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codeName="ThisWorkbook" autoCompressPictures="0"/>
  <bookViews>
    <workbookView xWindow="0" yWindow="460" windowWidth="25600" windowHeight="14340" tabRatio="608" firstSheet="4" activeTab="7"/>
  </bookViews>
  <sheets>
    <sheet name="GAR13 eq" sheetId="2" state="hidden" r:id="rId1"/>
    <sheet name="GAR13 wd" sheetId="4" state="hidden" r:id="rId2"/>
    <sheet name="Hoja3" sheetId="3" state="hidden" r:id="rId3"/>
    <sheet name="Hoja1" sheetId="5" state="hidden" r:id="rId4"/>
    <sheet name="AAL mundo " sheetId="8" r:id="rId5"/>
    <sheet name="AAL ind econ" sheetId="11" r:id="rId6"/>
    <sheet name="AAL ind social" sheetId="15" r:id="rId7"/>
    <sheet name="PML mundo " sheetId="13" r:id="rId8"/>
    <sheet name="PML GFCF" sheetId="14" r:id="rId9"/>
    <sheet name="PML GDP" sheetId="17" r:id="rId10"/>
    <sheet name="PML SOCIAL PROTEC" sheetId="21" r:id="rId11"/>
    <sheet name="Indicadores" sheetId="10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6" hidden="1">'AAL ind social'!$A$29:$Z$248</definedName>
    <definedName name="_xlnm._FilterDatabase" localSheetId="4" hidden="1">'AAL mundo '!$A$29:$Q$248</definedName>
    <definedName name="_xlnm._FilterDatabase" localSheetId="0" hidden="1">'GAR13 eq'!$F$1:$F$208</definedName>
    <definedName name="_xlnm._FilterDatabase" localSheetId="1" hidden="1">'GAR13 wd'!$F$1:$Y$3</definedName>
    <definedName name="_xlnm._FilterDatabase" localSheetId="11" hidden="1">Indicadores!$A$29:$R$248</definedName>
    <definedName name="_xlnm._FilterDatabase" localSheetId="7" hidden="1">'PML mundo '!$A$2:$X$211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0" l="1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O47" i="10"/>
  <c r="P47" i="10"/>
  <c r="O48" i="10"/>
  <c r="P48" i="10"/>
  <c r="O49" i="10"/>
  <c r="P49" i="10"/>
  <c r="O50" i="10"/>
  <c r="P50" i="10"/>
  <c r="O51" i="10"/>
  <c r="P51" i="10"/>
  <c r="O52" i="10"/>
  <c r="P52" i="10"/>
  <c r="O53" i="10"/>
  <c r="P53" i="10"/>
  <c r="O54" i="10"/>
  <c r="P54" i="10"/>
  <c r="O55" i="10"/>
  <c r="P55" i="10"/>
  <c r="O56" i="10"/>
  <c r="P56" i="10"/>
  <c r="O57" i="10"/>
  <c r="P57" i="10"/>
  <c r="O58" i="10"/>
  <c r="P58" i="10"/>
  <c r="O59" i="10"/>
  <c r="P59" i="10"/>
  <c r="O60" i="10"/>
  <c r="P60" i="10"/>
  <c r="O61" i="10"/>
  <c r="P61" i="10"/>
  <c r="O62" i="10"/>
  <c r="P62" i="10"/>
  <c r="O63" i="10"/>
  <c r="P63" i="10"/>
  <c r="O64" i="10"/>
  <c r="P64" i="10"/>
  <c r="O65" i="10"/>
  <c r="P65" i="10"/>
  <c r="O66" i="10"/>
  <c r="P66" i="10"/>
  <c r="O67" i="10"/>
  <c r="P67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84" i="10"/>
  <c r="P84" i="10"/>
  <c r="O85" i="10"/>
  <c r="P85" i="10"/>
  <c r="O86" i="10"/>
  <c r="P86" i="10"/>
  <c r="O87" i="10"/>
  <c r="P87" i="10"/>
  <c r="O88" i="10"/>
  <c r="P88" i="10"/>
  <c r="O89" i="10"/>
  <c r="P89" i="10"/>
  <c r="O90" i="10"/>
  <c r="P90" i="10"/>
  <c r="O91" i="10"/>
  <c r="P91" i="10"/>
  <c r="O92" i="10"/>
  <c r="P92" i="10"/>
  <c r="O93" i="10"/>
  <c r="P93" i="10"/>
  <c r="O94" i="10"/>
  <c r="P94" i="10"/>
  <c r="O95" i="10"/>
  <c r="P95" i="10"/>
  <c r="O96" i="10"/>
  <c r="P96" i="10"/>
  <c r="O97" i="10"/>
  <c r="P97" i="10"/>
  <c r="O98" i="10"/>
  <c r="P98" i="10"/>
  <c r="O99" i="10"/>
  <c r="P99" i="10"/>
  <c r="O100" i="10"/>
  <c r="P100" i="10"/>
  <c r="O101" i="10"/>
  <c r="P101" i="10"/>
  <c r="O102" i="10"/>
  <c r="P102" i="10"/>
  <c r="O103" i="10"/>
  <c r="P103" i="10"/>
  <c r="O104" i="10"/>
  <c r="P104" i="10"/>
  <c r="O105" i="10"/>
  <c r="P105" i="10"/>
  <c r="O106" i="10"/>
  <c r="P106" i="10"/>
  <c r="O107" i="10"/>
  <c r="P107" i="10"/>
  <c r="O108" i="10"/>
  <c r="P108" i="10"/>
  <c r="O109" i="10"/>
  <c r="P109" i="10"/>
  <c r="O110" i="10"/>
  <c r="P110" i="10"/>
  <c r="O111" i="10"/>
  <c r="P111" i="10"/>
  <c r="O112" i="10"/>
  <c r="P112" i="10"/>
  <c r="O113" i="10"/>
  <c r="P113" i="10"/>
  <c r="O114" i="10"/>
  <c r="P114" i="10"/>
  <c r="O115" i="10"/>
  <c r="P115" i="10"/>
  <c r="O116" i="10"/>
  <c r="P116" i="10"/>
  <c r="O117" i="10"/>
  <c r="P117" i="10"/>
  <c r="O118" i="10"/>
  <c r="P118" i="10"/>
  <c r="O119" i="10"/>
  <c r="P119" i="10"/>
  <c r="O120" i="10"/>
  <c r="P120" i="10"/>
  <c r="O121" i="10"/>
  <c r="P121" i="10"/>
  <c r="O122" i="10"/>
  <c r="P122" i="10"/>
  <c r="O123" i="10"/>
  <c r="P123" i="10"/>
  <c r="O124" i="10"/>
  <c r="P124" i="10"/>
  <c r="O125" i="10"/>
  <c r="P125" i="10"/>
  <c r="O126" i="10"/>
  <c r="P126" i="10"/>
  <c r="O127" i="10"/>
  <c r="P127" i="10"/>
  <c r="O128" i="10"/>
  <c r="P128" i="10"/>
  <c r="O129" i="10"/>
  <c r="P129" i="10"/>
  <c r="O130" i="10"/>
  <c r="P130" i="10"/>
  <c r="O131" i="10"/>
  <c r="P131" i="10"/>
  <c r="O132" i="10"/>
  <c r="P132" i="10"/>
  <c r="O133" i="10"/>
  <c r="P133" i="10"/>
  <c r="O134" i="10"/>
  <c r="P134" i="10"/>
  <c r="O135" i="10"/>
  <c r="P135" i="10"/>
  <c r="O136" i="10"/>
  <c r="P136" i="10"/>
  <c r="O137" i="10"/>
  <c r="P137" i="10"/>
  <c r="O138" i="10"/>
  <c r="P138" i="10"/>
  <c r="O139" i="10"/>
  <c r="P139" i="10"/>
  <c r="O140" i="10"/>
  <c r="P140" i="10"/>
  <c r="O141" i="10"/>
  <c r="P141" i="10"/>
  <c r="O142" i="10"/>
  <c r="P142" i="10"/>
  <c r="O143" i="10"/>
  <c r="P143" i="10"/>
  <c r="O144" i="10"/>
  <c r="P144" i="10"/>
  <c r="O145" i="10"/>
  <c r="P145" i="10"/>
  <c r="O146" i="10"/>
  <c r="P146" i="10"/>
  <c r="O147" i="10"/>
  <c r="P147" i="10"/>
  <c r="O148" i="10"/>
  <c r="P148" i="10"/>
  <c r="O149" i="10"/>
  <c r="P149" i="10"/>
  <c r="O150" i="10"/>
  <c r="P150" i="10"/>
  <c r="O151" i="10"/>
  <c r="P151" i="10"/>
  <c r="O152" i="10"/>
  <c r="P152" i="10"/>
  <c r="O153" i="10"/>
  <c r="P153" i="10"/>
  <c r="O154" i="10"/>
  <c r="P154" i="10"/>
  <c r="O155" i="10"/>
  <c r="P155" i="10"/>
  <c r="O156" i="10"/>
  <c r="P156" i="10"/>
  <c r="O157" i="10"/>
  <c r="P157" i="10"/>
  <c r="O158" i="10"/>
  <c r="P158" i="10"/>
  <c r="O159" i="10"/>
  <c r="P159" i="10"/>
  <c r="O160" i="10"/>
  <c r="P160" i="10"/>
  <c r="O161" i="10"/>
  <c r="P161" i="10"/>
  <c r="O162" i="10"/>
  <c r="P162" i="10"/>
  <c r="O163" i="10"/>
  <c r="P163" i="10"/>
  <c r="O164" i="10"/>
  <c r="P164" i="10"/>
  <c r="O165" i="10"/>
  <c r="P165" i="10"/>
  <c r="O166" i="10"/>
  <c r="P166" i="10"/>
  <c r="O167" i="10"/>
  <c r="P167" i="10"/>
  <c r="O168" i="10"/>
  <c r="P168" i="10"/>
  <c r="O169" i="10"/>
  <c r="P169" i="10"/>
  <c r="O170" i="10"/>
  <c r="P170" i="10"/>
  <c r="O171" i="10"/>
  <c r="P171" i="10"/>
  <c r="O172" i="10"/>
  <c r="P172" i="10"/>
  <c r="O173" i="10"/>
  <c r="P173" i="10"/>
  <c r="O174" i="10"/>
  <c r="P174" i="10"/>
  <c r="O175" i="10"/>
  <c r="P175" i="10"/>
  <c r="O176" i="10"/>
  <c r="P176" i="10"/>
  <c r="O177" i="10"/>
  <c r="P177" i="10"/>
  <c r="O178" i="10"/>
  <c r="P178" i="10"/>
  <c r="O179" i="10"/>
  <c r="P179" i="10"/>
  <c r="O180" i="10"/>
  <c r="P180" i="10"/>
  <c r="O181" i="10"/>
  <c r="P181" i="10"/>
  <c r="O182" i="10"/>
  <c r="P182" i="10"/>
  <c r="O183" i="10"/>
  <c r="P183" i="10"/>
  <c r="O184" i="10"/>
  <c r="P184" i="10"/>
  <c r="O185" i="10"/>
  <c r="P185" i="10"/>
  <c r="O186" i="10"/>
  <c r="P186" i="10"/>
  <c r="O187" i="10"/>
  <c r="P187" i="10"/>
  <c r="O188" i="10"/>
  <c r="P188" i="10"/>
  <c r="O189" i="10"/>
  <c r="P189" i="10"/>
  <c r="O190" i="10"/>
  <c r="P190" i="10"/>
  <c r="O191" i="10"/>
  <c r="P191" i="10"/>
  <c r="O192" i="10"/>
  <c r="P192" i="10"/>
  <c r="O193" i="10"/>
  <c r="P193" i="10"/>
  <c r="O194" i="10"/>
  <c r="P194" i="10"/>
  <c r="O195" i="10"/>
  <c r="P195" i="10"/>
  <c r="O196" i="10"/>
  <c r="P196" i="10"/>
  <c r="O197" i="10"/>
  <c r="P197" i="10"/>
  <c r="O198" i="10"/>
  <c r="P198" i="10"/>
  <c r="O199" i="10"/>
  <c r="P199" i="10"/>
  <c r="O200" i="10"/>
  <c r="P200" i="10"/>
  <c r="O201" i="10"/>
  <c r="P201" i="10"/>
  <c r="O202" i="10"/>
  <c r="P202" i="10"/>
  <c r="O203" i="10"/>
  <c r="P203" i="10"/>
  <c r="O204" i="10"/>
  <c r="P204" i="10"/>
  <c r="O205" i="10"/>
  <c r="P205" i="10"/>
  <c r="O206" i="10"/>
  <c r="P206" i="10"/>
  <c r="O207" i="10"/>
  <c r="P207" i="10"/>
  <c r="O208" i="10"/>
  <c r="P208" i="10"/>
  <c r="O209" i="10"/>
  <c r="P209" i="10"/>
  <c r="O210" i="10"/>
  <c r="P210" i="10"/>
  <c r="O211" i="10"/>
  <c r="P211" i="10"/>
  <c r="O212" i="10"/>
  <c r="P212" i="10"/>
  <c r="O213" i="10"/>
  <c r="P213" i="10"/>
  <c r="O214" i="10"/>
  <c r="P214" i="10"/>
  <c r="O215" i="10"/>
  <c r="P215" i="10"/>
  <c r="O216" i="10"/>
  <c r="P216" i="10"/>
  <c r="O217" i="10"/>
  <c r="P217" i="10"/>
  <c r="O218" i="10"/>
  <c r="P218" i="10"/>
  <c r="O219" i="10"/>
  <c r="P219" i="10"/>
  <c r="O220" i="10"/>
  <c r="P220" i="10"/>
  <c r="O221" i="10"/>
  <c r="P221" i="10"/>
  <c r="O222" i="10"/>
  <c r="P222" i="10"/>
  <c r="O223" i="10"/>
  <c r="P223" i="10"/>
  <c r="O224" i="10"/>
  <c r="P224" i="10"/>
  <c r="O225" i="10"/>
  <c r="P225" i="10"/>
  <c r="O226" i="10"/>
  <c r="P226" i="10"/>
  <c r="O227" i="10"/>
  <c r="P227" i="10"/>
  <c r="O228" i="10"/>
  <c r="P228" i="10"/>
  <c r="O229" i="10"/>
  <c r="P229" i="10"/>
  <c r="O230" i="10"/>
  <c r="P230" i="10"/>
  <c r="O231" i="10"/>
  <c r="P231" i="10"/>
  <c r="O232" i="10"/>
  <c r="P232" i="10"/>
  <c r="O233" i="10"/>
  <c r="P233" i="10"/>
  <c r="O234" i="10"/>
  <c r="P234" i="10"/>
  <c r="O235" i="10"/>
  <c r="P235" i="10"/>
  <c r="O236" i="10"/>
  <c r="P236" i="10"/>
  <c r="O237" i="10"/>
  <c r="P237" i="10"/>
  <c r="O238" i="10"/>
  <c r="P238" i="10"/>
  <c r="O239" i="10"/>
  <c r="P239" i="10"/>
  <c r="O240" i="10"/>
  <c r="P240" i="10"/>
  <c r="O241" i="10"/>
  <c r="P241" i="10"/>
  <c r="O242" i="10"/>
  <c r="P242" i="10"/>
  <c r="O243" i="10"/>
  <c r="P243" i="10"/>
  <c r="O244" i="10"/>
  <c r="P244" i="10"/>
  <c r="O245" i="10"/>
  <c r="P245" i="10"/>
  <c r="O246" i="10"/>
  <c r="P246" i="10"/>
  <c r="O247" i="10"/>
  <c r="P247" i="10"/>
  <c r="O248" i="10"/>
  <c r="P248" i="10"/>
  <c r="P33" i="10"/>
  <c r="O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33" i="10"/>
  <c r="L33" i="10"/>
  <c r="G33" i="10"/>
  <c r="H33" i="10"/>
  <c r="K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K27" i="11"/>
  <c r="J27" i="11"/>
  <c r="I27" i="11"/>
  <c r="H27" i="11"/>
  <c r="G27" i="11"/>
  <c r="O33" i="8"/>
  <c r="O49" i="8"/>
  <c r="O54" i="8"/>
  <c r="O64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50" i="8"/>
  <c r="O51" i="8"/>
  <c r="O52" i="8"/>
  <c r="O53" i="8"/>
  <c r="O55" i="8"/>
  <c r="O56" i="8"/>
  <c r="O57" i="8"/>
  <c r="O58" i="8"/>
  <c r="O59" i="8"/>
  <c r="O60" i="8"/>
  <c r="O61" i="8"/>
  <c r="O62" i="8"/>
  <c r="O63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19" i="8"/>
  <c r="O20" i="8"/>
  <c r="O21" i="8"/>
  <c r="O22" i="8"/>
  <c r="O23" i="8"/>
  <c r="O24" i="8"/>
  <c r="O26" i="8"/>
  <c r="Q33" i="10"/>
  <c r="Q49" i="10"/>
  <c r="Q54" i="10"/>
  <c r="Q64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50" i="10"/>
  <c r="Q51" i="10"/>
  <c r="Q52" i="10"/>
  <c r="Q53" i="10"/>
  <c r="Q55" i="10"/>
  <c r="Q56" i="10"/>
  <c r="Q57" i="10"/>
  <c r="Q58" i="10"/>
  <c r="Q59" i="10"/>
  <c r="Q60" i="10"/>
  <c r="Q61" i="10"/>
  <c r="Q62" i="10"/>
  <c r="Q63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19" i="10"/>
  <c r="Q20" i="10"/>
  <c r="Q21" i="10"/>
  <c r="Q22" i="10"/>
  <c r="Q23" i="10"/>
  <c r="Q24" i="10"/>
  <c r="Q26" i="10"/>
  <c r="K26" i="11"/>
  <c r="M33" i="8"/>
  <c r="M49" i="8"/>
  <c r="M54" i="8"/>
  <c r="M64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50" i="8"/>
  <c r="M51" i="8"/>
  <c r="M52" i="8"/>
  <c r="M53" i="8"/>
  <c r="M55" i="8"/>
  <c r="M56" i="8"/>
  <c r="M57" i="8"/>
  <c r="M58" i="8"/>
  <c r="M59" i="8"/>
  <c r="M60" i="8"/>
  <c r="M61" i="8"/>
  <c r="M62" i="8"/>
  <c r="M63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19" i="8"/>
  <c r="M20" i="8"/>
  <c r="M21" i="8"/>
  <c r="M22" i="8"/>
  <c r="M23" i="8"/>
  <c r="M24" i="8"/>
  <c r="M26" i="8"/>
  <c r="J26" i="11"/>
  <c r="K33" i="8"/>
  <c r="K49" i="8"/>
  <c r="K54" i="8"/>
  <c r="K64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50" i="8"/>
  <c r="K51" i="8"/>
  <c r="K52" i="8"/>
  <c r="K53" i="8"/>
  <c r="K55" i="8"/>
  <c r="K56" i="8"/>
  <c r="K57" i="8"/>
  <c r="K58" i="8"/>
  <c r="K59" i="8"/>
  <c r="K60" i="8"/>
  <c r="K61" i="8"/>
  <c r="K62" i="8"/>
  <c r="K63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19" i="8"/>
  <c r="K20" i="8"/>
  <c r="K21" i="8"/>
  <c r="K22" i="8"/>
  <c r="K23" i="8"/>
  <c r="K24" i="8"/>
  <c r="K26" i="8"/>
  <c r="I26" i="11"/>
  <c r="I33" i="8"/>
  <c r="I49" i="8"/>
  <c r="I54" i="8"/>
  <c r="I64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50" i="8"/>
  <c r="I51" i="8"/>
  <c r="I52" i="8"/>
  <c r="I53" i="8"/>
  <c r="I55" i="8"/>
  <c r="I56" i="8"/>
  <c r="I57" i="8"/>
  <c r="I58" i="8"/>
  <c r="I59" i="8"/>
  <c r="I60" i="8"/>
  <c r="I61" i="8"/>
  <c r="I62" i="8"/>
  <c r="I63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19" i="8"/>
  <c r="I20" i="8"/>
  <c r="I21" i="8"/>
  <c r="I22" i="8"/>
  <c r="I23" i="8"/>
  <c r="I24" i="8"/>
  <c r="I26" i="8"/>
  <c r="H26" i="11"/>
  <c r="G33" i="8"/>
  <c r="G49" i="8"/>
  <c r="G54" i="8"/>
  <c r="G64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50" i="8"/>
  <c r="G51" i="8"/>
  <c r="G52" i="8"/>
  <c r="G53" i="8"/>
  <c r="G55" i="8"/>
  <c r="G56" i="8"/>
  <c r="G57" i="8"/>
  <c r="G58" i="8"/>
  <c r="G59" i="8"/>
  <c r="G60" i="8"/>
  <c r="G61" i="8"/>
  <c r="G62" i="8"/>
  <c r="G63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19" i="8"/>
  <c r="G20" i="8"/>
  <c r="G21" i="8"/>
  <c r="G22" i="8"/>
  <c r="G23" i="8"/>
  <c r="G24" i="8"/>
  <c r="G26" i="8"/>
  <c r="G26" i="11"/>
  <c r="O25" i="8"/>
  <c r="Q25" i="10"/>
  <c r="K25" i="11"/>
  <c r="M25" i="8"/>
  <c r="J25" i="11"/>
  <c r="K25" i="8"/>
  <c r="I25" i="11"/>
  <c r="I25" i="8"/>
  <c r="H25" i="11"/>
  <c r="G25" i="8"/>
  <c r="G25" i="11"/>
  <c r="K24" i="11"/>
  <c r="J24" i="11"/>
  <c r="I24" i="11"/>
  <c r="H24" i="11"/>
  <c r="G24" i="11"/>
  <c r="K23" i="11"/>
  <c r="J23" i="11"/>
  <c r="I23" i="11"/>
  <c r="H23" i="11"/>
  <c r="G23" i="11"/>
  <c r="K22" i="11"/>
  <c r="J22" i="11"/>
  <c r="I22" i="11"/>
  <c r="H22" i="11"/>
  <c r="G22" i="11"/>
  <c r="K21" i="11"/>
  <c r="J21" i="11"/>
  <c r="I21" i="11"/>
  <c r="H21" i="11"/>
  <c r="G21" i="11"/>
  <c r="K20" i="11"/>
  <c r="J20" i="11"/>
  <c r="I20" i="11"/>
  <c r="H20" i="11"/>
  <c r="G20" i="11"/>
  <c r="K19" i="11"/>
  <c r="J19" i="11"/>
  <c r="I19" i="11"/>
  <c r="H19" i="11"/>
  <c r="G19" i="11"/>
  <c r="G6" i="8"/>
  <c r="Q6" i="10"/>
  <c r="G6" i="11"/>
  <c r="I6" i="8"/>
  <c r="H6" i="11"/>
  <c r="K6" i="8"/>
  <c r="I6" i="11"/>
  <c r="M6" i="8"/>
  <c r="J6" i="11"/>
  <c r="O6" i="8"/>
  <c r="K6" i="11"/>
  <c r="G7" i="8"/>
  <c r="Q7" i="10"/>
  <c r="G7" i="11"/>
  <c r="I7" i="8"/>
  <c r="H7" i="11"/>
  <c r="K7" i="8"/>
  <c r="I7" i="11"/>
  <c r="M7" i="8"/>
  <c r="J7" i="11"/>
  <c r="O7" i="8"/>
  <c r="K7" i="11"/>
  <c r="G8" i="8"/>
  <c r="Q8" i="10"/>
  <c r="G8" i="11"/>
  <c r="I8" i="8"/>
  <c r="H8" i="11"/>
  <c r="K8" i="8"/>
  <c r="I8" i="11"/>
  <c r="M8" i="8"/>
  <c r="J8" i="11"/>
  <c r="O8" i="8"/>
  <c r="K8" i="11"/>
  <c r="G9" i="8"/>
  <c r="Q9" i="10"/>
  <c r="G9" i="11"/>
  <c r="I9" i="8"/>
  <c r="H9" i="11"/>
  <c r="K9" i="8"/>
  <c r="I9" i="11"/>
  <c r="M9" i="8"/>
  <c r="J9" i="11"/>
  <c r="O9" i="8"/>
  <c r="K9" i="11"/>
  <c r="G10" i="8"/>
  <c r="Q10" i="10"/>
  <c r="G10" i="11"/>
  <c r="I10" i="8"/>
  <c r="H10" i="11"/>
  <c r="K10" i="8"/>
  <c r="I10" i="11"/>
  <c r="M10" i="8"/>
  <c r="J10" i="11"/>
  <c r="O10" i="8"/>
  <c r="K10" i="11"/>
  <c r="G11" i="8"/>
  <c r="Q11" i="10"/>
  <c r="G11" i="11"/>
  <c r="I11" i="8"/>
  <c r="H11" i="11"/>
  <c r="K11" i="8"/>
  <c r="I11" i="11"/>
  <c r="M11" i="8"/>
  <c r="J11" i="11"/>
  <c r="O11" i="8"/>
  <c r="K11" i="11"/>
  <c r="G5" i="8"/>
  <c r="G12" i="8"/>
  <c r="Q5" i="10"/>
  <c r="Q12" i="10"/>
  <c r="G12" i="11"/>
  <c r="I5" i="8"/>
  <c r="I12" i="8"/>
  <c r="H12" i="11"/>
  <c r="K5" i="8"/>
  <c r="K12" i="8"/>
  <c r="I12" i="11"/>
  <c r="M5" i="8"/>
  <c r="M12" i="8"/>
  <c r="J12" i="11"/>
  <c r="O5" i="8"/>
  <c r="O12" i="8"/>
  <c r="K12" i="11"/>
  <c r="G13" i="8"/>
  <c r="Q13" i="10"/>
  <c r="G13" i="11"/>
  <c r="I13" i="8"/>
  <c r="H13" i="11"/>
  <c r="K13" i="8"/>
  <c r="I13" i="11"/>
  <c r="M13" i="8"/>
  <c r="J13" i="11"/>
  <c r="O13" i="8"/>
  <c r="K13" i="11"/>
  <c r="K5" i="11"/>
  <c r="J5" i="11"/>
  <c r="I5" i="11"/>
  <c r="H5" i="11"/>
  <c r="G5" i="11"/>
  <c r="J36" i="10"/>
  <c r="I36" i="10"/>
  <c r="J42" i="10"/>
  <c r="I42" i="10"/>
  <c r="J56" i="10"/>
  <c r="I56" i="10"/>
  <c r="J57" i="10"/>
  <c r="I57" i="10"/>
  <c r="J33" i="10"/>
  <c r="I33" i="10"/>
  <c r="J34" i="10"/>
  <c r="I34" i="10"/>
  <c r="J35" i="10"/>
  <c r="I35" i="10"/>
  <c r="J37" i="10"/>
  <c r="I37" i="10"/>
  <c r="J38" i="10"/>
  <c r="I38" i="10"/>
  <c r="J39" i="10"/>
  <c r="I39" i="10"/>
  <c r="J40" i="10"/>
  <c r="I40" i="10"/>
  <c r="J41" i="10"/>
  <c r="I41" i="10"/>
  <c r="J43" i="10"/>
  <c r="I43" i="10"/>
  <c r="J44" i="10"/>
  <c r="I44" i="10"/>
  <c r="J45" i="10"/>
  <c r="I45" i="10"/>
  <c r="J46" i="10"/>
  <c r="I46" i="10"/>
  <c r="J47" i="10"/>
  <c r="I47" i="10"/>
  <c r="J48" i="10"/>
  <c r="I48" i="10"/>
  <c r="J49" i="10"/>
  <c r="I49" i="10"/>
  <c r="J50" i="10"/>
  <c r="I50" i="10"/>
  <c r="J51" i="10"/>
  <c r="I51" i="10"/>
  <c r="J52" i="10"/>
  <c r="I52" i="10"/>
  <c r="J53" i="10"/>
  <c r="I53" i="10"/>
  <c r="J54" i="10"/>
  <c r="I54" i="10"/>
  <c r="J55" i="10"/>
  <c r="I55" i="10"/>
  <c r="J58" i="10"/>
  <c r="I58" i="10"/>
  <c r="J59" i="10"/>
  <c r="I59" i="10"/>
  <c r="J60" i="10"/>
  <c r="I60" i="10"/>
  <c r="J61" i="10"/>
  <c r="I61" i="10"/>
  <c r="J62" i="10"/>
  <c r="I62" i="10"/>
  <c r="J63" i="10"/>
  <c r="I63" i="10"/>
  <c r="J64" i="10"/>
  <c r="I64" i="10"/>
  <c r="J65" i="10"/>
  <c r="I65" i="10"/>
  <c r="J66" i="10"/>
  <c r="I66" i="10"/>
  <c r="J67" i="10"/>
  <c r="I67" i="10"/>
  <c r="J68" i="10"/>
  <c r="I68" i="10"/>
  <c r="J69" i="10"/>
  <c r="I69" i="10"/>
  <c r="J70" i="10"/>
  <c r="I70" i="10"/>
  <c r="J71" i="10"/>
  <c r="I71" i="10"/>
  <c r="J72" i="10"/>
  <c r="I72" i="10"/>
  <c r="J73" i="10"/>
  <c r="I73" i="10"/>
  <c r="J74" i="10"/>
  <c r="I74" i="10"/>
  <c r="J75" i="10"/>
  <c r="I75" i="10"/>
  <c r="J76" i="10"/>
  <c r="I76" i="10"/>
  <c r="J77" i="10"/>
  <c r="I77" i="10"/>
  <c r="J78" i="10"/>
  <c r="I78" i="10"/>
  <c r="J79" i="10"/>
  <c r="I79" i="10"/>
  <c r="J80" i="10"/>
  <c r="I80" i="10"/>
  <c r="J81" i="10"/>
  <c r="I81" i="10"/>
  <c r="J82" i="10"/>
  <c r="I82" i="10"/>
  <c r="J83" i="10"/>
  <c r="I83" i="10"/>
  <c r="J84" i="10"/>
  <c r="I84" i="10"/>
  <c r="J85" i="10"/>
  <c r="I85" i="10"/>
  <c r="J86" i="10"/>
  <c r="I86" i="10"/>
  <c r="J87" i="10"/>
  <c r="I87" i="10"/>
  <c r="J88" i="10"/>
  <c r="I88" i="10"/>
  <c r="J89" i="10"/>
  <c r="I89" i="10"/>
  <c r="J90" i="10"/>
  <c r="I90" i="10"/>
  <c r="J91" i="10"/>
  <c r="I91" i="10"/>
  <c r="J92" i="10"/>
  <c r="I92" i="10"/>
  <c r="J93" i="10"/>
  <c r="I93" i="10"/>
  <c r="J94" i="10"/>
  <c r="I94" i="10"/>
  <c r="J95" i="10"/>
  <c r="I95" i="10"/>
  <c r="J96" i="10"/>
  <c r="I96" i="10"/>
  <c r="J97" i="10"/>
  <c r="I97" i="10"/>
  <c r="J98" i="10"/>
  <c r="I98" i="10"/>
  <c r="J99" i="10"/>
  <c r="I99" i="10"/>
  <c r="J100" i="10"/>
  <c r="I100" i="10"/>
  <c r="J101" i="10"/>
  <c r="I101" i="10"/>
  <c r="J102" i="10"/>
  <c r="I102" i="10"/>
  <c r="J103" i="10"/>
  <c r="I103" i="10"/>
  <c r="J104" i="10"/>
  <c r="I104" i="10"/>
  <c r="J105" i="10"/>
  <c r="I105" i="10"/>
  <c r="J106" i="10"/>
  <c r="I106" i="10"/>
  <c r="J107" i="10"/>
  <c r="I107" i="10"/>
  <c r="J108" i="10"/>
  <c r="I108" i="10"/>
  <c r="J109" i="10"/>
  <c r="I109" i="10"/>
  <c r="J110" i="10"/>
  <c r="I110" i="10"/>
  <c r="J111" i="10"/>
  <c r="I111" i="10"/>
  <c r="J112" i="10"/>
  <c r="I112" i="10"/>
  <c r="J113" i="10"/>
  <c r="I113" i="10"/>
  <c r="J114" i="10"/>
  <c r="I114" i="10"/>
  <c r="J115" i="10"/>
  <c r="I115" i="10"/>
  <c r="J116" i="10"/>
  <c r="I116" i="10"/>
  <c r="J117" i="10"/>
  <c r="I117" i="10"/>
  <c r="J118" i="10"/>
  <c r="I118" i="10"/>
  <c r="J119" i="10"/>
  <c r="I119" i="10"/>
  <c r="J120" i="10"/>
  <c r="I120" i="10"/>
  <c r="J121" i="10"/>
  <c r="I121" i="10"/>
  <c r="J122" i="10"/>
  <c r="I122" i="10"/>
  <c r="J123" i="10"/>
  <c r="I123" i="10"/>
  <c r="J124" i="10"/>
  <c r="I124" i="10"/>
  <c r="J125" i="10"/>
  <c r="I125" i="10"/>
  <c r="J126" i="10"/>
  <c r="I126" i="10"/>
  <c r="J127" i="10"/>
  <c r="I127" i="10"/>
  <c r="J128" i="10"/>
  <c r="I128" i="10"/>
  <c r="J129" i="10"/>
  <c r="I129" i="10"/>
  <c r="J130" i="10"/>
  <c r="I130" i="10"/>
  <c r="J131" i="10"/>
  <c r="I131" i="10"/>
  <c r="J132" i="10"/>
  <c r="I132" i="10"/>
  <c r="J133" i="10"/>
  <c r="I133" i="10"/>
  <c r="J134" i="10"/>
  <c r="I134" i="10"/>
  <c r="J135" i="10"/>
  <c r="I135" i="10"/>
  <c r="J136" i="10"/>
  <c r="I136" i="10"/>
  <c r="J137" i="10"/>
  <c r="I137" i="10"/>
  <c r="J138" i="10"/>
  <c r="I138" i="10"/>
  <c r="J139" i="10"/>
  <c r="I139" i="10"/>
  <c r="J140" i="10"/>
  <c r="I140" i="10"/>
  <c r="J141" i="10"/>
  <c r="I141" i="10"/>
  <c r="J142" i="10"/>
  <c r="I142" i="10"/>
  <c r="J143" i="10"/>
  <c r="I143" i="10"/>
  <c r="J144" i="10"/>
  <c r="I144" i="10"/>
  <c r="J145" i="10"/>
  <c r="I145" i="10"/>
  <c r="J146" i="10"/>
  <c r="I146" i="10"/>
  <c r="J147" i="10"/>
  <c r="I147" i="10"/>
  <c r="J148" i="10"/>
  <c r="I148" i="10"/>
  <c r="J149" i="10"/>
  <c r="I149" i="10"/>
  <c r="J150" i="10"/>
  <c r="I150" i="10"/>
  <c r="J151" i="10"/>
  <c r="I151" i="10"/>
  <c r="J152" i="10"/>
  <c r="I152" i="10"/>
  <c r="J153" i="10"/>
  <c r="I153" i="10"/>
  <c r="J154" i="10"/>
  <c r="I154" i="10"/>
  <c r="J155" i="10"/>
  <c r="I155" i="10"/>
  <c r="J156" i="10"/>
  <c r="I156" i="10"/>
  <c r="J157" i="10"/>
  <c r="I157" i="10"/>
  <c r="J158" i="10"/>
  <c r="I158" i="10"/>
  <c r="J159" i="10"/>
  <c r="I159" i="10"/>
  <c r="J160" i="10"/>
  <c r="I160" i="10"/>
  <c r="J161" i="10"/>
  <c r="I161" i="10"/>
  <c r="J162" i="10"/>
  <c r="I162" i="10"/>
  <c r="J163" i="10"/>
  <c r="I163" i="10"/>
  <c r="J164" i="10"/>
  <c r="I164" i="10"/>
  <c r="J165" i="10"/>
  <c r="I165" i="10"/>
  <c r="J166" i="10"/>
  <c r="I166" i="10"/>
  <c r="J167" i="10"/>
  <c r="I167" i="10"/>
  <c r="J168" i="10"/>
  <c r="I168" i="10"/>
  <c r="J169" i="10"/>
  <c r="I169" i="10"/>
  <c r="J170" i="10"/>
  <c r="I170" i="10"/>
  <c r="J171" i="10"/>
  <c r="I171" i="10"/>
  <c r="J172" i="10"/>
  <c r="I172" i="10"/>
  <c r="J173" i="10"/>
  <c r="I173" i="10"/>
  <c r="J174" i="10"/>
  <c r="I174" i="10"/>
  <c r="J175" i="10"/>
  <c r="I175" i="10"/>
  <c r="J176" i="10"/>
  <c r="I176" i="10"/>
  <c r="J177" i="10"/>
  <c r="I177" i="10"/>
  <c r="J178" i="10"/>
  <c r="I178" i="10"/>
  <c r="J179" i="10"/>
  <c r="I179" i="10"/>
  <c r="J180" i="10"/>
  <c r="I180" i="10"/>
  <c r="J181" i="10"/>
  <c r="I181" i="10"/>
  <c r="J182" i="10"/>
  <c r="I182" i="10"/>
  <c r="J183" i="10"/>
  <c r="I183" i="10"/>
  <c r="J184" i="10"/>
  <c r="I184" i="10"/>
  <c r="J185" i="10"/>
  <c r="I185" i="10"/>
  <c r="J186" i="10"/>
  <c r="I186" i="10"/>
  <c r="J187" i="10"/>
  <c r="I187" i="10"/>
  <c r="J188" i="10"/>
  <c r="I188" i="10"/>
  <c r="J189" i="10"/>
  <c r="I189" i="10"/>
  <c r="J190" i="10"/>
  <c r="I190" i="10"/>
  <c r="J191" i="10"/>
  <c r="I191" i="10"/>
  <c r="J192" i="10"/>
  <c r="I192" i="10"/>
  <c r="J193" i="10"/>
  <c r="I193" i="10"/>
  <c r="J194" i="10"/>
  <c r="I194" i="10"/>
  <c r="J195" i="10"/>
  <c r="I195" i="10"/>
  <c r="J196" i="10"/>
  <c r="I196" i="10"/>
  <c r="J197" i="10"/>
  <c r="I197" i="10"/>
  <c r="J198" i="10"/>
  <c r="I198" i="10"/>
  <c r="J199" i="10"/>
  <c r="I199" i="10"/>
  <c r="J200" i="10"/>
  <c r="I200" i="10"/>
  <c r="J201" i="10"/>
  <c r="I201" i="10"/>
  <c r="J202" i="10"/>
  <c r="I202" i="10"/>
  <c r="J203" i="10"/>
  <c r="I203" i="10"/>
  <c r="J204" i="10"/>
  <c r="I204" i="10"/>
  <c r="J205" i="10"/>
  <c r="I205" i="10"/>
  <c r="J206" i="10"/>
  <c r="I206" i="10"/>
  <c r="J207" i="10"/>
  <c r="I207" i="10"/>
  <c r="J208" i="10"/>
  <c r="I208" i="10"/>
  <c r="J209" i="10"/>
  <c r="I209" i="10"/>
  <c r="J210" i="10"/>
  <c r="I210" i="10"/>
  <c r="J211" i="10"/>
  <c r="I211" i="10"/>
  <c r="J212" i="10"/>
  <c r="I212" i="10"/>
  <c r="J213" i="10"/>
  <c r="I213" i="10"/>
  <c r="J214" i="10"/>
  <c r="I214" i="10"/>
  <c r="J215" i="10"/>
  <c r="I215" i="10"/>
  <c r="J216" i="10"/>
  <c r="I216" i="10"/>
  <c r="J217" i="10"/>
  <c r="I217" i="10"/>
  <c r="J218" i="10"/>
  <c r="I218" i="10"/>
  <c r="J219" i="10"/>
  <c r="I219" i="10"/>
  <c r="J220" i="10"/>
  <c r="I220" i="10"/>
  <c r="J221" i="10"/>
  <c r="I221" i="10"/>
  <c r="J222" i="10"/>
  <c r="I222" i="10"/>
  <c r="J223" i="10"/>
  <c r="I223" i="10"/>
  <c r="J224" i="10"/>
  <c r="I224" i="10"/>
  <c r="J225" i="10"/>
  <c r="I225" i="10"/>
  <c r="J226" i="10"/>
  <c r="I226" i="10"/>
  <c r="J227" i="10"/>
  <c r="I227" i="10"/>
  <c r="J228" i="10"/>
  <c r="I228" i="10"/>
  <c r="J229" i="10"/>
  <c r="I229" i="10"/>
  <c r="J230" i="10"/>
  <c r="I230" i="10"/>
  <c r="J231" i="10"/>
  <c r="I231" i="10"/>
  <c r="J232" i="10"/>
  <c r="I232" i="10"/>
  <c r="J233" i="10"/>
  <c r="I233" i="10"/>
  <c r="J234" i="10"/>
  <c r="I234" i="10"/>
  <c r="J235" i="10"/>
  <c r="I235" i="10"/>
  <c r="J236" i="10"/>
  <c r="I236" i="10"/>
  <c r="J237" i="10"/>
  <c r="I237" i="10"/>
  <c r="J238" i="10"/>
  <c r="I238" i="10"/>
  <c r="J239" i="10"/>
  <c r="I239" i="10"/>
  <c r="J240" i="10"/>
  <c r="I240" i="10"/>
  <c r="J241" i="10"/>
  <c r="I241" i="10"/>
  <c r="J242" i="10"/>
  <c r="I242" i="10"/>
  <c r="J243" i="10"/>
  <c r="I243" i="10"/>
  <c r="J244" i="10"/>
  <c r="I244" i="10"/>
  <c r="J245" i="10"/>
  <c r="I245" i="10"/>
  <c r="J246" i="10"/>
  <c r="I246" i="10"/>
  <c r="J247" i="10"/>
  <c r="I247" i="10"/>
  <c r="J248" i="10"/>
  <c r="I248" i="10"/>
  <c r="I20" i="10"/>
  <c r="G20" i="15"/>
  <c r="L36" i="10"/>
  <c r="K36" i="10"/>
  <c r="L42" i="10"/>
  <c r="K42" i="10"/>
  <c r="L56" i="10"/>
  <c r="K56" i="10"/>
  <c r="L57" i="10"/>
  <c r="K57" i="10"/>
  <c r="L34" i="10"/>
  <c r="K34" i="10"/>
  <c r="L35" i="10"/>
  <c r="K35" i="10"/>
  <c r="L37" i="10"/>
  <c r="K37" i="10"/>
  <c r="L38" i="10"/>
  <c r="K38" i="10"/>
  <c r="L39" i="10"/>
  <c r="K39" i="10"/>
  <c r="L40" i="10"/>
  <c r="K40" i="10"/>
  <c r="L41" i="10"/>
  <c r="K41" i="10"/>
  <c r="L43" i="10"/>
  <c r="K43" i="10"/>
  <c r="L44" i="10"/>
  <c r="K44" i="10"/>
  <c r="L45" i="10"/>
  <c r="K45" i="10"/>
  <c r="L46" i="10"/>
  <c r="K46" i="10"/>
  <c r="L47" i="10"/>
  <c r="K47" i="10"/>
  <c r="L48" i="10"/>
  <c r="K48" i="10"/>
  <c r="L49" i="10"/>
  <c r="K49" i="10"/>
  <c r="L50" i="10"/>
  <c r="K50" i="10"/>
  <c r="L51" i="10"/>
  <c r="K51" i="10"/>
  <c r="L52" i="10"/>
  <c r="K52" i="10"/>
  <c r="L53" i="10"/>
  <c r="K53" i="10"/>
  <c r="L54" i="10"/>
  <c r="K54" i="10"/>
  <c r="L55" i="10"/>
  <c r="K55" i="10"/>
  <c r="L58" i="10"/>
  <c r="K58" i="10"/>
  <c r="L59" i="10"/>
  <c r="K59" i="10"/>
  <c r="L60" i="10"/>
  <c r="K60" i="10"/>
  <c r="L61" i="10"/>
  <c r="K61" i="10"/>
  <c r="L62" i="10"/>
  <c r="K62" i="10"/>
  <c r="L63" i="10"/>
  <c r="K63" i="10"/>
  <c r="L64" i="10"/>
  <c r="K64" i="10"/>
  <c r="L65" i="10"/>
  <c r="K65" i="10"/>
  <c r="L66" i="10"/>
  <c r="K66" i="10"/>
  <c r="L67" i="10"/>
  <c r="K67" i="10"/>
  <c r="L68" i="10"/>
  <c r="K68" i="10"/>
  <c r="L69" i="10"/>
  <c r="K69" i="10"/>
  <c r="L70" i="10"/>
  <c r="K70" i="10"/>
  <c r="L71" i="10"/>
  <c r="K71" i="10"/>
  <c r="L72" i="10"/>
  <c r="K72" i="10"/>
  <c r="L73" i="10"/>
  <c r="K73" i="10"/>
  <c r="L74" i="10"/>
  <c r="K74" i="10"/>
  <c r="L75" i="10"/>
  <c r="K75" i="10"/>
  <c r="L76" i="10"/>
  <c r="K76" i="10"/>
  <c r="L77" i="10"/>
  <c r="K77" i="10"/>
  <c r="L78" i="10"/>
  <c r="K78" i="10"/>
  <c r="L79" i="10"/>
  <c r="K79" i="10"/>
  <c r="L80" i="10"/>
  <c r="K80" i="10"/>
  <c r="L81" i="10"/>
  <c r="K81" i="10"/>
  <c r="L82" i="10"/>
  <c r="K82" i="10"/>
  <c r="L83" i="10"/>
  <c r="K83" i="10"/>
  <c r="L84" i="10"/>
  <c r="K84" i="10"/>
  <c r="L85" i="10"/>
  <c r="K85" i="10"/>
  <c r="L86" i="10"/>
  <c r="K86" i="10"/>
  <c r="L87" i="10"/>
  <c r="K87" i="10"/>
  <c r="L88" i="10"/>
  <c r="K88" i="10"/>
  <c r="L89" i="10"/>
  <c r="K89" i="10"/>
  <c r="L90" i="10"/>
  <c r="K90" i="10"/>
  <c r="L91" i="10"/>
  <c r="K91" i="10"/>
  <c r="L92" i="10"/>
  <c r="K92" i="10"/>
  <c r="L93" i="10"/>
  <c r="K93" i="10"/>
  <c r="L94" i="10"/>
  <c r="K94" i="10"/>
  <c r="L95" i="10"/>
  <c r="K95" i="10"/>
  <c r="L96" i="10"/>
  <c r="K96" i="10"/>
  <c r="L97" i="10"/>
  <c r="K97" i="10"/>
  <c r="L98" i="10"/>
  <c r="K98" i="10"/>
  <c r="L99" i="10"/>
  <c r="K99" i="10"/>
  <c r="L100" i="10"/>
  <c r="K100" i="10"/>
  <c r="L101" i="10"/>
  <c r="K101" i="10"/>
  <c r="L102" i="10"/>
  <c r="K102" i="10"/>
  <c r="L103" i="10"/>
  <c r="K103" i="10"/>
  <c r="L104" i="10"/>
  <c r="K104" i="10"/>
  <c r="L105" i="10"/>
  <c r="K105" i="10"/>
  <c r="L106" i="10"/>
  <c r="K106" i="10"/>
  <c r="L107" i="10"/>
  <c r="K107" i="10"/>
  <c r="L108" i="10"/>
  <c r="K108" i="10"/>
  <c r="L109" i="10"/>
  <c r="K109" i="10"/>
  <c r="L110" i="10"/>
  <c r="K110" i="10"/>
  <c r="L111" i="10"/>
  <c r="K111" i="10"/>
  <c r="L112" i="10"/>
  <c r="K112" i="10"/>
  <c r="L113" i="10"/>
  <c r="K113" i="10"/>
  <c r="L114" i="10"/>
  <c r="K114" i="10"/>
  <c r="L115" i="10"/>
  <c r="K115" i="10"/>
  <c r="L116" i="10"/>
  <c r="K116" i="10"/>
  <c r="L117" i="10"/>
  <c r="K117" i="10"/>
  <c r="L118" i="10"/>
  <c r="K118" i="10"/>
  <c r="L119" i="10"/>
  <c r="K119" i="10"/>
  <c r="L120" i="10"/>
  <c r="K120" i="10"/>
  <c r="L121" i="10"/>
  <c r="K121" i="10"/>
  <c r="L122" i="10"/>
  <c r="K122" i="10"/>
  <c r="L123" i="10"/>
  <c r="K123" i="10"/>
  <c r="L124" i="10"/>
  <c r="K124" i="10"/>
  <c r="L125" i="10"/>
  <c r="K125" i="10"/>
  <c r="L126" i="10"/>
  <c r="K126" i="10"/>
  <c r="L127" i="10"/>
  <c r="K127" i="10"/>
  <c r="L128" i="10"/>
  <c r="K128" i="10"/>
  <c r="L129" i="10"/>
  <c r="K129" i="10"/>
  <c r="L130" i="10"/>
  <c r="K130" i="10"/>
  <c r="L131" i="10"/>
  <c r="K131" i="10"/>
  <c r="L132" i="10"/>
  <c r="K132" i="10"/>
  <c r="L133" i="10"/>
  <c r="K133" i="10"/>
  <c r="L134" i="10"/>
  <c r="K134" i="10"/>
  <c r="L135" i="10"/>
  <c r="K135" i="10"/>
  <c r="L136" i="10"/>
  <c r="K136" i="10"/>
  <c r="L137" i="10"/>
  <c r="K137" i="10"/>
  <c r="L138" i="10"/>
  <c r="K138" i="10"/>
  <c r="L139" i="10"/>
  <c r="K139" i="10"/>
  <c r="L140" i="10"/>
  <c r="K140" i="10"/>
  <c r="L141" i="10"/>
  <c r="K141" i="10"/>
  <c r="L142" i="10"/>
  <c r="K142" i="10"/>
  <c r="L143" i="10"/>
  <c r="K143" i="10"/>
  <c r="L144" i="10"/>
  <c r="K144" i="10"/>
  <c r="L145" i="10"/>
  <c r="K145" i="10"/>
  <c r="L146" i="10"/>
  <c r="K146" i="10"/>
  <c r="L147" i="10"/>
  <c r="K147" i="10"/>
  <c r="L148" i="10"/>
  <c r="K148" i="10"/>
  <c r="L149" i="10"/>
  <c r="K149" i="10"/>
  <c r="L150" i="10"/>
  <c r="K150" i="10"/>
  <c r="L151" i="10"/>
  <c r="K151" i="10"/>
  <c r="L152" i="10"/>
  <c r="K152" i="10"/>
  <c r="L153" i="10"/>
  <c r="K153" i="10"/>
  <c r="L154" i="10"/>
  <c r="K154" i="10"/>
  <c r="L155" i="10"/>
  <c r="K155" i="10"/>
  <c r="L156" i="10"/>
  <c r="K156" i="10"/>
  <c r="L157" i="10"/>
  <c r="K157" i="10"/>
  <c r="L158" i="10"/>
  <c r="K158" i="10"/>
  <c r="L159" i="10"/>
  <c r="K159" i="10"/>
  <c r="L160" i="10"/>
  <c r="K160" i="10"/>
  <c r="L161" i="10"/>
  <c r="K161" i="10"/>
  <c r="L162" i="10"/>
  <c r="K162" i="10"/>
  <c r="L163" i="10"/>
  <c r="K163" i="10"/>
  <c r="L164" i="10"/>
  <c r="K164" i="10"/>
  <c r="L165" i="10"/>
  <c r="K165" i="10"/>
  <c r="L166" i="10"/>
  <c r="K166" i="10"/>
  <c r="L167" i="10"/>
  <c r="K167" i="10"/>
  <c r="L168" i="10"/>
  <c r="K168" i="10"/>
  <c r="L169" i="10"/>
  <c r="K169" i="10"/>
  <c r="L170" i="10"/>
  <c r="K170" i="10"/>
  <c r="L171" i="10"/>
  <c r="K171" i="10"/>
  <c r="L172" i="10"/>
  <c r="K172" i="10"/>
  <c r="L173" i="10"/>
  <c r="K173" i="10"/>
  <c r="L174" i="10"/>
  <c r="K174" i="10"/>
  <c r="L175" i="10"/>
  <c r="K175" i="10"/>
  <c r="L176" i="10"/>
  <c r="K176" i="10"/>
  <c r="L177" i="10"/>
  <c r="K177" i="10"/>
  <c r="L178" i="10"/>
  <c r="K178" i="10"/>
  <c r="L179" i="10"/>
  <c r="K179" i="10"/>
  <c r="L180" i="10"/>
  <c r="K180" i="10"/>
  <c r="L181" i="10"/>
  <c r="K181" i="10"/>
  <c r="L182" i="10"/>
  <c r="K182" i="10"/>
  <c r="L183" i="10"/>
  <c r="K183" i="10"/>
  <c r="L184" i="10"/>
  <c r="K184" i="10"/>
  <c r="L185" i="10"/>
  <c r="K185" i="10"/>
  <c r="L186" i="10"/>
  <c r="K186" i="10"/>
  <c r="L187" i="10"/>
  <c r="K187" i="10"/>
  <c r="L188" i="10"/>
  <c r="K188" i="10"/>
  <c r="L189" i="10"/>
  <c r="K189" i="10"/>
  <c r="L190" i="10"/>
  <c r="K190" i="10"/>
  <c r="L191" i="10"/>
  <c r="K191" i="10"/>
  <c r="L192" i="10"/>
  <c r="K192" i="10"/>
  <c r="L193" i="10"/>
  <c r="K193" i="10"/>
  <c r="L194" i="10"/>
  <c r="K194" i="10"/>
  <c r="L195" i="10"/>
  <c r="K195" i="10"/>
  <c r="L196" i="10"/>
  <c r="K196" i="10"/>
  <c r="L197" i="10"/>
  <c r="K197" i="10"/>
  <c r="L198" i="10"/>
  <c r="K198" i="10"/>
  <c r="L199" i="10"/>
  <c r="K199" i="10"/>
  <c r="L200" i="10"/>
  <c r="K200" i="10"/>
  <c r="L201" i="10"/>
  <c r="K201" i="10"/>
  <c r="L202" i="10"/>
  <c r="K202" i="10"/>
  <c r="L203" i="10"/>
  <c r="K203" i="10"/>
  <c r="L204" i="10"/>
  <c r="K204" i="10"/>
  <c r="L205" i="10"/>
  <c r="K205" i="10"/>
  <c r="L206" i="10"/>
  <c r="K206" i="10"/>
  <c r="L207" i="10"/>
  <c r="K207" i="10"/>
  <c r="L208" i="10"/>
  <c r="K208" i="10"/>
  <c r="L209" i="10"/>
  <c r="K209" i="10"/>
  <c r="L210" i="10"/>
  <c r="K210" i="10"/>
  <c r="L211" i="10"/>
  <c r="K211" i="10"/>
  <c r="L212" i="10"/>
  <c r="K212" i="10"/>
  <c r="L213" i="10"/>
  <c r="K213" i="10"/>
  <c r="L214" i="10"/>
  <c r="K214" i="10"/>
  <c r="L215" i="10"/>
  <c r="K215" i="10"/>
  <c r="L216" i="10"/>
  <c r="K216" i="10"/>
  <c r="L217" i="10"/>
  <c r="K217" i="10"/>
  <c r="L218" i="10"/>
  <c r="K218" i="10"/>
  <c r="L219" i="10"/>
  <c r="K219" i="10"/>
  <c r="L220" i="10"/>
  <c r="K220" i="10"/>
  <c r="L221" i="10"/>
  <c r="K221" i="10"/>
  <c r="L222" i="10"/>
  <c r="K222" i="10"/>
  <c r="L223" i="10"/>
  <c r="K223" i="10"/>
  <c r="L224" i="10"/>
  <c r="K224" i="10"/>
  <c r="L225" i="10"/>
  <c r="K225" i="10"/>
  <c r="L226" i="10"/>
  <c r="K226" i="10"/>
  <c r="L227" i="10"/>
  <c r="K227" i="10"/>
  <c r="L228" i="10"/>
  <c r="K228" i="10"/>
  <c r="L229" i="10"/>
  <c r="K229" i="10"/>
  <c r="L230" i="10"/>
  <c r="K230" i="10"/>
  <c r="L231" i="10"/>
  <c r="K231" i="10"/>
  <c r="L232" i="10"/>
  <c r="K232" i="10"/>
  <c r="L233" i="10"/>
  <c r="K233" i="10"/>
  <c r="L234" i="10"/>
  <c r="K234" i="10"/>
  <c r="L235" i="10"/>
  <c r="K235" i="10"/>
  <c r="L236" i="10"/>
  <c r="K236" i="10"/>
  <c r="L237" i="10"/>
  <c r="K237" i="10"/>
  <c r="L238" i="10"/>
  <c r="K238" i="10"/>
  <c r="L239" i="10"/>
  <c r="K239" i="10"/>
  <c r="L240" i="10"/>
  <c r="K240" i="10"/>
  <c r="L241" i="10"/>
  <c r="K241" i="10"/>
  <c r="L242" i="10"/>
  <c r="K242" i="10"/>
  <c r="L243" i="10"/>
  <c r="K243" i="10"/>
  <c r="L244" i="10"/>
  <c r="K244" i="10"/>
  <c r="L245" i="10"/>
  <c r="K245" i="10"/>
  <c r="L246" i="10"/>
  <c r="K246" i="10"/>
  <c r="L247" i="10"/>
  <c r="K247" i="10"/>
  <c r="L248" i="10"/>
  <c r="K248" i="10"/>
  <c r="K20" i="10"/>
  <c r="H20" i="15"/>
  <c r="M20" i="10"/>
  <c r="I20" i="15"/>
  <c r="O20" i="10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I21" i="10"/>
  <c r="G21" i="15"/>
  <c r="K21" i="10"/>
  <c r="H21" i="15"/>
  <c r="M21" i="10"/>
  <c r="I21" i="15"/>
  <c r="O21" i="10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I22" i="10"/>
  <c r="G22" i="15"/>
  <c r="K22" i="10"/>
  <c r="H22" i="15"/>
  <c r="M22" i="10"/>
  <c r="I22" i="15"/>
  <c r="O22" i="10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I23" i="10"/>
  <c r="G23" i="15"/>
  <c r="K23" i="10"/>
  <c r="H23" i="15"/>
  <c r="M23" i="10"/>
  <c r="I23" i="15"/>
  <c r="O23" i="10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I24" i="10"/>
  <c r="G24" i="15"/>
  <c r="K24" i="10"/>
  <c r="H24" i="15"/>
  <c r="M24" i="10"/>
  <c r="I24" i="15"/>
  <c r="O24" i="10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I25" i="10"/>
  <c r="G25" i="15"/>
  <c r="K25" i="10"/>
  <c r="H25" i="15"/>
  <c r="M25" i="10"/>
  <c r="I25" i="15"/>
  <c r="O25" i="10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O19" i="10"/>
  <c r="Z19" i="15"/>
  <c r="M19" i="10"/>
  <c r="Y19" i="15"/>
  <c r="K19" i="10"/>
  <c r="X19" i="15"/>
  <c r="I19" i="10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I6" i="10"/>
  <c r="G6" i="15"/>
  <c r="K6" i="10"/>
  <c r="H6" i="15"/>
  <c r="M6" i="10"/>
  <c r="I6" i="15"/>
  <c r="O6" i="10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I7" i="10"/>
  <c r="G7" i="15"/>
  <c r="K7" i="10"/>
  <c r="H7" i="15"/>
  <c r="M7" i="10"/>
  <c r="I7" i="15"/>
  <c r="O7" i="10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I8" i="10"/>
  <c r="G8" i="15"/>
  <c r="K8" i="10"/>
  <c r="H8" i="15"/>
  <c r="M8" i="10"/>
  <c r="I8" i="15"/>
  <c r="O8" i="10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I9" i="10"/>
  <c r="G9" i="15"/>
  <c r="K9" i="10"/>
  <c r="H9" i="15"/>
  <c r="M9" i="10"/>
  <c r="I9" i="15"/>
  <c r="O9" i="10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I10" i="10"/>
  <c r="G10" i="15"/>
  <c r="K10" i="10"/>
  <c r="H10" i="15"/>
  <c r="M10" i="10"/>
  <c r="I10" i="15"/>
  <c r="O10" i="10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I11" i="10"/>
  <c r="G11" i="15"/>
  <c r="K11" i="10"/>
  <c r="H11" i="15"/>
  <c r="M11" i="10"/>
  <c r="I11" i="15"/>
  <c r="O11" i="10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I5" i="10"/>
  <c r="I12" i="10"/>
  <c r="G12" i="15"/>
  <c r="K5" i="10"/>
  <c r="K12" i="10"/>
  <c r="H12" i="15"/>
  <c r="M5" i="10"/>
  <c r="M12" i="10"/>
  <c r="I12" i="15"/>
  <c r="O5" i="10"/>
  <c r="O12" i="10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I13" i="10"/>
  <c r="G13" i="15"/>
  <c r="K13" i="10"/>
  <c r="H13" i="15"/>
  <c r="M13" i="10"/>
  <c r="I13" i="15"/>
  <c r="O13" i="10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Z86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Z87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Z88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Z91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Z92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Z93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Z100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Z101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Z102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X108" i="15"/>
  <c r="Y108" i="15"/>
  <c r="Z108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X109" i="15"/>
  <c r="Y109" i="15"/>
  <c r="Z109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X110" i="15"/>
  <c r="Y110" i="15"/>
  <c r="Z110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X111" i="15"/>
  <c r="Y111" i="15"/>
  <c r="Z111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U117" i="15"/>
  <c r="V117" i="15"/>
  <c r="W117" i="15"/>
  <c r="X117" i="15"/>
  <c r="Y117" i="15"/>
  <c r="Z117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V118" i="15"/>
  <c r="W118" i="15"/>
  <c r="X118" i="15"/>
  <c r="Y118" i="15"/>
  <c r="Z118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U119" i="15"/>
  <c r="V119" i="15"/>
  <c r="W119" i="15"/>
  <c r="X119" i="15"/>
  <c r="Y119" i="15"/>
  <c r="Z119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U121" i="15"/>
  <c r="V121" i="15"/>
  <c r="W121" i="15"/>
  <c r="X121" i="15"/>
  <c r="Y121" i="15"/>
  <c r="Z121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V122" i="15"/>
  <c r="W122" i="15"/>
  <c r="X122" i="15"/>
  <c r="Y122" i="15"/>
  <c r="Z122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V123" i="15"/>
  <c r="W123" i="15"/>
  <c r="X123" i="15"/>
  <c r="Y123" i="15"/>
  <c r="Z123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V124" i="15"/>
  <c r="W124" i="15"/>
  <c r="X124" i="15"/>
  <c r="Y124" i="15"/>
  <c r="Z124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G127" i="15"/>
  <c r="H127" i="15"/>
  <c r="I127" i="15"/>
  <c r="J127" i="15"/>
  <c r="K127" i="15"/>
  <c r="L127" i="15"/>
  <c r="M127" i="15"/>
  <c r="N127" i="15"/>
  <c r="O127" i="15"/>
  <c r="P127" i="15"/>
  <c r="Q127" i="15"/>
  <c r="R127" i="15"/>
  <c r="S127" i="15"/>
  <c r="T127" i="15"/>
  <c r="U127" i="15"/>
  <c r="V127" i="15"/>
  <c r="W127" i="15"/>
  <c r="X127" i="15"/>
  <c r="Y127" i="15"/>
  <c r="Z127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T128" i="15"/>
  <c r="U128" i="15"/>
  <c r="V128" i="15"/>
  <c r="W128" i="15"/>
  <c r="X128" i="15"/>
  <c r="Y128" i="15"/>
  <c r="Z128" i="15"/>
  <c r="G129" i="15"/>
  <c r="H129" i="15"/>
  <c r="I129" i="15"/>
  <c r="J129" i="15"/>
  <c r="K129" i="15"/>
  <c r="L129" i="15"/>
  <c r="M129" i="15"/>
  <c r="N129" i="15"/>
  <c r="O129" i="15"/>
  <c r="P129" i="15"/>
  <c r="Q129" i="15"/>
  <c r="R129" i="15"/>
  <c r="S129" i="15"/>
  <c r="T129" i="15"/>
  <c r="U129" i="15"/>
  <c r="V129" i="15"/>
  <c r="W129" i="15"/>
  <c r="X129" i="15"/>
  <c r="Y129" i="15"/>
  <c r="Z129" i="15"/>
  <c r="G130" i="15"/>
  <c r="H130" i="15"/>
  <c r="I130" i="15"/>
  <c r="J130" i="15"/>
  <c r="K130" i="15"/>
  <c r="L130" i="15"/>
  <c r="M130" i="15"/>
  <c r="N130" i="15"/>
  <c r="O130" i="15"/>
  <c r="P130" i="15"/>
  <c r="Q130" i="15"/>
  <c r="R130" i="15"/>
  <c r="S130" i="15"/>
  <c r="T130" i="15"/>
  <c r="U130" i="15"/>
  <c r="V130" i="15"/>
  <c r="W130" i="15"/>
  <c r="X130" i="15"/>
  <c r="Y130" i="15"/>
  <c r="Z130" i="15"/>
  <c r="G131" i="15"/>
  <c r="H131" i="15"/>
  <c r="I131" i="15"/>
  <c r="J131" i="15"/>
  <c r="K131" i="15"/>
  <c r="L131" i="15"/>
  <c r="M131" i="15"/>
  <c r="N131" i="15"/>
  <c r="O131" i="15"/>
  <c r="P131" i="15"/>
  <c r="Q131" i="15"/>
  <c r="R131" i="15"/>
  <c r="S131" i="15"/>
  <c r="T131" i="15"/>
  <c r="U131" i="15"/>
  <c r="V131" i="15"/>
  <c r="W131" i="15"/>
  <c r="X131" i="15"/>
  <c r="Y131" i="15"/>
  <c r="Z131" i="15"/>
  <c r="G132" i="15"/>
  <c r="H132" i="15"/>
  <c r="I132" i="15"/>
  <c r="J132" i="15"/>
  <c r="K132" i="15"/>
  <c r="L132" i="15"/>
  <c r="M132" i="15"/>
  <c r="N132" i="15"/>
  <c r="O132" i="15"/>
  <c r="P132" i="15"/>
  <c r="Q132" i="15"/>
  <c r="R132" i="15"/>
  <c r="S132" i="15"/>
  <c r="T132" i="15"/>
  <c r="U132" i="15"/>
  <c r="V132" i="15"/>
  <c r="W132" i="15"/>
  <c r="X132" i="15"/>
  <c r="Y132" i="15"/>
  <c r="Z132" i="15"/>
  <c r="G133" i="15"/>
  <c r="H133" i="15"/>
  <c r="I133" i="15"/>
  <c r="J133" i="15"/>
  <c r="K133" i="15"/>
  <c r="L133" i="15"/>
  <c r="M133" i="15"/>
  <c r="N133" i="15"/>
  <c r="O133" i="15"/>
  <c r="P133" i="15"/>
  <c r="Q133" i="15"/>
  <c r="R133" i="15"/>
  <c r="S133" i="15"/>
  <c r="T133" i="15"/>
  <c r="U133" i="15"/>
  <c r="V133" i="15"/>
  <c r="W133" i="15"/>
  <c r="X133" i="15"/>
  <c r="Y133" i="15"/>
  <c r="Z133" i="15"/>
  <c r="G134" i="15"/>
  <c r="H134" i="15"/>
  <c r="I134" i="15"/>
  <c r="J134" i="15"/>
  <c r="K134" i="15"/>
  <c r="L134" i="15"/>
  <c r="M134" i="15"/>
  <c r="N134" i="15"/>
  <c r="O134" i="15"/>
  <c r="P134" i="15"/>
  <c r="Q134" i="15"/>
  <c r="R134" i="15"/>
  <c r="S134" i="15"/>
  <c r="T134" i="15"/>
  <c r="U134" i="15"/>
  <c r="V134" i="15"/>
  <c r="W134" i="15"/>
  <c r="X134" i="15"/>
  <c r="Y134" i="15"/>
  <c r="Z134" i="15"/>
  <c r="G135" i="15"/>
  <c r="H135" i="15"/>
  <c r="I135" i="15"/>
  <c r="J135" i="15"/>
  <c r="K135" i="15"/>
  <c r="L135" i="15"/>
  <c r="M135" i="15"/>
  <c r="N135" i="15"/>
  <c r="O135" i="15"/>
  <c r="P135" i="15"/>
  <c r="Q135" i="15"/>
  <c r="R135" i="15"/>
  <c r="S135" i="15"/>
  <c r="T135" i="15"/>
  <c r="U135" i="15"/>
  <c r="V135" i="15"/>
  <c r="W135" i="15"/>
  <c r="X135" i="15"/>
  <c r="Y135" i="15"/>
  <c r="Z135" i="15"/>
  <c r="G136" i="15"/>
  <c r="H136" i="15"/>
  <c r="I136" i="15"/>
  <c r="J136" i="15"/>
  <c r="K136" i="15"/>
  <c r="L136" i="15"/>
  <c r="M136" i="15"/>
  <c r="N136" i="15"/>
  <c r="O136" i="15"/>
  <c r="P136" i="15"/>
  <c r="Q136" i="15"/>
  <c r="R136" i="15"/>
  <c r="S136" i="15"/>
  <c r="T136" i="15"/>
  <c r="U136" i="15"/>
  <c r="V136" i="15"/>
  <c r="W136" i="15"/>
  <c r="X136" i="15"/>
  <c r="Y136" i="15"/>
  <c r="Z136" i="15"/>
  <c r="G137" i="15"/>
  <c r="H137" i="15"/>
  <c r="I137" i="15"/>
  <c r="J137" i="15"/>
  <c r="K137" i="15"/>
  <c r="L137" i="15"/>
  <c r="M137" i="15"/>
  <c r="N137" i="15"/>
  <c r="O137" i="15"/>
  <c r="P137" i="15"/>
  <c r="Q137" i="15"/>
  <c r="R137" i="15"/>
  <c r="S137" i="15"/>
  <c r="T137" i="15"/>
  <c r="U137" i="15"/>
  <c r="V137" i="15"/>
  <c r="W137" i="15"/>
  <c r="X137" i="15"/>
  <c r="Y137" i="15"/>
  <c r="Z137" i="15"/>
  <c r="G138" i="15"/>
  <c r="H138" i="15"/>
  <c r="I138" i="15"/>
  <c r="J138" i="15"/>
  <c r="K138" i="15"/>
  <c r="L138" i="15"/>
  <c r="M138" i="15"/>
  <c r="N138" i="15"/>
  <c r="O138" i="15"/>
  <c r="P138" i="15"/>
  <c r="Q138" i="15"/>
  <c r="R138" i="15"/>
  <c r="S138" i="15"/>
  <c r="T138" i="15"/>
  <c r="U138" i="15"/>
  <c r="V138" i="15"/>
  <c r="W138" i="15"/>
  <c r="X138" i="15"/>
  <c r="Y138" i="15"/>
  <c r="Z138" i="15"/>
  <c r="G139" i="15"/>
  <c r="H139" i="15"/>
  <c r="I139" i="15"/>
  <c r="J139" i="15"/>
  <c r="K139" i="15"/>
  <c r="L139" i="15"/>
  <c r="M139" i="15"/>
  <c r="N139" i="15"/>
  <c r="O139" i="15"/>
  <c r="P139" i="15"/>
  <c r="Q139" i="15"/>
  <c r="R139" i="15"/>
  <c r="S139" i="15"/>
  <c r="T139" i="15"/>
  <c r="U139" i="15"/>
  <c r="V139" i="15"/>
  <c r="W139" i="15"/>
  <c r="X139" i="15"/>
  <c r="Y139" i="15"/>
  <c r="Z139" i="15"/>
  <c r="G140" i="15"/>
  <c r="H140" i="15"/>
  <c r="I140" i="15"/>
  <c r="J140" i="15"/>
  <c r="K140" i="15"/>
  <c r="L140" i="15"/>
  <c r="M140" i="15"/>
  <c r="N140" i="15"/>
  <c r="O140" i="15"/>
  <c r="P140" i="15"/>
  <c r="Q140" i="15"/>
  <c r="R140" i="15"/>
  <c r="S140" i="15"/>
  <c r="T140" i="15"/>
  <c r="U140" i="15"/>
  <c r="V140" i="15"/>
  <c r="W140" i="15"/>
  <c r="X140" i="15"/>
  <c r="Y140" i="15"/>
  <c r="Z140" i="15"/>
  <c r="G141" i="15"/>
  <c r="H141" i="15"/>
  <c r="I141" i="15"/>
  <c r="J141" i="15"/>
  <c r="K141" i="15"/>
  <c r="L141" i="15"/>
  <c r="M141" i="15"/>
  <c r="N141" i="15"/>
  <c r="O141" i="15"/>
  <c r="P141" i="15"/>
  <c r="Q141" i="15"/>
  <c r="R141" i="15"/>
  <c r="S141" i="15"/>
  <c r="T141" i="15"/>
  <c r="U141" i="15"/>
  <c r="V141" i="15"/>
  <c r="W141" i="15"/>
  <c r="X141" i="15"/>
  <c r="Y141" i="15"/>
  <c r="Z141" i="15"/>
  <c r="G142" i="15"/>
  <c r="H142" i="15"/>
  <c r="I142" i="15"/>
  <c r="J142" i="15"/>
  <c r="K142" i="15"/>
  <c r="L142" i="15"/>
  <c r="M142" i="15"/>
  <c r="N142" i="15"/>
  <c r="O142" i="15"/>
  <c r="P142" i="15"/>
  <c r="Q142" i="15"/>
  <c r="R142" i="15"/>
  <c r="S142" i="15"/>
  <c r="T142" i="15"/>
  <c r="U142" i="15"/>
  <c r="V142" i="15"/>
  <c r="W142" i="15"/>
  <c r="X142" i="15"/>
  <c r="Y142" i="15"/>
  <c r="Z142" i="15"/>
  <c r="G143" i="15"/>
  <c r="H143" i="15"/>
  <c r="I143" i="15"/>
  <c r="J143" i="15"/>
  <c r="K143" i="15"/>
  <c r="L143" i="15"/>
  <c r="M143" i="15"/>
  <c r="N143" i="15"/>
  <c r="O143" i="15"/>
  <c r="P143" i="15"/>
  <c r="Q143" i="15"/>
  <c r="R143" i="15"/>
  <c r="S143" i="15"/>
  <c r="T143" i="15"/>
  <c r="U143" i="15"/>
  <c r="V143" i="15"/>
  <c r="W143" i="15"/>
  <c r="X143" i="15"/>
  <c r="Y143" i="15"/>
  <c r="Z143" i="15"/>
  <c r="G144" i="15"/>
  <c r="H144" i="15"/>
  <c r="I144" i="15"/>
  <c r="J144" i="15"/>
  <c r="K144" i="15"/>
  <c r="L144" i="15"/>
  <c r="M144" i="15"/>
  <c r="N144" i="15"/>
  <c r="O144" i="15"/>
  <c r="P144" i="15"/>
  <c r="Q144" i="15"/>
  <c r="R144" i="15"/>
  <c r="S144" i="15"/>
  <c r="T144" i="15"/>
  <c r="U144" i="15"/>
  <c r="V144" i="15"/>
  <c r="W144" i="15"/>
  <c r="X144" i="15"/>
  <c r="Y144" i="15"/>
  <c r="Z144" i="15"/>
  <c r="G145" i="15"/>
  <c r="H145" i="15"/>
  <c r="I145" i="15"/>
  <c r="J145" i="15"/>
  <c r="K145" i="15"/>
  <c r="L145" i="15"/>
  <c r="M145" i="15"/>
  <c r="N145" i="15"/>
  <c r="O145" i="15"/>
  <c r="P145" i="15"/>
  <c r="Q145" i="15"/>
  <c r="R145" i="15"/>
  <c r="S145" i="15"/>
  <c r="T145" i="15"/>
  <c r="U145" i="15"/>
  <c r="V145" i="15"/>
  <c r="W145" i="15"/>
  <c r="X145" i="15"/>
  <c r="Y145" i="15"/>
  <c r="Z145" i="15"/>
  <c r="G146" i="15"/>
  <c r="H146" i="15"/>
  <c r="I146" i="15"/>
  <c r="J146" i="15"/>
  <c r="K146" i="15"/>
  <c r="L146" i="15"/>
  <c r="M146" i="15"/>
  <c r="N146" i="15"/>
  <c r="O146" i="15"/>
  <c r="P146" i="15"/>
  <c r="Q146" i="15"/>
  <c r="R146" i="15"/>
  <c r="S146" i="15"/>
  <c r="T146" i="15"/>
  <c r="U146" i="15"/>
  <c r="V146" i="15"/>
  <c r="W146" i="15"/>
  <c r="X146" i="15"/>
  <c r="Y146" i="15"/>
  <c r="Z146" i="15"/>
  <c r="G147" i="15"/>
  <c r="H147" i="15"/>
  <c r="I147" i="15"/>
  <c r="J147" i="15"/>
  <c r="K147" i="15"/>
  <c r="L147" i="15"/>
  <c r="M147" i="15"/>
  <c r="N147" i="15"/>
  <c r="O147" i="15"/>
  <c r="P147" i="15"/>
  <c r="Q147" i="15"/>
  <c r="R147" i="15"/>
  <c r="S147" i="15"/>
  <c r="T147" i="15"/>
  <c r="U147" i="15"/>
  <c r="V147" i="15"/>
  <c r="W147" i="15"/>
  <c r="X147" i="15"/>
  <c r="Y147" i="15"/>
  <c r="Z147" i="15"/>
  <c r="G148" i="15"/>
  <c r="H148" i="15"/>
  <c r="I148" i="15"/>
  <c r="J148" i="15"/>
  <c r="K148" i="15"/>
  <c r="L148" i="15"/>
  <c r="M148" i="15"/>
  <c r="N148" i="15"/>
  <c r="O148" i="15"/>
  <c r="P148" i="15"/>
  <c r="Q148" i="15"/>
  <c r="R148" i="15"/>
  <c r="S148" i="15"/>
  <c r="T148" i="15"/>
  <c r="U148" i="15"/>
  <c r="V148" i="15"/>
  <c r="W148" i="15"/>
  <c r="X148" i="15"/>
  <c r="Y148" i="15"/>
  <c r="Z148" i="15"/>
  <c r="G149" i="15"/>
  <c r="H149" i="15"/>
  <c r="I149" i="15"/>
  <c r="J149" i="15"/>
  <c r="K149" i="15"/>
  <c r="L149" i="15"/>
  <c r="M149" i="15"/>
  <c r="N149" i="15"/>
  <c r="O149" i="15"/>
  <c r="P149" i="15"/>
  <c r="Q149" i="15"/>
  <c r="R149" i="15"/>
  <c r="S149" i="15"/>
  <c r="T149" i="15"/>
  <c r="U149" i="15"/>
  <c r="V149" i="15"/>
  <c r="W149" i="15"/>
  <c r="X149" i="15"/>
  <c r="Y149" i="15"/>
  <c r="Z149" i="15"/>
  <c r="G150" i="15"/>
  <c r="H150" i="15"/>
  <c r="I150" i="15"/>
  <c r="J150" i="15"/>
  <c r="K150" i="15"/>
  <c r="L150" i="15"/>
  <c r="M150" i="15"/>
  <c r="N150" i="15"/>
  <c r="O150" i="15"/>
  <c r="P150" i="15"/>
  <c r="Q150" i="15"/>
  <c r="R150" i="15"/>
  <c r="S150" i="15"/>
  <c r="T150" i="15"/>
  <c r="U150" i="15"/>
  <c r="V150" i="15"/>
  <c r="W150" i="15"/>
  <c r="X150" i="15"/>
  <c r="Y150" i="15"/>
  <c r="Z150" i="15"/>
  <c r="G151" i="15"/>
  <c r="H151" i="15"/>
  <c r="I151" i="15"/>
  <c r="J151" i="15"/>
  <c r="K151" i="15"/>
  <c r="L151" i="15"/>
  <c r="M151" i="15"/>
  <c r="N151" i="15"/>
  <c r="O151" i="15"/>
  <c r="P151" i="15"/>
  <c r="Q151" i="15"/>
  <c r="R151" i="15"/>
  <c r="S151" i="15"/>
  <c r="T151" i="15"/>
  <c r="U151" i="15"/>
  <c r="V151" i="15"/>
  <c r="W151" i="15"/>
  <c r="X151" i="15"/>
  <c r="Y151" i="15"/>
  <c r="Z151" i="15"/>
  <c r="G152" i="15"/>
  <c r="H152" i="15"/>
  <c r="I152" i="15"/>
  <c r="J152" i="15"/>
  <c r="K152" i="15"/>
  <c r="L152" i="15"/>
  <c r="M152" i="15"/>
  <c r="N152" i="15"/>
  <c r="O152" i="15"/>
  <c r="P152" i="15"/>
  <c r="Q152" i="15"/>
  <c r="R152" i="15"/>
  <c r="S152" i="15"/>
  <c r="T152" i="15"/>
  <c r="U152" i="15"/>
  <c r="V152" i="15"/>
  <c r="W152" i="15"/>
  <c r="X152" i="15"/>
  <c r="Y152" i="15"/>
  <c r="Z152" i="15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S153" i="15"/>
  <c r="T153" i="15"/>
  <c r="U153" i="15"/>
  <c r="V153" i="15"/>
  <c r="W153" i="15"/>
  <c r="X153" i="15"/>
  <c r="Y153" i="15"/>
  <c r="Z153" i="15"/>
  <c r="G154" i="15"/>
  <c r="H154" i="15"/>
  <c r="I154" i="15"/>
  <c r="J154" i="15"/>
  <c r="K154" i="15"/>
  <c r="L154" i="15"/>
  <c r="M154" i="15"/>
  <c r="N154" i="15"/>
  <c r="O154" i="15"/>
  <c r="P154" i="15"/>
  <c r="Q154" i="15"/>
  <c r="R154" i="15"/>
  <c r="S154" i="15"/>
  <c r="T154" i="15"/>
  <c r="U154" i="15"/>
  <c r="V154" i="15"/>
  <c r="W154" i="15"/>
  <c r="X154" i="15"/>
  <c r="Y154" i="15"/>
  <c r="Z154" i="15"/>
  <c r="G155" i="15"/>
  <c r="H155" i="15"/>
  <c r="I155" i="15"/>
  <c r="J155" i="15"/>
  <c r="K155" i="15"/>
  <c r="L155" i="15"/>
  <c r="M155" i="15"/>
  <c r="N155" i="15"/>
  <c r="O155" i="15"/>
  <c r="P155" i="15"/>
  <c r="Q155" i="15"/>
  <c r="R155" i="15"/>
  <c r="S155" i="15"/>
  <c r="T155" i="15"/>
  <c r="U155" i="15"/>
  <c r="V155" i="15"/>
  <c r="W155" i="15"/>
  <c r="X155" i="15"/>
  <c r="Y155" i="15"/>
  <c r="Z155" i="15"/>
  <c r="G156" i="15"/>
  <c r="H156" i="15"/>
  <c r="I156" i="15"/>
  <c r="J156" i="15"/>
  <c r="K156" i="15"/>
  <c r="L156" i="15"/>
  <c r="M156" i="15"/>
  <c r="N156" i="15"/>
  <c r="O156" i="15"/>
  <c r="P156" i="15"/>
  <c r="Q156" i="15"/>
  <c r="R156" i="15"/>
  <c r="S156" i="15"/>
  <c r="T156" i="15"/>
  <c r="U156" i="15"/>
  <c r="V156" i="15"/>
  <c r="W156" i="15"/>
  <c r="X156" i="15"/>
  <c r="Y156" i="15"/>
  <c r="Z156" i="15"/>
  <c r="G157" i="15"/>
  <c r="H157" i="15"/>
  <c r="I157" i="15"/>
  <c r="J157" i="15"/>
  <c r="K157" i="15"/>
  <c r="L157" i="15"/>
  <c r="M157" i="15"/>
  <c r="N157" i="15"/>
  <c r="O157" i="15"/>
  <c r="P157" i="15"/>
  <c r="Q157" i="15"/>
  <c r="R157" i="15"/>
  <c r="S157" i="15"/>
  <c r="T157" i="15"/>
  <c r="U157" i="15"/>
  <c r="V157" i="15"/>
  <c r="W157" i="15"/>
  <c r="X157" i="15"/>
  <c r="Y157" i="15"/>
  <c r="Z157" i="15"/>
  <c r="G158" i="15"/>
  <c r="H158" i="15"/>
  <c r="I158" i="15"/>
  <c r="J158" i="15"/>
  <c r="K158" i="15"/>
  <c r="L158" i="15"/>
  <c r="M158" i="15"/>
  <c r="N158" i="15"/>
  <c r="O158" i="15"/>
  <c r="P158" i="15"/>
  <c r="Q158" i="15"/>
  <c r="R158" i="15"/>
  <c r="S158" i="15"/>
  <c r="T158" i="15"/>
  <c r="U158" i="15"/>
  <c r="V158" i="15"/>
  <c r="W158" i="15"/>
  <c r="X158" i="15"/>
  <c r="Y158" i="15"/>
  <c r="Z158" i="15"/>
  <c r="G159" i="15"/>
  <c r="H159" i="15"/>
  <c r="I159" i="15"/>
  <c r="J159" i="15"/>
  <c r="K159" i="15"/>
  <c r="L159" i="15"/>
  <c r="M159" i="15"/>
  <c r="N159" i="15"/>
  <c r="O159" i="15"/>
  <c r="P159" i="15"/>
  <c r="Q159" i="15"/>
  <c r="R159" i="15"/>
  <c r="S159" i="15"/>
  <c r="T159" i="15"/>
  <c r="U159" i="15"/>
  <c r="V159" i="15"/>
  <c r="W159" i="15"/>
  <c r="X159" i="15"/>
  <c r="Y159" i="15"/>
  <c r="Z159" i="15"/>
  <c r="G160" i="15"/>
  <c r="H160" i="15"/>
  <c r="I160" i="15"/>
  <c r="J160" i="15"/>
  <c r="K160" i="15"/>
  <c r="L160" i="15"/>
  <c r="M160" i="15"/>
  <c r="N160" i="15"/>
  <c r="O160" i="15"/>
  <c r="P160" i="15"/>
  <c r="Q160" i="15"/>
  <c r="R160" i="15"/>
  <c r="S160" i="15"/>
  <c r="T160" i="15"/>
  <c r="U160" i="15"/>
  <c r="V160" i="15"/>
  <c r="W160" i="15"/>
  <c r="X160" i="15"/>
  <c r="Y160" i="15"/>
  <c r="Z160" i="15"/>
  <c r="G161" i="15"/>
  <c r="H161" i="15"/>
  <c r="I161" i="15"/>
  <c r="J161" i="15"/>
  <c r="K161" i="15"/>
  <c r="L161" i="15"/>
  <c r="M161" i="15"/>
  <c r="N161" i="15"/>
  <c r="O161" i="15"/>
  <c r="P161" i="15"/>
  <c r="Q161" i="15"/>
  <c r="R161" i="15"/>
  <c r="S161" i="15"/>
  <c r="T161" i="15"/>
  <c r="U161" i="15"/>
  <c r="V161" i="15"/>
  <c r="W161" i="15"/>
  <c r="X161" i="15"/>
  <c r="Y161" i="15"/>
  <c r="Z161" i="15"/>
  <c r="G162" i="15"/>
  <c r="H162" i="15"/>
  <c r="I162" i="15"/>
  <c r="J162" i="15"/>
  <c r="K162" i="15"/>
  <c r="L162" i="15"/>
  <c r="M162" i="15"/>
  <c r="N162" i="15"/>
  <c r="O162" i="15"/>
  <c r="P162" i="15"/>
  <c r="Q162" i="15"/>
  <c r="R162" i="15"/>
  <c r="S162" i="15"/>
  <c r="T162" i="15"/>
  <c r="U162" i="15"/>
  <c r="V162" i="15"/>
  <c r="W162" i="15"/>
  <c r="X162" i="15"/>
  <c r="Y162" i="15"/>
  <c r="Z162" i="15"/>
  <c r="G163" i="15"/>
  <c r="H163" i="15"/>
  <c r="I163" i="15"/>
  <c r="J163" i="15"/>
  <c r="K163" i="15"/>
  <c r="L163" i="15"/>
  <c r="M163" i="15"/>
  <c r="N163" i="15"/>
  <c r="O163" i="15"/>
  <c r="P163" i="15"/>
  <c r="Q163" i="15"/>
  <c r="R163" i="15"/>
  <c r="S163" i="15"/>
  <c r="T163" i="15"/>
  <c r="U163" i="15"/>
  <c r="V163" i="15"/>
  <c r="W163" i="15"/>
  <c r="X163" i="15"/>
  <c r="Y163" i="15"/>
  <c r="Z163" i="15"/>
  <c r="G164" i="15"/>
  <c r="H164" i="15"/>
  <c r="I164" i="15"/>
  <c r="J164" i="15"/>
  <c r="K164" i="15"/>
  <c r="L164" i="15"/>
  <c r="M164" i="15"/>
  <c r="N164" i="15"/>
  <c r="O164" i="15"/>
  <c r="P164" i="15"/>
  <c r="Q164" i="15"/>
  <c r="R164" i="15"/>
  <c r="S164" i="15"/>
  <c r="T164" i="15"/>
  <c r="U164" i="15"/>
  <c r="V164" i="15"/>
  <c r="W164" i="15"/>
  <c r="X164" i="15"/>
  <c r="Y164" i="15"/>
  <c r="Z164" i="15"/>
  <c r="G165" i="15"/>
  <c r="H165" i="15"/>
  <c r="I165" i="15"/>
  <c r="J165" i="15"/>
  <c r="K165" i="15"/>
  <c r="L165" i="15"/>
  <c r="M165" i="15"/>
  <c r="N165" i="15"/>
  <c r="O165" i="15"/>
  <c r="P165" i="15"/>
  <c r="Q165" i="15"/>
  <c r="R165" i="15"/>
  <c r="S165" i="15"/>
  <c r="T165" i="15"/>
  <c r="U165" i="15"/>
  <c r="V165" i="15"/>
  <c r="W165" i="15"/>
  <c r="X165" i="15"/>
  <c r="Y165" i="15"/>
  <c r="Z165" i="15"/>
  <c r="G166" i="15"/>
  <c r="H166" i="15"/>
  <c r="I166" i="15"/>
  <c r="J166" i="15"/>
  <c r="K166" i="15"/>
  <c r="L166" i="15"/>
  <c r="M166" i="15"/>
  <c r="N166" i="15"/>
  <c r="O166" i="15"/>
  <c r="P166" i="15"/>
  <c r="Q166" i="15"/>
  <c r="R166" i="15"/>
  <c r="S166" i="15"/>
  <c r="T166" i="15"/>
  <c r="U166" i="15"/>
  <c r="V166" i="15"/>
  <c r="W166" i="15"/>
  <c r="X166" i="15"/>
  <c r="Y166" i="15"/>
  <c r="Z166" i="15"/>
  <c r="G167" i="15"/>
  <c r="H167" i="15"/>
  <c r="I167" i="15"/>
  <c r="J167" i="15"/>
  <c r="K167" i="15"/>
  <c r="L167" i="15"/>
  <c r="M167" i="15"/>
  <c r="N167" i="15"/>
  <c r="O167" i="15"/>
  <c r="P167" i="15"/>
  <c r="Q167" i="15"/>
  <c r="R167" i="15"/>
  <c r="S167" i="15"/>
  <c r="T167" i="15"/>
  <c r="U167" i="15"/>
  <c r="V167" i="15"/>
  <c r="W167" i="15"/>
  <c r="X167" i="15"/>
  <c r="Y167" i="15"/>
  <c r="Z167" i="15"/>
  <c r="G168" i="15"/>
  <c r="H168" i="15"/>
  <c r="I168" i="15"/>
  <c r="J168" i="15"/>
  <c r="K168" i="15"/>
  <c r="L168" i="15"/>
  <c r="M168" i="15"/>
  <c r="N168" i="15"/>
  <c r="O168" i="15"/>
  <c r="P168" i="15"/>
  <c r="Q168" i="15"/>
  <c r="R168" i="15"/>
  <c r="S168" i="15"/>
  <c r="T168" i="15"/>
  <c r="U168" i="15"/>
  <c r="V168" i="15"/>
  <c r="W168" i="15"/>
  <c r="X168" i="15"/>
  <c r="Y168" i="15"/>
  <c r="Z168" i="15"/>
  <c r="G169" i="15"/>
  <c r="H169" i="15"/>
  <c r="I169" i="15"/>
  <c r="J169" i="15"/>
  <c r="K169" i="15"/>
  <c r="L169" i="15"/>
  <c r="M169" i="15"/>
  <c r="N169" i="15"/>
  <c r="O169" i="15"/>
  <c r="P169" i="15"/>
  <c r="Q169" i="15"/>
  <c r="R169" i="15"/>
  <c r="S169" i="15"/>
  <c r="T169" i="15"/>
  <c r="U169" i="15"/>
  <c r="V169" i="15"/>
  <c r="W169" i="15"/>
  <c r="X169" i="15"/>
  <c r="Y169" i="15"/>
  <c r="Z169" i="15"/>
  <c r="G170" i="15"/>
  <c r="H170" i="15"/>
  <c r="I170" i="15"/>
  <c r="J170" i="15"/>
  <c r="K170" i="15"/>
  <c r="L170" i="15"/>
  <c r="M170" i="15"/>
  <c r="N170" i="15"/>
  <c r="O170" i="15"/>
  <c r="P170" i="15"/>
  <c r="Q170" i="15"/>
  <c r="R170" i="15"/>
  <c r="S170" i="15"/>
  <c r="T170" i="15"/>
  <c r="U170" i="15"/>
  <c r="V170" i="15"/>
  <c r="W170" i="15"/>
  <c r="X170" i="15"/>
  <c r="Y170" i="15"/>
  <c r="Z170" i="15"/>
  <c r="G171" i="15"/>
  <c r="H171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G172" i="15"/>
  <c r="H172" i="15"/>
  <c r="I172" i="15"/>
  <c r="J172" i="15"/>
  <c r="K172" i="15"/>
  <c r="L172" i="15"/>
  <c r="M172" i="15"/>
  <c r="N172" i="15"/>
  <c r="O172" i="15"/>
  <c r="P172" i="15"/>
  <c r="Q172" i="15"/>
  <c r="R172" i="15"/>
  <c r="S172" i="15"/>
  <c r="T172" i="15"/>
  <c r="U172" i="15"/>
  <c r="V172" i="15"/>
  <c r="W172" i="15"/>
  <c r="X172" i="15"/>
  <c r="Y172" i="15"/>
  <c r="Z172" i="15"/>
  <c r="G173" i="15"/>
  <c r="H173" i="15"/>
  <c r="I173" i="15"/>
  <c r="J173" i="15"/>
  <c r="K173" i="15"/>
  <c r="L173" i="15"/>
  <c r="M173" i="15"/>
  <c r="N173" i="15"/>
  <c r="O173" i="15"/>
  <c r="P173" i="15"/>
  <c r="Q173" i="15"/>
  <c r="R173" i="15"/>
  <c r="S173" i="15"/>
  <c r="T173" i="15"/>
  <c r="U173" i="15"/>
  <c r="V173" i="15"/>
  <c r="W173" i="15"/>
  <c r="X173" i="15"/>
  <c r="Y173" i="15"/>
  <c r="Z173" i="15"/>
  <c r="G174" i="15"/>
  <c r="H174" i="15"/>
  <c r="I174" i="15"/>
  <c r="J174" i="15"/>
  <c r="K174" i="15"/>
  <c r="L174" i="15"/>
  <c r="M174" i="15"/>
  <c r="N174" i="15"/>
  <c r="O174" i="15"/>
  <c r="P174" i="15"/>
  <c r="Q174" i="15"/>
  <c r="R174" i="15"/>
  <c r="S174" i="15"/>
  <c r="T174" i="15"/>
  <c r="U174" i="15"/>
  <c r="V174" i="15"/>
  <c r="W174" i="15"/>
  <c r="X174" i="15"/>
  <c r="Y174" i="15"/>
  <c r="Z174" i="15"/>
  <c r="G175" i="15"/>
  <c r="H175" i="15"/>
  <c r="I175" i="15"/>
  <c r="J175" i="15"/>
  <c r="K175" i="15"/>
  <c r="L175" i="15"/>
  <c r="M175" i="15"/>
  <c r="N175" i="15"/>
  <c r="O175" i="15"/>
  <c r="P175" i="15"/>
  <c r="Q175" i="15"/>
  <c r="R175" i="15"/>
  <c r="S175" i="15"/>
  <c r="T175" i="15"/>
  <c r="U175" i="15"/>
  <c r="V175" i="15"/>
  <c r="W175" i="15"/>
  <c r="X175" i="15"/>
  <c r="Y175" i="15"/>
  <c r="Z175" i="15"/>
  <c r="G176" i="15"/>
  <c r="H176" i="15"/>
  <c r="I176" i="15"/>
  <c r="J176" i="15"/>
  <c r="K176" i="15"/>
  <c r="L176" i="15"/>
  <c r="M176" i="15"/>
  <c r="N176" i="15"/>
  <c r="O176" i="15"/>
  <c r="P176" i="15"/>
  <c r="Q176" i="15"/>
  <c r="R176" i="15"/>
  <c r="S176" i="15"/>
  <c r="T176" i="15"/>
  <c r="U176" i="15"/>
  <c r="V176" i="15"/>
  <c r="W176" i="15"/>
  <c r="X176" i="15"/>
  <c r="Y176" i="15"/>
  <c r="Z176" i="15"/>
  <c r="G177" i="15"/>
  <c r="H177" i="15"/>
  <c r="I177" i="15"/>
  <c r="J177" i="15"/>
  <c r="K177" i="15"/>
  <c r="L177" i="15"/>
  <c r="M177" i="15"/>
  <c r="N177" i="15"/>
  <c r="O177" i="15"/>
  <c r="P177" i="15"/>
  <c r="Q177" i="15"/>
  <c r="R177" i="15"/>
  <c r="S177" i="15"/>
  <c r="T177" i="15"/>
  <c r="U177" i="15"/>
  <c r="V177" i="15"/>
  <c r="W177" i="15"/>
  <c r="X177" i="15"/>
  <c r="Y177" i="15"/>
  <c r="Z177" i="15"/>
  <c r="G178" i="15"/>
  <c r="H178" i="15"/>
  <c r="I178" i="15"/>
  <c r="J178" i="15"/>
  <c r="K178" i="15"/>
  <c r="L178" i="15"/>
  <c r="M178" i="15"/>
  <c r="N178" i="15"/>
  <c r="O178" i="15"/>
  <c r="P178" i="15"/>
  <c r="Q178" i="15"/>
  <c r="R178" i="15"/>
  <c r="S178" i="15"/>
  <c r="T178" i="15"/>
  <c r="U178" i="15"/>
  <c r="V178" i="15"/>
  <c r="W178" i="15"/>
  <c r="X178" i="15"/>
  <c r="Y178" i="15"/>
  <c r="Z178" i="15"/>
  <c r="G179" i="15"/>
  <c r="H179" i="15"/>
  <c r="I179" i="15"/>
  <c r="J179" i="15"/>
  <c r="K179" i="15"/>
  <c r="L179" i="15"/>
  <c r="M179" i="15"/>
  <c r="N179" i="15"/>
  <c r="O179" i="15"/>
  <c r="P179" i="15"/>
  <c r="Q179" i="15"/>
  <c r="R179" i="15"/>
  <c r="S179" i="15"/>
  <c r="T179" i="15"/>
  <c r="U179" i="15"/>
  <c r="V179" i="15"/>
  <c r="W179" i="15"/>
  <c r="X179" i="15"/>
  <c r="Y179" i="15"/>
  <c r="Z179" i="15"/>
  <c r="G180" i="15"/>
  <c r="H180" i="15"/>
  <c r="I180" i="15"/>
  <c r="J180" i="15"/>
  <c r="K180" i="15"/>
  <c r="L180" i="15"/>
  <c r="M180" i="15"/>
  <c r="N180" i="15"/>
  <c r="O180" i="15"/>
  <c r="P180" i="15"/>
  <c r="Q180" i="15"/>
  <c r="R180" i="15"/>
  <c r="S180" i="15"/>
  <c r="T180" i="15"/>
  <c r="U180" i="15"/>
  <c r="V180" i="15"/>
  <c r="W180" i="15"/>
  <c r="X180" i="15"/>
  <c r="Y180" i="15"/>
  <c r="Z180" i="15"/>
  <c r="G181" i="15"/>
  <c r="H181" i="15"/>
  <c r="I181" i="15"/>
  <c r="J181" i="15"/>
  <c r="K181" i="15"/>
  <c r="L181" i="15"/>
  <c r="M181" i="15"/>
  <c r="N181" i="15"/>
  <c r="O181" i="15"/>
  <c r="P181" i="15"/>
  <c r="Q181" i="15"/>
  <c r="R181" i="15"/>
  <c r="S181" i="15"/>
  <c r="T181" i="15"/>
  <c r="U181" i="15"/>
  <c r="V181" i="15"/>
  <c r="W181" i="15"/>
  <c r="X181" i="15"/>
  <c r="Y181" i="15"/>
  <c r="Z181" i="15"/>
  <c r="G182" i="15"/>
  <c r="H182" i="15"/>
  <c r="I182" i="15"/>
  <c r="J182" i="15"/>
  <c r="K182" i="15"/>
  <c r="L182" i="15"/>
  <c r="M182" i="15"/>
  <c r="N182" i="15"/>
  <c r="O182" i="15"/>
  <c r="P182" i="15"/>
  <c r="Q182" i="15"/>
  <c r="R182" i="15"/>
  <c r="S182" i="15"/>
  <c r="T182" i="15"/>
  <c r="U182" i="15"/>
  <c r="V182" i="15"/>
  <c r="W182" i="15"/>
  <c r="X182" i="15"/>
  <c r="Y182" i="15"/>
  <c r="Z182" i="15"/>
  <c r="G183" i="15"/>
  <c r="H183" i="15"/>
  <c r="I183" i="15"/>
  <c r="J183" i="15"/>
  <c r="K183" i="15"/>
  <c r="L183" i="15"/>
  <c r="M183" i="15"/>
  <c r="N183" i="15"/>
  <c r="O183" i="15"/>
  <c r="P183" i="15"/>
  <c r="Q183" i="15"/>
  <c r="R183" i="15"/>
  <c r="S183" i="15"/>
  <c r="T183" i="15"/>
  <c r="U183" i="15"/>
  <c r="V183" i="15"/>
  <c r="W183" i="15"/>
  <c r="X183" i="15"/>
  <c r="Y183" i="15"/>
  <c r="Z183" i="15"/>
  <c r="G184" i="15"/>
  <c r="H184" i="15"/>
  <c r="I184" i="15"/>
  <c r="J184" i="15"/>
  <c r="K184" i="15"/>
  <c r="L184" i="15"/>
  <c r="M184" i="15"/>
  <c r="N184" i="15"/>
  <c r="O184" i="15"/>
  <c r="P184" i="15"/>
  <c r="Q184" i="15"/>
  <c r="R184" i="15"/>
  <c r="S184" i="15"/>
  <c r="T184" i="15"/>
  <c r="U184" i="15"/>
  <c r="V184" i="15"/>
  <c r="W184" i="15"/>
  <c r="X184" i="15"/>
  <c r="Y184" i="15"/>
  <c r="Z184" i="15"/>
  <c r="G185" i="15"/>
  <c r="H185" i="15"/>
  <c r="I185" i="15"/>
  <c r="J185" i="15"/>
  <c r="K185" i="15"/>
  <c r="L185" i="15"/>
  <c r="M185" i="15"/>
  <c r="N185" i="15"/>
  <c r="O185" i="15"/>
  <c r="P185" i="15"/>
  <c r="Q185" i="15"/>
  <c r="R185" i="15"/>
  <c r="S185" i="15"/>
  <c r="T185" i="15"/>
  <c r="U185" i="15"/>
  <c r="V185" i="15"/>
  <c r="W185" i="15"/>
  <c r="X185" i="15"/>
  <c r="Y185" i="15"/>
  <c r="Z185" i="15"/>
  <c r="G186" i="15"/>
  <c r="H186" i="15"/>
  <c r="I186" i="15"/>
  <c r="J186" i="15"/>
  <c r="K186" i="15"/>
  <c r="L186" i="15"/>
  <c r="M186" i="15"/>
  <c r="N186" i="15"/>
  <c r="O186" i="15"/>
  <c r="P186" i="15"/>
  <c r="Q186" i="15"/>
  <c r="R186" i="15"/>
  <c r="S186" i="15"/>
  <c r="T186" i="15"/>
  <c r="U186" i="15"/>
  <c r="V186" i="15"/>
  <c r="W186" i="15"/>
  <c r="X186" i="15"/>
  <c r="Y186" i="15"/>
  <c r="Z186" i="15"/>
  <c r="G187" i="15"/>
  <c r="H187" i="15"/>
  <c r="I187" i="15"/>
  <c r="J187" i="15"/>
  <c r="K187" i="15"/>
  <c r="L187" i="15"/>
  <c r="M187" i="15"/>
  <c r="N187" i="15"/>
  <c r="O187" i="15"/>
  <c r="P187" i="15"/>
  <c r="Q187" i="15"/>
  <c r="R187" i="15"/>
  <c r="S187" i="15"/>
  <c r="T187" i="15"/>
  <c r="U187" i="15"/>
  <c r="V187" i="15"/>
  <c r="W187" i="15"/>
  <c r="X187" i="15"/>
  <c r="Y187" i="15"/>
  <c r="Z187" i="15"/>
  <c r="G188" i="15"/>
  <c r="H188" i="15"/>
  <c r="I188" i="15"/>
  <c r="J188" i="15"/>
  <c r="K188" i="15"/>
  <c r="L188" i="15"/>
  <c r="M188" i="15"/>
  <c r="N188" i="15"/>
  <c r="O188" i="15"/>
  <c r="P188" i="15"/>
  <c r="Q188" i="15"/>
  <c r="R188" i="15"/>
  <c r="S188" i="15"/>
  <c r="T188" i="15"/>
  <c r="U188" i="15"/>
  <c r="V188" i="15"/>
  <c r="W188" i="15"/>
  <c r="X188" i="15"/>
  <c r="Y188" i="15"/>
  <c r="Z188" i="15"/>
  <c r="G189" i="15"/>
  <c r="H189" i="15"/>
  <c r="I189" i="15"/>
  <c r="J189" i="15"/>
  <c r="K189" i="15"/>
  <c r="L189" i="15"/>
  <c r="M189" i="15"/>
  <c r="N189" i="15"/>
  <c r="O189" i="15"/>
  <c r="P189" i="15"/>
  <c r="Q189" i="15"/>
  <c r="R189" i="15"/>
  <c r="S189" i="15"/>
  <c r="T189" i="15"/>
  <c r="U189" i="15"/>
  <c r="V189" i="15"/>
  <c r="W189" i="15"/>
  <c r="X189" i="15"/>
  <c r="Y189" i="15"/>
  <c r="Z189" i="15"/>
  <c r="G190" i="15"/>
  <c r="H190" i="15"/>
  <c r="I190" i="15"/>
  <c r="J190" i="15"/>
  <c r="K190" i="15"/>
  <c r="L190" i="15"/>
  <c r="M190" i="15"/>
  <c r="N190" i="15"/>
  <c r="O190" i="15"/>
  <c r="P190" i="15"/>
  <c r="Q190" i="15"/>
  <c r="R190" i="15"/>
  <c r="S190" i="15"/>
  <c r="T190" i="15"/>
  <c r="U190" i="15"/>
  <c r="V190" i="15"/>
  <c r="W190" i="15"/>
  <c r="X190" i="15"/>
  <c r="Y190" i="15"/>
  <c r="Z190" i="15"/>
  <c r="G191" i="15"/>
  <c r="H191" i="15"/>
  <c r="I191" i="15"/>
  <c r="J191" i="15"/>
  <c r="K191" i="15"/>
  <c r="L191" i="15"/>
  <c r="M191" i="15"/>
  <c r="N191" i="15"/>
  <c r="O191" i="15"/>
  <c r="P191" i="15"/>
  <c r="Q191" i="15"/>
  <c r="R191" i="15"/>
  <c r="S191" i="15"/>
  <c r="T191" i="15"/>
  <c r="U191" i="15"/>
  <c r="V191" i="15"/>
  <c r="W191" i="15"/>
  <c r="X191" i="15"/>
  <c r="Y191" i="15"/>
  <c r="Z191" i="15"/>
  <c r="G192" i="15"/>
  <c r="H192" i="15"/>
  <c r="I192" i="15"/>
  <c r="J192" i="15"/>
  <c r="K192" i="15"/>
  <c r="L192" i="15"/>
  <c r="M192" i="15"/>
  <c r="N192" i="15"/>
  <c r="O192" i="15"/>
  <c r="P192" i="15"/>
  <c r="Q192" i="15"/>
  <c r="R192" i="15"/>
  <c r="S192" i="15"/>
  <c r="T192" i="15"/>
  <c r="U192" i="15"/>
  <c r="V192" i="15"/>
  <c r="W192" i="15"/>
  <c r="X192" i="15"/>
  <c r="Y192" i="15"/>
  <c r="Z192" i="15"/>
  <c r="G193" i="15"/>
  <c r="H193" i="15"/>
  <c r="I193" i="15"/>
  <c r="J193" i="15"/>
  <c r="K193" i="15"/>
  <c r="L193" i="15"/>
  <c r="M193" i="15"/>
  <c r="N193" i="15"/>
  <c r="O193" i="15"/>
  <c r="P193" i="15"/>
  <c r="Q193" i="15"/>
  <c r="R193" i="15"/>
  <c r="S193" i="15"/>
  <c r="T193" i="15"/>
  <c r="U193" i="15"/>
  <c r="V193" i="15"/>
  <c r="W193" i="15"/>
  <c r="X193" i="15"/>
  <c r="Y193" i="15"/>
  <c r="Z193" i="15"/>
  <c r="G194" i="15"/>
  <c r="H194" i="15"/>
  <c r="I194" i="15"/>
  <c r="J194" i="15"/>
  <c r="K194" i="15"/>
  <c r="L194" i="15"/>
  <c r="M194" i="15"/>
  <c r="N194" i="15"/>
  <c r="O194" i="15"/>
  <c r="P194" i="15"/>
  <c r="Q194" i="15"/>
  <c r="R194" i="15"/>
  <c r="S194" i="15"/>
  <c r="T194" i="15"/>
  <c r="U194" i="15"/>
  <c r="V194" i="15"/>
  <c r="W194" i="15"/>
  <c r="X194" i="15"/>
  <c r="Y194" i="15"/>
  <c r="Z194" i="15"/>
  <c r="G195" i="15"/>
  <c r="H195" i="15"/>
  <c r="I195" i="15"/>
  <c r="J195" i="15"/>
  <c r="K195" i="15"/>
  <c r="L195" i="15"/>
  <c r="M195" i="15"/>
  <c r="N195" i="15"/>
  <c r="O195" i="15"/>
  <c r="P195" i="15"/>
  <c r="Q195" i="15"/>
  <c r="R195" i="15"/>
  <c r="S195" i="15"/>
  <c r="T195" i="15"/>
  <c r="U195" i="15"/>
  <c r="V195" i="15"/>
  <c r="W195" i="15"/>
  <c r="X195" i="15"/>
  <c r="Y195" i="15"/>
  <c r="Z195" i="15"/>
  <c r="G196" i="15"/>
  <c r="H196" i="15"/>
  <c r="I196" i="15"/>
  <c r="J196" i="15"/>
  <c r="K196" i="15"/>
  <c r="L196" i="15"/>
  <c r="M196" i="15"/>
  <c r="N196" i="15"/>
  <c r="O196" i="15"/>
  <c r="P196" i="15"/>
  <c r="Q196" i="15"/>
  <c r="R196" i="15"/>
  <c r="S196" i="15"/>
  <c r="T196" i="15"/>
  <c r="U196" i="15"/>
  <c r="V196" i="15"/>
  <c r="W196" i="15"/>
  <c r="X196" i="15"/>
  <c r="Y196" i="15"/>
  <c r="Z196" i="15"/>
  <c r="G197" i="15"/>
  <c r="H197" i="15"/>
  <c r="I197" i="15"/>
  <c r="J197" i="15"/>
  <c r="K197" i="15"/>
  <c r="L197" i="15"/>
  <c r="M197" i="15"/>
  <c r="N197" i="15"/>
  <c r="O197" i="15"/>
  <c r="P197" i="15"/>
  <c r="Q197" i="15"/>
  <c r="R197" i="15"/>
  <c r="S197" i="15"/>
  <c r="T197" i="15"/>
  <c r="U197" i="15"/>
  <c r="V197" i="15"/>
  <c r="W197" i="15"/>
  <c r="X197" i="15"/>
  <c r="Y197" i="15"/>
  <c r="Z197" i="15"/>
  <c r="G198" i="15"/>
  <c r="H198" i="15"/>
  <c r="I198" i="15"/>
  <c r="J198" i="15"/>
  <c r="K198" i="15"/>
  <c r="L198" i="15"/>
  <c r="M198" i="15"/>
  <c r="N198" i="15"/>
  <c r="O198" i="15"/>
  <c r="P198" i="15"/>
  <c r="Q198" i="15"/>
  <c r="R198" i="15"/>
  <c r="S198" i="15"/>
  <c r="T198" i="15"/>
  <c r="U198" i="15"/>
  <c r="V198" i="15"/>
  <c r="W198" i="15"/>
  <c r="X198" i="15"/>
  <c r="Y198" i="15"/>
  <c r="Z198" i="15"/>
  <c r="G199" i="15"/>
  <c r="H199" i="15"/>
  <c r="I199" i="15"/>
  <c r="J199" i="15"/>
  <c r="K199" i="15"/>
  <c r="L199" i="15"/>
  <c r="M199" i="15"/>
  <c r="N199" i="15"/>
  <c r="O199" i="15"/>
  <c r="P199" i="15"/>
  <c r="Q199" i="15"/>
  <c r="R199" i="15"/>
  <c r="S199" i="15"/>
  <c r="T199" i="15"/>
  <c r="U199" i="15"/>
  <c r="V199" i="15"/>
  <c r="W199" i="15"/>
  <c r="X199" i="15"/>
  <c r="Y199" i="15"/>
  <c r="Z199" i="15"/>
  <c r="G200" i="15"/>
  <c r="H200" i="15"/>
  <c r="I200" i="15"/>
  <c r="J200" i="15"/>
  <c r="K200" i="15"/>
  <c r="L200" i="15"/>
  <c r="M200" i="15"/>
  <c r="N200" i="15"/>
  <c r="O200" i="15"/>
  <c r="P200" i="15"/>
  <c r="Q200" i="15"/>
  <c r="R200" i="15"/>
  <c r="S200" i="15"/>
  <c r="T200" i="15"/>
  <c r="U200" i="15"/>
  <c r="V200" i="15"/>
  <c r="W200" i="15"/>
  <c r="X200" i="15"/>
  <c r="Y200" i="15"/>
  <c r="Z200" i="15"/>
  <c r="G201" i="15"/>
  <c r="H201" i="15"/>
  <c r="I201" i="15"/>
  <c r="J201" i="15"/>
  <c r="K201" i="15"/>
  <c r="L201" i="15"/>
  <c r="M201" i="15"/>
  <c r="N201" i="15"/>
  <c r="O201" i="15"/>
  <c r="P201" i="15"/>
  <c r="Q201" i="15"/>
  <c r="R201" i="15"/>
  <c r="S201" i="15"/>
  <c r="T201" i="15"/>
  <c r="U201" i="15"/>
  <c r="V201" i="15"/>
  <c r="W201" i="15"/>
  <c r="X201" i="15"/>
  <c r="Y201" i="15"/>
  <c r="Z201" i="15"/>
  <c r="G202" i="15"/>
  <c r="H202" i="15"/>
  <c r="I202" i="15"/>
  <c r="J202" i="15"/>
  <c r="K202" i="15"/>
  <c r="L202" i="15"/>
  <c r="M202" i="15"/>
  <c r="N202" i="15"/>
  <c r="O202" i="15"/>
  <c r="P202" i="15"/>
  <c r="Q202" i="15"/>
  <c r="R202" i="15"/>
  <c r="S202" i="15"/>
  <c r="T202" i="15"/>
  <c r="U202" i="15"/>
  <c r="V202" i="15"/>
  <c r="W202" i="15"/>
  <c r="X202" i="15"/>
  <c r="Y202" i="15"/>
  <c r="Z202" i="15"/>
  <c r="G203" i="15"/>
  <c r="H203" i="15"/>
  <c r="I203" i="15"/>
  <c r="J203" i="15"/>
  <c r="K203" i="15"/>
  <c r="L203" i="15"/>
  <c r="M203" i="15"/>
  <c r="N203" i="15"/>
  <c r="O203" i="15"/>
  <c r="P203" i="15"/>
  <c r="Q203" i="15"/>
  <c r="R203" i="15"/>
  <c r="S203" i="15"/>
  <c r="T203" i="15"/>
  <c r="U203" i="15"/>
  <c r="V203" i="15"/>
  <c r="W203" i="15"/>
  <c r="X203" i="15"/>
  <c r="Y203" i="15"/>
  <c r="Z203" i="15"/>
  <c r="G204" i="15"/>
  <c r="H204" i="15"/>
  <c r="I204" i="15"/>
  <c r="J204" i="15"/>
  <c r="K204" i="15"/>
  <c r="L204" i="15"/>
  <c r="M204" i="15"/>
  <c r="N204" i="15"/>
  <c r="O204" i="15"/>
  <c r="P204" i="15"/>
  <c r="Q204" i="15"/>
  <c r="R204" i="15"/>
  <c r="S204" i="15"/>
  <c r="T204" i="15"/>
  <c r="U204" i="15"/>
  <c r="V204" i="15"/>
  <c r="W204" i="15"/>
  <c r="X204" i="15"/>
  <c r="Y204" i="15"/>
  <c r="Z204" i="15"/>
  <c r="G205" i="15"/>
  <c r="H205" i="15"/>
  <c r="I205" i="15"/>
  <c r="J205" i="15"/>
  <c r="K205" i="15"/>
  <c r="L205" i="15"/>
  <c r="M205" i="15"/>
  <c r="N205" i="15"/>
  <c r="O205" i="15"/>
  <c r="P205" i="15"/>
  <c r="Q205" i="15"/>
  <c r="R205" i="15"/>
  <c r="S205" i="15"/>
  <c r="T205" i="15"/>
  <c r="U205" i="15"/>
  <c r="V205" i="15"/>
  <c r="W205" i="15"/>
  <c r="X205" i="15"/>
  <c r="Y205" i="15"/>
  <c r="Z205" i="15"/>
  <c r="G206" i="15"/>
  <c r="H206" i="15"/>
  <c r="I206" i="15"/>
  <c r="J206" i="15"/>
  <c r="K206" i="15"/>
  <c r="L206" i="15"/>
  <c r="M206" i="15"/>
  <c r="N206" i="15"/>
  <c r="O206" i="15"/>
  <c r="P206" i="15"/>
  <c r="Q206" i="15"/>
  <c r="R206" i="15"/>
  <c r="S206" i="15"/>
  <c r="T206" i="15"/>
  <c r="U206" i="15"/>
  <c r="V206" i="15"/>
  <c r="W206" i="15"/>
  <c r="X206" i="15"/>
  <c r="Y206" i="15"/>
  <c r="Z206" i="15"/>
  <c r="G207" i="15"/>
  <c r="H207" i="15"/>
  <c r="I207" i="15"/>
  <c r="J207" i="15"/>
  <c r="K207" i="15"/>
  <c r="L207" i="15"/>
  <c r="M207" i="15"/>
  <c r="N207" i="15"/>
  <c r="O207" i="15"/>
  <c r="P207" i="15"/>
  <c r="Q207" i="15"/>
  <c r="R207" i="15"/>
  <c r="S207" i="15"/>
  <c r="T207" i="15"/>
  <c r="U207" i="15"/>
  <c r="V207" i="15"/>
  <c r="W207" i="15"/>
  <c r="X207" i="15"/>
  <c r="Y207" i="15"/>
  <c r="Z207" i="15"/>
  <c r="G208" i="15"/>
  <c r="H208" i="15"/>
  <c r="I208" i="15"/>
  <c r="J208" i="15"/>
  <c r="K208" i="15"/>
  <c r="L208" i="15"/>
  <c r="M208" i="15"/>
  <c r="N208" i="15"/>
  <c r="O208" i="15"/>
  <c r="P208" i="15"/>
  <c r="Q208" i="15"/>
  <c r="R208" i="15"/>
  <c r="S208" i="15"/>
  <c r="T208" i="15"/>
  <c r="U208" i="15"/>
  <c r="V208" i="15"/>
  <c r="W208" i="15"/>
  <c r="X208" i="15"/>
  <c r="Y208" i="15"/>
  <c r="Z208" i="15"/>
  <c r="G209" i="15"/>
  <c r="H209" i="15"/>
  <c r="I209" i="15"/>
  <c r="J209" i="15"/>
  <c r="K209" i="15"/>
  <c r="L209" i="15"/>
  <c r="M209" i="15"/>
  <c r="N209" i="15"/>
  <c r="O209" i="15"/>
  <c r="P209" i="15"/>
  <c r="Q209" i="15"/>
  <c r="R209" i="15"/>
  <c r="S209" i="15"/>
  <c r="T209" i="15"/>
  <c r="U209" i="15"/>
  <c r="V209" i="15"/>
  <c r="W209" i="15"/>
  <c r="X209" i="15"/>
  <c r="Y209" i="15"/>
  <c r="Z209" i="15"/>
  <c r="G210" i="15"/>
  <c r="H210" i="15"/>
  <c r="I210" i="15"/>
  <c r="J210" i="15"/>
  <c r="K210" i="15"/>
  <c r="L210" i="15"/>
  <c r="M210" i="15"/>
  <c r="N210" i="15"/>
  <c r="O210" i="15"/>
  <c r="P210" i="15"/>
  <c r="Q210" i="15"/>
  <c r="R210" i="15"/>
  <c r="S210" i="15"/>
  <c r="T210" i="15"/>
  <c r="U210" i="15"/>
  <c r="V210" i="15"/>
  <c r="W210" i="15"/>
  <c r="X210" i="15"/>
  <c r="Y210" i="15"/>
  <c r="Z210" i="15"/>
  <c r="G211" i="15"/>
  <c r="H211" i="15"/>
  <c r="I211" i="15"/>
  <c r="J211" i="15"/>
  <c r="K211" i="15"/>
  <c r="L211" i="15"/>
  <c r="M211" i="15"/>
  <c r="N211" i="15"/>
  <c r="O211" i="15"/>
  <c r="P211" i="15"/>
  <c r="Q211" i="15"/>
  <c r="R211" i="15"/>
  <c r="S211" i="15"/>
  <c r="T211" i="15"/>
  <c r="U211" i="15"/>
  <c r="V211" i="15"/>
  <c r="W211" i="15"/>
  <c r="X211" i="15"/>
  <c r="Y211" i="15"/>
  <c r="Z211" i="15"/>
  <c r="G212" i="15"/>
  <c r="H212" i="15"/>
  <c r="I212" i="15"/>
  <c r="J212" i="15"/>
  <c r="K212" i="15"/>
  <c r="L212" i="15"/>
  <c r="M212" i="15"/>
  <c r="N212" i="15"/>
  <c r="O212" i="15"/>
  <c r="P212" i="15"/>
  <c r="Q212" i="15"/>
  <c r="R212" i="15"/>
  <c r="S212" i="15"/>
  <c r="T212" i="15"/>
  <c r="U212" i="15"/>
  <c r="V212" i="15"/>
  <c r="W212" i="15"/>
  <c r="X212" i="15"/>
  <c r="Y212" i="15"/>
  <c r="Z212" i="15"/>
  <c r="G213" i="15"/>
  <c r="H213" i="15"/>
  <c r="I213" i="15"/>
  <c r="J213" i="15"/>
  <c r="K213" i="15"/>
  <c r="L213" i="15"/>
  <c r="M213" i="15"/>
  <c r="N213" i="15"/>
  <c r="O213" i="15"/>
  <c r="P213" i="15"/>
  <c r="Q213" i="15"/>
  <c r="R213" i="15"/>
  <c r="S213" i="15"/>
  <c r="T213" i="15"/>
  <c r="U213" i="15"/>
  <c r="V213" i="15"/>
  <c r="W213" i="15"/>
  <c r="X213" i="15"/>
  <c r="Y213" i="15"/>
  <c r="Z213" i="15"/>
  <c r="G214" i="15"/>
  <c r="H214" i="15"/>
  <c r="I214" i="15"/>
  <c r="J214" i="15"/>
  <c r="K214" i="15"/>
  <c r="L214" i="15"/>
  <c r="M214" i="15"/>
  <c r="N214" i="15"/>
  <c r="O214" i="15"/>
  <c r="P214" i="15"/>
  <c r="Q214" i="15"/>
  <c r="R214" i="15"/>
  <c r="S214" i="15"/>
  <c r="T214" i="15"/>
  <c r="U214" i="15"/>
  <c r="V214" i="15"/>
  <c r="W214" i="15"/>
  <c r="X214" i="15"/>
  <c r="Y214" i="15"/>
  <c r="Z214" i="15"/>
  <c r="G215" i="15"/>
  <c r="H215" i="15"/>
  <c r="I215" i="15"/>
  <c r="J215" i="15"/>
  <c r="K215" i="15"/>
  <c r="L215" i="15"/>
  <c r="M215" i="15"/>
  <c r="N215" i="15"/>
  <c r="O215" i="15"/>
  <c r="P215" i="15"/>
  <c r="Q215" i="15"/>
  <c r="R215" i="15"/>
  <c r="S215" i="15"/>
  <c r="T215" i="15"/>
  <c r="U215" i="15"/>
  <c r="V215" i="15"/>
  <c r="W215" i="15"/>
  <c r="X215" i="15"/>
  <c r="Y215" i="15"/>
  <c r="Z215" i="15"/>
  <c r="G216" i="15"/>
  <c r="H216" i="15"/>
  <c r="I216" i="15"/>
  <c r="J216" i="15"/>
  <c r="K216" i="15"/>
  <c r="L216" i="15"/>
  <c r="M216" i="15"/>
  <c r="N216" i="15"/>
  <c r="O216" i="15"/>
  <c r="P216" i="15"/>
  <c r="Q216" i="15"/>
  <c r="R216" i="15"/>
  <c r="S216" i="15"/>
  <c r="T216" i="15"/>
  <c r="U216" i="15"/>
  <c r="V216" i="15"/>
  <c r="W216" i="15"/>
  <c r="X216" i="15"/>
  <c r="Y216" i="15"/>
  <c r="Z216" i="15"/>
  <c r="G217" i="15"/>
  <c r="H217" i="15"/>
  <c r="I217" i="15"/>
  <c r="J217" i="15"/>
  <c r="K217" i="15"/>
  <c r="L217" i="15"/>
  <c r="M217" i="15"/>
  <c r="N217" i="15"/>
  <c r="O217" i="15"/>
  <c r="P217" i="15"/>
  <c r="Q217" i="15"/>
  <c r="R217" i="15"/>
  <c r="S217" i="15"/>
  <c r="T217" i="15"/>
  <c r="U217" i="15"/>
  <c r="V217" i="15"/>
  <c r="W217" i="15"/>
  <c r="X217" i="15"/>
  <c r="Y217" i="15"/>
  <c r="Z217" i="15"/>
  <c r="G218" i="15"/>
  <c r="H218" i="15"/>
  <c r="I218" i="15"/>
  <c r="J218" i="15"/>
  <c r="K218" i="15"/>
  <c r="L218" i="15"/>
  <c r="M218" i="15"/>
  <c r="N218" i="15"/>
  <c r="O218" i="15"/>
  <c r="P218" i="15"/>
  <c r="Q218" i="15"/>
  <c r="R218" i="15"/>
  <c r="S218" i="15"/>
  <c r="T218" i="15"/>
  <c r="U218" i="15"/>
  <c r="V218" i="15"/>
  <c r="W218" i="15"/>
  <c r="X218" i="15"/>
  <c r="Y218" i="15"/>
  <c r="Z218" i="15"/>
  <c r="G219" i="15"/>
  <c r="H219" i="15"/>
  <c r="I219" i="15"/>
  <c r="J219" i="15"/>
  <c r="K219" i="15"/>
  <c r="L219" i="15"/>
  <c r="M219" i="15"/>
  <c r="N219" i="15"/>
  <c r="O219" i="15"/>
  <c r="P219" i="15"/>
  <c r="Q219" i="15"/>
  <c r="R219" i="15"/>
  <c r="S219" i="15"/>
  <c r="T219" i="15"/>
  <c r="U219" i="15"/>
  <c r="V219" i="15"/>
  <c r="W219" i="15"/>
  <c r="X219" i="15"/>
  <c r="Y219" i="15"/>
  <c r="Z219" i="15"/>
  <c r="G220" i="15"/>
  <c r="H220" i="15"/>
  <c r="I220" i="15"/>
  <c r="J220" i="15"/>
  <c r="K220" i="15"/>
  <c r="L220" i="15"/>
  <c r="M220" i="15"/>
  <c r="N220" i="15"/>
  <c r="O220" i="15"/>
  <c r="P220" i="15"/>
  <c r="Q220" i="15"/>
  <c r="R220" i="15"/>
  <c r="S220" i="15"/>
  <c r="T220" i="15"/>
  <c r="U220" i="15"/>
  <c r="V220" i="15"/>
  <c r="W220" i="15"/>
  <c r="X220" i="15"/>
  <c r="Y220" i="15"/>
  <c r="Z220" i="15"/>
  <c r="G221" i="15"/>
  <c r="H221" i="15"/>
  <c r="I221" i="15"/>
  <c r="J221" i="15"/>
  <c r="K221" i="15"/>
  <c r="L221" i="15"/>
  <c r="M221" i="15"/>
  <c r="N221" i="15"/>
  <c r="O221" i="15"/>
  <c r="P221" i="15"/>
  <c r="Q221" i="15"/>
  <c r="R221" i="15"/>
  <c r="S221" i="15"/>
  <c r="T221" i="15"/>
  <c r="U221" i="15"/>
  <c r="V221" i="15"/>
  <c r="W221" i="15"/>
  <c r="X221" i="15"/>
  <c r="Y221" i="15"/>
  <c r="Z221" i="15"/>
  <c r="G222" i="15"/>
  <c r="H222" i="15"/>
  <c r="I222" i="15"/>
  <c r="J222" i="15"/>
  <c r="K222" i="15"/>
  <c r="L222" i="15"/>
  <c r="M222" i="15"/>
  <c r="N222" i="15"/>
  <c r="O222" i="15"/>
  <c r="P222" i="15"/>
  <c r="Q222" i="15"/>
  <c r="R222" i="15"/>
  <c r="S222" i="15"/>
  <c r="T222" i="15"/>
  <c r="U222" i="15"/>
  <c r="V222" i="15"/>
  <c r="W222" i="15"/>
  <c r="X222" i="15"/>
  <c r="Y222" i="15"/>
  <c r="Z222" i="15"/>
  <c r="G223" i="15"/>
  <c r="H223" i="15"/>
  <c r="I223" i="15"/>
  <c r="J223" i="15"/>
  <c r="K223" i="15"/>
  <c r="L223" i="15"/>
  <c r="M223" i="15"/>
  <c r="N223" i="15"/>
  <c r="O223" i="15"/>
  <c r="P223" i="15"/>
  <c r="Q223" i="15"/>
  <c r="R223" i="15"/>
  <c r="S223" i="15"/>
  <c r="T223" i="15"/>
  <c r="U223" i="15"/>
  <c r="V223" i="15"/>
  <c r="W223" i="15"/>
  <c r="X223" i="15"/>
  <c r="Y223" i="15"/>
  <c r="Z223" i="15"/>
  <c r="G224" i="15"/>
  <c r="H224" i="15"/>
  <c r="I224" i="15"/>
  <c r="J224" i="15"/>
  <c r="K224" i="15"/>
  <c r="L224" i="15"/>
  <c r="M224" i="15"/>
  <c r="N224" i="15"/>
  <c r="O224" i="15"/>
  <c r="P224" i="15"/>
  <c r="Q224" i="15"/>
  <c r="R224" i="15"/>
  <c r="S224" i="15"/>
  <c r="T224" i="15"/>
  <c r="U224" i="15"/>
  <c r="V224" i="15"/>
  <c r="W224" i="15"/>
  <c r="X224" i="15"/>
  <c r="Y224" i="15"/>
  <c r="Z224" i="15"/>
  <c r="G225" i="15"/>
  <c r="H225" i="15"/>
  <c r="I225" i="15"/>
  <c r="J225" i="15"/>
  <c r="K225" i="15"/>
  <c r="L225" i="15"/>
  <c r="M225" i="15"/>
  <c r="N225" i="15"/>
  <c r="O225" i="15"/>
  <c r="P225" i="15"/>
  <c r="Q225" i="15"/>
  <c r="R225" i="15"/>
  <c r="S225" i="15"/>
  <c r="T225" i="15"/>
  <c r="U225" i="15"/>
  <c r="V225" i="15"/>
  <c r="W225" i="15"/>
  <c r="X225" i="15"/>
  <c r="Y225" i="15"/>
  <c r="Z225" i="15"/>
  <c r="G226" i="15"/>
  <c r="H226" i="15"/>
  <c r="I226" i="15"/>
  <c r="J226" i="15"/>
  <c r="K226" i="15"/>
  <c r="L226" i="15"/>
  <c r="M226" i="15"/>
  <c r="N226" i="15"/>
  <c r="O226" i="15"/>
  <c r="P226" i="15"/>
  <c r="Q226" i="15"/>
  <c r="R226" i="15"/>
  <c r="S226" i="15"/>
  <c r="T226" i="15"/>
  <c r="U226" i="15"/>
  <c r="V226" i="15"/>
  <c r="W226" i="15"/>
  <c r="X226" i="15"/>
  <c r="Y226" i="15"/>
  <c r="Z226" i="15"/>
  <c r="G227" i="15"/>
  <c r="H227" i="15"/>
  <c r="I227" i="15"/>
  <c r="J227" i="15"/>
  <c r="K227" i="15"/>
  <c r="L227" i="15"/>
  <c r="M227" i="15"/>
  <c r="N227" i="15"/>
  <c r="O227" i="15"/>
  <c r="P227" i="15"/>
  <c r="Q227" i="15"/>
  <c r="R227" i="15"/>
  <c r="S227" i="15"/>
  <c r="T227" i="15"/>
  <c r="U227" i="15"/>
  <c r="V227" i="15"/>
  <c r="W227" i="15"/>
  <c r="X227" i="15"/>
  <c r="Y227" i="15"/>
  <c r="Z227" i="15"/>
  <c r="G228" i="15"/>
  <c r="H228" i="15"/>
  <c r="I228" i="15"/>
  <c r="J228" i="15"/>
  <c r="K228" i="15"/>
  <c r="L228" i="15"/>
  <c r="M228" i="15"/>
  <c r="N228" i="15"/>
  <c r="O228" i="15"/>
  <c r="P228" i="15"/>
  <c r="Q228" i="15"/>
  <c r="R228" i="15"/>
  <c r="S228" i="15"/>
  <c r="T228" i="15"/>
  <c r="U228" i="15"/>
  <c r="V228" i="15"/>
  <c r="W228" i="15"/>
  <c r="X228" i="15"/>
  <c r="Y228" i="15"/>
  <c r="Z228" i="15"/>
  <c r="G229" i="15"/>
  <c r="H229" i="15"/>
  <c r="I229" i="15"/>
  <c r="J229" i="15"/>
  <c r="K229" i="15"/>
  <c r="L229" i="15"/>
  <c r="M229" i="15"/>
  <c r="N229" i="15"/>
  <c r="O229" i="15"/>
  <c r="P229" i="15"/>
  <c r="Q229" i="15"/>
  <c r="R229" i="15"/>
  <c r="S229" i="15"/>
  <c r="T229" i="15"/>
  <c r="U229" i="15"/>
  <c r="V229" i="15"/>
  <c r="W229" i="15"/>
  <c r="X229" i="15"/>
  <c r="Y229" i="15"/>
  <c r="Z229" i="15"/>
  <c r="G230" i="15"/>
  <c r="H230" i="15"/>
  <c r="I230" i="15"/>
  <c r="J230" i="15"/>
  <c r="K230" i="15"/>
  <c r="L230" i="15"/>
  <c r="M230" i="15"/>
  <c r="N230" i="15"/>
  <c r="O230" i="15"/>
  <c r="P230" i="15"/>
  <c r="Q230" i="15"/>
  <c r="R230" i="15"/>
  <c r="S230" i="15"/>
  <c r="T230" i="15"/>
  <c r="U230" i="15"/>
  <c r="V230" i="15"/>
  <c r="W230" i="15"/>
  <c r="X230" i="15"/>
  <c r="Y230" i="15"/>
  <c r="Z230" i="15"/>
  <c r="G231" i="15"/>
  <c r="H231" i="15"/>
  <c r="I231" i="15"/>
  <c r="J231" i="15"/>
  <c r="K231" i="15"/>
  <c r="L231" i="15"/>
  <c r="M231" i="15"/>
  <c r="N231" i="15"/>
  <c r="O231" i="15"/>
  <c r="P231" i="15"/>
  <c r="Q231" i="15"/>
  <c r="R231" i="15"/>
  <c r="S231" i="15"/>
  <c r="T231" i="15"/>
  <c r="U231" i="15"/>
  <c r="V231" i="15"/>
  <c r="W231" i="15"/>
  <c r="X231" i="15"/>
  <c r="Y231" i="15"/>
  <c r="Z231" i="15"/>
  <c r="G232" i="15"/>
  <c r="H232" i="15"/>
  <c r="I232" i="15"/>
  <c r="J232" i="15"/>
  <c r="K232" i="15"/>
  <c r="L232" i="15"/>
  <c r="M232" i="15"/>
  <c r="N232" i="15"/>
  <c r="O232" i="15"/>
  <c r="P232" i="15"/>
  <c r="Q232" i="15"/>
  <c r="R232" i="15"/>
  <c r="S232" i="15"/>
  <c r="T232" i="15"/>
  <c r="U232" i="15"/>
  <c r="V232" i="15"/>
  <c r="W232" i="15"/>
  <c r="X232" i="15"/>
  <c r="Y232" i="15"/>
  <c r="Z232" i="15"/>
  <c r="G233" i="15"/>
  <c r="H233" i="15"/>
  <c r="I233" i="15"/>
  <c r="J233" i="15"/>
  <c r="K233" i="15"/>
  <c r="L233" i="15"/>
  <c r="M233" i="15"/>
  <c r="N233" i="15"/>
  <c r="O233" i="15"/>
  <c r="P233" i="15"/>
  <c r="Q233" i="15"/>
  <c r="R233" i="15"/>
  <c r="S233" i="15"/>
  <c r="T233" i="15"/>
  <c r="U233" i="15"/>
  <c r="V233" i="15"/>
  <c r="W233" i="15"/>
  <c r="X233" i="15"/>
  <c r="Y233" i="15"/>
  <c r="Z233" i="15"/>
  <c r="G234" i="15"/>
  <c r="H234" i="15"/>
  <c r="I234" i="15"/>
  <c r="J234" i="15"/>
  <c r="K234" i="15"/>
  <c r="L234" i="15"/>
  <c r="M234" i="15"/>
  <c r="N234" i="15"/>
  <c r="O234" i="15"/>
  <c r="P234" i="15"/>
  <c r="Q234" i="15"/>
  <c r="R234" i="15"/>
  <c r="S234" i="15"/>
  <c r="T234" i="15"/>
  <c r="U234" i="15"/>
  <c r="V234" i="15"/>
  <c r="W234" i="15"/>
  <c r="X234" i="15"/>
  <c r="Y234" i="15"/>
  <c r="Z234" i="15"/>
  <c r="G235" i="15"/>
  <c r="H235" i="15"/>
  <c r="I235" i="15"/>
  <c r="J235" i="15"/>
  <c r="K235" i="15"/>
  <c r="L235" i="15"/>
  <c r="M235" i="15"/>
  <c r="N235" i="15"/>
  <c r="O235" i="15"/>
  <c r="P235" i="15"/>
  <c r="Q235" i="15"/>
  <c r="R235" i="15"/>
  <c r="S235" i="15"/>
  <c r="T235" i="15"/>
  <c r="U235" i="15"/>
  <c r="V235" i="15"/>
  <c r="W235" i="15"/>
  <c r="X235" i="15"/>
  <c r="Y235" i="15"/>
  <c r="Z235" i="15"/>
  <c r="G236" i="15"/>
  <c r="H236" i="15"/>
  <c r="I236" i="15"/>
  <c r="J236" i="15"/>
  <c r="K236" i="15"/>
  <c r="L236" i="15"/>
  <c r="M236" i="15"/>
  <c r="N236" i="15"/>
  <c r="O236" i="15"/>
  <c r="P236" i="15"/>
  <c r="Q236" i="15"/>
  <c r="R236" i="15"/>
  <c r="S236" i="15"/>
  <c r="T236" i="15"/>
  <c r="U236" i="15"/>
  <c r="V236" i="15"/>
  <c r="W236" i="15"/>
  <c r="X236" i="15"/>
  <c r="Y236" i="15"/>
  <c r="Z236" i="15"/>
  <c r="G237" i="15"/>
  <c r="H237" i="15"/>
  <c r="I237" i="15"/>
  <c r="J237" i="15"/>
  <c r="K237" i="15"/>
  <c r="L237" i="15"/>
  <c r="M237" i="15"/>
  <c r="N237" i="15"/>
  <c r="O237" i="15"/>
  <c r="P237" i="15"/>
  <c r="Q237" i="15"/>
  <c r="R237" i="15"/>
  <c r="S237" i="15"/>
  <c r="T237" i="15"/>
  <c r="U237" i="15"/>
  <c r="V237" i="15"/>
  <c r="W237" i="15"/>
  <c r="X237" i="15"/>
  <c r="Y237" i="15"/>
  <c r="Z237" i="15"/>
  <c r="G238" i="15"/>
  <c r="H238" i="15"/>
  <c r="I238" i="15"/>
  <c r="J238" i="15"/>
  <c r="K238" i="15"/>
  <c r="L238" i="15"/>
  <c r="M238" i="15"/>
  <c r="N238" i="15"/>
  <c r="O238" i="15"/>
  <c r="P238" i="15"/>
  <c r="Q238" i="15"/>
  <c r="R238" i="15"/>
  <c r="S238" i="15"/>
  <c r="T238" i="15"/>
  <c r="U238" i="15"/>
  <c r="V238" i="15"/>
  <c r="W238" i="15"/>
  <c r="X238" i="15"/>
  <c r="Y238" i="15"/>
  <c r="Z238" i="15"/>
  <c r="G239" i="15"/>
  <c r="H239" i="15"/>
  <c r="I239" i="15"/>
  <c r="J239" i="15"/>
  <c r="K239" i="15"/>
  <c r="L239" i="15"/>
  <c r="M239" i="15"/>
  <c r="N239" i="15"/>
  <c r="O239" i="15"/>
  <c r="P239" i="15"/>
  <c r="Q239" i="15"/>
  <c r="R239" i="15"/>
  <c r="S239" i="15"/>
  <c r="T239" i="15"/>
  <c r="U239" i="15"/>
  <c r="V239" i="15"/>
  <c r="W239" i="15"/>
  <c r="X239" i="15"/>
  <c r="Y239" i="15"/>
  <c r="Z239" i="15"/>
  <c r="G240" i="15"/>
  <c r="H240" i="15"/>
  <c r="I240" i="15"/>
  <c r="J240" i="15"/>
  <c r="K240" i="15"/>
  <c r="L240" i="15"/>
  <c r="M240" i="15"/>
  <c r="N240" i="15"/>
  <c r="O240" i="15"/>
  <c r="P240" i="15"/>
  <c r="Q240" i="15"/>
  <c r="R240" i="15"/>
  <c r="S240" i="15"/>
  <c r="T240" i="15"/>
  <c r="U240" i="15"/>
  <c r="V240" i="15"/>
  <c r="W240" i="15"/>
  <c r="X240" i="15"/>
  <c r="Y240" i="15"/>
  <c r="Z240" i="15"/>
  <c r="G241" i="15"/>
  <c r="H241" i="15"/>
  <c r="I241" i="15"/>
  <c r="J241" i="15"/>
  <c r="K241" i="15"/>
  <c r="L241" i="15"/>
  <c r="M241" i="15"/>
  <c r="N241" i="15"/>
  <c r="O241" i="15"/>
  <c r="P241" i="15"/>
  <c r="Q241" i="15"/>
  <c r="R241" i="15"/>
  <c r="S241" i="15"/>
  <c r="T241" i="15"/>
  <c r="U241" i="15"/>
  <c r="V241" i="15"/>
  <c r="W241" i="15"/>
  <c r="X241" i="15"/>
  <c r="Y241" i="15"/>
  <c r="Z241" i="15"/>
  <c r="G242" i="15"/>
  <c r="H242" i="15"/>
  <c r="I242" i="15"/>
  <c r="J242" i="15"/>
  <c r="K242" i="15"/>
  <c r="L242" i="15"/>
  <c r="M242" i="15"/>
  <c r="N242" i="15"/>
  <c r="O242" i="15"/>
  <c r="P242" i="15"/>
  <c r="Q242" i="15"/>
  <c r="R242" i="15"/>
  <c r="S242" i="15"/>
  <c r="T242" i="15"/>
  <c r="U242" i="15"/>
  <c r="V242" i="15"/>
  <c r="W242" i="15"/>
  <c r="X242" i="15"/>
  <c r="Y242" i="15"/>
  <c r="Z242" i="15"/>
  <c r="G243" i="15"/>
  <c r="H243" i="15"/>
  <c r="I243" i="15"/>
  <c r="J243" i="15"/>
  <c r="K243" i="15"/>
  <c r="L243" i="15"/>
  <c r="M243" i="15"/>
  <c r="N243" i="15"/>
  <c r="O243" i="15"/>
  <c r="P243" i="15"/>
  <c r="Q243" i="15"/>
  <c r="R243" i="15"/>
  <c r="S243" i="15"/>
  <c r="T243" i="15"/>
  <c r="U243" i="15"/>
  <c r="V243" i="15"/>
  <c r="W243" i="15"/>
  <c r="X243" i="15"/>
  <c r="Y243" i="15"/>
  <c r="Z243" i="15"/>
  <c r="G244" i="15"/>
  <c r="H244" i="15"/>
  <c r="I244" i="15"/>
  <c r="J244" i="15"/>
  <c r="K244" i="15"/>
  <c r="L244" i="15"/>
  <c r="M244" i="15"/>
  <c r="N244" i="15"/>
  <c r="O244" i="15"/>
  <c r="P244" i="15"/>
  <c r="Q244" i="15"/>
  <c r="R244" i="15"/>
  <c r="S244" i="15"/>
  <c r="T244" i="15"/>
  <c r="U244" i="15"/>
  <c r="V244" i="15"/>
  <c r="W244" i="15"/>
  <c r="X244" i="15"/>
  <c r="Y244" i="15"/>
  <c r="Z244" i="15"/>
  <c r="G245" i="15"/>
  <c r="H245" i="15"/>
  <c r="I245" i="15"/>
  <c r="J245" i="15"/>
  <c r="K245" i="15"/>
  <c r="L245" i="15"/>
  <c r="M245" i="15"/>
  <c r="N245" i="15"/>
  <c r="O245" i="15"/>
  <c r="P245" i="15"/>
  <c r="Q245" i="15"/>
  <c r="R245" i="15"/>
  <c r="S245" i="15"/>
  <c r="T245" i="15"/>
  <c r="U245" i="15"/>
  <c r="V245" i="15"/>
  <c r="W245" i="15"/>
  <c r="X245" i="15"/>
  <c r="Y245" i="15"/>
  <c r="Z245" i="15"/>
  <c r="G246" i="15"/>
  <c r="H246" i="15"/>
  <c r="I246" i="15"/>
  <c r="J246" i="15"/>
  <c r="K246" i="15"/>
  <c r="L246" i="15"/>
  <c r="M246" i="15"/>
  <c r="N246" i="15"/>
  <c r="O246" i="15"/>
  <c r="P246" i="15"/>
  <c r="Q246" i="15"/>
  <c r="R246" i="15"/>
  <c r="S246" i="15"/>
  <c r="T246" i="15"/>
  <c r="U246" i="15"/>
  <c r="V246" i="15"/>
  <c r="W246" i="15"/>
  <c r="X246" i="15"/>
  <c r="Y246" i="15"/>
  <c r="Z246" i="15"/>
  <c r="G247" i="15"/>
  <c r="H247" i="15"/>
  <c r="I247" i="15"/>
  <c r="J247" i="15"/>
  <c r="K247" i="15"/>
  <c r="L247" i="15"/>
  <c r="M247" i="15"/>
  <c r="N247" i="15"/>
  <c r="O247" i="15"/>
  <c r="P247" i="15"/>
  <c r="Q247" i="15"/>
  <c r="R247" i="15"/>
  <c r="S247" i="15"/>
  <c r="T247" i="15"/>
  <c r="U247" i="15"/>
  <c r="V247" i="15"/>
  <c r="W247" i="15"/>
  <c r="X247" i="15"/>
  <c r="Y247" i="15"/>
  <c r="Z247" i="15"/>
  <c r="G248" i="15"/>
  <c r="H248" i="15"/>
  <c r="I248" i="15"/>
  <c r="J248" i="15"/>
  <c r="K248" i="15"/>
  <c r="L248" i="15"/>
  <c r="M248" i="15"/>
  <c r="N248" i="15"/>
  <c r="O248" i="15"/>
  <c r="P248" i="15"/>
  <c r="Q248" i="15"/>
  <c r="R248" i="15"/>
  <c r="S248" i="15"/>
  <c r="T248" i="15"/>
  <c r="U248" i="15"/>
  <c r="V248" i="15"/>
  <c r="W248" i="15"/>
  <c r="X248" i="15"/>
  <c r="Y248" i="15"/>
  <c r="Z248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G34" i="11"/>
  <c r="H34" i="11"/>
  <c r="I34" i="11"/>
  <c r="J34" i="11"/>
  <c r="K34" i="11"/>
  <c r="G35" i="11"/>
  <c r="H35" i="11"/>
  <c r="I35" i="11"/>
  <c r="J35" i="11"/>
  <c r="K35" i="11"/>
  <c r="G36" i="11"/>
  <c r="H36" i="11"/>
  <c r="I36" i="11"/>
  <c r="J36" i="11"/>
  <c r="K36" i="11"/>
  <c r="G37" i="11"/>
  <c r="H37" i="11"/>
  <c r="I37" i="11"/>
  <c r="J37" i="11"/>
  <c r="K37" i="11"/>
  <c r="G38" i="11"/>
  <c r="H38" i="11"/>
  <c r="I38" i="11"/>
  <c r="J38" i="11"/>
  <c r="K38" i="11"/>
  <c r="G39" i="11"/>
  <c r="H39" i="11"/>
  <c r="I39" i="11"/>
  <c r="J39" i="11"/>
  <c r="K39" i="11"/>
  <c r="G40" i="11"/>
  <c r="H40" i="11"/>
  <c r="I40" i="11"/>
  <c r="J40" i="11"/>
  <c r="K40" i="11"/>
  <c r="G41" i="11"/>
  <c r="H41" i="11"/>
  <c r="I41" i="11"/>
  <c r="J41" i="11"/>
  <c r="K41" i="11"/>
  <c r="G42" i="11"/>
  <c r="H42" i="11"/>
  <c r="I42" i="11"/>
  <c r="J42" i="11"/>
  <c r="K42" i="11"/>
  <c r="G43" i="11"/>
  <c r="H43" i="11"/>
  <c r="I43" i="11"/>
  <c r="J43" i="11"/>
  <c r="K43" i="11"/>
  <c r="G44" i="11"/>
  <c r="H44" i="11"/>
  <c r="I44" i="11"/>
  <c r="J44" i="11"/>
  <c r="K44" i="11"/>
  <c r="G45" i="11"/>
  <c r="H45" i="11"/>
  <c r="I45" i="11"/>
  <c r="J45" i="11"/>
  <c r="K45" i="11"/>
  <c r="G46" i="11"/>
  <c r="H46" i="11"/>
  <c r="I46" i="11"/>
  <c r="J46" i="11"/>
  <c r="K46" i="11"/>
  <c r="G47" i="11"/>
  <c r="H47" i="11"/>
  <c r="I47" i="11"/>
  <c r="J47" i="11"/>
  <c r="K47" i="11"/>
  <c r="G48" i="11"/>
  <c r="H48" i="11"/>
  <c r="I48" i="11"/>
  <c r="J48" i="11"/>
  <c r="K48" i="11"/>
  <c r="G49" i="11"/>
  <c r="H49" i="11"/>
  <c r="I49" i="11"/>
  <c r="J49" i="11"/>
  <c r="K49" i="11"/>
  <c r="G50" i="11"/>
  <c r="H50" i="11"/>
  <c r="I50" i="11"/>
  <c r="J50" i="11"/>
  <c r="K50" i="11"/>
  <c r="G51" i="11"/>
  <c r="H51" i="11"/>
  <c r="I51" i="11"/>
  <c r="J51" i="11"/>
  <c r="K51" i="11"/>
  <c r="G52" i="11"/>
  <c r="H52" i="11"/>
  <c r="I52" i="11"/>
  <c r="J52" i="11"/>
  <c r="K52" i="11"/>
  <c r="G53" i="11"/>
  <c r="H53" i="11"/>
  <c r="I53" i="11"/>
  <c r="J53" i="11"/>
  <c r="K53" i="11"/>
  <c r="G54" i="11"/>
  <c r="H54" i="11"/>
  <c r="I54" i="11"/>
  <c r="J54" i="11"/>
  <c r="K54" i="11"/>
  <c r="G55" i="11"/>
  <c r="H55" i="11"/>
  <c r="I55" i="11"/>
  <c r="J55" i="11"/>
  <c r="K55" i="11"/>
  <c r="G56" i="11"/>
  <c r="H56" i="11"/>
  <c r="I56" i="11"/>
  <c r="J56" i="11"/>
  <c r="K56" i="11"/>
  <c r="G57" i="11"/>
  <c r="H57" i="11"/>
  <c r="I57" i="11"/>
  <c r="J57" i="11"/>
  <c r="K57" i="11"/>
  <c r="G58" i="11"/>
  <c r="H58" i="11"/>
  <c r="I58" i="11"/>
  <c r="J58" i="11"/>
  <c r="K58" i="11"/>
  <c r="G59" i="11"/>
  <c r="H59" i="11"/>
  <c r="I59" i="11"/>
  <c r="J59" i="11"/>
  <c r="K59" i="11"/>
  <c r="G60" i="11"/>
  <c r="H60" i="11"/>
  <c r="I60" i="11"/>
  <c r="J60" i="11"/>
  <c r="K60" i="11"/>
  <c r="G61" i="11"/>
  <c r="H61" i="11"/>
  <c r="I61" i="11"/>
  <c r="J61" i="11"/>
  <c r="K61" i="11"/>
  <c r="G62" i="11"/>
  <c r="H62" i="11"/>
  <c r="I62" i="11"/>
  <c r="J62" i="11"/>
  <c r="K62" i="11"/>
  <c r="G63" i="11"/>
  <c r="H63" i="11"/>
  <c r="I63" i="11"/>
  <c r="J63" i="11"/>
  <c r="K63" i="11"/>
  <c r="G64" i="11"/>
  <c r="H64" i="11"/>
  <c r="I64" i="11"/>
  <c r="J64" i="11"/>
  <c r="K64" i="11"/>
  <c r="G65" i="11"/>
  <c r="H65" i="11"/>
  <c r="I65" i="11"/>
  <c r="J65" i="11"/>
  <c r="K65" i="11"/>
  <c r="G66" i="11"/>
  <c r="H66" i="11"/>
  <c r="I66" i="11"/>
  <c r="J66" i="11"/>
  <c r="K66" i="11"/>
  <c r="G67" i="11"/>
  <c r="H67" i="11"/>
  <c r="I67" i="11"/>
  <c r="J67" i="11"/>
  <c r="K67" i="11"/>
  <c r="G68" i="11"/>
  <c r="H68" i="11"/>
  <c r="I68" i="11"/>
  <c r="J68" i="11"/>
  <c r="K68" i="11"/>
  <c r="G69" i="11"/>
  <c r="H69" i="11"/>
  <c r="I69" i="11"/>
  <c r="J69" i="11"/>
  <c r="K69" i="11"/>
  <c r="G70" i="11"/>
  <c r="H70" i="11"/>
  <c r="I70" i="11"/>
  <c r="J70" i="11"/>
  <c r="K70" i="11"/>
  <c r="G71" i="11"/>
  <c r="H71" i="11"/>
  <c r="I71" i="11"/>
  <c r="J71" i="11"/>
  <c r="K71" i="11"/>
  <c r="G72" i="11"/>
  <c r="H72" i="11"/>
  <c r="I72" i="11"/>
  <c r="J72" i="11"/>
  <c r="K72" i="11"/>
  <c r="G73" i="11"/>
  <c r="H73" i="11"/>
  <c r="I73" i="11"/>
  <c r="J73" i="11"/>
  <c r="K73" i="11"/>
  <c r="G74" i="11"/>
  <c r="H74" i="11"/>
  <c r="I74" i="11"/>
  <c r="J74" i="11"/>
  <c r="K74" i="11"/>
  <c r="G75" i="11"/>
  <c r="H75" i="11"/>
  <c r="I75" i="11"/>
  <c r="J75" i="11"/>
  <c r="K75" i="11"/>
  <c r="G76" i="11"/>
  <c r="H76" i="11"/>
  <c r="I76" i="11"/>
  <c r="J76" i="11"/>
  <c r="K76" i="11"/>
  <c r="G77" i="11"/>
  <c r="H77" i="11"/>
  <c r="I77" i="11"/>
  <c r="J77" i="11"/>
  <c r="K77" i="11"/>
  <c r="G78" i="11"/>
  <c r="H78" i="11"/>
  <c r="I78" i="11"/>
  <c r="J78" i="11"/>
  <c r="K78" i="11"/>
  <c r="G79" i="11"/>
  <c r="H79" i="11"/>
  <c r="I79" i="11"/>
  <c r="J79" i="11"/>
  <c r="K79" i="11"/>
  <c r="G80" i="11"/>
  <c r="H80" i="11"/>
  <c r="I80" i="11"/>
  <c r="J80" i="11"/>
  <c r="K80" i="11"/>
  <c r="G81" i="11"/>
  <c r="H81" i="11"/>
  <c r="I81" i="11"/>
  <c r="J81" i="11"/>
  <c r="K81" i="11"/>
  <c r="G82" i="11"/>
  <c r="H82" i="11"/>
  <c r="I82" i="11"/>
  <c r="J82" i="11"/>
  <c r="K82" i="11"/>
  <c r="G83" i="11"/>
  <c r="H83" i="11"/>
  <c r="I83" i="11"/>
  <c r="J83" i="11"/>
  <c r="K83" i="11"/>
  <c r="G84" i="11"/>
  <c r="H84" i="11"/>
  <c r="I84" i="11"/>
  <c r="J84" i="11"/>
  <c r="K84" i="11"/>
  <c r="G85" i="11"/>
  <c r="H85" i="11"/>
  <c r="I85" i="11"/>
  <c r="J85" i="11"/>
  <c r="K85" i="11"/>
  <c r="G86" i="11"/>
  <c r="H86" i="11"/>
  <c r="I86" i="11"/>
  <c r="J86" i="11"/>
  <c r="K86" i="11"/>
  <c r="G87" i="11"/>
  <c r="H87" i="11"/>
  <c r="I87" i="11"/>
  <c r="J87" i="11"/>
  <c r="K87" i="11"/>
  <c r="G88" i="11"/>
  <c r="H88" i="11"/>
  <c r="I88" i="11"/>
  <c r="J88" i="11"/>
  <c r="K88" i="11"/>
  <c r="G89" i="11"/>
  <c r="H89" i="11"/>
  <c r="I89" i="11"/>
  <c r="J89" i="11"/>
  <c r="K89" i="11"/>
  <c r="G90" i="11"/>
  <c r="H90" i="11"/>
  <c r="I90" i="11"/>
  <c r="J90" i="11"/>
  <c r="K90" i="11"/>
  <c r="G91" i="11"/>
  <c r="H91" i="11"/>
  <c r="I91" i="11"/>
  <c r="J91" i="11"/>
  <c r="K91" i="11"/>
  <c r="G92" i="11"/>
  <c r="H92" i="11"/>
  <c r="I92" i="11"/>
  <c r="J92" i="11"/>
  <c r="K92" i="11"/>
  <c r="G93" i="11"/>
  <c r="H93" i="11"/>
  <c r="I93" i="11"/>
  <c r="J93" i="11"/>
  <c r="K93" i="11"/>
  <c r="G94" i="11"/>
  <c r="H94" i="11"/>
  <c r="I94" i="11"/>
  <c r="J94" i="11"/>
  <c r="K94" i="11"/>
  <c r="G95" i="11"/>
  <c r="H95" i="11"/>
  <c r="I95" i="11"/>
  <c r="J95" i="11"/>
  <c r="K95" i="11"/>
  <c r="G96" i="11"/>
  <c r="H96" i="11"/>
  <c r="I96" i="11"/>
  <c r="J96" i="11"/>
  <c r="K96" i="11"/>
  <c r="G97" i="11"/>
  <c r="H97" i="11"/>
  <c r="I97" i="11"/>
  <c r="J97" i="11"/>
  <c r="K97" i="11"/>
  <c r="G98" i="11"/>
  <c r="H98" i="11"/>
  <c r="I98" i="11"/>
  <c r="J98" i="11"/>
  <c r="K98" i="11"/>
  <c r="G99" i="11"/>
  <c r="H99" i="11"/>
  <c r="I99" i="11"/>
  <c r="J99" i="11"/>
  <c r="K99" i="11"/>
  <c r="G100" i="11"/>
  <c r="H100" i="11"/>
  <c r="I100" i="11"/>
  <c r="J100" i="11"/>
  <c r="K100" i="11"/>
  <c r="G101" i="11"/>
  <c r="H101" i="11"/>
  <c r="I101" i="11"/>
  <c r="J101" i="11"/>
  <c r="K101" i="11"/>
  <c r="G102" i="11"/>
  <c r="H102" i="11"/>
  <c r="I102" i="11"/>
  <c r="J102" i="11"/>
  <c r="K102" i="11"/>
  <c r="G103" i="11"/>
  <c r="H103" i="11"/>
  <c r="I103" i="11"/>
  <c r="J103" i="11"/>
  <c r="K103" i="11"/>
  <c r="G104" i="11"/>
  <c r="H104" i="11"/>
  <c r="I104" i="11"/>
  <c r="J104" i="11"/>
  <c r="K104" i="11"/>
  <c r="G105" i="11"/>
  <c r="H105" i="11"/>
  <c r="I105" i="11"/>
  <c r="J105" i="11"/>
  <c r="K105" i="11"/>
  <c r="G106" i="11"/>
  <c r="H106" i="11"/>
  <c r="I106" i="11"/>
  <c r="J106" i="11"/>
  <c r="K106" i="11"/>
  <c r="G107" i="11"/>
  <c r="H107" i="11"/>
  <c r="I107" i="11"/>
  <c r="J107" i="11"/>
  <c r="K107" i="11"/>
  <c r="G108" i="11"/>
  <c r="H108" i="11"/>
  <c r="I108" i="11"/>
  <c r="J108" i="11"/>
  <c r="K108" i="11"/>
  <c r="G109" i="11"/>
  <c r="H109" i="11"/>
  <c r="I109" i="11"/>
  <c r="J109" i="11"/>
  <c r="K109" i="11"/>
  <c r="G110" i="11"/>
  <c r="H110" i="11"/>
  <c r="I110" i="11"/>
  <c r="J110" i="11"/>
  <c r="K110" i="11"/>
  <c r="G111" i="11"/>
  <c r="H111" i="11"/>
  <c r="I111" i="11"/>
  <c r="J111" i="11"/>
  <c r="K111" i="11"/>
  <c r="G112" i="11"/>
  <c r="H112" i="11"/>
  <c r="I112" i="11"/>
  <c r="J112" i="11"/>
  <c r="K112" i="11"/>
  <c r="G113" i="11"/>
  <c r="H113" i="11"/>
  <c r="I113" i="11"/>
  <c r="J113" i="11"/>
  <c r="K113" i="11"/>
  <c r="G114" i="11"/>
  <c r="H114" i="11"/>
  <c r="I114" i="11"/>
  <c r="J114" i="11"/>
  <c r="K114" i="11"/>
  <c r="G115" i="11"/>
  <c r="H115" i="11"/>
  <c r="I115" i="11"/>
  <c r="J115" i="11"/>
  <c r="K115" i="11"/>
  <c r="G116" i="11"/>
  <c r="H116" i="11"/>
  <c r="I116" i="11"/>
  <c r="J116" i="11"/>
  <c r="K116" i="11"/>
  <c r="G117" i="11"/>
  <c r="H117" i="11"/>
  <c r="I117" i="11"/>
  <c r="J117" i="11"/>
  <c r="K117" i="11"/>
  <c r="G118" i="11"/>
  <c r="H118" i="11"/>
  <c r="I118" i="11"/>
  <c r="J118" i="11"/>
  <c r="K118" i="11"/>
  <c r="G119" i="11"/>
  <c r="H119" i="11"/>
  <c r="I119" i="11"/>
  <c r="J119" i="11"/>
  <c r="K119" i="11"/>
  <c r="G120" i="11"/>
  <c r="H120" i="11"/>
  <c r="I120" i="11"/>
  <c r="J120" i="11"/>
  <c r="K120" i="11"/>
  <c r="G121" i="11"/>
  <c r="H121" i="11"/>
  <c r="I121" i="11"/>
  <c r="J121" i="11"/>
  <c r="K121" i="11"/>
  <c r="G122" i="11"/>
  <c r="H122" i="11"/>
  <c r="I122" i="11"/>
  <c r="J122" i="11"/>
  <c r="K122" i="11"/>
  <c r="G123" i="11"/>
  <c r="H123" i="11"/>
  <c r="I123" i="11"/>
  <c r="J123" i="11"/>
  <c r="K123" i="11"/>
  <c r="G124" i="11"/>
  <c r="H124" i="11"/>
  <c r="I124" i="11"/>
  <c r="J124" i="11"/>
  <c r="K124" i="11"/>
  <c r="G125" i="11"/>
  <c r="H125" i="11"/>
  <c r="I125" i="11"/>
  <c r="J125" i="11"/>
  <c r="K125" i="11"/>
  <c r="G126" i="11"/>
  <c r="H126" i="11"/>
  <c r="I126" i="11"/>
  <c r="J126" i="11"/>
  <c r="K126" i="11"/>
  <c r="G127" i="11"/>
  <c r="H127" i="11"/>
  <c r="I127" i="11"/>
  <c r="J127" i="11"/>
  <c r="K127" i="11"/>
  <c r="G128" i="11"/>
  <c r="H128" i="11"/>
  <c r="I128" i="11"/>
  <c r="J128" i="11"/>
  <c r="K128" i="11"/>
  <c r="G129" i="11"/>
  <c r="H129" i="11"/>
  <c r="I129" i="11"/>
  <c r="J129" i="11"/>
  <c r="K129" i="11"/>
  <c r="G130" i="11"/>
  <c r="H130" i="11"/>
  <c r="I130" i="11"/>
  <c r="J130" i="11"/>
  <c r="K130" i="11"/>
  <c r="G131" i="11"/>
  <c r="H131" i="11"/>
  <c r="I131" i="11"/>
  <c r="J131" i="11"/>
  <c r="K131" i="11"/>
  <c r="G132" i="11"/>
  <c r="H132" i="11"/>
  <c r="I132" i="11"/>
  <c r="J132" i="11"/>
  <c r="K132" i="11"/>
  <c r="G133" i="11"/>
  <c r="H133" i="11"/>
  <c r="I133" i="11"/>
  <c r="J133" i="11"/>
  <c r="K133" i="11"/>
  <c r="G134" i="11"/>
  <c r="H134" i="11"/>
  <c r="I134" i="11"/>
  <c r="J134" i="11"/>
  <c r="K134" i="11"/>
  <c r="G135" i="11"/>
  <c r="H135" i="11"/>
  <c r="I135" i="11"/>
  <c r="J135" i="11"/>
  <c r="K135" i="11"/>
  <c r="G136" i="11"/>
  <c r="H136" i="11"/>
  <c r="I136" i="11"/>
  <c r="J136" i="11"/>
  <c r="K136" i="11"/>
  <c r="G137" i="11"/>
  <c r="H137" i="11"/>
  <c r="I137" i="11"/>
  <c r="J137" i="11"/>
  <c r="K137" i="11"/>
  <c r="G138" i="11"/>
  <c r="H138" i="11"/>
  <c r="I138" i="11"/>
  <c r="J138" i="11"/>
  <c r="K138" i="11"/>
  <c r="G139" i="11"/>
  <c r="H139" i="11"/>
  <c r="I139" i="11"/>
  <c r="J139" i="11"/>
  <c r="K139" i="11"/>
  <c r="G140" i="11"/>
  <c r="H140" i="11"/>
  <c r="I140" i="11"/>
  <c r="J140" i="11"/>
  <c r="K140" i="11"/>
  <c r="G141" i="11"/>
  <c r="H141" i="11"/>
  <c r="I141" i="11"/>
  <c r="J141" i="11"/>
  <c r="K141" i="11"/>
  <c r="G142" i="11"/>
  <c r="H142" i="11"/>
  <c r="I142" i="11"/>
  <c r="J142" i="11"/>
  <c r="K142" i="11"/>
  <c r="G143" i="11"/>
  <c r="H143" i="11"/>
  <c r="I143" i="11"/>
  <c r="J143" i="11"/>
  <c r="K143" i="11"/>
  <c r="G144" i="11"/>
  <c r="H144" i="11"/>
  <c r="I144" i="11"/>
  <c r="J144" i="11"/>
  <c r="K144" i="11"/>
  <c r="G145" i="11"/>
  <c r="H145" i="11"/>
  <c r="I145" i="11"/>
  <c r="J145" i="11"/>
  <c r="K145" i="11"/>
  <c r="G146" i="11"/>
  <c r="H146" i="11"/>
  <c r="I146" i="11"/>
  <c r="J146" i="11"/>
  <c r="K146" i="11"/>
  <c r="G147" i="11"/>
  <c r="H147" i="11"/>
  <c r="I147" i="11"/>
  <c r="J147" i="11"/>
  <c r="K147" i="11"/>
  <c r="G148" i="11"/>
  <c r="H148" i="11"/>
  <c r="I148" i="11"/>
  <c r="J148" i="11"/>
  <c r="K148" i="11"/>
  <c r="G149" i="11"/>
  <c r="H149" i="11"/>
  <c r="I149" i="11"/>
  <c r="J149" i="11"/>
  <c r="K149" i="11"/>
  <c r="G150" i="11"/>
  <c r="H150" i="11"/>
  <c r="I150" i="11"/>
  <c r="J150" i="11"/>
  <c r="K150" i="11"/>
  <c r="G151" i="11"/>
  <c r="H151" i="11"/>
  <c r="I151" i="11"/>
  <c r="J151" i="11"/>
  <c r="K151" i="11"/>
  <c r="G152" i="11"/>
  <c r="H152" i="11"/>
  <c r="I152" i="11"/>
  <c r="J152" i="11"/>
  <c r="K152" i="11"/>
  <c r="G153" i="11"/>
  <c r="H153" i="11"/>
  <c r="I153" i="11"/>
  <c r="J153" i="11"/>
  <c r="K153" i="11"/>
  <c r="G154" i="11"/>
  <c r="H154" i="11"/>
  <c r="I154" i="11"/>
  <c r="J154" i="11"/>
  <c r="K154" i="11"/>
  <c r="G155" i="11"/>
  <c r="H155" i="11"/>
  <c r="I155" i="11"/>
  <c r="J155" i="11"/>
  <c r="K155" i="11"/>
  <c r="G156" i="11"/>
  <c r="H156" i="11"/>
  <c r="I156" i="11"/>
  <c r="J156" i="11"/>
  <c r="K156" i="11"/>
  <c r="G157" i="11"/>
  <c r="H157" i="11"/>
  <c r="I157" i="11"/>
  <c r="J157" i="11"/>
  <c r="K157" i="11"/>
  <c r="G158" i="11"/>
  <c r="H158" i="11"/>
  <c r="I158" i="11"/>
  <c r="J158" i="11"/>
  <c r="K158" i="11"/>
  <c r="G159" i="11"/>
  <c r="H159" i="11"/>
  <c r="I159" i="11"/>
  <c r="J159" i="11"/>
  <c r="K159" i="11"/>
  <c r="G160" i="11"/>
  <c r="H160" i="11"/>
  <c r="I160" i="11"/>
  <c r="J160" i="11"/>
  <c r="K160" i="11"/>
  <c r="G161" i="11"/>
  <c r="H161" i="11"/>
  <c r="I161" i="11"/>
  <c r="J161" i="11"/>
  <c r="K161" i="11"/>
  <c r="G162" i="11"/>
  <c r="H162" i="11"/>
  <c r="I162" i="11"/>
  <c r="J162" i="11"/>
  <c r="K162" i="11"/>
  <c r="G163" i="11"/>
  <c r="H163" i="11"/>
  <c r="I163" i="11"/>
  <c r="J163" i="11"/>
  <c r="K163" i="11"/>
  <c r="G164" i="11"/>
  <c r="H164" i="11"/>
  <c r="I164" i="11"/>
  <c r="J164" i="11"/>
  <c r="K164" i="11"/>
  <c r="G165" i="11"/>
  <c r="H165" i="11"/>
  <c r="I165" i="11"/>
  <c r="J165" i="11"/>
  <c r="K165" i="11"/>
  <c r="G166" i="11"/>
  <c r="H166" i="11"/>
  <c r="I166" i="11"/>
  <c r="J166" i="11"/>
  <c r="K166" i="11"/>
  <c r="G167" i="11"/>
  <c r="H167" i="11"/>
  <c r="I167" i="11"/>
  <c r="J167" i="11"/>
  <c r="K167" i="11"/>
  <c r="G168" i="11"/>
  <c r="H168" i="11"/>
  <c r="I168" i="11"/>
  <c r="J168" i="11"/>
  <c r="K168" i="11"/>
  <c r="G169" i="11"/>
  <c r="H169" i="11"/>
  <c r="I169" i="11"/>
  <c r="J169" i="11"/>
  <c r="K169" i="11"/>
  <c r="G170" i="11"/>
  <c r="H170" i="11"/>
  <c r="I170" i="11"/>
  <c r="J170" i="11"/>
  <c r="K170" i="11"/>
  <c r="G171" i="11"/>
  <c r="H171" i="11"/>
  <c r="I171" i="11"/>
  <c r="J171" i="11"/>
  <c r="K171" i="11"/>
  <c r="G172" i="11"/>
  <c r="H172" i="11"/>
  <c r="I172" i="11"/>
  <c r="J172" i="11"/>
  <c r="K172" i="11"/>
  <c r="G173" i="11"/>
  <c r="H173" i="11"/>
  <c r="I173" i="11"/>
  <c r="J173" i="11"/>
  <c r="K173" i="11"/>
  <c r="G174" i="11"/>
  <c r="H174" i="11"/>
  <c r="I174" i="11"/>
  <c r="J174" i="11"/>
  <c r="K174" i="11"/>
  <c r="G175" i="11"/>
  <c r="H175" i="11"/>
  <c r="I175" i="11"/>
  <c r="J175" i="11"/>
  <c r="K175" i="11"/>
  <c r="G176" i="11"/>
  <c r="H176" i="11"/>
  <c r="I176" i="11"/>
  <c r="J176" i="11"/>
  <c r="K176" i="11"/>
  <c r="G177" i="11"/>
  <c r="H177" i="11"/>
  <c r="I177" i="11"/>
  <c r="J177" i="11"/>
  <c r="K177" i="11"/>
  <c r="G178" i="11"/>
  <c r="H178" i="11"/>
  <c r="I178" i="11"/>
  <c r="J178" i="11"/>
  <c r="K178" i="11"/>
  <c r="G179" i="11"/>
  <c r="H179" i="11"/>
  <c r="I179" i="11"/>
  <c r="J179" i="11"/>
  <c r="K179" i="11"/>
  <c r="G180" i="11"/>
  <c r="H180" i="11"/>
  <c r="I180" i="11"/>
  <c r="J180" i="11"/>
  <c r="K180" i="11"/>
  <c r="G181" i="11"/>
  <c r="H181" i="11"/>
  <c r="I181" i="11"/>
  <c r="J181" i="11"/>
  <c r="K181" i="11"/>
  <c r="G182" i="11"/>
  <c r="H182" i="11"/>
  <c r="I182" i="11"/>
  <c r="J182" i="11"/>
  <c r="K182" i="11"/>
  <c r="G183" i="11"/>
  <c r="H183" i="11"/>
  <c r="I183" i="11"/>
  <c r="J183" i="11"/>
  <c r="K183" i="11"/>
  <c r="G184" i="11"/>
  <c r="H184" i="11"/>
  <c r="I184" i="11"/>
  <c r="J184" i="11"/>
  <c r="K184" i="11"/>
  <c r="G185" i="11"/>
  <c r="H185" i="11"/>
  <c r="I185" i="11"/>
  <c r="J185" i="11"/>
  <c r="K185" i="11"/>
  <c r="G186" i="11"/>
  <c r="H186" i="11"/>
  <c r="I186" i="11"/>
  <c r="J186" i="11"/>
  <c r="K186" i="11"/>
  <c r="G187" i="11"/>
  <c r="H187" i="11"/>
  <c r="I187" i="11"/>
  <c r="J187" i="11"/>
  <c r="K187" i="11"/>
  <c r="G188" i="11"/>
  <c r="H188" i="11"/>
  <c r="I188" i="11"/>
  <c r="J188" i="11"/>
  <c r="K188" i="11"/>
  <c r="G189" i="11"/>
  <c r="H189" i="11"/>
  <c r="I189" i="11"/>
  <c r="J189" i="11"/>
  <c r="K189" i="11"/>
  <c r="G190" i="11"/>
  <c r="H190" i="11"/>
  <c r="I190" i="11"/>
  <c r="J190" i="11"/>
  <c r="K190" i="11"/>
  <c r="G191" i="11"/>
  <c r="H191" i="11"/>
  <c r="I191" i="11"/>
  <c r="J191" i="11"/>
  <c r="K191" i="11"/>
  <c r="G192" i="11"/>
  <c r="H192" i="11"/>
  <c r="I192" i="11"/>
  <c r="J192" i="11"/>
  <c r="K192" i="11"/>
  <c r="G193" i="11"/>
  <c r="H193" i="11"/>
  <c r="I193" i="11"/>
  <c r="J193" i="11"/>
  <c r="K193" i="11"/>
  <c r="G194" i="11"/>
  <c r="H194" i="11"/>
  <c r="I194" i="11"/>
  <c r="J194" i="11"/>
  <c r="K194" i="11"/>
  <c r="G195" i="11"/>
  <c r="H195" i="11"/>
  <c r="I195" i="11"/>
  <c r="J195" i="11"/>
  <c r="K195" i="11"/>
  <c r="G196" i="11"/>
  <c r="H196" i="11"/>
  <c r="I196" i="11"/>
  <c r="J196" i="11"/>
  <c r="K196" i="11"/>
  <c r="G197" i="11"/>
  <c r="H197" i="11"/>
  <c r="I197" i="11"/>
  <c r="J197" i="11"/>
  <c r="K197" i="11"/>
  <c r="G198" i="11"/>
  <c r="H198" i="11"/>
  <c r="I198" i="11"/>
  <c r="J198" i="11"/>
  <c r="K198" i="11"/>
  <c r="G199" i="11"/>
  <c r="H199" i="11"/>
  <c r="I199" i="11"/>
  <c r="J199" i="11"/>
  <c r="K199" i="11"/>
  <c r="G200" i="11"/>
  <c r="H200" i="11"/>
  <c r="I200" i="11"/>
  <c r="J200" i="11"/>
  <c r="K200" i="11"/>
  <c r="G201" i="11"/>
  <c r="H201" i="11"/>
  <c r="I201" i="11"/>
  <c r="J201" i="11"/>
  <c r="K201" i="11"/>
  <c r="G202" i="11"/>
  <c r="H202" i="11"/>
  <c r="I202" i="11"/>
  <c r="J202" i="11"/>
  <c r="K202" i="11"/>
  <c r="G203" i="11"/>
  <c r="H203" i="11"/>
  <c r="I203" i="11"/>
  <c r="J203" i="11"/>
  <c r="K203" i="11"/>
  <c r="G204" i="11"/>
  <c r="H204" i="11"/>
  <c r="I204" i="11"/>
  <c r="J204" i="11"/>
  <c r="K204" i="11"/>
  <c r="G205" i="11"/>
  <c r="H205" i="11"/>
  <c r="I205" i="11"/>
  <c r="J205" i="11"/>
  <c r="K205" i="11"/>
  <c r="G206" i="11"/>
  <c r="H206" i="11"/>
  <c r="I206" i="11"/>
  <c r="J206" i="11"/>
  <c r="K206" i="11"/>
  <c r="G207" i="11"/>
  <c r="H207" i="11"/>
  <c r="I207" i="11"/>
  <c r="J207" i="11"/>
  <c r="K207" i="11"/>
  <c r="G208" i="11"/>
  <c r="H208" i="11"/>
  <c r="I208" i="11"/>
  <c r="J208" i="11"/>
  <c r="K208" i="11"/>
  <c r="G209" i="11"/>
  <c r="H209" i="11"/>
  <c r="I209" i="11"/>
  <c r="J209" i="11"/>
  <c r="K209" i="11"/>
  <c r="G210" i="11"/>
  <c r="H210" i="11"/>
  <c r="I210" i="11"/>
  <c r="J210" i="11"/>
  <c r="K210" i="11"/>
  <c r="G211" i="11"/>
  <c r="H211" i="11"/>
  <c r="I211" i="11"/>
  <c r="J211" i="11"/>
  <c r="K211" i="11"/>
  <c r="G212" i="11"/>
  <c r="H212" i="11"/>
  <c r="I212" i="11"/>
  <c r="J212" i="11"/>
  <c r="K212" i="11"/>
  <c r="G213" i="11"/>
  <c r="H213" i="11"/>
  <c r="I213" i="11"/>
  <c r="J213" i="11"/>
  <c r="K213" i="11"/>
  <c r="G214" i="11"/>
  <c r="H214" i="11"/>
  <c r="I214" i="11"/>
  <c r="J214" i="11"/>
  <c r="K214" i="11"/>
  <c r="G215" i="11"/>
  <c r="H215" i="11"/>
  <c r="I215" i="11"/>
  <c r="J215" i="11"/>
  <c r="K215" i="11"/>
  <c r="G216" i="11"/>
  <c r="H216" i="11"/>
  <c r="I216" i="11"/>
  <c r="J216" i="11"/>
  <c r="K216" i="11"/>
  <c r="G217" i="11"/>
  <c r="H217" i="11"/>
  <c r="I217" i="11"/>
  <c r="J217" i="11"/>
  <c r="K217" i="11"/>
  <c r="G218" i="11"/>
  <c r="H218" i="11"/>
  <c r="I218" i="11"/>
  <c r="J218" i="11"/>
  <c r="K218" i="11"/>
  <c r="G219" i="11"/>
  <c r="H219" i="11"/>
  <c r="I219" i="11"/>
  <c r="J219" i="11"/>
  <c r="K219" i="11"/>
  <c r="G220" i="11"/>
  <c r="H220" i="11"/>
  <c r="I220" i="11"/>
  <c r="J220" i="11"/>
  <c r="K220" i="11"/>
  <c r="G221" i="11"/>
  <c r="H221" i="11"/>
  <c r="I221" i="11"/>
  <c r="J221" i="11"/>
  <c r="K221" i="11"/>
  <c r="G222" i="11"/>
  <c r="H222" i="11"/>
  <c r="I222" i="11"/>
  <c r="J222" i="11"/>
  <c r="K222" i="11"/>
  <c r="G223" i="11"/>
  <c r="H223" i="11"/>
  <c r="I223" i="11"/>
  <c r="J223" i="11"/>
  <c r="K223" i="11"/>
  <c r="G224" i="11"/>
  <c r="H224" i="11"/>
  <c r="I224" i="11"/>
  <c r="J224" i="11"/>
  <c r="K224" i="11"/>
  <c r="G225" i="11"/>
  <c r="H225" i="11"/>
  <c r="I225" i="11"/>
  <c r="J225" i="11"/>
  <c r="K225" i="11"/>
  <c r="G226" i="11"/>
  <c r="H226" i="11"/>
  <c r="I226" i="11"/>
  <c r="J226" i="11"/>
  <c r="K226" i="11"/>
  <c r="G227" i="11"/>
  <c r="H227" i="11"/>
  <c r="I227" i="11"/>
  <c r="J227" i="11"/>
  <c r="K227" i="11"/>
  <c r="G228" i="11"/>
  <c r="H228" i="11"/>
  <c r="I228" i="11"/>
  <c r="J228" i="11"/>
  <c r="K228" i="11"/>
  <c r="G229" i="11"/>
  <c r="H229" i="11"/>
  <c r="I229" i="11"/>
  <c r="J229" i="11"/>
  <c r="K229" i="11"/>
  <c r="G230" i="11"/>
  <c r="H230" i="11"/>
  <c r="I230" i="11"/>
  <c r="J230" i="11"/>
  <c r="K230" i="11"/>
  <c r="G231" i="11"/>
  <c r="H231" i="11"/>
  <c r="I231" i="11"/>
  <c r="J231" i="11"/>
  <c r="K231" i="11"/>
  <c r="G232" i="11"/>
  <c r="H232" i="11"/>
  <c r="I232" i="11"/>
  <c r="J232" i="11"/>
  <c r="K232" i="11"/>
  <c r="G233" i="11"/>
  <c r="H233" i="11"/>
  <c r="I233" i="11"/>
  <c r="J233" i="11"/>
  <c r="K233" i="11"/>
  <c r="G234" i="11"/>
  <c r="H234" i="11"/>
  <c r="I234" i="11"/>
  <c r="J234" i="11"/>
  <c r="K234" i="11"/>
  <c r="G235" i="11"/>
  <c r="H235" i="11"/>
  <c r="I235" i="11"/>
  <c r="J235" i="11"/>
  <c r="K235" i="11"/>
  <c r="G236" i="11"/>
  <c r="H236" i="11"/>
  <c r="I236" i="11"/>
  <c r="J236" i="11"/>
  <c r="K236" i="11"/>
  <c r="G237" i="11"/>
  <c r="H237" i="11"/>
  <c r="I237" i="11"/>
  <c r="J237" i="11"/>
  <c r="K237" i="11"/>
  <c r="G238" i="11"/>
  <c r="H238" i="11"/>
  <c r="I238" i="11"/>
  <c r="J238" i="11"/>
  <c r="K238" i="11"/>
  <c r="G239" i="11"/>
  <c r="H239" i="11"/>
  <c r="I239" i="11"/>
  <c r="J239" i="11"/>
  <c r="K239" i="11"/>
  <c r="G240" i="11"/>
  <c r="H240" i="11"/>
  <c r="I240" i="11"/>
  <c r="J240" i="11"/>
  <c r="K240" i="11"/>
  <c r="G241" i="11"/>
  <c r="H241" i="11"/>
  <c r="I241" i="11"/>
  <c r="J241" i="11"/>
  <c r="K241" i="11"/>
  <c r="G242" i="11"/>
  <c r="H242" i="11"/>
  <c r="I242" i="11"/>
  <c r="J242" i="11"/>
  <c r="K242" i="11"/>
  <c r="G243" i="11"/>
  <c r="H243" i="11"/>
  <c r="I243" i="11"/>
  <c r="J243" i="11"/>
  <c r="K243" i="11"/>
  <c r="G244" i="11"/>
  <c r="H244" i="11"/>
  <c r="I244" i="11"/>
  <c r="J244" i="11"/>
  <c r="K244" i="11"/>
  <c r="G245" i="11"/>
  <c r="H245" i="11"/>
  <c r="I245" i="11"/>
  <c r="J245" i="11"/>
  <c r="K245" i="11"/>
  <c r="G246" i="11"/>
  <c r="H246" i="11"/>
  <c r="I246" i="11"/>
  <c r="J246" i="11"/>
  <c r="K246" i="11"/>
  <c r="G247" i="11"/>
  <c r="H247" i="11"/>
  <c r="I247" i="11"/>
  <c r="J247" i="11"/>
  <c r="K247" i="11"/>
  <c r="G248" i="11"/>
  <c r="H248" i="11"/>
  <c r="I248" i="11"/>
  <c r="J248" i="11"/>
  <c r="K248" i="11"/>
  <c r="K33" i="11"/>
  <c r="J33" i="11"/>
  <c r="I33" i="11"/>
  <c r="H33" i="11"/>
  <c r="G33" i="11"/>
  <c r="B33" i="11"/>
  <c r="B34" i="11"/>
  <c r="B35" i="11"/>
  <c r="B36" i="11"/>
  <c r="C33" i="11"/>
  <c r="D33" i="11"/>
  <c r="E33" i="11"/>
  <c r="F33" i="8"/>
  <c r="F33" i="11"/>
  <c r="C34" i="11"/>
  <c r="D34" i="11"/>
  <c r="E34" i="11"/>
  <c r="F34" i="8"/>
  <c r="F34" i="11"/>
  <c r="C35" i="11"/>
  <c r="D35" i="11"/>
  <c r="E35" i="11"/>
  <c r="F35" i="8"/>
  <c r="F35" i="11"/>
  <c r="C36" i="11"/>
  <c r="D36" i="11"/>
  <c r="E36" i="11"/>
  <c r="F36" i="8"/>
  <c r="F36" i="11"/>
  <c r="B37" i="11"/>
  <c r="C37" i="11"/>
  <c r="D37" i="11"/>
  <c r="E37" i="11"/>
  <c r="F37" i="8"/>
  <c r="F37" i="11"/>
  <c r="B38" i="11"/>
  <c r="C38" i="11"/>
  <c r="D38" i="11"/>
  <c r="E38" i="11"/>
  <c r="F38" i="8"/>
  <c r="F38" i="11"/>
  <c r="B39" i="11"/>
  <c r="C39" i="11"/>
  <c r="D39" i="11"/>
  <c r="E39" i="11"/>
  <c r="F39" i="8"/>
  <c r="F39" i="11"/>
  <c r="B40" i="11"/>
  <c r="C40" i="11"/>
  <c r="D40" i="11"/>
  <c r="E40" i="11"/>
  <c r="F40" i="8"/>
  <c r="F40" i="11"/>
  <c r="B41" i="11"/>
  <c r="C41" i="11"/>
  <c r="D41" i="11"/>
  <c r="E41" i="11"/>
  <c r="F41" i="8"/>
  <c r="F41" i="11"/>
  <c r="B42" i="11"/>
  <c r="C42" i="11"/>
  <c r="D42" i="11"/>
  <c r="E42" i="11"/>
  <c r="F42" i="8"/>
  <c r="F42" i="11"/>
  <c r="B43" i="11"/>
  <c r="C43" i="11"/>
  <c r="D43" i="11"/>
  <c r="E43" i="11"/>
  <c r="F43" i="8"/>
  <c r="F43" i="11"/>
  <c r="B44" i="11"/>
  <c r="C44" i="11"/>
  <c r="D44" i="11"/>
  <c r="E44" i="11"/>
  <c r="F44" i="8"/>
  <c r="F44" i="11"/>
  <c r="B45" i="11"/>
  <c r="C45" i="11"/>
  <c r="D45" i="11"/>
  <c r="E45" i="11"/>
  <c r="F45" i="8"/>
  <c r="F45" i="11"/>
  <c r="B46" i="11"/>
  <c r="C46" i="11"/>
  <c r="D46" i="11"/>
  <c r="E46" i="11"/>
  <c r="F46" i="8"/>
  <c r="F46" i="11"/>
  <c r="B47" i="11"/>
  <c r="C47" i="11"/>
  <c r="D47" i="11"/>
  <c r="E47" i="11"/>
  <c r="F47" i="8"/>
  <c r="F47" i="11"/>
  <c r="B48" i="11"/>
  <c r="C48" i="11"/>
  <c r="D48" i="11"/>
  <c r="E48" i="11"/>
  <c r="F48" i="8"/>
  <c r="F48" i="11"/>
  <c r="B49" i="11"/>
  <c r="C49" i="11"/>
  <c r="D49" i="11"/>
  <c r="E49" i="11"/>
  <c r="F49" i="8"/>
  <c r="F49" i="11"/>
  <c r="B50" i="11"/>
  <c r="C50" i="11"/>
  <c r="D50" i="11"/>
  <c r="E50" i="11"/>
  <c r="F50" i="8"/>
  <c r="F50" i="11"/>
  <c r="B51" i="11"/>
  <c r="C51" i="11"/>
  <c r="D51" i="11"/>
  <c r="E51" i="11"/>
  <c r="F51" i="8"/>
  <c r="F51" i="11"/>
  <c r="B52" i="11"/>
  <c r="C52" i="11"/>
  <c r="D52" i="11"/>
  <c r="E52" i="11"/>
  <c r="F52" i="8"/>
  <c r="F52" i="11"/>
  <c r="B53" i="11"/>
  <c r="C53" i="11"/>
  <c r="D53" i="11"/>
  <c r="E53" i="11"/>
  <c r="F53" i="8"/>
  <c r="F53" i="11"/>
  <c r="B54" i="11"/>
  <c r="C54" i="11"/>
  <c r="D54" i="11"/>
  <c r="E54" i="11"/>
  <c r="F54" i="8"/>
  <c r="F54" i="11"/>
  <c r="B55" i="11"/>
  <c r="C55" i="11"/>
  <c r="D55" i="11"/>
  <c r="E55" i="11"/>
  <c r="F55" i="8"/>
  <c r="F55" i="11"/>
  <c r="B56" i="11"/>
  <c r="C56" i="11"/>
  <c r="D56" i="11"/>
  <c r="E56" i="11"/>
  <c r="F56" i="8"/>
  <c r="F56" i="11"/>
  <c r="B57" i="11"/>
  <c r="C57" i="11"/>
  <c r="D57" i="11"/>
  <c r="E57" i="11"/>
  <c r="F57" i="8"/>
  <c r="F57" i="11"/>
  <c r="B58" i="11"/>
  <c r="C58" i="11"/>
  <c r="D58" i="11"/>
  <c r="E58" i="11"/>
  <c r="F58" i="8"/>
  <c r="F58" i="11"/>
  <c r="B59" i="11"/>
  <c r="C59" i="11"/>
  <c r="D59" i="11"/>
  <c r="E59" i="11"/>
  <c r="F59" i="8"/>
  <c r="F59" i="11"/>
  <c r="B60" i="11"/>
  <c r="C60" i="11"/>
  <c r="D60" i="11"/>
  <c r="E60" i="11"/>
  <c r="F60" i="8"/>
  <c r="F60" i="11"/>
  <c r="B61" i="11"/>
  <c r="C61" i="11"/>
  <c r="D61" i="11"/>
  <c r="E61" i="11"/>
  <c r="F61" i="8"/>
  <c r="F61" i="11"/>
  <c r="B62" i="11"/>
  <c r="C62" i="11"/>
  <c r="D62" i="11"/>
  <c r="E62" i="11"/>
  <c r="F62" i="8"/>
  <c r="F62" i="11"/>
  <c r="B63" i="11"/>
  <c r="C63" i="11"/>
  <c r="D63" i="11"/>
  <c r="E63" i="11"/>
  <c r="F63" i="8"/>
  <c r="F63" i="11"/>
  <c r="B64" i="11"/>
  <c r="C64" i="11"/>
  <c r="D64" i="11"/>
  <c r="E64" i="11"/>
  <c r="F64" i="8"/>
  <c r="F64" i="11"/>
  <c r="B65" i="11"/>
  <c r="C65" i="11"/>
  <c r="D65" i="11"/>
  <c r="E65" i="11"/>
  <c r="F65" i="8"/>
  <c r="F65" i="11"/>
  <c r="B66" i="11"/>
  <c r="C66" i="11"/>
  <c r="D66" i="11"/>
  <c r="E66" i="11"/>
  <c r="F66" i="8"/>
  <c r="F66" i="11"/>
  <c r="B67" i="11"/>
  <c r="C67" i="11"/>
  <c r="D67" i="11"/>
  <c r="E67" i="11"/>
  <c r="F67" i="8"/>
  <c r="F67" i="11"/>
  <c r="B68" i="11"/>
  <c r="C68" i="11"/>
  <c r="D68" i="11"/>
  <c r="E68" i="11"/>
  <c r="F68" i="8"/>
  <c r="F68" i="11"/>
  <c r="B69" i="11"/>
  <c r="C69" i="11"/>
  <c r="D69" i="11"/>
  <c r="E69" i="11"/>
  <c r="F69" i="8"/>
  <c r="F69" i="11"/>
  <c r="B70" i="11"/>
  <c r="C70" i="11"/>
  <c r="D70" i="11"/>
  <c r="E70" i="11"/>
  <c r="F70" i="8"/>
  <c r="F70" i="11"/>
  <c r="B71" i="11"/>
  <c r="C71" i="11"/>
  <c r="D71" i="11"/>
  <c r="E71" i="11"/>
  <c r="F71" i="8"/>
  <c r="F71" i="11"/>
  <c r="B72" i="11"/>
  <c r="C72" i="11"/>
  <c r="D72" i="11"/>
  <c r="E72" i="11"/>
  <c r="F72" i="8"/>
  <c r="F72" i="11"/>
  <c r="B73" i="11"/>
  <c r="C73" i="11"/>
  <c r="D73" i="11"/>
  <c r="E73" i="11"/>
  <c r="F73" i="8"/>
  <c r="F73" i="11"/>
  <c r="B74" i="11"/>
  <c r="C74" i="11"/>
  <c r="D74" i="11"/>
  <c r="E74" i="11"/>
  <c r="F74" i="8"/>
  <c r="F74" i="11"/>
  <c r="B75" i="11"/>
  <c r="C75" i="11"/>
  <c r="D75" i="11"/>
  <c r="E75" i="11"/>
  <c r="F75" i="8"/>
  <c r="F75" i="11"/>
  <c r="B76" i="11"/>
  <c r="C76" i="11"/>
  <c r="D76" i="11"/>
  <c r="E76" i="11"/>
  <c r="F76" i="8"/>
  <c r="F76" i="11"/>
  <c r="B77" i="11"/>
  <c r="C77" i="11"/>
  <c r="D77" i="11"/>
  <c r="E77" i="11"/>
  <c r="F77" i="8"/>
  <c r="F77" i="11"/>
  <c r="B78" i="11"/>
  <c r="C78" i="11"/>
  <c r="D78" i="11"/>
  <c r="E78" i="11"/>
  <c r="F78" i="8"/>
  <c r="F78" i="11"/>
  <c r="B79" i="11"/>
  <c r="C79" i="11"/>
  <c r="D79" i="11"/>
  <c r="E79" i="11"/>
  <c r="F79" i="8"/>
  <c r="F79" i="11"/>
  <c r="B80" i="11"/>
  <c r="C80" i="11"/>
  <c r="D80" i="11"/>
  <c r="E80" i="11"/>
  <c r="F80" i="8"/>
  <c r="F80" i="11"/>
  <c r="B81" i="11"/>
  <c r="C81" i="11"/>
  <c r="D81" i="11"/>
  <c r="E81" i="11"/>
  <c r="F81" i="8"/>
  <c r="F81" i="11"/>
  <c r="B82" i="11"/>
  <c r="C82" i="11"/>
  <c r="D82" i="11"/>
  <c r="E82" i="11"/>
  <c r="F82" i="8"/>
  <c r="F82" i="11"/>
  <c r="B83" i="11"/>
  <c r="C83" i="11"/>
  <c r="D83" i="11"/>
  <c r="E83" i="11"/>
  <c r="F83" i="8"/>
  <c r="F83" i="11"/>
  <c r="B84" i="11"/>
  <c r="C84" i="11"/>
  <c r="D84" i="11"/>
  <c r="E84" i="11"/>
  <c r="F84" i="8"/>
  <c r="F84" i="11"/>
  <c r="B85" i="11"/>
  <c r="C85" i="11"/>
  <c r="D85" i="11"/>
  <c r="E85" i="11"/>
  <c r="F85" i="8"/>
  <c r="F85" i="11"/>
  <c r="C86" i="11"/>
  <c r="D86" i="11"/>
  <c r="E86" i="11"/>
  <c r="F86" i="8"/>
  <c r="F86" i="11"/>
  <c r="B87" i="11"/>
  <c r="C87" i="11"/>
  <c r="D87" i="11"/>
  <c r="E87" i="11"/>
  <c r="F87" i="8"/>
  <c r="F87" i="11"/>
  <c r="B88" i="11"/>
  <c r="C88" i="11"/>
  <c r="D88" i="11"/>
  <c r="E88" i="11"/>
  <c r="F88" i="8"/>
  <c r="F88" i="11"/>
  <c r="B89" i="11"/>
  <c r="C89" i="11"/>
  <c r="D89" i="11"/>
  <c r="E89" i="11"/>
  <c r="F89" i="8"/>
  <c r="F89" i="11"/>
  <c r="B90" i="11"/>
  <c r="C90" i="11"/>
  <c r="D90" i="11"/>
  <c r="E90" i="11"/>
  <c r="F90" i="8"/>
  <c r="F90" i="11"/>
  <c r="B91" i="11"/>
  <c r="C91" i="11"/>
  <c r="D91" i="11"/>
  <c r="E91" i="11"/>
  <c r="F91" i="8"/>
  <c r="F91" i="11"/>
  <c r="B92" i="11"/>
  <c r="C92" i="11"/>
  <c r="D92" i="11"/>
  <c r="E92" i="11"/>
  <c r="F92" i="8"/>
  <c r="F92" i="11"/>
  <c r="B93" i="11"/>
  <c r="C93" i="11"/>
  <c r="D93" i="11"/>
  <c r="E93" i="11"/>
  <c r="F93" i="8"/>
  <c r="F93" i="11"/>
  <c r="B94" i="11"/>
  <c r="C94" i="11"/>
  <c r="D94" i="11"/>
  <c r="E94" i="11"/>
  <c r="F94" i="8"/>
  <c r="F94" i="11"/>
  <c r="B95" i="11"/>
  <c r="C95" i="11"/>
  <c r="D95" i="11"/>
  <c r="E95" i="11"/>
  <c r="F95" i="8"/>
  <c r="F95" i="11"/>
  <c r="B96" i="11"/>
  <c r="C96" i="11"/>
  <c r="D96" i="11"/>
  <c r="E96" i="11"/>
  <c r="F96" i="8"/>
  <c r="F96" i="11"/>
  <c r="B97" i="11"/>
  <c r="C97" i="11"/>
  <c r="D97" i="11"/>
  <c r="E97" i="11"/>
  <c r="F97" i="8"/>
  <c r="F97" i="11"/>
  <c r="B98" i="11"/>
  <c r="C98" i="11"/>
  <c r="D98" i="11"/>
  <c r="E98" i="11"/>
  <c r="F98" i="8"/>
  <c r="F98" i="11"/>
  <c r="B99" i="11"/>
  <c r="C99" i="11"/>
  <c r="D99" i="11"/>
  <c r="E99" i="11"/>
  <c r="F99" i="8"/>
  <c r="F99" i="11"/>
  <c r="B100" i="11"/>
  <c r="C100" i="11"/>
  <c r="D100" i="11"/>
  <c r="E100" i="11"/>
  <c r="F100" i="8"/>
  <c r="F100" i="11"/>
  <c r="B101" i="11"/>
  <c r="C101" i="11"/>
  <c r="D101" i="11"/>
  <c r="E101" i="11"/>
  <c r="F101" i="8"/>
  <c r="F101" i="11"/>
  <c r="B102" i="11"/>
  <c r="C102" i="11"/>
  <c r="D102" i="11"/>
  <c r="E102" i="11"/>
  <c r="F102" i="8"/>
  <c r="F102" i="11"/>
  <c r="B103" i="11"/>
  <c r="C103" i="11"/>
  <c r="D103" i="11"/>
  <c r="E103" i="11"/>
  <c r="F103" i="8"/>
  <c r="F103" i="11"/>
  <c r="B104" i="11"/>
  <c r="C104" i="11"/>
  <c r="D104" i="11"/>
  <c r="E104" i="11"/>
  <c r="F104" i="8"/>
  <c r="F104" i="11"/>
  <c r="B105" i="11"/>
  <c r="C105" i="11"/>
  <c r="D105" i="11"/>
  <c r="E105" i="11"/>
  <c r="F105" i="8"/>
  <c r="F105" i="11"/>
  <c r="B106" i="11"/>
  <c r="C106" i="11"/>
  <c r="D106" i="11"/>
  <c r="E106" i="11"/>
  <c r="F106" i="8"/>
  <c r="F106" i="11"/>
  <c r="B107" i="11"/>
  <c r="C107" i="11"/>
  <c r="D107" i="11"/>
  <c r="E107" i="11"/>
  <c r="F107" i="8"/>
  <c r="F107" i="11"/>
  <c r="B108" i="11"/>
  <c r="C108" i="11"/>
  <c r="D108" i="11"/>
  <c r="E108" i="11"/>
  <c r="F108" i="8"/>
  <c r="F108" i="11"/>
  <c r="B109" i="11"/>
  <c r="C109" i="11"/>
  <c r="D109" i="11"/>
  <c r="E109" i="11"/>
  <c r="F109" i="8"/>
  <c r="F109" i="11"/>
  <c r="B110" i="11"/>
  <c r="C110" i="11"/>
  <c r="D110" i="11"/>
  <c r="E110" i="11"/>
  <c r="F110" i="8"/>
  <c r="F110" i="11"/>
  <c r="B111" i="11"/>
  <c r="C111" i="11"/>
  <c r="D111" i="11"/>
  <c r="E111" i="11"/>
  <c r="F111" i="8"/>
  <c r="F111" i="11"/>
  <c r="B112" i="11"/>
  <c r="C112" i="11"/>
  <c r="D112" i="11"/>
  <c r="E112" i="11"/>
  <c r="F112" i="8"/>
  <c r="F112" i="11"/>
  <c r="B113" i="11"/>
  <c r="C113" i="11"/>
  <c r="D113" i="11"/>
  <c r="E113" i="11"/>
  <c r="F113" i="8"/>
  <c r="F113" i="11"/>
  <c r="B114" i="11"/>
  <c r="C114" i="11"/>
  <c r="D114" i="11"/>
  <c r="E114" i="11"/>
  <c r="F114" i="8"/>
  <c r="F114" i="11"/>
  <c r="B115" i="11"/>
  <c r="C115" i="11"/>
  <c r="D115" i="11"/>
  <c r="E115" i="11"/>
  <c r="F115" i="8"/>
  <c r="F115" i="11"/>
  <c r="B116" i="11"/>
  <c r="C116" i="11"/>
  <c r="D116" i="11"/>
  <c r="E116" i="11"/>
  <c r="F116" i="8"/>
  <c r="F116" i="11"/>
  <c r="B117" i="11"/>
  <c r="C117" i="11"/>
  <c r="D117" i="11"/>
  <c r="E117" i="11"/>
  <c r="F117" i="8"/>
  <c r="F117" i="11"/>
  <c r="B118" i="11"/>
  <c r="C118" i="11"/>
  <c r="D118" i="11"/>
  <c r="E118" i="11"/>
  <c r="F118" i="8"/>
  <c r="F118" i="11"/>
  <c r="B119" i="11"/>
  <c r="C119" i="11"/>
  <c r="D119" i="11"/>
  <c r="E119" i="11"/>
  <c r="F119" i="8"/>
  <c r="F119" i="11"/>
  <c r="B120" i="11"/>
  <c r="C120" i="11"/>
  <c r="D120" i="11"/>
  <c r="E120" i="11"/>
  <c r="F120" i="8"/>
  <c r="F120" i="11"/>
  <c r="B121" i="11"/>
  <c r="C121" i="11"/>
  <c r="D121" i="11"/>
  <c r="E121" i="11"/>
  <c r="F121" i="8"/>
  <c r="F121" i="11"/>
  <c r="B122" i="11"/>
  <c r="C122" i="11"/>
  <c r="D122" i="11"/>
  <c r="E122" i="11"/>
  <c r="F122" i="8"/>
  <c r="F122" i="11"/>
  <c r="B123" i="11"/>
  <c r="C123" i="11"/>
  <c r="D123" i="11"/>
  <c r="E123" i="11"/>
  <c r="F123" i="8"/>
  <c r="F123" i="11"/>
  <c r="B124" i="11"/>
  <c r="C124" i="11"/>
  <c r="D124" i="11"/>
  <c r="E124" i="11"/>
  <c r="F124" i="8"/>
  <c r="F124" i="11"/>
  <c r="B125" i="11"/>
  <c r="C125" i="11"/>
  <c r="D125" i="11"/>
  <c r="E125" i="11"/>
  <c r="F125" i="8"/>
  <c r="F125" i="11"/>
  <c r="B126" i="11"/>
  <c r="C126" i="11"/>
  <c r="D126" i="11"/>
  <c r="E126" i="11"/>
  <c r="F126" i="8"/>
  <c r="F126" i="11"/>
  <c r="B127" i="11"/>
  <c r="C127" i="11"/>
  <c r="D127" i="11"/>
  <c r="E127" i="11"/>
  <c r="F127" i="8"/>
  <c r="F127" i="11"/>
  <c r="B128" i="11"/>
  <c r="C128" i="11"/>
  <c r="D128" i="11"/>
  <c r="E128" i="11"/>
  <c r="F128" i="8"/>
  <c r="F128" i="11"/>
  <c r="B129" i="11"/>
  <c r="C129" i="11"/>
  <c r="D129" i="11"/>
  <c r="E129" i="11"/>
  <c r="F129" i="8"/>
  <c r="F129" i="11"/>
  <c r="B130" i="11"/>
  <c r="C130" i="11"/>
  <c r="D130" i="11"/>
  <c r="E130" i="11"/>
  <c r="F130" i="8"/>
  <c r="F130" i="11"/>
  <c r="B131" i="11"/>
  <c r="C131" i="11"/>
  <c r="D131" i="11"/>
  <c r="E131" i="11"/>
  <c r="F131" i="8"/>
  <c r="F131" i="11"/>
  <c r="B132" i="11"/>
  <c r="C132" i="11"/>
  <c r="D132" i="11"/>
  <c r="E132" i="11"/>
  <c r="F132" i="8"/>
  <c r="F132" i="11"/>
  <c r="B133" i="11"/>
  <c r="C133" i="11"/>
  <c r="D133" i="11"/>
  <c r="E133" i="11"/>
  <c r="F133" i="8"/>
  <c r="F133" i="11"/>
  <c r="B134" i="11"/>
  <c r="C134" i="11"/>
  <c r="D134" i="11"/>
  <c r="E134" i="11"/>
  <c r="F134" i="8"/>
  <c r="F134" i="11"/>
  <c r="B135" i="11"/>
  <c r="C135" i="11"/>
  <c r="D135" i="11"/>
  <c r="E135" i="11"/>
  <c r="F135" i="8"/>
  <c r="F135" i="11"/>
  <c r="B136" i="11"/>
  <c r="C136" i="11"/>
  <c r="D136" i="11"/>
  <c r="E136" i="11"/>
  <c r="F136" i="8"/>
  <c r="F136" i="11"/>
  <c r="B137" i="11"/>
  <c r="C137" i="11"/>
  <c r="D137" i="11"/>
  <c r="E137" i="11"/>
  <c r="F137" i="8"/>
  <c r="F137" i="11"/>
  <c r="B138" i="11"/>
  <c r="C138" i="11"/>
  <c r="D138" i="11"/>
  <c r="E138" i="11"/>
  <c r="F138" i="8"/>
  <c r="F138" i="11"/>
  <c r="B139" i="11"/>
  <c r="C139" i="11"/>
  <c r="D139" i="11"/>
  <c r="E139" i="11"/>
  <c r="F139" i="8"/>
  <c r="F139" i="11"/>
  <c r="B140" i="11"/>
  <c r="C140" i="11"/>
  <c r="D140" i="11"/>
  <c r="E140" i="11"/>
  <c r="F140" i="8"/>
  <c r="F140" i="11"/>
  <c r="B141" i="11"/>
  <c r="C141" i="11"/>
  <c r="D141" i="11"/>
  <c r="E141" i="11"/>
  <c r="F141" i="8"/>
  <c r="F141" i="11"/>
  <c r="B142" i="11"/>
  <c r="C142" i="11"/>
  <c r="D142" i="11"/>
  <c r="E142" i="11"/>
  <c r="F142" i="8"/>
  <c r="F142" i="11"/>
  <c r="B143" i="11"/>
  <c r="C143" i="11"/>
  <c r="D143" i="11"/>
  <c r="E143" i="11"/>
  <c r="F143" i="8"/>
  <c r="F143" i="11"/>
  <c r="B144" i="11"/>
  <c r="C144" i="11"/>
  <c r="D144" i="11"/>
  <c r="E144" i="11"/>
  <c r="F144" i="8"/>
  <c r="F144" i="11"/>
  <c r="B145" i="11"/>
  <c r="C145" i="11"/>
  <c r="D145" i="11"/>
  <c r="E145" i="11"/>
  <c r="F145" i="8"/>
  <c r="F145" i="11"/>
  <c r="B146" i="11"/>
  <c r="C146" i="11"/>
  <c r="D146" i="11"/>
  <c r="E146" i="11"/>
  <c r="F146" i="8"/>
  <c r="F146" i="11"/>
  <c r="B147" i="11"/>
  <c r="C147" i="11"/>
  <c r="D147" i="11"/>
  <c r="E147" i="11"/>
  <c r="F147" i="8"/>
  <c r="F147" i="11"/>
  <c r="B148" i="11"/>
  <c r="C148" i="11"/>
  <c r="D148" i="11"/>
  <c r="E148" i="11"/>
  <c r="F148" i="8"/>
  <c r="F148" i="11"/>
  <c r="B149" i="11"/>
  <c r="C149" i="11"/>
  <c r="D149" i="11"/>
  <c r="E149" i="11"/>
  <c r="F149" i="8"/>
  <c r="F149" i="11"/>
  <c r="B150" i="11"/>
  <c r="C150" i="11"/>
  <c r="D150" i="11"/>
  <c r="E150" i="11"/>
  <c r="F150" i="8"/>
  <c r="F150" i="11"/>
  <c r="B151" i="11"/>
  <c r="C151" i="11"/>
  <c r="D151" i="11"/>
  <c r="E151" i="11"/>
  <c r="F151" i="8"/>
  <c r="F151" i="11"/>
  <c r="B152" i="11"/>
  <c r="C152" i="11"/>
  <c r="D152" i="11"/>
  <c r="E152" i="11"/>
  <c r="F152" i="8"/>
  <c r="F152" i="11"/>
  <c r="B153" i="11"/>
  <c r="C153" i="11"/>
  <c r="D153" i="11"/>
  <c r="E153" i="11"/>
  <c r="F153" i="8"/>
  <c r="F153" i="11"/>
  <c r="B154" i="11"/>
  <c r="C154" i="11"/>
  <c r="D154" i="11"/>
  <c r="E154" i="11"/>
  <c r="F154" i="8"/>
  <c r="F154" i="11"/>
  <c r="B155" i="11"/>
  <c r="C155" i="11"/>
  <c r="D155" i="11"/>
  <c r="E155" i="11"/>
  <c r="F155" i="8"/>
  <c r="F155" i="11"/>
  <c r="B156" i="11"/>
  <c r="C156" i="11"/>
  <c r="D156" i="11"/>
  <c r="E156" i="11"/>
  <c r="F156" i="8"/>
  <c r="F156" i="11"/>
  <c r="B157" i="11"/>
  <c r="C157" i="11"/>
  <c r="D157" i="11"/>
  <c r="E157" i="11"/>
  <c r="F157" i="8"/>
  <c r="F157" i="11"/>
  <c r="B158" i="11"/>
  <c r="C158" i="11"/>
  <c r="D158" i="11"/>
  <c r="E158" i="11"/>
  <c r="F158" i="8"/>
  <c r="F158" i="11"/>
  <c r="B159" i="11"/>
  <c r="C159" i="11"/>
  <c r="D159" i="11"/>
  <c r="E159" i="11"/>
  <c r="F159" i="8"/>
  <c r="F159" i="11"/>
  <c r="B160" i="11"/>
  <c r="C160" i="11"/>
  <c r="D160" i="11"/>
  <c r="E160" i="11"/>
  <c r="F160" i="8"/>
  <c r="F160" i="11"/>
  <c r="B161" i="11"/>
  <c r="C161" i="11"/>
  <c r="D161" i="11"/>
  <c r="E161" i="11"/>
  <c r="F161" i="8"/>
  <c r="F161" i="11"/>
  <c r="B162" i="11"/>
  <c r="C162" i="11"/>
  <c r="D162" i="11"/>
  <c r="E162" i="11"/>
  <c r="F162" i="8"/>
  <c r="F162" i="11"/>
  <c r="B163" i="11"/>
  <c r="C163" i="11"/>
  <c r="D163" i="11"/>
  <c r="E163" i="11"/>
  <c r="F163" i="8"/>
  <c r="F163" i="11"/>
  <c r="B164" i="11"/>
  <c r="C164" i="11"/>
  <c r="D164" i="11"/>
  <c r="E164" i="11"/>
  <c r="F164" i="8"/>
  <c r="F164" i="11"/>
  <c r="B165" i="11"/>
  <c r="C165" i="11"/>
  <c r="D165" i="11"/>
  <c r="E165" i="11"/>
  <c r="F165" i="8"/>
  <c r="F165" i="11"/>
  <c r="B166" i="11"/>
  <c r="C166" i="11"/>
  <c r="D166" i="11"/>
  <c r="E166" i="11"/>
  <c r="F166" i="8"/>
  <c r="F166" i="11"/>
  <c r="B167" i="11"/>
  <c r="C167" i="11"/>
  <c r="D167" i="11"/>
  <c r="E167" i="11"/>
  <c r="F167" i="8"/>
  <c r="F167" i="11"/>
  <c r="B168" i="11"/>
  <c r="C168" i="11"/>
  <c r="D168" i="11"/>
  <c r="E168" i="11"/>
  <c r="F168" i="8"/>
  <c r="F168" i="11"/>
  <c r="B169" i="11"/>
  <c r="C169" i="11"/>
  <c r="D169" i="11"/>
  <c r="E169" i="11"/>
  <c r="F169" i="8"/>
  <c r="F169" i="11"/>
  <c r="B170" i="11"/>
  <c r="C170" i="11"/>
  <c r="D170" i="11"/>
  <c r="E170" i="11"/>
  <c r="F170" i="8"/>
  <c r="F170" i="11"/>
  <c r="B171" i="11"/>
  <c r="C171" i="11"/>
  <c r="D171" i="11"/>
  <c r="E171" i="11"/>
  <c r="F171" i="8"/>
  <c r="F171" i="11"/>
  <c r="B172" i="11"/>
  <c r="C172" i="11"/>
  <c r="D172" i="11"/>
  <c r="E172" i="11"/>
  <c r="F172" i="8"/>
  <c r="F172" i="11"/>
  <c r="B173" i="11"/>
  <c r="C173" i="11"/>
  <c r="D173" i="11"/>
  <c r="E173" i="11"/>
  <c r="F173" i="8"/>
  <c r="F173" i="11"/>
  <c r="B174" i="11"/>
  <c r="C174" i="11"/>
  <c r="D174" i="11"/>
  <c r="E174" i="11"/>
  <c r="F174" i="8"/>
  <c r="F174" i="11"/>
  <c r="B175" i="11"/>
  <c r="C175" i="11"/>
  <c r="D175" i="11"/>
  <c r="E175" i="11"/>
  <c r="F175" i="8"/>
  <c r="F175" i="11"/>
  <c r="B176" i="11"/>
  <c r="C176" i="11"/>
  <c r="D176" i="11"/>
  <c r="E176" i="11"/>
  <c r="F176" i="8"/>
  <c r="F176" i="11"/>
  <c r="B177" i="11"/>
  <c r="C177" i="11"/>
  <c r="D177" i="11"/>
  <c r="E177" i="11"/>
  <c r="F177" i="8"/>
  <c r="F177" i="11"/>
  <c r="B178" i="11"/>
  <c r="C178" i="11"/>
  <c r="D178" i="11"/>
  <c r="E178" i="11"/>
  <c r="F178" i="8"/>
  <c r="F178" i="11"/>
  <c r="B179" i="11"/>
  <c r="C179" i="11"/>
  <c r="D179" i="11"/>
  <c r="E179" i="11"/>
  <c r="F179" i="8"/>
  <c r="F179" i="11"/>
  <c r="B180" i="11"/>
  <c r="C180" i="11"/>
  <c r="D180" i="11"/>
  <c r="E180" i="11"/>
  <c r="F180" i="8"/>
  <c r="F180" i="11"/>
  <c r="B181" i="11"/>
  <c r="C181" i="11"/>
  <c r="D181" i="11"/>
  <c r="E181" i="11"/>
  <c r="F181" i="8"/>
  <c r="F181" i="11"/>
  <c r="B182" i="11"/>
  <c r="C182" i="11"/>
  <c r="D182" i="11"/>
  <c r="E182" i="11"/>
  <c r="F182" i="8"/>
  <c r="F182" i="11"/>
  <c r="B183" i="11"/>
  <c r="C183" i="11"/>
  <c r="D183" i="11"/>
  <c r="E183" i="11"/>
  <c r="F183" i="8"/>
  <c r="F183" i="11"/>
  <c r="B184" i="11"/>
  <c r="C184" i="11"/>
  <c r="D184" i="11"/>
  <c r="E184" i="11"/>
  <c r="F184" i="8"/>
  <c r="F184" i="11"/>
  <c r="B185" i="11"/>
  <c r="C185" i="11"/>
  <c r="D185" i="11"/>
  <c r="E185" i="11"/>
  <c r="F185" i="8"/>
  <c r="F185" i="11"/>
  <c r="B186" i="11"/>
  <c r="C186" i="11"/>
  <c r="D186" i="11"/>
  <c r="E186" i="11"/>
  <c r="F186" i="8"/>
  <c r="F186" i="11"/>
  <c r="B187" i="11"/>
  <c r="C187" i="11"/>
  <c r="D187" i="11"/>
  <c r="E187" i="11"/>
  <c r="F187" i="8"/>
  <c r="F187" i="11"/>
  <c r="B188" i="11"/>
  <c r="C188" i="11"/>
  <c r="D188" i="11"/>
  <c r="E188" i="11"/>
  <c r="F188" i="8"/>
  <c r="F188" i="11"/>
  <c r="B189" i="11"/>
  <c r="C189" i="11"/>
  <c r="D189" i="11"/>
  <c r="E189" i="11"/>
  <c r="F189" i="8"/>
  <c r="F189" i="11"/>
  <c r="B190" i="11"/>
  <c r="C190" i="11"/>
  <c r="D190" i="11"/>
  <c r="E190" i="11"/>
  <c r="F190" i="8"/>
  <c r="F190" i="11"/>
  <c r="B191" i="11"/>
  <c r="C191" i="11"/>
  <c r="D191" i="11"/>
  <c r="E191" i="11"/>
  <c r="F191" i="8"/>
  <c r="F191" i="11"/>
  <c r="B192" i="11"/>
  <c r="C192" i="11"/>
  <c r="D192" i="11"/>
  <c r="E192" i="11"/>
  <c r="F192" i="8"/>
  <c r="F192" i="11"/>
  <c r="B193" i="11"/>
  <c r="C193" i="11"/>
  <c r="D193" i="11"/>
  <c r="E193" i="11"/>
  <c r="F193" i="8"/>
  <c r="F193" i="11"/>
  <c r="B194" i="11"/>
  <c r="C194" i="11"/>
  <c r="D194" i="11"/>
  <c r="E194" i="11"/>
  <c r="F194" i="8"/>
  <c r="F194" i="11"/>
  <c r="B195" i="11"/>
  <c r="C195" i="11"/>
  <c r="D195" i="11"/>
  <c r="E195" i="11"/>
  <c r="F195" i="8"/>
  <c r="F195" i="11"/>
  <c r="B196" i="11"/>
  <c r="C196" i="11"/>
  <c r="D196" i="11"/>
  <c r="E196" i="11"/>
  <c r="F196" i="8"/>
  <c r="F196" i="11"/>
  <c r="B197" i="11"/>
  <c r="C197" i="11"/>
  <c r="D197" i="11"/>
  <c r="E197" i="11"/>
  <c r="F197" i="8"/>
  <c r="F197" i="11"/>
  <c r="B198" i="11"/>
  <c r="C198" i="11"/>
  <c r="D198" i="11"/>
  <c r="E198" i="11"/>
  <c r="F198" i="8"/>
  <c r="F198" i="11"/>
  <c r="B199" i="11"/>
  <c r="C199" i="11"/>
  <c r="D199" i="11"/>
  <c r="E199" i="11"/>
  <c r="F199" i="8"/>
  <c r="F199" i="11"/>
  <c r="B200" i="11"/>
  <c r="C200" i="11"/>
  <c r="D200" i="11"/>
  <c r="E200" i="11"/>
  <c r="F200" i="8"/>
  <c r="F200" i="11"/>
  <c r="B201" i="11"/>
  <c r="C201" i="11"/>
  <c r="D201" i="11"/>
  <c r="E201" i="11"/>
  <c r="F201" i="8"/>
  <c r="F201" i="11"/>
  <c r="B202" i="11"/>
  <c r="C202" i="11"/>
  <c r="D202" i="11"/>
  <c r="E202" i="11"/>
  <c r="F202" i="8"/>
  <c r="F202" i="11"/>
  <c r="B203" i="11"/>
  <c r="C203" i="11"/>
  <c r="D203" i="11"/>
  <c r="E203" i="11"/>
  <c r="F203" i="8"/>
  <c r="F203" i="11"/>
  <c r="B204" i="11"/>
  <c r="C204" i="11"/>
  <c r="D204" i="11"/>
  <c r="E204" i="11"/>
  <c r="F204" i="8"/>
  <c r="F204" i="11"/>
  <c r="B205" i="11"/>
  <c r="C205" i="11"/>
  <c r="D205" i="11"/>
  <c r="E205" i="11"/>
  <c r="F205" i="8"/>
  <c r="F205" i="11"/>
  <c r="B206" i="11"/>
  <c r="C206" i="11"/>
  <c r="D206" i="11"/>
  <c r="E206" i="11"/>
  <c r="F206" i="8"/>
  <c r="F206" i="11"/>
  <c r="B207" i="11"/>
  <c r="C207" i="11"/>
  <c r="D207" i="11"/>
  <c r="E207" i="11"/>
  <c r="F207" i="8"/>
  <c r="F207" i="11"/>
  <c r="B208" i="11"/>
  <c r="C208" i="11"/>
  <c r="D208" i="11"/>
  <c r="E208" i="11"/>
  <c r="F208" i="8"/>
  <c r="F208" i="11"/>
  <c r="B209" i="11"/>
  <c r="C209" i="11"/>
  <c r="D209" i="11"/>
  <c r="E209" i="11"/>
  <c r="F209" i="8"/>
  <c r="F209" i="11"/>
  <c r="B210" i="11"/>
  <c r="C210" i="11"/>
  <c r="D210" i="11"/>
  <c r="E210" i="11"/>
  <c r="F210" i="8"/>
  <c r="F210" i="11"/>
  <c r="B211" i="11"/>
  <c r="C211" i="11"/>
  <c r="D211" i="11"/>
  <c r="E211" i="11"/>
  <c r="F211" i="8"/>
  <c r="F211" i="11"/>
  <c r="B212" i="11"/>
  <c r="C212" i="11"/>
  <c r="D212" i="11"/>
  <c r="E212" i="11"/>
  <c r="F212" i="8"/>
  <c r="F212" i="11"/>
  <c r="B213" i="11"/>
  <c r="C213" i="11"/>
  <c r="D213" i="11"/>
  <c r="E213" i="11"/>
  <c r="F213" i="8"/>
  <c r="F213" i="11"/>
  <c r="B214" i="11"/>
  <c r="C214" i="11"/>
  <c r="D214" i="11"/>
  <c r="E214" i="11"/>
  <c r="F214" i="8"/>
  <c r="F214" i="11"/>
  <c r="B215" i="11"/>
  <c r="C215" i="11"/>
  <c r="D215" i="11"/>
  <c r="E215" i="11"/>
  <c r="F215" i="8"/>
  <c r="F215" i="11"/>
  <c r="B216" i="11"/>
  <c r="C216" i="11"/>
  <c r="D216" i="11"/>
  <c r="E216" i="11"/>
  <c r="F216" i="8"/>
  <c r="F216" i="11"/>
  <c r="B217" i="11"/>
  <c r="C217" i="11"/>
  <c r="D217" i="11"/>
  <c r="E217" i="11"/>
  <c r="F217" i="8"/>
  <c r="F217" i="11"/>
  <c r="B218" i="11"/>
  <c r="C218" i="11"/>
  <c r="D218" i="11"/>
  <c r="E218" i="11"/>
  <c r="F218" i="8"/>
  <c r="F218" i="11"/>
  <c r="B219" i="11"/>
  <c r="C219" i="11"/>
  <c r="D219" i="11"/>
  <c r="E219" i="11"/>
  <c r="F219" i="8"/>
  <c r="F219" i="11"/>
  <c r="B220" i="11"/>
  <c r="C220" i="11"/>
  <c r="D220" i="11"/>
  <c r="E220" i="11"/>
  <c r="F220" i="8"/>
  <c r="F220" i="11"/>
  <c r="B221" i="11"/>
  <c r="C221" i="11"/>
  <c r="D221" i="11"/>
  <c r="E221" i="11"/>
  <c r="F221" i="8"/>
  <c r="F221" i="11"/>
  <c r="B222" i="11"/>
  <c r="C222" i="11"/>
  <c r="D222" i="11"/>
  <c r="E222" i="11"/>
  <c r="F222" i="8"/>
  <c r="F222" i="11"/>
  <c r="B223" i="11"/>
  <c r="C223" i="11"/>
  <c r="D223" i="11"/>
  <c r="E223" i="11"/>
  <c r="F223" i="8"/>
  <c r="F223" i="11"/>
  <c r="B224" i="11"/>
  <c r="C224" i="11"/>
  <c r="D224" i="11"/>
  <c r="E224" i="11"/>
  <c r="F224" i="8"/>
  <c r="F224" i="11"/>
  <c r="B225" i="11"/>
  <c r="C225" i="11"/>
  <c r="D225" i="11"/>
  <c r="E225" i="11"/>
  <c r="F225" i="8"/>
  <c r="F225" i="11"/>
  <c r="B226" i="11"/>
  <c r="C226" i="11"/>
  <c r="D226" i="11"/>
  <c r="E226" i="11"/>
  <c r="F226" i="8"/>
  <c r="F226" i="11"/>
  <c r="B227" i="11"/>
  <c r="C227" i="11"/>
  <c r="D227" i="11"/>
  <c r="E227" i="11"/>
  <c r="F227" i="8"/>
  <c r="F227" i="11"/>
  <c r="B228" i="11"/>
  <c r="C228" i="11"/>
  <c r="D228" i="11"/>
  <c r="E228" i="11"/>
  <c r="F228" i="8"/>
  <c r="F228" i="11"/>
  <c r="B229" i="11"/>
  <c r="C229" i="11"/>
  <c r="D229" i="11"/>
  <c r="E229" i="11"/>
  <c r="F229" i="8"/>
  <c r="F229" i="11"/>
  <c r="B230" i="11"/>
  <c r="C230" i="11"/>
  <c r="D230" i="11"/>
  <c r="E230" i="11"/>
  <c r="F230" i="8"/>
  <c r="F230" i="11"/>
  <c r="B231" i="11"/>
  <c r="C231" i="11"/>
  <c r="D231" i="11"/>
  <c r="E231" i="11"/>
  <c r="F231" i="8"/>
  <c r="F231" i="11"/>
  <c r="B232" i="11"/>
  <c r="C232" i="11"/>
  <c r="D232" i="11"/>
  <c r="E232" i="11"/>
  <c r="F232" i="8"/>
  <c r="F232" i="11"/>
  <c r="B233" i="11"/>
  <c r="C233" i="11"/>
  <c r="D233" i="11"/>
  <c r="E233" i="11"/>
  <c r="F233" i="8"/>
  <c r="F233" i="11"/>
  <c r="B234" i="11"/>
  <c r="C234" i="11"/>
  <c r="D234" i="11"/>
  <c r="E234" i="11"/>
  <c r="F234" i="8"/>
  <c r="F234" i="11"/>
  <c r="B235" i="11"/>
  <c r="C235" i="11"/>
  <c r="D235" i="11"/>
  <c r="E235" i="11"/>
  <c r="F235" i="8"/>
  <c r="F235" i="11"/>
  <c r="B236" i="11"/>
  <c r="C236" i="11"/>
  <c r="D236" i="11"/>
  <c r="E236" i="11"/>
  <c r="F236" i="8"/>
  <c r="F236" i="11"/>
  <c r="B237" i="11"/>
  <c r="C237" i="11"/>
  <c r="D237" i="11"/>
  <c r="E237" i="11"/>
  <c r="F237" i="8"/>
  <c r="F237" i="11"/>
  <c r="B238" i="11"/>
  <c r="C238" i="11"/>
  <c r="D238" i="11"/>
  <c r="E238" i="11"/>
  <c r="F238" i="8"/>
  <c r="F238" i="11"/>
  <c r="B239" i="11"/>
  <c r="C239" i="11"/>
  <c r="D239" i="11"/>
  <c r="E239" i="11"/>
  <c r="F239" i="8"/>
  <c r="F239" i="11"/>
  <c r="B240" i="11"/>
  <c r="C240" i="11"/>
  <c r="D240" i="11"/>
  <c r="E240" i="11"/>
  <c r="F240" i="8"/>
  <c r="F240" i="11"/>
  <c r="B241" i="11"/>
  <c r="C241" i="11"/>
  <c r="D241" i="11"/>
  <c r="E241" i="11"/>
  <c r="F241" i="8"/>
  <c r="F241" i="11"/>
  <c r="B242" i="11"/>
  <c r="C242" i="11"/>
  <c r="D242" i="11"/>
  <c r="E242" i="11"/>
  <c r="F242" i="8"/>
  <c r="F242" i="11"/>
  <c r="B243" i="11"/>
  <c r="C243" i="11"/>
  <c r="D243" i="11"/>
  <c r="E243" i="11"/>
  <c r="F243" i="8"/>
  <c r="F243" i="11"/>
  <c r="B244" i="11"/>
  <c r="C244" i="11"/>
  <c r="D244" i="11"/>
  <c r="E244" i="11"/>
  <c r="F244" i="8"/>
  <c r="F244" i="11"/>
  <c r="B245" i="11"/>
  <c r="C245" i="11"/>
  <c r="D245" i="11"/>
  <c r="E245" i="11"/>
  <c r="F245" i="8"/>
  <c r="F245" i="11"/>
  <c r="B246" i="11"/>
  <c r="C246" i="11"/>
  <c r="D246" i="11"/>
  <c r="E246" i="11"/>
  <c r="F246" i="8"/>
  <c r="F246" i="11"/>
  <c r="B247" i="11"/>
  <c r="C247" i="11"/>
  <c r="D247" i="11"/>
  <c r="E247" i="11"/>
  <c r="F247" i="8"/>
  <c r="F247" i="11"/>
  <c r="B248" i="11"/>
  <c r="C248" i="11"/>
  <c r="D248" i="11"/>
  <c r="E248" i="11"/>
  <c r="F248" i="8"/>
  <c r="F248" i="11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B87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B188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33" i="10"/>
  <c r="H34" i="8"/>
  <c r="J34" i="8"/>
  <c r="L34" i="8"/>
  <c r="N34" i="8"/>
  <c r="P34" i="8"/>
  <c r="H35" i="8"/>
  <c r="J35" i="8"/>
  <c r="L35" i="8"/>
  <c r="N35" i="8"/>
  <c r="P35" i="8"/>
  <c r="H36" i="8"/>
  <c r="J36" i="8"/>
  <c r="L36" i="8"/>
  <c r="N36" i="8"/>
  <c r="P36" i="8"/>
  <c r="H37" i="8"/>
  <c r="J37" i="8"/>
  <c r="L37" i="8"/>
  <c r="N37" i="8"/>
  <c r="P37" i="8"/>
  <c r="H38" i="8"/>
  <c r="J38" i="8"/>
  <c r="L38" i="8"/>
  <c r="N38" i="8"/>
  <c r="P38" i="8"/>
  <c r="H39" i="8"/>
  <c r="J39" i="8"/>
  <c r="L39" i="8"/>
  <c r="N39" i="8"/>
  <c r="P39" i="8"/>
  <c r="H40" i="8"/>
  <c r="J40" i="8"/>
  <c r="L40" i="8"/>
  <c r="N40" i="8"/>
  <c r="P40" i="8"/>
  <c r="H41" i="8"/>
  <c r="J41" i="8"/>
  <c r="L41" i="8"/>
  <c r="N41" i="8"/>
  <c r="P41" i="8"/>
  <c r="H42" i="8"/>
  <c r="J42" i="8"/>
  <c r="L42" i="8"/>
  <c r="N42" i="8"/>
  <c r="P42" i="8"/>
  <c r="H43" i="8"/>
  <c r="J43" i="8"/>
  <c r="L43" i="8"/>
  <c r="N43" i="8"/>
  <c r="P43" i="8"/>
  <c r="H44" i="8"/>
  <c r="J44" i="8"/>
  <c r="L44" i="8"/>
  <c r="N44" i="8"/>
  <c r="P44" i="8"/>
  <c r="H45" i="8"/>
  <c r="J45" i="8"/>
  <c r="L45" i="8"/>
  <c r="N45" i="8"/>
  <c r="P45" i="8"/>
  <c r="H46" i="8"/>
  <c r="J46" i="8"/>
  <c r="L46" i="8"/>
  <c r="N46" i="8"/>
  <c r="P46" i="8"/>
  <c r="H47" i="8"/>
  <c r="J47" i="8"/>
  <c r="L47" i="8"/>
  <c r="N47" i="8"/>
  <c r="P47" i="8"/>
  <c r="H48" i="8"/>
  <c r="J48" i="8"/>
  <c r="L48" i="8"/>
  <c r="N48" i="8"/>
  <c r="P48" i="8"/>
  <c r="H49" i="8"/>
  <c r="J49" i="8"/>
  <c r="L49" i="8"/>
  <c r="N49" i="8"/>
  <c r="P49" i="8"/>
  <c r="H50" i="8"/>
  <c r="J50" i="8"/>
  <c r="L50" i="8"/>
  <c r="N50" i="8"/>
  <c r="P50" i="8"/>
  <c r="H51" i="8"/>
  <c r="J51" i="8"/>
  <c r="L51" i="8"/>
  <c r="N51" i="8"/>
  <c r="P51" i="8"/>
  <c r="H52" i="8"/>
  <c r="J52" i="8"/>
  <c r="L52" i="8"/>
  <c r="N52" i="8"/>
  <c r="P52" i="8"/>
  <c r="H53" i="8"/>
  <c r="J53" i="8"/>
  <c r="L53" i="8"/>
  <c r="N53" i="8"/>
  <c r="P53" i="8"/>
  <c r="H54" i="8"/>
  <c r="J54" i="8"/>
  <c r="L54" i="8"/>
  <c r="N54" i="8"/>
  <c r="P54" i="8"/>
  <c r="H55" i="8"/>
  <c r="J55" i="8"/>
  <c r="L55" i="8"/>
  <c r="N55" i="8"/>
  <c r="P55" i="8"/>
  <c r="H56" i="8"/>
  <c r="J56" i="8"/>
  <c r="L56" i="8"/>
  <c r="N56" i="8"/>
  <c r="P56" i="8"/>
  <c r="H57" i="8"/>
  <c r="J57" i="8"/>
  <c r="L57" i="8"/>
  <c r="N57" i="8"/>
  <c r="P57" i="8"/>
  <c r="H58" i="8"/>
  <c r="J58" i="8"/>
  <c r="L58" i="8"/>
  <c r="N58" i="8"/>
  <c r="P58" i="8"/>
  <c r="H59" i="8"/>
  <c r="J59" i="8"/>
  <c r="L59" i="8"/>
  <c r="N59" i="8"/>
  <c r="P59" i="8"/>
  <c r="H60" i="8"/>
  <c r="J60" i="8"/>
  <c r="L60" i="8"/>
  <c r="N60" i="8"/>
  <c r="P60" i="8"/>
  <c r="H61" i="8"/>
  <c r="J61" i="8"/>
  <c r="L61" i="8"/>
  <c r="N61" i="8"/>
  <c r="P61" i="8"/>
  <c r="H62" i="8"/>
  <c r="J62" i="8"/>
  <c r="L62" i="8"/>
  <c r="N62" i="8"/>
  <c r="P62" i="8"/>
  <c r="H63" i="8"/>
  <c r="J63" i="8"/>
  <c r="L63" i="8"/>
  <c r="N63" i="8"/>
  <c r="P63" i="8"/>
  <c r="H64" i="8"/>
  <c r="J64" i="8"/>
  <c r="L64" i="8"/>
  <c r="N64" i="8"/>
  <c r="P64" i="8"/>
  <c r="H65" i="8"/>
  <c r="J65" i="8"/>
  <c r="L65" i="8"/>
  <c r="N65" i="8"/>
  <c r="P65" i="8"/>
  <c r="H66" i="8"/>
  <c r="J66" i="8"/>
  <c r="L66" i="8"/>
  <c r="N66" i="8"/>
  <c r="P66" i="8"/>
  <c r="H67" i="8"/>
  <c r="J67" i="8"/>
  <c r="L67" i="8"/>
  <c r="N67" i="8"/>
  <c r="P67" i="8"/>
  <c r="H68" i="8"/>
  <c r="J68" i="8"/>
  <c r="L68" i="8"/>
  <c r="N68" i="8"/>
  <c r="P68" i="8"/>
  <c r="H69" i="8"/>
  <c r="J69" i="8"/>
  <c r="L69" i="8"/>
  <c r="N69" i="8"/>
  <c r="P69" i="8"/>
  <c r="H70" i="8"/>
  <c r="J70" i="8"/>
  <c r="L70" i="8"/>
  <c r="N70" i="8"/>
  <c r="P70" i="8"/>
  <c r="H71" i="8"/>
  <c r="J71" i="8"/>
  <c r="L71" i="8"/>
  <c r="N71" i="8"/>
  <c r="P71" i="8"/>
  <c r="H72" i="8"/>
  <c r="J72" i="8"/>
  <c r="L72" i="8"/>
  <c r="N72" i="8"/>
  <c r="P72" i="8"/>
  <c r="H73" i="8"/>
  <c r="J73" i="8"/>
  <c r="L73" i="8"/>
  <c r="N73" i="8"/>
  <c r="P73" i="8"/>
  <c r="H74" i="8"/>
  <c r="J74" i="8"/>
  <c r="L74" i="8"/>
  <c r="N74" i="8"/>
  <c r="P74" i="8"/>
  <c r="H75" i="8"/>
  <c r="J75" i="8"/>
  <c r="L75" i="8"/>
  <c r="N75" i="8"/>
  <c r="P75" i="8"/>
  <c r="H76" i="8"/>
  <c r="J76" i="8"/>
  <c r="L76" i="8"/>
  <c r="N76" i="8"/>
  <c r="P76" i="8"/>
  <c r="H77" i="8"/>
  <c r="J77" i="8"/>
  <c r="L77" i="8"/>
  <c r="N77" i="8"/>
  <c r="P77" i="8"/>
  <c r="H78" i="8"/>
  <c r="J78" i="8"/>
  <c r="L78" i="8"/>
  <c r="N78" i="8"/>
  <c r="P78" i="8"/>
  <c r="H79" i="8"/>
  <c r="J79" i="8"/>
  <c r="L79" i="8"/>
  <c r="N79" i="8"/>
  <c r="P79" i="8"/>
  <c r="H80" i="8"/>
  <c r="J80" i="8"/>
  <c r="L80" i="8"/>
  <c r="N80" i="8"/>
  <c r="P80" i="8"/>
  <c r="H81" i="8"/>
  <c r="J81" i="8"/>
  <c r="L81" i="8"/>
  <c r="N81" i="8"/>
  <c r="P81" i="8"/>
  <c r="H82" i="8"/>
  <c r="J82" i="8"/>
  <c r="L82" i="8"/>
  <c r="N82" i="8"/>
  <c r="P82" i="8"/>
  <c r="H83" i="8"/>
  <c r="J83" i="8"/>
  <c r="L83" i="8"/>
  <c r="N83" i="8"/>
  <c r="P83" i="8"/>
  <c r="H84" i="8"/>
  <c r="J84" i="8"/>
  <c r="L84" i="8"/>
  <c r="N84" i="8"/>
  <c r="P84" i="8"/>
  <c r="H85" i="8"/>
  <c r="J85" i="8"/>
  <c r="L85" i="8"/>
  <c r="N85" i="8"/>
  <c r="P85" i="8"/>
  <c r="H86" i="8"/>
  <c r="J86" i="8"/>
  <c r="L86" i="8"/>
  <c r="N86" i="8"/>
  <c r="P86" i="8"/>
  <c r="H87" i="8"/>
  <c r="J87" i="8"/>
  <c r="L87" i="8"/>
  <c r="N87" i="8"/>
  <c r="P87" i="8"/>
  <c r="H88" i="8"/>
  <c r="J88" i="8"/>
  <c r="L88" i="8"/>
  <c r="N88" i="8"/>
  <c r="P88" i="8"/>
  <c r="H89" i="8"/>
  <c r="J89" i="8"/>
  <c r="L89" i="8"/>
  <c r="N89" i="8"/>
  <c r="P89" i="8"/>
  <c r="H90" i="8"/>
  <c r="J90" i="8"/>
  <c r="L90" i="8"/>
  <c r="N90" i="8"/>
  <c r="P90" i="8"/>
  <c r="H91" i="8"/>
  <c r="J91" i="8"/>
  <c r="L91" i="8"/>
  <c r="N91" i="8"/>
  <c r="P91" i="8"/>
  <c r="H92" i="8"/>
  <c r="J92" i="8"/>
  <c r="L92" i="8"/>
  <c r="N92" i="8"/>
  <c r="P92" i="8"/>
  <c r="H93" i="8"/>
  <c r="J93" i="8"/>
  <c r="L93" i="8"/>
  <c r="N93" i="8"/>
  <c r="P93" i="8"/>
  <c r="H94" i="8"/>
  <c r="J94" i="8"/>
  <c r="L94" i="8"/>
  <c r="N94" i="8"/>
  <c r="P94" i="8"/>
  <c r="H95" i="8"/>
  <c r="J95" i="8"/>
  <c r="L95" i="8"/>
  <c r="N95" i="8"/>
  <c r="P95" i="8"/>
  <c r="H96" i="8"/>
  <c r="J96" i="8"/>
  <c r="L96" i="8"/>
  <c r="N96" i="8"/>
  <c r="P96" i="8"/>
  <c r="H97" i="8"/>
  <c r="J97" i="8"/>
  <c r="L97" i="8"/>
  <c r="N97" i="8"/>
  <c r="P97" i="8"/>
  <c r="H98" i="8"/>
  <c r="J98" i="8"/>
  <c r="L98" i="8"/>
  <c r="N98" i="8"/>
  <c r="P98" i="8"/>
  <c r="H99" i="8"/>
  <c r="J99" i="8"/>
  <c r="L99" i="8"/>
  <c r="N99" i="8"/>
  <c r="P99" i="8"/>
  <c r="H100" i="8"/>
  <c r="J100" i="8"/>
  <c r="L100" i="8"/>
  <c r="N100" i="8"/>
  <c r="P100" i="8"/>
  <c r="H101" i="8"/>
  <c r="J101" i="8"/>
  <c r="L101" i="8"/>
  <c r="N101" i="8"/>
  <c r="P101" i="8"/>
  <c r="H102" i="8"/>
  <c r="J102" i="8"/>
  <c r="L102" i="8"/>
  <c r="N102" i="8"/>
  <c r="P102" i="8"/>
  <c r="H103" i="8"/>
  <c r="J103" i="8"/>
  <c r="L103" i="8"/>
  <c r="N103" i="8"/>
  <c r="P103" i="8"/>
  <c r="H104" i="8"/>
  <c r="J104" i="8"/>
  <c r="L104" i="8"/>
  <c r="N104" i="8"/>
  <c r="P104" i="8"/>
  <c r="H105" i="8"/>
  <c r="J105" i="8"/>
  <c r="L105" i="8"/>
  <c r="N105" i="8"/>
  <c r="P105" i="8"/>
  <c r="H106" i="8"/>
  <c r="J106" i="8"/>
  <c r="L106" i="8"/>
  <c r="N106" i="8"/>
  <c r="P106" i="8"/>
  <c r="H107" i="8"/>
  <c r="J107" i="8"/>
  <c r="L107" i="8"/>
  <c r="N107" i="8"/>
  <c r="P107" i="8"/>
  <c r="H108" i="8"/>
  <c r="J108" i="8"/>
  <c r="L108" i="8"/>
  <c r="N108" i="8"/>
  <c r="P108" i="8"/>
  <c r="H109" i="8"/>
  <c r="J109" i="8"/>
  <c r="L109" i="8"/>
  <c r="N109" i="8"/>
  <c r="P109" i="8"/>
  <c r="H110" i="8"/>
  <c r="J110" i="8"/>
  <c r="L110" i="8"/>
  <c r="N110" i="8"/>
  <c r="P110" i="8"/>
  <c r="H111" i="8"/>
  <c r="J111" i="8"/>
  <c r="L111" i="8"/>
  <c r="N111" i="8"/>
  <c r="P111" i="8"/>
  <c r="H112" i="8"/>
  <c r="J112" i="8"/>
  <c r="L112" i="8"/>
  <c r="N112" i="8"/>
  <c r="P112" i="8"/>
  <c r="H113" i="8"/>
  <c r="J113" i="8"/>
  <c r="L113" i="8"/>
  <c r="N113" i="8"/>
  <c r="P113" i="8"/>
  <c r="H114" i="8"/>
  <c r="J114" i="8"/>
  <c r="L114" i="8"/>
  <c r="N114" i="8"/>
  <c r="P114" i="8"/>
  <c r="H115" i="8"/>
  <c r="J115" i="8"/>
  <c r="L115" i="8"/>
  <c r="N115" i="8"/>
  <c r="P115" i="8"/>
  <c r="H116" i="8"/>
  <c r="J116" i="8"/>
  <c r="L116" i="8"/>
  <c r="N116" i="8"/>
  <c r="P116" i="8"/>
  <c r="H117" i="8"/>
  <c r="J117" i="8"/>
  <c r="L117" i="8"/>
  <c r="N117" i="8"/>
  <c r="P117" i="8"/>
  <c r="H118" i="8"/>
  <c r="J118" i="8"/>
  <c r="L118" i="8"/>
  <c r="N118" i="8"/>
  <c r="P118" i="8"/>
  <c r="H119" i="8"/>
  <c r="J119" i="8"/>
  <c r="L119" i="8"/>
  <c r="N119" i="8"/>
  <c r="P119" i="8"/>
  <c r="H120" i="8"/>
  <c r="J120" i="8"/>
  <c r="L120" i="8"/>
  <c r="N120" i="8"/>
  <c r="P120" i="8"/>
  <c r="H121" i="8"/>
  <c r="J121" i="8"/>
  <c r="L121" i="8"/>
  <c r="N121" i="8"/>
  <c r="P121" i="8"/>
  <c r="H122" i="8"/>
  <c r="J122" i="8"/>
  <c r="L122" i="8"/>
  <c r="N122" i="8"/>
  <c r="P122" i="8"/>
  <c r="H123" i="8"/>
  <c r="J123" i="8"/>
  <c r="L123" i="8"/>
  <c r="N123" i="8"/>
  <c r="P123" i="8"/>
  <c r="H124" i="8"/>
  <c r="J124" i="8"/>
  <c r="L124" i="8"/>
  <c r="N124" i="8"/>
  <c r="P124" i="8"/>
  <c r="H125" i="8"/>
  <c r="J125" i="8"/>
  <c r="L125" i="8"/>
  <c r="N125" i="8"/>
  <c r="P125" i="8"/>
  <c r="H126" i="8"/>
  <c r="J126" i="8"/>
  <c r="L126" i="8"/>
  <c r="N126" i="8"/>
  <c r="P126" i="8"/>
  <c r="H127" i="8"/>
  <c r="J127" i="8"/>
  <c r="L127" i="8"/>
  <c r="N127" i="8"/>
  <c r="P127" i="8"/>
  <c r="H128" i="8"/>
  <c r="J128" i="8"/>
  <c r="L128" i="8"/>
  <c r="N128" i="8"/>
  <c r="P128" i="8"/>
  <c r="H129" i="8"/>
  <c r="J129" i="8"/>
  <c r="L129" i="8"/>
  <c r="N129" i="8"/>
  <c r="P129" i="8"/>
  <c r="H130" i="8"/>
  <c r="J130" i="8"/>
  <c r="L130" i="8"/>
  <c r="N130" i="8"/>
  <c r="P130" i="8"/>
  <c r="H131" i="8"/>
  <c r="J131" i="8"/>
  <c r="L131" i="8"/>
  <c r="N131" i="8"/>
  <c r="P131" i="8"/>
  <c r="H132" i="8"/>
  <c r="J132" i="8"/>
  <c r="L132" i="8"/>
  <c r="N132" i="8"/>
  <c r="P132" i="8"/>
  <c r="H133" i="8"/>
  <c r="J133" i="8"/>
  <c r="L133" i="8"/>
  <c r="N133" i="8"/>
  <c r="P133" i="8"/>
  <c r="H134" i="8"/>
  <c r="J134" i="8"/>
  <c r="L134" i="8"/>
  <c r="N134" i="8"/>
  <c r="P134" i="8"/>
  <c r="H135" i="8"/>
  <c r="J135" i="8"/>
  <c r="L135" i="8"/>
  <c r="N135" i="8"/>
  <c r="P135" i="8"/>
  <c r="H136" i="8"/>
  <c r="J136" i="8"/>
  <c r="L136" i="8"/>
  <c r="N136" i="8"/>
  <c r="P136" i="8"/>
  <c r="H137" i="8"/>
  <c r="J137" i="8"/>
  <c r="L137" i="8"/>
  <c r="N137" i="8"/>
  <c r="P137" i="8"/>
  <c r="H138" i="8"/>
  <c r="J138" i="8"/>
  <c r="L138" i="8"/>
  <c r="N138" i="8"/>
  <c r="P138" i="8"/>
  <c r="H139" i="8"/>
  <c r="J139" i="8"/>
  <c r="L139" i="8"/>
  <c r="N139" i="8"/>
  <c r="P139" i="8"/>
  <c r="H140" i="8"/>
  <c r="J140" i="8"/>
  <c r="L140" i="8"/>
  <c r="N140" i="8"/>
  <c r="P140" i="8"/>
  <c r="H141" i="8"/>
  <c r="J141" i="8"/>
  <c r="L141" i="8"/>
  <c r="N141" i="8"/>
  <c r="P141" i="8"/>
  <c r="H142" i="8"/>
  <c r="J142" i="8"/>
  <c r="L142" i="8"/>
  <c r="N142" i="8"/>
  <c r="P142" i="8"/>
  <c r="H143" i="8"/>
  <c r="J143" i="8"/>
  <c r="L143" i="8"/>
  <c r="N143" i="8"/>
  <c r="P143" i="8"/>
  <c r="H144" i="8"/>
  <c r="J144" i="8"/>
  <c r="L144" i="8"/>
  <c r="N144" i="8"/>
  <c r="P144" i="8"/>
  <c r="H145" i="8"/>
  <c r="J145" i="8"/>
  <c r="L145" i="8"/>
  <c r="N145" i="8"/>
  <c r="P145" i="8"/>
  <c r="H146" i="8"/>
  <c r="J146" i="8"/>
  <c r="L146" i="8"/>
  <c r="N146" i="8"/>
  <c r="P146" i="8"/>
  <c r="H147" i="8"/>
  <c r="J147" i="8"/>
  <c r="L147" i="8"/>
  <c r="N147" i="8"/>
  <c r="P147" i="8"/>
  <c r="H148" i="8"/>
  <c r="J148" i="8"/>
  <c r="L148" i="8"/>
  <c r="N148" i="8"/>
  <c r="P148" i="8"/>
  <c r="H149" i="8"/>
  <c r="J149" i="8"/>
  <c r="L149" i="8"/>
  <c r="N149" i="8"/>
  <c r="P149" i="8"/>
  <c r="H150" i="8"/>
  <c r="J150" i="8"/>
  <c r="L150" i="8"/>
  <c r="N150" i="8"/>
  <c r="P150" i="8"/>
  <c r="H151" i="8"/>
  <c r="J151" i="8"/>
  <c r="L151" i="8"/>
  <c r="N151" i="8"/>
  <c r="P151" i="8"/>
  <c r="H152" i="8"/>
  <c r="J152" i="8"/>
  <c r="L152" i="8"/>
  <c r="N152" i="8"/>
  <c r="P152" i="8"/>
  <c r="H153" i="8"/>
  <c r="J153" i="8"/>
  <c r="L153" i="8"/>
  <c r="N153" i="8"/>
  <c r="P153" i="8"/>
  <c r="H154" i="8"/>
  <c r="J154" i="8"/>
  <c r="L154" i="8"/>
  <c r="N154" i="8"/>
  <c r="P154" i="8"/>
  <c r="H155" i="8"/>
  <c r="J155" i="8"/>
  <c r="L155" i="8"/>
  <c r="N155" i="8"/>
  <c r="P155" i="8"/>
  <c r="H156" i="8"/>
  <c r="J156" i="8"/>
  <c r="L156" i="8"/>
  <c r="N156" i="8"/>
  <c r="P156" i="8"/>
  <c r="H157" i="8"/>
  <c r="J157" i="8"/>
  <c r="L157" i="8"/>
  <c r="N157" i="8"/>
  <c r="P157" i="8"/>
  <c r="H158" i="8"/>
  <c r="J158" i="8"/>
  <c r="L158" i="8"/>
  <c r="N158" i="8"/>
  <c r="P158" i="8"/>
  <c r="H159" i="8"/>
  <c r="J159" i="8"/>
  <c r="L159" i="8"/>
  <c r="N159" i="8"/>
  <c r="P159" i="8"/>
  <c r="H160" i="8"/>
  <c r="J160" i="8"/>
  <c r="L160" i="8"/>
  <c r="N160" i="8"/>
  <c r="P160" i="8"/>
  <c r="H161" i="8"/>
  <c r="J161" i="8"/>
  <c r="L161" i="8"/>
  <c r="N161" i="8"/>
  <c r="P161" i="8"/>
  <c r="H162" i="8"/>
  <c r="J162" i="8"/>
  <c r="L162" i="8"/>
  <c r="N162" i="8"/>
  <c r="P162" i="8"/>
  <c r="H163" i="8"/>
  <c r="J163" i="8"/>
  <c r="L163" i="8"/>
  <c r="N163" i="8"/>
  <c r="P163" i="8"/>
  <c r="H164" i="8"/>
  <c r="J164" i="8"/>
  <c r="L164" i="8"/>
  <c r="N164" i="8"/>
  <c r="P164" i="8"/>
  <c r="H165" i="8"/>
  <c r="J165" i="8"/>
  <c r="L165" i="8"/>
  <c r="N165" i="8"/>
  <c r="P165" i="8"/>
  <c r="H166" i="8"/>
  <c r="J166" i="8"/>
  <c r="L166" i="8"/>
  <c r="N166" i="8"/>
  <c r="P166" i="8"/>
  <c r="H167" i="8"/>
  <c r="J167" i="8"/>
  <c r="L167" i="8"/>
  <c r="N167" i="8"/>
  <c r="P167" i="8"/>
  <c r="H168" i="8"/>
  <c r="J168" i="8"/>
  <c r="L168" i="8"/>
  <c r="N168" i="8"/>
  <c r="P168" i="8"/>
  <c r="H169" i="8"/>
  <c r="J169" i="8"/>
  <c r="L169" i="8"/>
  <c r="N169" i="8"/>
  <c r="P169" i="8"/>
  <c r="H170" i="8"/>
  <c r="J170" i="8"/>
  <c r="L170" i="8"/>
  <c r="N170" i="8"/>
  <c r="P170" i="8"/>
  <c r="H171" i="8"/>
  <c r="J171" i="8"/>
  <c r="L171" i="8"/>
  <c r="N171" i="8"/>
  <c r="P171" i="8"/>
  <c r="H172" i="8"/>
  <c r="J172" i="8"/>
  <c r="L172" i="8"/>
  <c r="N172" i="8"/>
  <c r="P172" i="8"/>
  <c r="H173" i="8"/>
  <c r="J173" i="8"/>
  <c r="L173" i="8"/>
  <c r="N173" i="8"/>
  <c r="P173" i="8"/>
  <c r="H174" i="8"/>
  <c r="J174" i="8"/>
  <c r="L174" i="8"/>
  <c r="N174" i="8"/>
  <c r="P174" i="8"/>
  <c r="H175" i="8"/>
  <c r="J175" i="8"/>
  <c r="L175" i="8"/>
  <c r="N175" i="8"/>
  <c r="P175" i="8"/>
  <c r="H176" i="8"/>
  <c r="J176" i="8"/>
  <c r="L176" i="8"/>
  <c r="N176" i="8"/>
  <c r="P176" i="8"/>
  <c r="H177" i="8"/>
  <c r="J177" i="8"/>
  <c r="L177" i="8"/>
  <c r="N177" i="8"/>
  <c r="P177" i="8"/>
  <c r="H178" i="8"/>
  <c r="J178" i="8"/>
  <c r="L178" i="8"/>
  <c r="N178" i="8"/>
  <c r="P178" i="8"/>
  <c r="H179" i="8"/>
  <c r="J179" i="8"/>
  <c r="L179" i="8"/>
  <c r="N179" i="8"/>
  <c r="P179" i="8"/>
  <c r="H180" i="8"/>
  <c r="J180" i="8"/>
  <c r="L180" i="8"/>
  <c r="N180" i="8"/>
  <c r="P180" i="8"/>
  <c r="H181" i="8"/>
  <c r="J181" i="8"/>
  <c r="L181" i="8"/>
  <c r="N181" i="8"/>
  <c r="P181" i="8"/>
  <c r="H182" i="8"/>
  <c r="J182" i="8"/>
  <c r="L182" i="8"/>
  <c r="N182" i="8"/>
  <c r="P182" i="8"/>
  <c r="H183" i="8"/>
  <c r="J183" i="8"/>
  <c r="L183" i="8"/>
  <c r="N183" i="8"/>
  <c r="P183" i="8"/>
  <c r="H184" i="8"/>
  <c r="J184" i="8"/>
  <c r="L184" i="8"/>
  <c r="N184" i="8"/>
  <c r="P184" i="8"/>
  <c r="H185" i="8"/>
  <c r="J185" i="8"/>
  <c r="L185" i="8"/>
  <c r="N185" i="8"/>
  <c r="P185" i="8"/>
  <c r="H186" i="8"/>
  <c r="J186" i="8"/>
  <c r="L186" i="8"/>
  <c r="N186" i="8"/>
  <c r="P186" i="8"/>
  <c r="H187" i="8"/>
  <c r="J187" i="8"/>
  <c r="L187" i="8"/>
  <c r="N187" i="8"/>
  <c r="P187" i="8"/>
  <c r="H188" i="8"/>
  <c r="J188" i="8"/>
  <c r="L188" i="8"/>
  <c r="N188" i="8"/>
  <c r="P188" i="8"/>
  <c r="H189" i="8"/>
  <c r="J189" i="8"/>
  <c r="L189" i="8"/>
  <c r="N189" i="8"/>
  <c r="P189" i="8"/>
  <c r="H190" i="8"/>
  <c r="J190" i="8"/>
  <c r="L190" i="8"/>
  <c r="N190" i="8"/>
  <c r="P190" i="8"/>
  <c r="H191" i="8"/>
  <c r="J191" i="8"/>
  <c r="L191" i="8"/>
  <c r="N191" i="8"/>
  <c r="P191" i="8"/>
  <c r="H192" i="8"/>
  <c r="J192" i="8"/>
  <c r="L192" i="8"/>
  <c r="N192" i="8"/>
  <c r="P192" i="8"/>
  <c r="H193" i="8"/>
  <c r="J193" i="8"/>
  <c r="L193" i="8"/>
  <c r="N193" i="8"/>
  <c r="P193" i="8"/>
  <c r="H194" i="8"/>
  <c r="J194" i="8"/>
  <c r="L194" i="8"/>
  <c r="N194" i="8"/>
  <c r="P194" i="8"/>
  <c r="H195" i="8"/>
  <c r="J195" i="8"/>
  <c r="L195" i="8"/>
  <c r="N195" i="8"/>
  <c r="P195" i="8"/>
  <c r="H196" i="8"/>
  <c r="J196" i="8"/>
  <c r="L196" i="8"/>
  <c r="N196" i="8"/>
  <c r="P196" i="8"/>
  <c r="H197" i="8"/>
  <c r="J197" i="8"/>
  <c r="L197" i="8"/>
  <c r="N197" i="8"/>
  <c r="P197" i="8"/>
  <c r="H198" i="8"/>
  <c r="J198" i="8"/>
  <c r="L198" i="8"/>
  <c r="N198" i="8"/>
  <c r="P198" i="8"/>
  <c r="H199" i="8"/>
  <c r="J199" i="8"/>
  <c r="L199" i="8"/>
  <c r="N199" i="8"/>
  <c r="P199" i="8"/>
  <c r="H200" i="8"/>
  <c r="J200" i="8"/>
  <c r="L200" i="8"/>
  <c r="N200" i="8"/>
  <c r="P200" i="8"/>
  <c r="H201" i="8"/>
  <c r="J201" i="8"/>
  <c r="L201" i="8"/>
  <c r="N201" i="8"/>
  <c r="P201" i="8"/>
  <c r="H202" i="8"/>
  <c r="J202" i="8"/>
  <c r="L202" i="8"/>
  <c r="N202" i="8"/>
  <c r="P202" i="8"/>
  <c r="H203" i="8"/>
  <c r="J203" i="8"/>
  <c r="L203" i="8"/>
  <c r="N203" i="8"/>
  <c r="P203" i="8"/>
  <c r="H204" i="8"/>
  <c r="J204" i="8"/>
  <c r="L204" i="8"/>
  <c r="N204" i="8"/>
  <c r="P204" i="8"/>
  <c r="H205" i="8"/>
  <c r="J205" i="8"/>
  <c r="L205" i="8"/>
  <c r="N205" i="8"/>
  <c r="P205" i="8"/>
  <c r="H206" i="8"/>
  <c r="J206" i="8"/>
  <c r="L206" i="8"/>
  <c r="N206" i="8"/>
  <c r="P206" i="8"/>
  <c r="H207" i="8"/>
  <c r="J207" i="8"/>
  <c r="L207" i="8"/>
  <c r="N207" i="8"/>
  <c r="P207" i="8"/>
  <c r="H208" i="8"/>
  <c r="J208" i="8"/>
  <c r="L208" i="8"/>
  <c r="N208" i="8"/>
  <c r="P208" i="8"/>
  <c r="H209" i="8"/>
  <c r="J209" i="8"/>
  <c r="L209" i="8"/>
  <c r="N209" i="8"/>
  <c r="P209" i="8"/>
  <c r="H210" i="8"/>
  <c r="J210" i="8"/>
  <c r="L210" i="8"/>
  <c r="N210" i="8"/>
  <c r="P210" i="8"/>
  <c r="H211" i="8"/>
  <c r="J211" i="8"/>
  <c r="L211" i="8"/>
  <c r="N211" i="8"/>
  <c r="P211" i="8"/>
  <c r="H212" i="8"/>
  <c r="J212" i="8"/>
  <c r="L212" i="8"/>
  <c r="N212" i="8"/>
  <c r="P212" i="8"/>
  <c r="H213" i="8"/>
  <c r="J213" i="8"/>
  <c r="L213" i="8"/>
  <c r="N213" i="8"/>
  <c r="P213" i="8"/>
  <c r="H214" i="8"/>
  <c r="J214" i="8"/>
  <c r="L214" i="8"/>
  <c r="N214" i="8"/>
  <c r="P214" i="8"/>
  <c r="H215" i="8"/>
  <c r="J215" i="8"/>
  <c r="L215" i="8"/>
  <c r="N215" i="8"/>
  <c r="P215" i="8"/>
  <c r="H216" i="8"/>
  <c r="J216" i="8"/>
  <c r="L216" i="8"/>
  <c r="N216" i="8"/>
  <c r="P216" i="8"/>
  <c r="H217" i="8"/>
  <c r="J217" i="8"/>
  <c r="L217" i="8"/>
  <c r="N217" i="8"/>
  <c r="P217" i="8"/>
  <c r="H218" i="8"/>
  <c r="J218" i="8"/>
  <c r="L218" i="8"/>
  <c r="N218" i="8"/>
  <c r="P218" i="8"/>
  <c r="H219" i="8"/>
  <c r="J219" i="8"/>
  <c r="L219" i="8"/>
  <c r="N219" i="8"/>
  <c r="P219" i="8"/>
  <c r="H220" i="8"/>
  <c r="J220" i="8"/>
  <c r="L220" i="8"/>
  <c r="N220" i="8"/>
  <c r="P220" i="8"/>
  <c r="H221" i="8"/>
  <c r="J221" i="8"/>
  <c r="L221" i="8"/>
  <c r="N221" i="8"/>
  <c r="P221" i="8"/>
  <c r="H222" i="8"/>
  <c r="J222" i="8"/>
  <c r="L222" i="8"/>
  <c r="N222" i="8"/>
  <c r="P222" i="8"/>
  <c r="H223" i="8"/>
  <c r="J223" i="8"/>
  <c r="L223" i="8"/>
  <c r="N223" i="8"/>
  <c r="P223" i="8"/>
  <c r="H224" i="8"/>
  <c r="J224" i="8"/>
  <c r="L224" i="8"/>
  <c r="N224" i="8"/>
  <c r="P224" i="8"/>
  <c r="H225" i="8"/>
  <c r="J225" i="8"/>
  <c r="L225" i="8"/>
  <c r="N225" i="8"/>
  <c r="P225" i="8"/>
  <c r="H226" i="8"/>
  <c r="J226" i="8"/>
  <c r="L226" i="8"/>
  <c r="N226" i="8"/>
  <c r="P226" i="8"/>
  <c r="H227" i="8"/>
  <c r="J227" i="8"/>
  <c r="L227" i="8"/>
  <c r="N227" i="8"/>
  <c r="P227" i="8"/>
  <c r="H228" i="8"/>
  <c r="J228" i="8"/>
  <c r="L228" i="8"/>
  <c r="N228" i="8"/>
  <c r="P228" i="8"/>
  <c r="H229" i="8"/>
  <c r="J229" i="8"/>
  <c r="L229" i="8"/>
  <c r="N229" i="8"/>
  <c r="P229" i="8"/>
  <c r="H230" i="8"/>
  <c r="J230" i="8"/>
  <c r="L230" i="8"/>
  <c r="N230" i="8"/>
  <c r="P230" i="8"/>
  <c r="H231" i="8"/>
  <c r="J231" i="8"/>
  <c r="L231" i="8"/>
  <c r="N231" i="8"/>
  <c r="P231" i="8"/>
  <c r="H232" i="8"/>
  <c r="J232" i="8"/>
  <c r="L232" i="8"/>
  <c r="N232" i="8"/>
  <c r="P232" i="8"/>
  <c r="H233" i="8"/>
  <c r="J233" i="8"/>
  <c r="L233" i="8"/>
  <c r="N233" i="8"/>
  <c r="P233" i="8"/>
  <c r="H234" i="8"/>
  <c r="J234" i="8"/>
  <c r="L234" i="8"/>
  <c r="N234" i="8"/>
  <c r="P234" i="8"/>
  <c r="H235" i="8"/>
  <c r="J235" i="8"/>
  <c r="L235" i="8"/>
  <c r="N235" i="8"/>
  <c r="P235" i="8"/>
  <c r="H236" i="8"/>
  <c r="J236" i="8"/>
  <c r="L236" i="8"/>
  <c r="N236" i="8"/>
  <c r="P236" i="8"/>
  <c r="H237" i="8"/>
  <c r="J237" i="8"/>
  <c r="L237" i="8"/>
  <c r="N237" i="8"/>
  <c r="P237" i="8"/>
  <c r="H238" i="8"/>
  <c r="J238" i="8"/>
  <c r="L238" i="8"/>
  <c r="N238" i="8"/>
  <c r="P238" i="8"/>
  <c r="H239" i="8"/>
  <c r="J239" i="8"/>
  <c r="L239" i="8"/>
  <c r="N239" i="8"/>
  <c r="P239" i="8"/>
  <c r="H240" i="8"/>
  <c r="J240" i="8"/>
  <c r="L240" i="8"/>
  <c r="N240" i="8"/>
  <c r="P240" i="8"/>
  <c r="H241" i="8"/>
  <c r="J241" i="8"/>
  <c r="L241" i="8"/>
  <c r="N241" i="8"/>
  <c r="P241" i="8"/>
  <c r="H242" i="8"/>
  <c r="J242" i="8"/>
  <c r="L242" i="8"/>
  <c r="N242" i="8"/>
  <c r="P242" i="8"/>
  <c r="H243" i="8"/>
  <c r="J243" i="8"/>
  <c r="L243" i="8"/>
  <c r="N243" i="8"/>
  <c r="P243" i="8"/>
  <c r="H244" i="8"/>
  <c r="J244" i="8"/>
  <c r="L244" i="8"/>
  <c r="N244" i="8"/>
  <c r="P244" i="8"/>
  <c r="H245" i="8"/>
  <c r="J245" i="8"/>
  <c r="L245" i="8"/>
  <c r="N245" i="8"/>
  <c r="P245" i="8"/>
  <c r="H246" i="8"/>
  <c r="J246" i="8"/>
  <c r="L246" i="8"/>
  <c r="N246" i="8"/>
  <c r="P246" i="8"/>
  <c r="H247" i="8"/>
  <c r="J247" i="8"/>
  <c r="L247" i="8"/>
  <c r="N247" i="8"/>
  <c r="P247" i="8"/>
  <c r="H248" i="8"/>
  <c r="J248" i="8"/>
  <c r="L248" i="8"/>
  <c r="N248" i="8"/>
  <c r="P248" i="8"/>
  <c r="H33" i="8"/>
  <c r="J33" i="8"/>
  <c r="L33" i="8"/>
  <c r="N33" i="8"/>
  <c r="P33" i="8"/>
  <c r="B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X15" i="13"/>
  <c r="B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X21" i="13"/>
  <c r="B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X26" i="13"/>
  <c r="B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28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29" i="13"/>
  <c r="BK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30" i="13"/>
  <c r="BK30" i="13"/>
  <c r="BL30" i="13"/>
  <c r="BM30" i="13"/>
  <c r="BN30" i="13"/>
  <c r="BO30" i="13"/>
  <c r="BP30" i="13"/>
  <c r="BQ30" i="13"/>
  <c r="BR30" i="13"/>
  <c r="BS30" i="13"/>
  <c r="BT30" i="13"/>
  <c r="BU30" i="13"/>
  <c r="BV30" i="13"/>
  <c r="BW30" i="13"/>
  <c r="BX30" i="13"/>
  <c r="B31" i="13"/>
  <c r="BK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32" i="13"/>
  <c r="BK32" i="13"/>
  <c r="BL32" i="13"/>
  <c r="BM32" i="13"/>
  <c r="BN32" i="13"/>
  <c r="BO32" i="13"/>
  <c r="BP32" i="13"/>
  <c r="BQ32" i="13"/>
  <c r="BR32" i="13"/>
  <c r="BS32" i="13"/>
  <c r="BT32" i="13"/>
  <c r="BU32" i="13"/>
  <c r="BV32" i="13"/>
  <c r="BW32" i="13"/>
  <c r="BX32" i="13"/>
  <c r="B33" i="13"/>
  <c r="BK33" i="13"/>
  <c r="BL33" i="13"/>
  <c r="BM33" i="13"/>
  <c r="BN33" i="13"/>
  <c r="BO33" i="13"/>
  <c r="BP33" i="13"/>
  <c r="BQ33" i="13"/>
  <c r="BR33" i="13"/>
  <c r="BS33" i="13"/>
  <c r="BT33" i="13"/>
  <c r="BU33" i="13"/>
  <c r="BV33" i="13"/>
  <c r="BW33" i="13"/>
  <c r="BX33" i="13"/>
  <c r="B34" i="13"/>
  <c r="BK34" i="13"/>
  <c r="BL34" i="13"/>
  <c r="BM34" i="13"/>
  <c r="BN34" i="13"/>
  <c r="BO34" i="13"/>
  <c r="BP34" i="13"/>
  <c r="BQ34" i="13"/>
  <c r="BR34" i="13"/>
  <c r="BS34" i="13"/>
  <c r="BT34" i="13"/>
  <c r="BU34" i="13"/>
  <c r="BV34" i="13"/>
  <c r="BW34" i="13"/>
  <c r="BX34" i="13"/>
  <c r="B35" i="13"/>
  <c r="BK35" i="13"/>
  <c r="BL35" i="13"/>
  <c r="BM35" i="13"/>
  <c r="BN35" i="13"/>
  <c r="BO35" i="13"/>
  <c r="BP35" i="13"/>
  <c r="BQ35" i="13"/>
  <c r="BR35" i="13"/>
  <c r="BS35" i="13"/>
  <c r="BT35" i="13"/>
  <c r="BU35" i="13"/>
  <c r="BV35" i="13"/>
  <c r="BW35" i="13"/>
  <c r="BX35" i="13"/>
  <c r="B36" i="13"/>
  <c r="BK36" i="13"/>
  <c r="BL36" i="13"/>
  <c r="BM36" i="13"/>
  <c r="BN36" i="13"/>
  <c r="BO36" i="13"/>
  <c r="BP36" i="13"/>
  <c r="BQ36" i="13"/>
  <c r="BR36" i="13"/>
  <c r="BS36" i="13"/>
  <c r="BT36" i="13"/>
  <c r="BU36" i="13"/>
  <c r="BV36" i="13"/>
  <c r="BW36" i="13"/>
  <c r="BX36" i="13"/>
  <c r="B37" i="13"/>
  <c r="BK37" i="13"/>
  <c r="BL37" i="13"/>
  <c r="BM37" i="13"/>
  <c r="BN37" i="13"/>
  <c r="BO37" i="13"/>
  <c r="BP37" i="13"/>
  <c r="BQ37" i="13"/>
  <c r="BR37" i="13"/>
  <c r="BS37" i="13"/>
  <c r="BT37" i="13"/>
  <c r="BU37" i="13"/>
  <c r="BV37" i="13"/>
  <c r="BW37" i="13"/>
  <c r="BX37" i="13"/>
  <c r="B38" i="13"/>
  <c r="BK38" i="13"/>
  <c r="BL38" i="13"/>
  <c r="BM38" i="13"/>
  <c r="BN38" i="13"/>
  <c r="BO38" i="13"/>
  <c r="BP38" i="13"/>
  <c r="BQ38" i="13"/>
  <c r="BR38" i="13"/>
  <c r="BS38" i="13"/>
  <c r="BT38" i="13"/>
  <c r="BU38" i="13"/>
  <c r="BV38" i="13"/>
  <c r="BW38" i="13"/>
  <c r="BX38" i="13"/>
  <c r="B39" i="13"/>
  <c r="BK39" i="13"/>
  <c r="BL39" i="13"/>
  <c r="BM39" i="13"/>
  <c r="BN39" i="13"/>
  <c r="BO39" i="13"/>
  <c r="BP39" i="13"/>
  <c r="BQ39" i="13"/>
  <c r="BR39" i="13"/>
  <c r="BS39" i="13"/>
  <c r="BT39" i="13"/>
  <c r="BU39" i="13"/>
  <c r="BV39" i="13"/>
  <c r="BW39" i="13"/>
  <c r="BX39" i="13"/>
  <c r="B40" i="13"/>
  <c r="BK40" i="13"/>
  <c r="BL40" i="13"/>
  <c r="BM40" i="13"/>
  <c r="BN40" i="13"/>
  <c r="BO40" i="13"/>
  <c r="BP40" i="13"/>
  <c r="BQ40" i="13"/>
  <c r="BR40" i="13"/>
  <c r="BS40" i="13"/>
  <c r="BT40" i="13"/>
  <c r="BU40" i="13"/>
  <c r="BV40" i="13"/>
  <c r="BW40" i="13"/>
  <c r="BX40" i="13"/>
  <c r="B41" i="13"/>
  <c r="BK41" i="13"/>
  <c r="BL41" i="13"/>
  <c r="BM41" i="13"/>
  <c r="BN41" i="13"/>
  <c r="BO41" i="13"/>
  <c r="BP41" i="13"/>
  <c r="BQ41" i="13"/>
  <c r="BR41" i="13"/>
  <c r="BS41" i="13"/>
  <c r="BT41" i="13"/>
  <c r="BU41" i="13"/>
  <c r="BV41" i="13"/>
  <c r="BW41" i="13"/>
  <c r="BX41" i="13"/>
  <c r="B42" i="13"/>
  <c r="BK42" i="13"/>
  <c r="BL42" i="13"/>
  <c r="BM42" i="13"/>
  <c r="BN42" i="13"/>
  <c r="BO42" i="13"/>
  <c r="BP42" i="13"/>
  <c r="BQ42" i="13"/>
  <c r="BR42" i="13"/>
  <c r="BS42" i="13"/>
  <c r="BT42" i="13"/>
  <c r="BU42" i="13"/>
  <c r="BV42" i="13"/>
  <c r="BW42" i="13"/>
  <c r="BX42" i="13"/>
  <c r="B43" i="13"/>
  <c r="BK43" i="13"/>
  <c r="BL43" i="13"/>
  <c r="BM43" i="13"/>
  <c r="BN43" i="13"/>
  <c r="BO43" i="13"/>
  <c r="BP43" i="13"/>
  <c r="BQ43" i="13"/>
  <c r="BR43" i="13"/>
  <c r="BS43" i="13"/>
  <c r="BT43" i="13"/>
  <c r="BU43" i="13"/>
  <c r="BV43" i="13"/>
  <c r="BW43" i="13"/>
  <c r="BX43" i="13"/>
  <c r="B44" i="13"/>
  <c r="BK44" i="13"/>
  <c r="BL44" i="13"/>
  <c r="BM44" i="13"/>
  <c r="BN44" i="13"/>
  <c r="BO44" i="13"/>
  <c r="BP44" i="13"/>
  <c r="BQ44" i="13"/>
  <c r="BR44" i="13"/>
  <c r="BS44" i="13"/>
  <c r="BT44" i="13"/>
  <c r="BU44" i="13"/>
  <c r="BV44" i="13"/>
  <c r="BW44" i="13"/>
  <c r="BX44" i="13"/>
  <c r="B45" i="13"/>
  <c r="BK45" i="13"/>
  <c r="BL45" i="13"/>
  <c r="BM45" i="13"/>
  <c r="BN45" i="13"/>
  <c r="BO45" i="13"/>
  <c r="BP45" i="13"/>
  <c r="BQ45" i="13"/>
  <c r="BR45" i="13"/>
  <c r="BS45" i="13"/>
  <c r="BT45" i="13"/>
  <c r="BU45" i="13"/>
  <c r="BV45" i="13"/>
  <c r="BW45" i="13"/>
  <c r="BX45" i="13"/>
  <c r="B46" i="13"/>
  <c r="BK46" i="13"/>
  <c r="BL46" i="13"/>
  <c r="BM46" i="13"/>
  <c r="BN46" i="13"/>
  <c r="BO46" i="13"/>
  <c r="BP46" i="13"/>
  <c r="BQ46" i="13"/>
  <c r="BR46" i="13"/>
  <c r="BS46" i="13"/>
  <c r="BT46" i="13"/>
  <c r="BU46" i="13"/>
  <c r="BV46" i="13"/>
  <c r="BW46" i="13"/>
  <c r="BX46" i="13"/>
  <c r="B47" i="13"/>
  <c r="BK47" i="13"/>
  <c r="BL47" i="13"/>
  <c r="BM47" i="13"/>
  <c r="BN47" i="13"/>
  <c r="BO47" i="13"/>
  <c r="BP47" i="13"/>
  <c r="BQ47" i="13"/>
  <c r="BR47" i="13"/>
  <c r="BS47" i="13"/>
  <c r="BT47" i="13"/>
  <c r="BU47" i="13"/>
  <c r="BV47" i="13"/>
  <c r="BW47" i="13"/>
  <c r="BX47" i="13"/>
  <c r="B48" i="13"/>
  <c r="BK48" i="13"/>
  <c r="BL48" i="13"/>
  <c r="BM48" i="13"/>
  <c r="BN48" i="13"/>
  <c r="BO48" i="13"/>
  <c r="BP48" i="13"/>
  <c r="BQ48" i="13"/>
  <c r="BR48" i="13"/>
  <c r="BS48" i="13"/>
  <c r="BT48" i="13"/>
  <c r="BU48" i="13"/>
  <c r="BV48" i="13"/>
  <c r="BW48" i="13"/>
  <c r="BX48" i="13"/>
  <c r="B49" i="13"/>
  <c r="BK49" i="13"/>
  <c r="BL49" i="13"/>
  <c r="BM49" i="13"/>
  <c r="BN49" i="13"/>
  <c r="BO49" i="13"/>
  <c r="BP49" i="13"/>
  <c r="BQ49" i="13"/>
  <c r="BR49" i="13"/>
  <c r="BS49" i="13"/>
  <c r="BT49" i="13"/>
  <c r="BU49" i="13"/>
  <c r="BV49" i="13"/>
  <c r="BW49" i="13"/>
  <c r="BX49" i="13"/>
  <c r="B50" i="13"/>
  <c r="BK50" i="13"/>
  <c r="BL50" i="13"/>
  <c r="BM50" i="13"/>
  <c r="BN50" i="13"/>
  <c r="BO50" i="13"/>
  <c r="BP50" i="13"/>
  <c r="BQ50" i="13"/>
  <c r="BR50" i="13"/>
  <c r="BS50" i="13"/>
  <c r="BT50" i="13"/>
  <c r="BU50" i="13"/>
  <c r="BV50" i="13"/>
  <c r="BW50" i="13"/>
  <c r="BX50" i="13"/>
  <c r="B51" i="13"/>
  <c r="BK51" i="13"/>
  <c r="BL51" i="13"/>
  <c r="BM51" i="13"/>
  <c r="BN51" i="13"/>
  <c r="BO51" i="13"/>
  <c r="BP51" i="13"/>
  <c r="BQ51" i="13"/>
  <c r="BR51" i="13"/>
  <c r="BS51" i="13"/>
  <c r="BT51" i="13"/>
  <c r="BU51" i="13"/>
  <c r="BV51" i="13"/>
  <c r="BW51" i="13"/>
  <c r="BX51" i="13"/>
  <c r="B52" i="13"/>
  <c r="BK52" i="13"/>
  <c r="BL52" i="13"/>
  <c r="BM52" i="13"/>
  <c r="BN52" i="13"/>
  <c r="BO52" i="13"/>
  <c r="BP52" i="13"/>
  <c r="BQ52" i="13"/>
  <c r="BR52" i="13"/>
  <c r="BS52" i="13"/>
  <c r="BT52" i="13"/>
  <c r="BU52" i="13"/>
  <c r="BV52" i="13"/>
  <c r="BW52" i="13"/>
  <c r="BX52" i="13"/>
  <c r="B53" i="13"/>
  <c r="BK53" i="13"/>
  <c r="BL53" i="13"/>
  <c r="BM53" i="13"/>
  <c r="BN53" i="13"/>
  <c r="BO53" i="13"/>
  <c r="BP53" i="13"/>
  <c r="BQ53" i="13"/>
  <c r="BR53" i="13"/>
  <c r="BS53" i="13"/>
  <c r="BT53" i="13"/>
  <c r="BU53" i="13"/>
  <c r="BV53" i="13"/>
  <c r="BW53" i="13"/>
  <c r="BX53" i="13"/>
  <c r="B54" i="13"/>
  <c r="BK54" i="13"/>
  <c r="BL54" i="13"/>
  <c r="BM54" i="13"/>
  <c r="BN54" i="13"/>
  <c r="BO54" i="13"/>
  <c r="BP54" i="13"/>
  <c r="BQ54" i="13"/>
  <c r="BR54" i="13"/>
  <c r="BS54" i="13"/>
  <c r="BT54" i="13"/>
  <c r="BU54" i="13"/>
  <c r="BV54" i="13"/>
  <c r="BW54" i="13"/>
  <c r="BX54" i="13"/>
  <c r="B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BW55" i="13"/>
  <c r="BX55" i="13"/>
  <c r="B56" i="13"/>
  <c r="BK56" i="13"/>
  <c r="BL56" i="13"/>
  <c r="BM56" i="13"/>
  <c r="BN56" i="13"/>
  <c r="BO56" i="13"/>
  <c r="BP56" i="13"/>
  <c r="BQ56" i="13"/>
  <c r="BR56" i="13"/>
  <c r="BS56" i="13"/>
  <c r="BT56" i="13"/>
  <c r="BU56" i="13"/>
  <c r="BV56" i="13"/>
  <c r="BW56" i="13"/>
  <c r="BX56" i="13"/>
  <c r="B57" i="13"/>
  <c r="BK57" i="13"/>
  <c r="BL57" i="13"/>
  <c r="BM57" i="13"/>
  <c r="BN57" i="13"/>
  <c r="BO57" i="13"/>
  <c r="BP57" i="13"/>
  <c r="BQ57" i="13"/>
  <c r="BR57" i="13"/>
  <c r="BS57" i="13"/>
  <c r="BT57" i="13"/>
  <c r="BU57" i="13"/>
  <c r="BV57" i="13"/>
  <c r="BW57" i="13"/>
  <c r="BX57" i="13"/>
  <c r="B58" i="13"/>
  <c r="BK58" i="13"/>
  <c r="BL58" i="13"/>
  <c r="BM58" i="13"/>
  <c r="BN58" i="13"/>
  <c r="BO58" i="13"/>
  <c r="BP58" i="13"/>
  <c r="BQ58" i="13"/>
  <c r="BR58" i="13"/>
  <c r="BS58" i="13"/>
  <c r="BT58" i="13"/>
  <c r="BU58" i="13"/>
  <c r="BV58" i="13"/>
  <c r="BW58" i="13"/>
  <c r="BX58" i="13"/>
  <c r="B59" i="13"/>
  <c r="BK59" i="13"/>
  <c r="BL59" i="13"/>
  <c r="BM59" i="13"/>
  <c r="BN59" i="13"/>
  <c r="BO59" i="13"/>
  <c r="BP59" i="13"/>
  <c r="BQ59" i="13"/>
  <c r="BR59" i="13"/>
  <c r="BS59" i="13"/>
  <c r="BT59" i="13"/>
  <c r="BU59" i="13"/>
  <c r="BV59" i="13"/>
  <c r="BW59" i="13"/>
  <c r="BX59" i="13"/>
  <c r="B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X60" i="13"/>
  <c r="B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X61" i="13"/>
  <c r="B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X62" i="13"/>
  <c r="B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X63" i="13"/>
  <c r="B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X64" i="13"/>
  <c r="B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X65" i="13"/>
  <c r="B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X66" i="13"/>
  <c r="B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X67" i="13"/>
  <c r="B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X68" i="13"/>
  <c r="B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X69" i="13"/>
  <c r="B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X70" i="13"/>
  <c r="B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X71" i="13"/>
  <c r="B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X72" i="13"/>
  <c r="B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X73" i="13"/>
  <c r="B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X74" i="13"/>
  <c r="B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X75" i="13"/>
  <c r="B76" i="13"/>
  <c r="BK76" i="13"/>
  <c r="BL76" i="13"/>
  <c r="BM76" i="13"/>
  <c r="BN76" i="13"/>
  <c r="BO76" i="13"/>
  <c r="BP76" i="13"/>
  <c r="BQ76" i="13"/>
  <c r="BR76" i="13"/>
  <c r="BS76" i="13"/>
  <c r="BT76" i="13"/>
  <c r="BU76" i="13"/>
  <c r="BV76" i="13"/>
  <c r="BW76" i="13"/>
  <c r="BX76" i="13"/>
  <c r="B77" i="13"/>
  <c r="BK77" i="13"/>
  <c r="BL77" i="13"/>
  <c r="BM77" i="13"/>
  <c r="BN77" i="13"/>
  <c r="BO77" i="13"/>
  <c r="BP77" i="13"/>
  <c r="BQ77" i="13"/>
  <c r="BR77" i="13"/>
  <c r="BS77" i="13"/>
  <c r="BT77" i="13"/>
  <c r="BU77" i="13"/>
  <c r="BV77" i="13"/>
  <c r="BW77" i="13"/>
  <c r="BX77" i="13"/>
  <c r="B78" i="13"/>
  <c r="BK78" i="13"/>
  <c r="BL78" i="13"/>
  <c r="BM78" i="13"/>
  <c r="BN78" i="13"/>
  <c r="BO78" i="13"/>
  <c r="BP78" i="13"/>
  <c r="BQ78" i="13"/>
  <c r="BR78" i="13"/>
  <c r="BS78" i="13"/>
  <c r="BT78" i="13"/>
  <c r="BU78" i="13"/>
  <c r="BV78" i="13"/>
  <c r="BW78" i="13"/>
  <c r="BX78" i="13"/>
  <c r="B79" i="13"/>
  <c r="BK79" i="13"/>
  <c r="BL79" i="13"/>
  <c r="BM79" i="13"/>
  <c r="BN79" i="13"/>
  <c r="BO79" i="13"/>
  <c r="BP79" i="13"/>
  <c r="BQ79" i="13"/>
  <c r="BR79" i="13"/>
  <c r="BS79" i="13"/>
  <c r="BT79" i="13"/>
  <c r="BU79" i="13"/>
  <c r="BV79" i="13"/>
  <c r="BW79" i="13"/>
  <c r="BX79" i="13"/>
  <c r="B80" i="13"/>
  <c r="BK80" i="13"/>
  <c r="BL80" i="13"/>
  <c r="BM80" i="13"/>
  <c r="BN80" i="13"/>
  <c r="BO80" i="13"/>
  <c r="BP80" i="13"/>
  <c r="BQ80" i="13"/>
  <c r="BR80" i="13"/>
  <c r="BS80" i="13"/>
  <c r="BT80" i="13"/>
  <c r="BU80" i="13"/>
  <c r="BV80" i="13"/>
  <c r="BW80" i="13"/>
  <c r="BX80" i="13"/>
  <c r="B81" i="13"/>
  <c r="BK81" i="13"/>
  <c r="BL81" i="13"/>
  <c r="BM81" i="13"/>
  <c r="BN81" i="13"/>
  <c r="BO81" i="13"/>
  <c r="BP81" i="13"/>
  <c r="BQ81" i="13"/>
  <c r="BR81" i="13"/>
  <c r="BS81" i="13"/>
  <c r="BT81" i="13"/>
  <c r="BU81" i="13"/>
  <c r="BV81" i="13"/>
  <c r="BW81" i="13"/>
  <c r="BX81" i="13"/>
  <c r="B82" i="13"/>
  <c r="BK82" i="13"/>
  <c r="BL82" i="13"/>
  <c r="BM82" i="13"/>
  <c r="BN82" i="13"/>
  <c r="BO82" i="13"/>
  <c r="BP82" i="13"/>
  <c r="BQ82" i="13"/>
  <c r="BR82" i="13"/>
  <c r="BS82" i="13"/>
  <c r="BT82" i="13"/>
  <c r="BU82" i="13"/>
  <c r="BV82" i="13"/>
  <c r="BW82" i="13"/>
  <c r="BX82" i="13"/>
  <c r="B83" i="13"/>
  <c r="BK83" i="13"/>
  <c r="BL83" i="13"/>
  <c r="BM83" i="13"/>
  <c r="BN83" i="13"/>
  <c r="BO83" i="13"/>
  <c r="BP83" i="13"/>
  <c r="BQ83" i="13"/>
  <c r="BR83" i="13"/>
  <c r="BS83" i="13"/>
  <c r="BT83" i="13"/>
  <c r="BU83" i="13"/>
  <c r="BV83" i="13"/>
  <c r="BW83" i="13"/>
  <c r="BX83" i="13"/>
  <c r="B84" i="13"/>
  <c r="BK84" i="13"/>
  <c r="BL84" i="13"/>
  <c r="BM84" i="13"/>
  <c r="BN84" i="13"/>
  <c r="BO84" i="13"/>
  <c r="BP84" i="13"/>
  <c r="BQ84" i="13"/>
  <c r="BR84" i="13"/>
  <c r="BS84" i="13"/>
  <c r="BT84" i="13"/>
  <c r="BU84" i="13"/>
  <c r="BV84" i="13"/>
  <c r="BW84" i="13"/>
  <c r="BX84" i="13"/>
  <c r="B85" i="13"/>
  <c r="BK85" i="13"/>
  <c r="BL85" i="13"/>
  <c r="BM85" i="13"/>
  <c r="BN85" i="13"/>
  <c r="BO85" i="13"/>
  <c r="BP85" i="13"/>
  <c r="BQ85" i="13"/>
  <c r="BR85" i="13"/>
  <c r="BS85" i="13"/>
  <c r="BT85" i="13"/>
  <c r="BU85" i="13"/>
  <c r="BV85" i="13"/>
  <c r="BW85" i="13"/>
  <c r="BX85" i="13"/>
  <c r="B86" i="13"/>
  <c r="BK86" i="13"/>
  <c r="BL86" i="13"/>
  <c r="BM86" i="13"/>
  <c r="BN86" i="13"/>
  <c r="BO86" i="13"/>
  <c r="BP86" i="13"/>
  <c r="BQ86" i="13"/>
  <c r="BR86" i="13"/>
  <c r="BS86" i="13"/>
  <c r="BT86" i="13"/>
  <c r="BU86" i="13"/>
  <c r="BV86" i="13"/>
  <c r="BW86" i="13"/>
  <c r="BX86" i="13"/>
  <c r="B87" i="13"/>
  <c r="BK87" i="13"/>
  <c r="BL87" i="13"/>
  <c r="BM87" i="13"/>
  <c r="BN87" i="13"/>
  <c r="BO87" i="13"/>
  <c r="BP87" i="13"/>
  <c r="BQ87" i="13"/>
  <c r="BR87" i="13"/>
  <c r="BS87" i="13"/>
  <c r="BT87" i="13"/>
  <c r="BU87" i="13"/>
  <c r="BV87" i="13"/>
  <c r="BW87" i="13"/>
  <c r="BX87" i="13"/>
  <c r="B88" i="13"/>
  <c r="BK88" i="13"/>
  <c r="BL88" i="13"/>
  <c r="BM88" i="13"/>
  <c r="BN88" i="13"/>
  <c r="BO88" i="13"/>
  <c r="BP88" i="13"/>
  <c r="BQ88" i="13"/>
  <c r="BR88" i="13"/>
  <c r="BS88" i="13"/>
  <c r="BT88" i="13"/>
  <c r="BU88" i="13"/>
  <c r="BV88" i="13"/>
  <c r="BW88" i="13"/>
  <c r="BX88" i="13"/>
  <c r="B89" i="13"/>
  <c r="BK89" i="13"/>
  <c r="BL89" i="13"/>
  <c r="BM89" i="13"/>
  <c r="BN89" i="13"/>
  <c r="BO89" i="13"/>
  <c r="BP89" i="13"/>
  <c r="BQ89" i="13"/>
  <c r="BR89" i="13"/>
  <c r="BS89" i="13"/>
  <c r="BT89" i="13"/>
  <c r="BU89" i="13"/>
  <c r="BV89" i="13"/>
  <c r="BW89" i="13"/>
  <c r="BX89" i="13"/>
  <c r="B90" i="13"/>
  <c r="BK90" i="13"/>
  <c r="BL90" i="13"/>
  <c r="BM90" i="13"/>
  <c r="BN90" i="13"/>
  <c r="BO90" i="13"/>
  <c r="BP90" i="13"/>
  <c r="BQ90" i="13"/>
  <c r="BR90" i="13"/>
  <c r="BS90" i="13"/>
  <c r="BT90" i="13"/>
  <c r="BU90" i="13"/>
  <c r="BV90" i="13"/>
  <c r="BW90" i="13"/>
  <c r="BX90" i="13"/>
  <c r="B91" i="13"/>
  <c r="BK91" i="13"/>
  <c r="BL91" i="13"/>
  <c r="BM91" i="13"/>
  <c r="BN91" i="13"/>
  <c r="BO91" i="13"/>
  <c r="BP91" i="13"/>
  <c r="BQ91" i="13"/>
  <c r="BR91" i="13"/>
  <c r="BS91" i="13"/>
  <c r="BT91" i="13"/>
  <c r="BU91" i="13"/>
  <c r="BV91" i="13"/>
  <c r="BW91" i="13"/>
  <c r="BX91" i="13"/>
  <c r="B92" i="13"/>
  <c r="BK92" i="13"/>
  <c r="BL92" i="13"/>
  <c r="BM92" i="13"/>
  <c r="BN92" i="13"/>
  <c r="BO92" i="13"/>
  <c r="BP92" i="13"/>
  <c r="BQ92" i="13"/>
  <c r="BR92" i="13"/>
  <c r="BS92" i="13"/>
  <c r="BT92" i="13"/>
  <c r="BU92" i="13"/>
  <c r="BV92" i="13"/>
  <c r="BW92" i="13"/>
  <c r="BX92" i="13"/>
  <c r="B93" i="13"/>
  <c r="BK93" i="13"/>
  <c r="BL93" i="13"/>
  <c r="BM93" i="13"/>
  <c r="BN93" i="13"/>
  <c r="BO93" i="13"/>
  <c r="BP93" i="13"/>
  <c r="BQ93" i="13"/>
  <c r="BR93" i="13"/>
  <c r="BS93" i="13"/>
  <c r="BT93" i="13"/>
  <c r="BU93" i="13"/>
  <c r="BV93" i="13"/>
  <c r="BW93" i="13"/>
  <c r="BX93" i="13"/>
  <c r="B94" i="13"/>
  <c r="BK94" i="13"/>
  <c r="BL94" i="13"/>
  <c r="BM94" i="13"/>
  <c r="BN94" i="13"/>
  <c r="BO94" i="13"/>
  <c r="BP94" i="13"/>
  <c r="BQ94" i="13"/>
  <c r="BR94" i="13"/>
  <c r="BS94" i="13"/>
  <c r="BT94" i="13"/>
  <c r="BU94" i="13"/>
  <c r="BV94" i="13"/>
  <c r="BW94" i="13"/>
  <c r="BX94" i="13"/>
  <c r="B95" i="13"/>
  <c r="BK95" i="13"/>
  <c r="BL95" i="13"/>
  <c r="BM95" i="13"/>
  <c r="BN95" i="13"/>
  <c r="BO95" i="13"/>
  <c r="BP95" i="13"/>
  <c r="BQ95" i="13"/>
  <c r="BR95" i="13"/>
  <c r="BS95" i="13"/>
  <c r="BT95" i="13"/>
  <c r="BU95" i="13"/>
  <c r="BV95" i="13"/>
  <c r="BW95" i="13"/>
  <c r="BX95" i="13"/>
  <c r="B96" i="13"/>
  <c r="BK96" i="13"/>
  <c r="BL96" i="13"/>
  <c r="BM96" i="13"/>
  <c r="BN96" i="13"/>
  <c r="BO96" i="13"/>
  <c r="BP96" i="13"/>
  <c r="BQ96" i="13"/>
  <c r="BR96" i="13"/>
  <c r="BS96" i="13"/>
  <c r="BT96" i="13"/>
  <c r="BU96" i="13"/>
  <c r="BV96" i="13"/>
  <c r="BW96" i="13"/>
  <c r="BX96" i="13"/>
  <c r="B97" i="13"/>
  <c r="BK97" i="13"/>
  <c r="BL97" i="13"/>
  <c r="BM97" i="13"/>
  <c r="BN97" i="13"/>
  <c r="BO97" i="13"/>
  <c r="BP97" i="13"/>
  <c r="BQ97" i="13"/>
  <c r="BR97" i="13"/>
  <c r="BS97" i="13"/>
  <c r="BT97" i="13"/>
  <c r="BU97" i="13"/>
  <c r="BV97" i="13"/>
  <c r="BW97" i="13"/>
  <c r="BX97" i="13"/>
  <c r="B98" i="13"/>
  <c r="BK98" i="13"/>
  <c r="BL98" i="13"/>
  <c r="BM98" i="13"/>
  <c r="BN98" i="13"/>
  <c r="BO98" i="13"/>
  <c r="BP98" i="13"/>
  <c r="BQ98" i="13"/>
  <c r="BR98" i="13"/>
  <c r="BS98" i="13"/>
  <c r="BT98" i="13"/>
  <c r="BU98" i="13"/>
  <c r="BV98" i="13"/>
  <c r="BW98" i="13"/>
  <c r="BX98" i="13"/>
  <c r="B99" i="13"/>
  <c r="BK99" i="13"/>
  <c r="BL99" i="13"/>
  <c r="BM99" i="13"/>
  <c r="BN99" i="13"/>
  <c r="BO99" i="13"/>
  <c r="BP99" i="13"/>
  <c r="BQ99" i="13"/>
  <c r="BR99" i="13"/>
  <c r="BS99" i="13"/>
  <c r="BT99" i="13"/>
  <c r="BU99" i="13"/>
  <c r="BV99" i="13"/>
  <c r="BW99" i="13"/>
  <c r="BX99" i="13"/>
  <c r="B100" i="13"/>
  <c r="BK100" i="13"/>
  <c r="BL100" i="13"/>
  <c r="BM100" i="13"/>
  <c r="BN100" i="13"/>
  <c r="BO100" i="13"/>
  <c r="BP100" i="13"/>
  <c r="BQ100" i="13"/>
  <c r="BR100" i="13"/>
  <c r="BS100" i="13"/>
  <c r="BT100" i="13"/>
  <c r="BU100" i="13"/>
  <c r="BV100" i="13"/>
  <c r="BW100" i="13"/>
  <c r="BX100" i="13"/>
  <c r="B101" i="13"/>
  <c r="BK101" i="13"/>
  <c r="BL101" i="13"/>
  <c r="BM101" i="13"/>
  <c r="BN101" i="13"/>
  <c r="BO101" i="13"/>
  <c r="BP101" i="13"/>
  <c r="BQ101" i="13"/>
  <c r="BR101" i="13"/>
  <c r="BS101" i="13"/>
  <c r="BT101" i="13"/>
  <c r="BU101" i="13"/>
  <c r="BV101" i="13"/>
  <c r="BW101" i="13"/>
  <c r="BX101" i="13"/>
  <c r="B102" i="13"/>
  <c r="BK102" i="13"/>
  <c r="BL102" i="13"/>
  <c r="BM102" i="13"/>
  <c r="BN102" i="13"/>
  <c r="BO102" i="13"/>
  <c r="BP102" i="13"/>
  <c r="BQ102" i="13"/>
  <c r="BR102" i="13"/>
  <c r="BS102" i="13"/>
  <c r="BT102" i="13"/>
  <c r="BU102" i="13"/>
  <c r="BV102" i="13"/>
  <c r="BW102" i="13"/>
  <c r="BX102" i="13"/>
  <c r="B103" i="13"/>
  <c r="BK103" i="13"/>
  <c r="BL103" i="13"/>
  <c r="BM103" i="13"/>
  <c r="BN103" i="13"/>
  <c r="BO103" i="13"/>
  <c r="BP103" i="13"/>
  <c r="BQ103" i="13"/>
  <c r="BR103" i="13"/>
  <c r="BS103" i="13"/>
  <c r="BT103" i="13"/>
  <c r="BU103" i="13"/>
  <c r="BV103" i="13"/>
  <c r="BW103" i="13"/>
  <c r="BX103" i="13"/>
  <c r="B104" i="13"/>
  <c r="BK104" i="13"/>
  <c r="BL104" i="13"/>
  <c r="BM104" i="13"/>
  <c r="BN104" i="13"/>
  <c r="BO104" i="13"/>
  <c r="BP104" i="13"/>
  <c r="BQ104" i="13"/>
  <c r="BR104" i="13"/>
  <c r="BS104" i="13"/>
  <c r="BT104" i="13"/>
  <c r="BU104" i="13"/>
  <c r="BV104" i="13"/>
  <c r="BW104" i="13"/>
  <c r="BX104" i="13"/>
  <c r="B105" i="13"/>
  <c r="BK105" i="13"/>
  <c r="BL105" i="13"/>
  <c r="BM105" i="13"/>
  <c r="BN105" i="13"/>
  <c r="BO105" i="13"/>
  <c r="BP105" i="13"/>
  <c r="BQ105" i="13"/>
  <c r="BR105" i="13"/>
  <c r="BS105" i="13"/>
  <c r="BT105" i="13"/>
  <c r="BU105" i="13"/>
  <c r="BV105" i="13"/>
  <c r="BW105" i="13"/>
  <c r="BX105" i="13"/>
  <c r="B106" i="13"/>
  <c r="BK106" i="13"/>
  <c r="BL106" i="13"/>
  <c r="BM106" i="13"/>
  <c r="BN106" i="13"/>
  <c r="BO106" i="13"/>
  <c r="BP106" i="13"/>
  <c r="BQ106" i="13"/>
  <c r="BR106" i="13"/>
  <c r="BS106" i="13"/>
  <c r="BT106" i="13"/>
  <c r="BU106" i="13"/>
  <c r="BV106" i="13"/>
  <c r="BW106" i="13"/>
  <c r="BX106" i="13"/>
  <c r="B107" i="13"/>
  <c r="BK107" i="13"/>
  <c r="BL107" i="13"/>
  <c r="BM107" i="13"/>
  <c r="BN107" i="13"/>
  <c r="BO107" i="13"/>
  <c r="BP107" i="13"/>
  <c r="BQ107" i="13"/>
  <c r="BR107" i="13"/>
  <c r="BS107" i="13"/>
  <c r="BT107" i="13"/>
  <c r="BU107" i="13"/>
  <c r="BV107" i="13"/>
  <c r="BW107" i="13"/>
  <c r="BX107" i="13"/>
  <c r="B108" i="13"/>
  <c r="BK108" i="13"/>
  <c r="BL108" i="13"/>
  <c r="BM108" i="13"/>
  <c r="BN108" i="13"/>
  <c r="BO108" i="13"/>
  <c r="BP108" i="13"/>
  <c r="BQ108" i="13"/>
  <c r="BR108" i="13"/>
  <c r="BS108" i="13"/>
  <c r="BT108" i="13"/>
  <c r="BU108" i="13"/>
  <c r="BV108" i="13"/>
  <c r="BW108" i="13"/>
  <c r="BX108" i="13"/>
  <c r="B109" i="13"/>
  <c r="BK109" i="13"/>
  <c r="BL109" i="13"/>
  <c r="BM109" i="13"/>
  <c r="BN109" i="13"/>
  <c r="BO109" i="13"/>
  <c r="BP109" i="13"/>
  <c r="BQ109" i="13"/>
  <c r="BR109" i="13"/>
  <c r="BS109" i="13"/>
  <c r="BT109" i="13"/>
  <c r="BU109" i="13"/>
  <c r="BV109" i="13"/>
  <c r="BW109" i="13"/>
  <c r="BX109" i="13"/>
  <c r="B110" i="13"/>
  <c r="BK110" i="13"/>
  <c r="BL110" i="13"/>
  <c r="BM110" i="13"/>
  <c r="BN110" i="13"/>
  <c r="BO110" i="13"/>
  <c r="BP110" i="13"/>
  <c r="BQ110" i="13"/>
  <c r="BR110" i="13"/>
  <c r="BS110" i="13"/>
  <c r="BT110" i="13"/>
  <c r="BU110" i="13"/>
  <c r="BV110" i="13"/>
  <c r="BW110" i="13"/>
  <c r="BX110" i="13"/>
  <c r="B111" i="13"/>
  <c r="BK111" i="13"/>
  <c r="BL111" i="13"/>
  <c r="BM111" i="13"/>
  <c r="BN111" i="13"/>
  <c r="BO111" i="13"/>
  <c r="BP111" i="13"/>
  <c r="BQ111" i="13"/>
  <c r="BR111" i="13"/>
  <c r="BS111" i="13"/>
  <c r="BT111" i="13"/>
  <c r="BU111" i="13"/>
  <c r="BV111" i="13"/>
  <c r="BW111" i="13"/>
  <c r="BX111" i="13"/>
  <c r="B112" i="13"/>
  <c r="BK112" i="13"/>
  <c r="BL112" i="13"/>
  <c r="BM112" i="13"/>
  <c r="BN112" i="13"/>
  <c r="BO112" i="13"/>
  <c r="BP112" i="13"/>
  <c r="BQ112" i="13"/>
  <c r="BR112" i="13"/>
  <c r="BS112" i="13"/>
  <c r="BT112" i="13"/>
  <c r="BU112" i="13"/>
  <c r="BV112" i="13"/>
  <c r="BW112" i="13"/>
  <c r="BX112" i="13"/>
  <c r="B113" i="13"/>
  <c r="BK113" i="13"/>
  <c r="BL113" i="13"/>
  <c r="BM113" i="13"/>
  <c r="BN113" i="13"/>
  <c r="BO113" i="13"/>
  <c r="BP113" i="13"/>
  <c r="BQ113" i="13"/>
  <c r="BR113" i="13"/>
  <c r="BS113" i="13"/>
  <c r="BT113" i="13"/>
  <c r="BU113" i="13"/>
  <c r="BV113" i="13"/>
  <c r="BW113" i="13"/>
  <c r="BX113" i="13"/>
  <c r="B114" i="13"/>
  <c r="BK114" i="13"/>
  <c r="BL114" i="13"/>
  <c r="BM114" i="13"/>
  <c r="BN114" i="13"/>
  <c r="BO114" i="13"/>
  <c r="BP114" i="13"/>
  <c r="BQ114" i="13"/>
  <c r="BR114" i="13"/>
  <c r="BS114" i="13"/>
  <c r="BT114" i="13"/>
  <c r="BU114" i="13"/>
  <c r="BV114" i="13"/>
  <c r="BW114" i="13"/>
  <c r="BX114" i="13"/>
  <c r="B115" i="13"/>
  <c r="BK115" i="13"/>
  <c r="BL115" i="13"/>
  <c r="BM115" i="13"/>
  <c r="BN115" i="13"/>
  <c r="BO115" i="13"/>
  <c r="BP115" i="13"/>
  <c r="BQ115" i="13"/>
  <c r="BR115" i="13"/>
  <c r="BS115" i="13"/>
  <c r="BT115" i="13"/>
  <c r="BU115" i="13"/>
  <c r="BV115" i="13"/>
  <c r="BW115" i="13"/>
  <c r="BX115" i="13"/>
  <c r="B116" i="13"/>
  <c r="BK116" i="13"/>
  <c r="BL116" i="13"/>
  <c r="BM116" i="13"/>
  <c r="BN116" i="13"/>
  <c r="BO116" i="13"/>
  <c r="BP116" i="13"/>
  <c r="BQ116" i="13"/>
  <c r="BR116" i="13"/>
  <c r="BS116" i="13"/>
  <c r="BT116" i="13"/>
  <c r="BU116" i="13"/>
  <c r="BV116" i="13"/>
  <c r="BW116" i="13"/>
  <c r="BX116" i="13"/>
  <c r="B117" i="13"/>
  <c r="BK117" i="13"/>
  <c r="BL117" i="13"/>
  <c r="BM117" i="13"/>
  <c r="BN117" i="13"/>
  <c r="BO117" i="13"/>
  <c r="BP117" i="13"/>
  <c r="BQ117" i="13"/>
  <c r="BR117" i="13"/>
  <c r="BS117" i="13"/>
  <c r="BT117" i="13"/>
  <c r="BU117" i="13"/>
  <c r="BV117" i="13"/>
  <c r="BW117" i="13"/>
  <c r="BX117" i="13"/>
  <c r="B118" i="13"/>
  <c r="BK118" i="13"/>
  <c r="BL118" i="13"/>
  <c r="BM118" i="13"/>
  <c r="BN118" i="13"/>
  <c r="BO118" i="13"/>
  <c r="BP118" i="13"/>
  <c r="BQ118" i="13"/>
  <c r="BR118" i="13"/>
  <c r="BS118" i="13"/>
  <c r="BT118" i="13"/>
  <c r="BU118" i="13"/>
  <c r="BV118" i="13"/>
  <c r="BW118" i="13"/>
  <c r="BX118" i="13"/>
  <c r="B119" i="13"/>
  <c r="BK119" i="13"/>
  <c r="BL119" i="13"/>
  <c r="BM119" i="13"/>
  <c r="BN119" i="13"/>
  <c r="BO119" i="13"/>
  <c r="BP119" i="13"/>
  <c r="BQ119" i="13"/>
  <c r="BR119" i="13"/>
  <c r="BS119" i="13"/>
  <c r="BT119" i="13"/>
  <c r="BU119" i="13"/>
  <c r="BV119" i="13"/>
  <c r="BW119" i="13"/>
  <c r="BX119" i="13"/>
  <c r="B120" i="13"/>
  <c r="BK120" i="13"/>
  <c r="BL120" i="13"/>
  <c r="BM120" i="13"/>
  <c r="BN120" i="13"/>
  <c r="BO120" i="13"/>
  <c r="BP120" i="13"/>
  <c r="BQ120" i="13"/>
  <c r="BR120" i="13"/>
  <c r="BS120" i="13"/>
  <c r="BT120" i="13"/>
  <c r="BU120" i="13"/>
  <c r="BV120" i="13"/>
  <c r="BW120" i="13"/>
  <c r="BX120" i="13"/>
  <c r="B121" i="13"/>
  <c r="BK121" i="13"/>
  <c r="BL121" i="13"/>
  <c r="BM121" i="13"/>
  <c r="BN121" i="13"/>
  <c r="BO121" i="13"/>
  <c r="BP121" i="13"/>
  <c r="BQ121" i="13"/>
  <c r="BR121" i="13"/>
  <c r="BS121" i="13"/>
  <c r="BT121" i="13"/>
  <c r="BU121" i="13"/>
  <c r="BV121" i="13"/>
  <c r="BW121" i="13"/>
  <c r="BX121" i="13"/>
  <c r="B122" i="13"/>
  <c r="BK122" i="13"/>
  <c r="BL122" i="13"/>
  <c r="BM122" i="13"/>
  <c r="BN122" i="13"/>
  <c r="BO122" i="13"/>
  <c r="BP122" i="13"/>
  <c r="BQ122" i="13"/>
  <c r="BR122" i="13"/>
  <c r="BS122" i="13"/>
  <c r="BT122" i="13"/>
  <c r="BU122" i="13"/>
  <c r="BV122" i="13"/>
  <c r="BW122" i="13"/>
  <c r="BX122" i="13"/>
  <c r="B123" i="13"/>
  <c r="BK123" i="13"/>
  <c r="BL123" i="13"/>
  <c r="BM123" i="13"/>
  <c r="BN123" i="13"/>
  <c r="BO123" i="13"/>
  <c r="BP123" i="13"/>
  <c r="BQ123" i="13"/>
  <c r="BR123" i="13"/>
  <c r="BS123" i="13"/>
  <c r="BT123" i="13"/>
  <c r="BU123" i="13"/>
  <c r="BV123" i="13"/>
  <c r="BW123" i="13"/>
  <c r="BX123" i="13"/>
  <c r="B124" i="13"/>
  <c r="BK124" i="13"/>
  <c r="BL124" i="13"/>
  <c r="BM124" i="13"/>
  <c r="BN124" i="13"/>
  <c r="BO124" i="13"/>
  <c r="BP124" i="13"/>
  <c r="BQ124" i="13"/>
  <c r="BR124" i="13"/>
  <c r="BS124" i="13"/>
  <c r="BT124" i="13"/>
  <c r="BU124" i="13"/>
  <c r="BV124" i="13"/>
  <c r="BW124" i="13"/>
  <c r="BX124" i="13"/>
  <c r="B125" i="13"/>
  <c r="BK125" i="13"/>
  <c r="BL125" i="13"/>
  <c r="BM125" i="13"/>
  <c r="BN125" i="13"/>
  <c r="BO125" i="13"/>
  <c r="BP125" i="13"/>
  <c r="BQ125" i="13"/>
  <c r="BR125" i="13"/>
  <c r="BS125" i="13"/>
  <c r="BT125" i="13"/>
  <c r="BU125" i="13"/>
  <c r="BV125" i="13"/>
  <c r="BW125" i="13"/>
  <c r="BX125" i="13"/>
  <c r="B126" i="13"/>
  <c r="BK126" i="13"/>
  <c r="BL126" i="13"/>
  <c r="BM126" i="13"/>
  <c r="BN126" i="13"/>
  <c r="BO126" i="13"/>
  <c r="BP126" i="13"/>
  <c r="BQ126" i="13"/>
  <c r="BR126" i="13"/>
  <c r="BS126" i="13"/>
  <c r="BT126" i="13"/>
  <c r="BU126" i="13"/>
  <c r="BV126" i="13"/>
  <c r="BW126" i="13"/>
  <c r="BX126" i="13"/>
  <c r="B127" i="13"/>
  <c r="BK127" i="13"/>
  <c r="BL127" i="13"/>
  <c r="BM127" i="13"/>
  <c r="BN127" i="13"/>
  <c r="BO127" i="13"/>
  <c r="BP127" i="13"/>
  <c r="BQ127" i="13"/>
  <c r="BR127" i="13"/>
  <c r="BS127" i="13"/>
  <c r="BT127" i="13"/>
  <c r="BU127" i="13"/>
  <c r="BV127" i="13"/>
  <c r="BW127" i="13"/>
  <c r="BX127" i="13"/>
  <c r="B128" i="13"/>
  <c r="BK128" i="13"/>
  <c r="BL128" i="13"/>
  <c r="BM128" i="13"/>
  <c r="BN128" i="13"/>
  <c r="BO128" i="13"/>
  <c r="BP128" i="13"/>
  <c r="BQ128" i="13"/>
  <c r="BR128" i="13"/>
  <c r="BS128" i="13"/>
  <c r="BT128" i="13"/>
  <c r="BU128" i="13"/>
  <c r="BV128" i="13"/>
  <c r="BW128" i="13"/>
  <c r="BX128" i="13"/>
  <c r="B129" i="13"/>
  <c r="BK129" i="13"/>
  <c r="BL129" i="13"/>
  <c r="BM129" i="13"/>
  <c r="BN129" i="13"/>
  <c r="BO129" i="13"/>
  <c r="BP129" i="13"/>
  <c r="BQ129" i="13"/>
  <c r="BR129" i="13"/>
  <c r="BS129" i="13"/>
  <c r="BT129" i="13"/>
  <c r="BU129" i="13"/>
  <c r="BV129" i="13"/>
  <c r="BW129" i="13"/>
  <c r="BX129" i="13"/>
  <c r="B130" i="13"/>
  <c r="BK130" i="13"/>
  <c r="BL130" i="13"/>
  <c r="BM130" i="13"/>
  <c r="BN130" i="13"/>
  <c r="BO130" i="13"/>
  <c r="BP130" i="13"/>
  <c r="BQ130" i="13"/>
  <c r="BR130" i="13"/>
  <c r="BS130" i="13"/>
  <c r="BT130" i="13"/>
  <c r="BU130" i="13"/>
  <c r="BV130" i="13"/>
  <c r="BW130" i="13"/>
  <c r="BX130" i="13"/>
  <c r="B131" i="13"/>
  <c r="BK131" i="13"/>
  <c r="BL131" i="13"/>
  <c r="BM131" i="13"/>
  <c r="BN131" i="13"/>
  <c r="BO131" i="13"/>
  <c r="BP131" i="13"/>
  <c r="BQ131" i="13"/>
  <c r="BR131" i="13"/>
  <c r="BS131" i="13"/>
  <c r="BT131" i="13"/>
  <c r="BU131" i="13"/>
  <c r="BV131" i="13"/>
  <c r="BW131" i="13"/>
  <c r="BX131" i="13"/>
  <c r="B132" i="13"/>
  <c r="BK132" i="13"/>
  <c r="BL132" i="13"/>
  <c r="BM132" i="13"/>
  <c r="BN132" i="13"/>
  <c r="BO132" i="13"/>
  <c r="BP132" i="13"/>
  <c r="BQ132" i="13"/>
  <c r="BR132" i="13"/>
  <c r="BS132" i="13"/>
  <c r="BT132" i="13"/>
  <c r="BU132" i="13"/>
  <c r="BV132" i="13"/>
  <c r="BW132" i="13"/>
  <c r="BX132" i="13"/>
  <c r="B133" i="13"/>
  <c r="BK133" i="13"/>
  <c r="BL133" i="13"/>
  <c r="BM133" i="13"/>
  <c r="BN133" i="13"/>
  <c r="BO133" i="13"/>
  <c r="BP133" i="13"/>
  <c r="BQ133" i="13"/>
  <c r="BR133" i="13"/>
  <c r="BS133" i="13"/>
  <c r="BT133" i="13"/>
  <c r="BU133" i="13"/>
  <c r="BV133" i="13"/>
  <c r="BW133" i="13"/>
  <c r="BX133" i="13"/>
  <c r="B134" i="13"/>
  <c r="BK134" i="13"/>
  <c r="BL134" i="13"/>
  <c r="BM134" i="13"/>
  <c r="BN134" i="13"/>
  <c r="BO134" i="13"/>
  <c r="BP134" i="13"/>
  <c r="BQ134" i="13"/>
  <c r="BR134" i="13"/>
  <c r="BS134" i="13"/>
  <c r="BT134" i="13"/>
  <c r="BU134" i="13"/>
  <c r="BV134" i="13"/>
  <c r="BW134" i="13"/>
  <c r="BX134" i="13"/>
  <c r="B135" i="13"/>
  <c r="BK135" i="13"/>
  <c r="BL135" i="13"/>
  <c r="BM135" i="13"/>
  <c r="BN135" i="13"/>
  <c r="BO135" i="13"/>
  <c r="BP135" i="13"/>
  <c r="BQ135" i="13"/>
  <c r="BR135" i="13"/>
  <c r="BS135" i="13"/>
  <c r="BT135" i="13"/>
  <c r="BU135" i="13"/>
  <c r="BV135" i="13"/>
  <c r="BW135" i="13"/>
  <c r="BX135" i="13"/>
  <c r="B136" i="13"/>
  <c r="BK136" i="13"/>
  <c r="BL136" i="13"/>
  <c r="BM136" i="13"/>
  <c r="BN136" i="13"/>
  <c r="BO136" i="13"/>
  <c r="BP136" i="13"/>
  <c r="BQ136" i="13"/>
  <c r="BR136" i="13"/>
  <c r="BS136" i="13"/>
  <c r="BT136" i="13"/>
  <c r="BU136" i="13"/>
  <c r="BV136" i="13"/>
  <c r="BW136" i="13"/>
  <c r="BX136" i="13"/>
  <c r="B137" i="13"/>
  <c r="BK137" i="13"/>
  <c r="BL137" i="13"/>
  <c r="BM137" i="13"/>
  <c r="BN137" i="13"/>
  <c r="BO137" i="13"/>
  <c r="BP137" i="13"/>
  <c r="BQ137" i="13"/>
  <c r="BR137" i="13"/>
  <c r="BS137" i="13"/>
  <c r="BT137" i="13"/>
  <c r="BU137" i="13"/>
  <c r="BV137" i="13"/>
  <c r="BW137" i="13"/>
  <c r="BX137" i="13"/>
  <c r="B138" i="13"/>
  <c r="BK138" i="13"/>
  <c r="BL138" i="13"/>
  <c r="BM138" i="13"/>
  <c r="BN138" i="13"/>
  <c r="BO138" i="13"/>
  <c r="BP138" i="13"/>
  <c r="BQ138" i="13"/>
  <c r="BR138" i="13"/>
  <c r="BS138" i="13"/>
  <c r="BT138" i="13"/>
  <c r="BU138" i="13"/>
  <c r="BV138" i="13"/>
  <c r="BW138" i="13"/>
  <c r="BX138" i="13"/>
  <c r="B139" i="13"/>
  <c r="BK139" i="13"/>
  <c r="BL139" i="13"/>
  <c r="BM139" i="13"/>
  <c r="BN139" i="13"/>
  <c r="BO139" i="13"/>
  <c r="BP139" i="13"/>
  <c r="BQ139" i="13"/>
  <c r="BR139" i="13"/>
  <c r="BS139" i="13"/>
  <c r="BT139" i="13"/>
  <c r="BU139" i="13"/>
  <c r="BV139" i="13"/>
  <c r="BW139" i="13"/>
  <c r="BX139" i="13"/>
  <c r="B140" i="13"/>
  <c r="BK140" i="13"/>
  <c r="BL140" i="13"/>
  <c r="BM140" i="13"/>
  <c r="BN140" i="13"/>
  <c r="BO140" i="13"/>
  <c r="BP140" i="13"/>
  <c r="BQ140" i="13"/>
  <c r="BR140" i="13"/>
  <c r="BS140" i="13"/>
  <c r="BT140" i="13"/>
  <c r="BU140" i="13"/>
  <c r="BV140" i="13"/>
  <c r="BW140" i="13"/>
  <c r="BX140" i="13"/>
  <c r="B141" i="13"/>
  <c r="BK141" i="13"/>
  <c r="BL141" i="13"/>
  <c r="BM141" i="13"/>
  <c r="BN141" i="13"/>
  <c r="BO141" i="13"/>
  <c r="BP141" i="13"/>
  <c r="BQ141" i="13"/>
  <c r="BR141" i="13"/>
  <c r="BS141" i="13"/>
  <c r="BT141" i="13"/>
  <c r="BU141" i="13"/>
  <c r="BV141" i="13"/>
  <c r="BW141" i="13"/>
  <c r="BX141" i="13"/>
  <c r="B142" i="13"/>
  <c r="BK142" i="13"/>
  <c r="BL142" i="13"/>
  <c r="BM142" i="13"/>
  <c r="BN142" i="13"/>
  <c r="BO142" i="13"/>
  <c r="BP142" i="13"/>
  <c r="BQ142" i="13"/>
  <c r="BR142" i="13"/>
  <c r="BS142" i="13"/>
  <c r="BT142" i="13"/>
  <c r="BU142" i="13"/>
  <c r="BV142" i="13"/>
  <c r="BW142" i="13"/>
  <c r="BX142" i="13"/>
  <c r="B143" i="13"/>
  <c r="BK143" i="13"/>
  <c r="BL143" i="13"/>
  <c r="BM143" i="13"/>
  <c r="BN143" i="13"/>
  <c r="BO143" i="13"/>
  <c r="BP143" i="13"/>
  <c r="BQ143" i="13"/>
  <c r="BR143" i="13"/>
  <c r="BS143" i="13"/>
  <c r="BT143" i="13"/>
  <c r="BU143" i="13"/>
  <c r="BV143" i="13"/>
  <c r="BW143" i="13"/>
  <c r="BX143" i="13"/>
  <c r="B144" i="13"/>
  <c r="BK144" i="13"/>
  <c r="BL144" i="13"/>
  <c r="BM144" i="13"/>
  <c r="BN144" i="13"/>
  <c r="BO144" i="13"/>
  <c r="BP144" i="13"/>
  <c r="BQ144" i="13"/>
  <c r="BR144" i="13"/>
  <c r="BS144" i="13"/>
  <c r="BT144" i="13"/>
  <c r="BU144" i="13"/>
  <c r="BV144" i="13"/>
  <c r="BW144" i="13"/>
  <c r="BX144" i="13"/>
  <c r="B145" i="13"/>
  <c r="BK145" i="13"/>
  <c r="BL145" i="13"/>
  <c r="BM145" i="13"/>
  <c r="BN145" i="13"/>
  <c r="BO145" i="13"/>
  <c r="BP145" i="13"/>
  <c r="BQ145" i="13"/>
  <c r="BR145" i="13"/>
  <c r="BS145" i="13"/>
  <c r="BT145" i="13"/>
  <c r="BU145" i="13"/>
  <c r="BV145" i="13"/>
  <c r="BW145" i="13"/>
  <c r="BX145" i="13"/>
  <c r="B146" i="13"/>
  <c r="BK146" i="13"/>
  <c r="BL146" i="13"/>
  <c r="BM146" i="13"/>
  <c r="BN146" i="13"/>
  <c r="BO146" i="13"/>
  <c r="BP146" i="13"/>
  <c r="BQ146" i="13"/>
  <c r="BR146" i="13"/>
  <c r="BS146" i="13"/>
  <c r="BT146" i="13"/>
  <c r="BU146" i="13"/>
  <c r="BV146" i="13"/>
  <c r="BW146" i="13"/>
  <c r="BX146" i="13"/>
  <c r="B147" i="13"/>
  <c r="BK147" i="13"/>
  <c r="BL147" i="13"/>
  <c r="BM147" i="13"/>
  <c r="BN147" i="13"/>
  <c r="BO147" i="13"/>
  <c r="BP147" i="13"/>
  <c r="BQ147" i="13"/>
  <c r="BR147" i="13"/>
  <c r="BS147" i="13"/>
  <c r="BT147" i="13"/>
  <c r="BU147" i="13"/>
  <c r="BV147" i="13"/>
  <c r="BW147" i="13"/>
  <c r="BX147" i="13"/>
  <c r="B148" i="13"/>
  <c r="BK148" i="13"/>
  <c r="BL148" i="13"/>
  <c r="BM148" i="13"/>
  <c r="BN148" i="13"/>
  <c r="BO148" i="13"/>
  <c r="BP148" i="13"/>
  <c r="BQ148" i="13"/>
  <c r="BR148" i="13"/>
  <c r="BS148" i="13"/>
  <c r="BT148" i="13"/>
  <c r="BU148" i="13"/>
  <c r="BV148" i="13"/>
  <c r="BW148" i="13"/>
  <c r="BX148" i="13"/>
  <c r="B149" i="13"/>
  <c r="BK149" i="13"/>
  <c r="BL149" i="13"/>
  <c r="BM149" i="13"/>
  <c r="BN149" i="13"/>
  <c r="BO149" i="13"/>
  <c r="BP149" i="13"/>
  <c r="BQ149" i="13"/>
  <c r="BR149" i="13"/>
  <c r="BS149" i="13"/>
  <c r="BT149" i="13"/>
  <c r="BU149" i="13"/>
  <c r="BV149" i="13"/>
  <c r="BW149" i="13"/>
  <c r="BX149" i="13"/>
  <c r="B150" i="13"/>
  <c r="BK150" i="13"/>
  <c r="BL150" i="13"/>
  <c r="BM150" i="13"/>
  <c r="BN150" i="13"/>
  <c r="BO150" i="13"/>
  <c r="BP150" i="13"/>
  <c r="BQ150" i="13"/>
  <c r="BR150" i="13"/>
  <c r="BS150" i="13"/>
  <c r="BT150" i="13"/>
  <c r="BU150" i="13"/>
  <c r="BV150" i="13"/>
  <c r="BW150" i="13"/>
  <c r="BX150" i="13"/>
  <c r="B151" i="13"/>
  <c r="BK151" i="13"/>
  <c r="BL151" i="13"/>
  <c r="BM151" i="13"/>
  <c r="BN151" i="13"/>
  <c r="BO151" i="13"/>
  <c r="BP151" i="13"/>
  <c r="BQ151" i="13"/>
  <c r="BR151" i="13"/>
  <c r="BS151" i="13"/>
  <c r="BT151" i="13"/>
  <c r="BU151" i="13"/>
  <c r="BV151" i="13"/>
  <c r="BW151" i="13"/>
  <c r="BX151" i="13"/>
  <c r="B152" i="13"/>
  <c r="BK152" i="13"/>
  <c r="BL152" i="13"/>
  <c r="BM152" i="13"/>
  <c r="BN152" i="13"/>
  <c r="BO152" i="13"/>
  <c r="BP152" i="13"/>
  <c r="BQ152" i="13"/>
  <c r="BR152" i="13"/>
  <c r="BS152" i="13"/>
  <c r="BT152" i="13"/>
  <c r="BU152" i="13"/>
  <c r="BV152" i="13"/>
  <c r="BW152" i="13"/>
  <c r="BX152" i="13"/>
  <c r="B153" i="13"/>
  <c r="BK153" i="13"/>
  <c r="BL153" i="13"/>
  <c r="BM153" i="13"/>
  <c r="BN153" i="13"/>
  <c r="BO153" i="13"/>
  <c r="BP153" i="13"/>
  <c r="BQ153" i="13"/>
  <c r="BR153" i="13"/>
  <c r="BS153" i="13"/>
  <c r="BT153" i="13"/>
  <c r="BU153" i="13"/>
  <c r="BV153" i="13"/>
  <c r="BW153" i="13"/>
  <c r="BX153" i="13"/>
  <c r="B154" i="13"/>
  <c r="BK154" i="13"/>
  <c r="BL154" i="13"/>
  <c r="BM154" i="13"/>
  <c r="BN154" i="13"/>
  <c r="BO154" i="13"/>
  <c r="BP154" i="13"/>
  <c r="BQ154" i="13"/>
  <c r="BR154" i="13"/>
  <c r="BS154" i="13"/>
  <c r="BT154" i="13"/>
  <c r="BU154" i="13"/>
  <c r="BV154" i="13"/>
  <c r="BW154" i="13"/>
  <c r="BX154" i="13"/>
  <c r="B155" i="13"/>
  <c r="BK155" i="13"/>
  <c r="BL155" i="13"/>
  <c r="BM155" i="13"/>
  <c r="BN155" i="13"/>
  <c r="BO155" i="13"/>
  <c r="BP155" i="13"/>
  <c r="BQ155" i="13"/>
  <c r="BR155" i="13"/>
  <c r="BS155" i="13"/>
  <c r="BT155" i="13"/>
  <c r="BU155" i="13"/>
  <c r="BV155" i="13"/>
  <c r="BW155" i="13"/>
  <c r="BX155" i="13"/>
  <c r="B156" i="13"/>
  <c r="BK156" i="13"/>
  <c r="BL156" i="13"/>
  <c r="BM156" i="13"/>
  <c r="BN156" i="13"/>
  <c r="BO156" i="13"/>
  <c r="BP156" i="13"/>
  <c r="BQ156" i="13"/>
  <c r="BR156" i="13"/>
  <c r="BS156" i="13"/>
  <c r="BT156" i="13"/>
  <c r="BU156" i="13"/>
  <c r="BV156" i="13"/>
  <c r="BW156" i="13"/>
  <c r="BX156" i="13"/>
  <c r="B157" i="13"/>
  <c r="BK157" i="13"/>
  <c r="BL157" i="13"/>
  <c r="BM157" i="13"/>
  <c r="BN157" i="13"/>
  <c r="BO157" i="13"/>
  <c r="BP157" i="13"/>
  <c r="BQ157" i="13"/>
  <c r="BR157" i="13"/>
  <c r="BS157" i="13"/>
  <c r="BT157" i="13"/>
  <c r="BU157" i="13"/>
  <c r="BV157" i="13"/>
  <c r="BW157" i="13"/>
  <c r="BX157" i="13"/>
  <c r="B158" i="13"/>
  <c r="BK158" i="13"/>
  <c r="BL158" i="13"/>
  <c r="BM158" i="13"/>
  <c r="BN158" i="13"/>
  <c r="BO158" i="13"/>
  <c r="BP158" i="13"/>
  <c r="BQ158" i="13"/>
  <c r="BR158" i="13"/>
  <c r="BS158" i="13"/>
  <c r="BT158" i="13"/>
  <c r="BU158" i="13"/>
  <c r="BV158" i="13"/>
  <c r="BW158" i="13"/>
  <c r="BX158" i="13"/>
  <c r="B159" i="13"/>
  <c r="BK159" i="13"/>
  <c r="BL159" i="13"/>
  <c r="BM159" i="13"/>
  <c r="BN159" i="13"/>
  <c r="BO159" i="13"/>
  <c r="BP159" i="13"/>
  <c r="BQ159" i="13"/>
  <c r="BR159" i="13"/>
  <c r="BS159" i="13"/>
  <c r="BT159" i="13"/>
  <c r="BU159" i="13"/>
  <c r="BV159" i="13"/>
  <c r="BW159" i="13"/>
  <c r="BX159" i="13"/>
  <c r="B160" i="13"/>
  <c r="BK160" i="13"/>
  <c r="BL160" i="13"/>
  <c r="BM160" i="13"/>
  <c r="BN160" i="13"/>
  <c r="BO160" i="13"/>
  <c r="BP160" i="13"/>
  <c r="BQ160" i="13"/>
  <c r="BR160" i="13"/>
  <c r="BS160" i="13"/>
  <c r="BT160" i="13"/>
  <c r="BU160" i="13"/>
  <c r="BV160" i="13"/>
  <c r="BW160" i="13"/>
  <c r="BX160" i="13"/>
  <c r="B161" i="13"/>
  <c r="BK161" i="13"/>
  <c r="BL161" i="13"/>
  <c r="BM161" i="13"/>
  <c r="BN161" i="13"/>
  <c r="BO161" i="13"/>
  <c r="BP161" i="13"/>
  <c r="BQ161" i="13"/>
  <c r="BR161" i="13"/>
  <c r="BS161" i="13"/>
  <c r="BT161" i="13"/>
  <c r="BU161" i="13"/>
  <c r="BV161" i="13"/>
  <c r="BW161" i="13"/>
  <c r="BX161" i="13"/>
  <c r="B162" i="13"/>
  <c r="BK162" i="13"/>
  <c r="BL162" i="13"/>
  <c r="BM162" i="13"/>
  <c r="BN162" i="13"/>
  <c r="BO162" i="13"/>
  <c r="BP162" i="13"/>
  <c r="BQ162" i="13"/>
  <c r="BR162" i="13"/>
  <c r="BS162" i="13"/>
  <c r="BT162" i="13"/>
  <c r="BU162" i="13"/>
  <c r="BV162" i="13"/>
  <c r="BW162" i="13"/>
  <c r="BX162" i="13"/>
  <c r="B163" i="13"/>
  <c r="BK163" i="13"/>
  <c r="BL163" i="13"/>
  <c r="BM163" i="13"/>
  <c r="BN163" i="13"/>
  <c r="BO163" i="13"/>
  <c r="BP163" i="13"/>
  <c r="BQ163" i="13"/>
  <c r="BR163" i="13"/>
  <c r="BS163" i="13"/>
  <c r="BT163" i="13"/>
  <c r="BU163" i="13"/>
  <c r="BV163" i="13"/>
  <c r="BW163" i="13"/>
  <c r="BX163" i="13"/>
  <c r="B164" i="13"/>
  <c r="BK164" i="13"/>
  <c r="BL164" i="13"/>
  <c r="BM164" i="13"/>
  <c r="BN164" i="13"/>
  <c r="BO164" i="13"/>
  <c r="BP164" i="13"/>
  <c r="BQ164" i="13"/>
  <c r="BR164" i="13"/>
  <c r="BS164" i="13"/>
  <c r="BT164" i="13"/>
  <c r="BU164" i="13"/>
  <c r="BV164" i="13"/>
  <c r="BW164" i="13"/>
  <c r="BX164" i="13"/>
  <c r="B165" i="13"/>
  <c r="BK165" i="13"/>
  <c r="BL165" i="13"/>
  <c r="BM165" i="13"/>
  <c r="BN165" i="13"/>
  <c r="BO165" i="13"/>
  <c r="BP165" i="13"/>
  <c r="BQ165" i="13"/>
  <c r="BR165" i="13"/>
  <c r="BS165" i="13"/>
  <c r="BT165" i="13"/>
  <c r="BU165" i="13"/>
  <c r="BV165" i="13"/>
  <c r="BW165" i="13"/>
  <c r="BX165" i="13"/>
  <c r="B166" i="13"/>
  <c r="BK166" i="13"/>
  <c r="BL166" i="13"/>
  <c r="BM166" i="13"/>
  <c r="BN166" i="13"/>
  <c r="BO166" i="13"/>
  <c r="BP166" i="13"/>
  <c r="BQ166" i="13"/>
  <c r="BR166" i="13"/>
  <c r="BS166" i="13"/>
  <c r="BT166" i="13"/>
  <c r="BU166" i="13"/>
  <c r="BV166" i="13"/>
  <c r="BW166" i="13"/>
  <c r="BX166" i="13"/>
  <c r="B167" i="13"/>
  <c r="BK167" i="13"/>
  <c r="BL167" i="13"/>
  <c r="BM167" i="13"/>
  <c r="BN167" i="13"/>
  <c r="BO167" i="13"/>
  <c r="BP167" i="13"/>
  <c r="BQ167" i="13"/>
  <c r="BR167" i="13"/>
  <c r="BS167" i="13"/>
  <c r="BT167" i="13"/>
  <c r="BU167" i="13"/>
  <c r="BV167" i="13"/>
  <c r="BW167" i="13"/>
  <c r="BX167" i="13"/>
  <c r="B168" i="13"/>
  <c r="BK168" i="13"/>
  <c r="BL168" i="13"/>
  <c r="BM168" i="13"/>
  <c r="BN168" i="13"/>
  <c r="BO168" i="13"/>
  <c r="BP168" i="13"/>
  <c r="BQ168" i="13"/>
  <c r="BR168" i="13"/>
  <c r="BS168" i="13"/>
  <c r="BT168" i="13"/>
  <c r="BU168" i="13"/>
  <c r="BV168" i="13"/>
  <c r="BW168" i="13"/>
  <c r="BX168" i="13"/>
  <c r="B169" i="13"/>
  <c r="BK169" i="13"/>
  <c r="BL169" i="13"/>
  <c r="BM169" i="13"/>
  <c r="BN169" i="13"/>
  <c r="BO169" i="13"/>
  <c r="BP169" i="13"/>
  <c r="BQ169" i="13"/>
  <c r="BR169" i="13"/>
  <c r="BS169" i="13"/>
  <c r="BT169" i="13"/>
  <c r="BU169" i="13"/>
  <c r="BV169" i="13"/>
  <c r="BW169" i="13"/>
  <c r="BX169" i="13"/>
  <c r="B170" i="13"/>
  <c r="BK170" i="13"/>
  <c r="BL170" i="13"/>
  <c r="BM170" i="13"/>
  <c r="BN170" i="13"/>
  <c r="BO170" i="13"/>
  <c r="BP170" i="13"/>
  <c r="BQ170" i="13"/>
  <c r="BR170" i="13"/>
  <c r="BS170" i="13"/>
  <c r="BT170" i="13"/>
  <c r="BU170" i="13"/>
  <c r="BV170" i="13"/>
  <c r="BW170" i="13"/>
  <c r="BX170" i="13"/>
  <c r="B171" i="13"/>
  <c r="BK171" i="13"/>
  <c r="BL171" i="13"/>
  <c r="BM171" i="13"/>
  <c r="BN171" i="13"/>
  <c r="BO171" i="13"/>
  <c r="BP171" i="13"/>
  <c r="BQ171" i="13"/>
  <c r="BR171" i="13"/>
  <c r="BS171" i="13"/>
  <c r="BT171" i="13"/>
  <c r="BU171" i="13"/>
  <c r="BV171" i="13"/>
  <c r="BW171" i="13"/>
  <c r="BX171" i="13"/>
  <c r="B172" i="13"/>
  <c r="BK172" i="13"/>
  <c r="BL172" i="13"/>
  <c r="BM172" i="13"/>
  <c r="BN172" i="13"/>
  <c r="BO172" i="13"/>
  <c r="BP172" i="13"/>
  <c r="BQ172" i="13"/>
  <c r="BR172" i="13"/>
  <c r="BS172" i="13"/>
  <c r="BT172" i="13"/>
  <c r="BU172" i="13"/>
  <c r="BV172" i="13"/>
  <c r="BW172" i="13"/>
  <c r="BX172" i="13"/>
  <c r="B173" i="13"/>
  <c r="BK173" i="13"/>
  <c r="BL173" i="13"/>
  <c r="BM173" i="13"/>
  <c r="BN173" i="13"/>
  <c r="BO173" i="13"/>
  <c r="BP173" i="13"/>
  <c r="BQ173" i="13"/>
  <c r="BR173" i="13"/>
  <c r="BS173" i="13"/>
  <c r="BT173" i="13"/>
  <c r="BU173" i="13"/>
  <c r="BV173" i="13"/>
  <c r="BW173" i="13"/>
  <c r="BX173" i="13"/>
  <c r="B174" i="13"/>
  <c r="BK174" i="13"/>
  <c r="BL174" i="13"/>
  <c r="BM174" i="13"/>
  <c r="BN174" i="13"/>
  <c r="BO174" i="13"/>
  <c r="BP174" i="13"/>
  <c r="BQ174" i="13"/>
  <c r="BR174" i="13"/>
  <c r="BS174" i="13"/>
  <c r="BT174" i="13"/>
  <c r="BU174" i="13"/>
  <c r="BV174" i="13"/>
  <c r="BW174" i="13"/>
  <c r="BX174" i="13"/>
  <c r="B175" i="13"/>
  <c r="BK175" i="13"/>
  <c r="BL175" i="13"/>
  <c r="BM175" i="13"/>
  <c r="BN175" i="13"/>
  <c r="BO175" i="13"/>
  <c r="BP175" i="13"/>
  <c r="BQ175" i="13"/>
  <c r="BR175" i="13"/>
  <c r="BS175" i="13"/>
  <c r="BT175" i="13"/>
  <c r="BU175" i="13"/>
  <c r="BV175" i="13"/>
  <c r="BW175" i="13"/>
  <c r="BX175" i="13"/>
  <c r="B176" i="13"/>
  <c r="BK176" i="13"/>
  <c r="BL176" i="13"/>
  <c r="BM176" i="13"/>
  <c r="BN176" i="13"/>
  <c r="BO176" i="13"/>
  <c r="BP176" i="13"/>
  <c r="BQ176" i="13"/>
  <c r="BR176" i="13"/>
  <c r="BS176" i="13"/>
  <c r="BT176" i="13"/>
  <c r="BU176" i="13"/>
  <c r="BV176" i="13"/>
  <c r="BW176" i="13"/>
  <c r="BX176" i="13"/>
  <c r="B177" i="13"/>
  <c r="BK177" i="13"/>
  <c r="BL177" i="13"/>
  <c r="BM177" i="13"/>
  <c r="BN177" i="13"/>
  <c r="BO177" i="13"/>
  <c r="BP177" i="13"/>
  <c r="BQ177" i="13"/>
  <c r="BR177" i="13"/>
  <c r="BS177" i="13"/>
  <c r="BT177" i="13"/>
  <c r="BU177" i="13"/>
  <c r="BV177" i="13"/>
  <c r="BW177" i="13"/>
  <c r="BX177" i="13"/>
  <c r="B178" i="13"/>
  <c r="BK178" i="13"/>
  <c r="BL178" i="13"/>
  <c r="BM178" i="13"/>
  <c r="BN178" i="13"/>
  <c r="BO178" i="13"/>
  <c r="BP178" i="13"/>
  <c r="BQ178" i="13"/>
  <c r="BR178" i="13"/>
  <c r="BS178" i="13"/>
  <c r="BT178" i="13"/>
  <c r="BU178" i="13"/>
  <c r="BV178" i="13"/>
  <c r="BW178" i="13"/>
  <c r="BX178" i="13"/>
  <c r="B179" i="13"/>
  <c r="BK179" i="13"/>
  <c r="BL179" i="13"/>
  <c r="BM179" i="13"/>
  <c r="BN179" i="13"/>
  <c r="BO179" i="13"/>
  <c r="BP179" i="13"/>
  <c r="BQ179" i="13"/>
  <c r="BR179" i="13"/>
  <c r="BS179" i="13"/>
  <c r="BT179" i="13"/>
  <c r="BU179" i="13"/>
  <c r="BV179" i="13"/>
  <c r="BW179" i="13"/>
  <c r="BX179" i="13"/>
  <c r="B180" i="13"/>
  <c r="BK180" i="13"/>
  <c r="BL180" i="13"/>
  <c r="BM180" i="13"/>
  <c r="BN180" i="13"/>
  <c r="BO180" i="13"/>
  <c r="BP180" i="13"/>
  <c r="BQ180" i="13"/>
  <c r="BR180" i="13"/>
  <c r="BS180" i="13"/>
  <c r="BT180" i="13"/>
  <c r="BU180" i="13"/>
  <c r="BV180" i="13"/>
  <c r="BW180" i="13"/>
  <c r="BX180" i="13"/>
  <c r="B181" i="13"/>
  <c r="BK181" i="13"/>
  <c r="BL181" i="13"/>
  <c r="BM181" i="13"/>
  <c r="BN181" i="13"/>
  <c r="BO181" i="13"/>
  <c r="BP181" i="13"/>
  <c r="BQ181" i="13"/>
  <c r="BR181" i="13"/>
  <c r="BS181" i="13"/>
  <c r="BT181" i="13"/>
  <c r="BU181" i="13"/>
  <c r="BV181" i="13"/>
  <c r="BW181" i="13"/>
  <c r="BX181" i="13"/>
  <c r="B182" i="13"/>
  <c r="BK182" i="13"/>
  <c r="BL182" i="13"/>
  <c r="BM182" i="13"/>
  <c r="BN182" i="13"/>
  <c r="BO182" i="13"/>
  <c r="BP182" i="13"/>
  <c r="BQ182" i="13"/>
  <c r="BR182" i="13"/>
  <c r="BS182" i="13"/>
  <c r="BT182" i="13"/>
  <c r="BU182" i="13"/>
  <c r="BV182" i="13"/>
  <c r="BW182" i="13"/>
  <c r="BX182" i="13"/>
  <c r="B183" i="13"/>
  <c r="BK183" i="13"/>
  <c r="BL183" i="13"/>
  <c r="BM183" i="13"/>
  <c r="BN183" i="13"/>
  <c r="BO183" i="13"/>
  <c r="BP183" i="13"/>
  <c r="BQ183" i="13"/>
  <c r="BR183" i="13"/>
  <c r="BS183" i="13"/>
  <c r="BT183" i="13"/>
  <c r="BU183" i="13"/>
  <c r="BV183" i="13"/>
  <c r="BW183" i="13"/>
  <c r="BX183" i="13"/>
  <c r="B184" i="13"/>
  <c r="BK184" i="13"/>
  <c r="BL184" i="13"/>
  <c r="BM184" i="13"/>
  <c r="BN184" i="13"/>
  <c r="BO184" i="13"/>
  <c r="BP184" i="13"/>
  <c r="BQ184" i="13"/>
  <c r="BR184" i="13"/>
  <c r="BS184" i="13"/>
  <c r="BT184" i="13"/>
  <c r="BU184" i="13"/>
  <c r="BV184" i="13"/>
  <c r="BW184" i="13"/>
  <c r="BX184" i="13"/>
  <c r="B185" i="13"/>
  <c r="BK185" i="13"/>
  <c r="BL185" i="13"/>
  <c r="BM185" i="13"/>
  <c r="BN185" i="13"/>
  <c r="BO185" i="13"/>
  <c r="BP185" i="13"/>
  <c r="BQ185" i="13"/>
  <c r="BR185" i="13"/>
  <c r="BS185" i="13"/>
  <c r="BT185" i="13"/>
  <c r="BU185" i="13"/>
  <c r="BV185" i="13"/>
  <c r="BW185" i="13"/>
  <c r="BX185" i="13"/>
  <c r="B186" i="13"/>
  <c r="BK186" i="13"/>
  <c r="BL186" i="13"/>
  <c r="BM186" i="13"/>
  <c r="BN186" i="13"/>
  <c r="BO186" i="13"/>
  <c r="BP186" i="13"/>
  <c r="BQ186" i="13"/>
  <c r="BR186" i="13"/>
  <c r="BS186" i="13"/>
  <c r="BT186" i="13"/>
  <c r="BU186" i="13"/>
  <c r="BV186" i="13"/>
  <c r="BW186" i="13"/>
  <c r="BX186" i="13"/>
  <c r="B187" i="13"/>
  <c r="BK187" i="13"/>
  <c r="BL187" i="13"/>
  <c r="BM187" i="13"/>
  <c r="BN187" i="13"/>
  <c r="BO187" i="13"/>
  <c r="BP187" i="13"/>
  <c r="BQ187" i="13"/>
  <c r="BR187" i="13"/>
  <c r="BS187" i="13"/>
  <c r="BT187" i="13"/>
  <c r="BU187" i="13"/>
  <c r="BV187" i="13"/>
  <c r="BW187" i="13"/>
  <c r="BX187" i="13"/>
  <c r="B188" i="13"/>
  <c r="BK188" i="13"/>
  <c r="BL188" i="13"/>
  <c r="BM188" i="13"/>
  <c r="BN188" i="13"/>
  <c r="BO188" i="13"/>
  <c r="BP188" i="13"/>
  <c r="BQ188" i="13"/>
  <c r="BR188" i="13"/>
  <c r="BS188" i="13"/>
  <c r="BT188" i="13"/>
  <c r="BU188" i="13"/>
  <c r="BV188" i="13"/>
  <c r="BW188" i="13"/>
  <c r="BX188" i="13"/>
  <c r="B189" i="13"/>
  <c r="BK189" i="13"/>
  <c r="BL189" i="13"/>
  <c r="BM189" i="13"/>
  <c r="BN189" i="13"/>
  <c r="BO189" i="13"/>
  <c r="BP189" i="13"/>
  <c r="BQ189" i="13"/>
  <c r="BR189" i="13"/>
  <c r="BS189" i="13"/>
  <c r="BT189" i="13"/>
  <c r="BU189" i="13"/>
  <c r="BV189" i="13"/>
  <c r="BW189" i="13"/>
  <c r="BX189" i="13"/>
  <c r="B190" i="13"/>
  <c r="BK190" i="13"/>
  <c r="BL190" i="13"/>
  <c r="BM190" i="13"/>
  <c r="BN190" i="13"/>
  <c r="BO190" i="13"/>
  <c r="BP190" i="13"/>
  <c r="BQ190" i="13"/>
  <c r="BR190" i="13"/>
  <c r="BS190" i="13"/>
  <c r="BT190" i="13"/>
  <c r="BU190" i="13"/>
  <c r="BV190" i="13"/>
  <c r="BW190" i="13"/>
  <c r="BX190" i="13"/>
  <c r="B191" i="13"/>
  <c r="BK191" i="13"/>
  <c r="BL191" i="13"/>
  <c r="BM191" i="13"/>
  <c r="BN191" i="13"/>
  <c r="BO191" i="13"/>
  <c r="BP191" i="13"/>
  <c r="BQ191" i="13"/>
  <c r="BR191" i="13"/>
  <c r="BS191" i="13"/>
  <c r="BT191" i="13"/>
  <c r="BU191" i="13"/>
  <c r="BV191" i="13"/>
  <c r="BW191" i="13"/>
  <c r="BX191" i="13"/>
  <c r="B192" i="13"/>
  <c r="BK192" i="13"/>
  <c r="BL192" i="13"/>
  <c r="BM192" i="13"/>
  <c r="BN192" i="13"/>
  <c r="BO192" i="13"/>
  <c r="BP192" i="13"/>
  <c r="BQ192" i="13"/>
  <c r="BR192" i="13"/>
  <c r="BS192" i="13"/>
  <c r="BT192" i="13"/>
  <c r="BU192" i="13"/>
  <c r="BV192" i="13"/>
  <c r="BW192" i="13"/>
  <c r="BX192" i="13"/>
  <c r="B193" i="13"/>
  <c r="BK193" i="13"/>
  <c r="BL193" i="13"/>
  <c r="BM193" i="13"/>
  <c r="BN193" i="13"/>
  <c r="BO193" i="13"/>
  <c r="BP193" i="13"/>
  <c r="BQ193" i="13"/>
  <c r="BR193" i="13"/>
  <c r="BS193" i="13"/>
  <c r="BT193" i="13"/>
  <c r="BU193" i="13"/>
  <c r="BV193" i="13"/>
  <c r="BW193" i="13"/>
  <c r="BX193" i="13"/>
  <c r="B194" i="13"/>
  <c r="BK194" i="13"/>
  <c r="BL194" i="13"/>
  <c r="BM194" i="13"/>
  <c r="BN194" i="13"/>
  <c r="BO194" i="13"/>
  <c r="BP194" i="13"/>
  <c r="BQ194" i="13"/>
  <c r="BR194" i="13"/>
  <c r="BS194" i="13"/>
  <c r="BT194" i="13"/>
  <c r="BU194" i="13"/>
  <c r="BV194" i="13"/>
  <c r="BW194" i="13"/>
  <c r="BX194" i="13"/>
  <c r="B195" i="13"/>
  <c r="BK195" i="13"/>
  <c r="BL195" i="13"/>
  <c r="BM195" i="13"/>
  <c r="BN195" i="13"/>
  <c r="BO195" i="13"/>
  <c r="BP195" i="13"/>
  <c r="BQ195" i="13"/>
  <c r="BR195" i="13"/>
  <c r="BS195" i="13"/>
  <c r="BT195" i="13"/>
  <c r="BU195" i="13"/>
  <c r="BV195" i="13"/>
  <c r="BW195" i="13"/>
  <c r="BX195" i="13"/>
  <c r="B196" i="13"/>
  <c r="BK196" i="13"/>
  <c r="BL196" i="13"/>
  <c r="BM196" i="13"/>
  <c r="BN196" i="13"/>
  <c r="BO196" i="13"/>
  <c r="BP196" i="13"/>
  <c r="BQ196" i="13"/>
  <c r="BR196" i="13"/>
  <c r="BS196" i="13"/>
  <c r="BT196" i="13"/>
  <c r="BU196" i="13"/>
  <c r="BV196" i="13"/>
  <c r="BW196" i="13"/>
  <c r="BX196" i="13"/>
  <c r="B197" i="13"/>
  <c r="BK197" i="13"/>
  <c r="BL197" i="13"/>
  <c r="BM197" i="13"/>
  <c r="BN197" i="13"/>
  <c r="BO197" i="13"/>
  <c r="BP197" i="13"/>
  <c r="BQ197" i="13"/>
  <c r="BR197" i="13"/>
  <c r="BS197" i="13"/>
  <c r="BT197" i="13"/>
  <c r="BU197" i="13"/>
  <c r="BV197" i="13"/>
  <c r="BW197" i="13"/>
  <c r="BX197" i="13"/>
  <c r="B198" i="13"/>
  <c r="BK198" i="13"/>
  <c r="BL198" i="13"/>
  <c r="BM198" i="13"/>
  <c r="BN198" i="13"/>
  <c r="BO198" i="13"/>
  <c r="BP198" i="13"/>
  <c r="BQ198" i="13"/>
  <c r="BR198" i="13"/>
  <c r="BS198" i="13"/>
  <c r="BT198" i="13"/>
  <c r="BU198" i="13"/>
  <c r="BV198" i="13"/>
  <c r="BW198" i="13"/>
  <c r="BX198" i="13"/>
  <c r="B199" i="13"/>
  <c r="BK199" i="13"/>
  <c r="BL199" i="13"/>
  <c r="BM199" i="13"/>
  <c r="BN199" i="13"/>
  <c r="BO199" i="13"/>
  <c r="BP199" i="13"/>
  <c r="BQ199" i="13"/>
  <c r="BR199" i="13"/>
  <c r="BS199" i="13"/>
  <c r="BT199" i="13"/>
  <c r="BU199" i="13"/>
  <c r="BV199" i="13"/>
  <c r="BW199" i="13"/>
  <c r="BX199" i="13"/>
  <c r="B200" i="13"/>
  <c r="BK200" i="13"/>
  <c r="BL200" i="13"/>
  <c r="BM200" i="13"/>
  <c r="BN200" i="13"/>
  <c r="BO200" i="13"/>
  <c r="BP200" i="13"/>
  <c r="BQ200" i="13"/>
  <c r="BR200" i="13"/>
  <c r="BS200" i="13"/>
  <c r="BT200" i="13"/>
  <c r="BU200" i="13"/>
  <c r="BV200" i="13"/>
  <c r="BW200" i="13"/>
  <c r="BX200" i="13"/>
  <c r="B201" i="13"/>
  <c r="BK201" i="13"/>
  <c r="BL201" i="13"/>
  <c r="BM201" i="13"/>
  <c r="BN201" i="13"/>
  <c r="BO201" i="13"/>
  <c r="BP201" i="13"/>
  <c r="BQ201" i="13"/>
  <c r="BR201" i="13"/>
  <c r="BS201" i="13"/>
  <c r="BT201" i="13"/>
  <c r="BU201" i="13"/>
  <c r="BV201" i="13"/>
  <c r="BW201" i="13"/>
  <c r="BX201" i="13"/>
  <c r="B202" i="13"/>
  <c r="BK202" i="13"/>
  <c r="BL202" i="13"/>
  <c r="BM202" i="13"/>
  <c r="BN202" i="13"/>
  <c r="BO202" i="13"/>
  <c r="BP202" i="13"/>
  <c r="BQ202" i="13"/>
  <c r="BR202" i="13"/>
  <c r="BS202" i="13"/>
  <c r="BT202" i="13"/>
  <c r="BU202" i="13"/>
  <c r="BV202" i="13"/>
  <c r="BW202" i="13"/>
  <c r="BX202" i="13"/>
  <c r="B203" i="13"/>
  <c r="BK203" i="13"/>
  <c r="BL203" i="13"/>
  <c r="BM203" i="13"/>
  <c r="BN203" i="13"/>
  <c r="BO203" i="13"/>
  <c r="BP203" i="13"/>
  <c r="BQ203" i="13"/>
  <c r="BR203" i="13"/>
  <c r="BS203" i="13"/>
  <c r="BT203" i="13"/>
  <c r="BU203" i="13"/>
  <c r="BV203" i="13"/>
  <c r="BW203" i="13"/>
  <c r="BX203" i="13"/>
  <c r="B204" i="13"/>
  <c r="BK204" i="13"/>
  <c r="BL204" i="13"/>
  <c r="BM204" i="13"/>
  <c r="BN204" i="13"/>
  <c r="BO204" i="13"/>
  <c r="BP204" i="13"/>
  <c r="BQ204" i="13"/>
  <c r="BR204" i="13"/>
  <c r="BS204" i="13"/>
  <c r="BT204" i="13"/>
  <c r="BU204" i="13"/>
  <c r="BV204" i="13"/>
  <c r="BW204" i="13"/>
  <c r="BX204" i="13"/>
  <c r="B205" i="13"/>
  <c r="BK205" i="13"/>
  <c r="BL205" i="13"/>
  <c r="BM205" i="13"/>
  <c r="BN205" i="13"/>
  <c r="BO205" i="13"/>
  <c r="BP205" i="13"/>
  <c r="BQ205" i="13"/>
  <c r="BR205" i="13"/>
  <c r="BS205" i="13"/>
  <c r="BT205" i="13"/>
  <c r="BU205" i="13"/>
  <c r="BV205" i="13"/>
  <c r="BW205" i="13"/>
  <c r="BX205" i="13"/>
  <c r="B206" i="13"/>
  <c r="BK206" i="13"/>
  <c r="BL206" i="13"/>
  <c r="BM206" i="13"/>
  <c r="BN206" i="13"/>
  <c r="BO206" i="13"/>
  <c r="BP206" i="13"/>
  <c r="BQ206" i="13"/>
  <c r="BR206" i="13"/>
  <c r="BS206" i="13"/>
  <c r="BT206" i="13"/>
  <c r="BU206" i="13"/>
  <c r="BV206" i="13"/>
  <c r="BW206" i="13"/>
  <c r="BX206" i="13"/>
  <c r="B207" i="13"/>
  <c r="BK207" i="13"/>
  <c r="BL207" i="13"/>
  <c r="BM207" i="13"/>
  <c r="BN207" i="13"/>
  <c r="BO207" i="13"/>
  <c r="BP207" i="13"/>
  <c r="BQ207" i="13"/>
  <c r="BR207" i="13"/>
  <c r="BS207" i="13"/>
  <c r="BT207" i="13"/>
  <c r="BU207" i="13"/>
  <c r="BV207" i="13"/>
  <c r="BW207" i="13"/>
  <c r="BX207" i="13"/>
  <c r="B208" i="13"/>
  <c r="BK208" i="13"/>
  <c r="BL208" i="13"/>
  <c r="BM208" i="13"/>
  <c r="BN208" i="13"/>
  <c r="BO208" i="13"/>
  <c r="BP208" i="13"/>
  <c r="BQ208" i="13"/>
  <c r="BR208" i="13"/>
  <c r="BS208" i="13"/>
  <c r="BT208" i="13"/>
  <c r="BU208" i="13"/>
  <c r="BV208" i="13"/>
  <c r="BW208" i="13"/>
  <c r="BX208" i="13"/>
  <c r="B209" i="13"/>
  <c r="BK209" i="13"/>
  <c r="BL209" i="13"/>
  <c r="BM209" i="13"/>
  <c r="BN209" i="13"/>
  <c r="BO209" i="13"/>
  <c r="BP209" i="13"/>
  <c r="BQ209" i="13"/>
  <c r="BR209" i="13"/>
  <c r="BS209" i="13"/>
  <c r="BT209" i="13"/>
  <c r="BU209" i="13"/>
  <c r="BV209" i="13"/>
  <c r="BW209" i="13"/>
  <c r="BX209" i="13"/>
  <c r="B210" i="13"/>
  <c r="BK210" i="13"/>
  <c r="BL210" i="13"/>
  <c r="BM210" i="13"/>
  <c r="BN210" i="13"/>
  <c r="BO210" i="13"/>
  <c r="BP210" i="13"/>
  <c r="BQ210" i="13"/>
  <c r="BR210" i="13"/>
  <c r="BS210" i="13"/>
  <c r="BT210" i="13"/>
  <c r="BU210" i="13"/>
  <c r="BV210" i="13"/>
  <c r="BW210" i="13"/>
  <c r="BX210" i="13"/>
  <c r="B211" i="13"/>
  <c r="BK211" i="13"/>
  <c r="BL211" i="13"/>
  <c r="BM211" i="13"/>
  <c r="BN211" i="13"/>
  <c r="BO211" i="13"/>
  <c r="BP211" i="13"/>
  <c r="BQ211" i="13"/>
  <c r="BR211" i="13"/>
  <c r="BS211" i="13"/>
  <c r="BT211" i="13"/>
  <c r="BU211" i="13"/>
  <c r="BV211" i="13"/>
  <c r="BW211" i="13"/>
  <c r="BX211" i="13"/>
  <c r="B212" i="13"/>
  <c r="BK212" i="13"/>
  <c r="BL212" i="13"/>
  <c r="BM212" i="13"/>
  <c r="BN212" i="13"/>
  <c r="BO212" i="13"/>
  <c r="BP212" i="13"/>
  <c r="BQ212" i="13"/>
  <c r="BR212" i="13"/>
  <c r="BS212" i="13"/>
  <c r="BT212" i="13"/>
  <c r="BU212" i="13"/>
  <c r="BV212" i="13"/>
  <c r="BW212" i="13"/>
  <c r="BX212" i="13"/>
  <c r="B213" i="13"/>
  <c r="BK213" i="13"/>
  <c r="BL213" i="13"/>
  <c r="BM213" i="13"/>
  <c r="BN213" i="13"/>
  <c r="BO213" i="13"/>
  <c r="BP213" i="13"/>
  <c r="BQ213" i="13"/>
  <c r="BR213" i="13"/>
  <c r="BS213" i="13"/>
  <c r="BT213" i="13"/>
  <c r="BU213" i="13"/>
  <c r="BV213" i="13"/>
  <c r="BW213" i="13"/>
  <c r="BX213" i="13"/>
  <c r="B214" i="13"/>
  <c r="BK214" i="13"/>
  <c r="BL214" i="13"/>
  <c r="BM214" i="13"/>
  <c r="BN214" i="13"/>
  <c r="BO214" i="13"/>
  <c r="BP214" i="13"/>
  <c r="BQ214" i="13"/>
  <c r="BR214" i="13"/>
  <c r="BS214" i="13"/>
  <c r="BT214" i="13"/>
  <c r="BU214" i="13"/>
  <c r="BV214" i="13"/>
  <c r="BW214" i="13"/>
  <c r="BX214" i="13"/>
  <c r="B215" i="13"/>
  <c r="BK215" i="13"/>
  <c r="BL215" i="13"/>
  <c r="BM215" i="13"/>
  <c r="BN215" i="13"/>
  <c r="BO215" i="13"/>
  <c r="BP215" i="13"/>
  <c r="BQ215" i="13"/>
  <c r="BR215" i="13"/>
  <c r="BS215" i="13"/>
  <c r="BT215" i="13"/>
  <c r="BU215" i="13"/>
  <c r="BV215" i="13"/>
  <c r="BW215" i="13"/>
  <c r="BX215" i="13"/>
  <c r="B216" i="13"/>
  <c r="BK216" i="13"/>
  <c r="BL216" i="13"/>
  <c r="BM216" i="13"/>
  <c r="BN216" i="13"/>
  <c r="BO216" i="13"/>
  <c r="BP216" i="13"/>
  <c r="BQ216" i="13"/>
  <c r="BR216" i="13"/>
  <c r="BS216" i="13"/>
  <c r="BT216" i="13"/>
  <c r="BU216" i="13"/>
  <c r="BV216" i="13"/>
  <c r="BW216" i="13"/>
  <c r="BX216" i="13"/>
  <c r="B217" i="13"/>
  <c r="BK217" i="13"/>
  <c r="BL217" i="13"/>
  <c r="BM217" i="13"/>
  <c r="BN217" i="13"/>
  <c r="BO217" i="13"/>
  <c r="BP217" i="13"/>
  <c r="BQ217" i="13"/>
  <c r="BR217" i="13"/>
  <c r="BS217" i="13"/>
  <c r="BT217" i="13"/>
  <c r="BU217" i="13"/>
  <c r="BV217" i="13"/>
  <c r="BW217" i="13"/>
  <c r="BX217" i="13"/>
  <c r="B218" i="13"/>
  <c r="BK218" i="13"/>
  <c r="BL218" i="13"/>
  <c r="BM218" i="13"/>
  <c r="BN218" i="13"/>
  <c r="BO218" i="13"/>
  <c r="BP218" i="13"/>
  <c r="BQ218" i="13"/>
  <c r="BR218" i="13"/>
  <c r="BS218" i="13"/>
  <c r="BT218" i="13"/>
  <c r="BU218" i="13"/>
  <c r="BV218" i="13"/>
  <c r="BW218" i="13"/>
  <c r="BX218" i="13"/>
  <c r="B219" i="13"/>
  <c r="BK219" i="13"/>
  <c r="BL219" i="13"/>
  <c r="BM219" i="13"/>
  <c r="BN219" i="13"/>
  <c r="BO219" i="13"/>
  <c r="BP219" i="13"/>
  <c r="BQ219" i="13"/>
  <c r="BR219" i="13"/>
  <c r="BS219" i="13"/>
  <c r="BT219" i="13"/>
  <c r="BU219" i="13"/>
  <c r="BV219" i="13"/>
  <c r="BW219" i="13"/>
  <c r="BX219" i="13"/>
  <c r="B220" i="13"/>
  <c r="BK220" i="13"/>
  <c r="BL220" i="13"/>
  <c r="BM220" i="13"/>
  <c r="BN220" i="13"/>
  <c r="BO220" i="13"/>
  <c r="BP220" i="13"/>
  <c r="BQ220" i="13"/>
  <c r="BR220" i="13"/>
  <c r="BS220" i="13"/>
  <c r="BT220" i="13"/>
  <c r="BU220" i="13"/>
  <c r="BV220" i="13"/>
  <c r="BW220" i="13"/>
  <c r="BX220" i="13"/>
  <c r="B221" i="13"/>
  <c r="BK221" i="13"/>
  <c r="BL221" i="13"/>
  <c r="BM221" i="13"/>
  <c r="BN221" i="13"/>
  <c r="BO221" i="13"/>
  <c r="BP221" i="13"/>
  <c r="BQ221" i="13"/>
  <c r="BR221" i="13"/>
  <c r="BS221" i="13"/>
  <c r="BT221" i="13"/>
  <c r="BU221" i="13"/>
  <c r="BV221" i="13"/>
  <c r="BW221" i="13"/>
  <c r="BX221" i="13"/>
  <c r="B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K6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AW64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AW65" i="13"/>
  <c r="AX65" i="13"/>
  <c r="AY65" i="13"/>
  <c r="AZ65" i="13"/>
  <c r="BA65" i="13"/>
  <c r="BB65" i="13"/>
  <c r="BC65" i="13"/>
  <c r="BD65" i="13"/>
  <c r="BE65" i="13"/>
  <c r="BF65" i="13"/>
  <c r="BG65" i="13"/>
  <c r="BH65" i="13"/>
  <c r="BI65" i="13"/>
  <c r="BJ65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AW73" i="13"/>
  <c r="AX73" i="13"/>
  <c r="AY73" i="13"/>
  <c r="AZ73" i="13"/>
  <c r="BA73" i="13"/>
  <c r="BB73" i="13"/>
  <c r="BC73" i="13"/>
  <c r="BD73" i="13"/>
  <c r="BE73" i="13"/>
  <c r="BF73" i="13"/>
  <c r="BG73" i="13"/>
  <c r="BH73" i="13"/>
  <c r="BI73" i="13"/>
  <c r="BJ73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AW76" i="13"/>
  <c r="AX76" i="13"/>
  <c r="AY76" i="13"/>
  <c r="AZ76" i="13"/>
  <c r="BA76" i="13"/>
  <c r="BB76" i="13"/>
  <c r="BC76" i="13"/>
  <c r="BD76" i="13"/>
  <c r="BE76" i="13"/>
  <c r="BF76" i="13"/>
  <c r="BG76" i="13"/>
  <c r="BH76" i="13"/>
  <c r="BI76" i="13"/>
  <c r="BJ76" i="13"/>
  <c r="AW77" i="13"/>
  <c r="AX77" i="13"/>
  <c r="AY77" i="13"/>
  <c r="AZ77" i="13"/>
  <c r="BA77" i="13"/>
  <c r="BB77" i="13"/>
  <c r="BC77" i="13"/>
  <c r="BD77" i="13"/>
  <c r="BE77" i="13"/>
  <c r="BF77" i="13"/>
  <c r="BG77" i="13"/>
  <c r="BH77" i="13"/>
  <c r="BI77" i="13"/>
  <c r="BJ77" i="13"/>
  <c r="AW78" i="13"/>
  <c r="AX78" i="13"/>
  <c r="AY78" i="13"/>
  <c r="AZ78" i="13"/>
  <c r="BA78" i="13"/>
  <c r="BB78" i="13"/>
  <c r="BC78" i="13"/>
  <c r="BD78" i="13"/>
  <c r="BE78" i="13"/>
  <c r="BF78" i="13"/>
  <c r="BG78" i="13"/>
  <c r="BH78" i="13"/>
  <c r="BI78" i="13"/>
  <c r="BJ78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AW81" i="13"/>
  <c r="AX81" i="13"/>
  <c r="AY81" i="13"/>
  <c r="AZ81" i="13"/>
  <c r="BA81" i="13"/>
  <c r="BB81" i="13"/>
  <c r="BC81" i="13"/>
  <c r="BD81" i="13"/>
  <c r="BE81" i="13"/>
  <c r="BF81" i="13"/>
  <c r="BG81" i="13"/>
  <c r="BH81" i="13"/>
  <c r="BI81" i="13"/>
  <c r="BJ81" i="13"/>
  <c r="AW82" i="13"/>
  <c r="AX82" i="13"/>
  <c r="AY82" i="13"/>
  <c r="AZ82" i="13"/>
  <c r="BA82" i="13"/>
  <c r="BB82" i="13"/>
  <c r="BC82" i="13"/>
  <c r="BD82" i="13"/>
  <c r="BE82" i="13"/>
  <c r="BF82" i="13"/>
  <c r="BG82" i="13"/>
  <c r="BH82" i="13"/>
  <c r="BI82" i="13"/>
  <c r="BJ82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AW84" i="13"/>
  <c r="AX84" i="13"/>
  <c r="AY84" i="13"/>
  <c r="AZ84" i="13"/>
  <c r="BA84" i="13"/>
  <c r="BB84" i="13"/>
  <c r="BC84" i="13"/>
  <c r="BD84" i="13"/>
  <c r="BE84" i="13"/>
  <c r="BF84" i="13"/>
  <c r="BG84" i="13"/>
  <c r="BH84" i="13"/>
  <c r="BI84" i="13"/>
  <c r="BJ84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AW86" i="13"/>
  <c r="AX86" i="13"/>
  <c r="AY86" i="13"/>
  <c r="AZ86" i="13"/>
  <c r="BA86" i="13"/>
  <c r="BB86" i="13"/>
  <c r="BC86" i="13"/>
  <c r="BD86" i="13"/>
  <c r="BE86" i="13"/>
  <c r="BF86" i="13"/>
  <c r="BG86" i="13"/>
  <c r="BH86" i="13"/>
  <c r="BI86" i="13"/>
  <c r="BJ86" i="13"/>
  <c r="AW87" i="13"/>
  <c r="AX87" i="13"/>
  <c r="AY87" i="13"/>
  <c r="AZ87" i="13"/>
  <c r="BA87" i="13"/>
  <c r="BB87" i="13"/>
  <c r="BC87" i="13"/>
  <c r="BD87" i="13"/>
  <c r="BE87" i="13"/>
  <c r="BF87" i="13"/>
  <c r="BG87" i="13"/>
  <c r="BH87" i="13"/>
  <c r="BI87" i="13"/>
  <c r="BJ87" i="13"/>
  <c r="AW88" i="13"/>
  <c r="AX88" i="13"/>
  <c r="AY88" i="13"/>
  <c r="AZ88" i="13"/>
  <c r="BA88" i="13"/>
  <c r="BB88" i="13"/>
  <c r="BC88" i="13"/>
  <c r="BD88" i="13"/>
  <c r="BE88" i="13"/>
  <c r="BF88" i="13"/>
  <c r="BG88" i="13"/>
  <c r="BH88" i="13"/>
  <c r="BI88" i="13"/>
  <c r="BJ88" i="13"/>
  <c r="AW89" i="13"/>
  <c r="AX89" i="13"/>
  <c r="AY89" i="13"/>
  <c r="AZ89" i="13"/>
  <c r="BA89" i="13"/>
  <c r="BB89" i="13"/>
  <c r="BC89" i="13"/>
  <c r="BD89" i="13"/>
  <c r="BE89" i="13"/>
  <c r="BF89" i="13"/>
  <c r="BG89" i="13"/>
  <c r="BH89" i="13"/>
  <c r="BI89" i="13"/>
  <c r="BJ89" i="13"/>
  <c r="AW90" i="13"/>
  <c r="AX90" i="13"/>
  <c r="AY90" i="13"/>
  <c r="AZ90" i="13"/>
  <c r="BA90" i="13"/>
  <c r="BB90" i="13"/>
  <c r="BC90" i="13"/>
  <c r="BD90" i="13"/>
  <c r="BE90" i="13"/>
  <c r="BF90" i="13"/>
  <c r="BG90" i="13"/>
  <c r="BH90" i="13"/>
  <c r="BI90" i="13"/>
  <c r="BJ90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AW92" i="13"/>
  <c r="AX92" i="13"/>
  <c r="AY92" i="13"/>
  <c r="AZ92" i="13"/>
  <c r="BA92" i="13"/>
  <c r="BB92" i="13"/>
  <c r="BC92" i="13"/>
  <c r="BD92" i="13"/>
  <c r="BE92" i="13"/>
  <c r="BF92" i="13"/>
  <c r="BG92" i="13"/>
  <c r="BH92" i="13"/>
  <c r="BI92" i="13"/>
  <c r="BJ92" i="13"/>
  <c r="AW93" i="13"/>
  <c r="AX93" i="13"/>
  <c r="AY93" i="13"/>
  <c r="AZ93" i="13"/>
  <c r="BA93" i="13"/>
  <c r="BB93" i="13"/>
  <c r="BC93" i="13"/>
  <c r="BD93" i="13"/>
  <c r="BE93" i="13"/>
  <c r="BF93" i="13"/>
  <c r="BG93" i="13"/>
  <c r="BH93" i="13"/>
  <c r="BI93" i="13"/>
  <c r="BJ93" i="13"/>
  <c r="AW94" i="13"/>
  <c r="AX94" i="13"/>
  <c r="AY94" i="13"/>
  <c r="AZ94" i="13"/>
  <c r="BA94" i="13"/>
  <c r="BB94" i="13"/>
  <c r="BC94" i="13"/>
  <c r="BD94" i="13"/>
  <c r="BE94" i="13"/>
  <c r="BF94" i="13"/>
  <c r="BG94" i="13"/>
  <c r="BH94" i="13"/>
  <c r="BI94" i="13"/>
  <c r="BJ94" i="13"/>
  <c r="AW95" i="13"/>
  <c r="AX95" i="13"/>
  <c r="AY95" i="13"/>
  <c r="AZ95" i="13"/>
  <c r="BA95" i="13"/>
  <c r="BB95" i="13"/>
  <c r="BC95" i="13"/>
  <c r="BD95" i="13"/>
  <c r="BE95" i="13"/>
  <c r="BF95" i="13"/>
  <c r="BG95" i="13"/>
  <c r="BH95" i="13"/>
  <c r="BI95" i="13"/>
  <c r="BJ95" i="13"/>
  <c r="AW96" i="13"/>
  <c r="AX96" i="13"/>
  <c r="AY96" i="13"/>
  <c r="AZ96" i="13"/>
  <c r="BA96" i="13"/>
  <c r="BB96" i="13"/>
  <c r="BC96" i="13"/>
  <c r="BD96" i="13"/>
  <c r="BE96" i="13"/>
  <c r="BF96" i="13"/>
  <c r="BG96" i="13"/>
  <c r="BH96" i="13"/>
  <c r="BI96" i="13"/>
  <c r="BJ96" i="13"/>
  <c r="AW97" i="13"/>
  <c r="AX97" i="13"/>
  <c r="AY97" i="13"/>
  <c r="AZ97" i="13"/>
  <c r="BA97" i="13"/>
  <c r="BB97" i="13"/>
  <c r="BC97" i="13"/>
  <c r="BD97" i="13"/>
  <c r="BE97" i="13"/>
  <c r="BF97" i="13"/>
  <c r="BG97" i="13"/>
  <c r="BH97" i="13"/>
  <c r="BI97" i="13"/>
  <c r="BJ97" i="13"/>
  <c r="AW98" i="13"/>
  <c r="AX98" i="13"/>
  <c r="AY98" i="13"/>
  <c r="AZ98" i="13"/>
  <c r="BA98" i="13"/>
  <c r="BB98" i="13"/>
  <c r="BC98" i="13"/>
  <c r="BD98" i="13"/>
  <c r="BE98" i="13"/>
  <c r="BF98" i="13"/>
  <c r="BG98" i="13"/>
  <c r="BH98" i="13"/>
  <c r="BI98" i="13"/>
  <c r="BJ98" i="13"/>
  <c r="AW99" i="13"/>
  <c r="AX99" i="13"/>
  <c r="AY99" i="13"/>
  <c r="AZ99" i="13"/>
  <c r="BA99" i="13"/>
  <c r="BB99" i="13"/>
  <c r="BC99" i="13"/>
  <c r="BD99" i="13"/>
  <c r="BE99" i="13"/>
  <c r="BF99" i="13"/>
  <c r="BG99" i="13"/>
  <c r="BH99" i="13"/>
  <c r="BI99" i="13"/>
  <c r="BJ99" i="13"/>
  <c r="AW100" i="13"/>
  <c r="AX100" i="13"/>
  <c r="AY100" i="13"/>
  <c r="AZ100" i="13"/>
  <c r="BA100" i="13"/>
  <c r="BB100" i="13"/>
  <c r="BC100" i="13"/>
  <c r="BD100" i="13"/>
  <c r="BE100" i="13"/>
  <c r="BF100" i="13"/>
  <c r="BG100" i="13"/>
  <c r="BH100" i="13"/>
  <c r="BI100" i="13"/>
  <c r="BJ100" i="13"/>
  <c r="AW101" i="13"/>
  <c r="AX101" i="13"/>
  <c r="AY101" i="13"/>
  <c r="AZ101" i="13"/>
  <c r="BA101" i="13"/>
  <c r="BB101" i="13"/>
  <c r="BC101" i="13"/>
  <c r="BD101" i="13"/>
  <c r="BE101" i="13"/>
  <c r="BF101" i="13"/>
  <c r="BG101" i="13"/>
  <c r="BH101" i="13"/>
  <c r="BI101" i="13"/>
  <c r="BJ101" i="13"/>
  <c r="AW102" i="13"/>
  <c r="AX102" i="13"/>
  <c r="AY102" i="13"/>
  <c r="AZ102" i="13"/>
  <c r="BA102" i="13"/>
  <c r="BB102" i="13"/>
  <c r="BC102" i="13"/>
  <c r="BD102" i="13"/>
  <c r="BE102" i="13"/>
  <c r="BF102" i="13"/>
  <c r="BG102" i="13"/>
  <c r="BH102" i="13"/>
  <c r="BI102" i="13"/>
  <c r="BJ102" i="13"/>
  <c r="AW103" i="13"/>
  <c r="AX103" i="13"/>
  <c r="AY103" i="13"/>
  <c r="AZ103" i="13"/>
  <c r="BA103" i="13"/>
  <c r="BB103" i="13"/>
  <c r="BC103" i="13"/>
  <c r="BD103" i="13"/>
  <c r="BE103" i="13"/>
  <c r="BF103" i="13"/>
  <c r="BG103" i="13"/>
  <c r="BH103" i="13"/>
  <c r="BI103" i="13"/>
  <c r="BJ103" i="13"/>
  <c r="AW104" i="13"/>
  <c r="AX104" i="13"/>
  <c r="AY104" i="13"/>
  <c r="AZ104" i="13"/>
  <c r="BA104" i="13"/>
  <c r="BB104" i="13"/>
  <c r="BC104" i="13"/>
  <c r="BD104" i="13"/>
  <c r="BE104" i="13"/>
  <c r="BF104" i="13"/>
  <c r="BG104" i="13"/>
  <c r="BH104" i="13"/>
  <c r="BI104" i="13"/>
  <c r="BJ104" i="13"/>
  <c r="AW105" i="13"/>
  <c r="AX105" i="13"/>
  <c r="AY105" i="13"/>
  <c r="AZ105" i="13"/>
  <c r="BA105" i="13"/>
  <c r="BB105" i="13"/>
  <c r="BC105" i="13"/>
  <c r="BD105" i="13"/>
  <c r="BE105" i="13"/>
  <c r="BF105" i="13"/>
  <c r="BG105" i="13"/>
  <c r="BH105" i="13"/>
  <c r="BI105" i="13"/>
  <c r="BJ105" i="13"/>
  <c r="AW106" i="13"/>
  <c r="AX106" i="13"/>
  <c r="AY106" i="13"/>
  <c r="AZ106" i="13"/>
  <c r="BA106" i="13"/>
  <c r="BB106" i="13"/>
  <c r="BC106" i="13"/>
  <c r="BD106" i="13"/>
  <c r="BE106" i="13"/>
  <c r="BF106" i="13"/>
  <c r="BG106" i="13"/>
  <c r="BH106" i="13"/>
  <c r="BI106" i="13"/>
  <c r="BJ106" i="13"/>
  <c r="AW107" i="13"/>
  <c r="AX107" i="13"/>
  <c r="AY107" i="13"/>
  <c r="AZ107" i="13"/>
  <c r="BA107" i="13"/>
  <c r="BB107" i="13"/>
  <c r="BC107" i="13"/>
  <c r="BD107" i="13"/>
  <c r="BE107" i="13"/>
  <c r="BF107" i="13"/>
  <c r="BG107" i="13"/>
  <c r="BH107" i="13"/>
  <c r="BI107" i="13"/>
  <c r="BJ107" i="13"/>
  <c r="AW108" i="13"/>
  <c r="AX108" i="13"/>
  <c r="AY108" i="13"/>
  <c r="AZ108" i="13"/>
  <c r="BA108" i="13"/>
  <c r="BB108" i="13"/>
  <c r="BC108" i="13"/>
  <c r="BD108" i="13"/>
  <c r="BE108" i="13"/>
  <c r="BF108" i="13"/>
  <c r="BG108" i="13"/>
  <c r="BH108" i="13"/>
  <c r="BI108" i="13"/>
  <c r="BJ108" i="13"/>
  <c r="AW109" i="13"/>
  <c r="AX109" i="13"/>
  <c r="AY109" i="13"/>
  <c r="AZ109" i="13"/>
  <c r="BA109" i="13"/>
  <c r="BB109" i="13"/>
  <c r="BC109" i="13"/>
  <c r="BD109" i="13"/>
  <c r="BE109" i="13"/>
  <c r="BF109" i="13"/>
  <c r="BG109" i="13"/>
  <c r="BH109" i="13"/>
  <c r="BI109" i="13"/>
  <c r="BJ109" i="13"/>
  <c r="AW110" i="13"/>
  <c r="AX110" i="13"/>
  <c r="AY110" i="13"/>
  <c r="AZ110" i="13"/>
  <c r="BA110" i="13"/>
  <c r="BB110" i="13"/>
  <c r="BC110" i="13"/>
  <c r="BD110" i="13"/>
  <c r="BE110" i="13"/>
  <c r="BF110" i="13"/>
  <c r="BG110" i="13"/>
  <c r="BH110" i="13"/>
  <c r="BI110" i="13"/>
  <c r="BJ110" i="13"/>
  <c r="AW111" i="13"/>
  <c r="AX111" i="13"/>
  <c r="AY111" i="13"/>
  <c r="AZ111" i="13"/>
  <c r="BA111" i="13"/>
  <c r="BB111" i="13"/>
  <c r="BC111" i="13"/>
  <c r="BD111" i="13"/>
  <c r="BE111" i="13"/>
  <c r="BF111" i="13"/>
  <c r="BG111" i="13"/>
  <c r="BH111" i="13"/>
  <c r="BI111" i="13"/>
  <c r="BJ111" i="13"/>
  <c r="AW112" i="13"/>
  <c r="AX112" i="13"/>
  <c r="AY112" i="13"/>
  <c r="AZ112" i="13"/>
  <c r="BA112" i="13"/>
  <c r="BB112" i="13"/>
  <c r="BC112" i="13"/>
  <c r="BD112" i="13"/>
  <c r="BE112" i="13"/>
  <c r="BF112" i="13"/>
  <c r="BG112" i="13"/>
  <c r="BH112" i="13"/>
  <c r="BI112" i="13"/>
  <c r="BJ112" i="13"/>
  <c r="AW113" i="13"/>
  <c r="AX113" i="13"/>
  <c r="AY113" i="13"/>
  <c r="AZ113" i="13"/>
  <c r="BA113" i="13"/>
  <c r="BB113" i="13"/>
  <c r="BC113" i="13"/>
  <c r="BD113" i="13"/>
  <c r="BE113" i="13"/>
  <c r="BF113" i="13"/>
  <c r="BG113" i="13"/>
  <c r="BH113" i="13"/>
  <c r="BI113" i="13"/>
  <c r="BJ113" i="13"/>
  <c r="AW114" i="13"/>
  <c r="AX114" i="13"/>
  <c r="AY114" i="13"/>
  <c r="AZ114" i="13"/>
  <c r="BA114" i="13"/>
  <c r="BB114" i="13"/>
  <c r="BC114" i="13"/>
  <c r="BD114" i="13"/>
  <c r="BE114" i="13"/>
  <c r="BF114" i="13"/>
  <c r="BG114" i="13"/>
  <c r="BH114" i="13"/>
  <c r="BI114" i="13"/>
  <c r="BJ114" i="13"/>
  <c r="AW115" i="13"/>
  <c r="AX115" i="13"/>
  <c r="AY115" i="13"/>
  <c r="AZ115" i="13"/>
  <c r="BA115" i="13"/>
  <c r="BB115" i="13"/>
  <c r="BC115" i="13"/>
  <c r="BD115" i="13"/>
  <c r="BE115" i="13"/>
  <c r="BF115" i="13"/>
  <c r="BG115" i="13"/>
  <c r="BH115" i="13"/>
  <c r="BI115" i="13"/>
  <c r="BJ115" i="13"/>
  <c r="AW116" i="13"/>
  <c r="AX116" i="13"/>
  <c r="AY116" i="13"/>
  <c r="AZ116" i="13"/>
  <c r="BA116" i="13"/>
  <c r="BB116" i="13"/>
  <c r="BC116" i="13"/>
  <c r="BD116" i="13"/>
  <c r="BE116" i="13"/>
  <c r="BF116" i="13"/>
  <c r="BG116" i="13"/>
  <c r="BH116" i="13"/>
  <c r="BI116" i="13"/>
  <c r="BJ116" i="13"/>
  <c r="AW117" i="13"/>
  <c r="AX117" i="13"/>
  <c r="AY117" i="13"/>
  <c r="AZ117" i="13"/>
  <c r="BA117" i="13"/>
  <c r="BB117" i="13"/>
  <c r="BC117" i="13"/>
  <c r="BD117" i="13"/>
  <c r="BE117" i="13"/>
  <c r="BF117" i="13"/>
  <c r="BG117" i="13"/>
  <c r="BH117" i="13"/>
  <c r="BI117" i="13"/>
  <c r="BJ117" i="13"/>
  <c r="AW118" i="13"/>
  <c r="AX118" i="13"/>
  <c r="AY118" i="13"/>
  <c r="AZ118" i="13"/>
  <c r="BA118" i="13"/>
  <c r="BB118" i="13"/>
  <c r="BC118" i="13"/>
  <c r="BD118" i="13"/>
  <c r="BE118" i="13"/>
  <c r="BF118" i="13"/>
  <c r="BG118" i="13"/>
  <c r="BH118" i="13"/>
  <c r="BI118" i="13"/>
  <c r="BJ118" i="13"/>
  <c r="AW119" i="13"/>
  <c r="AX119" i="13"/>
  <c r="AY119" i="13"/>
  <c r="AZ119" i="13"/>
  <c r="BA119" i="13"/>
  <c r="BB119" i="13"/>
  <c r="BC119" i="13"/>
  <c r="BD119" i="13"/>
  <c r="BE119" i="13"/>
  <c r="BF119" i="13"/>
  <c r="BG119" i="13"/>
  <c r="BH119" i="13"/>
  <c r="BI119" i="13"/>
  <c r="BJ119" i="13"/>
  <c r="AW120" i="13"/>
  <c r="AX120" i="13"/>
  <c r="AY120" i="13"/>
  <c r="AZ120" i="13"/>
  <c r="BA120" i="13"/>
  <c r="BB120" i="13"/>
  <c r="BC120" i="13"/>
  <c r="BD120" i="13"/>
  <c r="BE120" i="13"/>
  <c r="BF120" i="13"/>
  <c r="BG120" i="13"/>
  <c r="BH120" i="13"/>
  <c r="BI120" i="13"/>
  <c r="BJ120" i="13"/>
  <c r="AW121" i="13"/>
  <c r="AX121" i="13"/>
  <c r="AY121" i="13"/>
  <c r="AZ121" i="13"/>
  <c r="BA121" i="13"/>
  <c r="BB121" i="13"/>
  <c r="BC121" i="13"/>
  <c r="BD121" i="13"/>
  <c r="BE121" i="13"/>
  <c r="BF121" i="13"/>
  <c r="BG121" i="13"/>
  <c r="BH121" i="13"/>
  <c r="BI121" i="13"/>
  <c r="BJ121" i="13"/>
  <c r="AW122" i="13"/>
  <c r="AX122" i="13"/>
  <c r="AY122" i="13"/>
  <c r="AZ122" i="13"/>
  <c r="BA122" i="13"/>
  <c r="BB122" i="13"/>
  <c r="BC122" i="13"/>
  <c r="BD122" i="13"/>
  <c r="BE122" i="13"/>
  <c r="BF122" i="13"/>
  <c r="BG122" i="13"/>
  <c r="BH122" i="13"/>
  <c r="BI122" i="13"/>
  <c r="BJ122" i="13"/>
  <c r="AW123" i="13"/>
  <c r="AX123" i="13"/>
  <c r="AY123" i="13"/>
  <c r="AZ123" i="13"/>
  <c r="BA123" i="13"/>
  <c r="BB123" i="13"/>
  <c r="BC123" i="13"/>
  <c r="BD123" i="13"/>
  <c r="BE123" i="13"/>
  <c r="BF123" i="13"/>
  <c r="BG123" i="13"/>
  <c r="BH123" i="13"/>
  <c r="BI123" i="13"/>
  <c r="BJ123" i="13"/>
  <c r="AW124" i="13"/>
  <c r="AX124" i="13"/>
  <c r="AY124" i="13"/>
  <c r="AZ124" i="13"/>
  <c r="BA124" i="13"/>
  <c r="BB124" i="13"/>
  <c r="BC124" i="13"/>
  <c r="BD124" i="13"/>
  <c r="BE124" i="13"/>
  <c r="BF124" i="13"/>
  <c r="BG124" i="13"/>
  <c r="BH124" i="13"/>
  <c r="BI124" i="13"/>
  <c r="BJ124" i="13"/>
  <c r="AW125" i="13"/>
  <c r="AX125" i="13"/>
  <c r="AY125" i="13"/>
  <c r="AZ125" i="13"/>
  <c r="BA125" i="13"/>
  <c r="BB125" i="13"/>
  <c r="BC125" i="13"/>
  <c r="BD125" i="13"/>
  <c r="BE125" i="13"/>
  <c r="BF125" i="13"/>
  <c r="BG125" i="13"/>
  <c r="BH125" i="13"/>
  <c r="BI125" i="13"/>
  <c r="BJ125" i="13"/>
  <c r="AW126" i="13"/>
  <c r="AX126" i="13"/>
  <c r="AY126" i="13"/>
  <c r="AZ126" i="13"/>
  <c r="BA126" i="13"/>
  <c r="BB126" i="13"/>
  <c r="BC126" i="13"/>
  <c r="BD126" i="13"/>
  <c r="BE126" i="13"/>
  <c r="BF126" i="13"/>
  <c r="BG126" i="13"/>
  <c r="BH126" i="13"/>
  <c r="BI126" i="13"/>
  <c r="BJ126" i="13"/>
  <c r="AW127" i="13"/>
  <c r="AX127" i="13"/>
  <c r="AY127" i="13"/>
  <c r="AZ127" i="13"/>
  <c r="BA127" i="13"/>
  <c r="BB127" i="13"/>
  <c r="BC127" i="13"/>
  <c r="BD127" i="13"/>
  <c r="BE127" i="13"/>
  <c r="BF127" i="13"/>
  <c r="BG127" i="13"/>
  <c r="BH127" i="13"/>
  <c r="BI127" i="13"/>
  <c r="BJ127" i="13"/>
  <c r="AW128" i="13"/>
  <c r="AX128" i="13"/>
  <c r="AY128" i="13"/>
  <c r="AZ128" i="13"/>
  <c r="BA128" i="13"/>
  <c r="BB128" i="13"/>
  <c r="BC128" i="13"/>
  <c r="BD128" i="13"/>
  <c r="BE128" i="13"/>
  <c r="BF128" i="13"/>
  <c r="BG128" i="13"/>
  <c r="BH128" i="13"/>
  <c r="BI128" i="13"/>
  <c r="BJ128" i="13"/>
  <c r="AW129" i="13"/>
  <c r="AX129" i="13"/>
  <c r="AY129" i="13"/>
  <c r="AZ129" i="13"/>
  <c r="BA129" i="13"/>
  <c r="BB129" i="13"/>
  <c r="BC129" i="13"/>
  <c r="BD129" i="13"/>
  <c r="BE129" i="13"/>
  <c r="BF129" i="13"/>
  <c r="BG129" i="13"/>
  <c r="BH129" i="13"/>
  <c r="BI129" i="13"/>
  <c r="BJ129" i="13"/>
  <c r="AW130" i="13"/>
  <c r="AX130" i="13"/>
  <c r="AY130" i="13"/>
  <c r="AZ130" i="13"/>
  <c r="BA130" i="13"/>
  <c r="BB130" i="13"/>
  <c r="BC130" i="13"/>
  <c r="BD130" i="13"/>
  <c r="BE130" i="13"/>
  <c r="BF130" i="13"/>
  <c r="BG130" i="13"/>
  <c r="BH130" i="13"/>
  <c r="BI130" i="13"/>
  <c r="BJ130" i="13"/>
  <c r="AW131" i="13"/>
  <c r="AX131" i="13"/>
  <c r="AY131" i="13"/>
  <c r="AZ131" i="13"/>
  <c r="BA131" i="13"/>
  <c r="BB131" i="13"/>
  <c r="BC131" i="13"/>
  <c r="BD131" i="13"/>
  <c r="BE131" i="13"/>
  <c r="BF131" i="13"/>
  <c r="BG131" i="13"/>
  <c r="BH131" i="13"/>
  <c r="BI131" i="13"/>
  <c r="BJ131" i="13"/>
  <c r="AW132" i="13"/>
  <c r="AX132" i="13"/>
  <c r="AY132" i="13"/>
  <c r="AZ132" i="13"/>
  <c r="BA132" i="13"/>
  <c r="BB132" i="13"/>
  <c r="BC132" i="13"/>
  <c r="BD132" i="13"/>
  <c r="BE132" i="13"/>
  <c r="BF132" i="13"/>
  <c r="BG132" i="13"/>
  <c r="BH132" i="13"/>
  <c r="BI132" i="13"/>
  <c r="BJ132" i="13"/>
  <c r="AW133" i="13"/>
  <c r="AX133" i="13"/>
  <c r="AY133" i="13"/>
  <c r="AZ133" i="13"/>
  <c r="BA133" i="13"/>
  <c r="BB133" i="13"/>
  <c r="BC133" i="13"/>
  <c r="BD133" i="13"/>
  <c r="BE133" i="13"/>
  <c r="BF133" i="13"/>
  <c r="BG133" i="13"/>
  <c r="BH133" i="13"/>
  <c r="BI133" i="13"/>
  <c r="BJ133" i="13"/>
  <c r="AW134" i="13"/>
  <c r="AX134" i="13"/>
  <c r="AY134" i="13"/>
  <c r="AZ134" i="13"/>
  <c r="BA134" i="13"/>
  <c r="BB134" i="13"/>
  <c r="BC134" i="13"/>
  <c r="BD134" i="13"/>
  <c r="BE134" i="13"/>
  <c r="BF134" i="13"/>
  <c r="BG134" i="13"/>
  <c r="BH134" i="13"/>
  <c r="BI134" i="13"/>
  <c r="BJ134" i="13"/>
  <c r="AW135" i="13"/>
  <c r="AX135" i="13"/>
  <c r="AY135" i="13"/>
  <c r="AZ135" i="13"/>
  <c r="BA135" i="13"/>
  <c r="BB135" i="13"/>
  <c r="BC135" i="13"/>
  <c r="BD135" i="13"/>
  <c r="BE135" i="13"/>
  <c r="BF135" i="13"/>
  <c r="BG135" i="13"/>
  <c r="BH135" i="13"/>
  <c r="BI135" i="13"/>
  <c r="BJ135" i="13"/>
  <c r="AW136" i="13"/>
  <c r="AX136" i="13"/>
  <c r="AY136" i="13"/>
  <c r="AZ136" i="13"/>
  <c r="BA136" i="13"/>
  <c r="BB136" i="13"/>
  <c r="BC136" i="13"/>
  <c r="BD136" i="13"/>
  <c r="BE136" i="13"/>
  <c r="BF136" i="13"/>
  <c r="BG136" i="13"/>
  <c r="BH136" i="13"/>
  <c r="BI136" i="13"/>
  <c r="BJ136" i="13"/>
  <c r="AW137" i="13"/>
  <c r="AX137" i="13"/>
  <c r="AY137" i="13"/>
  <c r="AZ137" i="13"/>
  <c r="BA137" i="13"/>
  <c r="BB137" i="13"/>
  <c r="BC137" i="13"/>
  <c r="BD137" i="13"/>
  <c r="BE137" i="13"/>
  <c r="BF137" i="13"/>
  <c r="BG137" i="13"/>
  <c r="BH137" i="13"/>
  <c r="BI137" i="13"/>
  <c r="BJ137" i="13"/>
  <c r="AW138" i="13"/>
  <c r="AX138" i="13"/>
  <c r="AY138" i="13"/>
  <c r="AZ138" i="13"/>
  <c r="BA138" i="13"/>
  <c r="BB138" i="13"/>
  <c r="BC138" i="13"/>
  <c r="BD138" i="13"/>
  <c r="BE138" i="13"/>
  <c r="BF138" i="13"/>
  <c r="BG138" i="13"/>
  <c r="BH138" i="13"/>
  <c r="BI138" i="13"/>
  <c r="BJ138" i="13"/>
  <c r="AW139" i="13"/>
  <c r="AX139" i="13"/>
  <c r="AY139" i="13"/>
  <c r="AZ139" i="13"/>
  <c r="BA139" i="13"/>
  <c r="BB139" i="13"/>
  <c r="BC139" i="13"/>
  <c r="BD139" i="13"/>
  <c r="BE139" i="13"/>
  <c r="BF139" i="13"/>
  <c r="BG139" i="13"/>
  <c r="BH139" i="13"/>
  <c r="BI139" i="13"/>
  <c r="BJ139" i="13"/>
  <c r="AW140" i="13"/>
  <c r="AX140" i="13"/>
  <c r="AY140" i="13"/>
  <c r="AZ140" i="13"/>
  <c r="BA140" i="13"/>
  <c r="BB140" i="13"/>
  <c r="BC140" i="13"/>
  <c r="BD140" i="13"/>
  <c r="BE140" i="13"/>
  <c r="BF140" i="13"/>
  <c r="BG140" i="13"/>
  <c r="BH140" i="13"/>
  <c r="BI140" i="13"/>
  <c r="BJ140" i="13"/>
  <c r="AW141" i="13"/>
  <c r="AX141" i="13"/>
  <c r="AY141" i="13"/>
  <c r="AZ141" i="13"/>
  <c r="BA141" i="13"/>
  <c r="BB141" i="13"/>
  <c r="BC141" i="13"/>
  <c r="BD141" i="13"/>
  <c r="BE141" i="13"/>
  <c r="BF141" i="13"/>
  <c r="BG141" i="13"/>
  <c r="BH141" i="13"/>
  <c r="BI141" i="13"/>
  <c r="BJ141" i="13"/>
  <c r="AW142" i="13"/>
  <c r="AX142" i="13"/>
  <c r="AY142" i="13"/>
  <c r="AZ142" i="13"/>
  <c r="BA142" i="13"/>
  <c r="BB142" i="13"/>
  <c r="BC142" i="13"/>
  <c r="BD142" i="13"/>
  <c r="BE142" i="13"/>
  <c r="BF142" i="13"/>
  <c r="BG142" i="13"/>
  <c r="BH142" i="13"/>
  <c r="BI142" i="13"/>
  <c r="BJ142" i="13"/>
  <c r="AW143" i="13"/>
  <c r="AX143" i="13"/>
  <c r="AY143" i="13"/>
  <c r="AZ143" i="13"/>
  <c r="BA143" i="13"/>
  <c r="BB143" i="13"/>
  <c r="BC143" i="13"/>
  <c r="BD143" i="13"/>
  <c r="BE143" i="13"/>
  <c r="BF143" i="13"/>
  <c r="BG143" i="13"/>
  <c r="BH143" i="13"/>
  <c r="BI143" i="13"/>
  <c r="BJ143" i="13"/>
  <c r="AW144" i="13"/>
  <c r="AX144" i="13"/>
  <c r="AY144" i="13"/>
  <c r="AZ144" i="13"/>
  <c r="BA144" i="13"/>
  <c r="BB144" i="13"/>
  <c r="BC144" i="13"/>
  <c r="BD144" i="13"/>
  <c r="BE144" i="13"/>
  <c r="BF144" i="13"/>
  <c r="BG144" i="13"/>
  <c r="BH144" i="13"/>
  <c r="BI144" i="13"/>
  <c r="BJ144" i="13"/>
  <c r="AW145" i="13"/>
  <c r="AX145" i="13"/>
  <c r="AY145" i="13"/>
  <c r="AZ145" i="13"/>
  <c r="BA145" i="13"/>
  <c r="BB145" i="13"/>
  <c r="BC145" i="13"/>
  <c r="BD145" i="13"/>
  <c r="BE145" i="13"/>
  <c r="BF145" i="13"/>
  <c r="BG145" i="13"/>
  <c r="BH145" i="13"/>
  <c r="BI145" i="13"/>
  <c r="BJ145" i="13"/>
  <c r="AW146" i="13"/>
  <c r="AX146" i="13"/>
  <c r="AY146" i="13"/>
  <c r="AZ146" i="13"/>
  <c r="BA146" i="13"/>
  <c r="BB146" i="13"/>
  <c r="BC146" i="13"/>
  <c r="BD146" i="13"/>
  <c r="BE146" i="13"/>
  <c r="BF146" i="13"/>
  <c r="BG146" i="13"/>
  <c r="BH146" i="13"/>
  <c r="BI146" i="13"/>
  <c r="BJ146" i="13"/>
  <c r="AW147" i="13"/>
  <c r="AX147" i="13"/>
  <c r="AY147" i="13"/>
  <c r="AZ147" i="13"/>
  <c r="BA147" i="13"/>
  <c r="BB147" i="13"/>
  <c r="BC147" i="13"/>
  <c r="BD147" i="13"/>
  <c r="BE147" i="13"/>
  <c r="BF147" i="13"/>
  <c r="BG147" i="13"/>
  <c r="BH147" i="13"/>
  <c r="BI147" i="13"/>
  <c r="BJ147" i="13"/>
  <c r="AW148" i="13"/>
  <c r="AX148" i="13"/>
  <c r="AY148" i="13"/>
  <c r="AZ148" i="13"/>
  <c r="BA148" i="13"/>
  <c r="BB148" i="13"/>
  <c r="BC148" i="13"/>
  <c r="BD148" i="13"/>
  <c r="BE148" i="13"/>
  <c r="BF148" i="13"/>
  <c r="BG148" i="13"/>
  <c r="BH148" i="13"/>
  <c r="BI148" i="13"/>
  <c r="BJ148" i="13"/>
  <c r="AW149" i="13"/>
  <c r="AX149" i="13"/>
  <c r="AY149" i="13"/>
  <c r="AZ149" i="13"/>
  <c r="BA149" i="13"/>
  <c r="BB149" i="13"/>
  <c r="BC149" i="13"/>
  <c r="BD149" i="13"/>
  <c r="BE149" i="13"/>
  <c r="BF149" i="13"/>
  <c r="BG149" i="13"/>
  <c r="BH149" i="13"/>
  <c r="BI149" i="13"/>
  <c r="BJ149" i="13"/>
  <c r="AW150" i="13"/>
  <c r="AX150" i="13"/>
  <c r="AY150" i="13"/>
  <c r="AZ150" i="13"/>
  <c r="BA150" i="13"/>
  <c r="BB150" i="13"/>
  <c r="BC150" i="13"/>
  <c r="BD150" i="13"/>
  <c r="BE150" i="13"/>
  <c r="BF150" i="13"/>
  <c r="BG150" i="13"/>
  <c r="BH150" i="13"/>
  <c r="BI150" i="13"/>
  <c r="BJ150" i="13"/>
  <c r="AW151" i="13"/>
  <c r="AX151" i="13"/>
  <c r="AY151" i="13"/>
  <c r="AZ151" i="13"/>
  <c r="BA151" i="13"/>
  <c r="BB151" i="13"/>
  <c r="BC151" i="13"/>
  <c r="BD151" i="13"/>
  <c r="BE151" i="13"/>
  <c r="BF151" i="13"/>
  <c r="BG151" i="13"/>
  <c r="BH151" i="13"/>
  <c r="BI151" i="13"/>
  <c r="BJ151" i="13"/>
  <c r="AW152" i="13"/>
  <c r="AX152" i="13"/>
  <c r="AY152" i="13"/>
  <c r="AZ152" i="13"/>
  <c r="BA152" i="13"/>
  <c r="BB152" i="13"/>
  <c r="BC152" i="13"/>
  <c r="BD152" i="13"/>
  <c r="BE152" i="13"/>
  <c r="BF152" i="13"/>
  <c r="BG152" i="13"/>
  <c r="BH152" i="13"/>
  <c r="BI152" i="13"/>
  <c r="BJ152" i="13"/>
  <c r="AW153" i="13"/>
  <c r="AX153" i="13"/>
  <c r="AY153" i="13"/>
  <c r="AZ153" i="13"/>
  <c r="BA153" i="13"/>
  <c r="BB153" i="13"/>
  <c r="BC153" i="13"/>
  <c r="BD153" i="13"/>
  <c r="BE153" i="13"/>
  <c r="BF153" i="13"/>
  <c r="BG153" i="13"/>
  <c r="BH153" i="13"/>
  <c r="BI153" i="13"/>
  <c r="BJ153" i="13"/>
  <c r="AW154" i="13"/>
  <c r="AX154" i="13"/>
  <c r="AY154" i="13"/>
  <c r="AZ154" i="13"/>
  <c r="BA154" i="13"/>
  <c r="BB154" i="13"/>
  <c r="BC154" i="13"/>
  <c r="BD154" i="13"/>
  <c r="BE154" i="13"/>
  <c r="BF154" i="13"/>
  <c r="BG154" i="13"/>
  <c r="BH154" i="13"/>
  <c r="BI154" i="13"/>
  <c r="BJ154" i="13"/>
  <c r="AW155" i="13"/>
  <c r="AX155" i="13"/>
  <c r="AY155" i="13"/>
  <c r="AZ155" i="13"/>
  <c r="BA155" i="13"/>
  <c r="BB155" i="13"/>
  <c r="BC155" i="13"/>
  <c r="BD155" i="13"/>
  <c r="BE155" i="13"/>
  <c r="BF155" i="13"/>
  <c r="BG155" i="13"/>
  <c r="BH155" i="13"/>
  <c r="BI155" i="13"/>
  <c r="BJ155" i="13"/>
  <c r="AW156" i="13"/>
  <c r="AX156" i="13"/>
  <c r="AY156" i="13"/>
  <c r="AZ156" i="13"/>
  <c r="BA156" i="13"/>
  <c r="BB156" i="13"/>
  <c r="BC156" i="13"/>
  <c r="BD156" i="13"/>
  <c r="BE156" i="13"/>
  <c r="BF156" i="13"/>
  <c r="BG156" i="13"/>
  <c r="BH156" i="13"/>
  <c r="BI156" i="13"/>
  <c r="BJ156" i="13"/>
  <c r="AW157" i="13"/>
  <c r="AX157" i="13"/>
  <c r="AY157" i="13"/>
  <c r="AZ157" i="13"/>
  <c r="BA157" i="13"/>
  <c r="BB157" i="13"/>
  <c r="BC157" i="13"/>
  <c r="BD157" i="13"/>
  <c r="BE157" i="13"/>
  <c r="BF157" i="13"/>
  <c r="BG157" i="13"/>
  <c r="BH157" i="13"/>
  <c r="BI157" i="13"/>
  <c r="BJ157" i="13"/>
  <c r="AW158" i="13"/>
  <c r="AX158" i="13"/>
  <c r="AY158" i="13"/>
  <c r="AZ158" i="13"/>
  <c r="BA158" i="13"/>
  <c r="BB158" i="13"/>
  <c r="BC158" i="13"/>
  <c r="BD158" i="13"/>
  <c r="BE158" i="13"/>
  <c r="BF158" i="13"/>
  <c r="BG158" i="13"/>
  <c r="BH158" i="13"/>
  <c r="BI158" i="13"/>
  <c r="BJ158" i="13"/>
  <c r="AW159" i="13"/>
  <c r="AX159" i="13"/>
  <c r="AY159" i="13"/>
  <c r="AZ159" i="13"/>
  <c r="BA159" i="13"/>
  <c r="BB159" i="13"/>
  <c r="BC159" i="13"/>
  <c r="BD159" i="13"/>
  <c r="BE159" i="13"/>
  <c r="BF159" i="13"/>
  <c r="BG159" i="13"/>
  <c r="BH159" i="13"/>
  <c r="BI159" i="13"/>
  <c r="BJ159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AW161" i="13"/>
  <c r="AX161" i="13"/>
  <c r="AY161" i="13"/>
  <c r="AZ161" i="13"/>
  <c r="BA161" i="13"/>
  <c r="BB161" i="13"/>
  <c r="BC161" i="13"/>
  <c r="BD161" i="13"/>
  <c r="BE161" i="13"/>
  <c r="BF161" i="13"/>
  <c r="BG161" i="13"/>
  <c r="BH161" i="13"/>
  <c r="BI161" i="13"/>
  <c r="BJ161" i="13"/>
  <c r="AW162" i="13"/>
  <c r="AX162" i="13"/>
  <c r="AY162" i="13"/>
  <c r="AZ162" i="13"/>
  <c r="BA162" i="13"/>
  <c r="BB162" i="13"/>
  <c r="BC162" i="13"/>
  <c r="BD162" i="13"/>
  <c r="BE162" i="13"/>
  <c r="BF162" i="13"/>
  <c r="BG162" i="13"/>
  <c r="BH162" i="13"/>
  <c r="BI162" i="13"/>
  <c r="BJ162" i="13"/>
  <c r="AW163" i="13"/>
  <c r="AX163" i="13"/>
  <c r="AY163" i="13"/>
  <c r="AZ163" i="13"/>
  <c r="BA163" i="13"/>
  <c r="BB163" i="13"/>
  <c r="BC163" i="13"/>
  <c r="BD163" i="13"/>
  <c r="BE163" i="13"/>
  <c r="BF163" i="13"/>
  <c r="BG163" i="13"/>
  <c r="BH163" i="13"/>
  <c r="BI163" i="13"/>
  <c r="BJ163" i="13"/>
  <c r="AW164" i="13"/>
  <c r="AX164" i="13"/>
  <c r="AY164" i="13"/>
  <c r="AZ164" i="13"/>
  <c r="BA164" i="13"/>
  <c r="BB164" i="13"/>
  <c r="BC164" i="13"/>
  <c r="BD164" i="13"/>
  <c r="BE164" i="13"/>
  <c r="BF164" i="13"/>
  <c r="BG164" i="13"/>
  <c r="BH164" i="13"/>
  <c r="BI164" i="13"/>
  <c r="BJ164" i="13"/>
  <c r="AW165" i="13"/>
  <c r="AX165" i="13"/>
  <c r="AY165" i="13"/>
  <c r="AZ165" i="13"/>
  <c r="BA165" i="13"/>
  <c r="BB165" i="13"/>
  <c r="BC165" i="13"/>
  <c r="BD165" i="13"/>
  <c r="BE165" i="13"/>
  <c r="BF165" i="13"/>
  <c r="BG165" i="13"/>
  <c r="BH165" i="13"/>
  <c r="BI165" i="13"/>
  <c r="BJ165" i="13"/>
  <c r="AW166" i="13"/>
  <c r="AX166" i="13"/>
  <c r="AY166" i="13"/>
  <c r="AZ166" i="13"/>
  <c r="BA166" i="13"/>
  <c r="BB166" i="13"/>
  <c r="BC166" i="13"/>
  <c r="BD166" i="13"/>
  <c r="BE166" i="13"/>
  <c r="BF166" i="13"/>
  <c r="BG166" i="13"/>
  <c r="BH166" i="13"/>
  <c r="BI166" i="13"/>
  <c r="BJ166" i="13"/>
  <c r="AW167" i="13"/>
  <c r="AX167" i="13"/>
  <c r="AY167" i="13"/>
  <c r="AZ167" i="13"/>
  <c r="BA167" i="13"/>
  <c r="BB167" i="13"/>
  <c r="BC167" i="13"/>
  <c r="BD167" i="13"/>
  <c r="BE167" i="13"/>
  <c r="BF167" i="13"/>
  <c r="BG167" i="13"/>
  <c r="BH167" i="13"/>
  <c r="BI167" i="13"/>
  <c r="BJ167" i="13"/>
  <c r="AW168" i="13"/>
  <c r="AX168" i="13"/>
  <c r="AY168" i="13"/>
  <c r="AZ168" i="13"/>
  <c r="BA168" i="13"/>
  <c r="BB168" i="13"/>
  <c r="BC168" i="13"/>
  <c r="BD168" i="13"/>
  <c r="BE168" i="13"/>
  <c r="BF168" i="13"/>
  <c r="BG168" i="13"/>
  <c r="BH168" i="13"/>
  <c r="BI168" i="13"/>
  <c r="BJ168" i="13"/>
  <c r="AW169" i="13"/>
  <c r="AX169" i="13"/>
  <c r="AY169" i="13"/>
  <c r="AZ169" i="13"/>
  <c r="BA169" i="13"/>
  <c r="BB169" i="13"/>
  <c r="BC169" i="13"/>
  <c r="BD169" i="13"/>
  <c r="BE169" i="13"/>
  <c r="BF169" i="13"/>
  <c r="BG169" i="13"/>
  <c r="BH169" i="13"/>
  <c r="BI169" i="13"/>
  <c r="BJ169" i="13"/>
  <c r="AW170" i="13"/>
  <c r="AX170" i="13"/>
  <c r="AY170" i="13"/>
  <c r="AZ170" i="13"/>
  <c r="BA170" i="13"/>
  <c r="BB170" i="13"/>
  <c r="BC170" i="13"/>
  <c r="BD170" i="13"/>
  <c r="BE170" i="13"/>
  <c r="BF170" i="13"/>
  <c r="BG170" i="13"/>
  <c r="BH170" i="13"/>
  <c r="BI170" i="13"/>
  <c r="BJ170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AW172" i="13"/>
  <c r="AX172" i="13"/>
  <c r="AY172" i="13"/>
  <c r="AZ172" i="13"/>
  <c r="BA172" i="13"/>
  <c r="BB172" i="13"/>
  <c r="BC172" i="13"/>
  <c r="BD172" i="13"/>
  <c r="BE172" i="13"/>
  <c r="BF172" i="13"/>
  <c r="BG172" i="13"/>
  <c r="BH172" i="13"/>
  <c r="BI172" i="13"/>
  <c r="BJ172" i="13"/>
  <c r="AW173" i="13"/>
  <c r="AX173" i="13"/>
  <c r="AY173" i="13"/>
  <c r="AZ173" i="13"/>
  <c r="BA173" i="13"/>
  <c r="BB173" i="13"/>
  <c r="BC173" i="13"/>
  <c r="BD173" i="13"/>
  <c r="BE173" i="13"/>
  <c r="BF173" i="13"/>
  <c r="BG173" i="13"/>
  <c r="BH173" i="13"/>
  <c r="BI173" i="13"/>
  <c r="BJ173" i="13"/>
  <c r="AW174" i="13"/>
  <c r="AX174" i="13"/>
  <c r="AY174" i="13"/>
  <c r="AZ174" i="13"/>
  <c r="BA174" i="13"/>
  <c r="BB174" i="13"/>
  <c r="BC174" i="13"/>
  <c r="BD174" i="13"/>
  <c r="BE174" i="13"/>
  <c r="BF174" i="13"/>
  <c r="BG174" i="13"/>
  <c r="BH174" i="13"/>
  <c r="BI174" i="13"/>
  <c r="BJ174" i="13"/>
  <c r="AW175" i="13"/>
  <c r="AX175" i="13"/>
  <c r="AY175" i="13"/>
  <c r="AZ175" i="13"/>
  <c r="BA175" i="13"/>
  <c r="BB175" i="13"/>
  <c r="BC175" i="13"/>
  <c r="BD175" i="13"/>
  <c r="BE175" i="13"/>
  <c r="BF175" i="13"/>
  <c r="BG175" i="13"/>
  <c r="BH175" i="13"/>
  <c r="BI175" i="13"/>
  <c r="BJ175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AW177" i="13"/>
  <c r="AX177" i="13"/>
  <c r="AY177" i="13"/>
  <c r="AZ177" i="13"/>
  <c r="BA177" i="13"/>
  <c r="BB177" i="13"/>
  <c r="BC177" i="13"/>
  <c r="BD177" i="13"/>
  <c r="BE177" i="13"/>
  <c r="BF177" i="13"/>
  <c r="BG177" i="13"/>
  <c r="BH177" i="13"/>
  <c r="BI177" i="13"/>
  <c r="BJ177" i="13"/>
  <c r="AW178" i="13"/>
  <c r="AX178" i="13"/>
  <c r="AY178" i="13"/>
  <c r="AZ178" i="13"/>
  <c r="BA178" i="13"/>
  <c r="BB178" i="13"/>
  <c r="BC178" i="13"/>
  <c r="BD178" i="13"/>
  <c r="BE178" i="13"/>
  <c r="BF178" i="13"/>
  <c r="BG178" i="13"/>
  <c r="BH178" i="13"/>
  <c r="BI178" i="13"/>
  <c r="BJ178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I179" i="13"/>
  <c r="BJ179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I180" i="13"/>
  <c r="BJ180" i="13"/>
  <c r="AW181" i="13"/>
  <c r="AX181" i="13"/>
  <c r="AY181" i="13"/>
  <c r="AZ181" i="13"/>
  <c r="BA181" i="13"/>
  <c r="BB181" i="13"/>
  <c r="BC181" i="13"/>
  <c r="BD181" i="13"/>
  <c r="BE181" i="13"/>
  <c r="BF181" i="13"/>
  <c r="BG181" i="13"/>
  <c r="BH181" i="13"/>
  <c r="BI181" i="13"/>
  <c r="BJ181" i="13"/>
  <c r="AW182" i="13"/>
  <c r="AX182" i="13"/>
  <c r="AY182" i="13"/>
  <c r="AZ182" i="13"/>
  <c r="BA182" i="13"/>
  <c r="BB182" i="13"/>
  <c r="BC182" i="13"/>
  <c r="BD182" i="13"/>
  <c r="BE182" i="13"/>
  <c r="BF182" i="13"/>
  <c r="BG182" i="13"/>
  <c r="BH182" i="13"/>
  <c r="BI182" i="13"/>
  <c r="BJ182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I183" i="13"/>
  <c r="BJ183" i="13"/>
  <c r="AW184" i="13"/>
  <c r="AX184" i="13"/>
  <c r="AY184" i="13"/>
  <c r="AZ184" i="13"/>
  <c r="BA184" i="13"/>
  <c r="BB184" i="13"/>
  <c r="BC184" i="13"/>
  <c r="BD184" i="13"/>
  <c r="BE184" i="13"/>
  <c r="BF184" i="13"/>
  <c r="BG184" i="13"/>
  <c r="BH184" i="13"/>
  <c r="BI184" i="13"/>
  <c r="BJ184" i="13"/>
  <c r="AW185" i="13"/>
  <c r="AX185" i="13"/>
  <c r="AY185" i="13"/>
  <c r="AZ185" i="13"/>
  <c r="BA185" i="13"/>
  <c r="BB185" i="13"/>
  <c r="BC185" i="13"/>
  <c r="BD185" i="13"/>
  <c r="BE185" i="13"/>
  <c r="BF185" i="13"/>
  <c r="BG185" i="13"/>
  <c r="BH185" i="13"/>
  <c r="BI185" i="13"/>
  <c r="BJ185" i="13"/>
  <c r="AW186" i="13"/>
  <c r="AX186" i="13"/>
  <c r="AY186" i="13"/>
  <c r="AZ186" i="13"/>
  <c r="BA186" i="13"/>
  <c r="BB186" i="13"/>
  <c r="BC186" i="13"/>
  <c r="BD186" i="13"/>
  <c r="BE186" i="13"/>
  <c r="BF186" i="13"/>
  <c r="BG186" i="13"/>
  <c r="BH186" i="13"/>
  <c r="BI186" i="13"/>
  <c r="BJ186" i="13"/>
  <c r="AW187" i="13"/>
  <c r="AX187" i="13"/>
  <c r="AY187" i="13"/>
  <c r="AZ187" i="13"/>
  <c r="BA187" i="13"/>
  <c r="BB187" i="13"/>
  <c r="BC187" i="13"/>
  <c r="BD187" i="13"/>
  <c r="BE187" i="13"/>
  <c r="BF187" i="13"/>
  <c r="BG187" i="13"/>
  <c r="BH187" i="13"/>
  <c r="BI187" i="13"/>
  <c r="BJ187" i="13"/>
  <c r="AW188" i="13"/>
  <c r="AX188" i="13"/>
  <c r="AY188" i="13"/>
  <c r="AZ188" i="13"/>
  <c r="BA188" i="13"/>
  <c r="BB188" i="13"/>
  <c r="BC188" i="13"/>
  <c r="BD188" i="13"/>
  <c r="BE188" i="13"/>
  <c r="BF188" i="13"/>
  <c r="BG188" i="13"/>
  <c r="BH188" i="13"/>
  <c r="BI188" i="13"/>
  <c r="BJ188" i="13"/>
  <c r="AW189" i="13"/>
  <c r="AX189" i="13"/>
  <c r="AY189" i="13"/>
  <c r="AZ189" i="13"/>
  <c r="BA189" i="13"/>
  <c r="BB189" i="13"/>
  <c r="BC189" i="13"/>
  <c r="BD189" i="13"/>
  <c r="BE189" i="13"/>
  <c r="BF189" i="13"/>
  <c r="BG189" i="13"/>
  <c r="BH189" i="13"/>
  <c r="BI189" i="13"/>
  <c r="BJ189" i="13"/>
  <c r="AW190" i="13"/>
  <c r="AX190" i="13"/>
  <c r="AY190" i="13"/>
  <c r="AZ190" i="13"/>
  <c r="BA190" i="13"/>
  <c r="BB190" i="13"/>
  <c r="BC190" i="13"/>
  <c r="BD190" i="13"/>
  <c r="BE190" i="13"/>
  <c r="BF190" i="13"/>
  <c r="BG190" i="13"/>
  <c r="BH190" i="13"/>
  <c r="BI190" i="13"/>
  <c r="BJ190" i="13"/>
  <c r="AW191" i="13"/>
  <c r="AX191" i="13"/>
  <c r="AY191" i="13"/>
  <c r="AZ191" i="13"/>
  <c r="BA191" i="13"/>
  <c r="BB191" i="13"/>
  <c r="BC191" i="13"/>
  <c r="BD191" i="13"/>
  <c r="BE191" i="13"/>
  <c r="BF191" i="13"/>
  <c r="BG191" i="13"/>
  <c r="BH191" i="13"/>
  <c r="BI191" i="13"/>
  <c r="BJ191" i="13"/>
  <c r="AW192" i="13"/>
  <c r="AX192" i="13"/>
  <c r="AY192" i="13"/>
  <c r="AZ192" i="13"/>
  <c r="BA192" i="13"/>
  <c r="BB192" i="13"/>
  <c r="BC192" i="13"/>
  <c r="BD192" i="13"/>
  <c r="BE192" i="13"/>
  <c r="BF192" i="13"/>
  <c r="BG192" i="13"/>
  <c r="BH192" i="13"/>
  <c r="BI192" i="13"/>
  <c r="BJ192" i="13"/>
  <c r="AW193" i="13"/>
  <c r="AX193" i="13"/>
  <c r="AY193" i="13"/>
  <c r="AZ193" i="13"/>
  <c r="BA193" i="13"/>
  <c r="BB193" i="13"/>
  <c r="BC193" i="13"/>
  <c r="BD193" i="13"/>
  <c r="BE193" i="13"/>
  <c r="BF193" i="13"/>
  <c r="BG193" i="13"/>
  <c r="BH193" i="13"/>
  <c r="BI193" i="13"/>
  <c r="BJ193" i="13"/>
  <c r="AW194" i="13"/>
  <c r="AX194" i="13"/>
  <c r="AY194" i="13"/>
  <c r="AZ194" i="13"/>
  <c r="BA194" i="13"/>
  <c r="BB194" i="13"/>
  <c r="BC194" i="13"/>
  <c r="BD194" i="13"/>
  <c r="BE194" i="13"/>
  <c r="BF194" i="13"/>
  <c r="BG194" i="13"/>
  <c r="BH194" i="13"/>
  <c r="BI194" i="13"/>
  <c r="BJ194" i="13"/>
  <c r="AW195" i="13"/>
  <c r="AX195" i="13"/>
  <c r="AY195" i="13"/>
  <c r="AZ195" i="13"/>
  <c r="BA195" i="13"/>
  <c r="BB195" i="13"/>
  <c r="BC195" i="13"/>
  <c r="BD195" i="13"/>
  <c r="BE195" i="13"/>
  <c r="BF195" i="13"/>
  <c r="BG195" i="13"/>
  <c r="BH195" i="13"/>
  <c r="BI195" i="13"/>
  <c r="BJ195" i="13"/>
  <c r="AW196" i="13"/>
  <c r="AX196" i="13"/>
  <c r="AY196" i="13"/>
  <c r="AZ196" i="13"/>
  <c r="BA196" i="13"/>
  <c r="BB196" i="13"/>
  <c r="BC196" i="13"/>
  <c r="BD196" i="13"/>
  <c r="BE196" i="13"/>
  <c r="BF196" i="13"/>
  <c r="BG196" i="13"/>
  <c r="BH196" i="13"/>
  <c r="BI196" i="13"/>
  <c r="BJ196" i="13"/>
  <c r="AW197" i="13"/>
  <c r="AX197" i="13"/>
  <c r="AY197" i="13"/>
  <c r="AZ197" i="13"/>
  <c r="BA197" i="13"/>
  <c r="BB197" i="13"/>
  <c r="BC197" i="13"/>
  <c r="BD197" i="13"/>
  <c r="BE197" i="13"/>
  <c r="BF197" i="13"/>
  <c r="BG197" i="13"/>
  <c r="BH197" i="13"/>
  <c r="BI197" i="13"/>
  <c r="BJ197" i="13"/>
  <c r="AW198" i="13"/>
  <c r="AX198" i="13"/>
  <c r="AY198" i="13"/>
  <c r="AZ198" i="13"/>
  <c r="BA198" i="13"/>
  <c r="BB198" i="13"/>
  <c r="BC198" i="13"/>
  <c r="BD198" i="13"/>
  <c r="BE198" i="13"/>
  <c r="BF198" i="13"/>
  <c r="BG198" i="13"/>
  <c r="BH198" i="13"/>
  <c r="BI198" i="13"/>
  <c r="BJ198" i="13"/>
  <c r="AW199" i="13"/>
  <c r="AX199" i="13"/>
  <c r="AY199" i="13"/>
  <c r="AZ199" i="13"/>
  <c r="BA199" i="13"/>
  <c r="BB199" i="13"/>
  <c r="BC199" i="13"/>
  <c r="BD199" i="13"/>
  <c r="BE199" i="13"/>
  <c r="BF199" i="13"/>
  <c r="BG199" i="13"/>
  <c r="BH199" i="13"/>
  <c r="BI199" i="13"/>
  <c r="BJ199" i="13"/>
  <c r="AW200" i="13"/>
  <c r="AX200" i="13"/>
  <c r="AY200" i="13"/>
  <c r="AZ200" i="13"/>
  <c r="BA200" i="13"/>
  <c r="BB200" i="13"/>
  <c r="BC200" i="13"/>
  <c r="BD200" i="13"/>
  <c r="BE200" i="13"/>
  <c r="BF200" i="13"/>
  <c r="BG200" i="13"/>
  <c r="BH200" i="13"/>
  <c r="BI200" i="13"/>
  <c r="BJ200" i="13"/>
  <c r="AW201" i="13"/>
  <c r="AX201" i="13"/>
  <c r="AY201" i="13"/>
  <c r="AZ201" i="13"/>
  <c r="BA201" i="13"/>
  <c r="BB201" i="13"/>
  <c r="BC201" i="13"/>
  <c r="BD201" i="13"/>
  <c r="BE201" i="13"/>
  <c r="BF201" i="13"/>
  <c r="BG201" i="13"/>
  <c r="BH201" i="13"/>
  <c r="BI201" i="13"/>
  <c r="BJ201" i="13"/>
  <c r="AW202" i="13"/>
  <c r="AX202" i="13"/>
  <c r="AY202" i="13"/>
  <c r="AZ202" i="13"/>
  <c r="BA202" i="13"/>
  <c r="BB202" i="13"/>
  <c r="BC202" i="13"/>
  <c r="BD202" i="13"/>
  <c r="BE202" i="13"/>
  <c r="BF202" i="13"/>
  <c r="BG202" i="13"/>
  <c r="BH202" i="13"/>
  <c r="BI202" i="13"/>
  <c r="BJ202" i="13"/>
  <c r="AW203" i="13"/>
  <c r="AX203" i="13"/>
  <c r="AY203" i="13"/>
  <c r="AZ203" i="13"/>
  <c r="BA203" i="13"/>
  <c r="BB203" i="13"/>
  <c r="BC203" i="13"/>
  <c r="BD203" i="13"/>
  <c r="BE203" i="13"/>
  <c r="BF203" i="13"/>
  <c r="BG203" i="13"/>
  <c r="BH203" i="13"/>
  <c r="BI203" i="13"/>
  <c r="BJ203" i="13"/>
  <c r="AW204" i="13"/>
  <c r="AX204" i="13"/>
  <c r="AY204" i="13"/>
  <c r="AZ204" i="13"/>
  <c r="BA204" i="13"/>
  <c r="BB204" i="13"/>
  <c r="BC204" i="13"/>
  <c r="BD204" i="13"/>
  <c r="BE204" i="13"/>
  <c r="BF204" i="13"/>
  <c r="BG204" i="13"/>
  <c r="BH204" i="13"/>
  <c r="BI204" i="13"/>
  <c r="BJ204" i="13"/>
  <c r="AW205" i="13"/>
  <c r="AX205" i="13"/>
  <c r="AY205" i="13"/>
  <c r="AZ205" i="13"/>
  <c r="BA205" i="13"/>
  <c r="BB205" i="13"/>
  <c r="BC205" i="13"/>
  <c r="BD205" i="13"/>
  <c r="BE205" i="13"/>
  <c r="BF205" i="13"/>
  <c r="BG205" i="13"/>
  <c r="BH205" i="13"/>
  <c r="BI205" i="13"/>
  <c r="BJ205" i="13"/>
  <c r="AW206" i="13"/>
  <c r="AX206" i="13"/>
  <c r="AY206" i="13"/>
  <c r="AZ206" i="13"/>
  <c r="BA206" i="13"/>
  <c r="BB206" i="13"/>
  <c r="BC206" i="13"/>
  <c r="BD206" i="13"/>
  <c r="BE206" i="13"/>
  <c r="BF206" i="13"/>
  <c r="BG206" i="13"/>
  <c r="BH206" i="13"/>
  <c r="BI206" i="13"/>
  <c r="BJ206" i="13"/>
  <c r="AW207" i="13"/>
  <c r="AX207" i="13"/>
  <c r="AY207" i="13"/>
  <c r="AZ207" i="13"/>
  <c r="BA207" i="13"/>
  <c r="BB207" i="13"/>
  <c r="BC207" i="13"/>
  <c r="BD207" i="13"/>
  <c r="BE207" i="13"/>
  <c r="BF207" i="13"/>
  <c r="BG207" i="13"/>
  <c r="BH207" i="13"/>
  <c r="BI207" i="13"/>
  <c r="BJ207" i="13"/>
  <c r="AW208" i="13"/>
  <c r="AX208" i="13"/>
  <c r="AY208" i="13"/>
  <c r="AZ208" i="13"/>
  <c r="BA208" i="13"/>
  <c r="BB208" i="13"/>
  <c r="BC208" i="13"/>
  <c r="BD208" i="13"/>
  <c r="BE208" i="13"/>
  <c r="BF208" i="13"/>
  <c r="BG208" i="13"/>
  <c r="BH208" i="13"/>
  <c r="BI208" i="13"/>
  <c r="BJ208" i="13"/>
  <c r="AW209" i="13"/>
  <c r="AX209" i="13"/>
  <c r="AY209" i="13"/>
  <c r="AZ209" i="13"/>
  <c r="BA209" i="13"/>
  <c r="BB209" i="13"/>
  <c r="BC209" i="13"/>
  <c r="BD209" i="13"/>
  <c r="BE209" i="13"/>
  <c r="BF209" i="13"/>
  <c r="BG209" i="13"/>
  <c r="BH209" i="13"/>
  <c r="BI209" i="13"/>
  <c r="BJ209" i="13"/>
  <c r="AW210" i="13"/>
  <c r="AX210" i="13"/>
  <c r="AY210" i="13"/>
  <c r="AZ210" i="13"/>
  <c r="BA210" i="13"/>
  <c r="BB210" i="13"/>
  <c r="BC210" i="13"/>
  <c r="BD210" i="13"/>
  <c r="BE210" i="13"/>
  <c r="BF210" i="13"/>
  <c r="BG210" i="13"/>
  <c r="BH210" i="13"/>
  <c r="BI210" i="13"/>
  <c r="BJ210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J211" i="13"/>
  <c r="AW212" i="13"/>
  <c r="AX212" i="13"/>
  <c r="AY212" i="13"/>
  <c r="AZ212" i="13"/>
  <c r="BA212" i="13"/>
  <c r="BB212" i="13"/>
  <c r="BC212" i="13"/>
  <c r="BD212" i="13"/>
  <c r="BE212" i="13"/>
  <c r="BF212" i="13"/>
  <c r="BG212" i="13"/>
  <c r="BH212" i="13"/>
  <c r="BI212" i="13"/>
  <c r="BJ212" i="13"/>
  <c r="AW213" i="13"/>
  <c r="AX213" i="13"/>
  <c r="AY213" i="13"/>
  <c r="AZ213" i="13"/>
  <c r="BA213" i="13"/>
  <c r="BB213" i="13"/>
  <c r="BC213" i="13"/>
  <c r="BD213" i="13"/>
  <c r="BE213" i="13"/>
  <c r="BF213" i="13"/>
  <c r="BG213" i="13"/>
  <c r="BH213" i="13"/>
  <c r="BI213" i="13"/>
  <c r="BJ213" i="13"/>
  <c r="AW214" i="13"/>
  <c r="AX214" i="13"/>
  <c r="AY214" i="13"/>
  <c r="AZ214" i="13"/>
  <c r="BA214" i="13"/>
  <c r="BB214" i="13"/>
  <c r="BC214" i="13"/>
  <c r="BD214" i="13"/>
  <c r="BE214" i="13"/>
  <c r="BF214" i="13"/>
  <c r="BG214" i="13"/>
  <c r="BH214" i="13"/>
  <c r="BI214" i="13"/>
  <c r="BJ214" i="13"/>
  <c r="AW215" i="13"/>
  <c r="AX215" i="13"/>
  <c r="AY215" i="13"/>
  <c r="AZ215" i="13"/>
  <c r="BA215" i="13"/>
  <c r="BB215" i="13"/>
  <c r="BC215" i="13"/>
  <c r="BD215" i="13"/>
  <c r="BE215" i="13"/>
  <c r="BF215" i="13"/>
  <c r="BG215" i="13"/>
  <c r="BH215" i="13"/>
  <c r="BI215" i="13"/>
  <c r="BJ215" i="13"/>
  <c r="AW216" i="13"/>
  <c r="AX216" i="13"/>
  <c r="AY216" i="13"/>
  <c r="AZ216" i="13"/>
  <c r="BA216" i="13"/>
  <c r="BB216" i="13"/>
  <c r="BC216" i="13"/>
  <c r="BD216" i="13"/>
  <c r="BE216" i="13"/>
  <c r="BF216" i="13"/>
  <c r="BG216" i="13"/>
  <c r="BH216" i="13"/>
  <c r="BI216" i="13"/>
  <c r="BJ216" i="13"/>
  <c r="AW217" i="13"/>
  <c r="AX217" i="13"/>
  <c r="AY217" i="13"/>
  <c r="AZ217" i="13"/>
  <c r="BA217" i="13"/>
  <c r="BB217" i="13"/>
  <c r="BC217" i="13"/>
  <c r="BD217" i="13"/>
  <c r="BE217" i="13"/>
  <c r="BF217" i="13"/>
  <c r="BG217" i="13"/>
  <c r="BH217" i="13"/>
  <c r="BI217" i="13"/>
  <c r="BJ217" i="13"/>
  <c r="AW218" i="13"/>
  <c r="AX218" i="13"/>
  <c r="AY218" i="13"/>
  <c r="AZ218" i="13"/>
  <c r="BA218" i="13"/>
  <c r="BB218" i="13"/>
  <c r="BC218" i="13"/>
  <c r="BD218" i="13"/>
  <c r="BE218" i="13"/>
  <c r="BF218" i="13"/>
  <c r="BG218" i="13"/>
  <c r="BH218" i="13"/>
  <c r="BI218" i="13"/>
  <c r="BJ218" i="13"/>
  <c r="AW219" i="13"/>
  <c r="AX219" i="13"/>
  <c r="AY219" i="13"/>
  <c r="AZ219" i="13"/>
  <c r="BA219" i="13"/>
  <c r="BB219" i="13"/>
  <c r="BC219" i="13"/>
  <c r="BD219" i="13"/>
  <c r="BE219" i="13"/>
  <c r="BF219" i="13"/>
  <c r="BG219" i="13"/>
  <c r="BH219" i="13"/>
  <c r="BI219" i="13"/>
  <c r="BJ219" i="13"/>
  <c r="AW220" i="13"/>
  <c r="AX220" i="13"/>
  <c r="AY220" i="13"/>
  <c r="AZ220" i="13"/>
  <c r="BA220" i="13"/>
  <c r="BB220" i="13"/>
  <c r="BC220" i="13"/>
  <c r="BD220" i="13"/>
  <c r="BE220" i="13"/>
  <c r="BF220" i="13"/>
  <c r="BG220" i="13"/>
  <c r="BH220" i="13"/>
  <c r="BI220" i="13"/>
  <c r="BJ220" i="13"/>
  <c r="AW221" i="13"/>
  <c r="AX221" i="13"/>
  <c r="AY221" i="13"/>
  <c r="AZ221" i="13"/>
  <c r="BA221" i="13"/>
  <c r="BB221" i="13"/>
  <c r="BC221" i="13"/>
  <c r="BD221" i="13"/>
  <c r="BE221" i="13"/>
  <c r="BF221" i="13"/>
  <c r="BG221" i="13"/>
  <c r="BH221" i="13"/>
  <c r="BI221" i="13"/>
  <c r="BJ221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AW6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I6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U6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T103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T109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T111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T113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S117" i="13"/>
  <c r="T117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S121" i="13"/>
  <c r="T121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S137" i="13"/>
  <c r="T137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G151" i="13"/>
  <c r="H151" i="13"/>
  <c r="I151" i="13"/>
  <c r="J151" i="13"/>
  <c r="K151" i="13"/>
  <c r="L151" i="13"/>
  <c r="M151" i="13"/>
  <c r="N151" i="13"/>
  <c r="O151" i="13"/>
  <c r="P151" i="13"/>
  <c r="Q151" i="13"/>
  <c r="R151" i="13"/>
  <c r="S151" i="13"/>
  <c r="T151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S159" i="13"/>
  <c r="T159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S161" i="13"/>
  <c r="T161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G164" i="13"/>
  <c r="H164" i="13"/>
  <c r="I164" i="13"/>
  <c r="J164" i="13"/>
  <c r="K164" i="13"/>
  <c r="L164" i="13"/>
  <c r="M164" i="13"/>
  <c r="N164" i="13"/>
  <c r="O164" i="13"/>
  <c r="P164" i="13"/>
  <c r="Q164" i="13"/>
  <c r="R164" i="13"/>
  <c r="S164" i="13"/>
  <c r="T164" i="13"/>
  <c r="G165" i="13"/>
  <c r="H165" i="13"/>
  <c r="I165" i="13"/>
  <c r="J165" i="13"/>
  <c r="K165" i="13"/>
  <c r="L165" i="13"/>
  <c r="M165" i="13"/>
  <c r="N165" i="13"/>
  <c r="O165" i="13"/>
  <c r="P165" i="13"/>
  <c r="Q165" i="13"/>
  <c r="R165" i="13"/>
  <c r="S165" i="13"/>
  <c r="T165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S166" i="13"/>
  <c r="T166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S167" i="13"/>
  <c r="T167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G169" i="13"/>
  <c r="H169" i="13"/>
  <c r="I169" i="13"/>
  <c r="J169" i="13"/>
  <c r="K169" i="13"/>
  <c r="L169" i="13"/>
  <c r="M169" i="13"/>
  <c r="N169" i="13"/>
  <c r="O169" i="13"/>
  <c r="P169" i="13"/>
  <c r="Q169" i="13"/>
  <c r="R169" i="13"/>
  <c r="S169" i="13"/>
  <c r="T169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S170" i="13"/>
  <c r="T170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G172" i="13"/>
  <c r="H172" i="13"/>
  <c r="I172" i="13"/>
  <c r="J172" i="13"/>
  <c r="K172" i="13"/>
  <c r="L172" i="13"/>
  <c r="M172" i="13"/>
  <c r="N172" i="13"/>
  <c r="O172" i="13"/>
  <c r="P172" i="13"/>
  <c r="Q172" i="13"/>
  <c r="R172" i="13"/>
  <c r="S172" i="13"/>
  <c r="T172" i="13"/>
  <c r="G173" i="13"/>
  <c r="H173" i="13"/>
  <c r="I173" i="13"/>
  <c r="J173" i="13"/>
  <c r="K173" i="13"/>
  <c r="L173" i="13"/>
  <c r="M173" i="13"/>
  <c r="N173" i="13"/>
  <c r="O173" i="13"/>
  <c r="P173" i="13"/>
  <c r="Q173" i="13"/>
  <c r="R173" i="13"/>
  <c r="S173" i="13"/>
  <c r="T173" i="13"/>
  <c r="G174" i="13"/>
  <c r="H174" i="13"/>
  <c r="I174" i="13"/>
  <c r="J174" i="13"/>
  <c r="K174" i="13"/>
  <c r="L174" i="13"/>
  <c r="M174" i="13"/>
  <c r="N174" i="13"/>
  <c r="O174" i="13"/>
  <c r="P174" i="13"/>
  <c r="Q174" i="13"/>
  <c r="R174" i="13"/>
  <c r="S174" i="13"/>
  <c r="T174" i="13"/>
  <c r="G175" i="13"/>
  <c r="H175" i="13"/>
  <c r="I175" i="13"/>
  <c r="J175" i="13"/>
  <c r="K175" i="13"/>
  <c r="L175" i="13"/>
  <c r="M175" i="13"/>
  <c r="N175" i="13"/>
  <c r="O175" i="13"/>
  <c r="P175" i="13"/>
  <c r="Q175" i="13"/>
  <c r="R175" i="13"/>
  <c r="S175" i="13"/>
  <c r="T175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S176" i="13"/>
  <c r="T176" i="13"/>
  <c r="G177" i="13"/>
  <c r="H177" i="13"/>
  <c r="I177" i="13"/>
  <c r="J177" i="13"/>
  <c r="K177" i="13"/>
  <c r="L177" i="13"/>
  <c r="M177" i="13"/>
  <c r="N177" i="13"/>
  <c r="O177" i="13"/>
  <c r="P177" i="13"/>
  <c r="Q177" i="13"/>
  <c r="R177" i="13"/>
  <c r="S177" i="13"/>
  <c r="T177" i="13"/>
  <c r="G178" i="13"/>
  <c r="H178" i="13"/>
  <c r="I178" i="13"/>
  <c r="J178" i="13"/>
  <c r="K178" i="13"/>
  <c r="L178" i="13"/>
  <c r="M178" i="13"/>
  <c r="N178" i="13"/>
  <c r="O178" i="13"/>
  <c r="P178" i="13"/>
  <c r="Q178" i="13"/>
  <c r="R178" i="13"/>
  <c r="S178" i="13"/>
  <c r="T178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S180" i="13"/>
  <c r="T180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S181" i="13"/>
  <c r="T181" i="13"/>
  <c r="G182" i="13"/>
  <c r="H182" i="13"/>
  <c r="I182" i="13"/>
  <c r="J182" i="13"/>
  <c r="K182" i="13"/>
  <c r="L182" i="13"/>
  <c r="M182" i="13"/>
  <c r="N182" i="13"/>
  <c r="O182" i="13"/>
  <c r="P182" i="13"/>
  <c r="Q182" i="13"/>
  <c r="R182" i="13"/>
  <c r="S182" i="13"/>
  <c r="T182" i="13"/>
  <c r="G183" i="13"/>
  <c r="H183" i="13"/>
  <c r="I183" i="13"/>
  <c r="J183" i="13"/>
  <c r="K183" i="13"/>
  <c r="L183" i="13"/>
  <c r="M183" i="13"/>
  <c r="N183" i="13"/>
  <c r="O183" i="13"/>
  <c r="P183" i="13"/>
  <c r="Q183" i="13"/>
  <c r="R183" i="13"/>
  <c r="S183" i="13"/>
  <c r="T183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S185" i="13"/>
  <c r="T185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S187" i="13"/>
  <c r="T187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S189" i="13"/>
  <c r="T189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S190" i="13"/>
  <c r="T190" i="13"/>
  <c r="G191" i="13"/>
  <c r="H191" i="13"/>
  <c r="I191" i="13"/>
  <c r="J191" i="13"/>
  <c r="K191" i="13"/>
  <c r="L191" i="13"/>
  <c r="M191" i="13"/>
  <c r="N191" i="13"/>
  <c r="O191" i="13"/>
  <c r="P191" i="13"/>
  <c r="Q191" i="13"/>
  <c r="R191" i="13"/>
  <c r="S191" i="13"/>
  <c r="T191" i="13"/>
  <c r="G192" i="13"/>
  <c r="H192" i="13"/>
  <c r="I192" i="13"/>
  <c r="J192" i="13"/>
  <c r="K192" i="13"/>
  <c r="L192" i="13"/>
  <c r="M192" i="13"/>
  <c r="N192" i="13"/>
  <c r="O192" i="13"/>
  <c r="P192" i="13"/>
  <c r="Q192" i="13"/>
  <c r="R192" i="13"/>
  <c r="S192" i="13"/>
  <c r="T192" i="13"/>
  <c r="G193" i="13"/>
  <c r="H193" i="13"/>
  <c r="I193" i="13"/>
  <c r="J193" i="13"/>
  <c r="K193" i="13"/>
  <c r="L193" i="13"/>
  <c r="M193" i="13"/>
  <c r="N193" i="13"/>
  <c r="O193" i="13"/>
  <c r="P193" i="13"/>
  <c r="Q193" i="13"/>
  <c r="R193" i="13"/>
  <c r="S193" i="13"/>
  <c r="T193" i="13"/>
  <c r="G194" i="13"/>
  <c r="H194" i="13"/>
  <c r="I194" i="13"/>
  <c r="J194" i="13"/>
  <c r="K194" i="13"/>
  <c r="L194" i="13"/>
  <c r="M194" i="13"/>
  <c r="N194" i="13"/>
  <c r="O194" i="13"/>
  <c r="P194" i="13"/>
  <c r="Q194" i="13"/>
  <c r="R194" i="13"/>
  <c r="S194" i="13"/>
  <c r="T194" i="13"/>
  <c r="G195" i="13"/>
  <c r="H195" i="13"/>
  <c r="I195" i="13"/>
  <c r="J195" i="13"/>
  <c r="K195" i="13"/>
  <c r="L195" i="13"/>
  <c r="M195" i="13"/>
  <c r="N195" i="13"/>
  <c r="O195" i="13"/>
  <c r="P195" i="13"/>
  <c r="Q195" i="13"/>
  <c r="R195" i="13"/>
  <c r="S195" i="13"/>
  <c r="T195" i="13"/>
  <c r="G196" i="13"/>
  <c r="H196" i="13"/>
  <c r="I196" i="13"/>
  <c r="J196" i="13"/>
  <c r="K196" i="13"/>
  <c r="L196" i="13"/>
  <c r="M196" i="13"/>
  <c r="N196" i="13"/>
  <c r="O196" i="13"/>
  <c r="P196" i="13"/>
  <c r="Q196" i="13"/>
  <c r="R196" i="13"/>
  <c r="S196" i="13"/>
  <c r="T196" i="13"/>
  <c r="G197" i="13"/>
  <c r="H197" i="13"/>
  <c r="I197" i="13"/>
  <c r="J197" i="13"/>
  <c r="K197" i="13"/>
  <c r="L197" i="13"/>
  <c r="M197" i="13"/>
  <c r="N197" i="13"/>
  <c r="O197" i="13"/>
  <c r="P197" i="13"/>
  <c r="Q197" i="13"/>
  <c r="R197" i="13"/>
  <c r="S197" i="13"/>
  <c r="T197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S198" i="13"/>
  <c r="T198" i="13"/>
  <c r="G199" i="13"/>
  <c r="H199" i="13"/>
  <c r="I199" i="13"/>
  <c r="J199" i="13"/>
  <c r="K199" i="13"/>
  <c r="L199" i="13"/>
  <c r="M199" i="13"/>
  <c r="N199" i="13"/>
  <c r="O199" i="13"/>
  <c r="P199" i="13"/>
  <c r="Q199" i="13"/>
  <c r="R199" i="13"/>
  <c r="S199" i="13"/>
  <c r="T199" i="13"/>
  <c r="G200" i="13"/>
  <c r="H200" i="13"/>
  <c r="I200" i="13"/>
  <c r="J200" i="13"/>
  <c r="K200" i="13"/>
  <c r="L200" i="13"/>
  <c r="M200" i="13"/>
  <c r="N200" i="13"/>
  <c r="O200" i="13"/>
  <c r="P200" i="13"/>
  <c r="Q200" i="13"/>
  <c r="R200" i="13"/>
  <c r="S200" i="13"/>
  <c r="T200" i="13"/>
  <c r="G201" i="13"/>
  <c r="H201" i="13"/>
  <c r="I201" i="13"/>
  <c r="J201" i="13"/>
  <c r="K201" i="13"/>
  <c r="L201" i="13"/>
  <c r="M201" i="13"/>
  <c r="N201" i="13"/>
  <c r="O201" i="13"/>
  <c r="P201" i="13"/>
  <c r="Q201" i="13"/>
  <c r="R201" i="13"/>
  <c r="S201" i="13"/>
  <c r="T201" i="13"/>
  <c r="G202" i="13"/>
  <c r="H202" i="13"/>
  <c r="I202" i="13"/>
  <c r="J202" i="13"/>
  <c r="K202" i="13"/>
  <c r="L202" i="13"/>
  <c r="M202" i="13"/>
  <c r="N202" i="13"/>
  <c r="O202" i="13"/>
  <c r="P202" i="13"/>
  <c r="Q202" i="13"/>
  <c r="R202" i="13"/>
  <c r="S202" i="13"/>
  <c r="T202" i="13"/>
  <c r="G203" i="13"/>
  <c r="H203" i="13"/>
  <c r="I203" i="13"/>
  <c r="J203" i="13"/>
  <c r="K203" i="13"/>
  <c r="L203" i="13"/>
  <c r="M203" i="13"/>
  <c r="N203" i="13"/>
  <c r="O203" i="13"/>
  <c r="P203" i="13"/>
  <c r="Q203" i="13"/>
  <c r="R203" i="13"/>
  <c r="S203" i="13"/>
  <c r="T203" i="13"/>
  <c r="G204" i="13"/>
  <c r="H204" i="13"/>
  <c r="I204" i="13"/>
  <c r="J204" i="13"/>
  <c r="K204" i="13"/>
  <c r="L204" i="13"/>
  <c r="M204" i="13"/>
  <c r="N204" i="13"/>
  <c r="O204" i="13"/>
  <c r="P204" i="13"/>
  <c r="Q204" i="13"/>
  <c r="R204" i="13"/>
  <c r="S204" i="13"/>
  <c r="T204" i="13"/>
  <c r="G205" i="13"/>
  <c r="H205" i="13"/>
  <c r="I205" i="13"/>
  <c r="J205" i="13"/>
  <c r="K205" i="13"/>
  <c r="L205" i="13"/>
  <c r="M205" i="13"/>
  <c r="N205" i="13"/>
  <c r="O205" i="13"/>
  <c r="P205" i="13"/>
  <c r="Q205" i="13"/>
  <c r="R205" i="13"/>
  <c r="S205" i="13"/>
  <c r="T205" i="13"/>
  <c r="G206" i="13"/>
  <c r="H206" i="13"/>
  <c r="I206" i="13"/>
  <c r="J206" i="13"/>
  <c r="K206" i="13"/>
  <c r="L206" i="13"/>
  <c r="M206" i="13"/>
  <c r="N206" i="13"/>
  <c r="O206" i="13"/>
  <c r="P206" i="13"/>
  <c r="Q206" i="13"/>
  <c r="R206" i="13"/>
  <c r="S206" i="13"/>
  <c r="T206" i="13"/>
  <c r="G207" i="13"/>
  <c r="H207" i="13"/>
  <c r="I207" i="13"/>
  <c r="J207" i="13"/>
  <c r="K207" i="13"/>
  <c r="L207" i="13"/>
  <c r="M207" i="13"/>
  <c r="N207" i="13"/>
  <c r="O207" i="13"/>
  <c r="P207" i="13"/>
  <c r="Q207" i="13"/>
  <c r="R207" i="13"/>
  <c r="S207" i="13"/>
  <c r="T207" i="13"/>
  <c r="G208" i="13"/>
  <c r="H208" i="13"/>
  <c r="I208" i="13"/>
  <c r="J208" i="13"/>
  <c r="K208" i="13"/>
  <c r="L208" i="13"/>
  <c r="M208" i="13"/>
  <c r="N208" i="13"/>
  <c r="O208" i="13"/>
  <c r="P208" i="13"/>
  <c r="Q208" i="13"/>
  <c r="R208" i="13"/>
  <c r="S208" i="13"/>
  <c r="T208" i="13"/>
  <c r="G209" i="13"/>
  <c r="H209" i="13"/>
  <c r="I209" i="13"/>
  <c r="J209" i="13"/>
  <c r="K209" i="13"/>
  <c r="L209" i="13"/>
  <c r="M209" i="13"/>
  <c r="N209" i="13"/>
  <c r="O209" i="13"/>
  <c r="P209" i="13"/>
  <c r="Q209" i="13"/>
  <c r="R209" i="13"/>
  <c r="S209" i="13"/>
  <c r="T209" i="13"/>
  <c r="G210" i="13"/>
  <c r="H210" i="13"/>
  <c r="I210" i="13"/>
  <c r="J210" i="13"/>
  <c r="K210" i="13"/>
  <c r="L210" i="13"/>
  <c r="M210" i="13"/>
  <c r="N210" i="13"/>
  <c r="O210" i="13"/>
  <c r="P210" i="13"/>
  <c r="Q210" i="13"/>
  <c r="R210" i="13"/>
  <c r="S210" i="13"/>
  <c r="T210" i="13"/>
  <c r="G211" i="13"/>
  <c r="H211" i="13"/>
  <c r="I211" i="13"/>
  <c r="J211" i="13"/>
  <c r="K211" i="13"/>
  <c r="L211" i="13"/>
  <c r="M211" i="13"/>
  <c r="N211" i="13"/>
  <c r="O211" i="13"/>
  <c r="P211" i="13"/>
  <c r="Q211" i="13"/>
  <c r="R211" i="13"/>
  <c r="S211" i="13"/>
  <c r="T211" i="13"/>
  <c r="G212" i="13"/>
  <c r="H212" i="13"/>
  <c r="I212" i="13"/>
  <c r="J212" i="13"/>
  <c r="K212" i="13"/>
  <c r="L212" i="13"/>
  <c r="M212" i="13"/>
  <c r="N212" i="13"/>
  <c r="O212" i="13"/>
  <c r="P212" i="13"/>
  <c r="Q212" i="13"/>
  <c r="R212" i="13"/>
  <c r="S212" i="13"/>
  <c r="T212" i="13"/>
  <c r="G213" i="13"/>
  <c r="H213" i="13"/>
  <c r="I213" i="13"/>
  <c r="J213" i="13"/>
  <c r="K213" i="13"/>
  <c r="L213" i="13"/>
  <c r="M213" i="13"/>
  <c r="N213" i="13"/>
  <c r="O213" i="13"/>
  <c r="P213" i="13"/>
  <c r="Q213" i="13"/>
  <c r="R213" i="13"/>
  <c r="S213" i="13"/>
  <c r="T213" i="13"/>
  <c r="G214" i="13"/>
  <c r="H214" i="13"/>
  <c r="I214" i="13"/>
  <c r="J214" i="13"/>
  <c r="K214" i="13"/>
  <c r="L214" i="13"/>
  <c r="M214" i="13"/>
  <c r="N214" i="13"/>
  <c r="O214" i="13"/>
  <c r="P214" i="13"/>
  <c r="Q214" i="13"/>
  <c r="R214" i="13"/>
  <c r="S214" i="13"/>
  <c r="T214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G6" i="13"/>
  <c r="Q130" i="8"/>
  <c r="A216" i="8"/>
  <c r="A157" i="8"/>
  <c r="A54" i="8"/>
  <c r="A59" i="8"/>
  <c r="A233" i="8"/>
  <c r="A190" i="8"/>
  <c r="A247" i="8"/>
  <c r="A64" i="8"/>
  <c r="A193" i="8"/>
  <c r="A79" i="8"/>
  <c r="A72" i="8"/>
  <c r="A228" i="8"/>
  <c r="A167" i="8"/>
  <c r="A38" i="8"/>
  <c r="A141" i="8"/>
  <c r="A214" i="8"/>
  <c r="A237" i="8"/>
  <c r="A68" i="8"/>
  <c r="A96" i="8"/>
  <c r="A134" i="8"/>
  <c r="A208" i="8"/>
  <c r="A110" i="8"/>
  <c r="A143" i="8"/>
  <c r="A147" i="8"/>
  <c r="A165" i="8"/>
  <c r="A106" i="8"/>
  <c r="A164" i="8"/>
  <c r="A174" i="8"/>
  <c r="A148" i="8"/>
  <c r="A89" i="8"/>
  <c r="A151" i="8"/>
  <c r="A155" i="8"/>
  <c r="A203" i="8"/>
  <c r="A71" i="8"/>
  <c r="A93" i="8"/>
  <c r="A245" i="8"/>
  <c r="A95" i="8"/>
  <c r="A35" i="8"/>
  <c r="A200" i="8"/>
  <c r="A107" i="8"/>
  <c r="A81" i="8"/>
  <c r="A142" i="8"/>
  <c r="A173" i="8"/>
  <c r="A209" i="8"/>
  <c r="A65" i="8"/>
  <c r="A98" i="8"/>
  <c r="A116" i="8"/>
  <c r="A87" i="8"/>
  <c r="A210" i="8"/>
  <c r="A225" i="8"/>
  <c r="A248" i="8"/>
  <c r="A168" i="8"/>
  <c r="A33" i="8"/>
  <c r="A244" i="8"/>
  <c r="A67" i="8"/>
  <c r="A166" i="8"/>
  <c r="A149" i="8"/>
  <c r="A222" i="8"/>
  <c r="A161" i="8"/>
  <c r="A183" i="8"/>
  <c r="A131" i="8"/>
  <c r="A125" i="8"/>
  <c r="A123" i="8"/>
  <c r="A220" i="8"/>
  <c r="A138" i="8"/>
  <c r="A177" i="8"/>
  <c r="A212" i="8"/>
  <c r="A49" i="8"/>
  <c r="A188" i="8"/>
  <c r="A62" i="8"/>
  <c r="A86" i="8"/>
  <c r="A74" i="8"/>
  <c r="A137" i="8"/>
  <c r="A221" i="8"/>
  <c r="A241" i="8"/>
  <c r="A75" i="8"/>
  <c r="A76" i="8"/>
  <c r="A230" i="8"/>
  <c r="A56" i="8"/>
  <c r="A133" i="8"/>
  <c r="A124" i="8"/>
  <c r="A84" i="8"/>
  <c r="A108" i="8"/>
  <c r="A46" i="8"/>
  <c r="A42" i="8"/>
  <c r="A235" i="8"/>
  <c r="A176" i="8"/>
  <c r="A213" i="8"/>
  <c r="A126" i="8"/>
  <c r="A199" i="8"/>
  <c r="A219" i="8"/>
  <c r="A136" i="8"/>
  <c r="A246" i="8"/>
  <c r="A132" i="8"/>
  <c r="A48" i="8"/>
  <c r="A140" i="8"/>
  <c r="A187" i="8"/>
  <c r="A229" i="8"/>
  <c r="A128" i="8"/>
  <c r="A114" i="8"/>
  <c r="A70" i="8"/>
  <c r="A154" i="8"/>
  <c r="A231" i="8"/>
  <c r="A223" i="8"/>
  <c r="A85" i="8"/>
  <c r="A51" i="8"/>
  <c r="A191" i="8"/>
  <c r="A109" i="8"/>
  <c r="A129" i="8"/>
  <c r="A169" i="8"/>
  <c r="A206" i="8"/>
  <c r="A197" i="8"/>
  <c r="A58" i="8"/>
  <c r="A82" i="8"/>
  <c r="A211" i="8"/>
  <c r="A146" i="8"/>
  <c r="A201" i="8"/>
  <c r="A236" i="8"/>
  <c r="A88" i="8"/>
  <c r="A103" i="8"/>
  <c r="A112" i="8"/>
  <c r="A175" i="8"/>
  <c r="A139" i="8"/>
  <c r="A189" i="8"/>
  <c r="A111" i="8"/>
  <c r="A121" i="8"/>
  <c r="A192" i="8"/>
  <c r="A160" i="8"/>
  <c r="A52" i="8"/>
  <c r="A63" i="8"/>
  <c r="A185" i="8"/>
  <c r="A162" i="8"/>
  <c r="A152" i="8"/>
  <c r="A218" i="8"/>
  <c r="A34" i="8"/>
  <c r="A97" i="8"/>
  <c r="A99" i="8"/>
  <c r="A145" i="8"/>
  <c r="A234" i="8"/>
  <c r="A37" i="8"/>
  <c r="A217" i="8"/>
  <c r="A205" i="8"/>
  <c r="A122" i="8"/>
  <c r="A184" i="8"/>
  <c r="A102" i="8"/>
  <c r="A45" i="8"/>
  <c r="A127" i="8"/>
  <c r="A144" i="8"/>
  <c r="A80" i="8"/>
  <c r="A179" i="8"/>
  <c r="A94" i="8"/>
  <c r="A73" i="8"/>
  <c r="A115" i="8"/>
  <c r="A120" i="8"/>
  <c r="A182" i="8"/>
  <c r="A172" i="8"/>
  <c r="A92" i="8"/>
  <c r="A57" i="8"/>
  <c r="A104" i="8"/>
  <c r="A60" i="8"/>
  <c r="A243" i="8"/>
  <c r="A41" i="8"/>
  <c r="A77" i="8"/>
  <c r="A240" i="8"/>
  <c r="A100" i="8"/>
  <c r="A181" i="8"/>
  <c r="A158" i="8"/>
  <c r="A55" i="8"/>
  <c r="A238" i="8"/>
  <c r="A69" i="8"/>
  <c r="A44" i="8"/>
  <c r="A171" i="8"/>
  <c r="A66" i="8"/>
  <c r="A117" i="8"/>
  <c r="A156" i="8"/>
  <c r="A202" i="8"/>
  <c r="A78" i="8"/>
  <c r="A198" i="8"/>
  <c r="A159" i="8"/>
  <c r="A207" i="8"/>
  <c r="A242" i="8"/>
  <c r="A180" i="8"/>
  <c r="A170" i="8"/>
  <c r="A101" i="8"/>
  <c r="A224" i="8"/>
  <c r="A232" i="8"/>
  <c r="A178" i="8"/>
  <c r="A135" i="8"/>
  <c r="A204" i="8"/>
  <c r="A153" i="8"/>
  <c r="A105" i="8"/>
  <c r="A150" i="8"/>
  <c r="A36" i="8"/>
  <c r="A226" i="8"/>
  <c r="A47" i="8"/>
  <c r="A119" i="8"/>
  <c r="A195" i="8"/>
  <c r="A39" i="8"/>
  <c r="A40" i="8"/>
  <c r="A239" i="8"/>
  <c r="A91" i="8"/>
  <c r="A61" i="8"/>
  <c r="A113" i="8"/>
  <c r="A90" i="8"/>
  <c r="A83" i="8"/>
  <c r="A163" i="8"/>
  <c r="A53" i="8"/>
  <c r="A118" i="8"/>
  <c r="A227" i="8"/>
  <c r="A186" i="8"/>
  <c r="A194" i="8"/>
  <c r="A43" i="8"/>
  <c r="A50" i="8"/>
  <c r="A130" i="8"/>
  <c r="A196" i="8"/>
  <c r="A215" i="8"/>
  <c r="F5" i="8"/>
  <c r="F6" i="8"/>
  <c r="F7" i="8"/>
  <c r="F8" i="8"/>
  <c r="F9" i="8"/>
  <c r="F10" i="8"/>
  <c r="F11" i="8"/>
  <c r="F23" i="8"/>
  <c r="F24" i="8"/>
  <c r="F25" i="8"/>
  <c r="P25" i="8"/>
  <c r="P24" i="8"/>
  <c r="P23" i="8"/>
  <c r="F22" i="8"/>
  <c r="P22" i="8"/>
  <c r="F21" i="8"/>
  <c r="P21" i="8"/>
  <c r="F20" i="8"/>
  <c r="P20" i="8"/>
  <c r="F19" i="8"/>
  <c r="P19" i="8"/>
  <c r="P6" i="8"/>
  <c r="P7" i="8"/>
  <c r="P8" i="8"/>
  <c r="P9" i="8"/>
  <c r="P10" i="8"/>
  <c r="P11" i="8"/>
  <c r="D216" i="8"/>
  <c r="D157" i="8"/>
  <c r="D54" i="8"/>
  <c r="D59" i="8"/>
  <c r="D233" i="8"/>
  <c r="D190" i="8"/>
  <c r="D247" i="8"/>
  <c r="D64" i="8"/>
  <c r="D193" i="8"/>
  <c r="D79" i="8"/>
  <c r="D72" i="8"/>
  <c r="D228" i="8"/>
  <c r="D167" i="8"/>
  <c r="D38" i="8"/>
  <c r="D141" i="8"/>
  <c r="D214" i="8"/>
  <c r="D237" i="8"/>
  <c r="D68" i="8"/>
  <c r="D96" i="8"/>
  <c r="D134" i="8"/>
  <c r="D208" i="8"/>
  <c r="D110" i="8"/>
  <c r="D143" i="8"/>
  <c r="D147" i="8"/>
  <c r="D165" i="8"/>
  <c r="D106" i="8"/>
  <c r="D164" i="8"/>
  <c r="D174" i="8"/>
  <c r="D148" i="8"/>
  <c r="D89" i="8"/>
  <c r="D151" i="8"/>
  <c r="D155" i="8"/>
  <c r="D203" i="8"/>
  <c r="D71" i="8"/>
  <c r="D93" i="8"/>
  <c r="D245" i="8"/>
  <c r="D95" i="8"/>
  <c r="D35" i="8"/>
  <c r="D200" i="8"/>
  <c r="D107" i="8"/>
  <c r="D81" i="8"/>
  <c r="D142" i="8"/>
  <c r="D173" i="8"/>
  <c r="D209" i="8"/>
  <c r="D65" i="8"/>
  <c r="D98" i="8"/>
  <c r="D116" i="8"/>
  <c r="D87" i="8"/>
  <c r="D210" i="8"/>
  <c r="D225" i="8"/>
  <c r="D248" i="8"/>
  <c r="D168" i="8"/>
  <c r="D33" i="8"/>
  <c r="D244" i="8"/>
  <c r="D67" i="8"/>
  <c r="D166" i="8"/>
  <c r="D149" i="8"/>
  <c r="D222" i="8"/>
  <c r="D161" i="8"/>
  <c r="D183" i="8"/>
  <c r="D131" i="8"/>
  <c r="D125" i="8"/>
  <c r="D123" i="8"/>
  <c r="D220" i="8"/>
  <c r="D138" i="8"/>
  <c r="D177" i="8"/>
  <c r="D212" i="8"/>
  <c r="D49" i="8"/>
  <c r="D188" i="8"/>
  <c r="D62" i="8"/>
  <c r="D86" i="8"/>
  <c r="D74" i="8"/>
  <c r="D137" i="8"/>
  <c r="D221" i="8"/>
  <c r="D241" i="8"/>
  <c r="D75" i="8"/>
  <c r="D76" i="8"/>
  <c r="D230" i="8"/>
  <c r="D56" i="8"/>
  <c r="D133" i="8"/>
  <c r="D124" i="8"/>
  <c r="D84" i="8"/>
  <c r="D108" i="8"/>
  <c r="D46" i="8"/>
  <c r="D42" i="8"/>
  <c r="D235" i="8"/>
  <c r="D176" i="8"/>
  <c r="D213" i="8"/>
  <c r="D126" i="8"/>
  <c r="D199" i="8"/>
  <c r="D219" i="8"/>
  <c r="D136" i="8"/>
  <c r="D246" i="8"/>
  <c r="D132" i="8"/>
  <c r="D48" i="8"/>
  <c r="D140" i="8"/>
  <c r="D187" i="8"/>
  <c r="D229" i="8"/>
  <c r="D128" i="8"/>
  <c r="D114" i="8"/>
  <c r="D70" i="8"/>
  <c r="D154" i="8"/>
  <c r="D231" i="8"/>
  <c r="D223" i="8"/>
  <c r="D85" i="8"/>
  <c r="D51" i="8"/>
  <c r="D191" i="8"/>
  <c r="D109" i="8"/>
  <c r="D129" i="8"/>
  <c r="D169" i="8"/>
  <c r="D206" i="8"/>
  <c r="D197" i="8"/>
  <c r="D58" i="8"/>
  <c r="D82" i="8"/>
  <c r="D211" i="8"/>
  <c r="D146" i="8"/>
  <c r="D201" i="8"/>
  <c r="D236" i="8"/>
  <c r="D88" i="8"/>
  <c r="D103" i="8"/>
  <c r="D112" i="8"/>
  <c r="D175" i="8"/>
  <c r="D139" i="8"/>
  <c r="D189" i="8"/>
  <c r="D111" i="8"/>
  <c r="D121" i="8"/>
  <c r="D192" i="8"/>
  <c r="D160" i="8"/>
  <c r="D52" i="8"/>
  <c r="D63" i="8"/>
  <c r="D185" i="8"/>
  <c r="D162" i="8"/>
  <c r="D152" i="8"/>
  <c r="D218" i="8"/>
  <c r="D34" i="8"/>
  <c r="D97" i="8"/>
  <c r="D99" i="8"/>
  <c r="D145" i="8"/>
  <c r="D234" i="8"/>
  <c r="D37" i="8"/>
  <c r="D217" i="8"/>
  <c r="D205" i="8"/>
  <c r="D122" i="8"/>
  <c r="D184" i="8"/>
  <c r="D102" i="8"/>
  <c r="D45" i="8"/>
  <c r="D127" i="8"/>
  <c r="D144" i="8"/>
  <c r="D80" i="8"/>
  <c r="D179" i="8"/>
  <c r="D94" i="8"/>
  <c r="D73" i="8"/>
  <c r="D115" i="8"/>
  <c r="D120" i="8"/>
  <c r="D182" i="8"/>
  <c r="D172" i="8"/>
  <c r="D92" i="8"/>
  <c r="D57" i="8"/>
  <c r="D104" i="8"/>
  <c r="D60" i="8"/>
  <c r="D243" i="8"/>
  <c r="D41" i="8"/>
  <c r="D77" i="8"/>
  <c r="D240" i="8"/>
  <c r="D100" i="8"/>
  <c r="D181" i="8"/>
  <c r="D158" i="8"/>
  <c r="D55" i="8"/>
  <c r="D238" i="8"/>
  <c r="D69" i="8"/>
  <c r="D44" i="8"/>
  <c r="D171" i="8"/>
  <c r="D66" i="8"/>
  <c r="D117" i="8"/>
  <c r="D156" i="8"/>
  <c r="D202" i="8"/>
  <c r="D78" i="8"/>
  <c r="D198" i="8"/>
  <c r="D159" i="8"/>
  <c r="D207" i="8"/>
  <c r="D242" i="8"/>
  <c r="D180" i="8"/>
  <c r="D170" i="8"/>
  <c r="D101" i="8"/>
  <c r="D224" i="8"/>
  <c r="D232" i="8"/>
  <c r="D178" i="8"/>
  <c r="D135" i="8"/>
  <c r="D204" i="8"/>
  <c r="D153" i="8"/>
  <c r="D105" i="8"/>
  <c r="D150" i="8"/>
  <c r="D36" i="8"/>
  <c r="D226" i="8"/>
  <c r="D47" i="8"/>
  <c r="D119" i="8"/>
  <c r="D195" i="8"/>
  <c r="D39" i="8"/>
  <c r="D40" i="8"/>
  <c r="D239" i="8"/>
  <c r="D91" i="8"/>
  <c r="D61" i="8"/>
  <c r="D113" i="8"/>
  <c r="D90" i="8"/>
  <c r="D83" i="8"/>
  <c r="D163" i="8"/>
  <c r="D53" i="8"/>
  <c r="D118" i="8"/>
  <c r="D227" i="8"/>
  <c r="D186" i="8"/>
  <c r="D194" i="8"/>
  <c r="D43" i="8"/>
  <c r="D50" i="8"/>
  <c r="D130" i="8"/>
  <c r="D196" i="8"/>
  <c r="D215" i="8"/>
  <c r="F13" i="8"/>
  <c r="P13" i="8"/>
  <c r="P5" i="8"/>
  <c r="N21" i="8"/>
  <c r="N19" i="8"/>
  <c r="N20" i="8"/>
  <c r="N25" i="8"/>
  <c r="E6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E7" i="10"/>
  <c r="E8" i="10"/>
  <c r="E9" i="10"/>
  <c r="E10" i="10"/>
  <c r="E11" i="10"/>
  <c r="E5" i="10"/>
  <c r="G6" i="10"/>
  <c r="G7" i="10"/>
  <c r="G8" i="10"/>
  <c r="G9" i="10"/>
  <c r="G10" i="10"/>
  <c r="G11" i="10"/>
  <c r="G5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G20" i="10"/>
  <c r="G21" i="10"/>
  <c r="G22" i="10"/>
  <c r="G23" i="10"/>
  <c r="G24" i="10"/>
  <c r="G19" i="10"/>
  <c r="F20" i="10"/>
  <c r="F21" i="10"/>
  <c r="F22" i="10"/>
  <c r="F23" i="10"/>
  <c r="F24" i="10"/>
  <c r="F19" i="10"/>
  <c r="E33" i="21"/>
  <c r="F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0" i="21"/>
  <c r="F21" i="21"/>
  <c r="F22" i="21"/>
  <c r="F23" i="21"/>
  <c r="F24" i="21"/>
  <c r="F19" i="21"/>
  <c r="E5" i="17"/>
  <c r="F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E5" i="14"/>
  <c r="F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E6" i="13"/>
  <c r="F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E33" i="15"/>
  <c r="F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0" i="15"/>
  <c r="F21" i="15"/>
  <c r="F22" i="15"/>
  <c r="F23" i="15"/>
  <c r="F24" i="15"/>
  <c r="F19" i="15"/>
  <c r="F20" i="11"/>
  <c r="F21" i="11"/>
  <c r="F22" i="11"/>
  <c r="F23" i="11"/>
  <c r="F24" i="11"/>
  <c r="F19" i="11"/>
  <c r="E6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F6" i="11"/>
  <c r="F26" i="11"/>
  <c r="F26" i="15"/>
  <c r="E5" i="11"/>
  <c r="F5" i="11"/>
  <c r="E7" i="11"/>
  <c r="F7" i="11"/>
  <c r="E8" i="11"/>
  <c r="F8" i="11"/>
  <c r="E9" i="11"/>
  <c r="F9" i="11"/>
  <c r="E10" i="11"/>
  <c r="F10" i="11"/>
  <c r="E11" i="11"/>
  <c r="F11" i="11"/>
  <c r="F12" i="11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N23" i="8"/>
  <c r="N5" i="8"/>
  <c r="N24" i="8"/>
  <c r="N7" i="8"/>
  <c r="N22" i="8"/>
  <c r="N13" i="8"/>
  <c r="N10" i="8"/>
  <c r="N8" i="8"/>
  <c r="N6" i="8"/>
  <c r="N11" i="8"/>
  <c r="N9" i="8"/>
  <c r="F26" i="8"/>
  <c r="N26" i="8"/>
  <c r="F12" i="8"/>
  <c r="N12" i="8"/>
  <c r="D169" i="15"/>
  <c r="D173" i="15"/>
  <c r="D185" i="15"/>
  <c r="D189" i="15"/>
  <c r="D201" i="15"/>
  <c r="D205" i="15"/>
  <c r="D217" i="15"/>
  <c r="D221" i="15"/>
  <c r="D233" i="15"/>
  <c r="D237" i="15"/>
  <c r="D33" i="15"/>
  <c r="D247" i="21"/>
  <c r="D219" i="17"/>
  <c r="D219" i="14"/>
  <c r="D220" i="13"/>
  <c r="D247" i="15"/>
  <c r="D243" i="21"/>
  <c r="D215" i="17"/>
  <c r="D215" i="14"/>
  <c r="D216" i="13"/>
  <c r="D243" i="15"/>
  <c r="D239" i="21"/>
  <c r="D211" i="17"/>
  <c r="D211" i="14"/>
  <c r="D212" i="13"/>
  <c r="D239" i="15"/>
  <c r="D235" i="21"/>
  <c r="D207" i="17"/>
  <c r="D207" i="14"/>
  <c r="D208" i="13"/>
  <c r="D235" i="15"/>
  <c r="D231" i="21"/>
  <c r="D203" i="17"/>
  <c r="D203" i="14"/>
  <c r="D204" i="13"/>
  <c r="D231" i="15"/>
  <c r="D227" i="21"/>
  <c r="D199" i="17"/>
  <c r="D199" i="14"/>
  <c r="D200" i="13"/>
  <c r="D227" i="15"/>
  <c r="D223" i="21"/>
  <c r="D195" i="17"/>
  <c r="D195" i="14"/>
  <c r="D196" i="13"/>
  <c r="D223" i="15"/>
  <c r="D219" i="21"/>
  <c r="D191" i="17"/>
  <c r="D192" i="13"/>
  <c r="D219" i="15"/>
  <c r="D191" i="14"/>
  <c r="D215" i="21"/>
  <c r="D187" i="17"/>
  <c r="D187" i="14"/>
  <c r="D188" i="13"/>
  <c r="D215" i="15"/>
  <c r="D211" i="21"/>
  <c r="D183" i="17"/>
  <c r="D183" i="14"/>
  <c r="D184" i="13"/>
  <c r="D211" i="15"/>
  <c r="D207" i="21"/>
  <c r="D179" i="17"/>
  <c r="D179" i="14"/>
  <c r="D180" i="13"/>
  <c r="D207" i="15"/>
  <c r="D203" i="21"/>
  <c r="D175" i="17"/>
  <c r="D176" i="13"/>
  <c r="D203" i="15"/>
  <c r="D175" i="14"/>
  <c r="D199" i="21"/>
  <c r="D171" i="17"/>
  <c r="D171" i="14"/>
  <c r="D172" i="13"/>
  <c r="D199" i="15"/>
  <c r="D195" i="21"/>
  <c r="D167" i="17"/>
  <c r="D167" i="14"/>
  <c r="D168" i="13"/>
  <c r="D195" i="15"/>
  <c r="D191" i="21"/>
  <c r="D163" i="17"/>
  <c r="D163" i="14"/>
  <c r="D164" i="13"/>
  <c r="D191" i="15"/>
  <c r="D187" i="21"/>
  <c r="D159" i="17"/>
  <c r="D160" i="13"/>
  <c r="D187" i="15"/>
  <c r="D159" i="14"/>
  <c r="D183" i="21"/>
  <c r="D155" i="17"/>
  <c r="D155" i="14"/>
  <c r="D156" i="13"/>
  <c r="D183" i="15"/>
  <c r="D179" i="21"/>
  <c r="D151" i="17"/>
  <c r="D151" i="14"/>
  <c r="D152" i="13"/>
  <c r="D179" i="15"/>
  <c r="D175" i="21"/>
  <c r="D147" i="17"/>
  <c r="D147" i="14"/>
  <c r="D148" i="13"/>
  <c r="D175" i="15"/>
  <c r="D171" i="21"/>
  <c r="D143" i="17"/>
  <c r="D144" i="13"/>
  <c r="D171" i="15"/>
  <c r="D143" i="14"/>
  <c r="D167" i="21"/>
  <c r="D139" i="17"/>
  <c r="D139" i="14"/>
  <c r="D140" i="13"/>
  <c r="D167" i="15"/>
  <c r="D163" i="21"/>
  <c r="D135" i="17"/>
  <c r="D135" i="14"/>
  <c r="D136" i="13"/>
  <c r="D163" i="15"/>
  <c r="D159" i="21"/>
  <c r="D131" i="17"/>
  <c r="D131" i="14"/>
  <c r="D132" i="13"/>
  <c r="D159" i="15"/>
  <c r="D155" i="21"/>
  <c r="D127" i="17"/>
  <c r="D127" i="14"/>
  <c r="D128" i="13"/>
  <c r="D155" i="15"/>
  <c r="D151" i="21"/>
  <c r="D123" i="17"/>
  <c r="D123" i="14"/>
  <c r="D124" i="13"/>
  <c r="D151" i="15"/>
  <c r="D147" i="21"/>
  <c r="D119" i="17"/>
  <c r="D119" i="14"/>
  <c r="D120" i="13"/>
  <c r="D147" i="15"/>
  <c r="D143" i="21"/>
  <c r="D115" i="17"/>
  <c r="D115" i="14"/>
  <c r="D116" i="13"/>
  <c r="D143" i="15"/>
  <c r="D139" i="21"/>
  <c r="D111" i="17"/>
  <c r="D111" i="14"/>
  <c r="D112" i="13"/>
  <c r="D139" i="15"/>
  <c r="D135" i="21"/>
  <c r="D107" i="17"/>
  <c r="D107" i="14"/>
  <c r="D108" i="13"/>
  <c r="D135" i="15"/>
  <c r="D131" i="21"/>
  <c r="D103" i="17"/>
  <c r="D103" i="14"/>
  <c r="D104" i="13"/>
  <c r="D131" i="15"/>
  <c r="D127" i="21"/>
  <c r="D99" i="17"/>
  <c r="D99" i="14"/>
  <c r="D100" i="13"/>
  <c r="D127" i="15"/>
  <c r="D123" i="21"/>
  <c r="D95" i="17"/>
  <c r="D95" i="14"/>
  <c r="D96" i="13"/>
  <c r="D123" i="15"/>
  <c r="D119" i="21"/>
  <c r="D91" i="17"/>
  <c r="D91" i="14"/>
  <c r="D92" i="13"/>
  <c r="D119" i="15"/>
  <c r="D115" i="21"/>
  <c r="D87" i="17"/>
  <c r="D87" i="14"/>
  <c r="D88" i="13"/>
  <c r="D115" i="15"/>
  <c r="D111" i="21"/>
  <c r="D83" i="17"/>
  <c r="D83" i="14"/>
  <c r="D84" i="13"/>
  <c r="D111" i="15"/>
  <c r="D107" i="21"/>
  <c r="D79" i="17"/>
  <c r="D79" i="14"/>
  <c r="D80" i="13"/>
  <c r="D107" i="15"/>
  <c r="D103" i="21"/>
  <c r="D75" i="17"/>
  <c r="D75" i="14"/>
  <c r="D76" i="13"/>
  <c r="D103" i="15"/>
  <c r="D99" i="21"/>
  <c r="D71" i="17"/>
  <c r="D71" i="14"/>
  <c r="D72" i="13"/>
  <c r="D99" i="15"/>
  <c r="D95" i="21"/>
  <c r="D67" i="17"/>
  <c r="D67" i="14"/>
  <c r="D68" i="13"/>
  <c r="D95" i="15"/>
  <c r="D91" i="21"/>
  <c r="D63" i="17"/>
  <c r="D63" i="14"/>
  <c r="D64" i="13"/>
  <c r="D91" i="15"/>
  <c r="D87" i="21"/>
  <c r="D59" i="17"/>
  <c r="D59" i="14"/>
  <c r="D60" i="13"/>
  <c r="D87" i="15"/>
  <c r="D83" i="21"/>
  <c r="D55" i="17"/>
  <c r="D55" i="14"/>
  <c r="D56" i="13"/>
  <c r="D83" i="15"/>
  <c r="D79" i="21"/>
  <c r="D51" i="17"/>
  <c r="D51" i="14"/>
  <c r="D52" i="13"/>
  <c r="D79" i="15"/>
  <c r="D75" i="21"/>
  <c r="D47" i="17"/>
  <c r="D47" i="14"/>
  <c r="D48" i="13"/>
  <c r="D75" i="15"/>
  <c r="D71" i="21"/>
  <c r="D43" i="17"/>
  <c r="D43" i="14"/>
  <c r="D44" i="13"/>
  <c r="D71" i="15"/>
  <c r="D67" i="21"/>
  <c r="D39" i="17"/>
  <c r="D39" i="14"/>
  <c r="D40" i="13"/>
  <c r="D67" i="15"/>
  <c r="D63" i="21"/>
  <c r="D35" i="17"/>
  <c r="D35" i="14"/>
  <c r="D36" i="13"/>
  <c r="D63" i="15"/>
  <c r="D59" i="21"/>
  <c r="D31" i="17"/>
  <c r="D31" i="14"/>
  <c r="D32" i="13"/>
  <c r="D59" i="15"/>
  <c r="D55" i="21"/>
  <c r="D27" i="17"/>
  <c r="D27" i="14"/>
  <c r="D28" i="13"/>
  <c r="D55" i="15"/>
  <c r="D51" i="21"/>
  <c r="D23" i="17"/>
  <c r="D23" i="14"/>
  <c r="D24" i="13"/>
  <c r="D51" i="15"/>
  <c r="D47" i="21"/>
  <c r="D19" i="17"/>
  <c r="D19" i="14"/>
  <c r="D20" i="13"/>
  <c r="D47" i="15"/>
  <c r="D43" i="21"/>
  <c r="D15" i="17"/>
  <c r="D15" i="14"/>
  <c r="D16" i="13"/>
  <c r="D43" i="15"/>
  <c r="D39" i="21"/>
  <c r="D11" i="17"/>
  <c r="D11" i="14"/>
  <c r="D12" i="13"/>
  <c r="D39" i="15"/>
  <c r="D35" i="21"/>
  <c r="D7" i="17"/>
  <c r="D7" i="14"/>
  <c r="D8" i="13"/>
  <c r="D35" i="15"/>
  <c r="D246" i="21"/>
  <c r="D218" i="17"/>
  <c r="D218" i="14"/>
  <c r="D219" i="13"/>
  <c r="D246" i="15"/>
  <c r="D242" i="21"/>
  <c r="D214" i="17"/>
  <c r="D214" i="14"/>
  <c r="D215" i="13"/>
  <c r="D242" i="15"/>
  <c r="D238" i="21"/>
  <c r="D210" i="17"/>
  <c r="D210" i="14"/>
  <c r="D211" i="13"/>
  <c r="D238" i="15"/>
  <c r="D234" i="21"/>
  <c r="D206" i="17"/>
  <c r="D206" i="14"/>
  <c r="D207" i="13"/>
  <c r="D234" i="15"/>
  <c r="D230" i="21"/>
  <c r="D202" i="17"/>
  <c r="D202" i="14"/>
  <c r="D203" i="13"/>
  <c r="D230" i="15"/>
  <c r="D226" i="21"/>
  <c r="D198" i="17"/>
  <c r="D198" i="14"/>
  <c r="D199" i="13"/>
  <c r="D226" i="15"/>
  <c r="D222" i="21"/>
  <c r="D194" i="17"/>
  <c r="D194" i="14"/>
  <c r="D195" i="13"/>
  <c r="D222" i="15"/>
  <c r="D218" i="21"/>
  <c r="D190" i="17"/>
  <c r="D191" i="13"/>
  <c r="D218" i="15"/>
  <c r="D190" i="14"/>
  <c r="D214" i="21"/>
  <c r="D186" i="17"/>
  <c r="D187" i="13"/>
  <c r="D214" i="15"/>
  <c r="D186" i="14"/>
  <c r="D210" i="21"/>
  <c r="D182" i="17"/>
  <c r="D182" i="14"/>
  <c r="D183" i="13"/>
  <c r="D210" i="15"/>
  <c r="D206" i="21"/>
  <c r="D178" i="17"/>
  <c r="D178" i="14"/>
  <c r="D179" i="13"/>
  <c r="D206" i="15"/>
  <c r="D202" i="21"/>
  <c r="D174" i="17"/>
  <c r="D175" i="13"/>
  <c r="D202" i="15"/>
  <c r="D174" i="14"/>
  <c r="D198" i="21"/>
  <c r="D170" i="17"/>
  <c r="D171" i="13"/>
  <c r="D198" i="15"/>
  <c r="D170" i="14"/>
  <c r="D194" i="21"/>
  <c r="D166" i="17"/>
  <c r="D166" i="14"/>
  <c r="D167" i="13"/>
  <c r="D194" i="15"/>
  <c r="D190" i="21"/>
  <c r="D162" i="17"/>
  <c r="D162" i="14"/>
  <c r="D163" i="13"/>
  <c r="D190" i="15"/>
  <c r="D186" i="21"/>
  <c r="D158" i="17"/>
  <c r="D159" i="13"/>
  <c r="D186" i="15"/>
  <c r="D158" i="14"/>
  <c r="D182" i="21"/>
  <c r="D154" i="17"/>
  <c r="D155" i="13"/>
  <c r="D182" i="15"/>
  <c r="D154" i="14"/>
  <c r="D178" i="21"/>
  <c r="D150" i="17"/>
  <c r="D150" i="14"/>
  <c r="D151" i="13"/>
  <c r="D178" i="15"/>
  <c r="D174" i="21"/>
  <c r="D146" i="17"/>
  <c r="D146" i="14"/>
  <c r="D147" i="13"/>
  <c r="D174" i="15"/>
  <c r="D170" i="21"/>
  <c r="D142" i="17"/>
  <c r="D143" i="13"/>
  <c r="D170" i="15"/>
  <c r="D142" i="14"/>
  <c r="D166" i="21"/>
  <c r="D138" i="17"/>
  <c r="D139" i="13"/>
  <c r="D166" i="15"/>
  <c r="D138" i="14"/>
  <c r="D162" i="21"/>
  <c r="D134" i="17"/>
  <c r="D134" i="14"/>
  <c r="D135" i="13"/>
  <c r="D162" i="15"/>
  <c r="D158" i="21"/>
  <c r="D130" i="17"/>
  <c r="D130" i="14"/>
  <c r="D131" i="13"/>
  <c r="D158" i="15"/>
  <c r="D154" i="21"/>
  <c r="D126" i="17"/>
  <c r="D127" i="13"/>
  <c r="D154" i="15"/>
  <c r="D126" i="14"/>
  <c r="D150" i="21"/>
  <c r="D122" i="17"/>
  <c r="D122" i="14"/>
  <c r="D123" i="13"/>
  <c r="D150" i="15"/>
  <c r="D146" i="21"/>
  <c r="D118" i="17"/>
  <c r="D119" i="13"/>
  <c r="D146" i="15"/>
  <c r="D118" i="14"/>
  <c r="D142" i="21"/>
  <c r="D114" i="17"/>
  <c r="D114" i="14"/>
  <c r="D115" i="13"/>
  <c r="D142" i="15"/>
  <c r="D138" i="21"/>
  <c r="D110" i="17"/>
  <c r="D111" i="13"/>
  <c r="D138" i="15"/>
  <c r="D110" i="14"/>
  <c r="D134" i="21"/>
  <c r="D106" i="17"/>
  <c r="D106" i="14"/>
  <c r="D107" i="13"/>
  <c r="D134" i="15"/>
  <c r="D130" i="21"/>
  <c r="D102" i="17"/>
  <c r="D103" i="13"/>
  <c r="D130" i="15"/>
  <c r="D102" i="14"/>
  <c r="D126" i="21"/>
  <c r="D98" i="17"/>
  <c r="D98" i="14"/>
  <c r="D99" i="13"/>
  <c r="D126" i="15"/>
  <c r="D122" i="21"/>
  <c r="D94" i="17"/>
  <c r="D95" i="13"/>
  <c r="D122" i="15"/>
  <c r="D94" i="14"/>
  <c r="D118" i="21"/>
  <c r="D90" i="17"/>
  <c r="D90" i="14"/>
  <c r="D91" i="13"/>
  <c r="D118" i="15"/>
  <c r="D114" i="21"/>
  <c r="D86" i="17"/>
  <c r="D87" i="13"/>
  <c r="D114" i="15"/>
  <c r="D86" i="14"/>
  <c r="D110" i="21"/>
  <c r="D82" i="17"/>
  <c r="D82" i="14"/>
  <c r="D83" i="13"/>
  <c r="D110" i="15"/>
  <c r="D106" i="21"/>
  <c r="D78" i="17"/>
  <c r="D79" i="13"/>
  <c r="D106" i="15"/>
  <c r="D78" i="14"/>
  <c r="D102" i="21"/>
  <c r="D74" i="17"/>
  <c r="D74" i="14"/>
  <c r="D75" i="13"/>
  <c r="D102" i="15"/>
  <c r="D98" i="21"/>
  <c r="D70" i="17"/>
  <c r="D71" i="13"/>
  <c r="D98" i="15"/>
  <c r="D70" i="14"/>
  <c r="D94" i="21"/>
  <c r="D66" i="17"/>
  <c r="D66" i="14"/>
  <c r="D67" i="13"/>
  <c r="D94" i="15"/>
  <c r="D90" i="21"/>
  <c r="D62" i="17"/>
  <c r="D63" i="13"/>
  <c r="D90" i="15"/>
  <c r="D62" i="14"/>
  <c r="D86" i="21"/>
  <c r="D58" i="17"/>
  <c r="D58" i="14"/>
  <c r="D59" i="13"/>
  <c r="D86" i="15"/>
  <c r="D82" i="21"/>
  <c r="D54" i="17"/>
  <c r="D55" i="13"/>
  <c r="D82" i="15"/>
  <c r="D54" i="14"/>
  <c r="D78" i="21"/>
  <c r="D50" i="17"/>
  <c r="D50" i="14"/>
  <c r="D51" i="13"/>
  <c r="D78" i="15"/>
  <c r="D74" i="21"/>
  <c r="D46" i="17"/>
  <c r="D47" i="13"/>
  <c r="D74" i="15"/>
  <c r="D46" i="14"/>
  <c r="D70" i="21"/>
  <c r="D42" i="17"/>
  <c r="D42" i="14"/>
  <c r="D43" i="13"/>
  <c r="D70" i="15"/>
  <c r="D66" i="21"/>
  <c r="D38" i="17"/>
  <c r="D39" i="13"/>
  <c r="D66" i="15"/>
  <c r="D38" i="14"/>
  <c r="D62" i="21"/>
  <c r="D34" i="17"/>
  <c r="D34" i="14"/>
  <c r="D35" i="13"/>
  <c r="D62" i="15"/>
  <c r="D58" i="21"/>
  <c r="D30" i="17"/>
  <c r="D31" i="13"/>
  <c r="D58" i="15"/>
  <c r="D30" i="14"/>
  <c r="D54" i="21"/>
  <c r="D26" i="17"/>
  <c r="D26" i="14"/>
  <c r="D27" i="13"/>
  <c r="D54" i="15"/>
  <c r="D50" i="21"/>
  <c r="D22" i="17"/>
  <c r="D22" i="14"/>
  <c r="D23" i="13"/>
  <c r="D50" i="15"/>
  <c r="D46" i="21"/>
  <c r="D18" i="17"/>
  <c r="D18" i="14"/>
  <c r="D19" i="13"/>
  <c r="D46" i="15"/>
  <c r="D42" i="21"/>
  <c r="D14" i="17"/>
  <c r="D14" i="14"/>
  <c r="D15" i="13"/>
  <c r="D42" i="15"/>
  <c r="D38" i="21"/>
  <c r="D10" i="17"/>
  <c r="D10" i="14"/>
  <c r="D11" i="13"/>
  <c r="D38" i="15"/>
  <c r="D34" i="21"/>
  <c r="D6" i="17"/>
  <c r="D6" i="14"/>
  <c r="D7" i="13"/>
  <c r="D34" i="15"/>
  <c r="D33" i="21"/>
  <c r="D5" i="17"/>
  <c r="D5" i="14"/>
  <c r="D6" i="13"/>
  <c r="D245" i="21"/>
  <c r="D217" i="17"/>
  <c r="D217" i="14"/>
  <c r="D218" i="13"/>
  <c r="D241" i="21"/>
  <c r="D213" i="17"/>
  <c r="D213" i="14"/>
  <c r="D214" i="13"/>
  <c r="D237" i="21"/>
  <c r="D209" i="17"/>
  <c r="D209" i="14"/>
  <c r="D210" i="13"/>
  <c r="D233" i="21"/>
  <c r="D205" i="17"/>
  <c r="D205" i="14"/>
  <c r="D206" i="13"/>
  <c r="D229" i="21"/>
  <c r="D201" i="17"/>
  <c r="D201" i="14"/>
  <c r="D202" i="13"/>
  <c r="D225" i="21"/>
  <c r="D197" i="17"/>
  <c r="D197" i="14"/>
  <c r="D198" i="13"/>
  <c r="D221" i="21"/>
  <c r="D193" i="17"/>
  <c r="D193" i="14"/>
  <c r="D194" i="13"/>
  <c r="D217" i="21"/>
  <c r="D189" i="17"/>
  <c r="D189" i="14"/>
  <c r="D190" i="13"/>
  <c r="D213" i="21"/>
  <c r="D185" i="17"/>
  <c r="D185" i="14"/>
  <c r="D186" i="13"/>
  <c r="D209" i="21"/>
  <c r="D181" i="17"/>
  <c r="D181" i="14"/>
  <c r="D182" i="13"/>
  <c r="D205" i="21"/>
  <c r="D177" i="17"/>
  <c r="D177" i="14"/>
  <c r="D178" i="13"/>
  <c r="D201" i="21"/>
  <c r="D173" i="17"/>
  <c r="D173" i="14"/>
  <c r="D174" i="13"/>
  <c r="D197" i="21"/>
  <c r="D169" i="17"/>
  <c r="D169" i="14"/>
  <c r="D170" i="13"/>
  <c r="D193" i="21"/>
  <c r="D165" i="17"/>
  <c r="D165" i="14"/>
  <c r="D166" i="13"/>
  <c r="D189" i="21"/>
  <c r="D161" i="17"/>
  <c r="D161" i="14"/>
  <c r="D162" i="13"/>
  <c r="D185" i="21"/>
  <c r="D157" i="17"/>
  <c r="D157" i="14"/>
  <c r="D158" i="13"/>
  <c r="D181" i="21"/>
  <c r="D153" i="17"/>
  <c r="D153" i="14"/>
  <c r="D154" i="13"/>
  <c r="D177" i="21"/>
  <c r="D149" i="17"/>
  <c r="D149" i="14"/>
  <c r="D150" i="13"/>
  <c r="D173" i="21"/>
  <c r="D145" i="17"/>
  <c r="D145" i="14"/>
  <c r="D146" i="13"/>
  <c r="D169" i="21"/>
  <c r="D141" i="17"/>
  <c r="D141" i="14"/>
  <c r="D142" i="13"/>
  <c r="D165" i="21"/>
  <c r="D137" i="17"/>
  <c r="D137" i="14"/>
  <c r="D138" i="13"/>
  <c r="D161" i="21"/>
  <c r="D133" i="17"/>
  <c r="D133" i="14"/>
  <c r="D134" i="13"/>
  <c r="D161" i="15"/>
  <c r="D157" i="21"/>
  <c r="D129" i="17"/>
  <c r="D129" i="14"/>
  <c r="D130" i="13"/>
  <c r="D157" i="15"/>
  <c r="D153" i="21"/>
  <c r="D125" i="17"/>
  <c r="D125" i="14"/>
  <c r="D126" i="13"/>
  <c r="D153" i="15"/>
  <c r="D149" i="21"/>
  <c r="D121" i="17"/>
  <c r="D121" i="14"/>
  <c r="D122" i="13"/>
  <c r="D149" i="15"/>
  <c r="D145" i="21"/>
  <c r="D117" i="17"/>
  <c r="D117" i="14"/>
  <c r="D118" i="13"/>
  <c r="D145" i="15"/>
  <c r="D141" i="21"/>
  <c r="D113" i="17"/>
  <c r="D113" i="14"/>
  <c r="D114" i="13"/>
  <c r="D141" i="15"/>
  <c r="D137" i="21"/>
  <c r="D109" i="17"/>
  <c r="D109" i="14"/>
  <c r="D110" i="13"/>
  <c r="D137" i="15"/>
  <c r="D133" i="21"/>
  <c r="D105" i="17"/>
  <c r="D105" i="14"/>
  <c r="D106" i="13"/>
  <c r="D133" i="15"/>
  <c r="D129" i="21"/>
  <c r="D101" i="17"/>
  <c r="D101" i="14"/>
  <c r="D102" i="13"/>
  <c r="D129" i="15"/>
  <c r="D125" i="21"/>
  <c r="D97" i="17"/>
  <c r="D97" i="14"/>
  <c r="D98" i="13"/>
  <c r="D125" i="15"/>
  <c r="D121" i="21"/>
  <c r="D93" i="17"/>
  <c r="D93" i="14"/>
  <c r="D94" i="13"/>
  <c r="D121" i="15"/>
  <c r="D117" i="21"/>
  <c r="D89" i="17"/>
  <c r="D89" i="14"/>
  <c r="D90" i="13"/>
  <c r="D117" i="15"/>
  <c r="D113" i="21"/>
  <c r="D85" i="17"/>
  <c r="D85" i="14"/>
  <c r="D86" i="13"/>
  <c r="D113" i="15"/>
  <c r="D109" i="21"/>
  <c r="D81" i="17"/>
  <c r="D81" i="14"/>
  <c r="D82" i="13"/>
  <c r="D109" i="15"/>
  <c r="D105" i="21"/>
  <c r="D77" i="17"/>
  <c r="D77" i="14"/>
  <c r="D78" i="13"/>
  <c r="D105" i="15"/>
  <c r="D101" i="21"/>
  <c r="D73" i="17"/>
  <c r="D73" i="14"/>
  <c r="D74" i="13"/>
  <c r="D101" i="15"/>
  <c r="D97" i="21"/>
  <c r="D69" i="17"/>
  <c r="D69" i="14"/>
  <c r="D70" i="13"/>
  <c r="D97" i="15"/>
  <c r="D93" i="21"/>
  <c r="D65" i="17"/>
  <c r="D65" i="14"/>
  <c r="D66" i="13"/>
  <c r="D93" i="15"/>
  <c r="D89" i="21"/>
  <c r="D61" i="17"/>
  <c r="D61" i="14"/>
  <c r="D62" i="13"/>
  <c r="D89" i="15"/>
  <c r="D85" i="21"/>
  <c r="D57" i="17"/>
  <c r="D57" i="14"/>
  <c r="D58" i="13"/>
  <c r="D85" i="15"/>
  <c r="D81" i="21"/>
  <c r="D53" i="17"/>
  <c r="D53" i="14"/>
  <c r="D54" i="13"/>
  <c r="D81" i="15"/>
  <c r="D77" i="21"/>
  <c r="D49" i="17"/>
  <c r="D49" i="14"/>
  <c r="D50" i="13"/>
  <c r="D77" i="15"/>
  <c r="D73" i="21"/>
  <c r="D45" i="17"/>
  <c r="D45" i="14"/>
  <c r="D46" i="13"/>
  <c r="D73" i="15"/>
  <c r="D69" i="21"/>
  <c r="D41" i="17"/>
  <c r="D41" i="14"/>
  <c r="D42" i="13"/>
  <c r="D69" i="15"/>
  <c r="D65" i="21"/>
  <c r="D37" i="17"/>
  <c r="D37" i="14"/>
  <c r="D38" i="13"/>
  <c r="D65" i="15"/>
  <c r="D61" i="21"/>
  <c r="D33" i="17"/>
  <c r="D33" i="14"/>
  <c r="D34" i="13"/>
  <c r="D61" i="15"/>
  <c r="D57" i="21"/>
  <c r="D29" i="17"/>
  <c r="D29" i="14"/>
  <c r="D30" i="13"/>
  <c r="D57" i="15"/>
  <c r="D53" i="21"/>
  <c r="D25" i="17"/>
  <c r="D25" i="14"/>
  <c r="D26" i="13"/>
  <c r="D53" i="15"/>
  <c r="D49" i="21"/>
  <c r="D21" i="17"/>
  <c r="D21" i="14"/>
  <c r="D22" i="13"/>
  <c r="D49" i="15"/>
  <c r="D45" i="21"/>
  <c r="D17" i="17"/>
  <c r="D17" i="14"/>
  <c r="D18" i="13"/>
  <c r="D45" i="15"/>
  <c r="D41" i="21"/>
  <c r="D13" i="17"/>
  <c r="D13" i="14"/>
  <c r="D14" i="13"/>
  <c r="D41" i="15"/>
  <c r="D37" i="21"/>
  <c r="D9" i="17"/>
  <c r="D9" i="14"/>
  <c r="D10" i="13"/>
  <c r="D37" i="15"/>
  <c r="D245" i="15"/>
  <c r="D229" i="15"/>
  <c r="D213" i="15"/>
  <c r="D197" i="15"/>
  <c r="D181" i="15"/>
  <c r="D165" i="15"/>
  <c r="D248" i="21"/>
  <c r="D220" i="17"/>
  <c r="D220" i="14"/>
  <c r="D221" i="13"/>
  <c r="D248" i="15"/>
  <c r="D244" i="21"/>
  <c r="D216" i="17"/>
  <c r="D216" i="14"/>
  <c r="D217" i="13"/>
  <c r="D244" i="15"/>
  <c r="D240" i="21"/>
  <c r="D212" i="17"/>
  <c r="D212" i="14"/>
  <c r="D213" i="13"/>
  <c r="D240" i="15"/>
  <c r="D236" i="21"/>
  <c r="D208" i="17"/>
  <c r="D208" i="14"/>
  <c r="D209" i="13"/>
  <c r="D236" i="15"/>
  <c r="D232" i="21"/>
  <c r="D204" i="17"/>
  <c r="D204" i="14"/>
  <c r="D205" i="13"/>
  <c r="D232" i="15"/>
  <c r="D228" i="21"/>
  <c r="D200" i="17"/>
  <c r="D200" i="14"/>
  <c r="D201" i="13"/>
  <c r="D228" i="15"/>
  <c r="D224" i="21"/>
  <c r="D196" i="17"/>
  <c r="D196" i="14"/>
  <c r="D197" i="13"/>
  <c r="D224" i="15"/>
  <c r="D220" i="21"/>
  <c r="D192" i="17"/>
  <c r="D192" i="14"/>
  <c r="D193" i="13"/>
  <c r="D220" i="15"/>
  <c r="D216" i="21"/>
  <c r="D188" i="17"/>
  <c r="D188" i="14"/>
  <c r="D189" i="13"/>
  <c r="D216" i="15"/>
  <c r="D212" i="21"/>
  <c r="D184" i="17"/>
  <c r="D184" i="14"/>
  <c r="D185" i="13"/>
  <c r="D212" i="15"/>
  <c r="D208" i="21"/>
  <c r="D180" i="17"/>
  <c r="D180" i="14"/>
  <c r="D181" i="13"/>
  <c r="D208" i="15"/>
  <c r="D204" i="21"/>
  <c r="D176" i="17"/>
  <c r="D176" i="14"/>
  <c r="D177" i="13"/>
  <c r="D204" i="15"/>
  <c r="D200" i="21"/>
  <c r="D172" i="17"/>
  <c r="D172" i="14"/>
  <c r="D173" i="13"/>
  <c r="D200" i="15"/>
  <c r="D196" i="21"/>
  <c r="D168" i="17"/>
  <c r="D168" i="14"/>
  <c r="D169" i="13"/>
  <c r="D196" i="15"/>
  <c r="D192" i="21"/>
  <c r="D164" i="17"/>
  <c r="D164" i="14"/>
  <c r="D165" i="13"/>
  <c r="D192" i="15"/>
  <c r="D188" i="21"/>
  <c r="D160" i="17"/>
  <c r="D160" i="14"/>
  <c r="D161" i="13"/>
  <c r="D188" i="15"/>
  <c r="D184" i="21"/>
  <c r="D156" i="17"/>
  <c r="D156" i="14"/>
  <c r="D157" i="13"/>
  <c r="D184" i="15"/>
  <c r="D180" i="21"/>
  <c r="D152" i="17"/>
  <c r="D152" i="14"/>
  <c r="D153" i="13"/>
  <c r="D180" i="15"/>
  <c r="D176" i="21"/>
  <c r="D148" i="17"/>
  <c r="D148" i="14"/>
  <c r="D149" i="13"/>
  <c r="D176" i="15"/>
  <c r="D172" i="21"/>
  <c r="D144" i="17"/>
  <c r="D144" i="14"/>
  <c r="D145" i="13"/>
  <c r="D172" i="15"/>
  <c r="D168" i="21"/>
  <c r="D140" i="17"/>
  <c r="D140" i="14"/>
  <c r="D141" i="13"/>
  <c r="D168" i="15"/>
  <c r="D164" i="21"/>
  <c r="D136" i="17"/>
  <c r="D136" i="14"/>
  <c r="D137" i="13"/>
  <c r="D164" i="15"/>
  <c r="D160" i="21"/>
  <c r="D132" i="17"/>
  <c r="D132" i="14"/>
  <c r="D133" i="13"/>
  <c r="D160" i="15"/>
  <c r="D156" i="21"/>
  <c r="D128" i="17"/>
  <c r="D128" i="14"/>
  <c r="D129" i="13"/>
  <c r="D156" i="15"/>
  <c r="D152" i="21"/>
  <c r="D124" i="17"/>
  <c r="D124" i="14"/>
  <c r="D125" i="13"/>
  <c r="D152" i="15"/>
  <c r="D148" i="21"/>
  <c r="D120" i="17"/>
  <c r="D120" i="14"/>
  <c r="D121" i="13"/>
  <c r="D148" i="15"/>
  <c r="D144" i="21"/>
  <c r="D116" i="17"/>
  <c r="D116" i="14"/>
  <c r="D117" i="13"/>
  <c r="D144" i="15"/>
  <c r="D140" i="21"/>
  <c r="D112" i="17"/>
  <c r="D112" i="14"/>
  <c r="D113" i="13"/>
  <c r="D140" i="15"/>
  <c r="D136" i="21"/>
  <c r="D108" i="17"/>
  <c r="D108" i="14"/>
  <c r="D109" i="13"/>
  <c r="D136" i="15"/>
  <c r="D132" i="21"/>
  <c r="D104" i="17"/>
  <c r="D104" i="14"/>
  <c r="D105" i="13"/>
  <c r="D132" i="15"/>
  <c r="D128" i="21"/>
  <c r="D100" i="17"/>
  <c r="D100" i="14"/>
  <c r="D101" i="13"/>
  <c r="D128" i="15"/>
  <c r="D124" i="21"/>
  <c r="D96" i="17"/>
  <c r="D96" i="14"/>
  <c r="D97" i="13"/>
  <c r="D124" i="15"/>
  <c r="D120" i="21"/>
  <c r="D92" i="17"/>
  <c r="D92" i="14"/>
  <c r="D93" i="13"/>
  <c r="D120" i="15"/>
  <c r="D116" i="21"/>
  <c r="D88" i="17"/>
  <c r="D88" i="14"/>
  <c r="D89" i="13"/>
  <c r="D116" i="15"/>
  <c r="D112" i="21"/>
  <c r="D84" i="17"/>
  <c r="D84" i="14"/>
  <c r="D85" i="13"/>
  <c r="D112" i="15"/>
  <c r="D108" i="21"/>
  <c r="D80" i="17"/>
  <c r="D80" i="14"/>
  <c r="D81" i="13"/>
  <c r="D108" i="15"/>
  <c r="D104" i="21"/>
  <c r="D76" i="17"/>
  <c r="D76" i="14"/>
  <c r="D77" i="13"/>
  <c r="D104" i="15"/>
  <c r="D100" i="21"/>
  <c r="D72" i="17"/>
  <c r="D72" i="14"/>
  <c r="D73" i="13"/>
  <c r="D100" i="15"/>
  <c r="D96" i="21"/>
  <c r="D68" i="17"/>
  <c r="D68" i="14"/>
  <c r="D69" i="13"/>
  <c r="D96" i="15"/>
  <c r="D92" i="21"/>
  <c r="D64" i="17"/>
  <c r="D64" i="14"/>
  <c r="D65" i="13"/>
  <c r="D92" i="15"/>
  <c r="D88" i="21"/>
  <c r="D60" i="17"/>
  <c r="D60" i="14"/>
  <c r="D61" i="13"/>
  <c r="D88" i="15"/>
  <c r="D84" i="21"/>
  <c r="D56" i="17"/>
  <c r="D56" i="14"/>
  <c r="D57" i="13"/>
  <c r="D84" i="15"/>
  <c r="D80" i="21"/>
  <c r="D52" i="17"/>
  <c r="D52" i="14"/>
  <c r="D53" i="13"/>
  <c r="D80" i="15"/>
  <c r="D76" i="21"/>
  <c r="D48" i="17"/>
  <c r="D48" i="14"/>
  <c r="D49" i="13"/>
  <c r="D76" i="15"/>
  <c r="D72" i="21"/>
  <c r="D44" i="17"/>
  <c r="D44" i="14"/>
  <c r="D45" i="13"/>
  <c r="D72" i="15"/>
  <c r="D68" i="21"/>
  <c r="D40" i="17"/>
  <c r="D40" i="14"/>
  <c r="D41" i="13"/>
  <c r="D68" i="15"/>
  <c r="D64" i="21"/>
  <c r="D36" i="17"/>
  <c r="D36" i="14"/>
  <c r="D37" i="13"/>
  <c r="D64" i="15"/>
  <c r="D60" i="21"/>
  <c r="D32" i="17"/>
  <c r="D32" i="14"/>
  <c r="D33" i="13"/>
  <c r="D60" i="15"/>
  <c r="D56" i="21"/>
  <c r="D28" i="17"/>
  <c r="D28" i="14"/>
  <c r="D29" i="13"/>
  <c r="D56" i="15"/>
  <c r="D52" i="21"/>
  <c r="D24" i="17"/>
  <c r="D24" i="14"/>
  <c r="D25" i="13"/>
  <c r="D52" i="15"/>
  <c r="D48" i="21"/>
  <c r="D20" i="17"/>
  <c r="D20" i="14"/>
  <c r="D21" i="13"/>
  <c r="D48" i="15"/>
  <c r="D44" i="21"/>
  <c r="D16" i="17"/>
  <c r="D16" i="14"/>
  <c r="D17" i="13"/>
  <c r="D44" i="15"/>
  <c r="D40" i="21"/>
  <c r="D12" i="17"/>
  <c r="D12" i="14"/>
  <c r="D13" i="13"/>
  <c r="D40" i="15"/>
  <c r="D36" i="21"/>
  <c r="D8" i="17"/>
  <c r="D8" i="14"/>
  <c r="D9" i="13"/>
  <c r="D36" i="15"/>
  <c r="D241" i="15"/>
  <c r="D225" i="15"/>
  <c r="D209" i="15"/>
  <c r="D193" i="15"/>
  <c r="D177" i="15"/>
  <c r="F13" i="10"/>
  <c r="R13" i="10"/>
  <c r="L13" i="8"/>
  <c r="J13" i="8"/>
  <c r="H13" i="8"/>
  <c r="E11" i="21"/>
  <c r="E10" i="21"/>
  <c r="E9" i="21"/>
  <c r="E8" i="21"/>
  <c r="E7" i="21"/>
  <c r="E6" i="21"/>
  <c r="E5" i="21"/>
  <c r="E11" i="15"/>
  <c r="E10" i="15"/>
  <c r="E9" i="15"/>
  <c r="E8" i="15"/>
  <c r="E7" i="15"/>
  <c r="E6" i="15"/>
  <c r="E5" i="15"/>
  <c r="C248" i="21"/>
  <c r="B248" i="21"/>
  <c r="A248" i="21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220" i="17"/>
  <c r="B220" i="17"/>
  <c r="A220" i="17"/>
  <c r="C219" i="17"/>
  <c r="B219" i="17"/>
  <c r="A219" i="17"/>
  <c r="C218" i="17"/>
  <c r="B218" i="17"/>
  <c r="A218" i="17"/>
  <c r="C217" i="17"/>
  <c r="B217" i="17"/>
  <c r="A217" i="17"/>
  <c r="C216" i="17"/>
  <c r="B216" i="17"/>
  <c r="A216" i="17"/>
  <c r="C215" i="17"/>
  <c r="B215" i="17"/>
  <c r="A215" i="17"/>
  <c r="C214" i="17"/>
  <c r="B214" i="17"/>
  <c r="A214" i="17"/>
  <c r="C213" i="17"/>
  <c r="B213" i="17"/>
  <c r="A213" i="17"/>
  <c r="C212" i="17"/>
  <c r="B212" i="17"/>
  <c r="A212" i="17"/>
  <c r="C211" i="17"/>
  <c r="B211" i="17"/>
  <c r="A211" i="17"/>
  <c r="C210" i="17"/>
  <c r="B210" i="17"/>
  <c r="A210" i="17"/>
  <c r="C209" i="17"/>
  <c r="B209" i="17"/>
  <c r="A209" i="17"/>
  <c r="C208" i="17"/>
  <c r="B208" i="17"/>
  <c r="A208" i="17"/>
  <c r="C207" i="17"/>
  <c r="B207" i="17"/>
  <c r="A207" i="17"/>
  <c r="C206" i="17"/>
  <c r="B206" i="17"/>
  <c r="A206" i="17"/>
  <c r="C205" i="17"/>
  <c r="B205" i="17"/>
  <c r="A205" i="17"/>
  <c r="C204" i="17"/>
  <c r="B204" i="17"/>
  <c r="A204" i="17"/>
  <c r="C203" i="17"/>
  <c r="B203" i="17"/>
  <c r="A203" i="17"/>
  <c r="C202" i="17"/>
  <c r="B202" i="17"/>
  <c r="A202" i="17"/>
  <c r="C201" i="17"/>
  <c r="B201" i="17"/>
  <c r="A201" i="17"/>
  <c r="C200" i="17"/>
  <c r="B200" i="17"/>
  <c r="A200" i="17"/>
  <c r="C199" i="17"/>
  <c r="B199" i="17"/>
  <c r="A199" i="17"/>
  <c r="C198" i="17"/>
  <c r="B198" i="17"/>
  <c r="A198" i="17"/>
  <c r="C197" i="17"/>
  <c r="B197" i="17"/>
  <c r="A197" i="17"/>
  <c r="C196" i="17"/>
  <c r="B196" i="17"/>
  <c r="A196" i="17"/>
  <c r="C195" i="17"/>
  <c r="B195" i="17"/>
  <c r="A195" i="17"/>
  <c r="C194" i="17"/>
  <c r="B194" i="17"/>
  <c r="A194" i="17"/>
  <c r="C193" i="17"/>
  <c r="B193" i="17"/>
  <c r="A193" i="17"/>
  <c r="C192" i="17"/>
  <c r="B192" i="17"/>
  <c r="A192" i="17"/>
  <c r="C191" i="17"/>
  <c r="B191" i="17"/>
  <c r="A191" i="17"/>
  <c r="C190" i="17"/>
  <c r="B190" i="17"/>
  <c r="A190" i="17"/>
  <c r="C189" i="17"/>
  <c r="B189" i="17"/>
  <c r="A189" i="17"/>
  <c r="C188" i="17"/>
  <c r="B188" i="17"/>
  <c r="A188" i="17"/>
  <c r="C187" i="17"/>
  <c r="B187" i="17"/>
  <c r="A187" i="17"/>
  <c r="C186" i="17"/>
  <c r="B186" i="17"/>
  <c r="A186" i="17"/>
  <c r="C185" i="17"/>
  <c r="B185" i="17"/>
  <c r="A185" i="17"/>
  <c r="C184" i="17"/>
  <c r="B184" i="17"/>
  <c r="A184" i="17"/>
  <c r="C183" i="17"/>
  <c r="B183" i="17"/>
  <c r="A183" i="17"/>
  <c r="C182" i="17"/>
  <c r="B182" i="17"/>
  <c r="A182" i="17"/>
  <c r="C181" i="17"/>
  <c r="B181" i="17"/>
  <c r="A181" i="17"/>
  <c r="C180" i="17"/>
  <c r="B180" i="17"/>
  <c r="A180" i="17"/>
  <c r="C179" i="17"/>
  <c r="B179" i="17"/>
  <c r="A179" i="17"/>
  <c r="C178" i="17"/>
  <c r="B178" i="17"/>
  <c r="A178" i="17"/>
  <c r="C177" i="17"/>
  <c r="B177" i="17"/>
  <c r="A177" i="17"/>
  <c r="C176" i="17"/>
  <c r="B176" i="17"/>
  <c r="A176" i="17"/>
  <c r="C175" i="17"/>
  <c r="B175" i="17"/>
  <c r="A175" i="17"/>
  <c r="C174" i="17"/>
  <c r="B174" i="17"/>
  <c r="A174" i="17"/>
  <c r="C173" i="17"/>
  <c r="B173" i="17"/>
  <c r="A173" i="17"/>
  <c r="C172" i="17"/>
  <c r="B172" i="17"/>
  <c r="A172" i="17"/>
  <c r="C171" i="17"/>
  <c r="B171" i="17"/>
  <c r="A171" i="17"/>
  <c r="C170" i="17"/>
  <c r="B170" i="17"/>
  <c r="A170" i="17"/>
  <c r="C169" i="17"/>
  <c r="B169" i="17"/>
  <c r="A169" i="17"/>
  <c r="C168" i="17"/>
  <c r="B168" i="17"/>
  <c r="A168" i="17"/>
  <c r="C167" i="17"/>
  <c r="B167" i="17"/>
  <c r="A167" i="17"/>
  <c r="C166" i="17"/>
  <c r="B166" i="17"/>
  <c r="A166" i="17"/>
  <c r="C165" i="17"/>
  <c r="B165" i="17"/>
  <c r="A165" i="17"/>
  <c r="C164" i="17"/>
  <c r="B164" i="17"/>
  <c r="A164" i="17"/>
  <c r="C163" i="17"/>
  <c r="B163" i="17"/>
  <c r="A163" i="17"/>
  <c r="C162" i="17"/>
  <c r="B162" i="17"/>
  <c r="A162" i="17"/>
  <c r="C161" i="17"/>
  <c r="B161" i="17"/>
  <c r="A161" i="17"/>
  <c r="C160" i="17"/>
  <c r="B160" i="17"/>
  <c r="A160" i="17"/>
  <c r="C159" i="17"/>
  <c r="B159" i="17"/>
  <c r="A159" i="17"/>
  <c r="C158" i="17"/>
  <c r="B158" i="17"/>
  <c r="A158" i="17"/>
  <c r="C157" i="17"/>
  <c r="B157" i="17"/>
  <c r="A157" i="17"/>
  <c r="C156" i="17"/>
  <c r="B156" i="17"/>
  <c r="A156" i="17"/>
  <c r="C155" i="17"/>
  <c r="B155" i="17"/>
  <c r="A155" i="17"/>
  <c r="C154" i="17"/>
  <c r="B154" i="17"/>
  <c r="A154" i="17"/>
  <c r="C153" i="17"/>
  <c r="B153" i="17"/>
  <c r="A153" i="17"/>
  <c r="C152" i="17"/>
  <c r="B152" i="17"/>
  <c r="A152" i="17"/>
  <c r="C151" i="17"/>
  <c r="B151" i="17"/>
  <c r="A151" i="17"/>
  <c r="C150" i="17"/>
  <c r="B150" i="17"/>
  <c r="A150" i="17"/>
  <c r="C149" i="17"/>
  <c r="B149" i="17"/>
  <c r="A149" i="17"/>
  <c r="C148" i="17"/>
  <c r="B148" i="17"/>
  <c r="A148" i="17"/>
  <c r="C147" i="17"/>
  <c r="B147" i="17"/>
  <c r="A147" i="17"/>
  <c r="C146" i="17"/>
  <c r="B146" i="17"/>
  <c r="A146" i="17"/>
  <c r="C145" i="17"/>
  <c r="B145" i="17"/>
  <c r="A145" i="17"/>
  <c r="C144" i="17"/>
  <c r="B144" i="17"/>
  <c r="A144" i="17"/>
  <c r="C143" i="17"/>
  <c r="B143" i="17"/>
  <c r="A143" i="17"/>
  <c r="C142" i="17"/>
  <c r="B142" i="17"/>
  <c r="A142" i="17"/>
  <c r="C141" i="17"/>
  <c r="B141" i="17"/>
  <c r="A141" i="17"/>
  <c r="C140" i="17"/>
  <c r="B140" i="17"/>
  <c r="A140" i="17"/>
  <c r="C139" i="17"/>
  <c r="B139" i="17"/>
  <c r="A139" i="17"/>
  <c r="C138" i="17"/>
  <c r="B138" i="17"/>
  <c r="A138" i="17"/>
  <c r="C137" i="17"/>
  <c r="B137" i="17"/>
  <c r="A137" i="17"/>
  <c r="C136" i="17"/>
  <c r="B136" i="17"/>
  <c r="A136" i="17"/>
  <c r="C135" i="17"/>
  <c r="B135" i="17"/>
  <c r="A135" i="17"/>
  <c r="C134" i="17"/>
  <c r="B134" i="17"/>
  <c r="A134" i="17"/>
  <c r="C133" i="17"/>
  <c r="B133" i="17"/>
  <c r="A133" i="17"/>
  <c r="C132" i="17"/>
  <c r="B132" i="17"/>
  <c r="A132" i="17"/>
  <c r="C131" i="17"/>
  <c r="B131" i="17"/>
  <c r="A131" i="17"/>
  <c r="C130" i="17"/>
  <c r="B130" i="17"/>
  <c r="A130" i="17"/>
  <c r="C129" i="17"/>
  <c r="B129" i="17"/>
  <c r="A129" i="17"/>
  <c r="C128" i="17"/>
  <c r="B128" i="17"/>
  <c r="A128" i="17"/>
  <c r="C127" i="17"/>
  <c r="B127" i="17"/>
  <c r="A127" i="17"/>
  <c r="C126" i="17"/>
  <c r="B126" i="17"/>
  <c r="A126" i="17"/>
  <c r="C125" i="17"/>
  <c r="B125" i="17"/>
  <c r="A125" i="17"/>
  <c r="C124" i="17"/>
  <c r="B124" i="17"/>
  <c r="A124" i="17"/>
  <c r="C123" i="17"/>
  <c r="B123" i="17"/>
  <c r="A123" i="17"/>
  <c r="C122" i="17"/>
  <c r="B122" i="17"/>
  <c r="A122" i="17"/>
  <c r="C121" i="17"/>
  <c r="B121" i="17"/>
  <c r="A121" i="17"/>
  <c r="C120" i="17"/>
  <c r="B120" i="17"/>
  <c r="A120" i="17"/>
  <c r="C119" i="17"/>
  <c r="B119" i="17"/>
  <c r="A119" i="17"/>
  <c r="C118" i="17"/>
  <c r="B118" i="17"/>
  <c r="A118" i="17"/>
  <c r="C117" i="17"/>
  <c r="B117" i="17"/>
  <c r="A117" i="17"/>
  <c r="C116" i="17"/>
  <c r="B116" i="17"/>
  <c r="A116" i="17"/>
  <c r="C115" i="17"/>
  <c r="B115" i="17"/>
  <c r="A115" i="17"/>
  <c r="C114" i="17"/>
  <c r="B114" i="17"/>
  <c r="A114" i="17"/>
  <c r="C113" i="17"/>
  <c r="B113" i="17"/>
  <c r="A113" i="17"/>
  <c r="C112" i="17"/>
  <c r="B112" i="17"/>
  <c r="A112" i="17"/>
  <c r="C111" i="17"/>
  <c r="B111" i="17"/>
  <c r="A111" i="17"/>
  <c r="C110" i="17"/>
  <c r="B110" i="17"/>
  <c r="A110" i="17"/>
  <c r="C109" i="17"/>
  <c r="B109" i="17"/>
  <c r="A109" i="17"/>
  <c r="C108" i="17"/>
  <c r="B108" i="17"/>
  <c r="A108" i="17"/>
  <c r="C107" i="17"/>
  <c r="B107" i="17"/>
  <c r="A107" i="17"/>
  <c r="C106" i="17"/>
  <c r="B106" i="17"/>
  <c r="A106" i="17"/>
  <c r="C105" i="17"/>
  <c r="B105" i="17"/>
  <c r="A105" i="17"/>
  <c r="C104" i="17"/>
  <c r="B104" i="17"/>
  <c r="A104" i="17"/>
  <c r="C103" i="17"/>
  <c r="B103" i="17"/>
  <c r="A103" i="17"/>
  <c r="C102" i="17"/>
  <c r="B102" i="17"/>
  <c r="A102" i="17"/>
  <c r="C101" i="17"/>
  <c r="B101" i="17"/>
  <c r="A101" i="17"/>
  <c r="C100" i="17"/>
  <c r="B100" i="17"/>
  <c r="A100" i="17"/>
  <c r="C99" i="17"/>
  <c r="B99" i="17"/>
  <c r="A99" i="17"/>
  <c r="C98" i="17"/>
  <c r="B98" i="17"/>
  <c r="A98" i="17"/>
  <c r="C97" i="17"/>
  <c r="B97" i="17"/>
  <c r="A97" i="17"/>
  <c r="C96" i="17"/>
  <c r="B96" i="17"/>
  <c r="A96" i="17"/>
  <c r="C95" i="17"/>
  <c r="B95" i="17"/>
  <c r="A95" i="17"/>
  <c r="C94" i="17"/>
  <c r="B94" i="17"/>
  <c r="A94" i="17"/>
  <c r="C93" i="17"/>
  <c r="B93" i="17"/>
  <c r="A93" i="17"/>
  <c r="C92" i="17"/>
  <c r="B92" i="17"/>
  <c r="A92" i="17"/>
  <c r="C91" i="17"/>
  <c r="B91" i="17"/>
  <c r="A91" i="17"/>
  <c r="C90" i="17"/>
  <c r="B90" i="17"/>
  <c r="A90" i="17"/>
  <c r="C89" i="17"/>
  <c r="B89" i="17"/>
  <c r="A89" i="17"/>
  <c r="C88" i="17"/>
  <c r="B88" i="17"/>
  <c r="A88" i="17"/>
  <c r="C87" i="17"/>
  <c r="B87" i="17"/>
  <c r="A87" i="17"/>
  <c r="C86" i="17"/>
  <c r="B86" i="17"/>
  <c r="A86" i="17"/>
  <c r="C85" i="17"/>
  <c r="B85" i="17"/>
  <c r="A85" i="17"/>
  <c r="C84" i="17"/>
  <c r="B84" i="17"/>
  <c r="A84" i="17"/>
  <c r="C83" i="17"/>
  <c r="B83" i="17"/>
  <c r="A83" i="17"/>
  <c r="C82" i="17"/>
  <c r="B82" i="17"/>
  <c r="A82" i="17"/>
  <c r="C81" i="17"/>
  <c r="B81" i="17"/>
  <c r="A81" i="17"/>
  <c r="C80" i="17"/>
  <c r="B80" i="17"/>
  <c r="A80" i="17"/>
  <c r="C79" i="17"/>
  <c r="B79" i="17"/>
  <c r="A79" i="17"/>
  <c r="C78" i="17"/>
  <c r="B78" i="17"/>
  <c r="A78" i="17"/>
  <c r="C77" i="17"/>
  <c r="B77" i="17"/>
  <c r="A77" i="17"/>
  <c r="C76" i="17"/>
  <c r="B76" i="17"/>
  <c r="A76" i="17"/>
  <c r="C75" i="17"/>
  <c r="B75" i="17"/>
  <c r="A75" i="17"/>
  <c r="C74" i="17"/>
  <c r="B74" i="17"/>
  <c r="A74" i="17"/>
  <c r="C73" i="17"/>
  <c r="B73" i="17"/>
  <c r="A73" i="17"/>
  <c r="C72" i="17"/>
  <c r="B72" i="17"/>
  <c r="A72" i="17"/>
  <c r="C71" i="17"/>
  <c r="B71" i="17"/>
  <c r="A71" i="17"/>
  <c r="C70" i="17"/>
  <c r="B70" i="17"/>
  <c r="A70" i="17"/>
  <c r="C69" i="17"/>
  <c r="B69" i="17"/>
  <c r="A69" i="17"/>
  <c r="C68" i="17"/>
  <c r="B68" i="17"/>
  <c r="A68" i="17"/>
  <c r="C67" i="17"/>
  <c r="B67" i="17"/>
  <c r="A67" i="17"/>
  <c r="C66" i="17"/>
  <c r="B66" i="17"/>
  <c r="A66" i="17"/>
  <c r="C65" i="17"/>
  <c r="B65" i="17"/>
  <c r="A65" i="17"/>
  <c r="C64" i="17"/>
  <c r="B64" i="17"/>
  <c r="A64" i="17"/>
  <c r="C63" i="17"/>
  <c r="B63" i="17"/>
  <c r="A63" i="17"/>
  <c r="C62" i="17"/>
  <c r="B62" i="17"/>
  <c r="A62" i="17"/>
  <c r="C61" i="17"/>
  <c r="B61" i="17"/>
  <c r="A61" i="17"/>
  <c r="C60" i="17"/>
  <c r="B60" i="17"/>
  <c r="A60" i="17"/>
  <c r="C59" i="17"/>
  <c r="B59" i="17"/>
  <c r="A59" i="17"/>
  <c r="C58" i="17"/>
  <c r="B58" i="17"/>
  <c r="A58" i="17"/>
  <c r="C57" i="17"/>
  <c r="B57" i="17"/>
  <c r="A57" i="17"/>
  <c r="C56" i="17"/>
  <c r="B56" i="17"/>
  <c r="A56" i="17"/>
  <c r="C55" i="17"/>
  <c r="B55" i="17"/>
  <c r="A55" i="17"/>
  <c r="C54" i="17"/>
  <c r="B54" i="17"/>
  <c r="A54" i="17"/>
  <c r="C53" i="17"/>
  <c r="B53" i="17"/>
  <c r="A53" i="17"/>
  <c r="C52" i="17"/>
  <c r="B52" i="17"/>
  <c r="A52" i="17"/>
  <c r="C51" i="17"/>
  <c r="B51" i="17"/>
  <c r="A51" i="17"/>
  <c r="C50" i="17"/>
  <c r="B50" i="17"/>
  <c r="A50" i="17"/>
  <c r="C49" i="17"/>
  <c r="B49" i="17"/>
  <c r="A49" i="17"/>
  <c r="C48" i="17"/>
  <c r="B48" i="17"/>
  <c r="A48" i="17"/>
  <c r="C47" i="17"/>
  <c r="B47" i="17"/>
  <c r="A47" i="17"/>
  <c r="C46" i="17"/>
  <c r="B46" i="17"/>
  <c r="A46" i="17"/>
  <c r="C45" i="17"/>
  <c r="B45" i="17"/>
  <c r="A45" i="17"/>
  <c r="C44" i="17"/>
  <c r="B44" i="17"/>
  <c r="A44" i="17"/>
  <c r="C43" i="17"/>
  <c r="B43" i="17"/>
  <c r="A43" i="17"/>
  <c r="C42" i="17"/>
  <c r="B42" i="17"/>
  <c r="A42" i="17"/>
  <c r="C41" i="17"/>
  <c r="B41" i="17"/>
  <c r="A41" i="17"/>
  <c r="C40" i="17"/>
  <c r="B40" i="17"/>
  <c r="A40" i="17"/>
  <c r="C39" i="17"/>
  <c r="B39" i="17"/>
  <c r="A39" i="17"/>
  <c r="C38" i="17"/>
  <c r="B38" i="17"/>
  <c r="A38" i="17"/>
  <c r="C37" i="17"/>
  <c r="B37" i="17"/>
  <c r="A37" i="17"/>
  <c r="C36" i="17"/>
  <c r="B36" i="17"/>
  <c r="A36" i="17"/>
  <c r="C35" i="17"/>
  <c r="B35" i="17"/>
  <c r="A35" i="17"/>
  <c r="C34" i="17"/>
  <c r="B34" i="17"/>
  <c r="A34" i="17"/>
  <c r="C33" i="17"/>
  <c r="B33" i="17"/>
  <c r="A33" i="17"/>
  <c r="C32" i="17"/>
  <c r="B32" i="17"/>
  <c r="A32" i="17"/>
  <c r="C31" i="17"/>
  <c r="B31" i="17"/>
  <c r="A31" i="17"/>
  <c r="C30" i="17"/>
  <c r="B30" i="17"/>
  <c r="A30" i="17"/>
  <c r="C29" i="17"/>
  <c r="B29" i="17"/>
  <c r="A29" i="17"/>
  <c r="C28" i="17"/>
  <c r="B28" i="17"/>
  <c r="A28" i="17"/>
  <c r="C27" i="17"/>
  <c r="B27" i="17"/>
  <c r="A27" i="17"/>
  <c r="C26" i="17"/>
  <c r="B26" i="17"/>
  <c r="A26" i="17"/>
  <c r="C25" i="17"/>
  <c r="B25" i="17"/>
  <c r="A25" i="17"/>
  <c r="C24" i="17"/>
  <c r="B24" i="17"/>
  <c r="A24" i="17"/>
  <c r="C23" i="17"/>
  <c r="B23" i="17"/>
  <c r="A23" i="17"/>
  <c r="C22" i="17"/>
  <c r="B22" i="17"/>
  <c r="A22" i="17"/>
  <c r="C21" i="17"/>
  <c r="B21" i="17"/>
  <c r="A21" i="17"/>
  <c r="C20" i="17"/>
  <c r="B20" i="17"/>
  <c r="A20" i="17"/>
  <c r="C19" i="17"/>
  <c r="B19" i="17"/>
  <c r="A19" i="17"/>
  <c r="C18" i="17"/>
  <c r="B18" i="17"/>
  <c r="A18" i="17"/>
  <c r="C17" i="17"/>
  <c r="B17" i="17"/>
  <c r="A17" i="17"/>
  <c r="C16" i="17"/>
  <c r="B16" i="17"/>
  <c r="A16" i="17"/>
  <c r="C15" i="17"/>
  <c r="B15" i="17"/>
  <c r="A15" i="17"/>
  <c r="C14" i="17"/>
  <c r="B14" i="17"/>
  <c r="A14" i="17"/>
  <c r="C13" i="17"/>
  <c r="B13" i="17"/>
  <c r="A13" i="17"/>
  <c r="C12" i="17"/>
  <c r="B12" i="17"/>
  <c r="A12" i="17"/>
  <c r="C11" i="17"/>
  <c r="B11" i="17"/>
  <c r="A11" i="17"/>
  <c r="C10" i="17"/>
  <c r="B10" i="17"/>
  <c r="A10" i="17"/>
  <c r="C9" i="17"/>
  <c r="B9" i="17"/>
  <c r="A9" i="17"/>
  <c r="C8" i="17"/>
  <c r="B8" i="17"/>
  <c r="A8" i="17"/>
  <c r="C7" i="17"/>
  <c r="B7" i="17"/>
  <c r="A7" i="17"/>
  <c r="C6" i="17"/>
  <c r="B6" i="17"/>
  <c r="A6" i="17"/>
  <c r="C5" i="17"/>
  <c r="B5" i="17"/>
  <c r="A5" i="17"/>
  <c r="C248" i="15"/>
  <c r="B248" i="15"/>
  <c r="A248" i="15"/>
  <c r="C247" i="15"/>
  <c r="B247" i="15"/>
  <c r="A247" i="15"/>
  <c r="C246" i="15"/>
  <c r="B246" i="15"/>
  <c r="A246" i="15"/>
  <c r="C245" i="15"/>
  <c r="B245" i="15"/>
  <c r="A245" i="15"/>
  <c r="C244" i="15"/>
  <c r="B244" i="15"/>
  <c r="A244" i="15"/>
  <c r="C243" i="15"/>
  <c r="B243" i="15"/>
  <c r="A243" i="15"/>
  <c r="C242" i="15"/>
  <c r="B242" i="15"/>
  <c r="A242" i="15"/>
  <c r="C241" i="15"/>
  <c r="B241" i="15"/>
  <c r="A241" i="15"/>
  <c r="C240" i="15"/>
  <c r="B240" i="15"/>
  <c r="A240" i="15"/>
  <c r="C239" i="15"/>
  <c r="B239" i="15"/>
  <c r="A239" i="15"/>
  <c r="C238" i="15"/>
  <c r="B238" i="15"/>
  <c r="A238" i="15"/>
  <c r="C237" i="15"/>
  <c r="B237" i="15"/>
  <c r="A237" i="15"/>
  <c r="C236" i="15"/>
  <c r="B236" i="15"/>
  <c r="A236" i="15"/>
  <c r="C235" i="15"/>
  <c r="B235" i="15"/>
  <c r="A235" i="15"/>
  <c r="C234" i="15"/>
  <c r="B234" i="15"/>
  <c r="A234" i="15"/>
  <c r="C233" i="15"/>
  <c r="B233" i="15"/>
  <c r="A233" i="15"/>
  <c r="C232" i="15"/>
  <c r="B232" i="15"/>
  <c r="A232" i="15"/>
  <c r="C231" i="15"/>
  <c r="B231" i="15"/>
  <c r="A231" i="15"/>
  <c r="C230" i="15"/>
  <c r="B230" i="15"/>
  <c r="A230" i="15"/>
  <c r="C229" i="15"/>
  <c r="B229" i="15"/>
  <c r="A229" i="15"/>
  <c r="C228" i="15"/>
  <c r="B228" i="15"/>
  <c r="A228" i="15"/>
  <c r="C227" i="15"/>
  <c r="B227" i="15"/>
  <c r="A227" i="15"/>
  <c r="C226" i="15"/>
  <c r="B226" i="15"/>
  <c r="A226" i="15"/>
  <c r="C225" i="15"/>
  <c r="B225" i="15"/>
  <c r="A225" i="15"/>
  <c r="C224" i="15"/>
  <c r="B224" i="15"/>
  <c r="A224" i="15"/>
  <c r="C223" i="15"/>
  <c r="B223" i="15"/>
  <c r="A223" i="15"/>
  <c r="C222" i="15"/>
  <c r="B222" i="15"/>
  <c r="A222" i="15"/>
  <c r="C221" i="15"/>
  <c r="B221" i="15"/>
  <c r="A221" i="15"/>
  <c r="C220" i="15"/>
  <c r="B220" i="15"/>
  <c r="A220" i="15"/>
  <c r="C219" i="15"/>
  <c r="B219" i="15"/>
  <c r="A219" i="15"/>
  <c r="C218" i="15"/>
  <c r="B218" i="15"/>
  <c r="A218" i="15"/>
  <c r="C217" i="15"/>
  <c r="B217" i="15"/>
  <c r="A217" i="15"/>
  <c r="C216" i="15"/>
  <c r="B216" i="15"/>
  <c r="A216" i="15"/>
  <c r="C215" i="15"/>
  <c r="B215" i="15"/>
  <c r="A215" i="15"/>
  <c r="C214" i="15"/>
  <c r="B214" i="15"/>
  <c r="A214" i="15"/>
  <c r="C213" i="15"/>
  <c r="B213" i="15"/>
  <c r="A213" i="15"/>
  <c r="C212" i="15"/>
  <c r="B212" i="15"/>
  <c r="A212" i="15"/>
  <c r="C211" i="15"/>
  <c r="B211" i="15"/>
  <c r="A211" i="15"/>
  <c r="C210" i="15"/>
  <c r="B210" i="15"/>
  <c r="A210" i="15"/>
  <c r="C209" i="15"/>
  <c r="B209" i="15"/>
  <c r="A209" i="15"/>
  <c r="C208" i="15"/>
  <c r="B208" i="15"/>
  <c r="A208" i="15"/>
  <c r="C207" i="15"/>
  <c r="B207" i="15"/>
  <c r="A207" i="15"/>
  <c r="C206" i="15"/>
  <c r="B206" i="15"/>
  <c r="A206" i="15"/>
  <c r="C205" i="15"/>
  <c r="B205" i="15"/>
  <c r="A205" i="15"/>
  <c r="C204" i="15"/>
  <c r="B204" i="15"/>
  <c r="A204" i="15"/>
  <c r="C203" i="15"/>
  <c r="B203" i="15"/>
  <c r="A203" i="15"/>
  <c r="C202" i="15"/>
  <c r="B202" i="15"/>
  <c r="A202" i="15"/>
  <c r="C201" i="15"/>
  <c r="B201" i="15"/>
  <c r="A201" i="15"/>
  <c r="C200" i="15"/>
  <c r="B200" i="15"/>
  <c r="A200" i="15"/>
  <c r="C199" i="15"/>
  <c r="B199" i="15"/>
  <c r="A199" i="15"/>
  <c r="C198" i="15"/>
  <c r="B198" i="15"/>
  <c r="A198" i="15"/>
  <c r="C197" i="15"/>
  <c r="B197" i="15"/>
  <c r="A197" i="15"/>
  <c r="C196" i="15"/>
  <c r="B196" i="15"/>
  <c r="A196" i="15"/>
  <c r="C195" i="15"/>
  <c r="B195" i="15"/>
  <c r="A195" i="15"/>
  <c r="C194" i="15"/>
  <c r="B194" i="15"/>
  <c r="A194" i="15"/>
  <c r="C193" i="15"/>
  <c r="B193" i="15"/>
  <c r="A193" i="15"/>
  <c r="C192" i="15"/>
  <c r="B192" i="15"/>
  <c r="A192" i="15"/>
  <c r="C191" i="15"/>
  <c r="B191" i="15"/>
  <c r="A191" i="15"/>
  <c r="C190" i="15"/>
  <c r="B190" i="15"/>
  <c r="A190" i="15"/>
  <c r="C189" i="15"/>
  <c r="B189" i="15"/>
  <c r="A189" i="15"/>
  <c r="C188" i="15"/>
  <c r="B188" i="15"/>
  <c r="A188" i="15"/>
  <c r="C187" i="15"/>
  <c r="B187" i="15"/>
  <c r="A187" i="15"/>
  <c r="C186" i="15"/>
  <c r="B186" i="15"/>
  <c r="A186" i="15"/>
  <c r="C185" i="15"/>
  <c r="B185" i="15"/>
  <c r="A185" i="15"/>
  <c r="C184" i="15"/>
  <c r="B184" i="15"/>
  <c r="A184" i="15"/>
  <c r="C183" i="15"/>
  <c r="B183" i="15"/>
  <c r="A183" i="15"/>
  <c r="C182" i="15"/>
  <c r="B182" i="15"/>
  <c r="A182" i="15"/>
  <c r="C181" i="15"/>
  <c r="B181" i="15"/>
  <c r="A181" i="15"/>
  <c r="C180" i="15"/>
  <c r="B180" i="15"/>
  <c r="A180" i="15"/>
  <c r="C179" i="15"/>
  <c r="B179" i="15"/>
  <c r="A179" i="15"/>
  <c r="C178" i="15"/>
  <c r="B178" i="15"/>
  <c r="A178" i="15"/>
  <c r="C177" i="15"/>
  <c r="B177" i="15"/>
  <c r="A177" i="15"/>
  <c r="C176" i="15"/>
  <c r="B176" i="15"/>
  <c r="A176" i="15"/>
  <c r="C175" i="15"/>
  <c r="B175" i="15"/>
  <c r="A175" i="15"/>
  <c r="C174" i="15"/>
  <c r="B174" i="15"/>
  <c r="A174" i="15"/>
  <c r="C173" i="15"/>
  <c r="B173" i="15"/>
  <c r="A173" i="15"/>
  <c r="C172" i="15"/>
  <c r="B172" i="15"/>
  <c r="A172" i="15"/>
  <c r="C171" i="15"/>
  <c r="B171" i="15"/>
  <c r="A171" i="15"/>
  <c r="C170" i="15"/>
  <c r="B170" i="15"/>
  <c r="A170" i="15"/>
  <c r="C169" i="15"/>
  <c r="B169" i="15"/>
  <c r="A169" i="15"/>
  <c r="C168" i="15"/>
  <c r="B168" i="15"/>
  <c r="A168" i="15"/>
  <c r="C167" i="15"/>
  <c r="B167" i="15"/>
  <c r="A167" i="15"/>
  <c r="C166" i="15"/>
  <c r="B166" i="15"/>
  <c r="A166" i="15"/>
  <c r="C165" i="15"/>
  <c r="B165" i="15"/>
  <c r="A165" i="15"/>
  <c r="C164" i="15"/>
  <c r="B164" i="15"/>
  <c r="A164" i="15"/>
  <c r="C163" i="15"/>
  <c r="B163" i="15"/>
  <c r="A163" i="15"/>
  <c r="C162" i="15"/>
  <c r="B162" i="15"/>
  <c r="A162" i="15"/>
  <c r="C161" i="15"/>
  <c r="B161" i="15"/>
  <c r="A161" i="15"/>
  <c r="C160" i="15"/>
  <c r="B160" i="15"/>
  <c r="A160" i="15"/>
  <c r="C159" i="15"/>
  <c r="B159" i="15"/>
  <c r="A159" i="15"/>
  <c r="C158" i="15"/>
  <c r="B158" i="15"/>
  <c r="A158" i="15"/>
  <c r="C157" i="15"/>
  <c r="B157" i="15"/>
  <c r="A157" i="15"/>
  <c r="C156" i="15"/>
  <c r="B156" i="15"/>
  <c r="A156" i="15"/>
  <c r="C155" i="15"/>
  <c r="B155" i="15"/>
  <c r="A155" i="15"/>
  <c r="C154" i="15"/>
  <c r="B154" i="15"/>
  <c r="A154" i="15"/>
  <c r="C153" i="15"/>
  <c r="B153" i="15"/>
  <c r="A153" i="15"/>
  <c r="C152" i="15"/>
  <c r="B152" i="15"/>
  <c r="A152" i="15"/>
  <c r="C151" i="15"/>
  <c r="B151" i="15"/>
  <c r="A151" i="15"/>
  <c r="C150" i="15"/>
  <c r="B150" i="15"/>
  <c r="A150" i="15"/>
  <c r="C149" i="15"/>
  <c r="B149" i="15"/>
  <c r="A149" i="15"/>
  <c r="C148" i="15"/>
  <c r="B148" i="15"/>
  <c r="A148" i="15"/>
  <c r="C147" i="15"/>
  <c r="B147" i="15"/>
  <c r="A147" i="15"/>
  <c r="C146" i="15"/>
  <c r="B146" i="15"/>
  <c r="A146" i="15"/>
  <c r="C145" i="15"/>
  <c r="B145" i="15"/>
  <c r="A145" i="15"/>
  <c r="C144" i="15"/>
  <c r="B144" i="15"/>
  <c r="A144" i="15"/>
  <c r="C143" i="15"/>
  <c r="B143" i="15"/>
  <c r="A143" i="15"/>
  <c r="C142" i="15"/>
  <c r="B142" i="15"/>
  <c r="A142" i="15"/>
  <c r="C141" i="15"/>
  <c r="B141" i="15"/>
  <c r="A141" i="15"/>
  <c r="C140" i="15"/>
  <c r="B140" i="15"/>
  <c r="A140" i="15"/>
  <c r="C139" i="15"/>
  <c r="B139" i="15"/>
  <c r="A139" i="15"/>
  <c r="C138" i="15"/>
  <c r="B138" i="15"/>
  <c r="A138" i="15"/>
  <c r="C137" i="15"/>
  <c r="B137" i="15"/>
  <c r="A137" i="15"/>
  <c r="C136" i="15"/>
  <c r="B136" i="15"/>
  <c r="A136" i="15"/>
  <c r="C135" i="15"/>
  <c r="B135" i="15"/>
  <c r="A135" i="15"/>
  <c r="C134" i="15"/>
  <c r="B134" i="15"/>
  <c r="A134" i="15"/>
  <c r="C133" i="15"/>
  <c r="B133" i="15"/>
  <c r="A133" i="15"/>
  <c r="C132" i="15"/>
  <c r="B132" i="15"/>
  <c r="A132" i="15"/>
  <c r="C131" i="15"/>
  <c r="B131" i="15"/>
  <c r="A131" i="15"/>
  <c r="C130" i="15"/>
  <c r="B130" i="15"/>
  <c r="A130" i="15"/>
  <c r="C129" i="15"/>
  <c r="B129" i="15"/>
  <c r="A129" i="15"/>
  <c r="C128" i="15"/>
  <c r="B128" i="15"/>
  <c r="A128" i="15"/>
  <c r="C127" i="15"/>
  <c r="B127" i="15"/>
  <c r="A127" i="15"/>
  <c r="C126" i="15"/>
  <c r="B126" i="15"/>
  <c r="A126" i="15"/>
  <c r="C125" i="15"/>
  <c r="B125" i="15"/>
  <c r="A125" i="15"/>
  <c r="C124" i="15"/>
  <c r="B124" i="15"/>
  <c r="A124" i="15"/>
  <c r="C123" i="15"/>
  <c r="B123" i="15"/>
  <c r="A123" i="15"/>
  <c r="C122" i="15"/>
  <c r="B122" i="15"/>
  <c r="A122" i="15"/>
  <c r="C121" i="15"/>
  <c r="B121" i="15"/>
  <c r="A121" i="15"/>
  <c r="C120" i="15"/>
  <c r="B120" i="15"/>
  <c r="A120" i="15"/>
  <c r="C119" i="15"/>
  <c r="B119" i="15"/>
  <c r="A119" i="15"/>
  <c r="C118" i="15"/>
  <c r="B118" i="15"/>
  <c r="A118" i="15"/>
  <c r="C117" i="15"/>
  <c r="B117" i="15"/>
  <c r="A117" i="15"/>
  <c r="C116" i="15"/>
  <c r="B116" i="15"/>
  <c r="A116" i="15"/>
  <c r="C115" i="15"/>
  <c r="B115" i="15"/>
  <c r="A115" i="15"/>
  <c r="C114" i="15"/>
  <c r="B114" i="15"/>
  <c r="A114" i="15"/>
  <c r="C113" i="15"/>
  <c r="B113" i="15"/>
  <c r="A113" i="15"/>
  <c r="C112" i="15"/>
  <c r="B112" i="15"/>
  <c r="A112" i="15"/>
  <c r="C111" i="15"/>
  <c r="B111" i="15"/>
  <c r="A111" i="15"/>
  <c r="C110" i="15"/>
  <c r="B110" i="15"/>
  <c r="A110" i="15"/>
  <c r="C109" i="15"/>
  <c r="B109" i="15"/>
  <c r="A109" i="15"/>
  <c r="C108" i="15"/>
  <c r="B108" i="15"/>
  <c r="A108" i="15"/>
  <c r="C107" i="15"/>
  <c r="B107" i="15"/>
  <c r="A107" i="15"/>
  <c r="C106" i="15"/>
  <c r="B106" i="15"/>
  <c r="A106" i="15"/>
  <c r="C105" i="15"/>
  <c r="B105" i="15"/>
  <c r="A105" i="15"/>
  <c r="C104" i="15"/>
  <c r="B104" i="15"/>
  <c r="A104" i="15"/>
  <c r="C103" i="15"/>
  <c r="B103" i="15"/>
  <c r="A103" i="15"/>
  <c r="C102" i="15"/>
  <c r="B102" i="15"/>
  <c r="A102" i="15"/>
  <c r="C101" i="15"/>
  <c r="B101" i="15"/>
  <c r="A101" i="15"/>
  <c r="C100" i="15"/>
  <c r="B100" i="15"/>
  <c r="A100" i="15"/>
  <c r="C99" i="15"/>
  <c r="B99" i="15"/>
  <c r="A99" i="15"/>
  <c r="C98" i="15"/>
  <c r="B98" i="15"/>
  <c r="A98" i="15"/>
  <c r="C97" i="15"/>
  <c r="B97" i="15"/>
  <c r="A97" i="15"/>
  <c r="C96" i="15"/>
  <c r="B96" i="15"/>
  <c r="A96" i="15"/>
  <c r="C95" i="15"/>
  <c r="B95" i="15"/>
  <c r="A95" i="15"/>
  <c r="C94" i="15"/>
  <c r="B94" i="15"/>
  <c r="A94" i="15"/>
  <c r="C93" i="15"/>
  <c r="B93" i="15"/>
  <c r="A93" i="15"/>
  <c r="C92" i="15"/>
  <c r="B92" i="15"/>
  <c r="A92" i="15"/>
  <c r="C91" i="15"/>
  <c r="B91" i="15"/>
  <c r="A91" i="15"/>
  <c r="C90" i="15"/>
  <c r="B90" i="15"/>
  <c r="A90" i="15"/>
  <c r="C89" i="15"/>
  <c r="B89" i="15"/>
  <c r="A89" i="15"/>
  <c r="C88" i="15"/>
  <c r="B88" i="15"/>
  <c r="A88" i="15"/>
  <c r="C87" i="15"/>
  <c r="B87" i="15"/>
  <c r="A87" i="15"/>
  <c r="C86" i="15"/>
  <c r="A86" i="15"/>
  <c r="C85" i="15"/>
  <c r="B85" i="15"/>
  <c r="A85" i="15"/>
  <c r="C84" i="15"/>
  <c r="B84" i="15"/>
  <c r="A84" i="15"/>
  <c r="C83" i="15"/>
  <c r="B83" i="15"/>
  <c r="A83" i="15"/>
  <c r="C82" i="15"/>
  <c r="B82" i="15"/>
  <c r="A82" i="15"/>
  <c r="C81" i="15"/>
  <c r="B81" i="15"/>
  <c r="A81" i="15"/>
  <c r="C80" i="15"/>
  <c r="B80" i="15"/>
  <c r="A80" i="15"/>
  <c r="C79" i="15"/>
  <c r="B79" i="15"/>
  <c r="A79" i="15"/>
  <c r="C78" i="15"/>
  <c r="B78" i="15"/>
  <c r="A78" i="15"/>
  <c r="C77" i="15"/>
  <c r="B77" i="15"/>
  <c r="A77" i="15"/>
  <c r="C76" i="15"/>
  <c r="B76" i="15"/>
  <c r="A76" i="15"/>
  <c r="C75" i="15"/>
  <c r="B75" i="15"/>
  <c r="A75" i="15"/>
  <c r="C74" i="15"/>
  <c r="B74" i="15"/>
  <c r="A74" i="15"/>
  <c r="C73" i="15"/>
  <c r="B73" i="15"/>
  <c r="A73" i="15"/>
  <c r="C72" i="15"/>
  <c r="B72" i="15"/>
  <c r="A72" i="15"/>
  <c r="C71" i="15"/>
  <c r="B71" i="15"/>
  <c r="A71" i="15"/>
  <c r="C70" i="15"/>
  <c r="B70" i="15"/>
  <c r="A70" i="15"/>
  <c r="C69" i="15"/>
  <c r="B69" i="15"/>
  <c r="A69" i="15"/>
  <c r="C68" i="15"/>
  <c r="B68" i="15"/>
  <c r="A68" i="15"/>
  <c r="C67" i="15"/>
  <c r="B67" i="15"/>
  <c r="A67" i="15"/>
  <c r="C66" i="15"/>
  <c r="B66" i="15"/>
  <c r="A66" i="15"/>
  <c r="C65" i="15"/>
  <c r="B65" i="15"/>
  <c r="A65" i="15"/>
  <c r="C64" i="15"/>
  <c r="B64" i="15"/>
  <c r="A64" i="15"/>
  <c r="C63" i="15"/>
  <c r="B63" i="15"/>
  <c r="A63" i="15"/>
  <c r="C62" i="15"/>
  <c r="B62" i="15"/>
  <c r="A62" i="15"/>
  <c r="C61" i="15"/>
  <c r="B61" i="15"/>
  <c r="A61" i="15"/>
  <c r="C60" i="15"/>
  <c r="B60" i="15"/>
  <c r="A60" i="15"/>
  <c r="C59" i="15"/>
  <c r="B59" i="15"/>
  <c r="A59" i="15"/>
  <c r="C58" i="15"/>
  <c r="B58" i="15"/>
  <c r="A58" i="15"/>
  <c r="C57" i="15"/>
  <c r="B57" i="15"/>
  <c r="A57" i="15"/>
  <c r="C56" i="15"/>
  <c r="B56" i="15"/>
  <c r="A56" i="15"/>
  <c r="C55" i="15"/>
  <c r="B55" i="15"/>
  <c r="A55" i="15"/>
  <c r="C54" i="15"/>
  <c r="B54" i="15"/>
  <c r="A54" i="15"/>
  <c r="C53" i="15"/>
  <c r="B53" i="15"/>
  <c r="A53" i="15"/>
  <c r="C52" i="15"/>
  <c r="B52" i="15"/>
  <c r="A52" i="15"/>
  <c r="C51" i="15"/>
  <c r="B51" i="15"/>
  <c r="A51" i="15"/>
  <c r="C50" i="15"/>
  <c r="B50" i="15"/>
  <c r="A50" i="15"/>
  <c r="C49" i="15"/>
  <c r="B49" i="15"/>
  <c r="A49" i="15"/>
  <c r="C48" i="15"/>
  <c r="B48" i="15"/>
  <c r="A48" i="15"/>
  <c r="C47" i="15"/>
  <c r="B47" i="15"/>
  <c r="A47" i="15"/>
  <c r="C46" i="15"/>
  <c r="B46" i="15"/>
  <c r="A46" i="15"/>
  <c r="C45" i="15"/>
  <c r="B45" i="15"/>
  <c r="A45" i="15"/>
  <c r="C44" i="15"/>
  <c r="B44" i="15"/>
  <c r="A44" i="15"/>
  <c r="C43" i="15"/>
  <c r="B43" i="15"/>
  <c r="A43" i="15"/>
  <c r="C42" i="15"/>
  <c r="B42" i="15"/>
  <c r="A42" i="15"/>
  <c r="C41" i="15"/>
  <c r="B41" i="15"/>
  <c r="A41" i="15"/>
  <c r="C40" i="15"/>
  <c r="B40" i="15"/>
  <c r="A40" i="15"/>
  <c r="C39" i="15"/>
  <c r="B39" i="15"/>
  <c r="A39" i="15"/>
  <c r="C38" i="15"/>
  <c r="B38" i="15"/>
  <c r="A38" i="15"/>
  <c r="C37" i="15"/>
  <c r="B37" i="15"/>
  <c r="A37" i="15"/>
  <c r="C36" i="15"/>
  <c r="B36" i="15"/>
  <c r="A36" i="15"/>
  <c r="C35" i="15"/>
  <c r="B35" i="15"/>
  <c r="A35" i="15"/>
  <c r="C34" i="15"/>
  <c r="B34" i="15"/>
  <c r="A34" i="15"/>
  <c r="C33" i="15"/>
  <c r="B33" i="15"/>
  <c r="A33" i="15"/>
  <c r="C247" i="10"/>
  <c r="C248" i="10"/>
  <c r="C246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33" i="10"/>
  <c r="A170" i="14"/>
  <c r="B170" i="14"/>
  <c r="C170" i="14"/>
  <c r="A171" i="14"/>
  <c r="B171" i="14"/>
  <c r="C171" i="14"/>
  <c r="A172" i="14"/>
  <c r="B172" i="14"/>
  <c r="C172" i="14"/>
  <c r="A173" i="14"/>
  <c r="B173" i="14"/>
  <c r="C173" i="14"/>
  <c r="A174" i="14"/>
  <c r="B174" i="14"/>
  <c r="C174" i="14"/>
  <c r="A175" i="14"/>
  <c r="B175" i="14"/>
  <c r="C175" i="14"/>
  <c r="A176" i="14"/>
  <c r="B176" i="14"/>
  <c r="C176" i="14"/>
  <c r="A177" i="14"/>
  <c r="B177" i="14"/>
  <c r="C177" i="14"/>
  <c r="A178" i="14"/>
  <c r="B178" i="14"/>
  <c r="C178" i="14"/>
  <c r="A179" i="14"/>
  <c r="B179" i="14"/>
  <c r="C179" i="14"/>
  <c r="A180" i="14"/>
  <c r="B180" i="14"/>
  <c r="C180" i="14"/>
  <c r="A181" i="14"/>
  <c r="B181" i="14"/>
  <c r="C181" i="14"/>
  <c r="A182" i="14"/>
  <c r="B182" i="14"/>
  <c r="C182" i="14"/>
  <c r="A183" i="14"/>
  <c r="B183" i="14"/>
  <c r="C183" i="14"/>
  <c r="A184" i="14"/>
  <c r="B184" i="14"/>
  <c r="C184" i="14"/>
  <c r="A185" i="14"/>
  <c r="B185" i="14"/>
  <c r="C185" i="14"/>
  <c r="A186" i="14"/>
  <c r="B186" i="14"/>
  <c r="C186" i="14"/>
  <c r="A187" i="14"/>
  <c r="B187" i="14"/>
  <c r="C187" i="14"/>
  <c r="A188" i="14"/>
  <c r="B188" i="14"/>
  <c r="C188" i="14"/>
  <c r="A189" i="14"/>
  <c r="B189" i="14"/>
  <c r="C189" i="14"/>
  <c r="A190" i="14"/>
  <c r="B190" i="14"/>
  <c r="C190" i="14"/>
  <c r="A191" i="14"/>
  <c r="B191" i="14"/>
  <c r="C191" i="14"/>
  <c r="A192" i="14"/>
  <c r="B192" i="14"/>
  <c r="C192" i="14"/>
  <c r="A193" i="14"/>
  <c r="B193" i="14"/>
  <c r="C193" i="14"/>
  <c r="A194" i="14"/>
  <c r="B194" i="14"/>
  <c r="C194" i="14"/>
  <c r="A195" i="14"/>
  <c r="B195" i="14"/>
  <c r="C195" i="14"/>
  <c r="A196" i="14"/>
  <c r="B196" i="14"/>
  <c r="C196" i="14"/>
  <c r="A197" i="14"/>
  <c r="B197" i="14"/>
  <c r="C197" i="14"/>
  <c r="A198" i="14"/>
  <c r="B198" i="14"/>
  <c r="C198" i="14"/>
  <c r="A199" i="14"/>
  <c r="B199" i="14"/>
  <c r="C199" i="14"/>
  <c r="A200" i="14"/>
  <c r="B200" i="14"/>
  <c r="C200" i="14"/>
  <c r="A201" i="14"/>
  <c r="B201" i="14"/>
  <c r="C201" i="14"/>
  <c r="A202" i="14"/>
  <c r="B202" i="14"/>
  <c r="C202" i="14"/>
  <c r="A203" i="14"/>
  <c r="B203" i="14"/>
  <c r="C203" i="14"/>
  <c r="A204" i="14"/>
  <c r="B204" i="14"/>
  <c r="C204" i="14"/>
  <c r="A205" i="14"/>
  <c r="B205" i="14"/>
  <c r="C205" i="14"/>
  <c r="A206" i="14"/>
  <c r="B206" i="14"/>
  <c r="C206" i="14"/>
  <c r="A207" i="14"/>
  <c r="B207" i="14"/>
  <c r="C207" i="14"/>
  <c r="A208" i="14"/>
  <c r="B208" i="14"/>
  <c r="C208" i="14"/>
  <c r="A209" i="14"/>
  <c r="B209" i="14"/>
  <c r="C209" i="14"/>
  <c r="A210" i="14"/>
  <c r="B210" i="14"/>
  <c r="C210" i="14"/>
  <c r="A211" i="14"/>
  <c r="B211" i="14"/>
  <c r="C211" i="14"/>
  <c r="A212" i="14"/>
  <c r="B212" i="14"/>
  <c r="C212" i="14"/>
  <c r="A213" i="14"/>
  <c r="B213" i="14"/>
  <c r="C213" i="14"/>
  <c r="A214" i="14"/>
  <c r="B214" i="14"/>
  <c r="C214" i="14"/>
  <c r="A215" i="14"/>
  <c r="B215" i="14"/>
  <c r="C215" i="14"/>
  <c r="A216" i="14"/>
  <c r="B216" i="14"/>
  <c r="C216" i="14"/>
  <c r="A217" i="14"/>
  <c r="B217" i="14"/>
  <c r="C217" i="14"/>
  <c r="A218" i="14"/>
  <c r="B218" i="14"/>
  <c r="C218" i="14"/>
  <c r="A219" i="14"/>
  <c r="B219" i="14"/>
  <c r="C219" i="14"/>
  <c r="A220" i="14"/>
  <c r="B220" i="14"/>
  <c r="C220" i="14"/>
  <c r="A6" i="14"/>
  <c r="B6" i="14"/>
  <c r="C6" i="14"/>
  <c r="A7" i="14"/>
  <c r="B7" i="14"/>
  <c r="C7" i="14"/>
  <c r="A8" i="14"/>
  <c r="B8" i="14"/>
  <c r="C8" i="14"/>
  <c r="A9" i="14"/>
  <c r="B9" i="14"/>
  <c r="C9" i="14"/>
  <c r="A10" i="14"/>
  <c r="B10" i="14"/>
  <c r="C10" i="14"/>
  <c r="A11" i="14"/>
  <c r="B11" i="14"/>
  <c r="C11" i="14"/>
  <c r="A12" i="14"/>
  <c r="B12" i="14"/>
  <c r="C12" i="14"/>
  <c r="A13" i="14"/>
  <c r="B13" i="14"/>
  <c r="C13" i="14"/>
  <c r="A14" i="14"/>
  <c r="B14" i="14"/>
  <c r="C14" i="14"/>
  <c r="A15" i="14"/>
  <c r="B15" i="14"/>
  <c r="C15" i="14"/>
  <c r="A16" i="14"/>
  <c r="B16" i="14"/>
  <c r="C16" i="14"/>
  <c r="A17" i="14"/>
  <c r="B17" i="14"/>
  <c r="C17" i="14"/>
  <c r="A18" i="14"/>
  <c r="B18" i="14"/>
  <c r="C18" i="14"/>
  <c r="A19" i="14"/>
  <c r="B19" i="14"/>
  <c r="C19" i="14"/>
  <c r="A20" i="14"/>
  <c r="B20" i="14"/>
  <c r="C20" i="14"/>
  <c r="A21" i="14"/>
  <c r="B21" i="14"/>
  <c r="C21" i="14"/>
  <c r="A22" i="14"/>
  <c r="B22" i="14"/>
  <c r="C22" i="14"/>
  <c r="A23" i="14"/>
  <c r="B23" i="14"/>
  <c r="C23" i="14"/>
  <c r="A24" i="14"/>
  <c r="B24" i="14"/>
  <c r="C24" i="14"/>
  <c r="A25" i="14"/>
  <c r="B25" i="14"/>
  <c r="C25" i="14"/>
  <c r="A26" i="14"/>
  <c r="B26" i="14"/>
  <c r="C26" i="14"/>
  <c r="A27" i="14"/>
  <c r="B27" i="14"/>
  <c r="C27" i="14"/>
  <c r="A28" i="14"/>
  <c r="B28" i="14"/>
  <c r="C28" i="14"/>
  <c r="A29" i="14"/>
  <c r="B29" i="14"/>
  <c r="C29" i="14"/>
  <c r="A30" i="14"/>
  <c r="B30" i="14"/>
  <c r="C30" i="14"/>
  <c r="A31" i="14"/>
  <c r="B31" i="14"/>
  <c r="C31" i="14"/>
  <c r="A32" i="14"/>
  <c r="B32" i="14"/>
  <c r="C32" i="14"/>
  <c r="A33" i="14"/>
  <c r="B33" i="14"/>
  <c r="C33" i="14"/>
  <c r="A34" i="14"/>
  <c r="B34" i="14"/>
  <c r="C34" i="14"/>
  <c r="A35" i="14"/>
  <c r="B35" i="14"/>
  <c r="C35" i="14"/>
  <c r="A36" i="14"/>
  <c r="B36" i="14"/>
  <c r="C36" i="14"/>
  <c r="A37" i="14"/>
  <c r="B37" i="14"/>
  <c r="C37" i="14"/>
  <c r="A38" i="14"/>
  <c r="B38" i="14"/>
  <c r="C38" i="14"/>
  <c r="A39" i="14"/>
  <c r="B39" i="14"/>
  <c r="C39" i="14"/>
  <c r="A40" i="14"/>
  <c r="B40" i="14"/>
  <c r="C40" i="14"/>
  <c r="A41" i="14"/>
  <c r="B41" i="14"/>
  <c r="C41" i="14"/>
  <c r="A42" i="14"/>
  <c r="B42" i="14"/>
  <c r="C42" i="14"/>
  <c r="A43" i="14"/>
  <c r="B43" i="14"/>
  <c r="C43" i="14"/>
  <c r="A44" i="14"/>
  <c r="B44" i="14"/>
  <c r="C44" i="14"/>
  <c r="A45" i="14"/>
  <c r="B45" i="14"/>
  <c r="C45" i="14"/>
  <c r="A46" i="14"/>
  <c r="B46" i="14"/>
  <c r="C46" i="14"/>
  <c r="A47" i="14"/>
  <c r="B47" i="14"/>
  <c r="C47" i="14"/>
  <c r="A48" i="14"/>
  <c r="B48" i="14"/>
  <c r="C48" i="14"/>
  <c r="A49" i="14"/>
  <c r="B49" i="14"/>
  <c r="C49" i="14"/>
  <c r="A50" i="14"/>
  <c r="B50" i="14"/>
  <c r="C50" i="14"/>
  <c r="A51" i="14"/>
  <c r="B51" i="14"/>
  <c r="C51" i="14"/>
  <c r="A52" i="14"/>
  <c r="B52" i="14"/>
  <c r="C52" i="14"/>
  <c r="A53" i="14"/>
  <c r="B53" i="14"/>
  <c r="C53" i="14"/>
  <c r="A54" i="14"/>
  <c r="B54" i="14"/>
  <c r="C54" i="14"/>
  <c r="A55" i="14"/>
  <c r="B55" i="14"/>
  <c r="C55" i="14"/>
  <c r="A56" i="14"/>
  <c r="B56" i="14"/>
  <c r="C56" i="14"/>
  <c r="A57" i="14"/>
  <c r="B57" i="14"/>
  <c r="C57" i="14"/>
  <c r="A58" i="14"/>
  <c r="B58" i="14"/>
  <c r="C58" i="14"/>
  <c r="A59" i="14"/>
  <c r="B59" i="14"/>
  <c r="C59" i="14"/>
  <c r="A60" i="14"/>
  <c r="B60" i="14"/>
  <c r="C60" i="14"/>
  <c r="A61" i="14"/>
  <c r="B61" i="14"/>
  <c r="C61" i="14"/>
  <c r="A62" i="14"/>
  <c r="B62" i="14"/>
  <c r="C62" i="14"/>
  <c r="A63" i="14"/>
  <c r="B63" i="14"/>
  <c r="C63" i="14"/>
  <c r="A64" i="14"/>
  <c r="B64" i="14"/>
  <c r="C64" i="14"/>
  <c r="A65" i="14"/>
  <c r="B65" i="14"/>
  <c r="C65" i="14"/>
  <c r="A66" i="14"/>
  <c r="B66" i="14"/>
  <c r="C66" i="14"/>
  <c r="A67" i="14"/>
  <c r="B67" i="14"/>
  <c r="C67" i="14"/>
  <c r="A68" i="14"/>
  <c r="B68" i="14"/>
  <c r="C68" i="14"/>
  <c r="A69" i="14"/>
  <c r="B69" i="14"/>
  <c r="C69" i="14"/>
  <c r="A70" i="14"/>
  <c r="B70" i="14"/>
  <c r="C70" i="14"/>
  <c r="A71" i="14"/>
  <c r="B71" i="14"/>
  <c r="C71" i="14"/>
  <c r="A72" i="14"/>
  <c r="B72" i="14"/>
  <c r="C72" i="14"/>
  <c r="A73" i="14"/>
  <c r="B73" i="14"/>
  <c r="C73" i="14"/>
  <c r="A74" i="14"/>
  <c r="B74" i="14"/>
  <c r="C74" i="14"/>
  <c r="A75" i="14"/>
  <c r="B75" i="14"/>
  <c r="C75" i="14"/>
  <c r="A76" i="14"/>
  <c r="B76" i="14"/>
  <c r="C76" i="14"/>
  <c r="A77" i="14"/>
  <c r="B77" i="14"/>
  <c r="C77" i="14"/>
  <c r="A78" i="14"/>
  <c r="B78" i="14"/>
  <c r="C78" i="14"/>
  <c r="A79" i="14"/>
  <c r="B79" i="14"/>
  <c r="C79" i="14"/>
  <c r="A80" i="14"/>
  <c r="B80" i="14"/>
  <c r="C80" i="14"/>
  <c r="A81" i="14"/>
  <c r="B81" i="14"/>
  <c r="C81" i="14"/>
  <c r="A82" i="14"/>
  <c r="B82" i="14"/>
  <c r="C82" i="14"/>
  <c r="A83" i="14"/>
  <c r="B83" i="14"/>
  <c r="C83" i="14"/>
  <c r="A84" i="14"/>
  <c r="B84" i="14"/>
  <c r="C84" i="14"/>
  <c r="A85" i="14"/>
  <c r="B85" i="14"/>
  <c r="C85" i="14"/>
  <c r="A86" i="14"/>
  <c r="B86" i="14"/>
  <c r="C86" i="14"/>
  <c r="A87" i="14"/>
  <c r="B87" i="14"/>
  <c r="C87" i="14"/>
  <c r="A88" i="14"/>
  <c r="B88" i="14"/>
  <c r="C88" i="14"/>
  <c r="A89" i="14"/>
  <c r="B89" i="14"/>
  <c r="C89" i="14"/>
  <c r="A90" i="14"/>
  <c r="B90" i="14"/>
  <c r="C90" i="14"/>
  <c r="A91" i="14"/>
  <c r="B91" i="14"/>
  <c r="C91" i="14"/>
  <c r="A92" i="14"/>
  <c r="B92" i="14"/>
  <c r="C92" i="14"/>
  <c r="A93" i="14"/>
  <c r="B93" i="14"/>
  <c r="C93" i="14"/>
  <c r="A94" i="14"/>
  <c r="B94" i="14"/>
  <c r="C94" i="14"/>
  <c r="A95" i="14"/>
  <c r="B95" i="14"/>
  <c r="C95" i="14"/>
  <c r="A96" i="14"/>
  <c r="B96" i="14"/>
  <c r="C96" i="14"/>
  <c r="A97" i="14"/>
  <c r="B97" i="14"/>
  <c r="C97" i="14"/>
  <c r="A98" i="14"/>
  <c r="B98" i="14"/>
  <c r="C98" i="14"/>
  <c r="A99" i="14"/>
  <c r="B99" i="14"/>
  <c r="C99" i="14"/>
  <c r="A100" i="14"/>
  <c r="B100" i="14"/>
  <c r="C100" i="14"/>
  <c r="A101" i="14"/>
  <c r="B101" i="14"/>
  <c r="C101" i="14"/>
  <c r="A102" i="14"/>
  <c r="B102" i="14"/>
  <c r="C102" i="14"/>
  <c r="A103" i="14"/>
  <c r="B103" i="14"/>
  <c r="C103" i="14"/>
  <c r="A104" i="14"/>
  <c r="B104" i="14"/>
  <c r="C104" i="14"/>
  <c r="A105" i="14"/>
  <c r="B105" i="14"/>
  <c r="C105" i="14"/>
  <c r="A106" i="14"/>
  <c r="B106" i="14"/>
  <c r="C106" i="14"/>
  <c r="A107" i="14"/>
  <c r="B107" i="14"/>
  <c r="C107" i="14"/>
  <c r="A108" i="14"/>
  <c r="B108" i="14"/>
  <c r="C108" i="14"/>
  <c r="A109" i="14"/>
  <c r="B109" i="14"/>
  <c r="C109" i="14"/>
  <c r="A110" i="14"/>
  <c r="B110" i="14"/>
  <c r="C110" i="14"/>
  <c r="A111" i="14"/>
  <c r="B111" i="14"/>
  <c r="C111" i="14"/>
  <c r="A112" i="14"/>
  <c r="B112" i="14"/>
  <c r="C112" i="14"/>
  <c r="A113" i="14"/>
  <c r="B113" i="14"/>
  <c r="C113" i="14"/>
  <c r="A114" i="14"/>
  <c r="B114" i="14"/>
  <c r="C114" i="14"/>
  <c r="A115" i="14"/>
  <c r="B115" i="14"/>
  <c r="C115" i="14"/>
  <c r="A116" i="14"/>
  <c r="B116" i="14"/>
  <c r="C116" i="14"/>
  <c r="A117" i="14"/>
  <c r="B117" i="14"/>
  <c r="C117" i="14"/>
  <c r="A118" i="14"/>
  <c r="B118" i="14"/>
  <c r="C118" i="14"/>
  <c r="A119" i="14"/>
  <c r="B119" i="14"/>
  <c r="C119" i="14"/>
  <c r="A120" i="14"/>
  <c r="B120" i="14"/>
  <c r="C120" i="14"/>
  <c r="A121" i="14"/>
  <c r="B121" i="14"/>
  <c r="C121" i="14"/>
  <c r="A122" i="14"/>
  <c r="B122" i="14"/>
  <c r="C122" i="14"/>
  <c r="A123" i="14"/>
  <c r="B123" i="14"/>
  <c r="C123" i="14"/>
  <c r="A124" i="14"/>
  <c r="B124" i="14"/>
  <c r="C124" i="14"/>
  <c r="A125" i="14"/>
  <c r="B125" i="14"/>
  <c r="C125" i="14"/>
  <c r="A126" i="14"/>
  <c r="B126" i="14"/>
  <c r="C126" i="14"/>
  <c r="A127" i="14"/>
  <c r="B127" i="14"/>
  <c r="C127" i="14"/>
  <c r="A128" i="14"/>
  <c r="B128" i="14"/>
  <c r="C128" i="14"/>
  <c r="A129" i="14"/>
  <c r="B129" i="14"/>
  <c r="C129" i="14"/>
  <c r="A130" i="14"/>
  <c r="B130" i="14"/>
  <c r="C130" i="14"/>
  <c r="A131" i="14"/>
  <c r="B131" i="14"/>
  <c r="C131" i="14"/>
  <c r="A132" i="14"/>
  <c r="B132" i="14"/>
  <c r="C132" i="14"/>
  <c r="A133" i="14"/>
  <c r="B133" i="14"/>
  <c r="C133" i="14"/>
  <c r="A134" i="14"/>
  <c r="B134" i="14"/>
  <c r="C134" i="14"/>
  <c r="A135" i="14"/>
  <c r="B135" i="14"/>
  <c r="C135" i="14"/>
  <c r="A136" i="14"/>
  <c r="B136" i="14"/>
  <c r="C136" i="14"/>
  <c r="A137" i="14"/>
  <c r="B137" i="14"/>
  <c r="C137" i="14"/>
  <c r="A138" i="14"/>
  <c r="B138" i="14"/>
  <c r="C138" i="14"/>
  <c r="A139" i="14"/>
  <c r="B139" i="14"/>
  <c r="C139" i="14"/>
  <c r="A140" i="14"/>
  <c r="B140" i="14"/>
  <c r="C140" i="14"/>
  <c r="A141" i="14"/>
  <c r="B141" i="14"/>
  <c r="C141" i="14"/>
  <c r="A142" i="14"/>
  <c r="B142" i="14"/>
  <c r="C142" i="14"/>
  <c r="A143" i="14"/>
  <c r="B143" i="14"/>
  <c r="C143" i="14"/>
  <c r="A144" i="14"/>
  <c r="B144" i="14"/>
  <c r="C144" i="14"/>
  <c r="A145" i="14"/>
  <c r="B145" i="14"/>
  <c r="C145" i="14"/>
  <c r="A146" i="14"/>
  <c r="B146" i="14"/>
  <c r="C146" i="14"/>
  <c r="A147" i="14"/>
  <c r="B147" i="14"/>
  <c r="C147" i="14"/>
  <c r="A148" i="14"/>
  <c r="B148" i="14"/>
  <c r="C148" i="14"/>
  <c r="A149" i="14"/>
  <c r="B149" i="14"/>
  <c r="C149" i="14"/>
  <c r="A150" i="14"/>
  <c r="B150" i="14"/>
  <c r="C150" i="14"/>
  <c r="A151" i="14"/>
  <c r="B151" i="14"/>
  <c r="C151" i="14"/>
  <c r="A152" i="14"/>
  <c r="B152" i="14"/>
  <c r="C152" i="14"/>
  <c r="A153" i="14"/>
  <c r="B153" i="14"/>
  <c r="C153" i="14"/>
  <c r="A154" i="14"/>
  <c r="B154" i="14"/>
  <c r="C154" i="14"/>
  <c r="A155" i="14"/>
  <c r="B155" i="14"/>
  <c r="C155" i="14"/>
  <c r="A156" i="14"/>
  <c r="B156" i="14"/>
  <c r="C156" i="14"/>
  <c r="A157" i="14"/>
  <c r="B157" i="14"/>
  <c r="C157" i="14"/>
  <c r="A158" i="14"/>
  <c r="B158" i="14"/>
  <c r="C158" i="14"/>
  <c r="A159" i="14"/>
  <c r="B159" i="14"/>
  <c r="C159" i="14"/>
  <c r="A160" i="14"/>
  <c r="B160" i="14"/>
  <c r="C160" i="14"/>
  <c r="A161" i="14"/>
  <c r="B161" i="14"/>
  <c r="C161" i="14"/>
  <c r="A162" i="14"/>
  <c r="B162" i="14"/>
  <c r="C162" i="14"/>
  <c r="A163" i="14"/>
  <c r="B163" i="14"/>
  <c r="C163" i="14"/>
  <c r="A164" i="14"/>
  <c r="B164" i="14"/>
  <c r="C164" i="14"/>
  <c r="A165" i="14"/>
  <c r="B165" i="14"/>
  <c r="C165" i="14"/>
  <c r="A166" i="14"/>
  <c r="B166" i="14"/>
  <c r="C166" i="14"/>
  <c r="A167" i="14"/>
  <c r="B167" i="14"/>
  <c r="C167" i="14"/>
  <c r="A168" i="14"/>
  <c r="B168" i="14"/>
  <c r="C168" i="14"/>
  <c r="A169" i="14"/>
  <c r="B169" i="14"/>
  <c r="C169" i="14"/>
  <c r="A214" i="13"/>
  <c r="C214" i="13"/>
  <c r="A215" i="13"/>
  <c r="C215" i="13"/>
  <c r="A216" i="13"/>
  <c r="C216" i="13"/>
  <c r="A217" i="13"/>
  <c r="C217" i="13"/>
  <c r="A218" i="13"/>
  <c r="C218" i="13"/>
  <c r="A219" i="13"/>
  <c r="C219" i="13"/>
  <c r="A220" i="13"/>
  <c r="C220" i="13"/>
  <c r="A221" i="13"/>
  <c r="C221" i="13"/>
  <c r="A213" i="13"/>
  <c r="C213" i="13"/>
  <c r="A211" i="13"/>
  <c r="C211" i="13"/>
  <c r="A212" i="13"/>
  <c r="C212" i="13"/>
  <c r="A7" i="13"/>
  <c r="C7" i="13"/>
  <c r="A8" i="13"/>
  <c r="C8" i="13"/>
  <c r="A9" i="13"/>
  <c r="C9" i="13"/>
  <c r="A10" i="13"/>
  <c r="C10" i="13"/>
  <c r="A11" i="13"/>
  <c r="C11" i="13"/>
  <c r="A12" i="13"/>
  <c r="C12" i="13"/>
  <c r="A13" i="13"/>
  <c r="C13" i="13"/>
  <c r="A14" i="13"/>
  <c r="C14" i="13"/>
  <c r="A15" i="13"/>
  <c r="C15" i="13"/>
  <c r="A16" i="13"/>
  <c r="C16" i="13"/>
  <c r="A17" i="13"/>
  <c r="C17" i="13"/>
  <c r="A18" i="13"/>
  <c r="C18" i="13"/>
  <c r="A19" i="13"/>
  <c r="C19" i="13"/>
  <c r="A20" i="13"/>
  <c r="C20" i="13"/>
  <c r="A21" i="13"/>
  <c r="C21" i="13"/>
  <c r="A22" i="13"/>
  <c r="C22" i="13"/>
  <c r="A23" i="13"/>
  <c r="C23" i="13"/>
  <c r="A24" i="13"/>
  <c r="C24" i="13"/>
  <c r="A25" i="13"/>
  <c r="C25" i="13"/>
  <c r="A26" i="13"/>
  <c r="C26" i="13"/>
  <c r="A27" i="13"/>
  <c r="C27" i="13"/>
  <c r="A28" i="13"/>
  <c r="C28" i="13"/>
  <c r="A29" i="13"/>
  <c r="C29" i="13"/>
  <c r="A30" i="13"/>
  <c r="C30" i="13"/>
  <c r="A31" i="13"/>
  <c r="C31" i="13"/>
  <c r="A32" i="13"/>
  <c r="C32" i="13"/>
  <c r="A33" i="13"/>
  <c r="C33" i="13"/>
  <c r="A34" i="13"/>
  <c r="C34" i="13"/>
  <c r="A35" i="13"/>
  <c r="C35" i="13"/>
  <c r="A36" i="13"/>
  <c r="C36" i="13"/>
  <c r="A37" i="13"/>
  <c r="C37" i="13"/>
  <c r="A38" i="13"/>
  <c r="C38" i="13"/>
  <c r="A39" i="13"/>
  <c r="C39" i="13"/>
  <c r="A40" i="13"/>
  <c r="C40" i="13"/>
  <c r="A41" i="13"/>
  <c r="C41" i="13"/>
  <c r="A42" i="13"/>
  <c r="C42" i="13"/>
  <c r="A43" i="13"/>
  <c r="C43" i="13"/>
  <c r="A44" i="13"/>
  <c r="C44" i="13"/>
  <c r="A45" i="13"/>
  <c r="C45" i="13"/>
  <c r="A46" i="13"/>
  <c r="C46" i="13"/>
  <c r="A47" i="13"/>
  <c r="C47" i="13"/>
  <c r="A48" i="13"/>
  <c r="C48" i="13"/>
  <c r="A49" i="13"/>
  <c r="C49" i="13"/>
  <c r="A50" i="13"/>
  <c r="C50" i="13"/>
  <c r="A51" i="13"/>
  <c r="C51" i="13"/>
  <c r="A52" i="13"/>
  <c r="C52" i="13"/>
  <c r="A53" i="13"/>
  <c r="C53" i="13"/>
  <c r="A54" i="13"/>
  <c r="C54" i="13"/>
  <c r="A55" i="13"/>
  <c r="C55" i="13"/>
  <c r="A56" i="13"/>
  <c r="C56" i="13"/>
  <c r="A57" i="13"/>
  <c r="C57" i="13"/>
  <c r="A58" i="13"/>
  <c r="C58" i="13"/>
  <c r="A59" i="13"/>
  <c r="C59" i="13"/>
  <c r="A60" i="13"/>
  <c r="C60" i="13"/>
  <c r="A61" i="13"/>
  <c r="C61" i="13"/>
  <c r="A62" i="13"/>
  <c r="C62" i="13"/>
  <c r="A63" i="13"/>
  <c r="C63" i="13"/>
  <c r="A64" i="13"/>
  <c r="C64" i="13"/>
  <c r="A65" i="13"/>
  <c r="C65" i="13"/>
  <c r="A66" i="13"/>
  <c r="C66" i="13"/>
  <c r="A67" i="13"/>
  <c r="C67" i="13"/>
  <c r="A68" i="13"/>
  <c r="C68" i="13"/>
  <c r="A69" i="13"/>
  <c r="C69" i="13"/>
  <c r="A70" i="13"/>
  <c r="C70" i="13"/>
  <c r="A71" i="13"/>
  <c r="C71" i="13"/>
  <c r="A72" i="13"/>
  <c r="C72" i="13"/>
  <c r="A73" i="13"/>
  <c r="C73" i="13"/>
  <c r="A74" i="13"/>
  <c r="C74" i="13"/>
  <c r="A75" i="13"/>
  <c r="C75" i="13"/>
  <c r="A76" i="13"/>
  <c r="C76" i="13"/>
  <c r="A77" i="13"/>
  <c r="C77" i="13"/>
  <c r="A78" i="13"/>
  <c r="C78" i="13"/>
  <c r="A79" i="13"/>
  <c r="C79" i="13"/>
  <c r="A80" i="13"/>
  <c r="C80" i="13"/>
  <c r="A81" i="13"/>
  <c r="C81" i="13"/>
  <c r="A82" i="13"/>
  <c r="C82" i="13"/>
  <c r="A83" i="13"/>
  <c r="C83" i="13"/>
  <c r="A84" i="13"/>
  <c r="C84" i="13"/>
  <c r="A85" i="13"/>
  <c r="C85" i="13"/>
  <c r="A86" i="13"/>
  <c r="C86" i="13"/>
  <c r="A87" i="13"/>
  <c r="C87" i="13"/>
  <c r="A88" i="13"/>
  <c r="C88" i="13"/>
  <c r="A89" i="13"/>
  <c r="C89" i="13"/>
  <c r="A90" i="13"/>
  <c r="C90" i="13"/>
  <c r="A91" i="13"/>
  <c r="C91" i="13"/>
  <c r="A92" i="13"/>
  <c r="C92" i="13"/>
  <c r="A93" i="13"/>
  <c r="C93" i="13"/>
  <c r="A94" i="13"/>
  <c r="C94" i="13"/>
  <c r="A95" i="13"/>
  <c r="C95" i="13"/>
  <c r="A96" i="13"/>
  <c r="C96" i="13"/>
  <c r="A97" i="13"/>
  <c r="C97" i="13"/>
  <c r="A98" i="13"/>
  <c r="C98" i="13"/>
  <c r="A99" i="13"/>
  <c r="C99" i="13"/>
  <c r="A100" i="13"/>
  <c r="C100" i="13"/>
  <c r="A101" i="13"/>
  <c r="C101" i="13"/>
  <c r="A102" i="13"/>
  <c r="C102" i="13"/>
  <c r="A103" i="13"/>
  <c r="C103" i="13"/>
  <c r="A104" i="13"/>
  <c r="C104" i="13"/>
  <c r="A105" i="13"/>
  <c r="C105" i="13"/>
  <c r="A106" i="13"/>
  <c r="C106" i="13"/>
  <c r="A107" i="13"/>
  <c r="C107" i="13"/>
  <c r="A108" i="13"/>
  <c r="C108" i="13"/>
  <c r="A109" i="13"/>
  <c r="C109" i="13"/>
  <c r="A110" i="13"/>
  <c r="C110" i="13"/>
  <c r="A111" i="13"/>
  <c r="C111" i="13"/>
  <c r="A112" i="13"/>
  <c r="C112" i="13"/>
  <c r="A113" i="13"/>
  <c r="C113" i="13"/>
  <c r="A114" i="13"/>
  <c r="C114" i="13"/>
  <c r="A115" i="13"/>
  <c r="C115" i="13"/>
  <c r="A116" i="13"/>
  <c r="C116" i="13"/>
  <c r="A117" i="13"/>
  <c r="C117" i="13"/>
  <c r="A118" i="13"/>
  <c r="C118" i="13"/>
  <c r="A119" i="13"/>
  <c r="C119" i="13"/>
  <c r="A120" i="13"/>
  <c r="C120" i="13"/>
  <c r="A121" i="13"/>
  <c r="C121" i="13"/>
  <c r="A122" i="13"/>
  <c r="C122" i="13"/>
  <c r="A123" i="13"/>
  <c r="C123" i="13"/>
  <c r="A124" i="13"/>
  <c r="C124" i="13"/>
  <c r="A125" i="13"/>
  <c r="C125" i="13"/>
  <c r="A126" i="13"/>
  <c r="C126" i="13"/>
  <c r="A127" i="13"/>
  <c r="C127" i="13"/>
  <c r="A128" i="13"/>
  <c r="C128" i="13"/>
  <c r="A129" i="13"/>
  <c r="C129" i="13"/>
  <c r="A130" i="13"/>
  <c r="C130" i="13"/>
  <c r="A131" i="13"/>
  <c r="C131" i="13"/>
  <c r="A132" i="13"/>
  <c r="C132" i="13"/>
  <c r="A133" i="13"/>
  <c r="C133" i="13"/>
  <c r="A134" i="13"/>
  <c r="C134" i="13"/>
  <c r="A135" i="13"/>
  <c r="C135" i="13"/>
  <c r="A136" i="13"/>
  <c r="C136" i="13"/>
  <c r="A137" i="13"/>
  <c r="C137" i="13"/>
  <c r="A138" i="13"/>
  <c r="C138" i="13"/>
  <c r="A139" i="13"/>
  <c r="C139" i="13"/>
  <c r="A140" i="13"/>
  <c r="C140" i="13"/>
  <c r="A141" i="13"/>
  <c r="C141" i="13"/>
  <c r="A142" i="13"/>
  <c r="C142" i="13"/>
  <c r="A143" i="13"/>
  <c r="C143" i="13"/>
  <c r="A144" i="13"/>
  <c r="C144" i="13"/>
  <c r="A145" i="13"/>
  <c r="C145" i="13"/>
  <c r="A146" i="13"/>
  <c r="C146" i="13"/>
  <c r="A147" i="13"/>
  <c r="C147" i="13"/>
  <c r="A148" i="13"/>
  <c r="C148" i="13"/>
  <c r="A149" i="13"/>
  <c r="C149" i="13"/>
  <c r="A150" i="13"/>
  <c r="C150" i="13"/>
  <c r="A151" i="13"/>
  <c r="C151" i="13"/>
  <c r="A152" i="13"/>
  <c r="C152" i="13"/>
  <c r="A153" i="13"/>
  <c r="C153" i="13"/>
  <c r="A154" i="13"/>
  <c r="C154" i="13"/>
  <c r="A155" i="13"/>
  <c r="C155" i="13"/>
  <c r="A156" i="13"/>
  <c r="C156" i="13"/>
  <c r="A157" i="13"/>
  <c r="C157" i="13"/>
  <c r="A158" i="13"/>
  <c r="C158" i="13"/>
  <c r="A159" i="13"/>
  <c r="C159" i="13"/>
  <c r="A160" i="13"/>
  <c r="C160" i="13"/>
  <c r="A161" i="13"/>
  <c r="C161" i="13"/>
  <c r="A162" i="13"/>
  <c r="C162" i="13"/>
  <c r="A163" i="13"/>
  <c r="C163" i="13"/>
  <c r="A164" i="13"/>
  <c r="C164" i="13"/>
  <c r="A165" i="13"/>
  <c r="C165" i="13"/>
  <c r="A166" i="13"/>
  <c r="C166" i="13"/>
  <c r="A167" i="13"/>
  <c r="C167" i="13"/>
  <c r="A168" i="13"/>
  <c r="C168" i="13"/>
  <c r="A169" i="13"/>
  <c r="C169" i="13"/>
  <c r="A170" i="13"/>
  <c r="C170" i="13"/>
  <c r="A171" i="13"/>
  <c r="C171" i="13"/>
  <c r="A172" i="13"/>
  <c r="C172" i="13"/>
  <c r="A173" i="13"/>
  <c r="C173" i="13"/>
  <c r="A174" i="13"/>
  <c r="C174" i="13"/>
  <c r="A175" i="13"/>
  <c r="C175" i="13"/>
  <c r="A176" i="13"/>
  <c r="C176" i="13"/>
  <c r="A177" i="13"/>
  <c r="C177" i="13"/>
  <c r="A178" i="13"/>
  <c r="C178" i="13"/>
  <c r="A179" i="13"/>
  <c r="C179" i="13"/>
  <c r="A180" i="13"/>
  <c r="C180" i="13"/>
  <c r="A181" i="13"/>
  <c r="C181" i="13"/>
  <c r="A182" i="13"/>
  <c r="C182" i="13"/>
  <c r="A183" i="13"/>
  <c r="C183" i="13"/>
  <c r="A184" i="13"/>
  <c r="C184" i="13"/>
  <c r="A185" i="13"/>
  <c r="C185" i="13"/>
  <c r="A186" i="13"/>
  <c r="C186" i="13"/>
  <c r="A187" i="13"/>
  <c r="C187" i="13"/>
  <c r="A188" i="13"/>
  <c r="C188" i="13"/>
  <c r="A189" i="13"/>
  <c r="C189" i="13"/>
  <c r="A190" i="13"/>
  <c r="C190" i="13"/>
  <c r="A191" i="13"/>
  <c r="C191" i="13"/>
  <c r="A192" i="13"/>
  <c r="C192" i="13"/>
  <c r="A193" i="13"/>
  <c r="C193" i="13"/>
  <c r="A194" i="13"/>
  <c r="C194" i="13"/>
  <c r="A195" i="13"/>
  <c r="C195" i="13"/>
  <c r="A196" i="13"/>
  <c r="C196" i="13"/>
  <c r="A197" i="13"/>
  <c r="C197" i="13"/>
  <c r="A198" i="13"/>
  <c r="C198" i="13"/>
  <c r="A199" i="13"/>
  <c r="C199" i="13"/>
  <c r="A200" i="13"/>
  <c r="C200" i="13"/>
  <c r="A201" i="13"/>
  <c r="C201" i="13"/>
  <c r="A202" i="13"/>
  <c r="C202" i="13"/>
  <c r="A203" i="13"/>
  <c r="C203" i="13"/>
  <c r="A204" i="13"/>
  <c r="C204" i="13"/>
  <c r="A205" i="13"/>
  <c r="C205" i="13"/>
  <c r="A206" i="13"/>
  <c r="C206" i="13"/>
  <c r="A207" i="13"/>
  <c r="C207" i="13"/>
  <c r="A208" i="13"/>
  <c r="C208" i="13"/>
  <c r="A209" i="13"/>
  <c r="C209" i="13"/>
  <c r="A210" i="13"/>
  <c r="C210" i="13"/>
  <c r="A6" i="13"/>
  <c r="C6" i="13"/>
  <c r="F13" i="15"/>
  <c r="F13" i="11"/>
  <c r="AD210" i="17"/>
  <c r="K251" i="8"/>
  <c r="L251" i="8"/>
  <c r="K252" i="8"/>
  <c r="L252" i="8"/>
  <c r="AG216" i="17"/>
  <c r="AB210" i="17"/>
  <c r="AF215" i="14"/>
  <c r="F8" i="15"/>
  <c r="F9" i="15"/>
  <c r="F7" i="15"/>
  <c r="F11" i="15"/>
  <c r="F6" i="15"/>
  <c r="F10" i="15"/>
  <c r="F5" i="15"/>
  <c r="F8" i="21"/>
  <c r="F10" i="21"/>
  <c r="F5" i="21"/>
  <c r="F9" i="21"/>
  <c r="F7" i="21"/>
  <c r="F11" i="21"/>
  <c r="F6" i="21"/>
  <c r="AG220" i="17"/>
  <c r="AC220" i="17"/>
  <c r="AD217" i="17"/>
  <c r="AC216" i="17"/>
  <c r="AB215" i="14"/>
  <c r="AE214" i="17"/>
  <c r="AD213" i="17"/>
  <c r="AH211" i="17"/>
  <c r="F25" i="21"/>
  <c r="AH220" i="17"/>
  <c r="AF220" i="17"/>
  <c r="AD220" i="17"/>
  <c r="AB220" i="17"/>
  <c r="AH218" i="17"/>
  <c r="AF218" i="17"/>
  <c r="AD218" i="17"/>
  <c r="AB218" i="17"/>
  <c r="AJ215" i="14"/>
  <c r="AC215" i="14"/>
  <c r="AC215" i="17"/>
  <c r="AG215" i="17"/>
  <c r="AE215" i="17"/>
  <c r="AI215" i="17"/>
  <c r="AJ215" i="17"/>
  <c r="AI214" i="17"/>
  <c r="AB214" i="17"/>
  <c r="AF214" i="17"/>
  <c r="AJ214" i="17"/>
  <c r="AD214" i="17"/>
  <c r="AH214" i="17"/>
  <c r="AI216" i="17"/>
  <c r="AJ216" i="17"/>
  <c r="AD216" i="17"/>
  <c r="AC213" i="17"/>
  <c r="AG213" i="17"/>
  <c r="AE213" i="17"/>
  <c r="AI213" i="17"/>
  <c r="AJ213" i="17"/>
  <c r="AC211" i="17"/>
  <c r="AG211" i="17"/>
  <c r="AE211" i="17"/>
  <c r="AI211" i="17"/>
  <c r="AJ211" i="17"/>
  <c r="AC217" i="17"/>
  <c r="AG217" i="17"/>
  <c r="AE217" i="17"/>
  <c r="AI217" i="17"/>
  <c r="AJ217" i="17"/>
  <c r="AI212" i="17"/>
  <c r="AB212" i="17"/>
  <c r="AF212" i="17"/>
  <c r="AJ212" i="17"/>
  <c r="AD212" i="17"/>
  <c r="AH212" i="17"/>
  <c r="AI210" i="17"/>
  <c r="F25" i="15"/>
  <c r="L20" i="8"/>
  <c r="L11" i="8"/>
  <c r="L21" i="8"/>
  <c r="L7" i="8"/>
  <c r="L23" i="8"/>
  <c r="L10" i="8"/>
  <c r="L24" i="8"/>
  <c r="L22" i="8"/>
  <c r="L6" i="8"/>
  <c r="L9" i="8"/>
  <c r="F26" i="21"/>
  <c r="AE240" i="21"/>
  <c r="AI218" i="17"/>
  <c r="AJ218" i="17"/>
  <c r="AI220" i="17"/>
  <c r="AJ220" i="17"/>
  <c r="AI219" i="14"/>
  <c r="AJ219" i="14"/>
  <c r="AI220" i="14"/>
  <c r="AJ220" i="14"/>
  <c r="AJ210" i="17"/>
  <c r="AF210" i="17"/>
  <c r="AF216" i="17"/>
  <c r="AI215" i="14"/>
  <c r="AC210" i="17"/>
  <c r="AD215" i="14"/>
  <c r="AH210" i="17"/>
  <c r="AH216" i="17"/>
  <c r="AB216" i="17"/>
  <c r="AG215" i="14"/>
  <c r="AE215" i="14"/>
  <c r="AC212" i="17"/>
  <c r="AH211" i="14"/>
  <c r="AE216" i="17"/>
  <c r="AC214" i="17"/>
  <c r="AG218" i="17"/>
  <c r="AG210" i="17"/>
  <c r="AF217" i="17"/>
  <c r="AF215" i="17"/>
  <c r="AC220" i="14"/>
  <c r="AC214" i="14"/>
  <c r="AE212" i="17"/>
  <c r="AH215" i="17"/>
  <c r="AE210" i="17"/>
  <c r="AF219" i="14"/>
  <c r="AG212" i="17"/>
  <c r="AF211" i="17"/>
  <c r="AH213" i="17"/>
  <c r="AB215" i="17"/>
  <c r="AE218" i="14"/>
  <c r="AG220" i="14"/>
  <c r="AE218" i="17"/>
  <c r="AH219" i="14"/>
  <c r="L253" i="8"/>
  <c r="AB213" i="17"/>
  <c r="K253" i="8"/>
  <c r="AH215" i="14"/>
  <c r="AF213" i="17"/>
  <c r="AD219" i="14"/>
  <c r="AE220" i="14"/>
  <c r="AD211" i="17"/>
  <c r="AC218" i="17"/>
  <c r="AH217" i="17"/>
  <c r="F12" i="15"/>
  <c r="F12" i="21"/>
  <c r="AD215" i="17"/>
  <c r="AG218" i="14"/>
  <c r="AB217" i="17"/>
  <c r="AG214" i="17"/>
  <c r="AC218" i="14"/>
  <c r="AE220" i="17"/>
  <c r="L8" i="8"/>
  <c r="AB211" i="17"/>
  <c r="L19" i="8"/>
  <c r="L5" i="8"/>
  <c r="AD217" i="14"/>
  <c r="AH217" i="14"/>
  <c r="AE217" i="14"/>
  <c r="AI217" i="14"/>
  <c r="AB217" i="14"/>
  <c r="AF217" i="14"/>
  <c r="AJ217" i="14"/>
  <c r="AC217" i="14"/>
  <c r="AG217" i="14"/>
  <c r="AD213" i="14"/>
  <c r="AH213" i="14"/>
  <c r="AE213" i="14"/>
  <c r="AI213" i="14"/>
  <c r="AB213" i="14"/>
  <c r="AF213" i="14"/>
  <c r="AJ213" i="14"/>
  <c r="AC213" i="14"/>
  <c r="AG213" i="14"/>
  <c r="AD240" i="21"/>
  <c r="G13" i="10"/>
  <c r="H13" i="10"/>
  <c r="AF211" i="14"/>
  <c r="AC211" i="14"/>
  <c r="AD211" i="14"/>
  <c r="AB211" i="14"/>
  <c r="AE211" i="14"/>
  <c r="AG211" i="14"/>
  <c r="AI211" i="14"/>
  <c r="AJ211" i="14"/>
  <c r="AH220" i="14"/>
  <c r="AD220" i="14"/>
  <c r="AB220" i="14"/>
  <c r="AF220" i="14"/>
  <c r="AG219" i="14"/>
  <c r="AC219" i="14"/>
  <c r="AB219" i="14"/>
  <c r="AE219" i="14"/>
  <c r="AB243" i="21"/>
  <c r="AG243" i="21"/>
  <c r="AH243" i="21"/>
  <c r="AF243" i="21"/>
  <c r="AD243" i="21"/>
  <c r="AE243" i="21"/>
  <c r="AC243" i="21"/>
  <c r="AJ243" i="21"/>
  <c r="AI243" i="21"/>
  <c r="AI218" i="14"/>
  <c r="AJ218" i="14"/>
  <c r="AB218" i="14"/>
  <c r="AH218" i="14"/>
  <c r="AF218" i="14"/>
  <c r="AD218" i="14"/>
  <c r="AF240" i="21"/>
  <c r="AB240" i="21"/>
  <c r="AE214" i="14"/>
  <c r="AG240" i="21"/>
  <c r="AG214" i="14"/>
  <c r="AJ240" i="21"/>
  <c r="AI240" i="21"/>
  <c r="AH240" i="21"/>
  <c r="AC240" i="21"/>
  <c r="AB214" i="14"/>
  <c r="AF214" i="14"/>
  <c r="AD214" i="14"/>
  <c r="AJ214" i="14"/>
  <c r="AH214" i="14"/>
  <c r="AI214" i="14"/>
  <c r="AF216" i="14"/>
  <c r="AE216" i="14"/>
  <c r="AJ216" i="14"/>
  <c r="AC216" i="14"/>
  <c r="AI216" i="14"/>
  <c r="AG216" i="14"/>
  <c r="AD216" i="14"/>
  <c r="AB216" i="14"/>
  <c r="AH216" i="14"/>
  <c r="AJ210" i="14"/>
  <c r="AC210" i="14"/>
  <c r="AD210" i="14"/>
  <c r="AH210" i="14"/>
  <c r="AB210" i="14"/>
  <c r="AE210" i="14"/>
  <c r="AF210" i="14"/>
  <c r="AI210" i="14"/>
  <c r="AG210" i="14"/>
  <c r="AB212" i="14"/>
  <c r="AF212" i="14"/>
  <c r="AC212" i="14"/>
  <c r="AD212" i="14"/>
  <c r="AJ212" i="14"/>
  <c r="AG212" i="14"/>
  <c r="AH212" i="14"/>
  <c r="AI212" i="14"/>
  <c r="AE212" i="14"/>
  <c r="AC238" i="21"/>
  <c r="AE238" i="21"/>
  <c r="AJ238" i="21"/>
  <c r="AC244" i="21"/>
  <c r="AG244" i="21"/>
  <c r="AD244" i="21"/>
  <c r="AH244" i="21"/>
  <c r="AE244" i="21"/>
  <c r="AI244" i="21"/>
  <c r="AB244" i="21"/>
  <c r="AF244" i="21"/>
  <c r="AJ244" i="21"/>
  <c r="B5" i="14"/>
  <c r="C5" i="14"/>
  <c r="A5" i="14"/>
  <c r="J13" i="10"/>
  <c r="N13" i="10"/>
  <c r="L13" i="10"/>
  <c r="AC245" i="21"/>
  <c r="AJ245" i="21"/>
  <c r="AF238" i="21"/>
  <c r="AH238" i="21"/>
  <c r="AB238" i="21"/>
  <c r="AD238" i="21"/>
  <c r="AI238" i="21"/>
  <c r="AG238" i="21"/>
  <c r="AI245" i="21"/>
  <c r="AB245" i="21"/>
  <c r="AG245" i="21"/>
  <c r="AD245" i="21"/>
  <c r="AE245" i="21"/>
  <c r="AF245" i="21"/>
  <c r="AH245" i="21"/>
  <c r="AD242" i="21"/>
  <c r="AB242" i="21"/>
  <c r="AH242" i="21"/>
  <c r="AJ242" i="21"/>
  <c r="AC242" i="21"/>
  <c r="AF242" i="21"/>
  <c r="AG242" i="21"/>
  <c r="AE242" i="21"/>
  <c r="AI242" i="21"/>
  <c r="AI246" i="21"/>
  <c r="AJ246" i="21"/>
  <c r="AB246" i="21"/>
  <c r="AH246" i="21"/>
  <c r="AF246" i="21"/>
  <c r="AD246" i="21"/>
  <c r="AC246" i="21"/>
  <c r="AG246" i="21"/>
  <c r="AE246" i="21"/>
  <c r="AB239" i="21"/>
  <c r="AG239" i="21"/>
  <c r="AF239" i="21"/>
  <c r="AD239" i="21"/>
  <c r="AE239" i="21"/>
  <c r="AJ239" i="21"/>
  <c r="AH239" i="21"/>
  <c r="AI239" i="21"/>
  <c r="AC239" i="21"/>
  <c r="AF241" i="21"/>
  <c r="AD241" i="21"/>
  <c r="AE241" i="21"/>
  <c r="AJ241" i="21"/>
  <c r="AH241" i="21"/>
  <c r="AG241" i="21"/>
  <c r="AI241" i="21"/>
  <c r="AC241" i="21"/>
  <c r="AB241" i="21"/>
  <c r="F11" i="10"/>
  <c r="F5" i="10"/>
  <c r="P13" i="10"/>
  <c r="F7" i="10"/>
  <c r="F8" i="10"/>
  <c r="F9" i="10"/>
  <c r="F10" i="10"/>
  <c r="F6" i="10"/>
  <c r="AH5" i="17"/>
  <c r="AD5" i="17"/>
  <c r="AG5" i="17"/>
  <c r="AC5" i="17"/>
  <c r="AJ5" i="17"/>
  <c r="AF5" i="17"/>
  <c r="AB5" i="17"/>
  <c r="AI5" i="17"/>
  <c r="AE5" i="17"/>
  <c r="AE202" i="17"/>
  <c r="AI202" i="17"/>
  <c r="AB202" i="17"/>
  <c r="AF202" i="17"/>
  <c r="AJ202" i="17"/>
  <c r="AC202" i="17"/>
  <c r="AG202" i="17"/>
  <c r="AD202" i="17"/>
  <c r="AH202" i="17"/>
  <c r="AE178" i="17"/>
  <c r="AI178" i="17"/>
  <c r="AB178" i="17"/>
  <c r="AF178" i="17"/>
  <c r="AJ178" i="17"/>
  <c r="AC178" i="17"/>
  <c r="AG178" i="17"/>
  <c r="AD178" i="17"/>
  <c r="AH178" i="17"/>
  <c r="AC166" i="17"/>
  <c r="AG166" i="17"/>
  <c r="AD166" i="17"/>
  <c r="AH166" i="17"/>
  <c r="AE166" i="17"/>
  <c r="AI166" i="17"/>
  <c r="AB166" i="17"/>
  <c r="AF166" i="17"/>
  <c r="AJ166" i="17"/>
  <c r="AC158" i="17"/>
  <c r="AG158" i="17"/>
  <c r="AD158" i="17"/>
  <c r="AH158" i="17"/>
  <c r="AE158" i="17"/>
  <c r="AI158" i="17"/>
  <c r="AB158" i="17"/>
  <c r="AF158" i="17"/>
  <c r="AJ158" i="17"/>
  <c r="AC134" i="17"/>
  <c r="AG134" i="17"/>
  <c r="AD134" i="17"/>
  <c r="AH134" i="17"/>
  <c r="AE134" i="17"/>
  <c r="AI134" i="17"/>
  <c r="AB134" i="17"/>
  <c r="AF134" i="17"/>
  <c r="AJ134" i="17"/>
  <c r="AC126" i="17"/>
  <c r="AG126" i="17"/>
  <c r="AD126" i="17"/>
  <c r="AH126" i="17"/>
  <c r="AE126" i="17"/>
  <c r="AI126" i="17"/>
  <c r="AB126" i="17"/>
  <c r="AF126" i="17"/>
  <c r="AJ126" i="17"/>
  <c r="AC201" i="17"/>
  <c r="AG201" i="17"/>
  <c r="AD201" i="17"/>
  <c r="AH201" i="17"/>
  <c r="AE201" i="17"/>
  <c r="AI201" i="17"/>
  <c r="AB201" i="17"/>
  <c r="AF201" i="17"/>
  <c r="AJ201" i="17"/>
  <c r="AC185" i="17"/>
  <c r="AG185" i="17"/>
  <c r="AD185" i="17"/>
  <c r="AH185" i="17"/>
  <c r="AE185" i="17"/>
  <c r="AI185" i="17"/>
  <c r="AB185" i="17"/>
  <c r="AF185" i="17"/>
  <c r="AJ185" i="17"/>
  <c r="AC177" i="17"/>
  <c r="AG177" i="17"/>
  <c r="AD177" i="17"/>
  <c r="AH177" i="17"/>
  <c r="AE177" i="17"/>
  <c r="AI177" i="17"/>
  <c r="AB177" i="17"/>
  <c r="AF177" i="17"/>
  <c r="AJ177" i="17"/>
  <c r="AE169" i="17"/>
  <c r="AI169" i="17"/>
  <c r="AB169" i="17"/>
  <c r="AF169" i="17"/>
  <c r="AJ169" i="17"/>
  <c r="AC169" i="17"/>
  <c r="AG169" i="17"/>
  <c r="AD169" i="17"/>
  <c r="AH169" i="17"/>
  <c r="AE161" i="17"/>
  <c r="AI161" i="17"/>
  <c r="AB161" i="17"/>
  <c r="AF161" i="17"/>
  <c r="AJ161" i="17"/>
  <c r="AC161" i="17"/>
  <c r="AG161" i="17"/>
  <c r="AD161" i="17"/>
  <c r="AH161" i="17"/>
  <c r="AE149" i="17"/>
  <c r="AI149" i="17"/>
  <c r="AB149" i="17"/>
  <c r="AF149" i="17"/>
  <c r="AJ149" i="17"/>
  <c r="AC149" i="17"/>
  <c r="AG149" i="17"/>
  <c r="AD149" i="17"/>
  <c r="AH149" i="17"/>
  <c r="AE145" i="17"/>
  <c r="AI145" i="17"/>
  <c r="AB145" i="17"/>
  <c r="AF145" i="17"/>
  <c r="AJ145" i="17"/>
  <c r="AC145" i="17"/>
  <c r="AG145" i="17"/>
  <c r="AD145" i="17"/>
  <c r="AH145" i="17"/>
  <c r="AE133" i="17"/>
  <c r="AI133" i="17"/>
  <c r="AB133" i="17"/>
  <c r="AF133" i="17"/>
  <c r="AJ133" i="17"/>
  <c r="AC133" i="17"/>
  <c r="AG133" i="17"/>
  <c r="AD133" i="17"/>
  <c r="AH133" i="17"/>
  <c r="AE125" i="17"/>
  <c r="AI125" i="17"/>
  <c r="AB125" i="17"/>
  <c r="AF125" i="17"/>
  <c r="AJ125" i="17"/>
  <c r="AC125" i="17"/>
  <c r="AG125" i="17"/>
  <c r="AD125" i="17"/>
  <c r="AH125" i="17"/>
  <c r="AE117" i="17"/>
  <c r="AI117" i="17"/>
  <c r="AB117" i="17"/>
  <c r="AF117" i="17"/>
  <c r="AJ117" i="17"/>
  <c r="AC117" i="17"/>
  <c r="AG117" i="17"/>
  <c r="AD117" i="17"/>
  <c r="AH117" i="17"/>
  <c r="AE109" i="17"/>
  <c r="AI109" i="17"/>
  <c r="AB109" i="17"/>
  <c r="AF109" i="17"/>
  <c r="AJ109" i="17"/>
  <c r="AC109" i="17"/>
  <c r="AG109" i="17"/>
  <c r="AD109" i="17"/>
  <c r="AH109" i="17"/>
  <c r="AE97" i="17"/>
  <c r="AI97" i="17"/>
  <c r="AB97" i="17"/>
  <c r="AF97" i="17"/>
  <c r="AJ97" i="17"/>
  <c r="AC97" i="17"/>
  <c r="AG97" i="17"/>
  <c r="AD97" i="17"/>
  <c r="AH97" i="17"/>
  <c r="AE93" i="17"/>
  <c r="AI93" i="17"/>
  <c r="AB93" i="17"/>
  <c r="AF93" i="17"/>
  <c r="AJ93" i="17"/>
  <c r="AC93" i="17"/>
  <c r="AG93" i="17"/>
  <c r="AD93" i="17"/>
  <c r="AH93" i="17"/>
  <c r="AE89" i="17"/>
  <c r="AI89" i="17"/>
  <c r="AB89" i="17"/>
  <c r="AF89" i="17"/>
  <c r="AJ89" i="17"/>
  <c r="AC89" i="17"/>
  <c r="AG89" i="17"/>
  <c r="AD89" i="17"/>
  <c r="AH89" i="17"/>
  <c r="AE85" i="17"/>
  <c r="AI85" i="17"/>
  <c r="AB85" i="17"/>
  <c r="AF85" i="17"/>
  <c r="AJ85" i="17"/>
  <c r="AC85" i="17"/>
  <c r="AG85" i="17"/>
  <c r="AD85" i="17"/>
  <c r="AH85" i="17"/>
  <c r="AE81" i="17"/>
  <c r="AI81" i="17"/>
  <c r="AB81" i="17"/>
  <c r="AF81" i="17"/>
  <c r="AJ81" i="17"/>
  <c r="AC81" i="17"/>
  <c r="AG81" i="17"/>
  <c r="AD81" i="17"/>
  <c r="AH81" i="17"/>
  <c r="AE77" i="17"/>
  <c r="AI77" i="17"/>
  <c r="AB77" i="17"/>
  <c r="AF77" i="17"/>
  <c r="AJ77" i="17"/>
  <c r="AC77" i="17"/>
  <c r="AG77" i="17"/>
  <c r="AD77" i="17"/>
  <c r="AH77" i="17"/>
  <c r="AE73" i="17"/>
  <c r="AI73" i="17"/>
  <c r="AB73" i="17"/>
  <c r="AF73" i="17"/>
  <c r="AJ73" i="17"/>
  <c r="AC73" i="17"/>
  <c r="AG73" i="17"/>
  <c r="AD73" i="17"/>
  <c r="AH73" i="17"/>
  <c r="AE69" i="17"/>
  <c r="AI69" i="17"/>
  <c r="AB69" i="17"/>
  <c r="AF69" i="17"/>
  <c r="AJ69" i="17"/>
  <c r="AC69" i="17"/>
  <c r="AG69" i="17"/>
  <c r="AD69" i="17"/>
  <c r="AH69" i="17"/>
  <c r="AE65" i="17"/>
  <c r="AI65" i="17"/>
  <c r="AB65" i="17"/>
  <c r="AF65" i="17"/>
  <c r="AJ65" i="17"/>
  <c r="AC65" i="17"/>
  <c r="AG65" i="17"/>
  <c r="AD65" i="17"/>
  <c r="AH65" i="17"/>
  <c r="AE61" i="17"/>
  <c r="AI61" i="17"/>
  <c r="AB61" i="17"/>
  <c r="AF61" i="17"/>
  <c r="AJ61" i="17"/>
  <c r="AC61" i="17"/>
  <c r="AG61" i="17"/>
  <c r="AD61" i="17"/>
  <c r="AH61" i="17"/>
  <c r="AE57" i="17"/>
  <c r="AI57" i="17"/>
  <c r="AB57" i="17"/>
  <c r="AF57" i="17"/>
  <c r="AJ57" i="17"/>
  <c r="AC57" i="17"/>
  <c r="AG57" i="17"/>
  <c r="AD57" i="17"/>
  <c r="AH57" i="17"/>
  <c r="AE53" i="17"/>
  <c r="AI53" i="17"/>
  <c r="AB53" i="17"/>
  <c r="AF53" i="17"/>
  <c r="AJ53" i="17"/>
  <c r="AC53" i="17"/>
  <c r="AG53" i="17"/>
  <c r="AD53" i="17"/>
  <c r="AH53" i="17"/>
  <c r="AE49" i="17"/>
  <c r="AI49" i="17"/>
  <c r="AB49" i="17"/>
  <c r="AF49" i="17"/>
  <c r="AJ49" i="17"/>
  <c r="AC49" i="17"/>
  <c r="AG49" i="17"/>
  <c r="AD49" i="17"/>
  <c r="AH49" i="17"/>
  <c r="AE45" i="17"/>
  <c r="AI45" i="17"/>
  <c r="AB45" i="17"/>
  <c r="AF45" i="17"/>
  <c r="AJ45" i="17"/>
  <c r="AC45" i="17"/>
  <c r="AG45" i="17"/>
  <c r="AD45" i="17"/>
  <c r="AH45" i="17"/>
  <c r="AE41" i="17"/>
  <c r="AI41" i="17"/>
  <c r="AB41" i="17"/>
  <c r="AF41" i="17"/>
  <c r="AJ41" i="17"/>
  <c r="AC41" i="17"/>
  <c r="AG41" i="17"/>
  <c r="AD41" i="17"/>
  <c r="AH41" i="17"/>
  <c r="AE37" i="17"/>
  <c r="AI37" i="17"/>
  <c r="AB37" i="17"/>
  <c r="AF37" i="17"/>
  <c r="AJ37" i="17"/>
  <c r="AC37" i="17"/>
  <c r="AG37" i="17"/>
  <c r="AD37" i="17"/>
  <c r="AH37" i="17"/>
  <c r="AE33" i="17"/>
  <c r="AI33" i="17"/>
  <c r="AB33" i="17"/>
  <c r="AF33" i="17"/>
  <c r="AJ33" i="17"/>
  <c r="AC33" i="17"/>
  <c r="AG33" i="17"/>
  <c r="AD33" i="17"/>
  <c r="AH33" i="17"/>
  <c r="AE29" i="17"/>
  <c r="AI29" i="17"/>
  <c r="AB29" i="17"/>
  <c r="AF29" i="17"/>
  <c r="AJ29" i="17"/>
  <c r="AC29" i="17"/>
  <c r="AG29" i="17"/>
  <c r="AD29" i="17"/>
  <c r="AH29" i="17"/>
  <c r="AE25" i="17"/>
  <c r="AI25" i="17"/>
  <c r="AB25" i="17"/>
  <c r="AF25" i="17"/>
  <c r="AJ25" i="17"/>
  <c r="AC25" i="17"/>
  <c r="AG25" i="17"/>
  <c r="AD25" i="17"/>
  <c r="AH25" i="17"/>
  <c r="AE21" i="17"/>
  <c r="AI21" i="17"/>
  <c r="AB21" i="17"/>
  <c r="AF21" i="17"/>
  <c r="AJ21" i="17"/>
  <c r="AC21" i="17"/>
  <c r="AG21" i="17"/>
  <c r="AD21" i="17"/>
  <c r="AH21" i="17"/>
  <c r="AE17" i="17"/>
  <c r="AI17" i="17"/>
  <c r="AB17" i="17"/>
  <c r="AF17" i="17"/>
  <c r="AJ17" i="17"/>
  <c r="AC17" i="17"/>
  <c r="AG17" i="17"/>
  <c r="AD17" i="17"/>
  <c r="AH17" i="17"/>
  <c r="AE13" i="17"/>
  <c r="AI13" i="17"/>
  <c r="AB13" i="17"/>
  <c r="AF13" i="17"/>
  <c r="AJ13" i="17"/>
  <c r="AC13" i="17"/>
  <c r="AG13" i="17"/>
  <c r="AD13" i="17"/>
  <c r="AH13" i="17"/>
  <c r="AE9" i="17"/>
  <c r="AI9" i="17"/>
  <c r="AB9" i="17"/>
  <c r="AF9" i="17"/>
  <c r="AJ9" i="17"/>
  <c r="AC9" i="17"/>
  <c r="AG9" i="17"/>
  <c r="AD9" i="17"/>
  <c r="AH9" i="17"/>
  <c r="AE198" i="17"/>
  <c r="AI198" i="17"/>
  <c r="AB198" i="17"/>
  <c r="AF198" i="17"/>
  <c r="AJ198" i="17"/>
  <c r="AC198" i="17"/>
  <c r="AG198" i="17"/>
  <c r="AD198" i="17"/>
  <c r="AH198" i="17"/>
  <c r="AE182" i="17"/>
  <c r="AI182" i="17"/>
  <c r="AB182" i="17"/>
  <c r="AF182" i="17"/>
  <c r="AJ182" i="17"/>
  <c r="AC182" i="17"/>
  <c r="AG182" i="17"/>
  <c r="AD182" i="17"/>
  <c r="AH182" i="17"/>
  <c r="AE174" i="17"/>
  <c r="AI174" i="17"/>
  <c r="AB174" i="17"/>
  <c r="AF174" i="17"/>
  <c r="AJ174" i="17"/>
  <c r="AC174" i="17"/>
  <c r="AG174" i="17"/>
  <c r="AD174" i="17"/>
  <c r="AH174" i="17"/>
  <c r="AC162" i="17"/>
  <c r="AG162" i="17"/>
  <c r="AD162" i="17"/>
  <c r="AH162" i="17"/>
  <c r="AE162" i="17"/>
  <c r="AI162" i="17"/>
  <c r="AB162" i="17"/>
  <c r="AF162" i="17"/>
  <c r="AJ162" i="17"/>
  <c r="AC146" i="17"/>
  <c r="AG146" i="17"/>
  <c r="AD146" i="17"/>
  <c r="AH146" i="17"/>
  <c r="AE146" i="17"/>
  <c r="AI146" i="17"/>
  <c r="AB146" i="17"/>
  <c r="AF146" i="17"/>
  <c r="AJ146" i="17"/>
  <c r="AC138" i="17"/>
  <c r="AG138" i="17"/>
  <c r="AD138" i="17"/>
  <c r="AH138" i="17"/>
  <c r="AE138" i="17"/>
  <c r="AI138" i="17"/>
  <c r="AB138" i="17"/>
  <c r="AF138" i="17"/>
  <c r="AJ138" i="17"/>
  <c r="AC209" i="17"/>
  <c r="AG209" i="17"/>
  <c r="AD209" i="17"/>
  <c r="AH209" i="17"/>
  <c r="AE209" i="17"/>
  <c r="AI209" i="17"/>
  <c r="AB209" i="17"/>
  <c r="AF209" i="17"/>
  <c r="AJ209" i="17"/>
  <c r="AC205" i="17"/>
  <c r="AG205" i="17"/>
  <c r="AD205" i="17"/>
  <c r="AH205" i="17"/>
  <c r="AE205" i="17"/>
  <c r="AI205" i="17"/>
  <c r="AB205" i="17"/>
  <c r="AF205" i="17"/>
  <c r="AJ205" i="17"/>
  <c r="AC197" i="17"/>
  <c r="AG197" i="17"/>
  <c r="AD197" i="17"/>
  <c r="AH197" i="17"/>
  <c r="AE197" i="17"/>
  <c r="AI197" i="17"/>
  <c r="AB197" i="17"/>
  <c r="AF197" i="17"/>
  <c r="AJ197" i="17"/>
  <c r="AC193" i="17"/>
  <c r="AG193" i="17"/>
  <c r="AD193" i="17"/>
  <c r="AH193" i="17"/>
  <c r="AE193" i="17"/>
  <c r="AI193" i="17"/>
  <c r="AB193" i="17"/>
  <c r="AF193" i="17"/>
  <c r="AJ193" i="17"/>
  <c r="AC189" i="17"/>
  <c r="AG189" i="17"/>
  <c r="AD189" i="17"/>
  <c r="AH189" i="17"/>
  <c r="AE189" i="17"/>
  <c r="AI189" i="17"/>
  <c r="AB189" i="17"/>
  <c r="AF189" i="17"/>
  <c r="AJ189" i="17"/>
  <c r="AC181" i="17"/>
  <c r="AG181" i="17"/>
  <c r="AD181" i="17"/>
  <c r="AH181" i="17"/>
  <c r="AE181" i="17"/>
  <c r="AI181" i="17"/>
  <c r="AB181" i="17"/>
  <c r="AF181" i="17"/>
  <c r="AJ181" i="17"/>
  <c r="AC173" i="17"/>
  <c r="AG173" i="17"/>
  <c r="AD173" i="17"/>
  <c r="AH173" i="17"/>
  <c r="AE173" i="17"/>
  <c r="AI173" i="17"/>
  <c r="AB173" i="17"/>
  <c r="AF173" i="17"/>
  <c r="AJ173" i="17"/>
  <c r="AE165" i="17"/>
  <c r="AI165" i="17"/>
  <c r="AB165" i="17"/>
  <c r="AF165" i="17"/>
  <c r="AJ165" i="17"/>
  <c r="AC165" i="17"/>
  <c r="AG165" i="17"/>
  <c r="AD165" i="17"/>
  <c r="AH165" i="17"/>
  <c r="AE157" i="17"/>
  <c r="AI157" i="17"/>
  <c r="AB157" i="17"/>
  <c r="AF157" i="17"/>
  <c r="AJ157" i="17"/>
  <c r="AC157" i="17"/>
  <c r="AG157" i="17"/>
  <c r="AD157" i="17"/>
  <c r="AH157" i="17"/>
  <c r="AE153" i="17"/>
  <c r="AI153" i="17"/>
  <c r="AB153" i="17"/>
  <c r="AF153" i="17"/>
  <c r="AJ153" i="17"/>
  <c r="AC153" i="17"/>
  <c r="AG153" i="17"/>
  <c r="AD153" i="17"/>
  <c r="AH153" i="17"/>
  <c r="AE141" i="17"/>
  <c r="AI141" i="17"/>
  <c r="AB141" i="17"/>
  <c r="AF141" i="17"/>
  <c r="AJ141" i="17"/>
  <c r="AC141" i="17"/>
  <c r="AG141" i="17"/>
  <c r="AD141" i="17"/>
  <c r="AH141" i="17"/>
  <c r="AE137" i="17"/>
  <c r="AI137" i="17"/>
  <c r="AB137" i="17"/>
  <c r="AF137" i="17"/>
  <c r="AJ137" i="17"/>
  <c r="AC137" i="17"/>
  <c r="AG137" i="17"/>
  <c r="AD137" i="17"/>
  <c r="AH137" i="17"/>
  <c r="AE129" i="17"/>
  <c r="AI129" i="17"/>
  <c r="AB129" i="17"/>
  <c r="AF129" i="17"/>
  <c r="AJ129" i="17"/>
  <c r="AC129" i="17"/>
  <c r="AG129" i="17"/>
  <c r="AD129" i="17"/>
  <c r="AH129" i="17"/>
  <c r="AE121" i="17"/>
  <c r="AI121" i="17"/>
  <c r="AB121" i="17"/>
  <c r="AF121" i="17"/>
  <c r="AJ121" i="17"/>
  <c r="AC121" i="17"/>
  <c r="AG121" i="17"/>
  <c r="AD121" i="17"/>
  <c r="AH121" i="17"/>
  <c r="AE113" i="17"/>
  <c r="AI113" i="17"/>
  <c r="AB113" i="17"/>
  <c r="AF113" i="17"/>
  <c r="AJ113" i="17"/>
  <c r="AC113" i="17"/>
  <c r="AG113" i="17"/>
  <c r="AD113" i="17"/>
  <c r="AH113" i="17"/>
  <c r="AE105" i="17"/>
  <c r="AI105" i="17"/>
  <c r="AB105" i="17"/>
  <c r="AF105" i="17"/>
  <c r="AJ105" i="17"/>
  <c r="AC105" i="17"/>
  <c r="AG105" i="17"/>
  <c r="AD105" i="17"/>
  <c r="AH105" i="17"/>
  <c r="AE101" i="17"/>
  <c r="AI101" i="17"/>
  <c r="AB101" i="17"/>
  <c r="AF101" i="17"/>
  <c r="AJ101" i="17"/>
  <c r="AC101" i="17"/>
  <c r="AG101" i="17"/>
  <c r="AD101" i="17"/>
  <c r="AH101" i="17"/>
  <c r="AE208" i="17"/>
  <c r="AI208" i="17"/>
  <c r="AB208" i="17"/>
  <c r="AF208" i="17"/>
  <c r="AJ208" i="17"/>
  <c r="AC208" i="17"/>
  <c r="AG208" i="17"/>
  <c r="AD208" i="17"/>
  <c r="AH208" i="17"/>
  <c r="AE204" i="17"/>
  <c r="AI204" i="17"/>
  <c r="AB204" i="17"/>
  <c r="AF204" i="17"/>
  <c r="AJ204" i="17"/>
  <c r="AC204" i="17"/>
  <c r="AG204" i="17"/>
  <c r="AD204" i="17"/>
  <c r="AH204" i="17"/>
  <c r="AE200" i="17"/>
  <c r="AI200" i="17"/>
  <c r="AB200" i="17"/>
  <c r="AF200" i="17"/>
  <c r="AJ200" i="17"/>
  <c r="AC200" i="17"/>
  <c r="AG200" i="17"/>
  <c r="AD200" i="17"/>
  <c r="AH200" i="17"/>
  <c r="AE196" i="17"/>
  <c r="AI196" i="17"/>
  <c r="AB196" i="17"/>
  <c r="AF196" i="17"/>
  <c r="AJ196" i="17"/>
  <c r="AC196" i="17"/>
  <c r="AG196" i="17"/>
  <c r="AD196" i="17"/>
  <c r="AH196" i="17"/>
  <c r="AE192" i="17"/>
  <c r="AI192" i="17"/>
  <c r="AB192" i="17"/>
  <c r="AF192" i="17"/>
  <c r="AJ192" i="17"/>
  <c r="AC192" i="17"/>
  <c r="AG192" i="17"/>
  <c r="AD192" i="17"/>
  <c r="AH192" i="17"/>
  <c r="AE188" i="17"/>
  <c r="AI188" i="17"/>
  <c r="AB188" i="17"/>
  <c r="AF188" i="17"/>
  <c r="AJ188" i="17"/>
  <c r="AC188" i="17"/>
  <c r="AG188" i="17"/>
  <c r="AD188" i="17"/>
  <c r="AH188" i="17"/>
  <c r="AE184" i="17"/>
  <c r="AI184" i="17"/>
  <c r="AB184" i="17"/>
  <c r="AF184" i="17"/>
  <c r="AJ184" i="17"/>
  <c r="AC184" i="17"/>
  <c r="AG184" i="17"/>
  <c r="AD184" i="17"/>
  <c r="AH184" i="17"/>
  <c r="AE180" i="17"/>
  <c r="AI180" i="17"/>
  <c r="AB180" i="17"/>
  <c r="AF180" i="17"/>
  <c r="AJ180" i="17"/>
  <c r="AC180" i="17"/>
  <c r="AG180" i="17"/>
  <c r="AD180" i="17"/>
  <c r="AH180" i="17"/>
  <c r="AE176" i="17"/>
  <c r="AI176" i="17"/>
  <c r="AB176" i="17"/>
  <c r="AF176" i="17"/>
  <c r="AJ176" i="17"/>
  <c r="AC176" i="17"/>
  <c r="AG176" i="17"/>
  <c r="AD176" i="17"/>
  <c r="AH176" i="17"/>
  <c r="AC172" i="17"/>
  <c r="AG172" i="17"/>
  <c r="AD172" i="17"/>
  <c r="AH172" i="17"/>
  <c r="AE172" i="17"/>
  <c r="AI172" i="17"/>
  <c r="AB172" i="17"/>
  <c r="AF172" i="17"/>
  <c r="AJ172" i="17"/>
  <c r="AC168" i="17"/>
  <c r="AG168" i="17"/>
  <c r="AD168" i="17"/>
  <c r="AH168" i="17"/>
  <c r="AE168" i="17"/>
  <c r="AI168" i="17"/>
  <c r="AB168" i="17"/>
  <c r="AF168" i="17"/>
  <c r="AJ168" i="17"/>
  <c r="AC164" i="17"/>
  <c r="AG164" i="17"/>
  <c r="AD164" i="17"/>
  <c r="AH164" i="17"/>
  <c r="AE164" i="17"/>
  <c r="AI164" i="17"/>
  <c r="AB164" i="17"/>
  <c r="AF164" i="17"/>
  <c r="AJ164" i="17"/>
  <c r="AC160" i="17"/>
  <c r="AG160" i="17"/>
  <c r="AD160" i="17"/>
  <c r="AH160" i="17"/>
  <c r="AE160" i="17"/>
  <c r="AI160" i="17"/>
  <c r="AB160" i="17"/>
  <c r="AF160" i="17"/>
  <c r="AJ160" i="17"/>
  <c r="AC156" i="17"/>
  <c r="AG156" i="17"/>
  <c r="AD156" i="17"/>
  <c r="AH156" i="17"/>
  <c r="AE156" i="17"/>
  <c r="AI156" i="17"/>
  <c r="AB156" i="17"/>
  <c r="AF156" i="17"/>
  <c r="AJ156" i="17"/>
  <c r="AC152" i="17"/>
  <c r="AG152" i="17"/>
  <c r="AD152" i="17"/>
  <c r="AH152" i="17"/>
  <c r="AE152" i="17"/>
  <c r="AI152" i="17"/>
  <c r="AB152" i="17"/>
  <c r="AF152" i="17"/>
  <c r="AJ152" i="17"/>
  <c r="AC148" i="17"/>
  <c r="AG148" i="17"/>
  <c r="AD148" i="17"/>
  <c r="AH148" i="17"/>
  <c r="AE148" i="17"/>
  <c r="AI148" i="17"/>
  <c r="AB148" i="17"/>
  <c r="AF148" i="17"/>
  <c r="AJ148" i="17"/>
  <c r="AC144" i="17"/>
  <c r="AG144" i="17"/>
  <c r="AD144" i="17"/>
  <c r="AH144" i="17"/>
  <c r="AE144" i="17"/>
  <c r="AI144" i="17"/>
  <c r="AB144" i="17"/>
  <c r="AF144" i="17"/>
  <c r="AJ144" i="17"/>
  <c r="AC140" i="17"/>
  <c r="AG140" i="17"/>
  <c r="AD140" i="17"/>
  <c r="AH140" i="17"/>
  <c r="AE140" i="17"/>
  <c r="AI140" i="17"/>
  <c r="AB140" i="17"/>
  <c r="AF140" i="17"/>
  <c r="AJ140" i="17"/>
  <c r="AC136" i="17"/>
  <c r="AG136" i="17"/>
  <c r="AD136" i="17"/>
  <c r="AH136" i="17"/>
  <c r="AE136" i="17"/>
  <c r="AI136" i="17"/>
  <c r="AB136" i="17"/>
  <c r="AF136" i="17"/>
  <c r="AJ136" i="17"/>
  <c r="AC132" i="17"/>
  <c r="AG132" i="17"/>
  <c r="AD132" i="17"/>
  <c r="AH132" i="17"/>
  <c r="AE132" i="17"/>
  <c r="AI132" i="17"/>
  <c r="AB132" i="17"/>
  <c r="AF132" i="17"/>
  <c r="AJ132" i="17"/>
  <c r="AC128" i="17"/>
  <c r="AG128" i="17"/>
  <c r="AD128" i="17"/>
  <c r="AH128" i="17"/>
  <c r="AE128" i="17"/>
  <c r="AI128" i="17"/>
  <c r="AB128" i="17"/>
  <c r="AF128" i="17"/>
  <c r="AJ128" i="17"/>
  <c r="AC124" i="17"/>
  <c r="AG124" i="17"/>
  <c r="AD124" i="17"/>
  <c r="AH124" i="17"/>
  <c r="AE124" i="17"/>
  <c r="AI124" i="17"/>
  <c r="AB124" i="17"/>
  <c r="AF124" i="17"/>
  <c r="AJ124" i="17"/>
  <c r="AC120" i="17"/>
  <c r="AG120" i="17"/>
  <c r="AD120" i="17"/>
  <c r="AH120" i="17"/>
  <c r="AE120" i="17"/>
  <c r="AI120" i="17"/>
  <c r="AB120" i="17"/>
  <c r="AF120" i="17"/>
  <c r="AJ120" i="17"/>
  <c r="AC116" i="17"/>
  <c r="AG116" i="17"/>
  <c r="AD116" i="17"/>
  <c r="AH116" i="17"/>
  <c r="AE116" i="17"/>
  <c r="AI116" i="17"/>
  <c r="AB116" i="17"/>
  <c r="AF116" i="17"/>
  <c r="AJ116" i="17"/>
  <c r="AC112" i="17"/>
  <c r="AG112" i="17"/>
  <c r="AD112" i="17"/>
  <c r="AH112" i="17"/>
  <c r="AE112" i="17"/>
  <c r="AI112" i="17"/>
  <c r="AB112" i="17"/>
  <c r="AF112" i="17"/>
  <c r="AJ112" i="17"/>
  <c r="AC108" i="17"/>
  <c r="AG108" i="17"/>
  <c r="AD108" i="17"/>
  <c r="AH108" i="17"/>
  <c r="AE108" i="17"/>
  <c r="AI108" i="17"/>
  <c r="AB108" i="17"/>
  <c r="AF108" i="17"/>
  <c r="AJ108" i="17"/>
  <c r="AC104" i="17"/>
  <c r="AG104" i="17"/>
  <c r="AD104" i="17"/>
  <c r="AH104" i="17"/>
  <c r="AE104" i="17"/>
  <c r="AI104" i="17"/>
  <c r="AB104" i="17"/>
  <c r="AF104" i="17"/>
  <c r="AJ104" i="17"/>
  <c r="AC100" i="17"/>
  <c r="AG100" i="17"/>
  <c r="AD100" i="17"/>
  <c r="AH100" i="17"/>
  <c r="AE100" i="17"/>
  <c r="AI100" i="17"/>
  <c r="AB100" i="17"/>
  <c r="AF100" i="17"/>
  <c r="AJ100" i="17"/>
  <c r="AC96" i="17"/>
  <c r="AG96" i="17"/>
  <c r="AD96" i="17"/>
  <c r="AH96" i="17"/>
  <c r="AE96" i="17"/>
  <c r="AI96" i="17"/>
  <c r="AB96" i="17"/>
  <c r="AF96" i="17"/>
  <c r="AJ96" i="17"/>
  <c r="AC92" i="17"/>
  <c r="AG92" i="17"/>
  <c r="AD92" i="17"/>
  <c r="AH92" i="17"/>
  <c r="AE92" i="17"/>
  <c r="AI92" i="17"/>
  <c r="AB92" i="17"/>
  <c r="AF92" i="17"/>
  <c r="AJ92" i="17"/>
  <c r="AC88" i="17"/>
  <c r="AG88" i="17"/>
  <c r="AD88" i="17"/>
  <c r="AH88" i="17"/>
  <c r="AE88" i="17"/>
  <c r="AI88" i="17"/>
  <c r="AB88" i="17"/>
  <c r="AF88" i="17"/>
  <c r="AJ88" i="17"/>
  <c r="AC84" i="17"/>
  <c r="AG84" i="17"/>
  <c r="AD84" i="17"/>
  <c r="AH84" i="17"/>
  <c r="AE84" i="17"/>
  <c r="AI84" i="17"/>
  <c r="AB84" i="17"/>
  <c r="AF84" i="17"/>
  <c r="AJ84" i="17"/>
  <c r="AC80" i="17"/>
  <c r="AG80" i="17"/>
  <c r="AD80" i="17"/>
  <c r="AH80" i="17"/>
  <c r="AE80" i="17"/>
  <c r="AI80" i="17"/>
  <c r="AB80" i="17"/>
  <c r="AF80" i="17"/>
  <c r="AJ80" i="17"/>
  <c r="AC76" i="17"/>
  <c r="AG76" i="17"/>
  <c r="AD76" i="17"/>
  <c r="AH76" i="17"/>
  <c r="AE76" i="17"/>
  <c r="AI76" i="17"/>
  <c r="AB76" i="17"/>
  <c r="AF76" i="17"/>
  <c r="AJ76" i="17"/>
  <c r="AC72" i="17"/>
  <c r="AG72" i="17"/>
  <c r="AD72" i="17"/>
  <c r="AH72" i="17"/>
  <c r="AE72" i="17"/>
  <c r="AI72" i="17"/>
  <c r="AB72" i="17"/>
  <c r="AF72" i="17"/>
  <c r="AJ72" i="17"/>
  <c r="AC68" i="17"/>
  <c r="AG68" i="17"/>
  <c r="AD68" i="17"/>
  <c r="AH68" i="17"/>
  <c r="AE68" i="17"/>
  <c r="AI68" i="17"/>
  <c r="AB68" i="17"/>
  <c r="AF68" i="17"/>
  <c r="AJ68" i="17"/>
  <c r="AC64" i="17"/>
  <c r="AG64" i="17"/>
  <c r="AD64" i="17"/>
  <c r="AH64" i="17"/>
  <c r="AE64" i="17"/>
  <c r="AI64" i="17"/>
  <c r="AB64" i="17"/>
  <c r="AF64" i="17"/>
  <c r="AJ64" i="17"/>
  <c r="AC60" i="17"/>
  <c r="AG60" i="17"/>
  <c r="AD60" i="17"/>
  <c r="AH60" i="17"/>
  <c r="AE60" i="17"/>
  <c r="AI60" i="17"/>
  <c r="AB60" i="17"/>
  <c r="AF60" i="17"/>
  <c r="AJ60" i="17"/>
  <c r="AC56" i="17"/>
  <c r="AG56" i="17"/>
  <c r="AD56" i="17"/>
  <c r="AH56" i="17"/>
  <c r="AE56" i="17"/>
  <c r="AI56" i="17"/>
  <c r="AB56" i="17"/>
  <c r="AF56" i="17"/>
  <c r="AJ56" i="17"/>
  <c r="AC52" i="17"/>
  <c r="AG52" i="17"/>
  <c r="AD52" i="17"/>
  <c r="AH52" i="17"/>
  <c r="AE52" i="17"/>
  <c r="AI52" i="17"/>
  <c r="AB52" i="17"/>
  <c r="AF52" i="17"/>
  <c r="AJ52" i="17"/>
  <c r="AC48" i="17"/>
  <c r="AG48" i="17"/>
  <c r="AD48" i="17"/>
  <c r="AH48" i="17"/>
  <c r="AE48" i="17"/>
  <c r="AI48" i="17"/>
  <c r="AB48" i="17"/>
  <c r="AF48" i="17"/>
  <c r="AJ48" i="17"/>
  <c r="AC44" i="17"/>
  <c r="AG44" i="17"/>
  <c r="AD44" i="17"/>
  <c r="AH44" i="17"/>
  <c r="AE44" i="17"/>
  <c r="AI44" i="17"/>
  <c r="AB44" i="17"/>
  <c r="AF44" i="17"/>
  <c r="AJ44" i="17"/>
  <c r="AC40" i="17"/>
  <c r="AG40" i="17"/>
  <c r="AD40" i="17"/>
  <c r="AH40" i="17"/>
  <c r="AE40" i="17"/>
  <c r="AI40" i="17"/>
  <c r="AB40" i="17"/>
  <c r="AF40" i="17"/>
  <c r="AJ40" i="17"/>
  <c r="AC36" i="17"/>
  <c r="AG36" i="17"/>
  <c r="AD36" i="17"/>
  <c r="AH36" i="17"/>
  <c r="AE36" i="17"/>
  <c r="AI36" i="17"/>
  <c r="AB36" i="17"/>
  <c r="AF36" i="17"/>
  <c r="AJ36" i="17"/>
  <c r="AC32" i="17"/>
  <c r="AG32" i="17"/>
  <c r="AD32" i="17"/>
  <c r="AH32" i="17"/>
  <c r="AE32" i="17"/>
  <c r="AI32" i="17"/>
  <c r="AB32" i="17"/>
  <c r="AF32" i="17"/>
  <c r="AJ32" i="17"/>
  <c r="AC28" i="17"/>
  <c r="AG28" i="17"/>
  <c r="AD28" i="17"/>
  <c r="AH28" i="17"/>
  <c r="AE28" i="17"/>
  <c r="AI28" i="17"/>
  <c r="AB28" i="17"/>
  <c r="AF28" i="17"/>
  <c r="AJ28" i="17"/>
  <c r="AC24" i="17"/>
  <c r="AG24" i="17"/>
  <c r="AD24" i="17"/>
  <c r="AH24" i="17"/>
  <c r="AE24" i="17"/>
  <c r="AI24" i="17"/>
  <c r="AB24" i="17"/>
  <c r="AF24" i="17"/>
  <c r="AJ24" i="17"/>
  <c r="AC20" i="17"/>
  <c r="AG20" i="17"/>
  <c r="AD20" i="17"/>
  <c r="AH20" i="17"/>
  <c r="AE20" i="17"/>
  <c r="AI20" i="17"/>
  <c r="AB20" i="17"/>
  <c r="AF20" i="17"/>
  <c r="AJ20" i="17"/>
  <c r="AC16" i="17"/>
  <c r="AG16" i="17"/>
  <c r="AD16" i="17"/>
  <c r="AH16" i="17"/>
  <c r="AE16" i="17"/>
  <c r="AI16" i="17"/>
  <c r="AB16" i="17"/>
  <c r="AF16" i="17"/>
  <c r="AJ16" i="17"/>
  <c r="AC12" i="17"/>
  <c r="AG12" i="17"/>
  <c r="AD12" i="17"/>
  <c r="AH12" i="17"/>
  <c r="AE12" i="17"/>
  <c r="AI12" i="17"/>
  <c r="AB12" i="17"/>
  <c r="AF12" i="17"/>
  <c r="AJ12" i="17"/>
  <c r="AC8" i="17"/>
  <c r="AG8" i="17"/>
  <c r="AD8" i="17"/>
  <c r="AH8" i="17"/>
  <c r="AE8" i="17"/>
  <c r="AI8" i="17"/>
  <c r="AB8" i="17"/>
  <c r="AF8" i="17"/>
  <c r="AJ8" i="17"/>
  <c r="AE206" i="17"/>
  <c r="AI206" i="17"/>
  <c r="AB206" i="17"/>
  <c r="AF206" i="17"/>
  <c r="AJ206" i="17"/>
  <c r="AC206" i="17"/>
  <c r="AG206" i="17"/>
  <c r="AD206" i="17"/>
  <c r="AH206" i="17"/>
  <c r="AC207" i="17"/>
  <c r="AG207" i="17"/>
  <c r="AD207" i="17"/>
  <c r="AH207" i="17"/>
  <c r="AE207" i="17"/>
  <c r="AI207" i="17"/>
  <c r="AB207" i="17"/>
  <c r="AF207" i="17"/>
  <c r="AJ207" i="17"/>
  <c r="AC203" i="17"/>
  <c r="AG203" i="17"/>
  <c r="AD203" i="17"/>
  <c r="AH203" i="17"/>
  <c r="AE203" i="17"/>
  <c r="AI203" i="17"/>
  <c r="AB203" i="17"/>
  <c r="AF203" i="17"/>
  <c r="AJ203" i="17"/>
  <c r="AC199" i="17"/>
  <c r="AG199" i="17"/>
  <c r="AD199" i="17"/>
  <c r="AH199" i="17"/>
  <c r="AE199" i="17"/>
  <c r="AI199" i="17"/>
  <c r="AB199" i="17"/>
  <c r="AF199" i="17"/>
  <c r="AJ199" i="17"/>
  <c r="AC195" i="17"/>
  <c r="AG195" i="17"/>
  <c r="AD195" i="17"/>
  <c r="AH195" i="17"/>
  <c r="AE195" i="17"/>
  <c r="AI195" i="17"/>
  <c r="AB195" i="17"/>
  <c r="AF195" i="17"/>
  <c r="AJ195" i="17"/>
  <c r="AC191" i="17"/>
  <c r="AG191" i="17"/>
  <c r="AD191" i="17"/>
  <c r="AH191" i="17"/>
  <c r="AE191" i="17"/>
  <c r="AI191" i="17"/>
  <c r="AB191" i="17"/>
  <c r="AF191" i="17"/>
  <c r="AJ191" i="17"/>
  <c r="AC187" i="17"/>
  <c r="AG187" i="17"/>
  <c r="AD187" i="17"/>
  <c r="AH187" i="17"/>
  <c r="AE187" i="17"/>
  <c r="AI187" i="17"/>
  <c r="AB187" i="17"/>
  <c r="AF187" i="17"/>
  <c r="AJ187" i="17"/>
  <c r="AC183" i="17"/>
  <c r="AG183" i="17"/>
  <c r="AD183" i="17"/>
  <c r="AH183" i="17"/>
  <c r="AE183" i="17"/>
  <c r="AI183" i="17"/>
  <c r="AB183" i="17"/>
  <c r="AF183" i="17"/>
  <c r="AJ183" i="17"/>
  <c r="AC179" i="17"/>
  <c r="AG179" i="17"/>
  <c r="AD179" i="17"/>
  <c r="AH179" i="17"/>
  <c r="AE179" i="17"/>
  <c r="AI179" i="17"/>
  <c r="AB179" i="17"/>
  <c r="AF179" i="17"/>
  <c r="AJ179" i="17"/>
  <c r="AC175" i="17"/>
  <c r="AG175" i="17"/>
  <c r="AD175" i="17"/>
  <c r="AH175" i="17"/>
  <c r="AE175" i="17"/>
  <c r="AI175" i="17"/>
  <c r="AB175" i="17"/>
  <c r="AF175" i="17"/>
  <c r="AJ175" i="17"/>
  <c r="AE171" i="17"/>
  <c r="AI171" i="17"/>
  <c r="AB171" i="17"/>
  <c r="AF171" i="17"/>
  <c r="AJ171" i="17"/>
  <c r="AC171" i="17"/>
  <c r="AG171" i="17"/>
  <c r="AD171" i="17"/>
  <c r="AH171" i="17"/>
  <c r="AE167" i="17"/>
  <c r="AI167" i="17"/>
  <c r="AB167" i="17"/>
  <c r="AF167" i="17"/>
  <c r="AJ167" i="17"/>
  <c r="AC167" i="17"/>
  <c r="AG167" i="17"/>
  <c r="AD167" i="17"/>
  <c r="AH167" i="17"/>
  <c r="AE163" i="17"/>
  <c r="AI163" i="17"/>
  <c r="AB163" i="17"/>
  <c r="AF163" i="17"/>
  <c r="AJ163" i="17"/>
  <c r="AC163" i="17"/>
  <c r="AG163" i="17"/>
  <c r="AD163" i="17"/>
  <c r="AH163" i="17"/>
  <c r="AE159" i="17"/>
  <c r="AI159" i="17"/>
  <c r="AB159" i="17"/>
  <c r="AF159" i="17"/>
  <c r="AJ159" i="17"/>
  <c r="AC159" i="17"/>
  <c r="AG159" i="17"/>
  <c r="AD159" i="17"/>
  <c r="AH159" i="17"/>
  <c r="AE155" i="17"/>
  <c r="AI155" i="17"/>
  <c r="AB155" i="17"/>
  <c r="AF155" i="17"/>
  <c r="AJ155" i="17"/>
  <c r="AC155" i="17"/>
  <c r="AG155" i="17"/>
  <c r="AD155" i="17"/>
  <c r="AH155" i="17"/>
  <c r="AE151" i="17"/>
  <c r="AI151" i="17"/>
  <c r="AB151" i="17"/>
  <c r="AF151" i="17"/>
  <c r="AJ151" i="17"/>
  <c r="AC151" i="17"/>
  <c r="AG151" i="17"/>
  <c r="AD151" i="17"/>
  <c r="AH151" i="17"/>
  <c r="AE147" i="17"/>
  <c r="AI147" i="17"/>
  <c r="AB147" i="17"/>
  <c r="AF147" i="17"/>
  <c r="AJ147" i="17"/>
  <c r="AC147" i="17"/>
  <c r="AG147" i="17"/>
  <c r="AD147" i="17"/>
  <c r="AH147" i="17"/>
  <c r="AE143" i="17"/>
  <c r="AI143" i="17"/>
  <c r="AB143" i="17"/>
  <c r="AF143" i="17"/>
  <c r="AJ143" i="17"/>
  <c r="AC143" i="17"/>
  <c r="AG143" i="17"/>
  <c r="AD143" i="17"/>
  <c r="AH143" i="17"/>
  <c r="AE139" i="17"/>
  <c r="AI139" i="17"/>
  <c r="AB139" i="17"/>
  <c r="AF139" i="17"/>
  <c r="AJ139" i="17"/>
  <c r="AC139" i="17"/>
  <c r="AG139" i="17"/>
  <c r="AD139" i="17"/>
  <c r="AH139" i="17"/>
  <c r="AE135" i="17"/>
  <c r="AI135" i="17"/>
  <c r="AB135" i="17"/>
  <c r="AF135" i="17"/>
  <c r="AJ135" i="17"/>
  <c r="AC135" i="17"/>
  <c r="AG135" i="17"/>
  <c r="AD135" i="17"/>
  <c r="AH135" i="17"/>
  <c r="AE131" i="17"/>
  <c r="AI131" i="17"/>
  <c r="AB131" i="17"/>
  <c r="AF131" i="17"/>
  <c r="AJ131" i="17"/>
  <c r="AC131" i="17"/>
  <c r="AG131" i="17"/>
  <c r="AD131" i="17"/>
  <c r="AH131" i="17"/>
  <c r="AE127" i="17"/>
  <c r="AI127" i="17"/>
  <c r="AB127" i="17"/>
  <c r="AF127" i="17"/>
  <c r="AJ127" i="17"/>
  <c r="AC127" i="17"/>
  <c r="AG127" i="17"/>
  <c r="AD127" i="17"/>
  <c r="AH127" i="17"/>
  <c r="AE123" i="17"/>
  <c r="AI123" i="17"/>
  <c r="AB123" i="17"/>
  <c r="AF123" i="17"/>
  <c r="AJ123" i="17"/>
  <c r="AC123" i="17"/>
  <c r="AG123" i="17"/>
  <c r="AD123" i="17"/>
  <c r="AH123" i="17"/>
  <c r="AE119" i="17"/>
  <c r="AI119" i="17"/>
  <c r="AB119" i="17"/>
  <c r="AF119" i="17"/>
  <c r="AJ119" i="17"/>
  <c r="AC119" i="17"/>
  <c r="AG119" i="17"/>
  <c r="AD119" i="17"/>
  <c r="AH119" i="17"/>
  <c r="AE115" i="17"/>
  <c r="AI115" i="17"/>
  <c r="AB115" i="17"/>
  <c r="AF115" i="17"/>
  <c r="AJ115" i="17"/>
  <c r="AC115" i="17"/>
  <c r="AG115" i="17"/>
  <c r="AD115" i="17"/>
  <c r="AH115" i="17"/>
  <c r="AE111" i="17"/>
  <c r="AI111" i="17"/>
  <c r="AB111" i="17"/>
  <c r="AF111" i="17"/>
  <c r="AJ111" i="17"/>
  <c r="AC111" i="17"/>
  <c r="AG111" i="17"/>
  <c r="AD111" i="17"/>
  <c r="AH111" i="17"/>
  <c r="AE107" i="17"/>
  <c r="AI107" i="17"/>
  <c r="AB107" i="17"/>
  <c r="AF107" i="17"/>
  <c r="AJ107" i="17"/>
  <c r="AC107" i="17"/>
  <c r="AG107" i="17"/>
  <c r="AD107" i="17"/>
  <c r="AH107" i="17"/>
  <c r="AE103" i="17"/>
  <c r="AI103" i="17"/>
  <c r="AB103" i="17"/>
  <c r="AF103" i="17"/>
  <c r="AJ103" i="17"/>
  <c r="AC103" i="17"/>
  <c r="AG103" i="17"/>
  <c r="AD103" i="17"/>
  <c r="AH103" i="17"/>
  <c r="AE99" i="17"/>
  <c r="AI99" i="17"/>
  <c r="AB99" i="17"/>
  <c r="AF99" i="17"/>
  <c r="AJ99" i="17"/>
  <c r="AC99" i="17"/>
  <c r="AG99" i="17"/>
  <c r="AD99" i="17"/>
  <c r="AH99" i="17"/>
  <c r="AE95" i="17"/>
  <c r="AI95" i="17"/>
  <c r="AB95" i="17"/>
  <c r="AF95" i="17"/>
  <c r="AJ95" i="17"/>
  <c r="AC95" i="17"/>
  <c r="AG95" i="17"/>
  <c r="AD95" i="17"/>
  <c r="AH95" i="17"/>
  <c r="AE91" i="17"/>
  <c r="AI91" i="17"/>
  <c r="AB91" i="17"/>
  <c r="AF91" i="17"/>
  <c r="AJ91" i="17"/>
  <c r="AC91" i="17"/>
  <c r="AG91" i="17"/>
  <c r="AD91" i="17"/>
  <c r="AH91" i="17"/>
  <c r="AE87" i="17"/>
  <c r="AI87" i="17"/>
  <c r="AB87" i="17"/>
  <c r="AF87" i="17"/>
  <c r="AJ87" i="17"/>
  <c r="AC87" i="17"/>
  <c r="AG87" i="17"/>
  <c r="AD87" i="17"/>
  <c r="AH87" i="17"/>
  <c r="AE83" i="17"/>
  <c r="AI83" i="17"/>
  <c r="AB83" i="17"/>
  <c r="AF83" i="17"/>
  <c r="AJ83" i="17"/>
  <c r="AC83" i="17"/>
  <c r="AG83" i="17"/>
  <c r="AD83" i="17"/>
  <c r="AH83" i="17"/>
  <c r="AE79" i="17"/>
  <c r="AI79" i="17"/>
  <c r="AB79" i="17"/>
  <c r="AF79" i="17"/>
  <c r="AJ79" i="17"/>
  <c r="AC79" i="17"/>
  <c r="AG79" i="17"/>
  <c r="AD79" i="17"/>
  <c r="AH79" i="17"/>
  <c r="AE75" i="17"/>
  <c r="AI75" i="17"/>
  <c r="AB75" i="17"/>
  <c r="AF75" i="17"/>
  <c r="AJ75" i="17"/>
  <c r="AC75" i="17"/>
  <c r="AG75" i="17"/>
  <c r="AD75" i="17"/>
  <c r="AH75" i="17"/>
  <c r="AE71" i="17"/>
  <c r="AI71" i="17"/>
  <c r="AB71" i="17"/>
  <c r="AF71" i="17"/>
  <c r="AJ71" i="17"/>
  <c r="AC71" i="17"/>
  <c r="AG71" i="17"/>
  <c r="AD71" i="17"/>
  <c r="AH71" i="17"/>
  <c r="AE67" i="17"/>
  <c r="AI67" i="17"/>
  <c r="AB67" i="17"/>
  <c r="AF67" i="17"/>
  <c r="AJ67" i="17"/>
  <c r="AC67" i="17"/>
  <c r="AG67" i="17"/>
  <c r="AD67" i="17"/>
  <c r="AH67" i="17"/>
  <c r="AE63" i="17"/>
  <c r="AI63" i="17"/>
  <c r="AB63" i="17"/>
  <c r="AF63" i="17"/>
  <c r="AJ63" i="17"/>
  <c r="AC63" i="17"/>
  <c r="AG63" i="17"/>
  <c r="AD63" i="17"/>
  <c r="AH63" i="17"/>
  <c r="AE59" i="17"/>
  <c r="AI59" i="17"/>
  <c r="AB59" i="17"/>
  <c r="AF59" i="17"/>
  <c r="AJ59" i="17"/>
  <c r="AC59" i="17"/>
  <c r="AG59" i="17"/>
  <c r="AD59" i="17"/>
  <c r="AH59" i="17"/>
  <c r="AE55" i="17"/>
  <c r="AI55" i="17"/>
  <c r="AB55" i="17"/>
  <c r="AF55" i="17"/>
  <c r="AJ55" i="17"/>
  <c r="AC55" i="17"/>
  <c r="AG55" i="17"/>
  <c r="AD55" i="17"/>
  <c r="AH55" i="17"/>
  <c r="AE51" i="17"/>
  <c r="AI51" i="17"/>
  <c r="AB51" i="17"/>
  <c r="AF51" i="17"/>
  <c r="AJ51" i="17"/>
  <c r="AC51" i="17"/>
  <c r="AG51" i="17"/>
  <c r="AD51" i="17"/>
  <c r="AH51" i="17"/>
  <c r="AE47" i="17"/>
  <c r="AI47" i="17"/>
  <c r="AB47" i="17"/>
  <c r="AF47" i="17"/>
  <c r="AJ47" i="17"/>
  <c r="AC47" i="17"/>
  <c r="AG47" i="17"/>
  <c r="AD47" i="17"/>
  <c r="AH47" i="17"/>
  <c r="AE43" i="17"/>
  <c r="AI43" i="17"/>
  <c r="AB43" i="17"/>
  <c r="AF43" i="17"/>
  <c r="AJ43" i="17"/>
  <c r="AC43" i="17"/>
  <c r="AG43" i="17"/>
  <c r="AD43" i="17"/>
  <c r="AH43" i="17"/>
  <c r="AE39" i="17"/>
  <c r="AI39" i="17"/>
  <c r="AB39" i="17"/>
  <c r="AF39" i="17"/>
  <c r="AJ39" i="17"/>
  <c r="AC39" i="17"/>
  <c r="AG39" i="17"/>
  <c r="AD39" i="17"/>
  <c r="AH39" i="17"/>
  <c r="AE35" i="17"/>
  <c r="AI35" i="17"/>
  <c r="AB35" i="17"/>
  <c r="AF35" i="17"/>
  <c r="AJ35" i="17"/>
  <c r="AC35" i="17"/>
  <c r="AG35" i="17"/>
  <c r="AD35" i="17"/>
  <c r="AH35" i="17"/>
  <c r="AE31" i="17"/>
  <c r="AI31" i="17"/>
  <c r="AB31" i="17"/>
  <c r="AF31" i="17"/>
  <c r="AJ31" i="17"/>
  <c r="AC31" i="17"/>
  <c r="AG31" i="17"/>
  <c r="AD31" i="17"/>
  <c r="AH31" i="17"/>
  <c r="AE27" i="17"/>
  <c r="AI27" i="17"/>
  <c r="AB27" i="17"/>
  <c r="AF27" i="17"/>
  <c r="AJ27" i="17"/>
  <c r="AC27" i="17"/>
  <c r="AG27" i="17"/>
  <c r="AD27" i="17"/>
  <c r="AH27" i="17"/>
  <c r="AE23" i="17"/>
  <c r="AI23" i="17"/>
  <c r="AB23" i="17"/>
  <c r="AF23" i="17"/>
  <c r="AJ23" i="17"/>
  <c r="AC23" i="17"/>
  <c r="AG23" i="17"/>
  <c r="AD23" i="17"/>
  <c r="AH23" i="17"/>
  <c r="AE19" i="17"/>
  <c r="AI19" i="17"/>
  <c r="AB19" i="17"/>
  <c r="AF19" i="17"/>
  <c r="AJ19" i="17"/>
  <c r="AC19" i="17"/>
  <c r="AG19" i="17"/>
  <c r="AD19" i="17"/>
  <c r="AH19" i="17"/>
  <c r="AE15" i="17"/>
  <c r="AI15" i="17"/>
  <c r="AB15" i="17"/>
  <c r="AF15" i="17"/>
  <c r="AJ15" i="17"/>
  <c r="AC15" i="17"/>
  <c r="AG15" i="17"/>
  <c r="AD15" i="17"/>
  <c r="AH15" i="17"/>
  <c r="AE11" i="17"/>
  <c r="AI11" i="17"/>
  <c r="AB11" i="17"/>
  <c r="AF11" i="17"/>
  <c r="AJ11" i="17"/>
  <c r="AC11" i="17"/>
  <c r="AG11" i="17"/>
  <c r="AD11" i="17"/>
  <c r="AH11" i="17"/>
  <c r="AE7" i="17"/>
  <c r="AI7" i="17"/>
  <c r="AB7" i="17"/>
  <c r="AF7" i="17"/>
  <c r="AJ7" i="17"/>
  <c r="AC7" i="17"/>
  <c r="AG7" i="17"/>
  <c r="AD7" i="17"/>
  <c r="AH7" i="17"/>
  <c r="AE194" i="17"/>
  <c r="AI194" i="17"/>
  <c r="AB194" i="17"/>
  <c r="AF194" i="17"/>
  <c r="AJ194" i="17"/>
  <c r="AC194" i="17"/>
  <c r="AG194" i="17"/>
  <c r="AD194" i="17"/>
  <c r="AH194" i="17"/>
  <c r="AE190" i="17"/>
  <c r="AI190" i="17"/>
  <c r="AB190" i="17"/>
  <c r="AF190" i="17"/>
  <c r="AJ190" i="17"/>
  <c r="AC190" i="17"/>
  <c r="AG190" i="17"/>
  <c r="AD190" i="17"/>
  <c r="AH190" i="17"/>
  <c r="AE186" i="17"/>
  <c r="AI186" i="17"/>
  <c r="AB186" i="17"/>
  <c r="AF186" i="17"/>
  <c r="AJ186" i="17"/>
  <c r="AC186" i="17"/>
  <c r="AG186" i="17"/>
  <c r="AD186" i="17"/>
  <c r="AH186" i="17"/>
  <c r="AC170" i="17"/>
  <c r="AG170" i="17"/>
  <c r="AD170" i="17"/>
  <c r="AH170" i="17"/>
  <c r="AE170" i="17"/>
  <c r="AI170" i="17"/>
  <c r="AB170" i="17"/>
  <c r="AF170" i="17"/>
  <c r="AJ170" i="17"/>
  <c r="AC154" i="17"/>
  <c r="AG154" i="17"/>
  <c r="AD154" i="17"/>
  <c r="AH154" i="17"/>
  <c r="AE154" i="17"/>
  <c r="AI154" i="17"/>
  <c r="AB154" i="17"/>
  <c r="AF154" i="17"/>
  <c r="AJ154" i="17"/>
  <c r="AC150" i="17"/>
  <c r="AG150" i="17"/>
  <c r="AD150" i="17"/>
  <c r="AH150" i="17"/>
  <c r="AE150" i="17"/>
  <c r="AI150" i="17"/>
  <c r="AB150" i="17"/>
  <c r="AF150" i="17"/>
  <c r="AJ150" i="17"/>
  <c r="AC142" i="17"/>
  <c r="AG142" i="17"/>
  <c r="AD142" i="17"/>
  <c r="AH142" i="17"/>
  <c r="AE142" i="17"/>
  <c r="AI142" i="17"/>
  <c r="AB142" i="17"/>
  <c r="AF142" i="17"/>
  <c r="AJ142" i="17"/>
  <c r="AC130" i="17"/>
  <c r="AG130" i="17"/>
  <c r="AD130" i="17"/>
  <c r="AH130" i="17"/>
  <c r="AE130" i="17"/>
  <c r="AI130" i="17"/>
  <c r="AB130" i="17"/>
  <c r="AF130" i="17"/>
  <c r="AJ130" i="17"/>
  <c r="AC122" i="17"/>
  <c r="AG122" i="17"/>
  <c r="AD122" i="17"/>
  <c r="AH122" i="17"/>
  <c r="AE122" i="17"/>
  <c r="AI122" i="17"/>
  <c r="AB122" i="17"/>
  <c r="AF122" i="17"/>
  <c r="AJ122" i="17"/>
  <c r="AC118" i="17"/>
  <c r="AG118" i="17"/>
  <c r="AD118" i="17"/>
  <c r="AH118" i="17"/>
  <c r="AE118" i="17"/>
  <c r="AI118" i="17"/>
  <c r="AB118" i="17"/>
  <c r="AF118" i="17"/>
  <c r="AJ118" i="17"/>
  <c r="AC114" i="17"/>
  <c r="AG114" i="17"/>
  <c r="AD114" i="17"/>
  <c r="AH114" i="17"/>
  <c r="AE114" i="17"/>
  <c r="AI114" i="17"/>
  <c r="AB114" i="17"/>
  <c r="AF114" i="17"/>
  <c r="AJ114" i="17"/>
  <c r="AC110" i="17"/>
  <c r="AG110" i="17"/>
  <c r="AD110" i="17"/>
  <c r="AH110" i="17"/>
  <c r="AE110" i="17"/>
  <c r="AI110" i="17"/>
  <c r="AB110" i="17"/>
  <c r="AF110" i="17"/>
  <c r="AJ110" i="17"/>
  <c r="AC106" i="17"/>
  <c r="AG106" i="17"/>
  <c r="AD106" i="17"/>
  <c r="AH106" i="17"/>
  <c r="AE106" i="17"/>
  <c r="AI106" i="17"/>
  <c r="AB106" i="17"/>
  <c r="AF106" i="17"/>
  <c r="AJ106" i="17"/>
  <c r="AC102" i="17"/>
  <c r="AG102" i="17"/>
  <c r="AD102" i="17"/>
  <c r="AH102" i="17"/>
  <c r="AE102" i="17"/>
  <c r="AI102" i="17"/>
  <c r="AB102" i="17"/>
  <c r="AF102" i="17"/>
  <c r="AJ102" i="17"/>
  <c r="AC98" i="17"/>
  <c r="AG98" i="17"/>
  <c r="AD98" i="17"/>
  <c r="AH98" i="17"/>
  <c r="AE98" i="17"/>
  <c r="AI98" i="17"/>
  <c r="AB98" i="17"/>
  <c r="AF98" i="17"/>
  <c r="AJ98" i="17"/>
  <c r="AC94" i="17"/>
  <c r="AG94" i="17"/>
  <c r="AD94" i="17"/>
  <c r="AH94" i="17"/>
  <c r="AE94" i="17"/>
  <c r="AI94" i="17"/>
  <c r="AB94" i="17"/>
  <c r="AF94" i="17"/>
  <c r="AJ94" i="17"/>
  <c r="AC90" i="17"/>
  <c r="AG90" i="17"/>
  <c r="AD90" i="17"/>
  <c r="AH90" i="17"/>
  <c r="AE90" i="17"/>
  <c r="AI90" i="17"/>
  <c r="AB90" i="17"/>
  <c r="AF90" i="17"/>
  <c r="AJ90" i="17"/>
  <c r="AC86" i="17"/>
  <c r="AG86" i="17"/>
  <c r="AD86" i="17"/>
  <c r="AH86" i="17"/>
  <c r="AE86" i="17"/>
  <c r="AI86" i="17"/>
  <c r="AB86" i="17"/>
  <c r="AF86" i="17"/>
  <c r="AJ86" i="17"/>
  <c r="AC82" i="17"/>
  <c r="AG82" i="17"/>
  <c r="AD82" i="17"/>
  <c r="AH82" i="17"/>
  <c r="AE82" i="17"/>
  <c r="AI82" i="17"/>
  <c r="AB82" i="17"/>
  <c r="AF82" i="17"/>
  <c r="AJ82" i="17"/>
  <c r="AC78" i="17"/>
  <c r="AG78" i="17"/>
  <c r="AD78" i="17"/>
  <c r="AH78" i="17"/>
  <c r="AE78" i="17"/>
  <c r="AI78" i="17"/>
  <c r="AB78" i="17"/>
  <c r="AF78" i="17"/>
  <c r="AJ78" i="17"/>
  <c r="AC74" i="17"/>
  <c r="AG74" i="17"/>
  <c r="AD74" i="17"/>
  <c r="AH74" i="17"/>
  <c r="AE74" i="17"/>
  <c r="AI74" i="17"/>
  <c r="AB74" i="17"/>
  <c r="AF74" i="17"/>
  <c r="AJ74" i="17"/>
  <c r="AC70" i="17"/>
  <c r="AG70" i="17"/>
  <c r="AD70" i="17"/>
  <c r="AH70" i="17"/>
  <c r="AE70" i="17"/>
  <c r="AI70" i="17"/>
  <c r="AB70" i="17"/>
  <c r="AF70" i="17"/>
  <c r="AJ70" i="17"/>
  <c r="AC66" i="17"/>
  <c r="AG66" i="17"/>
  <c r="AD66" i="17"/>
  <c r="AH66" i="17"/>
  <c r="AE66" i="17"/>
  <c r="AI66" i="17"/>
  <c r="AB66" i="17"/>
  <c r="AF66" i="17"/>
  <c r="AJ66" i="17"/>
  <c r="AC62" i="17"/>
  <c r="AG62" i="17"/>
  <c r="AD62" i="17"/>
  <c r="AH62" i="17"/>
  <c r="AE62" i="17"/>
  <c r="AI62" i="17"/>
  <c r="AB62" i="17"/>
  <c r="AF62" i="17"/>
  <c r="AJ62" i="17"/>
  <c r="AC58" i="17"/>
  <c r="AG58" i="17"/>
  <c r="AD58" i="17"/>
  <c r="AH58" i="17"/>
  <c r="AE58" i="17"/>
  <c r="AI58" i="17"/>
  <c r="AB58" i="17"/>
  <c r="AF58" i="17"/>
  <c r="AJ58" i="17"/>
  <c r="AC54" i="17"/>
  <c r="AG54" i="17"/>
  <c r="AD54" i="17"/>
  <c r="AH54" i="17"/>
  <c r="AE54" i="17"/>
  <c r="AI54" i="17"/>
  <c r="AB54" i="17"/>
  <c r="AF54" i="17"/>
  <c r="AJ54" i="17"/>
  <c r="AC50" i="17"/>
  <c r="AG50" i="17"/>
  <c r="AD50" i="17"/>
  <c r="AH50" i="17"/>
  <c r="AE50" i="17"/>
  <c r="AI50" i="17"/>
  <c r="AB50" i="17"/>
  <c r="AF50" i="17"/>
  <c r="AJ50" i="17"/>
  <c r="AC46" i="17"/>
  <c r="AG46" i="17"/>
  <c r="AD46" i="17"/>
  <c r="AH46" i="17"/>
  <c r="AE46" i="17"/>
  <c r="AI46" i="17"/>
  <c r="AB46" i="17"/>
  <c r="AF46" i="17"/>
  <c r="AJ46" i="17"/>
  <c r="AC42" i="17"/>
  <c r="AG42" i="17"/>
  <c r="AD42" i="17"/>
  <c r="AH42" i="17"/>
  <c r="AE42" i="17"/>
  <c r="AI42" i="17"/>
  <c r="AB42" i="17"/>
  <c r="AF42" i="17"/>
  <c r="AJ42" i="17"/>
  <c r="AC38" i="17"/>
  <c r="AG38" i="17"/>
  <c r="AD38" i="17"/>
  <c r="AH38" i="17"/>
  <c r="AE38" i="17"/>
  <c r="AI38" i="17"/>
  <c r="AB38" i="17"/>
  <c r="AF38" i="17"/>
  <c r="AJ38" i="17"/>
  <c r="AC34" i="17"/>
  <c r="AG34" i="17"/>
  <c r="AD34" i="17"/>
  <c r="AH34" i="17"/>
  <c r="AE34" i="17"/>
  <c r="AI34" i="17"/>
  <c r="AB34" i="17"/>
  <c r="AF34" i="17"/>
  <c r="AJ34" i="17"/>
  <c r="AC30" i="17"/>
  <c r="AG30" i="17"/>
  <c r="AD30" i="17"/>
  <c r="AH30" i="17"/>
  <c r="AE30" i="17"/>
  <c r="AI30" i="17"/>
  <c r="AB30" i="17"/>
  <c r="AF30" i="17"/>
  <c r="AJ30" i="17"/>
  <c r="AC26" i="17"/>
  <c r="AG26" i="17"/>
  <c r="AD26" i="17"/>
  <c r="AH26" i="17"/>
  <c r="AE26" i="17"/>
  <c r="AI26" i="17"/>
  <c r="AB26" i="17"/>
  <c r="AF26" i="17"/>
  <c r="AJ26" i="17"/>
  <c r="AC22" i="17"/>
  <c r="AG22" i="17"/>
  <c r="AD22" i="17"/>
  <c r="AH22" i="17"/>
  <c r="AE22" i="17"/>
  <c r="AI22" i="17"/>
  <c r="AB22" i="17"/>
  <c r="AF22" i="17"/>
  <c r="AJ22" i="17"/>
  <c r="AC18" i="17"/>
  <c r="AG18" i="17"/>
  <c r="AD18" i="17"/>
  <c r="AH18" i="17"/>
  <c r="AE18" i="17"/>
  <c r="AI18" i="17"/>
  <c r="AB18" i="17"/>
  <c r="AF18" i="17"/>
  <c r="AJ18" i="17"/>
  <c r="AC14" i="17"/>
  <c r="AG14" i="17"/>
  <c r="AD14" i="17"/>
  <c r="AH14" i="17"/>
  <c r="AE14" i="17"/>
  <c r="AI14" i="17"/>
  <c r="AB14" i="17"/>
  <c r="AF14" i="17"/>
  <c r="AJ14" i="17"/>
  <c r="AC10" i="17"/>
  <c r="AG10" i="17"/>
  <c r="AD10" i="17"/>
  <c r="AH10" i="17"/>
  <c r="AE10" i="17"/>
  <c r="AI10" i="17"/>
  <c r="AB10" i="17"/>
  <c r="AF10" i="17"/>
  <c r="AJ10" i="17"/>
  <c r="AC6" i="17"/>
  <c r="AG6" i="17"/>
  <c r="AD6" i="17"/>
  <c r="AH6" i="17"/>
  <c r="AE6" i="17"/>
  <c r="AI6" i="17"/>
  <c r="AB6" i="17"/>
  <c r="AF6" i="17"/>
  <c r="AJ6" i="17"/>
  <c r="F25" i="10"/>
  <c r="H9" i="10"/>
  <c r="R10" i="10"/>
  <c r="H10" i="10"/>
  <c r="H21" i="10"/>
  <c r="AD45" i="14"/>
  <c r="AH45" i="14"/>
  <c r="AE45" i="14"/>
  <c r="AI45" i="14"/>
  <c r="AB45" i="14"/>
  <c r="AF45" i="14"/>
  <c r="AJ45" i="14"/>
  <c r="AC45" i="14"/>
  <c r="AG45" i="14"/>
  <c r="AD93" i="14"/>
  <c r="AH93" i="14"/>
  <c r="AE93" i="14"/>
  <c r="AI93" i="14"/>
  <c r="AB93" i="14"/>
  <c r="AF93" i="14"/>
  <c r="AJ93" i="14"/>
  <c r="AC93" i="14"/>
  <c r="AG93" i="14"/>
  <c r="AD141" i="14"/>
  <c r="AH141" i="14"/>
  <c r="AE141" i="14"/>
  <c r="AI141" i="14"/>
  <c r="AB141" i="14"/>
  <c r="AF141" i="14"/>
  <c r="AJ141" i="14"/>
  <c r="AC141" i="14"/>
  <c r="AG141" i="14"/>
  <c r="AD189" i="14"/>
  <c r="AH189" i="14"/>
  <c r="AE189" i="14"/>
  <c r="AI189" i="14"/>
  <c r="AB189" i="14"/>
  <c r="AF189" i="14"/>
  <c r="AJ189" i="14"/>
  <c r="AC189" i="14"/>
  <c r="AG189" i="14"/>
  <c r="AB158" i="14"/>
  <c r="AF158" i="14"/>
  <c r="AJ158" i="14"/>
  <c r="AC158" i="14"/>
  <c r="AG158" i="14"/>
  <c r="AD158" i="14"/>
  <c r="AH158" i="14"/>
  <c r="AE158" i="14"/>
  <c r="AI158" i="14"/>
  <c r="AB206" i="14"/>
  <c r="AF206" i="14"/>
  <c r="AJ206" i="14"/>
  <c r="AC206" i="14"/>
  <c r="AG206" i="14"/>
  <c r="AD206" i="14"/>
  <c r="AH206" i="14"/>
  <c r="AE206" i="14"/>
  <c r="AI206" i="14"/>
  <c r="AD23" i="14"/>
  <c r="AH23" i="14"/>
  <c r="AE23" i="14"/>
  <c r="AI23" i="14"/>
  <c r="AB23" i="14"/>
  <c r="AF23" i="14"/>
  <c r="AJ23" i="14"/>
  <c r="AC23" i="14"/>
  <c r="AG23" i="14"/>
  <c r="AD71" i="14"/>
  <c r="AH71" i="14"/>
  <c r="AE71" i="14"/>
  <c r="AI71" i="14"/>
  <c r="AB71" i="14"/>
  <c r="AF71" i="14"/>
  <c r="AJ71" i="14"/>
  <c r="AC71" i="14"/>
  <c r="AG71" i="14"/>
  <c r="AD103" i="14"/>
  <c r="AH103" i="14"/>
  <c r="AE103" i="14"/>
  <c r="AI103" i="14"/>
  <c r="AB103" i="14"/>
  <c r="AF103" i="14"/>
  <c r="AJ103" i="14"/>
  <c r="AC103" i="14"/>
  <c r="AG103" i="14"/>
  <c r="AD135" i="14"/>
  <c r="AH135" i="14"/>
  <c r="AE135" i="14"/>
  <c r="AI135" i="14"/>
  <c r="AB135" i="14"/>
  <c r="AF135" i="14"/>
  <c r="AJ135" i="14"/>
  <c r="AC135" i="14"/>
  <c r="AG135" i="14"/>
  <c r="AD151" i="14"/>
  <c r="AH151" i="14"/>
  <c r="AE151" i="14"/>
  <c r="AI151" i="14"/>
  <c r="AB151" i="14"/>
  <c r="AF151" i="14"/>
  <c r="AJ151" i="14"/>
  <c r="AC151" i="14"/>
  <c r="AG151" i="14"/>
  <c r="AD183" i="14"/>
  <c r="AH183" i="14"/>
  <c r="AE183" i="14"/>
  <c r="AI183" i="14"/>
  <c r="AB183" i="14"/>
  <c r="AF183" i="14"/>
  <c r="AJ183" i="14"/>
  <c r="AC183" i="14"/>
  <c r="AG183" i="14"/>
  <c r="AB60" i="14"/>
  <c r="AF60" i="14"/>
  <c r="AJ60" i="14"/>
  <c r="AC60" i="14"/>
  <c r="AG60" i="14"/>
  <c r="AD60" i="14"/>
  <c r="AH60" i="14"/>
  <c r="AE60" i="14"/>
  <c r="AI60" i="14"/>
  <c r="AB108" i="14"/>
  <c r="AF108" i="14"/>
  <c r="AJ108" i="14"/>
  <c r="AC108" i="14"/>
  <c r="AG108" i="14"/>
  <c r="AD108" i="14"/>
  <c r="AH108" i="14"/>
  <c r="AE108" i="14"/>
  <c r="AI108" i="14"/>
  <c r="AB156" i="14"/>
  <c r="AF156" i="14"/>
  <c r="AJ156" i="14"/>
  <c r="AC156" i="14"/>
  <c r="AG156" i="14"/>
  <c r="AD156" i="14"/>
  <c r="AH156" i="14"/>
  <c r="AE156" i="14"/>
  <c r="AI156" i="14"/>
  <c r="AB204" i="14"/>
  <c r="AF204" i="14"/>
  <c r="AJ204" i="14"/>
  <c r="AC204" i="14"/>
  <c r="AG204" i="14"/>
  <c r="AD204" i="14"/>
  <c r="AH204" i="14"/>
  <c r="AE204" i="14"/>
  <c r="AI204" i="14"/>
  <c r="AE87" i="21"/>
  <c r="AI87" i="21"/>
  <c r="AB87" i="21"/>
  <c r="AF87" i="21"/>
  <c r="AJ87" i="21"/>
  <c r="AC87" i="21"/>
  <c r="AG87" i="21"/>
  <c r="AD87" i="21"/>
  <c r="AH87" i="21"/>
  <c r="AE119" i="21"/>
  <c r="AI119" i="21"/>
  <c r="AB119" i="21"/>
  <c r="AF119" i="21"/>
  <c r="AJ119" i="21"/>
  <c r="AC119" i="21"/>
  <c r="AG119" i="21"/>
  <c r="AD119" i="21"/>
  <c r="AH119" i="21"/>
  <c r="AB212" i="21"/>
  <c r="AD11" i="14"/>
  <c r="AH11" i="14"/>
  <c r="AE11" i="14"/>
  <c r="AI11" i="14"/>
  <c r="AB11" i="14"/>
  <c r="AF11" i="14"/>
  <c r="AJ11" i="14"/>
  <c r="AC11" i="14"/>
  <c r="AG11" i="14"/>
  <c r="AD21" i="14"/>
  <c r="AH21" i="14"/>
  <c r="AE21" i="14"/>
  <c r="AI21" i="14"/>
  <c r="AB21" i="14"/>
  <c r="AF21" i="14"/>
  <c r="AJ21" i="14"/>
  <c r="AC21" i="14"/>
  <c r="AG21" i="14"/>
  <c r="AD37" i="14"/>
  <c r="AH37" i="14"/>
  <c r="AE37" i="14"/>
  <c r="AI37" i="14"/>
  <c r="AB37" i="14"/>
  <c r="AF37" i="14"/>
  <c r="AJ37" i="14"/>
  <c r="AC37" i="14"/>
  <c r="AG37" i="14"/>
  <c r="AD53" i="14"/>
  <c r="AH53" i="14"/>
  <c r="AE53" i="14"/>
  <c r="AI53" i="14"/>
  <c r="AB53" i="14"/>
  <c r="AF53" i="14"/>
  <c r="AJ53" i="14"/>
  <c r="AC53" i="14"/>
  <c r="AG53" i="14"/>
  <c r="AD85" i="14"/>
  <c r="AH85" i="14"/>
  <c r="AE85" i="14"/>
  <c r="AI85" i="14"/>
  <c r="AB85" i="14"/>
  <c r="AF85" i="14"/>
  <c r="AJ85" i="14"/>
  <c r="AC85" i="14"/>
  <c r="AG85" i="14"/>
  <c r="AD117" i="14"/>
  <c r="AH117" i="14"/>
  <c r="AE117" i="14"/>
  <c r="AI117" i="14"/>
  <c r="AB117" i="14"/>
  <c r="AF117" i="14"/>
  <c r="AJ117" i="14"/>
  <c r="AC117" i="14"/>
  <c r="AG117" i="14"/>
  <c r="AD165" i="14"/>
  <c r="AH165" i="14"/>
  <c r="AE165" i="14"/>
  <c r="AI165" i="14"/>
  <c r="AB165" i="14"/>
  <c r="AF165" i="14"/>
  <c r="AJ165" i="14"/>
  <c r="AC165" i="14"/>
  <c r="AG165" i="14"/>
  <c r="AD197" i="14"/>
  <c r="AH197" i="14"/>
  <c r="AE197" i="14"/>
  <c r="AI197" i="14"/>
  <c r="AB197" i="14"/>
  <c r="AF197" i="14"/>
  <c r="AJ197" i="14"/>
  <c r="AC197" i="14"/>
  <c r="AG197" i="14"/>
  <c r="AB22" i="14"/>
  <c r="AF22" i="14"/>
  <c r="AJ22" i="14"/>
  <c r="AC22" i="14"/>
  <c r="AG22" i="14"/>
  <c r="AD22" i="14"/>
  <c r="AH22" i="14"/>
  <c r="AE22" i="14"/>
  <c r="AI22" i="14"/>
  <c r="AB54" i="14"/>
  <c r="AF54" i="14"/>
  <c r="AJ54" i="14"/>
  <c r="AC54" i="14"/>
  <c r="AG54" i="14"/>
  <c r="AD54" i="14"/>
  <c r="AH54" i="14"/>
  <c r="AE54" i="14"/>
  <c r="AI54" i="14"/>
  <c r="AB86" i="14"/>
  <c r="AF86" i="14"/>
  <c r="AJ86" i="14"/>
  <c r="AC86" i="14"/>
  <c r="AG86" i="14"/>
  <c r="AD86" i="14"/>
  <c r="AH86" i="14"/>
  <c r="AE86" i="14"/>
  <c r="AI86" i="14"/>
  <c r="AB102" i="14"/>
  <c r="AF102" i="14"/>
  <c r="AJ102" i="14"/>
  <c r="AC102" i="14"/>
  <c r="AG102" i="14"/>
  <c r="AD102" i="14"/>
  <c r="AH102" i="14"/>
  <c r="AE102" i="14"/>
  <c r="AI102" i="14"/>
  <c r="AB150" i="14"/>
  <c r="AF150" i="14"/>
  <c r="AJ150" i="14"/>
  <c r="AC150" i="14"/>
  <c r="AG150" i="14"/>
  <c r="AD150" i="14"/>
  <c r="AH150" i="14"/>
  <c r="AE150" i="14"/>
  <c r="AI150" i="14"/>
  <c r="AB182" i="14"/>
  <c r="AF182" i="14"/>
  <c r="AJ182" i="14"/>
  <c r="AC182" i="14"/>
  <c r="AG182" i="14"/>
  <c r="AD182" i="14"/>
  <c r="AH182" i="14"/>
  <c r="AE182" i="14"/>
  <c r="AI182" i="14"/>
  <c r="AD31" i="14"/>
  <c r="AH31" i="14"/>
  <c r="AE31" i="14"/>
  <c r="AI31" i="14"/>
  <c r="AB31" i="14"/>
  <c r="AF31" i="14"/>
  <c r="AJ31" i="14"/>
  <c r="AC31" i="14"/>
  <c r="AG31" i="14"/>
  <c r="AD63" i="14"/>
  <c r="AH63" i="14"/>
  <c r="AE63" i="14"/>
  <c r="AI63" i="14"/>
  <c r="AB63" i="14"/>
  <c r="AF63" i="14"/>
  <c r="AJ63" i="14"/>
  <c r="AC63" i="14"/>
  <c r="AG63" i="14"/>
  <c r="AD95" i="14"/>
  <c r="AH95" i="14"/>
  <c r="AE95" i="14"/>
  <c r="AI95" i="14"/>
  <c r="AB95" i="14"/>
  <c r="AF95" i="14"/>
  <c r="AJ95" i="14"/>
  <c r="AC95" i="14"/>
  <c r="AG95" i="14"/>
  <c r="AD127" i="14"/>
  <c r="AH127" i="14"/>
  <c r="AE127" i="14"/>
  <c r="AI127" i="14"/>
  <c r="AB127" i="14"/>
  <c r="AF127" i="14"/>
  <c r="AJ127" i="14"/>
  <c r="AC127" i="14"/>
  <c r="AG127" i="14"/>
  <c r="AD143" i="14"/>
  <c r="AH143" i="14"/>
  <c r="AE143" i="14"/>
  <c r="AI143" i="14"/>
  <c r="AB143" i="14"/>
  <c r="AF143" i="14"/>
  <c r="AJ143" i="14"/>
  <c r="AC143" i="14"/>
  <c r="AG143" i="14"/>
  <c r="AD159" i="14"/>
  <c r="AH159" i="14"/>
  <c r="AE159" i="14"/>
  <c r="AI159" i="14"/>
  <c r="AB159" i="14"/>
  <c r="AF159" i="14"/>
  <c r="AJ159" i="14"/>
  <c r="AC159" i="14"/>
  <c r="AG159" i="14"/>
  <c r="AD175" i="14"/>
  <c r="AH175" i="14"/>
  <c r="AE175" i="14"/>
  <c r="AI175" i="14"/>
  <c r="AB175" i="14"/>
  <c r="AF175" i="14"/>
  <c r="AJ175" i="14"/>
  <c r="AC175" i="14"/>
  <c r="AG175" i="14"/>
  <c r="AD207" i="14"/>
  <c r="AH207" i="14"/>
  <c r="AE207" i="14"/>
  <c r="AI207" i="14"/>
  <c r="AB207" i="14"/>
  <c r="AF207" i="14"/>
  <c r="AJ207" i="14"/>
  <c r="AC207" i="14"/>
  <c r="AG207" i="14"/>
  <c r="AB20" i="14"/>
  <c r="AF20" i="14"/>
  <c r="AJ20" i="14"/>
  <c r="AC20" i="14"/>
  <c r="AG20" i="14"/>
  <c r="AD20" i="14"/>
  <c r="AH20" i="14"/>
  <c r="AE20" i="14"/>
  <c r="AI20" i="14"/>
  <c r="AB100" i="14"/>
  <c r="AF100" i="14"/>
  <c r="AJ100" i="14"/>
  <c r="AC100" i="14"/>
  <c r="AG100" i="14"/>
  <c r="AD100" i="14"/>
  <c r="AH100" i="14"/>
  <c r="AE100" i="14"/>
  <c r="AI100" i="14"/>
  <c r="AB132" i="14"/>
  <c r="AF132" i="14"/>
  <c r="AJ132" i="14"/>
  <c r="AC132" i="14"/>
  <c r="AG132" i="14"/>
  <c r="AD132" i="14"/>
  <c r="AH132" i="14"/>
  <c r="AE132" i="14"/>
  <c r="AI132" i="14"/>
  <c r="AB148" i="14"/>
  <c r="AF148" i="14"/>
  <c r="AJ148" i="14"/>
  <c r="AC148" i="14"/>
  <c r="AG148" i="14"/>
  <c r="AD148" i="14"/>
  <c r="AH148" i="14"/>
  <c r="AE148" i="14"/>
  <c r="AI148" i="14"/>
  <c r="AB164" i="14"/>
  <c r="AF164" i="14"/>
  <c r="AJ164" i="14"/>
  <c r="AC164" i="14"/>
  <c r="AG164" i="14"/>
  <c r="AD164" i="14"/>
  <c r="AH164" i="14"/>
  <c r="AE164" i="14"/>
  <c r="AI164" i="14"/>
  <c r="AB196" i="14"/>
  <c r="AF196" i="14"/>
  <c r="AJ196" i="14"/>
  <c r="AC196" i="14"/>
  <c r="AG196" i="14"/>
  <c r="AD196" i="14"/>
  <c r="AH196" i="14"/>
  <c r="AE196" i="14"/>
  <c r="AI196" i="14"/>
  <c r="AE63" i="21"/>
  <c r="AI63" i="21"/>
  <c r="AB63" i="21"/>
  <c r="AF63" i="21"/>
  <c r="AJ63" i="21"/>
  <c r="AC63" i="21"/>
  <c r="AG63" i="21"/>
  <c r="AD63" i="21"/>
  <c r="AH63" i="21"/>
  <c r="AE79" i="21"/>
  <c r="AI79" i="21"/>
  <c r="AB79" i="21"/>
  <c r="AF79" i="21"/>
  <c r="AJ79" i="21"/>
  <c r="AC79" i="21"/>
  <c r="AG79" i="21"/>
  <c r="AD79" i="21"/>
  <c r="AH79" i="21"/>
  <c r="AE95" i="21"/>
  <c r="AI95" i="21"/>
  <c r="AB95" i="21"/>
  <c r="AF95" i="21"/>
  <c r="AJ95" i="21"/>
  <c r="AC95" i="21"/>
  <c r="AG95" i="21"/>
  <c r="AD95" i="21"/>
  <c r="AH95" i="21"/>
  <c r="AC92" i="21"/>
  <c r="AG92" i="21"/>
  <c r="AD92" i="21"/>
  <c r="AH92" i="21"/>
  <c r="AE92" i="21"/>
  <c r="AI92" i="21"/>
  <c r="AB92" i="21"/>
  <c r="AF92" i="21"/>
  <c r="AJ92" i="21"/>
  <c r="AB124" i="21"/>
  <c r="AD156" i="21"/>
  <c r="AH156" i="21"/>
  <c r="AE156" i="21"/>
  <c r="AI156" i="21"/>
  <c r="AB156" i="21"/>
  <c r="AF156" i="21"/>
  <c r="AJ156" i="21"/>
  <c r="AC156" i="21"/>
  <c r="AG156" i="21"/>
  <c r="AD188" i="21"/>
  <c r="AH188" i="21"/>
  <c r="AE188" i="21"/>
  <c r="AI188" i="21"/>
  <c r="AB188" i="21"/>
  <c r="AF188" i="21"/>
  <c r="AJ188" i="21"/>
  <c r="AC188" i="21"/>
  <c r="AG188" i="21"/>
  <c r="AC236" i="21"/>
  <c r="AG236" i="21"/>
  <c r="AD236" i="21"/>
  <c r="AH236" i="21"/>
  <c r="AE236" i="21"/>
  <c r="AI236" i="21"/>
  <c r="AB236" i="21"/>
  <c r="AF236" i="21"/>
  <c r="AJ236" i="21"/>
  <c r="AB10" i="14"/>
  <c r="AF10" i="14"/>
  <c r="AJ10" i="14"/>
  <c r="AC10" i="14"/>
  <c r="AG10" i="14"/>
  <c r="AD10" i="14"/>
  <c r="AH10" i="14"/>
  <c r="AE10" i="14"/>
  <c r="AI10" i="14"/>
  <c r="AD9" i="14"/>
  <c r="AH9" i="14"/>
  <c r="AE9" i="14"/>
  <c r="AI9" i="14"/>
  <c r="AB9" i="14"/>
  <c r="AF9" i="14"/>
  <c r="AJ9" i="14"/>
  <c r="AC9" i="14"/>
  <c r="AG9" i="14"/>
  <c r="AD25" i="14"/>
  <c r="AH25" i="14"/>
  <c r="AE25" i="14"/>
  <c r="AI25" i="14"/>
  <c r="AB25" i="14"/>
  <c r="AF25" i="14"/>
  <c r="AJ25" i="14"/>
  <c r="AC25" i="14"/>
  <c r="AG25" i="14"/>
  <c r="AD41" i="14"/>
  <c r="AH41" i="14"/>
  <c r="AE41" i="14"/>
  <c r="AI41" i="14"/>
  <c r="AB41" i="14"/>
  <c r="AF41" i="14"/>
  <c r="AJ41" i="14"/>
  <c r="AC41" i="14"/>
  <c r="AG41" i="14"/>
  <c r="AD57" i="14"/>
  <c r="AH57" i="14"/>
  <c r="AE57" i="14"/>
  <c r="AI57" i="14"/>
  <c r="AB57" i="14"/>
  <c r="AF57" i="14"/>
  <c r="AJ57" i="14"/>
  <c r="AC57" i="14"/>
  <c r="AG57" i="14"/>
  <c r="AD73" i="14"/>
  <c r="AH73" i="14"/>
  <c r="AE73" i="14"/>
  <c r="AI73" i="14"/>
  <c r="AB73" i="14"/>
  <c r="AF73" i="14"/>
  <c r="AJ73" i="14"/>
  <c r="AC73" i="14"/>
  <c r="AG73" i="14"/>
  <c r="AD89" i="14"/>
  <c r="AH89" i="14"/>
  <c r="AE89" i="14"/>
  <c r="AI89" i="14"/>
  <c r="AB89" i="14"/>
  <c r="AF89" i="14"/>
  <c r="AJ89" i="14"/>
  <c r="AC89" i="14"/>
  <c r="AG89" i="14"/>
  <c r="AD105" i="14"/>
  <c r="AH105" i="14"/>
  <c r="AE105" i="14"/>
  <c r="AI105" i="14"/>
  <c r="AB105" i="14"/>
  <c r="AF105" i="14"/>
  <c r="AJ105" i="14"/>
  <c r="AC105" i="14"/>
  <c r="AG105" i="14"/>
  <c r="AD121" i="14"/>
  <c r="AH121" i="14"/>
  <c r="AE121" i="14"/>
  <c r="AI121" i="14"/>
  <c r="AB121" i="14"/>
  <c r="AF121" i="14"/>
  <c r="AJ121" i="14"/>
  <c r="AC121" i="14"/>
  <c r="AG121" i="14"/>
  <c r="AD137" i="14"/>
  <c r="AH137" i="14"/>
  <c r="AE137" i="14"/>
  <c r="AI137" i="14"/>
  <c r="AB137" i="14"/>
  <c r="AF137" i="14"/>
  <c r="AJ137" i="14"/>
  <c r="AC137" i="14"/>
  <c r="AG137" i="14"/>
  <c r="AD153" i="14"/>
  <c r="AH153" i="14"/>
  <c r="AE153" i="14"/>
  <c r="AI153" i="14"/>
  <c r="AB153" i="14"/>
  <c r="AF153" i="14"/>
  <c r="AJ153" i="14"/>
  <c r="AC153" i="14"/>
  <c r="AG153" i="14"/>
  <c r="AD169" i="14"/>
  <c r="AH169" i="14"/>
  <c r="AE169" i="14"/>
  <c r="AI169" i="14"/>
  <c r="AB169" i="14"/>
  <c r="AF169" i="14"/>
  <c r="AJ169" i="14"/>
  <c r="AC169" i="14"/>
  <c r="AG169" i="14"/>
  <c r="AD185" i="14"/>
  <c r="AH185" i="14"/>
  <c r="AE185" i="14"/>
  <c r="AI185" i="14"/>
  <c r="AB185" i="14"/>
  <c r="AF185" i="14"/>
  <c r="AJ185" i="14"/>
  <c r="AC185" i="14"/>
  <c r="AG185" i="14"/>
  <c r="AD201" i="14"/>
  <c r="AH201" i="14"/>
  <c r="AE201" i="14"/>
  <c r="AI201" i="14"/>
  <c r="AB201" i="14"/>
  <c r="AF201" i="14"/>
  <c r="AJ201" i="14"/>
  <c r="AC201" i="14"/>
  <c r="AG201" i="14"/>
  <c r="AB26" i="14"/>
  <c r="AF26" i="14"/>
  <c r="AJ26" i="14"/>
  <c r="AC26" i="14"/>
  <c r="AG26" i="14"/>
  <c r="AD26" i="14"/>
  <c r="AH26" i="14"/>
  <c r="AE26" i="14"/>
  <c r="AI26" i="14"/>
  <c r="AB42" i="14"/>
  <c r="AF42" i="14"/>
  <c r="AJ42" i="14"/>
  <c r="AC42" i="14"/>
  <c r="AG42" i="14"/>
  <c r="AD42" i="14"/>
  <c r="AH42" i="14"/>
  <c r="AE42" i="14"/>
  <c r="AI42" i="14"/>
  <c r="AB58" i="14"/>
  <c r="AF58" i="14"/>
  <c r="AJ58" i="14"/>
  <c r="AC58" i="14"/>
  <c r="AG58" i="14"/>
  <c r="AD58" i="14"/>
  <c r="AH58" i="14"/>
  <c r="AE58" i="14"/>
  <c r="AI58" i="14"/>
  <c r="AB74" i="14"/>
  <c r="AF74" i="14"/>
  <c r="AJ74" i="14"/>
  <c r="AC74" i="14"/>
  <c r="AG74" i="14"/>
  <c r="AD74" i="14"/>
  <c r="AH74" i="14"/>
  <c r="AE74" i="14"/>
  <c r="AI74" i="14"/>
  <c r="AB90" i="14"/>
  <c r="AF90" i="14"/>
  <c r="AJ90" i="14"/>
  <c r="AC90" i="14"/>
  <c r="AG90" i="14"/>
  <c r="AD90" i="14"/>
  <c r="AH90" i="14"/>
  <c r="AE90" i="14"/>
  <c r="AI90" i="14"/>
  <c r="AB106" i="14"/>
  <c r="AF106" i="14"/>
  <c r="AJ106" i="14"/>
  <c r="AC106" i="14"/>
  <c r="AG106" i="14"/>
  <c r="AD106" i="14"/>
  <c r="AH106" i="14"/>
  <c r="AE106" i="14"/>
  <c r="AI106" i="14"/>
  <c r="AB122" i="14"/>
  <c r="AF122" i="14"/>
  <c r="AJ122" i="14"/>
  <c r="AC122" i="14"/>
  <c r="AG122" i="14"/>
  <c r="AD122" i="14"/>
  <c r="AH122" i="14"/>
  <c r="AE122" i="14"/>
  <c r="AI122" i="14"/>
  <c r="AB138" i="14"/>
  <c r="AF138" i="14"/>
  <c r="AJ138" i="14"/>
  <c r="AC138" i="14"/>
  <c r="AG138" i="14"/>
  <c r="AD138" i="14"/>
  <c r="AH138" i="14"/>
  <c r="AE138" i="14"/>
  <c r="AI138" i="14"/>
  <c r="AB154" i="14"/>
  <c r="AF154" i="14"/>
  <c r="AJ154" i="14"/>
  <c r="AC154" i="14"/>
  <c r="AG154" i="14"/>
  <c r="AD154" i="14"/>
  <c r="AH154" i="14"/>
  <c r="AE154" i="14"/>
  <c r="AI154" i="14"/>
  <c r="AB170" i="14"/>
  <c r="AF170" i="14"/>
  <c r="AJ170" i="14"/>
  <c r="AC170" i="14"/>
  <c r="AG170" i="14"/>
  <c r="AD170" i="14"/>
  <c r="AH170" i="14"/>
  <c r="AE170" i="14"/>
  <c r="AI170" i="14"/>
  <c r="AB186" i="14"/>
  <c r="AF186" i="14"/>
  <c r="AJ186" i="14"/>
  <c r="AC186" i="14"/>
  <c r="AG186" i="14"/>
  <c r="AD186" i="14"/>
  <c r="AH186" i="14"/>
  <c r="AE186" i="14"/>
  <c r="AI186" i="14"/>
  <c r="AB202" i="14"/>
  <c r="AF202" i="14"/>
  <c r="AJ202" i="14"/>
  <c r="AC202" i="14"/>
  <c r="AG202" i="14"/>
  <c r="AD202" i="14"/>
  <c r="AH202" i="14"/>
  <c r="AE202" i="14"/>
  <c r="AI202" i="14"/>
  <c r="AD19" i="14"/>
  <c r="AH19" i="14"/>
  <c r="AE19" i="14"/>
  <c r="AI19" i="14"/>
  <c r="AB19" i="14"/>
  <c r="AF19" i="14"/>
  <c r="AJ19" i="14"/>
  <c r="AC19" i="14"/>
  <c r="AG19" i="14"/>
  <c r="AD35" i="14"/>
  <c r="AH35" i="14"/>
  <c r="AE35" i="14"/>
  <c r="AI35" i="14"/>
  <c r="AB35" i="14"/>
  <c r="AF35" i="14"/>
  <c r="AJ35" i="14"/>
  <c r="AC35" i="14"/>
  <c r="AG35" i="14"/>
  <c r="AD51" i="14"/>
  <c r="AH51" i="14"/>
  <c r="AE51" i="14"/>
  <c r="AI51" i="14"/>
  <c r="AB51" i="14"/>
  <c r="AF51" i="14"/>
  <c r="AJ51" i="14"/>
  <c r="AC51" i="14"/>
  <c r="AG51" i="14"/>
  <c r="AD67" i="14"/>
  <c r="AH67" i="14"/>
  <c r="AE67" i="14"/>
  <c r="AI67" i="14"/>
  <c r="AB67" i="14"/>
  <c r="AF67" i="14"/>
  <c r="AJ67" i="14"/>
  <c r="AC67" i="14"/>
  <c r="AG67" i="14"/>
  <c r="AD83" i="14"/>
  <c r="AH83" i="14"/>
  <c r="AE83" i="14"/>
  <c r="AI83" i="14"/>
  <c r="AB83" i="14"/>
  <c r="AF83" i="14"/>
  <c r="AJ83" i="14"/>
  <c r="AC83" i="14"/>
  <c r="AG83" i="14"/>
  <c r="AD99" i="14"/>
  <c r="AH99" i="14"/>
  <c r="AE99" i="14"/>
  <c r="AI99" i="14"/>
  <c r="AB99" i="14"/>
  <c r="AF99" i="14"/>
  <c r="AJ99" i="14"/>
  <c r="AC99" i="14"/>
  <c r="AG99" i="14"/>
  <c r="AD115" i="14"/>
  <c r="AH115" i="14"/>
  <c r="AE115" i="14"/>
  <c r="AI115" i="14"/>
  <c r="AB115" i="14"/>
  <c r="AF115" i="14"/>
  <c r="AJ115" i="14"/>
  <c r="AC115" i="14"/>
  <c r="AG115" i="14"/>
  <c r="AD131" i="14"/>
  <c r="AH131" i="14"/>
  <c r="AE131" i="14"/>
  <c r="AI131" i="14"/>
  <c r="AB131" i="14"/>
  <c r="AF131" i="14"/>
  <c r="AJ131" i="14"/>
  <c r="AC131" i="14"/>
  <c r="AG131" i="14"/>
  <c r="AD147" i="14"/>
  <c r="AH147" i="14"/>
  <c r="AE147" i="14"/>
  <c r="AI147" i="14"/>
  <c r="AB147" i="14"/>
  <c r="AF147" i="14"/>
  <c r="AJ147" i="14"/>
  <c r="AC147" i="14"/>
  <c r="AG147" i="14"/>
  <c r="AD163" i="14"/>
  <c r="AH163" i="14"/>
  <c r="AE163" i="14"/>
  <c r="AI163" i="14"/>
  <c r="AB163" i="14"/>
  <c r="AF163" i="14"/>
  <c r="AJ163" i="14"/>
  <c r="AC163" i="14"/>
  <c r="AG163" i="14"/>
  <c r="AD179" i="14"/>
  <c r="AH179" i="14"/>
  <c r="AE179" i="14"/>
  <c r="AI179" i="14"/>
  <c r="AB179" i="14"/>
  <c r="AF179" i="14"/>
  <c r="AJ179" i="14"/>
  <c r="AC179" i="14"/>
  <c r="AG179" i="14"/>
  <c r="AD195" i="14"/>
  <c r="AH195" i="14"/>
  <c r="AE195" i="14"/>
  <c r="AI195" i="14"/>
  <c r="AB195" i="14"/>
  <c r="AF195" i="14"/>
  <c r="AJ195" i="14"/>
  <c r="AC195" i="14"/>
  <c r="AG195" i="14"/>
  <c r="AB8" i="14"/>
  <c r="AF8" i="14"/>
  <c r="AJ8" i="14"/>
  <c r="AC8" i="14"/>
  <c r="AG8" i="14"/>
  <c r="AD8" i="14"/>
  <c r="AH8" i="14"/>
  <c r="AE8" i="14"/>
  <c r="AI8" i="14"/>
  <c r="AB24" i="14"/>
  <c r="AF24" i="14"/>
  <c r="AJ24" i="14"/>
  <c r="AC24" i="14"/>
  <c r="AG24" i="14"/>
  <c r="AD24" i="14"/>
  <c r="AH24" i="14"/>
  <c r="AE24" i="14"/>
  <c r="AI24" i="14"/>
  <c r="AB40" i="14"/>
  <c r="AF40" i="14"/>
  <c r="AJ40" i="14"/>
  <c r="AC40" i="14"/>
  <c r="AG40" i="14"/>
  <c r="AD40" i="14"/>
  <c r="AH40" i="14"/>
  <c r="AE40" i="14"/>
  <c r="AI40" i="14"/>
  <c r="AB56" i="14"/>
  <c r="AF56" i="14"/>
  <c r="AJ56" i="14"/>
  <c r="AC56" i="14"/>
  <c r="AG56" i="14"/>
  <c r="AD56" i="14"/>
  <c r="AH56" i="14"/>
  <c r="AE56" i="14"/>
  <c r="AI56" i="14"/>
  <c r="AB72" i="14"/>
  <c r="AF72" i="14"/>
  <c r="AJ72" i="14"/>
  <c r="AC72" i="14"/>
  <c r="AG72" i="14"/>
  <c r="AD72" i="14"/>
  <c r="AH72" i="14"/>
  <c r="AE72" i="14"/>
  <c r="AI72" i="14"/>
  <c r="AB88" i="14"/>
  <c r="AF88" i="14"/>
  <c r="AJ88" i="14"/>
  <c r="AC88" i="14"/>
  <c r="AG88" i="14"/>
  <c r="AD88" i="14"/>
  <c r="AH88" i="14"/>
  <c r="AE88" i="14"/>
  <c r="AI88" i="14"/>
  <c r="AB104" i="14"/>
  <c r="AF104" i="14"/>
  <c r="AJ104" i="14"/>
  <c r="AC104" i="14"/>
  <c r="AG104" i="14"/>
  <c r="AD104" i="14"/>
  <c r="AH104" i="14"/>
  <c r="AE104" i="14"/>
  <c r="AI104" i="14"/>
  <c r="AB120" i="14"/>
  <c r="AF120" i="14"/>
  <c r="AJ120" i="14"/>
  <c r="AC120" i="14"/>
  <c r="AG120" i="14"/>
  <c r="AD120" i="14"/>
  <c r="AH120" i="14"/>
  <c r="AE120" i="14"/>
  <c r="AI120" i="14"/>
  <c r="AB136" i="14"/>
  <c r="AF136" i="14"/>
  <c r="AJ136" i="14"/>
  <c r="AC136" i="14"/>
  <c r="AG136" i="14"/>
  <c r="AD136" i="14"/>
  <c r="AH136" i="14"/>
  <c r="AE136" i="14"/>
  <c r="AI136" i="14"/>
  <c r="AB152" i="14"/>
  <c r="AF152" i="14"/>
  <c r="AJ152" i="14"/>
  <c r="AC152" i="14"/>
  <c r="AG152" i="14"/>
  <c r="AD152" i="14"/>
  <c r="AH152" i="14"/>
  <c r="AE152" i="14"/>
  <c r="AI152" i="14"/>
  <c r="AB168" i="14"/>
  <c r="AF168" i="14"/>
  <c r="AJ168" i="14"/>
  <c r="AC168" i="14"/>
  <c r="AG168" i="14"/>
  <c r="AD168" i="14"/>
  <c r="AH168" i="14"/>
  <c r="AE168" i="14"/>
  <c r="AI168" i="14"/>
  <c r="AB184" i="14"/>
  <c r="AF184" i="14"/>
  <c r="AJ184" i="14"/>
  <c r="AC184" i="14"/>
  <c r="AG184" i="14"/>
  <c r="AD184" i="14"/>
  <c r="AH184" i="14"/>
  <c r="AE184" i="14"/>
  <c r="AI184" i="14"/>
  <c r="AB200" i="14"/>
  <c r="AF200" i="14"/>
  <c r="AJ200" i="14"/>
  <c r="AC200" i="14"/>
  <c r="AG200" i="14"/>
  <c r="AD200" i="14"/>
  <c r="AH200" i="14"/>
  <c r="AE200" i="14"/>
  <c r="AI200" i="14"/>
  <c r="AB51" i="21"/>
  <c r="AF51" i="21"/>
  <c r="AJ51" i="21"/>
  <c r="AC51" i="21"/>
  <c r="AG51" i="21"/>
  <c r="AD51" i="21"/>
  <c r="AH51" i="21"/>
  <c r="AE51" i="21"/>
  <c r="AI51" i="21"/>
  <c r="AE67" i="21"/>
  <c r="AI67" i="21"/>
  <c r="AB67" i="21"/>
  <c r="AF67" i="21"/>
  <c r="AJ67" i="21"/>
  <c r="AC67" i="21"/>
  <c r="AG67" i="21"/>
  <c r="AD67" i="21"/>
  <c r="AH67" i="21"/>
  <c r="AE83" i="21"/>
  <c r="AI83" i="21"/>
  <c r="AB83" i="21"/>
  <c r="AF83" i="21"/>
  <c r="AJ83" i="21"/>
  <c r="AC83" i="21"/>
  <c r="AG83" i="21"/>
  <c r="AD83" i="21"/>
  <c r="AH83" i="21"/>
  <c r="AE99" i="21"/>
  <c r="AI99" i="21"/>
  <c r="AB99" i="21"/>
  <c r="AF99" i="21"/>
  <c r="AJ99" i="21"/>
  <c r="AC99" i="21"/>
  <c r="AG99" i="21"/>
  <c r="AD99" i="21"/>
  <c r="AH99" i="21"/>
  <c r="AE115" i="21"/>
  <c r="AI115" i="21"/>
  <c r="AB115" i="21"/>
  <c r="AF115" i="21"/>
  <c r="AJ115" i="21"/>
  <c r="AC115" i="21"/>
  <c r="AG115" i="21"/>
  <c r="AD115" i="21"/>
  <c r="AH115" i="21"/>
  <c r="AD48" i="21"/>
  <c r="AH48" i="21"/>
  <c r="AE48" i="21"/>
  <c r="AI48" i="21"/>
  <c r="AB48" i="21"/>
  <c r="AF48" i="21"/>
  <c r="AJ48" i="21"/>
  <c r="AC48" i="21"/>
  <c r="AG48" i="21"/>
  <c r="AC64" i="21"/>
  <c r="AG64" i="21"/>
  <c r="AD64" i="21"/>
  <c r="AH64" i="21"/>
  <c r="AE64" i="21"/>
  <c r="AI64" i="21"/>
  <c r="AB64" i="21"/>
  <c r="AF64" i="21"/>
  <c r="AJ64" i="21"/>
  <c r="AC224" i="21"/>
  <c r="AG224" i="21"/>
  <c r="AD224" i="21"/>
  <c r="AH224" i="21"/>
  <c r="AE224" i="21"/>
  <c r="AI224" i="21"/>
  <c r="AB224" i="21"/>
  <c r="AF224" i="21"/>
  <c r="AJ224" i="21"/>
  <c r="H22" i="10"/>
  <c r="AC228" i="21"/>
  <c r="AG228" i="21"/>
  <c r="AD228" i="21"/>
  <c r="AH228" i="21"/>
  <c r="AE228" i="21"/>
  <c r="AI228" i="21"/>
  <c r="AB228" i="21"/>
  <c r="AF228" i="21"/>
  <c r="AJ228" i="21"/>
  <c r="AB14" i="14"/>
  <c r="AF14" i="14"/>
  <c r="AJ14" i="14"/>
  <c r="AC14" i="14"/>
  <c r="AG14" i="14"/>
  <c r="AD14" i="14"/>
  <c r="AH14" i="14"/>
  <c r="AE14" i="14"/>
  <c r="AI14" i="14"/>
  <c r="AD29" i="14"/>
  <c r="AH29" i="14"/>
  <c r="AE29" i="14"/>
  <c r="AI29" i="14"/>
  <c r="AB29" i="14"/>
  <c r="AF29" i="14"/>
  <c r="AJ29" i="14"/>
  <c r="AC29" i="14"/>
  <c r="AG29" i="14"/>
  <c r="AD77" i="14"/>
  <c r="AH77" i="14"/>
  <c r="AE77" i="14"/>
  <c r="AI77" i="14"/>
  <c r="AB77" i="14"/>
  <c r="AF77" i="14"/>
  <c r="AJ77" i="14"/>
  <c r="AC77" i="14"/>
  <c r="AG77" i="14"/>
  <c r="AD125" i="14"/>
  <c r="AH125" i="14"/>
  <c r="AE125" i="14"/>
  <c r="AI125" i="14"/>
  <c r="AB125" i="14"/>
  <c r="AF125" i="14"/>
  <c r="AJ125" i="14"/>
  <c r="AC125" i="14"/>
  <c r="AG125" i="14"/>
  <c r="AD173" i="14"/>
  <c r="AH173" i="14"/>
  <c r="AE173" i="14"/>
  <c r="AI173" i="14"/>
  <c r="AB173" i="14"/>
  <c r="AF173" i="14"/>
  <c r="AJ173" i="14"/>
  <c r="AC173" i="14"/>
  <c r="AG173" i="14"/>
  <c r="AB30" i="14"/>
  <c r="AF30" i="14"/>
  <c r="AJ30" i="14"/>
  <c r="AC30" i="14"/>
  <c r="AG30" i="14"/>
  <c r="AD30" i="14"/>
  <c r="AH30" i="14"/>
  <c r="AE30" i="14"/>
  <c r="AI30" i="14"/>
  <c r="AB62" i="14"/>
  <c r="AF62" i="14"/>
  <c r="AJ62" i="14"/>
  <c r="AC62" i="14"/>
  <c r="AG62" i="14"/>
  <c r="AD62" i="14"/>
  <c r="AH62" i="14"/>
  <c r="AE62" i="14"/>
  <c r="AI62" i="14"/>
  <c r="AB94" i="14"/>
  <c r="AF94" i="14"/>
  <c r="AJ94" i="14"/>
  <c r="AC94" i="14"/>
  <c r="AG94" i="14"/>
  <c r="AD94" i="14"/>
  <c r="AH94" i="14"/>
  <c r="AE94" i="14"/>
  <c r="AI94" i="14"/>
  <c r="AB126" i="14"/>
  <c r="AF126" i="14"/>
  <c r="AJ126" i="14"/>
  <c r="AC126" i="14"/>
  <c r="AG126" i="14"/>
  <c r="AD126" i="14"/>
  <c r="AH126" i="14"/>
  <c r="AE126" i="14"/>
  <c r="AI126" i="14"/>
  <c r="AB174" i="14"/>
  <c r="AF174" i="14"/>
  <c r="AJ174" i="14"/>
  <c r="AC174" i="14"/>
  <c r="AG174" i="14"/>
  <c r="AD174" i="14"/>
  <c r="AH174" i="14"/>
  <c r="AE174" i="14"/>
  <c r="AI174" i="14"/>
  <c r="AD55" i="14"/>
  <c r="AH55" i="14"/>
  <c r="AE55" i="14"/>
  <c r="AI55" i="14"/>
  <c r="AB55" i="14"/>
  <c r="AF55" i="14"/>
  <c r="AJ55" i="14"/>
  <c r="AC55" i="14"/>
  <c r="AG55" i="14"/>
  <c r="AD119" i="14"/>
  <c r="AH119" i="14"/>
  <c r="AE119" i="14"/>
  <c r="AI119" i="14"/>
  <c r="AB119" i="14"/>
  <c r="AF119" i="14"/>
  <c r="AJ119" i="14"/>
  <c r="AC119" i="14"/>
  <c r="AG119" i="14"/>
  <c r="AD199" i="14"/>
  <c r="AH199" i="14"/>
  <c r="AE199" i="14"/>
  <c r="AI199" i="14"/>
  <c r="AB199" i="14"/>
  <c r="AF199" i="14"/>
  <c r="AJ199" i="14"/>
  <c r="AC199" i="14"/>
  <c r="AG199" i="14"/>
  <c r="AB28" i="14"/>
  <c r="AF28" i="14"/>
  <c r="AJ28" i="14"/>
  <c r="AC28" i="14"/>
  <c r="AG28" i="14"/>
  <c r="AD28" i="14"/>
  <c r="AH28" i="14"/>
  <c r="AE28" i="14"/>
  <c r="AI28" i="14"/>
  <c r="AB76" i="14"/>
  <c r="AF76" i="14"/>
  <c r="AJ76" i="14"/>
  <c r="AC76" i="14"/>
  <c r="AG76" i="14"/>
  <c r="AD76" i="14"/>
  <c r="AH76" i="14"/>
  <c r="AE76" i="14"/>
  <c r="AI76" i="14"/>
  <c r="AB124" i="14"/>
  <c r="AF124" i="14"/>
  <c r="AJ124" i="14"/>
  <c r="AC124" i="14"/>
  <c r="AG124" i="14"/>
  <c r="AD124" i="14"/>
  <c r="AH124" i="14"/>
  <c r="AE124" i="14"/>
  <c r="AI124" i="14"/>
  <c r="AB172" i="14"/>
  <c r="AF172" i="14"/>
  <c r="AJ172" i="14"/>
  <c r="AC172" i="14"/>
  <c r="AG172" i="14"/>
  <c r="AD172" i="14"/>
  <c r="AH172" i="14"/>
  <c r="AE172" i="14"/>
  <c r="AI172" i="14"/>
  <c r="AB39" i="21"/>
  <c r="AF39" i="21"/>
  <c r="AJ39" i="21"/>
  <c r="AC39" i="21"/>
  <c r="AG39" i="21"/>
  <c r="AD39" i="21"/>
  <c r="AH39" i="21"/>
  <c r="AE39" i="21"/>
  <c r="AI39" i="21"/>
  <c r="AB55" i="21"/>
  <c r="AF55" i="21"/>
  <c r="AJ55" i="21"/>
  <c r="AC55" i="21"/>
  <c r="AG55" i="21"/>
  <c r="AD55" i="21"/>
  <c r="AH55" i="21"/>
  <c r="AE55" i="21"/>
  <c r="AI55" i="21"/>
  <c r="AE71" i="21"/>
  <c r="AI71" i="21"/>
  <c r="AB71" i="21"/>
  <c r="AF71" i="21"/>
  <c r="AJ71" i="21"/>
  <c r="AC71" i="21"/>
  <c r="AG71" i="21"/>
  <c r="AD71" i="21"/>
  <c r="AH71" i="21"/>
  <c r="AD7" i="14"/>
  <c r="AH7" i="14"/>
  <c r="AE7" i="14"/>
  <c r="AI7" i="14"/>
  <c r="AB7" i="14"/>
  <c r="AF7" i="14"/>
  <c r="AJ7" i="14"/>
  <c r="AC7" i="14"/>
  <c r="AG7" i="14"/>
  <c r="AD17" i="14"/>
  <c r="AH17" i="14"/>
  <c r="AE17" i="14"/>
  <c r="AI17" i="14"/>
  <c r="AB17" i="14"/>
  <c r="AF17" i="14"/>
  <c r="AJ17" i="14"/>
  <c r="AC17" i="14"/>
  <c r="AG17" i="14"/>
  <c r="AD33" i="14"/>
  <c r="AH33" i="14"/>
  <c r="AE33" i="14"/>
  <c r="AI33" i="14"/>
  <c r="AB33" i="14"/>
  <c r="AF33" i="14"/>
  <c r="AJ33" i="14"/>
  <c r="AC33" i="14"/>
  <c r="AG33" i="14"/>
  <c r="AD49" i="14"/>
  <c r="AH49" i="14"/>
  <c r="AE49" i="14"/>
  <c r="AI49" i="14"/>
  <c r="AB49" i="14"/>
  <c r="AF49" i="14"/>
  <c r="AJ49" i="14"/>
  <c r="AC49" i="14"/>
  <c r="AG49" i="14"/>
  <c r="AD65" i="14"/>
  <c r="AH65" i="14"/>
  <c r="AE65" i="14"/>
  <c r="AI65" i="14"/>
  <c r="AB65" i="14"/>
  <c r="AF65" i="14"/>
  <c r="AJ65" i="14"/>
  <c r="AC65" i="14"/>
  <c r="AG65" i="14"/>
  <c r="AD81" i="14"/>
  <c r="AH81" i="14"/>
  <c r="AE81" i="14"/>
  <c r="AI81" i="14"/>
  <c r="AB81" i="14"/>
  <c r="AF81" i="14"/>
  <c r="AJ81" i="14"/>
  <c r="AC81" i="14"/>
  <c r="AG81" i="14"/>
  <c r="AD97" i="14"/>
  <c r="AH97" i="14"/>
  <c r="AE97" i="14"/>
  <c r="AI97" i="14"/>
  <c r="AB97" i="14"/>
  <c r="AF97" i="14"/>
  <c r="AJ97" i="14"/>
  <c r="AC97" i="14"/>
  <c r="AG97" i="14"/>
  <c r="AD113" i="14"/>
  <c r="AH113" i="14"/>
  <c r="AE113" i="14"/>
  <c r="AI113" i="14"/>
  <c r="AB113" i="14"/>
  <c r="AF113" i="14"/>
  <c r="AJ113" i="14"/>
  <c r="AC113" i="14"/>
  <c r="AG113" i="14"/>
  <c r="AD129" i="14"/>
  <c r="AH129" i="14"/>
  <c r="AE129" i="14"/>
  <c r="AI129" i="14"/>
  <c r="AB129" i="14"/>
  <c r="AF129" i="14"/>
  <c r="AJ129" i="14"/>
  <c r="AC129" i="14"/>
  <c r="AG129" i="14"/>
  <c r="AD145" i="14"/>
  <c r="AH145" i="14"/>
  <c r="AE145" i="14"/>
  <c r="AI145" i="14"/>
  <c r="AB145" i="14"/>
  <c r="AF145" i="14"/>
  <c r="AJ145" i="14"/>
  <c r="AC145" i="14"/>
  <c r="AG145" i="14"/>
  <c r="AD161" i="14"/>
  <c r="AH161" i="14"/>
  <c r="AE161" i="14"/>
  <c r="AI161" i="14"/>
  <c r="AB161" i="14"/>
  <c r="AF161" i="14"/>
  <c r="AJ161" i="14"/>
  <c r="AC161" i="14"/>
  <c r="AG161" i="14"/>
  <c r="AD177" i="14"/>
  <c r="AH177" i="14"/>
  <c r="AE177" i="14"/>
  <c r="AI177" i="14"/>
  <c r="AB177" i="14"/>
  <c r="AF177" i="14"/>
  <c r="AJ177" i="14"/>
  <c r="AC177" i="14"/>
  <c r="AG177" i="14"/>
  <c r="AD193" i="14"/>
  <c r="AH193" i="14"/>
  <c r="AE193" i="14"/>
  <c r="AI193" i="14"/>
  <c r="AB193" i="14"/>
  <c r="AF193" i="14"/>
  <c r="AJ193" i="14"/>
  <c r="AC193" i="14"/>
  <c r="AG193" i="14"/>
  <c r="AD209" i="14"/>
  <c r="AH209" i="14"/>
  <c r="AE209" i="14"/>
  <c r="AI209" i="14"/>
  <c r="AB209" i="14"/>
  <c r="AF209" i="14"/>
  <c r="AJ209" i="14"/>
  <c r="AC209" i="14"/>
  <c r="AG209" i="14"/>
  <c r="AB18" i="14"/>
  <c r="AF18" i="14"/>
  <c r="AJ18" i="14"/>
  <c r="AC18" i="14"/>
  <c r="AG18" i="14"/>
  <c r="AD18" i="14"/>
  <c r="AH18" i="14"/>
  <c r="AE18" i="14"/>
  <c r="AI18" i="14"/>
  <c r="AB34" i="14"/>
  <c r="AF34" i="14"/>
  <c r="AJ34" i="14"/>
  <c r="AC34" i="14"/>
  <c r="AG34" i="14"/>
  <c r="AD34" i="14"/>
  <c r="AH34" i="14"/>
  <c r="AE34" i="14"/>
  <c r="AI34" i="14"/>
  <c r="AB50" i="14"/>
  <c r="AF50" i="14"/>
  <c r="AJ50" i="14"/>
  <c r="AC50" i="14"/>
  <c r="AG50" i="14"/>
  <c r="AD50" i="14"/>
  <c r="AH50" i="14"/>
  <c r="AE50" i="14"/>
  <c r="AI50" i="14"/>
  <c r="AB66" i="14"/>
  <c r="AF66" i="14"/>
  <c r="AJ66" i="14"/>
  <c r="AC66" i="14"/>
  <c r="AG66" i="14"/>
  <c r="AD66" i="14"/>
  <c r="AH66" i="14"/>
  <c r="AE66" i="14"/>
  <c r="AI66" i="14"/>
  <c r="AB82" i="14"/>
  <c r="AF82" i="14"/>
  <c r="AJ82" i="14"/>
  <c r="AC82" i="14"/>
  <c r="AG82" i="14"/>
  <c r="AD82" i="14"/>
  <c r="AH82" i="14"/>
  <c r="AE82" i="14"/>
  <c r="AI82" i="14"/>
  <c r="AB98" i="14"/>
  <c r="AF98" i="14"/>
  <c r="AJ98" i="14"/>
  <c r="AC98" i="14"/>
  <c r="AG98" i="14"/>
  <c r="AD98" i="14"/>
  <c r="AH98" i="14"/>
  <c r="AE98" i="14"/>
  <c r="AI98" i="14"/>
  <c r="AB114" i="14"/>
  <c r="AF114" i="14"/>
  <c r="AJ114" i="14"/>
  <c r="AC114" i="14"/>
  <c r="AG114" i="14"/>
  <c r="AD114" i="14"/>
  <c r="AH114" i="14"/>
  <c r="AE114" i="14"/>
  <c r="AI114" i="14"/>
  <c r="AB130" i="14"/>
  <c r="AF130" i="14"/>
  <c r="AJ130" i="14"/>
  <c r="AC130" i="14"/>
  <c r="AG130" i="14"/>
  <c r="AD130" i="14"/>
  <c r="AH130" i="14"/>
  <c r="AE130" i="14"/>
  <c r="AI130" i="14"/>
  <c r="AB146" i="14"/>
  <c r="AF146" i="14"/>
  <c r="AJ146" i="14"/>
  <c r="AC146" i="14"/>
  <c r="AG146" i="14"/>
  <c r="AD146" i="14"/>
  <c r="AH146" i="14"/>
  <c r="AE146" i="14"/>
  <c r="AI146" i="14"/>
  <c r="AB162" i="14"/>
  <c r="AF162" i="14"/>
  <c r="AJ162" i="14"/>
  <c r="AC162" i="14"/>
  <c r="AG162" i="14"/>
  <c r="AD162" i="14"/>
  <c r="AH162" i="14"/>
  <c r="AE162" i="14"/>
  <c r="AI162" i="14"/>
  <c r="AB178" i="14"/>
  <c r="AF178" i="14"/>
  <c r="AJ178" i="14"/>
  <c r="AC178" i="14"/>
  <c r="AG178" i="14"/>
  <c r="AD178" i="14"/>
  <c r="AH178" i="14"/>
  <c r="AE178" i="14"/>
  <c r="AI178" i="14"/>
  <c r="AB194" i="14"/>
  <c r="AF194" i="14"/>
  <c r="AJ194" i="14"/>
  <c r="AC194" i="14"/>
  <c r="AG194" i="14"/>
  <c r="AD194" i="14"/>
  <c r="AH194" i="14"/>
  <c r="AE194" i="14"/>
  <c r="AI194" i="14"/>
  <c r="AC5" i="14"/>
  <c r="AG5" i="14"/>
  <c r="AD5" i="14"/>
  <c r="AH5" i="14"/>
  <c r="AE5" i="14"/>
  <c r="AI5" i="14"/>
  <c r="AB5" i="14"/>
  <c r="AF5" i="14"/>
  <c r="AJ5" i="14"/>
  <c r="AD27" i="14"/>
  <c r="AH27" i="14"/>
  <c r="AE27" i="14"/>
  <c r="AI27" i="14"/>
  <c r="AB27" i="14"/>
  <c r="AF27" i="14"/>
  <c r="AJ27" i="14"/>
  <c r="AC27" i="14"/>
  <c r="AG27" i="14"/>
  <c r="AD43" i="14"/>
  <c r="AH43" i="14"/>
  <c r="AE43" i="14"/>
  <c r="AI43" i="14"/>
  <c r="AB43" i="14"/>
  <c r="AF43" i="14"/>
  <c r="AJ43" i="14"/>
  <c r="AC43" i="14"/>
  <c r="AG43" i="14"/>
  <c r="AD59" i="14"/>
  <c r="AH59" i="14"/>
  <c r="AE59" i="14"/>
  <c r="AI59" i="14"/>
  <c r="AB59" i="14"/>
  <c r="AF59" i="14"/>
  <c r="AJ59" i="14"/>
  <c r="AC59" i="14"/>
  <c r="AG59" i="14"/>
  <c r="AD75" i="14"/>
  <c r="AH75" i="14"/>
  <c r="AE75" i="14"/>
  <c r="AI75" i="14"/>
  <c r="AB75" i="14"/>
  <c r="AF75" i="14"/>
  <c r="AJ75" i="14"/>
  <c r="AC75" i="14"/>
  <c r="AG75" i="14"/>
  <c r="AD91" i="14"/>
  <c r="AH91" i="14"/>
  <c r="AE91" i="14"/>
  <c r="AI91" i="14"/>
  <c r="AB91" i="14"/>
  <c r="AF91" i="14"/>
  <c r="AJ91" i="14"/>
  <c r="AC91" i="14"/>
  <c r="AG91" i="14"/>
  <c r="AD107" i="14"/>
  <c r="AH107" i="14"/>
  <c r="AE107" i="14"/>
  <c r="AI107" i="14"/>
  <c r="AB107" i="14"/>
  <c r="AF107" i="14"/>
  <c r="AJ107" i="14"/>
  <c r="AC107" i="14"/>
  <c r="AG107" i="14"/>
  <c r="AD123" i="14"/>
  <c r="AH123" i="14"/>
  <c r="AE123" i="14"/>
  <c r="AI123" i="14"/>
  <c r="AB123" i="14"/>
  <c r="AF123" i="14"/>
  <c r="AJ123" i="14"/>
  <c r="AC123" i="14"/>
  <c r="AG123" i="14"/>
  <c r="AD139" i="14"/>
  <c r="AH139" i="14"/>
  <c r="AE139" i="14"/>
  <c r="AI139" i="14"/>
  <c r="AB139" i="14"/>
  <c r="AF139" i="14"/>
  <c r="AJ139" i="14"/>
  <c r="AC139" i="14"/>
  <c r="AG139" i="14"/>
  <c r="AD155" i="14"/>
  <c r="AH155" i="14"/>
  <c r="AE155" i="14"/>
  <c r="AI155" i="14"/>
  <c r="AB155" i="14"/>
  <c r="AF155" i="14"/>
  <c r="AJ155" i="14"/>
  <c r="AC155" i="14"/>
  <c r="AG155" i="14"/>
  <c r="AD171" i="14"/>
  <c r="AH171" i="14"/>
  <c r="AE171" i="14"/>
  <c r="AI171" i="14"/>
  <c r="AB171" i="14"/>
  <c r="AF171" i="14"/>
  <c r="AJ171" i="14"/>
  <c r="AC171" i="14"/>
  <c r="AG171" i="14"/>
  <c r="AD187" i="14"/>
  <c r="AH187" i="14"/>
  <c r="AE187" i="14"/>
  <c r="AI187" i="14"/>
  <c r="AB187" i="14"/>
  <c r="AF187" i="14"/>
  <c r="AJ187" i="14"/>
  <c r="AC187" i="14"/>
  <c r="AG187" i="14"/>
  <c r="AD203" i="14"/>
  <c r="AH203" i="14"/>
  <c r="AE203" i="14"/>
  <c r="AI203" i="14"/>
  <c r="AB203" i="14"/>
  <c r="AF203" i="14"/>
  <c r="AJ203" i="14"/>
  <c r="AC203" i="14"/>
  <c r="AG203" i="14"/>
  <c r="AB16" i="14"/>
  <c r="AF16" i="14"/>
  <c r="AJ16" i="14"/>
  <c r="AC16" i="14"/>
  <c r="AG16" i="14"/>
  <c r="AD16" i="14"/>
  <c r="AH16" i="14"/>
  <c r="AE16" i="14"/>
  <c r="AI16" i="14"/>
  <c r="AB32" i="14"/>
  <c r="AF32" i="14"/>
  <c r="AJ32" i="14"/>
  <c r="AC32" i="14"/>
  <c r="AG32" i="14"/>
  <c r="AD32" i="14"/>
  <c r="AH32" i="14"/>
  <c r="AE32" i="14"/>
  <c r="AI32" i="14"/>
  <c r="AB48" i="14"/>
  <c r="AF48" i="14"/>
  <c r="AJ48" i="14"/>
  <c r="AC48" i="14"/>
  <c r="AG48" i="14"/>
  <c r="AD48" i="14"/>
  <c r="AH48" i="14"/>
  <c r="AE48" i="14"/>
  <c r="AI48" i="14"/>
  <c r="AB64" i="14"/>
  <c r="AF64" i="14"/>
  <c r="AJ64" i="14"/>
  <c r="AC64" i="14"/>
  <c r="AG64" i="14"/>
  <c r="AD64" i="14"/>
  <c r="AH64" i="14"/>
  <c r="AE64" i="14"/>
  <c r="AI64" i="14"/>
  <c r="AB80" i="14"/>
  <c r="AF80" i="14"/>
  <c r="AJ80" i="14"/>
  <c r="AC80" i="14"/>
  <c r="AG80" i="14"/>
  <c r="AD80" i="14"/>
  <c r="AH80" i="14"/>
  <c r="AE80" i="14"/>
  <c r="AI80" i="14"/>
  <c r="AB96" i="14"/>
  <c r="AF96" i="14"/>
  <c r="AJ96" i="14"/>
  <c r="AC96" i="14"/>
  <c r="AG96" i="14"/>
  <c r="AD96" i="14"/>
  <c r="AH96" i="14"/>
  <c r="AE96" i="14"/>
  <c r="AI96" i="14"/>
  <c r="AB112" i="14"/>
  <c r="AF112" i="14"/>
  <c r="AJ112" i="14"/>
  <c r="AC112" i="14"/>
  <c r="AG112" i="14"/>
  <c r="AD112" i="14"/>
  <c r="AH112" i="14"/>
  <c r="AE112" i="14"/>
  <c r="AI112" i="14"/>
  <c r="AB128" i="14"/>
  <c r="AF128" i="14"/>
  <c r="AJ128" i="14"/>
  <c r="AC128" i="14"/>
  <c r="AG128" i="14"/>
  <c r="AD128" i="14"/>
  <c r="AH128" i="14"/>
  <c r="AE128" i="14"/>
  <c r="AI128" i="14"/>
  <c r="AB144" i="14"/>
  <c r="AF144" i="14"/>
  <c r="AJ144" i="14"/>
  <c r="AC144" i="14"/>
  <c r="AG144" i="14"/>
  <c r="AD144" i="14"/>
  <c r="AH144" i="14"/>
  <c r="AE144" i="14"/>
  <c r="AI144" i="14"/>
  <c r="AB160" i="14"/>
  <c r="AF160" i="14"/>
  <c r="AJ160" i="14"/>
  <c r="AC160" i="14"/>
  <c r="AG160" i="14"/>
  <c r="AD160" i="14"/>
  <c r="AH160" i="14"/>
  <c r="AE160" i="14"/>
  <c r="AI160" i="14"/>
  <c r="AB176" i="14"/>
  <c r="AF176" i="14"/>
  <c r="AJ176" i="14"/>
  <c r="AC176" i="14"/>
  <c r="AG176" i="14"/>
  <c r="AD176" i="14"/>
  <c r="AH176" i="14"/>
  <c r="AE176" i="14"/>
  <c r="AI176" i="14"/>
  <c r="AB192" i="14"/>
  <c r="AF192" i="14"/>
  <c r="AJ192" i="14"/>
  <c r="AC192" i="14"/>
  <c r="AG192" i="14"/>
  <c r="AD192" i="14"/>
  <c r="AH192" i="14"/>
  <c r="AE192" i="14"/>
  <c r="AI192" i="14"/>
  <c r="AB208" i="14"/>
  <c r="AF208" i="14"/>
  <c r="AJ208" i="14"/>
  <c r="AC208" i="14"/>
  <c r="AG208" i="14"/>
  <c r="AD208" i="14"/>
  <c r="AH208" i="14"/>
  <c r="AE208" i="14"/>
  <c r="AI208" i="14"/>
  <c r="AB43" i="21"/>
  <c r="AF43" i="21"/>
  <c r="AJ43" i="21"/>
  <c r="AC43" i="21"/>
  <c r="AG43" i="21"/>
  <c r="AD43" i="21"/>
  <c r="AH43" i="21"/>
  <c r="AE43" i="21"/>
  <c r="AI43" i="21"/>
  <c r="AB59" i="21"/>
  <c r="AF59" i="21"/>
  <c r="AJ59" i="21"/>
  <c r="AC59" i="21"/>
  <c r="AG59" i="21"/>
  <c r="AD59" i="21"/>
  <c r="AH59" i="21"/>
  <c r="AE59" i="21"/>
  <c r="AI59" i="21"/>
  <c r="AE75" i="21"/>
  <c r="AI75" i="21"/>
  <c r="AB75" i="21"/>
  <c r="AF75" i="21"/>
  <c r="AJ75" i="21"/>
  <c r="AC75" i="21"/>
  <c r="AG75" i="21"/>
  <c r="AD75" i="21"/>
  <c r="AH75" i="21"/>
  <c r="AE91" i="21"/>
  <c r="AI91" i="21"/>
  <c r="AB91" i="21"/>
  <c r="AF91" i="21"/>
  <c r="AJ91" i="21"/>
  <c r="AC91" i="21"/>
  <c r="AG91" i="21"/>
  <c r="AD91" i="21"/>
  <c r="AH91" i="21"/>
  <c r="AE107" i="21"/>
  <c r="AI107" i="21"/>
  <c r="AB107" i="21"/>
  <c r="AF107" i="21"/>
  <c r="AJ107" i="21"/>
  <c r="AC107" i="21"/>
  <c r="AG107" i="21"/>
  <c r="AD107" i="21"/>
  <c r="AH107" i="21"/>
  <c r="AC216" i="21"/>
  <c r="AG216" i="21"/>
  <c r="AD216" i="21"/>
  <c r="AH216" i="21"/>
  <c r="AE216" i="21"/>
  <c r="AI216" i="21"/>
  <c r="AB216" i="21"/>
  <c r="AF216" i="21"/>
  <c r="AJ216" i="21"/>
  <c r="H8" i="10"/>
  <c r="H20" i="10"/>
  <c r="H24" i="10"/>
  <c r="H6" i="10"/>
  <c r="H11" i="10"/>
  <c r="AD13" i="14"/>
  <c r="AH13" i="14"/>
  <c r="AE13" i="14"/>
  <c r="AI13" i="14"/>
  <c r="AB13" i="14"/>
  <c r="AF13" i="14"/>
  <c r="AJ13" i="14"/>
  <c r="AC13" i="14"/>
  <c r="AG13" i="14"/>
  <c r="AD61" i="14"/>
  <c r="AH61" i="14"/>
  <c r="AE61" i="14"/>
  <c r="AI61" i="14"/>
  <c r="AB61" i="14"/>
  <c r="AF61" i="14"/>
  <c r="AJ61" i="14"/>
  <c r="AC61" i="14"/>
  <c r="AG61" i="14"/>
  <c r="AD109" i="14"/>
  <c r="AH109" i="14"/>
  <c r="AE109" i="14"/>
  <c r="AI109" i="14"/>
  <c r="AB109" i="14"/>
  <c r="AF109" i="14"/>
  <c r="AJ109" i="14"/>
  <c r="AC109" i="14"/>
  <c r="AG109" i="14"/>
  <c r="AD157" i="14"/>
  <c r="AH157" i="14"/>
  <c r="AE157" i="14"/>
  <c r="AI157" i="14"/>
  <c r="AB157" i="14"/>
  <c r="AF157" i="14"/>
  <c r="AJ157" i="14"/>
  <c r="AC157" i="14"/>
  <c r="AG157" i="14"/>
  <c r="AD205" i="14"/>
  <c r="AH205" i="14"/>
  <c r="AE205" i="14"/>
  <c r="AI205" i="14"/>
  <c r="AB205" i="14"/>
  <c r="AF205" i="14"/>
  <c r="AJ205" i="14"/>
  <c r="AC205" i="14"/>
  <c r="AG205" i="14"/>
  <c r="AB46" i="14"/>
  <c r="AF46" i="14"/>
  <c r="AJ46" i="14"/>
  <c r="AC46" i="14"/>
  <c r="AG46" i="14"/>
  <c r="AD46" i="14"/>
  <c r="AH46" i="14"/>
  <c r="AE46" i="14"/>
  <c r="AI46" i="14"/>
  <c r="AB78" i="14"/>
  <c r="AF78" i="14"/>
  <c r="AJ78" i="14"/>
  <c r="AC78" i="14"/>
  <c r="AG78" i="14"/>
  <c r="AD78" i="14"/>
  <c r="AH78" i="14"/>
  <c r="AE78" i="14"/>
  <c r="AI78" i="14"/>
  <c r="AB110" i="14"/>
  <c r="AF110" i="14"/>
  <c r="AJ110" i="14"/>
  <c r="AC110" i="14"/>
  <c r="AG110" i="14"/>
  <c r="AD110" i="14"/>
  <c r="AH110" i="14"/>
  <c r="AE110" i="14"/>
  <c r="AI110" i="14"/>
  <c r="AB142" i="14"/>
  <c r="AF142" i="14"/>
  <c r="AJ142" i="14"/>
  <c r="AC142" i="14"/>
  <c r="AG142" i="14"/>
  <c r="AD142" i="14"/>
  <c r="AH142" i="14"/>
  <c r="AE142" i="14"/>
  <c r="AI142" i="14"/>
  <c r="AB190" i="14"/>
  <c r="AF190" i="14"/>
  <c r="AJ190" i="14"/>
  <c r="AC190" i="14"/>
  <c r="AG190" i="14"/>
  <c r="AD190" i="14"/>
  <c r="AH190" i="14"/>
  <c r="AE190" i="14"/>
  <c r="AI190" i="14"/>
  <c r="AD39" i="14"/>
  <c r="AH39" i="14"/>
  <c r="AE39" i="14"/>
  <c r="AI39" i="14"/>
  <c r="AB39" i="14"/>
  <c r="AF39" i="14"/>
  <c r="AJ39" i="14"/>
  <c r="AC39" i="14"/>
  <c r="AG39" i="14"/>
  <c r="AD87" i="14"/>
  <c r="AH87" i="14"/>
  <c r="AE87" i="14"/>
  <c r="AI87" i="14"/>
  <c r="AB87" i="14"/>
  <c r="AF87" i="14"/>
  <c r="AJ87" i="14"/>
  <c r="AC87" i="14"/>
  <c r="AG87" i="14"/>
  <c r="AD167" i="14"/>
  <c r="AH167" i="14"/>
  <c r="AE167" i="14"/>
  <c r="AI167" i="14"/>
  <c r="AB167" i="14"/>
  <c r="AF167" i="14"/>
  <c r="AJ167" i="14"/>
  <c r="AC167" i="14"/>
  <c r="AG167" i="14"/>
  <c r="AB12" i="14"/>
  <c r="AF12" i="14"/>
  <c r="AJ12" i="14"/>
  <c r="AC12" i="14"/>
  <c r="AG12" i="14"/>
  <c r="AD12" i="14"/>
  <c r="AH12" i="14"/>
  <c r="AE12" i="14"/>
  <c r="AI12" i="14"/>
  <c r="AB44" i="14"/>
  <c r="AF44" i="14"/>
  <c r="AJ44" i="14"/>
  <c r="AC44" i="14"/>
  <c r="AG44" i="14"/>
  <c r="AD44" i="14"/>
  <c r="AH44" i="14"/>
  <c r="AE44" i="14"/>
  <c r="AI44" i="14"/>
  <c r="AB92" i="14"/>
  <c r="AF92" i="14"/>
  <c r="AJ92" i="14"/>
  <c r="AC92" i="14"/>
  <c r="AG92" i="14"/>
  <c r="AD92" i="14"/>
  <c r="AH92" i="14"/>
  <c r="AE92" i="14"/>
  <c r="AI92" i="14"/>
  <c r="AB140" i="14"/>
  <c r="AF140" i="14"/>
  <c r="AJ140" i="14"/>
  <c r="AC140" i="14"/>
  <c r="AG140" i="14"/>
  <c r="AD140" i="14"/>
  <c r="AH140" i="14"/>
  <c r="AE140" i="14"/>
  <c r="AI140" i="14"/>
  <c r="AB188" i="14"/>
  <c r="AF188" i="14"/>
  <c r="AJ188" i="14"/>
  <c r="AC188" i="14"/>
  <c r="AG188" i="14"/>
  <c r="AD188" i="14"/>
  <c r="AH188" i="14"/>
  <c r="AE188" i="14"/>
  <c r="AI188" i="14"/>
  <c r="AE103" i="21"/>
  <c r="AI103" i="21"/>
  <c r="AB103" i="21"/>
  <c r="AF103" i="21"/>
  <c r="AJ103" i="21"/>
  <c r="AC103" i="21"/>
  <c r="AG103" i="21"/>
  <c r="AD103" i="21"/>
  <c r="AH103" i="21"/>
  <c r="AB6" i="14"/>
  <c r="AF6" i="14"/>
  <c r="AJ6" i="14"/>
  <c r="AC6" i="14"/>
  <c r="AG6" i="14"/>
  <c r="AD6" i="14"/>
  <c r="AH6" i="14"/>
  <c r="AE6" i="14"/>
  <c r="AI6" i="14"/>
  <c r="AD69" i="14"/>
  <c r="AH69" i="14"/>
  <c r="AE69" i="14"/>
  <c r="AI69" i="14"/>
  <c r="AB69" i="14"/>
  <c r="AF69" i="14"/>
  <c r="AJ69" i="14"/>
  <c r="AC69" i="14"/>
  <c r="AG69" i="14"/>
  <c r="AD101" i="14"/>
  <c r="AH101" i="14"/>
  <c r="AE101" i="14"/>
  <c r="AI101" i="14"/>
  <c r="AB101" i="14"/>
  <c r="AF101" i="14"/>
  <c r="AJ101" i="14"/>
  <c r="AC101" i="14"/>
  <c r="AG101" i="14"/>
  <c r="AD133" i="14"/>
  <c r="AH133" i="14"/>
  <c r="AE133" i="14"/>
  <c r="AI133" i="14"/>
  <c r="AB133" i="14"/>
  <c r="AF133" i="14"/>
  <c r="AJ133" i="14"/>
  <c r="AC133" i="14"/>
  <c r="AG133" i="14"/>
  <c r="AD149" i="14"/>
  <c r="AH149" i="14"/>
  <c r="AE149" i="14"/>
  <c r="AI149" i="14"/>
  <c r="AB149" i="14"/>
  <c r="AF149" i="14"/>
  <c r="AJ149" i="14"/>
  <c r="AC149" i="14"/>
  <c r="AG149" i="14"/>
  <c r="AD181" i="14"/>
  <c r="AH181" i="14"/>
  <c r="AE181" i="14"/>
  <c r="AI181" i="14"/>
  <c r="AB181" i="14"/>
  <c r="AF181" i="14"/>
  <c r="AJ181" i="14"/>
  <c r="AC181" i="14"/>
  <c r="AG181" i="14"/>
  <c r="AB38" i="14"/>
  <c r="AF38" i="14"/>
  <c r="AJ38" i="14"/>
  <c r="AC38" i="14"/>
  <c r="AG38" i="14"/>
  <c r="AD38" i="14"/>
  <c r="AH38" i="14"/>
  <c r="AE38" i="14"/>
  <c r="AI38" i="14"/>
  <c r="AB70" i="14"/>
  <c r="AF70" i="14"/>
  <c r="AJ70" i="14"/>
  <c r="AC70" i="14"/>
  <c r="AG70" i="14"/>
  <c r="AD70" i="14"/>
  <c r="AH70" i="14"/>
  <c r="AE70" i="14"/>
  <c r="AI70" i="14"/>
  <c r="AB118" i="14"/>
  <c r="AF118" i="14"/>
  <c r="AJ118" i="14"/>
  <c r="AC118" i="14"/>
  <c r="AG118" i="14"/>
  <c r="AD118" i="14"/>
  <c r="AH118" i="14"/>
  <c r="AE118" i="14"/>
  <c r="AI118" i="14"/>
  <c r="AB134" i="14"/>
  <c r="AF134" i="14"/>
  <c r="AJ134" i="14"/>
  <c r="AC134" i="14"/>
  <c r="AG134" i="14"/>
  <c r="AD134" i="14"/>
  <c r="AH134" i="14"/>
  <c r="AE134" i="14"/>
  <c r="AI134" i="14"/>
  <c r="AB166" i="14"/>
  <c r="AF166" i="14"/>
  <c r="AJ166" i="14"/>
  <c r="AC166" i="14"/>
  <c r="AG166" i="14"/>
  <c r="AD166" i="14"/>
  <c r="AH166" i="14"/>
  <c r="AE166" i="14"/>
  <c r="AI166" i="14"/>
  <c r="AB198" i="14"/>
  <c r="AF198" i="14"/>
  <c r="AJ198" i="14"/>
  <c r="AC198" i="14"/>
  <c r="AG198" i="14"/>
  <c r="AD198" i="14"/>
  <c r="AH198" i="14"/>
  <c r="AE198" i="14"/>
  <c r="AI198" i="14"/>
  <c r="AD15" i="14"/>
  <c r="AH15" i="14"/>
  <c r="AE15" i="14"/>
  <c r="AI15" i="14"/>
  <c r="AB15" i="14"/>
  <c r="AF15" i="14"/>
  <c r="AJ15" i="14"/>
  <c r="AC15" i="14"/>
  <c r="AG15" i="14"/>
  <c r="AD47" i="14"/>
  <c r="AH47" i="14"/>
  <c r="AE47" i="14"/>
  <c r="AI47" i="14"/>
  <c r="AB47" i="14"/>
  <c r="AF47" i="14"/>
  <c r="AJ47" i="14"/>
  <c r="AC47" i="14"/>
  <c r="AG47" i="14"/>
  <c r="AD79" i="14"/>
  <c r="AH79" i="14"/>
  <c r="AE79" i="14"/>
  <c r="AI79" i="14"/>
  <c r="AB79" i="14"/>
  <c r="AF79" i="14"/>
  <c r="AJ79" i="14"/>
  <c r="AC79" i="14"/>
  <c r="AG79" i="14"/>
  <c r="AD111" i="14"/>
  <c r="AH111" i="14"/>
  <c r="AE111" i="14"/>
  <c r="AI111" i="14"/>
  <c r="AB111" i="14"/>
  <c r="AF111" i="14"/>
  <c r="AJ111" i="14"/>
  <c r="AC111" i="14"/>
  <c r="AG111" i="14"/>
  <c r="AD191" i="14"/>
  <c r="AH191" i="14"/>
  <c r="AE191" i="14"/>
  <c r="AI191" i="14"/>
  <c r="AB191" i="14"/>
  <c r="AF191" i="14"/>
  <c r="AJ191" i="14"/>
  <c r="AC191" i="14"/>
  <c r="AG191" i="14"/>
  <c r="AB36" i="14"/>
  <c r="AF36" i="14"/>
  <c r="AJ36" i="14"/>
  <c r="AC36" i="14"/>
  <c r="AG36" i="14"/>
  <c r="AD36" i="14"/>
  <c r="AH36" i="14"/>
  <c r="AE36" i="14"/>
  <c r="AI36" i="14"/>
  <c r="AB52" i="14"/>
  <c r="AF52" i="14"/>
  <c r="AJ52" i="14"/>
  <c r="AC52" i="14"/>
  <c r="AG52" i="14"/>
  <c r="AD52" i="14"/>
  <c r="AH52" i="14"/>
  <c r="AE52" i="14"/>
  <c r="AI52" i="14"/>
  <c r="AB68" i="14"/>
  <c r="AF68" i="14"/>
  <c r="AJ68" i="14"/>
  <c r="AC68" i="14"/>
  <c r="AG68" i="14"/>
  <c r="AD68" i="14"/>
  <c r="AH68" i="14"/>
  <c r="AE68" i="14"/>
  <c r="AI68" i="14"/>
  <c r="AB84" i="14"/>
  <c r="AF84" i="14"/>
  <c r="AJ84" i="14"/>
  <c r="AC84" i="14"/>
  <c r="AG84" i="14"/>
  <c r="AD84" i="14"/>
  <c r="AH84" i="14"/>
  <c r="AE84" i="14"/>
  <c r="AI84" i="14"/>
  <c r="AB116" i="14"/>
  <c r="AF116" i="14"/>
  <c r="AJ116" i="14"/>
  <c r="AC116" i="14"/>
  <c r="AG116" i="14"/>
  <c r="AD116" i="14"/>
  <c r="AH116" i="14"/>
  <c r="AE116" i="14"/>
  <c r="AI116" i="14"/>
  <c r="AB180" i="14"/>
  <c r="AF180" i="14"/>
  <c r="AJ180" i="14"/>
  <c r="AC180" i="14"/>
  <c r="AG180" i="14"/>
  <c r="AD180" i="14"/>
  <c r="AH180" i="14"/>
  <c r="AE180" i="14"/>
  <c r="AI180" i="14"/>
  <c r="AB47" i="21"/>
  <c r="AF47" i="21"/>
  <c r="AJ47" i="21"/>
  <c r="AC47" i="21"/>
  <c r="AG47" i="21"/>
  <c r="AD47" i="21"/>
  <c r="AH47" i="21"/>
  <c r="AE47" i="21"/>
  <c r="AI47" i="21"/>
  <c r="AE111" i="21"/>
  <c r="AI111" i="21"/>
  <c r="AB111" i="21"/>
  <c r="AF111" i="21"/>
  <c r="AJ111" i="21"/>
  <c r="AC111" i="21"/>
  <c r="AG111" i="21"/>
  <c r="AD111" i="21"/>
  <c r="AH111" i="21"/>
  <c r="AC76" i="21"/>
  <c r="AG76" i="21"/>
  <c r="AD76" i="21"/>
  <c r="AH76" i="21"/>
  <c r="AE76" i="21"/>
  <c r="AI76" i="21"/>
  <c r="AB76" i="21"/>
  <c r="AF76" i="21"/>
  <c r="AJ76" i="21"/>
  <c r="AC108" i="21"/>
  <c r="AG108" i="21"/>
  <c r="AD108" i="21"/>
  <c r="AH108" i="21"/>
  <c r="AE108" i="21"/>
  <c r="AI108" i="21"/>
  <c r="AB108" i="21"/>
  <c r="AF108" i="21"/>
  <c r="AJ108" i="21"/>
  <c r="AC140" i="21"/>
  <c r="AG140" i="21"/>
  <c r="AD140" i="21"/>
  <c r="AH140" i="21"/>
  <c r="AE140" i="21"/>
  <c r="AI140" i="21"/>
  <c r="AB140" i="21"/>
  <c r="AF140" i="21"/>
  <c r="AJ140" i="21"/>
  <c r="AD172" i="21"/>
  <c r="AH172" i="21"/>
  <c r="AE172" i="21"/>
  <c r="AI172" i="21"/>
  <c r="AB172" i="21"/>
  <c r="AF172" i="21"/>
  <c r="AJ172" i="21"/>
  <c r="AC172" i="21"/>
  <c r="AG172" i="21"/>
  <c r="AC204" i="21"/>
  <c r="AG204" i="21"/>
  <c r="AD204" i="21"/>
  <c r="AH204" i="21"/>
  <c r="AE204" i="21"/>
  <c r="AI204" i="21"/>
  <c r="AB204" i="21"/>
  <c r="AF204" i="21"/>
  <c r="AJ204" i="21"/>
  <c r="AC220" i="21"/>
  <c r="AG220" i="21"/>
  <c r="AD220" i="21"/>
  <c r="AH220" i="21"/>
  <c r="AE220" i="21"/>
  <c r="AI220" i="21"/>
  <c r="AB220" i="21"/>
  <c r="AF220" i="21"/>
  <c r="AJ220" i="21"/>
  <c r="F26" i="10"/>
  <c r="F25" i="11"/>
  <c r="AI219" i="17"/>
  <c r="AJ219" i="17"/>
  <c r="AE219" i="17"/>
  <c r="AC219" i="17"/>
  <c r="AG219" i="17"/>
  <c r="AB219" i="17"/>
  <c r="AF219" i="17"/>
  <c r="AD219" i="17"/>
  <c r="AH219" i="17"/>
  <c r="F12" i="10"/>
  <c r="AJ124" i="21"/>
  <c r="AI124" i="21"/>
  <c r="AH124" i="21"/>
  <c r="AC124" i="21"/>
  <c r="AJ212" i="21"/>
  <c r="AI212" i="21"/>
  <c r="AH212" i="21"/>
  <c r="AC212" i="21"/>
  <c r="L21" i="10"/>
  <c r="N20" i="10"/>
  <c r="L20" i="10"/>
  <c r="AF124" i="21"/>
  <c r="AE124" i="21"/>
  <c r="AD124" i="21"/>
  <c r="AF212" i="21"/>
  <c r="AE212" i="21"/>
  <c r="AD212" i="21"/>
  <c r="N21" i="10"/>
  <c r="AG124" i="21"/>
  <c r="AG212" i="21"/>
  <c r="N10" i="10"/>
  <c r="L10" i="10"/>
  <c r="G12" i="10"/>
  <c r="AB195" i="21"/>
  <c r="AF195" i="21"/>
  <c r="AJ195" i="21"/>
  <c r="AC195" i="21"/>
  <c r="AG195" i="21"/>
  <c r="AD195" i="21"/>
  <c r="AH195" i="21"/>
  <c r="AE195" i="21"/>
  <c r="AI195" i="21"/>
  <c r="AC214" i="21"/>
  <c r="AG214" i="21"/>
  <c r="AD214" i="21"/>
  <c r="AH214" i="21"/>
  <c r="AE214" i="21"/>
  <c r="AI214" i="21"/>
  <c r="AB214" i="21"/>
  <c r="AF214" i="21"/>
  <c r="AJ214" i="21"/>
  <c r="AB157" i="21"/>
  <c r="AF157" i="21"/>
  <c r="AJ157" i="21"/>
  <c r="AC157" i="21"/>
  <c r="AG157" i="21"/>
  <c r="AD157" i="21"/>
  <c r="AH157" i="21"/>
  <c r="AE157" i="21"/>
  <c r="AI157" i="21"/>
  <c r="AC146" i="21"/>
  <c r="AG146" i="21"/>
  <c r="AD146" i="21"/>
  <c r="AH146" i="21"/>
  <c r="AE146" i="21"/>
  <c r="AI146" i="21"/>
  <c r="AB146" i="21"/>
  <c r="AF146" i="21"/>
  <c r="AJ146" i="21"/>
  <c r="AB153" i="21"/>
  <c r="AF153" i="21"/>
  <c r="AJ153" i="21"/>
  <c r="AC153" i="21"/>
  <c r="AG153" i="21"/>
  <c r="AD153" i="21"/>
  <c r="AH153" i="21"/>
  <c r="AE153" i="21"/>
  <c r="AI153" i="21"/>
  <c r="AE89" i="21"/>
  <c r="AI89" i="21"/>
  <c r="AB89" i="21"/>
  <c r="AF89" i="21"/>
  <c r="AJ89" i="21"/>
  <c r="AC89" i="21"/>
  <c r="AG89" i="21"/>
  <c r="AD89" i="21"/>
  <c r="AH89" i="21"/>
  <c r="AE203" i="21"/>
  <c r="AI203" i="21"/>
  <c r="AB203" i="21"/>
  <c r="AF203" i="21"/>
  <c r="AJ203" i="21"/>
  <c r="AC203" i="21"/>
  <c r="AG203" i="21"/>
  <c r="AD203" i="21"/>
  <c r="AH203" i="21"/>
  <c r="AD174" i="21"/>
  <c r="AH174" i="21"/>
  <c r="AE174" i="21"/>
  <c r="AI174" i="21"/>
  <c r="AB174" i="21"/>
  <c r="AF174" i="21"/>
  <c r="AJ174" i="21"/>
  <c r="AC174" i="21"/>
  <c r="AG174" i="21"/>
  <c r="AD46" i="21"/>
  <c r="AH46" i="21"/>
  <c r="AE46" i="21"/>
  <c r="AI46" i="21"/>
  <c r="AB46" i="21"/>
  <c r="AF46" i="21"/>
  <c r="AJ46" i="21"/>
  <c r="AC46" i="21"/>
  <c r="AG46" i="21"/>
  <c r="AB185" i="21"/>
  <c r="AF185" i="21"/>
  <c r="AJ185" i="21"/>
  <c r="AC185" i="21"/>
  <c r="AG185" i="21"/>
  <c r="AD185" i="21"/>
  <c r="AH185" i="21"/>
  <c r="AE185" i="21"/>
  <c r="AI185" i="21"/>
  <c r="AB161" i="21"/>
  <c r="AF161" i="21"/>
  <c r="AJ161" i="21"/>
  <c r="AC161" i="21"/>
  <c r="AG161" i="21"/>
  <c r="AD161" i="21"/>
  <c r="AH161" i="21"/>
  <c r="AE161" i="21"/>
  <c r="AI161" i="21"/>
  <c r="AD196" i="21"/>
  <c r="AH196" i="21"/>
  <c r="AE196" i="21"/>
  <c r="AI196" i="21"/>
  <c r="AB196" i="21"/>
  <c r="AF196" i="21"/>
  <c r="AJ196" i="21"/>
  <c r="AC196" i="21"/>
  <c r="AG196" i="21"/>
  <c r="AC68" i="21"/>
  <c r="AG68" i="21"/>
  <c r="AD68" i="21"/>
  <c r="AH68" i="21"/>
  <c r="AE68" i="21"/>
  <c r="AI68" i="21"/>
  <c r="AB68" i="21"/>
  <c r="AF68" i="21"/>
  <c r="AJ68" i="21"/>
  <c r="AB177" i="21"/>
  <c r="AF177" i="21"/>
  <c r="AJ177" i="21"/>
  <c r="AC177" i="21"/>
  <c r="AG177" i="21"/>
  <c r="AD177" i="21"/>
  <c r="AH177" i="21"/>
  <c r="AE177" i="21"/>
  <c r="AI177" i="21"/>
  <c r="AE141" i="21"/>
  <c r="AI141" i="21"/>
  <c r="AB141" i="21"/>
  <c r="AF141" i="21"/>
  <c r="AJ141" i="21"/>
  <c r="AC141" i="21"/>
  <c r="AG141" i="21"/>
  <c r="AD141" i="21"/>
  <c r="AH141" i="21"/>
  <c r="AD194" i="21"/>
  <c r="AH194" i="21"/>
  <c r="AE194" i="21"/>
  <c r="AI194" i="21"/>
  <c r="AB194" i="21"/>
  <c r="AF194" i="21"/>
  <c r="AJ194" i="21"/>
  <c r="AC194" i="21"/>
  <c r="AG194" i="21"/>
  <c r="AE123" i="21"/>
  <c r="AI123" i="21"/>
  <c r="AB123" i="21"/>
  <c r="AF123" i="21"/>
  <c r="AJ123" i="21"/>
  <c r="AC123" i="21"/>
  <c r="AG123" i="21"/>
  <c r="AD123" i="21"/>
  <c r="AH123" i="21"/>
  <c r="AE81" i="21"/>
  <c r="AI81" i="21"/>
  <c r="AB81" i="21"/>
  <c r="AF81" i="21"/>
  <c r="AJ81" i="21"/>
  <c r="AC81" i="21"/>
  <c r="AG81" i="21"/>
  <c r="AD81" i="21"/>
  <c r="AH81" i="21"/>
  <c r="AD180" i="21"/>
  <c r="AH180" i="21"/>
  <c r="AE180" i="21"/>
  <c r="AI180" i="21"/>
  <c r="AB180" i="21"/>
  <c r="AF180" i="21"/>
  <c r="AJ180" i="21"/>
  <c r="AC180" i="21"/>
  <c r="AG180" i="21"/>
  <c r="AD52" i="21"/>
  <c r="AH52" i="21"/>
  <c r="AE52" i="21"/>
  <c r="AI52" i="21"/>
  <c r="AB52" i="21"/>
  <c r="AF52" i="21"/>
  <c r="AJ52" i="21"/>
  <c r="AC52" i="21"/>
  <c r="AG52" i="21"/>
  <c r="AB53" i="21"/>
  <c r="AF53" i="21"/>
  <c r="AJ53" i="21"/>
  <c r="AC53" i="21"/>
  <c r="AG53" i="21"/>
  <c r="AD53" i="21"/>
  <c r="AH53" i="21"/>
  <c r="AE53" i="21"/>
  <c r="AI53" i="21"/>
  <c r="R22" i="10"/>
  <c r="L9" i="10"/>
  <c r="L22" i="10"/>
  <c r="R20" i="10"/>
  <c r="L19" i="10"/>
  <c r="K26" i="10"/>
  <c r="L5" i="10"/>
  <c r="L6" i="10"/>
  <c r="AC234" i="21"/>
  <c r="AG234" i="21"/>
  <c r="AD234" i="21"/>
  <c r="AH234" i="21"/>
  <c r="AE234" i="21"/>
  <c r="AI234" i="21"/>
  <c r="AB234" i="21"/>
  <c r="AF234" i="21"/>
  <c r="AJ234" i="21"/>
  <c r="AC86" i="21"/>
  <c r="AG86" i="21"/>
  <c r="AD86" i="21"/>
  <c r="AH86" i="21"/>
  <c r="AE86" i="21"/>
  <c r="AI86" i="21"/>
  <c r="AB86" i="21"/>
  <c r="AF86" i="21"/>
  <c r="AJ86" i="21"/>
  <c r="AE93" i="21"/>
  <c r="AI93" i="21"/>
  <c r="AB93" i="21"/>
  <c r="AF93" i="21"/>
  <c r="AJ93" i="21"/>
  <c r="AC93" i="21"/>
  <c r="AG93" i="21"/>
  <c r="AD93" i="21"/>
  <c r="AH93" i="21"/>
  <c r="AC230" i="21"/>
  <c r="AG230" i="21"/>
  <c r="AD230" i="21"/>
  <c r="AH230" i="21"/>
  <c r="AE230" i="21"/>
  <c r="AI230" i="21"/>
  <c r="AB230" i="21"/>
  <c r="AF230" i="21"/>
  <c r="AJ230" i="21"/>
  <c r="AB169" i="21"/>
  <c r="AF169" i="21"/>
  <c r="AJ169" i="21"/>
  <c r="AC169" i="21"/>
  <c r="AG169" i="21"/>
  <c r="AD169" i="21"/>
  <c r="AH169" i="21"/>
  <c r="AE169" i="21"/>
  <c r="AI169" i="21"/>
  <c r="AC210" i="21"/>
  <c r="AG210" i="21"/>
  <c r="AD210" i="21"/>
  <c r="AH210" i="21"/>
  <c r="AE210" i="21"/>
  <c r="AI210" i="21"/>
  <c r="AB210" i="21"/>
  <c r="AF210" i="21"/>
  <c r="AJ210" i="21"/>
  <c r="AC82" i="21"/>
  <c r="AG82" i="21"/>
  <c r="AD82" i="21"/>
  <c r="AH82" i="21"/>
  <c r="AE82" i="21"/>
  <c r="AI82" i="21"/>
  <c r="AB82" i="21"/>
  <c r="AF82" i="21"/>
  <c r="AJ82" i="21"/>
  <c r="AB189" i="21"/>
  <c r="AF189" i="21"/>
  <c r="AJ189" i="21"/>
  <c r="AC189" i="21"/>
  <c r="AG189" i="21"/>
  <c r="AD189" i="21"/>
  <c r="AH189" i="21"/>
  <c r="AE189" i="21"/>
  <c r="AI189" i="21"/>
  <c r="AE139" i="21"/>
  <c r="AI139" i="21"/>
  <c r="AB139" i="21"/>
  <c r="AF139" i="21"/>
  <c r="AJ139" i="21"/>
  <c r="AC139" i="21"/>
  <c r="AG139" i="21"/>
  <c r="AD139" i="21"/>
  <c r="AH139" i="21"/>
  <c r="AC218" i="21"/>
  <c r="AG218" i="21"/>
  <c r="AD218" i="21"/>
  <c r="AH218" i="21"/>
  <c r="AE218" i="21"/>
  <c r="AI218" i="21"/>
  <c r="AB218" i="21"/>
  <c r="AF218" i="21"/>
  <c r="AJ218" i="21"/>
  <c r="AD154" i="21"/>
  <c r="AH154" i="21"/>
  <c r="AE154" i="21"/>
  <c r="AI154" i="21"/>
  <c r="AB154" i="21"/>
  <c r="AF154" i="21"/>
  <c r="AJ154" i="21"/>
  <c r="AC154" i="21"/>
  <c r="AG154" i="21"/>
  <c r="AC90" i="21"/>
  <c r="AG90" i="21"/>
  <c r="AD90" i="21"/>
  <c r="AH90" i="21"/>
  <c r="AE90" i="21"/>
  <c r="AI90" i="21"/>
  <c r="AB90" i="21"/>
  <c r="AF90" i="21"/>
  <c r="AJ90" i="21"/>
  <c r="AG33" i="21"/>
  <c r="AC33" i="21"/>
  <c r="AJ33" i="21"/>
  <c r="AF33" i="21"/>
  <c r="AB33" i="21"/>
  <c r="AI33" i="21"/>
  <c r="AE33" i="21"/>
  <c r="AH33" i="21"/>
  <c r="AD33" i="21"/>
  <c r="AC200" i="21"/>
  <c r="AG200" i="21"/>
  <c r="AD200" i="21"/>
  <c r="AH200" i="21"/>
  <c r="AE200" i="21"/>
  <c r="AI200" i="21"/>
  <c r="AB200" i="21"/>
  <c r="AF200" i="21"/>
  <c r="AJ200" i="21"/>
  <c r="AC72" i="21"/>
  <c r="AG72" i="21"/>
  <c r="AD72" i="21"/>
  <c r="AH72" i="21"/>
  <c r="AE72" i="21"/>
  <c r="AI72" i="21"/>
  <c r="AB72" i="21"/>
  <c r="AF72" i="21"/>
  <c r="AJ72" i="21"/>
  <c r="AE85" i="21"/>
  <c r="AI85" i="21"/>
  <c r="AB85" i="21"/>
  <c r="AF85" i="21"/>
  <c r="AJ85" i="21"/>
  <c r="AC85" i="21"/>
  <c r="AG85" i="21"/>
  <c r="AD85" i="21"/>
  <c r="AH85" i="21"/>
  <c r="AB179" i="21"/>
  <c r="AF179" i="21"/>
  <c r="AJ179" i="21"/>
  <c r="AC179" i="21"/>
  <c r="AG179" i="21"/>
  <c r="AD179" i="21"/>
  <c r="AH179" i="21"/>
  <c r="AE179" i="21"/>
  <c r="AI179" i="21"/>
  <c r="AC134" i="21"/>
  <c r="AG134" i="21"/>
  <c r="AD134" i="21"/>
  <c r="AH134" i="21"/>
  <c r="AE134" i="21"/>
  <c r="AI134" i="21"/>
  <c r="AB134" i="21"/>
  <c r="AF134" i="21"/>
  <c r="AJ134" i="21"/>
  <c r="AE233" i="21"/>
  <c r="AI233" i="21"/>
  <c r="AB233" i="21"/>
  <c r="AF233" i="21"/>
  <c r="AJ233" i="21"/>
  <c r="AC233" i="21"/>
  <c r="AG233" i="21"/>
  <c r="AD233" i="21"/>
  <c r="AH233" i="21"/>
  <c r="AB159" i="21"/>
  <c r="AF159" i="21"/>
  <c r="AJ159" i="21"/>
  <c r="AC159" i="21"/>
  <c r="AG159" i="21"/>
  <c r="AD159" i="21"/>
  <c r="AH159" i="21"/>
  <c r="AE159" i="21"/>
  <c r="AI159" i="21"/>
  <c r="AC66" i="21"/>
  <c r="AG66" i="21"/>
  <c r="AD66" i="21"/>
  <c r="AH66" i="21"/>
  <c r="AE66" i="21"/>
  <c r="AI66" i="21"/>
  <c r="AB66" i="21"/>
  <c r="AF66" i="21"/>
  <c r="AJ66" i="21"/>
  <c r="AE137" i="21"/>
  <c r="AI137" i="21"/>
  <c r="AB137" i="21"/>
  <c r="AF137" i="21"/>
  <c r="AJ137" i="21"/>
  <c r="AC137" i="21"/>
  <c r="AG137" i="21"/>
  <c r="AD137" i="21"/>
  <c r="AH137" i="21"/>
  <c r="AB197" i="21"/>
  <c r="AF197" i="21"/>
  <c r="AJ197" i="21"/>
  <c r="AC197" i="21"/>
  <c r="AG197" i="21"/>
  <c r="AD197" i="21"/>
  <c r="AH197" i="21"/>
  <c r="AE197" i="21"/>
  <c r="AI197" i="21"/>
  <c r="AD158" i="21"/>
  <c r="AH158" i="21"/>
  <c r="AE158" i="21"/>
  <c r="AI158" i="21"/>
  <c r="AB158" i="21"/>
  <c r="AF158" i="21"/>
  <c r="AJ158" i="21"/>
  <c r="AC158" i="21"/>
  <c r="AG158" i="21"/>
  <c r="AC94" i="21"/>
  <c r="AG94" i="21"/>
  <c r="AD94" i="21"/>
  <c r="AH94" i="21"/>
  <c r="AE94" i="21"/>
  <c r="AI94" i="21"/>
  <c r="AB94" i="21"/>
  <c r="AF94" i="21"/>
  <c r="AJ94" i="21"/>
  <c r="AE225" i="21"/>
  <c r="AI225" i="21"/>
  <c r="AB225" i="21"/>
  <c r="AF225" i="21"/>
  <c r="AJ225" i="21"/>
  <c r="AC225" i="21"/>
  <c r="AG225" i="21"/>
  <c r="AD225" i="21"/>
  <c r="AH225" i="21"/>
  <c r="AB167" i="21"/>
  <c r="AF167" i="21"/>
  <c r="AJ167" i="21"/>
  <c r="AC167" i="21"/>
  <c r="AG167" i="21"/>
  <c r="AD167" i="21"/>
  <c r="AH167" i="21"/>
  <c r="AE167" i="21"/>
  <c r="AI167" i="21"/>
  <c r="AC138" i="21"/>
  <c r="AG138" i="21"/>
  <c r="AD138" i="21"/>
  <c r="AH138" i="21"/>
  <c r="AE138" i="21"/>
  <c r="AI138" i="21"/>
  <c r="AB138" i="21"/>
  <c r="AF138" i="21"/>
  <c r="AJ138" i="21"/>
  <c r="AE145" i="21"/>
  <c r="AI145" i="21"/>
  <c r="AB145" i="21"/>
  <c r="AF145" i="21"/>
  <c r="AJ145" i="21"/>
  <c r="AC145" i="21"/>
  <c r="AG145" i="21"/>
  <c r="AD145" i="21"/>
  <c r="AH145" i="21"/>
  <c r="AD160" i="21"/>
  <c r="AH160" i="21"/>
  <c r="AE160" i="21"/>
  <c r="AI160" i="21"/>
  <c r="AB160" i="21"/>
  <c r="AF160" i="21"/>
  <c r="AJ160" i="21"/>
  <c r="AC160" i="21"/>
  <c r="AG160" i="21"/>
  <c r="AB165" i="21"/>
  <c r="AF165" i="21"/>
  <c r="AJ165" i="21"/>
  <c r="AC165" i="21"/>
  <c r="AG165" i="21"/>
  <c r="AD165" i="21"/>
  <c r="AH165" i="21"/>
  <c r="AE165" i="21"/>
  <c r="AI165" i="21"/>
  <c r="M26" i="10"/>
  <c r="N19" i="10"/>
  <c r="AE227" i="21"/>
  <c r="AI227" i="21"/>
  <c r="AB227" i="21"/>
  <c r="AF227" i="21"/>
  <c r="AJ227" i="21"/>
  <c r="AC227" i="21"/>
  <c r="AG227" i="21"/>
  <c r="AD227" i="21"/>
  <c r="AH227" i="21"/>
  <c r="AE147" i="21"/>
  <c r="AI147" i="21"/>
  <c r="AB147" i="21"/>
  <c r="AF147" i="21"/>
  <c r="AJ147" i="21"/>
  <c r="AC147" i="21"/>
  <c r="AG147" i="21"/>
  <c r="AD147" i="21"/>
  <c r="AH147" i="21"/>
  <c r="AD182" i="21"/>
  <c r="AH182" i="21"/>
  <c r="AE182" i="21"/>
  <c r="AI182" i="21"/>
  <c r="AB182" i="21"/>
  <c r="AF182" i="21"/>
  <c r="AJ182" i="21"/>
  <c r="AC182" i="21"/>
  <c r="AG182" i="21"/>
  <c r="AC118" i="21"/>
  <c r="AG118" i="21"/>
  <c r="AD118" i="21"/>
  <c r="AH118" i="21"/>
  <c r="AE118" i="21"/>
  <c r="AI118" i="21"/>
  <c r="AB118" i="21"/>
  <c r="AF118" i="21"/>
  <c r="AJ118" i="21"/>
  <c r="AB61" i="21"/>
  <c r="AF61" i="21"/>
  <c r="AC61" i="21"/>
  <c r="AG61" i="21"/>
  <c r="AD61" i="21"/>
  <c r="AH61" i="21"/>
  <c r="AE61" i="21"/>
  <c r="AI61" i="21"/>
  <c r="AJ61" i="21"/>
  <c r="AD178" i="21"/>
  <c r="AH178" i="21"/>
  <c r="AE178" i="21"/>
  <c r="AI178" i="21"/>
  <c r="AB178" i="21"/>
  <c r="AF178" i="21"/>
  <c r="AJ178" i="21"/>
  <c r="AC178" i="21"/>
  <c r="AG178" i="21"/>
  <c r="AD50" i="21"/>
  <c r="AH50" i="21"/>
  <c r="AE50" i="21"/>
  <c r="AI50" i="21"/>
  <c r="AB50" i="21"/>
  <c r="AF50" i="21"/>
  <c r="AJ50" i="21"/>
  <c r="AC50" i="21"/>
  <c r="AG50" i="21"/>
  <c r="AE229" i="21"/>
  <c r="AI229" i="21"/>
  <c r="AB229" i="21"/>
  <c r="AF229" i="21"/>
  <c r="AJ229" i="21"/>
  <c r="AC229" i="21"/>
  <c r="AG229" i="21"/>
  <c r="AD229" i="21"/>
  <c r="AH229" i="21"/>
  <c r="AC206" i="21"/>
  <c r="AG206" i="21"/>
  <c r="AD206" i="21"/>
  <c r="AH206" i="21"/>
  <c r="AE206" i="21"/>
  <c r="AI206" i="21"/>
  <c r="AB206" i="21"/>
  <c r="AF206" i="21"/>
  <c r="AJ206" i="21"/>
  <c r="AC78" i="21"/>
  <c r="AG78" i="21"/>
  <c r="AD78" i="21"/>
  <c r="AH78" i="21"/>
  <c r="AE78" i="21"/>
  <c r="AI78" i="21"/>
  <c r="AB78" i="21"/>
  <c r="AF78" i="21"/>
  <c r="AJ78" i="21"/>
  <c r="AD186" i="21"/>
  <c r="AH186" i="21"/>
  <c r="AE186" i="21"/>
  <c r="AI186" i="21"/>
  <c r="AB186" i="21"/>
  <c r="AF186" i="21"/>
  <c r="AJ186" i="21"/>
  <c r="AC186" i="21"/>
  <c r="AG186" i="21"/>
  <c r="AD58" i="21"/>
  <c r="AH58" i="21"/>
  <c r="AE58" i="21"/>
  <c r="AI58" i="21"/>
  <c r="AB58" i="21"/>
  <c r="AF58" i="21"/>
  <c r="AJ58" i="21"/>
  <c r="AC58" i="21"/>
  <c r="AG58" i="21"/>
  <c r="AE65" i="21"/>
  <c r="AI65" i="21"/>
  <c r="AB65" i="21"/>
  <c r="AF65" i="21"/>
  <c r="AJ65" i="21"/>
  <c r="AC65" i="21"/>
  <c r="AG65" i="21"/>
  <c r="AD65" i="21"/>
  <c r="AH65" i="21"/>
  <c r="AD40" i="21"/>
  <c r="AH40" i="21"/>
  <c r="AE40" i="21"/>
  <c r="AI40" i="21"/>
  <c r="AB40" i="21"/>
  <c r="AF40" i="21"/>
  <c r="AJ40" i="21"/>
  <c r="AC40" i="21"/>
  <c r="AG40" i="21"/>
  <c r="AC100" i="21"/>
  <c r="AG100" i="21"/>
  <c r="AD100" i="21"/>
  <c r="AH100" i="21"/>
  <c r="AE100" i="21"/>
  <c r="AI100" i="21"/>
  <c r="AB100" i="21"/>
  <c r="AF100" i="21"/>
  <c r="AJ100" i="21"/>
  <c r="AC208" i="21"/>
  <c r="AG208" i="21"/>
  <c r="AD208" i="21"/>
  <c r="AH208" i="21"/>
  <c r="AE208" i="21"/>
  <c r="AI208" i="21"/>
  <c r="AB208" i="21"/>
  <c r="AF208" i="21"/>
  <c r="AJ208" i="21"/>
  <c r="AC80" i="21"/>
  <c r="AG80" i="21"/>
  <c r="AD80" i="21"/>
  <c r="AH80" i="21"/>
  <c r="AE80" i="21"/>
  <c r="AI80" i="21"/>
  <c r="AB80" i="21"/>
  <c r="AF80" i="21"/>
  <c r="AJ80" i="21"/>
  <c r="AD37" i="21"/>
  <c r="AH37" i="21"/>
  <c r="AE37" i="21"/>
  <c r="AI37" i="21"/>
  <c r="AB37" i="21"/>
  <c r="AF37" i="21"/>
  <c r="AJ37" i="21"/>
  <c r="AC37" i="21"/>
  <c r="AG37" i="21"/>
  <c r="L11" i="10"/>
  <c r="L24" i="10"/>
  <c r="R24" i="10"/>
  <c r="L8" i="10"/>
  <c r="N11" i="10"/>
  <c r="R5" i="10"/>
  <c r="R19" i="10"/>
  <c r="R23" i="10"/>
  <c r="N7" i="10"/>
  <c r="H19" i="10"/>
  <c r="G26" i="10"/>
  <c r="H26" i="10"/>
  <c r="AD44" i="21"/>
  <c r="AH44" i="21"/>
  <c r="AE44" i="21"/>
  <c r="AI44" i="21"/>
  <c r="AB44" i="21"/>
  <c r="AF44" i="21"/>
  <c r="AJ44" i="21"/>
  <c r="AC44" i="21"/>
  <c r="AG44" i="21"/>
  <c r="L23" i="10"/>
  <c r="R8" i="10"/>
  <c r="AB173" i="21"/>
  <c r="AF173" i="21"/>
  <c r="AJ173" i="21"/>
  <c r="AC173" i="21"/>
  <c r="AG173" i="21"/>
  <c r="AD173" i="21"/>
  <c r="AH173" i="21"/>
  <c r="AE173" i="21"/>
  <c r="AI173" i="21"/>
  <c r="AC150" i="21"/>
  <c r="AG150" i="21"/>
  <c r="AD150" i="21"/>
  <c r="AH150" i="21"/>
  <c r="AE150" i="21"/>
  <c r="AI150" i="21"/>
  <c r="AB150" i="21"/>
  <c r="AF150" i="21"/>
  <c r="AJ150" i="21"/>
  <c r="AB175" i="21"/>
  <c r="AF175" i="21"/>
  <c r="AJ175" i="21"/>
  <c r="AC175" i="21"/>
  <c r="AG175" i="21"/>
  <c r="AD175" i="21"/>
  <c r="AH175" i="21"/>
  <c r="AE175" i="21"/>
  <c r="AI175" i="21"/>
  <c r="AC110" i="21"/>
  <c r="AG110" i="21"/>
  <c r="AD110" i="21"/>
  <c r="AH110" i="21"/>
  <c r="AE110" i="21"/>
  <c r="AI110" i="21"/>
  <c r="AB110" i="21"/>
  <c r="AF110" i="21"/>
  <c r="AJ110" i="21"/>
  <c r="AC222" i="21"/>
  <c r="AG222" i="21"/>
  <c r="AD222" i="21"/>
  <c r="AH222" i="21"/>
  <c r="AE222" i="21"/>
  <c r="AI222" i="21"/>
  <c r="AB222" i="21"/>
  <c r="AF222" i="21"/>
  <c r="AJ222" i="21"/>
  <c r="AB183" i="21"/>
  <c r="AF183" i="21"/>
  <c r="AJ183" i="21"/>
  <c r="AC183" i="21"/>
  <c r="AG183" i="21"/>
  <c r="AD183" i="21"/>
  <c r="AH183" i="21"/>
  <c r="AE183" i="21"/>
  <c r="AI183" i="21"/>
  <c r="AE97" i="21"/>
  <c r="AI97" i="21"/>
  <c r="AB97" i="21"/>
  <c r="AF97" i="21"/>
  <c r="AJ97" i="21"/>
  <c r="AC97" i="21"/>
  <c r="AG97" i="21"/>
  <c r="AD97" i="21"/>
  <c r="AH97" i="21"/>
  <c r="AC132" i="21"/>
  <c r="AG132" i="21"/>
  <c r="AD132" i="21"/>
  <c r="AH132" i="21"/>
  <c r="AE132" i="21"/>
  <c r="AI132" i="21"/>
  <c r="AB132" i="21"/>
  <c r="AF132" i="21"/>
  <c r="AJ132" i="21"/>
  <c r="AC136" i="21"/>
  <c r="AG136" i="21"/>
  <c r="AD136" i="21"/>
  <c r="AH136" i="21"/>
  <c r="AE136" i="21"/>
  <c r="AI136" i="21"/>
  <c r="AB136" i="21"/>
  <c r="AF136" i="21"/>
  <c r="AJ136" i="21"/>
  <c r="AD176" i="21"/>
  <c r="AH176" i="21"/>
  <c r="AE176" i="21"/>
  <c r="AI176" i="21"/>
  <c r="AB176" i="21"/>
  <c r="AF176" i="21"/>
  <c r="AJ176" i="21"/>
  <c r="AC176" i="21"/>
  <c r="AG176" i="21"/>
  <c r="AC112" i="21"/>
  <c r="AG112" i="21"/>
  <c r="AD112" i="21"/>
  <c r="AH112" i="21"/>
  <c r="AE112" i="21"/>
  <c r="AI112" i="21"/>
  <c r="AB112" i="21"/>
  <c r="AF112" i="21"/>
  <c r="AJ112" i="21"/>
  <c r="AE117" i="21"/>
  <c r="AI117" i="21"/>
  <c r="AB117" i="21"/>
  <c r="AF117" i="21"/>
  <c r="AJ117" i="21"/>
  <c r="AC117" i="21"/>
  <c r="AG117" i="21"/>
  <c r="AD117" i="21"/>
  <c r="AH117" i="21"/>
  <c r="AE237" i="21"/>
  <c r="AI237" i="21"/>
  <c r="AB237" i="21"/>
  <c r="AF237" i="21"/>
  <c r="AJ237" i="21"/>
  <c r="AC237" i="21"/>
  <c r="AG237" i="21"/>
  <c r="AD237" i="21"/>
  <c r="AH237" i="21"/>
  <c r="AB198" i="21"/>
  <c r="AF198" i="21"/>
  <c r="AJ198" i="21"/>
  <c r="AE198" i="21"/>
  <c r="AG198" i="21"/>
  <c r="AC198" i="21"/>
  <c r="AH198" i="21"/>
  <c r="AD198" i="21"/>
  <c r="AI198" i="21"/>
  <c r="AC70" i="21"/>
  <c r="AG70" i="21"/>
  <c r="AD70" i="21"/>
  <c r="AH70" i="21"/>
  <c r="AE70" i="21"/>
  <c r="AI70" i="21"/>
  <c r="AB70" i="21"/>
  <c r="AF70" i="21"/>
  <c r="AJ70" i="21"/>
  <c r="AE77" i="21"/>
  <c r="AI77" i="21"/>
  <c r="AB77" i="21"/>
  <c r="AF77" i="21"/>
  <c r="AJ77" i="21"/>
  <c r="AC77" i="21"/>
  <c r="AG77" i="21"/>
  <c r="AD77" i="21"/>
  <c r="AH77" i="21"/>
  <c r="AE223" i="21"/>
  <c r="AI223" i="21"/>
  <c r="AB223" i="21"/>
  <c r="AF223" i="21"/>
  <c r="AJ223" i="21"/>
  <c r="AC223" i="21"/>
  <c r="AG223" i="21"/>
  <c r="AD223" i="21"/>
  <c r="AH223" i="21"/>
  <c r="AC130" i="21"/>
  <c r="AG130" i="21"/>
  <c r="AD130" i="21"/>
  <c r="AH130" i="21"/>
  <c r="AE130" i="21"/>
  <c r="AI130" i="21"/>
  <c r="AB130" i="21"/>
  <c r="AF130" i="21"/>
  <c r="AJ130" i="21"/>
  <c r="AE73" i="21"/>
  <c r="AI73" i="21"/>
  <c r="AB73" i="21"/>
  <c r="AF73" i="21"/>
  <c r="AJ73" i="21"/>
  <c r="AC73" i="21"/>
  <c r="AG73" i="21"/>
  <c r="AD73" i="21"/>
  <c r="AH73" i="21"/>
  <c r="AC226" i="21"/>
  <c r="AG226" i="21"/>
  <c r="AD226" i="21"/>
  <c r="AH226" i="21"/>
  <c r="AE226" i="21"/>
  <c r="AI226" i="21"/>
  <c r="AB226" i="21"/>
  <c r="AF226" i="21"/>
  <c r="AJ226" i="21"/>
  <c r="AB187" i="21"/>
  <c r="AF187" i="21"/>
  <c r="AJ187" i="21"/>
  <c r="AC187" i="21"/>
  <c r="AG187" i="21"/>
  <c r="AD187" i="21"/>
  <c r="AH187" i="21"/>
  <c r="AE187" i="21"/>
  <c r="AI187" i="21"/>
  <c r="AE231" i="21"/>
  <c r="AI231" i="21"/>
  <c r="AB231" i="21"/>
  <c r="AF231" i="21"/>
  <c r="AJ231" i="21"/>
  <c r="AC231" i="21"/>
  <c r="AG231" i="21"/>
  <c r="AD231" i="21"/>
  <c r="AH231" i="21"/>
  <c r="AC202" i="21"/>
  <c r="AG202" i="21"/>
  <c r="AD202" i="21"/>
  <c r="AH202" i="21"/>
  <c r="AE202" i="21"/>
  <c r="AI202" i="21"/>
  <c r="AB202" i="21"/>
  <c r="AF202" i="21"/>
  <c r="AJ202" i="21"/>
  <c r="AC74" i="21"/>
  <c r="AG74" i="21"/>
  <c r="AD74" i="21"/>
  <c r="AH74" i="21"/>
  <c r="AE74" i="21"/>
  <c r="AI74" i="21"/>
  <c r="AB74" i="21"/>
  <c r="AF74" i="21"/>
  <c r="AJ74" i="21"/>
  <c r="AD56" i="21"/>
  <c r="AH56" i="21"/>
  <c r="AE56" i="21"/>
  <c r="AI56" i="21"/>
  <c r="AB56" i="21"/>
  <c r="AF56" i="21"/>
  <c r="AJ56" i="21"/>
  <c r="AC56" i="21"/>
  <c r="AG56" i="21"/>
  <c r="AC116" i="21"/>
  <c r="AG116" i="21"/>
  <c r="AD116" i="21"/>
  <c r="AH116" i="21"/>
  <c r="AE116" i="21"/>
  <c r="AI116" i="21"/>
  <c r="AB116" i="21"/>
  <c r="AF116" i="21"/>
  <c r="AJ116" i="21"/>
  <c r="AD184" i="21"/>
  <c r="AH184" i="21"/>
  <c r="AE184" i="21"/>
  <c r="AI184" i="21"/>
  <c r="AB184" i="21"/>
  <c r="AF184" i="21"/>
  <c r="AJ184" i="21"/>
  <c r="AC184" i="21"/>
  <c r="AG184" i="21"/>
  <c r="AC120" i="21"/>
  <c r="AG120" i="21"/>
  <c r="AD120" i="21"/>
  <c r="AH120" i="21"/>
  <c r="AE120" i="21"/>
  <c r="AI120" i="21"/>
  <c r="AB120" i="21"/>
  <c r="AF120" i="21"/>
  <c r="AJ120" i="21"/>
  <c r="AC96" i="21"/>
  <c r="AG96" i="21"/>
  <c r="AD96" i="21"/>
  <c r="AH96" i="21"/>
  <c r="AE96" i="21"/>
  <c r="AI96" i="21"/>
  <c r="AB96" i="21"/>
  <c r="AF96" i="21"/>
  <c r="AJ96" i="21"/>
  <c r="AE69" i="21"/>
  <c r="AI69" i="21"/>
  <c r="AB69" i="21"/>
  <c r="AF69" i="21"/>
  <c r="AJ69" i="21"/>
  <c r="AC69" i="21"/>
  <c r="AG69" i="21"/>
  <c r="AD69" i="21"/>
  <c r="AH69" i="21"/>
  <c r="AE221" i="21"/>
  <c r="AI221" i="21"/>
  <c r="AB221" i="21"/>
  <c r="AF221" i="21"/>
  <c r="AJ221" i="21"/>
  <c r="AC221" i="21"/>
  <c r="AG221" i="21"/>
  <c r="AD221" i="21"/>
  <c r="AH221" i="21"/>
  <c r="AD54" i="21"/>
  <c r="AH54" i="21"/>
  <c r="AE54" i="21"/>
  <c r="AI54" i="21"/>
  <c r="AB54" i="21"/>
  <c r="AF54" i="21"/>
  <c r="AJ54" i="21"/>
  <c r="AC54" i="21"/>
  <c r="AG54" i="21"/>
  <c r="AE125" i="21"/>
  <c r="AI125" i="21"/>
  <c r="AB125" i="21"/>
  <c r="AF125" i="21"/>
  <c r="AJ125" i="21"/>
  <c r="AC125" i="21"/>
  <c r="AG125" i="21"/>
  <c r="AD125" i="21"/>
  <c r="AH125" i="21"/>
  <c r="AE213" i="21"/>
  <c r="AI213" i="21"/>
  <c r="AB213" i="21"/>
  <c r="AF213" i="21"/>
  <c r="AJ213" i="21"/>
  <c r="AC213" i="21"/>
  <c r="AG213" i="21"/>
  <c r="AD213" i="21"/>
  <c r="AH213" i="21"/>
  <c r="AE207" i="21"/>
  <c r="AI207" i="21"/>
  <c r="AB207" i="21"/>
  <c r="AF207" i="21"/>
  <c r="AJ207" i="21"/>
  <c r="AC207" i="21"/>
  <c r="AG207" i="21"/>
  <c r="AD207" i="21"/>
  <c r="AH207" i="21"/>
  <c r="AE143" i="21"/>
  <c r="AI143" i="21"/>
  <c r="AB143" i="21"/>
  <c r="AF143" i="21"/>
  <c r="AJ143" i="21"/>
  <c r="AC143" i="21"/>
  <c r="AG143" i="21"/>
  <c r="AD143" i="21"/>
  <c r="AH143" i="21"/>
  <c r="AC114" i="21"/>
  <c r="AG114" i="21"/>
  <c r="AD114" i="21"/>
  <c r="AH114" i="21"/>
  <c r="AE114" i="21"/>
  <c r="AI114" i="21"/>
  <c r="AB114" i="21"/>
  <c r="AF114" i="21"/>
  <c r="AJ114" i="21"/>
  <c r="AE121" i="21"/>
  <c r="AI121" i="21"/>
  <c r="AB121" i="21"/>
  <c r="AF121" i="21"/>
  <c r="AJ121" i="21"/>
  <c r="AC121" i="21"/>
  <c r="AG121" i="21"/>
  <c r="AD121" i="21"/>
  <c r="AH121" i="21"/>
  <c r="AB57" i="21"/>
  <c r="AF57" i="21"/>
  <c r="AJ57" i="21"/>
  <c r="AC57" i="21"/>
  <c r="AG57" i="21"/>
  <c r="AD57" i="21"/>
  <c r="AH57" i="21"/>
  <c r="AE57" i="21"/>
  <c r="AI57" i="21"/>
  <c r="AE235" i="21"/>
  <c r="AI235" i="21"/>
  <c r="AB235" i="21"/>
  <c r="AF235" i="21"/>
  <c r="AJ235" i="21"/>
  <c r="AC235" i="21"/>
  <c r="AG235" i="21"/>
  <c r="AD235" i="21"/>
  <c r="AH235" i="21"/>
  <c r="AB171" i="21"/>
  <c r="AF171" i="21"/>
  <c r="AJ171" i="21"/>
  <c r="AC171" i="21"/>
  <c r="AG171" i="21"/>
  <c r="AD171" i="21"/>
  <c r="AH171" i="21"/>
  <c r="AE171" i="21"/>
  <c r="AI171" i="21"/>
  <c r="AC142" i="21"/>
  <c r="AG142" i="21"/>
  <c r="AD142" i="21"/>
  <c r="AH142" i="21"/>
  <c r="AE142" i="21"/>
  <c r="AI142" i="21"/>
  <c r="AB142" i="21"/>
  <c r="AF142" i="21"/>
  <c r="AJ142" i="21"/>
  <c r="AE205" i="21"/>
  <c r="AI205" i="21"/>
  <c r="AB205" i="21"/>
  <c r="AF205" i="21"/>
  <c r="AJ205" i="21"/>
  <c r="AC205" i="21"/>
  <c r="AG205" i="21"/>
  <c r="AD205" i="21"/>
  <c r="AH205" i="21"/>
  <c r="AE215" i="21"/>
  <c r="AI215" i="21"/>
  <c r="AB215" i="21"/>
  <c r="AF215" i="21"/>
  <c r="AJ215" i="21"/>
  <c r="AC215" i="21"/>
  <c r="AG215" i="21"/>
  <c r="AD215" i="21"/>
  <c r="AH215" i="21"/>
  <c r="AE151" i="21"/>
  <c r="AI151" i="21"/>
  <c r="AB151" i="21"/>
  <c r="AF151" i="21"/>
  <c r="AJ151" i="21"/>
  <c r="AC151" i="21"/>
  <c r="AG151" i="21"/>
  <c r="AD151" i="21"/>
  <c r="AH151" i="21"/>
  <c r="AC122" i="21"/>
  <c r="AG122" i="21"/>
  <c r="AD122" i="21"/>
  <c r="AH122" i="21"/>
  <c r="AE122" i="21"/>
  <c r="AI122" i="21"/>
  <c r="AB122" i="21"/>
  <c r="AF122" i="21"/>
  <c r="AJ122" i="21"/>
  <c r="AE129" i="21"/>
  <c r="AI129" i="21"/>
  <c r="AB129" i="21"/>
  <c r="AF129" i="21"/>
  <c r="AJ129" i="21"/>
  <c r="AC129" i="21"/>
  <c r="AG129" i="21"/>
  <c r="AD129" i="21"/>
  <c r="AH129" i="21"/>
  <c r="AD164" i="21"/>
  <c r="AH164" i="21"/>
  <c r="AE164" i="21"/>
  <c r="AI164" i="21"/>
  <c r="AB164" i="21"/>
  <c r="AF164" i="21"/>
  <c r="AJ164" i="21"/>
  <c r="AC164" i="21"/>
  <c r="AG164" i="21"/>
  <c r="AB36" i="21"/>
  <c r="AF36" i="21"/>
  <c r="AJ36" i="21"/>
  <c r="AC36" i="21"/>
  <c r="AG36" i="21"/>
  <c r="AD36" i="21"/>
  <c r="AH36" i="21"/>
  <c r="AE36" i="21"/>
  <c r="AI36" i="21"/>
  <c r="AD168" i="21"/>
  <c r="AH168" i="21"/>
  <c r="AE168" i="21"/>
  <c r="AI168" i="21"/>
  <c r="AB168" i="21"/>
  <c r="AF168" i="21"/>
  <c r="AJ168" i="21"/>
  <c r="AC168" i="21"/>
  <c r="AG168" i="21"/>
  <c r="AC104" i="21"/>
  <c r="AG104" i="21"/>
  <c r="AD104" i="21"/>
  <c r="AH104" i="21"/>
  <c r="AE104" i="21"/>
  <c r="AI104" i="21"/>
  <c r="AB104" i="21"/>
  <c r="AF104" i="21"/>
  <c r="AJ104" i="21"/>
  <c r="AC144" i="21"/>
  <c r="AG144" i="21"/>
  <c r="AD144" i="21"/>
  <c r="AH144" i="21"/>
  <c r="AE144" i="21"/>
  <c r="AI144" i="21"/>
  <c r="AB144" i="21"/>
  <c r="AF144" i="21"/>
  <c r="AJ144" i="21"/>
  <c r="AE133" i="21"/>
  <c r="AI133" i="21"/>
  <c r="AB133" i="21"/>
  <c r="AF133" i="21"/>
  <c r="AJ133" i="21"/>
  <c r="AC133" i="21"/>
  <c r="AG133" i="21"/>
  <c r="AD133" i="21"/>
  <c r="AH133" i="21"/>
  <c r="AE201" i="21"/>
  <c r="AI201" i="21"/>
  <c r="AB201" i="21"/>
  <c r="AF201" i="21"/>
  <c r="AJ201" i="21"/>
  <c r="AC201" i="21"/>
  <c r="AG201" i="21"/>
  <c r="AD201" i="21"/>
  <c r="AH201" i="21"/>
  <c r="AE211" i="21"/>
  <c r="AI211" i="21"/>
  <c r="AB211" i="21"/>
  <c r="AF211" i="21"/>
  <c r="AJ211" i="21"/>
  <c r="AC211" i="21"/>
  <c r="AG211" i="21"/>
  <c r="AD211" i="21"/>
  <c r="AH211" i="21"/>
  <c r="AE131" i="21"/>
  <c r="AI131" i="21"/>
  <c r="AB131" i="21"/>
  <c r="AF131" i="21"/>
  <c r="AJ131" i="21"/>
  <c r="AC131" i="21"/>
  <c r="AG131" i="21"/>
  <c r="AD131" i="21"/>
  <c r="AH131" i="21"/>
  <c r="AD166" i="21"/>
  <c r="AH166" i="21"/>
  <c r="AE166" i="21"/>
  <c r="AI166" i="21"/>
  <c r="AB166" i="21"/>
  <c r="AF166" i="21"/>
  <c r="AJ166" i="21"/>
  <c r="AC166" i="21"/>
  <c r="AG166" i="21"/>
  <c r="AC102" i="21"/>
  <c r="AG102" i="21"/>
  <c r="AD102" i="21"/>
  <c r="AH102" i="21"/>
  <c r="AE102" i="21"/>
  <c r="AI102" i="21"/>
  <c r="AB102" i="21"/>
  <c r="AF102" i="21"/>
  <c r="AJ102" i="21"/>
  <c r="AB38" i="21"/>
  <c r="AF38" i="21"/>
  <c r="AJ38" i="21"/>
  <c r="AC38" i="21"/>
  <c r="AG38" i="21"/>
  <c r="AD38" i="21"/>
  <c r="AH38" i="21"/>
  <c r="AE38" i="21"/>
  <c r="AI38" i="21"/>
  <c r="AE109" i="21"/>
  <c r="AI109" i="21"/>
  <c r="AB109" i="21"/>
  <c r="AF109" i="21"/>
  <c r="AJ109" i="21"/>
  <c r="AC109" i="21"/>
  <c r="AG109" i="21"/>
  <c r="AD109" i="21"/>
  <c r="AH109" i="21"/>
  <c r="AB45" i="21"/>
  <c r="AF45" i="21"/>
  <c r="AJ45" i="21"/>
  <c r="AC45" i="21"/>
  <c r="AG45" i="21"/>
  <c r="AD45" i="21"/>
  <c r="AH45" i="21"/>
  <c r="AE45" i="21"/>
  <c r="AI45" i="21"/>
  <c r="AB193" i="21"/>
  <c r="AF193" i="21"/>
  <c r="AJ193" i="21"/>
  <c r="AC193" i="21"/>
  <c r="AG193" i="21"/>
  <c r="AD193" i="21"/>
  <c r="AH193" i="21"/>
  <c r="AE193" i="21"/>
  <c r="AI193" i="21"/>
  <c r="AB191" i="21"/>
  <c r="AF191" i="21"/>
  <c r="AJ191" i="21"/>
  <c r="AC191" i="21"/>
  <c r="AG191" i="21"/>
  <c r="AD191" i="21"/>
  <c r="AH191" i="21"/>
  <c r="AE191" i="21"/>
  <c r="AI191" i="21"/>
  <c r="AE127" i="21"/>
  <c r="AI127" i="21"/>
  <c r="AB127" i="21"/>
  <c r="AF127" i="21"/>
  <c r="AJ127" i="21"/>
  <c r="AC127" i="21"/>
  <c r="AG127" i="21"/>
  <c r="AD127" i="21"/>
  <c r="AH127" i="21"/>
  <c r="AD162" i="21"/>
  <c r="AH162" i="21"/>
  <c r="AE162" i="21"/>
  <c r="AI162" i="21"/>
  <c r="AB162" i="21"/>
  <c r="AF162" i="21"/>
  <c r="AJ162" i="21"/>
  <c r="AC162" i="21"/>
  <c r="AG162" i="21"/>
  <c r="AC98" i="21"/>
  <c r="AG98" i="21"/>
  <c r="AD98" i="21"/>
  <c r="AH98" i="21"/>
  <c r="AE98" i="21"/>
  <c r="AI98" i="21"/>
  <c r="AB98" i="21"/>
  <c r="AF98" i="21"/>
  <c r="AJ98" i="21"/>
  <c r="AB34" i="21"/>
  <c r="AF34" i="21"/>
  <c r="AJ34" i="21"/>
  <c r="AC34" i="21"/>
  <c r="AG34" i="21"/>
  <c r="AD34" i="21"/>
  <c r="AH34" i="21"/>
  <c r="AE34" i="21"/>
  <c r="AI34" i="21"/>
  <c r="AE105" i="21"/>
  <c r="AI105" i="21"/>
  <c r="AB105" i="21"/>
  <c r="AF105" i="21"/>
  <c r="AJ105" i="21"/>
  <c r="AC105" i="21"/>
  <c r="AG105" i="21"/>
  <c r="AD105" i="21"/>
  <c r="AH105" i="21"/>
  <c r="AB41" i="21"/>
  <c r="AF41" i="21"/>
  <c r="AJ41" i="21"/>
  <c r="AC41" i="21"/>
  <c r="AG41" i="21"/>
  <c r="AD41" i="21"/>
  <c r="AH41" i="21"/>
  <c r="AE41" i="21"/>
  <c r="AI41" i="21"/>
  <c r="AE209" i="21"/>
  <c r="AI209" i="21"/>
  <c r="AB209" i="21"/>
  <c r="AF209" i="21"/>
  <c r="AJ209" i="21"/>
  <c r="AC209" i="21"/>
  <c r="AG209" i="21"/>
  <c r="AD209" i="21"/>
  <c r="AH209" i="21"/>
  <c r="AE219" i="21"/>
  <c r="AI219" i="21"/>
  <c r="AB219" i="21"/>
  <c r="AF219" i="21"/>
  <c r="AJ219" i="21"/>
  <c r="AC219" i="21"/>
  <c r="AG219" i="21"/>
  <c r="AD219" i="21"/>
  <c r="AH219" i="21"/>
  <c r="AB155" i="21"/>
  <c r="AF155" i="21"/>
  <c r="AJ155" i="21"/>
  <c r="AC155" i="21"/>
  <c r="AG155" i="21"/>
  <c r="AD155" i="21"/>
  <c r="AH155" i="21"/>
  <c r="AE155" i="21"/>
  <c r="AI155" i="21"/>
  <c r="AD190" i="21"/>
  <c r="AH190" i="21"/>
  <c r="AE190" i="21"/>
  <c r="AI190" i="21"/>
  <c r="AB190" i="21"/>
  <c r="AF190" i="21"/>
  <c r="AJ190" i="21"/>
  <c r="AC190" i="21"/>
  <c r="AG190" i="21"/>
  <c r="AC126" i="21"/>
  <c r="AG126" i="21"/>
  <c r="AD126" i="21"/>
  <c r="AH126" i="21"/>
  <c r="AE126" i="21"/>
  <c r="AI126" i="21"/>
  <c r="AB126" i="21"/>
  <c r="AF126" i="21"/>
  <c r="AJ126" i="21"/>
  <c r="AC62" i="21"/>
  <c r="AG62" i="21"/>
  <c r="AD62" i="21"/>
  <c r="AH62" i="21"/>
  <c r="AE62" i="21"/>
  <c r="AI62" i="21"/>
  <c r="AB62" i="21"/>
  <c r="AF62" i="21"/>
  <c r="AJ62" i="21"/>
  <c r="AE217" i="21"/>
  <c r="AI217" i="21"/>
  <c r="AB217" i="21"/>
  <c r="AF217" i="21"/>
  <c r="AJ217" i="21"/>
  <c r="AC217" i="21"/>
  <c r="AG217" i="21"/>
  <c r="AD217" i="21"/>
  <c r="AH217" i="21"/>
  <c r="AB181" i="21"/>
  <c r="AF181" i="21"/>
  <c r="AJ181" i="21"/>
  <c r="AC181" i="21"/>
  <c r="AG181" i="21"/>
  <c r="AD181" i="21"/>
  <c r="AH181" i="21"/>
  <c r="AE181" i="21"/>
  <c r="AI181" i="21"/>
  <c r="AE199" i="21"/>
  <c r="AI199" i="21"/>
  <c r="AB199" i="21"/>
  <c r="AF199" i="21"/>
  <c r="AJ199" i="21"/>
  <c r="AC199" i="21"/>
  <c r="AG199" i="21"/>
  <c r="AD199" i="21"/>
  <c r="AH199" i="21"/>
  <c r="AE135" i="21"/>
  <c r="AI135" i="21"/>
  <c r="AB135" i="21"/>
  <c r="AF135" i="21"/>
  <c r="AJ135" i="21"/>
  <c r="AC135" i="21"/>
  <c r="AG135" i="21"/>
  <c r="AD135" i="21"/>
  <c r="AH135" i="21"/>
  <c r="AD170" i="21"/>
  <c r="AH170" i="21"/>
  <c r="AE170" i="21"/>
  <c r="AI170" i="21"/>
  <c r="AB170" i="21"/>
  <c r="AF170" i="21"/>
  <c r="AJ170" i="21"/>
  <c r="AC170" i="21"/>
  <c r="AG170" i="21"/>
  <c r="AC106" i="21"/>
  <c r="AG106" i="21"/>
  <c r="AD106" i="21"/>
  <c r="AH106" i="21"/>
  <c r="AE106" i="21"/>
  <c r="AI106" i="21"/>
  <c r="AB106" i="21"/>
  <c r="AF106" i="21"/>
  <c r="AJ106" i="21"/>
  <c r="AD42" i="21"/>
  <c r="AH42" i="21"/>
  <c r="AE42" i="21"/>
  <c r="AI42" i="21"/>
  <c r="AB42" i="21"/>
  <c r="AF42" i="21"/>
  <c r="AJ42" i="21"/>
  <c r="AC42" i="21"/>
  <c r="AG42" i="21"/>
  <c r="AE113" i="21"/>
  <c r="AI113" i="21"/>
  <c r="AB113" i="21"/>
  <c r="AF113" i="21"/>
  <c r="AJ113" i="21"/>
  <c r="AC113" i="21"/>
  <c r="AG113" i="21"/>
  <c r="AD113" i="21"/>
  <c r="AH113" i="21"/>
  <c r="AB49" i="21"/>
  <c r="AF49" i="21"/>
  <c r="AJ49" i="21"/>
  <c r="AC49" i="21"/>
  <c r="AG49" i="21"/>
  <c r="AD49" i="21"/>
  <c r="AH49" i="21"/>
  <c r="AE49" i="21"/>
  <c r="AI49" i="21"/>
  <c r="AB163" i="21"/>
  <c r="AF163" i="21"/>
  <c r="AJ163" i="21"/>
  <c r="AC163" i="21"/>
  <c r="AG163" i="21"/>
  <c r="AD163" i="21"/>
  <c r="AH163" i="21"/>
  <c r="AE163" i="21"/>
  <c r="AI163" i="21"/>
  <c r="AC148" i="21"/>
  <c r="AG148" i="21"/>
  <c r="AD148" i="21"/>
  <c r="AH148" i="21"/>
  <c r="AE148" i="21"/>
  <c r="AI148" i="21"/>
  <c r="AB148" i="21"/>
  <c r="AF148" i="21"/>
  <c r="AJ148" i="21"/>
  <c r="AC84" i="21"/>
  <c r="AG84" i="21"/>
  <c r="AD84" i="21"/>
  <c r="AH84" i="21"/>
  <c r="AE84" i="21"/>
  <c r="AI84" i="21"/>
  <c r="AB84" i="21"/>
  <c r="AF84" i="21"/>
  <c r="AJ84" i="21"/>
  <c r="AC152" i="21"/>
  <c r="AG152" i="21"/>
  <c r="AD152" i="21"/>
  <c r="AE152" i="21"/>
  <c r="AI152" i="21"/>
  <c r="AB152" i="21"/>
  <c r="AF152" i="21"/>
  <c r="AH152" i="21"/>
  <c r="AJ152" i="21"/>
  <c r="AC88" i="21"/>
  <c r="AG88" i="21"/>
  <c r="AD88" i="21"/>
  <c r="AH88" i="21"/>
  <c r="AE88" i="21"/>
  <c r="AI88" i="21"/>
  <c r="AB88" i="21"/>
  <c r="AF88" i="21"/>
  <c r="AJ88" i="21"/>
  <c r="AD192" i="21"/>
  <c r="AH192" i="21"/>
  <c r="AE192" i="21"/>
  <c r="AI192" i="21"/>
  <c r="AB192" i="21"/>
  <c r="AF192" i="21"/>
  <c r="AJ192" i="21"/>
  <c r="AC192" i="21"/>
  <c r="AG192" i="21"/>
  <c r="AC128" i="21"/>
  <c r="AG128" i="21"/>
  <c r="AD128" i="21"/>
  <c r="AH128" i="21"/>
  <c r="AE128" i="21"/>
  <c r="AI128" i="21"/>
  <c r="AB128" i="21"/>
  <c r="AF128" i="21"/>
  <c r="AJ128" i="21"/>
  <c r="AE101" i="21"/>
  <c r="AI101" i="21"/>
  <c r="AB101" i="21"/>
  <c r="AF101" i="21"/>
  <c r="AJ101" i="21"/>
  <c r="AC101" i="21"/>
  <c r="AG101" i="21"/>
  <c r="AD101" i="21"/>
  <c r="AH101" i="21"/>
  <c r="AE149" i="21"/>
  <c r="AI149" i="21"/>
  <c r="AB149" i="21"/>
  <c r="AF149" i="21"/>
  <c r="AJ149" i="21"/>
  <c r="AC149" i="21"/>
  <c r="AG149" i="21"/>
  <c r="AD149" i="21"/>
  <c r="AH149" i="21"/>
  <c r="N5" i="10"/>
  <c r="R11" i="10"/>
  <c r="H23" i="10"/>
  <c r="G25" i="10"/>
  <c r="H25" i="10"/>
  <c r="AC232" i="21"/>
  <c r="AG232" i="21"/>
  <c r="AD232" i="21"/>
  <c r="AH232" i="21"/>
  <c r="AE232" i="21"/>
  <c r="AI232" i="21"/>
  <c r="AB232" i="21"/>
  <c r="AF232" i="21"/>
  <c r="AJ232" i="21"/>
  <c r="N6" i="10"/>
  <c r="R6" i="10"/>
  <c r="AD35" i="21"/>
  <c r="AH35" i="21"/>
  <c r="AE35" i="21"/>
  <c r="AI35" i="21"/>
  <c r="AB35" i="21"/>
  <c r="AF35" i="21"/>
  <c r="AJ35" i="21"/>
  <c r="AC35" i="21"/>
  <c r="AG35" i="21"/>
  <c r="R21" i="10"/>
  <c r="N22" i="10"/>
  <c r="R7" i="10"/>
  <c r="AD60" i="21"/>
  <c r="AH60" i="21"/>
  <c r="AE60" i="21"/>
  <c r="AI60" i="21"/>
  <c r="AB60" i="21"/>
  <c r="AF60" i="21"/>
  <c r="AJ60" i="21"/>
  <c r="AC60" i="21"/>
  <c r="AG60" i="21"/>
  <c r="N8" i="10"/>
  <c r="H5" i="10"/>
  <c r="N23" i="10"/>
  <c r="N24" i="10"/>
  <c r="L7" i="10"/>
  <c r="N9" i="10"/>
  <c r="R9" i="10"/>
  <c r="H12" i="10"/>
  <c r="J20" i="10"/>
  <c r="P21" i="10"/>
  <c r="H7" i="10"/>
  <c r="N12" i="10"/>
  <c r="J21" i="10"/>
  <c r="P20" i="10"/>
  <c r="L12" i="10"/>
  <c r="P10" i="10"/>
  <c r="J10" i="10"/>
  <c r="J8" i="10"/>
  <c r="J22" i="10"/>
  <c r="J9" i="10"/>
  <c r="L25" i="10"/>
  <c r="P7" i="10"/>
  <c r="J23" i="10"/>
  <c r="P23" i="10"/>
  <c r="P5" i="10"/>
  <c r="R25" i="10"/>
  <c r="P11" i="10"/>
  <c r="P19" i="10"/>
  <c r="O26" i="10"/>
  <c r="J11" i="10"/>
  <c r="J6" i="10"/>
  <c r="N25" i="10"/>
  <c r="P8" i="10"/>
  <c r="P22" i="10"/>
  <c r="I26" i="10"/>
  <c r="J19" i="10"/>
  <c r="P9" i="10"/>
  <c r="J24" i="10"/>
  <c r="J7" i="10"/>
  <c r="R26" i="10"/>
  <c r="R12" i="10"/>
  <c r="P6" i="10"/>
  <c r="N26" i="10"/>
  <c r="J5" i="10"/>
  <c r="L26" i="10"/>
  <c r="P24" i="10"/>
  <c r="AJ247" i="21"/>
  <c r="AC247" i="21"/>
  <c r="AD247" i="21"/>
  <c r="AF247" i="21"/>
  <c r="J12" i="10"/>
  <c r="P12" i="10"/>
  <c r="J26" i="10"/>
  <c r="J25" i="10"/>
  <c r="P26" i="10"/>
  <c r="P25" i="10"/>
  <c r="AH247" i="21"/>
  <c r="AB247" i="21"/>
  <c r="AE247" i="21"/>
  <c r="AG247" i="21"/>
  <c r="AJ248" i="21"/>
  <c r="AI247" i="21"/>
  <c r="AI248" i="21"/>
  <c r="AB248" i="21"/>
  <c r="AG248" i="21"/>
  <c r="L25" i="8"/>
  <c r="L26" i="8"/>
  <c r="L12" i="8"/>
  <c r="J209" i="2"/>
  <c r="J209" i="4"/>
  <c r="J214" i="4"/>
  <c r="P209" i="4"/>
  <c r="J216" i="4"/>
  <c r="P212" i="4"/>
  <c r="H209" i="2"/>
  <c r="H209" i="4"/>
  <c r="H212" i="4"/>
  <c r="G209" i="2"/>
  <c r="I209" i="2"/>
  <c r="AF248" i="21"/>
  <c r="AD248" i="21"/>
  <c r="AC248" i="21"/>
  <c r="AE248" i="21"/>
  <c r="AH248" i="2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4" i="5"/>
  <c r="O208" i="5"/>
  <c r="O204" i="5"/>
  <c r="O200" i="5"/>
  <c r="O196" i="5"/>
  <c r="O192" i="5"/>
  <c r="O188" i="5"/>
  <c r="O184" i="5"/>
  <c r="O180" i="5"/>
  <c r="O176" i="5"/>
  <c r="O172" i="5"/>
  <c r="O168" i="5"/>
  <c r="O164" i="5"/>
  <c r="O160" i="5"/>
  <c r="O156" i="5"/>
  <c r="O152" i="5"/>
  <c r="O148" i="5"/>
  <c r="O144" i="5"/>
  <c r="O140" i="5"/>
  <c r="O136" i="5"/>
  <c r="O132" i="5"/>
  <c r="O128" i="5"/>
  <c r="O124" i="5"/>
  <c r="O120" i="5"/>
  <c r="O116" i="5"/>
  <c r="O112" i="5"/>
  <c r="O108" i="5"/>
  <c r="O104" i="5"/>
  <c r="O100" i="5"/>
  <c r="O96" i="5"/>
  <c r="O92" i="5"/>
  <c r="O88" i="5"/>
  <c r="O84" i="5"/>
  <c r="O80" i="5"/>
  <c r="O76" i="5"/>
  <c r="O72" i="5"/>
  <c r="O68" i="5"/>
  <c r="O64" i="5"/>
  <c r="O60" i="5"/>
  <c r="O56" i="5"/>
  <c r="O52" i="5"/>
  <c r="O48" i="5"/>
  <c r="O44" i="5"/>
  <c r="O40" i="5"/>
  <c r="O36" i="5"/>
  <c r="O32" i="5"/>
  <c r="O28" i="5"/>
  <c r="O24" i="5"/>
  <c r="O20" i="5"/>
  <c r="O16" i="5"/>
  <c r="O12" i="5"/>
  <c r="O8" i="5"/>
  <c r="O207" i="5"/>
  <c r="O203" i="5"/>
  <c r="O199" i="5"/>
  <c r="O195" i="5"/>
  <c r="O191" i="5"/>
  <c r="O187" i="5"/>
  <c r="O183" i="5"/>
  <c r="O179" i="5"/>
  <c r="O175" i="5"/>
  <c r="O171" i="5"/>
  <c r="O167" i="5"/>
  <c r="O163" i="5"/>
  <c r="O159" i="5"/>
  <c r="O155" i="5"/>
  <c r="O151" i="5"/>
  <c r="O147" i="5"/>
  <c r="O143" i="5"/>
  <c r="O139" i="5"/>
  <c r="O135" i="5"/>
  <c r="O131" i="5"/>
  <c r="O127" i="5"/>
  <c r="O123" i="5"/>
  <c r="O119" i="5"/>
  <c r="O115" i="5"/>
  <c r="O111" i="5"/>
  <c r="O107" i="5"/>
  <c r="O103" i="5"/>
  <c r="O99" i="5"/>
  <c r="O95" i="5"/>
  <c r="O91" i="5"/>
  <c r="O87" i="5"/>
  <c r="O83" i="5"/>
  <c r="O79" i="5"/>
  <c r="O75" i="5"/>
  <c r="O71" i="5"/>
  <c r="O67" i="5"/>
  <c r="O63" i="5"/>
  <c r="O59" i="5"/>
  <c r="O55" i="5"/>
  <c r="O51" i="5"/>
  <c r="O47" i="5"/>
  <c r="O43" i="5"/>
  <c r="O39" i="5"/>
  <c r="O35" i="5"/>
  <c r="O31" i="5"/>
  <c r="O27" i="5"/>
  <c r="O23" i="5"/>
  <c r="O19" i="5"/>
  <c r="O15" i="5"/>
  <c r="O11" i="5"/>
  <c r="O7" i="5"/>
  <c r="O206" i="5"/>
  <c r="O202" i="5"/>
  <c r="O198" i="5"/>
  <c r="O194" i="5"/>
  <c r="O190" i="5"/>
  <c r="O186" i="5"/>
  <c r="O182" i="5"/>
  <c r="O178" i="5"/>
  <c r="O174" i="5"/>
  <c r="O170" i="5"/>
  <c r="O166" i="5"/>
  <c r="O162" i="5"/>
  <c r="O158" i="5"/>
  <c r="O154" i="5"/>
  <c r="O150" i="5"/>
  <c r="O146" i="5"/>
  <c r="O142" i="5"/>
  <c r="O138" i="5"/>
  <c r="O134" i="5"/>
  <c r="O130" i="5"/>
  <c r="O126" i="5"/>
  <c r="O122" i="5"/>
  <c r="O118" i="5"/>
  <c r="O114" i="5"/>
  <c r="O110" i="5"/>
  <c r="O106" i="5"/>
  <c r="O102" i="5"/>
  <c r="O98" i="5"/>
  <c r="O94" i="5"/>
  <c r="O90" i="5"/>
  <c r="O86" i="5"/>
  <c r="O82" i="5"/>
  <c r="O78" i="5"/>
  <c r="O74" i="5"/>
  <c r="O70" i="5"/>
  <c r="O66" i="5"/>
  <c r="O62" i="5"/>
  <c r="O58" i="5"/>
  <c r="O54" i="5"/>
  <c r="O50" i="5"/>
  <c r="O46" i="5"/>
  <c r="O42" i="5"/>
  <c r="O38" i="5"/>
  <c r="O34" i="5"/>
  <c r="O30" i="5"/>
  <c r="O26" i="5"/>
  <c r="O22" i="5"/>
  <c r="O18" i="5"/>
  <c r="O14" i="5"/>
  <c r="O10" i="5"/>
  <c r="O6" i="5"/>
  <c r="O4" i="5"/>
  <c r="O205" i="5"/>
  <c r="O201" i="5"/>
  <c r="O197" i="5"/>
  <c r="O193" i="5"/>
  <c r="O189" i="5"/>
  <c r="O185" i="5"/>
  <c r="O181" i="5"/>
  <c r="O177" i="5"/>
  <c r="O173" i="5"/>
  <c r="O169" i="5"/>
  <c r="O165" i="5"/>
  <c r="O161" i="5"/>
  <c r="O157" i="5"/>
  <c r="O153" i="5"/>
  <c r="O149" i="5"/>
  <c r="O145" i="5"/>
  <c r="O141" i="5"/>
  <c r="O137" i="5"/>
  <c r="O133" i="5"/>
  <c r="O129" i="5"/>
  <c r="O125" i="5"/>
  <c r="O121" i="5"/>
  <c r="O117" i="5"/>
  <c r="O113" i="5"/>
  <c r="O109" i="5"/>
  <c r="O105" i="5"/>
  <c r="O101" i="5"/>
  <c r="O97" i="5"/>
  <c r="O93" i="5"/>
  <c r="O89" i="5"/>
  <c r="O85" i="5"/>
  <c r="O81" i="5"/>
  <c r="O77" i="5"/>
  <c r="O73" i="5"/>
  <c r="O69" i="5"/>
  <c r="O65" i="5"/>
  <c r="O61" i="5"/>
  <c r="O57" i="5"/>
  <c r="O53" i="5"/>
  <c r="O49" i="5"/>
  <c r="O45" i="5"/>
  <c r="O41" i="5"/>
  <c r="O37" i="5"/>
  <c r="O33" i="5"/>
  <c r="O29" i="5"/>
  <c r="O25" i="5"/>
  <c r="O21" i="5"/>
  <c r="O17" i="5"/>
  <c r="O13" i="5"/>
  <c r="O9" i="5"/>
  <c r="O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4" i="5"/>
  <c r="G4" i="5"/>
  <c r="G5" i="5"/>
  <c r="G6" i="5"/>
  <c r="P6" i="5"/>
  <c r="G7" i="5"/>
  <c r="P7" i="5"/>
  <c r="G8" i="5"/>
  <c r="P8" i="5"/>
  <c r="G9" i="5"/>
  <c r="G10" i="5"/>
  <c r="P10" i="5"/>
  <c r="G11" i="5"/>
  <c r="P11" i="5"/>
  <c r="G12" i="5"/>
  <c r="P12" i="5"/>
  <c r="G13" i="5"/>
  <c r="G14" i="5"/>
  <c r="P14" i="5"/>
  <c r="G15" i="5"/>
  <c r="P15" i="5"/>
  <c r="G16" i="5"/>
  <c r="P16" i="5"/>
  <c r="G17" i="5"/>
  <c r="G18" i="5"/>
  <c r="P18" i="5"/>
  <c r="G19" i="5"/>
  <c r="P19" i="5"/>
  <c r="G20" i="5"/>
  <c r="P20" i="5"/>
  <c r="G21" i="5"/>
  <c r="G22" i="5"/>
  <c r="P22" i="5"/>
  <c r="G23" i="5"/>
  <c r="P23" i="5"/>
  <c r="G24" i="5"/>
  <c r="P24" i="5"/>
  <c r="G25" i="5"/>
  <c r="G26" i="5"/>
  <c r="P26" i="5"/>
  <c r="G27" i="5"/>
  <c r="P27" i="5"/>
  <c r="G28" i="5"/>
  <c r="P28" i="5"/>
  <c r="G29" i="5"/>
  <c r="G30" i="5"/>
  <c r="P30" i="5"/>
  <c r="G31" i="5"/>
  <c r="P31" i="5"/>
  <c r="G32" i="5"/>
  <c r="P32" i="5"/>
  <c r="G33" i="5"/>
  <c r="G34" i="5"/>
  <c r="P34" i="5"/>
  <c r="G35" i="5"/>
  <c r="P35" i="5"/>
  <c r="G36" i="5"/>
  <c r="P36" i="5"/>
  <c r="G37" i="5"/>
  <c r="G38" i="5"/>
  <c r="P38" i="5"/>
  <c r="G39" i="5"/>
  <c r="P39" i="5"/>
  <c r="G40" i="5"/>
  <c r="P40" i="5"/>
  <c r="G41" i="5"/>
  <c r="G42" i="5"/>
  <c r="P42" i="5"/>
  <c r="G43" i="5"/>
  <c r="P43" i="5"/>
  <c r="G44" i="5"/>
  <c r="P44" i="5"/>
  <c r="G45" i="5"/>
  <c r="G46" i="5"/>
  <c r="P46" i="5"/>
  <c r="G47" i="5"/>
  <c r="P47" i="5"/>
  <c r="G48" i="5"/>
  <c r="P48" i="5"/>
  <c r="G49" i="5"/>
  <c r="G50" i="5"/>
  <c r="P50" i="5"/>
  <c r="G51" i="5"/>
  <c r="P51" i="5"/>
  <c r="G52" i="5"/>
  <c r="P52" i="5"/>
  <c r="G53" i="5"/>
  <c r="G54" i="5"/>
  <c r="P54" i="5"/>
  <c r="G55" i="5"/>
  <c r="P55" i="5"/>
  <c r="G56" i="5"/>
  <c r="P56" i="5"/>
  <c r="G57" i="5"/>
  <c r="G58" i="5"/>
  <c r="P58" i="5"/>
  <c r="G59" i="5"/>
  <c r="P59" i="5"/>
  <c r="G60" i="5"/>
  <c r="P60" i="5"/>
  <c r="G61" i="5"/>
  <c r="G62" i="5"/>
  <c r="P62" i="5"/>
  <c r="G63" i="5"/>
  <c r="P63" i="5"/>
  <c r="G64" i="5"/>
  <c r="P64" i="5"/>
  <c r="G65" i="5"/>
  <c r="G66" i="5"/>
  <c r="P66" i="5"/>
  <c r="G67" i="5"/>
  <c r="P67" i="5"/>
  <c r="G68" i="5"/>
  <c r="P68" i="5"/>
  <c r="G69" i="5"/>
  <c r="G70" i="5"/>
  <c r="P70" i="5"/>
  <c r="G71" i="5"/>
  <c r="P71" i="5"/>
  <c r="G72" i="5"/>
  <c r="P72" i="5"/>
  <c r="G73" i="5"/>
  <c r="G74" i="5"/>
  <c r="P74" i="5"/>
  <c r="G75" i="5"/>
  <c r="P75" i="5"/>
  <c r="G76" i="5"/>
  <c r="P76" i="5"/>
  <c r="G77" i="5"/>
  <c r="G78" i="5"/>
  <c r="P78" i="5"/>
  <c r="G79" i="5"/>
  <c r="P79" i="5"/>
  <c r="G80" i="5"/>
  <c r="P80" i="5"/>
  <c r="G81" i="5"/>
  <c r="G82" i="5"/>
  <c r="P82" i="5"/>
  <c r="G83" i="5"/>
  <c r="P83" i="5"/>
  <c r="G84" i="5"/>
  <c r="P84" i="5"/>
  <c r="G85" i="5"/>
  <c r="G86" i="5"/>
  <c r="P86" i="5"/>
  <c r="G87" i="5"/>
  <c r="P87" i="5"/>
  <c r="G88" i="5"/>
  <c r="P88" i="5"/>
  <c r="G89" i="5"/>
  <c r="G90" i="5"/>
  <c r="P90" i="5"/>
  <c r="G91" i="5"/>
  <c r="P91" i="5"/>
  <c r="G92" i="5"/>
  <c r="P92" i="5"/>
  <c r="G93" i="5"/>
  <c r="G94" i="5"/>
  <c r="P94" i="5"/>
  <c r="G95" i="5"/>
  <c r="P95" i="5"/>
  <c r="G96" i="5"/>
  <c r="P96" i="5"/>
  <c r="G97" i="5"/>
  <c r="G98" i="5"/>
  <c r="P98" i="5"/>
  <c r="G99" i="5"/>
  <c r="P99" i="5"/>
  <c r="G100" i="5"/>
  <c r="P100" i="5"/>
  <c r="G101" i="5"/>
  <c r="G102" i="5"/>
  <c r="P102" i="5"/>
  <c r="G103" i="5"/>
  <c r="P103" i="5"/>
  <c r="G104" i="5"/>
  <c r="P104" i="5"/>
  <c r="G105" i="5"/>
  <c r="G106" i="5"/>
  <c r="P106" i="5"/>
  <c r="G107" i="5"/>
  <c r="P107" i="5"/>
  <c r="G108" i="5"/>
  <c r="P108" i="5"/>
  <c r="G109" i="5"/>
  <c r="G110" i="5"/>
  <c r="P110" i="5"/>
  <c r="G111" i="5"/>
  <c r="P111" i="5"/>
  <c r="G112" i="5"/>
  <c r="P112" i="5"/>
  <c r="G113" i="5"/>
  <c r="G114" i="5"/>
  <c r="P114" i="5"/>
  <c r="G115" i="5"/>
  <c r="P115" i="5"/>
  <c r="G116" i="5"/>
  <c r="P116" i="5"/>
  <c r="G117" i="5"/>
  <c r="G118" i="5"/>
  <c r="P118" i="5"/>
  <c r="G119" i="5"/>
  <c r="P119" i="5"/>
  <c r="G120" i="5"/>
  <c r="P120" i="5"/>
  <c r="G121" i="5"/>
  <c r="G122" i="5"/>
  <c r="P122" i="5"/>
  <c r="G123" i="5"/>
  <c r="P123" i="5"/>
  <c r="G124" i="5"/>
  <c r="P124" i="5"/>
  <c r="G125" i="5"/>
  <c r="G126" i="5"/>
  <c r="P126" i="5"/>
  <c r="G127" i="5"/>
  <c r="P127" i="5"/>
  <c r="G128" i="5"/>
  <c r="P128" i="5"/>
  <c r="G129" i="5"/>
  <c r="G130" i="5"/>
  <c r="P130" i="5"/>
  <c r="G131" i="5"/>
  <c r="P131" i="5"/>
  <c r="G132" i="5"/>
  <c r="P132" i="5"/>
  <c r="G133" i="5"/>
  <c r="G134" i="5"/>
  <c r="P134" i="5"/>
  <c r="G135" i="5"/>
  <c r="P135" i="5"/>
  <c r="G136" i="5"/>
  <c r="P136" i="5"/>
  <c r="G137" i="5"/>
  <c r="G138" i="5"/>
  <c r="P138" i="5"/>
  <c r="G139" i="5"/>
  <c r="P139" i="5"/>
  <c r="G140" i="5"/>
  <c r="P140" i="5"/>
  <c r="G141" i="5"/>
  <c r="G142" i="5"/>
  <c r="P142" i="5"/>
  <c r="G143" i="5"/>
  <c r="P143" i="5"/>
  <c r="G144" i="5"/>
  <c r="P144" i="5"/>
  <c r="G145" i="5"/>
  <c r="G146" i="5"/>
  <c r="P146" i="5"/>
  <c r="G147" i="5"/>
  <c r="P147" i="5"/>
  <c r="G148" i="5"/>
  <c r="P148" i="5"/>
  <c r="G149" i="5"/>
  <c r="G150" i="5"/>
  <c r="P150" i="5"/>
  <c r="G151" i="5"/>
  <c r="P151" i="5"/>
  <c r="G152" i="5"/>
  <c r="P152" i="5"/>
  <c r="G153" i="5"/>
  <c r="G154" i="5"/>
  <c r="P154" i="5"/>
  <c r="G155" i="5"/>
  <c r="P155" i="5"/>
  <c r="G156" i="5"/>
  <c r="P156" i="5"/>
  <c r="G157" i="5"/>
  <c r="G158" i="5"/>
  <c r="P158" i="5"/>
  <c r="G159" i="5"/>
  <c r="P159" i="5"/>
  <c r="G160" i="5"/>
  <c r="P160" i="5"/>
  <c r="G161" i="5"/>
  <c r="G162" i="5"/>
  <c r="P162" i="5"/>
  <c r="G163" i="5"/>
  <c r="P163" i="5"/>
  <c r="G164" i="5"/>
  <c r="P164" i="5"/>
  <c r="G165" i="5"/>
  <c r="G166" i="5"/>
  <c r="P166" i="5"/>
  <c r="G167" i="5"/>
  <c r="P167" i="5"/>
  <c r="G168" i="5"/>
  <c r="P168" i="5"/>
  <c r="G169" i="5"/>
  <c r="G170" i="5"/>
  <c r="P170" i="5"/>
  <c r="G171" i="5"/>
  <c r="P171" i="5"/>
  <c r="G172" i="5"/>
  <c r="P172" i="5"/>
  <c r="G173" i="5"/>
  <c r="G174" i="5"/>
  <c r="P174" i="5"/>
  <c r="G175" i="5"/>
  <c r="P175" i="5"/>
  <c r="G176" i="5"/>
  <c r="P176" i="5"/>
  <c r="G177" i="5"/>
  <c r="G178" i="5"/>
  <c r="P178" i="5"/>
  <c r="G179" i="5"/>
  <c r="P179" i="5"/>
  <c r="G180" i="5"/>
  <c r="P180" i="5"/>
  <c r="G181" i="5"/>
  <c r="G182" i="5"/>
  <c r="P182" i="5"/>
  <c r="G183" i="5"/>
  <c r="P183" i="5"/>
  <c r="G184" i="5"/>
  <c r="P184" i="5"/>
  <c r="G185" i="5"/>
  <c r="G186" i="5"/>
  <c r="P186" i="5"/>
  <c r="G187" i="5"/>
  <c r="P187" i="5"/>
  <c r="G188" i="5"/>
  <c r="P188" i="5"/>
  <c r="G189" i="5"/>
  <c r="G190" i="5"/>
  <c r="P190" i="5"/>
  <c r="G191" i="5"/>
  <c r="P191" i="5"/>
  <c r="G192" i="5"/>
  <c r="P192" i="5"/>
  <c r="G193" i="5"/>
  <c r="G194" i="5"/>
  <c r="P194" i="5"/>
  <c r="G195" i="5"/>
  <c r="P195" i="5"/>
  <c r="G196" i="5"/>
  <c r="P196" i="5"/>
  <c r="G197" i="5"/>
  <c r="G198" i="5"/>
  <c r="P198" i="5"/>
  <c r="G199" i="5"/>
  <c r="P199" i="5"/>
  <c r="G200" i="5"/>
  <c r="P200" i="5"/>
  <c r="G201" i="5"/>
  <c r="G202" i="5"/>
  <c r="P202" i="5"/>
  <c r="G203" i="5"/>
  <c r="P203" i="5"/>
  <c r="G204" i="5"/>
  <c r="P204" i="5"/>
  <c r="G205" i="5"/>
  <c r="G206" i="5"/>
  <c r="P206" i="5"/>
  <c r="G207" i="5"/>
  <c r="P207" i="5"/>
  <c r="G208" i="5"/>
  <c r="P208" i="5"/>
  <c r="D30" i="5"/>
  <c r="B30" i="5"/>
  <c r="A30" i="5"/>
  <c r="P9" i="5"/>
  <c r="P25" i="5"/>
  <c r="P41" i="5"/>
  <c r="P57" i="5"/>
  <c r="P73" i="5"/>
  <c r="P89" i="5"/>
  <c r="P105" i="5"/>
  <c r="P121" i="5"/>
  <c r="P137" i="5"/>
  <c r="P153" i="5"/>
  <c r="P169" i="5"/>
  <c r="P185" i="5"/>
  <c r="P201" i="5"/>
  <c r="P13" i="5"/>
  <c r="P29" i="5"/>
  <c r="P45" i="5"/>
  <c r="P61" i="5"/>
  <c r="P77" i="5"/>
  <c r="P93" i="5"/>
  <c r="P109" i="5"/>
  <c r="P125" i="5"/>
  <c r="P141" i="5"/>
  <c r="P157" i="5"/>
  <c r="P173" i="5"/>
  <c r="P189" i="5"/>
  <c r="P205" i="5"/>
  <c r="P17" i="5"/>
  <c r="P33" i="5"/>
  <c r="P49" i="5"/>
  <c r="P65" i="5"/>
  <c r="P81" i="5"/>
  <c r="P97" i="5"/>
  <c r="P113" i="5"/>
  <c r="P129" i="5"/>
  <c r="P145" i="5"/>
  <c r="P161" i="5"/>
  <c r="P177" i="5"/>
  <c r="P193" i="5"/>
  <c r="P4" i="5"/>
  <c r="P5" i="5"/>
  <c r="P21" i="5"/>
  <c r="P37" i="5"/>
  <c r="P53" i="5"/>
  <c r="P69" i="5"/>
  <c r="P85" i="5"/>
  <c r="P101" i="5"/>
  <c r="P117" i="5"/>
  <c r="P133" i="5"/>
  <c r="P149" i="5"/>
  <c r="P165" i="5"/>
  <c r="P181" i="5"/>
  <c r="P197" i="5"/>
  <c r="R208" i="5"/>
  <c r="X208" i="5"/>
  <c r="Q208" i="5"/>
  <c r="W208" i="5"/>
  <c r="R204" i="5"/>
  <c r="X204" i="5"/>
  <c r="Q204" i="5"/>
  <c r="W204" i="5"/>
  <c r="R200" i="5"/>
  <c r="X200" i="5"/>
  <c r="Q200" i="5"/>
  <c r="W200" i="5"/>
  <c r="R196" i="5"/>
  <c r="X196" i="5"/>
  <c r="Q196" i="5"/>
  <c r="W196" i="5"/>
  <c r="R192" i="5"/>
  <c r="X192" i="5"/>
  <c r="Q192" i="5"/>
  <c r="W192" i="5"/>
  <c r="R188" i="5"/>
  <c r="X188" i="5"/>
  <c r="Q188" i="5"/>
  <c r="W188" i="5"/>
  <c r="R184" i="5"/>
  <c r="X184" i="5"/>
  <c r="Q184" i="5"/>
  <c r="W184" i="5"/>
  <c r="R180" i="5"/>
  <c r="X180" i="5"/>
  <c r="Q180" i="5"/>
  <c r="W180" i="5"/>
  <c r="R176" i="5"/>
  <c r="X176" i="5"/>
  <c r="Q176" i="5"/>
  <c r="W176" i="5"/>
  <c r="R172" i="5"/>
  <c r="X172" i="5"/>
  <c r="Q172" i="5"/>
  <c r="W172" i="5"/>
  <c r="R168" i="5"/>
  <c r="X168" i="5"/>
  <c r="Q168" i="5"/>
  <c r="W168" i="5"/>
  <c r="R164" i="5"/>
  <c r="X164" i="5"/>
  <c r="Q164" i="5"/>
  <c r="W164" i="5"/>
  <c r="R160" i="5"/>
  <c r="X160" i="5"/>
  <c r="Q160" i="5"/>
  <c r="W160" i="5"/>
  <c r="R156" i="5"/>
  <c r="X156" i="5"/>
  <c r="Q156" i="5"/>
  <c r="W156" i="5"/>
  <c r="R152" i="5"/>
  <c r="X152" i="5"/>
  <c r="Q152" i="5"/>
  <c r="W152" i="5"/>
  <c r="R148" i="5"/>
  <c r="X148" i="5"/>
  <c r="Q148" i="5"/>
  <c r="W148" i="5"/>
  <c r="R144" i="5"/>
  <c r="X144" i="5"/>
  <c r="Q144" i="5"/>
  <c r="W144" i="5"/>
  <c r="R140" i="5"/>
  <c r="X140" i="5"/>
  <c r="Q140" i="5"/>
  <c r="W140" i="5"/>
  <c r="R136" i="5"/>
  <c r="X136" i="5"/>
  <c r="Q136" i="5"/>
  <c r="W136" i="5"/>
  <c r="R132" i="5"/>
  <c r="X132" i="5"/>
  <c r="Q132" i="5"/>
  <c r="W132" i="5"/>
  <c r="R128" i="5"/>
  <c r="X128" i="5"/>
  <c r="Q128" i="5"/>
  <c r="W128" i="5"/>
  <c r="R124" i="5"/>
  <c r="X124" i="5"/>
  <c r="Q124" i="5"/>
  <c r="W124" i="5"/>
  <c r="R120" i="5"/>
  <c r="X120" i="5"/>
  <c r="Q120" i="5"/>
  <c r="W120" i="5"/>
  <c r="R116" i="5"/>
  <c r="X116" i="5"/>
  <c r="Q116" i="5"/>
  <c r="W116" i="5"/>
  <c r="R112" i="5"/>
  <c r="X112" i="5"/>
  <c r="Q112" i="5"/>
  <c r="W112" i="5"/>
  <c r="R108" i="5"/>
  <c r="X108" i="5"/>
  <c r="Q108" i="5"/>
  <c r="W108" i="5"/>
  <c r="R104" i="5"/>
  <c r="X104" i="5"/>
  <c r="Q104" i="5"/>
  <c r="W104" i="5"/>
  <c r="R100" i="5"/>
  <c r="X100" i="5"/>
  <c r="Q100" i="5"/>
  <c r="W100" i="5"/>
  <c r="R96" i="5"/>
  <c r="X96" i="5"/>
  <c r="Q96" i="5"/>
  <c r="W96" i="5"/>
  <c r="R92" i="5"/>
  <c r="X92" i="5"/>
  <c r="Q92" i="5"/>
  <c r="W92" i="5"/>
  <c r="R88" i="5"/>
  <c r="X88" i="5"/>
  <c r="Q88" i="5"/>
  <c r="W88" i="5"/>
  <c r="R84" i="5"/>
  <c r="X84" i="5"/>
  <c r="Q84" i="5"/>
  <c r="W84" i="5"/>
  <c r="R80" i="5"/>
  <c r="X80" i="5"/>
  <c r="Q80" i="5"/>
  <c r="W80" i="5"/>
  <c r="R76" i="5"/>
  <c r="X76" i="5"/>
  <c r="Q76" i="5"/>
  <c r="W76" i="5"/>
  <c r="R72" i="5"/>
  <c r="X72" i="5"/>
  <c r="Q72" i="5"/>
  <c r="W72" i="5"/>
  <c r="R68" i="5"/>
  <c r="X68" i="5"/>
  <c r="Q68" i="5"/>
  <c r="W68" i="5"/>
  <c r="R64" i="5"/>
  <c r="X64" i="5"/>
  <c r="Q64" i="5"/>
  <c r="W64" i="5"/>
  <c r="R60" i="5"/>
  <c r="X60" i="5"/>
  <c r="Q60" i="5"/>
  <c r="W60" i="5"/>
  <c r="R56" i="5"/>
  <c r="X56" i="5"/>
  <c r="Q56" i="5"/>
  <c r="W56" i="5"/>
  <c r="R52" i="5"/>
  <c r="X52" i="5"/>
  <c r="Q52" i="5"/>
  <c r="W52" i="5"/>
  <c r="R48" i="5"/>
  <c r="X48" i="5"/>
  <c r="Q48" i="5"/>
  <c r="W48" i="5"/>
  <c r="R44" i="5"/>
  <c r="X44" i="5"/>
  <c r="Q44" i="5"/>
  <c r="W44" i="5"/>
  <c r="R40" i="5"/>
  <c r="X40" i="5"/>
  <c r="Q40" i="5"/>
  <c r="W40" i="5"/>
  <c r="R36" i="5"/>
  <c r="X36" i="5"/>
  <c r="Q36" i="5"/>
  <c r="W36" i="5"/>
  <c r="R32" i="5"/>
  <c r="X32" i="5"/>
  <c r="Q32" i="5"/>
  <c r="W32" i="5"/>
  <c r="R28" i="5"/>
  <c r="X28" i="5"/>
  <c r="Q28" i="5"/>
  <c r="W28" i="5"/>
  <c r="R24" i="5"/>
  <c r="X24" i="5"/>
  <c r="Q24" i="5"/>
  <c r="W24" i="5"/>
  <c r="R20" i="5"/>
  <c r="X20" i="5"/>
  <c r="Q20" i="5"/>
  <c r="W20" i="5"/>
  <c r="R16" i="5"/>
  <c r="X16" i="5"/>
  <c r="Q16" i="5"/>
  <c r="W16" i="5"/>
  <c r="R12" i="5"/>
  <c r="X12" i="5"/>
  <c r="Q12" i="5"/>
  <c r="W12" i="5"/>
  <c r="R8" i="5"/>
  <c r="X8" i="5"/>
  <c r="Q8" i="5"/>
  <c r="W8" i="5"/>
  <c r="Q207" i="5"/>
  <c r="W207" i="5"/>
  <c r="R207" i="5"/>
  <c r="X207" i="5"/>
  <c r="Q203" i="5"/>
  <c r="W203" i="5"/>
  <c r="R203" i="5"/>
  <c r="X203" i="5"/>
  <c r="Q199" i="5"/>
  <c r="W199" i="5"/>
  <c r="R199" i="5"/>
  <c r="X199" i="5"/>
  <c r="Q195" i="5"/>
  <c r="W195" i="5"/>
  <c r="R195" i="5"/>
  <c r="X195" i="5"/>
  <c r="Q191" i="5"/>
  <c r="W191" i="5"/>
  <c r="R191" i="5"/>
  <c r="X191" i="5"/>
  <c r="Q187" i="5"/>
  <c r="W187" i="5"/>
  <c r="R187" i="5"/>
  <c r="X187" i="5"/>
  <c r="Q183" i="5"/>
  <c r="W183" i="5"/>
  <c r="R183" i="5"/>
  <c r="X183" i="5"/>
  <c r="Q179" i="5"/>
  <c r="W179" i="5"/>
  <c r="R179" i="5"/>
  <c r="X179" i="5"/>
  <c r="Q175" i="5"/>
  <c r="W175" i="5"/>
  <c r="R175" i="5"/>
  <c r="X175" i="5"/>
  <c r="Q171" i="5"/>
  <c r="W171" i="5"/>
  <c r="R171" i="5"/>
  <c r="X171" i="5"/>
  <c r="Q167" i="5"/>
  <c r="W167" i="5"/>
  <c r="R167" i="5"/>
  <c r="X167" i="5"/>
  <c r="Q163" i="5"/>
  <c r="W163" i="5"/>
  <c r="R163" i="5"/>
  <c r="X163" i="5"/>
  <c r="Q159" i="5"/>
  <c r="W159" i="5"/>
  <c r="R159" i="5"/>
  <c r="X159" i="5"/>
  <c r="Q155" i="5"/>
  <c r="W155" i="5"/>
  <c r="R155" i="5"/>
  <c r="X155" i="5"/>
  <c r="Q151" i="5"/>
  <c r="W151" i="5"/>
  <c r="R151" i="5"/>
  <c r="X151" i="5"/>
  <c r="Q147" i="5"/>
  <c r="W147" i="5"/>
  <c r="R147" i="5"/>
  <c r="X147" i="5"/>
  <c r="Q143" i="5"/>
  <c r="W143" i="5"/>
  <c r="R143" i="5"/>
  <c r="X143" i="5"/>
  <c r="Q139" i="5"/>
  <c r="W139" i="5"/>
  <c r="R139" i="5"/>
  <c r="X139" i="5"/>
  <c r="R135" i="5"/>
  <c r="X135" i="5"/>
  <c r="Q135" i="5"/>
  <c r="W135" i="5"/>
  <c r="R131" i="5"/>
  <c r="X131" i="5"/>
  <c r="Q131" i="5"/>
  <c r="W131" i="5"/>
  <c r="R127" i="5"/>
  <c r="X127" i="5"/>
  <c r="Q127" i="5"/>
  <c r="W127" i="5"/>
  <c r="Q123" i="5"/>
  <c r="W123" i="5"/>
  <c r="R123" i="5"/>
  <c r="X123" i="5"/>
  <c r="Q119" i="5"/>
  <c r="W119" i="5"/>
  <c r="R119" i="5"/>
  <c r="X119" i="5"/>
  <c r="Q115" i="5"/>
  <c r="W115" i="5"/>
  <c r="R115" i="5"/>
  <c r="X115" i="5"/>
  <c r="Q111" i="5"/>
  <c r="W111" i="5"/>
  <c r="R111" i="5"/>
  <c r="X111" i="5"/>
  <c r="Q107" i="5"/>
  <c r="W107" i="5"/>
  <c r="R107" i="5"/>
  <c r="X107" i="5"/>
  <c r="Q103" i="5"/>
  <c r="W103" i="5"/>
  <c r="R103" i="5"/>
  <c r="X103" i="5"/>
  <c r="Q99" i="5"/>
  <c r="W99" i="5"/>
  <c r="R99" i="5"/>
  <c r="X99" i="5"/>
  <c r="Q95" i="5"/>
  <c r="W95" i="5"/>
  <c r="R95" i="5"/>
  <c r="X95" i="5"/>
  <c r="Q91" i="5"/>
  <c r="W91" i="5"/>
  <c r="R91" i="5"/>
  <c r="X91" i="5"/>
  <c r="Q87" i="5"/>
  <c r="W87" i="5"/>
  <c r="R87" i="5"/>
  <c r="X87" i="5"/>
  <c r="Q83" i="5"/>
  <c r="W83" i="5"/>
  <c r="R83" i="5"/>
  <c r="X83" i="5"/>
  <c r="Q79" i="5"/>
  <c r="W79" i="5"/>
  <c r="R79" i="5"/>
  <c r="X79" i="5"/>
  <c r="Q75" i="5"/>
  <c r="W75" i="5"/>
  <c r="R75" i="5"/>
  <c r="X75" i="5"/>
  <c r="Q71" i="5"/>
  <c r="W71" i="5"/>
  <c r="R71" i="5"/>
  <c r="X71" i="5"/>
  <c r="Q67" i="5"/>
  <c r="W67" i="5"/>
  <c r="R67" i="5"/>
  <c r="X67" i="5"/>
  <c r="Q63" i="5"/>
  <c r="W63" i="5"/>
  <c r="R63" i="5"/>
  <c r="X63" i="5"/>
  <c r="Q59" i="5"/>
  <c r="W59" i="5"/>
  <c r="R59" i="5"/>
  <c r="X59" i="5"/>
  <c r="Q55" i="5"/>
  <c r="W55" i="5"/>
  <c r="R55" i="5"/>
  <c r="X55" i="5"/>
  <c r="Q51" i="5"/>
  <c r="W51" i="5"/>
  <c r="R51" i="5"/>
  <c r="X51" i="5"/>
  <c r="Q47" i="5"/>
  <c r="W47" i="5"/>
  <c r="R47" i="5"/>
  <c r="X47" i="5"/>
  <c r="Q43" i="5"/>
  <c r="W43" i="5"/>
  <c r="R43" i="5"/>
  <c r="X43" i="5"/>
  <c r="Q39" i="5"/>
  <c r="W39" i="5"/>
  <c r="R39" i="5"/>
  <c r="X39" i="5"/>
  <c r="Q35" i="5"/>
  <c r="W35" i="5"/>
  <c r="R35" i="5"/>
  <c r="X35" i="5"/>
  <c r="Q31" i="5"/>
  <c r="W31" i="5"/>
  <c r="R31" i="5"/>
  <c r="X31" i="5"/>
  <c r="Q27" i="5"/>
  <c r="W27" i="5"/>
  <c r="R27" i="5"/>
  <c r="X27" i="5"/>
  <c r="Q23" i="5"/>
  <c r="W23" i="5"/>
  <c r="R23" i="5"/>
  <c r="X23" i="5"/>
  <c r="Q19" i="5"/>
  <c r="W19" i="5"/>
  <c r="R19" i="5"/>
  <c r="X19" i="5"/>
  <c r="Q15" i="5"/>
  <c r="W15" i="5"/>
  <c r="R15" i="5"/>
  <c r="X15" i="5"/>
  <c r="Q11" i="5"/>
  <c r="W11" i="5"/>
  <c r="R11" i="5"/>
  <c r="X11" i="5"/>
  <c r="Q7" i="5"/>
  <c r="W7" i="5"/>
  <c r="R7" i="5"/>
  <c r="X7" i="5"/>
  <c r="R206" i="5"/>
  <c r="X206" i="5"/>
  <c r="Q206" i="5"/>
  <c r="W206" i="5"/>
  <c r="R202" i="5"/>
  <c r="X202" i="5"/>
  <c r="Q202" i="5"/>
  <c r="W202" i="5"/>
  <c r="R198" i="5"/>
  <c r="X198" i="5"/>
  <c r="Q198" i="5"/>
  <c r="W198" i="5"/>
  <c r="R194" i="5"/>
  <c r="X194" i="5"/>
  <c r="Q194" i="5"/>
  <c r="W194" i="5"/>
  <c r="R190" i="5"/>
  <c r="X190" i="5"/>
  <c r="Q190" i="5"/>
  <c r="W190" i="5"/>
  <c r="R186" i="5"/>
  <c r="X186" i="5"/>
  <c r="Q186" i="5"/>
  <c r="W186" i="5"/>
  <c r="R182" i="5"/>
  <c r="X182" i="5"/>
  <c r="Q182" i="5"/>
  <c r="W182" i="5"/>
  <c r="R178" i="5"/>
  <c r="X178" i="5"/>
  <c r="Q178" i="5"/>
  <c r="W178" i="5"/>
  <c r="R174" i="5"/>
  <c r="X174" i="5"/>
  <c r="Q174" i="5"/>
  <c r="W174" i="5"/>
  <c r="R170" i="5"/>
  <c r="X170" i="5"/>
  <c r="Q170" i="5"/>
  <c r="W170" i="5"/>
  <c r="R166" i="5"/>
  <c r="X166" i="5"/>
  <c r="Q166" i="5"/>
  <c r="W166" i="5"/>
  <c r="R162" i="5"/>
  <c r="X162" i="5"/>
  <c r="Q162" i="5"/>
  <c r="W162" i="5"/>
  <c r="R158" i="5"/>
  <c r="X158" i="5"/>
  <c r="Q158" i="5"/>
  <c r="W158" i="5"/>
  <c r="R154" i="5"/>
  <c r="X154" i="5"/>
  <c r="Q154" i="5"/>
  <c r="W154" i="5"/>
  <c r="R150" i="5"/>
  <c r="X150" i="5"/>
  <c r="Q150" i="5"/>
  <c r="W150" i="5"/>
  <c r="R146" i="5"/>
  <c r="X146" i="5"/>
  <c r="Q146" i="5"/>
  <c r="W146" i="5"/>
  <c r="R142" i="5"/>
  <c r="X142" i="5"/>
  <c r="Q142" i="5"/>
  <c r="W142" i="5"/>
  <c r="R138" i="5"/>
  <c r="X138" i="5"/>
  <c r="Q138" i="5"/>
  <c r="W138" i="5"/>
  <c r="R134" i="5"/>
  <c r="X134" i="5"/>
  <c r="Q134" i="5"/>
  <c r="W134" i="5"/>
  <c r="R130" i="5"/>
  <c r="X130" i="5"/>
  <c r="Q130" i="5"/>
  <c r="W130" i="5"/>
  <c r="R126" i="5"/>
  <c r="X126" i="5"/>
  <c r="Q126" i="5"/>
  <c r="W126" i="5"/>
  <c r="R122" i="5"/>
  <c r="X122" i="5"/>
  <c r="Q122" i="5"/>
  <c r="W122" i="5"/>
  <c r="R118" i="5"/>
  <c r="X118" i="5"/>
  <c r="Q118" i="5"/>
  <c r="W118" i="5"/>
  <c r="R114" i="5"/>
  <c r="X114" i="5"/>
  <c r="Q114" i="5"/>
  <c r="W114" i="5"/>
  <c r="R110" i="5"/>
  <c r="X110" i="5"/>
  <c r="Q110" i="5"/>
  <c r="W110" i="5"/>
  <c r="R106" i="5"/>
  <c r="X106" i="5"/>
  <c r="Q106" i="5"/>
  <c r="W106" i="5"/>
  <c r="R102" i="5"/>
  <c r="X102" i="5"/>
  <c r="Q102" i="5"/>
  <c r="W102" i="5"/>
  <c r="R98" i="5"/>
  <c r="X98" i="5"/>
  <c r="Q98" i="5"/>
  <c r="W98" i="5"/>
  <c r="R94" i="5"/>
  <c r="X94" i="5"/>
  <c r="Q94" i="5"/>
  <c r="W94" i="5"/>
  <c r="R90" i="5"/>
  <c r="X90" i="5"/>
  <c r="Q90" i="5"/>
  <c r="W90" i="5"/>
  <c r="R86" i="5"/>
  <c r="X86" i="5"/>
  <c r="Q86" i="5"/>
  <c r="W86" i="5"/>
  <c r="R82" i="5"/>
  <c r="X82" i="5"/>
  <c r="Q82" i="5"/>
  <c r="W82" i="5"/>
  <c r="R78" i="5"/>
  <c r="X78" i="5"/>
  <c r="Q78" i="5"/>
  <c r="W78" i="5"/>
  <c r="R74" i="5"/>
  <c r="X74" i="5"/>
  <c r="Q74" i="5"/>
  <c r="W74" i="5"/>
  <c r="R70" i="5"/>
  <c r="X70" i="5"/>
  <c r="Q70" i="5"/>
  <c r="W70" i="5"/>
  <c r="R66" i="5"/>
  <c r="X66" i="5"/>
  <c r="Q66" i="5"/>
  <c r="W66" i="5"/>
  <c r="R62" i="5"/>
  <c r="X62" i="5"/>
  <c r="Q62" i="5"/>
  <c r="W62" i="5"/>
  <c r="R58" i="5"/>
  <c r="X58" i="5"/>
  <c r="Q58" i="5"/>
  <c r="W58" i="5"/>
  <c r="R54" i="5"/>
  <c r="X54" i="5"/>
  <c r="Q54" i="5"/>
  <c r="W54" i="5"/>
  <c r="R50" i="5"/>
  <c r="X50" i="5"/>
  <c r="Q50" i="5"/>
  <c r="W50" i="5"/>
  <c r="R46" i="5"/>
  <c r="X46" i="5"/>
  <c r="Q46" i="5"/>
  <c r="W46" i="5"/>
  <c r="R42" i="5"/>
  <c r="X42" i="5"/>
  <c r="Q42" i="5"/>
  <c r="W42" i="5"/>
  <c r="R38" i="5"/>
  <c r="X38" i="5"/>
  <c r="Q38" i="5"/>
  <c r="W38" i="5"/>
  <c r="R34" i="5"/>
  <c r="X34" i="5"/>
  <c r="Q34" i="5"/>
  <c r="W34" i="5"/>
  <c r="R30" i="5"/>
  <c r="X30" i="5"/>
  <c r="Q30" i="5"/>
  <c r="W30" i="5"/>
  <c r="R26" i="5"/>
  <c r="X26" i="5"/>
  <c r="Q26" i="5"/>
  <c r="W26" i="5"/>
  <c r="R22" i="5"/>
  <c r="X22" i="5"/>
  <c r="Q22" i="5"/>
  <c r="W22" i="5"/>
  <c r="R18" i="5"/>
  <c r="X18" i="5"/>
  <c r="Q18" i="5"/>
  <c r="W18" i="5"/>
  <c r="R14" i="5"/>
  <c r="X14" i="5"/>
  <c r="Q14" i="5"/>
  <c r="W14" i="5"/>
  <c r="R10" i="5"/>
  <c r="X10" i="5"/>
  <c r="Q10" i="5"/>
  <c r="W10" i="5"/>
  <c r="R6" i="5"/>
  <c r="X6" i="5"/>
  <c r="Q6" i="5"/>
  <c r="W6" i="5"/>
  <c r="R4" i="5"/>
  <c r="X4" i="5"/>
  <c r="Q4" i="5"/>
  <c r="W4" i="5"/>
  <c r="Q205" i="5"/>
  <c r="W205" i="5"/>
  <c r="R205" i="5"/>
  <c r="X205" i="5"/>
  <c r="Q201" i="5"/>
  <c r="W201" i="5"/>
  <c r="R201" i="5"/>
  <c r="X201" i="5"/>
  <c r="Q197" i="5"/>
  <c r="W197" i="5"/>
  <c r="R197" i="5"/>
  <c r="X197" i="5"/>
  <c r="Q193" i="5"/>
  <c r="W193" i="5"/>
  <c r="R193" i="5"/>
  <c r="X193" i="5"/>
  <c r="Q189" i="5"/>
  <c r="W189" i="5"/>
  <c r="R189" i="5"/>
  <c r="X189" i="5"/>
  <c r="Q185" i="5"/>
  <c r="W185" i="5"/>
  <c r="R185" i="5"/>
  <c r="X185" i="5"/>
  <c r="Q181" i="5"/>
  <c r="W181" i="5"/>
  <c r="R181" i="5"/>
  <c r="X181" i="5"/>
  <c r="Q177" i="5"/>
  <c r="W177" i="5"/>
  <c r="R177" i="5"/>
  <c r="X177" i="5"/>
  <c r="Q173" i="5"/>
  <c r="W173" i="5"/>
  <c r="R173" i="5"/>
  <c r="X173" i="5"/>
  <c r="Q169" i="5"/>
  <c r="W169" i="5"/>
  <c r="R169" i="5"/>
  <c r="X169" i="5"/>
  <c r="Q165" i="5"/>
  <c r="W165" i="5"/>
  <c r="R165" i="5"/>
  <c r="X165" i="5"/>
  <c r="Q161" i="5"/>
  <c r="W161" i="5"/>
  <c r="R161" i="5"/>
  <c r="X161" i="5"/>
  <c r="Q157" i="5"/>
  <c r="W157" i="5"/>
  <c r="R157" i="5"/>
  <c r="X157" i="5"/>
  <c r="Q153" i="5"/>
  <c r="W153" i="5"/>
  <c r="R153" i="5"/>
  <c r="X153" i="5"/>
  <c r="Q149" i="5"/>
  <c r="W149" i="5"/>
  <c r="R149" i="5"/>
  <c r="X149" i="5"/>
  <c r="Q145" i="5"/>
  <c r="W145" i="5"/>
  <c r="R145" i="5"/>
  <c r="X145" i="5"/>
  <c r="Q141" i="5"/>
  <c r="W141" i="5"/>
  <c r="R141" i="5"/>
  <c r="X141" i="5"/>
  <c r="Q137" i="5"/>
  <c r="W137" i="5"/>
  <c r="R137" i="5"/>
  <c r="X137" i="5"/>
  <c r="R133" i="5"/>
  <c r="X133" i="5"/>
  <c r="Q133" i="5"/>
  <c r="W133" i="5"/>
  <c r="R129" i="5"/>
  <c r="X129" i="5"/>
  <c r="Q129" i="5"/>
  <c r="W129" i="5"/>
  <c r="Q125" i="5"/>
  <c r="W125" i="5"/>
  <c r="R125" i="5"/>
  <c r="X125" i="5"/>
  <c r="Q121" i="5"/>
  <c r="W121" i="5"/>
  <c r="R121" i="5"/>
  <c r="X121" i="5"/>
  <c r="Q117" i="5"/>
  <c r="W117" i="5"/>
  <c r="R117" i="5"/>
  <c r="X117" i="5"/>
  <c r="Q113" i="5"/>
  <c r="W113" i="5"/>
  <c r="R113" i="5"/>
  <c r="X113" i="5"/>
  <c r="Q109" i="5"/>
  <c r="W109" i="5"/>
  <c r="R109" i="5"/>
  <c r="X109" i="5"/>
  <c r="Q105" i="5"/>
  <c r="W105" i="5"/>
  <c r="R105" i="5"/>
  <c r="X105" i="5"/>
  <c r="Q101" i="5"/>
  <c r="W101" i="5"/>
  <c r="R101" i="5"/>
  <c r="X101" i="5"/>
  <c r="Q97" i="5"/>
  <c r="W97" i="5"/>
  <c r="R97" i="5"/>
  <c r="X97" i="5"/>
  <c r="Q93" i="5"/>
  <c r="W93" i="5"/>
  <c r="R93" i="5"/>
  <c r="X93" i="5"/>
  <c r="Q89" i="5"/>
  <c r="W89" i="5"/>
  <c r="R89" i="5"/>
  <c r="X89" i="5"/>
  <c r="Q85" i="5"/>
  <c r="W85" i="5"/>
  <c r="R85" i="5"/>
  <c r="X85" i="5"/>
  <c r="Q81" i="5"/>
  <c r="W81" i="5"/>
  <c r="R81" i="5"/>
  <c r="X81" i="5"/>
  <c r="Q77" i="5"/>
  <c r="W77" i="5"/>
  <c r="R77" i="5"/>
  <c r="X77" i="5"/>
  <c r="Q73" i="5"/>
  <c r="W73" i="5"/>
  <c r="R73" i="5"/>
  <c r="X73" i="5"/>
  <c r="Q69" i="5"/>
  <c r="W69" i="5"/>
  <c r="R69" i="5"/>
  <c r="X69" i="5"/>
  <c r="Q65" i="5"/>
  <c r="W65" i="5"/>
  <c r="R65" i="5"/>
  <c r="X65" i="5"/>
  <c r="Q61" i="5"/>
  <c r="W61" i="5"/>
  <c r="R61" i="5"/>
  <c r="X61" i="5"/>
  <c r="Q57" i="5"/>
  <c r="W57" i="5"/>
  <c r="R57" i="5"/>
  <c r="X57" i="5"/>
  <c r="Q53" i="5"/>
  <c r="W53" i="5"/>
  <c r="R53" i="5"/>
  <c r="X53" i="5"/>
  <c r="Q49" i="5"/>
  <c r="W49" i="5"/>
  <c r="R49" i="5"/>
  <c r="X49" i="5"/>
  <c r="Q45" i="5"/>
  <c r="W45" i="5"/>
  <c r="R45" i="5"/>
  <c r="X45" i="5"/>
  <c r="Q41" i="5"/>
  <c r="W41" i="5"/>
  <c r="R41" i="5"/>
  <c r="X41" i="5"/>
  <c r="Q37" i="5"/>
  <c r="W37" i="5"/>
  <c r="R37" i="5"/>
  <c r="X37" i="5"/>
  <c r="Q33" i="5"/>
  <c r="W33" i="5"/>
  <c r="R33" i="5"/>
  <c r="X33" i="5"/>
  <c r="Q29" i="5"/>
  <c r="W29" i="5"/>
  <c r="R29" i="5"/>
  <c r="X29" i="5"/>
  <c r="Q25" i="5"/>
  <c r="W25" i="5"/>
  <c r="R25" i="5"/>
  <c r="X25" i="5"/>
  <c r="Q21" i="5"/>
  <c r="W21" i="5"/>
  <c r="R21" i="5"/>
  <c r="X21" i="5"/>
  <c r="Q17" i="5"/>
  <c r="W17" i="5"/>
  <c r="R17" i="5"/>
  <c r="X17" i="5"/>
  <c r="Q13" i="5"/>
  <c r="W13" i="5"/>
  <c r="R13" i="5"/>
  <c r="X13" i="5"/>
  <c r="Q9" i="5"/>
  <c r="W9" i="5"/>
  <c r="R9" i="5"/>
  <c r="X9" i="5"/>
  <c r="Q5" i="5"/>
  <c r="W5" i="5"/>
  <c r="R5" i="5"/>
  <c r="X5" i="5"/>
  <c r="AM208" i="4"/>
  <c r="AN208" i="4"/>
  <c r="AM207" i="4"/>
  <c r="AN207" i="4"/>
  <c r="AM206" i="4"/>
  <c r="AN206" i="4"/>
  <c r="AM205" i="4"/>
  <c r="AN205" i="4"/>
  <c r="AM204" i="4"/>
  <c r="AN204" i="4"/>
  <c r="AM203" i="4"/>
  <c r="AN203" i="4"/>
  <c r="AM202" i="4"/>
  <c r="AN202" i="4"/>
  <c r="AM201" i="4"/>
  <c r="AN201" i="4"/>
  <c r="AM200" i="4"/>
  <c r="AN200" i="4"/>
  <c r="AP200" i="4"/>
  <c r="AM199" i="4"/>
  <c r="AN199" i="4"/>
  <c r="AM198" i="4"/>
  <c r="AN198" i="4"/>
  <c r="AM197" i="4"/>
  <c r="AN197" i="4"/>
  <c r="AM196" i="4"/>
  <c r="AN196" i="4"/>
  <c r="AM195" i="4"/>
  <c r="AN195" i="4"/>
  <c r="AM194" i="4"/>
  <c r="AN194" i="4"/>
  <c r="AM193" i="4"/>
  <c r="AN193" i="4"/>
  <c r="AM192" i="4"/>
  <c r="AN192" i="4"/>
  <c r="AM191" i="4"/>
  <c r="AN191" i="4"/>
  <c r="AM190" i="4"/>
  <c r="AN190" i="4"/>
  <c r="AM189" i="4"/>
  <c r="AN189" i="4"/>
  <c r="AM188" i="4"/>
  <c r="AN188" i="4"/>
  <c r="AM187" i="4"/>
  <c r="AN187" i="4"/>
  <c r="AM186" i="4"/>
  <c r="AN186" i="4"/>
  <c r="AM185" i="4"/>
  <c r="AN185" i="4"/>
  <c r="AM184" i="4"/>
  <c r="AN184" i="4"/>
  <c r="AM183" i="4"/>
  <c r="AN183" i="4"/>
  <c r="AM182" i="4"/>
  <c r="AN182" i="4"/>
  <c r="AM181" i="4"/>
  <c r="AN181" i="4"/>
  <c r="AM180" i="4"/>
  <c r="AN180" i="4"/>
  <c r="AM179" i="4"/>
  <c r="AN179" i="4"/>
  <c r="AM178" i="4"/>
  <c r="AN178" i="4"/>
  <c r="AO178" i="4"/>
  <c r="AM177" i="4"/>
  <c r="AN177" i="4"/>
  <c r="AO177" i="4"/>
  <c r="AM176" i="4"/>
  <c r="AN176" i="4"/>
  <c r="AM175" i="4"/>
  <c r="AN175" i="4"/>
  <c r="AM174" i="4"/>
  <c r="AN174" i="4"/>
  <c r="AM173" i="4"/>
  <c r="AN173" i="4"/>
  <c r="AM172" i="4"/>
  <c r="AN172" i="4"/>
  <c r="AM171" i="4"/>
  <c r="AN171" i="4"/>
  <c r="AM170" i="4"/>
  <c r="AN170" i="4"/>
  <c r="AM169" i="4"/>
  <c r="AN169" i="4"/>
  <c r="AM168" i="4"/>
  <c r="AN168" i="4"/>
  <c r="AM167" i="4"/>
  <c r="AN167" i="4"/>
  <c r="AM166" i="4"/>
  <c r="AN166" i="4"/>
  <c r="AM165" i="4"/>
  <c r="AN165" i="4"/>
  <c r="AM164" i="4"/>
  <c r="AN164" i="4"/>
  <c r="AM163" i="4"/>
  <c r="AN163" i="4"/>
  <c r="AP163" i="4"/>
  <c r="AM162" i="4"/>
  <c r="AN162" i="4"/>
  <c r="AM161" i="4"/>
  <c r="AN161" i="4"/>
  <c r="AM160" i="4"/>
  <c r="AN160" i="4"/>
  <c r="AM159" i="4"/>
  <c r="AN159" i="4"/>
  <c r="AM158" i="4"/>
  <c r="AN158" i="4"/>
  <c r="AO158" i="4"/>
  <c r="AM157" i="4"/>
  <c r="AN157" i="4"/>
  <c r="AM156" i="4"/>
  <c r="AN156" i="4"/>
  <c r="AM155" i="4"/>
  <c r="AN155" i="4"/>
  <c r="AM154" i="4"/>
  <c r="AN154" i="4"/>
  <c r="AM153" i="4"/>
  <c r="AN153" i="4"/>
  <c r="AM152" i="4"/>
  <c r="AN152" i="4"/>
  <c r="AM151" i="4"/>
  <c r="AN151" i="4"/>
  <c r="AM150" i="4"/>
  <c r="AN150" i="4"/>
  <c r="AM149" i="4"/>
  <c r="AN149" i="4"/>
  <c r="AM148" i="4"/>
  <c r="AN148" i="4"/>
  <c r="AM147" i="4"/>
  <c r="AN147" i="4"/>
  <c r="AM146" i="4"/>
  <c r="AN146" i="4"/>
  <c r="AM145" i="4"/>
  <c r="AN145" i="4"/>
  <c r="AM144" i="4"/>
  <c r="AN144" i="4"/>
  <c r="AM143" i="4"/>
  <c r="AN143" i="4"/>
  <c r="AM142" i="4"/>
  <c r="AN142" i="4"/>
  <c r="AM141" i="4"/>
  <c r="AN141" i="4"/>
  <c r="AM140" i="4"/>
  <c r="AN140" i="4"/>
  <c r="AM139" i="4"/>
  <c r="AN139" i="4"/>
  <c r="AM138" i="4"/>
  <c r="AN138" i="4"/>
  <c r="AM137" i="4"/>
  <c r="AN137" i="4"/>
  <c r="AM136" i="4"/>
  <c r="AN136" i="4"/>
  <c r="AM135" i="4"/>
  <c r="AN135" i="4"/>
  <c r="AM134" i="4"/>
  <c r="AN134" i="4"/>
  <c r="AM133" i="4"/>
  <c r="AN133" i="4"/>
  <c r="AM132" i="4"/>
  <c r="AN132" i="4"/>
  <c r="AM131" i="4"/>
  <c r="AN131" i="4"/>
  <c r="AM130" i="4"/>
  <c r="AN130" i="4"/>
  <c r="AO130" i="4"/>
  <c r="AM129" i="4"/>
  <c r="AN129" i="4"/>
  <c r="AM128" i="4"/>
  <c r="AN128" i="4"/>
  <c r="AM127" i="4"/>
  <c r="AN127" i="4"/>
  <c r="AM126" i="4"/>
  <c r="AN126" i="4"/>
  <c r="AM125" i="4"/>
  <c r="AN125" i="4"/>
  <c r="AM124" i="4"/>
  <c r="AN124" i="4"/>
  <c r="AM123" i="4"/>
  <c r="AN123" i="4"/>
  <c r="AM122" i="4"/>
  <c r="AN122" i="4"/>
  <c r="AM121" i="4"/>
  <c r="AN121" i="4"/>
  <c r="AM120" i="4"/>
  <c r="AN120" i="4"/>
  <c r="AM119" i="4"/>
  <c r="AN119" i="4"/>
  <c r="AM118" i="4"/>
  <c r="AN118" i="4"/>
  <c r="AM117" i="4"/>
  <c r="AN117" i="4"/>
  <c r="AM116" i="4"/>
  <c r="AN116" i="4"/>
  <c r="AM115" i="4"/>
  <c r="AN115" i="4"/>
  <c r="AM114" i="4"/>
  <c r="AN114" i="4"/>
  <c r="AM113" i="4"/>
  <c r="AN113" i="4"/>
  <c r="AM112" i="4"/>
  <c r="AN112" i="4"/>
  <c r="AM111" i="4"/>
  <c r="AN111" i="4"/>
  <c r="AO111" i="4"/>
  <c r="AM110" i="4"/>
  <c r="AN110" i="4"/>
  <c r="AM109" i="4"/>
  <c r="AN109" i="4"/>
  <c r="AM108" i="4"/>
  <c r="AN108" i="4"/>
  <c r="AM107" i="4"/>
  <c r="AN107" i="4"/>
  <c r="AM106" i="4"/>
  <c r="AN106" i="4"/>
  <c r="AM105" i="4"/>
  <c r="AN105" i="4"/>
  <c r="AM104" i="4"/>
  <c r="AN104" i="4"/>
  <c r="AM103" i="4"/>
  <c r="AN103" i="4"/>
  <c r="AM102" i="4"/>
  <c r="AN102" i="4"/>
  <c r="AM101" i="4"/>
  <c r="AN101" i="4"/>
  <c r="AM100" i="4"/>
  <c r="AN100" i="4"/>
  <c r="AM99" i="4"/>
  <c r="AN99" i="4"/>
  <c r="AM98" i="4"/>
  <c r="AN98" i="4"/>
  <c r="AM97" i="4"/>
  <c r="AN97" i="4"/>
  <c r="AM96" i="4"/>
  <c r="AN96" i="4"/>
  <c r="AM95" i="4"/>
  <c r="AN95" i="4"/>
  <c r="AO95" i="4"/>
  <c r="AM94" i="4"/>
  <c r="AN94" i="4"/>
  <c r="AM93" i="4"/>
  <c r="AN93" i="4"/>
  <c r="AM92" i="4"/>
  <c r="AN92" i="4"/>
  <c r="AM91" i="4"/>
  <c r="AN91" i="4"/>
  <c r="AO91" i="4"/>
  <c r="AM90" i="4"/>
  <c r="AN90" i="4"/>
  <c r="AM89" i="4"/>
  <c r="AN89" i="4"/>
  <c r="AM88" i="4"/>
  <c r="AN88" i="4"/>
  <c r="AM87" i="4"/>
  <c r="AN87" i="4"/>
  <c r="AM86" i="4"/>
  <c r="AN86" i="4"/>
  <c r="AM85" i="4"/>
  <c r="AN85" i="4"/>
  <c r="AM84" i="4"/>
  <c r="AN84" i="4"/>
  <c r="AM83" i="4"/>
  <c r="AN83" i="4"/>
  <c r="AO83" i="4"/>
  <c r="AM82" i="4"/>
  <c r="AN82" i="4"/>
  <c r="AM81" i="4"/>
  <c r="AN81" i="4"/>
  <c r="AM80" i="4"/>
  <c r="AN80" i="4"/>
  <c r="AM79" i="4"/>
  <c r="AN79" i="4"/>
  <c r="AM78" i="4"/>
  <c r="AN78" i="4"/>
  <c r="AM77" i="4"/>
  <c r="AN77" i="4"/>
  <c r="AM76" i="4"/>
  <c r="AN76" i="4"/>
  <c r="AM75" i="4"/>
  <c r="AN75" i="4"/>
  <c r="AO75" i="4"/>
  <c r="AM74" i="4"/>
  <c r="AN74" i="4"/>
  <c r="AM73" i="4"/>
  <c r="AN73" i="4"/>
  <c r="AM72" i="4"/>
  <c r="AN72" i="4"/>
  <c r="AM71" i="4"/>
  <c r="AN71" i="4"/>
  <c r="AM70" i="4"/>
  <c r="AN70" i="4"/>
  <c r="AM69" i="4"/>
  <c r="AN69" i="4"/>
  <c r="AM68" i="4"/>
  <c r="AN68" i="4"/>
  <c r="AM67" i="4"/>
  <c r="AN67" i="4"/>
  <c r="AM66" i="4"/>
  <c r="AN66" i="4"/>
  <c r="AM65" i="4"/>
  <c r="AN65" i="4"/>
  <c r="AM64" i="4"/>
  <c r="AN64" i="4"/>
  <c r="AM63" i="4"/>
  <c r="AN63" i="4"/>
  <c r="AM62" i="4"/>
  <c r="AN62" i="4"/>
  <c r="AM61" i="4"/>
  <c r="AN61" i="4"/>
  <c r="AM60" i="4"/>
  <c r="AN60" i="4"/>
  <c r="AM59" i="4"/>
  <c r="AN59" i="4"/>
  <c r="AM58" i="4"/>
  <c r="AN58" i="4"/>
  <c r="AM57" i="4"/>
  <c r="AN57" i="4"/>
  <c r="AM56" i="4"/>
  <c r="AN56" i="4"/>
  <c r="AM55" i="4"/>
  <c r="AN55" i="4"/>
  <c r="AM54" i="4"/>
  <c r="AN54" i="4"/>
  <c r="AM53" i="4"/>
  <c r="AN53" i="4"/>
  <c r="AM52" i="4"/>
  <c r="AN52" i="4"/>
  <c r="AP52" i="4"/>
  <c r="AM51" i="4"/>
  <c r="AN51" i="4"/>
  <c r="AO51" i="4"/>
  <c r="AM50" i="4"/>
  <c r="AN50" i="4"/>
  <c r="AM49" i="4"/>
  <c r="AN49" i="4"/>
  <c r="AM48" i="4"/>
  <c r="AN48" i="4"/>
  <c r="AM47" i="4"/>
  <c r="AN47" i="4"/>
  <c r="AM46" i="4"/>
  <c r="AN46" i="4"/>
  <c r="AM45" i="4"/>
  <c r="AN45" i="4"/>
  <c r="AM44" i="4"/>
  <c r="AN44" i="4"/>
  <c r="AM43" i="4"/>
  <c r="AN43" i="4"/>
  <c r="AM42" i="4"/>
  <c r="AN42" i="4"/>
  <c r="AM41" i="4"/>
  <c r="AN41" i="4"/>
  <c r="AM40" i="4"/>
  <c r="AN40" i="4"/>
  <c r="AM39" i="4"/>
  <c r="AN39" i="4"/>
  <c r="AM38" i="4"/>
  <c r="AN38" i="4"/>
  <c r="AM37" i="4"/>
  <c r="AN37" i="4"/>
  <c r="AM36" i="4"/>
  <c r="AN36" i="4"/>
  <c r="AM35" i="4"/>
  <c r="AN35" i="4"/>
  <c r="AM34" i="4"/>
  <c r="AN34" i="4"/>
  <c r="AM33" i="4"/>
  <c r="AN33" i="4"/>
  <c r="AM32" i="4"/>
  <c r="AN32" i="4"/>
  <c r="AM31" i="4"/>
  <c r="AN31" i="4"/>
  <c r="AM30" i="4"/>
  <c r="AN30" i="4"/>
  <c r="AP30" i="4"/>
  <c r="AM29" i="4"/>
  <c r="AN29" i="4"/>
  <c r="AM28" i="4"/>
  <c r="AN28" i="4"/>
  <c r="AM27" i="4"/>
  <c r="AN27" i="4"/>
  <c r="AM26" i="4"/>
  <c r="AN26" i="4"/>
  <c r="AM25" i="4"/>
  <c r="AN25" i="4"/>
  <c r="AM24" i="4"/>
  <c r="AN24" i="4"/>
  <c r="AM23" i="4"/>
  <c r="AN23" i="4"/>
  <c r="AM22" i="4"/>
  <c r="AN22" i="4"/>
  <c r="AM21" i="4"/>
  <c r="AN21" i="4"/>
  <c r="AM20" i="4"/>
  <c r="AN20" i="4"/>
  <c r="AM19" i="4"/>
  <c r="AN19" i="4"/>
  <c r="AP19" i="4"/>
  <c r="AM18" i="4"/>
  <c r="AN18" i="4"/>
  <c r="AM17" i="4"/>
  <c r="AN17" i="4"/>
  <c r="AM16" i="4"/>
  <c r="AN16" i="4"/>
  <c r="AM15" i="4"/>
  <c r="AN15" i="4"/>
  <c r="AM14" i="4"/>
  <c r="AN14" i="4"/>
  <c r="AM13" i="4"/>
  <c r="AN13" i="4"/>
  <c r="AM12" i="4"/>
  <c r="AN12" i="4"/>
  <c r="AM11" i="4"/>
  <c r="AN11" i="4"/>
  <c r="AM10" i="4"/>
  <c r="AN10" i="4"/>
  <c r="AM9" i="4"/>
  <c r="AN9" i="4"/>
  <c r="AM8" i="4"/>
  <c r="AN8" i="4"/>
  <c r="AM7" i="4"/>
  <c r="AN7" i="4"/>
  <c r="AM6" i="4"/>
  <c r="AN6" i="4"/>
  <c r="AM5" i="4"/>
  <c r="AN5" i="4"/>
  <c r="AM4" i="4"/>
  <c r="AN4" i="4"/>
  <c r="R30" i="4"/>
  <c r="S30" i="4"/>
  <c r="Q30" i="4"/>
  <c r="N30" i="4"/>
  <c r="O30" i="4"/>
  <c r="L30" i="4"/>
  <c r="M30" i="4"/>
  <c r="G30" i="4"/>
  <c r="G209" i="4"/>
  <c r="D30" i="4"/>
  <c r="B30" i="4"/>
  <c r="AH8" i="4"/>
  <c r="A30" i="4"/>
  <c r="AH1" i="4"/>
  <c r="AH7" i="4"/>
  <c r="AP111" i="4"/>
  <c r="I209" i="4"/>
  <c r="J212" i="4"/>
  <c r="I212" i="4"/>
  <c r="AP159" i="4"/>
  <c r="AO159" i="4"/>
  <c r="AP39" i="4"/>
  <c r="AO39" i="4"/>
  <c r="AP27" i="4"/>
  <c r="AO27" i="4"/>
  <c r="AN209" i="4"/>
  <c r="S17" i="5"/>
  <c r="U17" i="5"/>
  <c r="S41" i="5"/>
  <c r="U41" i="5"/>
  <c r="S49" i="5"/>
  <c r="U49" i="5"/>
  <c r="S73" i="5"/>
  <c r="U73" i="5"/>
  <c r="S81" i="5"/>
  <c r="U81" i="5"/>
  <c r="S105" i="5"/>
  <c r="U105" i="5"/>
  <c r="T129" i="5"/>
  <c r="V129" i="5"/>
  <c r="S153" i="5"/>
  <c r="U153" i="5"/>
  <c r="S177" i="5"/>
  <c r="U177" i="5"/>
  <c r="S185" i="5"/>
  <c r="U185" i="5"/>
  <c r="T4" i="5"/>
  <c r="V4" i="5"/>
  <c r="T26" i="5"/>
  <c r="V26" i="5"/>
  <c r="T50" i="5"/>
  <c r="V50" i="5"/>
  <c r="T74" i="5"/>
  <c r="V74" i="5"/>
  <c r="T82" i="5"/>
  <c r="V82" i="5"/>
  <c r="T9" i="5"/>
  <c r="V9" i="5"/>
  <c r="T17" i="5"/>
  <c r="V17" i="5"/>
  <c r="T25" i="5"/>
  <c r="V25" i="5"/>
  <c r="T33" i="5"/>
  <c r="V33" i="5"/>
  <c r="T41" i="5"/>
  <c r="V41" i="5"/>
  <c r="T49" i="5"/>
  <c r="V49" i="5"/>
  <c r="T57" i="5"/>
  <c r="V57" i="5"/>
  <c r="T65" i="5"/>
  <c r="V65" i="5"/>
  <c r="T73" i="5"/>
  <c r="V73" i="5"/>
  <c r="T81" i="5"/>
  <c r="V81" i="5"/>
  <c r="T89" i="5"/>
  <c r="V89" i="5"/>
  <c r="T97" i="5"/>
  <c r="V97" i="5"/>
  <c r="T105" i="5"/>
  <c r="V105" i="5"/>
  <c r="T113" i="5"/>
  <c r="V113" i="5"/>
  <c r="T121" i="5"/>
  <c r="V121" i="5"/>
  <c r="S129" i="5"/>
  <c r="U129" i="5"/>
  <c r="T137" i="5"/>
  <c r="V137" i="5"/>
  <c r="T145" i="5"/>
  <c r="V145" i="5"/>
  <c r="T153" i="5"/>
  <c r="V153" i="5"/>
  <c r="T161" i="5"/>
  <c r="V161" i="5"/>
  <c r="T169" i="5"/>
  <c r="V169" i="5"/>
  <c r="T177" i="5"/>
  <c r="V177" i="5"/>
  <c r="T185" i="5"/>
  <c r="V185" i="5"/>
  <c r="T193" i="5"/>
  <c r="V193" i="5"/>
  <c r="T201" i="5"/>
  <c r="V201" i="5"/>
  <c r="S4" i="5"/>
  <c r="U4" i="5"/>
  <c r="S10" i="5"/>
  <c r="U10" i="5"/>
  <c r="S18" i="5"/>
  <c r="U18" i="5"/>
  <c r="S26" i="5"/>
  <c r="U26" i="5"/>
  <c r="S34" i="5"/>
  <c r="U34" i="5"/>
  <c r="S42" i="5"/>
  <c r="U42" i="5"/>
  <c r="S50" i="5"/>
  <c r="U50" i="5"/>
  <c r="S58" i="5"/>
  <c r="U58" i="5"/>
  <c r="S66" i="5"/>
  <c r="U66" i="5"/>
  <c r="S74" i="5"/>
  <c r="U74" i="5"/>
  <c r="S82" i="5"/>
  <c r="U82" i="5"/>
  <c r="S90" i="5"/>
  <c r="U90" i="5"/>
  <c r="S98" i="5"/>
  <c r="U98" i="5"/>
  <c r="S106" i="5"/>
  <c r="U106" i="5"/>
  <c r="S114" i="5"/>
  <c r="U114" i="5"/>
  <c r="S122" i="5"/>
  <c r="U122" i="5"/>
  <c r="S130" i="5"/>
  <c r="U130" i="5"/>
  <c r="S138" i="5"/>
  <c r="U138" i="5"/>
  <c r="S146" i="5"/>
  <c r="U146" i="5"/>
  <c r="S154" i="5"/>
  <c r="U154" i="5"/>
  <c r="S162" i="5"/>
  <c r="U162" i="5"/>
  <c r="S170" i="5"/>
  <c r="U170" i="5"/>
  <c r="S178" i="5"/>
  <c r="U178" i="5"/>
  <c r="S186" i="5"/>
  <c r="U186" i="5"/>
  <c r="S194" i="5"/>
  <c r="U194" i="5"/>
  <c r="S202" i="5"/>
  <c r="U202" i="5"/>
  <c r="T7" i="5"/>
  <c r="V7" i="5"/>
  <c r="T15" i="5"/>
  <c r="V15" i="5"/>
  <c r="T23" i="5"/>
  <c r="V23" i="5"/>
  <c r="T31" i="5"/>
  <c r="V31" i="5"/>
  <c r="T39" i="5"/>
  <c r="V39" i="5"/>
  <c r="T47" i="5"/>
  <c r="V47" i="5"/>
  <c r="T55" i="5"/>
  <c r="V55" i="5"/>
  <c r="T63" i="5"/>
  <c r="V63" i="5"/>
  <c r="T71" i="5"/>
  <c r="V71" i="5"/>
  <c r="T79" i="5"/>
  <c r="V79" i="5"/>
  <c r="T87" i="5"/>
  <c r="V87" i="5"/>
  <c r="T95" i="5"/>
  <c r="V95" i="5"/>
  <c r="T103" i="5"/>
  <c r="V103" i="5"/>
  <c r="T111" i="5"/>
  <c r="V111" i="5"/>
  <c r="T119" i="5"/>
  <c r="V119" i="5"/>
  <c r="S127" i="5"/>
  <c r="U127" i="5"/>
  <c r="S135" i="5"/>
  <c r="U135" i="5"/>
  <c r="T143" i="5"/>
  <c r="V143" i="5"/>
  <c r="T151" i="5"/>
  <c r="V151" i="5"/>
  <c r="T159" i="5"/>
  <c r="V159" i="5"/>
  <c r="T167" i="5"/>
  <c r="V167" i="5"/>
  <c r="T175" i="5"/>
  <c r="V175" i="5"/>
  <c r="T183" i="5"/>
  <c r="V183" i="5"/>
  <c r="T191" i="5"/>
  <c r="V191" i="5"/>
  <c r="T199" i="5"/>
  <c r="V199" i="5"/>
  <c r="T207" i="5"/>
  <c r="V207" i="5"/>
  <c r="S12" i="5"/>
  <c r="U12" i="5"/>
  <c r="S20" i="5"/>
  <c r="U20" i="5"/>
  <c r="S28" i="5"/>
  <c r="U28" i="5"/>
  <c r="S36" i="5"/>
  <c r="U36" i="5"/>
  <c r="S44" i="5"/>
  <c r="U44" i="5"/>
  <c r="S52" i="5"/>
  <c r="U52" i="5"/>
  <c r="S60" i="5"/>
  <c r="U60" i="5"/>
  <c r="S68" i="5"/>
  <c r="U68" i="5"/>
  <c r="S76" i="5"/>
  <c r="U76" i="5"/>
  <c r="S84" i="5"/>
  <c r="U84" i="5"/>
  <c r="S92" i="5"/>
  <c r="U92" i="5"/>
  <c r="S100" i="5"/>
  <c r="U100" i="5"/>
  <c r="S108" i="5"/>
  <c r="U108" i="5"/>
  <c r="S116" i="5"/>
  <c r="U116" i="5"/>
  <c r="S124" i="5"/>
  <c r="U124" i="5"/>
  <c r="S132" i="5"/>
  <c r="U132" i="5"/>
  <c r="S140" i="5"/>
  <c r="U140" i="5"/>
  <c r="S148" i="5"/>
  <c r="U148" i="5"/>
  <c r="S156" i="5"/>
  <c r="U156" i="5"/>
  <c r="S164" i="5"/>
  <c r="U164" i="5"/>
  <c r="S172" i="5"/>
  <c r="U172" i="5"/>
  <c r="S180" i="5"/>
  <c r="U180" i="5"/>
  <c r="S188" i="5"/>
  <c r="U188" i="5"/>
  <c r="S196" i="5"/>
  <c r="U196" i="5"/>
  <c r="S204" i="5"/>
  <c r="U204" i="5"/>
  <c r="T106" i="5"/>
  <c r="V106" i="5"/>
  <c r="T114" i="5"/>
  <c r="V114" i="5"/>
  <c r="T122" i="5"/>
  <c r="V122" i="5"/>
  <c r="T130" i="5"/>
  <c r="V130" i="5"/>
  <c r="T138" i="5"/>
  <c r="V138" i="5"/>
  <c r="T146" i="5"/>
  <c r="V146" i="5"/>
  <c r="T154" i="5"/>
  <c r="V154" i="5"/>
  <c r="T162" i="5"/>
  <c r="V162" i="5"/>
  <c r="T170" i="5"/>
  <c r="V170" i="5"/>
  <c r="T178" i="5"/>
  <c r="V178" i="5"/>
  <c r="T186" i="5"/>
  <c r="V186" i="5"/>
  <c r="T194" i="5"/>
  <c r="V194" i="5"/>
  <c r="T202" i="5"/>
  <c r="V202" i="5"/>
  <c r="S7" i="5"/>
  <c r="U7" i="5"/>
  <c r="S15" i="5"/>
  <c r="U15" i="5"/>
  <c r="S23" i="5"/>
  <c r="U23" i="5"/>
  <c r="S31" i="5"/>
  <c r="U31" i="5"/>
  <c r="S39" i="5"/>
  <c r="U39" i="5"/>
  <c r="S47" i="5"/>
  <c r="U47" i="5"/>
  <c r="S55" i="5"/>
  <c r="U55" i="5"/>
  <c r="S63" i="5"/>
  <c r="U63" i="5"/>
  <c r="S71" i="5"/>
  <c r="U71" i="5"/>
  <c r="S79" i="5"/>
  <c r="U79" i="5"/>
  <c r="S87" i="5"/>
  <c r="U87" i="5"/>
  <c r="S95" i="5"/>
  <c r="U95" i="5"/>
  <c r="S103" i="5"/>
  <c r="U103" i="5"/>
  <c r="S111" i="5"/>
  <c r="U111" i="5"/>
  <c r="S119" i="5"/>
  <c r="U119" i="5"/>
  <c r="T127" i="5"/>
  <c r="V127" i="5"/>
  <c r="T135" i="5"/>
  <c r="V135" i="5"/>
  <c r="S143" i="5"/>
  <c r="U143" i="5"/>
  <c r="S151" i="5"/>
  <c r="U151" i="5"/>
  <c r="S159" i="5"/>
  <c r="U159" i="5"/>
  <c r="S167" i="5"/>
  <c r="U167" i="5"/>
  <c r="S175" i="5"/>
  <c r="U175" i="5"/>
  <c r="S183" i="5"/>
  <c r="U183" i="5"/>
  <c r="S191" i="5"/>
  <c r="U191" i="5"/>
  <c r="S199" i="5"/>
  <c r="U199" i="5"/>
  <c r="S207" i="5"/>
  <c r="U207" i="5"/>
  <c r="T12" i="5"/>
  <c r="V12" i="5"/>
  <c r="T20" i="5"/>
  <c r="V20" i="5"/>
  <c r="T28" i="5"/>
  <c r="V28" i="5"/>
  <c r="T36" i="5"/>
  <c r="V36" i="5"/>
  <c r="T44" i="5"/>
  <c r="V44" i="5"/>
  <c r="T52" i="5"/>
  <c r="V52" i="5"/>
  <c r="T60" i="5"/>
  <c r="V60" i="5"/>
  <c r="T68" i="5"/>
  <c r="V68" i="5"/>
  <c r="T76" i="5"/>
  <c r="V76" i="5"/>
  <c r="T84" i="5"/>
  <c r="V84" i="5"/>
  <c r="T92" i="5"/>
  <c r="V92" i="5"/>
  <c r="T100" i="5"/>
  <c r="V100" i="5"/>
  <c r="T108" i="5"/>
  <c r="V108" i="5"/>
  <c r="T116" i="5"/>
  <c r="V116" i="5"/>
  <c r="T124" i="5"/>
  <c r="V124" i="5"/>
  <c r="T132" i="5"/>
  <c r="V132" i="5"/>
  <c r="T140" i="5"/>
  <c r="V140" i="5"/>
  <c r="T148" i="5"/>
  <c r="V148" i="5"/>
  <c r="T156" i="5"/>
  <c r="V156" i="5"/>
  <c r="T164" i="5"/>
  <c r="V164" i="5"/>
  <c r="T172" i="5"/>
  <c r="V172" i="5"/>
  <c r="T180" i="5"/>
  <c r="V180" i="5"/>
  <c r="T188" i="5"/>
  <c r="V188" i="5"/>
  <c r="T196" i="5"/>
  <c r="V196" i="5"/>
  <c r="T204" i="5"/>
  <c r="V204" i="5"/>
  <c r="S9" i="5"/>
  <c r="U9" i="5"/>
  <c r="S33" i="5"/>
  <c r="U33" i="5"/>
  <c r="S65" i="5"/>
  <c r="U65" i="5"/>
  <c r="S89" i="5"/>
  <c r="U89" i="5"/>
  <c r="S121" i="5"/>
  <c r="U121" i="5"/>
  <c r="S145" i="5"/>
  <c r="U145" i="5"/>
  <c r="S161" i="5"/>
  <c r="U161" i="5"/>
  <c r="S201" i="5"/>
  <c r="U201" i="5"/>
  <c r="T18" i="5"/>
  <c r="V18" i="5"/>
  <c r="T34" i="5"/>
  <c r="V34" i="5"/>
  <c r="T66" i="5"/>
  <c r="V66" i="5"/>
  <c r="T90" i="5"/>
  <c r="V90" i="5"/>
  <c r="T5" i="5"/>
  <c r="V5" i="5"/>
  <c r="T13" i="5"/>
  <c r="V13" i="5"/>
  <c r="T21" i="5"/>
  <c r="V21" i="5"/>
  <c r="T29" i="5"/>
  <c r="V29" i="5"/>
  <c r="T37" i="5"/>
  <c r="V37" i="5"/>
  <c r="T45" i="5"/>
  <c r="V45" i="5"/>
  <c r="T53" i="5"/>
  <c r="V53" i="5"/>
  <c r="T61" i="5"/>
  <c r="V61" i="5"/>
  <c r="T69" i="5"/>
  <c r="V69" i="5"/>
  <c r="T77" i="5"/>
  <c r="V77" i="5"/>
  <c r="T85" i="5"/>
  <c r="V85" i="5"/>
  <c r="T93" i="5"/>
  <c r="V93" i="5"/>
  <c r="T101" i="5"/>
  <c r="V101" i="5"/>
  <c r="T109" i="5"/>
  <c r="V109" i="5"/>
  <c r="T117" i="5"/>
  <c r="V117" i="5"/>
  <c r="T125" i="5"/>
  <c r="V125" i="5"/>
  <c r="S133" i="5"/>
  <c r="U133" i="5"/>
  <c r="T141" i="5"/>
  <c r="V141" i="5"/>
  <c r="T149" i="5"/>
  <c r="V149" i="5"/>
  <c r="T157" i="5"/>
  <c r="V157" i="5"/>
  <c r="T165" i="5"/>
  <c r="V165" i="5"/>
  <c r="T173" i="5"/>
  <c r="V173" i="5"/>
  <c r="T181" i="5"/>
  <c r="V181" i="5"/>
  <c r="T189" i="5"/>
  <c r="V189" i="5"/>
  <c r="T197" i="5"/>
  <c r="V197" i="5"/>
  <c r="T205" i="5"/>
  <c r="V205" i="5"/>
  <c r="S6" i="5"/>
  <c r="U6" i="5"/>
  <c r="S14" i="5"/>
  <c r="U14" i="5"/>
  <c r="S22" i="5"/>
  <c r="U22" i="5"/>
  <c r="S30" i="5"/>
  <c r="U30" i="5"/>
  <c r="S38" i="5"/>
  <c r="U38" i="5"/>
  <c r="S46" i="5"/>
  <c r="U46" i="5"/>
  <c r="S54" i="5"/>
  <c r="U54" i="5"/>
  <c r="S62" i="5"/>
  <c r="U62" i="5"/>
  <c r="S70" i="5"/>
  <c r="U70" i="5"/>
  <c r="S78" i="5"/>
  <c r="U78" i="5"/>
  <c r="S86" i="5"/>
  <c r="U86" i="5"/>
  <c r="S94" i="5"/>
  <c r="U94" i="5"/>
  <c r="S102" i="5"/>
  <c r="U102" i="5"/>
  <c r="S110" i="5"/>
  <c r="U110" i="5"/>
  <c r="S118" i="5"/>
  <c r="U118" i="5"/>
  <c r="S126" i="5"/>
  <c r="U126" i="5"/>
  <c r="S134" i="5"/>
  <c r="U134" i="5"/>
  <c r="S142" i="5"/>
  <c r="U142" i="5"/>
  <c r="S150" i="5"/>
  <c r="U150" i="5"/>
  <c r="S158" i="5"/>
  <c r="U158" i="5"/>
  <c r="S166" i="5"/>
  <c r="U166" i="5"/>
  <c r="S174" i="5"/>
  <c r="U174" i="5"/>
  <c r="S182" i="5"/>
  <c r="U182" i="5"/>
  <c r="S190" i="5"/>
  <c r="U190" i="5"/>
  <c r="S198" i="5"/>
  <c r="U198" i="5"/>
  <c r="S206" i="5"/>
  <c r="U206" i="5"/>
  <c r="T11" i="5"/>
  <c r="V11" i="5"/>
  <c r="T19" i="5"/>
  <c r="V19" i="5"/>
  <c r="T27" i="5"/>
  <c r="V27" i="5"/>
  <c r="T35" i="5"/>
  <c r="V35" i="5"/>
  <c r="T43" i="5"/>
  <c r="V43" i="5"/>
  <c r="T51" i="5"/>
  <c r="V51" i="5"/>
  <c r="T59" i="5"/>
  <c r="V59" i="5"/>
  <c r="T67" i="5"/>
  <c r="V67" i="5"/>
  <c r="T75" i="5"/>
  <c r="V75" i="5"/>
  <c r="T83" i="5"/>
  <c r="V83" i="5"/>
  <c r="T91" i="5"/>
  <c r="V91" i="5"/>
  <c r="T99" i="5"/>
  <c r="V99" i="5"/>
  <c r="T107" i="5"/>
  <c r="V107" i="5"/>
  <c r="T115" i="5"/>
  <c r="V115" i="5"/>
  <c r="T123" i="5"/>
  <c r="V123" i="5"/>
  <c r="S131" i="5"/>
  <c r="U131" i="5"/>
  <c r="T139" i="5"/>
  <c r="V139" i="5"/>
  <c r="T147" i="5"/>
  <c r="V147" i="5"/>
  <c r="T155" i="5"/>
  <c r="V155" i="5"/>
  <c r="T163" i="5"/>
  <c r="V163" i="5"/>
  <c r="T171" i="5"/>
  <c r="V171" i="5"/>
  <c r="T179" i="5"/>
  <c r="V179" i="5"/>
  <c r="T187" i="5"/>
  <c r="V187" i="5"/>
  <c r="T195" i="5"/>
  <c r="V195" i="5"/>
  <c r="T203" i="5"/>
  <c r="V203" i="5"/>
  <c r="S8" i="5"/>
  <c r="U8" i="5"/>
  <c r="S16" i="5"/>
  <c r="U16" i="5"/>
  <c r="S24" i="5"/>
  <c r="U24" i="5"/>
  <c r="S32" i="5"/>
  <c r="U32" i="5"/>
  <c r="S40" i="5"/>
  <c r="U40" i="5"/>
  <c r="S48" i="5"/>
  <c r="U48" i="5"/>
  <c r="S56" i="5"/>
  <c r="U56" i="5"/>
  <c r="S64" i="5"/>
  <c r="U64" i="5"/>
  <c r="S72" i="5"/>
  <c r="U72" i="5"/>
  <c r="S80" i="5"/>
  <c r="U80" i="5"/>
  <c r="S88" i="5"/>
  <c r="U88" i="5"/>
  <c r="S96" i="5"/>
  <c r="U96" i="5"/>
  <c r="S104" i="5"/>
  <c r="U104" i="5"/>
  <c r="S112" i="5"/>
  <c r="U112" i="5"/>
  <c r="S120" i="5"/>
  <c r="U120" i="5"/>
  <c r="S128" i="5"/>
  <c r="U128" i="5"/>
  <c r="S136" i="5"/>
  <c r="U136" i="5"/>
  <c r="S144" i="5"/>
  <c r="U144" i="5"/>
  <c r="S152" i="5"/>
  <c r="U152" i="5"/>
  <c r="S160" i="5"/>
  <c r="U160" i="5"/>
  <c r="S168" i="5"/>
  <c r="U168" i="5"/>
  <c r="S176" i="5"/>
  <c r="U176" i="5"/>
  <c r="S184" i="5"/>
  <c r="U184" i="5"/>
  <c r="S192" i="5"/>
  <c r="U192" i="5"/>
  <c r="S200" i="5"/>
  <c r="U200" i="5"/>
  <c r="S208" i="5"/>
  <c r="U208" i="5"/>
  <c r="S25" i="5"/>
  <c r="U25" i="5"/>
  <c r="S57" i="5"/>
  <c r="U57" i="5"/>
  <c r="S97" i="5"/>
  <c r="U97" i="5"/>
  <c r="S113" i="5"/>
  <c r="U113" i="5"/>
  <c r="S137" i="5"/>
  <c r="U137" i="5"/>
  <c r="S169" i="5"/>
  <c r="U169" i="5"/>
  <c r="S193" i="5"/>
  <c r="U193" i="5"/>
  <c r="T10" i="5"/>
  <c r="V10" i="5"/>
  <c r="T42" i="5"/>
  <c r="V42" i="5"/>
  <c r="T58" i="5"/>
  <c r="V58" i="5"/>
  <c r="T98" i="5"/>
  <c r="V98" i="5"/>
  <c r="S5" i="5"/>
  <c r="U5" i="5"/>
  <c r="S13" i="5"/>
  <c r="U13" i="5"/>
  <c r="S21" i="5"/>
  <c r="U21" i="5"/>
  <c r="S29" i="5"/>
  <c r="U29" i="5"/>
  <c r="S37" i="5"/>
  <c r="U37" i="5"/>
  <c r="S45" i="5"/>
  <c r="U45" i="5"/>
  <c r="S53" i="5"/>
  <c r="U53" i="5"/>
  <c r="S61" i="5"/>
  <c r="U61" i="5"/>
  <c r="S69" i="5"/>
  <c r="U69" i="5"/>
  <c r="S77" i="5"/>
  <c r="U77" i="5"/>
  <c r="S85" i="5"/>
  <c r="U85" i="5"/>
  <c r="S93" i="5"/>
  <c r="U93" i="5"/>
  <c r="S101" i="5"/>
  <c r="U101" i="5"/>
  <c r="S109" i="5"/>
  <c r="U109" i="5"/>
  <c r="S117" i="5"/>
  <c r="U117" i="5"/>
  <c r="S125" i="5"/>
  <c r="U125" i="5"/>
  <c r="T133" i="5"/>
  <c r="V133" i="5"/>
  <c r="S141" i="5"/>
  <c r="U141" i="5"/>
  <c r="S149" i="5"/>
  <c r="U149" i="5"/>
  <c r="S157" i="5"/>
  <c r="U157" i="5"/>
  <c r="S165" i="5"/>
  <c r="U165" i="5"/>
  <c r="S173" i="5"/>
  <c r="U173" i="5"/>
  <c r="S181" i="5"/>
  <c r="U181" i="5"/>
  <c r="S189" i="5"/>
  <c r="U189" i="5"/>
  <c r="S197" i="5"/>
  <c r="U197" i="5"/>
  <c r="S205" i="5"/>
  <c r="U205" i="5"/>
  <c r="T6" i="5"/>
  <c r="V6" i="5"/>
  <c r="T14" i="5"/>
  <c r="V14" i="5"/>
  <c r="T22" i="5"/>
  <c r="V22" i="5"/>
  <c r="T30" i="5"/>
  <c r="V30" i="5"/>
  <c r="T38" i="5"/>
  <c r="V38" i="5"/>
  <c r="T46" i="5"/>
  <c r="V46" i="5"/>
  <c r="T54" i="5"/>
  <c r="V54" i="5"/>
  <c r="T62" i="5"/>
  <c r="V62" i="5"/>
  <c r="T70" i="5"/>
  <c r="V70" i="5"/>
  <c r="T78" i="5"/>
  <c r="V78" i="5"/>
  <c r="T86" i="5"/>
  <c r="V86" i="5"/>
  <c r="T94" i="5"/>
  <c r="V94" i="5"/>
  <c r="T102" i="5"/>
  <c r="V102" i="5"/>
  <c r="T110" i="5"/>
  <c r="V110" i="5"/>
  <c r="T118" i="5"/>
  <c r="V118" i="5"/>
  <c r="T126" i="5"/>
  <c r="V126" i="5"/>
  <c r="T134" i="5"/>
  <c r="V134" i="5"/>
  <c r="T142" i="5"/>
  <c r="V142" i="5"/>
  <c r="T150" i="5"/>
  <c r="V150" i="5"/>
  <c r="T158" i="5"/>
  <c r="V158" i="5"/>
  <c r="T166" i="5"/>
  <c r="V166" i="5"/>
  <c r="T174" i="5"/>
  <c r="V174" i="5"/>
  <c r="T182" i="5"/>
  <c r="V182" i="5"/>
  <c r="T190" i="5"/>
  <c r="V190" i="5"/>
  <c r="T198" i="5"/>
  <c r="V198" i="5"/>
  <c r="T206" i="5"/>
  <c r="V206" i="5"/>
  <c r="S11" i="5"/>
  <c r="U11" i="5"/>
  <c r="S19" i="5"/>
  <c r="U19" i="5"/>
  <c r="S27" i="5"/>
  <c r="U27" i="5"/>
  <c r="S35" i="5"/>
  <c r="U35" i="5"/>
  <c r="S43" i="5"/>
  <c r="U43" i="5"/>
  <c r="S51" i="5"/>
  <c r="U51" i="5"/>
  <c r="S59" i="5"/>
  <c r="U59" i="5"/>
  <c r="S67" i="5"/>
  <c r="U67" i="5"/>
  <c r="S75" i="5"/>
  <c r="U75" i="5"/>
  <c r="S83" i="5"/>
  <c r="U83" i="5"/>
  <c r="S91" i="5"/>
  <c r="U91" i="5"/>
  <c r="S99" i="5"/>
  <c r="U99" i="5"/>
  <c r="S107" i="5"/>
  <c r="U107" i="5"/>
  <c r="S115" i="5"/>
  <c r="U115" i="5"/>
  <c r="S123" i="5"/>
  <c r="U123" i="5"/>
  <c r="T131" i="5"/>
  <c r="V131" i="5"/>
  <c r="S139" i="5"/>
  <c r="U139" i="5"/>
  <c r="S147" i="5"/>
  <c r="U147" i="5"/>
  <c r="S155" i="5"/>
  <c r="U155" i="5"/>
  <c r="S163" i="5"/>
  <c r="U163" i="5"/>
  <c r="S171" i="5"/>
  <c r="U171" i="5"/>
  <c r="S179" i="5"/>
  <c r="U179" i="5"/>
  <c r="S187" i="5"/>
  <c r="U187" i="5"/>
  <c r="S195" i="5"/>
  <c r="U195" i="5"/>
  <c r="S203" i="5"/>
  <c r="U203" i="5"/>
  <c r="T8" i="5"/>
  <c r="V8" i="5"/>
  <c r="T16" i="5"/>
  <c r="V16" i="5"/>
  <c r="T24" i="5"/>
  <c r="V24" i="5"/>
  <c r="T32" i="5"/>
  <c r="V32" i="5"/>
  <c r="T40" i="5"/>
  <c r="V40" i="5"/>
  <c r="T48" i="5"/>
  <c r="V48" i="5"/>
  <c r="T56" i="5"/>
  <c r="V56" i="5"/>
  <c r="T64" i="5"/>
  <c r="V64" i="5"/>
  <c r="T72" i="5"/>
  <c r="V72" i="5"/>
  <c r="T80" i="5"/>
  <c r="V80" i="5"/>
  <c r="T88" i="5"/>
  <c r="V88" i="5"/>
  <c r="T96" i="5"/>
  <c r="V96" i="5"/>
  <c r="T104" i="5"/>
  <c r="V104" i="5"/>
  <c r="T112" i="5"/>
  <c r="V112" i="5"/>
  <c r="T120" i="5"/>
  <c r="V120" i="5"/>
  <c r="T128" i="5"/>
  <c r="V128" i="5"/>
  <c r="T136" i="5"/>
  <c r="V136" i="5"/>
  <c r="T144" i="5"/>
  <c r="V144" i="5"/>
  <c r="T152" i="5"/>
  <c r="V152" i="5"/>
  <c r="T160" i="5"/>
  <c r="V160" i="5"/>
  <c r="T168" i="5"/>
  <c r="V168" i="5"/>
  <c r="T176" i="5"/>
  <c r="V176" i="5"/>
  <c r="T184" i="5"/>
  <c r="V184" i="5"/>
  <c r="T192" i="5"/>
  <c r="V192" i="5"/>
  <c r="T200" i="5"/>
  <c r="V200" i="5"/>
  <c r="T208" i="5"/>
  <c r="V208" i="5"/>
  <c r="AP4" i="4"/>
  <c r="AO4" i="4"/>
  <c r="AP14" i="4"/>
  <c r="AO15" i="4"/>
  <c r="AP15" i="4"/>
  <c r="AP7" i="4"/>
  <c r="AO7" i="4"/>
  <c r="AP18" i="4"/>
  <c r="AP11" i="4"/>
  <c r="AO11" i="4"/>
  <c r="AP22" i="4"/>
  <c r="AP5" i="4"/>
  <c r="AO12" i="4"/>
  <c r="AP12" i="4"/>
  <c r="AP38" i="4"/>
  <c r="AP63" i="4"/>
  <c r="AO63" i="4"/>
  <c r="AP71" i="4"/>
  <c r="AO71" i="4"/>
  <c r="AP31" i="4"/>
  <c r="AO31" i="4"/>
  <c r="AO47" i="4"/>
  <c r="AP47" i="4"/>
  <c r="AP55" i="4"/>
  <c r="AO55" i="4"/>
  <c r="AP26" i="4"/>
  <c r="AP43" i="4"/>
  <c r="AO43" i="4"/>
  <c r="AO66" i="4"/>
  <c r="AP79" i="4"/>
  <c r="AO79" i="4"/>
  <c r="AO35" i="4"/>
  <c r="AP87" i="4"/>
  <c r="AO87" i="4"/>
  <c r="AO8" i="4"/>
  <c r="AP8" i="4"/>
  <c r="AO19" i="4"/>
  <c r="AP34" i="4"/>
  <c r="AP35" i="4"/>
  <c r="AO56" i="4"/>
  <c r="AP59" i="4"/>
  <c r="AO59" i="4"/>
  <c r="AO70" i="4"/>
  <c r="AO78" i="4"/>
  <c r="AO86" i="4"/>
  <c r="AO90" i="4"/>
  <c r="AP114" i="4"/>
  <c r="AO114" i="4"/>
  <c r="AP121" i="4"/>
  <c r="AP125" i="4"/>
  <c r="AP50" i="4"/>
  <c r="AP51" i="4"/>
  <c r="AP67" i="4"/>
  <c r="AO67" i="4"/>
  <c r="AP75" i="4"/>
  <c r="AP83" i="4"/>
  <c r="AO102" i="4"/>
  <c r="AP118" i="4"/>
  <c r="AO118" i="4"/>
  <c r="AP122" i="4"/>
  <c r="AO122" i="4"/>
  <c r="AP126" i="4"/>
  <c r="AO126" i="4"/>
  <c r="AP42" i="4"/>
  <c r="AP46" i="4"/>
  <c r="AO52" i="4"/>
  <c r="AO53" i="4"/>
  <c r="AO64" i="4"/>
  <c r="AO74" i="4"/>
  <c r="AO82" i="4"/>
  <c r="AO94" i="4"/>
  <c r="AP99" i="4"/>
  <c r="AO99" i="4"/>
  <c r="AO106" i="4"/>
  <c r="AO60" i="4"/>
  <c r="AP130" i="4"/>
  <c r="AO134" i="4"/>
  <c r="AO146" i="4"/>
  <c r="AO155" i="4"/>
  <c r="AP155" i="4"/>
  <c r="AP91" i="4"/>
  <c r="AP95" i="4"/>
  <c r="AP103" i="4"/>
  <c r="AP107" i="4"/>
  <c r="AO112" i="4"/>
  <c r="AP115" i="4"/>
  <c r="AP134" i="4"/>
  <c r="AP138" i="4"/>
  <c r="AO142" i="4"/>
  <c r="AP146" i="4"/>
  <c r="AO98" i="4"/>
  <c r="AO103" i="4"/>
  <c r="AO107" i="4"/>
  <c r="AP112" i="4"/>
  <c r="AO116" i="4"/>
  <c r="AO138" i="4"/>
  <c r="AO140" i="4"/>
  <c r="AP142" i="4"/>
  <c r="AP116" i="4"/>
  <c r="AO119" i="4"/>
  <c r="AP174" i="4"/>
  <c r="AO174" i="4"/>
  <c r="AO182" i="4"/>
  <c r="AP196" i="4"/>
  <c r="AO150" i="4"/>
  <c r="AP158" i="4"/>
  <c r="AO169" i="4"/>
  <c r="AP176" i="4"/>
  <c r="AP181" i="4"/>
  <c r="AP150" i="4"/>
  <c r="AP162" i="4"/>
  <c r="AO167" i="4"/>
  <c r="AO173" i="4"/>
  <c r="AP192" i="4"/>
  <c r="AO162" i="4"/>
  <c r="AO163" i="4"/>
  <c r="AP167" i="4"/>
  <c r="AP188" i="4"/>
  <c r="AH3" i="4"/>
  <c r="AH5" i="4"/>
  <c r="AP10" i="4"/>
  <c r="AO10" i="4"/>
  <c r="AP16" i="4"/>
  <c r="AO16" i="4"/>
  <c r="AP17" i="4"/>
  <c r="AO17" i="4"/>
  <c r="AP36" i="4"/>
  <c r="AO36" i="4"/>
  <c r="AP37" i="4"/>
  <c r="AO37" i="4"/>
  <c r="AP20" i="4"/>
  <c r="AO20" i="4"/>
  <c r="AP21" i="4"/>
  <c r="AO21" i="4"/>
  <c r="AO23" i="4"/>
  <c r="AP23" i="4"/>
  <c r="AP24" i="4"/>
  <c r="AO24" i="4"/>
  <c r="AP25" i="4"/>
  <c r="AO25" i="4"/>
  <c r="AP40" i="4"/>
  <c r="AO40" i="4"/>
  <c r="AP41" i="4"/>
  <c r="AO41" i="4"/>
  <c r="AP6" i="4"/>
  <c r="AO6" i="4"/>
  <c r="AP9" i="4"/>
  <c r="AO9" i="4"/>
  <c r="AP28" i="4"/>
  <c r="AO28" i="4"/>
  <c r="AP29" i="4"/>
  <c r="AO29" i="4"/>
  <c r="AP44" i="4"/>
  <c r="AO44" i="4"/>
  <c r="AP45" i="4"/>
  <c r="AO45" i="4"/>
  <c r="AO5" i="4"/>
  <c r="AP13" i="4"/>
  <c r="AO13" i="4"/>
  <c r="AP32" i="4"/>
  <c r="AO32" i="4"/>
  <c r="AP33" i="4"/>
  <c r="AO33" i="4"/>
  <c r="AP48" i="4"/>
  <c r="AO48" i="4"/>
  <c r="AP49" i="4"/>
  <c r="AO49" i="4"/>
  <c r="AO54" i="4"/>
  <c r="AP54" i="4"/>
  <c r="AO14" i="4"/>
  <c r="AO18" i="4"/>
  <c r="AO22" i="4"/>
  <c r="AO26" i="4"/>
  <c r="AO30" i="4"/>
  <c r="AO34" i="4"/>
  <c r="AO38" i="4"/>
  <c r="AO42" i="4"/>
  <c r="AO46" i="4"/>
  <c r="AO50" i="4"/>
  <c r="AP56" i="4"/>
  <c r="AP61" i="4"/>
  <c r="AO61" i="4"/>
  <c r="AP53" i="4"/>
  <c r="AO58" i="4"/>
  <c r="AP58" i="4"/>
  <c r="AP60" i="4"/>
  <c r="AP65" i="4"/>
  <c r="AO65" i="4"/>
  <c r="AP68" i="4"/>
  <c r="AO68" i="4"/>
  <c r="AP97" i="4"/>
  <c r="AO97" i="4"/>
  <c r="AP100" i="4"/>
  <c r="AO100" i="4"/>
  <c r="AO62" i="4"/>
  <c r="AP62" i="4"/>
  <c r="AP64" i="4"/>
  <c r="AP57" i="4"/>
  <c r="AO57" i="4"/>
  <c r="AP69" i="4"/>
  <c r="AO69" i="4"/>
  <c r="AP72" i="4"/>
  <c r="AO72" i="4"/>
  <c r="AP73" i="4"/>
  <c r="AO73" i="4"/>
  <c r="AP76" i="4"/>
  <c r="AO76" i="4"/>
  <c r="AP77" i="4"/>
  <c r="AO77" i="4"/>
  <c r="AP80" i="4"/>
  <c r="AO80" i="4"/>
  <c r="AP81" i="4"/>
  <c r="AO81" i="4"/>
  <c r="AP84" i="4"/>
  <c r="AO84" i="4"/>
  <c r="AP85" i="4"/>
  <c r="AO85" i="4"/>
  <c r="AP88" i="4"/>
  <c r="AO88" i="4"/>
  <c r="AP89" i="4"/>
  <c r="AO89" i="4"/>
  <c r="AP92" i="4"/>
  <c r="AO92" i="4"/>
  <c r="AP93" i="4"/>
  <c r="AO93" i="4"/>
  <c r="AP96" i="4"/>
  <c r="AO96" i="4"/>
  <c r="AP101" i="4"/>
  <c r="AO101" i="4"/>
  <c r="AP104" i="4"/>
  <c r="AO104" i="4"/>
  <c r="AP105" i="4"/>
  <c r="AO105" i="4"/>
  <c r="AP108" i="4"/>
  <c r="AO108" i="4"/>
  <c r="AP109" i="4"/>
  <c r="AO109" i="4"/>
  <c r="AO110" i="4"/>
  <c r="AP110" i="4"/>
  <c r="AP113" i="4"/>
  <c r="AO113" i="4"/>
  <c r="AP66" i="4"/>
  <c r="AP70" i="4"/>
  <c r="AP74" i="4"/>
  <c r="AP78" i="4"/>
  <c r="AP82" i="4"/>
  <c r="AP86" i="4"/>
  <c r="AP90" i="4"/>
  <c r="AP94" i="4"/>
  <c r="AP98" i="4"/>
  <c r="AP102" i="4"/>
  <c r="AP106" i="4"/>
  <c r="AO115" i="4"/>
  <c r="AP117" i="4"/>
  <c r="AO117" i="4"/>
  <c r="AP119" i="4"/>
  <c r="AP135" i="4"/>
  <c r="AO135" i="4"/>
  <c r="AP136" i="4"/>
  <c r="AO136" i="4"/>
  <c r="AP137" i="4"/>
  <c r="AO137" i="4"/>
  <c r="AP141" i="4"/>
  <c r="AO141" i="4"/>
  <c r="AP120" i="4"/>
  <c r="AO120" i="4"/>
  <c r="AP123" i="4"/>
  <c r="AO123" i="4"/>
  <c r="AP124" i="4"/>
  <c r="AO124" i="4"/>
  <c r="AP127" i="4"/>
  <c r="AO127" i="4"/>
  <c r="AP128" i="4"/>
  <c r="AO128" i="4"/>
  <c r="AP131" i="4"/>
  <c r="AO131" i="4"/>
  <c r="AP132" i="4"/>
  <c r="AO132" i="4"/>
  <c r="AP133" i="4"/>
  <c r="AO133" i="4"/>
  <c r="AP129" i="4"/>
  <c r="AO129" i="4"/>
  <c r="AP139" i="4"/>
  <c r="AO139" i="4"/>
  <c r="AO121" i="4"/>
  <c r="AO125" i="4"/>
  <c r="AP154" i="4"/>
  <c r="AO154" i="4"/>
  <c r="AP168" i="4"/>
  <c r="AO168" i="4"/>
  <c r="AP170" i="4"/>
  <c r="AO170" i="4"/>
  <c r="AP171" i="4"/>
  <c r="AO171" i="4"/>
  <c r="AP143" i="4"/>
  <c r="AO143" i="4"/>
  <c r="AP144" i="4"/>
  <c r="AO144" i="4"/>
  <c r="AO145" i="4"/>
  <c r="AP145" i="4"/>
  <c r="AP147" i="4"/>
  <c r="AO147" i="4"/>
  <c r="AP148" i="4"/>
  <c r="AO148" i="4"/>
  <c r="AO149" i="4"/>
  <c r="AP149" i="4"/>
  <c r="AP151" i="4"/>
  <c r="AO151" i="4"/>
  <c r="AP166" i="4"/>
  <c r="AO166" i="4"/>
  <c r="AP160" i="4"/>
  <c r="AO160" i="4"/>
  <c r="AO161" i="4"/>
  <c r="AP161" i="4"/>
  <c r="AP172" i="4"/>
  <c r="AO172" i="4"/>
  <c r="AO175" i="4"/>
  <c r="AP175" i="4"/>
  <c r="AP140" i="4"/>
  <c r="AP152" i="4"/>
  <c r="AO152" i="4"/>
  <c r="AO153" i="4"/>
  <c r="AP153" i="4"/>
  <c r="AP156" i="4"/>
  <c r="AO156" i="4"/>
  <c r="AO157" i="4"/>
  <c r="AP157" i="4"/>
  <c r="AP164" i="4"/>
  <c r="AO164" i="4"/>
  <c r="AO165" i="4"/>
  <c r="AP165" i="4"/>
  <c r="AP169" i="4"/>
  <c r="AP173" i="4"/>
  <c r="AO176" i="4"/>
  <c r="AP177" i="4"/>
  <c r="AP184" i="4"/>
  <c r="AO184" i="4"/>
  <c r="AO179" i="4"/>
  <c r="AP179" i="4"/>
  <c r="AO187" i="4"/>
  <c r="AP187" i="4"/>
  <c r="AP189" i="4"/>
  <c r="AO189" i="4"/>
  <c r="AP190" i="4"/>
  <c r="AO190" i="4"/>
  <c r="AO191" i="4"/>
  <c r="AP191" i="4"/>
  <c r="AP193" i="4"/>
  <c r="AO193" i="4"/>
  <c r="AP194" i="4"/>
  <c r="AO194" i="4"/>
  <c r="AO199" i="4"/>
  <c r="AP199" i="4"/>
  <c r="AP201" i="4"/>
  <c r="AO201" i="4"/>
  <c r="AO203" i="4"/>
  <c r="AP203" i="4"/>
  <c r="AP204" i="4"/>
  <c r="AO204" i="4"/>
  <c r="AO207" i="4"/>
  <c r="AP207" i="4"/>
  <c r="AP208" i="4"/>
  <c r="AO208" i="4"/>
  <c r="AO183" i="4"/>
  <c r="AP183" i="4"/>
  <c r="AP178" i="4"/>
  <c r="AP180" i="4"/>
  <c r="AO180" i="4"/>
  <c r="AO181" i="4"/>
  <c r="AP182" i="4"/>
  <c r="AP185" i="4"/>
  <c r="AO185" i="4"/>
  <c r="AP186" i="4"/>
  <c r="AO186" i="4"/>
  <c r="AO195" i="4"/>
  <c r="AP195" i="4"/>
  <c r="AP197" i="4"/>
  <c r="AO197" i="4"/>
  <c r="AP198" i="4"/>
  <c r="AO198" i="4"/>
  <c r="AP202" i="4"/>
  <c r="AO202" i="4"/>
  <c r="AP205" i="4"/>
  <c r="AO205" i="4"/>
  <c r="AP206" i="4"/>
  <c r="AO206" i="4"/>
  <c r="AO188" i="4"/>
  <c r="AO192" i="4"/>
  <c r="AO196" i="4"/>
  <c r="AO200" i="4"/>
  <c r="AH2" i="4"/>
  <c r="AH9" i="4"/>
  <c r="AH6" i="4"/>
  <c r="AH4" i="4"/>
  <c r="AN216" i="4"/>
  <c r="AN212" i="4"/>
  <c r="AN213" i="4"/>
  <c r="AM5" i="2"/>
  <c r="AN5" i="2"/>
  <c r="AM6" i="2"/>
  <c r="AN6" i="2"/>
  <c r="AO6" i="2"/>
  <c r="AM7" i="2"/>
  <c r="AN7" i="2"/>
  <c r="AP7" i="2"/>
  <c r="AM8" i="2"/>
  <c r="AN8" i="2"/>
  <c r="AP8" i="2"/>
  <c r="AM9" i="2"/>
  <c r="AN9" i="2"/>
  <c r="AP9" i="2"/>
  <c r="AM10" i="2"/>
  <c r="AN10" i="2"/>
  <c r="AP10" i="2"/>
  <c r="AM11" i="2"/>
  <c r="AN11" i="2"/>
  <c r="AP11" i="2"/>
  <c r="AM12" i="2"/>
  <c r="AN12" i="2"/>
  <c r="AP12" i="2"/>
  <c r="AM13" i="2"/>
  <c r="AN13" i="2"/>
  <c r="AP13" i="2"/>
  <c r="AM14" i="2"/>
  <c r="AN14" i="2"/>
  <c r="AP14" i="2"/>
  <c r="AM15" i="2"/>
  <c r="AN15" i="2"/>
  <c r="AP15" i="2"/>
  <c r="AM16" i="2"/>
  <c r="AN16" i="2"/>
  <c r="AP16" i="2"/>
  <c r="AM17" i="2"/>
  <c r="AN17" i="2"/>
  <c r="AP17" i="2"/>
  <c r="AM18" i="2"/>
  <c r="AN18" i="2"/>
  <c r="AP18" i="2"/>
  <c r="AM19" i="2"/>
  <c r="AN19" i="2"/>
  <c r="AP19" i="2"/>
  <c r="AM20" i="2"/>
  <c r="AN20" i="2"/>
  <c r="AP20" i="2"/>
  <c r="AM21" i="2"/>
  <c r="AN21" i="2"/>
  <c r="AP21" i="2"/>
  <c r="AM22" i="2"/>
  <c r="AN22" i="2"/>
  <c r="AP22" i="2"/>
  <c r="AM23" i="2"/>
  <c r="AN23" i="2"/>
  <c r="AP23" i="2"/>
  <c r="AM24" i="2"/>
  <c r="AN24" i="2"/>
  <c r="AP24" i="2"/>
  <c r="AM25" i="2"/>
  <c r="AN25" i="2"/>
  <c r="AP25" i="2"/>
  <c r="AM26" i="2"/>
  <c r="AN26" i="2"/>
  <c r="AP26" i="2"/>
  <c r="AM27" i="2"/>
  <c r="AN27" i="2"/>
  <c r="AP27" i="2"/>
  <c r="AM28" i="2"/>
  <c r="AN28" i="2"/>
  <c r="AP28" i="2"/>
  <c r="AM29" i="2"/>
  <c r="AN29" i="2"/>
  <c r="AP29" i="2"/>
  <c r="AM30" i="2"/>
  <c r="AN30" i="2"/>
  <c r="AP30" i="2"/>
  <c r="AM31" i="2"/>
  <c r="AN31" i="2"/>
  <c r="AP31" i="2"/>
  <c r="AM32" i="2"/>
  <c r="AN32" i="2"/>
  <c r="AP32" i="2"/>
  <c r="AM33" i="2"/>
  <c r="AN33" i="2"/>
  <c r="AP33" i="2"/>
  <c r="AM34" i="2"/>
  <c r="AN34" i="2"/>
  <c r="AP34" i="2"/>
  <c r="AM35" i="2"/>
  <c r="AN35" i="2"/>
  <c r="AP35" i="2"/>
  <c r="AM36" i="2"/>
  <c r="AN36" i="2"/>
  <c r="AP36" i="2"/>
  <c r="AM37" i="2"/>
  <c r="AN37" i="2"/>
  <c r="AP37" i="2"/>
  <c r="AM38" i="2"/>
  <c r="AN38" i="2"/>
  <c r="AP38" i="2"/>
  <c r="AM39" i="2"/>
  <c r="AN39" i="2"/>
  <c r="AP39" i="2"/>
  <c r="AM40" i="2"/>
  <c r="AN40" i="2"/>
  <c r="AP40" i="2"/>
  <c r="AM41" i="2"/>
  <c r="AN41" i="2"/>
  <c r="AP41" i="2"/>
  <c r="AM42" i="2"/>
  <c r="AN42" i="2"/>
  <c r="AP42" i="2"/>
  <c r="AM43" i="2"/>
  <c r="AN43" i="2"/>
  <c r="AP43" i="2"/>
  <c r="AM44" i="2"/>
  <c r="AN44" i="2"/>
  <c r="AP44" i="2"/>
  <c r="AM45" i="2"/>
  <c r="AN45" i="2"/>
  <c r="AP45" i="2"/>
  <c r="AM46" i="2"/>
  <c r="AN46" i="2"/>
  <c r="AP46" i="2"/>
  <c r="AM47" i="2"/>
  <c r="AN47" i="2"/>
  <c r="AP47" i="2"/>
  <c r="AM48" i="2"/>
  <c r="AN48" i="2"/>
  <c r="AP48" i="2"/>
  <c r="AM49" i="2"/>
  <c r="AN49" i="2"/>
  <c r="AP49" i="2"/>
  <c r="AM50" i="2"/>
  <c r="AN50" i="2"/>
  <c r="AP50" i="2"/>
  <c r="AM51" i="2"/>
  <c r="AN51" i="2"/>
  <c r="AP51" i="2"/>
  <c r="AM52" i="2"/>
  <c r="AN52" i="2"/>
  <c r="AP52" i="2"/>
  <c r="AM53" i="2"/>
  <c r="AN53" i="2"/>
  <c r="AP53" i="2"/>
  <c r="AM54" i="2"/>
  <c r="AN54" i="2"/>
  <c r="AP54" i="2"/>
  <c r="AM55" i="2"/>
  <c r="AN55" i="2"/>
  <c r="AP55" i="2"/>
  <c r="AM56" i="2"/>
  <c r="AN56" i="2"/>
  <c r="AP56" i="2"/>
  <c r="AM57" i="2"/>
  <c r="AN57" i="2"/>
  <c r="AP57" i="2"/>
  <c r="AM58" i="2"/>
  <c r="AN58" i="2"/>
  <c r="AP58" i="2"/>
  <c r="AM59" i="2"/>
  <c r="AN59" i="2"/>
  <c r="AP59" i="2"/>
  <c r="AM60" i="2"/>
  <c r="AN60" i="2"/>
  <c r="AP60" i="2"/>
  <c r="AM61" i="2"/>
  <c r="AN61" i="2"/>
  <c r="AP61" i="2"/>
  <c r="AM62" i="2"/>
  <c r="AN62" i="2"/>
  <c r="AP62" i="2"/>
  <c r="AM63" i="2"/>
  <c r="AN63" i="2"/>
  <c r="AP63" i="2"/>
  <c r="AM64" i="2"/>
  <c r="AN64" i="2"/>
  <c r="AP64" i="2"/>
  <c r="AM65" i="2"/>
  <c r="AN65" i="2"/>
  <c r="AP65" i="2"/>
  <c r="AM66" i="2"/>
  <c r="AN66" i="2"/>
  <c r="AP66" i="2"/>
  <c r="AM67" i="2"/>
  <c r="AN67" i="2"/>
  <c r="AP67" i="2"/>
  <c r="AM68" i="2"/>
  <c r="AN68" i="2"/>
  <c r="AP68" i="2"/>
  <c r="AM69" i="2"/>
  <c r="AN69" i="2"/>
  <c r="AP69" i="2"/>
  <c r="AM70" i="2"/>
  <c r="AN70" i="2"/>
  <c r="AP70" i="2"/>
  <c r="AM71" i="2"/>
  <c r="AN71" i="2"/>
  <c r="AP71" i="2"/>
  <c r="AM72" i="2"/>
  <c r="AN72" i="2"/>
  <c r="AP72" i="2"/>
  <c r="AM73" i="2"/>
  <c r="AN73" i="2"/>
  <c r="AP73" i="2"/>
  <c r="AM74" i="2"/>
  <c r="AN74" i="2"/>
  <c r="AP74" i="2"/>
  <c r="AM75" i="2"/>
  <c r="AN75" i="2"/>
  <c r="AP75" i="2"/>
  <c r="AM76" i="2"/>
  <c r="AN76" i="2"/>
  <c r="AP76" i="2"/>
  <c r="AM77" i="2"/>
  <c r="AN77" i="2"/>
  <c r="AP77" i="2"/>
  <c r="AM78" i="2"/>
  <c r="AN78" i="2"/>
  <c r="AP78" i="2"/>
  <c r="AM79" i="2"/>
  <c r="AN79" i="2"/>
  <c r="AP79" i="2"/>
  <c r="AM80" i="2"/>
  <c r="AN80" i="2"/>
  <c r="AP80" i="2"/>
  <c r="AM81" i="2"/>
  <c r="AN81" i="2"/>
  <c r="AP81" i="2"/>
  <c r="AM82" i="2"/>
  <c r="AN82" i="2"/>
  <c r="AP82" i="2"/>
  <c r="AM83" i="2"/>
  <c r="AN83" i="2"/>
  <c r="AP83" i="2"/>
  <c r="AM84" i="2"/>
  <c r="AN84" i="2"/>
  <c r="AP84" i="2"/>
  <c r="AM85" i="2"/>
  <c r="AN85" i="2"/>
  <c r="AP85" i="2"/>
  <c r="AM86" i="2"/>
  <c r="AN86" i="2"/>
  <c r="AP86" i="2"/>
  <c r="AM87" i="2"/>
  <c r="AN87" i="2"/>
  <c r="AP87" i="2"/>
  <c r="AM88" i="2"/>
  <c r="AN88" i="2"/>
  <c r="AP88" i="2"/>
  <c r="AM89" i="2"/>
  <c r="AN89" i="2"/>
  <c r="AP89" i="2"/>
  <c r="AM90" i="2"/>
  <c r="AN90" i="2"/>
  <c r="AP90" i="2"/>
  <c r="AM91" i="2"/>
  <c r="AN91" i="2"/>
  <c r="AP91" i="2"/>
  <c r="AM92" i="2"/>
  <c r="AN92" i="2"/>
  <c r="AP92" i="2"/>
  <c r="AM93" i="2"/>
  <c r="AN93" i="2"/>
  <c r="AP93" i="2"/>
  <c r="AM94" i="2"/>
  <c r="AN94" i="2"/>
  <c r="AP94" i="2"/>
  <c r="AM95" i="2"/>
  <c r="AN95" i="2"/>
  <c r="AP95" i="2"/>
  <c r="AM96" i="2"/>
  <c r="AN96" i="2"/>
  <c r="AP96" i="2"/>
  <c r="AM97" i="2"/>
  <c r="AN97" i="2"/>
  <c r="AP97" i="2"/>
  <c r="AM98" i="2"/>
  <c r="AN98" i="2"/>
  <c r="AP98" i="2"/>
  <c r="AM99" i="2"/>
  <c r="AN99" i="2"/>
  <c r="AP99" i="2"/>
  <c r="AM100" i="2"/>
  <c r="AN100" i="2"/>
  <c r="AP100" i="2"/>
  <c r="AM101" i="2"/>
  <c r="AN101" i="2"/>
  <c r="AP101" i="2"/>
  <c r="AM102" i="2"/>
  <c r="AN102" i="2"/>
  <c r="AP102" i="2"/>
  <c r="AM103" i="2"/>
  <c r="AN103" i="2"/>
  <c r="AP103" i="2"/>
  <c r="AM104" i="2"/>
  <c r="AN104" i="2"/>
  <c r="AP104" i="2"/>
  <c r="AM105" i="2"/>
  <c r="AN105" i="2"/>
  <c r="AP105" i="2"/>
  <c r="AM106" i="2"/>
  <c r="AN106" i="2"/>
  <c r="AP106" i="2"/>
  <c r="AM107" i="2"/>
  <c r="AN107" i="2"/>
  <c r="AP107" i="2"/>
  <c r="AM108" i="2"/>
  <c r="AN108" i="2"/>
  <c r="AP108" i="2"/>
  <c r="AM109" i="2"/>
  <c r="AN109" i="2"/>
  <c r="AP109" i="2"/>
  <c r="AM110" i="2"/>
  <c r="AN110" i="2"/>
  <c r="AP110" i="2"/>
  <c r="AM111" i="2"/>
  <c r="AN111" i="2"/>
  <c r="AP111" i="2"/>
  <c r="AM112" i="2"/>
  <c r="AN112" i="2"/>
  <c r="AP112" i="2"/>
  <c r="AM113" i="2"/>
  <c r="AN113" i="2"/>
  <c r="AP113" i="2"/>
  <c r="AM114" i="2"/>
  <c r="AN114" i="2"/>
  <c r="AP114" i="2"/>
  <c r="AM115" i="2"/>
  <c r="AN115" i="2"/>
  <c r="AP115" i="2"/>
  <c r="AM116" i="2"/>
  <c r="AN116" i="2"/>
  <c r="AP116" i="2"/>
  <c r="AM117" i="2"/>
  <c r="AN117" i="2"/>
  <c r="AP117" i="2"/>
  <c r="AM118" i="2"/>
  <c r="AN118" i="2"/>
  <c r="AP118" i="2"/>
  <c r="AM119" i="2"/>
  <c r="AN119" i="2"/>
  <c r="AP119" i="2"/>
  <c r="AM120" i="2"/>
  <c r="AN120" i="2"/>
  <c r="AP120" i="2"/>
  <c r="AM121" i="2"/>
  <c r="AN121" i="2"/>
  <c r="AP121" i="2"/>
  <c r="AM122" i="2"/>
  <c r="AN122" i="2"/>
  <c r="AP122" i="2"/>
  <c r="AM123" i="2"/>
  <c r="AN123" i="2"/>
  <c r="AP123" i="2"/>
  <c r="AM124" i="2"/>
  <c r="AN124" i="2"/>
  <c r="AP124" i="2"/>
  <c r="AM125" i="2"/>
  <c r="AN125" i="2"/>
  <c r="AP125" i="2"/>
  <c r="AM126" i="2"/>
  <c r="AN126" i="2"/>
  <c r="AP126" i="2"/>
  <c r="AM127" i="2"/>
  <c r="AN127" i="2"/>
  <c r="AP127" i="2"/>
  <c r="AM128" i="2"/>
  <c r="AN128" i="2"/>
  <c r="AP128" i="2"/>
  <c r="AM129" i="2"/>
  <c r="AN129" i="2"/>
  <c r="AP129" i="2"/>
  <c r="AM130" i="2"/>
  <c r="AN130" i="2"/>
  <c r="AP130" i="2"/>
  <c r="AM131" i="2"/>
  <c r="AN131" i="2"/>
  <c r="AP131" i="2"/>
  <c r="AM132" i="2"/>
  <c r="AN132" i="2"/>
  <c r="AP132" i="2"/>
  <c r="AM133" i="2"/>
  <c r="AN133" i="2"/>
  <c r="AP133" i="2"/>
  <c r="AM134" i="2"/>
  <c r="AN134" i="2"/>
  <c r="AP134" i="2"/>
  <c r="AM135" i="2"/>
  <c r="AN135" i="2"/>
  <c r="AP135" i="2"/>
  <c r="AM136" i="2"/>
  <c r="AN136" i="2"/>
  <c r="AP136" i="2"/>
  <c r="AM137" i="2"/>
  <c r="AN137" i="2"/>
  <c r="AP137" i="2"/>
  <c r="AM138" i="2"/>
  <c r="AN138" i="2"/>
  <c r="AP138" i="2"/>
  <c r="AM139" i="2"/>
  <c r="AN139" i="2"/>
  <c r="AP139" i="2"/>
  <c r="AM140" i="2"/>
  <c r="AN140" i="2"/>
  <c r="AP140" i="2"/>
  <c r="AM141" i="2"/>
  <c r="AN141" i="2"/>
  <c r="AP141" i="2"/>
  <c r="AM142" i="2"/>
  <c r="AN142" i="2"/>
  <c r="AP142" i="2"/>
  <c r="AM143" i="2"/>
  <c r="AN143" i="2"/>
  <c r="AP143" i="2"/>
  <c r="AM144" i="2"/>
  <c r="AN144" i="2"/>
  <c r="AP144" i="2"/>
  <c r="AM145" i="2"/>
  <c r="AN145" i="2"/>
  <c r="AP145" i="2"/>
  <c r="AM146" i="2"/>
  <c r="AN146" i="2"/>
  <c r="AP146" i="2"/>
  <c r="AM147" i="2"/>
  <c r="AN147" i="2"/>
  <c r="AP147" i="2"/>
  <c r="AM148" i="2"/>
  <c r="AN148" i="2"/>
  <c r="AP148" i="2"/>
  <c r="AM149" i="2"/>
  <c r="AN149" i="2"/>
  <c r="AP149" i="2"/>
  <c r="AM150" i="2"/>
  <c r="AN150" i="2"/>
  <c r="AP150" i="2"/>
  <c r="AM151" i="2"/>
  <c r="AN151" i="2"/>
  <c r="AP151" i="2"/>
  <c r="AM152" i="2"/>
  <c r="AN152" i="2"/>
  <c r="AP152" i="2"/>
  <c r="AM153" i="2"/>
  <c r="AN153" i="2"/>
  <c r="AP153" i="2"/>
  <c r="AM154" i="2"/>
  <c r="AN154" i="2"/>
  <c r="AP154" i="2"/>
  <c r="AM155" i="2"/>
  <c r="AN155" i="2"/>
  <c r="AP155" i="2"/>
  <c r="AM156" i="2"/>
  <c r="AN156" i="2"/>
  <c r="AP156" i="2"/>
  <c r="AM157" i="2"/>
  <c r="AN157" i="2"/>
  <c r="AP157" i="2"/>
  <c r="AM158" i="2"/>
  <c r="AN158" i="2"/>
  <c r="AP158" i="2"/>
  <c r="AM159" i="2"/>
  <c r="AN159" i="2"/>
  <c r="AP159" i="2"/>
  <c r="AM160" i="2"/>
  <c r="AN160" i="2"/>
  <c r="AP160" i="2"/>
  <c r="AM161" i="2"/>
  <c r="AN161" i="2"/>
  <c r="AP161" i="2"/>
  <c r="AM162" i="2"/>
  <c r="AN162" i="2"/>
  <c r="AP162" i="2"/>
  <c r="AM163" i="2"/>
  <c r="AN163" i="2"/>
  <c r="AP163" i="2"/>
  <c r="AM164" i="2"/>
  <c r="AN164" i="2"/>
  <c r="AP164" i="2"/>
  <c r="AM165" i="2"/>
  <c r="AN165" i="2"/>
  <c r="AP165" i="2"/>
  <c r="AM166" i="2"/>
  <c r="AN166" i="2"/>
  <c r="AP166" i="2"/>
  <c r="AM167" i="2"/>
  <c r="AN167" i="2"/>
  <c r="AP167" i="2"/>
  <c r="AM168" i="2"/>
  <c r="AN168" i="2"/>
  <c r="AP168" i="2"/>
  <c r="AM169" i="2"/>
  <c r="AN169" i="2"/>
  <c r="AP169" i="2"/>
  <c r="AM170" i="2"/>
  <c r="AN170" i="2"/>
  <c r="AP170" i="2"/>
  <c r="AM171" i="2"/>
  <c r="AN171" i="2"/>
  <c r="AP171" i="2"/>
  <c r="AM172" i="2"/>
  <c r="AN172" i="2"/>
  <c r="AP172" i="2"/>
  <c r="AM173" i="2"/>
  <c r="AN173" i="2"/>
  <c r="AP173" i="2"/>
  <c r="AM174" i="2"/>
  <c r="AN174" i="2"/>
  <c r="AP174" i="2"/>
  <c r="AM175" i="2"/>
  <c r="AN175" i="2"/>
  <c r="AP175" i="2"/>
  <c r="AM176" i="2"/>
  <c r="AN176" i="2"/>
  <c r="AP176" i="2"/>
  <c r="AM177" i="2"/>
  <c r="AN177" i="2"/>
  <c r="AP177" i="2"/>
  <c r="AM178" i="2"/>
  <c r="AN178" i="2"/>
  <c r="AP178" i="2"/>
  <c r="AM179" i="2"/>
  <c r="AN179" i="2"/>
  <c r="AP179" i="2"/>
  <c r="AM180" i="2"/>
  <c r="AN180" i="2"/>
  <c r="AP180" i="2"/>
  <c r="AM181" i="2"/>
  <c r="AN181" i="2"/>
  <c r="AP181" i="2"/>
  <c r="AM182" i="2"/>
  <c r="AN182" i="2"/>
  <c r="AP182" i="2"/>
  <c r="AM183" i="2"/>
  <c r="AN183" i="2"/>
  <c r="AP183" i="2"/>
  <c r="AM184" i="2"/>
  <c r="AN184" i="2"/>
  <c r="AP184" i="2"/>
  <c r="AM185" i="2"/>
  <c r="AN185" i="2"/>
  <c r="AP185" i="2"/>
  <c r="AM186" i="2"/>
  <c r="AN186" i="2"/>
  <c r="AP186" i="2"/>
  <c r="AM187" i="2"/>
  <c r="AN187" i="2"/>
  <c r="AP187" i="2"/>
  <c r="AM188" i="2"/>
  <c r="AN188" i="2"/>
  <c r="AP188" i="2"/>
  <c r="AM189" i="2"/>
  <c r="AN189" i="2"/>
  <c r="AP189" i="2"/>
  <c r="AM190" i="2"/>
  <c r="AN190" i="2"/>
  <c r="AP190" i="2"/>
  <c r="AM191" i="2"/>
  <c r="AN191" i="2"/>
  <c r="AP191" i="2"/>
  <c r="AM192" i="2"/>
  <c r="AN192" i="2"/>
  <c r="AP192" i="2"/>
  <c r="AM193" i="2"/>
  <c r="AN193" i="2"/>
  <c r="AP193" i="2"/>
  <c r="AM194" i="2"/>
  <c r="AN194" i="2"/>
  <c r="AP194" i="2"/>
  <c r="AM195" i="2"/>
  <c r="AN195" i="2"/>
  <c r="AP195" i="2"/>
  <c r="AM196" i="2"/>
  <c r="AN196" i="2"/>
  <c r="AP196" i="2"/>
  <c r="AM197" i="2"/>
  <c r="AN197" i="2"/>
  <c r="AP197" i="2"/>
  <c r="AM198" i="2"/>
  <c r="AN198" i="2"/>
  <c r="AP198" i="2"/>
  <c r="AM199" i="2"/>
  <c r="AN199" i="2"/>
  <c r="AP199" i="2"/>
  <c r="AM200" i="2"/>
  <c r="AN200" i="2"/>
  <c r="AP200" i="2"/>
  <c r="AM201" i="2"/>
  <c r="AN201" i="2"/>
  <c r="AP201" i="2"/>
  <c r="AM202" i="2"/>
  <c r="AN202" i="2"/>
  <c r="AP202" i="2"/>
  <c r="AM203" i="2"/>
  <c r="AN203" i="2"/>
  <c r="AP203" i="2"/>
  <c r="AM204" i="2"/>
  <c r="AN204" i="2"/>
  <c r="AP204" i="2"/>
  <c r="AM205" i="2"/>
  <c r="AN205" i="2"/>
  <c r="AP205" i="2"/>
  <c r="AM206" i="2"/>
  <c r="AN206" i="2"/>
  <c r="AP206" i="2"/>
  <c r="AM207" i="2"/>
  <c r="AN207" i="2"/>
  <c r="AP207" i="2"/>
  <c r="AM208" i="2"/>
  <c r="AN208" i="2"/>
  <c r="AP208" i="2"/>
  <c r="AM4" i="2"/>
  <c r="AN4" i="2"/>
  <c r="AO34" i="2"/>
  <c r="AO18" i="2"/>
  <c r="AO30" i="2"/>
  <c r="AO14" i="2"/>
  <c r="AO42" i="2"/>
  <c r="AO26" i="2"/>
  <c r="AO10" i="2"/>
  <c r="AO38" i="2"/>
  <c r="AO22" i="2"/>
  <c r="AP4" i="2"/>
  <c r="AP5" i="2"/>
  <c r="AO206" i="2"/>
  <c r="AO202" i="2"/>
  <c r="AO198" i="2"/>
  <c r="AO194" i="2"/>
  <c r="AO190" i="2"/>
  <c r="AO186" i="2"/>
  <c r="AO182" i="2"/>
  <c r="AO178" i="2"/>
  <c r="AO174" i="2"/>
  <c r="AO170" i="2"/>
  <c r="AO166" i="2"/>
  <c r="AO162" i="2"/>
  <c r="AO158" i="2"/>
  <c r="AO154" i="2"/>
  <c r="AO150" i="2"/>
  <c r="AO146" i="2"/>
  <c r="AO142" i="2"/>
  <c r="AO138" i="2"/>
  <c r="AO134" i="2"/>
  <c r="AO130" i="2"/>
  <c r="AO126" i="2"/>
  <c r="AO122" i="2"/>
  <c r="AO118" i="2"/>
  <c r="AO114" i="2"/>
  <c r="AO110" i="2"/>
  <c r="AO106" i="2"/>
  <c r="AO102" i="2"/>
  <c r="AO98" i="2"/>
  <c r="AO94" i="2"/>
  <c r="AO90" i="2"/>
  <c r="AO86" i="2"/>
  <c r="AO82" i="2"/>
  <c r="AO78" i="2"/>
  <c r="AO74" i="2"/>
  <c r="AO70" i="2"/>
  <c r="AO66" i="2"/>
  <c r="AO62" i="2"/>
  <c r="AO58" i="2"/>
  <c r="AO54" i="2"/>
  <c r="AO50" i="2"/>
  <c r="AO46" i="2"/>
  <c r="AO4" i="2"/>
  <c r="AO205" i="2"/>
  <c r="AO201" i="2"/>
  <c r="AO197" i="2"/>
  <c r="AO193" i="2"/>
  <c r="AO189" i="2"/>
  <c r="AO185" i="2"/>
  <c r="AO181" i="2"/>
  <c r="AO177" i="2"/>
  <c r="AO173" i="2"/>
  <c r="AO169" i="2"/>
  <c r="AO165" i="2"/>
  <c r="AO161" i="2"/>
  <c r="AO157" i="2"/>
  <c r="AO153" i="2"/>
  <c r="AO149" i="2"/>
  <c r="AO145" i="2"/>
  <c r="AO141" i="2"/>
  <c r="AO137" i="2"/>
  <c r="AO133" i="2"/>
  <c r="AO129" i="2"/>
  <c r="AO125" i="2"/>
  <c r="AO121" i="2"/>
  <c r="AO117" i="2"/>
  <c r="AO113" i="2"/>
  <c r="AO109" i="2"/>
  <c r="AO105" i="2"/>
  <c r="AO101" i="2"/>
  <c r="AO97" i="2"/>
  <c r="AO93" i="2"/>
  <c r="AO89" i="2"/>
  <c r="AO85" i="2"/>
  <c r="AO81" i="2"/>
  <c r="AO77" i="2"/>
  <c r="AO73" i="2"/>
  <c r="AO69" i="2"/>
  <c r="AO65" i="2"/>
  <c r="AO61" i="2"/>
  <c r="AO57" i="2"/>
  <c r="AO53" i="2"/>
  <c r="AO49" i="2"/>
  <c r="AO45" i="2"/>
  <c r="AO41" i="2"/>
  <c r="AO37" i="2"/>
  <c r="AO33" i="2"/>
  <c r="AO29" i="2"/>
  <c r="AO25" i="2"/>
  <c r="AO21" i="2"/>
  <c r="AO17" i="2"/>
  <c r="AO13" i="2"/>
  <c r="AO9" i="2"/>
  <c r="AO5" i="2"/>
  <c r="AO208" i="2"/>
  <c r="AO204" i="2"/>
  <c r="AO200" i="2"/>
  <c r="AO196" i="2"/>
  <c r="AO192" i="2"/>
  <c r="AO188" i="2"/>
  <c r="AO184" i="2"/>
  <c r="AO180" i="2"/>
  <c r="AO176" i="2"/>
  <c r="AO172" i="2"/>
  <c r="AO168" i="2"/>
  <c r="AO164" i="2"/>
  <c r="AO160" i="2"/>
  <c r="AO156" i="2"/>
  <c r="AO152" i="2"/>
  <c r="AO148" i="2"/>
  <c r="AO144" i="2"/>
  <c r="AO140" i="2"/>
  <c r="AO136" i="2"/>
  <c r="AO132" i="2"/>
  <c r="AO128" i="2"/>
  <c r="AO124" i="2"/>
  <c r="AO120" i="2"/>
  <c r="AO116" i="2"/>
  <c r="AO112" i="2"/>
  <c r="AO108" i="2"/>
  <c r="AO104" i="2"/>
  <c r="AO100" i="2"/>
  <c r="AO96" i="2"/>
  <c r="AO92" i="2"/>
  <c r="AO88" i="2"/>
  <c r="AO84" i="2"/>
  <c r="AO80" i="2"/>
  <c r="AO76" i="2"/>
  <c r="AO72" i="2"/>
  <c r="AO68" i="2"/>
  <c r="AO64" i="2"/>
  <c r="AO60" i="2"/>
  <c r="AO56" i="2"/>
  <c r="AO52" i="2"/>
  <c r="AO48" i="2"/>
  <c r="AO44" i="2"/>
  <c r="AO40" i="2"/>
  <c r="AO36" i="2"/>
  <c r="AO32" i="2"/>
  <c r="AO28" i="2"/>
  <c r="AO24" i="2"/>
  <c r="AO20" i="2"/>
  <c r="AO16" i="2"/>
  <c r="AO12" i="2"/>
  <c r="AO8" i="2"/>
  <c r="AP6" i="2"/>
  <c r="AO207" i="2"/>
  <c r="AO203" i="2"/>
  <c r="AO199" i="2"/>
  <c r="AO195" i="2"/>
  <c r="AO191" i="2"/>
  <c r="AO187" i="2"/>
  <c r="AO183" i="2"/>
  <c r="AO179" i="2"/>
  <c r="AO175" i="2"/>
  <c r="AO171" i="2"/>
  <c r="AO167" i="2"/>
  <c r="AO163" i="2"/>
  <c r="AO159" i="2"/>
  <c r="AO155" i="2"/>
  <c r="AO151" i="2"/>
  <c r="AO147" i="2"/>
  <c r="AO143" i="2"/>
  <c r="AO139" i="2"/>
  <c r="AO135" i="2"/>
  <c r="AO131" i="2"/>
  <c r="AO127" i="2"/>
  <c r="AO123" i="2"/>
  <c r="AO119" i="2"/>
  <c r="AO115" i="2"/>
  <c r="AO111" i="2"/>
  <c r="AO107" i="2"/>
  <c r="AO103" i="2"/>
  <c r="AO99" i="2"/>
  <c r="AO95" i="2"/>
  <c r="AO91" i="2"/>
  <c r="AO87" i="2"/>
  <c r="AO83" i="2"/>
  <c r="AO79" i="2"/>
  <c r="AO75" i="2"/>
  <c r="AO71" i="2"/>
  <c r="AO67" i="2"/>
  <c r="AO63" i="2"/>
  <c r="AO59" i="2"/>
  <c r="AO55" i="2"/>
  <c r="AO51" i="2"/>
  <c r="AO47" i="2"/>
  <c r="AO43" i="2"/>
  <c r="AO39" i="2"/>
  <c r="AO35" i="2"/>
  <c r="AO31" i="2"/>
  <c r="AO27" i="2"/>
  <c r="AO23" i="2"/>
  <c r="AO19" i="2"/>
  <c r="AO15" i="2"/>
  <c r="AO11" i="2"/>
  <c r="AO7" i="2"/>
  <c r="F208" i="2"/>
  <c r="F207" i="2"/>
  <c r="F206" i="2"/>
  <c r="F192" i="2"/>
  <c r="F173" i="2"/>
  <c r="F168" i="2"/>
  <c r="F157" i="2"/>
  <c r="F147" i="2"/>
  <c r="F148" i="2"/>
  <c r="F149" i="2"/>
  <c r="F150" i="2"/>
  <c r="F151" i="2"/>
  <c r="F152" i="2"/>
  <c r="F14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8" i="2"/>
  <c r="F99" i="2"/>
  <c r="F100" i="2"/>
  <c r="F101" i="2"/>
  <c r="F102" i="2"/>
  <c r="F103" i="2"/>
  <c r="F104" i="2"/>
  <c r="F106" i="2"/>
  <c r="F108" i="2"/>
  <c r="F109" i="2"/>
  <c r="F110" i="2"/>
  <c r="F111" i="2"/>
  <c r="F112" i="2"/>
  <c r="F114" i="2"/>
  <c r="F115" i="2"/>
  <c r="F116" i="2"/>
  <c r="F117" i="2"/>
  <c r="F118" i="2"/>
  <c r="F119" i="2"/>
  <c r="F120" i="2"/>
  <c r="F121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9" i="2"/>
  <c r="F140" i="2"/>
  <c r="F141" i="2"/>
  <c r="F142" i="2"/>
  <c r="F144" i="2"/>
  <c r="F145" i="2"/>
  <c r="F153" i="2"/>
  <c r="F154" i="2"/>
  <c r="F155" i="2"/>
  <c r="F156" i="2"/>
  <c r="F158" i="2"/>
  <c r="F159" i="2"/>
  <c r="F160" i="2"/>
  <c r="F161" i="2"/>
  <c r="F162" i="2"/>
  <c r="F163" i="2"/>
  <c r="F164" i="2"/>
  <c r="F165" i="2"/>
  <c r="F166" i="2"/>
  <c r="F167" i="2"/>
  <c r="F169" i="2"/>
  <c r="F170" i="2"/>
  <c r="F171" i="2"/>
  <c r="F172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4" i="2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T200" i="3"/>
  <c r="T163" i="3"/>
  <c r="T114" i="3"/>
  <c r="C5" i="3"/>
  <c r="AJ208" i="4"/>
  <c r="AK208" i="4"/>
  <c r="AL208" i="4"/>
  <c r="AQ206" i="4"/>
  <c r="AR206" i="4"/>
  <c r="AJ206" i="4"/>
  <c r="AK206" i="4"/>
  <c r="AL206" i="4"/>
  <c r="AQ205" i="4"/>
  <c r="AR205" i="4"/>
  <c r="AT204" i="4"/>
  <c r="AU204" i="4"/>
  <c r="AV204" i="4"/>
  <c r="AJ204" i="4"/>
  <c r="AK204" i="4"/>
  <c r="AL204" i="4"/>
  <c r="AQ202" i="4"/>
  <c r="AR202" i="4"/>
  <c r="AJ202" i="4"/>
  <c r="AK202" i="4"/>
  <c r="AL202" i="4"/>
  <c r="AQ200" i="4"/>
  <c r="AR200" i="4"/>
  <c r="AQ198" i="4"/>
  <c r="AR198" i="4"/>
  <c r="AJ198" i="4"/>
  <c r="AK198" i="4"/>
  <c r="AL198" i="4"/>
  <c r="AQ197" i="4"/>
  <c r="AR197" i="4"/>
  <c r="AT196" i="4"/>
  <c r="AU196" i="4"/>
  <c r="AV196" i="4"/>
  <c r="AQ195" i="4"/>
  <c r="AR195" i="4"/>
  <c r="AJ195" i="4"/>
  <c r="AK195" i="4"/>
  <c r="AL195" i="4"/>
  <c r="AQ192" i="4"/>
  <c r="AR192" i="4"/>
  <c r="AQ188" i="4"/>
  <c r="AR188" i="4"/>
  <c r="AQ186" i="4"/>
  <c r="AR186" i="4"/>
  <c r="AQ185" i="4"/>
  <c r="AR185" i="4"/>
  <c r="AT184" i="4"/>
  <c r="AU184" i="4"/>
  <c r="AV184" i="4"/>
  <c r="AQ183" i="4"/>
  <c r="AR183" i="4"/>
  <c r="AT182" i="4"/>
  <c r="AU182" i="4"/>
  <c r="AV182" i="4"/>
  <c r="AQ181" i="4"/>
  <c r="AR181" i="4"/>
  <c r="AT180" i="4"/>
  <c r="AU180" i="4"/>
  <c r="AV180" i="4"/>
  <c r="AQ179" i="4"/>
  <c r="AR179" i="4"/>
  <c r="AT178" i="4"/>
  <c r="AU178" i="4"/>
  <c r="AV178" i="4"/>
  <c r="AT175" i="4"/>
  <c r="AU175" i="4"/>
  <c r="AV175" i="4"/>
  <c r="AT172" i="4"/>
  <c r="AU172" i="4"/>
  <c r="AV172" i="4"/>
  <c r="AT170" i="4"/>
  <c r="AU170" i="4"/>
  <c r="AV170" i="4"/>
  <c r="AT208" i="4"/>
  <c r="AU208" i="4"/>
  <c r="AV208" i="4"/>
  <c r="AT207" i="4"/>
  <c r="AU207" i="4"/>
  <c r="AV207" i="4"/>
  <c r="AT205" i="4"/>
  <c r="AU205" i="4"/>
  <c r="AV205" i="4"/>
  <c r="AT203" i="4"/>
  <c r="AU203" i="4"/>
  <c r="AV203" i="4"/>
  <c r="AT201" i="4"/>
  <c r="AU201" i="4"/>
  <c r="AV201" i="4"/>
  <c r="AJ201" i="4"/>
  <c r="AK201" i="4"/>
  <c r="AL201" i="4"/>
  <c r="AT199" i="4"/>
  <c r="AU199" i="4"/>
  <c r="AV199" i="4"/>
  <c r="AQ208" i="4"/>
  <c r="AR208" i="4"/>
  <c r="AQ207" i="4"/>
  <c r="AR207" i="4"/>
  <c r="AJ207" i="4"/>
  <c r="AK207" i="4"/>
  <c r="AL207" i="4"/>
  <c r="AQ204" i="4"/>
  <c r="AR204" i="4"/>
  <c r="AQ203" i="4"/>
  <c r="AR203" i="4"/>
  <c r="AJ203" i="4"/>
  <c r="AK203" i="4"/>
  <c r="AL203" i="4"/>
  <c r="AQ201" i="4"/>
  <c r="AR201" i="4"/>
  <c r="AT200" i="4"/>
  <c r="AU200" i="4"/>
  <c r="AV200" i="4"/>
  <c r="AQ199" i="4"/>
  <c r="AR199" i="4"/>
  <c r="AJ199" i="4"/>
  <c r="AK199" i="4"/>
  <c r="AL199" i="4"/>
  <c r="AQ196" i="4"/>
  <c r="AR196" i="4"/>
  <c r="AQ194" i="4"/>
  <c r="AR194" i="4"/>
  <c r="AJ194" i="4"/>
  <c r="AK194" i="4"/>
  <c r="AL194" i="4"/>
  <c r="AQ193" i="4"/>
  <c r="AR193" i="4"/>
  <c r="AT192" i="4"/>
  <c r="AU192" i="4"/>
  <c r="AV192" i="4"/>
  <c r="AQ191" i="4"/>
  <c r="AR191" i="4"/>
  <c r="AJ191" i="4"/>
  <c r="AK191" i="4"/>
  <c r="AL191" i="4"/>
  <c r="AQ190" i="4"/>
  <c r="AR190" i="4"/>
  <c r="AJ190" i="4"/>
  <c r="AK190" i="4"/>
  <c r="AL190" i="4"/>
  <c r="AQ189" i="4"/>
  <c r="AR189" i="4"/>
  <c r="AT188" i="4"/>
  <c r="AU188" i="4"/>
  <c r="AV188" i="4"/>
  <c r="AQ187" i="4"/>
  <c r="AR187" i="4"/>
  <c r="AJ187" i="4"/>
  <c r="AK187" i="4"/>
  <c r="AL187" i="4"/>
  <c r="AJ186" i="4"/>
  <c r="AK186" i="4"/>
  <c r="AL186" i="4"/>
  <c r="AQ184" i="4"/>
  <c r="AR184" i="4"/>
  <c r="AQ182" i="4"/>
  <c r="AR182" i="4"/>
  <c r="AT181" i="4"/>
  <c r="AU181" i="4"/>
  <c r="AV181" i="4"/>
  <c r="AQ180" i="4"/>
  <c r="AR180" i="4"/>
  <c r="AJ179" i="4"/>
  <c r="AK179" i="4"/>
  <c r="AL179" i="4"/>
  <c r="AT177" i="4"/>
  <c r="AU177" i="4"/>
  <c r="AV177" i="4"/>
  <c r="AT174" i="4"/>
  <c r="AU174" i="4"/>
  <c r="AV174" i="4"/>
  <c r="AJ174" i="4"/>
  <c r="AK174" i="4"/>
  <c r="AL174" i="4"/>
  <c r="AJ173" i="4"/>
  <c r="AK173" i="4"/>
  <c r="AL173" i="4"/>
  <c r="AT171" i="4"/>
  <c r="AU171" i="4"/>
  <c r="AV171" i="4"/>
  <c r="AJ170" i="4"/>
  <c r="AK170" i="4"/>
  <c r="AL170" i="4"/>
  <c r="AT168" i="4"/>
  <c r="AU168" i="4"/>
  <c r="AV168" i="4"/>
  <c r="AJ167" i="4"/>
  <c r="AK167" i="4"/>
  <c r="AL167" i="4"/>
  <c r="AQ166" i="4"/>
  <c r="AR166" i="4"/>
  <c r="AT165" i="4"/>
  <c r="AU165" i="4"/>
  <c r="AV165" i="4"/>
  <c r="AJ165" i="4"/>
  <c r="AK165" i="4"/>
  <c r="AL165" i="4"/>
  <c r="AT206" i="4"/>
  <c r="AU206" i="4"/>
  <c r="AV206" i="4"/>
  <c r="AJ205" i="4"/>
  <c r="AK205" i="4"/>
  <c r="AL205" i="4"/>
  <c r="AT193" i="4"/>
  <c r="AU193" i="4"/>
  <c r="AV193" i="4"/>
  <c r="AT191" i="4"/>
  <c r="AU191" i="4"/>
  <c r="AV191" i="4"/>
  <c r="AT185" i="4"/>
  <c r="AU185" i="4"/>
  <c r="AV185" i="4"/>
  <c r="AJ182" i="4"/>
  <c r="AK182" i="4"/>
  <c r="AL182" i="4"/>
  <c r="AT179" i="4"/>
  <c r="AU179" i="4"/>
  <c r="AV179" i="4"/>
  <c r="AQ177" i="4"/>
  <c r="AR177" i="4"/>
  <c r="AT176" i="4"/>
  <c r="AU176" i="4"/>
  <c r="AV176" i="4"/>
  <c r="AJ175" i="4"/>
  <c r="AK175" i="4"/>
  <c r="AL175" i="4"/>
  <c r="AQ173" i="4"/>
  <c r="AR173" i="4"/>
  <c r="AQ170" i="4"/>
  <c r="AR170" i="4"/>
  <c r="AJ168" i="4"/>
  <c r="AK168" i="4"/>
  <c r="AL168" i="4"/>
  <c r="AQ165" i="4"/>
  <c r="AR165" i="4"/>
  <c r="AT162" i="4"/>
  <c r="AU162" i="4"/>
  <c r="AV162" i="4"/>
  <c r="AJ162" i="4"/>
  <c r="AK162" i="4"/>
  <c r="AL162" i="4"/>
  <c r="AT159" i="4"/>
  <c r="AU159" i="4"/>
  <c r="AV159" i="4"/>
  <c r="AQ158" i="4"/>
  <c r="AR158" i="4"/>
  <c r="AT157" i="4"/>
  <c r="AU157" i="4"/>
  <c r="AV157" i="4"/>
  <c r="AJ157" i="4"/>
  <c r="AK157" i="4"/>
  <c r="AL157" i="4"/>
  <c r="AJ153" i="4"/>
  <c r="AK153" i="4"/>
  <c r="AL153" i="4"/>
  <c r="AQ151" i="4"/>
  <c r="AR151" i="4"/>
  <c r="AJ151" i="4"/>
  <c r="AK151" i="4"/>
  <c r="AL151" i="4"/>
  <c r="AQ150" i="4"/>
  <c r="AR150" i="4"/>
  <c r="AQ149" i="4"/>
  <c r="AR149" i="4"/>
  <c r="AQ148" i="4"/>
  <c r="AR148" i="4"/>
  <c r="AQ147" i="4"/>
  <c r="AR147" i="4"/>
  <c r="AJ147" i="4"/>
  <c r="AK147" i="4"/>
  <c r="AL147" i="4"/>
  <c r="AQ146" i="4"/>
  <c r="AR146" i="4"/>
  <c r="AQ145" i="4"/>
  <c r="AR145" i="4"/>
  <c r="AQ144" i="4"/>
  <c r="AR144" i="4"/>
  <c r="AQ143" i="4"/>
  <c r="AR143" i="4"/>
  <c r="AJ143" i="4"/>
  <c r="AK143" i="4"/>
  <c r="AL143" i="4"/>
  <c r="AQ142" i="4"/>
  <c r="AR142" i="4"/>
  <c r="AJ200" i="4"/>
  <c r="AK200" i="4"/>
  <c r="AL200" i="4"/>
  <c r="AJ197" i="4"/>
  <c r="AK197" i="4"/>
  <c r="AL197" i="4"/>
  <c r="AJ196" i="4"/>
  <c r="AK196" i="4"/>
  <c r="AL196" i="4"/>
  <c r="AT194" i="4"/>
  <c r="AU194" i="4"/>
  <c r="AV194" i="4"/>
  <c r="AJ183" i="4"/>
  <c r="AK183" i="4"/>
  <c r="AL183" i="4"/>
  <c r="AQ176" i="4"/>
  <c r="AR176" i="4"/>
  <c r="AQ175" i="4"/>
  <c r="AR175" i="4"/>
  <c r="AQ169" i="4"/>
  <c r="AR169" i="4"/>
  <c r="AQ168" i="4"/>
  <c r="AR168" i="4"/>
  <c r="AT167" i="4"/>
  <c r="AU167" i="4"/>
  <c r="AV167" i="4"/>
  <c r="AT166" i="4"/>
  <c r="AU166" i="4"/>
  <c r="AV166" i="4"/>
  <c r="AJ163" i="4"/>
  <c r="AK163" i="4"/>
  <c r="AL163" i="4"/>
  <c r="AT161" i="4"/>
  <c r="AU161" i="4"/>
  <c r="AV161" i="4"/>
  <c r="AJ161" i="4"/>
  <c r="AK161" i="4"/>
  <c r="AL161" i="4"/>
  <c r="AT158" i="4"/>
  <c r="AU158" i="4"/>
  <c r="AV158" i="4"/>
  <c r="AJ158" i="4"/>
  <c r="AK158" i="4"/>
  <c r="AL158" i="4"/>
  <c r="AT156" i="4"/>
  <c r="AU156" i="4"/>
  <c r="AV156" i="4"/>
  <c r="AJ155" i="4"/>
  <c r="AK155" i="4"/>
  <c r="AL155" i="4"/>
  <c r="AQ154" i="4"/>
  <c r="AR154" i="4"/>
  <c r="AT153" i="4"/>
  <c r="AU153" i="4"/>
  <c r="AV153" i="4"/>
  <c r="AT152" i="4"/>
  <c r="AU152" i="4"/>
  <c r="AV152" i="4"/>
  <c r="AT150" i="4"/>
  <c r="AU150" i="4"/>
  <c r="AV150" i="4"/>
  <c r="AJ150" i="4"/>
  <c r="AK150" i="4"/>
  <c r="AL150" i="4"/>
  <c r="AT202" i="4"/>
  <c r="AU202" i="4"/>
  <c r="AV202" i="4"/>
  <c r="AT197" i="4"/>
  <c r="AU197" i="4"/>
  <c r="AV197" i="4"/>
  <c r="AT195" i="4"/>
  <c r="AU195" i="4"/>
  <c r="AV195" i="4"/>
  <c r="AJ189" i="4"/>
  <c r="AK189" i="4"/>
  <c r="AL189" i="4"/>
  <c r="AJ188" i="4"/>
  <c r="AK188" i="4"/>
  <c r="AL188" i="4"/>
  <c r="AT186" i="4"/>
  <c r="AU186" i="4"/>
  <c r="AV186" i="4"/>
  <c r="AJ185" i="4"/>
  <c r="AK185" i="4"/>
  <c r="AL185" i="4"/>
  <c r="AJ184" i="4"/>
  <c r="AK184" i="4"/>
  <c r="AL184" i="4"/>
  <c r="AJ178" i="4"/>
  <c r="AK178" i="4"/>
  <c r="AL178" i="4"/>
  <c r="AQ174" i="4"/>
  <c r="AR174" i="4"/>
  <c r="AJ172" i="4"/>
  <c r="AK172" i="4"/>
  <c r="AL172" i="4"/>
  <c r="AJ171" i="4"/>
  <c r="AK171" i="4"/>
  <c r="AL171" i="4"/>
  <c r="AJ166" i="4"/>
  <c r="AK166" i="4"/>
  <c r="AL166" i="4"/>
  <c r="AT164" i="4"/>
  <c r="AU164" i="4"/>
  <c r="AV164" i="4"/>
  <c r="AJ164" i="4"/>
  <c r="AK164" i="4"/>
  <c r="AL164" i="4"/>
  <c r="AQ163" i="4"/>
  <c r="AR163" i="4"/>
  <c r="AT160" i="4"/>
  <c r="AU160" i="4"/>
  <c r="AV160" i="4"/>
  <c r="AJ159" i="4"/>
  <c r="AK159" i="4"/>
  <c r="AL159" i="4"/>
  <c r="AQ157" i="4"/>
  <c r="AR157" i="4"/>
  <c r="AQ156" i="4"/>
  <c r="AR156" i="4"/>
  <c r="AJ156" i="4"/>
  <c r="AK156" i="4"/>
  <c r="AL156" i="4"/>
  <c r="AQ155" i="4"/>
  <c r="AR155" i="4"/>
  <c r="AT154" i="4"/>
  <c r="AU154" i="4"/>
  <c r="AV154" i="4"/>
  <c r="AQ153" i="4"/>
  <c r="AR153" i="4"/>
  <c r="AQ152" i="4"/>
  <c r="AR152" i="4"/>
  <c r="AJ152" i="4"/>
  <c r="AK152" i="4"/>
  <c r="AL152" i="4"/>
  <c r="AJ149" i="4"/>
  <c r="AK149" i="4"/>
  <c r="AL149" i="4"/>
  <c r="AJ148" i="4"/>
  <c r="AK148" i="4"/>
  <c r="AL148" i="4"/>
  <c r="AJ145" i="4"/>
  <c r="AK145" i="4"/>
  <c r="AL145" i="4"/>
  <c r="AJ144" i="4"/>
  <c r="AK144" i="4"/>
  <c r="AL144" i="4"/>
  <c r="AJ142" i="4"/>
  <c r="AK142" i="4"/>
  <c r="AL142" i="4"/>
  <c r="AQ139" i="4"/>
  <c r="AR139" i="4"/>
  <c r="AJ139" i="4"/>
  <c r="AK139" i="4"/>
  <c r="AL139" i="4"/>
  <c r="AQ138" i="4"/>
  <c r="AR138" i="4"/>
  <c r="AT198" i="4"/>
  <c r="AU198" i="4"/>
  <c r="AV198" i="4"/>
  <c r="AJ193" i="4"/>
  <c r="AK193" i="4"/>
  <c r="AL193" i="4"/>
  <c r="AJ192" i="4"/>
  <c r="AK192" i="4"/>
  <c r="AL192" i="4"/>
  <c r="AT190" i="4"/>
  <c r="AU190" i="4"/>
  <c r="AV190" i="4"/>
  <c r="AT189" i="4"/>
  <c r="AU189" i="4"/>
  <c r="AV189" i="4"/>
  <c r="AT187" i="4"/>
  <c r="AU187" i="4"/>
  <c r="AV187" i="4"/>
  <c r="AT183" i="4"/>
  <c r="AU183" i="4"/>
  <c r="AV183" i="4"/>
  <c r="AJ181" i="4"/>
  <c r="AK181" i="4"/>
  <c r="AL181" i="4"/>
  <c r="AJ180" i="4"/>
  <c r="AK180" i="4"/>
  <c r="AL180" i="4"/>
  <c r="AQ178" i="4"/>
  <c r="AR178" i="4"/>
  <c r="AJ177" i="4"/>
  <c r="AK177" i="4"/>
  <c r="AL177" i="4"/>
  <c r="AJ176" i="4"/>
  <c r="AK176" i="4"/>
  <c r="AL176" i="4"/>
  <c r="AT173" i="4"/>
  <c r="AU173" i="4"/>
  <c r="AV173" i="4"/>
  <c r="AQ172" i="4"/>
  <c r="AR172" i="4"/>
  <c r="AQ171" i="4"/>
  <c r="AR171" i="4"/>
  <c r="AT169" i="4"/>
  <c r="AU169" i="4"/>
  <c r="AV169" i="4"/>
  <c r="AJ169" i="4"/>
  <c r="AK169" i="4"/>
  <c r="AL169" i="4"/>
  <c r="AQ167" i="4"/>
  <c r="AR167" i="4"/>
  <c r="AQ164" i="4"/>
  <c r="AR164" i="4"/>
  <c r="AT163" i="4"/>
  <c r="AU163" i="4"/>
  <c r="AV163" i="4"/>
  <c r="AQ162" i="4"/>
  <c r="AR162" i="4"/>
  <c r="AQ161" i="4"/>
  <c r="AR161" i="4"/>
  <c r="AQ160" i="4"/>
  <c r="AR160" i="4"/>
  <c r="AJ160" i="4"/>
  <c r="AK160" i="4"/>
  <c r="AL160" i="4"/>
  <c r="AQ159" i="4"/>
  <c r="AR159" i="4"/>
  <c r="AT155" i="4"/>
  <c r="AU155" i="4"/>
  <c r="AV155" i="4"/>
  <c r="AJ154" i="4"/>
  <c r="AK154" i="4"/>
  <c r="AL154" i="4"/>
  <c r="AT151" i="4"/>
  <c r="AU151" i="4"/>
  <c r="AV151" i="4"/>
  <c r="AT149" i="4"/>
  <c r="AU149" i="4"/>
  <c r="AV149" i="4"/>
  <c r="AT148" i="4"/>
  <c r="AU148" i="4"/>
  <c r="AV148" i="4"/>
  <c r="AT147" i="4"/>
  <c r="AU147" i="4"/>
  <c r="AV147" i="4"/>
  <c r="AT145" i="4"/>
  <c r="AU145" i="4"/>
  <c r="AV145" i="4"/>
  <c r="AT144" i="4"/>
  <c r="AU144" i="4"/>
  <c r="AV144" i="4"/>
  <c r="AT143" i="4"/>
  <c r="AU143" i="4"/>
  <c r="AV143" i="4"/>
  <c r="AJ141" i="4"/>
  <c r="AK141" i="4"/>
  <c r="AL141" i="4"/>
  <c r="AT138" i="4"/>
  <c r="AU138" i="4"/>
  <c r="AV138" i="4"/>
  <c r="AJ138" i="4"/>
  <c r="AK138" i="4"/>
  <c r="AL138" i="4"/>
  <c r="AJ137" i="4"/>
  <c r="AK137" i="4"/>
  <c r="AL137" i="4"/>
  <c r="AJ136" i="4"/>
  <c r="AK136" i="4"/>
  <c r="AL136" i="4"/>
  <c r="AJ134" i="4"/>
  <c r="AK134" i="4"/>
  <c r="AL134" i="4"/>
  <c r="AJ146" i="4"/>
  <c r="AK146" i="4"/>
  <c r="AL146" i="4"/>
  <c r="AT142" i="4"/>
  <c r="AU142" i="4"/>
  <c r="AV142" i="4"/>
  <c r="AT141" i="4"/>
  <c r="AU141" i="4"/>
  <c r="AV141" i="4"/>
  <c r="AQ140" i="4"/>
  <c r="AR140" i="4"/>
  <c r="AT137" i="4"/>
  <c r="AU137" i="4"/>
  <c r="AV137" i="4"/>
  <c r="AQ136" i="4"/>
  <c r="AR136" i="4"/>
  <c r="AT133" i="4"/>
  <c r="AU133" i="4"/>
  <c r="AV133" i="4"/>
  <c r="AT132" i="4"/>
  <c r="AU132" i="4"/>
  <c r="AV132" i="4"/>
  <c r="AT131" i="4"/>
  <c r="AU131" i="4"/>
  <c r="AV131" i="4"/>
  <c r="AQ129" i="4"/>
  <c r="AR129" i="4"/>
  <c r="AT128" i="4"/>
  <c r="AU128" i="4"/>
  <c r="AV128" i="4"/>
  <c r="AT127" i="4"/>
  <c r="AU127" i="4"/>
  <c r="AV127" i="4"/>
  <c r="AT124" i="4"/>
  <c r="AU124" i="4"/>
  <c r="AV124" i="4"/>
  <c r="AT123" i="4"/>
  <c r="AU123" i="4"/>
  <c r="AV123" i="4"/>
  <c r="AT120" i="4"/>
  <c r="AU120" i="4"/>
  <c r="AV120" i="4"/>
  <c r="AT118" i="4"/>
  <c r="AU118" i="4"/>
  <c r="AV118" i="4"/>
  <c r="AJ118" i="4"/>
  <c r="AK118" i="4"/>
  <c r="AL118" i="4"/>
  <c r="AJ117" i="4"/>
  <c r="AK117" i="4"/>
  <c r="AL117" i="4"/>
  <c r="AQ113" i="4"/>
  <c r="AR113" i="4"/>
  <c r="AQ112" i="4"/>
  <c r="AR112" i="4"/>
  <c r="AT111" i="4"/>
  <c r="AU111" i="4"/>
  <c r="AV111" i="4"/>
  <c r="AQ110" i="4"/>
  <c r="AR110" i="4"/>
  <c r="AQ109" i="4"/>
  <c r="AR109" i="4"/>
  <c r="AQ108" i="4"/>
  <c r="AR108" i="4"/>
  <c r="AJ108" i="4"/>
  <c r="AK108" i="4"/>
  <c r="AL108" i="4"/>
  <c r="AQ107" i="4"/>
  <c r="AR107" i="4"/>
  <c r="AT106" i="4"/>
  <c r="AU106" i="4"/>
  <c r="AV106" i="4"/>
  <c r="AQ105" i="4"/>
  <c r="AR105" i="4"/>
  <c r="AQ104" i="4"/>
  <c r="AR104" i="4"/>
  <c r="AJ104" i="4"/>
  <c r="AK104" i="4"/>
  <c r="AL104" i="4"/>
  <c r="AQ103" i="4"/>
  <c r="AR103" i="4"/>
  <c r="AT102" i="4"/>
  <c r="AU102" i="4"/>
  <c r="AV102" i="4"/>
  <c r="AQ101" i="4"/>
  <c r="AR101" i="4"/>
  <c r="AJ101" i="4"/>
  <c r="AK101" i="4"/>
  <c r="AL101" i="4"/>
  <c r="AQ98" i="4"/>
  <c r="AR98" i="4"/>
  <c r="AQ96" i="4"/>
  <c r="AR96" i="4"/>
  <c r="AJ96" i="4"/>
  <c r="AK96" i="4"/>
  <c r="AL96" i="4"/>
  <c r="AQ95" i="4"/>
  <c r="AR95" i="4"/>
  <c r="AT94" i="4"/>
  <c r="AU94" i="4"/>
  <c r="AV94" i="4"/>
  <c r="AQ93" i="4"/>
  <c r="AR93" i="4"/>
  <c r="AJ93" i="4"/>
  <c r="AK93" i="4"/>
  <c r="AL93" i="4"/>
  <c r="AQ92" i="4"/>
  <c r="AR92" i="4"/>
  <c r="AJ92" i="4"/>
  <c r="AK92" i="4"/>
  <c r="AL92" i="4"/>
  <c r="AQ91" i="4"/>
  <c r="AR91" i="4"/>
  <c r="AT90" i="4"/>
  <c r="AU90" i="4"/>
  <c r="AV90" i="4"/>
  <c r="AQ89" i="4"/>
  <c r="AR89" i="4"/>
  <c r="AJ89" i="4"/>
  <c r="AK89" i="4"/>
  <c r="AL89" i="4"/>
  <c r="AQ88" i="4"/>
  <c r="AR88" i="4"/>
  <c r="AJ88" i="4"/>
  <c r="AK88" i="4"/>
  <c r="AL88" i="4"/>
  <c r="AQ87" i="4"/>
  <c r="AR87" i="4"/>
  <c r="AT86" i="4"/>
  <c r="AU86" i="4"/>
  <c r="AV86" i="4"/>
  <c r="AQ85" i="4"/>
  <c r="AR85" i="4"/>
  <c r="AJ85" i="4"/>
  <c r="AK85" i="4"/>
  <c r="AL85" i="4"/>
  <c r="AQ84" i="4"/>
  <c r="AR84" i="4"/>
  <c r="AJ84" i="4"/>
  <c r="AK84" i="4"/>
  <c r="AL84" i="4"/>
  <c r="AQ83" i="4"/>
  <c r="AR83" i="4"/>
  <c r="AT82" i="4"/>
  <c r="AU82" i="4"/>
  <c r="AV82" i="4"/>
  <c r="AQ81" i="4"/>
  <c r="AR81" i="4"/>
  <c r="AJ81" i="4"/>
  <c r="AK81" i="4"/>
  <c r="AL81" i="4"/>
  <c r="AQ80" i="4"/>
  <c r="AR80" i="4"/>
  <c r="AJ80" i="4"/>
  <c r="AK80" i="4"/>
  <c r="AL80" i="4"/>
  <c r="AQ79" i="4"/>
  <c r="AR79" i="4"/>
  <c r="AT78" i="4"/>
  <c r="AU78" i="4"/>
  <c r="AV78" i="4"/>
  <c r="AQ77" i="4"/>
  <c r="AR77" i="4"/>
  <c r="AJ77" i="4"/>
  <c r="AK77" i="4"/>
  <c r="AL77" i="4"/>
  <c r="AQ76" i="4"/>
  <c r="AR76" i="4"/>
  <c r="AJ76" i="4"/>
  <c r="AK76" i="4"/>
  <c r="AL76" i="4"/>
  <c r="AQ75" i="4"/>
  <c r="AR75" i="4"/>
  <c r="AT74" i="4"/>
  <c r="AU74" i="4"/>
  <c r="AV74" i="4"/>
  <c r="AQ73" i="4"/>
  <c r="AR73" i="4"/>
  <c r="AJ73" i="4"/>
  <c r="AK73" i="4"/>
  <c r="AL73" i="4"/>
  <c r="AQ72" i="4"/>
  <c r="AR72" i="4"/>
  <c r="AJ72" i="4"/>
  <c r="AK72" i="4"/>
  <c r="AL72" i="4"/>
  <c r="AQ71" i="4"/>
  <c r="AR71" i="4"/>
  <c r="AT70" i="4"/>
  <c r="AU70" i="4"/>
  <c r="AV70" i="4"/>
  <c r="AQ69" i="4"/>
  <c r="AR69" i="4"/>
  <c r="AJ69" i="4"/>
  <c r="AK69" i="4"/>
  <c r="AL69" i="4"/>
  <c r="AQ66" i="4"/>
  <c r="AR66" i="4"/>
  <c r="AQ64" i="4"/>
  <c r="AR64" i="4"/>
  <c r="AJ64" i="4"/>
  <c r="AK64" i="4"/>
  <c r="AL64" i="4"/>
  <c r="AQ63" i="4"/>
  <c r="AR63" i="4"/>
  <c r="AT62" i="4"/>
  <c r="AU62" i="4"/>
  <c r="AV62" i="4"/>
  <c r="AQ61" i="4"/>
  <c r="AR61" i="4"/>
  <c r="AJ61" i="4"/>
  <c r="AK61" i="4"/>
  <c r="AL61" i="4"/>
  <c r="AQ58" i="4"/>
  <c r="AR58" i="4"/>
  <c r="AQ56" i="4"/>
  <c r="AR56" i="4"/>
  <c r="AJ56" i="4"/>
  <c r="AK56" i="4"/>
  <c r="AL56" i="4"/>
  <c r="AQ55" i="4"/>
  <c r="AR55" i="4"/>
  <c r="AQ54" i="4"/>
  <c r="AR54" i="4"/>
  <c r="AQ53" i="4"/>
  <c r="AR53" i="4"/>
  <c r="AT52" i="4"/>
  <c r="AU52" i="4"/>
  <c r="AV52" i="4"/>
  <c r="AT51" i="4"/>
  <c r="AU51" i="4"/>
  <c r="AV51" i="4"/>
  <c r="AT50" i="4"/>
  <c r="AU50" i="4"/>
  <c r="AV50" i="4"/>
  <c r="AQ49" i="4"/>
  <c r="AR49" i="4"/>
  <c r="AQ48" i="4"/>
  <c r="AR48" i="4"/>
  <c r="AJ48" i="4"/>
  <c r="AK48" i="4"/>
  <c r="AL48" i="4"/>
  <c r="AT146" i="4"/>
  <c r="AU146" i="4"/>
  <c r="AV146" i="4"/>
  <c r="AQ141" i="4"/>
  <c r="AR141" i="4"/>
  <c r="AQ137" i="4"/>
  <c r="AR137" i="4"/>
  <c r="AQ134" i="4"/>
  <c r="AR134" i="4"/>
  <c r="AQ133" i="4"/>
  <c r="AR133" i="4"/>
  <c r="AQ132" i="4"/>
  <c r="AR132" i="4"/>
  <c r="AQ131" i="4"/>
  <c r="AR131" i="4"/>
  <c r="AJ131" i="4"/>
  <c r="AK131" i="4"/>
  <c r="AL131" i="4"/>
  <c r="AQ130" i="4"/>
  <c r="AR130" i="4"/>
  <c r="AJ130" i="4"/>
  <c r="AK130" i="4"/>
  <c r="AL130" i="4"/>
  <c r="AQ128" i="4"/>
  <c r="AR128" i="4"/>
  <c r="AQ127" i="4"/>
  <c r="AR127" i="4"/>
  <c r="AJ127" i="4"/>
  <c r="AK127" i="4"/>
  <c r="AL127" i="4"/>
  <c r="AQ126" i="4"/>
  <c r="AR126" i="4"/>
  <c r="AT125" i="4"/>
  <c r="AU125" i="4"/>
  <c r="AV125" i="4"/>
  <c r="AQ124" i="4"/>
  <c r="AR124" i="4"/>
  <c r="AQ123" i="4"/>
  <c r="AR123" i="4"/>
  <c r="AJ123" i="4"/>
  <c r="AK123" i="4"/>
  <c r="AL123" i="4"/>
  <c r="AQ122" i="4"/>
  <c r="AR122" i="4"/>
  <c r="AT121" i="4"/>
  <c r="AU121" i="4"/>
  <c r="AV121" i="4"/>
  <c r="AQ120" i="4"/>
  <c r="AR120" i="4"/>
  <c r="AJ120" i="4"/>
  <c r="AK120" i="4"/>
  <c r="AL120" i="4"/>
  <c r="AQ117" i="4"/>
  <c r="AR117" i="4"/>
  <c r="AQ115" i="4"/>
  <c r="AR115" i="4"/>
  <c r="AJ115" i="4"/>
  <c r="AK115" i="4"/>
  <c r="AL115" i="4"/>
  <c r="AQ114" i="4"/>
  <c r="AR114" i="4"/>
  <c r="AJ114" i="4"/>
  <c r="AK114" i="4"/>
  <c r="AL114" i="4"/>
  <c r="AQ111" i="4"/>
  <c r="AR111" i="4"/>
  <c r="AJ111" i="4"/>
  <c r="AK111" i="4"/>
  <c r="AL111" i="4"/>
  <c r="AT107" i="4"/>
  <c r="AU107" i="4"/>
  <c r="AV107" i="4"/>
  <c r="AJ107" i="4"/>
  <c r="AK107" i="4"/>
  <c r="AL107" i="4"/>
  <c r="AJ106" i="4"/>
  <c r="AK106" i="4"/>
  <c r="AL106" i="4"/>
  <c r="AT103" i="4"/>
  <c r="AU103" i="4"/>
  <c r="AV103" i="4"/>
  <c r="AJ103" i="4"/>
  <c r="AK103" i="4"/>
  <c r="AL103" i="4"/>
  <c r="AJ102" i="4"/>
  <c r="AK102" i="4"/>
  <c r="AL102" i="4"/>
  <c r="AT100" i="4"/>
  <c r="AU100" i="4"/>
  <c r="AV100" i="4"/>
  <c r="AT97" i="4"/>
  <c r="AU97" i="4"/>
  <c r="AV97" i="4"/>
  <c r="AT95" i="4"/>
  <c r="AU95" i="4"/>
  <c r="AV95" i="4"/>
  <c r="AJ95" i="4"/>
  <c r="AK95" i="4"/>
  <c r="AL95" i="4"/>
  <c r="AJ94" i="4"/>
  <c r="AK94" i="4"/>
  <c r="AL94" i="4"/>
  <c r="AT92" i="4"/>
  <c r="AU92" i="4"/>
  <c r="AV92" i="4"/>
  <c r="AT91" i="4"/>
  <c r="AU91" i="4"/>
  <c r="AV91" i="4"/>
  <c r="AJ91" i="4"/>
  <c r="AK91" i="4"/>
  <c r="AL91" i="4"/>
  <c r="AJ90" i="4"/>
  <c r="AK90" i="4"/>
  <c r="AL90" i="4"/>
  <c r="AT88" i="4"/>
  <c r="AU88" i="4"/>
  <c r="AV88" i="4"/>
  <c r="AJ140" i="4"/>
  <c r="AK140" i="4"/>
  <c r="AL140" i="4"/>
  <c r="AT135" i="4"/>
  <c r="AU135" i="4"/>
  <c r="AV135" i="4"/>
  <c r="AJ135" i="4"/>
  <c r="AK135" i="4"/>
  <c r="AL135" i="4"/>
  <c r="AT130" i="4"/>
  <c r="AU130" i="4"/>
  <c r="AV130" i="4"/>
  <c r="AJ129" i="4"/>
  <c r="AK129" i="4"/>
  <c r="AL129" i="4"/>
  <c r="AT126" i="4"/>
  <c r="AU126" i="4"/>
  <c r="AV126" i="4"/>
  <c r="AJ126" i="4"/>
  <c r="AK126" i="4"/>
  <c r="AL126" i="4"/>
  <c r="AJ125" i="4"/>
  <c r="AK125" i="4"/>
  <c r="AL125" i="4"/>
  <c r="AT122" i="4"/>
  <c r="AU122" i="4"/>
  <c r="AV122" i="4"/>
  <c r="AJ122" i="4"/>
  <c r="AK122" i="4"/>
  <c r="AL122" i="4"/>
  <c r="AJ121" i="4"/>
  <c r="AK121" i="4"/>
  <c r="AL121" i="4"/>
  <c r="AT119" i="4"/>
  <c r="AU119" i="4"/>
  <c r="AV119" i="4"/>
  <c r="AT116" i="4"/>
  <c r="AU116" i="4"/>
  <c r="AV116" i="4"/>
  <c r="AJ116" i="4"/>
  <c r="AK116" i="4"/>
  <c r="AL116" i="4"/>
  <c r="AJ113" i="4"/>
  <c r="AK113" i="4"/>
  <c r="AL113" i="4"/>
  <c r="AJ110" i="4"/>
  <c r="AK110" i="4"/>
  <c r="AL110" i="4"/>
  <c r="AJ109" i="4"/>
  <c r="AK109" i="4"/>
  <c r="AL109" i="4"/>
  <c r="AQ106" i="4"/>
  <c r="AR106" i="4"/>
  <c r="AJ105" i="4"/>
  <c r="AK105" i="4"/>
  <c r="AL105" i="4"/>
  <c r="AQ102" i="4"/>
  <c r="AR102" i="4"/>
  <c r="AQ100" i="4"/>
  <c r="AR100" i="4"/>
  <c r="AJ100" i="4"/>
  <c r="AK100" i="4"/>
  <c r="AL100" i="4"/>
  <c r="AQ99" i="4"/>
  <c r="AR99" i="4"/>
  <c r="AT98" i="4"/>
  <c r="AU98" i="4"/>
  <c r="AV98" i="4"/>
  <c r="AQ97" i="4"/>
  <c r="AR97" i="4"/>
  <c r="AJ97" i="4"/>
  <c r="AK97" i="4"/>
  <c r="AL97" i="4"/>
  <c r="AQ94" i="4"/>
  <c r="AR94" i="4"/>
  <c r="AQ90" i="4"/>
  <c r="AR90" i="4"/>
  <c r="AQ86" i="4"/>
  <c r="AR86" i="4"/>
  <c r="AQ82" i="4"/>
  <c r="AR82" i="4"/>
  <c r="AQ78" i="4"/>
  <c r="AR78" i="4"/>
  <c r="AQ74" i="4"/>
  <c r="AR74" i="4"/>
  <c r="AQ70" i="4"/>
  <c r="AR70" i="4"/>
  <c r="AQ68" i="4"/>
  <c r="AR68" i="4"/>
  <c r="AJ68" i="4"/>
  <c r="AK68" i="4"/>
  <c r="AL68" i="4"/>
  <c r="AQ67" i="4"/>
  <c r="AR67" i="4"/>
  <c r="AT66" i="4"/>
  <c r="AU66" i="4"/>
  <c r="AV66" i="4"/>
  <c r="AQ65" i="4"/>
  <c r="AR65" i="4"/>
  <c r="AJ65" i="4"/>
  <c r="AK65" i="4"/>
  <c r="AL65" i="4"/>
  <c r="AQ62" i="4"/>
  <c r="AR62" i="4"/>
  <c r="AQ60" i="4"/>
  <c r="AR60" i="4"/>
  <c r="AJ60" i="4"/>
  <c r="AK60" i="4"/>
  <c r="AL60" i="4"/>
  <c r="AQ59" i="4"/>
  <c r="AR59" i="4"/>
  <c r="AT58" i="4"/>
  <c r="AU58" i="4"/>
  <c r="AV58" i="4"/>
  <c r="AQ57" i="4"/>
  <c r="AR57" i="4"/>
  <c r="AJ57" i="4"/>
  <c r="AK57" i="4"/>
  <c r="AL57" i="4"/>
  <c r="AJ54" i="4"/>
  <c r="AK54" i="4"/>
  <c r="AL54" i="4"/>
  <c r="AQ52" i="4"/>
  <c r="AR52" i="4"/>
  <c r="AQ50" i="4"/>
  <c r="AR50" i="4"/>
  <c r="AJ49" i="4"/>
  <c r="AK49" i="4"/>
  <c r="AL49" i="4"/>
  <c r="AJ47" i="4"/>
  <c r="AK47" i="4"/>
  <c r="AL47" i="4"/>
  <c r="AJ46" i="4"/>
  <c r="AK46" i="4"/>
  <c r="AL46" i="4"/>
  <c r="AT140" i="4"/>
  <c r="AU140" i="4"/>
  <c r="AV140" i="4"/>
  <c r="AT139" i="4"/>
  <c r="AU139" i="4"/>
  <c r="AV139" i="4"/>
  <c r="AT136" i="4"/>
  <c r="AU136" i="4"/>
  <c r="AV136" i="4"/>
  <c r="AQ135" i="4"/>
  <c r="AR135" i="4"/>
  <c r="AT134" i="4"/>
  <c r="AU134" i="4"/>
  <c r="AV134" i="4"/>
  <c r="AJ133" i="4"/>
  <c r="AK133" i="4"/>
  <c r="AL133" i="4"/>
  <c r="AJ132" i="4"/>
  <c r="AK132" i="4"/>
  <c r="AL132" i="4"/>
  <c r="AT129" i="4"/>
  <c r="AU129" i="4"/>
  <c r="AV129" i="4"/>
  <c r="AJ128" i="4"/>
  <c r="AK128" i="4"/>
  <c r="AL128" i="4"/>
  <c r="AQ125" i="4"/>
  <c r="AR125" i="4"/>
  <c r="AJ124" i="4"/>
  <c r="AK124" i="4"/>
  <c r="AL124" i="4"/>
  <c r="AQ121" i="4"/>
  <c r="AR121" i="4"/>
  <c r="AQ119" i="4"/>
  <c r="AR119" i="4"/>
  <c r="AJ119" i="4"/>
  <c r="AK119" i="4"/>
  <c r="AL119" i="4"/>
  <c r="AQ118" i="4"/>
  <c r="AR118" i="4"/>
  <c r="AT117" i="4"/>
  <c r="AU117" i="4"/>
  <c r="AV117" i="4"/>
  <c r="AQ116" i="4"/>
  <c r="AR116" i="4"/>
  <c r="AT115" i="4"/>
  <c r="AU115" i="4"/>
  <c r="AV115" i="4"/>
  <c r="AT114" i="4"/>
  <c r="AU114" i="4"/>
  <c r="AV114" i="4"/>
  <c r="AT113" i="4"/>
  <c r="AU113" i="4"/>
  <c r="AV113" i="4"/>
  <c r="AT112" i="4"/>
  <c r="AU112" i="4"/>
  <c r="AV112" i="4"/>
  <c r="AJ112" i="4"/>
  <c r="AK112" i="4"/>
  <c r="AL112" i="4"/>
  <c r="AT110" i="4"/>
  <c r="AU110" i="4"/>
  <c r="AV110" i="4"/>
  <c r="AT109" i="4"/>
  <c r="AU109" i="4"/>
  <c r="AV109" i="4"/>
  <c r="AT108" i="4"/>
  <c r="AU108" i="4"/>
  <c r="AV108" i="4"/>
  <c r="AT105" i="4"/>
  <c r="AU105" i="4"/>
  <c r="AV105" i="4"/>
  <c r="AT104" i="4"/>
  <c r="AU104" i="4"/>
  <c r="AV104" i="4"/>
  <c r="AT101" i="4"/>
  <c r="AU101" i="4"/>
  <c r="AV101" i="4"/>
  <c r="AT99" i="4"/>
  <c r="AU99" i="4"/>
  <c r="AV99" i="4"/>
  <c r="AJ99" i="4"/>
  <c r="AK99" i="4"/>
  <c r="AL99" i="4"/>
  <c r="AJ98" i="4"/>
  <c r="AK98" i="4"/>
  <c r="AL98" i="4"/>
  <c r="AT96" i="4"/>
  <c r="AU96" i="4"/>
  <c r="AV96" i="4"/>
  <c r="AT93" i="4"/>
  <c r="AU93" i="4"/>
  <c r="AV93" i="4"/>
  <c r="AT89" i="4"/>
  <c r="AU89" i="4"/>
  <c r="AV89" i="4"/>
  <c r="AT85" i="4"/>
  <c r="AU85" i="4"/>
  <c r="AV85" i="4"/>
  <c r="AT81" i="4"/>
  <c r="AU81" i="4"/>
  <c r="AV81" i="4"/>
  <c r="AT77" i="4"/>
  <c r="AU77" i="4"/>
  <c r="AV77" i="4"/>
  <c r="AT73" i="4"/>
  <c r="AU73" i="4"/>
  <c r="AV73" i="4"/>
  <c r="AT69" i="4"/>
  <c r="AU69" i="4"/>
  <c r="AV69" i="4"/>
  <c r="AT67" i="4"/>
  <c r="AU67" i="4"/>
  <c r="AV67" i="4"/>
  <c r="AJ67" i="4"/>
  <c r="AK67" i="4"/>
  <c r="AL67" i="4"/>
  <c r="AJ66" i="4"/>
  <c r="AK66" i="4"/>
  <c r="AL66" i="4"/>
  <c r="AT64" i="4"/>
  <c r="AU64" i="4"/>
  <c r="AV64" i="4"/>
  <c r="AT61" i="4"/>
  <c r="AU61" i="4"/>
  <c r="AV61" i="4"/>
  <c r="AT59" i="4"/>
  <c r="AU59" i="4"/>
  <c r="AV59" i="4"/>
  <c r="AJ59" i="4"/>
  <c r="AK59" i="4"/>
  <c r="AL59" i="4"/>
  <c r="AJ58" i="4"/>
  <c r="AK58" i="4"/>
  <c r="AL58" i="4"/>
  <c r="AJ87" i="4"/>
  <c r="AK87" i="4"/>
  <c r="AL87" i="4"/>
  <c r="AJ79" i="4"/>
  <c r="AK79" i="4"/>
  <c r="AL79" i="4"/>
  <c r="AJ71" i="4"/>
  <c r="AK71" i="4"/>
  <c r="AL71" i="4"/>
  <c r="AJ63" i="4"/>
  <c r="AK63" i="4"/>
  <c r="AL63" i="4"/>
  <c r="AJ62" i="4"/>
  <c r="AK62" i="4"/>
  <c r="AL62" i="4"/>
  <c r="AT55" i="4"/>
  <c r="AU55" i="4"/>
  <c r="AV55" i="4"/>
  <c r="AJ55" i="4"/>
  <c r="AK55" i="4"/>
  <c r="AL55" i="4"/>
  <c r="AT49" i="4"/>
  <c r="AU49" i="4"/>
  <c r="AV49" i="4"/>
  <c r="AQ45" i="4"/>
  <c r="AR45" i="4"/>
  <c r="AQ44" i="4"/>
  <c r="AR44" i="4"/>
  <c r="AJ44" i="4"/>
  <c r="AK44" i="4"/>
  <c r="AL44" i="4"/>
  <c r="AQ43" i="4"/>
  <c r="AR43" i="4"/>
  <c r="AT41" i="4"/>
  <c r="AU41" i="4"/>
  <c r="AV41" i="4"/>
  <c r="AT40" i="4"/>
  <c r="AU40" i="4"/>
  <c r="AV40" i="4"/>
  <c r="AQ38" i="4"/>
  <c r="AR38" i="4"/>
  <c r="AJ37" i="4"/>
  <c r="AK37" i="4"/>
  <c r="AL37" i="4"/>
  <c r="AJ35" i="4"/>
  <c r="AK35" i="4"/>
  <c r="AL35" i="4"/>
  <c r="AJ34" i="4"/>
  <c r="AK34" i="4"/>
  <c r="AL34" i="4"/>
  <c r="AT31" i="4"/>
  <c r="AU31" i="4"/>
  <c r="AV31" i="4"/>
  <c r="AT29" i="4"/>
  <c r="AU29" i="4"/>
  <c r="AV29" i="4"/>
  <c r="AT28" i="4"/>
  <c r="AU28" i="4"/>
  <c r="AV28" i="4"/>
  <c r="AQ26" i="4"/>
  <c r="AR26" i="4"/>
  <c r="AJ25" i="4"/>
  <c r="AK25" i="4"/>
  <c r="AL25" i="4"/>
  <c r="AQ22" i="4"/>
  <c r="AR22" i="4"/>
  <c r="AJ21" i="4"/>
  <c r="AK21" i="4"/>
  <c r="AL21" i="4"/>
  <c r="AJ19" i="4"/>
  <c r="AK19" i="4"/>
  <c r="AL19" i="4"/>
  <c r="AJ18" i="4"/>
  <c r="AK18" i="4"/>
  <c r="AL18" i="4"/>
  <c r="AT87" i="4"/>
  <c r="AU87" i="4"/>
  <c r="AV87" i="4"/>
  <c r="AT84" i="4"/>
  <c r="AU84" i="4"/>
  <c r="AV84" i="4"/>
  <c r="AJ82" i="4"/>
  <c r="AK82" i="4"/>
  <c r="AL82" i="4"/>
  <c r="AT79" i="4"/>
  <c r="AU79" i="4"/>
  <c r="AV79" i="4"/>
  <c r="AT76" i="4"/>
  <c r="AU76" i="4"/>
  <c r="AV76" i="4"/>
  <c r="AJ74" i="4"/>
  <c r="AK74" i="4"/>
  <c r="AL74" i="4"/>
  <c r="AT71" i="4"/>
  <c r="AU71" i="4"/>
  <c r="AV71" i="4"/>
  <c r="AT68" i="4"/>
  <c r="AU68" i="4"/>
  <c r="AV68" i="4"/>
  <c r="AT65" i="4"/>
  <c r="AU65" i="4"/>
  <c r="AV65" i="4"/>
  <c r="AT63" i="4"/>
  <c r="AU63" i="4"/>
  <c r="AV63" i="4"/>
  <c r="AT56" i="4"/>
  <c r="AU56" i="4"/>
  <c r="AV56" i="4"/>
  <c r="AT54" i="4"/>
  <c r="AU54" i="4"/>
  <c r="AV54" i="4"/>
  <c r="AJ53" i="4"/>
  <c r="AK53" i="4"/>
  <c r="AL53" i="4"/>
  <c r="AJ52" i="4"/>
  <c r="AK52" i="4"/>
  <c r="AL52" i="4"/>
  <c r="AT47" i="4"/>
  <c r="AU47" i="4"/>
  <c r="AV47" i="4"/>
  <c r="AT43" i="4"/>
  <c r="AU43" i="4"/>
  <c r="AV43" i="4"/>
  <c r="AT42" i="4"/>
  <c r="AU42" i="4"/>
  <c r="AV42" i="4"/>
  <c r="AQ41" i="4"/>
  <c r="AR41" i="4"/>
  <c r="AQ40" i="4"/>
  <c r="AR40" i="4"/>
  <c r="AJ40" i="4"/>
  <c r="AK40" i="4"/>
  <c r="AL40" i="4"/>
  <c r="AQ39" i="4"/>
  <c r="AR39" i="4"/>
  <c r="AT37" i="4"/>
  <c r="AU37" i="4"/>
  <c r="AV37" i="4"/>
  <c r="AT36" i="4"/>
  <c r="AU36" i="4"/>
  <c r="AV36" i="4"/>
  <c r="AQ34" i="4"/>
  <c r="AR34" i="4"/>
  <c r="AJ33" i="4"/>
  <c r="AK33" i="4"/>
  <c r="AL33" i="4"/>
  <c r="AJ31" i="4"/>
  <c r="AK31" i="4"/>
  <c r="AL31" i="4"/>
  <c r="AQ29" i="4"/>
  <c r="AR29" i="4"/>
  <c r="AQ28" i="4"/>
  <c r="AR28" i="4"/>
  <c r="AJ28" i="4"/>
  <c r="AK28" i="4"/>
  <c r="AL28" i="4"/>
  <c r="AQ27" i="4"/>
  <c r="AR27" i="4"/>
  <c r="AT25" i="4"/>
  <c r="AU25" i="4"/>
  <c r="AV25" i="4"/>
  <c r="AT24" i="4"/>
  <c r="AU24" i="4"/>
  <c r="AV24" i="4"/>
  <c r="AJ23" i="4"/>
  <c r="AK23" i="4"/>
  <c r="AL23" i="4"/>
  <c r="AT21" i="4"/>
  <c r="AU21" i="4"/>
  <c r="AV21" i="4"/>
  <c r="AT20" i="4"/>
  <c r="AU20" i="4"/>
  <c r="AV20" i="4"/>
  <c r="AQ18" i="4"/>
  <c r="AR18" i="4"/>
  <c r="AJ17" i="4"/>
  <c r="AK17" i="4"/>
  <c r="AL17" i="4"/>
  <c r="AJ15" i="4"/>
  <c r="AK15" i="4"/>
  <c r="AL15" i="4"/>
  <c r="AJ14" i="4"/>
  <c r="AK14" i="4"/>
  <c r="AL14" i="4"/>
  <c r="AJ12" i="4"/>
  <c r="AK12" i="4"/>
  <c r="AL12" i="4"/>
  <c r="AQ11" i="4"/>
  <c r="AR11" i="4"/>
  <c r="AJ11" i="4"/>
  <c r="AK11" i="4"/>
  <c r="AL11" i="4"/>
  <c r="AJ10" i="4"/>
  <c r="AK10" i="4"/>
  <c r="AL10" i="4"/>
  <c r="AJ8" i="4"/>
  <c r="AK8" i="4"/>
  <c r="AL8" i="4"/>
  <c r="AQ7" i="4"/>
  <c r="AR7" i="4"/>
  <c r="AJ7" i="4"/>
  <c r="AK7" i="4"/>
  <c r="AL7" i="4"/>
  <c r="AJ6" i="4"/>
  <c r="AK6" i="4"/>
  <c r="AL6" i="4"/>
  <c r="AQ4" i="4"/>
  <c r="AR4" i="4"/>
  <c r="AJ83" i="4"/>
  <c r="AK83" i="4"/>
  <c r="AL83" i="4"/>
  <c r="AJ75" i="4"/>
  <c r="AK75" i="4"/>
  <c r="AL75" i="4"/>
  <c r="AT60" i="4"/>
  <c r="AU60" i="4"/>
  <c r="AV60" i="4"/>
  <c r="AT57" i="4"/>
  <c r="AU57" i="4"/>
  <c r="AV57" i="4"/>
  <c r="AJ51" i="4"/>
  <c r="AK51" i="4"/>
  <c r="AL51" i="4"/>
  <c r="AT48" i="4"/>
  <c r="AU48" i="4"/>
  <c r="AV48" i="4"/>
  <c r="AT46" i="4"/>
  <c r="AU46" i="4"/>
  <c r="AV46" i="4"/>
  <c r="AJ45" i="4"/>
  <c r="AK45" i="4"/>
  <c r="AL45" i="4"/>
  <c r="AJ43" i="4"/>
  <c r="AK43" i="4"/>
  <c r="AL43" i="4"/>
  <c r="AJ42" i="4"/>
  <c r="AK42" i="4"/>
  <c r="AL42" i="4"/>
  <c r="AT39" i="4"/>
  <c r="AU39" i="4"/>
  <c r="AV39" i="4"/>
  <c r="AT38" i="4"/>
  <c r="AU38" i="4"/>
  <c r="AV38" i="4"/>
  <c r="AQ37" i="4"/>
  <c r="AR37" i="4"/>
  <c r="AQ36" i="4"/>
  <c r="AR36" i="4"/>
  <c r="AJ36" i="4"/>
  <c r="AK36" i="4"/>
  <c r="AL36" i="4"/>
  <c r="AQ35" i="4"/>
  <c r="AR35" i="4"/>
  <c r="AT33" i="4"/>
  <c r="AU33" i="4"/>
  <c r="AV33" i="4"/>
  <c r="AT32" i="4"/>
  <c r="AU32" i="4"/>
  <c r="AV32" i="4"/>
  <c r="AT30" i="4"/>
  <c r="AU30" i="4"/>
  <c r="AV30" i="4"/>
  <c r="AJ30" i="4"/>
  <c r="AK30" i="4"/>
  <c r="AL30" i="4"/>
  <c r="AT80" i="4"/>
  <c r="AU80" i="4"/>
  <c r="AV80" i="4"/>
  <c r="AJ78" i="4"/>
  <c r="AK78" i="4"/>
  <c r="AL78" i="4"/>
  <c r="AT45" i="4"/>
  <c r="AU45" i="4"/>
  <c r="AV45" i="4"/>
  <c r="AJ38" i="4"/>
  <c r="AK38" i="4"/>
  <c r="AL38" i="4"/>
  <c r="AQ30" i="4"/>
  <c r="AR30" i="4"/>
  <c r="AT27" i="4"/>
  <c r="AU27" i="4"/>
  <c r="AV27" i="4"/>
  <c r="AT26" i="4"/>
  <c r="AU26" i="4"/>
  <c r="AV26" i="4"/>
  <c r="AQ25" i="4"/>
  <c r="AR25" i="4"/>
  <c r="AJ24" i="4"/>
  <c r="AK24" i="4"/>
  <c r="AL24" i="4"/>
  <c r="AT22" i="4"/>
  <c r="AU22" i="4"/>
  <c r="AV22" i="4"/>
  <c r="AQ21" i="4"/>
  <c r="AR21" i="4"/>
  <c r="AJ20" i="4"/>
  <c r="AK20" i="4"/>
  <c r="AL20" i="4"/>
  <c r="AQ15" i="4"/>
  <c r="AR15" i="4"/>
  <c r="AQ14" i="4"/>
  <c r="AR14" i="4"/>
  <c r="AT13" i="4"/>
  <c r="AU13" i="4"/>
  <c r="AV13" i="4"/>
  <c r="AT12" i="4"/>
  <c r="AU12" i="4"/>
  <c r="AV12" i="4"/>
  <c r="AQ6" i="4"/>
  <c r="AR6" i="4"/>
  <c r="AQ5" i="4"/>
  <c r="AR5" i="4"/>
  <c r="AJ4" i="4"/>
  <c r="AK4" i="4"/>
  <c r="AL4" i="4"/>
  <c r="AT72" i="4"/>
  <c r="AU72" i="4"/>
  <c r="AV72" i="4"/>
  <c r="AJ70" i="4"/>
  <c r="AK70" i="4"/>
  <c r="AL70" i="4"/>
  <c r="AT53" i="4"/>
  <c r="AU53" i="4"/>
  <c r="AV53" i="4"/>
  <c r="AQ51" i="4"/>
  <c r="AR51" i="4"/>
  <c r="AQ46" i="4"/>
  <c r="AR46" i="4"/>
  <c r="AQ42" i="4"/>
  <c r="AR42" i="4"/>
  <c r="AJ39" i="4"/>
  <c r="AK39" i="4"/>
  <c r="AL39" i="4"/>
  <c r="AQ33" i="4"/>
  <c r="AR33" i="4"/>
  <c r="AJ32" i="4"/>
  <c r="AK32" i="4"/>
  <c r="AL32" i="4"/>
  <c r="AJ29" i="4"/>
  <c r="AK29" i="4"/>
  <c r="AL29" i="4"/>
  <c r="AT83" i="4"/>
  <c r="AU83" i="4"/>
  <c r="AV83" i="4"/>
  <c r="AQ47" i="4"/>
  <c r="AR47" i="4"/>
  <c r="AT44" i="4"/>
  <c r="AU44" i="4"/>
  <c r="AV44" i="4"/>
  <c r="AJ41" i="4"/>
  <c r="AK41" i="4"/>
  <c r="AL41" i="4"/>
  <c r="AQ31" i="4"/>
  <c r="AR31" i="4"/>
  <c r="AQ24" i="4"/>
  <c r="AR24" i="4"/>
  <c r="AQ23" i="4"/>
  <c r="AR23" i="4"/>
  <c r="AT23" i="4"/>
  <c r="AU23" i="4"/>
  <c r="AV23" i="4"/>
  <c r="AJ22" i="4"/>
  <c r="AK22" i="4"/>
  <c r="AL22" i="4"/>
  <c r="AT19" i="4"/>
  <c r="AU19" i="4"/>
  <c r="AV19" i="4"/>
  <c r="AT17" i="4"/>
  <c r="AU17" i="4"/>
  <c r="AV17" i="4"/>
  <c r="AQ16" i="4"/>
  <c r="AR16" i="4"/>
  <c r="AJ13" i="4"/>
  <c r="AK13" i="4"/>
  <c r="AL13" i="4"/>
  <c r="AT11" i="4"/>
  <c r="AU11" i="4"/>
  <c r="AV11" i="4"/>
  <c r="AQ9" i="4"/>
  <c r="AR9" i="4"/>
  <c r="AQ8" i="4"/>
  <c r="AR8" i="4"/>
  <c r="AT7" i="4"/>
  <c r="AU7" i="4"/>
  <c r="AV7" i="4"/>
  <c r="AJ50" i="4"/>
  <c r="AK50" i="4"/>
  <c r="AL50" i="4"/>
  <c r="AT35" i="4"/>
  <c r="AU35" i="4"/>
  <c r="AV35" i="4"/>
  <c r="AJ26" i="4"/>
  <c r="AK26" i="4"/>
  <c r="AL26" i="4"/>
  <c r="AQ19" i="4"/>
  <c r="AR19" i="4"/>
  <c r="AQ17" i="4"/>
  <c r="AR17" i="4"/>
  <c r="AQ12" i="4"/>
  <c r="AR12" i="4"/>
  <c r="AT5" i="4"/>
  <c r="AU5" i="4"/>
  <c r="AV5" i="4"/>
  <c r="AQ32" i="4"/>
  <c r="AR32" i="4"/>
  <c r="AQ20" i="4"/>
  <c r="AR20" i="4"/>
  <c r="AT18" i="4"/>
  <c r="AU18" i="4"/>
  <c r="AV18" i="4"/>
  <c r="AJ16" i="4"/>
  <c r="AK16" i="4"/>
  <c r="AL16" i="4"/>
  <c r="AT14" i="4"/>
  <c r="AU14" i="4"/>
  <c r="AV14" i="4"/>
  <c r="AQ13" i="4"/>
  <c r="AR13" i="4"/>
  <c r="AT10" i="4"/>
  <c r="AU10" i="4"/>
  <c r="AV10" i="4"/>
  <c r="AJ9" i="4"/>
  <c r="AK9" i="4"/>
  <c r="AL9" i="4"/>
  <c r="AT6" i="4"/>
  <c r="AU6" i="4"/>
  <c r="AV6" i="4"/>
  <c r="AT9" i="4"/>
  <c r="AU9" i="4"/>
  <c r="AV9" i="4"/>
  <c r="AT34" i="4"/>
  <c r="AU34" i="4"/>
  <c r="AV34" i="4"/>
  <c r="AT15" i="4"/>
  <c r="AU15" i="4"/>
  <c r="AV15" i="4"/>
  <c r="AQ10" i="4"/>
  <c r="AR10" i="4"/>
  <c r="AJ5" i="4"/>
  <c r="AK5" i="4"/>
  <c r="AL5" i="4"/>
  <c r="AT8" i="4"/>
  <c r="AU8" i="4"/>
  <c r="AV8" i="4"/>
  <c r="AT4" i="4"/>
  <c r="AU4" i="4"/>
  <c r="AV4" i="4"/>
  <c r="AJ86" i="4"/>
  <c r="AK86" i="4"/>
  <c r="AL86" i="4"/>
  <c r="AT75" i="4"/>
  <c r="AU75" i="4"/>
  <c r="AV75" i="4"/>
  <c r="AJ27" i="4"/>
  <c r="AK27" i="4"/>
  <c r="AL27" i="4"/>
  <c r="AT16" i="4"/>
  <c r="AU16" i="4"/>
  <c r="AV16" i="4"/>
  <c r="AT8" i="2"/>
  <c r="AU8" i="2"/>
  <c r="AV8" i="2"/>
  <c r="AT12" i="2"/>
  <c r="AU12" i="2"/>
  <c r="AV12" i="2"/>
  <c r="AT16" i="2"/>
  <c r="AU16" i="2"/>
  <c r="AV16" i="2"/>
  <c r="AT20" i="2"/>
  <c r="AU20" i="2"/>
  <c r="AV20" i="2"/>
  <c r="AT24" i="2"/>
  <c r="AU24" i="2"/>
  <c r="AV24" i="2"/>
  <c r="AT28" i="2"/>
  <c r="AU28" i="2"/>
  <c r="AV28" i="2"/>
  <c r="AT32" i="2"/>
  <c r="AU32" i="2"/>
  <c r="AV32" i="2"/>
  <c r="AT36" i="2"/>
  <c r="AU36" i="2"/>
  <c r="AV36" i="2"/>
  <c r="AT40" i="2"/>
  <c r="AU40" i="2"/>
  <c r="AV40" i="2"/>
  <c r="AT44" i="2"/>
  <c r="AU44" i="2"/>
  <c r="AV44" i="2"/>
  <c r="AT48" i="2"/>
  <c r="AU48" i="2"/>
  <c r="AV48" i="2"/>
  <c r="AT52" i="2"/>
  <c r="AU52" i="2"/>
  <c r="AV52" i="2"/>
  <c r="AT56" i="2"/>
  <c r="AU56" i="2"/>
  <c r="AV56" i="2"/>
  <c r="AT60" i="2"/>
  <c r="AU60" i="2"/>
  <c r="AV60" i="2"/>
  <c r="AT64" i="2"/>
  <c r="AU64" i="2"/>
  <c r="AV64" i="2"/>
  <c r="AT68" i="2"/>
  <c r="AU68" i="2"/>
  <c r="AV68" i="2"/>
  <c r="AT72" i="2"/>
  <c r="AU72" i="2"/>
  <c r="AV72" i="2"/>
  <c r="AT76" i="2"/>
  <c r="AU76" i="2"/>
  <c r="AV76" i="2"/>
  <c r="AT80" i="2"/>
  <c r="AU80" i="2"/>
  <c r="AV80" i="2"/>
  <c r="AT84" i="2"/>
  <c r="AU84" i="2"/>
  <c r="AV84" i="2"/>
  <c r="AT88" i="2"/>
  <c r="AU88" i="2"/>
  <c r="AV88" i="2"/>
  <c r="AT92" i="2"/>
  <c r="AU92" i="2"/>
  <c r="AV92" i="2"/>
  <c r="AT96" i="2"/>
  <c r="AU96" i="2"/>
  <c r="AV96" i="2"/>
  <c r="AT100" i="2"/>
  <c r="AU100" i="2"/>
  <c r="AV100" i="2"/>
  <c r="AT104" i="2"/>
  <c r="AU104" i="2"/>
  <c r="AV104" i="2"/>
  <c r="AT108" i="2"/>
  <c r="AU108" i="2"/>
  <c r="AV108" i="2"/>
  <c r="AT112" i="2"/>
  <c r="AU112" i="2"/>
  <c r="AV112" i="2"/>
  <c r="AT116" i="2"/>
  <c r="AU116" i="2"/>
  <c r="AV116" i="2"/>
  <c r="AT120" i="2"/>
  <c r="AU120" i="2"/>
  <c r="AV120" i="2"/>
  <c r="AT124" i="2"/>
  <c r="AU124" i="2"/>
  <c r="AV124" i="2"/>
  <c r="AT128" i="2"/>
  <c r="AU128" i="2"/>
  <c r="AV128" i="2"/>
  <c r="AT132" i="2"/>
  <c r="AU132" i="2"/>
  <c r="AV132" i="2"/>
  <c r="AT136" i="2"/>
  <c r="AU136" i="2"/>
  <c r="AV136" i="2"/>
  <c r="AT140" i="2"/>
  <c r="AU140" i="2"/>
  <c r="AV140" i="2"/>
  <c r="AT144" i="2"/>
  <c r="AU144" i="2"/>
  <c r="AV144" i="2"/>
  <c r="AT148" i="2"/>
  <c r="AU148" i="2"/>
  <c r="AV148" i="2"/>
  <c r="AT152" i="2"/>
  <c r="AU152" i="2"/>
  <c r="AV152" i="2"/>
  <c r="AT156" i="2"/>
  <c r="AU156" i="2"/>
  <c r="AV156" i="2"/>
  <c r="AT160" i="2"/>
  <c r="AU160" i="2"/>
  <c r="AV160" i="2"/>
  <c r="AT164" i="2"/>
  <c r="AU164" i="2"/>
  <c r="AV164" i="2"/>
  <c r="AT168" i="2"/>
  <c r="AU168" i="2"/>
  <c r="AV168" i="2"/>
  <c r="AT172" i="2"/>
  <c r="AU172" i="2"/>
  <c r="AV172" i="2"/>
  <c r="AT176" i="2"/>
  <c r="AU176" i="2"/>
  <c r="AV176" i="2"/>
  <c r="AT180" i="2"/>
  <c r="AU180" i="2"/>
  <c r="AV180" i="2"/>
  <c r="AT184" i="2"/>
  <c r="AU184" i="2"/>
  <c r="AV184" i="2"/>
  <c r="AT188" i="2"/>
  <c r="AU188" i="2"/>
  <c r="AV188" i="2"/>
  <c r="AT192" i="2"/>
  <c r="AU192" i="2"/>
  <c r="AV192" i="2"/>
  <c r="AT196" i="2"/>
  <c r="AU196" i="2"/>
  <c r="AV196" i="2"/>
  <c r="AT200" i="2"/>
  <c r="AU200" i="2"/>
  <c r="AV200" i="2"/>
  <c r="AT204" i="2"/>
  <c r="AU204" i="2"/>
  <c r="AV204" i="2"/>
  <c r="AT208" i="2"/>
  <c r="AU208" i="2"/>
  <c r="AV208" i="2"/>
  <c r="AQ7" i="2"/>
  <c r="AR7" i="2"/>
  <c r="AS7" i="2"/>
  <c r="AQ11" i="2"/>
  <c r="AR11" i="2"/>
  <c r="AS11" i="2"/>
  <c r="AQ15" i="2"/>
  <c r="AR15" i="2"/>
  <c r="AS15" i="2"/>
  <c r="AQ19" i="2"/>
  <c r="AR19" i="2"/>
  <c r="AS19" i="2"/>
  <c r="AQ23" i="2"/>
  <c r="AR23" i="2"/>
  <c r="AS23" i="2"/>
  <c r="AQ27" i="2"/>
  <c r="AR27" i="2"/>
  <c r="AS27" i="2"/>
  <c r="AQ31" i="2"/>
  <c r="AR31" i="2"/>
  <c r="AS31" i="2"/>
  <c r="AQ35" i="2"/>
  <c r="AR35" i="2"/>
  <c r="AS35" i="2"/>
  <c r="AQ39" i="2"/>
  <c r="AR39" i="2"/>
  <c r="AS39" i="2"/>
  <c r="AQ43" i="2"/>
  <c r="AR43" i="2"/>
  <c r="AS43" i="2"/>
  <c r="AQ47" i="2"/>
  <c r="AR47" i="2"/>
  <c r="AS47" i="2"/>
  <c r="AQ51" i="2"/>
  <c r="AR51" i="2"/>
  <c r="AS51" i="2"/>
  <c r="AQ55" i="2"/>
  <c r="AR55" i="2"/>
  <c r="AS55" i="2"/>
  <c r="AQ59" i="2"/>
  <c r="AR59" i="2"/>
  <c r="AS59" i="2"/>
  <c r="AQ63" i="2"/>
  <c r="AR63" i="2"/>
  <c r="AS63" i="2"/>
  <c r="AQ67" i="2"/>
  <c r="AR67" i="2"/>
  <c r="AS67" i="2"/>
  <c r="AQ71" i="2"/>
  <c r="AR71" i="2"/>
  <c r="AS71" i="2"/>
  <c r="AQ75" i="2"/>
  <c r="AR75" i="2"/>
  <c r="AS75" i="2"/>
  <c r="AQ79" i="2"/>
  <c r="AR79" i="2"/>
  <c r="AS79" i="2"/>
  <c r="AQ83" i="2"/>
  <c r="AR83" i="2"/>
  <c r="AS83" i="2"/>
  <c r="AQ87" i="2"/>
  <c r="AR87" i="2"/>
  <c r="AS87" i="2"/>
  <c r="AQ91" i="2"/>
  <c r="AR91" i="2"/>
  <c r="AS91" i="2"/>
  <c r="AQ95" i="2"/>
  <c r="AR95" i="2"/>
  <c r="AS95" i="2"/>
  <c r="AQ99" i="2"/>
  <c r="AR99" i="2"/>
  <c r="AS99" i="2"/>
  <c r="AQ103" i="2"/>
  <c r="AR103" i="2"/>
  <c r="AS103" i="2"/>
  <c r="AQ107" i="2"/>
  <c r="AR107" i="2"/>
  <c r="AS107" i="2"/>
  <c r="AQ111" i="2"/>
  <c r="AR111" i="2"/>
  <c r="AS111" i="2"/>
  <c r="AQ115" i="2"/>
  <c r="AR115" i="2"/>
  <c r="AS115" i="2"/>
  <c r="AQ119" i="2"/>
  <c r="AR119" i="2"/>
  <c r="AS119" i="2"/>
  <c r="AQ123" i="2"/>
  <c r="AR123" i="2"/>
  <c r="AS123" i="2"/>
  <c r="AQ127" i="2"/>
  <c r="AR127" i="2"/>
  <c r="AS127" i="2"/>
  <c r="AQ131" i="2"/>
  <c r="AR131" i="2"/>
  <c r="AS131" i="2"/>
  <c r="AQ135" i="2"/>
  <c r="AR135" i="2"/>
  <c r="AS135" i="2"/>
  <c r="AQ139" i="2"/>
  <c r="AR139" i="2"/>
  <c r="AS139" i="2"/>
  <c r="AQ143" i="2"/>
  <c r="AR143" i="2"/>
  <c r="AS143" i="2"/>
  <c r="AQ147" i="2"/>
  <c r="AR147" i="2"/>
  <c r="AS147" i="2"/>
  <c r="AQ151" i="2"/>
  <c r="AR151" i="2"/>
  <c r="AS151" i="2"/>
  <c r="AQ155" i="2"/>
  <c r="AR155" i="2"/>
  <c r="AS155" i="2"/>
  <c r="AQ159" i="2"/>
  <c r="AR159" i="2"/>
  <c r="AS159" i="2"/>
  <c r="AQ163" i="2"/>
  <c r="AR163" i="2"/>
  <c r="AS163" i="2"/>
  <c r="AQ167" i="2"/>
  <c r="AR167" i="2"/>
  <c r="AS167" i="2"/>
  <c r="AQ171" i="2"/>
  <c r="AR171" i="2"/>
  <c r="AS171" i="2"/>
  <c r="AQ175" i="2"/>
  <c r="AR175" i="2"/>
  <c r="AS175" i="2"/>
  <c r="AQ179" i="2"/>
  <c r="AR179" i="2"/>
  <c r="AS179" i="2"/>
  <c r="AQ183" i="2"/>
  <c r="AR183" i="2"/>
  <c r="AS183" i="2"/>
  <c r="AQ187" i="2"/>
  <c r="AR187" i="2"/>
  <c r="AS187" i="2"/>
  <c r="AQ191" i="2"/>
  <c r="AR191" i="2"/>
  <c r="AS191" i="2"/>
  <c r="AQ195" i="2"/>
  <c r="AR195" i="2"/>
  <c r="AS195" i="2"/>
  <c r="AQ199" i="2"/>
  <c r="AR199" i="2"/>
  <c r="AS199" i="2"/>
  <c r="AQ203" i="2"/>
  <c r="AR203" i="2"/>
  <c r="AS203" i="2"/>
  <c r="AQ207" i="2"/>
  <c r="AR207" i="2"/>
  <c r="AS207" i="2"/>
  <c r="AJ6" i="2"/>
  <c r="AK6" i="2"/>
  <c r="AJ10" i="2"/>
  <c r="AK10" i="2"/>
  <c r="AJ14" i="2"/>
  <c r="AK14" i="2"/>
  <c r="AJ18" i="2"/>
  <c r="AK18" i="2"/>
  <c r="AJ22" i="2"/>
  <c r="AK22" i="2"/>
  <c r="AJ26" i="2"/>
  <c r="AK26" i="2"/>
  <c r="AJ30" i="2"/>
  <c r="AK30" i="2"/>
  <c r="AJ34" i="2"/>
  <c r="AK34" i="2"/>
  <c r="AJ38" i="2"/>
  <c r="AK38" i="2"/>
  <c r="AJ42" i="2"/>
  <c r="AK42" i="2"/>
  <c r="AJ46" i="2"/>
  <c r="AK46" i="2"/>
  <c r="AL46" i="2"/>
  <c r="AJ50" i="2"/>
  <c r="AK50" i="2"/>
  <c r="AL50" i="2"/>
  <c r="AJ54" i="2"/>
  <c r="AK54" i="2"/>
  <c r="AL54" i="2"/>
  <c r="AJ58" i="2"/>
  <c r="AK58" i="2"/>
  <c r="AL58" i="2"/>
  <c r="AJ62" i="2"/>
  <c r="AK62" i="2"/>
  <c r="AL62" i="2"/>
  <c r="AJ66" i="2"/>
  <c r="AK66" i="2"/>
  <c r="AL66" i="2"/>
  <c r="AJ70" i="2"/>
  <c r="AK70" i="2"/>
  <c r="AL70" i="2"/>
  <c r="AJ74" i="2"/>
  <c r="AK74" i="2"/>
  <c r="AL74" i="2"/>
  <c r="AJ78" i="2"/>
  <c r="AK78" i="2"/>
  <c r="AL78" i="2"/>
  <c r="AT5" i="2"/>
  <c r="AU5" i="2"/>
  <c r="AV5" i="2"/>
  <c r="AT9" i="2"/>
  <c r="AU9" i="2"/>
  <c r="AV9" i="2"/>
  <c r="AT13" i="2"/>
  <c r="AU13" i="2"/>
  <c r="AV13" i="2"/>
  <c r="AT17" i="2"/>
  <c r="AU17" i="2"/>
  <c r="AV17" i="2"/>
  <c r="AT21" i="2"/>
  <c r="AU21" i="2"/>
  <c r="AV21" i="2"/>
  <c r="AT25" i="2"/>
  <c r="AU25" i="2"/>
  <c r="AV25" i="2"/>
  <c r="AT29" i="2"/>
  <c r="AU29" i="2"/>
  <c r="AV29" i="2"/>
  <c r="AT33" i="2"/>
  <c r="AU33" i="2"/>
  <c r="AV33" i="2"/>
  <c r="AT37" i="2"/>
  <c r="AU37" i="2"/>
  <c r="AV37" i="2"/>
  <c r="AT41" i="2"/>
  <c r="AU41" i="2"/>
  <c r="AV41" i="2"/>
  <c r="AT45" i="2"/>
  <c r="AU45" i="2"/>
  <c r="AV45" i="2"/>
  <c r="AT49" i="2"/>
  <c r="AU49" i="2"/>
  <c r="AV49" i="2"/>
  <c r="AT53" i="2"/>
  <c r="AU53" i="2"/>
  <c r="AV53" i="2"/>
  <c r="AT57" i="2"/>
  <c r="AU57" i="2"/>
  <c r="AV57" i="2"/>
  <c r="AT61" i="2"/>
  <c r="AU61" i="2"/>
  <c r="AV61" i="2"/>
  <c r="AT65" i="2"/>
  <c r="AU65" i="2"/>
  <c r="AV65" i="2"/>
  <c r="AT69" i="2"/>
  <c r="AU69" i="2"/>
  <c r="AV69" i="2"/>
  <c r="AT73" i="2"/>
  <c r="AU73" i="2"/>
  <c r="AV73" i="2"/>
  <c r="AT77" i="2"/>
  <c r="AU77" i="2"/>
  <c r="AV77" i="2"/>
  <c r="AT81" i="2"/>
  <c r="AU81" i="2"/>
  <c r="AV81" i="2"/>
  <c r="AT85" i="2"/>
  <c r="AU85" i="2"/>
  <c r="AV85" i="2"/>
  <c r="AT89" i="2"/>
  <c r="AU89" i="2"/>
  <c r="AV89" i="2"/>
  <c r="AT93" i="2"/>
  <c r="AU93" i="2"/>
  <c r="AV93" i="2"/>
  <c r="AT97" i="2"/>
  <c r="AU97" i="2"/>
  <c r="AV97" i="2"/>
  <c r="AT101" i="2"/>
  <c r="AU101" i="2"/>
  <c r="AV101" i="2"/>
  <c r="AT105" i="2"/>
  <c r="AU105" i="2"/>
  <c r="AV105" i="2"/>
  <c r="AT109" i="2"/>
  <c r="AU109" i="2"/>
  <c r="AV109" i="2"/>
  <c r="AT113" i="2"/>
  <c r="AU113" i="2"/>
  <c r="AV113" i="2"/>
  <c r="AT117" i="2"/>
  <c r="AU117" i="2"/>
  <c r="AV117" i="2"/>
  <c r="AT121" i="2"/>
  <c r="AU121" i="2"/>
  <c r="AV121" i="2"/>
  <c r="AT125" i="2"/>
  <c r="AU125" i="2"/>
  <c r="AV125" i="2"/>
  <c r="AT129" i="2"/>
  <c r="AU129" i="2"/>
  <c r="AV129" i="2"/>
  <c r="AT133" i="2"/>
  <c r="AU133" i="2"/>
  <c r="AV133" i="2"/>
  <c r="AT137" i="2"/>
  <c r="AU137" i="2"/>
  <c r="AV137" i="2"/>
  <c r="AT141" i="2"/>
  <c r="AU141" i="2"/>
  <c r="AV141" i="2"/>
  <c r="AT145" i="2"/>
  <c r="AU145" i="2"/>
  <c r="AV145" i="2"/>
  <c r="AT149" i="2"/>
  <c r="AU149" i="2"/>
  <c r="AV149" i="2"/>
  <c r="AT153" i="2"/>
  <c r="AU153" i="2"/>
  <c r="AV153" i="2"/>
  <c r="AT157" i="2"/>
  <c r="AU157" i="2"/>
  <c r="AV157" i="2"/>
  <c r="AT161" i="2"/>
  <c r="AU161" i="2"/>
  <c r="AV161" i="2"/>
  <c r="AT165" i="2"/>
  <c r="AU165" i="2"/>
  <c r="AV165" i="2"/>
  <c r="AT169" i="2"/>
  <c r="AU169" i="2"/>
  <c r="AV169" i="2"/>
  <c r="AT173" i="2"/>
  <c r="AU173" i="2"/>
  <c r="AV173" i="2"/>
  <c r="AT177" i="2"/>
  <c r="AU177" i="2"/>
  <c r="AV177" i="2"/>
  <c r="AT181" i="2"/>
  <c r="AU181" i="2"/>
  <c r="AV181" i="2"/>
  <c r="AT185" i="2"/>
  <c r="AU185" i="2"/>
  <c r="AV185" i="2"/>
  <c r="AT189" i="2"/>
  <c r="AU189" i="2"/>
  <c r="AV189" i="2"/>
  <c r="AT193" i="2"/>
  <c r="AU193" i="2"/>
  <c r="AV193" i="2"/>
  <c r="AT197" i="2"/>
  <c r="AU197" i="2"/>
  <c r="AV197" i="2"/>
  <c r="AT201" i="2"/>
  <c r="AU201" i="2"/>
  <c r="AV201" i="2"/>
  <c r="AT205" i="2"/>
  <c r="AU205" i="2"/>
  <c r="AV205" i="2"/>
  <c r="AT4" i="2"/>
  <c r="AU4" i="2"/>
  <c r="AV4" i="2"/>
  <c r="AQ8" i="2"/>
  <c r="AR8" i="2"/>
  <c r="AS8" i="2"/>
  <c r="AQ12" i="2"/>
  <c r="AR12" i="2"/>
  <c r="AS12" i="2"/>
  <c r="AQ16" i="2"/>
  <c r="AR16" i="2"/>
  <c r="AS16" i="2"/>
  <c r="AQ20" i="2"/>
  <c r="AR20" i="2"/>
  <c r="AS20" i="2"/>
  <c r="AQ24" i="2"/>
  <c r="AR24" i="2"/>
  <c r="AS24" i="2"/>
  <c r="AQ28" i="2"/>
  <c r="AR28" i="2"/>
  <c r="AS28" i="2"/>
  <c r="AQ32" i="2"/>
  <c r="AR32" i="2"/>
  <c r="AS32" i="2"/>
  <c r="AQ36" i="2"/>
  <c r="AR36" i="2"/>
  <c r="AS36" i="2"/>
  <c r="AQ40" i="2"/>
  <c r="AR40" i="2"/>
  <c r="AS40" i="2"/>
  <c r="AQ44" i="2"/>
  <c r="AR44" i="2"/>
  <c r="AS44" i="2"/>
  <c r="AQ48" i="2"/>
  <c r="AR48" i="2"/>
  <c r="AS48" i="2"/>
  <c r="AQ52" i="2"/>
  <c r="AR52" i="2"/>
  <c r="AS52" i="2"/>
  <c r="AQ56" i="2"/>
  <c r="AR56" i="2"/>
  <c r="AS56" i="2"/>
  <c r="AQ60" i="2"/>
  <c r="AR60" i="2"/>
  <c r="AS60" i="2"/>
  <c r="AQ64" i="2"/>
  <c r="AR64" i="2"/>
  <c r="AS64" i="2"/>
  <c r="AQ68" i="2"/>
  <c r="AR68" i="2"/>
  <c r="AS68" i="2"/>
  <c r="AQ72" i="2"/>
  <c r="AR72" i="2"/>
  <c r="AS72" i="2"/>
  <c r="AQ76" i="2"/>
  <c r="AR76" i="2"/>
  <c r="AS76" i="2"/>
  <c r="AQ80" i="2"/>
  <c r="AR80" i="2"/>
  <c r="AS80" i="2"/>
  <c r="AQ84" i="2"/>
  <c r="AR84" i="2"/>
  <c r="AS84" i="2"/>
  <c r="AQ88" i="2"/>
  <c r="AR88" i="2"/>
  <c r="AS88" i="2"/>
  <c r="AQ92" i="2"/>
  <c r="AR92" i="2"/>
  <c r="AS92" i="2"/>
  <c r="AQ96" i="2"/>
  <c r="AR96" i="2"/>
  <c r="AS96" i="2"/>
  <c r="AQ100" i="2"/>
  <c r="AR100" i="2"/>
  <c r="AS100" i="2"/>
  <c r="AQ104" i="2"/>
  <c r="AR104" i="2"/>
  <c r="AS104" i="2"/>
  <c r="AQ108" i="2"/>
  <c r="AR108" i="2"/>
  <c r="AS108" i="2"/>
  <c r="AQ112" i="2"/>
  <c r="AR112" i="2"/>
  <c r="AS112" i="2"/>
  <c r="AQ116" i="2"/>
  <c r="AR116" i="2"/>
  <c r="AS116" i="2"/>
  <c r="AQ120" i="2"/>
  <c r="AR120" i="2"/>
  <c r="AS120" i="2"/>
  <c r="AQ124" i="2"/>
  <c r="AR124" i="2"/>
  <c r="AS124" i="2"/>
  <c r="AQ128" i="2"/>
  <c r="AR128" i="2"/>
  <c r="AS128" i="2"/>
  <c r="AQ132" i="2"/>
  <c r="AR132" i="2"/>
  <c r="AS132" i="2"/>
  <c r="AQ136" i="2"/>
  <c r="AR136" i="2"/>
  <c r="AS136" i="2"/>
  <c r="AQ140" i="2"/>
  <c r="AR140" i="2"/>
  <c r="AS140" i="2"/>
  <c r="AQ144" i="2"/>
  <c r="AR144" i="2"/>
  <c r="AS144" i="2"/>
  <c r="AQ148" i="2"/>
  <c r="AR148" i="2"/>
  <c r="AS148" i="2"/>
  <c r="AQ152" i="2"/>
  <c r="AR152" i="2"/>
  <c r="AS152" i="2"/>
  <c r="AQ156" i="2"/>
  <c r="AR156" i="2"/>
  <c r="AS156" i="2"/>
  <c r="AQ160" i="2"/>
  <c r="AR160" i="2"/>
  <c r="AS160" i="2"/>
  <c r="AQ164" i="2"/>
  <c r="AR164" i="2"/>
  <c r="AS164" i="2"/>
  <c r="AQ168" i="2"/>
  <c r="AR168" i="2"/>
  <c r="AS168" i="2"/>
  <c r="AQ172" i="2"/>
  <c r="AR172" i="2"/>
  <c r="AS172" i="2"/>
  <c r="AQ176" i="2"/>
  <c r="AR176" i="2"/>
  <c r="AS176" i="2"/>
  <c r="AQ180" i="2"/>
  <c r="AR180" i="2"/>
  <c r="AS180" i="2"/>
  <c r="AQ184" i="2"/>
  <c r="AR184" i="2"/>
  <c r="AS184" i="2"/>
  <c r="AQ188" i="2"/>
  <c r="AR188" i="2"/>
  <c r="AS188" i="2"/>
  <c r="AQ192" i="2"/>
  <c r="AR192" i="2"/>
  <c r="AS192" i="2"/>
  <c r="AQ196" i="2"/>
  <c r="AR196" i="2"/>
  <c r="AS196" i="2"/>
  <c r="AQ200" i="2"/>
  <c r="AR200" i="2"/>
  <c r="AS200" i="2"/>
  <c r="AQ204" i="2"/>
  <c r="AR204" i="2"/>
  <c r="AS204" i="2"/>
  <c r="AQ208" i="2"/>
  <c r="AR208" i="2"/>
  <c r="AS208" i="2"/>
  <c r="AJ7" i="2"/>
  <c r="AK7" i="2"/>
  <c r="AL7" i="2"/>
  <c r="AJ11" i="2"/>
  <c r="AK11" i="2"/>
  <c r="AL11" i="2"/>
  <c r="AJ15" i="2"/>
  <c r="AK15" i="2"/>
  <c r="AL15" i="2"/>
  <c r="AJ19" i="2"/>
  <c r="AK19" i="2"/>
  <c r="AL19" i="2"/>
  <c r="AJ23" i="2"/>
  <c r="AK23" i="2"/>
  <c r="AL23" i="2"/>
  <c r="AJ27" i="2"/>
  <c r="AK27" i="2"/>
  <c r="AL27" i="2"/>
  <c r="AJ31" i="2"/>
  <c r="AK31" i="2"/>
  <c r="AL31" i="2"/>
  <c r="AJ35" i="2"/>
  <c r="AK35" i="2"/>
  <c r="AL35" i="2"/>
  <c r="AJ39" i="2"/>
  <c r="AK39" i="2"/>
  <c r="AL39" i="2"/>
  <c r="AJ43" i="2"/>
  <c r="AK43" i="2"/>
  <c r="AL43" i="2"/>
  <c r="AJ47" i="2"/>
  <c r="AK47" i="2"/>
  <c r="AL47" i="2"/>
  <c r="AJ51" i="2"/>
  <c r="AK51" i="2"/>
  <c r="AL51" i="2"/>
  <c r="AJ55" i="2"/>
  <c r="AK55" i="2"/>
  <c r="AL55" i="2"/>
  <c r="AJ59" i="2"/>
  <c r="AK59" i="2"/>
  <c r="AL59" i="2"/>
  <c r="AJ63" i="2"/>
  <c r="AK63" i="2"/>
  <c r="AL63" i="2"/>
  <c r="AJ67" i="2"/>
  <c r="AK67" i="2"/>
  <c r="AL67" i="2"/>
  <c r="AJ71" i="2"/>
  <c r="AK71" i="2"/>
  <c r="AL71" i="2"/>
  <c r="AJ75" i="2"/>
  <c r="AK75" i="2"/>
  <c r="AL75" i="2"/>
  <c r="AJ79" i="2"/>
  <c r="AK79" i="2"/>
  <c r="AL79" i="2"/>
  <c r="AT7" i="2"/>
  <c r="AU7" i="2"/>
  <c r="AV7" i="2"/>
  <c r="AT11" i="2"/>
  <c r="AU11" i="2"/>
  <c r="AV11" i="2"/>
  <c r="AT15" i="2"/>
  <c r="AU15" i="2"/>
  <c r="AV15" i="2"/>
  <c r="AT19" i="2"/>
  <c r="AU19" i="2"/>
  <c r="AV19" i="2"/>
  <c r="AT23" i="2"/>
  <c r="AU23" i="2"/>
  <c r="AV23" i="2"/>
  <c r="AT27" i="2"/>
  <c r="AU27" i="2"/>
  <c r="AV27" i="2"/>
  <c r="AT31" i="2"/>
  <c r="AU31" i="2"/>
  <c r="AV31" i="2"/>
  <c r="AT35" i="2"/>
  <c r="AU35" i="2"/>
  <c r="AV35" i="2"/>
  <c r="AT39" i="2"/>
  <c r="AU39" i="2"/>
  <c r="AV39" i="2"/>
  <c r="AT43" i="2"/>
  <c r="AU43" i="2"/>
  <c r="AV43" i="2"/>
  <c r="AT47" i="2"/>
  <c r="AU47" i="2"/>
  <c r="AV47" i="2"/>
  <c r="AT51" i="2"/>
  <c r="AU51" i="2"/>
  <c r="AV51" i="2"/>
  <c r="AT55" i="2"/>
  <c r="AU55" i="2"/>
  <c r="AV55" i="2"/>
  <c r="AT18" i="2"/>
  <c r="AU18" i="2"/>
  <c r="AV18" i="2"/>
  <c r="AT34" i="2"/>
  <c r="AU34" i="2"/>
  <c r="AV34" i="2"/>
  <c r="AT50" i="2"/>
  <c r="AU50" i="2"/>
  <c r="AV50" i="2"/>
  <c r="AT62" i="2"/>
  <c r="AU62" i="2"/>
  <c r="AV62" i="2"/>
  <c r="AT70" i="2"/>
  <c r="AU70" i="2"/>
  <c r="AV70" i="2"/>
  <c r="AT78" i="2"/>
  <c r="AU78" i="2"/>
  <c r="AV78" i="2"/>
  <c r="AT86" i="2"/>
  <c r="AU86" i="2"/>
  <c r="AV86" i="2"/>
  <c r="AT94" i="2"/>
  <c r="AU94" i="2"/>
  <c r="AV94" i="2"/>
  <c r="AT102" i="2"/>
  <c r="AU102" i="2"/>
  <c r="AV102" i="2"/>
  <c r="AT110" i="2"/>
  <c r="AU110" i="2"/>
  <c r="AV110" i="2"/>
  <c r="AT118" i="2"/>
  <c r="AU118" i="2"/>
  <c r="AV118" i="2"/>
  <c r="AT126" i="2"/>
  <c r="AU126" i="2"/>
  <c r="AV126" i="2"/>
  <c r="AT134" i="2"/>
  <c r="AU134" i="2"/>
  <c r="AV134" i="2"/>
  <c r="AT142" i="2"/>
  <c r="AU142" i="2"/>
  <c r="AV142" i="2"/>
  <c r="AT150" i="2"/>
  <c r="AU150" i="2"/>
  <c r="AV150" i="2"/>
  <c r="AT158" i="2"/>
  <c r="AU158" i="2"/>
  <c r="AV158" i="2"/>
  <c r="AT166" i="2"/>
  <c r="AU166" i="2"/>
  <c r="AV166" i="2"/>
  <c r="AT174" i="2"/>
  <c r="AU174" i="2"/>
  <c r="AV174" i="2"/>
  <c r="AT182" i="2"/>
  <c r="AU182" i="2"/>
  <c r="AV182" i="2"/>
  <c r="AT190" i="2"/>
  <c r="AU190" i="2"/>
  <c r="AV190" i="2"/>
  <c r="AT198" i="2"/>
  <c r="AU198" i="2"/>
  <c r="AV198" i="2"/>
  <c r="AT206" i="2"/>
  <c r="AU206" i="2"/>
  <c r="AV206" i="2"/>
  <c r="AQ9" i="2"/>
  <c r="AR9" i="2"/>
  <c r="AS9" i="2"/>
  <c r="AQ17" i="2"/>
  <c r="AR17" i="2"/>
  <c r="AS17" i="2"/>
  <c r="AQ25" i="2"/>
  <c r="AR25" i="2"/>
  <c r="AS25" i="2"/>
  <c r="AQ33" i="2"/>
  <c r="AR33" i="2"/>
  <c r="AS33" i="2"/>
  <c r="AQ41" i="2"/>
  <c r="AR41" i="2"/>
  <c r="AS41" i="2"/>
  <c r="AQ49" i="2"/>
  <c r="AR49" i="2"/>
  <c r="AS49" i="2"/>
  <c r="AQ57" i="2"/>
  <c r="AR57" i="2"/>
  <c r="AS57" i="2"/>
  <c r="AQ65" i="2"/>
  <c r="AR65" i="2"/>
  <c r="AS65" i="2"/>
  <c r="AQ73" i="2"/>
  <c r="AR73" i="2"/>
  <c r="AS73" i="2"/>
  <c r="AQ81" i="2"/>
  <c r="AR81" i="2"/>
  <c r="AS81" i="2"/>
  <c r="AQ89" i="2"/>
  <c r="AR89" i="2"/>
  <c r="AS89" i="2"/>
  <c r="AQ97" i="2"/>
  <c r="AR97" i="2"/>
  <c r="AS97" i="2"/>
  <c r="AQ105" i="2"/>
  <c r="AR105" i="2"/>
  <c r="AS105" i="2"/>
  <c r="AQ113" i="2"/>
  <c r="AR113" i="2"/>
  <c r="AS113" i="2"/>
  <c r="AQ121" i="2"/>
  <c r="AR121" i="2"/>
  <c r="AS121" i="2"/>
  <c r="AQ129" i="2"/>
  <c r="AR129" i="2"/>
  <c r="AS129" i="2"/>
  <c r="AQ137" i="2"/>
  <c r="AR137" i="2"/>
  <c r="AS137" i="2"/>
  <c r="AQ145" i="2"/>
  <c r="AR145" i="2"/>
  <c r="AS145" i="2"/>
  <c r="AQ153" i="2"/>
  <c r="AR153" i="2"/>
  <c r="AS153" i="2"/>
  <c r="AQ161" i="2"/>
  <c r="AR161" i="2"/>
  <c r="AS161" i="2"/>
  <c r="AQ169" i="2"/>
  <c r="AR169" i="2"/>
  <c r="AS169" i="2"/>
  <c r="AQ177" i="2"/>
  <c r="AR177" i="2"/>
  <c r="AS177" i="2"/>
  <c r="AQ185" i="2"/>
  <c r="AR185" i="2"/>
  <c r="AS185" i="2"/>
  <c r="AQ193" i="2"/>
  <c r="AR193" i="2"/>
  <c r="AS193" i="2"/>
  <c r="AQ201" i="2"/>
  <c r="AR201" i="2"/>
  <c r="AS201" i="2"/>
  <c r="AQ4" i="2"/>
  <c r="AR4" i="2"/>
  <c r="AS4" i="2"/>
  <c r="AJ12" i="2"/>
  <c r="AK12" i="2"/>
  <c r="AL12" i="2"/>
  <c r="AJ20" i="2"/>
  <c r="AK20" i="2"/>
  <c r="AL20" i="2"/>
  <c r="AJ28" i="2"/>
  <c r="AK28" i="2"/>
  <c r="AL28" i="2"/>
  <c r="AJ36" i="2"/>
  <c r="AK36" i="2"/>
  <c r="AL36" i="2"/>
  <c r="AJ44" i="2"/>
  <c r="AK44" i="2"/>
  <c r="AL44" i="2"/>
  <c r="AJ52" i="2"/>
  <c r="AK52" i="2"/>
  <c r="AL52" i="2"/>
  <c r="AJ60" i="2"/>
  <c r="AK60" i="2"/>
  <c r="AL60" i="2"/>
  <c r="AJ68" i="2"/>
  <c r="AK68" i="2"/>
  <c r="AL68" i="2"/>
  <c r="AJ76" i="2"/>
  <c r="AK76" i="2"/>
  <c r="AL76" i="2"/>
  <c r="AJ82" i="2"/>
  <c r="AK82" i="2"/>
  <c r="AL82" i="2"/>
  <c r="AJ86" i="2"/>
  <c r="AK86" i="2"/>
  <c r="AL86" i="2"/>
  <c r="AJ90" i="2"/>
  <c r="AK90" i="2"/>
  <c r="AL90" i="2"/>
  <c r="AJ94" i="2"/>
  <c r="AK94" i="2"/>
  <c r="AL94" i="2"/>
  <c r="AJ98" i="2"/>
  <c r="AK98" i="2"/>
  <c r="AL98" i="2"/>
  <c r="AJ102" i="2"/>
  <c r="AK102" i="2"/>
  <c r="AL102" i="2"/>
  <c r="AJ106" i="2"/>
  <c r="AK106" i="2"/>
  <c r="AL106" i="2"/>
  <c r="AJ110" i="2"/>
  <c r="AK110" i="2"/>
  <c r="AL110" i="2"/>
  <c r="AJ114" i="2"/>
  <c r="AK114" i="2"/>
  <c r="AL114" i="2"/>
  <c r="AJ118" i="2"/>
  <c r="AK118" i="2"/>
  <c r="AL118" i="2"/>
  <c r="AJ122" i="2"/>
  <c r="AK122" i="2"/>
  <c r="AL122" i="2"/>
  <c r="AJ126" i="2"/>
  <c r="AK126" i="2"/>
  <c r="AL126" i="2"/>
  <c r="AJ130" i="2"/>
  <c r="AK130" i="2"/>
  <c r="AL130" i="2"/>
  <c r="AJ134" i="2"/>
  <c r="AK134" i="2"/>
  <c r="AL134" i="2"/>
  <c r="AJ138" i="2"/>
  <c r="AK138" i="2"/>
  <c r="AL138" i="2"/>
  <c r="AJ142" i="2"/>
  <c r="AK142" i="2"/>
  <c r="AL142" i="2"/>
  <c r="AJ146" i="2"/>
  <c r="AK146" i="2"/>
  <c r="AL146" i="2"/>
  <c r="AJ150" i="2"/>
  <c r="AK150" i="2"/>
  <c r="AL150" i="2"/>
  <c r="AJ154" i="2"/>
  <c r="AK154" i="2"/>
  <c r="AL154" i="2"/>
  <c r="AJ158" i="2"/>
  <c r="AK158" i="2"/>
  <c r="AL158" i="2"/>
  <c r="AJ162" i="2"/>
  <c r="AK162" i="2"/>
  <c r="AL162" i="2"/>
  <c r="AJ166" i="2"/>
  <c r="AK166" i="2"/>
  <c r="AL166" i="2"/>
  <c r="AJ170" i="2"/>
  <c r="AK170" i="2"/>
  <c r="AL170" i="2"/>
  <c r="AJ174" i="2"/>
  <c r="AK174" i="2"/>
  <c r="AL174" i="2"/>
  <c r="AJ178" i="2"/>
  <c r="AK178" i="2"/>
  <c r="AL178" i="2"/>
  <c r="AJ182" i="2"/>
  <c r="AK182" i="2"/>
  <c r="AL182" i="2"/>
  <c r="AJ186" i="2"/>
  <c r="AK186" i="2"/>
  <c r="AL186" i="2"/>
  <c r="AJ190" i="2"/>
  <c r="AK190" i="2"/>
  <c r="AL190" i="2"/>
  <c r="AJ194" i="2"/>
  <c r="AK194" i="2"/>
  <c r="AL194" i="2"/>
  <c r="AJ198" i="2"/>
  <c r="AK198" i="2"/>
  <c r="AL198" i="2"/>
  <c r="AJ202" i="2"/>
  <c r="AK202" i="2"/>
  <c r="AL202" i="2"/>
  <c r="AJ206" i="2"/>
  <c r="AK206" i="2"/>
  <c r="AL206" i="2"/>
  <c r="AJ183" i="2"/>
  <c r="AK183" i="2"/>
  <c r="AL183" i="2"/>
  <c r="AJ195" i="2"/>
  <c r="AK195" i="2"/>
  <c r="AL195" i="2"/>
  <c r="AJ207" i="2"/>
  <c r="AK207" i="2"/>
  <c r="AL207" i="2"/>
  <c r="AJ200" i="2"/>
  <c r="AK200" i="2"/>
  <c r="AL200" i="2"/>
  <c r="AT6" i="2"/>
  <c r="AU6" i="2"/>
  <c r="AV6" i="2"/>
  <c r="AT22" i="2"/>
  <c r="AU22" i="2"/>
  <c r="AV22" i="2"/>
  <c r="AT38" i="2"/>
  <c r="AU38" i="2"/>
  <c r="AV38" i="2"/>
  <c r="AT54" i="2"/>
  <c r="AU54" i="2"/>
  <c r="AV54" i="2"/>
  <c r="AT63" i="2"/>
  <c r="AU63" i="2"/>
  <c r="AV63" i="2"/>
  <c r="AT71" i="2"/>
  <c r="AU71" i="2"/>
  <c r="AV71" i="2"/>
  <c r="AT79" i="2"/>
  <c r="AU79" i="2"/>
  <c r="AV79" i="2"/>
  <c r="AT87" i="2"/>
  <c r="AU87" i="2"/>
  <c r="AV87" i="2"/>
  <c r="AT95" i="2"/>
  <c r="AU95" i="2"/>
  <c r="AV95" i="2"/>
  <c r="AT103" i="2"/>
  <c r="AU103" i="2"/>
  <c r="AV103" i="2"/>
  <c r="AT111" i="2"/>
  <c r="AU111" i="2"/>
  <c r="AV111" i="2"/>
  <c r="AT119" i="2"/>
  <c r="AU119" i="2"/>
  <c r="AV119" i="2"/>
  <c r="AT127" i="2"/>
  <c r="AU127" i="2"/>
  <c r="AV127" i="2"/>
  <c r="AT135" i="2"/>
  <c r="AU135" i="2"/>
  <c r="AV135" i="2"/>
  <c r="AT143" i="2"/>
  <c r="AU143" i="2"/>
  <c r="AV143" i="2"/>
  <c r="AT151" i="2"/>
  <c r="AU151" i="2"/>
  <c r="AV151" i="2"/>
  <c r="AT159" i="2"/>
  <c r="AU159" i="2"/>
  <c r="AV159" i="2"/>
  <c r="AT167" i="2"/>
  <c r="AU167" i="2"/>
  <c r="AV167" i="2"/>
  <c r="AT175" i="2"/>
  <c r="AU175" i="2"/>
  <c r="AV175" i="2"/>
  <c r="AT183" i="2"/>
  <c r="AU183" i="2"/>
  <c r="AV183" i="2"/>
  <c r="AT191" i="2"/>
  <c r="AU191" i="2"/>
  <c r="AV191" i="2"/>
  <c r="AT199" i="2"/>
  <c r="AU199" i="2"/>
  <c r="AV199" i="2"/>
  <c r="AT207" i="2"/>
  <c r="AU207" i="2"/>
  <c r="AV207" i="2"/>
  <c r="AQ10" i="2"/>
  <c r="AR10" i="2"/>
  <c r="AS10" i="2"/>
  <c r="AQ18" i="2"/>
  <c r="AR18" i="2"/>
  <c r="AS18" i="2"/>
  <c r="AQ26" i="2"/>
  <c r="AR26" i="2"/>
  <c r="AS26" i="2"/>
  <c r="AQ34" i="2"/>
  <c r="AR34" i="2"/>
  <c r="AS34" i="2"/>
  <c r="AQ42" i="2"/>
  <c r="AR42" i="2"/>
  <c r="AS42" i="2"/>
  <c r="AQ50" i="2"/>
  <c r="AR50" i="2"/>
  <c r="AS50" i="2"/>
  <c r="AQ58" i="2"/>
  <c r="AR58" i="2"/>
  <c r="AS58" i="2"/>
  <c r="AQ66" i="2"/>
  <c r="AR66" i="2"/>
  <c r="AS66" i="2"/>
  <c r="AQ74" i="2"/>
  <c r="AR74" i="2"/>
  <c r="AS74" i="2"/>
  <c r="AQ82" i="2"/>
  <c r="AR82" i="2"/>
  <c r="AS82" i="2"/>
  <c r="AQ90" i="2"/>
  <c r="AR90" i="2"/>
  <c r="AS90" i="2"/>
  <c r="AQ98" i="2"/>
  <c r="AR98" i="2"/>
  <c r="AS98" i="2"/>
  <c r="AQ106" i="2"/>
  <c r="AR106" i="2"/>
  <c r="AS106" i="2"/>
  <c r="AQ114" i="2"/>
  <c r="AR114" i="2"/>
  <c r="AS114" i="2"/>
  <c r="AQ122" i="2"/>
  <c r="AR122" i="2"/>
  <c r="AS122" i="2"/>
  <c r="AQ130" i="2"/>
  <c r="AR130" i="2"/>
  <c r="AS130" i="2"/>
  <c r="AQ138" i="2"/>
  <c r="AR138" i="2"/>
  <c r="AS138" i="2"/>
  <c r="AQ146" i="2"/>
  <c r="AR146" i="2"/>
  <c r="AS146" i="2"/>
  <c r="AQ154" i="2"/>
  <c r="AR154" i="2"/>
  <c r="AS154" i="2"/>
  <c r="AQ162" i="2"/>
  <c r="AR162" i="2"/>
  <c r="AS162" i="2"/>
  <c r="AQ170" i="2"/>
  <c r="AR170" i="2"/>
  <c r="AS170" i="2"/>
  <c r="AQ178" i="2"/>
  <c r="AR178" i="2"/>
  <c r="AS178" i="2"/>
  <c r="AQ186" i="2"/>
  <c r="AR186" i="2"/>
  <c r="AS186" i="2"/>
  <c r="AQ194" i="2"/>
  <c r="AR194" i="2"/>
  <c r="AS194" i="2"/>
  <c r="AQ202" i="2"/>
  <c r="AR202" i="2"/>
  <c r="AS202" i="2"/>
  <c r="AJ5" i="2"/>
  <c r="AK5" i="2"/>
  <c r="AJ13" i="2"/>
  <c r="AK13" i="2"/>
  <c r="AL13" i="2"/>
  <c r="AJ21" i="2"/>
  <c r="AK21" i="2"/>
  <c r="AL21" i="2"/>
  <c r="AJ29" i="2"/>
  <c r="AK29" i="2"/>
  <c r="AL29" i="2"/>
  <c r="AJ37" i="2"/>
  <c r="AK37" i="2"/>
  <c r="AL37" i="2"/>
  <c r="AJ45" i="2"/>
  <c r="AK45" i="2"/>
  <c r="AL45" i="2"/>
  <c r="AJ53" i="2"/>
  <c r="AK53" i="2"/>
  <c r="AL53" i="2"/>
  <c r="AJ61" i="2"/>
  <c r="AK61" i="2"/>
  <c r="AL61" i="2"/>
  <c r="AJ69" i="2"/>
  <c r="AK69" i="2"/>
  <c r="AL69" i="2"/>
  <c r="AJ77" i="2"/>
  <c r="AK77" i="2"/>
  <c r="AL77" i="2"/>
  <c r="AJ83" i="2"/>
  <c r="AK83" i="2"/>
  <c r="AL83" i="2"/>
  <c r="AJ87" i="2"/>
  <c r="AK87" i="2"/>
  <c r="AL87" i="2"/>
  <c r="AJ91" i="2"/>
  <c r="AK91" i="2"/>
  <c r="AL91" i="2"/>
  <c r="AJ95" i="2"/>
  <c r="AK95" i="2"/>
  <c r="AL95" i="2"/>
  <c r="AJ99" i="2"/>
  <c r="AK99" i="2"/>
  <c r="AL99" i="2"/>
  <c r="AJ103" i="2"/>
  <c r="AK103" i="2"/>
  <c r="AL103" i="2"/>
  <c r="AJ107" i="2"/>
  <c r="AK107" i="2"/>
  <c r="AL107" i="2"/>
  <c r="AJ111" i="2"/>
  <c r="AK111" i="2"/>
  <c r="AL111" i="2"/>
  <c r="AJ115" i="2"/>
  <c r="AK115" i="2"/>
  <c r="AL115" i="2"/>
  <c r="AJ119" i="2"/>
  <c r="AK119" i="2"/>
  <c r="AL119" i="2"/>
  <c r="AJ123" i="2"/>
  <c r="AK123" i="2"/>
  <c r="AL123" i="2"/>
  <c r="AJ127" i="2"/>
  <c r="AK127" i="2"/>
  <c r="AL127" i="2"/>
  <c r="AJ131" i="2"/>
  <c r="AK131" i="2"/>
  <c r="AL131" i="2"/>
  <c r="AJ135" i="2"/>
  <c r="AK135" i="2"/>
  <c r="AL135" i="2"/>
  <c r="AJ139" i="2"/>
  <c r="AK139" i="2"/>
  <c r="AL139" i="2"/>
  <c r="AJ143" i="2"/>
  <c r="AK143" i="2"/>
  <c r="AL143" i="2"/>
  <c r="AJ147" i="2"/>
  <c r="AK147" i="2"/>
  <c r="AL147" i="2"/>
  <c r="AJ151" i="2"/>
  <c r="AK151" i="2"/>
  <c r="AL151" i="2"/>
  <c r="AJ155" i="2"/>
  <c r="AK155" i="2"/>
  <c r="AL155" i="2"/>
  <c r="AJ159" i="2"/>
  <c r="AK159" i="2"/>
  <c r="AL159" i="2"/>
  <c r="AJ163" i="2"/>
  <c r="AK163" i="2"/>
  <c r="AL163" i="2"/>
  <c r="AJ167" i="2"/>
  <c r="AK167" i="2"/>
  <c r="AL167" i="2"/>
  <c r="AJ171" i="2"/>
  <c r="AK171" i="2"/>
  <c r="AL171" i="2"/>
  <c r="AJ175" i="2"/>
  <c r="AK175" i="2"/>
  <c r="AL175" i="2"/>
  <c r="AJ179" i="2"/>
  <c r="AK179" i="2"/>
  <c r="AL179" i="2"/>
  <c r="AJ187" i="2"/>
  <c r="AK187" i="2"/>
  <c r="AL187" i="2"/>
  <c r="AJ203" i="2"/>
  <c r="AK203" i="2"/>
  <c r="AL203" i="2"/>
  <c r="AJ208" i="2"/>
  <c r="AK208" i="2"/>
  <c r="AL208" i="2"/>
  <c r="AT10" i="2"/>
  <c r="AU10" i="2"/>
  <c r="AV10" i="2"/>
  <c r="AT26" i="2"/>
  <c r="AU26" i="2"/>
  <c r="AV26" i="2"/>
  <c r="AT42" i="2"/>
  <c r="AU42" i="2"/>
  <c r="AV42" i="2"/>
  <c r="AT58" i="2"/>
  <c r="AU58" i="2"/>
  <c r="AV58" i="2"/>
  <c r="AT66" i="2"/>
  <c r="AU66" i="2"/>
  <c r="AV66" i="2"/>
  <c r="AT74" i="2"/>
  <c r="AU74" i="2"/>
  <c r="AV74" i="2"/>
  <c r="AT82" i="2"/>
  <c r="AU82" i="2"/>
  <c r="AV82" i="2"/>
  <c r="AT90" i="2"/>
  <c r="AU90" i="2"/>
  <c r="AV90" i="2"/>
  <c r="AT98" i="2"/>
  <c r="AU98" i="2"/>
  <c r="AV98" i="2"/>
  <c r="AT106" i="2"/>
  <c r="AU106" i="2"/>
  <c r="AV106" i="2"/>
  <c r="AT114" i="2"/>
  <c r="AU114" i="2"/>
  <c r="AV114" i="2"/>
  <c r="AT122" i="2"/>
  <c r="AU122" i="2"/>
  <c r="AV122" i="2"/>
  <c r="AT130" i="2"/>
  <c r="AU130" i="2"/>
  <c r="AV130" i="2"/>
  <c r="AT138" i="2"/>
  <c r="AU138" i="2"/>
  <c r="AV138" i="2"/>
  <c r="AT146" i="2"/>
  <c r="AU146" i="2"/>
  <c r="AV146" i="2"/>
  <c r="AT154" i="2"/>
  <c r="AU154" i="2"/>
  <c r="AV154" i="2"/>
  <c r="AT162" i="2"/>
  <c r="AU162" i="2"/>
  <c r="AV162" i="2"/>
  <c r="AT170" i="2"/>
  <c r="AU170" i="2"/>
  <c r="AV170" i="2"/>
  <c r="AT178" i="2"/>
  <c r="AU178" i="2"/>
  <c r="AV178" i="2"/>
  <c r="AT186" i="2"/>
  <c r="AU186" i="2"/>
  <c r="AV186" i="2"/>
  <c r="AT194" i="2"/>
  <c r="AU194" i="2"/>
  <c r="AV194" i="2"/>
  <c r="AT202" i="2"/>
  <c r="AU202" i="2"/>
  <c r="AV202" i="2"/>
  <c r="AQ5" i="2"/>
  <c r="AR5" i="2"/>
  <c r="AS5" i="2"/>
  <c r="AQ13" i="2"/>
  <c r="AR13" i="2"/>
  <c r="AS13" i="2"/>
  <c r="AQ21" i="2"/>
  <c r="AR21" i="2"/>
  <c r="AS21" i="2"/>
  <c r="AQ29" i="2"/>
  <c r="AR29" i="2"/>
  <c r="AS29" i="2"/>
  <c r="AQ37" i="2"/>
  <c r="AR37" i="2"/>
  <c r="AS37" i="2"/>
  <c r="AQ45" i="2"/>
  <c r="AR45" i="2"/>
  <c r="AS45" i="2"/>
  <c r="AQ53" i="2"/>
  <c r="AR53" i="2"/>
  <c r="AS53" i="2"/>
  <c r="AQ61" i="2"/>
  <c r="AR61" i="2"/>
  <c r="AS61" i="2"/>
  <c r="AQ69" i="2"/>
  <c r="AR69" i="2"/>
  <c r="AS69" i="2"/>
  <c r="AQ77" i="2"/>
  <c r="AR77" i="2"/>
  <c r="AS77" i="2"/>
  <c r="AQ85" i="2"/>
  <c r="AR85" i="2"/>
  <c r="AS85" i="2"/>
  <c r="AQ93" i="2"/>
  <c r="AR93" i="2"/>
  <c r="AS93" i="2"/>
  <c r="AQ101" i="2"/>
  <c r="AR101" i="2"/>
  <c r="AS101" i="2"/>
  <c r="AQ109" i="2"/>
  <c r="AR109" i="2"/>
  <c r="AS109" i="2"/>
  <c r="AQ117" i="2"/>
  <c r="AR117" i="2"/>
  <c r="AS117" i="2"/>
  <c r="AQ125" i="2"/>
  <c r="AR125" i="2"/>
  <c r="AS125" i="2"/>
  <c r="AQ133" i="2"/>
  <c r="AR133" i="2"/>
  <c r="AS133" i="2"/>
  <c r="AQ141" i="2"/>
  <c r="AR141" i="2"/>
  <c r="AS141" i="2"/>
  <c r="AQ149" i="2"/>
  <c r="AR149" i="2"/>
  <c r="AS149" i="2"/>
  <c r="AQ157" i="2"/>
  <c r="AR157" i="2"/>
  <c r="AS157" i="2"/>
  <c r="AQ165" i="2"/>
  <c r="AR165" i="2"/>
  <c r="AS165" i="2"/>
  <c r="AQ173" i="2"/>
  <c r="AR173" i="2"/>
  <c r="AS173" i="2"/>
  <c r="AQ181" i="2"/>
  <c r="AR181" i="2"/>
  <c r="AS181" i="2"/>
  <c r="AQ189" i="2"/>
  <c r="AR189" i="2"/>
  <c r="AS189" i="2"/>
  <c r="AQ197" i="2"/>
  <c r="AR197" i="2"/>
  <c r="AS197" i="2"/>
  <c r="AQ205" i="2"/>
  <c r="AR205" i="2"/>
  <c r="AS205" i="2"/>
  <c r="AJ8" i="2"/>
  <c r="AK8" i="2"/>
  <c r="AL8" i="2"/>
  <c r="AJ16" i="2"/>
  <c r="AK16" i="2"/>
  <c r="AL16" i="2"/>
  <c r="AJ24" i="2"/>
  <c r="AK24" i="2"/>
  <c r="AL24" i="2"/>
  <c r="AJ32" i="2"/>
  <c r="AK32" i="2"/>
  <c r="AL32" i="2"/>
  <c r="AJ40" i="2"/>
  <c r="AK40" i="2"/>
  <c r="AL40" i="2"/>
  <c r="AJ48" i="2"/>
  <c r="AK48" i="2"/>
  <c r="AL48" i="2"/>
  <c r="AJ56" i="2"/>
  <c r="AK56" i="2"/>
  <c r="AL56" i="2"/>
  <c r="AJ64" i="2"/>
  <c r="AK64" i="2"/>
  <c r="AL64" i="2"/>
  <c r="AJ72" i="2"/>
  <c r="AK72" i="2"/>
  <c r="AL72" i="2"/>
  <c r="AJ80" i="2"/>
  <c r="AK80" i="2"/>
  <c r="AL80" i="2"/>
  <c r="AJ84" i="2"/>
  <c r="AK84" i="2"/>
  <c r="AL84" i="2"/>
  <c r="AJ88" i="2"/>
  <c r="AK88" i="2"/>
  <c r="AL88" i="2"/>
  <c r="AJ92" i="2"/>
  <c r="AK92" i="2"/>
  <c r="AL92" i="2"/>
  <c r="AJ96" i="2"/>
  <c r="AK96" i="2"/>
  <c r="AL96" i="2"/>
  <c r="AJ100" i="2"/>
  <c r="AK100" i="2"/>
  <c r="AL100" i="2"/>
  <c r="AJ104" i="2"/>
  <c r="AK104" i="2"/>
  <c r="AL104" i="2"/>
  <c r="AJ108" i="2"/>
  <c r="AK108" i="2"/>
  <c r="AL108" i="2"/>
  <c r="AJ112" i="2"/>
  <c r="AK112" i="2"/>
  <c r="AL112" i="2"/>
  <c r="AJ116" i="2"/>
  <c r="AK116" i="2"/>
  <c r="AL116" i="2"/>
  <c r="AJ120" i="2"/>
  <c r="AK120" i="2"/>
  <c r="AL120" i="2"/>
  <c r="AJ124" i="2"/>
  <c r="AK124" i="2"/>
  <c r="AL124" i="2"/>
  <c r="AJ128" i="2"/>
  <c r="AK128" i="2"/>
  <c r="AL128" i="2"/>
  <c r="AJ132" i="2"/>
  <c r="AK132" i="2"/>
  <c r="AL132" i="2"/>
  <c r="AJ136" i="2"/>
  <c r="AK136" i="2"/>
  <c r="AL136" i="2"/>
  <c r="AJ140" i="2"/>
  <c r="AK140" i="2"/>
  <c r="AL140" i="2"/>
  <c r="AJ144" i="2"/>
  <c r="AK144" i="2"/>
  <c r="AL144" i="2"/>
  <c r="AJ148" i="2"/>
  <c r="AK148" i="2"/>
  <c r="AL148" i="2"/>
  <c r="AJ152" i="2"/>
  <c r="AK152" i="2"/>
  <c r="AL152" i="2"/>
  <c r="AJ156" i="2"/>
  <c r="AK156" i="2"/>
  <c r="AL156" i="2"/>
  <c r="AJ160" i="2"/>
  <c r="AK160" i="2"/>
  <c r="AL160" i="2"/>
  <c r="AJ164" i="2"/>
  <c r="AK164" i="2"/>
  <c r="AL164" i="2"/>
  <c r="AJ168" i="2"/>
  <c r="AK168" i="2"/>
  <c r="AL168" i="2"/>
  <c r="AJ172" i="2"/>
  <c r="AK172" i="2"/>
  <c r="AL172" i="2"/>
  <c r="AJ176" i="2"/>
  <c r="AK176" i="2"/>
  <c r="AL176" i="2"/>
  <c r="AJ180" i="2"/>
  <c r="AK180" i="2"/>
  <c r="AL180" i="2"/>
  <c r="AJ184" i="2"/>
  <c r="AK184" i="2"/>
  <c r="AL184" i="2"/>
  <c r="AJ188" i="2"/>
  <c r="AK188" i="2"/>
  <c r="AL188" i="2"/>
  <c r="AJ192" i="2"/>
  <c r="AK192" i="2"/>
  <c r="AL192" i="2"/>
  <c r="AJ204" i="2"/>
  <c r="AK204" i="2"/>
  <c r="AL204" i="2"/>
  <c r="AT14" i="2"/>
  <c r="AU14" i="2"/>
  <c r="AV14" i="2"/>
  <c r="AT30" i="2"/>
  <c r="AU30" i="2"/>
  <c r="AV30" i="2"/>
  <c r="AT46" i="2"/>
  <c r="AU46" i="2"/>
  <c r="AV46" i="2"/>
  <c r="AT59" i="2"/>
  <c r="AU59" i="2"/>
  <c r="AV59" i="2"/>
  <c r="AT67" i="2"/>
  <c r="AU67" i="2"/>
  <c r="AV67" i="2"/>
  <c r="AT75" i="2"/>
  <c r="AU75" i="2"/>
  <c r="AV75" i="2"/>
  <c r="AT83" i="2"/>
  <c r="AU83" i="2"/>
  <c r="AV83" i="2"/>
  <c r="AT91" i="2"/>
  <c r="AU91" i="2"/>
  <c r="AV91" i="2"/>
  <c r="AT99" i="2"/>
  <c r="AU99" i="2"/>
  <c r="AV99" i="2"/>
  <c r="AT107" i="2"/>
  <c r="AU107" i="2"/>
  <c r="AV107" i="2"/>
  <c r="AT115" i="2"/>
  <c r="AU115" i="2"/>
  <c r="AV115" i="2"/>
  <c r="AT123" i="2"/>
  <c r="AU123" i="2"/>
  <c r="AV123" i="2"/>
  <c r="AT131" i="2"/>
  <c r="AU131" i="2"/>
  <c r="AV131" i="2"/>
  <c r="AT139" i="2"/>
  <c r="AU139" i="2"/>
  <c r="AV139" i="2"/>
  <c r="AT147" i="2"/>
  <c r="AU147" i="2"/>
  <c r="AV147" i="2"/>
  <c r="AT155" i="2"/>
  <c r="AU155" i="2"/>
  <c r="AV155" i="2"/>
  <c r="AT163" i="2"/>
  <c r="AU163" i="2"/>
  <c r="AV163" i="2"/>
  <c r="AT171" i="2"/>
  <c r="AU171" i="2"/>
  <c r="AV171" i="2"/>
  <c r="AT179" i="2"/>
  <c r="AU179" i="2"/>
  <c r="AV179" i="2"/>
  <c r="AT187" i="2"/>
  <c r="AU187" i="2"/>
  <c r="AV187" i="2"/>
  <c r="AT195" i="2"/>
  <c r="AU195" i="2"/>
  <c r="AV195" i="2"/>
  <c r="AT203" i="2"/>
  <c r="AU203" i="2"/>
  <c r="AV203" i="2"/>
  <c r="AQ6" i="2"/>
  <c r="AR6" i="2"/>
  <c r="AS6" i="2"/>
  <c r="AQ14" i="2"/>
  <c r="AR14" i="2"/>
  <c r="AS14" i="2"/>
  <c r="AQ22" i="2"/>
  <c r="AR22" i="2"/>
  <c r="AS22" i="2"/>
  <c r="AQ30" i="2"/>
  <c r="AR30" i="2"/>
  <c r="AS30" i="2"/>
  <c r="AQ38" i="2"/>
  <c r="AR38" i="2"/>
  <c r="AS38" i="2"/>
  <c r="AQ46" i="2"/>
  <c r="AR46" i="2"/>
  <c r="AS46" i="2"/>
  <c r="AQ54" i="2"/>
  <c r="AR54" i="2"/>
  <c r="AS54" i="2"/>
  <c r="AQ62" i="2"/>
  <c r="AR62" i="2"/>
  <c r="AS62" i="2"/>
  <c r="AQ70" i="2"/>
  <c r="AR70" i="2"/>
  <c r="AS70" i="2"/>
  <c r="AQ78" i="2"/>
  <c r="AR78" i="2"/>
  <c r="AS78" i="2"/>
  <c r="AQ86" i="2"/>
  <c r="AR86" i="2"/>
  <c r="AS86" i="2"/>
  <c r="AQ94" i="2"/>
  <c r="AR94" i="2"/>
  <c r="AS94" i="2"/>
  <c r="AQ102" i="2"/>
  <c r="AR102" i="2"/>
  <c r="AS102" i="2"/>
  <c r="AQ110" i="2"/>
  <c r="AR110" i="2"/>
  <c r="AS110" i="2"/>
  <c r="AQ118" i="2"/>
  <c r="AR118" i="2"/>
  <c r="AS118" i="2"/>
  <c r="AQ126" i="2"/>
  <c r="AR126" i="2"/>
  <c r="AS126" i="2"/>
  <c r="AQ134" i="2"/>
  <c r="AR134" i="2"/>
  <c r="AS134" i="2"/>
  <c r="AQ142" i="2"/>
  <c r="AR142" i="2"/>
  <c r="AS142" i="2"/>
  <c r="AQ150" i="2"/>
  <c r="AR150" i="2"/>
  <c r="AS150" i="2"/>
  <c r="AQ158" i="2"/>
  <c r="AR158" i="2"/>
  <c r="AS158" i="2"/>
  <c r="AQ166" i="2"/>
  <c r="AR166" i="2"/>
  <c r="AS166" i="2"/>
  <c r="AQ174" i="2"/>
  <c r="AR174" i="2"/>
  <c r="AS174" i="2"/>
  <c r="AQ182" i="2"/>
  <c r="AR182" i="2"/>
  <c r="AS182" i="2"/>
  <c r="AQ190" i="2"/>
  <c r="AR190" i="2"/>
  <c r="AS190" i="2"/>
  <c r="AQ198" i="2"/>
  <c r="AR198" i="2"/>
  <c r="AS198" i="2"/>
  <c r="AQ206" i="2"/>
  <c r="AR206" i="2"/>
  <c r="AS206" i="2"/>
  <c r="AJ9" i="2"/>
  <c r="AK9" i="2"/>
  <c r="AL9" i="2"/>
  <c r="AJ17" i="2"/>
  <c r="AK17" i="2"/>
  <c r="AL17" i="2"/>
  <c r="AJ25" i="2"/>
  <c r="AK25" i="2"/>
  <c r="AL25" i="2"/>
  <c r="AJ33" i="2"/>
  <c r="AK33" i="2"/>
  <c r="AL33" i="2"/>
  <c r="AJ41" i="2"/>
  <c r="AK41" i="2"/>
  <c r="AL41" i="2"/>
  <c r="AJ49" i="2"/>
  <c r="AK49" i="2"/>
  <c r="AL49" i="2"/>
  <c r="AJ57" i="2"/>
  <c r="AK57" i="2"/>
  <c r="AL57" i="2"/>
  <c r="AJ65" i="2"/>
  <c r="AK65" i="2"/>
  <c r="AL65" i="2"/>
  <c r="AJ73" i="2"/>
  <c r="AK73" i="2"/>
  <c r="AL73" i="2"/>
  <c r="AJ81" i="2"/>
  <c r="AK81" i="2"/>
  <c r="AL81" i="2"/>
  <c r="AJ85" i="2"/>
  <c r="AK85" i="2"/>
  <c r="AL85" i="2"/>
  <c r="AJ89" i="2"/>
  <c r="AK89" i="2"/>
  <c r="AL89" i="2"/>
  <c r="AJ93" i="2"/>
  <c r="AK93" i="2"/>
  <c r="AL93" i="2"/>
  <c r="AJ97" i="2"/>
  <c r="AK97" i="2"/>
  <c r="AL97" i="2"/>
  <c r="AJ101" i="2"/>
  <c r="AK101" i="2"/>
  <c r="AL101" i="2"/>
  <c r="AJ105" i="2"/>
  <c r="AK105" i="2"/>
  <c r="AL105" i="2"/>
  <c r="AJ109" i="2"/>
  <c r="AK109" i="2"/>
  <c r="AL109" i="2"/>
  <c r="AJ113" i="2"/>
  <c r="AK113" i="2"/>
  <c r="AL113" i="2"/>
  <c r="AJ117" i="2"/>
  <c r="AK117" i="2"/>
  <c r="AL117" i="2"/>
  <c r="AJ121" i="2"/>
  <c r="AK121" i="2"/>
  <c r="AL121" i="2"/>
  <c r="AJ125" i="2"/>
  <c r="AK125" i="2"/>
  <c r="AL125" i="2"/>
  <c r="AJ129" i="2"/>
  <c r="AK129" i="2"/>
  <c r="AL129" i="2"/>
  <c r="AJ133" i="2"/>
  <c r="AK133" i="2"/>
  <c r="AL133" i="2"/>
  <c r="AJ137" i="2"/>
  <c r="AK137" i="2"/>
  <c r="AL137" i="2"/>
  <c r="AJ141" i="2"/>
  <c r="AK141" i="2"/>
  <c r="AL141" i="2"/>
  <c r="AJ145" i="2"/>
  <c r="AK145" i="2"/>
  <c r="AL145" i="2"/>
  <c r="AJ149" i="2"/>
  <c r="AK149" i="2"/>
  <c r="AL149" i="2"/>
  <c r="AJ153" i="2"/>
  <c r="AK153" i="2"/>
  <c r="AL153" i="2"/>
  <c r="AJ157" i="2"/>
  <c r="AK157" i="2"/>
  <c r="AL157" i="2"/>
  <c r="AJ161" i="2"/>
  <c r="AK161" i="2"/>
  <c r="AL161" i="2"/>
  <c r="AJ165" i="2"/>
  <c r="AK165" i="2"/>
  <c r="AL165" i="2"/>
  <c r="AJ169" i="2"/>
  <c r="AK169" i="2"/>
  <c r="AL169" i="2"/>
  <c r="AJ173" i="2"/>
  <c r="AK173" i="2"/>
  <c r="AL173" i="2"/>
  <c r="AJ177" i="2"/>
  <c r="AK177" i="2"/>
  <c r="AL177" i="2"/>
  <c r="AJ181" i="2"/>
  <c r="AK181" i="2"/>
  <c r="AL181" i="2"/>
  <c r="AJ185" i="2"/>
  <c r="AK185" i="2"/>
  <c r="AL185" i="2"/>
  <c r="AJ189" i="2"/>
  <c r="AK189" i="2"/>
  <c r="AL189" i="2"/>
  <c r="AJ193" i="2"/>
  <c r="AK193" i="2"/>
  <c r="AL193" i="2"/>
  <c r="AJ197" i="2"/>
  <c r="AK197" i="2"/>
  <c r="AL197" i="2"/>
  <c r="AJ201" i="2"/>
  <c r="AK201" i="2"/>
  <c r="AL201" i="2"/>
  <c r="AJ205" i="2"/>
  <c r="AK205" i="2"/>
  <c r="AL205" i="2"/>
  <c r="AJ4" i="2"/>
  <c r="AK4" i="2"/>
  <c r="AJ191" i="2"/>
  <c r="AK191" i="2"/>
  <c r="AL191" i="2"/>
  <c r="AJ199" i="2"/>
  <c r="AK199" i="2"/>
  <c r="AL199" i="2"/>
  <c r="AJ196" i="2"/>
  <c r="AK196" i="2"/>
  <c r="AL196" i="2"/>
  <c r="AX19" i="2"/>
  <c r="AX70" i="2"/>
  <c r="AX100" i="2"/>
  <c r="AX58" i="2"/>
  <c r="AX11" i="2"/>
  <c r="AX59" i="2"/>
  <c r="AX171" i="2"/>
  <c r="AW171" i="2"/>
  <c r="AX107" i="2"/>
  <c r="AW107" i="2"/>
  <c r="AX164" i="2"/>
  <c r="AX78" i="2"/>
  <c r="AY78" i="2"/>
  <c r="AX39" i="2"/>
  <c r="AX152" i="2"/>
  <c r="AW152" i="2"/>
  <c r="AX198" i="2"/>
  <c r="AY198" i="2"/>
  <c r="AX150" i="2"/>
  <c r="AW150" i="2"/>
  <c r="AX195" i="2"/>
  <c r="AY195" i="2"/>
  <c r="AX46" i="2"/>
  <c r="AY46" i="2"/>
  <c r="AX23" i="2"/>
  <c r="AW23" i="2"/>
  <c r="AX86" i="2"/>
  <c r="AW86" i="2"/>
  <c r="AX110" i="2"/>
  <c r="AY110" i="2"/>
  <c r="AX90" i="2"/>
  <c r="AY90" i="2"/>
  <c r="AX36" i="2"/>
  <c r="AW36" i="2"/>
  <c r="AX166" i="2"/>
  <c r="AY166" i="2"/>
  <c r="AX54" i="2"/>
  <c r="AW54" i="2"/>
  <c r="AX102" i="2"/>
  <c r="AW102" i="2"/>
  <c r="AX160" i="2"/>
  <c r="AY160" i="2"/>
  <c r="AX99" i="2"/>
  <c r="AY99" i="2"/>
  <c r="AX24" i="2"/>
  <c r="AW24" i="2"/>
  <c r="AX75" i="2"/>
  <c r="AW75" i="2"/>
  <c r="AX154" i="2"/>
  <c r="AW154" i="2"/>
  <c r="AX37" i="2"/>
  <c r="AY37" i="2"/>
  <c r="AX68" i="2"/>
  <c r="AY68" i="2"/>
  <c r="AX65" i="2"/>
  <c r="AY65" i="2"/>
  <c r="AX67" i="2"/>
  <c r="AY67" i="2"/>
  <c r="AX105" i="2"/>
  <c r="AY105" i="2"/>
  <c r="AX139" i="2"/>
  <c r="AY139" i="2"/>
  <c r="AX43" i="2"/>
  <c r="AW43" i="2"/>
  <c r="AX74" i="2"/>
  <c r="AY74" i="2"/>
  <c r="AX132" i="2"/>
  <c r="AW132" i="2"/>
  <c r="AX183" i="2"/>
  <c r="AW183" i="2"/>
  <c r="AX89" i="2"/>
  <c r="AW89" i="2"/>
  <c r="AX203" i="2"/>
  <c r="AW203" i="2"/>
  <c r="AX123" i="2"/>
  <c r="AW123" i="2"/>
  <c r="AX170" i="2"/>
  <c r="AW170" i="2"/>
  <c r="AX180" i="2"/>
  <c r="AW180" i="2"/>
  <c r="AX116" i="2"/>
  <c r="AY116" i="2"/>
  <c r="AX52" i="2"/>
  <c r="AY52" i="2"/>
  <c r="AX35" i="2"/>
  <c r="AY35" i="2"/>
  <c r="AX56" i="2"/>
  <c r="AW56" i="2"/>
  <c r="AX155" i="2"/>
  <c r="AW155" i="2"/>
  <c r="AX91" i="2"/>
  <c r="AW91" i="2"/>
  <c r="AX27" i="2"/>
  <c r="AY27" i="2"/>
  <c r="AX106" i="2"/>
  <c r="AY106" i="2"/>
  <c r="AX69" i="2"/>
  <c r="AY69" i="2"/>
  <c r="AX148" i="2"/>
  <c r="AY148" i="2"/>
  <c r="AX84" i="2"/>
  <c r="AW84" i="2"/>
  <c r="AX20" i="2"/>
  <c r="AY20" i="2"/>
  <c r="AX33" i="2"/>
  <c r="AW33" i="2"/>
  <c r="AX83" i="2"/>
  <c r="AW83" i="2"/>
  <c r="AX169" i="2"/>
  <c r="AW169" i="2"/>
  <c r="AX137" i="2"/>
  <c r="AW137" i="2"/>
  <c r="AX104" i="2"/>
  <c r="AW104" i="2"/>
  <c r="AX134" i="2"/>
  <c r="AW134" i="2"/>
  <c r="AX64" i="2"/>
  <c r="AY64" i="2"/>
  <c r="AX201" i="2"/>
  <c r="AW201" i="2"/>
  <c r="AX199" i="2"/>
  <c r="AW199" i="2"/>
  <c r="AX9" i="2"/>
  <c r="AY9" i="2"/>
  <c r="AX163" i="2"/>
  <c r="AY163" i="2"/>
  <c r="AX8" i="2"/>
  <c r="AY8" i="2"/>
  <c r="AX72" i="2"/>
  <c r="AY72" i="2"/>
  <c r="AX196" i="2"/>
  <c r="AW196" i="2"/>
  <c r="AX73" i="2"/>
  <c r="AW73" i="2"/>
  <c r="AX193" i="2"/>
  <c r="AY193" i="2"/>
  <c r="AX136" i="2"/>
  <c r="AY136" i="2"/>
  <c r="AX101" i="2"/>
  <c r="AY101" i="2"/>
  <c r="AX25" i="2"/>
  <c r="AW25" i="2"/>
  <c r="AX96" i="2"/>
  <c r="AY96" i="2"/>
  <c r="AX40" i="2"/>
  <c r="AY40" i="2"/>
  <c r="AX187" i="2"/>
  <c r="AW187" i="2"/>
  <c r="AX202" i="2"/>
  <c r="AY202" i="2"/>
  <c r="AX138" i="2"/>
  <c r="AW138" i="2"/>
  <c r="AX167" i="2"/>
  <c r="AY167" i="2"/>
  <c r="AX147" i="2"/>
  <c r="AW147" i="2"/>
  <c r="AX174" i="2"/>
  <c r="AY174" i="2"/>
  <c r="AX168" i="2"/>
  <c r="AY168" i="2"/>
  <c r="AX88" i="2"/>
  <c r="AW88" i="2"/>
  <c r="AX186" i="2"/>
  <c r="AY186" i="2"/>
  <c r="AX122" i="2"/>
  <c r="AW122" i="2"/>
  <c r="AX21" i="2"/>
  <c r="AY21" i="2"/>
  <c r="AX103" i="2"/>
  <c r="AY103" i="2"/>
  <c r="AX182" i="2"/>
  <c r="AY182" i="2"/>
  <c r="AX118" i="2"/>
  <c r="AW118" i="2"/>
  <c r="AX208" i="2"/>
  <c r="AW208" i="2"/>
  <c r="AX32" i="2"/>
  <c r="AW32" i="2"/>
  <c r="AX131" i="2"/>
  <c r="AW131" i="2"/>
  <c r="AX51" i="2"/>
  <c r="AY51" i="2"/>
  <c r="AX185" i="2"/>
  <c r="AW185" i="2"/>
  <c r="AX121" i="2"/>
  <c r="AW121" i="2"/>
  <c r="AX145" i="2"/>
  <c r="AY145" i="2"/>
  <c r="AX153" i="2"/>
  <c r="AW153" i="2"/>
  <c r="AX129" i="2"/>
  <c r="AY129" i="2"/>
  <c r="AX17" i="2"/>
  <c r="AW17" i="2"/>
  <c r="AX165" i="2"/>
  <c r="AW165" i="2"/>
  <c r="AX81" i="2"/>
  <c r="AY81" i="2"/>
  <c r="AL4" i="2"/>
  <c r="AX4" i="2"/>
  <c r="AL42" i="2"/>
  <c r="AX42" i="2"/>
  <c r="AL26" i="2"/>
  <c r="AX26" i="2"/>
  <c r="AL10" i="2"/>
  <c r="AX10" i="2"/>
  <c r="AS8" i="4"/>
  <c r="AX8" i="4"/>
  <c r="AY8" i="4"/>
  <c r="AS16" i="4"/>
  <c r="AX16" i="4"/>
  <c r="AY16" i="4"/>
  <c r="AS42" i="4"/>
  <c r="AX42" i="4"/>
  <c r="AY42" i="4"/>
  <c r="AS6" i="4"/>
  <c r="AX6" i="4"/>
  <c r="AY6" i="4"/>
  <c r="AS15" i="4"/>
  <c r="AX15" i="4"/>
  <c r="AY15" i="4"/>
  <c r="AS30" i="4"/>
  <c r="AX30" i="4"/>
  <c r="AY30" i="4"/>
  <c r="AS37" i="4"/>
  <c r="AX37" i="4"/>
  <c r="AY37" i="4"/>
  <c r="AS7" i="4"/>
  <c r="AX7" i="4"/>
  <c r="AY7" i="4"/>
  <c r="AS11" i="4"/>
  <c r="AX11" i="4"/>
  <c r="AY11" i="4"/>
  <c r="AS39" i="4"/>
  <c r="AX39" i="4"/>
  <c r="AY39" i="4"/>
  <c r="AS22" i="4"/>
  <c r="AX22" i="4"/>
  <c r="AY22" i="4"/>
  <c r="AS43" i="4"/>
  <c r="AX43" i="4"/>
  <c r="AY43" i="4"/>
  <c r="AS118" i="4"/>
  <c r="AX118" i="4"/>
  <c r="AY118" i="4"/>
  <c r="AS59" i="4"/>
  <c r="AX59" i="4"/>
  <c r="AY59" i="4"/>
  <c r="AS78" i="4"/>
  <c r="AX78" i="4"/>
  <c r="AY78" i="4"/>
  <c r="AS94" i="4"/>
  <c r="AX94" i="4"/>
  <c r="AY94" i="4"/>
  <c r="AS99" i="4"/>
  <c r="AX99" i="4"/>
  <c r="AY99" i="4"/>
  <c r="AS111" i="4"/>
  <c r="AX111" i="4"/>
  <c r="AY111" i="4"/>
  <c r="AS115" i="4"/>
  <c r="AX115" i="4"/>
  <c r="AY115" i="4"/>
  <c r="AS124" i="4"/>
  <c r="AX124" i="4"/>
  <c r="AY124" i="4"/>
  <c r="AS127" i="4"/>
  <c r="AX127" i="4"/>
  <c r="AY127" i="4"/>
  <c r="AS134" i="4"/>
  <c r="AX134" i="4"/>
  <c r="AY134" i="4"/>
  <c r="AS55" i="4"/>
  <c r="AX55" i="4"/>
  <c r="AY55" i="4"/>
  <c r="AS69" i="4"/>
  <c r="AX69" i="4"/>
  <c r="AY69" i="4"/>
  <c r="AS72" i="4"/>
  <c r="AX72" i="4"/>
  <c r="AY72" i="4"/>
  <c r="AS75" i="4"/>
  <c r="AX75" i="4"/>
  <c r="AY75" i="4"/>
  <c r="AS77" i="4"/>
  <c r="AX77" i="4"/>
  <c r="AY77" i="4"/>
  <c r="AS80" i="4"/>
  <c r="AX80" i="4"/>
  <c r="AY80" i="4"/>
  <c r="AS83" i="4"/>
  <c r="AX83" i="4"/>
  <c r="AY83" i="4"/>
  <c r="AS85" i="4"/>
  <c r="AX85" i="4"/>
  <c r="AY85" i="4"/>
  <c r="AS88" i="4"/>
  <c r="AX88" i="4"/>
  <c r="AY88" i="4"/>
  <c r="AS91" i="4"/>
  <c r="AX91" i="4"/>
  <c r="AY91" i="4"/>
  <c r="AS93" i="4"/>
  <c r="AX93" i="4"/>
  <c r="AY93" i="4"/>
  <c r="AS96" i="4"/>
  <c r="AX96" i="4"/>
  <c r="AY96" i="4"/>
  <c r="AS105" i="4"/>
  <c r="AX105" i="4"/>
  <c r="AY105" i="4"/>
  <c r="AS108" i="4"/>
  <c r="AX108" i="4"/>
  <c r="AY108" i="4"/>
  <c r="AS112" i="4"/>
  <c r="AX112" i="4"/>
  <c r="AY112" i="4"/>
  <c r="AS140" i="4"/>
  <c r="AX140" i="4"/>
  <c r="AY140" i="4"/>
  <c r="AS138" i="4"/>
  <c r="AX138" i="4"/>
  <c r="AY138" i="4"/>
  <c r="AS155" i="4"/>
  <c r="AX155" i="4"/>
  <c r="AY155" i="4"/>
  <c r="AS174" i="4"/>
  <c r="AX174" i="4"/>
  <c r="AY174" i="4"/>
  <c r="AS168" i="4"/>
  <c r="AX168" i="4"/>
  <c r="AY168" i="4"/>
  <c r="AS144" i="4"/>
  <c r="AX144" i="4"/>
  <c r="AY144" i="4"/>
  <c r="AS147" i="4"/>
  <c r="AX147" i="4"/>
  <c r="AY147" i="4"/>
  <c r="AS173" i="4"/>
  <c r="AX173" i="4"/>
  <c r="AY173" i="4"/>
  <c r="AS196" i="4"/>
  <c r="AX196" i="4"/>
  <c r="AY196" i="4"/>
  <c r="AS201" i="4"/>
  <c r="AX201" i="4"/>
  <c r="AY201" i="4"/>
  <c r="AS181" i="4"/>
  <c r="AX181" i="4"/>
  <c r="AY181" i="4"/>
  <c r="AS185" i="4"/>
  <c r="AX185" i="4"/>
  <c r="AY185" i="4"/>
  <c r="AS202" i="4"/>
  <c r="AX202" i="4"/>
  <c r="AY202" i="4"/>
  <c r="AX178" i="2"/>
  <c r="AX114" i="2"/>
  <c r="AX50" i="2"/>
  <c r="AX157" i="2"/>
  <c r="AX93" i="2"/>
  <c r="AX29" i="2"/>
  <c r="AX172" i="2"/>
  <c r="AX108" i="2"/>
  <c r="AX44" i="2"/>
  <c r="AX191" i="2"/>
  <c r="AX127" i="2"/>
  <c r="AX63" i="2"/>
  <c r="AW110" i="2"/>
  <c r="AW59" i="2"/>
  <c r="AY59" i="2"/>
  <c r="AY165" i="2"/>
  <c r="AW164" i="2"/>
  <c r="AY164" i="2"/>
  <c r="AW103" i="2"/>
  <c r="AW182" i="2"/>
  <c r="AW96" i="2"/>
  <c r="AX206" i="2"/>
  <c r="AY185" i="2"/>
  <c r="AX57" i="2"/>
  <c r="AY196" i="2"/>
  <c r="AL38" i="2"/>
  <c r="AX38" i="2"/>
  <c r="AL22" i="2"/>
  <c r="AX22" i="2"/>
  <c r="AL6" i="2"/>
  <c r="AX6" i="2"/>
  <c r="AS12" i="4"/>
  <c r="AX12" i="4"/>
  <c r="AY12" i="4"/>
  <c r="AS9" i="4"/>
  <c r="AX9" i="4"/>
  <c r="AY9" i="4"/>
  <c r="AS23" i="4"/>
  <c r="AX23" i="4"/>
  <c r="AY23" i="4"/>
  <c r="AS46" i="4"/>
  <c r="AX46" i="4"/>
  <c r="AY46" i="4"/>
  <c r="AS25" i="4"/>
  <c r="AX25" i="4"/>
  <c r="AY25" i="4"/>
  <c r="AS35" i="4"/>
  <c r="AX35" i="4"/>
  <c r="AY35" i="4"/>
  <c r="AS4" i="4"/>
  <c r="AX4" i="4"/>
  <c r="AY4" i="4"/>
  <c r="AS18" i="4"/>
  <c r="AX18" i="4"/>
  <c r="AY18" i="4"/>
  <c r="AS28" i="4"/>
  <c r="AX28" i="4"/>
  <c r="AY28" i="4"/>
  <c r="AS34" i="4"/>
  <c r="AX34" i="4"/>
  <c r="AY34" i="4"/>
  <c r="AS38" i="4"/>
  <c r="AX38" i="4"/>
  <c r="AY38" i="4"/>
  <c r="AS125" i="4"/>
  <c r="AX125" i="4"/>
  <c r="AY125" i="4"/>
  <c r="AS65" i="4"/>
  <c r="AX65" i="4"/>
  <c r="AY65" i="4"/>
  <c r="AS68" i="4"/>
  <c r="AX68" i="4"/>
  <c r="AY68" i="4"/>
  <c r="AS82" i="4"/>
  <c r="AX82" i="4"/>
  <c r="AY82" i="4"/>
  <c r="AS106" i="4"/>
  <c r="AX106" i="4"/>
  <c r="AY106" i="4"/>
  <c r="AS117" i="4"/>
  <c r="AX117" i="4"/>
  <c r="AY117" i="4"/>
  <c r="AS122" i="4"/>
  <c r="AX122" i="4"/>
  <c r="AY122" i="4"/>
  <c r="AS128" i="4"/>
  <c r="AX128" i="4"/>
  <c r="AY128" i="4"/>
  <c r="AS131" i="4"/>
  <c r="AX131" i="4"/>
  <c r="AY131" i="4"/>
  <c r="AS137" i="4"/>
  <c r="AX137" i="4"/>
  <c r="AY137" i="4"/>
  <c r="AS48" i="4"/>
  <c r="AX48" i="4"/>
  <c r="AY48" i="4"/>
  <c r="AS61" i="4"/>
  <c r="AX61" i="4"/>
  <c r="AY61" i="4"/>
  <c r="AS64" i="4"/>
  <c r="AX64" i="4"/>
  <c r="AY64" i="4"/>
  <c r="AS98" i="4"/>
  <c r="AX98" i="4"/>
  <c r="AY98" i="4"/>
  <c r="AS103" i="4"/>
  <c r="AX103" i="4"/>
  <c r="AY103" i="4"/>
  <c r="AS109" i="4"/>
  <c r="AX109" i="4"/>
  <c r="AY109" i="4"/>
  <c r="AS113" i="4"/>
  <c r="AX113" i="4"/>
  <c r="AY113" i="4"/>
  <c r="AS160" i="4"/>
  <c r="AX160" i="4"/>
  <c r="AY160" i="4"/>
  <c r="AS164" i="4"/>
  <c r="AX164" i="4"/>
  <c r="AY164" i="4"/>
  <c r="AS171" i="4"/>
  <c r="AX171" i="4"/>
  <c r="AY171" i="4"/>
  <c r="AS152" i="4"/>
  <c r="AX152" i="4"/>
  <c r="AY152" i="4"/>
  <c r="AS169" i="4"/>
  <c r="AX169" i="4"/>
  <c r="AY169" i="4"/>
  <c r="AS142" i="4"/>
  <c r="AX142" i="4"/>
  <c r="AY142" i="4"/>
  <c r="AS145" i="4"/>
  <c r="AX145" i="4"/>
  <c r="AY145" i="4"/>
  <c r="AS148" i="4"/>
  <c r="AX148" i="4"/>
  <c r="AY148" i="4"/>
  <c r="AS151" i="4"/>
  <c r="AX151" i="4"/>
  <c r="AY151" i="4"/>
  <c r="AS158" i="4"/>
  <c r="AX158" i="4"/>
  <c r="AY158" i="4"/>
  <c r="AS165" i="4"/>
  <c r="AX165" i="4"/>
  <c r="AY165" i="4"/>
  <c r="AS166" i="4"/>
  <c r="AX166" i="4"/>
  <c r="AY166" i="4"/>
  <c r="AS182" i="4"/>
  <c r="AX182" i="4"/>
  <c r="AY182" i="4"/>
  <c r="AS187" i="4"/>
  <c r="AX187" i="4"/>
  <c r="AY187" i="4"/>
  <c r="AS190" i="4"/>
  <c r="AX190" i="4"/>
  <c r="AY190" i="4"/>
  <c r="AS193" i="4"/>
  <c r="AX193" i="4"/>
  <c r="AY193" i="4"/>
  <c r="AS207" i="4"/>
  <c r="AX207" i="4"/>
  <c r="AY207" i="4"/>
  <c r="AS186" i="4"/>
  <c r="AX186" i="4"/>
  <c r="AY186" i="4"/>
  <c r="AS195" i="4"/>
  <c r="AX195" i="4"/>
  <c r="AY195" i="4"/>
  <c r="AS198" i="4"/>
  <c r="AX198" i="4"/>
  <c r="AY198" i="4"/>
  <c r="AS206" i="4"/>
  <c r="AX206" i="4"/>
  <c r="AY206" i="4"/>
  <c r="AX162" i="2"/>
  <c r="AX98" i="2"/>
  <c r="AX205" i="2"/>
  <c r="AX141" i="2"/>
  <c r="AX77" i="2"/>
  <c r="AX13" i="2"/>
  <c r="AX156" i="2"/>
  <c r="AX92" i="2"/>
  <c r="AX28" i="2"/>
  <c r="AX175" i="2"/>
  <c r="AX111" i="2"/>
  <c r="AX47" i="2"/>
  <c r="AX158" i="2"/>
  <c r="AX94" i="2"/>
  <c r="AY201" i="2"/>
  <c r="AY73" i="2"/>
  <c r="AW9" i="2"/>
  <c r="AY88" i="2"/>
  <c r="AY24" i="2"/>
  <c r="AY107" i="2"/>
  <c r="AW186" i="2"/>
  <c r="AW58" i="2"/>
  <c r="AY58" i="2"/>
  <c r="AX149" i="2"/>
  <c r="AX85" i="2"/>
  <c r="AW21" i="2"/>
  <c r="AW148" i="2"/>
  <c r="AY84" i="2"/>
  <c r="AW20" i="2"/>
  <c r="AX151" i="2"/>
  <c r="AX87" i="2"/>
  <c r="AY23" i="2"/>
  <c r="AW166" i="2"/>
  <c r="AW193" i="2"/>
  <c r="AW65" i="2"/>
  <c r="AX144" i="2"/>
  <c r="AX80" i="2"/>
  <c r="AX16" i="2"/>
  <c r="AY147" i="2"/>
  <c r="AW19" i="2"/>
  <c r="AY19" i="2"/>
  <c r="AX142" i="2"/>
  <c r="AX200" i="2"/>
  <c r="AW106" i="2"/>
  <c r="AX197" i="2"/>
  <c r="AX133" i="2"/>
  <c r="AY132" i="2"/>
  <c r="AX135" i="2"/>
  <c r="AX71" i="2"/>
  <c r="AX7" i="2"/>
  <c r="AY86" i="2"/>
  <c r="AX177" i="2"/>
  <c r="AX113" i="2"/>
  <c r="AX49" i="2"/>
  <c r="AX192" i="2"/>
  <c r="AX128" i="2"/>
  <c r="AW64" i="2"/>
  <c r="AW195" i="2"/>
  <c r="AW67" i="2"/>
  <c r="AX190" i="2"/>
  <c r="AX126" i="2"/>
  <c r="AX62" i="2"/>
  <c r="AW105" i="2"/>
  <c r="AX41" i="2"/>
  <c r="AX184" i="2"/>
  <c r="AX120" i="2"/>
  <c r="AY56" i="2"/>
  <c r="AW11" i="2"/>
  <c r="AY11" i="2"/>
  <c r="AY154" i="2"/>
  <c r="AX181" i="2"/>
  <c r="AX117" i="2"/>
  <c r="AX53" i="2"/>
  <c r="AY180" i="2"/>
  <c r="AW116" i="2"/>
  <c r="AW52" i="2"/>
  <c r="AX119" i="2"/>
  <c r="AX55" i="2"/>
  <c r="AW198" i="2"/>
  <c r="AW70" i="2"/>
  <c r="AY70" i="2"/>
  <c r="AX161" i="2"/>
  <c r="AX97" i="2"/>
  <c r="AX176" i="2"/>
  <c r="AX112" i="2"/>
  <c r="AX48" i="2"/>
  <c r="AX179" i="2"/>
  <c r="AX115" i="2"/>
  <c r="AW51" i="2"/>
  <c r="AL5" i="2"/>
  <c r="AX5" i="2"/>
  <c r="AL34" i="2"/>
  <c r="AX34" i="2"/>
  <c r="AL18" i="2"/>
  <c r="AX18" i="2"/>
  <c r="AS13" i="4"/>
  <c r="AX13" i="4"/>
  <c r="AY13" i="4"/>
  <c r="AS20" i="4"/>
  <c r="AX20" i="4"/>
  <c r="AY20" i="4"/>
  <c r="AS17" i="4"/>
  <c r="AX17" i="4"/>
  <c r="AY17" i="4"/>
  <c r="AS24" i="4"/>
  <c r="AX24" i="4"/>
  <c r="AY24" i="4"/>
  <c r="AS47" i="4"/>
  <c r="AX47" i="4"/>
  <c r="AY47" i="4"/>
  <c r="AS33" i="4"/>
  <c r="AX33" i="4"/>
  <c r="AY33" i="4"/>
  <c r="AS51" i="4"/>
  <c r="AX51" i="4"/>
  <c r="AY51" i="4"/>
  <c r="AS21" i="4"/>
  <c r="AX21" i="4"/>
  <c r="AY21" i="4"/>
  <c r="AS29" i="4"/>
  <c r="AX29" i="4"/>
  <c r="AY29" i="4"/>
  <c r="AS40" i="4"/>
  <c r="AX40" i="4"/>
  <c r="AY40" i="4"/>
  <c r="AS26" i="4"/>
  <c r="AX26" i="4"/>
  <c r="AY26" i="4"/>
  <c r="AS44" i="4"/>
  <c r="AX44" i="4"/>
  <c r="AY44" i="4"/>
  <c r="AS116" i="4"/>
  <c r="AX116" i="4"/>
  <c r="AY116" i="4"/>
  <c r="AS119" i="4"/>
  <c r="AX119" i="4"/>
  <c r="AY119" i="4"/>
  <c r="AS50" i="4"/>
  <c r="AX50" i="4"/>
  <c r="AY50" i="4"/>
  <c r="AS57" i="4"/>
  <c r="AX57" i="4"/>
  <c r="AY57" i="4"/>
  <c r="AS60" i="4"/>
  <c r="AX60" i="4"/>
  <c r="AY60" i="4"/>
  <c r="AS70" i="4"/>
  <c r="AX70" i="4"/>
  <c r="AY70" i="4"/>
  <c r="AS86" i="4"/>
  <c r="AX86" i="4"/>
  <c r="AY86" i="4"/>
  <c r="AS97" i="4"/>
  <c r="AX97" i="4"/>
  <c r="AY97" i="4"/>
  <c r="AS100" i="4"/>
  <c r="AX100" i="4"/>
  <c r="AY100" i="4"/>
  <c r="AS114" i="4"/>
  <c r="AX114" i="4"/>
  <c r="AY114" i="4"/>
  <c r="AS126" i="4"/>
  <c r="AX126" i="4"/>
  <c r="AY126" i="4"/>
  <c r="AS132" i="4"/>
  <c r="AX132" i="4"/>
  <c r="AY132" i="4"/>
  <c r="AS141" i="4"/>
  <c r="AX141" i="4"/>
  <c r="AY141" i="4"/>
  <c r="AS49" i="4"/>
  <c r="AX49" i="4"/>
  <c r="AY49" i="4"/>
  <c r="AS53" i="4"/>
  <c r="AX53" i="4"/>
  <c r="AY53" i="4"/>
  <c r="AS56" i="4"/>
  <c r="AX56" i="4"/>
  <c r="AY56" i="4"/>
  <c r="AS66" i="4"/>
  <c r="AX66" i="4"/>
  <c r="AY66" i="4"/>
  <c r="AS71" i="4"/>
  <c r="AX71" i="4"/>
  <c r="AY71" i="4"/>
  <c r="AS73" i="4"/>
  <c r="AX73" i="4"/>
  <c r="AY73" i="4"/>
  <c r="AS76" i="4"/>
  <c r="AX76" i="4"/>
  <c r="AY76" i="4"/>
  <c r="AS79" i="4"/>
  <c r="AX79" i="4"/>
  <c r="AY79" i="4"/>
  <c r="AS81" i="4"/>
  <c r="AX81" i="4"/>
  <c r="AY81" i="4"/>
  <c r="AS84" i="4"/>
  <c r="AX84" i="4"/>
  <c r="AY84" i="4"/>
  <c r="AS87" i="4"/>
  <c r="AX87" i="4"/>
  <c r="AY87" i="4"/>
  <c r="AS89" i="4"/>
  <c r="AX89" i="4"/>
  <c r="AY89" i="4"/>
  <c r="AS92" i="4"/>
  <c r="AX92" i="4"/>
  <c r="AY92" i="4"/>
  <c r="AS95" i="4"/>
  <c r="AX95" i="4"/>
  <c r="AY95" i="4"/>
  <c r="AS107" i="4"/>
  <c r="AX107" i="4"/>
  <c r="AY107" i="4"/>
  <c r="AS110" i="4"/>
  <c r="AX110" i="4"/>
  <c r="AY110" i="4"/>
  <c r="AS129" i="4"/>
  <c r="AX129" i="4"/>
  <c r="AY129" i="4"/>
  <c r="AS136" i="4"/>
  <c r="AX136" i="4"/>
  <c r="AY136" i="4"/>
  <c r="AS161" i="4"/>
  <c r="AX161" i="4"/>
  <c r="AY161" i="4"/>
  <c r="AS167" i="4"/>
  <c r="AX167" i="4"/>
  <c r="AY167" i="4"/>
  <c r="AS172" i="4"/>
  <c r="AX172" i="4"/>
  <c r="AY172" i="4"/>
  <c r="AS178" i="4"/>
  <c r="AX178" i="4"/>
  <c r="AY178" i="4"/>
  <c r="AS139" i="4"/>
  <c r="AX139" i="4"/>
  <c r="AY139" i="4"/>
  <c r="AS153" i="4"/>
  <c r="AX153" i="4"/>
  <c r="AY153" i="4"/>
  <c r="AS156" i="4"/>
  <c r="AX156" i="4"/>
  <c r="AY156" i="4"/>
  <c r="AS163" i="4"/>
  <c r="AX163" i="4"/>
  <c r="AY163" i="4"/>
  <c r="AS154" i="4"/>
  <c r="AX154" i="4"/>
  <c r="AY154" i="4"/>
  <c r="AS175" i="4"/>
  <c r="AX175" i="4"/>
  <c r="AY175" i="4"/>
  <c r="AS146" i="4"/>
  <c r="AX146" i="4"/>
  <c r="AY146" i="4"/>
  <c r="AS149" i="4"/>
  <c r="AX149" i="4"/>
  <c r="AY149" i="4"/>
  <c r="AS184" i="4"/>
  <c r="AX184" i="4"/>
  <c r="AY184" i="4"/>
  <c r="AS199" i="4"/>
  <c r="AX199" i="4"/>
  <c r="AY199" i="4"/>
  <c r="AS203" i="4"/>
  <c r="AX203" i="4"/>
  <c r="AY203" i="4"/>
  <c r="AS208" i="4"/>
  <c r="AX208" i="4"/>
  <c r="AY208" i="4"/>
  <c r="AS179" i="4"/>
  <c r="AX179" i="4"/>
  <c r="AY179" i="4"/>
  <c r="AS183" i="4"/>
  <c r="AX183" i="4"/>
  <c r="AY183" i="4"/>
  <c r="AS188" i="4"/>
  <c r="AX188" i="4"/>
  <c r="AY188" i="4"/>
  <c r="AS200" i="4"/>
  <c r="AX200" i="4"/>
  <c r="AY200" i="4"/>
  <c r="AX146" i="2"/>
  <c r="AX82" i="2"/>
  <c r="AX189" i="2"/>
  <c r="AX125" i="2"/>
  <c r="AX61" i="2"/>
  <c r="AX204" i="2"/>
  <c r="AX140" i="2"/>
  <c r="AX76" i="2"/>
  <c r="AX12" i="2"/>
  <c r="AX159" i="2"/>
  <c r="AX95" i="2"/>
  <c r="AX31" i="2"/>
  <c r="AW46" i="2"/>
  <c r="AW168" i="2"/>
  <c r="AW40" i="2"/>
  <c r="AW74" i="2"/>
  <c r="AW101" i="2"/>
  <c r="AW100" i="2"/>
  <c r="AY100" i="2"/>
  <c r="AW39" i="2"/>
  <c r="AY39" i="2"/>
  <c r="AW160" i="2"/>
  <c r="AW99" i="2"/>
  <c r="AL30" i="2"/>
  <c r="AX30" i="2"/>
  <c r="AL14" i="2"/>
  <c r="AX14" i="2"/>
  <c r="AS10" i="4"/>
  <c r="AX10" i="4"/>
  <c r="AY10" i="4"/>
  <c r="AS32" i="4"/>
  <c r="AX32" i="4"/>
  <c r="AY32" i="4"/>
  <c r="AS19" i="4"/>
  <c r="AX19" i="4"/>
  <c r="AY19" i="4"/>
  <c r="AS31" i="4"/>
  <c r="AX31" i="4"/>
  <c r="AY31" i="4"/>
  <c r="AS5" i="4"/>
  <c r="AX5" i="4"/>
  <c r="AY5" i="4"/>
  <c r="AS14" i="4"/>
  <c r="AX14" i="4"/>
  <c r="AY14" i="4"/>
  <c r="AS36" i="4"/>
  <c r="AX36" i="4"/>
  <c r="AY36" i="4"/>
  <c r="AS27" i="4"/>
  <c r="AX27" i="4"/>
  <c r="AY27" i="4"/>
  <c r="AS41" i="4"/>
  <c r="AX41" i="4"/>
  <c r="AY41" i="4"/>
  <c r="AS45" i="4"/>
  <c r="AX45" i="4"/>
  <c r="AY45" i="4"/>
  <c r="AS121" i="4"/>
  <c r="AX121" i="4"/>
  <c r="AY121" i="4"/>
  <c r="AS135" i="4"/>
  <c r="AX135" i="4"/>
  <c r="AY135" i="4"/>
  <c r="AS52" i="4"/>
  <c r="AX52" i="4"/>
  <c r="AY52" i="4"/>
  <c r="AS62" i="4"/>
  <c r="AX62" i="4"/>
  <c r="AY62" i="4"/>
  <c r="AS67" i="4"/>
  <c r="AX67" i="4"/>
  <c r="AY67" i="4"/>
  <c r="AS74" i="4"/>
  <c r="AX74" i="4"/>
  <c r="AY74" i="4"/>
  <c r="AS90" i="4"/>
  <c r="AX90" i="4"/>
  <c r="AY90" i="4"/>
  <c r="AS102" i="4"/>
  <c r="AX102" i="4"/>
  <c r="AY102" i="4"/>
  <c r="AS120" i="4"/>
  <c r="AX120" i="4"/>
  <c r="AY120" i="4"/>
  <c r="AS123" i="4"/>
  <c r="AX123" i="4"/>
  <c r="AY123" i="4"/>
  <c r="AS130" i="4"/>
  <c r="AX130" i="4"/>
  <c r="AY130" i="4"/>
  <c r="AS133" i="4"/>
  <c r="AX133" i="4"/>
  <c r="AY133" i="4"/>
  <c r="AS54" i="4"/>
  <c r="AX54" i="4"/>
  <c r="AY54" i="4"/>
  <c r="AS58" i="4"/>
  <c r="AX58" i="4"/>
  <c r="AY58" i="4"/>
  <c r="AS63" i="4"/>
  <c r="AX63" i="4"/>
  <c r="AY63" i="4"/>
  <c r="AS101" i="4"/>
  <c r="AX101" i="4"/>
  <c r="AY101" i="4"/>
  <c r="AS104" i="4"/>
  <c r="AX104" i="4"/>
  <c r="AY104" i="4"/>
  <c r="AS159" i="4"/>
  <c r="AX159" i="4"/>
  <c r="AY159" i="4"/>
  <c r="AS162" i="4"/>
  <c r="AX162" i="4"/>
  <c r="AY162" i="4"/>
  <c r="AS157" i="4"/>
  <c r="AX157" i="4"/>
  <c r="AY157" i="4"/>
  <c r="AS176" i="4"/>
  <c r="AX176" i="4"/>
  <c r="AY176" i="4"/>
  <c r="AS143" i="4"/>
  <c r="AX143" i="4"/>
  <c r="AY143" i="4"/>
  <c r="AS150" i="4"/>
  <c r="AX150" i="4"/>
  <c r="AY150" i="4"/>
  <c r="AS170" i="4"/>
  <c r="AX170" i="4"/>
  <c r="AY170" i="4"/>
  <c r="AS177" i="4"/>
  <c r="AX177" i="4"/>
  <c r="AY177" i="4"/>
  <c r="AS180" i="4"/>
  <c r="AX180" i="4"/>
  <c r="AY180" i="4"/>
  <c r="AS189" i="4"/>
  <c r="AX189" i="4"/>
  <c r="AY189" i="4"/>
  <c r="AS191" i="4"/>
  <c r="AX191" i="4"/>
  <c r="AY191" i="4"/>
  <c r="AS194" i="4"/>
  <c r="AX194" i="4"/>
  <c r="AY194" i="4"/>
  <c r="AS204" i="4"/>
  <c r="AX204" i="4"/>
  <c r="AY204" i="4"/>
  <c r="AS192" i="4"/>
  <c r="AX192" i="4"/>
  <c r="AY192" i="4"/>
  <c r="AS197" i="4"/>
  <c r="AX197" i="4"/>
  <c r="AY197" i="4"/>
  <c r="AS205" i="4"/>
  <c r="AX205" i="4"/>
  <c r="AY205" i="4"/>
  <c r="AX194" i="2"/>
  <c r="AX130" i="2"/>
  <c r="AX66" i="2"/>
  <c r="AX173" i="2"/>
  <c r="AX109" i="2"/>
  <c r="AX45" i="2"/>
  <c r="AX188" i="2"/>
  <c r="AX124" i="2"/>
  <c r="AX60" i="2"/>
  <c r="AX207" i="2"/>
  <c r="AX143" i="2"/>
  <c r="AX79" i="2"/>
  <c r="AX15" i="2"/>
  <c r="AY102" i="2"/>
  <c r="AY208" i="2"/>
  <c r="AW90" i="2"/>
  <c r="AY75" i="2"/>
  <c r="AY169" i="2"/>
  <c r="AW129" i="2"/>
  <c r="AY43" i="2"/>
  <c r="AY171" i="2"/>
  <c r="AY152" i="2"/>
  <c r="AY137" i="2"/>
  <c r="AW8" i="2"/>
  <c r="AY138" i="2"/>
  <c r="AY153" i="2"/>
  <c r="AY89" i="2"/>
  <c r="AY54" i="2"/>
  <c r="AW68" i="2"/>
  <c r="AY134" i="2"/>
  <c r="AW167" i="2"/>
  <c r="AW37" i="2"/>
  <c r="AY123" i="2"/>
  <c r="AY131" i="2"/>
  <c r="AY150" i="2"/>
  <c r="AW69" i="2"/>
  <c r="AW78" i="2"/>
  <c r="AY83" i="2"/>
  <c r="AY91" i="2"/>
  <c r="AW136" i="2"/>
  <c r="AW145" i="2"/>
  <c r="AY187" i="2"/>
  <c r="AW72" i="2"/>
  <c r="AY32" i="2"/>
  <c r="AY17" i="2"/>
  <c r="AY33" i="2"/>
  <c r="AY155" i="2"/>
  <c r="AY36" i="2"/>
  <c r="AY104" i="2"/>
  <c r="AY203" i="2"/>
  <c r="AY199" i="2"/>
  <c r="AY121" i="2"/>
  <c r="AW35" i="2"/>
  <c r="AW163" i="2"/>
  <c r="AW81" i="2"/>
  <c r="AW202" i="2"/>
  <c r="AW174" i="2"/>
  <c r="AY183" i="2"/>
  <c r="AW139" i="2"/>
  <c r="AW27" i="2"/>
  <c r="AY122" i="2"/>
  <c r="AY170" i="2"/>
  <c r="AY118" i="2"/>
  <c r="AY25" i="2"/>
  <c r="AW143" i="2"/>
  <c r="AY143" i="2"/>
  <c r="AW188" i="2"/>
  <c r="AY188" i="2"/>
  <c r="AW66" i="2"/>
  <c r="AY66" i="2"/>
  <c r="AW95" i="2"/>
  <c r="AY95" i="2"/>
  <c r="AW140" i="2"/>
  <c r="AY140" i="2"/>
  <c r="AW189" i="2"/>
  <c r="AY189" i="2"/>
  <c r="AW112" i="2"/>
  <c r="AY112" i="2"/>
  <c r="AW97" i="2"/>
  <c r="AY97" i="2"/>
  <c r="AW55" i="2"/>
  <c r="AY55" i="2"/>
  <c r="AW181" i="2"/>
  <c r="AY181" i="2"/>
  <c r="AW184" i="2"/>
  <c r="AY184" i="2"/>
  <c r="AW190" i="2"/>
  <c r="AY190" i="2"/>
  <c r="AW113" i="2"/>
  <c r="AY113" i="2"/>
  <c r="AW135" i="2"/>
  <c r="AY135" i="2"/>
  <c r="AW142" i="2"/>
  <c r="AY142" i="2"/>
  <c r="AW80" i="2"/>
  <c r="AY80" i="2"/>
  <c r="AW87" i="2"/>
  <c r="AY87" i="2"/>
  <c r="AW47" i="2"/>
  <c r="AY47" i="2"/>
  <c r="AW92" i="2"/>
  <c r="AY92" i="2"/>
  <c r="AW141" i="2"/>
  <c r="AY141" i="2"/>
  <c r="AW22" i="2"/>
  <c r="AY22" i="2"/>
  <c r="AW63" i="2"/>
  <c r="AY63" i="2"/>
  <c r="AW108" i="2"/>
  <c r="AY108" i="2"/>
  <c r="AW157" i="2"/>
  <c r="AY157" i="2"/>
  <c r="AW10" i="2"/>
  <c r="AY10" i="2"/>
  <c r="AW42" i="2"/>
  <c r="AY42" i="2"/>
  <c r="AW45" i="2"/>
  <c r="AY45" i="2"/>
  <c r="AW130" i="2"/>
  <c r="AY130" i="2"/>
  <c r="AW14" i="2"/>
  <c r="AY14" i="2"/>
  <c r="AW159" i="2"/>
  <c r="AY159" i="2"/>
  <c r="AW204" i="2"/>
  <c r="AY204" i="2"/>
  <c r="AW82" i="2"/>
  <c r="AY82" i="2"/>
  <c r="AW18" i="2"/>
  <c r="AY18" i="2"/>
  <c r="AW5" i="2"/>
  <c r="AY5" i="2"/>
  <c r="AW115" i="2"/>
  <c r="AY115" i="2"/>
  <c r="AW176" i="2"/>
  <c r="AY176" i="2"/>
  <c r="AW161" i="2"/>
  <c r="AY161" i="2"/>
  <c r="AW119" i="2"/>
  <c r="AY119" i="2"/>
  <c r="AW41" i="2"/>
  <c r="AY41" i="2"/>
  <c r="AW128" i="2"/>
  <c r="AY128" i="2"/>
  <c r="AW177" i="2"/>
  <c r="AY177" i="2"/>
  <c r="AW133" i="2"/>
  <c r="AY133" i="2"/>
  <c r="AW144" i="2"/>
  <c r="AY144" i="2"/>
  <c r="AW151" i="2"/>
  <c r="AY151" i="2"/>
  <c r="AW111" i="2"/>
  <c r="AY111" i="2"/>
  <c r="AW156" i="2"/>
  <c r="AY156" i="2"/>
  <c r="AW205" i="2"/>
  <c r="AY205" i="2"/>
  <c r="AW206" i="2"/>
  <c r="AY206" i="2"/>
  <c r="AW127" i="2"/>
  <c r="AY127" i="2"/>
  <c r="AW172" i="2"/>
  <c r="AY172" i="2"/>
  <c r="AW50" i="2"/>
  <c r="AY50" i="2"/>
  <c r="AW207" i="2"/>
  <c r="AY207" i="2"/>
  <c r="AW15" i="2"/>
  <c r="AY15" i="2"/>
  <c r="AW60" i="2"/>
  <c r="AY60" i="2"/>
  <c r="AW109" i="2"/>
  <c r="AY109" i="2"/>
  <c r="AW194" i="2"/>
  <c r="AY194" i="2"/>
  <c r="AW12" i="2"/>
  <c r="AY12" i="2"/>
  <c r="AW61" i="2"/>
  <c r="AY61" i="2"/>
  <c r="AW146" i="2"/>
  <c r="AY146" i="2"/>
  <c r="AW179" i="2"/>
  <c r="AY179" i="2"/>
  <c r="AW53" i="2"/>
  <c r="AY53" i="2"/>
  <c r="AW62" i="2"/>
  <c r="AY62" i="2"/>
  <c r="AW192" i="2"/>
  <c r="AY192" i="2"/>
  <c r="AW7" i="2"/>
  <c r="AY7" i="2"/>
  <c r="AW197" i="2"/>
  <c r="AY197" i="2"/>
  <c r="AW85" i="2"/>
  <c r="AY85" i="2"/>
  <c r="AW94" i="2"/>
  <c r="AY94" i="2"/>
  <c r="AW175" i="2"/>
  <c r="AY175" i="2"/>
  <c r="AW13" i="2"/>
  <c r="AY13" i="2"/>
  <c r="AW98" i="2"/>
  <c r="AY98" i="2"/>
  <c r="AW6" i="2"/>
  <c r="AY6" i="2"/>
  <c r="AW38" i="2"/>
  <c r="AY38" i="2"/>
  <c r="AW57" i="2"/>
  <c r="AY57" i="2"/>
  <c r="AW191" i="2"/>
  <c r="AY191" i="2"/>
  <c r="AW29" i="2"/>
  <c r="AY29" i="2"/>
  <c r="AW114" i="2"/>
  <c r="AY114" i="2"/>
  <c r="AW26" i="2"/>
  <c r="AY26" i="2"/>
  <c r="AW4" i="2"/>
  <c r="AY4" i="2"/>
  <c r="AW79" i="2"/>
  <c r="AY79" i="2"/>
  <c r="AW124" i="2"/>
  <c r="AY124" i="2"/>
  <c r="AW173" i="2"/>
  <c r="AY173" i="2"/>
  <c r="AW30" i="2"/>
  <c r="AY30" i="2"/>
  <c r="AW31" i="2"/>
  <c r="AY31" i="2"/>
  <c r="AW76" i="2"/>
  <c r="AY76" i="2"/>
  <c r="AW125" i="2"/>
  <c r="AY125" i="2"/>
  <c r="AW34" i="2"/>
  <c r="AY34" i="2"/>
  <c r="AW48" i="2"/>
  <c r="AY48" i="2"/>
  <c r="AW117" i="2"/>
  <c r="AY117" i="2"/>
  <c r="AW120" i="2"/>
  <c r="AY120" i="2"/>
  <c r="AW126" i="2"/>
  <c r="AY126" i="2"/>
  <c r="AW49" i="2"/>
  <c r="AY49" i="2"/>
  <c r="AW71" i="2"/>
  <c r="AY71" i="2"/>
  <c r="AW200" i="2"/>
  <c r="AY200" i="2"/>
  <c r="AW16" i="2"/>
  <c r="AY16" i="2"/>
  <c r="AW149" i="2"/>
  <c r="AY149" i="2"/>
  <c r="AW158" i="2"/>
  <c r="AY158" i="2"/>
  <c r="AW28" i="2"/>
  <c r="AY28" i="2"/>
  <c r="AW77" i="2"/>
  <c r="AY77" i="2"/>
  <c r="AW162" i="2"/>
  <c r="AY162" i="2"/>
  <c r="AW44" i="2"/>
  <c r="AY44" i="2"/>
  <c r="AW93" i="2"/>
  <c r="AY93" i="2"/>
  <c r="AW178" i="2"/>
  <c r="AY178" i="2"/>
  <c r="L5" i="17"/>
  <c r="L5" i="14"/>
  <c r="L33" i="21"/>
  <c r="H5" i="17"/>
  <c r="H5" i="14"/>
  <c r="H33" i="21"/>
  <c r="S5" i="17"/>
  <c r="S5" i="14"/>
  <c r="S33" i="21"/>
  <c r="Q5" i="17"/>
  <c r="Q5" i="14"/>
  <c r="Q33" i="21"/>
  <c r="O5" i="17"/>
  <c r="O5" i="14"/>
  <c r="O33" i="21"/>
  <c r="Z5" i="17"/>
  <c r="Z5" i="14"/>
  <c r="Z33" i="21"/>
  <c r="X5" i="17"/>
  <c r="X5" i="14"/>
  <c r="X33" i="21"/>
  <c r="V5" i="17"/>
  <c r="V5" i="14"/>
  <c r="V33" i="21"/>
  <c r="J5" i="17"/>
  <c r="J5" i="14"/>
  <c r="J33" i="21"/>
  <c r="K103" i="17"/>
  <c r="K103" i="14"/>
  <c r="K131" i="21"/>
  <c r="M102" i="17"/>
  <c r="M102" i="14"/>
  <c r="M130" i="21"/>
  <c r="G102" i="17"/>
  <c r="G102" i="14"/>
  <c r="G130" i="21"/>
  <c r="I101" i="17"/>
  <c r="I101" i="14"/>
  <c r="I129" i="21"/>
  <c r="K100" i="17"/>
  <c r="K100" i="14"/>
  <c r="K128" i="21"/>
  <c r="M99" i="17"/>
  <c r="M99" i="14"/>
  <c r="M127" i="21"/>
  <c r="G99" i="17"/>
  <c r="G99" i="14"/>
  <c r="G127" i="21"/>
  <c r="I98" i="17"/>
  <c r="I98" i="14"/>
  <c r="I126" i="21"/>
  <c r="K97" i="17"/>
  <c r="K97" i="14"/>
  <c r="K125" i="21"/>
  <c r="M96" i="17"/>
  <c r="M96" i="14"/>
  <c r="M124" i="21"/>
  <c r="K96" i="17"/>
  <c r="K124" i="21"/>
  <c r="K96" i="14"/>
  <c r="M95" i="17"/>
  <c r="M95" i="14"/>
  <c r="M123" i="21"/>
  <c r="G95" i="17"/>
  <c r="G95" i="14"/>
  <c r="G123" i="21"/>
  <c r="I94" i="17"/>
  <c r="I94" i="14"/>
  <c r="I122" i="21"/>
  <c r="K93" i="17"/>
  <c r="K93" i="14"/>
  <c r="K121" i="21"/>
  <c r="M92" i="17"/>
  <c r="M92" i="14"/>
  <c r="M120" i="21"/>
  <c r="G92" i="17"/>
  <c r="G92" i="14"/>
  <c r="G120" i="21"/>
  <c r="I91" i="17"/>
  <c r="I119" i="21"/>
  <c r="I91" i="14"/>
  <c r="K90" i="17"/>
  <c r="K90" i="14"/>
  <c r="K118" i="21"/>
  <c r="M171" i="17"/>
  <c r="M171" i="14"/>
  <c r="M199" i="21"/>
  <c r="G171" i="17"/>
  <c r="G171" i="14"/>
  <c r="G199" i="21"/>
  <c r="I174" i="17"/>
  <c r="I174" i="14"/>
  <c r="I202" i="21"/>
  <c r="K173" i="17"/>
  <c r="K173" i="14"/>
  <c r="K201" i="21"/>
  <c r="M107" i="17"/>
  <c r="M107" i="14"/>
  <c r="M135" i="21"/>
  <c r="G107" i="17"/>
  <c r="G107" i="14"/>
  <c r="G135" i="21"/>
  <c r="I170" i="17"/>
  <c r="I170" i="14"/>
  <c r="I198" i="21"/>
  <c r="M220" i="14"/>
  <c r="M220" i="17"/>
  <c r="M248" i="21"/>
  <c r="G220" i="14"/>
  <c r="G220" i="17"/>
  <c r="G248" i="21"/>
  <c r="K169" i="17"/>
  <c r="K169" i="14"/>
  <c r="K197" i="21"/>
  <c r="K172" i="17"/>
  <c r="K172" i="14"/>
  <c r="K200" i="21"/>
  <c r="G172" i="17"/>
  <c r="G172" i="14"/>
  <c r="G200" i="21"/>
  <c r="I168" i="17"/>
  <c r="I168" i="14"/>
  <c r="I196" i="21"/>
  <c r="K167" i="17"/>
  <c r="K167" i="14"/>
  <c r="K195" i="21"/>
  <c r="M219" i="14"/>
  <c r="M219" i="17"/>
  <c r="M247" i="21"/>
  <c r="G219" i="14"/>
  <c r="G219" i="17"/>
  <c r="G247" i="21"/>
  <c r="I166" i="17"/>
  <c r="I166" i="14"/>
  <c r="I194" i="21"/>
  <c r="K165" i="17"/>
  <c r="K165" i="14"/>
  <c r="K193" i="21"/>
  <c r="M164" i="17"/>
  <c r="M164" i="14"/>
  <c r="M192" i="21"/>
  <c r="G164" i="17"/>
  <c r="G164" i="14"/>
  <c r="G192" i="21"/>
  <c r="I218" i="14"/>
  <c r="I218" i="17"/>
  <c r="I246" i="21"/>
  <c r="K163" i="17"/>
  <c r="K163" i="14"/>
  <c r="K191" i="21"/>
  <c r="M162" i="17"/>
  <c r="M162" i="14"/>
  <c r="M190" i="21"/>
  <c r="G162" i="17"/>
  <c r="G162" i="14"/>
  <c r="G190" i="21"/>
  <c r="I217" i="17"/>
  <c r="I245" i="21"/>
  <c r="I217" i="14"/>
  <c r="K216" i="17"/>
  <c r="K216" i="14"/>
  <c r="K244" i="21"/>
  <c r="M161" i="17"/>
  <c r="M161" i="14"/>
  <c r="M189" i="21"/>
  <c r="G161" i="17"/>
  <c r="G161" i="14"/>
  <c r="G189" i="21"/>
  <c r="M214" i="17"/>
  <c r="M242" i="21"/>
  <c r="M214" i="14"/>
  <c r="I214" i="17"/>
  <c r="I242" i="21"/>
  <c r="I214" i="14"/>
  <c r="M241" i="21"/>
  <c r="M213" i="17"/>
  <c r="M213" i="14"/>
  <c r="K213" i="17"/>
  <c r="K241" i="21"/>
  <c r="K213" i="14"/>
  <c r="I213" i="17"/>
  <c r="I213" i="14"/>
  <c r="I241" i="21"/>
  <c r="G213" i="17"/>
  <c r="G213" i="14"/>
  <c r="G241" i="21"/>
  <c r="M160" i="17"/>
  <c r="M188" i="21"/>
  <c r="M160" i="14"/>
  <c r="K160" i="17"/>
  <c r="K188" i="21"/>
  <c r="K160" i="14"/>
  <c r="I160" i="17"/>
  <c r="I188" i="21"/>
  <c r="I160" i="14"/>
  <c r="G160" i="17"/>
  <c r="G188" i="21"/>
  <c r="G160" i="14"/>
  <c r="M159" i="17"/>
  <c r="M159" i="14"/>
  <c r="M187" i="21"/>
  <c r="K159" i="17"/>
  <c r="K159" i="14"/>
  <c r="K187" i="21"/>
  <c r="I159" i="17"/>
  <c r="I159" i="14"/>
  <c r="I187" i="21"/>
  <c r="G159" i="17"/>
  <c r="G159" i="14"/>
  <c r="G187" i="21"/>
  <c r="M212" i="17"/>
  <c r="M240" i="21"/>
  <c r="M212" i="14"/>
  <c r="K212" i="17"/>
  <c r="K212" i="14"/>
  <c r="K240" i="21"/>
  <c r="I212" i="17"/>
  <c r="I240" i="21"/>
  <c r="I212" i="14"/>
  <c r="G212" i="17"/>
  <c r="G240" i="21"/>
  <c r="G212" i="14"/>
  <c r="M106" i="17"/>
  <c r="M106" i="14"/>
  <c r="M134" i="21"/>
  <c r="K106" i="17"/>
  <c r="K106" i="14"/>
  <c r="K134" i="21"/>
  <c r="I106" i="17"/>
  <c r="I106" i="14"/>
  <c r="I134" i="21"/>
  <c r="G106" i="17"/>
  <c r="G106" i="14"/>
  <c r="G134" i="21"/>
  <c r="M211" i="17"/>
  <c r="M211" i="14"/>
  <c r="M239" i="21"/>
  <c r="K211" i="14"/>
  <c r="K211" i="17"/>
  <c r="K239" i="21"/>
  <c r="I211" i="14"/>
  <c r="I211" i="17"/>
  <c r="I239" i="21"/>
  <c r="G211" i="14"/>
  <c r="G211" i="17"/>
  <c r="G239" i="21"/>
  <c r="M210" i="17"/>
  <c r="M210" i="14"/>
  <c r="M238" i="21"/>
  <c r="K210" i="17"/>
  <c r="K210" i="14"/>
  <c r="K238" i="21"/>
  <c r="I210" i="17"/>
  <c r="I210" i="14"/>
  <c r="I238" i="21"/>
  <c r="G210" i="17"/>
  <c r="G238" i="21"/>
  <c r="G210" i="14"/>
  <c r="M209" i="17"/>
  <c r="M209" i="14"/>
  <c r="M237" i="21"/>
  <c r="K209" i="17"/>
  <c r="K209" i="14"/>
  <c r="K237" i="21"/>
  <c r="I209" i="17"/>
  <c r="I209" i="14"/>
  <c r="I237" i="21"/>
  <c r="G209" i="17"/>
  <c r="G209" i="14"/>
  <c r="G237" i="21"/>
  <c r="M105" i="17"/>
  <c r="M105" i="14"/>
  <c r="M133" i="21"/>
  <c r="K105" i="17"/>
  <c r="K105" i="14"/>
  <c r="K133" i="21"/>
  <c r="I105" i="17"/>
  <c r="I105" i="14"/>
  <c r="I133" i="21"/>
  <c r="G105" i="17"/>
  <c r="G105" i="14"/>
  <c r="G133" i="21"/>
  <c r="M208" i="17"/>
  <c r="M236" i="21"/>
  <c r="M208" i="14"/>
  <c r="K208" i="17"/>
  <c r="K236" i="21"/>
  <c r="K208" i="14"/>
  <c r="I208" i="17"/>
  <c r="I236" i="21"/>
  <c r="I208" i="14"/>
  <c r="G208" i="17"/>
  <c r="G236" i="21"/>
  <c r="G208" i="14"/>
  <c r="M158" i="17"/>
  <c r="M158" i="14"/>
  <c r="M186" i="21"/>
  <c r="K158" i="17"/>
  <c r="K158" i="14"/>
  <c r="K186" i="21"/>
  <c r="I158" i="17"/>
  <c r="I158" i="14"/>
  <c r="I186" i="21"/>
  <c r="G158" i="17"/>
  <c r="G158" i="14"/>
  <c r="G186" i="21"/>
  <c r="M157" i="17"/>
  <c r="M157" i="14"/>
  <c r="M185" i="21"/>
  <c r="K157" i="17"/>
  <c r="K157" i="14"/>
  <c r="K185" i="21"/>
  <c r="I157" i="17"/>
  <c r="I157" i="14"/>
  <c r="I185" i="21"/>
  <c r="G157" i="17"/>
  <c r="G157" i="14"/>
  <c r="G185" i="21"/>
  <c r="M156" i="17"/>
  <c r="M156" i="14"/>
  <c r="M184" i="21"/>
  <c r="K156" i="17"/>
  <c r="K156" i="14"/>
  <c r="K184" i="21"/>
  <c r="I156" i="17"/>
  <c r="I156" i="14"/>
  <c r="I184" i="21"/>
  <c r="G156" i="17"/>
  <c r="G156" i="14"/>
  <c r="G184" i="21"/>
  <c r="M207" i="17"/>
  <c r="M207" i="14"/>
  <c r="M235" i="21"/>
  <c r="K207" i="17"/>
  <c r="K207" i="14"/>
  <c r="K235" i="21"/>
  <c r="I207" i="17"/>
  <c r="I207" i="14"/>
  <c r="I235" i="21"/>
  <c r="G207" i="17"/>
  <c r="G207" i="14"/>
  <c r="G235" i="21"/>
  <c r="M155" i="17"/>
  <c r="M155" i="14"/>
  <c r="M183" i="21"/>
  <c r="K155" i="17"/>
  <c r="K155" i="14"/>
  <c r="K183" i="21"/>
  <c r="I155" i="17"/>
  <c r="I155" i="14"/>
  <c r="I183" i="21"/>
  <c r="G155" i="17"/>
  <c r="G155" i="14"/>
  <c r="G183" i="21"/>
  <c r="M206" i="17"/>
  <c r="M206" i="14"/>
  <c r="M234" i="21"/>
  <c r="K206" i="17"/>
  <c r="K206" i="14"/>
  <c r="K234" i="21"/>
  <c r="I206" i="17"/>
  <c r="I206" i="14"/>
  <c r="I234" i="21"/>
  <c r="G206" i="17"/>
  <c r="G206" i="14"/>
  <c r="G234" i="21"/>
  <c r="M205" i="17"/>
  <c r="M205" i="14"/>
  <c r="M233" i="21"/>
  <c r="K205" i="17"/>
  <c r="K205" i="14"/>
  <c r="K233" i="21"/>
  <c r="I205" i="17"/>
  <c r="I205" i="14"/>
  <c r="I233" i="21"/>
  <c r="G205" i="17"/>
  <c r="G205" i="14"/>
  <c r="G233" i="21"/>
  <c r="M204" i="17"/>
  <c r="M204" i="14"/>
  <c r="M232" i="21"/>
  <c r="K204" i="17"/>
  <c r="K204" i="14"/>
  <c r="K232" i="21"/>
  <c r="I204" i="17"/>
  <c r="I204" i="14"/>
  <c r="I232" i="21"/>
  <c r="G204" i="17"/>
  <c r="G204" i="14"/>
  <c r="G232" i="21"/>
  <c r="M154" i="17"/>
  <c r="M154" i="14"/>
  <c r="M182" i="21"/>
  <c r="K154" i="17"/>
  <c r="K154" i="14"/>
  <c r="K182" i="21"/>
  <c r="I154" i="17"/>
  <c r="I154" i="14"/>
  <c r="I182" i="21"/>
  <c r="G154" i="17"/>
  <c r="G154" i="14"/>
  <c r="G182" i="21"/>
  <c r="M104" i="17"/>
  <c r="M104" i="14"/>
  <c r="M132" i="21"/>
  <c r="K104" i="17"/>
  <c r="K104" i="14"/>
  <c r="K132" i="21"/>
  <c r="I104" i="17"/>
  <c r="I104" i="14"/>
  <c r="I132" i="21"/>
  <c r="G104" i="17"/>
  <c r="G104" i="14"/>
  <c r="G132" i="21"/>
  <c r="M153" i="17"/>
  <c r="M153" i="14"/>
  <c r="M181" i="21"/>
  <c r="K153" i="17"/>
  <c r="K153" i="14"/>
  <c r="K181" i="21"/>
  <c r="I153" i="17"/>
  <c r="I153" i="14"/>
  <c r="I181" i="21"/>
  <c r="G153" i="17"/>
  <c r="G153" i="14"/>
  <c r="G181" i="21"/>
  <c r="M203" i="17"/>
  <c r="M203" i="14"/>
  <c r="M231" i="21"/>
  <c r="K203" i="17"/>
  <c r="K203" i="14"/>
  <c r="K231" i="21"/>
  <c r="I203" i="17"/>
  <c r="I203" i="14"/>
  <c r="I231" i="21"/>
  <c r="G203" i="17"/>
  <c r="G203" i="14"/>
  <c r="G231" i="21"/>
  <c r="M202" i="17"/>
  <c r="M202" i="14"/>
  <c r="M230" i="21"/>
  <c r="K202" i="17"/>
  <c r="K202" i="14"/>
  <c r="K230" i="21"/>
  <c r="I202" i="17"/>
  <c r="I202" i="14"/>
  <c r="I230" i="21"/>
  <c r="G202" i="17"/>
  <c r="G202" i="14"/>
  <c r="G230" i="21"/>
  <c r="M201" i="17"/>
  <c r="M201" i="14"/>
  <c r="M229" i="21"/>
  <c r="K201" i="17"/>
  <c r="K201" i="14"/>
  <c r="K229" i="21"/>
  <c r="I201" i="17"/>
  <c r="I201" i="14"/>
  <c r="I229" i="21"/>
  <c r="G201" i="17"/>
  <c r="G201" i="14"/>
  <c r="G229" i="21"/>
  <c r="M200" i="17"/>
  <c r="M200" i="14"/>
  <c r="M228" i="21"/>
  <c r="K200" i="17"/>
  <c r="K228" i="21"/>
  <c r="K200" i="14"/>
  <c r="I200" i="17"/>
  <c r="I200" i="14"/>
  <c r="I228" i="21"/>
  <c r="G200" i="17"/>
  <c r="G200" i="14"/>
  <c r="G228" i="21"/>
  <c r="M199" i="17"/>
  <c r="M199" i="14"/>
  <c r="M227" i="21"/>
  <c r="K199" i="17"/>
  <c r="K199" i="14"/>
  <c r="K227" i="21"/>
  <c r="I199" i="17"/>
  <c r="I199" i="14"/>
  <c r="I227" i="21"/>
  <c r="G199" i="17"/>
  <c r="G199" i="14"/>
  <c r="G227" i="21"/>
  <c r="M152" i="17"/>
  <c r="M152" i="14"/>
  <c r="M180" i="21"/>
  <c r="K152" i="17"/>
  <c r="K152" i="14"/>
  <c r="K180" i="21"/>
  <c r="I152" i="17"/>
  <c r="I152" i="14"/>
  <c r="I180" i="21"/>
  <c r="G152" i="17"/>
  <c r="G152" i="14"/>
  <c r="G180" i="21"/>
  <c r="M151" i="17"/>
  <c r="M151" i="14"/>
  <c r="M179" i="21"/>
  <c r="K151" i="17"/>
  <c r="K151" i="14"/>
  <c r="K179" i="21"/>
  <c r="I151" i="17"/>
  <c r="I151" i="14"/>
  <c r="I179" i="21"/>
  <c r="G151" i="17"/>
  <c r="G151" i="14"/>
  <c r="G179" i="21"/>
  <c r="M150" i="17"/>
  <c r="M150" i="14"/>
  <c r="M178" i="21"/>
  <c r="K150" i="17"/>
  <c r="K150" i="14"/>
  <c r="K178" i="21"/>
  <c r="I150" i="17"/>
  <c r="I150" i="14"/>
  <c r="I178" i="21"/>
  <c r="G150" i="17"/>
  <c r="G150" i="14"/>
  <c r="G178" i="21"/>
  <c r="M149" i="17"/>
  <c r="M149" i="14"/>
  <c r="M177" i="21"/>
  <c r="K149" i="17"/>
  <c r="K149" i="14"/>
  <c r="K177" i="21"/>
  <c r="I149" i="17"/>
  <c r="I149" i="14"/>
  <c r="I177" i="21"/>
  <c r="G149" i="17"/>
  <c r="G149" i="14"/>
  <c r="G177" i="21"/>
  <c r="M148" i="17"/>
  <c r="M148" i="14"/>
  <c r="M176" i="21"/>
  <c r="K148" i="17"/>
  <c r="K148" i="14"/>
  <c r="K176" i="21"/>
  <c r="I148" i="17"/>
  <c r="I148" i="14"/>
  <c r="I176" i="21"/>
  <c r="G148" i="17"/>
  <c r="G148" i="14"/>
  <c r="G176" i="21"/>
  <c r="M147" i="17"/>
  <c r="M147" i="14"/>
  <c r="M175" i="21"/>
  <c r="K147" i="17"/>
  <c r="K147" i="14"/>
  <c r="K175" i="21"/>
  <c r="I147" i="17"/>
  <c r="I147" i="14"/>
  <c r="I175" i="21"/>
  <c r="G147" i="17"/>
  <c r="G147" i="14"/>
  <c r="G175" i="21"/>
  <c r="M146" i="17"/>
  <c r="M146" i="14"/>
  <c r="M174" i="21"/>
  <c r="K146" i="17"/>
  <c r="K146" i="14"/>
  <c r="K174" i="21"/>
  <c r="I146" i="17"/>
  <c r="I146" i="14"/>
  <c r="I174" i="21"/>
  <c r="G146" i="17"/>
  <c r="G146" i="14"/>
  <c r="G174" i="21"/>
  <c r="M145" i="17"/>
  <c r="M145" i="14"/>
  <c r="M173" i="21"/>
  <c r="K145" i="17"/>
  <c r="K145" i="14"/>
  <c r="K173" i="21"/>
  <c r="I145" i="17"/>
  <c r="I145" i="14"/>
  <c r="I173" i="21"/>
  <c r="G145" i="17"/>
  <c r="G145" i="14"/>
  <c r="G173" i="21"/>
  <c r="M144" i="17"/>
  <c r="M144" i="14"/>
  <c r="M172" i="21"/>
  <c r="K144" i="17"/>
  <c r="K144" i="14"/>
  <c r="K172" i="21"/>
  <c r="I144" i="17"/>
  <c r="I144" i="14"/>
  <c r="I172" i="21"/>
  <c r="G144" i="17"/>
  <c r="G172" i="21"/>
  <c r="G144" i="14"/>
  <c r="M143" i="17"/>
  <c r="M143" i="14"/>
  <c r="M171" i="21"/>
  <c r="K143" i="17"/>
  <c r="K143" i="14"/>
  <c r="K171" i="21"/>
  <c r="I143" i="17"/>
  <c r="I143" i="14"/>
  <c r="I171" i="21"/>
  <c r="G143" i="17"/>
  <c r="G143" i="14"/>
  <c r="G171" i="21"/>
  <c r="M142" i="17"/>
  <c r="M142" i="14"/>
  <c r="M170" i="21"/>
  <c r="K142" i="17"/>
  <c r="K142" i="14"/>
  <c r="K170" i="21"/>
  <c r="I142" i="17"/>
  <c r="I142" i="14"/>
  <c r="I170" i="21"/>
  <c r="G142" i="17"/>
  <c r="G142" i="14"/>
  <c r="G170" i="21"/>
  <c r="M141" i="17"/>
  <c r="M141" i="14"/>
  <c r="M169" i="21"/>
  <c r="K141" i="17"/>
  <c r="K141" i="14"/>
  <c r="K169" i="21"/>
  <c r="I141" i="17"/>
  <c r="I141" i="14"/>
  <c r="I169" i="21"/>
  <c r="G141" i="17"/>
  <c r="G141" i="14"/>
  <c r="G169" i="21"/>
  <c r="M140" i="17"/>
  <c r="M140" i="14"/>
  <c r="M168" i="21"/>
  <c r="K140" i="17"/>
  <c r="K140" i="14"/>
  <c r="K168" i="21"/>
  <c r="I140" i="17"/>
  <c r="I140" i="14"/>
  <c r="I168" i="21"/>
  <c r="G140" i="17"/>
  <c r="G140" i="14"/>
  <c r="G168" i="21"/>
  <c r="M139" i="17"/>
  <c r="M139" i="14"/>
  <c r="M167" i="21"/>
  <c r="K139" i="17"/>
  <c r="K139" i="14"/>
  <c r="K167" i="21"/>
  <c r="I139" i="17"/>
  <c r="I139" i="14"/>
  <c r="I167" i="21"/>
  <c r="G139" i="17"/>
  <c r="G139" i="14"/>
  <c r="G167" i="21"/>
  <c r="M89" i="17"/>
  <c r="M89" i="14"/>
  <c r="M117" i="21"/>
  <c r="K89" i="17"/>
  <c r="K89" i="14"/>
  <c r="K117" i="21"/>
  <c r="I89" i="17"/>
  <c r="I89" i="14"/>
  <c r="I117" i="21"/>
  <c r="G89" i="17"/>
  <c r="G89" i="14"/>
  <c r="G117" i="21"/>
  <c r="M88" i="17"/>
  <c r="M88" i="14"/>
  <c r="M116" i="21"/>
  <c r="K88" i="17"/>
  <c r="K88" i="14"/>
  <c r="K116" i="21"/>
  <c r="I88" i="17"/>
  <c r="I88" i="14"/>
  <c r="I116" i="21"/>
  <c r="G88" i="17"/>
  <c r="G88" i="14"/>
  <c r="G116" i="21"/>
  <c r="M138" i="17"/>
  <c r="M138" i="14"/>
  <c r="M166" i="21"/>
  <c r="K138" i="17"/>
  <c r="K138" i="14"/>
  <c r="K166" i="21"/>
  <c r="I138" i="17"/>
  <c r="I138" i="14"/>
  <c r="I166" i="21"/>
  <c r="G138" i="17"/>
  <c r="G138" i="14"/>
  <c r="G166" i="21"/>
  <c r="M137" i="17"/>
  <c r="M137" i="14"/>
  <c r="M165" i="21"/>
  <c r="K137" i="17"/>
  <c r="K137" i="14"/>
  <c r="K165" i="21"/>
  <c r="I137" i="17"/>
  <c r="I137" i="14"/>
  <c r="I165" i="21"/>
  <c r="G137" i="17"/>
  <c r="G137" i="14"/>
  <c r="G165" i="21"/>
  <c r="M136" i="17"/>
  <c r="M136" i="14"/>
  <c r="M164" i="21"/>
  <c r="K136" i="17"/>
  <c r="K136" i="14"/>
  <c r="K164" i="21"/>
  <c r="I136" i="17"/>
  <c r="I136" i="14"/>
  <c r="I164" i="21"/>
  <c r="G136" i="17"/>
  <c r="G136" i="14"/>
  <c r="G164" i="21"/>
  <c r="M135" i="17"/>
  <c r="M135" i="14"/>
  <c r="M163" i="21"/>
  <c r="K135" i="17"/>
  <c r="K135" i="14"/>
  <c r="K163" i="21"/>
  <c r="I135" i="17"/>
  <c r="I135" i="14"/>
  <c r="I163" i="21"/>
  <c r="G135" i="17"/>
  <c r="G135" i="14"/>
  <c r="G163" i="21"/>
  <c r="M134" i="17"/>
  <c r="M134" i="14"/>
  <c r="M162" i="21"/>
  <c r="K134" i="17"/>
  <c r="K134" i="14"/>
  <c r="K162" i="21"/>
  <c r="I134" i="17"/>
  <c r="I134" i="14"/>
  <c r="I162" i="21"/>
  <c r="G134" i="17"/>
  <c r="G134" i="14"/>
  <c r="G162" i="21"/>
  <c r="M133" i="17"/>
  <c r="M133" i="14"/>
  <c r="M161" i="21"/>
  <c r="K133" i="17"/>
  <c r="K133" i="14"/>
  <c r="K161" i="21"/>
  <c r="I133" i="17"/>
  <c r="I133" i="14"/>
  <c r="I161" i="21"/>
  <c r="G133" i="17"/>
  <c r="G133" i="14"/>
  <c r="G161" i="21"/>
  <c r="M132" i="17"/>
  <c r="M132" i="14"/>
  <c r="M160" i="21"/>
  <c r="K132" i="17"/>
  <c r="K132" i="14"/>
  <c r="K160" i="21"/>
  <c r="I132" i="17"/>
  <c r="I132" i="14"/>
  <c r="I160" i="21"/>
  <c r="G132" i="17"/>
  <c r="G132" i="14"/>
  <c r="G160" i="21"/>
  <c r="M131" i="17"/>
  <c r="M131" i="14"/>
  <c r="M159" i="21"/>
  <c r="K131" i="17"/>
  <c r="K131" i="14"/>
  <c r="K159" i="21"/>
  <c r="I131" i="17"/>
  <c r="I131" i="14"/>
  <c r="I159" i="21"/>
  <c r="G131" i="17"/>
  <c r="G131" i="14"/>
  <c r="G159" i="21"/>
  <c r="M130" i="17"/>
  <c r="M130" i="14"/>
  <c r="M158" i="21"/>
  <c r="K130" i="17"/>
  <c r="K130" i="14"/>
  <c r="K158" i="21"/>
  <c r="I130" i="17"/>
  <c r="I130" i="14"/>
  <c r="I158" i="21"/>
  <c r="G130" i="17"/>
  <c r="G130" i="14"/>
  <c r="G158" i="21"/>
  <c r="M129" i="17"/>
  <c r="M129" i="14"/>
  <c r="M157" i="21"/>
  <c r="K129" i="17"/>
  <c r="K129" i="14"/>
  <c r="K157" i="21"/>
  <c r="I129" i="17"/>
  <c r="I129" i="14"/>
  <c r="I157" i="21"/>
  <c r="G129" i="17"/>
  <c r="G129" i="14"/>
  <c r="G157" i="21"/>
  <c r="M128" i="17"/>
  <c r="M156" i="21"/>
  <c r="M128" i="14"/>
  <c r="K128" i="17"/>
  <c r="K156" i="21"/>
  <c r="K128" i="14"/>
  <c r="I128" i="17"/>
  <c r="I156" i="21"/>
  <c r="I128" i="14"/>
  <c r="G128" i="17"/>
  <c r="G156" i="21"/>
  <c r="G128" i="14"/>
  <c r="M87" i="17"/>
  <c r="M115" i="21"/>
  <c r="M87" i="14"/>
  <c r="K87" i="17"/>
  <c r="K115" i="21"/>
  <c r="K87" i="14"/>
  <c r="I87" i="17"/>
  <c r="I115" i="21"/>
  <c r="I87" i="14"/>
  <c r="G87" i="17"/>
  <c r="G115" i="21"/>
  <c r="G87" i="14"/>
  <c r="M86" i="17"/>
  <c r="M86" i="14"/>
  <c r="M114" i="21"/>
  <c r="K86" i="17"/>
  <c r="K86" i="14"/>
  <c r="K114" i="21"/>
  <c r="I86" i="17"/>
  <c r="I86" i="14"/>
  <c r="I114" i="21"/>
  <c r="G86" i="17"/>
  <c r="G86" i="14"/>
  <c r="G114" i="21"/>
  <c r="M127" i="17"/>
  <c r="M127" i="14"/>
  <c r="M155" i="21"/>
  <c r="K127" i="17"/>
  <c r="K127" i="14"/>
  <c r="K155" i="21"/>
  <c r="I127" i="17"/>
  <c r="I127" i="14"/>
  <c r="I155" i="21"/>
  <c r="G127" i="17"/>
  <c r="G127" i="14"/>
  <c r="G155" i="21"/>
  <c r="M126" i="17"/>
  <c r="M126" i="14"/>
  <c r="M154" i="21"/>
  <c r="K126" i="17"/>
  <c r="K126" i="14"/>
  <c r="K154" i="21"/>
  <c r="I126" i="17"/>
  <c r="I126" i="14"/>
  <c r="I154" i="21"/>
  <c r="G126" i="17"/>
  <c r="G126" i="14"/>
  <c r="G154" i="21"/>
  <c r="M125" i="17"/>
  <c r="M125" i="14"/>
  <c r="M153" i="21"/>
  <c r="K125" i="17"/>
  <c r="K125" i="14"/>
  <c r="K153" i="21"/>
  <c r="I125" i="17"/>
  <c r="I125" i="14"/>
  <c r="I153" i="21"/>
  <c r="G125" i="17"/>
  <c r="G125" i="14"/>
  <c r="G153" i="21"/>
  <c r="M124" i="17"/>
  <c r="M124" i="14"/>
  <c r="M152" i="21"/>
  <c r="K124" i="17"/>
  <c r="K124" i="14"/>
  <c r="K152" i="21"/>
  <c r="I124" i="17"/>
  <c r="I124" i="14"/>
  <c r="I152" i="21"/>
  <c r="G124" i="17"/>
  <c r="G124" i="14"/>
  <c r="G152" i="21"/>
  <c r="M123" i="17"/>
  <c r="M123" i="14"/>
  <c r="M151" i="21"/>
  <c r="K123" i="17"/>
  <c r="K123" i="14"/>
  <c r="K151" i="21"/>
  <c r="I123" i="17"/>
  <c r="I123" i="14"/>
  <c r="I151" i="21"/>
  <c r="G123" i="17"/>
  <c r="G123" i="14"/>
  <c r="G151" i="21"/>
  <c r="M122" i="17"/>
  <c r="M122" i="14"/>
  <c r="M150" i="21"/>
  <c r="K122" i="17"/>
  <c r="K122" i="14"/>
  <c r="K150" i="21"/>
  <c r="I122" i="17"/>
  <c r="I122" i="14"/>
  <c r="I150" i="21"/>
  <c r="G122" i="17"/>
  <c r="G122" i="14"/>
  <c r="G150" i="21"/>
  <c r="M121" i="17"/>
  <c r="M121" i="14"/>
  <c r="M149" i="21"/>
  <c r="K121" i="17"/>
  <c r="K121" i="14"/>
  <c r="K149" i="21"/>
  <c r="I121" i="17"/>
  <c r="I121" i="14"/>
  <c r="I149" i="21"/>
  <c r="G121" i="17"/>
  <c r="G121" i="14"/>
  <c r="G149" i="21"/>
  <c r="M120" i="17"/>
  <c r="M120" i="14"/>
  <c r="M148" i="21"/>
  <c r="K120" i="17"/>
  <c r="K120" i="14"/>
  <c r="K148" i="21"/>
  <c r="I120" i="17"/>
  <c r="I120" i="14"/>
  <c r="I148" i="21"/>
  <c r="G120" i="17"/>
  <c r="G120" i="14"/>
  <c r="G148" i="21"/>
  <c r="M119" i="17"/>
  <c r="M119" i="14"/>
  <c r="M147" i="21"/>
  <c r="K119" i="17"/>
  <c r="K119" i="14"/>
  <c r="K147" i="21"/>
  <c r="I119" i="17"/>
  <c r="I119" i="14"/>
  <c r="I147" i="21"/>
  <c r="G119" i="17"/>
  <c r="G119" i="14"/>
  <c r="G147" i="21"/>
  <c r="M118" i="17"/>
  <c r="M118" i="14"/>
  <c r="M146" i="21"/>
  <c r="K118" i="17"/>
  <c r="K118" i="14"/>
  <c r="K146" i="21"/>
  <c r="I118" i="17"/>
  <c r="I118" i="14"/>
  <c r="I146" i="21"/>
  <c r="G118" i="17"/>
  <c r="G118" i="14"/>
  <c r="G146" i="21"/>
  <c r="M117" i="17"/>
  <c r="M117" i="14"/>
  <c r="M145" i="21"/>
  <c r="K117" i="17"/>
  <c r="K117" i="14"/>
  <c r="K145" i="21"/>
  <c r="I117" i="17"/>
  <c r="I117" i="14"/>
  <c r="I145" i="21"/>
  <c r="G117" i="17"/>
  <c r="G117" i="14"/>
  <c r="G145" i="21"/>
  <c r="M116" i="17"/>
  <c r="M116" i="14"/>
  <c r="M144" i="21"/>
  <c r="K116" i="17"/>
  <c r="K116" i="14"/>
  <c r="K144" i="21"/>
  <c r="I116" i="17"/>
  <c r="I116" i="14"/>
  <c r="I144" i="21"/>
  <c r="G116" i="17"/>
  <c r="G116" i="14"/>
  <c r="G144" i="21"/>
  <c r="M115" i="17"/>
  <c r="M115" i="14"/>
  <c r="M143" i="21"/>
  <c r="K115" i="17"/>
  <c r="K115" i="14"/>
  <c r="K143" i="21"/>
  <c r="I115" i="17"/>
  <c r="I115" i="14"/>
  <c r="I143" i="21"/>
  <c r="G115" i="17"/>
  <c r="G115" i="14"/>
  <c r="G143" i="21"/>
  <c r="M114" i="17"/>
  <c r="M114" i="14"/>
  <c r="M142" i="21"/>
  <c r="K114" i="17"/>
  <c r="K114" i="14"/>
  <c r="K142" i="21"/>
  <c r="I114" i="17"/>
  <c r="I114" i="14"/>
  <c r="I142" i="21"/>
  <c r="G114" i="17"/>
  <c r="G114" i="14"/>
  <c r="G142" i="21"/>
  <c r="M113" i="17"/>
  <c r="M113" i="14"/>
  <c r="M141" i="21"/>
  <c r="K113" i="17"/>
  <c r="K113" i="14"/>
  <c r="K141" i="21"/>
  <c r="I113" i="17"/>
  <c r="I113" i="14"/>
  <c r="I141" i="21"/>
  <c r="G113" i="17"/>
  <c r="G113" i="14"/>
  <c r="G141" i="21"/>
  <c r="M112" i="17"/>
  <c r="M112" i="14"/>
  <c r="M140" i="21"/>
  <c r="K112" i="17"/>
  <c r="K112" i="14"/>
  <c r="K140" i="21"/>
  <c r="I112" i="17"/>
  <c r="I112" i="14"/>
  <c r="I140" i="21"/>
  <c r="G112" i="17"/>
  <c r="G112" i="14"/>
  <c r="G140" i="21"/>
  <c r="M111" i="17"/>
  <c r="M111" i="14"/>
  <c r="M139" i="21"/>
  <c r="K111" i="17"/>
  <c r="K111" i="14"/>
  <c r="K139" i="21"/>
  <c r="I111" i="17"/>
  <c r="I111" i="14"/>
  <c r="I139" i="21"/>
  <c r="G111" i="17"/>
  <c r="G111" i="14"/>
  <c r="G139" i="21"/>
  <c r="M110" i="17"/>
  <c r="M110" i="14"/>
  <c r="M138" i="21"/>
  <c r="K110" i="17"/>
  <c r="K110" i="14"/>
  <c r="K138" i="21"/>
  <c r="I110" i="17"/>
  <c r="I110" i="14"/>
  <c r="I138" i="21"/>
  <c r="G110" i="17"/>
  <c r="G110" i="14"/>
  <c r="G138" i="21"/>
  <c r="M109" i="17"/>
  <c r="M109" i="14"/>
  <c r="M137" i="21"/>
  <c r="K109" i="17"/>
  <c r="K109" i="14"/>
  <c r="K137" i="21"/>
  <c r="I109" i="17"/>
  <c r="I109" i="14"/>
  <c r="I137" i="21"/>
  <c r="G109" i="17"/>
  <c r="G109" i="14"/>
  <c r="G137" i="21"/>
  <c r="M108" i="17"/>
  <c r="M108" i="14"/>
  <c r="M136" i="21"/>
  <c r="K108" i="17"/>
  <c r="K108" i="14"/>
  <c r="K136" i="21"/>
  <c r="I108" i="17"/>
  <c r="I108" i="14"/>
  <c r="I136" i="21"/>
  <c r="G108" i="17"/>
  <c r="G108" i="14"/>
  <c r="G136" i="21"/>
  <c r="M85" i="17"/>
  <c r="M85" i="14"/>
  <c r="M113" i="21"/>
  <c r="K85" i="17"/>
  <c r="K85" i="14"/>
  <c r="K113" i="21"/>
  <c r="I85" i="17"/>
  <c r="I85" i="14"/>
  <c r="I113" i="21"/>
  <c r="G85" i="17"/>
  <c r="G85" i="14"/>
  <c r="G113" i="21"/>
  <c r="M84" i="17"/>
  <c r="M84" i="14"/>
  <c r="M112" i="21"/>
  <c r="K84" i="17"/>
  <c r="K84" i="14"/>
  <c r="K112" i="21"/>
  <c r="I84" i="17"/>
  <c r="I84" i="14"/>
  <c r="I112" i="21"/>
  <c r="G84" i="17"/>
  <c r="G84" i="14"/>
  <c r="G112" i="21"/>
  <c r="M198" i="17"/>
  <c r="M198" i="14"/>
  <c r="M226" i="21"/>
  <c r="K198" i="17"/>
  <c r="K198" i="14"/>
  <c r="K226" i="21"/>
  <c r="I198" i="17"/>
  <c r="I198" i="14"/>
  <c r="I226" i="21"/>
  <c r="G198" i="17"/>
  <c r="G198" i="14"/>
  <c r="G226" i="21"/>
  <c r="M197" i="17"/>
  <c r="M197" i="14"/>
  <c r="M225" i="21"/>
  <c r="K197" i="17"/>
  <c r="K197" i="14"/>
  <c r="K225" i="21"/>
  <c r="I197" i="17"/>
  <c r="I197" i="14"/>
  <c r="I225" i="21"/>
  <c r="G197" i="17"/>
  <c r="G197" i="14"/>
  <c r="G225" i="21"/>
  <c r="M83" i="17"/>
  <c r="M83" i="14"/>
  <c r="M111" i="21"/>
  <c r="K83" i="17"/>
  <c r="K83" i="14"/>
  <c r="K111" i="21"/>
  <c r="I83" i="17"/>
  <c r="I83" i="14"/>
  <c r="I111" i="21"/>
  <c r="G83" i="17"/>
  <c r="G83" i="14"/>
  <c r="G111" i="21"/>
  <c r="M82" i="17"/>
  <c r="M82" i="14"/>
  <c r="M110" i="21"/>
  <c r="K82" i="17"/>
  <c r="K82" i="14"/>
  <c r="K110" i="21"/>
  <c r="I82" i="17"/>
  <c r="I82" i="14"/>
  <c r="I110" i="21"/>
  <c r="G82" i="17"/>
  <c r="G82" i="14"/>
  <c r="G110" i="21"/>
  <c r="M81" i="17"/>
  <c r="M81" i="14"/>
  <c r="M109" i="21"/>
  <c r="K81" i="17"/>
  <c r="K81" i="14"/>
  <c r="K109" i="21"/>
  <c r="I81" i="17"/>
  <c r="I81" i="14"/>
  <c r="I109" i="21"/>
  <c r="G81" i="17"/>
  <c r="G81" i="14"/>
  <c r="G109" i="21"/>
  <c r="M80" i="17"/>
  <c r="M80" i="14"/>
  <c r="M108" i="21"/>
  <c r="K80" i="17"/>
  <c r="K80" i="14"/>
  <c r="K108" i="21"/>
  <c r="I80" i="17"/>
  <c r="I80" i="14"/>
  <c r="I108" i="21"/>
  <c r="G80" i="17"/>
  <c r="G108" i="21"/>
  <c r="G80" i="14"/>
  <c r="M196" i="17"/>
  <c r="M196" i="14"/>
  <c r="M224" i="21"/>
  <c r="K196" i="17"/>
  <c r="K196" i="14"/>
  <c r="K224" i="21"/>
  <c r="I196" i="17"/>
  <c r="I196" i="14"/>
  <c r="I224" i="21"/>
  <c r="G196" i="17"/>
  <c r="G196" i="14"/>
  <c r="G224" i="21"/>
  <c r="M195" i="17"/>
  <c r="M195" i="14"/>
  <c r="M223" i="21"/>
  <c r="K195" i="17"/>
  <c r="K195" i="14"/>
  <c r="K223" i="21"/>
  <c r="I195" i="17"/>
  <c r="I195" i="14"/>
  <c r="I223" i="21"/>
  <c r="G195" i="17"/>
  <c r="G195" i="14"/>
  <c r="G223" i="21"/>
  <c r="M194" i="17"/>
  <c r="M194" i="14"/>
  <c r="M222" i="21"/>
  <c r="K194" i="17"/>
  <c r="K194" i="14"/>
  <c r="K222" i="21"/>
  <c r="I194" i="17"/>
  <c r="I194" i="14"/>
  <c r="I222" i="21"/>
  <c r="G194" i="17"/>
  <c r="G194" i="14"/>
  <c r="G222" i="21"/>
  <c r="M79" i="17"/>
  <c r="M79" i="14"/>
  <c r="M107" i="21"/>
  <c r="K79" i="17"/>
  <c r="K107" i="21"/>
  <c r="K79" i="14"/>
  <c r="I79" i="17"/>
  <c r="I79" i="14"/>
  <c r="I107" i="21"/>
  <c r="G79" i="17"/>
  <c r="G79" i="14"/>
  <c r="G107" i="21"/>
  <c r="M78" i="17"/>
  <c r="M78" i="14"/>
  <c r="M106" i="21"/>
  <c r="K78" i="17"/>
  <c r="K78" i="14"/>
  <c r="K106" i="21"/>
  <c r="I78" i="17"/>
  <c r="I78" i="14"/>
  <c r="I106" i="21"/>
  <c r="G78" i="17"/>
  <c r="G78" i="14"/>
  <c r="G106" i="21"/>
  <c r="M193" i="17"/>
  <c r="M193" i="14"/>
  <c r="M221" i="21"/>
  <c r="K193" i="17"/>
  <c r="K193" i="14"/>
  <c r="K221" i="21"/>
  <c r="I193" i="17"/>
  <c r="I193" i="14"/>
  <c r="I221" i="21"/>
  <c r="G193" i="17"/>
  <c r="G193" i="14"/>
  <c r="G221" i="21"/>
  <c r="M192" i="17"/>
  <c r="M220" i="21"/>
  <c r="M192" i="14"/>
  <c r="K192" i="17"/>
  <c r="K192" i="14"/>
  <c r="K220" i="21"/>
  <c r="I192" i="17"/>
  <c r="I192" i="14"/>
  <c r="I220" i="21"/>
  <c r="G192" i="17"/>
  <c r="G192" i="14"/>
  <c r="G220" i="21"/>
  <c r="M77" i="17"/>
  <c r="M77" i="14"/>
  <c r="M105" i="21"/>
  <c r="K77" i="17"/>
  <c r="K77" i="14"/>
  <c r="K105" i="21"/>
  <c r="I77" i="17"/>
  <c r="I77" i="14"/>
  <c r="I105" i="21"/>
  <c r="G77" i="17"/>
  <c r="G77" i="14"/>
  <c r="G105" i="21"/>
  <c r="M76" i="17"/>
  <c r="M76" i="14"/>
  <c r="M104" i="21"/>
  <c r="K76" i="17"/>
  <c r="K76" i="14"/>
  <c r="K104" i="21"/>
  <c r="I76" i="17"/>
  <c r="I76" i="14"/>
  <c r="I104" i="21"/>
  <c r="G76" i="17"/>
  <c r="G76" i="14"/>
  <c r="G104" i="21"/>
  <c r="M75" i="17"/>
  <c r="M75" i="14"/>
  <c r="M103" i="21"/>
  <c r="K75" i="17"/>
  <c r="K75" i="14"/>
  <c r="K103" i="21"/>
  <c r="I75" i="17"/>
  <c r="I75" i="14"/>
  <c r="I103" i="21"/>
  <c r="G75" i="17"/>
  <c r="G103" i="21"/>
  <c r="G75" i="14"/>
  <c r="M191" i="17"/>
  <c r="M191" i="14"/>
  <c r="M219" i="21"/>
  <c r="K191" i="17"/>
  <c r="K191" i="14"/>
  <c r="K219" i="21"/>
  <c r="I191" i="17"/>
  <c r="I191" i="14"/>
  <c r="I219" i="21"/>
  <c r="G191" i="17"/>
  <c r="G191" i="14"/>
  <c r="G219" i="21"/>
  <c r="M74" i="17"/>
  <c r="M74" i="14"/>
  <c r="M102" i="21"/>
  <c r="K74" i="17"/>
  <c r="K74" i="14"/>
  <c r="K102" i="21"/>
  <c r="I74" i="17"/>
  <c r="I74" i="14"/>
  <c r="I102" i="21"/>
  <c r="G74" i="17"/>
  <c r="G74" i="14"/>
  <c r="G102" i="21"/>
  <c r="M176" i="17"/>
  <c r="M176" i="14"/>
  <c r="M204" i="21"/>
  <c r="K176" i="17"/>
  <c r="K176" i="14"/>
  <c r="K204" i="21"/>
  <c r="I176" i="17"/>
  <c r="I176" i="14"/>
  <c r="I204" i="21"/>
  <c r="G176" i="17"/>
  <c r="G176" i="14"/>
  <c r="G204" i="21"/>
  <c r="M73" i="17"/>
  <c r="M73" i="14"/>
  <c r="M101" i="21"/>
  <c r="K73" i="17"/>
  <c r="K73" i="14"/>
  <c r="K101" i="21"/>
  <c r="I73" i="17"/>
  <c r="I73" i="14"/>
  <c r="I101" i="21"/>
  <c r="G73" i="17"/>
  <c r="G73" i="14"/>
  <c r="G101" i="21"/>
  <c r="M72" i="17"/>
  <c r="M72" i="14"/>
  <c r="M100" i="21"/>
  <c r="K72" i="17"/>
  <c r="K72" i="14"/>
  <c r="K100" i="21"/>
  <c r="I72" i="17"/>
  <c r="I72" i="14"/>
  <c r="I100" i="21"/>
  <c r="G72" i="17"/>
  <c r="G72" i="14"/>
  <c r="G100" i="21"/>
  <c r="M71" i="17"/>
  <c r="M71" i="14"/>
  <c r="M99" i="21"/>
  <c r="K71" i="17"/>
  <c r="K71" i="14"/>
  <c r="K99" i="21"/>
  <c r="I71" i="17"/>
  <c r="I71" i="14"/>
  <c r="I99" i="21"/>
  <c r="G71" i="17"/>
  <c r="G71" i="14"/>
  <c r="G99" i="21"/>
  <c r="M70" i="17"/>
  <c r="M70" i="14"/>
  <c r="M98" i="21"/>
  <c r="K70" i="17"/>
  <c r="K70" i="14"/>
  <c r="K98" i="21"/>
  <c r="I70" i="17"/>
  <c r="I70" i="14"/>
  <c r="I98" i="21"/>
  <c r="G70" i="17"/>
  <c r="G70" i="14"/>
  <c r="G98" i="21"/>
  <c r="M69" i="17"/>
  <c r="M69" i="14"/>
  <c r="M97" i="21"/>
  <c r="K69" i="17"/>
  <c r="K69" i="14"/>
  <c r="K97" i="21"/>
  <c r="I69" i="17"/>
  <c r="I69" i="14"/>
  <c r="I97" i="21"/>
  <c r="G69" i="17"/>
  <c r="G69" i="14"/>
  <c r="G97" i="21"/>
  <c r="M190" i="17"/>
  <c r="M190" i="14"/>
  <c r="M218" i="21"/>
  <c r="K190" i="17"/>
  <c r="K190" i="14"/>
  <c r="K218" i="21"/>
  <c r="I190" i="17"/>
  <c r="I190" i="14"/>
  <c r="I218" i="21"/>
  <c r="G190" i="17"/>
  <c r="G190" i="14"/>
  <c r="G218" i="21"/>
  <c r="M68" i="17"/>
  <c r="M68" i="14"/>
  <c r="M96" i="21"/>
  <c r="K68" i="17"/>
  <c r="K68" i="14"/>
  <c r="K96" i="21"/>
  <c r="I68" i="17"/>
  <c r="I68" i="14"/>
  <c r="I96" i="21"/>
  <c r="G68" i="17"/>
  <c r="G68" i="14"/>
  <c r="G96" i="21"/>
  <c r="M67" i="17"/>
  <c r="M95" i="21"/>
  <c r="M67" i="14"/>
  <c r="K67" i="17"/>
  <c r="K95" i="21"/>
  <c r="K67" i="14"/>
  <c r="I67" i="17"/>
  <c r="I67" i="14"/>
  <c r="I95" i="21"/>
  <c r="G67" i="17"/>
  <c r="G67" i="14"/>
  <c r="G95" i="21"/>
  <c r="M189" i="17"/>
  <c r="M189" i="14"/>
  <c r="M217" i="21"/>
  <c r="K189" i="17"/>
  <c r="K189" i="14"/>
  <c r="K217" i="21"/>
  <c r="I189" i="17"/>
  <c r="I189" i="14"/>
  <c r="I217" i="21"/>
  <c r="G189" i="17"/>
  <c r="G189" i="14"/>
  <c r="G217" i="21"/>
  <c r="M66" i="17"/>
  <c r="M66" i="14"/>
  <c r="M94" i="21"/>
  <c r="K66" i="17"/>
  <c r="K66" i="14"/>
  <c r="K94" i="21"/>
  <c r="I66" i="17"/>
  <c r="I66" i="14"/>
  <c r="I94" i="21"/>
  <c r="G66" i="17"/>
  <c r="G66" i="14"/>
  <c r="G94" i="21"/>
  <c r="M65" i="17"/>
  <c r="M65" i="14"/>
  <c r="M93" i="21"/>
  <c r="K65" i="17"/>
  <c r="K65" i="14"/>
  <c r="K93" i="21"/>
  <c r="I65" i="17"/>
  <c r="I65" i="14"/>
  <c r="I93" i="21"/>
  <c r="G65" i="17"/>
  <c r="G65" i="14"/>
  <c r="G93" i="21"/>
  <c r="M188" i="17"/>
  <c r="M216" i="21"/>
  <c r="M188" i="14"/>
  <c r="K188" i="17"/>
  <c r="K216" i="21"/>
  <c r="K188" i="14"/>
  <c r="I188" i="17"/>
  <c r="I216" i="21"/>
  <c r="I188" i="14"/>
  <c r="G188" i="17"/>
  <c r="G216" i="21"/>
  <c r="G188" i="14"/>
  <c r="M64" i="17"/>
  <c r="M92" i="21"/>
  <c r="M64" i="14"/>
  <c r="K64" i="17"/>
  <c r="K92" i="21"/>
  <c r="K64" i="14"/>
  <c r="I64" i="17"/>
  <c r="I92" i="21"/>
  <c r="I64" i="14"/>
  <c r="G64" i="17"/>
  <c r="G92" i="21"/>
  <c r="G64" i="14"/>
  <c r="M187" i="17"/>
  <c r="M187" i="14"/>
  <c r="M215" i="21"/>
  <c r="K187" i="17"/>
  <c r="K187" i="14"/>
  <c r="K215" i="21"/>
  <c r="I187" i="17"/>
  <c r="I187" i="14"/>
  <c r="I215" i="21"/>
  <c r="G187" i="17"/>
  <c r="G187" i="14"/>
  <c r="G215" i="21"/>
  <c r="M63" i="17"/>
  <c r="M63" i="14"/>
  <c r="M91" i="21"/>
  <c r="K63" i="17"/>
  <c r="K63" i="14"/>
  <c r="K91" i="21"/>
  <c r="I63" i="17"/>
  <c r="I63" i="14"/>
  <c r="I91" i="21"/>
  <c r="G63" i="17"/>
  <c r="G63" i="14"/>
  <c r="G91" i="21"/>
  <c r="M186" i="17"/>
  <c r="M186" i="14"/>
  <c r="M214" i="21"/>
  <c r="K186" i="17"/>
  <c r="K186" i="14"/>
  <c r="K214" i="21"/>
  <c r="I186" i="17"/>
  <c r="I186" i="14"/>
  <c r="I214" i="21"/>
  <c r="G186" i="17"/>
  <c r="G186" i="14"/>
  <c r="G214" i="21"/>
  <c r="M62" i="17"/>
  <c r="M62" i="14"/>
  <c r="M90" i="21"/>
  <c r="K62" i="17"/>
  <c r="K62" i="14"/>
  <c r="K90" i="21"/>
  <c r="I62" i="17"/>
  <c r="I62" i="14"/>
  <c r="I90" i="21"/>
  <c r="G62" i="17"/>
  <c r="G62" i="14"/>
  <c r="G90" i="21"/>
  <c r="M61" i="17"/>
  <c r="M61" i="14"/>
  <c r="M89" i="21"/>
  <c r="K61" i="17"/>
  <c r="K61" i="14"/>
  <c r="K89" i="21"/>
  <c r="I61" i="17"/>
  <c r="I61" i="14"/>
  <c r="I89" i="21"/>
  <c r="G61" i="17"/>
  <c r="G61" i="14"/>
  <c r="G89" i="21"/>
  <c r="M185" i="17"/>
  <c r="M185" i="14"/>
  <c r="M213" i="21"/>
  <c r="K185" i="17"/>
  <c r="K185" i="14"/>
  <c r="K213" i="21"/>
  <c r="I185" i="17"/>
  <c r="I185" i="14"/>
  <c r="I213" i="21"/>
  <c r="G185" i="17"/>
  <c r="G185" i="14"/>
  <c r="G213" i="21"/>
  <c r="M60" i="17"/>
  <c r="M60" i="14"/>
  <c r="M88" i="21"/>
  <c r="K60" i="17"/>
  <c r="K60" i="14"/>
  <c r="K88" i="21"/>
  <c r="I60" i="17"/>
  <c r="I60" i="14"/>
  <c r="I88" i="21"/>
  <c r="G60" i="17"/>
  <c r="G60" i="14"/>
  <c r="G88" i="21"/>
  <c r="M59" i="17"/>
  <c r="M87" i="21"/>
  <c r="M59" i="14"/>
  <c r="K59" i="17"/>
  <c r="K87" i="21"/>
  <c r="K59" i="14"/>
  <c r="I59" i="17"/>
  <c r="I87" i="21"/>
  <c r="I59" i="14"/>
  <c r="G59" i="17"/>
  <c r="G87" i="21"/>
  <c r="G59" i="14"/>
  <c r="M58" i="17"/>
  <c r="M58" i="14"/>
  <c r="M86" i="21"/>
  <c r="K58" i="17"/>
  <c r="K58" i="14"/>
  <c r="K86" i="21"/>
  <c r="I58" i="17"/>
  <c r="I58" i="14"/>
  <c r="I86" i="21"/>
  <c r="G58" i="17"/>
  <c r="G58" i="14"/>
  <c r="G86" i="21"/>
  <c r="M184" i="17"/>
  <c r="M184" i="14"/>
  <c r="M212" i="21"/>
  <c r="K184" i="17"/>
  <c r="K212" i="21"/>
  <c r="K184" i="14"/>
  <c r="I184" i="17"/>
  <c r="I184" i="14"/>
  <c r="I212" i="21"/>
  <c r="G184" i="17"/>
  <c r="G184" i="14"/>
  <c r="G212" i="21"/>
  <c r="M57" i="17"/>
  <c r="M57" i="14"/>
  <c r="M85" i="21"/>
  <c r="K57" i="17"/>
  <c r="K57" i="14"/>
  <c r="K85" i="21"/>
  <c r="I57" i="17"/>
  <c r="I57" i="14"/>
  <c r="I85" i="21"/>
  <c r="G57" i="17"/>
  <c r="G57" i="14"/>
  <c r="G85" i="21"/>
  <c r="M56" i="17"/>
  <c r="M56" i="14"/>
  <c r="M84" i="21"/>
  <c r="K56" i="17"/>
  <c r="K56" i="14"/>
  <c r="K84" i="21"/>
  <c r="I56" i="17"/>
  <c r="I56" i="14"/>
  <c r="I84" i="21"/>
  <c r="G56" i="17"/>
  <c r="G56" i="14"/>
  <c r="G84" i="21"/>
  <c r="M183" i="17"/>
  <c r="M183" i="14"/>
  <c r="M211" i="21"/>
  <c r="K183" i="17"/>
  <c r="K183" i="14"/>
  <c r="K211" i="21"/>
  <c r="I183" i="17"/>
  <c r="I183" i="14"/>
  <c r="I211" i="21"/>
  <c r="G183" i="17"/>
  <c r="G183" i="14"/>
  <c r="G211" i="21"/>
  <c r="M175" i="17"/>
  <c r="M175" i="14"/>
  <c r="M203" i="21"/>
  <c r="K175" i="17"/>
  <c r="K175" i="14"/>
  <c r="K203" i="21"/>
  <c r="I175" i="17"/>
  <c r="I175" i="14"/>
  <c r="I203" i="21"/>
  <c r="G175" i="17"/>
  <c r="G175" i="14"/>
  <c r="G203" i="21"/>
  <c r="M55" i="17"/>
  <c r="M83" i="21"/>
  <c r="M55" i="14"/>
  <c r="K55" i="17"/>
  <c r="K83" i="21"/>
  <c r="K55" i="14"/>
  <c r="I55" i="17"/>
  <c r="I83" i="21"/>
  <c r="I55" i="14"/>
  <c r="G55" i="17"/>
  <c r="G83" i="21"/>
  <c r="G55" i="14"/>
  <c r="M54" i="17"/>
  <c r="M54" i="14"/>
  <c r="M82" i="21"/>
  <c r="K54" i="17"/>
  <c r="K54" i="14"/>
  <c r="K82" i="21"/>
  <c r="I54" i="17"/>
  <c r="I54" i="14"/>
  <c r="I82" i="21"/>
  <c r="G54" i="17"/>
  <c r="G54" i="14"/>
  <c r="G82" i="21"/>
  <c r="M53" i="17"/>
  <c r="M53" i="14"/>
  <c r="M81" i="21"/>
  <c r="K53" i="17"/>
  <c r="K53" i="14"/>
  <c r="K81" i="21"/>
  <c r="I53" i="17"/>
  <c r="I53" i="14"/>
  <c r="I81" i="21"/>
  <c r="G53" i="17"/>
  <c r="G53" i="14"/>
  <c r="G81" i="21"/>
  <c r="M52" i="17"/>
  <c r="M52" i="14"/>
  <c r="M80" i="21"/>
  <c r="K52" i="17"/>
  <c r="K52" i="14"/>
  <c r="K80" i="21"/>
  <c r="I52" i="17"/>
  <c r="I52" i="14"/>
  <c r="I80" i="21"/>
  <c r="G52" i="17"/>
  <c r="G52" i="14"/>
  <c r="G80" i="21"/>
  <c r="M51" i="17"/>
  <c r="M79" i="21"/>
  <c r="M51" i="14"/>
  <c r="K51" i="17"/>
  <c r="K79" i="21"/>
  <c r="K51" i="14"/>
  <c r="I51" i="17"/>
  <c r="I79" i="21"/>
  <c r="I51" i="14"/>
  <c r="G51" i="17"/>
  <c r="G79" i="21"/>
  <c r="G51" i="14"/>
  <c r="M50" i="17"/>
  <c r="M50" i="14"/>
  <c r="M78" i="21"/>
  <c r="K50" i="17"/>
  <c r="K50" i="14"/>
  <c r="K78" i="21"/>
  <c r="I50" i="17"/>
  <c r="I50" i="14"/>
  <c r="I78" i="21"/>
  <c r="G50" i="17"/>
  <c r="G50" i="14"/>
  <c r="G78" i="21"/>
  <c r="M49" i="17"/>
  <c r="M49" i="14"/>
  <c r="M77" i="21"/>
  <c r="K49" i="17"/>
  <c r="K49" i="14"/>
  <c r="K77" i="21"/>
  <c r="I49" i="17"/>
  <c r="I49" i="14"/>
  <c r="I77" i="21"/>
  <c r="G49" i="17"/>
  <c r="G49" i="14"/>
  <c r="G77" i="21"/>
  <c r="M48" i="17"/>
  <c r="M48" i="14"/>
  <c r="M76" i="21"/>
  <c r="K48" i="17"/>
  <c r="K48" i="14"/>
  <c r="K76" i="21"/>
  <c r="I48" i="17"/>
  <c r="I48" i="14"/>
  <c r="I76" i="21"/>
  <c r="G48" i="17"/>
  <c r="G48" i="14"/>
  <c r="G76" i="21"/>
  <c r="M182" i="17"/>
  <c r="M182" i="14"/>
  <c r="M210" i="21"/>
  <c r="K182" i="17"/>
  <c r="K182" i="14"/>
  <c r="K210" i="21"/>
  <c r="I182" i="17"/>
  <c r="I182" i="14"/>
  <c r="I210" i="21"/>
  <c r="G182" i="17"/>
  <c r="G182" i="14"/>
  <c r="G210" i="21"/>
  <c r="M47" i="17"/>
  <c r="M75" i="21"/>
  <c r="M47" i="14"/>
  <c r="K47" i="17"/>
  <c r="K75" i="21"/>
  <c r="K47" i="14"/>
  <c r="I47" i="17"/>
  <c r="I47" i="14"/>
  <c r="I75" i="21"/>
  <c r="G47" i="17"/>
  <c r="G47" i="14"/>
  <c r="G75" i="21"/>
  <c r="M46" i="17"/>
  <c r="M46" i="14"/>
  <c r="M74" i="21"/>
  <c r="K46" i="17"/>
  <c r="K46" i="14"/>
  <c r="K74" i="21"/>
  <c r="I46" i="17"/>
  <c r="I46" i="14"/>
  <c r="I74" i="21"/>
  <c r="G46" i="17"/>
  <c r="G46" i="14"/>
  <c r="G74" i="21"/>
  <c r="M45" i="17"/>
  <c r="M45" i="14"/>
  <c r="M73" i="21"/>
  <c r="K45" i="17"/>
  <c r="K45" i="14"/>
  <c r="K73" i="21"/>
  <c r="I45" i="17"/>
  <c r="I45" i="14"/>
  <c r="I73" i="21"/>
  <c r="G45" i="17"/>
  <c r="G45" i="14"/>
  <c r="G73" i="21"/>
  <c r="M44" i="17"/>
  <c r="M44" i="14"/>
  <c r="M72" i="21"/>
  <c r="K44" i="17"/>
  <c r="K44" i="14"/>
  <c r="K72" i="21"/>
  <c r="I44" i="17"/>
  <c r="I44" i="14"/>
  <c r="I72" i="21"/>
  <c r="G44" i="17"/>
  <c r="G44" i="14"/>
  <c r="G72" i="21"/>
  <c r="M43" i="17"/>
  <c r="M43" i="14"/>
  <c r="M71" i="21"/>
  <c r="K43" i="17"/>
  <c r="K43" i="14"/>
  <c r="K71" i="21"/>
  <c r="I43" i="17"/>
  <c r="I71" i="21"/>
  <c r="I43" i="14"/>
  <c r="G43" i="17"/>
  <c r="G71" i="21"/>
  <c r="G43" i="14"/>
  <c r="M42" i="17"/>
  <c r="M42" i="14"/>
  <c r="M70" i="21"/>
  <c r="K42" i="17"/>
  <c r="K42" i="14"/>
  <c r="K70" i="21"/>
  <c r="I42" i="17"/>
  <c r="I42" i="14"/>
  <c r="I70" i="21"/>
  <c r="G42" i="17"/>
  <c r="G42" i="14"/>
  <c r="G70" i="21"/>
  <c r="M41" i="17"/>
  <c r="M41" i="14"/>
  <c r="M69" i="21"/>
  <c r="K41" i="17"/>
  <c r="K41" i="14"/>
  <c r="K69" i="21"/>
  <c r="I41" i="17"/>
  <c r="I41" i="14"/>
  <c r="I69" i="21"/>
  <c r="G41" i="17"/>
  <c r="G41" i="14"/>
  <c r="G69" i="21"/>
  <c r="M40" i="17"/>
  <c r="M40" i="14"/>
  <c r="M68" i="21"/>
  <c r="K40" i="17"/>
  <c r="K40" i="14"/>
  <c r="K68" i="21"/>
  <c r="I40" i="17"/>
  <c r="I40" i="14"/>
  <c r="I68" i="21"/>
  <c r="G40" i="17"/>
  <c r="G40" i="14"/>
  <c r="G68" i="21"/>
  <c r="M39" i="17"/>
  <c r="M67" i="21"/>
  <c r="M39" i="14"/>
  <c r="K39" i="17"/>
  <c r="K67" i="21"/>
  <c r="K39" i="14"/>
  <c r="I39" i="17"/>
  <c r="I67" i="21"/>
  <c r="I39" i="14"/>
  <c r="G39" i="17"/>
  <c r="G67" i="21"/>
  <c r="G39" i="14"/>
  <c r="M38" i="17"/>
  <c r="M38" i="14"/>
  <c r="M66" i="21"/>
  <c r="K38" i="17"/>
  <c r="K38" i="14"/>
  <c r="K66" i="21"/>
  <c r="I38" i="17"/>
  <c r="I38" i="14"/>
  <c r="I66" i="21"/>
  <c r="G38" i="17"/>
  <c r="G38" i="14"/>
  <c r="G66" i="21"/>
  <c r="M37" i="17"/>
  <c r="M37" i="14"/>
  <c r="M65" i="21"/>
  <c r="K37" i="17"/>
  <c r="K37" i="14"/>
  <c r="K65" i="21"/>
  <c r="I37" i="17"/>
  <c r="I37" i="14"/>
  <c r="I65" i="21"/>
  <c r="G37" i="17"/>
  <c r="G37" i="14"/>
  <c r="G65" i="21"/>
  <c r="M36" i="17"/>
  <c r="M64" i="21"/>
  <c r="M36" i="14"/>
  <c r="K36" i="17"/>
  <c r="K64" i="21"/>
  <c r="K36" i="14"/>
  <c r="I36" i="17"/>
  <c r="I64" i="21"/>
  <c r="I36" i="14"/>
  <c r="G36" i="17"/>
  <c r="G64" i="21"/>
  <c r="G36" i="14"/>
  <c r="M35" i="17"/>
  <c r="M63" i="21"/>
  <c r="M35" i="14"/>
  <c r="K35" i="17"/>
  <c r="K63" i="21"/>
  <c r="K35" i="14"/>
  <c r="I35" i="17"/>
  <c r="I63" i="21"/>
  <c r="I35" i="14"/>
  <c r="G35" i="17"/>
  <c r="G63" i="21"/>
  <c r="G35" i="14"/>
  <c r="M34" i="17"/>
  <c r="M34" i="14"/>
  <c r="M62" i="21"/>
  <c r="K34" i="17"/>
  <c r="K34" i="14"/>
  <c r="K62" i="21"/>
  <c r="I34" i="17"/>
  <c r="I34" i="14"/>
  <c r="I62" i="21"/>
  <c r="G34" i="17"/>
  <c r="G34" i="14"/>
  <c r="G62" i="21"/>
  <c r="M33" i="17"/>
  <c r="M33" i="14"/>
  <c r="M61" i="21"/>
  <c r="K33" i="17"/>
  <c r="K33" i="14"/>
  <c r="K61" i="21"/>
  <c r="I33" i="17"/>
  <c r="I33" i="14"/>
  <c r="I61" i="21"/>
  <c r="G33" i="17"/>
  <c r="G33" i="14"/>
  <c r="G61" i="21"/>
  <c r="M32" i="17"/>
  <c r="M32" i="14"/>
  <c r="M60" i="21"/>
  <c r="K32" i="17"/>
  <c r="K32" i="14"/>
  <c r="K60" i="21"/>
  <c r="I32" i="17"/>
  <c r="I32" i="14"/>
  <c r="I60" i="21"/>
  <c r="G32" i="17"/>
  <c r="G32" i="14"/>
  <c r="G60" i="21"/>
  <c r="M31" i="17"/>
  <c r="M31" i="14"/>
  <c r="M59" i="21"/>
  <c r="K31" i="17"/>
  <c r="K31" i="14"/>
  <c r="K59" i="21"/>
  <c r="I31" i="17"/>
  <c r="I31" i="14"/>
  <c r="I59" i="21"/>
  <c r="G31" i="17"/>
  <c r="G31" i="14"/>
  <c r="G59" i="21"/>
  <c r="M30" i="17"/>
  <c r="M30" i="14"/>
  <c r="M58" i="21"/>
  <c r="K30" i="17"/>
  <c r="K30" i="14"/>
  <c r="K58" i="21"/>
  <c r="I30" i="17"/>
  <c r="I30" i="14"/>
  <c r="I58" i="21"/>
  <c r="G30" i="17"/>
  <c r="G30" i="14"/>
  <c r="G58" i="21"/>
  <c r="M29" i="17"/>
  <c r="M29" i="14"/>
  <c r="M57" i="21"/>
  <c r="K29" i="17"/>
  <c r="K29" i="14"/>
  <c r="K57" i="21"/>
  <c r="I29" i="17"/>
  <c r="I29" i="14"/>
  <c r="I57" i="21"/>
  <c r="G29" i="17"/>
  <c r="G29" i="14"/>
  <c r="G57" i="21"/>
  <c r="M28" i="17"/>
  <c r="M28" i="14"/>
  <c r="M56" i="21"/>
  <c r="K28" i="17"/>
  <c r="K28" i="14"/>
  <c r="K56" i="21"/>
  <c r="I28" i="17"/>
  <c r="I28" i="14"/>
  <c r="I56" i="21"/>
  <c r="G28" i="17"/>
  <c r="G28" i="14"/>
  <c r="G56" i="21"/>
  <c r="M27" i="17"/>
  <c r="M27" i="14"/>
  <c r="M55" i="21"/>
  <c r="K27" i="17"/>
  <c r="K55" i="21"/>
  <c r="K27" i="14"/>
  <c r="I27" i="17"/>
  <c r="I27" i="14"/>
  <c r="I55" i="21"/>
  <c r="G27" i="17"/>
  <c r="G55" i="21"/>
  <c r="G27" i="14"/>
  <c r="M181" i="17"/>
  <c r="M181" i="14"/>
  <c r="M209" i="21"/>
  <c r="K181" i="17"/>
  <c r="K181" i="14"/>
  <c r="K209" i="21"/>
  <c r="I181" i="17"/>
  <c r="I181" i="14"/>
  <c r="I209" i="21"/>
  <c r="G181" i="17"/>
  <c r="G181" i="14"/>
  <c r="G209" i="21"/>
  <c r="M180" i="17"/>
  <c r="M180" i="14"/>
  <c r="M208" i="21"/>
  <c r="K180" i="17"/>
  <c r="K180" i="14"/>
  <c r="K208" i="21"/>
  <c r="I180" i="17"/>
  <c r="I180" i="14"/>
  <c r="I208" i="21"/>
  <c r="G180" i="17"/>
  <c r="G180" i="14"/>
  <c r="G208" i="21"/>
  <c r="M179" i="17"/>
  <c r="M179" i="14"/>
  <c r="M207" i="21"/>
  <c r="K179" i="17"/>
  <c r="K179" i="14"/>
  <c r="K207" i="21"/>
  <c r="I179" i="17"/>
  <c r="I179" i="14"/>
  <c r="I207" i="21"/>
  <c r="G179" i="17"/>
  <c r="G179" i="14"/>
  <c r="G207" i="21"/>
  <c r="M178" i="17"/>
  <c r="M178" i="14"/>
  <c r="M206" i="21"/>
  <c r="K178" i="17"/>
  <c r="K178" i="14"/>
  <c r="K206" i="21"/>
  <c r="I178" i="17"/>
  <c r="I178" i="14"/>
  <c r="I206" i="21"/>
  <c r="G178" i="17"/>
  <c r="G178" i="14"/>
  <c r="G206" i="21"/>
  <c r="M26" i="17"/>
  <c r="M26" i="14"/>
  <c r="M54" i="21"/>
  <c r="K26" i="17"/>
  <c r="K26" i="14"/>
  <c r="K54" i="21"/>
  <c r="I26" i="17"/>
  <c r="I26" i="14"/>
  <c r="I54" i="21"/>
  <c r="G26" i="17"/>
  <c r="G26" i="14"/>
  <c r="G54" i="21"/>
  <c r="M25" i="17"/>
  <c r="M25" i="14"/>
  <c r="M53" i="21"/>
  <c r="K25" i="17"/>
  <c r="K25" i="14"/>
  <c r="K53" i="21"/>
  <c r="I25" i="17"/>
  <c r="I25" i="14"/>
  <c r="I53" i="21"/>
  <c r="G25" i="17"/>
  <c r="G25" i="14"/>
  <c r="G53" i="21"/>
  <c r="M24" i="17"/>
  <c r="M24" i="14"/>
  <c r="M52" i="21"/>
  <c r="K24" i="17"/>
  <c r="K24" i="14"/>
  <c r="K52" i="21"/>
  <c r="I24" i="17"/>
  <c r="I24" i="14"/>
  <c r="I52" i="21"/>
  <c r="G24" i="17"/>
  <c r="G24" i="14"/>
  <c r="G52" i="21"/>
  <c r="M23" i="17"/>
  <c r="M23" i="14"/>
  <c r="M51" i="21"/>
  <c r="K23" i="17"/>
  <c r="K23" i="14"/>
  <c r="K51" i="21"/>
  <c r="I23" i="17"/>
  <c r="I23" i="14"/>
  <c r="I51" i="21"/>
  <c r="G23" i="17"/>
  <c r="G23" i="14"/>
  <c r="G51" i="21"/>
  <c r="M22" i="17"/>
  <c r="M22" i="14"/>
  <c r="M50" i="21"/>
  <c r="K22" i="17"/>
  <c r="K22" i="14"/>
  <c r="K50" i="21"/>
  <c r="I22" i="17"/>
  <c r="I22" i="14"/>
  <c r="I50" i="21"/>
  <c r="G22" i="17"/>
  <c r="G22" i="14"/>
  <c r="G50" i="21"/>
  <c r="M21" i="17"/>
  <c r="M21" i="14"/>
  <c r="M49" i="21"/>
  <c r="K21" i="17"/>
  <c r="K21" i="14"/>
  <c r="K49" i="21"/>
  <c r="I21" i="17"/>
  <c r="I21" i="14"/>
  <c r="I49" i="21"/>
  <c r="G21" i="17"/>
  <c r="G21" i="14"/>
  <c r="G49" i="21"/>
  <c r="M20" i="17"/>
  <c r="M20" i="14"/>
  <c r="M48" i="21"/>
  <c r="K20" i="17"/>
  <c r="K20" i="14"/>
  <c r="K48" i="21"/>
  <c r="I20" i="17"/>
  <c r="I20" i="14"/>
  <c r="I48" i="21"/>
  <c r="G20" i="17"/>
  <c r="G20" i="14"/>
  <c r="G48" i="21"/>
  <c r="M19" i="17"/>
  <c r="M19" i="14"/>
  <c r="M47" i="21"/>
  <c r="K19" i="17"/>
  <c r="K19" i="14"/>
  <c r="K47" i="21"/>
  <c r="I19" i="17"/>
  <c r="I19" i="14"/>
  <c r="I47" i="21"/>
  <c r="G19" i="17"/>
  <c r="G19" i="14"/>
  <c r="G47" i="21"/>
  <c r="M18" i="17"/>
  <c r="M18" i="14"/>
  <c r="M46" i="21"/>
  <c r="K18" i="17"/>
  <c r="K18" i="14"/>
  <c r="K46" i="21"/>
  <c r="I18" i="17"/>
  <c r="I18" i="14"/>
  <c r="I46" i="21"/>
  <c r="G18" i="17"/>
  <c r="G18" i="14"/>
  <c r="G46" i="21"/>
  <c r="M17" i="17"/>
  <c r="M17" i="14"/>
  <c r="M45" i="21"/>
  <c r="K17" i="17"/>
  <c r="K17" i="14"/>
  <c r="K45" i="21"/>
  <c r="I17" i="17"/>
  <c r="I17" i="14"/>
  <c r="I45" i="21"/>
  <c r="G17" i="17"/>
  <c r="G17" i="14"/>
  <c r="G45" i="21"/>
  <c r="M16" i="17"/>
  <c r="M16" i="14"/>
  <c r="M44" i="21"/>
  <c r="K16" i="17"/>
  <c r="K16" i="14"/>
  <c r="K44" i="21"/>
  <c r="I16" i="17"/>
  <c r="I16" i="14"/>
  <c r="I44" i="21"/>
  <c r="G16" i="17"/>
  <c r="G16" i="14"/>
  <c r="G44" i="21"/>
  <c r="M15" i="17"/>
  <c r="M43" i="21"/>
  <c r="M15" i="14"/>
  <c r="K15" i="17"/>
  <c r="K43" i="21"/>
  <c r="K15" i="14"/>
  <c r="I15" i="17"/>
  <c r="I43" i="21"/>
  <c r="I15" i="14"/>
  <c r="G15" i="17"/>
  <c r="G43" i="21"/>
  <c r="G15" i="14"/>
  <c r="M14" i="17"/>
  <c r="M14" i="14"/>
  <c r="M42" i="21"/>
  <c r="K14" i="17"/>
  <c r="K14" i="14"/>
  <c r="K42" i="21"/>
  <c r="I14" i="17"/>
  <c r="I14" i="14"/>
  <c r="I42" i="21"/>
  <c r="G14" i="17"/>
  <c r="G14" i="14"/>
  <c r="G42" i="21"/>
  <c r="M177" i="17"/>
  <c r="M177" i="14"/>
  <c r="M205" i="21"/>
  <c r="K177" i="17"/>
  <c r="K177" i="14"/>
  <c r="K205" i="21"/>
  <c r="I177" i="17"/>
  <c r="I177" i="14"/>
  <c r="I205" i="21"/>
  <c r="G177" i="17"/>
  <c r="G177" i="14"/>
  <c r="G205" i="21"/>
  <c r="M13" i="17"/>
  <c r="M13" i="14"/>
  <c r="M41" i="21"/>
  <c r="K13" i="17"/>
  <c r="K13" i="14"/>
  <c r="K41" i="21"/>
  <c r="I13" i="17"/>
  <c r="I13" i="14"/>
  <c r="I41" i="21"/>
  <c r="G13" i="17"/>
  <c r="G13" i="14"/>
  <c r="G41" i="21"/>
  <c r="M12" i="17"/>
  <c r="M12" i="14"/>
  <c r="M40" i="21"/>
  <c r="K12" i="17"/>
  <c r="K12" i="14"/>
  <c r="K40" i="21"/>
  <c r="I12" i="17"/>
  <c r="I12" i="14"/>
  <c r="I40" i="21"/>
  <c r="G12" i="17"/>
  <c r="G12" i="14"/>
  <c r="G40" i="21"/>
  <c r="M11" i="17"/>
  <c r="M11" i="14"/>
  <c r="M39" i="21"/>
  <c r="K11" i="17"/>
  <c r="K11" i="14"/>
  <c r="K39" i="21"/>
  <c r="I11" i="17"/>
  <c r="I11" i="14"/>
  <c r="I39" i="21"/>
  <c r="G11" i="17"/>
  <c r="G11" i="14"/>
  <c r="G39" i="21"/>
  <c r="M10" i="17"/>
  <c r="M10" i="14"/>
  <c r="M38" i="21"/>
  <c r="K10" i="17"/>
  <c r="K10" i="14"/>
  <c r="K38" i="21"/>
  <c r="I10" i="17"/>
  <c r="I10" i="14"/>
  <c r="I38" i="21"/>
  <c r="G10" i="17"/>
  <c r="G10" i="14"/>
  <c r="G38" i="21"/>
  <c r="M9" i="17"/>
  <c r="M9" i="14"/>
  <c r="M37" i="21"/>
  <c r="K9" i="17"/>
  <c r="K9" i="14"/>
  <c r="K37" i="21"/>
  <c r="I9" i="17"/>
  <c r="I9" i="14"/>
  <c r="I37" i="21"/>
  <c r="G9" i="17"/>
  <c r="G9" i="14"/>
  <c r="G37" i="21"/>
  <c r="M8" i="17"/>
  <c r="M8" i="14"/>
  <c r="M36" i="21"/>
  <c r="K8" i="17"/>
  <c r="K8" i="14"/>
  <c r="K36" i="21"/>
  <c r="I8" i="17"/>
  <c r="I8" i="14"/>
  <c r="I36" i="21"/>
  <c r="G8" i="17"/>
  <c r="G8" i="14"/>
  <c r="G36" i="21"/>
  <c r="M7" i="17"/>
  <c r="M7" i="14"/>
  <c r="M35" i="21"/>
  <c r="K7" i="17"/>
  <c r="K7" i="14"/>
  <c r="K35" i="21"/>
  <c r="I7" i="17"/>
  <c r="I7" i="14"/>
  <c r="I35" i="21"/>
  <c r="G7" i="17"/>
  <c r="G7" i="14"/>
  <c r="G35" i="21"/>
  <c r="M6" i="17"/>
  <c r="M6" i="14"/>
  <c r="M34" i="21"/>
  <c r="K6" i="17"/>
  <c r="K6" i="14"/>
  <c r="K34" i="21"/>
  <c r="I6" i="17"/>
  <c r="I6" i="14"/>
  <c r="I34" i="21"/>
  <c r="G6" i="17"/>
  <c r="G6" i="14"/>
  <c r="G34" i="21"/>
  <c r="T103" i="17"/>
  <c r="T103" i="14"/>
  <c r="T131" i="21"/>
  <c r="R103" i="17"/>
  <c r="R103" i="14"/>
  <c r="R131" i="21"/>
  <c r="P103" i="17"/>
  <c r="P103" i="14"/>
  <c r="P131" i="21"/>
  <c r="N103" i="17"/>
  <c r="N103" i="14"/>
  <c r="N131" i="21"/>
  <c r="T102" i="17"/>
  <c r="T102" i="14"/>
  <c r="T130" i="21"/>
  <c r="R102" i="17"/>
  <c r="R102" i="14"/>
  <c r="R130" i="21"/>
  <c r="P102" i="17"/>
  <c r="P102" i="14"/>
  <c r="P130" i="21"/>
  <c r="N102" i="17"/>
  <c r="N102" i="14"/>
  <c r="N130" i="21"/>
  <c r="T101" i="17"/>
  <c r="T101" i="14"/>
  <c r="T129" i="21"/>
  <c r="R101" i="17"/>
  <c r="R101" i="14"/>
  <c r="R129" i="21"/>
  <c r="P101" i="17"/>
  <c r="P101" i="14"/>
  <c r="P129" i="21"/>
  <c r="N101" i="17"/>
  <c r="N101" i="14"/>
  <c r="N129" i="21"/>
  <c r="T100" i="17"/>
  <c r="T100" i="14"/>
  <c r="T128" i="21"/>
  <c r="R100" i="17"/>
  <c r="R100" i="14"/>
  <c r="R128" i="21"/>
  <c r="P100" i="17"/>
  <c r="P100" i="14"/>
  <c r="P128" i="21"/>
  <c r="N100" i="17"/>
  <c r="N100" i="14"/>
  <c r="N128" i="21"/>
  <c r="T99" i="17"/>
  <c r="T99" i="14"/>
  <c r="T127" i="21"/>
  <c r="R99" i="17"/>
  <c r="R99" i="14"/>
  <c r="R127" i="21"/>
  <c r="P99" i="17"/>
  <c r="P99" i="14"/>
  <c r="P127" i="21"/>
  <c r="N99" i="17"/>
  <c r="N99" i="14"/>
  <c r="N127" i="21"/>
  <c r="T98" i="17"/>
  <c r="T98" i="14"/>
  <c r="T126" i="21"/>
  <c r="R98" i="17"/>
  <c r="R98" i="14"/>
  <c r="R126" i="21"/>
  <c r="P98" i="17"/>
  <c r="P98" i="14"/>
  <c r="P126" i="21"/>
  <c r="N98" i="17"/>
  <c r="N98" i="14"/>
  <c r="N126" i="21"/>
  <c r="T97" i="17"/>
  <c r="T97" i="14"/>
  <c r="T125" i="21"/>
  <c r="R97" i="17"/>
  <c r="R97" i="14"/>
  <c r="R125" i="21"/>
  <c r="P97" i="17"/>
  <c r="P97" i="14"/>
  <c r="P125" i="21"/>
  <c r="N97" i="17"/>
  <c r="N97" i="14"/>
  <c r="N125" i="21"/>
  <c r="T96" i="17"/>
  <c r="T96" i="14"/>
  <c r="T124" i="21"/>
  <c r="R96" i="17"/>
  <c r="R96" i="14"/>
  <c r="R124" i="21"/>
  <c r="P96" i="17"/>
  <c r="P96" i="14"/>
  <c r="P124" i="21"/>
  <c r="N96" i="17"/>
  <c r="N96" i="14"/>
  <c r="N124" i="21"/>
  <c r="T95" i="17"/>
  <c r="T95" i="14"/>
  <c r="T123" i="21"/>
  <c r="R95" i="17"/>
  <c r="R95" i="14"/>
  <c r="R123" i="21"/>
  <c r="P95" i="17"/>
  <c r="P95" i="14"/>
  <c r="P123" i="21"/>
  <c r="N95" i="17"/>
  <c r="N95" i="14"/>
  <c r="N123" i="21"/>
  <c r="T94" i="17"/>
  <c r="T94" i="14"/>
  <c r="T122" i="21"/>
  <c r="R94" i="17"/>
  <c r="R94" i="14"/>
  <c r="R122" i="21"/>
  <c r="P94" i="17"/>
  <c r="P94" i="14"/>
  <c r="P122" i="21"/>
  <c r="N94" i="17"/>
  <c r="N94" i="14"/>
  <c r="N122" i="21"/>
  <c r="T93" i="17"/>
  <c r="T93" i="14"/>
  <c r="T121" i="21"/>
  <c r="R93" i="17"/>
  <c r="R93" i="14"/>
  <c r="R121" i="21"/>
  <c r="P93" i="17"/>
  <c r="P93" i="14"/>
  <c r="P121" i="21"/>
  <c r="N93" i="17"/>
  <c r="N93" i="14"/>
  <c r="N121" i="21"/>
  <c r="T92" i="17"/>
  <c r="T92" i="14"/>
  <c r="T120" i="21"/>
  <c r="R92" i="17"/>
  <c r="R92" i="14"/>
  <c r="R120" i="21"/>
  <c r="P92" i="17"/>
  <c r="P92" i="14"/>
  <c r="P120" i="21"/>
  <c r="N92" i="17"/>
  <c r="N92" i="14"/>
  <c r="N120" i="21"/>
  <c r="T91" i="17"/>
  <c r="T119" i="21"/>
  <c r="T91" i="14"/>
  <c r="R91" i="17"/>
  <c r="R119" i="21"/>
  <c r="R91" i="14"/>
  <c r="P91" i="17"/>
  <c r="P119" i="21"/>
  <c r="P91" i="14"/>
  <c r="N91" i="17"/>
  <c r="N119" i="21"/>
  <c r="N91" i="14"/>
  <c r="T90" i="17"/>
  <c r="T90" i="14"/>
  <c r="T118" i="21"/>
  <c r="R90" i="17"/>
  <c r="R90" i="14"/>
  <c r="R118" i="21"/>
  <c r="P90" i="17"/>
  <c r="P90" i="14"/>
  <c r="P118" i="21"/>
  <c r="N90" i="17"/>
  <c r="N90" i="14"/>
  <c r="N118" i="21"/>
  <c r="T171" i="17"/>
  <c r="T171" i="14"/>
  <c r="T199" i="21"/>
  <c r="R171" i="17"/>
  <c r="R171" i="14"/>
  <c r="R199" i="21"/>
  <c r="P171" i="17"/>
  <c r="P171" i="14"/>
  <c r="P199" i="21"/>
  <c r="N171" i="17"/>
  <c r="N171" i="14"/>
  <c r="N199" i="21"/>
  <c r="T174" i="17"/>
  <c r="T174" i="14"/>
  <c r="T202" i="21"/>
  <c r="R174" i="17"/>
  <c r="R174" i="14"/>
  <c r="R202" i="21"/>
  <c r="P174" i="17"/>
  <c r="P174" i="14"/>
  <c r="P202" i="21"/>
  <c r="N174" i="17"/>
  <c r="N174" i="14"/>
  <c r="N202" i="21"/>
  <c r="T173" i="17"/>
  <c r="T173" i="14"/>
  <c r="T201" i="21"/>
  <c r="R173" i="17"/>
  <c r="R173" i="14"/>
  <c r="R201" i="21"/>
  <c r="P173" i="17"/>
  <c r="P173" i="14"/>
  <c r="P201" i="21"/>
  <c r="N173" i="17"/>
  <c r="N173" i="14"/>
  <c r="N201" i="21"/>
  <c r="T107" i="17"/>
  <c r="T107" i="14"/>
  <c r="T135" i="21"/>
  <c r="R107" i="17"/>
  <c r="R107" i="14"/>
  <c r="R135" i="21"/>
  <c r="P107" i="17"/>
  <c r="P107" i="14"/>
  <c r="P135" i="21"/>
  <c r="N107" i="17"/>
  <c r="N107" i="14"/>
  <c r="N135" i="21"/>
  <c r="T170" i="17"/>
  <c r="T170" i="14"/>
  <c r="T198" i="21"/>
  <c r="R170" i="17"/>
  <c r="R170" i="14"/>
  <c r="R198" i="21"/>
  <c r="P170" i="17"/>
  <c r="P170" i="14"/>
  <c r="P198" i="21"/>
  <c r="N170" i="17"/>
  <c r="N170" i="14"/>
  <c r="N198" i="21"/>
  <c r="T220" i="17"/>
  <c r="T220" i="14"/>
  <c r="T248" i="21"/>
  <c r="R220" i="14"/>
  <c r="R220" i="17"/>
  <c r="R248" i="21"/>
  <c r="P220" i="14"/>
  <c r="P220" i="17"/>
  <c r="P248" i="21"/>
  <c r="N220" i="17"/>
  <c r="N220" i="14"/>
  <c r="N248" i="21"/>
  <c r="T169" i="17"/>
  <c r="T169" i="14"/>
  <c r="T197" i="21"/>
  <c r="R169" i="17"/>
  <c r="R169" i="14"/>
  <c r="R197" i="21"/>
  <c r="P169" i="17"/>
  <c r="P169" i="14"/>
  <c r="P197" i="21"/>
  <c r="N169" i="17"/>
  <c r="N169" i="14"/>
  <c r="N197" i="21"/>
  <c r="T172" i="17"/>
  <c r="T172" i="14"/>
  <c r="T200" i="21"/>
  <c r="R172" i="17"/>
  <c r="R172" i="14"/>
  <c r="R200" i="21"/>
  <c r="P172" i="17"/>
  <c r="P172" i="14"/>
  <c r="P200" i="21"/>
  <c r="N172" i="17"/>
  <c r="N172" i="14"/>
  <c r="N200" i="21"/>
  <c r="T168" i="17"/>
  <c r="T168" i="14"/>
  <c r="T196" i="21"/>
  <c r="R168" i="17"/>
  <c r="R168" i="14"/>
  <c r="R196" i="21"/>
  <c r="P168" i="17"/>
  <c r="P168" i="14"/>
  <c r="P196" i="21"/>
  <c r="N168" i="17"/>
  <c r="N168" i="14"/>
  <c r="N196" i="21"/>
  <c r="T167" i="17"/>
  <c r="T167" i="14"/>
  <c r="T195" i="21"/>
  <c r="R167" i="17"/>
  <c r="R167" i="14"/>
  <c r="R195" i="21"/>
  <c r="P167" i="17"/>
  <c r="P167" i="14"/>
  <c r="P195" i="21"/>
  <c r="N167" i="17"/>
  <c r="N167" i="14"/>
  <c r="N195" i="21"/>
  <c r="T219" i="14"/>
  <c r="T219" i="17"/>
  <c r="T247" i="21"/>
  <c r="R219" i="14"/>
  <c r="R219" i="17"/>
  <c r="R247" i="21"/>
  <c r="P219" i="14"/>
  <c r="P219" i="17"/>
  <c r="P247" i="21"/>
  <c r="N219" i="14"/>
  <c r="N219" i="17"/>
  <c r="N247" i="21"/>
  <c r="T166" i="17"/>
  <c r="T166" i="14"/>
  <c r="T194" i="21"/>
  <c r="R166" i="17"/>
  <c r="R166" i="14"/>
  <c r="R194" i="21"/>
  <c r="P166" i="17"/>
  <c r="P166" i="14"/>
  <c r="P194" i="21"/>
  <c r="N166" i="17"/>
  <c r="N166" i="14"/>
  <c r="N194" i="21"/>
  <c r="T165" i="17"/>
  <c r="T165" i="14"/>
  <c r="T193" i="21"/>
  <c r="R165" i="17"/>
  <c r="R165" i="14"/>
  <c r="R193" i="21"/>
  <c r="P165" i="17"/>
  <c r="P165" i="14"/>
  <c r="P193" i="21"/>
  <c r="N165" i="17"/>
  <c r="N165" i="14"/>
  <c r="N193" i="21"/>
  <c r="T164" i="17"/>
  <c r="T164" i="14"/>
  <c r="T192" i="21"/>
  <c r="R164" i="17"/>
  <c r="R164" i="14"/>
  <c r="R192" i="21"/>
  <c r="P164" i="17"/>
  <c r="P164" i="14"/>
  <c r="P192" i="21"/>
  <c r="N164" i="17"/>
  <c r="N164" i="14"/>
  <c r="N192" i="21"/>
  <c r="T218" i="17"/>
  <c r="T246" i="21"/>
  <c r="T218" i="14"/>
  <c r="R246" i="21"/>
  <c r="R218" i="14"/>
  <c r="R218" i="17"/>
  <c r="P218" i="17"/>
  <c r="P246" i="21"/>
  <c r="P218" i="14"/>
  <c r="N246" i="21"/>
  <c r="N218" i="17"/>
  <c r="N218" i="14"/>
  <c r="T163" i="17"/>
  <c r="T163" i="14"/>
  <c r="T191" i="21"/>
  <c r="R163" i="17"/>
  <c r="R163" i="14"/>
  <c r="R191" i="21"/>
  <c r="P163" i="17"/>
  <c r="P163" i="14"/>
  <c r="P191" i="21"/>
  <c r="N163" i="17"/>
  <c r="N163" i="14"/>
  <c r="N191" i="21"/>
  <c r="T162" i="17"/>
  <c r="T162" i="14"/>
  <c r="T190" i="21"/>
  <c r="R162" i="17"/>
  <c r="R162" i="14"/>
  <c r="R190" i="21"/>
  <c r="P162" i="17"/>
  <c r="P162" i="14"/>
  <c r="P190" i="21"/>
  <c r="N162" i="17"/>
  <c r="N162" i="14"/>
  <c r="N190" i="21"/>
  <c r="T217" i="14"/>
  <c r="T217" i="17"/>
  <c r="T245" i="21"/>
  <c r="R217" i="17"/>
  <c r="R217" i="14"/>
  <c r="R245" i="21"/>
  <c r="P217" i="17"/>
  <c r="P245" i="21"/>
  <c r="P217" i="14"/>
  <c r="N245" i="21"/>
  <c r="N217" i="17"/>
  <c r="N217" i="14"/>
  <c r="T216" i="17"/>
  <c r="T216" i="14"/>
  <c r="T244" i="21"/>
  <c r="R216" i="17"/>
  <c r="R216" i="14"/>
  <c r="R244" i="21"/>
  <c r="P216" i="17"/>
  <c r="P216" i="14"/>
  <c r="P244" i="21"/>
  <c r="N216" i="17"/>
  <c r="N216" i="14"/>
  <c r="N244" i="21"/>
  <c r="T161" i="17"/>
  <c r="T161" i="14"/>
  <c r="T189" i="21"/>
  <c r="R161" i="17"/>
  <c r="R161" i="14"/>
  <c r="R189" i="21"/>
  <c r="P161" i="17"/>
  <c r="P161" i="14"/>
  <c r="P189" i="21"/>
  <c r="N161" i="17"/>
  <c r="N161" i="14"/>
  <c r="N189" i="21"/>
  <c r="T215" i="14"/>
  <c r="T215" i="17"/>
  <c r="T243" i="21"/>
  <c r="R215" i="14"/>
  <c r="R215" i="17"/>
  <c r="R243" i="21"/>
  <c r="P215" i="17"/>
  <c r="P215" i="14"/>
  <c r="P243" i="21"/>
  <c r="N215" i="17"/>
  <c r="N215" i="14"/>
  <c r="N243" i="21"/>
  <c r="T214" i="17"/>
  <c r="T242" i="21"/>
  <c r="T214" i="14"/>
  <c r="R214" i="17"/>
  <c r="R242" i="21"/>
  <c r="R214" i="14"/>
  <c r="P214" i="17"/>
  <c r="P242" i="21"/>
  <c r="P214" i="14"/>
  <c r="N214" i="17"/>
  <c r="N242" i="21"/>
  <c r="N214" i="14"/>
  <c r="T213" i="17"/>
  <c r="T213" i="14"/>
  <c r="T241" i="21"/>
  <c r="R241" i="21"/>
  <c r="R213" i="14"/>
  <c r="R213" i="17"/>
  <c r="P213" i="17"/>
  <c r="P213" i="14"/>
  <c r="P241" i="21"/>
  <c r="N213" i="17"/>
  <c r="N213" i="14"/>
  <c r="N241" i="21"/>
  <c r="T160" i="17"/>
  <c r="T188" i="21"/>
  <c r="T160" i="14"/>
  <c r="R160" i="17"/>
  <c r="R188" i="21"/>
  <c r="R160" i="14"/>
  <c r="P160" i="17"/>
  <c r="P188" i="21"/>
  <c r="P160" i="14"/>
  <c r="N160" i="17"/>
  <c r="N188" i="21"/>
  <c r="N160" i="14"/>
  <c r="T159" i="17"/>
  <c r="T159" i="14"/>
  <c r="T187" i="21"/>
  <c r="R159" i="17"/>
  <c r="R159" i="14"/>
  <c r="R187" i="21"/>
  <c r="P159" i="17"/>
  <c r="P159" i="14"/>
  <c r="P187" i="21"/>
  <c r="N159" i="17"/>
  <c r="N159" i="14"/>
  <c r="N187" i="21"/>
  <c r="T212" i="17"/>
  <c r="T240" i="21"/>
  <c r="T212" i="14"/>
  <c r="R212" i="17"/>
  <c r="R240" i="21"/>
  <c r="R212" i="14"/>
  <c r="P212" i="17"/>
  <c r="P240" i="21"/>
  <c r="P212" i="14"/>
  <c r="N212" i="17"/>
  <c r="N240" i="21"/>
  <c r="N212" i="14"/>
  <c r="T106" i="17"/>
  <c r="T106" i="14"/>
  <c r="T134" i="21"/>
  <c r="R106" i="17"/>
  <c r="R106" i="14"/>
  <c r="R134" i="21"/>
  <c r="P106" i="17"/>
  <c r="P106" i="14"/>
  <c r="P134" i="21"/>
  <c r="N106" i="17"/>
  <c r="N106" i="14"/>
  <c r="N134" i="21"/>
  <c r="T211" i="14"/>
  <c r="T211" i="17"/>
  <c r="T239" i="21"/>
  <c r="R211" i="14"/>
  <c r="R211" i="17"/>
  <c r="R239" i="21"/>
  <c r="P211" i="14"/>
  <c r="P211" i="17"/>
  <c r="P239" i="21"/>
  <c r="N211" i="14"/>
  <c r="N211" i="17"/>
  <c r="N239" i="21"/>
  <c r="T210" i="17"/>
  <c r="T210" i="14"/>
  <c r="T238" i="21"/>
  <c r="R210" i="17"/>
  <c r="R210" i="14"/>
  <c r="R238" i="21"/>
  <c r="P210" i="17"/>
  <c r="P210" i="14"/>
  <c r="P238" i="21"/>
  <c r="N210" i="17"/>
  <c r="N210" i="14"/>
  <c r="N238" i="21"/>
  <c r="T209" i="17"/>
  <c r="T209" i="14"/>
  <c r="T237" i="21"/>
  <c r="R209" i="17"/>
  <c r="R209" i="14"/>
  <c r="R237" i="21"/>
  <c r="P209" i="17"/>
  <c r="P209" i="14"/>
  <c r="P237" i="21"/>
  <c r="N209" i="17"/>
  <c r="N209" i="14"/>
  <c r="N237" i="21"/>
  <c r="T105" i="17"/>
  <c r="T105" i="14"/>
  <c r="T133" i="21"/>
  <c r="R105" i="17"/>
  <c r="R105" i="14"/>
  <c r="R133" i="21"/>
  <c r="P105" i="17"/>
  <c r="P105" i="14"/>
  <c r="P133" i="21"/>
  <c r="N105" i="17"/>
  <c r="N105" i="14"/>
  <c r="N133" i="21"/>
  <c r="T208" i="17"/>
  <c r="T236" i="21"/>
  <c r="T208" i="14"/>
  <c r="R208" i="17"/>
  <c r="R236" i="21"/>
  <c r="R208" i="14"/>
  <c r="P208" i="17"/>
  <c r="P236" i="21"/>
  <c r="P208" i="14"/>
  <c r="N208" i="17"/>
  <c r="N236" i="21"/>
  <c r="N208" i="14"/>
  <c r="T158" i="17"/>
  <c r="T158" i="14"/>
  <c r="T186" i="21"/>
  <c r="R158" i="17"/>
  <c r="R158" i="14"/>
  <c r="R186" i="21"/>
  <c r="P158" i="17"/>
  <c r="P158" i="14"/>
  <c r="P186" i="21"/>
  <c r="N158" i="17"/>
  <c r="N158" i="14"/>
  <c r="N186" i="21"/>
  <c r="T157" i="17"/>
  <c r="T157" i="14"/>
  <c r="T185" i="21"/>
  <c r="R157" i="17"/>
  <c r="R157" i="14"/>
  <c r="R185" i="21"/>
  <c r="P157" i="17"/>
  <c r="P157" i="14"/>
  <c r="P185" i="21"/>
  <c r="N157" i="17"/>
  <c r="N157" i="14"/>
  <c r="N185" i="21"/>
  <c r="T156" i="17"/>
  <c r="T156" i="14"/>
  <c r="T184" i="21"/>
  <c r="R156" i="17"/>
  <c r="R156" i="14"/>
  <c r="R184" i="21"/>
  <c r="P156" i="17"/>
  <c r="P156" i="14"/>
  <c r="P184" i="21"/>
  <c r="N156" i="17"/>
  <c r="N156" i="14"/>
  <c r="N184" i="21"/>
  <c r="T207" i="17"/>
  <c r="T207" i="14"/>
  <c r="T235" i="21"/>
  <c r="R207" i="17"/>
  <c r="R207" i="14"/>
  <c r="R235" i="21"/>
  <c r="P207" i="17"/>
  <c r="P207" i="14"/>
  <c r="P235" i="21"/>
  <c r="N207" i="17"/>
  <c r="N207" i="14"/>
  <c r="N235" i="21"/>
  <c r="T155" i="17"/>
  <c r="T155" i="14"/>
  <c r="T183" i="21"/>
  <c r="R155" i="17"/>
  <c r="R155" i="14"/>
  <c r="R183" i="21"/>
  <c r="P155" i="17"/>
  <c r="P155" i="14"/>
  <c r="P183" i="21"/>
  <c r="N155" i="17"/>
  <c r="N155" i="14"/>
  <c r="N183" i="21"/>
  <c r="T206" i="17"/>
  <c r="T206" i="14"/>
  <c r="T234" i="21"/>
  <c r="R206" i="17"/>
  <c r="R206" i="14"/>
  <c r="R234" i="21"/>
  <c r="P206" i="17"/>
  <c r="P206" i="14"/>
  <c r="P234" i="21"/>
  <c r="N206" i="17"/>
  <c r="N206" i="14"/>
  <c r="N234" i="21"/>
  <c r="T205" i="17"/>
  <c r="T205" i="14"/>
  <c r="T233" i="21"/>
  <c r="R205" i="17"/>
  <c r="R205" i="14"/>
  <c r="R233" i="21"/>
  <c r="P205" i="17"/>
  <c r="P205" i="14"/>
  <c r="P233" i="21"/>
  <c r="N205" i="17"/>
  <c r="N205" i="14"/>
  <c r="N233" i="21"/>
  <c r="T204" i="17"/>
  <c r="T204" i="14"/>
  <c r="T232" i="21"/>
  <c r="R204" i="17"/>
  <c r="R204" i="14"/>
  <c r="R232" i="21"/>
  <c r="P204" i="17"/>
  <c r="P204" i="14"/>
  <c r="P232" i="21"/>
  <c r="N204" i="17"/>
  <c r="N204" i="14"/>
  <c r="N232" i="21"/>
  <c r="T154" i="17"/>
  <c r="T154" i="14"/>
  <c r="T182" i="21"/>
  <c r="R154" i="17"/>
  <c r="R154" i="14"/>
  <c r="R182" i="21"/>
  <c r="P154" i="17"/>
  <c r="P154" i="14"/>
  <c r="P182" i="21"/>
  <c r="N154" i="17"/>
  <c r="N154" i="14"/>
  <c r="N182" i="21"/>
  <c r="T104" i="17"/>
  <c r="T104" i="14"/>
  <c r="T132" i="21"/>
  <c r="R104" i="17"/>
  <c r="R104" i="14"/>
  <c r="R132" i="21"/>
  <c r="P104" i="17"/>
  <c r="P104" i="14"/>
  <c r="P132" i="21"/>
  <c r="N104" i="17"/>
  <c r="N104" i="14"/>
  <c r="N132" i="21"/>
  <c r="T153" i="17"/>
  <c r="T153" i="14"/>
  <c r="T181" i="21"/>
  <c r="R153" i="17"/>
  <c r="R153" i="14"/>
  <c r="R181" i="21"/>
  <c r="P153" i="17"/>
  <c r="P153" i="14"/>
  <c r="P181" i="21"/>
  <c r="N153" i="17"/>
  <c r="N153" i="14"/>
  <c r="N181" i="21"/>
  <c r="T203" i="17"/>
  <c r="T203" i="14"/>
  <c r="T231" i="21"/>
  <c r="R203" i="17"/>
  <c r="R203" i="14"/>
  <c r="R231" i="21"/>
  <c r="P203" i="17"/>
  <c r="P203" i="14"/>
  <c r="P231" i="21"/>
  <c r="N203" i="17"/>
  <c r="N203" i="14"/>
  <c r="N231" i="21"/>
  <c r="T202" i="17"/>
  <c r="T202" i="14"/>
  <c r="T230" i="21"/>
  <c r="R202" i="17"/>
  <c r="R202" i="14"/>
  <c r="R230" i="21"/>
  <c r="P202" i="17"/>
  <c r="P202" i="14"/>
  <c r="P230" i="21"/>
  <c r="N202" i="17"/>
  <c r="N202" i="14"/>
  <c r="N230" i="21"/>
  <c r="T201" i="17"/>
  <c r="T201" i="14"/>
  <c r="T229" i="21"/>
  <c r="R201" i="17"/>
  <c r="R201" i="14"/>
  <c r="R229" i="21"/>
  <c r="P201" i="17"/>
  <c r="P201" i="14"/>
  <c r="P229" i="21"/>
  <c r="N201" i="17"/>
  <c r="N201" i="14"/>
  <c r="N229" i="21"/>
  <c r="T200" i="17"/>
  <c r="T200" i="14"/>
  <c r="T228" i="21"/>
  <c r="R200" i="17"/>
  <c r="R200" i="14"/>
  <c r="R228" i="21"/>
  <c r="P200" i="17"/>
  <c r="P200" i="14"/>
  <c r="P228" i="21"/>
  <c r="N200" i="17"/>
  <c r="N200" i="14"/>
  <c r="N228" i="21"/>
  <c r="T199" i="17"/>
  <c r="T199" i="14"/>
  <c r="T227" i="21"/>
  <c r="R199" i="17"/>
  <c r="R199" i="14"/>
  <c r="R227" i="21"/>
  <c r="P199" i="17"/>
  <c r="P199" i="14"/>
  <c r="P227" i="21"/>
  <c r="N199" i="17"/>
  <c r="N199" i="14"/>
  <c r="N227" i="21"/>
  <c r="T152" i="17"/>
  <c r="T152" i="14"/>
  <c r="T180" i="21"/>
  <c r="R152" i="17"/>
  <c r="R152" i="14"/>
  <c r="R180" i="21"/>
  <c r="P152" i="17"/>
  <c r="P152" i="14"/>
  <c r="P180" i="21"/>
  <c r="N152" i="17"/>
  <c r="N152" i="14"/>
  <c r="N180" i="21"/>
  <c r="T151" i="17"/>
  <c r="T151" i="14"/>
  <c r="T179" i="21"/>
  <c r="R151" i="17"/>
  <c r="R151" i="14"/>
  <c r="R179" i="21"/>
  <c r="P151" i="17"/>
  <c r="P151" i="14"/>
  <c r="P179" i="21"/>
  <c r="N151" i="17"/>
  <c r="N151" i="14"/>
  <c r="N179" i="21"/>
  <c r="T150" i="17"/>
  <c r="T150" i="14"/>
  <c r="T178" i="21"/>
  <c r="R150" i="17"/>
  <c r="R150" i="14"/>
  <c r="R178" i="21"/>
  <c r="P150" i="17"/>
  <c r="P150" i="14"/>
  <c r="P178" i="21"/>
  <c r="N150" i="17"/>
  <c r="N150" i="14"/>
  <c r="N178" i="21"/>
  <c r="T149" i="17"/>
  <c r="T149" i="14"/>
  <c r="T177" i="21"/>
  <c r="R149" i="17"/>
  <c r="R149" i="14"/>
  <c r="R177" i="21"/>
  <c r="P149" i="17"/>
  <c r="P149" i="14"/>
  <c r="P177" i="21"/>
  <c r="N149" i="17"/>
  <c r="N149" i="14"/>
  <c r="N177" i="21"/>
  <c r="T148" i="17"/>
  <c r="T148" i="14"/>
  <c r="T176" i="21"/>
  <c r="R148" i="17"/>
  <c r="R148" i="14"/>
  <c r="R176" i="21"/>
  <c r="P148" i="17"/>
  <c r="P148" i="14"/>
  <c r="P176" i="21"/>
  <c r="N148" i="17"/>
  <c r="N148" i="14"/>
  <c r="N176" i="21"/>
  <c r="T147" i="17"/>
  <c r="T147" i="14"/>
  <c r="T175" i="21"/>
  <c r="R147" i="17"/>
  <c r="R147" i="14"/>
  <c r="R175" i="21"/>
  <c r="P147" i="17"/>
  <c r="P147" i="14"/>
  <c r="P175" i="21"/>
  <c r="N147" i="17"/>
  <c r="N147" i="14"/>
  <c r="N175" i="21"/>
  <c r="T146" i="17"/>
  <c r="T146" i="14"/>
  <c r="T174" i="21"/>
  <c r="R146" i="17"/>
  <c r="R146" i="14"/>
  <c r="R174" i="21"/>
  <c r="P146" i="17"/>
  <c r="P146" i="14"/>
  <c r="P174" i="21"/>
  <c r="N146" i="17"/>
  <c r="N146" i="14"/>
  <c r="N174" i="21"/>
  <c r="T145" i="17"/>
  <c r="T145" i="14"/>
  <c r="T173" i="21"/>
  <c r="R145" i="17"/>
  <c r="R145" i="14"/>
  <c r="R173" i="21"/>
  <c r="P145" i="17"/>
  <c r="P145" i="14"/>
  <c r="P173" i="21"/>
  <c r="N145" i="17"/>
  <c r="N145" i="14"/>
  <c r="N173" i="21"/>
  <c r="T144" i="17"/>
  <c r="T144" i="14"/>
  <c r="T172" i="21"/>
  <c r="R144" i="17"/>
  <c r="R172" i="21"/>
  <c r="R144" i="14"/>
  <c r="P144" i="17"/>
  <c r="P144" i="14"/>
  <c r="P172" i="21"/>
  <c r="N144" i="17"/>
  <c r="N144" i="14"/>
  <c r="N172" i="21"/>
  <c r="T143" i="17"/>
  <c r="T143" i="14"/>
  <c r="T171" i="21"/>
  <c r="R143" i="17"/>
  <c r="R143" i="14"/>
  <c r="R171" i="21"/>
  <c r="P143" i="17"/>
  <c r="P143" i="14"/>
  <c r="P171" i="21"/>
  <c r="N143" i="17"/>
  <c r="N143" i="14"/>
  <c r="N171" i="21"/>
  <c r="T142" i="17"/>
  <c r="T142" i="14"/>
  <c r="T170" i="21"/>
  <c r="R142" i="17"/>
  <c r="R142" i="14"/>
  <c r="R170" i="21"/>
  <c r="P142" i="17"/>
  <c r="P142" i="14"/>
  <c r="P170" i="21"/>
  <c r="N142" i="17"/>
  <c r="N142" i="14"/>
  <c r="N170" i="21"/>
  <c r="T141" i="17"/>
  <c r="T141" i="14"/>
  <c r="T169" i="21"/>
  <c r="R141" i="17"/>
  <c r="R141" i="14"/>
  <c r="R169" i="21"/>
  <c r="P141" i="17"/>
  <c r="P141" i="14"/>
  <c r="P169" i="21"/>
  <c r="N141" i="17"/>
  <c r="N141" i="14"/>
  <c r="N169" i="21"/>
  <c r="T140" i="17"/>
  <c r="T140" i="14"/>
  <c r="T168" i="21"/>
  <c r="R140" i="17"/>
  <c r="R140" i="14"/>
  <c r="R168" i="21"/>
  <c r="P140" i="17"/>
  <c r="P140" i="14"/>
  <c r="P168" i="21"/>
  <c r="N140" i="17"/>
  <c r="N140" i="14"/>
  <c r="N168" i="21"/>
  <c r="T139" i="17"/>
  <c r="T139" i="14"/>
  <c r="T167" i="21"/>
  <c r="R139" i="17"/>
  <c r="R139" i="14"/>
  <c r="R167" i="21"/>
  <c r="P139" i="17"/>
  <c r="P139" i="14"/>
  <c r="P167" i="21"/>
  <c r="N139" i="17"/>
  <c r="N139" i="14"/>
  <c r="N167" i="21"/>
  <c r="T89" i="17"/>
  <c r="T89" i="14"/>
  <c r="T117" i="21"/>
  <c r="R89" i="17"/>
  <c r="R89" i="14"/>
  <c r="R117" i="21"/>
  <c r="P89" i="17"/>
  <c r="P89" i="14"/>
  <c r="P117" i="21"/>
  <c r="N89" i="17"/>
  <c r="N89" i="14"/>
  <c r="N117" i="21"/>
  <c r="T88" i="17"/>
  <c r="T88" i="14"/>
  <c r="T116" i="21"/>
  <c r="R88" i="17"/>
  <c r="R88" i="14"/>
  <c r="R116" i="21"/>
  <c r="P88" i="17"/>
  <c r="P88" i="14"/>
  <c r="P116" i="21"/>
  <c r="N88" i="17"/>
  <c r="N88" i="14"/>
  <c r="N116" i="21"/>
  <c r="T138" i="17"/>
  <c r="T138" i="14"/>
  <c r="T166" i="21"/>
  <c r="R138" i="17"/>
  <c r="R138" i="14"/>
  <c r="R166" i="21"/>
  <c r="P138" i="17"/>
  <c r="P138" i="14"/>
  <c r="P166" i="21"/>
  <c r="N138" i="17"/>
  <c r="N138" i="14"/>
  <c r="N166" i="21"/>
  <c r="T137" i="17"/>
  <c r="T137" i="14"/>
  <c r="T165" i="21"/>
  <c r="R137" i="17"/>
  <c r="R137" i="14"/>
  <c r="R165" i="21"/>
  <c r="P137" i="17"/>
  <c r="P137" i="14"/>
  <c r="P165" i="21"/>
  <c r="N137" i="17"/>
  <c r="N137" i="14"/>
  <c r="N165" i="21"/>
  <c r="T136" i="17"/>
  <c r="T136" i="14"/>
  <c r="T164" i="21"/>
  <c r="R136" i="17"/>
  <c r="R136" i="14"/>
  <c r="R164" i="21"/>
  <c r="P136" i="17"/>
  <c r="P136" i="14"/>
  <c r="P164" i="21"/>
  <c r="N136" i="17"/>
  <c r="N136" i="14"/>
  <c r="N164" i="21"/>
  <c r="T135" i="17"/>
  <c r="T135" i="14"/>
  <c r="T163" i="21"/>
  <c r="R135" i="17"/>
  <c r="R135" i="14"/>
  <c r="R163" i="21"/>
  <c r="P135" i="17"/>
  <c r="P135" i="14"/>
  <c r="P163" i="21"/>
  <c r="N135" i="17"/>
  <c r="N135" i="14"/>
  <c r="N163" i="21"/>
  <c r="T134" i="17"/>
  <c r="T134" i="14"/>
  <c r="T162" i="21"/>
  <c r="R134" i="17"/>
  <c r="R134" i="14"/>
  <c r="R162" i="21"/>
  <c r="P134" i="17"/>
  <c r="P134" i="14"/>
  <c r="P162" i="21"/>
  <c r="N134" i="17"/>
  <c r="N134" i="14"/>
  <c r="N162" i="21"/>
  <c r="T133" i="17"/>
  <c r="T133" i="14"/>
  <c r="T161" i="21"/>
  <c r="R133" i="17"/>
  <c r="R133" i="14"/>
  <c r="R161" i="21"/>
  <c r="P133" i="17"/>
  <c r="P133" i="14"/>
  <c r="P161" i="21"/>
  <c r="N133" i="17"/>
  <c r="N133" i="14"/>
  <c r="N161" i="21"/>
  <c r="T132" i="17"/>
  <c r="T132" i="14"/>
  <c r="T160" i="21"/>
  <c r="R132" i="17"/>
  <c r="R132" i="14"/>
  <c r="R160" i="21"/>
  <c r="P132" i="17"/>
  <c r="P132" i="14"/>
  <c r="P160" i="21"/>
  <c r="N132" i="17"/>
  <c r="N132" i="14"/>
  <c r="N160" i="21"/>
  <c r="T131" i="17"/>
  <c r="T131" i="14"/>
  <c r="T159" i="21"/>
  <c r="R131" i="17"/>
  <c r="R131" i="14"/>
  <c r="R159" i="21"/>
  <c r="P131" i="17"/>
  <c r="P131" i="14"/>
  <c r="P159" i="21"/>
  <c r="N131" i="17"/>
  <c r="N131" i="14"/>
  <c r="N159" i="21"/>
  <c r="T130" i="17"/>
  <c r="T130" i="14"/>
  <c r="T158" i="21"/>
  <c r="R130" i="17"/>
  <c r="R130" i="14"/>
  <c r="R158" i="21"/>
  <c r="P130" i="17"/>
  <c r="P130" i="14"/>
  <c r="P158" i="21"/>
  <c r="N130" i="17"/>
  <c r="N130" i="14"/>
  <c r="N158" i="21"/>
  <c r="T129" i="17"/>
  <c r="T129" i="14"/>
  <c r="T157" i="21"/>
  <c r="R129" i="17"/>
  <c r="R129" i="14"/>
  <c r="R157" i="21"/>
  <c r="P129" i="17"/>
  <c r="P129" i="14"/>
  <c r="P157" i="21"/>
  <c r="N129" i="17"/>
  <c r="N129" i="14"/>
  <c r="N157" i="21"/>
  <c r="T128" i="17"/>
  <c r="T156" i="21"/>
  <c r="T128" i="14"/>
  <c r="R128" i="17"/>
  <c r="R156" i="21"/>
  <c r="R128" i="14"/>
  <c r="P128" i="17"/>
  <c r="P156" i="21"/>
  <c r="P128" i="14"/>
  <c r="N128" i="17"/>
  <c r="N156" i="21"/>
  <c r="N128" i="14"/>
  <c r="T87" i="17"/>
  <c r="T115" i="21"/>
  <c r="T87" i="14"/>
  <c r="R87" i="17"/>
  <c r="R115" i="21"/>
  <c r="R87" i="14"/>
  <c r="P87" i="17"/>
  <c r="P115" i="21"/>
  <c r="P87" i="14"/>
  <c r="N87" i="17"/>
  <c r="N115" i="21"/>
  <c r="N87" i="14"/>
  <c r="T86" i="17"/>
  <c r="T86" i="14"/>
  <c r="T114" i="21"/>
  <c r="R86" i="17"/>
  <c r="R86" i="14"/>
  <c r="R114" i="21"/>
  <c r="P86" i="17"/>
  <c r="P86" i="14"/>
  <c r="P114" i="21"/>
  <c r="N86" i="17"/>
  <c r="N86" i="14"/>
  <c r="N114" i="21"/>
  <c r="T127" i="17"/>
  <c r="T127" i="14"/>
  <c r="T155" i="21"/>
  <c r="R127" i="17"/>
  <c r="R127" i="14"/>
  <c r="R155" i="21"/>
  <c r="P127" i="17"/>
  <c r="P127" i="14"/>
  <c r="P155" i="21"/>
  <c r="N127" i="17"/>
  <c r="N127" i="14"/>
  <c r="N155" i="21"/>
  <c r="T126" i="17"/>
  <c r="T126" i="14"/>
  <c r="T154" i="21"/>
  <c r="R126" i="17"/>
  <c r="R126" i="14"/>
  <c r="R154" i="21"/>
  <c r="P126" i="17"/>
  <c r="P126" i="14"/>
  <c r="P154" i="21"/>
  <c r="N126" i="17"/>
  <c r="N126" i="14"/>
  <c r="N154" i="21"/>
  <c r="T125" i="17"/>
  <c r="T125" i="14"/>
  <c r="T153" i="21"/>
  <c r="R125" i="17"/>
  <c r="R125" i="14"/>
  <c r="R153" i="21"/>
  <c r="P125" i="17"/>
  <c r="P125" i="14"/>
  <c r="P153" i="21"/>
  <c r="N125" i="17"/>
  <c r="N125" i="14"/>
  <c r="N153" i="21"/>
  <c r="T124" i="17"/>
  <c r="T124" i="14"/>
  <c r="T152" i="21"/>
  <c r="R124" i="17"/>
  <c r="R124" i="14"/>
  <c r="R152" i="21"/>
  <c r="P124" i="17"/>
  <c r="P124" i="14"/>
  <c r="P152" i="21"/>
  <c r="N124" i="17"/>
  <c r="N124" i="14"/>
  <c r="N152" i="21"/>
  <c r="T123" i="17"/>
  <c r="T123" i="14"/>
  <c r="T151" i="21"/>
  <c r="R123" i="17"/>
  <c r="R123" i="14"/>
  <c r="R151" i="21"/>
  <c r="P123" i="17"/>
  <c r="P123" i="14"/>
  <c r="P151" i="21"/>
  <c r="N123" i="17"/>
  <c r="N123" i="14"/>
  <c r="N151" i="21"/>
  <c r="T122" i="17"/>
  <c r="T122" i="14"/>
  <c r="T150" i="21"/>
  <c r="R122" i="17"/>
  <c r="R122" i="14"/>
  <c r="R150" i="21"/>
  <c r="P122" i="17"/>
  <c r="P122" i="14"/>
  <c r="P150" i="21"/>
  <c r="N122" i="17"/>
  <c r="N122" i="14"/>
  <c r="N150" i="21"/>
  <c r="T121" i="17"/>
  <c r="T121" i="14"/>
  <c r="T149" i="21"/>
  <c r="R121" i="17"/>
  <c r="R121" i="14"/>
  <c r="R149" i="21"/>
  <c r="P121" i="17"/>
  <c r="P121" i="14"/>
  <c r="P149" i="21"/>
  <c r="N121" i="17"/>
  <c r="N121" i="14"/>
  <c r="N149" i="21"/>
  <c r="T120" i="17"/>
  <c r="T120" i="14"/>
  <c r="T148" i="21"/>
  <c r="R120" i="17"/>
  <c r="R120" i="14"/>
  <c r="R148" i="21"/>
  <c r="P120" i="17"/>
  <c r="P120" i="14"/>
  <c r="P148" i="21"/>
  <c r="N120" i="17"/>
  <c r="N120" i="14"/>
  <c r="N148" i="21"/>
  <c r="T119" i="17"/>
  <c r="T119" i="14"/>
  <c r="T147" i="21"/>
  <c r="R119" i="17"/>
  <c r="R119" i="14"/>
  <c r="R147" i="21"/>
  <c r="P119" i="17"/>
  <c r="P119" i="14"/>
  <c r="P147" i="21"/>
  <c r="N119" i="17"/>
  <c r="N119" i="14"/>
  <c r="N147" i="21"/>
  <c r="T118" i="17"/>
  <c r="T118" i="14"/>
  <c r="T146" i="21"/>
  <c r="R118" i="17"/>
  <c r="R118" i="14"/>
  <c r="R146" i="21"/>
  <c r="P118" i="17"/>
  <c r="P118" i="14"/>
  <c r="P146" i="21"/>
  <c r="N118" i="17"/>
  <c r="N118" i="14"/>
  <c r="N146" i="21"/>
  <c r="T117" i="17"/>
  <c r="T117" i="14"/>
  <c r="T145" i="21"/>
  <c r="R117" i="17"/>
  <c r="R117" i="14"/>
  <c r="R145" i="21"/>
  <c r="P117" i="17"/>
  <c r="P117" i="14"/>
  <c r="P145" i="21"/>
  <c r="N117" i="17"/>
  <c r="N117" i="14"/>
  <c r="N145" i="21"/>
  <c r="T116" i="17"/>
  <c r="T116" i="14"/>
  <c r="T144" i="21"/>
  <c r="R116" i="17"/>
  <c r="R116" i="14"/>
  <c r="R144" i="21"/>
  <c r="P116" i="17"/>
  <c r="P116" i="14"/>
  <c r="P144" i="21"/>
  <c r="N116" i="17"/>
  <c r="N116" i="14"/>
  <c r="N144" i="21"/>
  <c r="T115" i="17"/>
  <c r="T115" i="14"/>
  <c r="T143" i="21"/>
  <c r="R115" i="17"/>
  <c r="R115" i="14"/>
  <c r="R143" i="21"/>
  <c r="P115" i="17"/>
  <c r="P115" i="14"/>
  <c r="P143" i="21"/>
  <c r="N115" i="17"/>
  <c r="N115" i="14"/>
  <c r="N143" i="21"/>
  <c r="T114" i="17"/>
  <c r="T114" i="14"/>
  <c r="T142" i="21"/>
  <c r="R114" i="17"/>
  <c r="R114" i="14"/>
  <c r="R142" i="21"/>
  <c r="P114" i="17"/>
  <c r="P114" i="14"/>
  <c r="P142" i="21"/>
  <c r="N114" i="17"/>
  <c r="N114" i="14"/>
  <c r="N142" i="21"/>
  <c r="T113" i="17"/>
  <c r="T113" i="14"/>
  <c r="T141" i="21"/>
  <c r="R113" i="17"/>
  <c r="R113" i="14"/>
  <c r="R141" i="21"/>
  <c r="P113" i="17"/>
  <c r="P113" i="14"/>
  <c r="P141" i="21"/>
  <c r="N113" i="17"/>
  <c r="N113" i="14"/>
  <c r="N141" i="21"/>
  <c r="T112" i="17"/>
  <c r="T140" i="21"/>
  <c r="T112" i="14"/>
  <c r="R112" i="17"/>
  <c r="R112" i="14"/>
  <c r="R140" i="21"/>
  <c r="P112" i="17"/>
  <c r="P112" i="14"/>
  <c r="P140" i="21"/>
  <c r="N112" i="17"/>
  <c r="N112" i="14"/>
  <c r="N140" i="21"/>
  <c r="T111" i="17"/>
  <c r="T111" i="14"/>
  <c r="T139" i="21"/>
  <c r="R111" i="17"/>
  <c r="R111" i="14"/>
  <c r="R139" i="21"/>
  <c r="P111" i="17"/>
  <c r="P111" i="14"/>
  <c r="P139" i="21"/>
  <c r="N111" i="17"/>
  <c r="N111" i="14"/>
  <c r="N139" i="21"/>
  <c r="T110" i="17"/>
  <c r="T110" i="14"/>
  <c r="T138" i="21"/>
  <c r="R110" i="17"/>
  <c r="R110" i="14"/>
  <c r="R138" i="21"/>
  <c r="P110" i="17"/>
  <c r="P110" i="14"/>
  <c r="P138" i="21"/>
  <c r="N110" i="17"/>
  <c r="N110" i="14"/>
  <c r="N138" i="21"/>
  <c r="T109" i="17"/>
  <c r="T109" i="14"/>
  <c r="T137" i="21"/>
  <c r="R109" i="17"/>
  <c r="R109" i="14"/>
  <c r="R137" i="21"/>
  <c r="P109" i="17"/>
  <c r="P109" i="14"/>
  <c r="P137" i="21"/>
  <c r="N109" i="17"/>
  <c r="N109" i="14"/>
  <c r="N137" i="21"/>
  <c r="T108" i="17"/>
  <c r="T108" i="14"/>
  <c r="T136" i="21"/>
  <c r="R108" i="17"/>
  <c r="R108" i="14"/>
  <c r="R136" i="21"/>
  <c r="P108" i="17"/>
  <c r="P108" i="14"/>
  <c r="P136" i="21"/>
  <c r="N108" i="17"/>
  <c r="N108" i="14"/>
  <c r="N136" i="21"/>
  <c r="T85" i="17"/>
  <c r="T85" i="14"/>
  <c r="T113" i="21"/>
  <c r="R85" i="17"/>
  <c r="R85" i="14"/>
  <c r="R113" i="21"/>
  <c r="P85" i="17"/>
  <c r="P85" i="14"/>
  <c r="P113" i="21"/>
  <c r="N85" i="17"/>
  <c r="N85" i="14"/>
  <c r="N113" i="21"/>
  <c r="T84" i="17"/>
  <c r="T84" i="14"/>
  <c r="T112" i="21"/>
  <c r="R84" i="17"/>
  <c r="R84" i="14"/>
  <c r="R112" i="21"/>
  <c r="P84" i="17"/>
  <c r="P84" i="14"/>
  <c r="P112" i="21"/>
  <c r="N84" i="17"/>
  <c r="N84" i="14"/>
  <c r="N112" i="21"/>
  <c r="T198" i="17"/>
  <c r="T198" i="14"/>
  <c r="T226" i="21"/>
  <c r="R198" i="17"/>
  <c r="R198" i="14"/>
  <c r="R226" i="21"/>
  <c r="P198" i="17"/>
  <c r="P198" i="14"/>
  <c r="P226" i="21"/>
  <c r="N198" i="17"/>
  <c r="N198" i="14"/>
  <c r="N226" i="21"/>
  <c r="T197" i="17"/>
  <c r="T197" i="14"/>
  <c r="T225" i="21"/>
  <c r="R197" i="17"/>
  <c r="R197" i="14"/>
  <c r="R225" i="21"/>
  <c r="P197" i="17"/>
  <c r="P197" i="14"/>
  <c r="P225" i="21"/>
  <c r="N197" i="17"/>
  <c r="N197" i="14"/>
  <c r="N225" i="21"/>
  <c r="T83" i="17"/>
  <c r="T83" i="14"/>
  <c r="T111" i="21"/>
  <c r="R83" i="17"/>
  <c r="R83" i="14"/>
  <c r="R111" i="21"/>
  <c r="P83" i="17"/>
  <c r="P83" i="14"/>
  <c r="P111" i="21"/>
  <c r="N83" i="17"/>
  <c r="N83" i="14"/>
  <c r="N111" i="21"/>
  <c r="T82" i="17"/>
  <c r="T82" i="14"/>
  <c r="T110" i="21"/>
  <c r="R82" i="17"/>
  <c r="R82" i="14"/>
  <c r="R110" i="21"/>
  <c r="P82" i="17"/>
  <c r="P82" i="14"/>
  <c r="P110" i="21"/>
  <c r="N82" i="17"/>
  <c r="N82" i="14"/>
  <c r="N110" i="21"/>
  <c r="T81" i="17"/>
  <c r="T81" i="14"/>
  <c r="T109" i="21"/>
  <c r="R81" i="17"/>
  <c r="R81" i="14"/>
  <c r="R109" i="21"/>
  <c r="P81" i="17"/>
  <c r="P81" i="14"/>
  <c r="P109" i="21"/>
  <c r="N81" i="17"/>
  <c r="N81" i="14"/>
  <c r="N109" i="21"/>
  <c r="T80" i="17"/>
  <c r="T80" i="14"/>
  <c r="T108" i="21"/>
  <c r="R80" i="17"/>
  <c r="R80" i="14"/>
  <c r="R108" i="21"/>
  <c r="P80" i="17"/>
  <c r="P80" i="14"/>
  <c r="P108" i="21"/>
  <c r="N80" i="17"/>
  <c r="N80" i="14"/>
  <c r="N108" i="21"/>
  <c r="T196" i="17"/>
  <c r="T196" i="14"/>
  <c r="T224" i="21"/>
  <c r="R196" i="17"/>
  <c r="R196" i="14"/>
  <c r="R224" i="21"/>
  <c r="P196" i="17"/>
  <c r="P196" i="14"/>
  <c r="P224" i="21"/>
  <c r="N196" i="17"/>
  <c r="N196" i="14"/>
  <c r="N224" i="21"/>
  <c r="T195" i="17"/>
  <c r="T195" i="14"/>
  <c r="T223" i="21"/>
  <c r="R195" i="17"/>
  <c r="R195" i="14"/>
  <c r="R223" i="21"/>
  <c r="P195" i="17"/>
  <c r="P195" i="14"/>
  <c r="P223" i="21"/>
  <c r="N195" i="17"/>
  <c r="N195" i="14"/>
  <c r="N223" i="21"/>
  <c r="T194" i="17"/>
  <c r="T194" i="14"/>
  <c r="T222" i="21"/>
  <c r="R194" i="17"/>
  <c r="R194" i="14"/>
  <c r="R222" i="21"/>
  <c r="P194" i="17"/>
  <c r="P194" i="14"/>
  <c r="P222" i="21"/>
  <c r="N194" i="17"/>
  <c r="N194" i="14"/>
  <c r="N222" i="21"/>
  <c r="T79" i="17"/>
  <c r="T107" i="21"/>
  <c r="T79" i="14"/>
  <c r="R79" i="17"/>
  <c r="R79" i="14"/>
  <c r="R107" i="21"/>
  <c r="P79" i="17"/>
  <c r="P107" i="21"/>
  <c r="P79" i="14"/>
  <c r="N79" i="17"/>
  <c r="N107" i="21"/>
  <c r="N79" i="14"/>
  <c r="T78" i="17"/>
  <c r="T78" i="14"/>
  <c r="T106" i="21"/>
  <c r="R78" i="17"/>
  <c r="R78" i="14"/>
  <c r="R106" i="21"/>
  <c r="P78" i="17"/>
  <c r="P78" i="14"/>
  <c r="P106" i="21"/>
  <c r="N78" i="17"/>
  <c r="N78" i="14"/>
  <c r="N106" i="21"/>
  <c r="T193" i="17"/>
  <c r="T193" i="14"/>
  <c r="T221" i="21"/>
  <c r="R193" i="17"/>
  <c r="R193" i="14"/>
  <c r="R221" i="21"/>
  <c r="P193" i="17"/>
  <c r="P193" i="14"/>
  <c r="P221" i="21"/>
  <c r="N193" i="17"/>
  <c r="N193" i="14"/>
  <c r="N221" i="21"/>
  <c r="T192" i="17"/>
  <c r="T192" i="14"/>
  <c r="T220" i="21"/>
  <c r="R192" i="17"/>
  <c r="R192" i="14"/>
  <c r="R220" i="21"/>
  <c r="P192" i="17"/>
  <c r="P192" i="14"/>
  <c r="P220" i="21"/>
  <c r="N192" i="17"/>
  <c r="N192" i="14"/>
  <c r="N220" i="21"/>
  <c r="T77" i="17"/>
  <c r="T77" i="14"/>
  <c r="T105" i="21"/>
  <c r="R77" i="17"/>
  <c r="R77" i="14"/>
  <c r="R105" i="21"/>
  <c r="P77" i="17"/>
  <c r="P77" i="14"/>
  <c r="P105" i="21"/>
  <c r="N77" i="17"/>
  <c r="N77" i="14"/>
  <c r="N105" i="21"/>
  <c r="T76" i="17"/>
  <c r="T76" i="14"/>
  <c r="T104" i="21"/>
  <c r="R76" i="17"/>
  <c r="R76" i="14"/>
  <c r="R104" i="21"/>
  <c r="P76" i="17"/>
  <c r="P76" i="14"/>
  <c r="P104" i="21"/>
  <c r="N76" i="17"/>
  <c r="N76" i="14"/>
  <c r="N104" i="21"/>
  <c r="T75" i="17"/>
  <c r="T75" i="14"/>
  <c r="T103" i="21"/>
  <c r="R75" i="17"/>
  <c r="R75" i="14"/>
  <c r="R103" i="21"/>
  <c r="P75" i="17"/>
  <c r="P75" i="14"/>
  <c r="P103" i="21"/>
  <c r="N75" i="17"/>
  <c r="N103" i="21"/>
  <c r="N75" i="14"/>
  <c r="T191" i="17"/>
  <c r="T191" i="14"/>
  <c r="T219" i="21"/>
  <c r="R191" i="17"/>
  <c r="R191" i="14"/>
  <c r="R219" i="21"/>
  <c r="P191" i="17"/>
  <c r="P191" i="14"/>
  <c r="P219" i="21"/>
  <c r="N191" i="17"/>
  <c r="N191" i="14"/>
  <c r="N219" i="21"/>
  <c r="T74" i="17"/>
  <c r="T74" i="14"/>
  <c r="T102" i="21"/>
  <c r="R74" i="17"/>
  <c r="R74" i="14"/>
  <c r="R102" i="21"/>
  <c r="P74" i="17"/>
  <c r="P74" i="14"/>
  <c r="P102" i="21"/>
  <c r="N74" i="17"/>
  <c r="N74" i="14"/>
  <c r="N102" i="21"/>
  <c r="T176" i="17"/>
  <c r="T204" i="21"/>
  <c r="T176" i="14"/>
  <c r="R176" i="17"/>
  <c r="R176" i="14"/>
  <c r="R204" i="21"/>
  <c r="P176" i="17"/>
  <c r="P176" i="14"/>
  <c r="P204" i="21"/>
  <c r="N176" i="17"/>
  <c r="N176" i="14"/>
  <c r="N204" i="21"/>
  <c r="T73" i="17"/>
  <c r="T73" i="14"/>
  <c r="T101" i="21"/>
  <c r="R73" i="17"/>
  <c r="R73" i="14"/>
  <c r="R101" i="21"/>
  <c r="P73" i="17"/>
  <c r="P73" i="14"/>
  <c r="P101" i="21"/>
  <c r="N73" i="17"/>
  <c r="N73" i="14"/>
  <c r="N101" i="21"/>
  <c r="T72" i="17"/>
  <c r="T72" i="14"/>
  <c r="T100" i="21"/>
  <c r="R72" i="17"/>
  <c r="R72" i="14"/>
  <c r="R100" i="21"/>
  <c r="P72" i="17"/>
  <c r="P72" i="14"/>
  <c r="P100" i="21"/>
  <c r="N72" i="17"/>
  <c r="N72" i="14"/>
  <c r="N100" i="21"/>
  <c r="T71" i="17"/>
  <c r="T71" i="14"/>
  <c r="T99" i="21"/>
  <c r="R71" i="17"/>
  <c r="R71" i="14"/>
  <c r="R99" i="21"/>
  <c r="P71" i="17"/>
  <c r="P71" i="14"/>
  <c r="P99" i="21"/>
  <c r="N71" i="17"/>
  <c r="N71" i="14"/>
  <c r="N99" i="21"/>
  <c r="T70" i="17"/>
  <c r="T70" i="14"/>
  <c r="T98" i="21"/>
  <c r="R70" i="17"/>
  <c r="R70" i="14"/>
  <c r="R98" i="21"/>
  <c r="P70" i="17"/>
  <c r="P70" i="14"/>
  <c r="P98" i="21"/>
  <c r="N70" i="17"/>
  <c r="N70" i="14"/>
  <c r="N98" i="21"/>
  <c r="T69" i="17"/>
  <c r="T69" i="14"/>
  <c r="T97" i="21"/>
  <c r="R69" i="17"/>
  <c r="R69" i="14"/>
  <c r="R97" i="21"/>
  <c r="P69" i="17"/>
  <c r="P69" i="14"/>
  <c r="P97" i="21"/>
  <c r="N69" i="17"/>
  <c r="N69" i="14"/>
  <c r="N97" i="21"/>
  <c r="T190" i="17"/>
  <c r="T190" i="14"/>
  <c r="T218" i="21"/>
  <c r="R190" i="17"/>
  <c r="R190" i="14"/>
  <c r="R218" i="21"/>
  <c r="P190" i="17"/>
  <c r="P190" i="14"/>
  <c r="P218" i="21"/>
  <c r="N190" i="17"/>
  <c r="N190" i="14"/>
  <c r="N218" i="21"/>
  <c r="T68" i="17"/>
  <c r="T68" i="14"/>
  <c r="T96" i="21"/>
  <c r="R68" i="17"/>
  <c r="R68" i="14"/>
  <c r="R96" i="21"/>
  <c r="P68" i="17"/>
  <c r="P68" i="14"/>
  <c r="P96" i="21"/>
  <c r="N68" i="17"/>
  <c r="N68" i="14"/>
  <c r="N96" i="21"/>
  <c r="T67" i="17"/>
  <c r="T95" i="21"/>
  <c r="T67" i="14"/>
  <c r="R67" i="17"/>
  <c r="R95" i="21"/>
  <c r="R67" i="14"/>
  <c r="P67" i="17"/>
  <c r="P95" i="21"/>
  <c r="P67" i="14"/>
  <c r="N67" i="17"/>
  <c r="N95" i="21"/>
  <c r="N67" i="14"/>
  <c r="T189" i="17"/>
  <c r="T189" i="14"/>
  <c r="T217" i="21"/>
  <c r="R189" i="17"/>
  <c r="R189" i="14"/>
  <c r="R217" i="21"/>
  <c r="P189" i="17"/>
  <c r="P189" i="14"/>
  <c r="P217" i="21"/>
  <c r="N189" i="17"/>
  <c r="N189" i="14"/>
  <c r="N217" i="21"/>
  <c r="T66" i="17"/>
  <c r="T66" i="14"/>
  <c r="T94" i="21"/>
  <c r="R66" i="17"/>
  <c r="R66" i="14"/>
  <c r="R94" i="21"/>
  <c r="P66" i="17"/>
  <c r="P66" i="14"/>
  <c r="P94" i="21"/>
  <c r="N66" i="17"/>
  <c r="N66" i="14"/>
  <c r="N94" i="21"/>
  <c r="T65" i="17"/>
  <c r="T65" i="14"/>
  <c r="T93" i="21"/>
  <c r="R65" i="17"/>
  <c r="R65" i="14"/>
  <c r="R93" i="21"/>
  <c r="P65" i="17"/>
  <c r="P65" i="14"/>
  <c r="P93" i="21"/>
  <c r="N65" i="17"/>
  <c r="N65" i="14"/>
  <c r="N93" i="21"/>
  <c r="T188" i="17"/>
  <c r="T216" i="21"/>
  <c r="T188" i="14"/>
  <c r="R188" i="17"/>
  <c r="R216" i="21"/>
  <c r="R188" i="14"/>
  <c r="P188" i="17"/>
  <c r="P188" i="14"/>
  <c r="P216" i="21"/>
  <c r="N188" i="17"/>
  <c r="N216" i="21"/>
  <c r="N188" i="14"/>
  <c r="T64" i="17"/>
  <c r="T92" i="21"/>
  <c r="T64" i="14"/>
  <c r="R64" i="17"/>
  <c r="R92" i="21"/>
  <c r="R64" i="14"/>
  <c r="P64" i="17"/>
  <c r="P92" i="21"/>
  <c r="P64" i="14"/>
  <c r="N64" i="17"/>
  <c r="N92" i="21"/>
  <c r="N64" i="14"/>
  <c r="T187" i="17"/>
  <c r="T187" i="14"/>
  <c r="T215" i="21"/>
  <c r="R187" i="17"/>
  <c r="R187" i="14"/>
  <c r="R215" i="21"/>
  <c r="P187" i="17"/>
  <c r="P187" i="14"/>
  <c r="P215" i="21"/>
  <c r="N187" i="17"/>
  <c r="N187" i="14"/>
  <c r="N215" i="21"/>
  <c r="T63" i="17"/>
  <c r="T63" i="14"/>
  <c r="T91" i="21"/>
  <c r="R63" i="17"/>
  <c r="R63" i="14"/>
  <c r="R91" i="21"/>
  <c r="P63" i="17"/>
  <c r="P63" i="14"/>
  <c r="P91" i="21"/>
  <c r="N63" i="17"/>
  <c r="N63" i="14"/>
  <c r="N91" i="21"/>
  <c r="T186" i="17"/>
  <c r="T186" i="14"/>
  <c r="T214" i="21"/>
  <c r="R186" i="17"/>
  <c r="R186" i="14"/>
  <c r="R214" i="21"/>
  <c r="P186" i="17"/>
  <c r="P186" i="14"/>
  <c r="P214" i="21"/>
  <c r="N186" i="17"/>
  <c r="N186" i="14"/>
  <c r="N214" i="21"/>
  <c r="T62" i="17"/>
  <c r="T62" i="14"/>
  <c r="T90" i="21"/>
  <c r="R62" i="17"/>
  <c r="R62" i="14"/>
  <c r="R90" i="21"/>
  <c r="P62" i="17"/>
  <c r="P62" i="14"/>
  <c r="P90" i="21"/>
  <c r="N62" i="17"/>
  <c r="N62" i="14"/>
  <c r="N90" i="21"/>
  <c r="T61" i="17"/>
  <c r="T61" i="14"/>
  <c r="T89" i="21"/>
  <c r="R61" i="17"/>
  <c r="R61" i="14"/>
  <c r="R89" i="21"/>
  <c r="P61" i="17"/>
  <c r="P61" i="14"/>
  <c r="P89" i="21"/>
  <c r="N61" i="17"/>
  <c r="N61" i="14"/>
  <c r="N89" i="21"/>
  <c r="T185" i="17"/>
  <c r="T185" i="14"/>
  <c r="T213" i="21"/>
  <c r="R185" i="17"/>
  <c r="R185" i="14"/>
  <c r="R213" i="21"/>
  <c r="P185" i="17"/>
  <c r="P185" i="14"/>
  <c r="P213" i="21"/>
  <c r="N185" i="17"/>
  <c r="N185" i="14"/>
  <c r="N213" i="21"/>
  <c r="T60" i="17"/>
  <c r="T60" i="14"/>
  <c r="T88" i="21"/>
  <c r="R60" i="17"/>
  <c r="R60" i="14"/>
  <c r="R88" i="21"/>
  <c r="P60" i="17"/>
  <c r="P60" i="14"/>
  <c r="P88" i="21"/>
  <c r="N60" i="17"/>
  <c r="N60" i="14"/>
  <c r="N88" i="21"/>
  <c r="T59" i="17"/>
  <c r="T87" i="21"/>
  <c r="T59" i="14"/>
  <c r="R59" i="17"/>
  <c r="R87" i="21"/>
  <c r="R59" i="14"/>
  <c r="P59" i="17"/>
  <c r="P87" i="21"/>
  <c r="P59" i="14"/>
  <c r="N59" i="17"/>
  <c r="N87" i="21"/>
  <c r="N59" i="14"/>
  <c r="T58" i="17"/>
  <c r="T58" i="14"/>
  <c r="T86" i="21"/>
  <c r="R58" i="17"/>
  <c r="R58" i="14"/>
  <c r="R86" i="21"/>
  <c r="P58" i="17"/>
  <c r="P58" i="14"/>
  <c r="P86" i="21"/>
  <c r="N58" i="17"/>
  <c r="N58" i="14"/>
  <c r="N86" i="21"/>
  <c r="T184" i="17"/>
  <c r="T184" i="14"/>
  <c r="T212" i="21"/>
  <c r="R184" i="17"/>
  <c r="R184" i="14"/>
  <c r="R212" i="21"/>
  <c r="P184" i="17"/>
  <c r="P184" i="14"/>
  <c r="P212" i="21"/>
  <c r="N184" i="17"/>
  <c r="N184" i="14"/>
  <c r="N212" i="21"/>
  <c r="T57" i="17"/>
  <c r="T57" i="14"/>
  <c r="T85" i="21"/>
  <c r="R57" i="17"/>
  <c r="R57" i="14"/>
  <c r="R85" i="21"/>
  <c r="P57" i="17"/>
  <c r="P57" i="14"/>
  <c r="P85" i="21"/>
  <c r="N57" i="17"/>
  <c r="N57" i="14"/>
  <c r="N85" i="21"/>
  <c r="T56" i="17"/>
  <c r="T56" i="14"/>
  <c r="T84" i="21"/>
  <c r="R56" i="17"/>
  <c r="R56" i="14"/>
  <c r="R84" i="21"/>
  <c r="P56" i="17"/>
  <c r="P56" i="14"/>
  <c r="P84" i="21"/>
  <c r="N56" i="17"/>
  <c r="N56" i="14"/>
  <c r="N84" i="21"/>
  <c r="T183" i="17"/>
  <c r="T183" i="14"/>
  <c r="T211" i="21"/>
  <c r="R183" i="17"/>
  <c r="R183" i="14"/>
  <c r="R211" i="21"/>
  <c r="P183" i="17"/>
  <c r="P183" i="14"/>
  <c r="P211" i="21"/>
  <c r="N183" i="17"/>
  <c r="N183" i="14"/>
  <c r="N211" i="21"/>
  <c r="T175" i="17"/>
  <c r="T175" i="14"/>
  <c r="T203" i="21"/>
  <c r="R175" i="17"/>
  <c r="R175" i="14"/>
  <c r="R203" i="21"/>
  <c r="P175" i="17"/>
  <c r="P175" i="14"/>
  <c r="P203" i="21"/>
  <c r="N175" i="17"/>
  <c r="N175" i="14"/>
  <c r="N203" i="21"/>
  <c r="T55" i="17"/>
  <c r="T83" i="21"/>
  <c r="T55" i="14"/>
  <c r="R55" i="17"/>
  <c r="R55" i="14"/>
  <c r="R83" i="21"/>
  <c r="P55" i="17"/>
  <c r="P83" i="21"/>
  <c r="P55" i="14"/>
  <c r="N55" i="17"/>
  <c r="N83" i="21"/>
  <c r="N55" i="14"/>
  <c r="T54" i="17"/>
  <c r="T54" i="14"/>
  <c r="T82" i="21"/>
  <c r="R54" i="17"/>
  <c r="R54" i="14"/>
  <c r="R82" i="21"/>
  <c r="P54" i="17"/>
  <c r="P54" i="14"/>
  <c r="P82" i="21"/>
  <c r="N54" i="17"/>
  <c r="N54" i="14"/>
  <c r="N82" i="21"/>
  <c r="T53" i="17"/>
  <c r="T53" i="14"/>
  <c r="T81" i="21"/>
  <c r="R53" i="17"/>
  <c r="R53" i="14"/>
  <c r="R81" i="21"/>
  <c r="P53" i="17"/>
  <c r="P53" i="14"/>
  <c r="P81" i="21"/>
  <c r="N53" i="17"/>
  <c r="N53" i="14"/>
  <c r="N81" i="21"/>
  <c r="T52" i="17"/>
  <c r="T52" i="14"/>
  <c r="T80" i="21"/>
  <c r="R52" i="17"/>
  <c r="R52" i="14"/>
  <c r="R80" i="21"/>
  <c r="P52" i="17"/>
  <c r="P52" i="14"/>
  <c r="P80" i="21"/>
  <c r="N52" i="17"/>
  <c r="N52" i="14"/>
  <c r="N80" i="21"/>
  <c r="T51" i="17"/>
  <c r="T79" i="21"/>
  <c r="T51" i="14"/>
  <c r="R51" i="17"/>
  <c r="R51" i="14"/>
  <c r="R79" i="21"/>
  <c r="P51" i="17"/>
  <c r="P79" i="21"/>
  <c r="P51" i="14"/>
  <c r="N51" i="17"/>
  <c r="N79" i="21"/>
  <c r="N51" i="14"/>
  <c r="T50" i="17"/>
  <c r="T50" i="14"/>
  <c r="T78" i="21"/>
  <c r="R50" i="17"/>
  <c r="R50" i="14"/>
  <c r="R78" i="21"/>
  <c r="P50" i="17"/>
  <c r="P50" i="14"/>
  <c r="P78" i="21"/>
  <c r="N50" i="17"/>
  <c r="N50" i="14"/>
  <c r="N78" i="21"/>
  <c r="T49" i="17"/>
  <c r="T49" i="14"/>
  <c r="T77" i="21"/>
  <c r="R49" i="17"/>
  <c r="R49" i="14"/>
  <c r="R77" i="21"/>
  <c r="P49" i="17"/>
  <c r="P49" i="14"/>
  <c r="P77" i="21"/>
  <c r="N49" i="17"/>
  <c r="N49" i="14"/>
  <c r="N77" i="21"/>
  <c r="T48" i="17"/>
  <c r="T48" i="14"/>
  <c r="T76" i="21"/>
  <c r="R48" i="17"/>
  <c r="R48" i="14"/>
  <c r="R76" i="21"/>
  <c r="P48" i="17"/>
  <c r="P48" i="14"/>
  <c r="P76" i="21"/>
  <c r="N48" i="17"/>
  <c r="N48" i="14"/>
  <c r="N76" i="21"/>
  <c r="T182" i="17"/>
  <c r="T182" i="14"/>
  <c r="T210" i="21"/>
  <c r="R182" i="17"/>
  <c r="R182" i="14"/>
  <c r="R210" i="21"/>
  <c r="P182" i="17"/>
  <c r="P182" i="14"/>
  <c r="P210" i="21"/>
  <c r="N182" i="17"/>
  <c r="N182" i="14"/>
  <c r="N210" i="21"/>
  <c r="T47" i="17"/>
  <c r="T47" i="14"/>
  <c r="T75" i="21"/>
  <c r="R47" i="17"/>
  <c r="R75" i="21"/>
  <c r="R47" i="14"/>
  <c r="P47" i="17"/>
  <c r="P75" i="21"/>
  <c r="P47" i="14"/>
  <c r="N47" i="17"/>
  <c r="N75" i="21"/>
  <c r="N47" i="14"/>
  <c r="T46" i="17"/>
  <c r="T46" i="14"/>
  <c r="T74" i="21"/>
  <c r="R46" i="17"/>
  <c r="R46" i="14"/>
  <c r="R74" i="21"/>
  <c r="P46" i="17"/>
  <c r="P46" i="14"/>
  <c r="P74" i="21"/>
  <c r="N46" i="17"/>
  <c r="N46" i="14"/>
  <c r="N74" i="21"/>
  <c r="T45" i="17"/>
  <c r="T45" i="14"/>
  <c r="T73" i="21"/>
  <c r="R45" i="17"/>
  <c r="R45" i="14"/>
  <c r="R73" i="21"/>
  <c r="P45" i="17"/>
  <c r="P45" i="14"/>
  <c r="P73" i="21"/>
  <c r="N45" i="17"/>
  <c r="N45" i="14"/>
  <c r="N73" i="21"/>
  <c r="T44" i="17"/>
  <c r="T44" i="14"/>
  <c r="T72" i="21"/>
  <c r="R44" i="17"/>
  <c r="R44" i="14"/>
  <c r="R72" i="21"/>
  <c r="P44" i="17"/>
  <c r="P44" i="14"/>
  <c r="P72" i="21"/>
  <c r="N44" i="17"/>
  <c r="N44" i="14"/>
  <c r="N72" i="21"/>
  <c r="T43" i="17"/>
  <c r="T71" i="21"/>
  <c r="T43" i="14"/>
  <c r="R43" i="17"/>
  <c r="R43" i="14"/>
  <c r="R71" i="21"/>
  <c r="P43" i="17"/>
  <c r="P71" i="21"/>
  <c r="P43" i="14"/>
  <c r="N43" i="17"/>
  <c r="N71" i="21"/>
  <c r="N43" i="14"/>
  <c r="T42" i="17"/>
  <c r="T42" i="14"/>
  <c r="T70" i="21"/>
  <c r="R42" i="17"/>
  <c r="R42" i="14"/>
  <c r="R70" i="21"/>
  <c r="P42" i="17"/>
  <c r="P42" i="14"/>
  <c r="P70" i="21"/>
  <c r="N42" i="17"/>
  <c r="N42" i="14"/>
  <c r="N70" i="21"/>
  <c r="T41" i="17"/>
  <c r="T41" i="14"/>
  <c r="T69" i="21"/>
  <c r="R41" i="17"/>
  <c r="R41" i="14"/>
  <c r="R69" i="21"/>
  <c r="P41" i="17"/>
  <c r="P41" i="14"/>
  <c r="P69" i="21"/>
  <c r="N41" i="17"/>
  <c r="N41" i="14"/>
  <c r="N69" i="21"/>
  <c r="T40" i="17"/>
  <c r="T40" i="14"/>
  <c r="T68" i="21"/>
  <c r="R40" i="17"/>
  <c r="R40" i="14"/>
  <c r="R68" i="21"/>
  <c r="P40" i="17"/>
  <c r="P40" i="14"/>
  <c r="P68" i="21"/>
  <c r="N40" i="17"/>
  <c r="N40" i="14"/>
  <c r="N68" i="21"/>
  <c r="T39" i="17"/>
  <c r="T67" i="21"/>
  <c r="T39" i="14"/>
  <c r="R39" i="17"/>
  <c r="R67" i="21"/>
  <c r="R39" i="14"/>
  <c r="P39" i="17"/>
  <c r="P67" i="21"/>
  <c r="P39" i="14"/>
  <c r="N39" i="17"/>
  <c r="N67" i="21"/>
  <c r="N39" i="14"/>
  <c r="T38" i="17"/>
  <c r="T38" i="14"/>
  <c r="T66" i="21"/>
  <c r="R38" i="17"/>
  <c r="R38" i="14"/>
  <c r="R66" i="21"/>
  <c r="P38" i="17"/>
  <c r="P38" i="14"/>
  <c r="P66" i="21"/>
  <c r="N38" i="17"/>
  <c r="N38" i="14"/>
  <c r="N66" i="21"/>
  <c r="T37" i="17"/>
  <c r="T37" i="14"/>
  <c r="T65" i="21"/>
  <c r="R37" i="17"/>
  <c r="R37" i="14"/>
  <c r="R65" i="21"/>
  <c r="P37" i="17"/>
  <c r="P37" i="14"/>
  <c r="P65" i="21"/>
  <c r="N37" i="17"/>
  <c r="N37" i="14"/>
  <c r="N65" i="21"/>
  <c r="T36" i="17"/>
  <c r="T64" i="21"/>
  <c r="T36" i="14"/>
  <c r="R36" i="17"/>
  <c r="R64" i="21"/>
  <c r="R36" i="14"/>
  <c r="P36" i="17"/>
  <c r="P64" i="21"/>
  <c r="P36" i="14"/>
  <c r="N36" i="17"/>
  <c r="N64" i="21"/>
  <c r="N36" i="14"/>
  <c r="T35" i="17"/>
  <c r="T63" i="21"/>
  <c r="T35" i="14"/>
  <c r="R35" i="17"/>
  <c r="R63" i="21"/>
  <c r="R35" i="14"/>
  <c r="P35" i="17"/>
  <c r="P63" i="21"/>
  <c r="P35" i="14"/>
  <c r="N35" i="17"/>
  <c r="N35" i="14"/>
  <c r="N63" i="21"/>
  <c r="T34" i="17"/>
  <c r="T34" i="14"/>
  <c r="T62" i="21"/>
  <c r="R34" i="17"/>
  <c r="R34" i="14"/>
  <c r="R62" i="21"/>
  <c r="P34" i="17"/>
  <c r="P34" i="14"/>
  <c r="P62" i="21"/>
  <c r="N34" i="17"/>
  <c r="N34" i="14"/>
  <c r="N62" i="21"/>
  <c r="T33" i="17"/>
  <c r="T33" i="14"/>
  <c r="T61" i="21"/>
  <c r="R33" i="17"/>
  <c r="R33" i="14"/>
  <c r="R61" i="21"/>
  <c r="P33" i="17"/>
  <c r="P33" i="14"/>
  <c r="P61" i="21"/>
  <c r="N33" i="17"/>
  <c r="N33" i="14"/>
  <c r="N61" i="21"/>
  <c r="T32" i="17"/>
  <c r="T32" i="14"/>
  <c r="T60" i="21"/>
  <c r="R32" i="17"/>
  <c r="R32" i="14"/>
  <c r="R60" i="21"/>
  <c r="P32" i="17"/>
  <c r="P32" i="14"/>
  <c r="P60" i="21"/>
  <c r="N32" i="17"/>
  <c r="N32" i="14"/>
  <c r="N60" i="21"/>
  <c r="T31" i="17"/>
  <c r="T31" i="14"/>
  <c r="T59" i="21"/>
  <c r="R31" i="17"/>
  <c r="R31" i="14"/>
  <c r="R59" i="21"/>
  <c r="P31" i="17"/>
  <c r="P31" i="14"/>
  <c r="P59" i="21"/>
  <c r="N31" i="17"/>
  <c r="N31" i="14"/>
  <c r="N59" i="21"/>
  <c r="T30" i="17"/>
  <c r="T30" i="14"/>
  <c r="T58" i="21"/>
  <c r="R30" i="17"/>
  <c r="R30" i="14"/>
  <c r="R58" i="21"/>
  <c r="P30" i="17"/>
  <c r="P30" i="14"/>
  <c r="P58" i="21"/>
  <c r="N30" i="17"/>
  <c r="N30" i="14"/>
  <c r="N58" i="21"/>
  <c r="T29" i="17"/>
  <c r="T29" i="14"/>
  <c r="T57" i="21"/>
  <c r="R29" i="17"/>
  <c r="R29" i="14"/>
  <c r="R57" i="21"/>
  <c r="P29" i="17"/>
  <c r="P29" i="14"/>
  <c r="P57" i="21"/>
  <c r="N29" i="17"/>
  <c r="N29" i="14"/>
  <c r="N57" i="21"/>
  <c r="T28" i="17"/>
  <c r="T28" i="14"/>
  <c r="T56" i="21"/>
  <c r="R28" i="17"/>
  <c r="R28" i="14"/>
  <c r="R56" i="21"/>
  <c r="P28" i="17"/>
  <c r="P28" i="14"/>
  <c r="P56" i="21"/>
  <c r="N28" i="17"/>
  <c r="N28" i="14"/>
  <c r="N56" i="21"/>
  <c r="T27" i="17"/>
  <c r="T55" i="21"/>
  <c r="T27" i="14"/>
  <c r="R27" i="17"/>
  <c r="R55" i="21"/>
  <c r="R27" i="14"/>
  <c r="P27" i="17"/>
  <c r="P55" i="21"/>
  <c r="P27" i="14"/>
  <c r="N27" i="17"/>
  <c r="N55" i="21"/>
  <c r="N27" i="14"/>
  <c r="T181" i="17"/>
  <c r="T181" i="14"/>
  <c r="T209" i="21"/>
  <c r="R181" i="17"/>
  <c r="R181" i="14"/>
  <c r="R209" i="21"/>
  <c r="P181" i="17"/>
  <c r="P181" i="14"/>
  <c r="P209" i="21"/>
  <c r="N181" i="17"/>
  <c r="N181" i="14"/>
  <c r="N209" i="21"/>
  <c r="T180" i="17"/>
  <c r="T180" i="14"/>
  <c r="T208" i="21"/>
  <c r="R180" i="17"/>
  <c r="R180" i="14"/>
  <c r="R208" i="21"/>
  <c r="P180" i="17"/>
  <c r="P180" i="14"/>
  <c r="P208" i="21"/>
  <c r="N180" i="17"/>
  <c r="N180" i="14"/>
  <c r="N208" i="21"/>
  <c r="T179" i="17"/>
  <c r="T179" i="14"/>
  <c r="T207" i="21"/>
  <c r="R179" i="17"/>
  <c r="R179" i="14"/>
  <c r="R207" i="21"/>
  <c r="P179" i="17"/>
  <c r="P179" i="14"/>
  <c r="P207" i="21"/>
  <c r="N179" i="17"/>
  <c r="N179" i="14"/>
  <c r="N207" i="21"/>
  <c r="T178" i="17"/>
  <c r="T178" i="14"/>
  <c r="T206" i="21"/>
  <c r="R178" i="17"/>
  <c r="R178" i="14"/>
  <c r="R206" i="21"/>
  <c r="P178" i="17"/>
  <c r="P178" i="14"/>
  <c r="P206" i="21"/>
  <c r="N178" i="17"/>
  <c r="N178" i="14"/>
  <c r="N206" i="21"/>
  <c r="T26" i="17"/>
  <c r="T26" i="14"/>
  <c r="T54" i="21"/>
  <c r="R26" i="17"/>
  <c r="R26" i="14"/>
  <c r="R54" i="21"/>
  <c r="P26" i="17"/>
  <c r="P26" i="14"/>
  <c r="P54" i="21"/>
  <c r="N26" i="17"/>
  <c r="N26" i="14"/>
  <c r="N54" i="21"/>
  <c r="T25" i="17"/>
  <c r="T25" i="14"/>
  <c r="T53" i="21"/>
  <c r="R25" i="17"/>
  <c r="R25" i="14"/>
  <c r="R53" i="21"/>
  <c r="P25" i="17"/>
  <c r="P25" i="14"/>
  <c r="P53" i="21"/>
  <c r="N25" i="17"/>
  <c r="N25" i="14"/>
  <c r="N53" i="21"/>
  <c r="T24" i="17"/>
  <c r="T24" i="14"/>
  <c r="T52" i="21"/>
  <c r="R24" i="17"/>
  <c r="R24" i="14"/>
  <c r="R52" i="21"/>
  <c r="P24" i="17"/>
  <c r="P24" i="14"/>
  <c r="P52" i="21"/>
  <c r="N24" i="17"/>
  <c r="N24" i="14"/>
  <c r="N52" i="21"/>
  <c r="T23" i="17"/>
  <c r="T23" i="14"/>
  <c r="T51" i="21"/>
  <c r="R23" i="17"/>
  <c r="R23" i="14"/>
  <c r="R51" i="21"/>
  <c r="P23" i="17"/>
  <c r="P23" i="14"/>
  <c r="P51" i="21"/>
  <c r="N23" i="17"/>
  <c r="N23" i="14"/>
  <c r="N51" i="21"/>
  <c r="T22" i="17"/>
  <c r="T22" i="14"/>
  <c r="T50" i="21"/>
  <c r="R22" i="17"/>
  <c r="R22" i="14"/>
  <c r="R50" i="21"/>
  <c r="P22" i="17"/>
  <c r="P22" i="14"/>
  <c r="P50" i="21"/>
  <c r="N22" i="17"/>
  <c r="N22" i="14"/>
  <c r="N50" i="21"/>
  <c r="T21" i="17"/>
  <c r="T21" i="14"/>
  <c r="T49" i="21"/>
  <c r="R21" i="17"/>
  <c r="R21" i="14"/>
  <c r="R49" i="21"/>
  <c r="P21" i="17"/>
  <c r="P21" i="14"/>
  <c r="P49" i="21"/>
  <c r="N21" i="17"/>
  <c r="N21" i="14"/>
  <c r="N49" i="21"/>
  <c r="T20" i="17"/>
  <c r="T20" i="14"/>
  <c r="T48" i="21"/>
  <c r="R20" i="17"/>
  <c r="R20" i="14"/>
  <c r="R48" i="21"/>
  <c r="P20" i="17"/>
  <c r="P20" i="14"/>
  <c r="P48" i="21"/>
  <c r="N20" i="17"/>
  <c r="N20" i="14"/>
  <c r="N48" i="21"/>
  <c r="T19" i="17"/>
  <c r="T19" i="14"/>
  <c r="T47" i="21"/>
  <c r="R19" i="17"/>
  <c r="R19" i="14"/>
  <c r="R47" i="21"/>
  <c r="P19" i="17"/>
  <c r="P19" i="14"/>
  <c r="P47" i="21"/>
  <c r="N19" i="17"/>
  <c r="N19" i="14"/>
  <c r="N47" i="21"/>
  <c r="T18" i="17"/>
  <c r="T18" i="14"/>
  <c r="T46" i="21"/>
  <c r="R18" i="17"/>
  <c r="R18" i="14"/>
  <c r="R46" i="21"/>
  <c r="P18" i="17"/>
  <c r="P18" i="14"/>
  <c r="P46" i="21"/>
  <c r="N18" i="17"/>
  <c r="N18" i="14"/>
  <c r="N46" i="21"/>
  <c r="T17" i="17"/>
  <c r="T17" i="14"/>
  <c r="T45" i="21"/>
  <c r="R17" i="17"/>
  <c r="R17" i="14"/>
  <c r="R45" i="21"/>
  <c r="P17" i="17"/>
  <c r="P17" i="14"/>
  <c r="P45" i="21"/>
  <c r="N17" i="17"/>
  <c r="N17" i="14"/>
  <c r="N45" i="21"/>
  <c r="T16" i="17"/>
  <c r="T16" i="14"/>
  <c r="T44" i="21"/>
  <c r="R16" i="17"/>
  <c r="R16" i="14"/>
  <c r="R44" i="21"/>
  <c r="P16" i="17"/>
  <c r="P16" i="14"/>
  <c r="P44" i="21"/>
  <c r="N16" i="17"/>
  <c r="N16" i="14"/>
  <c r="N44" i="21"/>
  <c r="T15" i="17"/>
  <c r="T43" i="21"/>
  <c r="T15" i="14"/>
  <c r="R15" i="17"/>
  <c r="R43" i="21"/>
  <c r="R15" i="14"/>
  <c r="P15" i="17"/>
  <c r="P43" i="21"/>
  <c r="P15" i="14"/>
  <c r="N15" i="17"/>
  <c r="N15" i="14"/>
  <c r="N43" i="21"/>
  <c r="T14" i="17"/>
  <c r="T14" i="14"/>
  <c r="T42" i="21"/>
  <c r="R14" i="17"/>
  <c r="R14" i="14"/>
  <c r="R42" i="21"/>
  <c r="P14" i="17"/>
  <c r="P14" i="14"/>
  <c r="P42" i="21"/>
  <c r="N14" i="17"/>
  <c r="N14" i="14"/>
  <c r="N42" i="21"/>
  <c r="T177" i="17"/>
  <c r="T177" i="14"/>
  <c r="T205" i="21"/>
  <c r="R177" i="17"/>
  <c r="R177" i="14"/>
  <c r="R205" i="21"/>
  <c r="P177" i="17"/>
  <c r="P177" i="14"/>
  <c r="P205" i="21"/>
  <c r="N177" i="17"/>
  <c r="N177" i="14"/>
  <c r="N205" i="21"/>
  <c r="T13" i="17"/>
  <c r="T13" i="14"/>
  <c r="T41" i="21"/>
  <c r="R13" i="17"/>
  <c r="R13" i="14"/>
  <c r="R41" i="21"/>
  <c r="P13" i="17"/>
  <c r="P13" i="14"/>
  <c r="P41" i="21"/>
  <c r="N13" i="17"/>
  <c r="N13" i="14"/>
  <c r="N41" i="21"/>
  <c r="T12" i="17"/>
  <c r="T12" i="14"/>
  <c r="T40" i="21"/>
  <c r="R12" i="17"/>
  <c r="R12" i="14"/>
  <c r="R40" i="21"/>
  <c r="P12" i="17"/>
  <c r="P12" i="14"/>
  <c r="P40" i="21"/>
  <c r="N12" i="17"/>
  <c r="N12" i="14"/>
  <c r="N40" i="21"/>
  <c r="T11" i="17"/>
  <c r="T11" i="14"/>
  <c r="T39" i="21"/>
  <c r="R11" i="17"/>
  <c r="R11" i="14"/>
  <c r="R39" i="21"/>
  <c r="P11" i="17"/>
  <c r="P11" i="14"/>
  <c r="P39" i="21"/>
  <c r="N11" i="17"/>
  <c r="N11" i="14"/>
  <c r="N39" i="21"/>
  <c r="T10" i="17"/>
  <c r="T10" i="14"/>
  <c r="T38" i="21"/>
  <c r="R10" i="17"/>
  <c r="R10" i="14"/>
  <c r="R38" i="21"/>
  <c r="P10" i="17"/>
  <c r="P10" i="14"/>
  <c r="P38" i="21"/>
  <c r="N10" i="17"/>
  <c r="N10" i="14"/>
  <c r="N38" i="21"/>
  <c r="T9" i="17"/>
  <c r="T9" i="14"/>
  <c r="T37" i="21"/>
  <c r="R9" i="17"/>
  <c r="R9" i="14"/>
  <c r="R37" i="21"/>
  <c r="P9" i="17"/>
  <c r="P9" i="14"/>
  <c r="P37" i="21"/>
  <c r="N9" i="17"/>
  <c r="N9" i="14"/>
  <c r="N37" i="21"/>
  <c r="T8" i="17"/>
  <c r="T8" i="14"/>
  <c r="T36" i="21"/>
  <c r="R8" i="17"/>
  <c r="R8" i="14"/>
  <c r="R36" i="21"/>
  <c r="P8" i="17"/>
  <c r="P8" i="14"/>
  <c r="P36" i="21"/>
  <c r="N8" i="17"/>
  <c r="N8" i="14"/>
  <c r="N36" i="21"/>
  <c r="T7" i="17"/>
  <c r="T7" i="14"/>
  <c r="T35" i="21"/>
  <c r="R7" i="17"/>
  <c r="R7" i="14"/>
  <c r="R35" i="21"/>
  <c r="P7" i="17"/>
  <c r="P7" i="14"/>
  <c r="P35" i="21"/>
  <c r="N7" i="17"/>
  <c r="N7" i="14"/>
  <c r="N35" i="21"/>
  <c r="T6" i="17"/>
  <c r="T6" i="14"/>
  <c r="T34" i="21"/>
  <c r="R6" i="17"/>
  <c r="R6" i="14"/>
  <c r="R34" i="21"/>
  <c r="P6" i="17"/>
  <c r="P6" i="14"/>
  <c r="P34" i="21"/>
  <c r="N6" i="17"/>
  <c r="N6" i="14"/>
  <c r="N34" i="21"/>
  <c r="AA103" i="17"/>
  <c r="AA103" i="14"/>
  <c r="AA131" i="21"/>
  <c r="Y103" i="17"/>
  <c r="Y103" i="14"/>
  <c r="Y131" i="21"/>
  <c r="W103" i="17"/>
  <c r="W103" i="14"/>
  <c r="W131" i="21"/>
  <c r="U103" i="17"/>
  <c r="U103" i="14"/>
  <c r="U131" i="21"/>
  <c r="AA102" i="17"/>
  <c r="AA102" i="14"/>
  <c r="AA130" i="21"/>
  <c r="Y102" i="17"/>
  <c r="Y102" i="14"/>
  <c r="Y130" i="21"/>
  <c r="W102" i="17"/>
  <c r="W102" i="14"/>
  <c r="W130" i="21"/>
  <c r="U102" i="17"/>
  <c r="U102" i="14"/>
  <c r="U130" i="21"/>
  <c r="AA101" i="17"/>
  <c r="AA101" i="14"/>
  <c r="AA129" i="21"/>
  <c r="Y101" i="17"/>
  <c r="Y101" i="14"/>
  <c r="Y129" i="21"/>
  <c r="W101" i="17"/>
  <c r="W101" i="14"/>
  <c r="W129" i="21"/>
  <c r="U101" i="17"/>
  <c r="U101" i="14"/>
  <c r="U129" i="21"/>
  <c r="AA100" i="17"/>
  <c r="AA100" i="14"/>
  <c r="AA128" i="21"/>
  <c r="Y100" i="17"/>
  <c r="Y100" i="14"/>
  <c r="Y128" i="21"/>
  <c r="W100" i="17"/>
  <c r="W100" i="14"/>
  <c r="W128" i="21"/>
  <c r="U100" i="17"/>
  <c r="U100" i="14"/>
  <c r="U128" i="21"/>
  <c r="AA99" i="17"/>
  <c r="AA99" i="14"/>
  <c r="AA127" i="21"/>
  <c r="Y99" i="17"/>
  <c r="Y99" i="14"/>
  <c r="Y127" i="21"/>
  <c r="W99" i="17"/>
  <c r="W99" i="14"/>
  <c r="W127" i="21"/>
  <c r="U99" i="17"/>
  <c r="U99" i="14"/>
  <c r="U127" i="21"/>
  <c r="AA98" i="17"/>
  <c r="AA98" i="14"/>
  <c r="AA126" i="21"/>
  <c r="Y98" i="17"/>
  <c r="Y98" i="14"/>
  <c r="Y126" i="21"/>
  <c r="W98" i="17"/>
  <c r="W98" i="14"/>
  <c r="W126" i="21"/>
  <c r="U98" i="17"/>
  <c r="U98" i="14"/>
  <c r="U126" i="21"/>
  <c r="AA97" i="17"/>
  <c r="AA97" i="14"/>
  <c r="AA125" i="21"/>
  <c r="Y97" i="17"/>
  <c r="Y97" i="14"/>
  <c r="Y125" i="21"/>
  <c r="W97" i="17"/>
  <c r="W97" i="14"/>
  <c r="W125" i="21"/>
  <c r="U97" i="17"/>
  <c r="U97" i="14"/>
  <c r="U125" i="21"/>
  <c r="AA96" i="17"/>
  <c r="AA124" i="21"/>
  <c r="AA96" i="14"/>
  <c r="Y96" i="17"/>
  <c r="Y96" i="14"/>
  <c r="Y124" i="21"/>
  <c r="W96" i="17"/>
  <c r="W96" i="14"/>
  <c r="W124" i="21"/>
  <c r="U96" i="17"/>
  <c r="U124" i="21"/>
  <c r="U96" i="14"/>
  <c r="AA95" i="17"/>
  <c r="AA95" i="14"/>
  <c r="AA123" i="21"/>
  <c r="Y95" i="17"/>
  <c r="Y95" i="14"/>
  <c r="Y123" i="21"/>
  <c r="W95" i="17"/>
  <c r="W95" i="14"/>
  <c r="W123" i="21"/>
  <c r="U95" i="17"/>
  <c r="U95" i="14"/>
  <c r="U123" i="21"/>
  <c r="AA94" i="17"/>
  <c r="AA94" i="14"/>
  <c r="AA122" i="21"/>
  <c r="Y94" i="17"/>
  <c r="Y94" i="14"/>
  <c r="Y122" i="21"/>
  <c r="W94" i="17"/>
  <c r="W94" i="14"/>
  <c r="W122" i="21"/>
  <c r="U94" i="17"/>
  <c r="U94" i="14"/>
  <c r="U122" i="21"/>
  <c r="AA93" i="17"/>
  <c r="AA93" i="14"/>
  <c r="AA121" i="21"/>
  <c r="Y93" i="17"/>
  <c r="Y93" i="14"/>
  <c r="Y121" i="21"/>
  <c r="W93" i="17"/>
  <c r="W93" i="14"/>
  <c r="W121" i="21"/>
  <c r="U93" i="17"/>
  <c r="U93" i="14"/>
  <c r="U121" i="21"/>
  <c r="AA92" i="17"/>
  <c r="AA92" i="14"/>
  <c r="AA120" i="21"/>
  <c r="Y92" i="17"/>
  <c r="Y92" i="14"/>
  <c r="Y120" i="21"/>
  <c r="W92" i="17"/>
  <c r="W92" i="14"/>
  <c r="W120" i="21"/>
  <c r="U92" i="17"/>
  <c r="U92" i="14"/>
  <c r="U120" i="21"/>
  <c r="AA91" i="17"/>
  <c r="AA119" i="21"/>
  <c r="AA91" i="14"/>
  <c r="Y91" i="17"/>
  <c r="Y119" i="21"/>
  <c r="Y91" i="14"/>
  <c r="W91" i="17"/>
  <c r="W119" i="21"/>
  <c r="W91" i="14"/>
  <c r="U91" i="17"/>
  <c r="U119" i="21"/>
  <c r="U91" i="14"/>
  <c r="AA90" i="17"/>
  <c r="AA90" i="14"/>
  <c r="AA118" i="21"/>
  <c r="Y90" i="17"/>
  <c r="Y90" i="14"/>
  <c r="Y118" i="21"/>
  <c r="W90" i="17"/>
  <c r="W90" i="14"/>
  <c r="W118" i="21"/>
  <c r="U90" i="17"/>
  <c r="U90" i="14"/>
  <c r="U118" i="21"/>
  <c r="AA171" i="17"/>
  <c r="AA171" i="14"/>
  <c r="AA199" i="21"/>
  <c r="Y171" i="17"/>
  <c r="Y171" i="14"/>
  <c r="Y199" i="21"/>
  <c r="W171" i="17"/>
  <c r="W171" i="14"/>
  <c r="W199" i="21"/>
  <c r="U171" i="17"/>
  <c r="U171" i="14"/>
  <c r="U199" i="21"/>
  <c r="AA174" i="17"/>
  <c r="AA174" i="14"/>
  <c r="AA202" i="21"/>
  <c r="Y174" i="17"/>
  <c r="Y174" i="14"/>
  <c r="Y202" i="21"/>
  <c r="W174" i="17"/>
  <c r="W174" i="14"/>
  <c r="W202" i="21"/>
  <c r="U174" i="17"/>
  <c r="U174" i="14"/>
  <c r="U202" i="21"/>
  <c r="AA173" i="17"/>
  <c r="AA173" i="14"/>
  <c r="AA201" i="21"/>
  <c r="Y173" i="17"/>
  <c r="Y173" i="14"/>
  <c r="Y201" i="21"/>
  <c r="W173" i="17"/>
  <c r="W173" i="14"/>
  <c r="W201" i="21"/>
  <c r="U173" i="17"/>
  <c r="U173" i="14"/>
  <c r="U201" i="21"/>
  <c r="AA107" i="17"/>
  <c r="AA107" i="14"/>
  <c r="AA135" i="21"/>
  <c r="Y107" i="17"/>
  <c r="Y107" i="14"/>
  <c r="Y135" i="21"/>
  <c r="W107" i="17"/>
  <c r="W107" i="14"/>
  <c r="W135" i="21"/>
  <c r="U107" i="17"/>
  <c r="U107" i="14"/>
  <c r="U135" i="21"/>
  <c r="AA170" i="17"/>
  <c r="AA170" i="14"/>
  <c r="AA198" i="21"/>
  <c r="Y170" i="17"/>
  <c r="Y170" i="14"/>
  <c r="Y198" i="21"/>
  <c r="W170" i="17"/>
  <c r="W170" i="14"/>
  <c r="W198" i="21"/>
  <c r="U170" i="17"/>
  <c r="U170" i="14"/>
  <c r="U198" i="21"/>
  <c r="AA220" i="14"/>
  <c r="AA220" i="17"/>
  <c r="AA248" i="21"/>
  <c r="Y220" i="17"/>
  <c r="Y220" i="14"/>
  <c r="Y248" i="21"/>
  <c r="W220" i="14"/>
  <c r="W220" i="17"/>
  <c r="W248" i="21"/>
  <c r="U220" i="17"/>
  <c r="U220" i="14"/>
  <c r="U248" i="21"/>
  <c r="AA169" i="17"/>
  <c r="AA169" i="14"/>
  <c r="AA197" i="21"/>
  <c r="Y169" i="17"/>
  <c r="Y169" i="14"/>
  <c r="Y197" i="21"/>
  <c r="W169" i="17"/>
  <c r="W169" i="14"/>
  <c r="W197" i="21"/>
  <c r="U169" i="17"/>
  <c r="U169" i="14"/>
  <c r="U197" i="21"/>
  <c r="AA172" i="17"/>
  <c r="AA172" i="14"/>
  <c r="AA200" i="21"/>
  <c r="Y172" i="17"/>
  <c r="Y172" i="14"/>
  <c r="Y200" i="21"/>
  <c r="W172" i="17"/>
  <c r="W172" i="14"/>
  <c r="W200" i="21"/>
  <c r="U172" i="17"/>
  <c r="U172" i="14"/>
  <c r="U200" i="21"/>
  <c r="AA168" i="17"/>
  <c r="AA168" i="14"/>
  <c r="AA196" i="21"/>
  <c r="Y168" i="17"/>
  <c r="Y168" i="14"/>
  <c r="Y196" i="21"/>
  <c r="W168" i="17"/>
  <c r="W168" i="14"/>
  <c r="W196" i="21"/>
  <c r="U168" i="17"/>
  <c r="U168" i="14"/>
  <c r="U196" i="21"/>
  <c r="AA167" i="17"/>
  <c r="AA167" i="14"/>
  <c r="AA195" i="21"/>
  <c r="Y167" i="17"/>
  <c r="Y167" i="14"/>
  <c r="Y195" i="21"/>
  <c r="W167" i="17"/>
  <c r="W167" i="14"/>
  <c r="W195" i="21"/>
  <c r="U167" i="17"/>
  <c r="U167" i="14"/>
  <c r="U195" i="21"/>
  <c r="AA219" i="14"/>
  <c r="AA219" i="17"/>
  <c r="AA247" i="21"/>
  <c r="Y219" i="14"/>
  <c r="Y219" i="17"/>
  <c r="Y247" i="21"/>
  <c r="W219" i="14"/>
  <c r="W219" i="17"/>
  <c r="W247" i="21"/>
  <c r="U219" i="14"/>
  <c r="U219" i="17"/>
  <c r="U247" i="21"/>
  <c r="AA166" i="17"/>
  <c r="AA166" i="14"/>
  <c r="AA194" i="21"/>
  <c r="Y166" i="17"/>
  <c r="Y166" i="14"/>
  <c r="Y194" i="21"/>
  <c r="W166" i="17"/>
  <c r="W166" i="14"/>
  <c r="W194" i="21"/>
  <c r="U166" i="17"/>
  <c r="U166" i="14"/>
  <c r="U194" i="21"/>
  <c r="AA165" i="17"/>
  <c r="AA165" i="14"/>
  <c r="AA193" i="21"/>
  <c r="Y165" i="17"/>
  <c r="Y165" i="14"/>
  <c r="Y193" i="21"/>
  <c r="W165" i="17"/>
  <c r="W165" i="14"/>
  <c r="W193" i="21"/>
  <c r="U165" i="17"/>
  <c r="U165" i="14"/>
  <c r="U193" i="21"/>
  <c r="AA164" i="17"/>
  <c r="AA164" i="14"/>
  <c r="AA192" i="21"/>
  <c r="Y164" i="17"/>
  <c r="Y164" i="14"/>
  <c r="Y192" i="21"/>
  <c r="W164" i="17"/>
  <c r="W164" i="14"/>
  <c r="W192" i="21"/>
  <c r="U164" i="17"/>
  <c r="U164" i="14"/>
  <c r="U192" i="21"/>
  <c r="AA218" i="14"/>
  <c r="AA246" i="21"/>
  <c r="AA218" i="17"/>
  <c r="Y218" i="17"/>
  <c r="Y218" i="14"/>
  <c r="Y246" i="21"/>
  <c r="W218" i="17"/>
  <c r="W218" i="14"/>
  <c r="W246" i="21"/>
  <c r="U218" i="17"/>
  <c r="U218" i="14"/>
  <c r="U246" i="21"/>
  <c r="AA163" i="17"/>
  <c r="AA163" i="14"/>
  <c r="AA191" i="21"/>
  <c r="Y163" i="17"/>
  <c r="Y163" i="14"/>
  <c r="Y191" i="21"/>
  <c r="W163" i="17"/>
  <c r="W163" i="14"/>
  <c r="W191" i="21"/>
  <c r="U163" i="17"/>
  <c r="U163" i="14"/>
  <c r="U191" i="21"/>
  <c r="AA162" i="17"/>
  <c r="AA162" i="14"/>
  <c r="AA190" i="21"/>
  <c r="Y162" i="17"/>
  <c r="Y162" i="14"/>
  <c r="Y190" i="21"/>
  <c r="W162" i="17"/>
  <c r="W162" i="14"/>
  <c r="W190" i="21"/>
  <c r="U162" i="17"/>
  <c r="U162" i="14"/>
  <c r="U190" i="21"/>
  <c r="AA217" i="17"/>
  <c r="AA245" i="21"/>
  <c r="AA217" i="14"/>
  <c r="Y245" i="21"/>
  <c r="Y217" i="17"/>
  <c r="Y217" i="14"/>
  <c r="W245" i="21"/>
  <c r="W217" i="17"/>
  <c r="W217" i="14"/>
  <c r="U217" i="14"/>
  <c r="U217" i="17"/>
  <c r="U245" i="21"/>
  <c r="AA216" i="17"/>
  <c r="AA244" i="21"/>
  <c r="AA216" i="14"/>
  <c r="Y216" i="17"/>
  <c r="Y216" i="14"/>
  <c r="Y244" i="21"/>
  <c r="W216" i="17"/>
  <c r="W216" i="14"/>
  <c r="W244" i="21"/>
  <c r="U216" i="17"/>
  <c r="U216" i="14"/>
  <c r="U244" i="21"/>
  <c r="AA161" i="17"/>
  <c r="AA161" i="14"/>
  <c r="AA189" i="21"/>
  <c r="Y161" i="17"/>
  <c r="Y161" i="14"/>
  <c r="Y189" i="21"/>
  <c r="W161" i="17"/>
  <c r="W161" i="14"/>
  <c r="W189" i="21"/>
  <c r="U161" i="17"/>
  <c r="U161" i="14"/>
  <c r="U189" i="21"/>
  <c r="AA215" i="14"/>
  <c r="AA215" i="17"/>
  <c r="AA243" i="21"/>
  <c r="Y215" i="17"/>
  <c r="Y215" i="14"/>
  <c r="Y243" i="21"/>
  <c r="W215" i="14"/>
  <c r="W215" i="17"/>
  <c r="W243" i="21"/>
  <c r="U215" i="17"/>
  <c r="U243" i="21"/>
  <c r="U215" i="14"/>
  <c r="AA214" i="17"/>
  <c r="AA242" i="21"/>
  <c r="AA214" i="14"/>
  <c r="Y214" i="17"/>
  <c r="Y242" i="21"/>
  <c r="Y214" i="14"/>
  <c r="W214" i="17"/>
  <c r="W242" i="21"/>
  <c r="W214" i="14"/>
  <c r="U242" i="21"/>
  <c r="U214" i="17"/>
  <c r="U214" i="14"/>
  <c r="AA241" i="21"/>
  <c r="AA213" i="17"/>
  <c r="AA213" i="14"/>
  <c r="Y213" i="17"/>
  <c r="Y213" i="14"/>
  <c r="Y241" i="21"/>
  <c r="W213" i="17"/>
  <c r="W213" i="14"/>
  <c r="W241" i="21"/>
  <c r="U213" i="14"/>
  <c r="U213" i="17"/>
  <c r="U241" i="21"/>
  <c r="AA160" i="17"/>
  <c r="AA188" i="21"/>
  <c r="AA160" i="14"/>
  <c r="Y160" i="17"/>
  <c r="Y188" i="21"/>
  <c r="Y160" i="14"/>
  <c r="W160" i="17"/>
  <c r="W188" i="21"/>
  <c r="W160" i="14"/>
  <c r="U160" i="17"/>
  <c r="U188" i="21"/>
  <c r="U160" i="14"/>
  <c r="AA159" i="17"/>
  <c r="AA159" i="14"/>
  <c r="AA187" i="21"/>
  <c r="Y159" i="17"/>
  <c r="Y159" i="14"/>
  <c r="Y187" i="21"/>
  <c r="W159" i="17"/>
  <c r="W159" i="14"/>
  <c r="W187" i="21"/>
  <c r="U159" i="17"/>
  <c r="U159" i="14"/>
  <c r="U187" i="21"/>
  <c r="AA212" i="17"/>
  <c r="AA212" i="14"/>
  <c r="AA240" i="21"/>
  <c r="Y212" i="17"/>
  <c r="Y240" i="21"/>
  <c r="Y212" i="14"/>
  <c r="W212" i="17"/>
  <c r="W240" i="21"/>
  <c r="W212" i="14"/>
  <c r="U212" i="17"/>
  <c r="U240" i="21"/>
  <c r="U212" i="14"/>
  <c r="AA106" i="17"/>
  <c r="AA106" i="14"/>
  <c r="AA134" i="21"/>
  <c r="Y106" i="17"/>
  <c r="Y106" i="14"/>
  <c r="Y134" i="21"/>
  <c r="W106" i="17"/>
  <c r="W106" i="14"/>
  <c r="W134" i="21"/>
  <c r="U106" i="17"/>
  <c r="U106" i="14"/>
  <c r="U134" i="21"/>
  <c r="AA239" i="21"/>
  <c r="AA211" i="17"/>
  <c r="AA211" i="14"/>
  <c r="Y211" i="17"/>
  <c r="Y211" i="14"/>
  <c r="Y239" i="21"/>
  <c r="W211" i="14"/>
  <c r="W211" i="17"/>
  <c r="W239" i="21"/>
  <c r="U211" i="14"/>
  <c r="U211" i="17"/>
  <c r="U239" i="21"/>
  <c r="AA210" i="17"/>
  <c r="AA210" i="14"/>
  <c r="AA238" i="21"/>
  <c r="Y210" i="17"/>
  <c r="Y210" i="14"/>
  <c r="Y238" i="21"/>
  <c r="W210" i="17"/>
  <c r="W210" i="14"/>
  <c r="W238" i="21"/>
  <c r="U210" i="17"/>
  <c r="U210" i="14"/>
  <c r="U238" i="21"/>
  <c r="AA209" i="17"/>
  <c r="AA209" i="14"/>
  <c r="AA237" i="21"/>
  <c r="Y209" i="17"/>
  <c r="Y209" i="14"/>
  <c r="Y237" i="21"/>
  <c r="W209" i="17"/>
  <c r="W209" i="14"/>
  <c r="W237" i="21"/>
  <c r="U209" i="17"/>
  <c r="U209" i="14"/>
  <c r="U237" i="21"/>
  <c r="AA105" i="17"/>
  <c r="AA105" i="14"/>
  <c r="AA133" i="21"/>
  <c r="Y105" i="17"/>
  <c r="Y105" i="14"/>
  <c r="Y133" i="21"/>
  <c r="W105" i="17"/>
  <c r="W105" i="14"/>
  <c r="W133" i="21"/>
  <c r="U105" i="17"/>
  <c r="U105" i="14"/>
  <c r="U133" i="21"/>
  <c r="AA208" i="17"/>
  <c r="AA236" i="21"/>
  <c r="AA208" i="14"/>
  <c r="Y208" i="17"/>
  <c r="Y236" i="21"/>
  <c r="Y208" i="14"/>
  <c r="W208" i="17"/>
  <c r="W236" i="21"/>
  <c r="W208" i="14"/>
  <c r="U208" i="17"/>
  <c r="U236" i="21"/>
  <c r="U208" i="14"/>
  <c r="AA158" i="17"/>
  <c r="AA158" i="14"/>
  <c r="AA186" i="21"/>
  <c r="Y158" i="17"/>
  <c r="Y158" i="14"/>
  <c r="Y186" i="21"/>
  <c r="W158" i="17"/>
  <c r="W158" i="14"/>
  <c r="W186" i="21"/>
  <c r="U158" i="17"/>
  <c r="U158" i="14"/>
  <c r="U186" i="21"/>
  <c r="AA157" i="17"/>
  <c r="AA157" i="14"/>
  <c r="AA185" i="21"/>
  <c r="Y157" i="17"/>
  <c r="Y157" i="14"/>
  <c r="Y185" i="21"/>
  <c r="W157" i="17"/>
  <c r="W157" i="14"/>
  <c r="W185" i="21"/>
  <c r="U157" i="17"/>
  <c r="U157" i="14"/>
  <c r="U185" i="21"/>
  <c r="AA156" i="17"/>
  <c r="AA156" i="14"/>
  <c r="AA184" i="21"/>
  <c r="Y156" i="17"/>
  <c r="Y156" i="14"/>
  <c r="Y184" i="21"/>
  <c r="W156" i="17"/>
  <c r="W156" i="14"/>
  <c r="W184" i="21"/>
  <c r="U156" i="17"/>
  <c r="U156" i="14"/>
  <c r="U184" i="21"/>
  <c r="AA207" i="17"/>
  <c r="AA207" i="14"/>
  <c r="AA235" i="21"/>
  <c r="Y207" i="17"/>
  <c r="Y207" i="14"/>
  <c r="Y235" i="21"/>
  <c r="W207" i="17"/>
  <c r="W207" i="14"/>
  <c r="W235" i="21"/>
  <c r="U207" i="17"/>
  <c r="U207" i="14"/>
  <c r="U235" i="21"/>
  <c r="AA155" i="17"/>
  <c r="AA155" i="14"/>
  <c r="AA183" i="21"/>
  <c r="Y155" i="17"/>
  <c r="Y155" i="14"/>
  <c r="Y183" i="21"/>
  <c r="W155" i="17"/>
  <c r="W155" i="14"/>
  <c r="W183" i="21"/>
  <c r="U155" i="17"/>
  <c r="U155" i="14"/>
  <c r="U183" i="21"/>
  <c r="AA206" i="17"/>
  <c r="AA206" i="14"/>
  <c r="AA234" i="21"/>
  <c r="Y206" i="17"/>
  <c r="Y206" i="14"/>
  <c r="Y234" i="21"/>
  <c r="W206" i="17"/>
  <c r="W206" i="14"/>
  <c r="W234" i="21"/>
  <c r="U206" i="17"/>
  <c r="U206" i="14"/>
  <c r="U234" i="21"/>
  <c r="AA205" i="17"/>
  <c r="AA205" i="14"/>
  <c r="AA233" i="21"/>
  <c r="Y205" i="17"/>
  <c r="Y205" i="14"/>
  <c r="Y233" i="21"/>
  <c r="W205" i="17"/>
  <c r="W205" i="14"/>
  <c r="W233" i="21"/>
  <c r="U205" i="17"/>
  <c r="U205" i="14"/>
  <c r="U233" i="21"/>
  <c r="AA204" i="17"/>
  <c r="AA204" i="14"/>
  <c r="AA232" i="21"/>
  <c r="Y204" i="17"/>
  <c r="Y204" i="14"/>
  <c r="Y232" i="21"/>
  <c r="W204" i="17"/>
  <c r="W204" i="14"/>
  <c r="W232" i="21"/>
  <c r="U204" i="17"/>
  <c r="U204" i="14"/>
  <c r="U232" i="21"/>
  <c r="AA154" i="17"/>
  <c r="AA154" i="14"/>
  <c r="AA182" i="21"/>
  <c r="Y154" i="17"/>
  <c r="Y154" i="14"/>
  <c r="Y182" i="21"/>
  <c r="W154" i="17"/>
  <c r="W154" i="14"/>
  <c r="W182" i="21"/>
  <c r="U154" i="17"/>
  <c r="U154" i="14"/>
  <c r="U182" i="21"/>
  <c r="AA104" i="17"/>
  <c r="AA104" i="14"/>
  <c r="AA132" i="21"/>
  <c r="Y104" i="17"/>
  <c r="Y104" i="14"/>
  <c r="Y132" i="21"/>
  <c r="W104" i="17"/>
  <c r="W104" i="14"/>
  <c r="W132" i="21"/>
  <c r="U104" i="17"/>
  <c r="U104" i="14"/>
  <c r="U132" i="21"/>
  <c r="AA153" i="17"/>
  <c r="AA153" i="14"/>
  <c r="AA181" i="21"/>
  <c r="Y153" i="17"/>
  <c r="Y153" i="14"/>
  <c r="Y181" i="21"/>
  <c r="W153" i="17"/>
  <c r="W153" i="14"/>
  <c r="W181" i="21"/>
  <c r="U153" i="17"/>
  <c r="U153" i="14"/>
  <c r="U181" i="21"/>
  <c r="AA203" i="17"/>
  <c r="AA203" i="14"/>
  <c r="AA231" i="21"/>
  <c r="Y203" i="17"/>
  <c r="Y203" i="14"/>
  <c r="Y231" i="21"/>
  <c r="W203" i="17"/>
  <c r="W203" i="14"/>
  <c r="W231" i="21"/>
  <c r="U203" i="17"/>
  <c r="U203" i="14"/>
  <c r="U231" i="21"/>
  <c r="AA202" i="17"/>
  <c r="AA202" i="14"/>
  <c r="AA230" i="21"/>
  <c r="Y202" i="17"/>
  <c r="Y202" i="14"/>
  <c r="Y230" i="21"/>
  <c r="W202" i="17"/>
  <c r="W202" i="14"/>
  <c r="W230" i="21"/>
  <c r="U202" i="17"/>
  <c r="U202" i="14"/>
  <c r="U230" i="21"/>
  <c r="AA201" i="17"/>
  <c r="AA201" i="14"/>
  <c r="AA229" i="21"/>
  <c r="Y201" i="17"/>
  <c r="Y201" i="14"/>
  <c r="Y229" i="21"/>
  <c r="W201" i="17"/>
  <c r="W201" i="14"/>
  <c r="W229" i="21"/>
  <c r="U201" i="17"/>
  <c r="U201" i="14"/>
  <c r="U229" i="21"/>
  <c r="AA200" i="17"/>
  <c r="AA200" i="14"/>
  <c r="AA228" i="21"/>
  <c r="Y200" i="17"/>
  <c r="Y200" i="14"/>
  <c r="Y228" i="21"/>
  <c r="W200" i="17"/>
  <c r="W200" i="14"/>
  <c r="W228" i="21"/>
  <c r="U200" i="17"/>
  <c r="U228" i="21"/>
  <c r="U200" i="14"/>
  <c r="AA199" i="17"/>
  <c r="AA199" i="14"/>
  <c r="AA227" i="21"/>
  <c r="Y199" i="17"/>
  <c r="Y199" i="14"/>
  <c r="Y227" i="21"/>
  <c r="W199" i="17"/>
  <c r="W199" i="14"/>
  <c r="W227" i="21"/>
  <c r="U199" i="17"/>
  <c r="U199" i="14"/>
  <c r="U227" i="21"/>
  <c r="AA152" i="17"/>
  <c r="AA152" i="14"/>
  <c r="AA180" i="21"/>
  <c r="Y152" i="17"/>
  <c r="Y152" i="14"/>
  <c r="Y180" i="21"/>
  <c r="W152" i="17"/>
  <c r="W152" i="14"/>
  <c r="W180" i="21"/>
  <c r="U152" i="17"/>
  <c r="U152" i="14"/>
  <c r="U180" i="21"/>
  <c r="AA151" i="17"/>
  <c r="AA151" i="14"/>
  <c r="AA179" i="21"/>
  <c r="Y151" i="17"/>
  <c r="Y151" i="14"/>
  <c r="Y179" i="21"/>
  <c r="W151" i="17"/>
  <c r="W151" i="14"/>
  <c r="W179" i="21"/>
  <c r="U151" i="17"/>
  <c r="U151" i="14"/>
  <c r="U179" i="21"/>
  <c r="AA150" i="17"/>
  <c r="AA150" i="14"/>
  <c r="AA178" i="21"/>
  <c r="Y150" i="17"/>
  <c r="Y150" i="14"/>
  <c r="Y178" i="21"/>
  <c r="W150" i="17"/>
  <c r="W150" i="14"/>
  <c r="W178" i="21"/>
  <c r="U150" i="17"/>
  <c r="U150" i="14"/>
  <c r="U178" i="21"/>
  <c r="AA149" i="17"/>
  <c r="AA149" i="14"/>
  <c r="AA177" i="21"/>
  <c r="Y149" i="17"/>
  <c r="Y149" i="14"/>
  <c r="Y177" i="21"/>
  <c r="W149" i="17"/>
  <c r="W149" i="14"/>
  <c r="W177" i="21"/>
  <c r="U149" i="17"/>
  <c r="U149" i="14"/>
  <c r="U177" i="21"/>
  <c r="AA148" i="17"/>
  <c r="AA148" i="14"/>
  <c r="AA176" i="21"/>
  <c r="Y148" i="17"/>
  <c r="Y148" i="14"/>
  <c r="Y176" i="21"/>
  <c r="W148" i="17"/>
  <c r="W148" i="14"/>
  <c r="W176" i="21"/>
  <c r="U148" i="17"/>
  <c r="U148" i="14"/>
  <c r="U176" i="21"/>
  <c r="AA147" i="17"/>
  <c r="AA147" i="14"/>
  <c r="AA175" i="21"/>
  <c r="Y147" i="17"/>
  <c r="Y147" i="14"/>
  <c r="Y175" i="21"/>
  <c r="W147" i="17"/>
  <c r="W147" i="14"/>
  <c r="W175" i="21"/>
  <c r="U147" i="17"/>
  <c r="U147" i="14"/>
  <c r="U175" i="21"/>
  <c r="AA146" i="17"/>
  <c r="AA146" i="14"/>
  <c r="AA174" i="21"/>
  <c r="Y146" i="17"/>
  <c r="Y146" i="14"/>
  <c r="Y174" i="21"/>
  <c r="W146" i="17"/>
  <c r="W146" i="14"/>
  <c r="W174" i="21"/>
  <c r="U146" i="17"/>
  <c r="U146" i="14"/>
  <c r="U174" i="21"/>
  <c r="AA145" i="17"/>
  <c r="AA145" i="14"/>
  <c r="AA173" i="21"/>
  <c r="Y145" i="17"/>
  <c r="Y145" i="14"/>
  <c r="Y173" i="21"/>
  <c r="W145" i="17"/>
  <c r="W145" i="14"/>
  <c r="W173" i="21"/>
  <c r="U145" i="17"/>
  <c r="U145" i="14"/>
  <c r="U173" i="21"/>
  <c r="AA144" i="17"/>
  <c r="AA144" i="14"/>
  <c r="AA172" i="21"/>
  <c r="Y144" i="17"/>
  <c r="Y144" i="14"/>
  <c r="Y172" i="21"/>
  <c r="W144" i="17"/>
  <c r="W172" i="21"/>
  <c r="W144" i="14"/>
  <c r="U144" i="17"/>
  <c r="U144" i="14"/>
  <c r="U172" i="21"/>
  <c r="AA143" i="17"/>
  <c r="AA143" i="14"/>
  <c r="AA171" i="21"/>
  <c r="Y143" i="17"/>
  <c r="Y143" i="14"/>
  <c r="Y171" i="21"/>
  <c r="W143" i="17"/>
  <c r="W143" i="14"/>
  <c r="W171" i="21"/>
  <c r="U143" i="17"/>
  <c r="U143" i="14"/>
  <c r="U171" i="21"/>
  <c r="AA142" i="17"/>
  <c r="AA142" i="14"/>
  <c r="AA170" i="21"/>
  <c r="Y142" i="17"/>
  <c r="Y142" i="14"/>
  <c r="Y170" i="21"/>
  <c r="W142" i="17"/>
  <c r="W142" i="14"/>
  <c r="W170" i="21"/>
  <c r="U142" i="17"/>
  <c r="U142" i="14"/>
  <c r="U170" i="21"/>
  <c r="AA141" i="17"/>
  <c r="AA141" i="14"/>
  <c r="AA169" i="21"/>
  <c r="Y141" i="17"/>
  <c r="Y141" i="14"/>
  <c r="Y169" i="21"/>
  <c r="W141" i="17"/>
  <c r="W141" i="14"/>
  <c r="W169" i="21"/>
  <c r="U141" i="17"/>
  <c r="U141" i="14"/>
  <c r="U169" i="21"/>
  <c r="AA140" i="17"/>
  <c r="AA140" i="14"/>
  <c r="AA168" i="21"/>
  <c r="Y140" i="17"/>
  <c r="Y140" i="14"/>
  <c r="Y168" i="21"/>
  <c r="W140" i="17"/>
  <c r="W140" i="14"/>
  <c r="W168" i="21"/>
  <c r="U140" i="17"/>
  <c r="U140" i="14"/>
  <c r="U168" i="21"/>
  <c r="AA139" i="17"/>
  <c r="AA139" i="14"/>
  <c r="AA167" i="21"/>
  <c r="Y139" i="17"/>
  <c r="Y139" i="14"/>
  <c r="Y167" i="21"/>
  <c r="W139" i="17"/>
  <c r="W139" i="14"/>
  <c r="W167" i="21"/>
  <c r="U139" i="17"/>
  <c r="U139" i="14"/>
  <c r="U167" i="21"/>
  <c r="AA89" i="17"/>
  <c r="AA89" i="14"/>
  <c r="AA117" i="21"/>
  <c r="Y89" i="17"/>
  <c r="Y89" i="14"/>
  <c r="Y117" i="21"/>
  <c r="W89" i="17"/>
  <c r="W89" i="14"/>
  <c r="W117" i="21"/>
  <c r="U89" i="17"/>
  <c r="U89" i="14"/>
  <c r="U117" i="21"/>
  <c r="AA88" i="17"/>
  <c r="AA88" i="14"/>
  <c r="AA116" i="21"/>
  <c r="Y88" i="17"/>
  <c r="Y88" i="14"/>
  <c r="Y116" i="21"/>
  <c r="W88" i="17"/>
  <c r="W88" i="14"/>
  <c r="W116" i="21"/>
  <c r="U88" i="17"/>
  <c r="U88" i="14"/>
  <c r="U116" i="21"/>
  <c r="AA138" i="17"/>
  <c r="AA138" i="14"/>
  <c r="AA166" i="21"/>
  <c r="Y138" i="17"/>
  <c r="Y138" i="14"/>
  <c r="Y166" i="21"/>
  <c r="W138" i="17"/>
  <c r="W138" i="14"/>
  <c r="W166" i="21"/>
  <c r="U138" i="17"/>
  <c r="U138" i="14"/>
  <c r="U166" i="21"/>
  <c r="AA137" i="17"/>
  <c r="AA137" i="14"/>
  <c r="AA165" i="21"/>
  <c r="Y137" i="17"/>
  <c r="Y137" i="14"/>
  <c r="Y165" i="21"/>
  <c r="W137" i="17"/>
  <c r="W137" i="14"/>
  <c r="W165" i="21"/>
  <c r="U137" i="17"/>
  <c r="U137" i="14"/>
  <c r="U165" i="21"/>
  <c r="AA136" i="17"/>
  <c r="AA136" i="14"/>
  <c r="AA164" i="21"/>
  <c r="Y136" i="17"/>
  <c r="Y136" i="14"/>
  <c r="Y164" i="21"/>
  <c r="W136" i="17"/>
  <c r="W136" i="14"/>
  <c r="W164" i="21"/>
  <c r="U136" i="17"/>
  <c r="U136" i="14"/>
  <c r="U164" i="21"/>
  <c r="AA135" i="17"/>
  <c r="AA135" i="14"/>
  <c r="AA163" i="21"/>
  <c r="Y135" i="17"/>
  <c r="Y135" i="14"/>
  <c r="Y163" i="21"/>
  <c r="W135" i="17"/>
  <c r="W135" i="14"/>
  <c r="W163" i="21"/>
  <c r="U135" i="17"/>
  <c r="U135" i="14"/>
  <c r="U163" i="21"/>
  <c r="AA134" i="17"/>
  <c r="AA134" i="14"/>
  <c r="AA162" i="21"/>
  <c r="Y134" i="17"/>
  <c r="Y134" i="14"/>
  <c r="Y162" i="21"/>
  <c r="W134" i="17"/>
  <c r="W134" i="14"/>
  <c r="W162" i="21"/>
  <c r="U134" i="17"/>
  <c r="U134" i="14"/>
  <c r="U162" i="21"/>
  <c r="AA133" i="17"/>
  <c r="AA133" i="14"/>
  <c r="AA161" i="21"/>
  <c r="Y133" i="17"/>
  <c r="Y133" i="14"/>
  <c r="Y161" i="21"/>
  <c r="W133" i="17"/>
  <c r="W133" i="14"/>
  <c r="W161" i="21"/>
  <c r="U133" i="17"/>
  <c r="U133" i="14"/>
  <c r="U161" i="21"/>
  <c r="AA132" i="17"/>
  <c r="AA132" i="14"/>
  <c r="AA160" i="21"/>
  <c r="Y132" i="17"/>
  <c r="Y132" i="14"/>
  <c r="Y160" i="21"/>
  <c r="W132" i="17"/>
  <c r="W132" i="14"/>
  <c r="W160" i="21"/>
  <c r="U132" i="17"/>
  <c r="U132" i="14"/>
  <c r="U160" i="21"/>
  <c r="AA131" i="17"/>
  <c r="AA131" i="14"/>
  <c r="AA159" i="21"/>
  <c r="Y131" i="17"/>
  <c r="Y131" i="14"/>
  <c r="Y159" i="21"/>
  <c r="W131" i="17"/>
  <c r="W131" i="14"/>
  <c r="W159" i="21"/>
  <c r="U131" i="17"/>
  <c r="U131" i="14"/>
  <c r="U159" i="21"/>
  <c r="AA130" i="17"/>
  <c r="AA130" i="14"/>
  <c r="AA158" i="21"/>
  <c r="Y130" i="17"/>
  <c r="Y130" i="14"/>
  <c r="Y158" i="21"/>
  <c r="W130" i="17"/>
  <c r="W130" i="14"/>
  <c r="W158" i="21"/>
  <c r="U130" i="17"/>
  <c r="U130" i="14"/>
  <c r="U158" i="21"/>
  <c r="AA129" i="17"/>
  <c r="AA129" i="14"/>
  <c r="AA157" i="21"/>
  <c r="Y129" i="17"/>
  <c r="Y129" i="14"/>
  <c r="Y157" i="21"/>
  <c r="W129" i="17"/>
  <c r="W129" i="14"/>
  <c r="W157" i="21"/>
  <c r="U129" i="17"/>
  <c r="U129" i="14"/>
  <c r="U157" i="21"/>
  <c r="AA128" i="17"/>
  <c r="AA156" i="21"/>
  <c r="AA128" i="14"/>
  <c r="Y128" i="17"/>
  <c r="Y156" i="21"/>
  <c r="Y128" i="14"/>
  <c r="W128" i="17"/>
  <c r="W156" i="21"/>
  <c r="W128" i="14"/>
  <c r="U128" i="17"/>
  <c r="U156" i="21"/>
  <c r="U128" i="14"/>
  <c r="AA87" i="17"/>
  <c r="AA115" i="21"/>
  <c r="AA87" i="14"/>
  <c r="Y87" i="17"/>
  <c r="Y115" i="21"/>
  <c r="Y87" i="14"/>
  <c r="W87" i="17"/>
  <c r="W115" i="21"/>
  <c r="W87" i="14"/>
  <c r="U87" i="17"/>
  <c r="U115" i="21"/>
  <c r="U87" i="14"/>
  <c r="AA86" i="17"/>
  <c r="AA86" i="14"/>
  <c r="AA114" i="21"/>
  <c r="Y86" i="17"/>
  <c r="Y86" i="14"/>
  <c r="Y114" i="21"/>
  <c r="W86" i="17"/>
  <c r="W86" i="14"/>
  <c r="W114" i="21"/>
  <c r="U86" i="17"/>
  <c r="U86" i="14"/>
  <c r="U114" i="21"/>
  <c r="AA127" i="17"/>
  <c r="AA127" i="14"/>
  <c r="AA155" i="21"/>
  <c r="Y127" i="17"/>
  <c r="Y127" i="14"/>
  <c r="Y155" i="21"/>
  <c r="W127" i="17"/>
  <c r="W127" i="14"/>
  <c r="W155" i="21"/>
  <c r="U127" i="17"/>
  <c r="U127" i="14"/>
  <c r="U155" i="21"/>
  <c r="AA126" i="17"/>
  <c r="AA126" i="14"/>
  <c r="AA154" i="21"/>
  <c r="Y126" i="17"/>
  <c r="Y126" i="14"/>
  <c r="Y154" i="21"/>
  <c r="W126" i="17"/>
  <c r="W126" i="14"/>
  <c r="W154" i="21"/>
  <c r="U126" i="17"/>
  <c r="U126" i="14"/>
  <c r="U154" i="21"/>
  <c r="AA125" i="17"/>
  <c r="AA125" i="14"/>
  <c r="AA153" i="21"/>
  <c r="Y125" i="17"/>
  <c r="Y125" i="14"/>
  <c r="Y153" i="21"/>
  <c r="W125" i="17"/>
  <c r="W125" i="14"/>
  <c r="W153" i="21"/>
  <c r="U125" i="17"/>
  <c r="U125" i="14"/>
  <c r="U153" i="21"/>
  <c r="AA124" i="17"/>
  <c r="AA124" i="14"/>
  <c r="AA152" i="21"/>
  <c r="Y124" i="17"/>
  <c r="Y124" i="14"/>
  <c r="Y152" i="21"/>
  <c r="W124" i="17"/>
  <c r="W124" i="14"/>
  <c r="W152" i="21"/>
  <c r="U124" i="17"/>
  <c r="U124" i="14"/>
  <c r="U152" i="21"/>
  <c r="AA123" i="17"/>
  <c r="AA123" i="14"/>
  <c r="AA151" i="21"/>
  <c r="Y123" i="17"/>
  <c r="Y123" i="14"/>
  <c r="Y151" i="21"/>
  <c r="W123" i="17"/>
  <c r="W123" i="14"/>
  <c r="W151" i="21"/>
  <c r="U123" i="17"/>
  <c r="U123" i="14"/>
  <c r="U151" i="21"/>
  <c r="AA122" i="17"/>
  <c r="AA122" i="14"/>
  <c r="AA150" i="21"/>
  <c r="Y122" i="17"/>
  <c r="Y122" i="14"/>
  <c r="Y150" i="21"/>
  <c r="W122" i="17"/>
  <c r="W122" i="14"/>
  <c r="W150" i="21"/>
  <c r="U122" i="17"/>
  <c r="U122" i="14"/>
  <c r="U150" i="21"/>
  <c r="AA121" i="17"/>
  <c r="AA121" i="14"/>
  <c r="AA149" i="21"/>
  <c r="Y121" i="17"/>
  <c r="Y121" i="14"/>
  <c r="Y149" i="21"/>
  <c r="W121" i="17"/>
  <c r="W121" i="14"/>
  <c r="W149" i="21"/>
  <c r="U121" i="17"/>
  <c r="U121" i="14"/>
  <c r="U149" i="21"/>
  <c r="AA120" i="17"/>
  <c r="AA120" i="14"/>
  <c r="AA148" i="21"/>
  <c r="Y120" i="17"/>
  <c r="Y120" i="14"/>
  <c r="Y148" i="21"/>
  <c r="W120" i="17"/>
  <c r="W120" i="14"/>
  <c r="W148" i="21"/>
  <c r="U120" i="17"/>
  <c r="U120" i="14"/>
  <c r="U148" i="21"/>
  <c r="AA119" i="17"/>
  <c r="AA119" i="14"/>
  <c r="AA147" i="21"/>
  <c r="Y119" i="17"/>
  <c r="Y119" i="14"/>
  <c r="Y147" i="21"/>
  <c r="W119" i="17"/>
  <c r="W119" i="14"/>
  <c r="W147" i="21"/>
  <c r="U119" i="17"/>
  <c r="U119" i="14"/>
  <c r="U147" i="21"/>
  <c r="AA118" i="17"/>
  <c r="AA118" i="14"/>
  <c r="AA146" i="21"/>
  <c r="Y118" i="17"/>
  <c r="Y118" i="14"/>
  <c r="Y146" i="21"/>
  <c r="W118" i="17"/>
  <c r="W118" i="14"/>
  <c r="W146" i="21"/>
  <c r="U118" i="17"/>
  <c r="U118" i="14"/>
  <c r="U146" i="21"/>
  <c r="AA117" i="17"/>
  <c r="AA117" i="14"/>
  <c r="AA145" i="21"/>
  <c r="Y117" i="17"/>
  <c r="Y117" i="14"/>
  <c r="Y145" i="21"/>
  <c r="W117" i="17"/>
  <c r="W117" i="14"/>
  <c r="W145" i="21"/>
  <c r="U117" i="17"/>
  <c r="U117" i="14"/>
  <c r="U145" i="21"/>
  <c r="AA116" i="17"/>
  <c r="AA116" i="14"/>
  <c r="AA144" i="21"/>
  <c r="Y116" i="17"/>
  <c r="Y116" i="14"/>
  <c r="Y144" i="21"/>
  <c r="W116" i="17"/>
  <c r="W116" i="14"/>
  <c r="W144" i="21"/>
  <c r="U116" i="17"/>
  <c r="U116" i="14"/>
  <c r="U144" i="21"/>
  <c r="AA115" i="17"/>
  <c r="AA115" i="14"/>
  <c r="AA143" i="21"/>
  <c r="Y115" i="17"/>
  <c r="Y115" i="14"/>
  <c r="Y143" i="21"/>
  <c r="W115" i="17"/>
  <c r="W115" i="14"/>
  <c r="W143" i="21"/>
  <c r="U115" i="17"/>
  <c r="U115" i="14"/>
  <c r="U143" i="21"/>
  <c r="AA114" i="17"/>
  <c r="AA114" i="14"/>
  <c r="AA142" i="21"/>
  <c r="Y114" i="17"/>
  <c r="Y114" i="14"/>
  <c r="Y142" i="21"/>
  <c r="W114" i="17"/>
  <c r="W114" i="14"/>
  <c r="W142" i="21"/>
  <c r="U114" i="17"/>
  <c r="U114" i="14"/>
  <c r="U142" i="21"/>
  <c r="AA113" i="17"/>
  <c r="AA113" i="14"/>
  <c r="AA141" i="21"/>
  <c r="Y113" i="17"/>
  <c r="Y113" i="14"/>
  <c r="Y141" i="21"/>
  <c r="W113" i="17"/>
  <c r="W113" i="14"/>
  <c r="W141" i="21"/>
  <c r="U113" i="17"/>
  <c r="U113" i="14"/>
  <c r="U141" i="21"/>
  <c r="AA112" i="17"/>
  <c r="AA112" i="14"/>
  <c r="AA140" i="21"/>
  <c r="Y112" i="17"/>
  <c r="Y112" i="14"/>
  <c r="Y140" i="21"/>
  <c r="W112" i="17"/>
  <c r="W112" i="14"/>
  <c r="W140" i="21"/>
  <c r="U112" i="17"/>
  <c r="U112" i="14"/>
  <c r="U140" i="21"/>
  <c r="AA111" i="17"/>
  <c r="AA111" i="14"/>
  <c r="AA139" i="21"/>
  <c r="Y111" i="17"/>
  <c r="Y111" i="14"/>
  <c r="Y139" i="21"/>
  <c r="W111" i="17"/>
  <c r="W111" i="14"/>
  <c r="W139" i="21"/>
  <c r="U111" i="17"/>
  <c r="U111" i="14"/>
  <c r="U139" i="21"/>
  <c r="AA110" i="17"/>
  <c r="AA110" i="14"/>
  <c r="AA138" i="21"/>
  <c r="Y110" i="17"/>
  <c r="Y110" i="14"/>
  <c r="Y138" i="21"/>
  <c r="W110" i="17"/>
  <c r="W110" i="14"/>
  <c r="W138" i="21"/>
  <c r="U110" i="17"/>
  <c r="U110" i="14"/>
  <c r="U138" i="21"/>
  <c r="AA109" i="17"/>
  <c r="AA109" i="14"/>
  <c r="AA137" i="21"/>
  <c r="Y109" i="17"/>
  <c r="Y109" i="14"/>
  <c r="Y137" i="21"/>
  <c r="W109" i="17"/>
  <c r="W109" i="14"/>
  <c r="W137" i="21"/>
  <c r="U109" i="17"/>
  <c r="U109" i="14"/>
  <c r="U137" i="21"/>
  <c r="AA108" i="17"/>
  <c r="AA108" i="14"/>
  <c r="AA136" i="21"/>
  <c r="Y108" i="17"/>
  <c r="Y108" i="14"/>
  <c r="Y136" i="21"/>
  <c r="W108" i="17"/>
  <c r="W108" i="14"/>
  <c r="W136" i="21"/>
  <c r="U108" i="17"/>
  <c r="U108" i="14"/>
  <c r="U136" i="21"/>
  <c r="AA85" i="17"/>
  <c r="AA85" i="14"/>
  <c r="AA113" i="21"/>
  <c r="Y85" i="17"/>
  <c r="Y85" i="14"/>
  <c r="Y113" i="21"/>
  <c r="W85" i="17"/>
  <c r="W85" i="14"/>
  <c r="W113" i="21"/>
  <c r="U85" i="17"/>
  <c r="U85" i="14"/>
  <c r="U113" i="21"/>
  <c r="AA84" i="17"/>
  <c r="AA84" i="14"/>
  <c r="AA112" i="21"/>
  <c r="Y84" i="17"/>
  <c r="Y84" i="14"/>
  <c r="Y112" i="21"/>
  <c r="W84" i="17"/>
  <c r="W84" i="14"/>
  <c r="W112" i="21"/>
  <c r="U84" i="17"/>
  <c r="U84" i="14"/>
  <c r="U112" i="21"/>
  <c r="AA198" i="17"/>
  <c r="AA198" i="14"/>
  <c r="AA226" i="21"/>
  <c r="Y198" i="17"/>
  <c r="Y198" i="14"/>
  <c r="Y226" i="21"/>
  <c r="W198" i="17"/>
  <c r="W198" i="14"/>
  <c r="W226" i="21"/>
  <c r="U198" i="17"/>
  <c r="U198" i="14"/>
  <c r="U226" i="21"/>
  <c r="AA197" i="17"/>
  <c r="AA197" i="14"/>
  <c r="AA225" i="21"/>
  <c r="Y197" i="17"/>
  <c r="Y197" i="14"/>
  <c r="Y225" i="21"/>
  <c r="W197" i="17"/>
  <c r="W197" i="14"/>
  <c r="W225" i="21"/>
  <c r="U197" i="17"/>
  <c r="U197" i="14"/>
  <c r="U225" i="21"/>
  <c r="AA83" i="17"/>
  <c r="AA83" i="14"/>
  <c r="AA111" i="21"/>
  <c r="Y83" i="17"/>
  <c r="Y83" i="14"/>
  <c r="Y111" i="21"/>
  <c r="W83" i="17"/>
  <c r="W83" i="14"/>
  <c r="W111" i="21"/>
  <c r="U83" i="17"/>
  <c r="U83" i="14"/>
  <c r="U111" i="21"/>
  <c r="AA82" i="17"/>
  <c r="AA82" i="14"/>
  <c r="AA110" i="21"/>
  <c r="Y82" i="17"/>
  <c r="Y82" i="14"/>
  <c r="Y110" i="21"/>
  <c r="W82" i="17"/>
  <c r="W82" i="14"/>
  <c r="W110" i="21"/>
  <c r="U82" i="17"/>
  <c r="U82" i="14"/>
  <c r="U110" i="21"/>
  <c r="AA81" i="17"/>
  <c r="AA81" i="14"/>
  <c r="AA109" i="21"/>
  <c r="Y81" i="17"/>
  <c r="Y81" i="14"/>
  <c r="Y109" i="21"/>
  <c r="W81" i="17"/>
  <c r="W81" i="14"/>
  <c r="W109" i="21"/>
  <c r="U81" i="17"/>
  <c r="U81" i="14"/>
  <c r="U109" i="21"/>
  <c r="AA80" i="17"/>
  <c r="AA80" i="14"/>
  <c r="AA108" i="21"/>
  <c r="Y80" i="17"/>
  <c r="Y80" i="14"/>
  <c r="Y108" i="21"/>
  <c r="W80" i="17"/>
  <c r="W108" i="21"/>
  <c r="W80" i="14"/>
  <c r="U80" i="17"/>
  <c r="U80" i="14"/>
  <c r="U108" i="21"/>
  <c r="AA196" i="17"/>
  <c r="AA196" i="14"/>
  <c r="AA224" i="21"/>
  <c r="Y196" i="17"/>
  <c r="Y196" i="14"/>
  <c r="Y224" i="21"/>
  <c r="W196" i="17"/>
  <c r="W196" i="14"/>
  <c r="W224" i="21"/>
  <c r="U196" i="17"/>
  <c r="U196" i="14"/>
  <c r="U224" i="21"/>
  <c r="AA195" i="17"/>
  <c r="AA195" i="14"/>
  <c r="AA223" i="21"/>
  <c r="Y195" i="17"/>
  <c r="Y195" i="14"/>
  <c r="Y223" i="21"/>
  <c r="W195" i="17"/>
  <c r="W195" i="14"/>
  <c r="W223" i="21"/>
  <c r="U195" i="17"/>
  <c r="U195" i="14"/>
  <c r="U223" i="21"/>
  <c r="AA194" i="17"/>
  <c r="AA194" i="14"/>
  <c r="AA222" i="21"/>
  <c r="Y194" i="17"/>
  <c r="Y194" i="14"/>
  <c r="Y222" i="21"/>
  <c r="W194" i="17"/>
  <c r="W194" i="14"/>
  <c r="W222" i="21"/>
  <c r="U194" i="17"/>
  <c r="U194" i="14"/>
  <c r="U222" i="21"/>
  <c r="AA79" i="17"/>
  <c r="AA107" i="21"/>
  <c r="AA79" i="14"/>
  <c r="Y79" i="17"/>
  <c r="Y79" i="14"/>
  <c r="Y107" i="21"/>
  <c r="W79" i="17"/>
  <c r="W107" i="21"/>
  <c r="W79" i="14"/>
  <c r="U79" i="17"/>
  <c r="U107" i="21"/>
  <c r="U79" i="14"/>
  <c r="AA78" i="17"/>
  <c r="AA78" i="14"/>
  <c r="AA106" i="21"/>
  <c r="Y78" i="17"/>
  <c r="Y78" i="14"/>
  <c r="Y106" i="21"/>
  <c r="W78" i="17"/>
  <c r="W78" i="14"/>
  <c r="W106" i="21"/>
  <c r="U78" i="17"/>
  <c r="U78" i="14"/>
  <c r="U106" i="21"/>
  <c r="AA193" i="17"/>
  <c r="AA193" i="14"/>
  <c r="AA221" i="21"/>
  <c r="Y193" i="17"/>
  <c r="Y193" i="14"/>
  <c r="Y221" i="21"/>
  <c r="W193" i="17"/>
  <c r="W193" i="14"/>
  <c r="W221" i="21"/>
  <c r="U193" i="17"/>
  <c r="U193" i="14"/>
  <c r="U221" i="21"/>
  <c r="AA192" i="17"/>
  <c r="AA192" i="14"/>
  <c r="AA220" i="21"/>
  <c r="Y192" i="17"/>
  <c r="Y192" i="14"/>
  <c r="Y220" i="21"/>
  <c r="W192" i="17"/>
  <c r="W192" i="14"/>
  <c r="W220" i="21"/>
  <c r="U192" i="17"/>
  <c r="U192" i="14"/>
  <c r="U220" i="21"/>
  <c r="AA77" i="17"/>
  <c r="AA77" i="14"/>
  <c r="AA105" i="21"/>
  <c r="Y77" i="17"/>
  <c r="Y77" i="14"/>
  <c r="Y105" i="21"/>
  <c r="W77" i="17"/>
  <c r="W77" i="14"/>
  <c r="W105" i="21"/>
  <c r="U77" i="17"/>
  <c r="U77" i="14"/>
  <c r="U105" i="21"/>
  <c r="AA76" i="17"/>
  <c r="AA76" i="14"/>
  <c r="AA104" i="21"/>
  <c r="Y76" i="17"/>
  <c r="Y76" i="14"/>
  <c r="Y104" i="21"/>
  <c r="W76" i="17"/>
  <c r="W76" i="14"/>
  <c r="W104" i="21"/>
  <c r="U76" i="17"/>
  <c r="U76" i="14"/>
  <c r="U104" i="21"/>
  <c r="AA75" i="17"/>
  <c r="AA75" i="14"/>
  <c r="AA103" i="21"/>
  <c r="Y75" i="17"/>
  <c r="Y103" i="21"/>
  <c r="Y75" i="14"/>
  <c r="W75" i="17"/>
  <c r="W75" i="14"/>
  <c r="W103" i="21"/>
  <c r="U75" i="17"/>
  <c r="U75" i="14"/>
  <c r="U103" i="21"/>
  <c r="AA191" i="17"/>
  <c r="AA191" i="14"/>
  <c r="AA219" i="21"/>
  <c r="Y191" i="17"/>
  <c r="Y191" i="14"/>
  <c r="Y219" i="21"/>
  <c r="W191" i="17"/>
  <c r="W191" i="14"/>
  <c r="W219" i="21"/>
  <c r="U191" i="17"/>
  <c r="U191" i="14"/>
  <c r="U219" i="21"/>
  <c r="AA74" i="17"/>
  <c r="AA74" i="14"/>
  <c r="AA102" i="21"/>
  <c r="Y74" i="17"/>
  <c r="Y74" i="14"/>
  <c r="Y102" i="21"/>
  <c r="W74" i="17"/>
  <c r="W74" i="14"/>
  <c r="W102" i="21"/>
  <c r="U74" i="17"/>
  <c r="U74" i="14"/>
  <c r="U102" i="21"/>
  <c r="AA176" i="17"/>
  <c r="AA176" i="14"/>
  <c r="AA204" i="21"/>
  <c r="Y176" i="17"/>
  <c r="Y176" i="14"/>
  <c r="Y204" i="21"/>
  <c r="W176" i="17"/>
  <c r="W176" i="14"/>
  <c r="W204" i="21"/>
  <c r="U176" i="17"/>
  <c r="U176" i="14"/>
  <c r="U204" i="21"/>
  <c r="AA73" i="17"/>
  <c r="AA73" i="14"/>
  <c r="AA101" i="21"/>
  <c r="Y73" i="17"/>
  <c r="Y73" i="14"/>
  <c r="Y101" i="21"/>
  <c r="W73" i="17"/>
  <c r="W73" i="14"/>
  <c r="W101" i="21"/>
  <c r="U73" i="17"/>
  <c r="U73" i="14"/>
  <c r="U101" i="21"/>
  <c r="AA72" i="17"/>
  <c r="AA72" i="14"/>
  <c r="AA100" i="21"/>
  <c r="Y72" i="17"/>
  <c r="Y72" i="14"/>
  <c r="Y100" i="21"/>
  <c r="W72" i="17"/>
  <c r="W72" i="14"/>
  <c r="W100" i="21"/>
  <c r="U72" i="17"/>
  <c r="U72" i="14"/>
  <c r="U100" i="21"/>
  <c r="AA71" i="17"/>
  <c r="AA71" i="14"/>
  <c r="AA99" i="21"/>
  <c r="Y71" i="17"/>
  <c r="Y71" i="14"/>
  <c r="Y99" i="21"/>
  <c r="W71" i="17"/>
  <c r="W71" i="14"/>
  <c r="W99" i="21"/>
  <c r="U71" i="17"/>
  <c r="U71" i="14"/>
  <c r="U99" i="21"/>
  <c r="AA70" i="17"/>
  <c r="AA70" i="14"/>
  <c r="AA98" i="21"/>
  <c r="Y70" i="17"/>
  <c r="Y70" i="14"/>
  <c r="Y98" i="21"/>
  <c r="W70" i="17"/>
  <c r="W70" i="14"/>
  <c r="W98" i="21"/>
  <c r="U70" i="17"/>
  <c r="U70" i="14"/>
  <c r="U98" i="21"/>
  <c r="AA69" i="17"/>
  <c r="AA69" i="14"/>
  <c r="AA97" i="21"/>
  <c r="Y69" i="17"/>
  <c r="Y69" i="14"/>
  <c r="Y97" i="21"/>
  <c r="W69" i="17"/>
  <c r="W69" i="14"/>
  <c r="W97" i="21"/>
  <c r="U69" i="17"/>
  <c r="U69" i="14"/>
  <c r="U97" i="21"/>
  <c r="AA190" i="17"/>
  <c r="AA190" i="14"/>
  <c r="AA218" i="21"/>
  <c r="Y190" i="17"/>
  <c r="Y190" i="14"/>
  <c r="Y218" i="21"/>
  <c r="W190" i="17"/>
  <c r="W190" i="14"/>
  <c r="W218" i="21"/>
  <c r="U190" i="17"/>
  <c r="U190" i="14"/>
  <c r="U218" i="21"/>
  <c r="AA68" i="17"/>
  <c r="AA68" i="14"/>
  <c r="AA96" i="21"/>
  <c r="Y68" i="17"/>
  <c r="Y68" i="14"/>
  <c r="Y96" i="21"/>
  <c r="W68" i="17"/>
  <c r="W68" i="14"/>
  <c r="W96" i="21"/>
  <c r="U68" i="17"/>
  <c r="U68" i="14"/>
  <c r="U96" i="21"/>
  <c r="AA67" i="17"/>
  <c r="AA95" i="21"/>
  <c r="AA67" i="14"/>
  <c r="Y67" i="17"/>
  <c r="Y67" i="14"/>
  <c r="Y95" i="21"/>
  <c r="W67" i="17"/>
  <c r="W67" i="14"/>
  <c r="W95" i="21"/>
  <c r="U67" i="17"/>
  <c r="U95" i="21"/>
  <c r="U67" i="14"/>
  <c r="AA189" i="17"/>
  <c r="AA189" i="14"/>
  <c r="AA217" i="21"/>
  <c r="Y189" i="17"/>
  <c r="Y189" i="14"/>
  <c r="Y217" i="21"/>
  <c r="W189" i="17"/>
  <c r="W189" i="14"/>
  <c r="W217" i="21"/>
  <c r="U189" i="17"/>
  <c r="U189" i="14"/>
  <c r="U217" i="21"/>
  <c r="AA66" i="17"/>
  <c r="AA66" i="14"/>
  <c r="AA94" i="21"/>
  <c r="Y66" i="17"/>
  <c r="Y66" i="14"/>
  <c r="Y94" i="21"/>
  <c r="W66" i="17"/>
  <c r="W66" i="14"/>
  <c r="W94" i="21"/>
  <c r="U66" i="17"/>
  <c r="U66" i="14"/>
  <c r="U94" i="21"/>
  <c r="AA65" i="17"/>
  <c r="AA65" i="14"/>
  <c r="AA93" i="21"/>
  <c r="Y65" i="17"/>
  <c r="Y65" i="14"/>
  <c r="Y93" i="21"/>
  <c r="W65" i="17"/>
  <c r="W65" i="14"/>
  <c r="W93" i="21"/>
  <c r="U65" i="17"/>
  <c r="U65" i="14"/>
  <c r="U93" i="21"/>
  <c r="AA188" i="17"/>
  <c r="AA216" i="21"/>
  <c r="AA188" i="14"/>
  <c r="Y188" i="17"/>
  <c r="Y216" i="21"/>
  <c r="Y188" i="14"/>
  <c r="W188" i="17"/>
  <c r="W216" i="21"/>
  <c r="W188" i="14"/>
  <c r="U188" i="17"/>
  <c r="U216" i="21"/>
  <c r="U188" i="14"/>
  <c r="AA64" i="17"/>
  <c r="AA92" i="21"/>
  <c r="AA64" i="14"/>
  <c r="Y64" i="17"/>
  <c r="Y92" i="21"/>
  <c r="Y64" i="14"/>
  <c r="W64" i="17"/>
  <c r="W92" i="21"/>
  <c r="W64" i="14"/>
  <c r="U64" i="17"/>
  <c r="U92" i="21"/>
  <c r="U64" i="14"/>
  <c r="AA187" i="17"/>
  <c r="AA187" i="14"/>
  <c r="AA215" i="21"/>
  <c r="Y187" i="17"/>
  <c r="Y187" i="14"/>
  <c r="Y215" i="21"/>
  <c r="W187" i="17"/>
  <c r="W187" i="14"/>
  <c r="W215" i="21"/>
  <c r="U187" i="17"/>
  <c r="U187" i="14"/>
  <c r="U215" i="21"/>
  <c r="AA63" i="17"/>
  <c r="AA63" i="14"/>
  <c r="AA91" i="21"/>
  <c r="Y63" i="17"/>
  <c r="Y63" i="14"/>
  <c r="Y91" i="21"/>
  <c r="W63" i="17"/>
  <c r="W63" i="14"/>
  <c r="W91" i="21"/>
  <c r="U63" i="17"/>
  <c r="U63" i="14"/>
  <c r="U91" i="21"/>
  <c r="AA186" i="17"/>
  <c r="AA186" i="14"/>
  <c r="AA214" i="21"/>
  <c r="Y186" i="17"/>
  <c r="Y186" i="14"/>
  <c r="Y214" i="21"/>
  <c r="W186" i="17"/>
  <c r="W186" i="14"/>
  <c r="W214" i="21"/>
  <c r="U186" i="17"/>
  <c r="U186" i="14"/>
  <c r="U214" i="21"/>
  <c r="AA62" i="17"/>
  <c r="AA62" i="14"/>
  <c r="AA90" i="21"/>
  <c r="Y62" i="17"/>
  <c r="Y62" i="14"/>
  <c r="Y90" i="21"/>
  <c r="W62" i="17"/>
  <c r="W62" i="14"/>
  <c r="W90" i="21"/>
  <c r="U62" i="17"/>
  <c r="U62" i="14"/>
  <c r="U90" i="21"/>
  <c r="AA61" i="17"/>
  <c r="AA61" i="14"/>
  <c r="AA89" i="21"/>
  <c r="Y61" i="17"/>
  <c r="Y61" i="14"/>
  <c r="Y89" i="21"/>
  <c r="W61" i="17"/>
  <c r="W61" i="14"/>
  <c r="W89" i="21"/>
  <c r="U61" i="17"/>
  <c r="U61" i="14"/>
  <c r="U89" i="21"/>
  <c r="AA185" i="17"/>
  <c r="AA185" i="14"/>
  <c r="AA213" i="21"/>
  <c r="Y185" i="17"/>
  <c r="Y185" i="14"/>
  <c r="Y213" i="21"/>
  <c r="W185" i="17"/>
  <c r="W185" i="14"/>
  <c r="W213" i="21"/>
  <c r="U185" i="17"/>
  <c r="U185" i="14"/>
  <c r="U213" i="21"/>
  <c r="AA60" i="17"/>
  <c r="AA60" i="14"/>
  <c r="AA88" i="21"/>
  <c r="Y60" i="17"/>
  <c r="Y60" i="14"/>
  <c r="Y88" i="21"/>
  <c r="W60" i="17"/>
  <c r="W60" i="14"/>
  <c r="W88" i="21"/>
  <c r="U60" i="17"/>
  <c r="U60" i="14"/>
  <c r="U88" i="21"/>
  <c r="AA59" i="17"/>
  <c r="AA87" i="21"/>
  <c r="AA59" i="14"/>
  <c r="Y59" i="17"/>
  <c r="Y87" i="21"/>
  <c r="Y59" i="14"/>
  <c r="W59" i="17"/>
  <c r="W87" i="21"/>
  <c r="W59" i="14"/>
  <c r="U59" i="17"/>
  <c r="U87" i="21"/>
  <c r="U59" i="14"/>
  <c r="AA58" i="17"/>
  <c r="AA58" i="14"/>
  <c r="AA86" i="21"/>
  <c r="Y58" i="17"/>
  <c r="Y58" i="14"/>
  <c r="Y86" i="21"/>
  <c r="W58" i="17"/>
  <c r="W58" i="14"/>
  <c r="W86" i="21"/>
  <c r="U58" i="17"/>
  <c r="U58" i="14"/>
  <c r="U86" i="21"/>
  <c r="AA184" i="17"/>
  <c r="AA212" i="21"/>
  <c r="AA184" i="14"/>
  <c r="Y184" i="17"/>
  <c r="Y184" i="14"/>
  <c r="Y212" i="21"/>
  <c r="W184" i="17"/>
  <c r="W184" i="14"/>
  <c r="W212" i="21"/>
  <c r="U184" i="17"/>
  <c r="U212" i="21"/>
  <c r="U184" i="14"/>
  <c r="AA57" i="17"/>
  <c r="AA57" i="14"/>
  <c r="AA85" i="21"/>
  <c r="Y57" i="17"/>
  <c r="Y57" i="14"/>
  <c r="Y85" i="21"/>
  <c r="W57" i="17"/>
  <c r="W57" i="14"/>
  <c r="W85" i="21"/>
  <c r="U57" i="17"/>
  <c r="U57" i="14"/>
  <c r="U85" i="21"/>
  <c r="AA56" i="17"/>
  <c r="AA56" i="14"/>
  <c r="AA84" i="21"/>
  <c r="Y56" i="17"/>
  <c r="Y56" i="14"/>
  <c r="Y84" i="21"/>
  <c r="W56" i="17"/>
  <c r="W56" i="14"/>
  <c r="W84" i="21"/>
  <c r="U56" i="17"/>
  <c r="U56" i="14"/>
  <c r="U84" i="21"/>
  <c r="AA183" i="17"/>
  <c r="AA183" i="14"/>
  <c r="AA211" i="21"/>
  <c r="Y183" i="17"/>
  <c r="Y183" i="14"/>
  <c r="Y211" i="21"/>
  <c r="W183" i="17"/>
  <c r="W183" i="14"/>
  <c r="W211" i="21"/>
  <c r="U183" i="17"/>
  <c r="U183" i="14"/>
  <c r="U211" i="21"/>
  <c r="AA175" i="17"/>
  <c r="AA175" i="14"/>
  <c r="AA203" i="21"/>
  <c r="Y175" i="17"/>
  <c r="Y175" i="14"/>
  <c r="Y203" i="21"/>
  <c r="W175" i="17"/>
  <c r="W175" i="14"/>
  <c r="W203" i="21"/>
  <c r="U175" i="17"/>
  <c r="U175" i="14"/>
  <c r="U203" i="21"/>
  <c r="AA55" i="17"/>
  <c r="AA83" i="21"/>
  <c r="AA55" i="14"/>
  <c r="Y55" i="17"/>
  <c r="Y83" i="21"/>
  <c r="Y55" i="14"/>
  <c r="W55" i="17"/>
  <c r="W83" i="21"/>
  <c r="W55" i="14"/>
  <c r="U55" i="17"/>
  <c r="U83" i="21"/>
  <c r="U55" i="14"/>
  <c r="AA54" i="17"/>
  <c r="AA54" i="14"/>
  <c r="AA82" i="21"/>
  <c r="Y54" i="17"/>
  <c r="Y54" i="14"/>
  <c r="Y82" i="21"/>
  <c r="W54" i="17"/>
  <c r="W54" i="14"/>
  <c r="W82" i="21"/>
  <c r="U54" i="17"/>
  <c r="U54" i="14"/>
  <c r="U82" i="21"/>
  <c r="AA53" i="17"/>
  <c r="AA53" i="14"/>
  <c r="AA81" i="21"/>
  <c r="Y53" i="17"/>
  <c r="Y53" i="14"/>
  <c r="Y81" i="21"/>
  <c r="W53" i="17"/>
  <c r="W53" i="14"/>
  <c r="W81" i="21"/>
  <c r="U53" i="17"/>
  <c r="U53" i="14"/>
  <c r="U81" i="21"/>
  <c r="AA52" i="17"/>
  <c r="AA52" i="14"/>
  <c r="AA80" i="21"/>
  <c r="Y52" i="17"/>
  <c r="Y52" i="14"/>
  <c r="Y80" i="21"/>
  <c r="W52" i="17"/>
  <c r="W52" i="14"/>
  <c r="W80" i="21"/>
  <c r="U52" i="17"/>
  <c r="U52" i="14"/>
  <c r="U80" i="21"/>
  <c r="AA51" i="17"/>
  <c r="AA79" i="21"/>
  <c r="AA51" i="14"/>
  <c r="Y51" i="17"/>
  <c r="Y79" i="21"/>
  <c r="Y51" i="14"/>
  <c r="W51" i="17"/>
  <c r="W79" i="21"/>
  <c r="W51" i="14"/>
  <c r="U51" i="17"/>
  <c r="U79" i="21"/>
  <c r="U51" i="14"/>
  <c r="AA50" i="17"/>
  <c r="AA50" i="14"/>
  <c r="AA78" i="21"/>
  <c r="Y50" i="17"/>
  <c r="Y50" i="14"/>
  <c r="Y78" i="21"/>
  <c r="W50" i="17"/>
  <c r="W50" i="14"/>
  <c r="W78" i="21"/>
  <c r="U50" i="17"/>
  <c r="U50" i="14"/>
  <c r="U78" i="21"/>
  <c r="AA49" i="17"/>
  <c r="AA49" i="14"/>
  <c r="AA77" i="21"/>
  <c r="Y49" i="17"/>
  <c r="Y49" i="14"/>
  <c r="Y77" i="21"/>
  <c r="W49" i="17"/>
  <c r="W49" i="14"/>
  <c r="W77" i="21"/>
  <c r="U49" i="17"/>
  <c r="U49" i="14"/>
  <c r="U77" i="21"/>
  <c r="AA48" i="17"/>
  <c r="AA48" i="14"/>
  <c r="AA76" i="21"/>
  <c r="Y48" i="17"/>
  <c r="Y48" i="14"/>
  <c r="Y76" i="21"/>
  <c r="W48" i="17"/>
  <c r="W48" i="14"/>
  <c r="W76" i="21"/>
  <c r="U48" i="17"/>
  <c r="U48" i="14"/>
  <c r="U76" i="21"/>
  <c r="AA182" i="17"/>
  <c r="AA182" i="14"/>
  <c r="AA210" i="21"/>
  <c r="Y182" i="17"/>
  <c r="Y182" i="14"/>
  <c r="Y210" i="21"/>
  <c r="W182" i="17"/>
  <c r="W182" i="14"/>
  <c r="W210" i="21"/>
  <c r="U182" i="17"/>
  <c r="U182" i="14"/>
  <c r="U210" i="21"/>
  <c r="AA47" i="17"/>
  <c r="AA75" i="21"/>
  <c r="AA47" i="14"/>
  <c r="Y47" i="17"/>
  <c r="Y47" i="14"/>
  <c r="Y75" i="21"/>
  <c r="W47" i="17"/>
  <c r="W47" i="14"/>
  <c r="W75" i="21"/>
  <c r="U47" i="17"/>
  <c r="U47" i="14"/>
  <c r="U75" i="21"/>
  <c r="AA46" i="17"/>
  <c r="AA46" i="14"/>
  <c r="AA74" i="21"/>
  <c r="Y46" i="17"/>
  <c r="Y46" i="14"/>
  <c r="Y74" i="21"/>
  <c r="W46" i="17"/>
  <c r="W46" i="14"/>
  <c r="W74" i="21"/>
  <c r="U46" i="17"/>
  <c r="U46" i="14"/>
  <c r="U74" i="21"/>
  <c r="AA45" i="17"/>
  <c r="AA45" i="14"/>
  <c r="AA73" i="21"/>
  <c r="Y45" i="17"/>
  <c r="Y45" i="14"/>
  <c r="Y73" i="21"/>
  <c r="W45" i="17"/>
  <c r="W45" i="14"/>
  <c r="W73" i="21"/>
  <c r="U45" i="17"/>
  <c r="U45" i="14"/>
  <c r="U73" i="21"/>
  <c r="AA44" i="17"/>
  <c r="AA44" i="14"/>
  <c r="AA72" i="21"/>
  <c r="Y44" i="17"/>
  <c r="Y44" i="14"/>
  <c r="Y72" i="21"/>
  <c r="W44" i="17"/>
  <c r="W44" i="14"/>
  <c r="W72" i="21"/>
  <c r="U44" i="17"/>
  <c r="U44" i="14"/>
  <c r="U72" i="21"/>
  <c r="AA43" i="17"/>
  <c r="AA43" i="14"/>
  <c r="AA71" i="21"/>
  <c r="Y43" i="17"/>
  <c r="Y71" i="21"/>
  <c r="Y43" i="14"/>
  <c r="W43" i="17"/>
  <c r="W71" i="21"/>
  <c r="W43" i="14"/>
  <c r="U43" i="17"/>
  <c r="U71" i="21"/>
  <c r="U43" i="14"/>
  <c r="AA42" i="17"/>
  <c r="AA42" i="14"/>
  <c r="AA70" i="21"/>
  <c r="Y42" i="17"/>
  <c r="Y42" i="14"/>
  <c r="Y70" i="21"/>
  <c r="W42" i="17"/>
  <c r="W42" i="14"/>
  <c r="W70" i="21"/>
  <c r="U42" i="17"/>
  <c r="U42" i="14"/>
  <c r="U70" i="21"/>
  <c r="AA41" i="17"/>
  <c r="AA41" i="14"/>
  <c r="AA69" i="21"/>
  <c r="Y41" i="17"/>
  <c r="Y41" i="14"/>
  <c r="Y69" i="21"/>
  <c r="W41" i="17"/>
  <c r="W41" i="14"/>
  <c r="W69" i="21"/>
  <c r="U41" i="17"/>
  <c r="U41" i="14"/>
  <c r="U69" i="21"/>
  <c r="AA40" i="17"/>
  <c r="AA40" i="14"/>
  <c r="AA68" i="21"/>
  <c r="Y40" i="17"/>
  <c r="Y40" i="14"/>
  <c r="Y68" i="21"/>
  <c r="W40" i="17"/>
  <c r="W40" i="14"/>
  <c r="W68" i="21"/>
  <c r="U40" i="17"/>
  <c r="U40" i="14"/>
  <c r="U68" i="21"/>
  <c r="AA39" i="17"/>
  <c r="AA67" i="21"/>
  <c r="AA39" i="14"/>
  <c r="Y39" i="17"/>
  <c r="Y67" i="21"/>
  <c r="Y39" i="14"/>
  <c r="W39" i="17"/>
  <c r="W67" i="21"/>
  <c r="W39" i="14"/>
  <c r="U39" i="17"/>
  <c r="U67" i="21"/>
  <c r="U39" i="14"/>
  <c r="AA38" i="17"/>
  <c r="AA38" i="14"/>
  <c r="AA66" i="21"/>
  <c r="Y38" i="17"/>
  <c r="Y38" i="14"/>
  <c r="Y66" i="21"/>
  <c r="W38" i="17"/>
  <c r="W38" i="14"/>
  <c r="W66" i="21"/>
  <c r="U38" i="17"/>
  <c r="U38" i="14"/>
  <c r="U66" i="21"/>
  <c r="AA37" i="17"/>
  <c r="AA37" i="14"/>
  <c r="AA65" i="21"/>
  <c r="Y37" i="17"/>
  <c r="Y37" i="14"/>
  <c r="Y65" i="21"/>
  <c r="W37" i="17"/>
  <c r="W37" i="14"/>
  <c r="W65" i="21"/>
  <c r="U37" i="17"/>
  <c r="U37" i="14"/>
  <c r="U65" i="21"/>
  <c r="AA36" i="17"/>
  <c r="AA64" i="21"/>
  <c r="AA36" i="14"/>
  <c r="Y36" i="17"/>
  <c r="Y64" i="21"/>
  <c r="Y36" i="14"/>
  <c r="W36" i="17"/>
  <c r="W64" i="21"/>
  <c r="W36" i="14"/>
  <c r="U36" i="17"/>
  <c r="U64" i="21"/>
  <c r="U36" i="14"/>
  <c r="AA35" i="17"/>
  <c r="AA63" i="21"/>
  <c r="AA35" i="14"/>
  <c r="Y35" i="17"/>
  <c r="Y63" i="21"/>
  <c r="Y35" i="14"/>
  <c r="W35" i="17"/>
  <c r="W63" i="21"/>
  <c r="W35" i="14"/>
  <c r="U35" i="17"/>
  <c r="U63" i="21"/>
  <c r="U35" i="14"/>
  <c r="AA34" i="17"/>
  <c r="AA34" i="14"/>
  <c r="AA62" i="21"/>
  <c r="Y34" i="17"/>
  <c r="Y34" i="14"/>
  <c r="Y62" i="21"/>
  <c r="W34" i="17"/>
  <c r="W34" i="14"/>
  <c r="W62" i="21"/>
  <c r="U34" i="17"/>
  <c r="U34" i="14"/>
  <c r="U62" i="21"/>
  <c r="AA33" i="17"/>
  <c r="AA33" i="14"/>
  <c r="AA61" i="21"/>
  <c r="Y33" i="17"/>
  <c r="Y33" i="14"/>
  <c r="Y61" i="21"/>
  <c r="W33" i="17"/>
  <c r="W33" i="14"/>
  <c r="W61" i="21"/>
  <c r="U33" i="17"/>
  <c r="U33" i="14"/>
  <c r="U61" i="21"/>
  <c r="AA32" i="17"/>
  <c r="AA32" i="14"/>
  <c r="AA60" i="21"/>
  <c r="Y32" i="17"/>
  <c r="Y32" i="14"/>
  <c r="Y60" i="21"/>
  <c r="W32" i="17"/>
  <c r="W32" i="14"/>
  <c r="W60" i="21"/>
  <c r="U32" i="17"/>
  <c r="U32" i="14"/>
  <c r="U60" i="21"/>
  <c r="AA31" i="17"/>
  <c r="AA31" i="14"/>
  <c r="AA59" i="21"/>
  <c r="Y31" i="17"/>
  <c r="Y31" i="14"/>
  <c r="Y59" i="21"/>
  <c r="W31" i="17"/>
  <c r="W31" i="14"/>
  <c r="W59" i="21"/>
  <c r="U31" i="17"/>
  <c r="U31" i="14"/>
  <c r="U59" i="21"/>
  <c r="AA30" i="17"/>
  <c r="AA30" i="14"/>
  <c r="AA58" i="21"/>
  <c r="Y30" i="17"/>
  <c r="Y30" i="14"/>
  <c r="Y58" i="21"/>
  <c r="W30" i="17"/>
  <c r="W30" i="14"/>
  <c r="W58" i="21"/>
  <c r="U30" i="17"/>
  <c r="U30" i="14"/>
  <c r="U58" i="21"/>
  <c r="AA29" i="17"/>
  <c r="AA29" i="14"/>
  <c r="AA57" i="21"/>
  <c r="Y29" i="17"/>
  <c r="Y29" i="14"/>
  <c r="Y57" i="21"/>
  <c r="W29" i="17"/>
  <c r="W29" i="14"/>
  <c r="W57" i="21"/>
  <c r="U29" i="17"/>
  <c r="U29" i="14"/>
  <c r="U57" i="21"/>
  <c r="AA28" i="17"/>
  <c r="AA28" i="14"/>
  <c r="AA56" i="21"/>
  <c r="Y28" i="17"/>
  <c r="Y28" i="14"/>
  <c r="Y56" i="21"/>
  <c r="W28" i="17"/>
  <c r="W28" i="14"/>
  <c r="W56" i="21"/>
  <c r="U28" i="17"/>
  <c r="U28" i="14"/>
  <c r="U56" i="21"/>
  <c r="AA27" i="17"/>
  <c r="AA55" i="21"/>
  <c r="AA27" i="14"/>
  <c r="Y27" i="17"/>
  <c r="Y27" i="14"/>
  <c r="Y55" i="21"/>
  <c r="W27" i="17"/>
  <c r="W55" i="21"/>
  <c r="W27" i="14"/>
  <c r="U27" i="17"/>
  <c r="U55" i="21"/>
  <c r="U27" i="14"/>
  <c r="AA181" i="17"/>
  <c r="AA181" i="14"/>
  <c r="AA209" i="21"/>
  <c r="Y181" i="17"/>
  <c r="Y181" i="14"/>
  <c r="Y209" i="21"/>
  <c r="W181" i="17"/>
  <c r="W181" i="14"/>
  <c r="W209" i="21"/>
  <c r="U181" i="17"/>
  <c r="U181" i="14"/>
  <c r="U209" i="21"/>
  <c r="AA180" i="17"/>
  <c r="AA180" i="14"/>
  <c r="AA208" i="21"/>
  <c r="Y180" i="17"/>
  <c r="Y180" i="14"/>
  <c r="Y208" i="21"/>
  <c r="W180" i="17"/>
  <c r="W180" i="14"/>
  <c r="W208" i="21"/>
  <c r="U180" i="17"/>
  <c r="U180" i="14"/>
  <c r="U208" i="21"/>
  <c r="AA179" i="17"/>
  <c r="AA179" i="14"/>
  <c r="AA207" i="21"/>
  <c r="Y179" i="17"/>
  <c r="Y179" i="14"/>
  <c r="Y207" i="21"/>
  <c r="W179" i="17"/>
  <c r="W179" i="14"/>
  <c r="W207" i="21"/>
  <c r="U179" i="17"/>
  <c r="U179" i="14"/>
  <c r="U207" i="21"/>
  <c r="AA178" i="17"/>
  <c r="AA178" i="14"/>
  <c r="AA206" i="21"/>
  <c r="Y178" i="17"/>
  <c r="Y178" i="14"/>
  <c r="Y206" i="21"/>
  <c r="W178" i="17"/>
  <c r="W178" i="14"/>
  <c r="W206" i="21"/>
  <c r="U178" i="17"/>
  <c r="U178" i="14"/>
  <c r="U206" i="21"/>
  <c r="AA26" i="17"/>
  <c r="AA26" i="14"/>
  <c r="AA54" i="21"/>
  <c r="Y26" i="17"/>
  <c r="Y26" i="14"/>
  <c r="Y54" i="21"/>
  <c r="W26" i="17"/>
  <c r="W26" i="14"/>
  <c r="W54" i="21"/>
  <c r="U26" i="17"/>
  <c r="U26" i="14"/>
  <c r="U54" i="21"/>
  <c r="AA25" i="17"/>
  <c r="AA25" i="14"/>
  <c r="AA53" i="21"/>
  <c r="Y25" i="17"/>
  <c r="Y25" i="14"/>
  <c r="Y53" i="21"/>
  <c r="W25" i="17"/>
  <c r="W25" i="14"/>
  <c r="W53" i="21"/>
  <c r="U25" i="17"/>
  <c r="U25" i="14"/>
  <c r="U53" i="21"/>
  <c r="AA24" i="17"/>
  <c r="AA24" i="14"/>
  <c r="AA52" i="21"/>
  <c r="Y24" i="17"/>
  <c r="Y24" i="14"/>
  <c r="Y52" i="21"/>
  <c r="W24" i="17"/>
  <c r="W24" i="14"/>
  <c r="W52" i="21"/>
  <c r="U24" i="17"/>
  <c r="U24" i="14"/>
  <c r="U52" i="21"/>
  <c r="AA23" i="17"/>
  <c r="AA23" i="14"/>
  <c r="AA51" i="21"/>
  <c r="Y23" i="17"/>
  <c r="Y23" i="14"/>
  <c r="Y51" i="21"/>
  <c r="W23" i="17"/>
  <c r="W23" i="14"/>
  <c r="W51" i="21"/>
  <c r="U23" i="17"/>
  <c r="U23" i="14"/>
  <c r="U51" i="21"/>
  <c r="AA22" i="17"/>
  <c r="AA22" i="14"/>
  <c r="AA50" i="21"/>
  <c r="Y22" i="17"/>
  <c r="Y22" i="14"/>
  <c r="Y50" i="21"/>
  <c r="W22" i="17"/>
  <c r="W22" i="14"/>
  <c r="W50" i="21"/>
  <c r="U22" i="17"/>
  <c r="U22" i="14"/>
  <c r="U50" i="21"/>
  <c r="AA21" i="17"/>
  <c r="AA21" i="14"/>
  <c r="AA49" i="21"/>
  <c r="Y21" i="17"/>
  <c r="Y21" i="14"/>
  <c r="Y49" i="21"/>
  <c r="W21" i="17"/>
  <c r="W21" i="14"/>
  <c r="W49" i="21"/>
  <c r="U21" i="17"/>
  <c r="U21" i="14"/>
  <c r="U49" i="21"/>
  <c r="AA20" i="17"/>
  <c r="AA20" i="14"/>
  <c r="AA48" i="21"/>
  <c r="Y20" i="17"/>
  <c r="Y20" i="14"/>
  <c r="Y48" i="21"/>
  <c r="W20" i="17"/>
  <c r="W20" i="14"/>
  <c r="W48" i="21"/>
  <c r="U20" i="17"/>
  <c r="U20" i="14"/>
  <c r="U48" i="21"/>
  <c r="AA19" i="17"/>
  <c r="AA19" i="14"/>
  <c r="AA47" i="21"/>
  <c r="Y19" i="17"/>
  <c r="Y19" i="14"/>
  <c r="Y47" i="21"/>
  <c r="W19" i="17"/>
  <c r="W19" i="14"/>
  <c r="W47" i="21"/>
  <c r="U19" i="17"/>
  <c r="U19" i="14"/>
  <c r="U47" i="21"/>
  <c r="AA18" i="17"/>
  <c r="AA18" i="14"/>
  <c r="AA46" i="21"/>
  <c r="Y18" i="17"/>
  <c r="Y18" i="14"/>
  <c r="Y46" i="21"/>
  <c r="W18" i="17"/>
  <c r="W18" i="14"/>
  <c r="W46" i="21"/>
  <c r="U18" i="17"/>
  <c r="U18" i="14"/>
  <c r="U46" i="21"/>
  <c r="AA17" i="17"/>
  <c r="AA17" i="14"/>
  <c r="AA45" i="21"/>
  <c r="Y17" i="17"/>
  <c r="Y17" i="14"/>
  <c r="Y45" i="21"/>
  <c r="W17" i="17"/>
  <c r="W17" i="14"/>
  <c r="W45" i="21"/>
  <c r="U17" i="17"/>
  <c r="U17" i="14"/>
  <c r="U45" i="21"/>
  <c r="AA16" i="17"/>
  <c r="AA16" i="14"/>
  <c r="AA44" i="21"/>
  <c r="Y16" i="17"/>
  <c r="Y16" i="14"/>
  <c r="Y44" i="21"/>
  <c r="W16" i="17"/>
  <c r="W16" i="14"/>
  <c r="W44" i="21"/>
  <c r="U16" i="17"/>
  <c r="U16" i="14"/>
  <c r="U44" i="21"/>
  <c r="AA15" i="17"/>
  <c r="AA43" i="21"/>
  <c r="AA15" i="14"/>
  <c r="Y15" i="17"/>
  <c r="Y43" i="21"/>
  <c r="Y15" i="14"/>
  <c r="W15" i="17"/>
  <c r="W43" i="21"/>
  <c r="W15" i="14"/>
  <c r="U15" i="17"/>
  <c r="U43" i="21"/>
  <c r="U15" i="14"/>
  <c r="AA14" i="17"/>
  <c r="AA14" i="14"/>
  <c r="AA42" i="21"/>
  <c r="Y14" i="17"/>
  <c r="Y14" i="14"/>
  <c r="Y42" i="21"/>
  <c r="W14" i="17"/>
  <c r="W14" i="14"/>
  <c r="W42" i="21"/>
  <c r="U14" i="17"/>
  <c r="U14" i="14"/>
  <c r="U42" i="21"/>
  <c r="AA177" i="17"/>
  <c r="AA177" i="14"/>
  <c r="AA205" i="21"/>
  <c r="Y177" i="17"/>
  <c r="Y177" i="14"/>
  <c r="Y205" i="21"/>
  <c r="W177" i="17"/>
  <c r="W177" i="14"/>
  <c r="W205" i="21"/>
  <c r="U177" i="17"/>
  <c r="U177" i="14"/>
  <c r="U205" i="21"/>
  <c r="AA13" i="17"/>
  <c r="AA13" i="14"/>
  <c r="AA41" i="21"/>
  <c r="Y13" i="17"/>
  <c r="Y13" i="14"/>
  <c r="Y41" i="21"/>
  <c r="W13" i="17"/>
  <c r="W13" i="14"/>
  <c r="W41" i="21"/>
  <c r="U13" i="17"/>
  <c r="U13" i="14"/>
  <c r="U41" i="21"/>
  <c r="AA12" i="17"/>
  <c r="AA12" i="14"/>
  <c r="AA40" i="21"/>
  <c r="Y12" i="17"/>
  <c r="Y12" i="14"/>
  <c r="Y40" i="21"/>
  <c r="W12" i="17"/>
  <c r="W12" i="14"/>
  <c r="W40" i="21"/>
  <c r="U12" i="17"/>
  <c r="U12" i="14"/>
  <c r="U40" i="21"/>
  <c r="AA11" i="17"/>
  <c r="AA11" i="14"/>
  <c r="AA39" i="21"/>
  <c r="Y11" i="17"/>
  <c r="Y11" i="14"/>
  <c r="Y39" i="21"/>
  <c r="W11" i="17"/>
  <c r="W11" i="14"/>
  <c r="W39" i="21"/>
  <c r="U11" i="17"/>
  <c r="U11" i="14"/>
  <c r="U39" i="21"/>
  <c r="AA10" i="17"/>
  <c r="AA10" i="14"/>
  <c r="AA38" i="21"/>
  <c r="Y10" i="17"/>
  <c r="Y10" i="14"/>
  <c r="Y38" i="21"/>
  <c r="W10" i="17"/>
  <c r="W10" i="14"/>
  <c r="W38" i="21"/>
  <c r="U10" i="17"/>
  <c r="U10" i="14"/>
  <c r="U38" i="21"/>
  <c r="AA9" i="17"/>
  <c r="AA9" i="14"/>
  <c r="AA37" i="21"/>
  <c r="Y9" i="17"/>
  <c r="Y9" i="14"/>
  <c r="Y37" i="21"/>
  <c r="W9" i="17"/>
  <c r="W9" i="14"/>
  <c r="W37" i="21"/>
  <c r="U9" i="17"/>
  <c r="U9" i="14"/>
  <c r="U37" i="21"/>
  <c r="AA8" i="17"/>
  <c r="AA8" i="14"/>
  <c r="AA36" i="21"/>
  <c r="Y8" i="17"/>
  <c r="Y8" i="14"/>
  <c r="Y36" i="21"/>
  <c r="W8" i="17"/>
  <c r="W8" i="14"/>
  <c r="W36" i="21"/>
  <c r="U8" i="17"/>
  <c r="U8" i="14"/>
  <c r="U36" i="21"/>
  <c r="AA7" i="17"/>
  <c r="AA7" i="14"/>
  <c r="AA35" i="21"/>
  <c r="Y7" i="17"/>
  <c r="Y7" i="14"/>
  <c r="Y35" i="21"/>
  <c r="W7" i="17"/>
  <c r="W7" i="14"/>
  <c r="W35" i="21"/>
  <c r="U7" i="17"/>
  <c r="U7" i="14"/>
  <c r="U35" i="21"/>
  <c r="AA6" i="17"/>
  <c r="AA6" i="14"/>
  <c r="AA34" i="21"/>
  <c r="Y6" i="17"/>
  <c r="Y6" i="14"/>
  <c r="Y34" i="21"/>
  <c r="W6" i="17"/>
  <c r="W6" i="14"/>
  <c r="W34" i="21"/>
  <c r="U6" i="17"/>
  <c r="U6" i="14"/>
  <c r="U34" i="21"/>
  <c r="I103" i="17"/>
  <c r="I103" i="14"/>
  <c r="I131" i="21"/>
  <c r="K102" i="17"/>
  <c r="K102" i="14"/>
  <c r="K130" i="21"/>
  <c r="M101" i="17"/>
  <c r="M101" i="14"/>
  <c r="M129" i="21"/>
  <c r="G101" i="17"/>
  <c r="G101" i="14"/>
  <c r="G129" i="21"/>
  <c r="I100" i="17"/>
  <c r="I100" i="14"/>
  <c r="I128" i="21"/>
  <c r="I99" i="17"/>
  <c r="I99" i="14"/>
  <c r="I127" i="21"/>
  <c r="K98" i="17"/>
  <c r="K98" i="14"/>
  <c r="K126" i="21"/>
  <c r="M97" i="17"/>
  <c r="M97" i="14"/>
  <c r="M125" i="21"/>
  <c r="G97" i="17"/>
  <c r="G97" i="14"/>
  <c r="G125" i="21"/>
  <c r="G96" i="17"/>
  <c r="G96" i="14"/>
  <c r="G124" i="21"/>
  <c r="I95" i="17"/>
  <c r="I95" i="14"/>
  <c r="I123" i="21"/>
  <c r="K94" i="17"/>
  <c r="K94" i="14"/>
  <c r="K122" i="21"/>
  <c r="M93" i="17"/>
  <c r="M93" i="14"/>
  <c r="M121" i="21"/>
  <c r="G93" i="17"/>
  <c r="G93" i="14"/>
  <c r="G121" i="21"/>
  <c r="I92" i="17"/>
  <c r="I92" i="14"/>
  <c r="I120" i="21"/>
  <c r="K91" i="17"/>
  <c r="K119" i="21"/>
  <c r="K91" i="14"/>
  <c r="M90" i="17"/>
  <c r="M90" i="14"/>
  <c r="M118" i="21"/>
  <c r="G90" i="17"/>
  <c r="G90" i="14"/>
  <c r="G118" i="21"/>
  <c r="I171" i="17"/>
  <c r="I171" i="14"/>
  <c r="I199" i="21"/>
  <c r="K174" i="17"/>
  <c r="K174" i="14"/>
  <c r="K202" i="21"/>
  <c r="M173" i="17"/>
  <c r="M173" i="14"/>
  <c r="M201" i="21"/>
  <c r="G173" i="17"/>
  <c r="G173" i="14"/>
  <c r="G201" i="21"/>
  <c r="I107" i="17"/>
  <c r="I107" i="14"/>
  <c r="I135" i="21"/>
  <c r="K170" i="17"/>
  <c r="K170" i="14"/>
  <c r="K198" i="21"/>
  <c r="K220" i="14"/>
  <c r="K220" i="17"/>
  <c r="K248" i="21"/>
  <c r="M169" i="17"/>
  <c r="M169" i="14"/>
  <c r="M197" i="21"/>
  <c r="G169" i="17"/>
  <c r="G169" i="14"/>
  <c r="G197" i="21"/>
  <c r="I172" i="17"/>
  <c r="I172" i="14"/>
  <c r="I200" i="21"/>
  <c r="K168" i="17"/>
  <c r="K168" i="14"/>
  <c r="K196" i="21"/>
  <c r="M167" i="17"/>
  <c r="M167" i="14"/>
  <c r="M195" i="21"/>
  <c r="G167" i="17"/>
  <c r="G167" i="14"/>
  <c r="G195" i="21"/>
  <c r="I219" i="14"/>
  <c r="I219" i="17"/>
  <c r="I247" i="21"/>
  <c r="K166" i="17"/>
  <c r="K166" i="14"/>
  <c r="K194" i="21"/>
  <c r="G166" i="17"/>
  <c r="G166" i="14"/>
  <c r="G194" i="21"/>
  <c r="I165" i="17"/>
  <c r="I165" i="14"/>
  <c r="I193" i="21"/>
  <c r="K164" i="17"/>
  <c r="K164" i="14"/>
  <c r="K192" i="21"/>
  <c r="M218" i="17"/>
  <c r="M246" i="21"/>
  <c r="M218" i="14"/>
  <c r="G218" i="14"/>
  <c r="G246" i="21"/>
  <c r="G218" i="17"/>
  <c r="I163" i="17"/>
  <c r="I163" i="14"/>
  <c r="I191" i="21"/>
  <c r="K162" i="17"/>
  <c r="K162" i="14"/>
  <c r="K190" i="21"/>
  <c r="M217" i="17"/>
  <c r="M245" i="21"/>
  <c r="M217" i="14"/>
  <c r="G217" i="17"/>
  <c r="G245" i="21"/>
  <c r="G217" i="14"/>
  <c r="I216" i="17"/>
  <c r="I244" i="21"/>
  <c r="I216" i="14"/>
  <c r="K161" i="17"/>
  <c r="K161" i="14"/>
  <c r="K189" i="21"/>
  <c r="M215" i="14"/>
  <c r="M215" i="17"/>
  <c r="M243" i="21"/>
  <c r="G215" i="17"/>
  <c r="G215" i="14"/>
  <c r="G243" i="21"/>
  <c r="G214" i="17"/>
  <c r="G242" i="21"/>
  <c r="G214" i="14"/>
  <c r="T5" i="17"/>
  <c r="T5" i="14"/>
  <c r="T33" i="21"/>
  <c r="R5" i="17"/>
  <c r="R5" i="14"/>
  <c r="R33" i="21"/>
  <c r="P5" i="17"/>
  <c r="P5" i="14"/>
  <c r="P33" i="21"/>
  <c r="N5" i="17"/>
  <c r="N5" i="14"/>
  <c r="N33" i="21"/>
  <c r="AA5" i="17"/>
  <c r="AA5" i="14"/>
  <c r="AA33" i="21"/>
  <c r="Y5" i="17"/>
  <c r="Y5" i="14"/>
  <c r="Y33" i="21"/>
  <c r="W5" i="17"/>
  <c r="W5" i="14"/>
  <c r="W33" i="21"/>
  <c r="U5" i="17"/>
  <c r="U5" i="14"/>
  <c r="U33" i="21"/>
  <c r="G251" i="8"/>
  <c r="G252" i="8"/>
  <c r="M103" i="17"/>
  <c r="M103" i="14"/>
  <c r="M131" i="21"/>
  <c r="G103" i="17"/>
  <c r="G103" i="14"/>
  <c r="G131" i="21"/>
  <c r="I102" i="17"/>
  <c r="I102" i="14"/>
  <c r="I130" i="21"/>
  <c r="K101" i="17"/>
  <c r="K101" i="14"/>
  <c r="K129" i="21"/>
  <c r="M100" i="17"/>
  <c r="M100" i="14"/>
  <c r="M128" i="21"/>
  <c r="G100" i="17"/>
  <c r="G100" i="14"/>
  <c r="G128" i="21"/>
  <c r="K99" i="17"/>
  <c r="K99" i="14"/>
  <c r="K127" i="21"/>
  <c r="M98" i="17"/>
  <c r="M98" i="14"/>
  <c r="M126" i="21"/>
  <c r="G98" i="17"/>
  <c r="G98" i="14"/>
  <c r="G126" i="21"/>
  <c r="I97" i="17"/>
  <c r="I97" i="14"/>
  <c r="I125" i="21"/>
  <c r="I96" i="17"/>
  <c r="I96" i="14"/>
  <c r="I124" i="21"/>
  <c r="K95" i="17"/>
  <c r="K95" i="14"/>
  <c r="K123" i="21"/>
  <c r="M94" i="17"/>
  <c r="M94" i="14"/>
  <c r="M122" i="21"/>
  <c r="G94" i="17"/>
  <c r="G94" i="14"/>
  <c r="G122" i="21"/>
  <c r="I93" i="17"/>
  <c r="I93" i="14"/>
  <c r="I121" i="21"/>
  <c r="K92" i="17"/>
  <c r="K92" i="14"/>
  <c r="K120" i="21"/>
  <c r="M91" i="17"/>
  <c r="M119" i="21"/>
  <c r="M91" i="14"/>
  <c r="G91" i="17"/>
  <c r="G119" i="21"/>
  <c r="G91" i="14"/>
  <c r="I90" i="17"/>
  <c r="I90" i="14"/>
  <c r="I118" i="21"/>
  <c r="K171" i="17"/>
  <c r="K171" i="14"/>
  <c r="K199" i="21"/>
  <c r="M174" i="17"/>
  <c r="M174" i="14"/>
  <c r="M202" i="21"/>
  <c r="G174" i="17"/>
  <c r="G174" i="14"/>
  <c r="G202" i="21"/>
  <c r="I173" i="17"/>
  <c r="I173" i="14"/>
  <c r="I201" i="21"/>
  <c r="K107" i="17"/>
  <c r="K107" i="14"/>
  <c r="K135" i="21"/>
  <c r="M170" i="17"/>
  <c r="M170" i="14"/>
  <c r="M198" i="21"/>
  <c r="G170" i="17"/>
  <c r="G170" i="14"/>
  <c r="G198" i="21"/>
  <c r="I220" i="17"/>
  <c r="I220" i="14"/>
  <c r="I248" i="21"/>
  <c r="I169" i="17"/>
  <c r="I169" i="14"/>
  <c r="I197" i="21"/>
  <c r="M172" i="17"/>
  <c r="M172" i="14"/>
  <c r="M200" i="21"/>
  <c r="M168" i="17"/>
  <c r="M168" i="14"/>
  <c r="M196" i="21"/>
  <c r="G168" i="17"/>
  <c r="G168" i="14"/>
  <c r="G196" i="21"/>
  <c r="I167" i="17"/>
  <c r="I167" i="14"/>
  <c r="I195" i="21"/>
  <c r="K219" i="14"/>
  <c r="K219" i="17"/>
  <c r="K247" i="21"/>
  <c r="M166" i="17"/>
  <c r="M166" i="14"/>
  <c r="M194" i="21"/>
  <c r="M165" i="17"/>
  <c r="M165" i="14"/>
  <c r="M193" i="21"/>
  <c r="G165" i="17"/>
  <c r="G165" i="14"/>
  <c r="G193" i="21"/>
  <c r="I164" i="17"/>
  <c r="I164" i="14"/>
  <c r="I192" i="21"/>
  <c r="K246" i="21"/>
  <c r="K218" i="14"/>
  <c r="K218" i="17"/>
  <c r="M163" i="17"/>
  <c r="M163" i="14"/>
  <c r="M191" i="21"/>
  <c r="G163" i="17"/>
  <c r="G163" i="14"/>
  <c r="G191" i="21"/>
  <c r="I162" i="17"/>
  <c r="I162" i="14"/>
  <c r="I190" i="21"/>
  <c r="K245" i="21"/>
  <c r="K217" i="17"/>
  <c r="K217" i="14"/>
  <c r="M216" i="17"/>
  <c r="M216" i="14"/>
  <c r="M244" i="21"/>
  <c r="G216" i="17"/>
  <c r="G216" i="14"/>
  <c r="G244" i="21"/>
  <c r="I161" i="17"/>
  <c r="I161" i="14"/>
  <c r="I189" i="21"/>
  <c r="K215" i="14"/>
  <c r="K215" i="17"/>
  <c r="K243" i="21"/>
  <c r="I215" i="17"/>
  <c r="I215" i="14"/>
  <c r="I243" i="21"/>
  <c r="K214" i="17"/>
  <c r="K242" i="21"/>
  <c r="K214" i="14"/>
  <c r="M5" i="17"/>
  <c r="M5" i="14"/>
  <c r="M33" i="21"/>
  <c r="K5" i="17"/>
  <c r="K5" i="14"/>
  <c r="K33" i="21"/>
  <c r="I5" i="17"/>
  <c r="I5" i="14"/>
  <c r="I33" i="21"/>
  <c r="G5" i="17"/>
  <c r="G5" i="14"/>
  <c r="G33" i="21"/>
  <c r="H251" i="8"/>
  <c r="H252" i="8"/>
  <c r="L103" i="17"/>
  <c r="L103" i="14"/>
  <c r="L131" i="21"/>
  <c r="J103" i="17"/>
  <c r="J103" i="14"/>
  <c r="J131" i="21"/>
  <c r="H103" i="17"/>
  <c r="H103" i="14"/>
  <c r="H131" i="21"/>
  <c r="L102" i="17"/>
  <c r="L102" i="14"/>
  <c r="L130" i="21"/>
  <c r="J102" i="17"/>
  <c r="J102" i="14"/>
  <c r="J130" i="21"/>
  <c r="H102" i="17"/>
  <c r="H102" i="14"/>
  <c r="H130" i="21"/>
  <c r="L101" i="17"/>
  <c r="L101" i="14"/>
  <c r="L129" i="21"/>
  <c r="J101" i="17"/>
  <c r="J101" i="14"/>
  <c r="J129" i="21"/>
  <c r="H101" i="17"/>
  <c r="H101" i="14"/>
  <c r="H129" i="21"/>
  <c r="L100" i="17"/>
  <c r="L100" i="14"/>
  <c r="L128" i="21"/>
  <c r="J100" i="17"/>
  <c r="J100" i="14"/>
  <c r="J128" i="21"/>
  <c r="H100" i="17"/>
  <c r="H100" i="14"/>
  <c r="H128" i="21"/>
  <c r="L99" i="17"/>
  <c r="L99" i="14"/>
  <c r="L127" i="21"/>
  <c r="J99" i="17"/>
  <c r="J99" i="14"/>
  <c r="J127" i="21"/>
  <c r="H99" i="17"/>
  <c r="H99" i="14"/>
  <c r="H127" i="21"/>
  <c r="L98" i="17"/>
  <c r="L98" i="14"/>
  <c r="L126" i="21"/>
  <c r="J98" i="17"/>
  <c r="J98" i="14"/>
  <c r="J126" i="21"/>
  <c r="H98" i="17"/>
  <c r="H98" i="14"/>
  <c r="H126" i="21"/>
  <c r="L97" i="17"/>
  <c r="L97" i="14"/>
  <c r="L125" i="21"/>
  <c r="J97" i="17"/>
  <c r="J97" i="14"/>
  <c r="J125" i="21"/>
  <c r="H97" i="17"/>
  <c r="H97" i="14"/>
  <c r="H125" i="21"/>
  <c r="L96" i="17"/>
  <c r="L124" i="21"/>
  <c r="L96" i="14"/>
  <c r="J96" i="17"/>
  <c r="J124" i="21"/>
  <c r="J96" i="14"/>
  <c r="H96" i="17"/>
  <c r="H96" i="14"/>
  <c r="H124" i="21"/>
  <c r="L95" i="17"/>
  <c r="L95" i="14"/>
  <c r="L123" i="21"/>
  <c r="J95" i="17"/>
  <c r="J95" i="14"/>
  <c r="J123" i="21"/>
  <c r="H95" i="17"/>
  <c r="H95" i="14"/>
  <c r="H123" i="21"/>
  <c r="L94" i="17"/>
  <c r="L94" i="14"/>
  <c r="L122" i="21"/>
  <c r="J94" i="17"/>
  <c r="J94" i="14"/>
  <c r="J122" i="21"/>
  <c r="H94" i="17"/>
  <c r="H94" i="14"/>
  <c r="H122" i="21"/>
  <c r="L93" i="17"/>
  <c r="L93" i="14"/>
  <c r="L121" i="21"/>
  <c r="J93" i="17"/>
  <c r="J93" i="14"/>
  <c r="J121" i="21"/>
  <c r="H93" i="17"/>
  <c r="H93" i="14"/>
  <c r="H121" i="21"/>
  <c r="L92" i="17"/>
  <c r="L92" i="14"/>
  <c r="L120" i="21"/>
  <c r="J92" i="17"/>
  <c r="J92" i="14"/>
  <c r="J120" i="21"/>
  <c r="H92" i="17"/>
  <c r="H92" i="14"/>
  <c r="H120" i="21"/>
  <c r="L91" i="17"/>
  <c r="L119" i="21"/>
  <c r="L91" i="14"/>
  <c r="J91" i="17"/>
  <c r="J119" i="21"/>
  <c r="J91" i="14"/>
  <c r="H91" i="17"/>
  <c r="H119" i="21"/>
  <c r="H91" i="14"/>
  <c r="L90" i="17"/>
  <c r="L90" i="14"/>
  <c r="L118" i="21"/>
  <c r="J90" i="17"/>
  <c r="J90" i="14"/>
  <c r="J118" i="21"/>
  <c r="H90" i="17"/>
  <c r="H90" i="14"/>
  <c r="H118" i="21"/>
  <c r="L171" i="17"/>
  <c r="L171" i="14"/>
  <c r="L199" i="21"/>
  <c r="J171" i="17"/>
  <c r="J171" i="14"/>
  <c r="J199" i="21"/>
  <c r="H171" i="17"/>
  <c r="H171" i="14"/>
  <c r="H199" i="21"/>
  <c r="L174" i="17"/>
  <c r="L174" i="14"/>
  <c r="L202" i="21"/>
  <c r="J174" i="17"/>
  <c r="J174" i="14"/>
  <c r="J202" i="21"/>
  <c r="H174" i="17"/>
  <c r="H174" i="14"/>
  <c r="H202" i="21"/>
  <c r="L173" i="17"/>
  <c r="L173" i="14"/>
  <c r="L201" i="21"/>
  <c r="J173" i="17"/>
  <c r="J173" i="14"/>
  <c r="J201" i="21"/>
  <c r="H173" i="17"/>
  <c r="H173" i="14"/>
  <c r="H201" i="21"/>
  <c r="L107" i="17"/>
  <c r="L107" i="14"/>
  <c r="L135" i="21"/>
  <c r="J107" i="17"/>
  <c r="J107" i="14"/>
  <c r="J135" i="21"/>
  <c r="H107" i="17"/>
  <c r="H107" i="14"/>
  <c r="H135" i="21"/>
  <c r="L170" i="17"/>
  <c r="L170" i="14"/>
  <c r="L198" i="21"/>
  <c r="J170" i="17"/>
  <c r="J170" i="14"/>
  <c r="J198" i="21"/>
  <c r="H170" i="17"/>
  <c r="H170" i="14"/>
  <c r="H198" i="21"/>
  <c r="L220" i="14"/>
  <c r="L220" i="17"/>
  <c r="L248" i="21"/>
  <c r="J220" i="17"/>
  <c r="J220" i="14"/>
  <c r="J248" i="21"/>
  <c r="H220" i="17"/>
  <c r="H220" i="14"/>
  <c r="H248" i="21"/>
  <c r="L169" i="17"/>
  <c r="L169" i="14"/>
  <c r="L197" i="21"/>
  <c r="J169" i="17"/>
  <c r="J169" i="14"/>
  <c r="J197" i="21"/>
  <c r="H169" i="17"/>
  <c r="H169" i="14"/>
  <c r="H197" i="21"/>
  <c r="L172" i="17"/>
  <c r="L172" i="14"/>
  <c r="L200" i="21"/>
  <c r="J172" i="17"/>
  <c r="J172" i="14"/>
  <c r="J200" i="21"/>
  <c r="H172" i="17"/>
  <c r="H172" i="14"/>
  <c r="H200" i="21"/>
  <c r="L168" i="17"/>
  <c r="L168" i="14"/>
  <c r="L196" i="21"/>
  <c r="J168" i="17"/>
  <c r="J168" i="14"/>
  <c r="J196" i="21"/>
  <c r="H168" i="17"/>
  <c r="H168" i="14"/>
  <c r="H196" i="21"/>
  <c r="L167" i="17"/>
  <c r="L167" i="14"/>
  <c r="L195" i="21"/>
  <c r="J167" i="17"/>
  <c r="J167" i="14"/>
  <c r="J195" i="21"/>
  <c r="H167" i="17"/>
  <c r="H167" i="14"/>
  <c r="H195" i="21"/>
  <c r="L219" i="14"/>
  <c r="L219" i="17"/>
  <c r="L247" i="21"/>
  <c r="J219" i="14"/>
  <c r="J219" i="17"/>
  <c r="J247" i="21"/>
  <c r="H219" i="14"/>
  <c r="H219" i="17"/>
  <c r="H247" i="21"/>
  <c r="L166" i="17"/>
  <c r="L166" i="14"/>
  <c r="L194" i="21"/>
  <c r="J166" i="17"/>
  <c r="J166" i="14"/>
  <c r="J194" i="21"/>
  <c r="H166" i="17"/>
  <c r="H166" i="14"/>
  <c r="H194" i="21"/>
  <c r="L165" i="17"/>
  <c r="L165" i="14"/>
  <c r="L193" i="21"/>
  <c r="J165" i="17"/>
  <c r="J165" i="14"/>
  <c r="J193" i="21"/>
  <c r="H165" i="17"/>
  <c r="H165" i="14"/>
  <c r="H193" i="21"/>
  <c r="L164" i="17"/>
  <c r="L164" i="14"/>
  <c r="L192" i="21"/>
  <c r="J164" i="17"/>
  <c r="J164" i="14"/>
  <c r="J192" i="21"/>
  <c r="H164" i="17"/>
  <c r="H164" i="14"/>
  <c r="H192" i="21"/>
  <c r="L218" i="14"/>
  <c r="L246" i="21"/>
  <c r="L218" i="17"/>
  <c r="J246" i="21"/>
  <c r="J218" i="17"/>
  <c r="J218" i="14"/>
  <c r="H218" i="17"/>
  <c r="H218" i="14"/>
  <c r="H246" i="21"/>
  <c r="L163" i="17"/>
  <c r="L163" i="14"/>
  <c r="L191" i="21"/>
  <c r="J163" i="17"/>
  <c r="J163" i="14"/>
  <c r="J191" i="21"/>
  <c r="H163" i="17"/>
  <c r="H163" i="14"/>
  <c r="H191" i="21"/>
  <c r="L162" i="17"/>
  <c r="L162" i="14"/>
  <c r="L190" i="21"/>
  <c r="J162" i="17"/>
  <c r="J162" i="14"/>
  <c r="J190" i="21"/>
  <c r="H162" i="17"/>
  <c r="H162" i="14"/>
  <c r="H190" i="21"/>
  <c r="L245" i="21"/>
  <c r="L217" i="17"/>
  <c r="L217" i="14"/>
  <c r="J217" i="17"/>
  <c r="J217" i="14"/>
  <c r="J245" i="21"/>
  <c r="H245" i="21"/>
  <c r="H217" i="14"/>
  <c r="H217" i="17"/>
  <c r="L216" i="17"/>
  <c r="L216" i="14"/>
  <c r="L244" i="21"/>
  <c r="J216" i="17"/>
  <c r="J216" i="14"/>
  <c r="J244" i="21"/>
  <c r="H216" i="17"/>
  <c r="H216" i="14"/>
  <c r="H244" i="21"/>
  <c r="L161" i="17"/>
  <c r="L161" i="14"/>
  <c r="L189" i="21"/>
  <c r="J161" i="17"/>
  <c r="J161" i="14"/>
  <c r="J189" i="21"/>
  <c r="H161" i="17"/>
  <c r="H161" i="14"/>
  <c r="H189" i="21"/>
  <c r="L215" i="17"/>
  <c r="L215" i="14"/>
  <c r="L243" i="21"/>
  <c r="J215" i="14"/>
  <c r="J215" i="17"/>
  <c r="J243" i="21"/>
  <c r="H215" i="14"/>
  <c r="H215" i="17"/>
  <c r="H243" i="21"/>
  <c r="L214" i="17"/>
  <c r="L242" i="21"/>
  <c r="L214" i="14"/>
  <c r="J214" i="17"/>
  <c r="J242" i="21"/>
  <c r="J214" i="14"/>
  <c r="H214" i="17"/>
  <c r="H242" i="21"/>
  <c r="H214" i="14"/>
  <c r="L241" i="21"/>
  <c r="L213" i="17"/>
  <c r="L213" i="14"/>
  <c r="J213" i="17"/>
  <c r="J241" i="21"/>
  <c r="J213" i="14"/>
  <c r="H213" i="17"/>
  <c r="H213" i="14"/>
  <c r="H241" i="21"/>
  <c r="L160" i="17"/>
  <c r="L188" i="21"/>
  <c r="L160" i="14"/>
  <c r="J160" i="17"/>
  <c r="J188" i="21"/>
  <c r="J160" i="14"/>
  <c r="H160" i="17"/>
  <c r="H188" i="21"/>
  <c r="H160" i="14"/>
  <c r="L159" i="17"/>
  <c r="L159" i="14"/>
  <c r="L187" i="21"/>
  <c r="J159" i="17"/>
  <c r="J159" i="14"/>
  <c r="J187" i="21"/>
  <c r="H159" i="17"/>
  <c r="H159" i="14"/>
  <c r="H187" i="21"/>
  <c r="L212" i="17"/>
  <c r="L212" i="14"/>
  <c r="L240" i="21"/>
  <c r="J212" i="17"/>
  <c r="J240" i="21"/>
  <c r="J212" i="14"/>
  <c r="H212" i="17"/>
  <c r="H240" i="21"/>
  <c r="H212" i="14"/>
  <c r="L106" i="17"/>
  <c r="L106" i="14"/>
  <c r="L134" i="21"/>
  <c r="J106" i="17"/>
  <c r="J106" i="14"/>
  <c r="J134" i="21"/>
  <c r="H106" i="17"/>
  <c r="H106" i="14"/>
  <c r="H134" i="21"/>
  <c r="L211" i="14"/>
  <c r="L211" i="17"/>
  <c r="L239" i="21"/>
  <c r="J211" i="14"/>
  <c r="J211" i="17"/>
  <c r="J239" i="21"/>
  <c r="H211" i="14"/>
  <c r="H211" i="17"/>
  <c r="H239" i="21"/>
  <c r="L210" i="17"/>
  <c r="L210" i="14"/>
  <c r="L238" i="21"/>
  <c r="J210" i="17"/>
  <c r="J210" i="14"/>
  <c r="J238" i="21"/>
  <c r="H210" i="17"/>
  <c r="H238" i="21"/>
  <c r="H210" i="14"/>
  <c r="L209" i="17"/>
  <c r="L209" i="14"/>
  <c r="L237" i="21"/>
  <c r="J209" i="17"/>
  <c r="J209" i="14"/>
  <c r="J237" i="21"/>
  <c r="H209" i="17"/>
  <c r="H209" i="14"/>
  <c r="H237" i="21"/>
  <c r="L105" i="17"/>
  <c r="L105" i="14"/>
  <c r="L133" i="21"/>
  <c r="J105" i="17"/>
  <c r="J105" i="14"/>
  <c r="J133" i="21"/>
  <c r="H105" i="17"/>
  <c r="H105" i="14"/>
  <c r="H133" i="21"/>
  <c r="L208" i="17"/>
  <c r="L236" i="21"/>
  <c r="L208" i="14"/>
  <c r="J208" i="17"/>
  <c r="J236" i="21"/>
  <c r="J208" i="14"/>
  <c r="H208" i="17"/>
  <c r="H236" i="21"/>
  <c r="H208" i="14"/>
  <c r="L158" i="17"/>
  <c r="L158" i="14"/>
  <c r="L186" i="21"/>
  <c r="J158" i="17"/>
  <c r="J158" i="14"/>
  <c r="J186" i="21"/>
  <c r="H158" i="17"/>
  <c r="H158" i="14"/>
  <c r="H186" i="21"/>
  <c r="L157" i="17"/>
  <c r="L157" i="14"/>
  <c r="L185" i="21"/>
  <c r="J157" i="17"/>
  <c r="J157" i="14"/>
  <c r="J185" i="21"/>
  <c r="H157" i="17"/>
  <c r="H157" i="14"/>
  <c r="H185" i="21"/>
  <c r="L156" i="17"/>
  <c r="L156" i="14"/>
  <c r="L184" i="21"/>
  <c r="J156" i="17"/>
  <c r="J156" i="14"/>
  <c r="J184" i="21"/>
  <c r="H156" i="17"/>
  <c r="H156" i="14"/>
  <c r="H184" i="21"/>
  <c r="L207" i="17"/>
  <c r="L207" i="14"/>
  <c r="L235" i="21"/>
  <c r="J207" i="17"/>
  <c r="J207" i="14"/>
  <c r="J235" i="21"/>
  <c r="H207" i="17"/>
  <c r="H207" i="14"/>
  <c r="H235" i="21"/>
  <c r="L155" i="17"/>
  <c r="L155" i="14"/>
  <c r="L183" i="21"/>
  <c r="J155" i="17"/>
  <c r="J155" i="14"/>
  <c r="J183" i="21"/>
  <c r="H155" i="17"/>
  <c r="H155" i="14"/>
  <c r="H183" i="21"/>
  <c r="L206" i="17"/>
  <c r="L206" i="14"/>
  <c r="L234" i="21"/>
  <c r="J206" i="17"/>
  <c r="J206" i="14"/>
  <c r="J234" i="21"/>
  <c r="H206" i="17"/>
  <c r="H206" i="14"/>
  <c r="H234" i="21"/>
  <c r="L205" i="17"/>
  <c r="L205" i="14"/>
  <c r="L233" i="21"/>
  <c r="J205" i="17"/>
  <c r="J205" i="14"/>
  <c r="J233" i="21"/>
  <c r="H205" i="17"/>
  <c r="H205" i="14"/>
  <c r="H233" i="21"/>
  <c r="L204" i="17"/>
  <c r="L204" i="14"/>
  <c r="L232" i="21"/>
  <c r="J204" i="17"/>
  <c r="J204" i="14"/>
  <c r="J232" i="21"/>
  <c r="H204" i="17"/>
  <c r="H204" i="14"/>
  <c r="H232" i="21"/>
  <c r="L154" i="17"/>
  <c r="L154" i="14"/>
  <c r="L182" i="21"/>
  <c r="J154" i="17"/>
  <c r="J154" i="14"/>
  <c r="J182" i="21"/>
  <c r="H154" i="17"/>
  <c r="H154" i="14"/>
  <c r="H182" i="21"/>
  <c r="L104" i="17"/>
  <c r="L104" i="14"/>
  <c r="L132" i="21"/>
  <c r="J104" i="17"/>
  <c r="J104" i="14"/>
  <c r="J132" i="21"/>
  <c r="H104" i="17"/>
  <c r="H104" i="14"/>
  <c r="H132" i="21"/>
  <c r="L153" i="17"/>
  <c r="L153" i="14"/>
  <c r="L181" i="21"/>
  <c r="J153" i="17"/>
  <c r="J153" i="14"/>
  <c r="J181" i="21"/>
  <c r="H153" i="17"/>
  <c r="H153" i="14"/>
  <c r="H181" i="21"/>
  <c r="L203" i="17"/>
  <c r="L203" i="14"/>
  <c r="L231" i="21"/>
  <c r="J203" i="17"/>
  <c r="J203" i="14"/>
  <c r="J231" i="21"/>
  <c r="H203" i="17"/>
  <c r="H203" i="14"/>
  <c r="H231" i="21"/>
  <c r="L202" i="17"/>
  <c r="L202" i="14"/>
  <c r="L230" i="21"/>
  <c r="J202" i="17"/>
  <c r="J202" i="14"/>
  <c r="J230" i="21"/>
  <c r="H202" i="17"/>
  <c r="H202" i="14"/>
  <c r="H230" i="21"/>
  <c r="L201" i="17"/>
  <c r="L201" i="14"/>
  <c r="L229" i="21"/>
  <c r="J201" i="17"/>
  <c r="J201" i="14"/>
  <c r="J229" i="21"/>
  <c r="H201" i="17"/>
  <c r="H201" i="14"/>
  <c r="H229" i="21"/>
  <c r="L200" i="17"/>
  <c r="L200" i="14"/>
  <c r="L228" i="21"/>
  <c r="J200" i="17"/>
  <c r="J228" i="21"/>
  <c r="J200" i="14"/>
  <c r="H200" i="17"/>
  <c r="H200" i="14"/>
  <c r="H228" i="21"/>
  <c r="L199" i="17"/>
  <c r="L199" i="14"/>
  <c r="L227" i="21"/>
  <c r="J199" i="17"/>
  <c r="J199" i="14"/>
  <c r="J227" i="21"/>
  <c r="H199" i="17"/>
  <c r="H199" i="14"/>
  <c r="H227" i="21"/>
  <c r="L152" i="17"/>
  <c r="L152" i="14"/>
  <c r="L180" i="21"/>
  <c r="J152" i="17"/>
  <c r="J152" i="14"/>
  <c r="J180" i="21"/>
  <c r="H152" i="17"/>
  <c r="H152" i="14"/>
  <c r="H180" i="21"/>
  <c r="L151" i="17"/>
  <c r="L151" i="14"/>
  <c r="L179" i="21"/>
  <c r="J151" i="17"/>
  <c r="J151" i="14"/>
  <c r="J179" i="21"/>
  <c r="H151" i="17"/>
  <c r="H151" i="14"/>
  <c r="H179" i="21"/>
  <c r="L150" i="17"/>
  <c r="L150" i="14"/>
  <c r="L178" i="21"/>
  <c r="J150" i="17"/>
  <c r="J150" i="14"/>
  <c r="J178" i="21"/>
  <c r="H150" i="17"/>
  <c r="H150" i="14"/>
  <c r="H178" i="21"/>
  <c r="L149" i="17"/>
  <c r="L149" i="14"/>
  <c r="L177" i="21"/>
  <c r="J149" i="17"/>
  <c r="J149" i="14"/>
  <c r="J177" i="21"/>
  <c r="H149" i="17"/>
  <c r="H149" i="14"/>
  <c r="H177" i="21"/>
  <c r="L148" i="17"/>
  <c r="L148" i="14"/>
  <c r="L176" i="21"/>
  <c r="J148" i="17"/>
  <c r="J148" i="14"/>
  <c r="J176" i="21"/>
  <c r="H148" i="17"/>
  <c r="H148" i="14"/>
  <c r="H176" i="21"/>
  <c r="L147" i="17"/>
  <c r="L147" i="14"/>
  <c r="L175" i="21"/>
  <c r="J147" i="17"/>
  <c r="J147" i="14"/>
  <c r="J175" i="21"/>
  <c r="H147" i="17"/>
  <c r="H147" i="14"/>
  <c r="H175" i="21"/>
  <c r="L146" i="17"/>
  <c r="L146" i="14"/>
  <c r="L174" i="21"/>
  <c r="J146" i="17"/>
  <c r="J146" i="14"/>
  <c r="J174" i="21"/>
  <c r="H146" i="17"/>
  <c r="H146" i="14"/>
  <c r="H174" i="21"/>
  <c r="L145" i="17"/>
  <c r="L145" i="14"/>
  <c r="L173" i="21"/>
  <c r="J145" i="17"/>
  <c r="J145" i="14"/>
  <c r="J173" i="21"/>
  <c r="H145" i="17"/>
  <c r="H145" i="14"/>
  <c r="H173" i="21"/>
  <c r="L144" i="17"/>
  <c r="L144" i="14"/>
  <c r="L172" i="21"/>
  <c r="J144" i="17"/>
  <c r="J144" i="14"/>
  <c r="J172" i="21"/>
  <c r="H144" i="17"/>
  <c r="H144" i="14"/>
  <c r="H172" i="21"/>
  <c r="L143" i="17"/>
  <c r="L143" i="14"/>
  <c r="L171" i="21"/>
  <c r="J143" i="17"/>
  <c r="J143" i="14"/>
  <c r="J171" i="21"/>
  <c r="H143" i="17"/>
  <c r="H143" i="14"/>
  <c r="H171" i="21"/>
  <c r="L142" i="17"/>
  <c r="L142" i="14"/>
  <c r="L170" i="21"/>
  <c r="J142" i="17"/>
  <c r="J142" i="14"/>
  <c r="J170" i="21"/>
  <c r="H142" i="17"/>
  <c r="H142" i="14"/>
  <c r="H170" i="21"/>
  <c r="L141" i="17"/>
  <c r="L141" i="14"/>
  <c r="L169" i="21"/>
  <c r="J141" i="17"/>
  <c r="J141" i="14"/>
  <c r="J169" i="21"/>
  <c r="H141" i="17"/>
  <c r="H141" i="14"/>
  <c r="H169" i="21"/>
  <c r="L140" i="17"/>
  <c r="L140" i="14"/>
  <c r="L168" i="21"/>
  <c r="J140" i="17"/>
  <c r="J140" i="14"/>
  <c r="J168" i="21"/>
  <c r="H140" i="17"/>
  <c r="H140" i="14"/>
  <c r="H168" i="21"/>
  <c r="L139" i="17"/>
  <c r="L139" i="14"/>
  <c r="L167" i="21"/>
  <c r="J139" i="17"/>
  <c r="J139" i="14"/>
  <c r="J167" i="21"/>
  <c r="H139" i="17"/>
  <c r="H139" i="14"/>
  <c r="H167" i="21"/>
  <c r="L89" i="17"/>
  <c r="L89" i="14"/>
  <c r="L117" i="21"/>
  <c r="J89" i="17"/>
  <c r="J89" i="14"/>
  <c r="J117" i="21"/>
  <c r="H89" i="17"/>
  <c r="H89" i="14"/>
  <c r="H117" i="21"/>
  <c r="L88" i="17"/>
  <c r="L88" i="14"/>
  <c r="L116" i="21"/>
  <c r="J88" i="17"/>
  <c r="J88" i="14"/>
  <c r="J116" i="21"/>
  <c r="H88" i="17"/>
  <c r="H88" i="14"/>
  <c r="H116" i="21"/>
  <c r="L138" i="17"/>
  <c r="L138" i="14"/>
  <c r="L166" i="21"/>
  <c r="J138" i="17"/>
  <c r="J138" i="14"/>
  <c r="J166" i="21"/>
  <c r="H138" i="17"/>
  <c r="H138" i="14"/>
  <c r="H166" i="21"/>
  <c r="L137" i="17"/>
  <c r="L137" i="14"/>
  <c r="L165" i="21"/>
  <c r="J137" i="17"/>
  <c r="J137" i="14"/>
  <c r="J165" i="21"/>
  <c r="H137" i="17"/>
  <c r="H137" i="14"/>
  <c r="H165" i="21"/>
  <c r="L136" i="17"/>
  <c r="L136" i="14"/>
  <c r="L164" i="21"/>
  <c r="J136" i="17"/>
  <c r="J136" i="14"/>
  <c r="J164" i="21"/>
  <c r="H136" i="17"/>
  <c r="H136" i="14"/>
  <c r="H164" i="21"/>
  <c r="L135" i="17"/>
  <c r="L135" i="14"/>
  <c r="L163" i="21"/>
  <c r="J135" i="17"/>
  <c r="J135" i="14"/>
  <c r="J163" i="21"/>
  <c r="H135" i="17"/>
  <c r="H135" i="14"/>
  <c r="H163" i="21"/>
  <c r="L134" i="17"/>
  <c r="L134" i="14"/>
  <c r="L162" i="21"/>
  <c r="J134" i="17"/>
  <c r="J134" i="14"/>
  <c r="J162" i="21"/>
  <c r="H134" i="17"/>
  <c r="H134" i="14"/>
  <c r="H162" i="21"/>
  <c r="L133" i="17"/>
  <c r="L133" i="14"/>
  <c r="L161" i="21"/>
  <c r="J133" i="17"/>
  <c r="J133" i="14"/>
  <c r="J161" i="21"/>
  <c r="H133" i="17"/>
  <c r="H133" i="14"/>
  <c r="H161" i="21"/>
  <c r="L132" i="17"/>
  <c r="L132" i="14"/>
  <c r="L160" i="21"/>
  <c r="J132" i="17"/>
  <c r="J132" i="14"/>
  <c r="J160" i="21"/>
  <c r="H132" i="17"/>
  <c r="H132" i="14"/>
  <c r="H160" i="21"/>
  <c r="L131" i="17"/>
  <c r="L131" i="14"/>
  <c r="L159" i="21"/>
  <c r="J131" i="17"/>
  <c r="J131" i="14"/>
  <c r="J159" i="21"/>
  <c r="H131" i="17"/>
  <c r="H131" i="14"/>
  <c r="H159" i="21"/>
  <c r="L130" i="17"/>
  <c r="L130" i="14"/>
  <c r="L158" i="21"/>
  <c r="J130" i="17"/>
  <c r="J130" i="14"/>
  <c r="J158" i="21"/>
  <c r="H130" i="17"/>
  <c r="H130" i="14"/>
  <c r="H158" i="21"/>
  <c r="L129" i="17"/>
  <c r="L129" i="14"/>
  <c r="L157" i="21"/>
  <c r="J129" i="17"/>
  <c r="J129" i="14"/>
  <c r="J157" i="21"/>
  <c r="H129" i="17"/>
  <c r="H129" i="14"/>
  <c r="H157" i="21"/>
  <c r="L128" i="17"/>
  <c r="L156" i="21"/>
  <c r="L128" i="14"/>
  <c r="J128" i="17"/>
  <c r="J156" i="21"/>
  <c r="J128" i="14"/>
  <c r="H128" i="17"/>
  <c r="H156" i="21"/>
  <c r="H128" i="14"/>
  <c r="L87" i="17"/>
  <c r="L115" i="21"/>
  <c r="L87" i="14"/>
  <c r="J87" i="17"/>
  <c r="J115" i="21"/>
  <c r="J87" i="14"/>
  <c r="H87" i="17"/>
  <c r="H115" i="21"/>
  <c r="H87" i="14"/>
  <c r="L86" i="17"/>
  <c r="L86" i="14"/>
  <c r="L114" i="21"/>
  <c r="J86" i="17"/>
  <c r="J86" i="14"/>
  <c r="J114" i="21"/>
  <c r="H86" i="17"/>
  <c r="H86" i="14"/>
  <c r="H114" i="21"/>
  <c r="L127" i="17"/>
  <c r="L127" i="14"/>
  <c r="L155" i="21"/>
  <c r="J127" i="17"/>
  <c r="J127" i="14"/>
  <c r="J155" i="21"/>
  <c r="H127" i="17"/>
  <c r="H127" i="14"/>
  <c r="H155" i="21"/>
  <c r="L126" i="17"/>
  <c r="L126" i="14"/>
  <c r="L154" i="21"/>
  <c r="J126" i="17"/>
  <c r="J126" i="14"/>
  <c r="J154" i="21"/>
  <c r="H126" i="17"/>
  <c r="H126" i="14"/>
  <c r="H154" i="21"/>
  <c r="L125" i="17"/>
  <c r="L125" i="14"/>
  <c r="L153" i="21"/>
  <c r="J125" i="17"/>
  <c r="J125" i="14"/>
  <c r="J153" i="21"/>
  <c r="H125" i="17"/>
  <c r="H125" i="14"/>
  <c r="H153" i="21"/>
  <c r="L124" i="17"/>
  <c r="L124" i="14"/>
  <c r="L152" i="21"/>
  <c r="J124" i="17"/>
  <c r="J124" i="14"/>
  <c r="J152" i="21"/>
  <c r="H124" i="17"/>
  <c r="H124" i="14"/>
  <c r="H152" i="21"/>
  <c r="L123" i="17"/>
  <c r="L123" i="14"/>
  <c r="L151" i="21"/>
  <c r="J123" i="17"/>
  <c r="J123" i="14"/>
  <c r="J151" i="21"/>
  <c r="H123" i="17"/>
  <c r="H123" i="14"/>
  <c r="H151" i="21"/>
  <c r="L122" i="17"/>
  <c r="L122" i="14"/>
  <c r="L150" i="21"/>
  <c r="J122" i="17"/>
  <c r="J122" i="14"/>
  <c r="J150" i="21"/>
  <c r="H122" i="17"/>
  <c r="H122" i="14"/>
  <c r="H150" i="21"/>
  <c r="L121" i="17"/>
  <c r="L121" i="14"/>
  <c r="L149" i="21"/>
  <c r="J121" i="17"/>
  <c r="J121" i="14"/>
  <c r="J149" i="21"/>
  <c r="H121" i="17"/>
  <c r="H121" i="14"/>
  <c r="H149" i="21"/>
  <c r="L120" i="17"/>
  <c r="L120" i="14"/>
  <c r="L148" i="21"/>
  <c r="J120" i="17"/>
  <c r="J120" i="14"/>
  <c r="J148" i="21"/>
  <c r="H120" i="17"/>
  <c r="H120" i="14"/>
  <c r="H148" i="21"/>
  <c r="L119" i="17"/>
  <c r="L119" i="14"/>
  <c r="L147" i="21"/>
  <c r="J119" i="17"/>
  <c r="J119" i="14"/>
  <c r="J147" i="21"/>
  <c r="H119" i="17"/>
  <c r="H119" i="14"/>
  <c r="H147" i="21"/>
  <c r="L118" i="17"/>
  <c r="L118" i="14"/>
  <c r="L146" i="21"/>
  <c r="J118" i="17"/>
  <c r="J118" i="14"/>
  <c r="J146" i="21"/>
  <c r="H118" i="17"/>
  <c r="H118" i="14"/>
  <c r="H146" i="21"/>
  <c r="L117" i="17"/>
  <c r="L117" i="14"/>
  <c r="L145" i="21"/>
  <c r="J117" i="17"/>
  <c r="J117" i="14"/>
  <c r="J145" i="21"/>
  <c r="H117" i="17"/>
  <c r="H117" i="14"/>
  <c r="H145" i="21"/>
  <c r="L116" i="17"/>
  <c r="L116" i="14"/>
  <c r="L144" i="21"/>
  <c r="J116" i="17"/>
  <c r="J116" i="14"/>
  <c r="J144" i="21"/>
  <c r="H116" i="17"/>
  <c r="H116" i="14"/>
  <c r="H144" i="21"/>
  <c r="L115" i="17"/>
  <c r="L115" i="14"/>
  <c r="L143" i="21"/>
  <c r="J115" i="17"/>
  <c r="J115" i="14"/>
  <c r="J143" i="21"/>
  <c r="H115" i="17"/>
  <c r="H115" i="14"/>
  <c r="H143" i="21"/>
  <c r="L114" i="17"/>
  <c r="L114" i="14"/>
  <c r="L142" i="21"/>
  <c r="J114" i="17"/>
  <c r="J114" i="14"/>
  <c r="J142" i="21"/>
  <c r="H114" i="17"/>
  <c r="H114" i="14"/>
  <c r="H142" i="21"/>
  <c r="L113" i="17"/>
  <c r="L113" i="14"/>
  <c r="L141" i="21"/>
  <c r="J113" i="17"/>
  <c r="J113" i="14"/>
  <c r="J141" i="21"/>
  <c r="H113" i="17"/>
  <c r="H113" i="14"/>
  <c r="H141" i="21"/>
  <c r="L112" i="17"/>
  <c r="L112" i="14"/>
  <c r="L140" i="21"/>
  <c r="J112" i="17"/>
  <c r="J112" i="14"/>
  <c r="J140" i="21"/>
  <c r="H112" i="17"/>
  <c r="H140" i="21"/>
  <c r="H112" i="14"/>
  <c r="L111" i="17"/>
  <c r="L111" i="14"/>
  <c r="L139" i="21"/>
  <c r="J111" i="17"/>
  <c r="J111" i="14"/>
  <c r="J139" i="21"/>
  <c r="H111" i="17"/>
  <c r="H111" i="14"/>
  <c r="H139" i="21"/>
  <c r="L110" i="17"/>
  <c r="L110" i="14"/>
  <c r="L138" i="21"/>
  <c r="J110" i="17"/>
  <c r="J110" i="14"/>
  <c r="J138" i="21"/>
  <c r="H110" i="17"/>
  <c r="H110" i="14"/>
  <c r="H138" i="21"/>
  <c r="L109" i="17"/>
  <c r="L109" i="14"/>
  <c r="L137" i="21"/>
  <c r="J109" i="17"/>
  <c r="J109" i="14"/>
  <c r="J137" i="21"/>
  <c r="H109" i="17"/>
  <c r="H109" i="14"/>
  <c r="H137" i="21"/>
  <c r="L108" i="17"/>
  <c r="L108" i="14"/>
  <c r="L136" i="21"/>
  <c r="J108" i="17"/>
  <c r="J108" i="14"/>
  <c r="J136" i="21"/>
  <c r="H108" i="17"/>
  <c r="H108" i="14"/>
  <c r="H136" i="21"/>
  <c r="L85" i="17"/>
  <c r="L85" i="14"/>
  <c r="L113" i="21"/>
  <c r="J85" i="17"/>
  <c r="J85" i="14"/>
  <c r="J113" i="21"/>
  <c r="H85" i="17"/>
  <c r="H85" i="14"/>
  <c r="H113" i="21"/>
  <c r="L84" i="17"/>
  <c r="L84" i="14"/>
  <c r="L112" i="21"/>
  <c r="J84" i="17"/>
  <c r="J84" i="14"/>
  <c r="J112" i="21"/>
  <c r="H84" i="17"/>
  <c r="H84" i="14"/>
  <c r="H112" i="21"/>
  <c r="L198" i="17"/>
  <c r="L198" i="14"/>
  <c r="L226" i="21"/>
  <c r="J198" i="17"/>
  <c r="J198" i="14"/>
  <c r="J226" i="21"/>
  <c r="H198" i="17"/>
  <c r="H198" i="14"/>
  <c r="H226" i="21"/>
  <c r="L197" i="17"/>
  <c r="L197" i="14"/>
  <c r="L225" i="21"/>
  <c r="J197" i="17"/>
  <c r="J197" i="14"/>
  <c r="J225" i="21"/>
  <c r="H197" i="17"/>
  <c r="H197" i="14"/>
  <c r="H225" i="21"/>
  <c r="L83" i="17"/>
  <c r="L83" i="14"/>
  <c r="L111" i="21"/>
  <c r="J83" i="17"/>
  <c r="J83" i="14"/>
  <c r="J111" i="21"/>
  <c r="H83" i="17"/>
  <c r="H83" i="14"/>
  <c r="H111" i="21"/>
  <c r="L82" i="17"/>
  <c r="L82" i="14"/>
  <c r="L110" i="21"/>
  <c r="J82" i="17"/>
  <c r="J82" i="14"/>
  <c r="J110" i="21"/>
  <c r="H82" i="17"/>
  <c r="H82" i="14"/>
  <c r="H110" i="21"/>
  <c r="L81" i="17"/>
  <c r="L81" i="14"/>
  <c r="L109" i="21"/>
  <c r="J81" i="17"/>
  <c r="J81" i="14"/>
  <c r="J109" i="21"/>
  <c r="H81" i="17"/>
  <c r="H81" i="14"/>
  <c r="H109" i="21"/>
  <c r="L80" i="17"/>
  <c r="L80" i="14"/>
  <c r="L108" i="21"/>
  <c r="J80" i="17"/>
  <c r="J80" i="14"/>
  <c r="J108" i="21"/>
  <c r="H80" i="17"/>
  <c r="H80" i="14"/>
  <c r="H108" i="21"/>
  <c r="L196" i="17"/>
  <c r="L196" i="14"/>
  <c r="L224" i="21"/>
  <c r="J196" i="17"/>
  <c r="J196" i="14"/>
  <c r="J224" i="21"/>
  <c r="H196" i="17"/>
  <c r="H196" i="14"/>
  <c r="H224" i="21"/>
  <c r="L195" i="17"/>
  <c r="L195" i="14"/>
  <c r="L223" i="21"/>
  <c r="J195" i="17"/>
  <c r="J195" i="14"/>
  <c r="J223" i="21"/>
  <c r="H195" i="17"/>
  <c r="H195" i="14"/>
  <c r="H223" i="21"/>
  <c r="L194" i="17"/>
  <c r="L194" i="14"/>
  <c r="L222" i="21"/>
  <c r="J194" i="17"/>
  <c r="J194" i="14"/>
  <c r="J222" i="21"/>
  <c r="H194" i="17"/>
  <c r="H194" i="14"/>
  <c r="H222" i="21"/>
  <c r="L79" i="17"/>
  <c r="L107" i="21"/>
  <c r="L79" i="14"/>
  <c r="J79" i="17"/>
  <c r="J107" i="21"/>
  <c r="J79" i="14"/>
  <c r="H79" i="17"/>
  <c r="H79" i="14"/>
  <c r="H107" i="21"/>
  <c r="L78" i="17"/>
  <c r="L78" i="14"/>
  <c r="L106" i="21"/>
  <c r="J78" i="17"/>
  <c r="J78" i="14"/>
  <c r="J106" i="21"/>
  <c r="H78" i="17"/>
  <c r="H78" i="14"/>
  <c r="H106" i="21"/>
  <c r="L193" i="17"/>
  <c r="L193" i="14"/>
  <c r="L221" i="21"/>
  <c r="J193" i="17"/>
  <c r="J193" i="14"/>
  <c r="J221" i="21"/>
  <c r="H193" i="17"/>
  <c r="H193" i="14"/>
  <c r="H221" i="21"/>
  <c r="L192" i="17"/>
  <c r="L220" i="21"/>
  <c r="L192" i="14"/>
  <c r="J192" i="17"/>
  <c r="J192" i="14"/>
  <c r="J220" i="21"/>
  <c r="H192" i="17"/>
  <c r="H220" i="21"/>
  <c r="H192" i="14"/>
  <c r="L77" i="17"/>
  <c r="L77" i="14"/>
  <c r="L105" i="21"/>
  <c r="J77" i="17"/>
  <c r="J77" i="14"/>
  <c r="J105" i="21"/>
  <c r="H77" i="17"/>
  <c r="H77" i="14"/>
  <c r="H105" i="21"/>
  <c r="L76" i="17"/>
  <c r="L76" i="14"/>
  <c r="L104" i="21"/>
  <c r="J76" i="17"/>
  <c r="J76" i="14"/>
  <c r="J104" i="21"/>
  <c r="H76" i="17"/>
  <c r="H76" i="14"/>
  <c r="H104" i="21"/>
  <c r="L75" i="17"/>
  <c r="L75" i="14"/>
  <c r="L103" i="21"/>
  <c r="J75" i="17"/>
  <c r="J75" i="14"/>
  <c r="J103" i="21"/>
  <c r="H75" i="17"/>
  <c r="H103" i="21"/>
  <c r="H75" i="14"/>
  <c r="L191" i="17"/>
  <c r="L191" i="14"/>
  <c r="L219" i="21"/>
  <c r="J191" i="17"/>
  <c r="J191" i="14"/>
  <c r="J219" i="21"/>
  <c r="H191" i="17"/>
  <c r="H191" i="14"/>
  <c r="H219" i="21"/>
  <c r="L74" i="17"/>
  <c r="L74" i="14"/>
  <c r="L102" i="21"/>
  <c r="J74" i="17"/>
  <c r="J74" i="14"/>
  <c r="J102" i="21"/>
  <c r="H74" i="17"/>
  <c r="H74" i="14"/>
  <c r="H102" i="21"/>
  <c r="L176" i="17"/>
  <c r="L176" i="14"/>
  <c r="L204" i="21"/>
  <c r="J176" i="17"/>
  <c r="J176" i="14"/>
  <c r="J204" i="21"/>
  <c r="H176" i="17"/>
  <c r="H204" i="21"/>
  <c r="H176" i="14"/>
  <c r="L73" i="17"/>
  <c r="L73" i="14"/>
  <c r="L101" i="21"/>
  <c r="J73" i="17"/>
  <c r="J73" i="14"/>
  <c r="J101" i="21"/>
  <c r="H73" i="17"/>
  <c r="H73" i="14"/>
  <c r="H101" i="21"/>
  <c r="L72" i="17"/>
  <c r="L72" i="14"/>
  <c r="L100" i="21"/>
  <c r="J72" i="17"/>
  <c r="J72" i="14"/>
  <c r="J100" i="21"/>
  <c r="H72" i="17"/>
  <c r="H72" i="14"/>
  <c r="H100" i="21"/>
  <c r="L71" i="17"/>
  <c r="L71" i="14"/>
  <c r="L99" i="21"/>
  <c r="J71" i="17"/>
  <c r="J71" i="14"/>
  <c r="J99" i="21"/>
  <c r="H71" i="17"/>
  <c r="H71" i="14"/>
  <c r="H99" i="21"/>
  <c r="L70" i="17"/>
  <c r="L70" i="14"/>
  <c r="L98" i="21"/>
  <c r="J70" i="17"/>
  <c r="J70" i="14"/>
  <c r="J98" i="21"/>
  <c r="H70" i="17"/>
  <c r="H70" i="14"/>
  <c r="H98" i="21"/>
  <c r="L69" i="17"/>
  <c r="L69" i="14"/>
  <c r="L97" i="21"/>
  <c r="J69" i="17"/>
  <c r="J69" i="14"/>
  <c r="J97" i="21"/>
  <c r="H69" i="17"/>
  <c r="H69" i="14"/>
  <c r="H97" i="21"/>
  <c r="L190" i="17"/>
  <c r="L190" i="14"/>
  <c r="L218" i="21"/>
  <c r="J190" i="17"/>
  <c r="J190" i="14"/>
  <c r="J218" i="21"/>
  <c r="H190" i="17"/>
  <c r="H190" i="14"/>
  <c r="H218" i="21"/>
  <c r="L68" i="17"/>
  <c r="L68" i="14"/>
  <c r="L96" i="21"/>
  <c r="J68" i="17"/>
  <c r="J68" i="14"/>
  <c r="J96" i="21"/>
  <c r="H68" i="17"/>
  <c r="H68" i="14"/>
  <c r="H96" i="21"/>
  <c r="L67" i="17"/>
  <c r="L95" i="21"/>
  <c r="L67" i="14"/>
  <c r="J67" i="17"/>
  <c r="J95" i="21"/>
  <c r="J67" i="14"/>
  <c r="H67" i="17"/>
  <c r="H67" i="14"/>
  <c r="H95" i="21"/>
  <c r="L189" i="17"/>
  <c r="L189" i="14"/>
  <c r="L217" i="21"/>
  <c r="J189" i="17"/>
  <c r="J189" i="14"/>
  <c r="J217" i="21"/>
  <c r="H189" i="17"/>
  <c r="H189" i="14"/>
  <c r="H217" i="21"/>
  <c r="L66" i="17"/>
  <c r="L66" i="14"/>
  <c r="L94" i="21"/>
  <c r="J66" i="17"/>
  <c r="J66" i="14"/>
  <c r="J94" i="21"/>
  <c r="H66" i="17"/>
  <c r="H66" i="14"/>
  <c r="H94" i="21"/>
  <c r="L65" i="17"/>
  <c r="L65" i="14"/>
  <c r="L93" i="21"/>
  <c r="J65" i="17"/>
  <c r="J65" i="14"/>
  <c r="J93" i="21"/>
  <c r="H65" i="17"/>
  <c r="H65" i="14"/>
  <c r="H93" i="21"/>
  <c r="L188" i="17"/>
  <c r="L188" i="14"/>
  <c r="L216" i="21"/>
  <c r="J188" i="17"/>
  <c r="J216" i="21"/>
  <c r="J188" i="14"/>
  <c r="H188" i="17"/>
  <c r="H216" i="21"/>
  <c r="H188" i="14"/>
  <c r="L64" i="17"/>
  <c r="L92" i="21"/>
  <c r="L64" i="14"/>
  <c r="J64" i="17"/>
  <c r="J92" i="21"/>
  <c r="J64" i="14"/>
  <c r="H64" i="17"/>
  <c r="H92" i="21"/>
  <c r="H64" i="14"/>
  <c r="L187" i="17"/>
  <c r="L187" i="14"/>
  <c r="L215" i="21"/>
  <c r="J187" i="17"/>
  <c r="J187" i="14"/>
  <c r="J215" i="21"/>
  <c r="H187" i="17"/>
  <c r="H187" i="14"/>
  <c r="H215" i="21"/>
  <c r="L63" i="17"/>
  <c r="L63" i="14"/>
  <c r="L91" i="21"/>
  <c r="J63" i="17"/>
  <c r="J63" i="14"/>
  <c r="J91" i="21"/>
  <c r="H63" i="17"/>
  <c r="H63" i="14"/>
  <c r="H91" i="21"/>
  <c r="L186" i="17"/>
  <c r="L186" i="14"/>
  <c r="L214" i="21"/>
  <c r="J186" i="17"/>
  <c r="J186" i="14"/>
  <c r="J214" i="21"/>
  <c r="H186" i="17"/>
  <c r="H186" i="14"/>
  <c r="H214" i="21"/>
  <c r="L62" i="17"/>
  <c r="L62" i="14"/>
  <c r="L90" i="21"/>
  <c r="J62" i="17"/>
  <c r="J62" i="14"/>
  <c r="J90" i="21"/>
  <c r="H62" i="17"/>
  <c r="H62" i="14"/>
  <c r="H90" i="21"/>
  <c r="L61" i="17"/>
  <c r="L61" i="14"/>
  <c r="L89" i="21"/>
  <c r="J61" i="17"/>
  <c r="J61" i="14"/>
  <c r="J89" i="21"/>
  <c r="H61" i="17"/>
  <c r="H61" i="14"/>
  <c r="H89" i="21"/>
  <c r="L185" i="17"/>
  <c r="L185" i="14"/>
  <c r="L213" i="21"/>
  <c r="J185" i="17"/>
  <c r="J185" i="14"/>
  <c r="J213" i="21"/>
  <c r="H185" i="17"/>
  <c r="H185" i="14"/>
  <c r="H213" i="21"/>
  <c r="L60" i="17"/>
  <c r="L60" i="14"/>
  <c r="L88" i="21"/>
  <c r="J60" i="17"/>
  <c r="J60" i="14"/>
  <c r="J88" i="21"/>
  <c r="H60" i="17"/>
  <c r="H60" i="14"/>
  <c r="H88" i="21"/>
  <c r="L59" i="17"/>
  <c r="L87" i="21"/>
  <c r="L59" i="14"/>
  <c r="J59" i="17"/>
  <c r="J87" i="21"/>
  <c r="J59" i="14"/>
  <c r="H59" i="17"/>
  <c r="H87" i="21"/>
  <c r="H59" i="14"/>
  <c r="L58" i="17"/>
  <c r="L58" i="14"/>
  <c r="L86" i="21"/>
  <c r="J58" i="17"/>
  <c r="J58" i="14"/>
  <c r="J86" i="21"/>
  <c r="H58" i="17"/>
  <c r="H58" i="14"/>
  <c r="H86" i="21"/>
  <c r="L184" i="17"/>
  <c r="L184" i="14"/>
  <c r="L212" i="21"/>
  <c r="J184" i="17"/>
  <c r="J212" i="21"/>
  <c r="J184" i="14"/>
  <c r="H184" i="17"/>
  <c r="H184" i="14"/>
  <c r="H212" i="21"/>
  <c r="L57" i="17"/>
  <c r="L57" i="14"/>
  <c r="L85" i="21"/>
  <c r="J57" i="17"/>
  <c r="J57" i="14"/>
  <c r="J85" i="21"/>
  <c r="H57" i="17"/>
  <c r="H57" i="14"/>
  <c r="H85" i="21"/>
  <c r="L56" i="17"/>
  <c r="L56" i="14"/>
  <c r="L84" i="21"/>
  <c r="J56" i="17"/>
  <c r="J56" i="14"/>
  <c r="J84" i="21"/>
  <c r="H56" i="17"/>
  <c r="H56" i="14"/>
  <c r="H84" i="21"/>
  <c r="L183" i="17"/>
  <c r="L183" i="14"/>
  <c r="L211" i="21"/>
  <c r="J183" i="17"/>
  <c r="J183" i="14"/>
  <c r="J211" i="21"/>
  <c r="H183" i="17"/>
  <c r="H183" i="14"/>
  <c r="H211" i="21"/>
  <c r="L175" i="17"/>
  <c r="L175" i="14"/>
  <c r="L203" i="21"/>
  <c r="J175" i="17"/>
  <c r="J175" i="14"/>
  <c r="J203" i="21"/>
  <c r="H175" i="17"/>
  <c r="H175" i="14"/>
  <c r="H203" i="21"/>
  <c r="L55" i="17"/>
  <c r="L83" i="21"/>
  <c r="L55" i="14"/>
  <c r="J55" i="17"/>
  <c r="J83" i="21"/>
  <c r="J55" i="14"/>
  <c r="H55" i="17"/>
  <c r="H83" i="21"/>
  <c r="H55" i="14"/>
  <c r="L54" i="17"/>
  <c r="L54" i="14"/>
  <c r="L82" i="21"/>
  <c r="J54" i="17"/>
  <c r="J54" i="14"/>
  <c r="J82" i="21"/>
  <c r="H54" i="17"/>
  <c r="H54" i="14"/>
  <c r="H82" i="21"/>
  <c r="L53" i="17"/>
  <c r="L53" i="14"/>
  <c r="L81" i="21"/>
  <c r="J53" i="17"/>
  <c r="J53" i="14"/>
  <c r="J81" i="21"/>
  <c r="H53" i="17"/>
  <c r="H53" i="14"/>
  <c r="H81" i="21"/>
  <c r="L52" i="17"/>
  <c r="L52" i="14"/>
  <c r="L80" i="21"/>
  <c r="J52" i="17"/>
  <c r="J52" i="14"/>
  <c r="J80" i="21"/>
  <c r="H52" i="17"/>
  <c r="H52" i="14"/>
  <c r="H80" i="21"/>
  <c r="L51" i="17"/>
  <c r="L79" i="21"/>
  <c r="L51" i="14"/>
  <c r="J51" i="17"/>
  <c r="J79" i="21"/>
  <c r="J51" i="14"/>
  <c r="H51" i="17"/>
  <c r="H79" i="21"/>
  <c r="H51" i="14"/>
  <c r="L50" i="17"/>
  <c r="L50" i="14"/>
  <c r="L78" i="21"/>
  <c r="J50" i="17"/>
  <c r="J50" i="14"/>
  <c r="J78" i="21"/>
  <c r="H50" i="17"/>
  <c r="H50" i="14"/>
  <c r="H78" i="21"/>
  <c r="L49" i="17"/>
  <c r="L49" i="14"/>
  <c r="L77" i="21"/>
  <c r="J49" i="17"/>
  <c r="J49" i="14"/>
  <c r="J77" i="21"/>
  <c r="H49" i="17"/>
  <c r="H49" i="14"/>
  <c r="H77" i="21"/>
  <c r="L48" i="17"/>
  <c r="L48" i="14"/>
  <c r="L76" i="21"/>
  <c r="J48" i="17"/>
  <c r="J48" i="14"/>
  <c r="J76" i="21"/>
  <c r="H48" i="17"/>
  <c r="H76" i="21"/>
  <c r="H48" i="14"/>
  <c r="L182" i="17"/>
  <c r="L182" i="14"/>
  <c r="L210" i="21"/>
  <c r="J182" i="17"/>
  <c r="J182" i="14"/>
  <c r="J210" i="21"/>
  <c r="H182" i="17"/>
  <c r="H182" i="14"/>
  <c r="H210" i="21"/>
  <c r="L47" i="17"/>
  <c r="L75" i="21"/>
  <c r="L47" i="14"/>
  <c r="J47" i="17"/>
  <c r="J75" i="21"/>
  <c r="J47" i="14"/>
  <c r="H47" i="17"/>
  <c r="H47" i="14"/>
  <c r="H75" i="21"/>
  <c r="L46" i="17"/>
  <c r="L46" i="14"/>
  <c r="L74" i="21"/>
  <c r="J46" i="17"/>
  <c r="J46" i="14"/>
  <c r="J74" i="21"/>
  <c r="H46" i="17"/>
  <c r="H46" i="14"/>
  <c r="H74" i="21"/>
  <c r="L45" i="17"/>
  <c r="L45" i="14"/>
  <c r="L73" i="21"/>
  <c r="J45" i="17"/>
  <c r="J45" i="14"/>
  <c r="J73" i="21"/>
  <c r="H45" i="17"/>
  <c r="H45" i="14"/>
  <c r="H73" i="21"/>
  <c r="L44" i="17"/>
  <c r="L44" i="14"/>
  <c r="L72" i="21"/>
  <c r="J44" i="17"/>
  <c r="J44" i="14"/>
  <c r="J72" i="21"/>
  <c r="H44" i="17"/>
  <c r="H44" i="14"/>
  <c r="H72" i="21"/>
  <c r="L43" i="17"/>
  <c r="L43" i="14"/>
  <c r="L71" i="21"/>
  <c r="J43" i="17"/>
  <c r="J43" i="14"/>
  <c r="J71" i="21"/>
  <c r="H43" i="17"/>
  <c r="H71" i="21"/>
  <c r="H43" i="14"/>
  <c r="L42" i="17"/>
  <c r="L42" i="14"/>
  <c r="L70" i="21"/>
  <c r="J42" i="17"/>
  <c r="J42" i="14"/>
  <c r="J70" i="21"/>
  <c r="H42" i="17"/>
  <c r="H42" i="14"/>
  <c r="H70" i="21"/>
  <c r="L41" i="17"/>
  <c r="L41" i="14"/>
  <c r="L69" i="21"/>
  <c r="J41" i="17"/>
  <c r="J41" i="14"/>
  <c r="J69" i="21"/>
  <c r="H41" i="17"/>
  <c r="H41" i="14"/>
  <c r="H69" i="21"/>
  <c r="L40" i="17"/>
  <c r="L40" i="14"/>
  <c r="L68" i="21"/>
  <c r="J40" i="17"/>
  <c r="J40" i="14"/>
  <c r="J68" i="21"/>
  <c r="H40" i="17"/>
  <c r="H40" i="14"/>
  <c r="H68" i="21"/>
  <c r="L39" i="17"/>
  <c r="L67" i="21"/>
  <c r="L39" i="14"/>
  <c r="J39" i="17"/>
  <c r="J67" i="21"/>
  <c r="J39" i="14"/>
  <c r="H39" i="17"/>
  <c r="H67" i="21"/>
  <c r="H39" i="14"/>
  <c r="L38" i="17"/>
  <c r="L38" i="14"/>
  <c r="L66" i="21"/>
  <c r="J38" i="17"/>
  <c r="J38" i="14"/>
  <c r="J66" i="21"/>
  <c r="H38" i="17"/>
  <c r="H38" i="14"/>
  <c r="H66" i="21"/>
  <c r="L37" i="17"/>
  <c r="L37" i="14"/>
  <c r="L65" i="21"/>
  <c r="J37" i="17"/>
  <c r="J37" i="14"/>
  <c r="J65" i="21"/>
  <c r="H37" i="17"/>
  <c r="H37" i="14"/>
  <c r="H65" i="21"/>
  <c r="L36" i="17"/>
  <c r="L64" i="21"/>
  <c r="L36" i="14"/>
  <c r="J36" i="17"/>
  <c r="J64" i="21"/>
  <c r="J36" i="14"/>
  <c r="H36" i="17"/>
  <c r="H64" i="21"/>
  <c r="H36" i="14"/>
  <c r="L35" i="17"/>
  <c r="L63" i="21"/>
  <c r="L35" i="14"/>
  <c r="J35" i="17"/>
  <c r="J63" i="21"/>
  <c r="J35" i="14"/>
  <c r="H35" i="17"/>
  <c r="H63" i="21"/>
  <c r="H35" i="14"/>
  <c r="L34" i="17"/>
  <c r="L34" i="14"/>
  <c r="L62" i="21"/>
  <c r="J34" i="17"/>
  <c r="J34" i="14"/>
  <c r="J62" i="21"/>
  <c r="H34" i="17"/>
  <c r="H34" i="14"/>
  <c r="H62" i="21"/>
  <c r="L33" i="17"/>
  <c r="L33" i="14"/>
  <c r="L61" i="21"/>
  <c r="J33" i="17"/>
  <c r="J33" i="14"/>
  <c r="J61" i="21"/>
  <c r="H33" i="17"/>
  <c r="H33" i="14"/>
  <c r="H61" i="21"/>
  <c r="L32" i="17"/>
  <c r="L32" i="14"/>
  <c r="L60" i="21"/>
  <c r="J32" i="17"/>
  <c r="J32" i="14"/>
  <c r="J60" i="21"/>
  <c r="H32" i="17"/>
  <c r="H32" i="14"/>
  <c r="H60" i="21"/>
  <c r="L31" i="17"/>
  <c r="L31" i="14"/>
  <c r="L59" i="21"/>
  <c r="J31" i="17"/>
  <c r="J31" i="14"/>
  <c r="J59" i="21"/>
  <c r="H31" i="17"/>
  <c r="H31" i="14"/>
  <c r="H59" i="21"/>
  <c r="L30" i="17"/>
  <c r="L30" i="14"/>
  <c r="L58" i="21"/>
  <c r="J30" i="17"/>
  <c r="J30" i="14"/>
  <c r="J58" i="21"/>
  <c r="H30" i="17"/>
  <c r="H30" i="14"/>
  <c r="H58" i="21"/>
  <c r="L29" i="17"/>
  <c r="L29" i="14"/>
  <c r="L57" i="21"/>
  <c r="J29" i="17"/>
  <c r="J29" i="14"/>
  <c r="J57" i="21"/>
  <c r="H29" i="17"/>
  <c r="H29" i="14"/>
  <c r="H57" i="21"/>
  <c r="L28" i="17"/>
  <c r="L28" i="14"/>
  <c r="L56" i="21"/>
  <c r="J28" i="17"/>
  <c r="J28" i="14"/>
  <c r="J56" i="21"/>
  <c r="H28" i="17"/>
  <c r="H28" i="14"/>
  <c r="H56" i="21"/>
  <c r="L27" i="17"/>
  <c r="L27" i="14"/>
  <c r="L55" i="21"/>
  <c r="J27" i="17"/>
  <c r="J55" i="21"/>
  <c r="J27" i="14"/>
  <c r="H27" i="17"/>
  <c r="H27" i="14"/>
  <c r="H55" i="21"/>
  <c r="L181" i="17"/>
  <c r="L181" i="14"/>
  <c r="L209" i="21"/>
  <c r="J181" i="17"/>
  <c r="J181" i="14"/>
  <c r="J209" i="21"/>
  <c r="H181" i="17"/>
  <c r="H181" i="14"/>
  <c r="H209" i="21"/>
  <c r="L180" i="17"/>
  <c r="L180" i="14"/>
  <c r="L208" i="21"/>
  <c r="J180" i="17"/>
  <c r="J180" i="14"/>
  <c r="J208" i="21"/>
  <c r="H180" i="17"/>
  <c r="H180" i="14"/>
  <c r="H208" i="21"/>
  <c r="L179" i="17"/>
  <c r="L179" i="14"/>
  <c r="L207" i="21"/>
  <c r="J179" i="17"/>
  <c r="J179" i="14"/>
  <c r="J207" i="21"/>
  <c r="H179" i="17"/>
  <c r="H179" i="14"/>
  <c r="H207" i="21"/>
  <c r="L178" i="17"/>
  <c r="L178" i="14"/>
  <c r="L206" i="21"/>
  <c r="J178" i="17"/>
  <c r="J178" i="14"/>
  <c r="J206" i="21"/>
  <c r="H178" i="17"/>
  <c r="H178" i="14"/>
  <c r="H206" i="21"/>
  <c r="L26" i="17"/>
  <c r="L26" i="14"/>
  <c r="L54" i="21"/>
  <c r="J26" i="17"/>
  <c r="J26" i="14"/>
  <c r="J54" i="21"/>
  <c r="H26" i="17"/>
  <c r="H26" i="14"/>
  <c r="H54" i="21"/>
  <c r="L25" i="17"/>
  <c r="L25" i="14"/>
  <c r="L53" i="21"/>
  <c r="J25" i="17"/>
  <c r="J25" i="14"/>
  <c r="J53" i="21"/>
  <c r="H25" i="17"/>
  <c r="H25" i="14"/>
  <c r="H53" i="21"/>
  <c r="L24" i="17"/>
  <c r="L24" i="14"/>
  <c r="L52" i="21"/>
  <c r="J24" i="17"/>
  <c r="J24" i="14"/>
  <c r="J52" i="21"/>
  <c r="H24" i="17"/>
  <c r="H24" i="14"/>
  <c r="H52" i="21"/>
  <c r="L23" i="17"/>
  <c r="L23" i="14"/>
  <c r="L51" i="21"/>
  <c r="J23" i="17"/>
  <c r="J23" i="14"/>
  <c r="J51" i="21"/>
  <c r="H23" i="17"/>
  <c r="H23" i="14"/>
  <c r="H51" i="21"/>
  <c r="L22" i="17"/>
  <c r="L22" i="14"/>
  <c r="L50" i="21"/>
  <c r="J22" i="17"/>
  <c r="J22" i="14"/>
  <c r="J50" i="21"/>
  <c r="H22" i="17"/>
  <c r="H22" i="14"/>
  <c r="H50" i="21"/>
  <c r="L21" i="17"/>
  <c r="L21" i="14"/>
  <c r="L49" i="21"/>
  <c r="J21" i="17"/>
  <c r="J21" i="14"/>
  <c r="J49" i="21"/>
  <c r="H21" i="17"/>
  <c r="H21" i="14"/>
  <c r="H49" i="21"/>
  <c r="L20" i="17"/>
  <c r="L20" i="14"/>
  <c r="L48" i="21"/>
  <c r="J20" i="17"/>
  <c r="J20" i="14"/>
  <c r="J48" i="21"/>
  <c r="H20" i="17"/>
  <c r="H20" i="14"/>
  <c r="H48" i="21"/>
  <c r="L19" i="17"/>
  <c r="L19" i="14"/>
  <c r="L47" i="21"/>
  <c r="J19" i="17"/>
  <c r="J19" i="14"/>
  <c r="J47" i="21"/>
  <c r="H19" i="17"/>
  <c r="H19" i="14"/>
  <c r="H47" i="21"/>
  <c r="L18" i="17"/>
  <c r="L18" i="14"/>
  <c r="L46" i="21"/>
  <c r="J18" i="17"/>
  <c r="J18" i="14"/>
  <c r="J46" i="21"/>
  <c r="H18" i="17"/>
  <c r="H18" i="14"/>
  <c r="H46" i="21"/>
  <c r="L17" i="17"/>
  <c r="L17" i="14"/>
  <c r="L45" i="21"/>
  <c r="J17" i="17"/>
  <c r="J17" i="14"/>
  <c r="J45" i="21"/>
  <c r="H17" i="17"/>
  <c r="H17" i="14"/>
  <c r="H45" i="21"/>
  <c r="L16" i="17"/>
  <c r="L16" i="14"/>
  <c r="L44" i="21"/>
  <c r="J16" i="17"/>
  <c r="J16" i="14"/>
  <c r="J44" i="21"/>
  <c r="H16" i="17"/>
  <c r="H16" i="14"/>
  <c r="H44" i="21"/>
  <c r="L15" i="17"/>
  <c r="L43" i="21"/>
  <c r="L15" i="14"/>
  <c r="J15" i="17"/>
  <c r="J43" i="21"/>
  <c r="J15" i="14"/>
  <c r="H15" i="17"/>
  <c r="H43" i="21"/>
  <c r="H15" i="14"/>
  <c r="L14" i="17"/>
  <c r="L14" i="14"/>
  <c r="L42" i="21"/>
  <c r="J14" i="17"/>
  <c r="J14" i="14"/>
  <c r="J42" i="21"/>
  <c r="H14" i="17"/>
  <c r="H14" i="14"/>
  <c r="H42" i="21"/>
  <c r="L177" i="17"/>
  <c r="L177" i="14"/>
  <c r="L205" i="21"/>
  <c r="J177" i="17"/>
  <c r="J177" i="14"/>
  <c r="J205" i="21"/>
  <c r="H177" i="17"/>
  <c r="H177" i="14"/>
  <c r="H205" i="21"/>
  <c r="L13" i="17"/>
  <c r="L13" i="14"/>
  <c r="L41" i="21"/>
  <c r="J13" i="17"/>
  <c r="J13" i="14"/>
  <c r="J41" i="21"/>
  <c r="H13" i="17"/>
  <c r="H13" i="14"/>
  <c r="H41" i="21"/>
  <c r="L12" i="17"/>
  <c r="L12" i="14"/>
  <c r="L40" i="21"/>
  <c r="J12" i="17"/>
  <c r="J12" i="14"/>
  <c r="J40" i="21"/>
  <c r="H12" i="17"/>
  <c r="H12" i="14"/>
  <c r="H40" i="21"/>
  <c r="L11" i="17"/>
  <c r="L11" i="14"/>
  <c r="L39" i="21"/>
  <c r="J11" i="17"/>
  <c r="J11" i="14"/>
  <c r="J39" i="21"/>
  <c r="H11" i="17"/>
  <c r="H11" i="14"/>
  <c r="H39" i="21"/>
  <c r="L10" i="17"/>
  <c r="L10" i="14"/>
  <c r="L38" i="21"/>
  <c r="J10" i="17"/>
  <c r="J10" i="14"/>
  <c r="J38" i="21"/>
  <c r="H10" i="17"/>
  <c r="H10" i="14"/>
  <c r="H38" i="21"/>
  <c r="L9" i="17"/>
  <c r="L9" i="14"/>
  <c r="L37" i="21"/>
  <c r="J9" i="17"/>
  <c r="J9" i="14"/>
  <c r="J37" i="21"/>
  <c r="H9" i="17"/>
  <c r="H9" i="14"/>
  <c r="H37" i="21"/>
  <c r="L8" i="17"/>
  <c r="L8" i="14"/>
  <c r="L36" i="21"/>
  <c r="J8" i="17"/>
  <c r="J8" i="14"/>
  <c r="J36" i="21"/>
  <c r="H8" i="17"/>
  <c r="H8" i="14"/>
  <c r="H36" i="21"/>
  <c r="L7" i="17"/>
  <c r="L7" i="14"/>
  <c r="L35" i="21"/>
  <c r="J7" i="17"/>
  <c r="J7" i="14"/>
  <c r="J35" i="21"/>
  <c r="H7" i="17"/>
  <c r="H7" i="14"/>
  <c r="H35" i="21"/>
  <c r="L6" i="17"/>
  <c r="L6" i="14"/>
  <c r="L34" i="21"/>
  <c r="J6" i="17"/>
  <c r="J6" i="14"/>
  <c r="J34" i="21"/>
  <c r="H6" i="17"/>
  <c r="H6" i="14"/>
  <c r="H34" i="21"/>
  <c r="S103" i="17"/>
  <c r="S103" i="14"/>
  <c r="S131" i="21"/>
  <c r="Q103" i="17"/>
  <c r="Q103" i="14"/>
  <c r="Q131" i="21"/>
  <c r="O103" i="17"/>
  <c r="O103" i="14"/>
  <c r="O131" i="21"/>
  <c r="S102" i="17"/>
  <c r="S102" i="14"/>
  <c r="S130" i="21"/>
  <c r="Q102" i="17"/>
  <c r="Q102" i="14"/>
  <c r="Q130" i="21"/>
  <c r="O102" i="17"/>
  <c r="O102" i="14"/>
  <c r="O130" i="21"/>
  <c r="S101" i="17"/>
  <c r="S101" i="14"/>
  <c r="S129" i="21"/>
  <c r="Q101" i="17"/>
  <c r="Q101" i="14"/>
  <c r="Q129" i="21"/>
  <c r="O101" i="17"/>
  <c r="O101" i="14"/>
  <c r="O129" i="21"/>
  <c r="S100" i="17"/>
  <c r="S100" i="14"/>
  <c r="S128" i="21"/>
  <c r="Q100" i="17"/>
  <c r="Q100" i="14"/>
  <c r="Q128" i="21"/>
  <c r="O100" i="17"/>
  <c r="O100" i="14"/>
  <c r="O128" i="21"/>
  <c r="S99" i="17"/>
  <c r="S99" i="14"/>
  <c r="S127" i="21"/>
  <c r="Q99" i="17"/>
  <c r="Q99" i="14"/>
  <c r="Q127" i="21"/>
  <c r="O99" i="17"/>
  <c r="O99" i="14"/>
  <c r="O127" i="21"/>
  <c r="S98" i="17"/>
  <c r="S98" i="14"/>
  <c r="S126" i="21"/>
  <c r="Q98" i="17"/>
  <c r="Q98" i="14"/>
  <c r="Q126" i="21"/>
  <c r="O98" i="17"/>
  <c r="O98" i="14"/>
  <c r="O126" i="21"/>
  <c r="S97" i="17"/>
  <c r="S97" i="14"/>
  <c r="S125" i="21"/>
  <c r="Q97" i="17"/>
  <c r="Q97" i="14"/>
  <c r="Q125" i="21"/>
  <c r="O97" i="17"/>
  <c r="O97" i="14"/>
  <c r="O125" i="21"/>
  <c r="S96" i="17"/>
  <c r="S96" i="14"/>
  <c r="S124" i="21"/>
  <c r="Q96" i="17"/>
  <c r="Q96" i="14"/>
  <c r="Q124" i="21"/>
  <c r="O96" i="17"/>
  <c r="O96" i="14"/>
  <c r="O124" i="21"/>
  <c r="S95" i="17"/>
  <c r="S95" i="14"/>
  <c r="S123" i="21"/>
  <c r="Q95" i="17"/>
  <c r="Q95" i="14"/>
  <c r="Q123" i="21"/>
  <c r="O95" i="17"/>
  <c r="O95" i="14"/>
  <c r="O123" i="21"/>
  <c r="S94" i="17"/>
  <c r="S94" i="14"/>
  <c r="S122" i="21"/>
  <c r="Q94" i="17"/>
  <c r="Q94" i="14"/>
  <c r="Q122" i="21"/>
  <c r="O94" i="17"/>
  <c r="O94" i="14"/>
  <c r="O122" i="21"/>
  <c r="S93" i="17"/>
  <c r="S93" i="14"/>
  <c r="S121" i="21"/>
  <c r="Q93" i="17"/>
  <c r="Q93" i="14"/>
  <c r="Q121" i="21"/>
  <c r="O93" i="17"/>
  <c r="O93" i="14"/>
  <c r="O121" i="21"/>
  <c r="S92" i="17"/>
  <c r="S92" i="14"/>
  <c r="S120" i="21"/>
  <c r="Q92" i="17"/>
  <c r="Q92" i="14"/>
  <c r="Q120" i="21"/>
  <c r="O92" i="17"/>
  <c r="O92" i="14"/>
  <c r="O120" i="21"/>
  <c r="S91" i="17"/>
  <c r="S119" i="21"/>
  <c r="S91" i="14"/>
  <c r="Q91" i="17"/>
  <c r="Q119" i="21"/>
  <c r="Q91" i="14"/>
  <c r="O91" i="17"/>
  <c r="O119" i="21"/>
  <c r="O91" i="14"/>
  <c r="S90" i="17"/>
  <c r="S90" i="14"/>
  <c r="S118" i="21"/>
  <c r="Q90" i="17"/>
  <c r="Q90" i="14"/>
  <c r="Q118" i="21"/>
  <c r="O90" i="17"/>
  <c r="O90" i="14"/>
  <c r="O118" i="21"/>
  <c r="S171" i="17"/>
  <c r="S171" i="14"/>
  <c r="S199" i="21"/>
  <c r="Q171" i="17"/>
  <c r="Q171" i="14"/>
  <c r="Q199" i="21"/>
  <c r="O171" i="17"/>
  <c r="O171" i="14"/>
  <c r="O199" i="21"/>
  <c r="S174" i="17"/>
  <c r="S174" i="14"/>
  <c r="S202" i="21"/>
  <c r="Q174" i="17"/>
  <c r="Q174" i="14"/>
  <c r="Q202" i="21"/>
  <c r="O174" i="17"/>
  <c r="O174" i="14"/>
  <c r="O202" i="21"/>
  <c r="S173" i="17"/>
  <c r="S173" i="14"/>
  <c r="S201" i="21"/>
  <c r="Q173" i="17"/>
  <c r="Q173" i="14"/>
  <c r="Q201" i="21"/>
  <c r="O173" i="17"/>
  <c r="O173" i="14"/>
  <c r="O201" i="21"/>
  <c r="S107" i="17"/>
  <c r="S107" i="14"/>
  <c r="S135" i="21"/>
  <c r="Q107" i="17"/>
  <c r="Q107" i="14"/>
  <c r="Q135" i="21"/>
  <c r="O107" i="17"/>
  <c r="O107" i="14"/>
  <c r="O135" i="21"/>
  <c r="S170" i="17"/>
  <c r="S170" i="14"/>
  <c r="S198" i="21"/>
  <c r="Q170" i="17"/>
  <c r="Q170" i="14"/>
  <c r="Q198" i="21"/>
  <c r="O170" i="17"/>
  <c r="O170" i="14"/>
  <c r="O198" i="21"/>
  <c r="S220" i="17"/>
  <c r="S220" i="14"/>
  <c r="S248" i="21"/>
  <c r="Q220" i="17"/>
  <c r="Q220" i="14"/>
  <c r="Q248" i="21"/>
  <c r="O220" i="17"/>
  <c r="O220" i="14"/>
  <c r="O248" i="21"/>
  <c r="S169" i="17"/>
  <c r="S169" i="14"/>
  <c r="S197" i="21"/>
  <c r="Q169" i="17"/>
  <c r="Q169" i="14"/>
  <c r="Q197" i="21"/>
  <c r="O169" i="17"/>
  <c r="O169" i="14"/>
  <c r="O197" i="21"/>
  <c r="S172" i="17"/>
  <c r="S172" i="14"/>
  <c r="S200" i="21"/>
  <c r="Q172" i="17"/>
  <c r="Q172" i="14"/>
  <c r="Q200" i="21"/>
  <c r="O172" i="17"/>
  <c r="O172" i="14"/>
  <c r="O200" i="21"/>
  <c r="S168" i="17"/>
  <c r="S168" i="14"/>
  <c r="S196" i="21"/>
  <c r="Q168" i="17"/>
  <c r="Q168" i="14"/>
  <c r="Q196" i="21"/>
  <c r="O168" i="17"/>
  <c r="O168" i="14"/>
  <c r="O196" i="21"/>
  <c r="S167" i="17"/>
  <c r="S167" i="14"/>
  <c r="S195" i="21"/>
  <c r="Q167" i="17"/>
  <c r="Q167" i="14"/>
  <c r="Q195" i="21"/>
  <c r="O167" i="17"/>
  <c r="O167" i="14"/>
  <c r="O195" i="21"/>
  <c r="S219" i="14"/>
  <c r="S219" i="17"/>
  <c r="S247" i="21"/>
  <c r="Q219" i="14"/>
  <c r="Q219" i="17"/>
  <c r="Q247" i="21"/>
  <c r="O219" i="14"/>
  <c r="O219" i="17"/>
  <c r="O247" i="21"/>
  <c r="S166" i="17"/>
  <c r="S166" i="14"/>
  <c r="S194" i="21"/>
  <c r="Q166" i="17"/>
  <c r="Q166" i="14"/>
  <c r="Q194" i="21"/>
  <c r="O166" i="17"/>
  <c r="O166" i="14"/>
  <c r="O194" i="21"/>
  <c r="S165" i="17"/>
  <c r="S165" i="14"/>
  <c r="S193" i="21"/>
  <c r="Q165" i="17"/>
  <c r="Q165" i="14"/>
  <c r="Q193" i="21"/>
  <c r="O165" i="17"/>
  <c r="O165" i="14"/>
  <c r="O193" i="21"/>
  <c r="S164" i="17"/>
  <c r="S164" i="14"/>
  <c r="S192" i="21"/>
  <c r="Q164" i="17"/>
  <c r="Q164" i="14"/>
  <c r="Q192" i="21"/>
  <c r="O164" i="17"/>
  <c r="O164" i="14"/>
  <c r="O192" i="21"/>
  <c r="S218" i="17"/>
  <c r="S246" i="21"/>
  <c r="S218" i="14"/>
  <c r="Q218" i="17"/>
  <c r="Q218" i="14"/>
  <c r="Q246" i="21"/>
  <c r="O218" i="17"/>
  <c r="O218" i="14"/>
  <c r="O246" i="21"/>
  <c r="S163" i="17"/>
  <c r="S163" i="14"/>
  <c r="S191" i="21"/>
  <c r="Q163" i="17"/>
  <c r="Q163" i="14"/>
  <c r="Q191" i="21"/>
  <c r="O163" i="17"/>
  <c r="O163" i="14"/>
  <c r="O191" i="21"/>
  <c r="S162" i="17"/>
  <c r="S162" i="14"/>
  <c r="S190" i="21"/>
  <c r="Q162" i="17"/>
  <c r="Q162" i="14"/>
  <c r="Q190" i="21"/>
  <c r="O162" i="17"/>
  <c r="O162" i="14"/>
  <c r="O190" i="21"/>
  <c r="S217" i="17"/>
  <c r="S217" i="14"/>
  <c r="S245" i="21"/>
  <c r="Q217" i="17"/>
  <c r="Q245" i="21"/>
  <c r="Q217" i="14"/>
  <c r="O217" i="17"/>
  <c r="O245" i="21"/>
  <c r="O217" i="14"/>
  <c r="S216" i="17"/>
  <c r="S244" i="21"/>
  <c r="S216" i="14"/>
  <c r="Q216" i="17"/>
  <c r="Q216" i="14"/>
  <c r="Q244" i="21"/>
  <c r="O216" i="17"/>
  <c r="O216" i="14"/>
  <c r="O244" i="21"/>
  <c r="S161" i="17"/>
  <c r="S161" i="14"/>
  <c r="S189" i="21"/>
  <c r="Q161" i="17"/>
  <c r="Q161" i="14"/>
  <c r="Q189" i="21"/>
  <c r="O161" i="17"/>
  <c r="O161" i="14"/>
  <c r="O189" i="21"/>
  <c r="S215" i="17"/>
  <c r="S215" i="14"/>
  <c r="S243" i="21"/>
  <c r="Q215" i="14"/>
  <c r="Q215" i="17"/>
  <c r="Q243" i="21"/>
  <c r="O215" i="14"/>
  <c r="O215" i="17"/>
  <c r="O243" i="21"/>
  <c r="S214" i="17"/>
  <c r="S242" i="21"/>
  <c r="S214" i="14"/>
  <c r="Q214" i="17"/>
  <c r="Q242" i="21"/>
  <c r="Q214" i="14"/>
  <c r="O214" i="17"/>
  <c r="O242" i="21"/>
  <c r="O214" i="14"/>
  <c r="S213" i="17"/>
  <c r="S213" i="14"/>
  <c r="S241" i="21"/>
  <c r="Q213" i="17"/>
  <c r="Q213" i="14"/>
  <c r="Q241" i="21"/>
  <c r="O213" i="17"/>
  <c r="O213" i="14"/>
  <c r="O241" i="21"/>
  <c r="S160" i="17"/>
  <c r="S188" i="21"/>
  <c r="S160" i="14"/>
  <c r="Q160" i="17"/>
  <c r="Q188" i="21"/>
  <c r="Q160" i="14"/>
  <c r="O160" i="17"/>
  <c r="O188" i="21"/>
  <c r="O160" i="14"/>
  <c r="S159" i="17"/>
  <c r="S159" i="14"/>
  <c r="S187" i="21"/>
  <c r="Q159" i="17"/>
  <c r="Q159" i="14"/>
  <c r="Q187" i="21"/>
  <c r="O159" i="17"/>
  <c r="O159" i="14"/>
  <c r="O187" i="21"/>
  <c r="S212" i="17"/>
  <c r="S212" i="14"/>
  <c r="S240" i="21"/>
  <c r="Q212" i="17"/>
  <c r="Q240" i="21"/>
  <c r="Q212" i="14"/>
  <c r="O212" i="17"/>
  <c r="O240" i="21"/>
  <c r="O212" i="14"/>
  <c r="S106" i="17"/>
  <c r="S106" i="14"/>
  <c r="S134" i="21"/>
  <c r="Q106" i="17"/>
  <c r="Q106" i="14"/>
  <c r="Q134" i="21"/>
  <c r="O106" i="17"/>
  <c r="O106" i="14"/>
  <c r="O134" i="21"/>
  <c r="S211" i="14"/>
  <c r="S211" i="17"/>
  <c r="S239" i="21"/>
  <c r="Q211" i="17"/>
  <c r="Q211" i="14"/>
  <c r="Q239" i="21"/>
  <c r="O211" i="14"/>
  <c r="O211" i="17"/>
  <c r="O239" i="21"/>
  <c r="S210" i="17"/>
  <c r="S210" i="14"/>
  <c r="S238" i="21"/>
  <c r="Q210" i="17"/>
  <c r="Q210" i="14"/>
  <c r="Q238" i="21"/>
  <c r="O210" i="17"/>
  <c r="O210" i="14"/>
  <c r="O238" i="21"/>
  <c r="S209" i="17"/>
  <c r="S209" i="14"/>
  <c r="S237" i="21"/>
  <c r="Q209" i="17"/>
  <c r="Q209" i="14"/>
  <c r="Q237" i="21"/>
  <c r="O209" i="17"/>
  <c r="O209" i="14"/>
  <c r="O237" i="21"/>
  <c r="S105" i="17"/>
  <c r="S105" i="14"/>
  <c r="S133" i="21"/>
  <c r="Q105" i="17"/>
  <c r="Q105" i="14"/>
  <c r="Q133" i="21"/>
  <c r="O105" i="17"/>
  <c r="O105" i="14"/>
  <c r="O133" i="21"/>
  <c r="S208" i="17"/>
  <c r="S236" i="21"/>
  <c r="S208" i="14"/>
  <c r="Q208" i="17"/>
  <c r="Q236" i="21"/>
  <c r="Q208" i="14"/>
  <c r="O208" i="17"/>
  <c r="O236" i="21"/>
  <c r="O208" i="14"/>
  <c r="S158" i="17"/>
  <c r="S158" i="14"/>
  <c r="S186" i="21"/>
  <c r="Q158" i="17"/>
  <c r="Q158" i="14"/>
  <c r="Q186" i="21"/>
  <c r="O158" i="17"/>
  <c r="O158" i="14"/>
  <c r="O186" i="21"/>
  <c r="S157" i="17"/>
  <c r="S157" i="14"/>
  <c r="S185" i="21"/>
  <c r="Q157" i="17"/>
  <c r="Q157" i="14"/>
  <c r="Q185" i="21"/>
  <c r="O157" i="17"/>
  <c r="O157" i="14"/>
  <c r="O185" i="21"/>
  <c r="S156" i="17"/>
  <c r="S156" i="14"/>
  <c r="S184" i="21"/>
  <c r="Q156" i="17"/>
  <c r="Q156" i="14"/>
  <c r="Q184" i="21"/>
  <c r="O156" i="17"/>
  <c r="O156" i="14"/>
  <c r="O184" i="21"/>
  <c r="S207" i="17"/>
  <c r="S207" i="14"/>
  <c r="S235" i="21"/>
  <c r="Q207" i="17"/>
  <c r="Q207" i="14"/>
  <c r="Q235" i="21"/>
  <c r="O207" i="17"/>
  <c r="O207" i="14"/>
  <c r="O235" i="21"/>
  <c r="S155" i="17"/>
  <c r="S155" i="14"/>
  <c r="S183" i="21"/>
  <c r="Q155" i="17"/>
  <c r="Q155" i="14"/>
  <c r="Q183" i="21"/>
  <c r="O155" i="17"/>
  <c r="O155" i="14"/>
  <c r="O183" i="21"/>
  <c r="S206" i="17"/>
  <c r="S206" i="14"/>
  <c r="S234" i="21"/>
  <c r="Q206" i="17"/>
  <c r="Q206" i="14"/>
  <c r="Q234" i="21"/>
  <c r="O206" i="17"/>
  <c r="O206" i="14"/>
  <c r="O234" i="21"/>
  <c r="S205" i="17"/>
  <c r="S205" i="14"/>
  <c r="S233" i="21"/>
  <c r="Q205" i="17"/>
  <c r="Q205" i="14"/>
  <c r="Q233" i="21"/>
  <c r="O205" i="17"/>
  <c r="O205" i="14"/>
  <c r="O233" i="21"/>
  <c r="S204" i="17"/>
  <c r="S204" i="14"/>
  <c r="S232" i="21"/>
  <c r="Q204" i="17"/>
  <c r="Q204" i="14"/>
  <c r="Q232" i="21"/>
  <c r="O204" i="17"/>
  <c r="O204" i="14"/>
  <c r="O232" i="21"/>
  <c r="S154" i="17"/>
  <c r="S154" i="14"/>
  <c r="S182" i="21"/>
  <c r="Q154" i="17"/>
  <c r="Q154" i="14"/>
  <c r="Q182" i="21"/>
  <c r="O154" i="17"/>
  <c r="O154" i="14"/>
  <c r="O182" i="21"/>
  <c r="S104" i="17"/>
  <c r="S104" i="14"/>
  <c r="S132" i="21"/>
  <c r="Q104" i="17"/>
  <c r="Q104" i="14"/>
  <c r="Q132" i="21"/>
  <c r="O104" i="17"/>
  <c r="O104" i="14"/>
  <c r="O132" i="21"/>
  <c r="S153" i="17"/>
  <c r="S153" i="14"/>
  <c r="S181" i="21"/>
  <c r="Q153" i="17"/>
  <c r="Q153" i="14"/>
  <c r="Q181" i="21"/>
  <c r="O153" i="17"/>
  <c r="O153" i="14"/>
  <c r="O181" i="21"/>
  <c r="S203" i="17"/>
  <c r="S203" i="14"/>
  <c r="S231" i="21"/>
  <c r="Q203" i="17"/>
  <c r="Q203" i="14"/>
  <c r="Q231" i="21"/>
  <c r="O203" i="17"/>
  <c r="O203" i="14"/>
  <c r="O231" i="21"/>
  <c r="S202" i="17"/>
  <c r="S202" i="14"/>
  <c r="S230" i="21"/>
  <c r="Q202" i="17"/>
  <c r="Q202" i="14"/>
  <c r="Q230" i="21"/>
  <c r="O202" i="17"/>
  <c r="O202" i="14"/>
  <c r="O230" i="21"/>
  <c r="S201" i="17"/>
  <c r="S201" i="14"/>
  <c r="S229" i="21"/>
  <c r="Q201" i="17"/>
  <c r="Q201" i="14"/>
  <c r="Q229" i="21"/>
  <c r="O201" i="17"/>
  <c r="O201" i="14"/>
  <c r="O229" i="21"/>
  <c r="S200" i="17"/>
  <c r="S228" i="21"/>
  <c r="S200" i="14"/>
  <c r="Q200" i="17"/>
  <c r="Q200" i="14"/>
  <c r="Q228" i="21"/>
  <c r="O200" i="17"/>
  <c r="O200" i="14"/>
  <c r="O228" i="21"/>
  <c r="S199" i="17"/>
  <c r="S199" i="14"/>
  <c r="S227" i="21"/>
  <c r="Q199" i="17"/>
  <c r="Q199" i="14"/>
  <c r="Q227" i="21"/>
  <c r="O199" i="17"/>
  <c r="O199" i="14"/>
  <c r="O227" i="21"/>
  <c r="S152" i="17"/>
  <c r="S152" i="14"/>
  <c r="S180" i="21"/>
  <c r="Q152" i="17"/>
  <c r="Q152" i="14"/>
  <c r="Q180" i="21"/>
  <c r="O152" i="17"/>
  <c r="O152" i="14"/>
  <c r="O180" i="21"/>
  <c r="S151" i="17"/>
  <c r="S151" i="14"/>
  <c r="S179" i="21"/>
  <c r="Q151" i="17"/>
  <c r="Q151" i="14"/>
  <c r="Q179" i="21"/>
  <c r="O151" i="17"/>
  <c r="O151" i="14"/>
  <c r="O179" i="21"/>
  <c r="S150" i="17"/>
  <c r="S150" i="14"/>
  <c r="S178" i="21"/>
  <c r="Q150" i="17"/>
  <c r="Q150" i="14"/>
  <c r="Q178" i="21"/>
  <c r="O150" i="17"/>
  <c r="O150" i="14"/>
  <c r="O178" i="21"/>
  <c r="S149" i="17"/>
  <c r="S149" i="14"/>
  <c r="S177" i="21"/>
  <c r="Q149" i="17"/>
  <c r="Q149" i="14"/>
  <c r="Q177" i="21"/>
  <c r="O149" i="17"/>
  <c r="O149" i="14"/>
  <c r="O177" i="21"/>
  <c r="S148" i="17"/>
  <c r="S148" i="14"/>
  <c r="S176" i="21"/>
  <c r="Q148" i="17"/>
  <c r="Q148" i="14"/>
  <c r="Q176" i="21"/>
  <c r="O148" i="17"/>
  <c r="O148" i="14"/>
  <c r="O176" i="21"/>
  <c r="S147" i="17"/>
  <c r="S147" i="14"/>
  <c r="S175" i="21"/>
  <c r="Q147" i="17"/>
  <c r="Q147" i="14"/>
  <c r="Q175" i="21"/>
  <c r="O147" i="17"/>
  <c r="O147" i="14"/>
  <c r="O175" i="21"/>
  <c r="S146" i="17"/>
  <c r="S146" i="14"/>
  <c r="S174" i="21"/>
  <c r="Q146" i="17"/>
  <c r="Q146" i="14"/>
  <c r="Q174" i="21"/>
  <c r="O146" i="17"/>
  <c r="O146" i="14"/>
  <c r="O174" i="21"/>
  <c r="S145" i="17"/>
  <c r="S145" i="14"/>
  <c r="S173" i="21"/>
  <c r="Q145" i="17"/>
  <c r="Q145" i="14"/>
  <c r="Q173" i="21"/>
  <c r="O145" i="17"/>
  <c r="O145" i="14"/>
  <c r="O173" i="21"/>
  <c r="S144" i="17"/>
  <c r="S172" i="21"/>
  <c r="S144" i="14"/>
  <c r="Q144" i="17"/>
  <c r="Q144" i="14"/>
  <c r="Q172" i="21"/>
  <c r="O144" i="17"/>
  <c r="O144" i="14"/>
  <c r="O172" i="21"/>
  <c r="S143" i="17"/>
  <c r="S143" i="14"/>
  <c r="S171" i="21"/>
  <c r="Q143" i="17"/>
  <c r="Q143" i="14"/>
  <c r="Q171" i="21"/>
  <c r="O143" i="17"/>
  <c r="O143" i="14"/>
  <c r="O171" i="21"/>
  <c r="S142" i="17"/>
  <c r="S142" i="14"/>
  <c r="S170" i="21"/>
  <c r="Q142" i="17"/>
  <c r="Q142" i="14"/>
  <c r="Q170" i="21"/>
  <c r="O142" i="17"/>
  <c r="O142" i="14"/>
  <c r="O170" i="21"/>
  <c r="S141" i="17"/>
  <c r="S141" i="14"/>
  <c r="S169" i="21"/>
  <c r="Q141" i="17"/>
  <c r="Q141" i="14"/>
  <c r="Q169" i="21"/>
  <c r="O141" i="17"/>
  <c r="O141" i="14"/>
  <c r="O169" i="21"/>
  <c r="S140" i="17"/>
  <c r="S140" i="14"/>
  <c r="S168" i="21"/>
  <c r="Q140" i="17"/>
  <c r="Q140" i="14"/>
  <c r="Q168" i="21"/>
  <c r="O140" i="17"/>
  <c r="O140" i="14"/>
  <c r="O168" i="21"/>
  <c r="S139" i="17"/>
  <c r="S139" i="14"/>
  <c r="S167" i="21"/>
  <c r="Q139" i="17"/>
  <c r="Q139" i="14"/>
  <c r="Q167" i="21"/>
  <c r="O139" i="17"/>
  <c r="O139" i="14"/>
  <c r="O167" i="21"/>
  <c r="S89" i="17"/>
  <c r="S89" i="14"/>
  <c r="S117" i="21"/>
  <c r="Q89" i="17"/>
  <c r="Q89" i="14"/>
  <c r="Q117" i="21"/>
  <c r="O89" i="17"/>
  <c r="O89" i="14"/>
  <c r="O117" i="21"/>
  <c r="S88" i="17"/>
  <c r="S88" i="14"/>
  <c r="S116" i="21"/>
  <c r="Q88" i="17"/>
  <c r="Q88" i="14"/>
  <c r="Q116" i="21"/>
  <c r="O88" i="17"/>
  <c r="O88" i="14"/>
  <c r="O116" i="21"/>
  <c r="S138" i="17"/>
  <c r="S138" i="14"/>
  <c r="S166" i="21"/>
  <c r="Q138" i="17"/>
  <c r="Q138" i="14"/>
  <c r="Q166" i="21"/>
  <c r="O138" i="17"/>
  <c r="O138" i="14"/>
  <c r="O166" i="21"/>
  <c r="S137" i="17"/>
  <c r="S137" i="14"/>
  <c r="S165" i="21"/>
  <c r="Q137" i="17"/>
  <c r="Q137" i="14"/>
  <c r="Q165" i="21"/>
  <c r="O137" i="17"/>
  <c r="O137" i="14"/>
  <c r="O165" i="21"/>
  <c r="S136" i="17"/>
  <c r="S136" i="14"/>
  <c r="S164" i="21"/>
  <c r="Q136" i="17"/>
  <c r="Q136" i="14"/>
  <c r="Q164" i="21"/>
  <c r="O136" i="17"/>
  <c r="O136" i="14"/>
  <c r="O164" i="21"/>
  <c r="S135" i="17"/>
  <c r="S135" i="14"/>
  <c r="S163" i="21"/>
  <c r="Q135" i="17"/>
  <c r="Q135" i="14"/>
  <c r="Q163" i="21"/>
  <c r="O135" i="17"/>
  <c r="O135" i="14"/>
  <c r="O163" i="21"/>
  <c r="S134" i="17"/>
  <c r="S134" i="14"/>
  <c r="S162" i="21"/>
  <c r="Q134" i="17"/>
  <c r="Q134" i="14"/>
  <c r="Q162" i="21"/>
  <c r="O134" i="17"/>
  <c r="O134" i="14"/>
  <c r="O162" i="21"/>
  <c r="S133" i="17"/>
  <c r="S133" i="14"/>
  <c r="S161" i="21"/>
  <c r="Q133" i="17"/>
  <c r="Q133" i="14"/>
  <c r="Q161" i="21"/>
  <c r="O133" i="17"/>
  <c r="O133" i="14"/>
  <c r="O161" i="21"/>
  <c r="S132" i="17"/>
  <c r="S132" i="14"/>
  <c r="S160" i="21"/>
  <c r="Q132" i="17"/>
  <c r="Q132" i="14"/>
  <c r="Q160" i="21"/>
  <c r="O132" i="17"/>
  <c r="O132" i="14"/>
  <c r="O160" i="21"/>
  <c r="S131" i="17"/>
  <c r="S131" i="14"/>
  <c r="S159" i="21"/>
  <c r="Q131" i="17"/>
  <c r="Q131" i="14"/>
  <c r="Q159" i="21"/>
  <c r="O131" i="17"/>
  <c r="O131" i="14"/>
  <c r="O159" i="21"/>
  <c r="S130" i="17"/>
  <c r="S130" i="14"/>
  <c r="S158" i="21"/>
  <c r="Q130" i="17"/>
  <c r="Q130" i="14"/>
  <c r="Q158" i="21"/>
  <c r="O130" i="17"/>
  <c r="O130" i="14"/>
  <c r="O158" i="21"/>
  <c r="S129" i="17"/>
  <c r="S129" i="14"/>
  <c r="S157" i="21"/>
  <c r="Q129" i="17"/>
  <c r="Q129" i="14"/>
  <c r="Q157" i="21"/>
  <c r="O129" i="17"/>
  <c r="O129" i="14"/>
  <c r="O157" i="21"/>
  <c r="S128" i="17"/>
  <c r="S156" i="21"/>
  <c r="S128" i="14"/>
  <c r="Q128" i="17"/>
  <c r="Q156" i="21"/>
  <c r="Q128" i="14"/>
  <c r="O128" i="17"/>
  <c r="O156" i="21"/>
  <c r="O128" i="14"/>
  <c r="S87" i="17"/>
  <c r="S115" i="21"/>
  <c r="S87" i="14"/>
  <c r="Q87" i="17"/>
  <c r="Q115" i="21"/>
  <c r="Q87" i="14"/>
  <c r="O87" i="17"/>
  <c r="O115" i="21"/>
  <c r="O87" i="14"/>
  <c r="S86" i="17"/>
  <c r="S86" i="14"/>
  <c r="S114" i="21"/>
  <c r="Q86" i="17"/>
  <c r="Q86" i="14"/>
  <c r="Q114" i="21"/>
  <c r="O86" i="17"/>
  <c r="O86" i="14"/>
  <c r="O114" i="21"/>
  <c r="S127" i="17"/>
  <c r="S127" i="14"/>
  <c r="S155" i="21"/>
  <c r="Q127" i="17"/>
  <c r="Q127" i="14"/>
  <c r="Q155" i="21"/>
  <c r="O127" i="17"/>
  <c r="O127" i="14"/>
  <c r="O155" i="21"/>
  <c r="S126" i="17"/>
  <c r="S126" i="14"/>
  <c r="S154" i="21"/>
  <c r="Q126" i="17"/>
  <c r="Q126" i="14"/>
  <c r="Q154" i="21"/>
  <c r="O126" i="17"/>
  <c r="O126" i="14"/>
  <c r="O154" i="21"/>
  <c r="S125" i="17"/>
  <c r="S125" i="14"/>
  <c r="S153" i="21"/>
  <c r="Q125" i="17"/>
  <c r="Q125" i="14"/>
  <c r="Q153" i="21"/>
  <c r="O125" i="17"/>
  <c r="O125" i="14"/>
  <c r="O153" i="21"/>
  <c r="S124" i="17"/>
  <c r="S124" i="14"/>
  <c r="S152" i="21"/>
  <c r="Q124" i="17"/>
  <c r="Q124" i="14"/>
  <c r="Q152" i="21"/>
  <c r="O124" i="17"/>
  <c r="O124" i="14"/>
  <c r="O152" i="21"/>
  <c r="S123" i="17"/>
  <c r="S123" i="14"/>
  <c r="S151" i="21"/>
  <c r="Q123" i="17"/>
  <c r="Q123" i="14"/>
  <c r="Q151" i="21"/>
  <c r="O123" i="17"/>
  <c r="O123" i="14"/>
  <c r="O151" i="21"/>
  <c r="S122" i="17"/>
  <c r="S122" i="14"/>
  <c r="S150" i="21"/>
  <c r="Q122" i="17"/>
  <c r="Q122" i="14"/>
  <c r="Q150" i="21"/>
  <c r="O122" i="17"/>
  <c r="O122" i="14"/>
  <c r="O150" i="21"/>
  <c r="S121" i="17"/>
  <c r="S121" i="14"/>
  <c r="S149" i="21"/>
  <c r="Q121" i="17"/>
  <c r="Q121" i="14"/>
  <c r="Q149" i="21"/>
  <c r="O121" i="17"/>
  <c r="O121" i="14"/>
  <c r="O149" i="21"/>
  <c r="S120" i="17"/>
  <c r="S120" i="14"/>
  <c r="S148" i="21"/>
  <c r="Q120" i="17"/>
  <c r="Q120" i="14"/>
  <c r="Q148" i="21"/>
  <c r="O120" i="17"/>
  <c r="O120" i="14"/>
  <c r="O148" i="21"/>
  <c r="S119" i="17"/>
  <c r="S119" i="14"/>
  <c r="S147" i="21"/>
  <c r="Q119" i="17"/>
  <c r="Q119" i="14"/>
  <c r="Q147" i="21"/>
  <c r="O119" i="17"/>
  <c r="O119" i="14"/>
  <c r="O147" i="21"/>
  <c r="S118" i="17"/>
  <c r="S118" i="14"/>
  <c r="S146" i="21"/>
  <c r="Q118" i="17"/>
  <c r="Q118" i="14"/>
  <c r="Q146" i="21"/>
  <c r="O118" i="17"/>
  <c r="O118" i="14"/>
  <c r="O146" i="21"/>
  <c r="S117" i="17"/>
  <c r="S117" i="14"/>
  <c r="S145" i="21"/>
  <c r="Q117" i="17"/>
  <c r="Q117" i="14"/>
  <c r="Q145" i="21"/>
  <c r="O117" i="17"/>
  <c r="O117" i="14"/>
  <c r="O145" i="21"/>
  <c r="S116" i="17"/>
  <c r="S116" i="14"/>
  <c r="S144" i="21"/>
  <c r="Q116" i="17"/>
  <c r="Q116" i="14"/>
  <c r="Q144" i="21"/>
  <c r="O116" i="17"/>
  <c r="O116" i="14"/>
  <c r="O144" i="21"/>
  <c r="S115" i="17"/>
  <c r="S115" i="14"/>
  <c r="S143" i="21"/>
  <c r="Q115" i="17"/>
  <c r="Q115" i="14"/>
  <c r="Q143" i="21"/>
  <c r="O115" i="17"/>
  <c r="O115" i="14"/>
  <c r="O143" i="21"/>
  <c r="S114" i="17"/>
  <c r="S114" i="14"/>
  <c r="S142" i="21"/>
  <c r="Q114" i="17"/>
  <c r="Q114" i="14"/>
  <c r="Q142" i="21"/>
  <c r="O114" i="17"/>
  <c r="O114" i="14"/>
  <c r="O142" i="21"/>
  <c r="S113" i="17"/>
  <c r="S113" i="14"/>
  <c r="S141" i="21"/>
  <c r="Q113" i="17"/>
  <c r="Q113" i="14"/>
  <c r="Q141" i="21"/>
  <c r="O113" i="17"/>
  <c r="O113" i="14"/>
  <c r="O141" i="21"/>
  <c r="S112" i="17"/>
  <c r="S112" i="14"/>
  <c r="S140" i="21"/>
  <c r="Q112" i="17"/>
  <c r="Q112" i="14"/>
  <c r="Q140" i="21"/>
  <c r="O112" i="17"/>
  <c r="O112" i="14"/>
  <c r="O140" i="21"/>
  <c r="S111" i="17"/>
  <c r="S111" i="14"/>
  <c r="S139" i="21"/>
  <c r="Q111" i="17"/>
  <c r="Q111" i="14"/>
  <c r="Q139" i="21"/>
  <c r="O111" i="17"/>
  <c r="O111" i="14"/>
  <c r="O139" i="21"/>
  <c r="S110" i="17"/>
  <c r="S110" i="14"/>
  <c r="S138" i="21"/>
  <c r="Q110" i="17"/>
  <c r="Q110" i="14"/>
  <c r="Q138" i="21"/>
  <c r="O110" i="17"/>
  <c r="O110" i="14"/>
  <c r="O138" i="21"/>
  <c r="S109" i="17"/>
  <c r="S109" i="14"/>
  <c r="S137" i="21"/>
  <c r="Q109" i="17"/>
  <c r="Q109" i="14"/>
  <c r="Q137" i="21"/>
  <c r="O109" i="17"/>
  <c r="O109" i="14"/>
  <c r="O137" i="21"/>
  <c r="S108" i="17"/>
  <c r="S108" i="14"/>
  <c r="S136" i="21"/>
  <c r="Q108" i="17"/>
  <c r="Q108" i="14"/>
  <c r="Q136" i="21"/>
  <c r="O108" i="17"/>
  <c r="O108" i="14"/>
  <c r="O136" i="21"/>
  <c r="S85" i="17"/>
  <c r="S85" i="14"/>
  <c r="S113" i="21"/>
  <c r="Q85" i="17"/>
  <c r="Q85" i="14"/>
  <c r="Q113" i="21"/>
  <c r="O85" i="17"/>
  <c r="O85" i="14"/>
  <c r="O113" i="21"/>
  <c r="S84" i="17"/>
  <c r="S84" i="14"/>
  <c r="S112" i="21"/>
  <c r="Q84" i="17"/>
  <c r="Q84" i="14"/>
  <c r="Q112" i="21"/>
  <c r="O84" i="17"/>
  <c r="O84" i="14"/>
  <c r="O112" i="21"/>
  <c r="S198" i="17"/>
  <c r="S198" i="14"/>
  <c r="S226" i="21"/>
  <c r="Q198" i="17"/>
  <c r="Q198" i="14"/>
  <c r="Q226" i="21"/>
  <c r="O198" i="17"/>
  <c r="O198" i="14"/>
  <c r="O226" i="21"/>
  <c r="S197" i="17"/>
  <c r="S197" i="14"/>
  <c r="S225" i="21"/>
  <c r="Q197" i="17"/>
  <c r="Q197" i="14"/>
  <c r="Q225" i="21"/>
  <c r="O197" i="17"/>
  <c r="O197" i="14"/>
  <c r="O225" i="21"/>
  <c r="S83" i="17"/>
  <c r="S83" i="14"/>
  <c r="S111" i="21"/>
  <c r="Q83" i="17"/>
  <c r="Q83" i="14"/>
  <c r="Q111" i="21"/>
  <c r="O83" i="17"/>
  <c r="O83" i="14"/>
  <c r="O111" i="21"/>
  <c r="S82" i="17"/>
  <c r="S82" i="14"/>
  <c r="S110" i="21"/>
  <c r="Q82" i="17"/>
  <c r="Q82" i="14"/>
  <c r="Q110" i="21"/>
  <c r="O82" i="17"/>
  <c r="O82" i="14"/>
  <c r="O110" i="21"/>
  <c r="S81" i="17"/>
  <c r="S81" i="14"/>
  <c r="S109" i="21"/>
  <c r="Q81" i="17"/>
  <c r="Q81" i="14"/>
  <c r="Q109" i="21"/>
  <c r="O81" i="17"/>
  <c r="O81" i="14"/>
  <c r="O109" i="21"/>
  <c r="S80" i="17"/>
  <c r="S80" i="14"/>
  <c r="S108" i="21"/>
  <c r="Q80" i="17"/>
  <c r="Q108" i="21"/>
  <c r="Q80" i="14"/>
  <c r="O80" i="17"/>
  <c r="O80" i="14"/>
  <c r="O108" i="21"/>
  <c r="S196" i="17"/>
  <c r="S196" i="14"/>
  <c r="S224" i="21"/>
  <c r="Q196" i="17"/>
  <c r="Q196" i="14"/>
  <c r="Q224" i="21"/>
  <c r="O196" i="17"/>
  <c r="O196" i="14"/>
  <c r="O224" i="21"/>
  <c r="S195" i="17"/>
  <c r="S195" i="14"/>
  <c r="S223" i="21"/>
  <c r="Q195" i="17"/>
  <c r="Q195" i="14"/>
  <c r="Q223" i="21"/>
  <c r="O195" i="17"/>
  <c r="O195" i="14"/>
  <c r="O223" i="21"/>
  <c r="S194" i="17"/>
  <c r="S194" i="14"/>
  <c r="S222" i="21"/>
  <c r="Q194" i="17"/>
  <c r="Q194" i="14"/>
  <c r="Q222" i="21"/>
  <c r="O194" i="17"/>
  <c r="O194" i="14"/>
  <c r="O222" i="21"/>
  <c r="S79" i="17"/>
  <c r="S107" i="21"/>
  <c r="S79" i="14"/>
  <c r="Q79" i="17"/>
  <c r="Q107" i="21"/>
  <c r="Q79" i="14"/>
  <c r="O79" i="17"/>
  <c r="O107" i="21"/>
  <c r="O79" i="14"/>
  <c r="S78" i="17"/>
  <c r="S78" i="14"/>
  <c r="S106" i="21"/>
  <c r="Q78" i="17"/>
  <c r="Q78" i="14"/>
  <c r="Q106" i="21"/>
  <c r="O78" i="17"/>
  <c r="O78" i="14"/>
  <c r="O106" i="21"/>
  <c r="S193" i="17"/>
  <c r="S193" i="14"/>
  <c r="S221" i="21"/>
  <c r="Q193" i="17"/>
  <c r="Q193" i="14"/>
  <c r="Q221" i="21"/>
  <c r="O193" i="17"/>
  <c r="O193" i="14"/>
  <c r="O221" i="21"/>
  <c r="S192" i="17"/>
  <c r="S192" i="14"/>
  <c r="S220" i="21"/>
  <c r="Q192" i="17"/>
  <c r="Q192" i="14"/>
  <c r="Q220" i="21"/>
  <c r="O192" i="17"/>
  <c r="O192" i="14"/>
  <c r="O220" i="21"/>
  <c r="S77" i="17"/>
  <c r="S77" i="14"/>
  <c r="S105" i="21"/>
  <c r="Q77" i="17"/>
  <c r="Q77" i="14"/>
  <c r="Q105" i="21"/>
  <c r="O77" i="17"/>
  <c r="O77" i="14"/>
  <c r="O105" i="21"/>
  <c r="S76" i="17"/>
  <c r="S76" i="14"/>
  <c r="S104" i="21"/>
  <c r="Q76" i="17"/>
  <c r="Q76" i="14"/>
  <c r="Q104" i="21"/>
  <c r="O76" i="17"/>
  <c r="O76" i="14"/>
  <c r="O104" i="21"/>
  <c r="S75" i="17"/>
  <c r="S75" i="14"/>
  <c r="S103" i="21"/>
  <c r="Q75" i="17"/>
  <c r="Q75" i="14"/>
  <c r="Q103" i="21"/>
  <c r="O75" i="17"/>
  <c r="O75" i="14"/>
  <c r="O103" i="21"/>
  <c r="S191" i="17"/>
  <c r="S191" i="14"/>
  <c r="S219" i="21"/>
  <c r="Q191" i="17"/>
  <c r="Q191" i="14"/>
  <c r="Q219" i="21"/>
  <c r="O191" i="17"/>
  <c r="O191" i="14"/>
  <c r="O219" i="21"/>
  <c r="S74" i="17"/>
  <c r="S74" i="14"/>
  <c r="S102" i="21"/>
  <c r="Q74" i="17"/>
  <c r="Q74" i="14"/>
  <c r="Q102" i="21"/>
  <c r="O74" i="17"/>
  <c r="O74" i="14"/>
  <c r="O102" i="21"/>
  <c r="S176" i="17"/>
  <c r="S176" i="14"/>
  <c r="S204" i="21"/>
  <c r="Q176" i="17"/>
  <c r="Q176" i="14"/>
  <c r="Q204" i="21"/>
  <c r="O176" i="17"/>
  <c r="O176" i="14"/>
  <c r="O204" i="21"/>
  <c r="S73" i="17"/>
  <c r="S73" i="14"/>
  <c r="S101" i="21"/>
  <c r="Q73" i="17"/>
  <c r="Q73" i="14"/>
  <c r="Q101" i="21"/>
  <c r="O73" i="17"/>
  <c r="O73" i="14"/>
  <c r="O101" i="21"/>
  <c r="S72" i="17"/>
  <c r="S72" i="14"/>
  <c r="S100" i="21"/>
  <c r="Q72" i="17"/>
  <c r="Q72" i="14"/>
  <c r="Q100" i="21"/>
  <c r="O72" i="17"/>
  <c r="O72" i="14"/>
  <c r="O100" i="21"/>
  <c r="S71" i="17"/>
  <c r="S71" i="14"/>
  <c r="S99" i="21"/>
  <c r="Q71" i="17"/>
  <c r="Q71" i="14"/>
  <c r="Q99" i="21"/>
  <c r="O71" i="17"/>
  <c r="O71" i="14"/>
  <c r="O99" i="21"/>
  <c r="S70" i="17"/>
  <c r="S70" i="14"/>
  <c r="S98" i="21"/>
  <c r="Q70" i="17"/>
  <c r="Q70" i="14"/>
  <c r="Q98" i="21"/>
  <c r="O70" i="17"/>
  <c r="O70" i="14"/>
  <c r="O98" i="21"/>
  <c r="S69" i="17"/>
  <c r="S69" i="14"/>
  <c r="S97" i="21"/>
  <c r="Q69" i="17"/>
  <c r="Q69" i="14"/>
  <c r="Q97" i="21"/>
  <c r="O69" i="17"/>
  <c r="O69" i="14"/>
  <c r="O97" i="21"/>
  <c r="S190" i="17"/>
  <c r="S190" i="14"/>
  <c r="S218" i="21"/>
  <c r="Q190" i="17"/>
  <c r="Q190" i="14"/>
  <c r="Q218" i="21"/>
  <c r="O190" i="17"/>
  <c r="O190" i="14"/>
  <c r="O218" i="21"/>
  <c r="S68" i="17"/>
  <c r="S68" i="14"/>
  <c r="S96" i="21"/>
  <c r="Q68" i="17"/>
  <c r="Q68" i="14"/>
  <c r="Q96" i="21"/>
  <c r="O68" i="17"/>
  <c r="O68" i="14"/>
  <c r="O96" i="21"/>
  <c r="S67" i="17"/>
  <c r="S95" i="21"/>
  <c r="S67" i="14"/>
  <c r="Q67" i="17"/>
  <c r="Q95" i="21"/>
  <c r="Q67" i="14"/>
  <c r="O67" i="17"/>
  <c r="O95" i="21"/>
  <c r="O67" i="14"/>
  <c r="S189" i="17"/>
  <c r="S189" i="14"/>
  <c r="S217" i="21"/>
  <c r="Q189" i="17"/>
  <c r="Q189" i="14"/>
  <c r="Q217" i="21"/>
  <c r="O189" i="17"/>
  <c r="O189" i="14"/>
  <c r="O217" i="21"/>
  <c r="S66" i="17"/>
  <c r="S66" i="14"/>
  <c r="S94" i="21"/>
  <c r="Q66" i="17"/>
  <c r="Q66" i="14"/>
  <c r="Q94" i="21"/>
  <c r="O66" i="17"/>
  <c r="O66" i="14"/>
  <c r="O94" i="21"/>
  <c r="S65" i="17"/>
  <c r="S65" i="14"/>
  <c r="S93" i="21"/>
  <c r="Q65" i="17"/>
  <c r="Q65" i="14"/>
  <c r="Q93" i="21"/>
  <c r="O65" i="17"/>
  <c r="O65" i="14"/>
  <c r="O93" i="21"/>
  <c r="S188" i="17"/>
  <c r="S216" i="21"/>
  <c r="S188" i="14"/>
  <c r="Q188" i="17"/>
  <c r="Q216" i="21"/>
  <c r="Q188" i="14"/>
  <c r="O188" i="17"/>
  <c r="O216" i="21"/>
  <c r="O188" i="14"/>
  <c r="S64" i="17"/>
  <c r="S92" i="21"/>
  <c r="S64" i="14"/>
  <c r="Q64" i="17"/>
  <c r="Q92" i="21"/>
  <c r="Q64" i="14"/>
  <c r="O64" i="17"/>
  <c r="O92" i="21"/>
  <c r="O64" i="14"/>
  <c r="S187" i="17"/>
  <c r="S187" i="14"/>
  <c r="S215" i="21"/>
  <c r="Q187" i="17"/>
  <c r="Q187" i="14"/>
  <c r="Q215" i="21"/>
  <c r="O187" i="17"/>
  <c r="O187" i="14"/>
  <c r="O215" i="21"/>
  <c r="S63" i="17"/>
  <c r="S63" i="14"/>
  <c r="S91" i="21"/>
  <c r="Q63" i="17"/>
  <c r="Q63" i="14"/>
  <c r="Q91" i="21"/>
  <c r="O63" i="17"/>
  <c r="O63" i="14"/>
  <c r="O91" i="21"/>
  <c r="S186" i="17"/>
  <c r="S186" i="14"/>
  <c r="S214" i="21"/>
  <c r="Q186" i="17"/>
  <c r="Q186" i="14"/>
  <c r="Q214" i="21"/>
  <c r="O186" i="17"/>
  <c r="O186" i="14"/>
  <c r="O214" i="21"/>
  <c r="S62" i="17"/>
  <c r="S62" i="14"/>
  <c r="S90" i="21"/>
  <c r="Q62" i="17"/>
  <c r="Q62" i="14"/>
  <c r="Q90" i="21"/>
  <c r="O62" i="17"/>
  <c r="O62" i="14"/>
  <c r="O90" i="21"/>
  <c r="S61" i="17"/>
  <c r="S61" i="14"/>
  <c r="S89" i="21"/>
  <c r="Q61" i="17"/>
  <c r="Q61" i="14"/>
  <c r="Q89" i="21"/>
  <c r="O61" i="17"/>
  <c r="O61" i="14"/>
  <c r="O89" i="21"/>
  <c r="S185" i="17"/>
  <c r="S185" i="14"/>
  <c r="S213" i="21"/>
  <c r="Q185" i="17"/>
  <c r="Q185" i="14"/>
  <c r="Q213" i="21"/>
  <c r="O185" i="17"/>
  <c r="O185" i="14"/>
  <c r="O213" i="21"/>
  <c r="S60" i="17"/>
  <c r="S60" i="14"/>
  <c r="S88" i="21"/>
  <c r="Q60" i="17"/>
  <c r="Q60" i="14"/>
  <c r="Q88" i="21"/>
  <c r="O60" i="17"/>
  <c r="O60" i="14"/>
  <c r="O88" i="21"/>
  <c r="S59" i="17"/>
  <c r="S87" i="21"/>
  <c r="S59" i="14"/>
  <c r="Q59" i="17"/>
  <c r="Q87" i="21"/>
  <c r="Q59" i="14"/>
  <c r="O59" i="17"/>
  <c r="O87" i="21"/>
  <c r="O59" i="14"/>
  <c r="S58" i="17"/>
  <c r="S58" i="14"/>
  <c r="S86" i="21"/>
  <c r="Q58" i="17"/>
  <c r="Q58" i="14"/>
  <c r="Q86" i="21"/>
  <c r="O58" i="17"/>
  <c r="O58" i="14"/>
  <c r="O86" i="21"/>
  <c r="S184" i="17"/>
  <c r="S184" i="14"/>
  <c r="S212" i="21"/>
  <c r="Q184" i="17"/>
  <c r="Q184" i="14"/>
  <c r="Q212" i="21"/>
  <c r="O184" i="17"/>
  <c r="O184" i="14"/>
  <c r="O212" i="21"/>
  <c r="S57" i="17"/>
  <c r="S57" i="14"/>
  <c r="S85" i="21"/>
  <c r="Q57" i="17"/>
  <c r="Q57" i="14"/>
  <c r="Q85" i="21"/>
  <c r="O57" i="17"/>
  <c r="O57" i="14"/>
  <c r="O85" i="21"/>
  <c r="S56" i="17"/>
  <c r="S56" i="14"/>
  <c r="S84" i="21"/>
  <c r="Q56" i="17"/>
  <c r="Q56" i="14"/>
  <c r="Q84" i="21"/>
  <c r="O56" i="17"/>
  <c r="O56" i="14"/>
  <c r="O84" i="21"/>
  <c r="S183" i="17"/>
  <c r="S183" i="14"/>
  <c r="S211" i="21"/>
  <c r="Q183" i="17"/>
  <c r="Q183" i="14"/>
  <c r="Q211" i="21"/>
  <c r="O183" i="17"/>
  <c r="O183" i="14"/>
  <c r="O211" i="21"/>
  <c r="S175" i="17"/>
  <c r="S175" i="14"/>
  <c r="S203" i="21"/>
  <c r="Q175" i="17"/>
  <c r="Q175" i="14"/>
  <c r="Q203" i="21"/>
  <c r="O175" i="17"/>
  <c r="O175" i="14"/>
  <c r="O203" i="21"/>
  <c r="S55" i="17"/>
  <c r="S83" i="21"/>
  <c r="S55" i="14"/>
  <c r="Q55" i="17"/>
  <c r="Q83" i="21"/>
  <c r="Q55" i="14"/>
  <c r="O55" i="17"/>
  <c r="O83" i="21"/>
  <c r="O55" i="14"/>
  <c r="S54" i="17"/>
  <c r="S54" i="14"/>
  <c r="S82" i="21"/>
  <c r="Q54" i="17"/>
  <c r="Q54" i="14"/>
  <c r="Q82" i="21"/>
  <c r="O54" i="17"/>
  <c r="O54" i="14"/>
  <c r="O82" i="21"/>
  <c r="S53" i="17"/>
  <c r="S53" i="14"/>
  <c r="S81" i="21"/>
  <c r="Q53" i="17"/>
  <c r="Q53" i="14"/>
  <c r="Q81" i="21"/>
  <c r="O53" i="17"/>
  <c r="O53" i="14"/>
  <c r="O81" i="21"/>
  <c r="S52" i="17"/>
  <c r="S52" i="14"/>
  <c r="S80" i="21"/>
  <c r="Q52" i="17"/>
  <c r="Q52" i="14"/>
  <c r="Q80" i="21"/>
  <c r="O52" i="17"/>
  <c r="O52" i="14"/>
  <c r="O80" i="21"/>
  <c r="S51" i="17"/>
  <c r="S79" i="21"/>
  <c r="S51" i="14"/>
  <c r="Q51" i="17"/>
  <c r="Q79" i="21"/>
  <c r="Q51" i="14"/>
  <c r="O51" i="17"/>
  <c r="O79" i="21"/>
  <c r="O51" i="14"/>
  <c r="S50" i="17"/>
  <c r="S50" i="14"/>
  <c r="S78" i="21"/>
  <c r="Q50" i="17"/>
  <c r="Q50" i="14"/>
  <c r="Q78" i="21"/>
  <c r="O50" i="17"/>
  <c r="O50" i="14"/>
  <c r="O78" i="21"/>
  <c r="S49" i="17"/>
  <c r="S49" i="14"/>
  <c r="S77" i="21"/>
  <c r="Q49" i="17"/>
  <c r="Q49" i="14"/>
  <c r="Q77" i="21"/>
  <c r="O49" i="17"/>
  <c r="O49" i="14"/>
  <c r="O77" i="21"/>
  <c r="S48" i="17"/>
  <c r="S48" i="14"/>
  <c r="S76" i="21"/>
  <c r="Q48" i="17"/>
  <c r="Q48" i="14"/>
  <c r="Q76" i="21"/>
  <c r="O48" i="17"/>
  <c r="O48" i="14"/>
  <c r="O76" i="21"/>
  <c r="S182" i="17"/>
  <c r="S182" i="14"/>
  <c r="S210" i="21"/>
  <c r="Q182" i="17"/>
  <c r="Q182" i="14"/>
  <c r="Q210" i="21"/>
  <c r="O182" i="17"/>
  <c r="O182" i="14"/>
  <c r="O210" i="21"/>
  <c r="S47" i="17"/>
  <c r="S47" i="14"/>
  <c r="S75" i="21"/>
  <c r="Q47" i="17"/>
  <c r="Q75" i="21"/>
  <c r="Q47" i="14"/>
  <c r="O47" i="17"/>
  <c r="O75" i="21"/>
  <c r="O47" i="14"/>
  <c r="S46" i="17"/>
  <c r="S46" i="14"/>
  <c r="S74" i="21"/>
  <c r="Q46" i="17"/>
  <c r="Q46" i="14"/>
  <c r="Q74" i="21"/>
  <c r="O46" i="17"/>
  <c r="O46" i="14"/>
  <c r="O74" i="21"/>
  <c r="S45" i="17"/>
  <c r="S45" i="14"/>
  <c r="S73" i="21"/>
  <c r="Q45" i="17"/>
  <c r="Q45" i="14"/>
  <c r="Q73" i="21"/>
  <c r="O45" i="17"/>
  <c r="O45" i="14"/>
  <c r="O73" i="21"/>
  <c r="S44" i="17"/>
  <c r="S44" i="14"/>
  <c r="S72" i="21"/>
  <c r="Q44" i="17"/>
  <c r="Q44" i="14"/>
  <c r="Q72" i="21"/>
  <c r="O44" i="17"/>
  <c r="O44" i="14"/>
  <c r="O72" i="21"/>
  <c r="S43" i="17"/>
  <c r="S71" i="21"/>
  <c r="S43" i="14"/>
  <c r="Q43" i="17"/>
  <c r="Q71" i="21"/>
  <c r="Q43" i="14"/>
  <c r="O43" i="17"/>
  <c r="O71" i="21"/>
  <c r="O43" i="14"/>
  <c r="S42" i="17"/>
  <c r="S42" i="14"/>
  <c r="S70" i="21"/>
  <c r="Q42" i="17"/>
  <c r="Q42" i="14"/>
  <c r="Q70" i="21"/>
  <c r="O42" i="17"/>
  <c r="O42" i="14"/>
  <c r="O70" i="21"/>
  <c r="S41" i="17"/>
  <c r="S41" i="14"/>
  <c r="S69" i="21"/>
  <c r="Q41" i="17"/>
  <c r="Q41" i="14"/>
  <c r="Q69" i="21"/>
  <c r="O41" i="17"/>
  <c r="O41" i="14"/>
  <c r="O69" i="21"/>
  <c r="S40" i="17"/>
  <c r="S40" i="14"/>
  <c r="S68" i="21"/>
  <c r="Q40" i="17"/>
  <c r="Q40" i="14"/>
  <c r="Q68" i="21"/>
  <c r="O40" i="17"/>
  <c r="O40" i="14"/>
  <c r="O68" i="21"/>
  <c r="S39" i="17"/>
  <c r="S67" i="21"/>
  <c r="S39" i="14"/>
  <c r="Q39" i="17"/>
  <c r="Q67" i="21"/>
  <c r="Q39" i="14"/>
  <c r="O39" i="17"/>
  <c r="O67" i="21"/>
  <c r="O39" i="14"/>
  <c r="S38" i="17"/>
  <c r="S38" i="14"/>
  <c r="S66" i="21"/>
  <c r="Q38" i="17"/>
  <c r="Q38" i="14"/>
  <c r="Q66" i="21"/>
  <c r="O38" i="17"/>
  <c r="O38" i="14"/>
  <c r="O66" i="21"/>
  <c r="S37" i="17"/>
  <c r="S37" i="14"/>
  <c r="S65" i="21"/>
  <c r="Q37" i="17"/>
  <c r="Q37" i="14"/>
  <c r="Q65" i="21"/>
  <c r="O37" i="17"/>
  <c r="O37" i="14"/>
  <c r="O65" i="21"/>
  <c r="S36" i="17"/>
  <c r="S64" i="21"/>
  <c r="S36" i="14"/>
  <c r="Q36" i="17"/>
  <c r="Q64" i="21"/>
  <c r="Q36" i="14"/>
  <c r="O36" i="17"/>
  <c r="O64" i="21"/>
  <c r="O36" i="14"/>
  <c r="S35" i="17"/>
  <c r="S63" i="21"/>
  <c r="S35" i="14"/>
  <c r="Q35" i="17"/>
  <c r="Q63" i="21"/>
  <c r="Q35" i="14"/>
  <c r="O35" i="17"/>
  <c r="O63" i="21"/>
  <c r="O35" i="14"/>
  <c r="S34" i="17"/>
  <c r="S34" i="14"/>
  <c r="S62" i="21"/>
  <c r="Q34" i="17"/>
  <c r="Q34" i="14"/>
  <c r="Q62" i="21"/>
  <c r="O34" i="17"/>
  <c r="O34" i="14"/>
  <c r="O62" i="21"/>
  <c r="S33" i="17"/>
  <c r="S33" i="14"/>
  <c r="S61" i="21"/>
  <c r="Q33" i="17"/>
  <c r="Q33" i="14"/>
  <c r="Q61" i="21"/>
  <c r="O33" i="17"/>
  <c r="O33" i="14"/>
  <c r="O61" i="21"/>
  <c r="S32" i="17"/>
  <c r="S32" i="14"/>
  <c r="S60" i="21"/>
  <c r="Q32" i="17"/>
  <c r="Q32" i="14"/>
  <c r="Q60" i="21"/>
  <c r="O32" i="17"/>
  <c r="O32" i="14"/>
  <c r="O60" i="21"/>
  <c r="S31" i="17"/>
  <c r="S31" i="14"/>
  <c r="S59" i="21"/>
  <c r="Q31" i="17"/>
  <c r="Q31" i="14"/>
  <c r="Q59" i="21"/>
  <c r="O31" i="17"/>
  <c r="O31" i="14"/>
  <c r="O59" i="21"/>
  <c r="S30" i="17"/>
  <c r="S30" i="14"/>
  <c r="S58" i="21"/>
  <c r="Q30" i="17"/>
  <c r="Q30" i="14"/>
  <c r="Q58" i="21"/>
  <c r="O30" i="17"/>
  <c r="O30" i="14"/>
  <c r="O58" i="21"/>
  <c r="S29" i="17"/>
  <c r="S29" i="14"/>
  <c r="S57" i="21"/>
  <c r="Q29" i="17"/>
  <c r="Q29" i="14"/>
  <c r="Q57" i="21"/>
  <c r="O29" i="17"/>
  <c r="O29" i="14"/>
  <c r="O57" i="21"/>
  <c r="S28" i="17"/>
  <c r="S28" i="14"/>
  <c r="S56" i="21"/>
  <c r="Q28" i="17"/>
  <c r="Q28" i="14"/>
  <c r="Q56" i="21"/>
  <c r="O28" i="17"/>
  <c r="O28" i="14"/>
  <c r="O56" i="21"/>
  <c r="S27" i="17"/>
  <c r="S55" i="21"/>
  <c r="S27" i="14"/>
  <c r="Q27" i="17"/>
  <c r="Q55" i="21"/>
  <c r="Q27" i="14"/>
  <c r="O27" i="17"/>
  <c r="O55" i="21"/>
  <c r="O27" i="14"/>
  <c r="S181" i="17"/>
  <c r="S181" i="14"/>
  <c r="S209" i="21"/>
  <c r="Q181" i="17"/>
  <c r="Q181" i="14"/>
  <c r="Q209" i="21"/>
  <c r="O181" i="17"/>
  <c r="O181" i="14"/>
  <c r="O209" i="21"/>
  <c r="S180" i="17"/>
  <c r="S180" i="14"/>
  <c r="S208" i="21"/>
  <c r="Q180" i="17"/>
  <c r="Q180" i="14"/>
  <c r="Q208" i="21"/>
  <c r="O180" i="17"/>
  <c r="O180" i="14"/>
  <c r="O208" i="21"/>
  <c r="S179" i="17"/>
  <c r="S179" i="14"/>
  <c r="S207" i="21"/>
  <c r="Q179" i="17"/>
  <c r="Q179" i="14"/>
  <c r="Q207" i="21"/>
  <c r="O179" i="17"/>
  <c r="O179" i="14"/>
  <c r="O207" i="21"/>
  <c r="S178" i="17"/>
  <c r="S178" i="14"/>
  <c r="S206" i="21"/>
  <c r="Q178" i="17"/>
  <c r="Q178" i="14"/>
  <c r="Q206" i="21"/>
  <c r="O178" i="17"/>
  <c r="O178" i="14"/>
  <c r="O206" i="21"/>
  <c r="S26" i="17"/>
  <c r="S26" i="14"/>
  <c r="S54" i="21"/>
  <c r="Q26" i="17"/>
  <c r="Q26" i="14"/>
  <c r="Q54" i="21"/>
  <c r="O26" i="17"/>
  <c r="O26" i="14"/>
  <c r="O54" i="21"/>
  <c r="S25" i="17"/>
  <c r="S25" i="14"/>
  <c r="S53" i="21"/>
  <c r="Q25" i="17"/>
  <c r="Q25" i="14"/>
  <c r="Q53" i="21"/>
  <c r="O25" i="17"/>
  <c r="O25" i="14"/>
  <c r="O53" i="21"/>
  <c r="S24" i="17"/>
  <c r="S24" i="14"/>
  <c r="S52" i="21"/>
  <c r="Q24" i="17"/>
  <c r="Q24" i="14"/>
  <c r="Q52" i="21"/>
  <c r="O24" i="17"/>
  <c r="O24" i="14"/>
  <c r="O52" i="21"/>
  <c r="S23" i="17"/>
  <c r="S23" i="14"/>
  <c r="S51" i="21"/>
  <c r="Q23" i="17"/>
  <c r="Q23" i="14"/>
  <c r="Q51" i="21"/>
  <c r="O23" i="17"/>
  <c r="O23" i="14"/>
  <c r="O51" i="21"/>
  <c r="S22" i="17"/>
  <c r="S22" i="14"/>
  <c r="S50" i="21"/>
  <c r="Q22" i="17"/>
  <c r="Q22" i="14"/>
  <c r="Q50" i="21"/>
  <c r="O22" i="17"/>
  <c r="O22" i="14"/>
  <c r="O50" i="21"/>
  <c r="S21" i="17"/>
  <c r="S21" i="14"/>
  <c r="S49" i="21"/>
  <c r="Q21" i="17"/>
  <c r="Q21" i="14"/>
  <c r="Q49" i="21"/>
  <c r="O21" i="17"/>
  <c r="O21" i="14"/>
  <c r="O49" i="21"/>
  <c r="S20" i="17"/>
  <c r="S20" i="14"/>
  <c r="S48" i="21"/>
  <c r="Q20" i="17"/>
  <c r="Q20" i="14"/>
  <c r="Q48" i="21"/>
  <c r="O20" i="17"/>
  <c r="O20" i="14"/>
  <c r="O48" i="21"/>
  <c r="S19" i="17"/>
  <c r="S19" i="14"/>
  <c r="S47" i="21"/>
  <c r="Q19" i="17"/>
  <c r="Q19" i="14"/>
  <c r="Q47" i="21"/>
  <c r="O19" i="17"/>
  <c r="O19" i="14"/>
  <c r="O47" i="21"/>
  <c r="S18" i="17"/>
  <c r="S18" i="14"/>
  <c r="S46" i="21"/>
  <c r="Q18" i="17"/>
  <c r="Q18" i="14"/>
  <c r="Q46" i="21"/>
  <c r="O18" i="17"/>
  <c r="O18" i="14"/>
  <c r="O46" i="21"/>
  <c r="S17" i="17"/>
  <c r="S17" i="14"/>
  <c r="S45" i="21"/>
  <c r="Q17" i="17"/>
  <c r="Q17" i="14"/>
  <c r="Q45" i="21"/>
  <c r="O17" i="17"/>
  <c r="O17" i="14"/>
  <c r="O45" i="21"/>
  <c r="S16" i="17"/>
  <c r="S16" i="14"/>
  <c r="S44" i="21"/>
  <c r="Q16" i="17"/>
  <c r="Q16" i="14"/>
  <c r="Q44" i="21"/>
  <c r="O16" i="17"/>
  <c r="O16" i="14"/>
  <c r="O44" i="21"/>
  <c r="S15" i="17"/>
  <c r="S43" i="21"/>
  <c r="S15" i="14"/>
  <c r="Q15" i="17"/>
  <c r="Q43" i="21"/>
  <c r="Q15" i="14"/>
  <c r="O15" i="17"/>
  <c r="O15" i="14"/>
  <c r="O43" i="21"/>
  <c r="S14" i="17"/>
  <c r="S14" i="14"/>
  <c r="S42" i="21"/>
  <c r="Q14" i="17"/>
  <c r="Q14" i="14"/>
  <c r="Q42" i="21"/>
  <c r="O14" i="17"/>
  <c r="O14" i="14"/>
  <c r="O42" i="21"/>
  <c r="S177" i="17"/>
  <c r="S177" i="14"/>
  <c r="S205" i="21"/>
  <c r="Q177" i="17"/>
  <c r="Q177" i="14"/>
  <c r="Q205" i="21"/>
  <c r="O177" i="17"/>
  <c r="O177" i="14"/>
  <c r="O205" i="21"/>
  <c r="S13" i="17"/>
  <c r="S13" i="14"/>
  <c r="S41" i="21"/>
  <c r="Q13" i="17"/>
  <c r="Q13" i="14"/>
  <c r="Q41" i="21"/>
  <c r="O13" i="17"/>
  <c r="O13" i="14"/>
  <c r="O41" i="21"/>
  <c r="S12" i="17"/>
  <c r="S12" i="14"/>
  <c r="S40" i="21"/>
  <c r="Q12" i="17"/>
  <c r="Q12" i="14"/>
  <c r="Q40" i="21"/>
  <c r="O12" i="17"/>
  <c r="O12" i="14"/>
  <c r="O40" i="21"/>
  <c r="S11" i="17"/>
  <c r="S11" i="14"/>
  <c r="S39" i="21"/>
  <c r="Q11" i="17"/>
  <c r="Q11" i="14"/>
  <c r="Q39" i="21"/>
  <c r="O11" i="17"/>
  <c r="O11" i="14"/>
  <c r="O39" i="21"/>
  <c r="S10" i="17"/>
  <c r="S10" i="14"/>
  <c r="S38" i="21"/>
  <c r="Q10" i="17"/>
  <c r="Q10" i="14"/>
  <c r="Q38" i="21"/>
  <c r="O10" i="17"/>
  <c r="O10" i="14"/>
  <c r="O38" i="21"/>
  <c r="S9" i="17"/>
  <c r="S9" i="14"/>
  <c r="S37" i="21"/>
  <c r="Q9" i="17"/>
  <c r="Q9" i="14"/>
  <c r="Q37" i="21"/>
  <c r="O9" i="17"/>
  <c r="O9" i="14"/>
  <c r="O37" i="21"/>
  <c r="S8" i="17"/>
  <c r="S8" i="14"/>
  <c r="S36" i="21"/>
  <c r="Q8" i="17"/>
  <c r="Q8" i="14"/>
  <c r="Q36" i="21"/>
  <c r="O8" i="17"/>
  <c r="O8" i="14"/>
  <c r="O36" i="21"/>
  <c r="S7" i="17"/>
  <c r="S7" i="14"/>
  <c r="S35" i="21"/>
  <c r="Q7" i="17"/>
  <c r="Q7" i="14"/>
  <c r="Q35" i="21"/>
  <c r="O7" i="17"/>
  <c r="O7" i="14"/>
  <c r="O35" i="21"/>
  <c r="S6" i="17"/>
  <c r="S6" i="14"/>
  <c r="S34" i="21"/>
  <c r="Q6" i="17"/>
  <c r="Q6" i="14"/>
  <c r="Q34" i="21"/>
  <c r="O6" i="17"/>
  <c r="O6" i="14"/>
  <c r="O34" i="21"/>
  <c r="Z103" i="17"/>
  <c r="Z103" i="14"/>
  <c r="Z131" i="21"/>
  <c r="X103" i="17"/>
  <c r="X103" i="14"/>
  <c r="X131" i="21"/>
  <c r="V103" i="17"/>
  <c r="V103" i="14"/>
  <c r="V131" i="21"/>
  <c r="Z102" i="17"/>
  <c r="Z102" i="14"/>
  <c r="Z130" i="21"/>
  <c r="X102" i="17"/>
  <c r="X102" i="14"/>
  <c r="X130" i="21"/>
  <c r="V102" i="17"/>
  <c r="V102" i="14"/>
  <c r="V130" i="21"/>
  <c r="Z101" i="17"/>
  <c r="Z101" i="14"/>
  <c r="Z129" i="21"/>
  <c r="X101" i="17"/>
  <c r="X101" i="14"/>
  <c r="X129" i="21"/>
  <c r="V101" i="17"/>
  <c r="V101" i="14"/>
  <c r="V129" i="21"/>
  <c r="Z100" i="17"/>
  <c r="Z100" i="14"/>
  <c r="Z128" i="21"/>
  <c r="X100" i="17"/>
  <c r="X100" i="14"/>
  <c r="X128" i="21"/>
  <c r="V100" i="17"/>
  <c r="V100" i="14"/>
  <c r="V128" i="21"/>
  <c r="Z99" i="17"/>
  <c r="Z99" i="14"/>
  <c r="Z127" i="21"/>
  <c r="X99" i="17"/>
  <c r="X99" i="14"/>
  <c r="X127" i="21"/>
  <c r="V99" i="17"/>
  <c r="V99" i="14"/>
  <c r="V127" i="21"/>
  <c r="Z98" i="17"/>
  <c r="Z98" i="14"/>
  <c r="Z126" i="21"/>
  <c r="X98" i="17"/>
  <c r="X98" i="14"/>
  <c r="X126" i="21"/>
  <c r="V98" i="17"/>
  <c r="V98" i="14"/>
  <c r="V126" i="21"/>
  <c r="Z97" i="17"/>
  <c r="Z97" i="14"/>
  <c r="Z125" i="21"/>
  <c r="X97" i="17"/>
  <c r="X97" i="14"/>
  <c r="X125" i="21"/>
  <c r="V97" i="17"/>
  <c r="V97" i="14"/>
  <c r="V125" i="21"/>
  <c r="Z96" i="17"/>
  <c r="Z124" i="21"/>
  <c r="Z96" i="14"/>
  <c r="X96" i="17"/>
  <c r="X96" i="14"/>
  <c r="X124" i="21"/>
  <c r="V96" i="17"/>
  <c r="V96" i="14"/>
  <c r="V124" i="21"/>
  <c r="Z95" i="17"/>
  <c r="Z95" i="14"/>
  <c r="Z123" i="21"/>
  <c r="X95" i="17"/>
  <c r="X95" i="14"/>
  <c r="X123" i="21"/>
  <c r="V95" i="17"/>
  <c r="V95" i="14"/>
  <c r="V123" i="21"/>
  <c r="Z94" i="17"/>
  <c r="Z94" i="14"/>
  <c r="Z122" i="21"/>
  <c r="X94" i="17"/>
  <c r="X94" i="14"/>
  <c r="X122" i="21"/>
  <c r="V94" i="17"/>
  <c r="V94" i="14"/>
  <c r="V122" i="21"/>
  <c r="Z93" i="17"/>
  <c r="Z93" i="14"/>
  <c r="Z121" i="21"/>
  <c r="X93" i="17"/>
  <c r="X93" i="14"/>
  <c r="X121" i="21"/>
  <c r="V93" i="17"/>
  <c r="V93" i="14"/>
  <c r="V121" i="21"/>
  <c r="Z92" i="17"/>
  <c r="Z92" i="14"/>
  <c r="Z120" i="21"/>
  <c r="X92" i="17"/>
  <c r="X92" i="14"/>
  <c r="X120" i="21"/>
  <c r="V92" i="17"/>
  <c r="V92" i="14"/>
  <c r="V120" i="21"/>
  <c r="Z91" i="17"/>
  <c r="Z119" i="21"/>
  <c r="Z91" i="14"/>
  <c r="X91" i="17"/>
  <c r="X119" i="21"/>
  <c r="X91" i="14"/>
  <c r="V91" i="17"/>
  <c r="V119" i="21"/>
  <c r="V91" i="14"/>
  <c r="Z90" i="17"/>
  <c r="Z90" i="14"/>
  <c r="Z118" i="21"/>
  <c r="X90" i="17"/>
  <c r="X90" i="14"/>
  <c r="X118" i="21"/>
  <c r="V90" i="17"/>
  <c r="V90" i="14"/>
  <c r="V118" i="21"/>
  <c r="Z171" i="17"/>
  <c r="Z171" i="14"/>
  <c r="Z199" i="21"/>
  <c r="X171" i="17"/>
  <c r="X171" i="14"/>
  <c r="X199" i="21"/>
  <c r="V171" i="17"/>
  <c r="V171" i="14"/>
  <c r="V199" i="21"/>
  <c r="Z174" i="17"/>
  <c r="Z174" i="14"/>
  <c r="Z202" i="21"/>
  <c r="X174" i="17"/>
  <c r="X174" i="14"/>
  <c r="X202" i="21"/>
  <c r="V174" i="17"/>
  <c r="V174" i="14"/>
  <c r="V202" i="21"/>
  <c r="Z173" i="17"/>
  <c r="Z173" i="14"/>
  <c r="Z201" i="21"/>
  <c r="X173" i="17"/>
  <c r="X173" i="14"/>
  <c r="X201" i="21"/>
  <c r="V173" i="17"/>
  <c r="V173" i="14"/>
  <c r="V201" i="21"/>
  <c r="Z107" i="17"/>
  <c r="Z107" i="14"/>
  <c r="Z135" i="21"/>
  <c r="X107" i="17"/>
  <c r="X107" i="14"/>
  <c r="X135" i="21"/>
  <c r="V107" i="17"/>
  <c r="V107" i="14"/>
  <c r="V135" i="21"/>
  <c r="Z170" i="17"/>
  <c r="Z170" i="14"/>
  <c r="Z198" i="21"/>
  <c r="X170" i="17"/>
  <c r="X170" i="14"/>
  <c r="X198" i="21"/>
  <c r="V170" i="17"/>
  <c r="V170" i="14"/>
  <c r="V198" i="21"/>
  <c r="Z220" i="14"/>
  <c r="Z220" i="17"/>
  <c r="Z248" i="21"/>
  <c r="X220" i="17"/>
  <c r="X220" i="14"/>
  <c r="X248" i="21"/>
  <c r="V220" i="14"/>
  <c r="V220" i="17"/>
  <c r="V248" i="21"/>
  <c r="Z169" i="17"/>
  <c r="Z169" i="14"/>
  <c r="Z197" i="21"/>
  <c r="X169" i="17"/>
  <c r="X169" i="14"/>
  <c r="X197" i="21"/>
  <c r="V169" i="17"/>
  <c r="V169" i="14"/>
  <c r="V197" i="21"/>
  <c r="Z172" i="17"/>
  <c r="Z172" i="14"/>
  <c r="Z200" i="21"/>
  <c r="X172" i="17"/>
  <c r="X172" i="14"/>
  <c r="X200" i="21"/>
  <c r="V172" i="17"/>
  <c r="V172" i="14"/>
  <c r="V200" i="21"/>
  <c r="Z168" i="17"/>
  <c r="Z168" i="14"/>
  <c r="Z196" i="21"/>
  <c r="X168" i="17"/>
  <c r="X168" i="14"/>
  <c r="X196" i="21"/>
  <c r="V168" i="17"/>
  <c r="V168" i="14"/>
  <c r="V196" i="21"/>
  <c r="Z167" i="17"/>
  <c r="Z167" i="14"/>
  <c r="Z195" i="21"/>
  <c r="X167" i="17"/>
  <c r="X167" i="14"/>
  <c r="X195" i="21"/>
  <c r="V167" i="17"/>
  <c r="V167" i="14"/>
  <c r="V195" i="21"/>
  <c r="Z219" i="14"/>
  <c r="Z219" i="17"/>
  <c r="Z247" i="21"/>
  <c r="X219" i="14"/>
  <c r="X219" i="17"/>
  <c r="X247" i="21"/>
  <c r="V219" i="14"/>
  <c r="V219" i="17"/>
  <c r="V247" i="21"/>
  <c r="Z166" i="17"/>
  <c r="Z166" i="14"/>
  <c r="Z194" i="21"/>
  <c r="X166" i="17"/>
  <c r="X166" i="14"/>
  <c r="X194" i="21"/>
  <c r="V166" i="17"/>
  <c r="V166" i="14"/>
  <c r="V194" i="21"/>
  <c r="Z165" i="17"/>
  <c r="Z165" i="14"/>
  <c r="Z193" i="21"/>
  <c r="X165" i="17"/>
  <c r="X165" i="14"/>
  <c r="X193" i="21"/>
  <c r="V165" i="17"/>
  <c r="V165" i="14"/>
  <c r="V193" i="21"/>
  <c r="Z164" i="17"/>
  <c r="Z164" i="14"/>
  <c r="Z192" i="21"/>
  <c r="X164" i="17"/>
  <c r="X164" i="14"/>
  <c r="X192" i="21"/>
  <c r="V164" i="17"/>
  <c r="V164" i="14"/>
  <c r="V192" i="21"/>
  <c r="Z218" i="14"/>
  <c r="Z246" i="21"/>
  <c r="Z218" i="17"/>
  <c r="X218" i="17"/>
  <c r="X246" i="21"/>
  <c r="X218" i="14"/>
  <c r="V218" i="14"/>
  <c r="V246" i="21"/>
  <c r="V218" i="17"/>
  <c r="Z163" i="17"/>
  <c r="Z163" i="14"/>
  <c r="Z191" i="21"/>
  <c r="X163" i="17"/>
  <c r="X163" i="14"/>
  <c r="X191" i="21"/>
  <c r="V163" i="17"/>
  <c r="V163" i="14"/>
  <c r="V191" i="21"/>
  <c r="Z162" i="17"/>
  <c r="Z162" i="14"/>
  <c r="Z190" i="21"/>
  <c r="X162" i="17"/>
  <c r="X162" i="14"/>
  <c r="X190" i="21"/>
  <c r="V162" i="17"/>
  <c r="V162" i="14"/>
  <c r="V190" i="21"/>
  <c r="Z217" i="17"/>
  <c r="Z217" i="14"/>
  <c r="Z245" i="21"/>
  <c r="X217" i="17"/>
  <c r="X245" i="21"/>
  <c r="X217" i="14"/>
  <c r="V217" i="14"/>
  <c r="V217" i="17"/>
  <c r="V245" i="21"/>
  <c r="Z216" i="17"/>
  <c r="Z216" i="14"/>
  <c r="Z244" i="21"/>
  <c r="X216" i="17"/>
  <c r="X216" i="14"/>
  <c r="X244" i="21"/>
  <c r="V216" i="17"/>
  <c r="V244" i="21"/>
  <c r="V216" i="14"/>
  <c r="Z161" i="17"/>
  <c r="Z161" i="14"/>
  <c r="Z189" i="21"/>
  <c r="X161" i="17"/>
  <c r="X161" i="14"/>
  <c r="X189" i="21"/>
  <c r="V161" i="17"/>
  <c r="V161" i="14"/>
  <c r="V189" i="21"/>
  <c r="Z215" i="14"/>
  <c r="Z215" i="17"/>
  <c r="Z243" i="21"/>
  <c r="X215" i="17"/>
  <c r="X243" i="21"/>
  <c r="X215" i="14"/>
  <c r="V243" i="21"/>
  <c r="V215" i="14"/>
  <c r="V215" i="17"/>
  <c r="Z214" i="17"/>
  <c r="Z242" i="21"/>
  <c r="Z214" i="14"/>
  <c r="X214" i="17"/>
  <c r="X242" i="21"/>
  <c r="X214" i="14"/>
  <c r="V214" i="17"/>
  <c r="V242" i="21"/>
  <c r="V214" i="14"/>
  <c r="Z213" i="17"/>
  <c r="Z241" i="21"/>
  <c r="Z213" i="14"/>
  <c r="X213" i="17"/>
  <c r="X213" i="14"/>
  <c r="X241" i="21"/>
  <c r="V241" i="21"/>
  <c r="V213" i="17"/>
  <c r="V213" i="14"/>
  <c r="Z160" i="17"/>
  <c r="Z188" i="21"/>
  <c r="Z160" i="14"/>
  <c r="X160" i="17"/>
  <c r="X188" i="21"/>
  <c r="X160" i="14"/>
  <c r="V160" i="17"/>
  <c r="V188" i="21"/>
  <c r="V160" i="14"/>
  <c r="Z159" i="17"/>
  <c r="Z159" i="14"/>
  <c r="Z187" i="21"/>
  <c r="X159" i="17"/>
  <c r="X159" i="14"/>
  <c r="X187" i="21"/>
  <c r="V159" i="17"/>
  <c r="V159" i="14"/>
  <c r="V187" i="21"/>
  <c r="Z212" i="17"/>
  <c r="Z240" i="21"/>
  <c r="Z212" i="14"/>
  <c r="X212" i="17"/>
  <c r="X240" i="21"/>
  <c r="X212" i="14"/>
  <c r="V212" i="17"/>
  <c r="V240" i="21"/>
  <c r="V212" i="14"/>
  <c r="Z106" i="17"/>
  <c r="Z106" i="14"/>
  <c r="Z134" i="21"/>
  <c r="X106" i="17"/>
  <c r="X106" i="14"/>
  <c r="X134" i="21"/>
  <c r="V106" i="17"/>
  <c r="V106" i="14"/>
  <c r="V134" i="21"/>
  <c r="Z211" i="14"/>
  <c r="Z239" i="21"/>
  <c r="Z211" i="17"/>
  <c r="X211" i="17"/>
  <c r="X211" i="14"/>
  <c r="X239" i="21"/>
  <c r="V211" i="14"/>
  <c r="V239" i="21"/>
  <c r="V211" i="17"/>
  <c r="Z210" i="17"/>
  <c r="Z210" i="14"/>
  <c r="Z238" i="21"/>
  <c r="X210" i="17"/>
  <c r="X238" i="21"/>
  <c r="X210" i="14"/>
  <c r="V210" i="17"/>
  <c r="V210" i="14"/>
  <c r="V238" i="21"/>
  <c r="Z209" i="17"/>
  <c r="Z209" i="14"/>
  <c r="Z237" i="21"/>
  <c r="X209" i="17"/>
  <c r="X209" i="14"/>
  <c r="X237" i="21"/>
  <c r="V209" i="17"/>
  <c r="V209" i="14"/>
  <c r="V237" i="21"/>
  <c r="Z105" i="17"/>
  <c r="Z105" i="14"/>
  <c r="Z133" i="21"/>
  <c r="X105" i="17"/>
  <c r="X105" i="14"/>
  <c r="X133" i="21"/>
  <c r="V105" i="17"/>
  <c r="V105" i="14"/>
  <c r="V133" i="21"/>
  <c r="Z208" i="17"/>
  <c r="Z236" i="21"/>
  <c r="Z208" i="14"/>
  <c r="X208" i="17"/>
  <c r="X236" i="21"/>
  <c r="X208" i="14"/>
  <c r="V208" i="17"/>
  <c r="V236" i="21"/>
  <c r="V208" i="14"/>
  <c r="Z158" i="17"/>
  <c r="Z158" i="14"/>
  <c r="Z186" i="21"/>
  <c r="X158" i="17"/>
  <c r="X158" i="14"/>
  <c r="X186" i="21"/>
  <c r="V158" i="17"/>
  <c r="V158" i="14"/>
  <c r="V186" i="21"/>
  <c r="Z157" i="17"/>
  <c r="Z157" i="14"/>
  <c r="Z185" i="21"/>
  <c r="X157" i="17"/>
  <c r="X157" i="14"/>
  <c r="X185" i="21"/>
  <c r="V157" i="17"/>
  <c r="V157" i="14"/>
  <c r="V185" i="21"/>
  <c r="Z156" i="17"/>
  <c r="Z156" i="14"/>
  <c r="Z184" i="21"/>
  <c r="X156" i="17"/>
  <c r="X156" i="14"/>
  <c r="X184" i="21"/>
  <c r="V156" i="17"/>
  <c r="V156" i="14"/>
  <c r="V184" i="21"/>
  <c r="Z207" i="17"/>
  <c r="Z207" i="14"/>
  <c r="Z235" i="21"/>
  <c r="X207" i="17"/>
  <c r="X207" i="14"/>
  <c r="X235" i="21"/>
  <c r="V207" i="17"/>
  <c r="V207" i="14"/>
  <c r="V235" i="21"/>
  <c r="Z155" i="17"/>
  <c r="Z155" i="14"/>
  <c r="Z183" i="21"/>
  <c r="X155" i="17"/>
  <c r="X155" i="14"/>
  <c r="X183" i="21"/>
  <c r="V155" i="17"/>
  <c r="V155" i="14"/>
  <c r="V183" i="21"/>
  <c r="Z206" i="17"/>
  <c r="Z206" i="14"/>
  <c r="Z234" i="21"/>
  <c r="X206" i="17"/>
  <c r="X206" i="14"/>
  <c r="X234" i="21"/>
  <c r="V206" i="17"/>
  <c r="V206" i="14"/>
  <c r="V234" i="21"/>
  <c r="Z205" i="17"/>
  <c r="Z205" i="14"/>
  <c r="Z233" i="21"/>
  <c r="X205" i="17"/>
  <c r="X205" i="14"/>
  <c r="X233" i="21"/>
  <c r="V205" i="17"/>
  <c r="V205" i="14"/>
  <c r="V233" i="21"/>
  <c r="Z204" i="17"/>
  <c r="Z204" i="14"/>
  <c r="Z232" i="21"/>
  <c r="X204" i="17"/>
  <c r="X204" i="14"/>
  <c r="X232" i="21"/>
  <c r="V204" i="17"/>
  <c r="V204" i="14"/>
  <c r="V232" i="21"/>
  <c r="Z154" i="17"/>
  <c r="Z154" i="14"/>
  <c r="Z182" i="21"/>
  <c r="X154" i="17"/>
  <c r="X154" i="14"/>
  <c r="X182" i="21"/>
  <c r="V154" i="17"/>
  <c r="V154" i="14"/>
  <c r="V182" i="21"/>
  <c r="Z104" i="17"/>
  <c r="Z104" i="14"/>
  <c r="Z132" i="21"/>
  <c r="X104" i="17"/>
  <c r="X104" i="14"/>
  <c r="X132" i="21"/>
  <c r="V104" i="17"/>
  <c r="V104" i="14"/>
  <c r="V132" i="21"/>
  <c r="Z153" i="17"/>
  <c r="Z153" i="14"/>
  <c r="Z181" i="21"/>
  <c r="X153" i="17"/>
  <c r="X153" i="14"/>
  <c r="X181" i="21"/>
  <c r="V153" i="17"/>
  <c r="V153" i="14"/>
  <c r="V181" i="21"/>
  <c r="Z203" i="17"/>
  <c r="Z203" i="14"/>
  <c r="Z231" i="21"/>
  <c r="X203" i="17"/>
  <c r="X203" i="14"/>
  <c r="X231" i="21"/>
  <c r="V203" i="17"/>
  <c r="V203" i="14"/>
  <c r="V231" i="21"/>
  <c r="Z202" i="17"/>
  <c r="Z202" i="14"/>
  <c r="Z230" i="21"/>
  <c r="X202" i="17"/>
  <c r="X202" i="14"/>
  <c r="X230" i="21"/>
  <c r="V202" i="17"/>
  <c r="V202" i="14"/>
  <c r="V230" i="21"/>
  <c r="Z201" i="17"/>
  <c r="Z201" i="14"/>
  <c r="Z229" i="21"/>
  <c r="X201" i="17"/>
  <c r="X201" i="14"/>
  <c r="X229" i="21"/>
  <c r="V201" i="17"/>
  <c r="V201" i="14"/>
  <c r="V229" i="21"/>
  <c r="Z200" i="17"/>
  <c r="Z228" i="21"/>
  <c r="Z200" i="14"/>
  <c r="X200" i="17"/>
  <c r="X200" i="14"/>
  <c r="X228" i="21"/>
  <c r="V200" i="17"/>
  <c r="V200" i="14"/>
  <c r="V228" i="21"/>
  <c r="Z199" i="17"/>
  <c r="Z199" i="14"/>
  <c r="Z227" i="21"/>
  <c r="X199" i="17"/>
  <c r="X199" i="14"/>
  <c r="X227" i="21"/>
  <c r="V199" i="17"/>
  <c r="V199" i="14"/>
  <c r="V227" i="21"/>
  <c r="Z152" i="17"/>
  <c r="Z152" i="14"/>
  <c r="Z180" i="21"/>
  <c r="X152" i="17"/>
  <c r="X152" i="14"/>
  <c r="X180" i="21"/>
  <c r="V152" i="17"/>
  <c r="V152" i="14"/>
  <c r="V180" i="21"/>
  <c r="Z151" i="17"/>
  <c r="Z151" i="14"/>
  <c r="Z179" i="21"/>
  <c r="X151" i="17"/>
  <c r="X151" i="14"/>
  <c r="X179" i="21"/>
  <c r="V151" i="17"/>
  <c r="V151" i="14"/>
  <c r="V179" i="21"/>
  <c r="Z150" i="17"/>
  <c r="Z150" i="14"/>
  <c r="Z178" i="21"/>
  <c r="X150" i="17"/>
  <c r="X150" i="14"/>
  <c r="X178" i="21"/>
  <c r="V150" i="17"/>
  <c r="V150" i="14"/>
  <c r="V178" i="21"/>
  <c r="Z149" i="17"/>
  <c r="Z149" i="14"/>
  <c r="Z177" i="21"/>
  <c r="X149" i="17"/>
  <c r="X149" i="14"/>
  <c r="X177" i="21"/>
  <c r="V149" i="17"/>
  <c r="V149" i="14"/>
  <c r="V177" i="21"/>
  <c r="Z148" i="17"/>
  <c r="Z148" i="14"/>
  <c r="Z176" i="21"/>
  <c r="X148" i="17"/>
  <c r="X148" i="14"/>
  <c r="X176" i="21"/>
  <c r="V148" i="17"/>
  <c r="V148" i="14"/>
  <c r="V176" i="21"/>
  <c r="Z147" i="17"/>
  <c r="Z147" i="14"/>
  <c r="Z175" i="21"/>
  <c r="X147" i="17"/>
  <c r="X147" i="14"/>
  <c r="X175" i="21"/>
  <c r="V147" i="17"/>
  <c r="V147" i="14"/>
  <c r="V175" i="21"/>
  <c r="Z146" i="17"/>
  <c r="Z146" i="14"/>
  <c r="Z174" i="21"/>
  <c r="X146" i="17"/>
  <c r="X146" i="14"/>
  <c r="X174" i="21"/>
  <c r="V146" i="17"/>
  <c r="V146" i="14"/>
  <c r="V174" i="21"/>
  <c r="Z145" i="17"/>
  <c r="Z145" i="14"/>
  <c r="Z173" i="21"/>
  <c r="X145" i="17"/>
  <c r="X145" i="14"/>
  <c r="X173" i="21"/>
  <c r="V145" i="17"/>
  <c r="V145" i="14"/>
  <c r="V173" i="21"/>
  <c r="Z144" i="17"/>
  <c r="Z144" i="14"/>
  <c r="Z172" i="21"/>
  <c r="X144" i="17"/>
  <c r="X144" i="14"/>
  <c r="X172" i="21"/>
  <c r="V144" i="17"/>
  <c r="V172" i="21"/>
  <c r="V144" i="14"/>
  <c r="Z143" i="17"/>
  <c r="Z143" i="14"/>
  <c r="Z171" i="21"/>
  <c r="X143" i="17"/>
  <c r="X143" i="14"/>
  <c r="X171" i="21"/>
  <c r="V143" i="17"/>
  <c r="V143" i="14"/>
  <c r="V171" i="21"/>
  <c r="Z142" i="17"/>
  <c r="Z142" i="14"/>
  <c r="Z170" i="21"/>
  <c r="X142" i="17"/>
  <c r="X142" i="14"/>
  <c r="X170" i="21"/>
  <c r="V142" i="17"/>
  <c r="V142" i="14"/>
  <c r="V170" i="21"/>
  <c r="Z141" i="17"/>
  <c r="Z141" i="14"/>
  <c r="Z169" i="21"/>
  <c r="X141" i="17"/>
  <c r="X141" i="14"/>
  <c r="X169" i="21"/>
  <c r="V141" i="17"/>
  <c r="V141" i="14"/>
  <c r="V169" i="21"/>
  <c r="Z140" i="17"/>
  <c r="Z140" i="14"/>
  <c r="Z168" i="21"/>
  <c r="X140" i="17"/>
  <c r="X140" i="14"/>
  <c r="X168" i="21"/>
  <c r="V140" i="17"/>
  <c r="V140" i="14"/>
  <c r="V168" i="21"/>
  <c r="Z139" i="17"/>
  <c r="Z139" i="14"/>
  <c r="Z167" i="21"/>
  <c r="X139" i="17"/>
  <c r="X139" i="14"/>
  <c r="X167" i="21"/>
  <c r="V139" i="17"/>
  <c r="V139" i="14"/>
  <c r="V167" i="21"/>
  <c r="Z89" i="17"/>
  <c r="Z89" i="14"/>
  <c r="Z117" i="21"/>
  <c r="X89" i="17"/>
  <c r="X89" i="14"/>
  <c r="X117" i="21"/>
  <c r="V89" i="17"/>
  <c r="V89" i="14"/>
  <c r="V117" i="21"/>
  <c r="Z88" i="17"/>
  <c r="Z88" i="14"/>
  <c r="Z116" i="21"/>
  <c r="X88" i="17"/>
  <c r="X88" i="14"/>
  <c r="X116" i="21"/>
  <c r="V88" i="17"/>
  <c r="V88" i="14"/>
  <c r="V116" i="21"/>
  <c r="Z138" i="17"/>
  <c r="Z138" i="14"/>
  <c r="Z166" i="21"/>
  <c r="X138" i="17"/>
  <c r="X138" i="14"/>
  <c r="X166" i="21"/>
  <c r="V138" i="17"/>
  <c r="V138" i="14"/>
  <c r="V166" i="21"/>
  <c r="Z137" i="17"/>
  <c r="Z137" i="14"/>
  <c r="Z165" i="21"/>
  <c r="X137" i="17"/>
  <c r="X137" i="14"/>
  <c r="X165" i="21"/>
  <c r="V137" i="17"/>
  <c r="V137" i="14"/>
  <c r="V165" i="21"/>
  <c r="Z136" i="17"/>
  <c r="Z136" i="14"/>
  <c r="Z164" i="21"/>
  <c r="X136" i="17"/>
  <c r="X136" i="14"/>
  <c r="X164" i="21"/>
  <c r="V136" i="17"/>
  <c r="V136" i="14"/>
  <c r="V164" i="21"/>
  <c r="Z135" i="17"/>
  <c r="Z135" i="14"/>
  <c r="Z163" i="21"/>
  <c r="X135" i="17"/>
  <c r="X135" i="14"/>
  <c r="X163" i="21"/>
  <c r="V135" i="17"/>
  <c r="V135" i="14"/>
  <c r="V163" i="21"/>
  <c r="Z134" i="17"/>
  <c r="Z134" i="14"/>
  <c r="Z162" i="21"/>
  <c r="X134" i="17"/>
  <c r="X134" i="14"/>
  <c r="X162" i="21"/>
  <c r="V134" i="17"/>
  <c r="V134" i="14"/>
  <c r="V162" i="21"/>
  <c r="Z133" i="17"/>
  <c r="Z133" i="14"/>
  <c r="Z161" i="21"/>
  <c r="X133" i="17"/>
  <c r="X133" i="14"/>
  <c r="X161" i="21"/>
  <c r="V133" i="17"/>
  <c r="V133" i="14"/>
  <c r="V161" i="21"/>
  <c r="Z132" i="17"/>
  <c r="Z132" i="14"/>
  <c r="Z160" i="21"/>
  <c r="X132" i="17"/>
  <c r="X132" i="14"/>
  <c r="X160" i="21"/>
  <c r="V132" i="17"/>
  <c r="V132" i="14"/>
  <c r="V160" i="21"/>
  <c r="Z131" i="17"/>
  <c r="Z131" i="14"/>
  <c r="Z159" i="21"/>
  <c r="X131" i="17"/>
  <c r="X131" i="14"/>
  <c r="X159" i="21"/>
  <c r="V131" i="17"/>
  <c r="V131" i="14"/>
  <c r="V159" i="21"/>
  <c r="Z130" i="17"/>
  <c r="Z130" i="14"/>
  <c r="Z158" i="21"/>
  <c r="X130" i="17"/>
  <c r="X130" i="14"/>
  <c r="X158" i="21"/>
  <c r="V130" i="17"/>
  <c r="V130" i="14"/>
  <c r="V158" i="21"/>
  <c r="Z129" i="17"/>
  <c r="Z129" i="14"/>
  <c r="Z157" i="21"/>
  <c r="X129" i="17"/>
  <c r="X129" i="14"/>
  <c r="X157" i="21"/>
  <c r="V129" i="17"/>
  <c r="V129" i="14"/>
  <c r="V157" i="21"/>
  <c r="Z128" i="17"/>
  <c r="Z156" i="21"/>
  <c r="Z128" i="14"/>
  <c r="X128" i="17"/>
  <c r="X156" i="21"/>
  <c r="X128" i="14"/>
  <c r="V128" i="17"/>
  <c r="V156" i="21"/>
  <c r="V128" i="14"/>
  <c r="Z87" i="17"/>
  <c r="Z115" i="21"/>
  <c r="Z87" i="14"/>
  <c r="X87" i="17"/>
  <c r="X115" i="21"/>
  <c r="X87" i="14"/>
  <c r="V87" i="17"/>
  <c r="V115" i="21"/>
  <c r="V87" i="14"/>
  <c r="Z86" i="17"/>
  <c r="Z86" i="14"/>
  <c r="Z114" i="21"/>
  <c r="X86" i="17"/>
  <c r="X86" i="14"/>
  <c r="X114" i="21"/>
  <c r="V86" i="17"/>
  <c r="V86" i="14"/>
  <c r="V114" i="21"/>
  <c r="Z127" i="17"/>
  <c r="Z127" i="14"/>
  <c r="Z155" i="21"/>
  <c r="X127" i="17"/>
  <c r="X127" i="14"/>
  <c r="X155" i="21"/>
  <c r="V127" i="17"/>
  <c r="V127" i="14"/>
  <c r="V155" i="21"/>
  <c r="Z126" i="17"/>
  <c r="Z126" i="14"/>
  <c r="Z154" i="21"/>
  <c r="X126" i="17"/>
  <c r="X126" i="14"/>
  <c r="X154" i="21"/>
  <c r="V126" i="17"/>
  <c r="V126" i="14"/>
  <c r="V154" i="21"/>
  <c r="Z125" i="17"/>
  <c r="Z125" i="14"/>
  <c r="Z153" i="21"/>
  <c r="X125" i="17"/>
  <c r="X125" i="14"/>
  <c r="X153" i="21"/>
  <c r="V125" i="17"/>
  <c r="V125" i="14"/>
  <c r="V153" i="21"/>
  <c r="Z124" i="17"/>
  <c r="Z124" i="14"/>
  <c r="Z152" i="21"/>
  <c r="X124" i="17"/>
  <c r="X124" i="14"/>
  <c r="X152" i="21"/>
  <c r="V124" i="17"/>
  <c r="V124" i="14"/>
  <c r="V152" i="21"/>
  <c r="Z123" i="17"/>
  <c r="Z123" i="14"/>
  <c r="Z151" i="21"/>
  <c r="X123" i="17"/>
  <c r="X123" i="14"/>
  <c r="X151" i="21"/>
  <c r="V123" i="17"/>
  <c r="V123" i="14"/>
  <c r="V151" i="21"/>
  <c r="Z122" i="17"/>
  <c r="Z122" i="14"/>
  <c r="Z150" i="21"/>
  <c r="X122" i="17"/>
  <c r="X122" i="14"/>
  <c r="X150" i="21"/>
  <c r="V122" i="17"/>
  <c r="V122" i="14"/>
  <c r="V150" i="21"/>
  <c r="Z121" i="17"/>
  <c r="Z121" i="14"/>
  <c r="Z149" i="21"/>
  <c r="X121" i="17"/>
  <c r="X121" i="14"/>
  <c r="X149" i="21"/>
  <c r="V121" i="17"/>
  <c r="V121" i="14"/>
  <c r="V149" i="21"/>
  <c r="Z120" i="17"/>
  <c r="Z120" i="14"/>
  <c r="Z148" i="21"/>
  <c r="X120" i="17"/>
  <c r="X120" i="14"/>
  <c r="X148" i="21"/>
  <c r="V120" i="17"/>
  <c r="V120" i="14"/>
  <c r="V148" i="21"/>
  <c r="Z119" i="17"/>
  <c r="Z119" i="14"/>
  <c r="Z147" i="21"/>
  <c r="X119" i="17"/>
  <c r="X119" i="14"/>
  <c r="X147" i="21"/>
  <c r="V119" i="17"/>
  <c r="V119" i="14"/>
  <c r="V147" i="21"/>
  <c r="Z118" i="17"/>
  <c r="Z118" i="14"/>
  <c r="Z146" i="21"/>
  <c r="X118" i="17"/>
  <c r="X118" i="14"/>
  <c r="X146" i="21"/>
  <c r="V118" i="17"/>
  <c r="V118" i="14"/>
  <c r="V146" i="21"/>
  <c r="Z117" i="17"/>
  <c r="Z117" i="14"/>
  <c r="Z145" i="21"/>
  <c r="X117" i="17"/>
  <c r="X117" i="14"/>
  <c r="X145" i="21"/>
  <c r="V117" i="17"/>
  <c r="V117" i="14"/>
  <c r="V145" i="21"/>
  <c r="Z116" i="17"/>
  <c r="Z116" i="14"/>
  <c r="Z144" i="21"/>
  <c r="X116" i="17"/>
  <c r="X116" i="14"/>
  <c r="X144" i="21"/>
  <c r="V116" i="17"/>
  <c r="V116" i="14"/>
  <c r="V144" i="21"/>
  <c r="Z115" i="17"/>
  <c r="Z115" i="14"/>
  <c r="Z143" i="21"/>
  <c r="X115" i="17"/>
  <c r="X115" i="14"/>
  <c r="X143" i="21"/>
  <c r="V115" i="17"/>
  <c r="V115" i="14"/>
  <c r="V143" i="21"/>
  <c r="Z114" i="17"/>
  <c r="Z114" i="14"/>
  <c r="Z142" i="21"/>
  <c r="X114" i="17"/>
  <c r="X114" i="14"/>
  <c r="X142" i="21"/>
  <c r="V114" i="17"/>
  <c r="V114" i="14"/>
  <c r="V142" i="21"/>
  <c r="Z113" i="17"/>
  <c r="Z113" i="14"/>
  <c r="Z141" i="21"/>
  <c r="X113" i="17"/>
  <c r="X113" i="14"/>
  <c r="X141" i="21"/>
  <c r="V113" i="17"/>
  <c r="V113" i="14"/>
  <c r="V141" i="21"/>
  <c r="Z112" i="17"/>
  <c r="Z112" i="14"/>
  <c r="Z140" i="21"/>
  <c r="X112" i="17"/>
  <c r="X140" i="21"/>
  <c r="X112" i="14"/>
  <c r="V112" i="17"/>
  <c r="V112" i="14"/>
  <c r="V140" i="21"/>
  <c r="Z111" i="17"/>
  <c r="Z111" i="14"/>
  <c r="Z139" i="21"/>
  <c r="X111" i="17"/>
  <c r="X111" i="14"/>
  <c r="X139" i="21"/>
  <c r="V111" i="17"/>
  <c r="V111" i="14"/>
  <c r="V139" i="21"/>
  <c r="Z110" i="17"/>
  <c r="Z110" i="14"/>
  <c r="Z138" i="21"/>
  <c r="X110" i="17"/>
  <c r="X110" i="14"/>
  <c r="X138" i="21"/>
  <c r="V110" i="17"/>
  <c r="V110" i="14"/>
  <c r="V138" i="21"/>
  <c r="Z109" i="17"/>
  <c r="Z109" i="14"/>
  <c r="Z137" i="21"/>
  <c r="X109" i="17"/>
  <c r="X109" i="14"/>
  <c r="X137" i="21"/>
  <c r="V109" i="17"/>
  <c r="V109" i="14"/>
  <c r="V137" i="21"/>
  <c r="Z108" i="17"/>
  <c r="Z108" i="14"/>
  <c r="Z136" i="21"/>
  <c r="X108" i="17"/>
  <c r="X108" i="14"/>
  <c r="X136" i="21"/>
  <c r="V108" i="17"/>
  <c r="V108" i="14"/>
  <c r="V136" i="21"/>
  <c r="Z85" i="17"/>
  <c r="Z85" i="14"/>
  <c r="Z113" i="21"/>
  <c r="X85" i="17"/>
  <c r="X85" i="14"/>
  <c r="X113" i="21"/>
  <c r="V85" i="17"/>
  <c r="V85" i="14"/>
  <c r="V113" i="21"/>
  <c r="Z84" i="17"/>
  <c r="Z84" i="14"/>
  <c r="Z112" i="21"/>
  <c r="X84" i="17"/>
  <c r="X84" i="14"/>
  <c r="X112" i="21"/>
  <c r="V84" i="17"/>
  <c r="V84" i="14"/>
  <c r="V112" i="21"/>
  <c r="Z198" i="17"/>
  <c r="Z198" i="14"/>
  <c r="Z226" i="21"/>
  <c r="X198" i="17"/>
  <c r="X198" i="14"/>
  <c r="X226" i="21"/>
  <c r="V198" i="17"/>
  <c r="V198" i="14"/>
  <c r="V226" i="21"/>
  <c r="Z197" i="17"/>
  <c r="Z197" i="14"/>
  <c r="Z225" i="21"/>
  <c r="X197" i="17"/>
  <c r="X197" i="14"/>
  <c r="X225" i="21"/>
  <c r="V197" i="17"/>
  <c r="V197" i="14"/>
  <c r="V225" i="21"/>
  <c r="Z83" i="17"/>
  <c r="Z83" i="14"/>
  <c r="Z111" i="21"/>
  <c r="X83" i="17"/>
  <c r="X83" i="14"/>
  <c r="X111" i="21"/>
  <c r="V83" i="17"/>
  <c r="V83" i="14"/>
  <c r="V111" i="21"/>
  <c r="Z82" i="17"/>
  <c r="Z82" i="14"/>
  <c r="Z110" i="21"/>
  <c r="X82" i="17"/>
  <c r="X82" i="14"/>
  <c r="X110" i="21"/>
  <c r="V82" i="17"/>
  <c r="V82" i="14"/>
  <c r="V110" i="21"/>
  <c r="Z81" i="17"/>
  <c r="Z81" i="14"/>
  <c r="Z109" i="21"/>
  <c r="X81" i="17"/>
  <c r="X81" i="14"/>
  <c r="X109" i="21"/>
  <c r="V81" i="17"/>
  <c r="V81" i="14"/>
  <c r="V109" i="21"/>
  <c r="Z80" i="17"/>
  <c r="Z80" i="14"/>
  <c r="Z108" i="21"/>
  <c r="X80" i="17"/>
  <c r="X80" i="14"/>
  <c r="X108" i="21"/>
  <c r="V80" i="17"/>
  <c r="V108" i="21"/>
  <c r="V80" i="14"/>
  <c r="Z196" i="17"/>
  <c r="Z196" i="14"/>
  <c r="Z224" i="21"/>
  <c r="X196" i="17"/>
  <c r="X196" i="14"/>
  <c r="X224" i="21"/>
  <c r="V196" i="17"/>
  <c r="V196" i="14"/>
  <c r="V224" i="21"/>
  <c r="Z195" i="17"/>
  <c r="Z195" i="14"/>
  <c r="Z223" i="21"/>
  <c r="X195" i="17"/>
  <c r="X195" i="14"/>
  <c r="X223" i="21"/>
  <c r="V195" i="17"/>
  <c r="V195" i="14"/>
  <c r="V223" i="21"/>
  <c r="Z194" i="17"/>
  <c r="Z194" i="14"/>
  <c r="Z222" i="21"/>
  <c r="X194" i="17"/>
  <c r="X194" i="14"/>
  <c r="X222" i="21"/>
  <c r="V194" i="17"/>
  <c r="V194" i="14"/>
  <c r="V222" i="21"/>
  <c r="Z79" i="17"/>
  <c r="Z107" i="21"/>
  <c r="Z79" i="14"/>
  <c r="X79" i="17"/>
  <c r="X107" i="21"/>
  <c r="X79" i="14"/>
  <c r="V79" i="17"/>
  <c r="V107" i="21"/>
  <c r="V79" i="14"/>
  <c r="Z78" i="17"/>
  <c r="Z78" i="14"/>
  <c r="Z106" i="21"/>
  <c r="X78" i="17"/>
  <c r="X78" i="14"/>
  <c r="X106" i="21"/>
  <c r="V78" i="17"/>
  <c r="V78" i="14"/>
  <c r="V106" i="21"/>
  <c r="Z193" i="17"/>
  <c r="Z193" i="14"/>
  <c r="Z221" i="21"/>
  <c r="X193" i="17"/>
  <c r="X193" i="14"/>
  <c r="X221" i="21"/>
  <c r="V193" i="17"/>
  <c r="V193" i="14"/>
  <c r="V221" i="21"/>
  <c r="Z192" i="17"/>
  <c r="Z192" i="14"/>
  <c r="Z220" i="21"/>
  <c r="X192" i="17"/>
  <c r="X220" i="21"/>
  <c r="X192" i="14"/>
  <c r="V192" i="17"/>
  <c r="V192" i="14"/>
  <c r="V220" i="21"/>
  <c r="Z77" i="17"/>
  <c r="Z77" i="14"/>
  <c r="Z105" i="21"/>
  <c r="X77" i="17"/>
  <c r="X77" i="14"/>
  <c r="X105" i="21"/>
  <c r="V77" i="17"/>
  <c r="V77" i="14"/>
  <c r="V105" i="21"/>
  <c r="Z76" i="17"/>
  <c r="Z76" i="14"/>
  <c r="Z104" i="21"/>
  <c r="X76" i="17"/>
  <c r="X76" i="14"/>
  <c r="X104" i="21"/>
  <c r="V76" i="17"/>
  <c r="V76" i="14"/>
  <c r="V104" i="21"/>
  <c r="Z75" i="17"/>
  <c r="Z75" i="14"/>
  <c r="Z103" i="21"/>
  <c r="X75" i="17"/>
  <c r="X75" i="14"/>
  <c r="X103" i="21"/>
  <c r="V75" i="17"/>
  <c r="V75" i="14"/>
  <c r="V103" i="21"/>
  <c r="Z191" i="17"/>
  <c r="Z191" i="14"/>
  <c r="Z219" i="21"/>
  <c r="X191" i="17"/>
  <c r="X191" i="14"/>
  <c r="X219" i="21"/>
  <c r="V191" i="17"/>
  <c r="V191" i="14"/>
  <c r="V219" i="21"/>
  <c r="Z74" i="17"/>
  <c r="Z74" i="14"/>
  <c r="Z102" i="21"/>
  <c r="X74" i="17"/>
  <c r="X74" i="14"/>
  <c r="X102" i="21"/>
  <c r="V74" i="17"/>
  <c r="V74" i="14"/>
  <c r="V102" i="21"/>
  <c r="Z176" i="17"/>
  <c r="Z176" i="14"/>
  <c r="Z204" i="21"/>
  <c r="X176" i="17"/>
  <c r="X204" i="21"/>
  <c r="X176" i="14"/>
  <c r="V176" i="17"/>
  <c r="V176" i="14"/>
  <c r="V204" i="21"/>
  <c r="Z73" i="17"/>
  <c r="Z73" i="14"/>
  <c r="Z101" i="21"/>
  <c r="X73" i="17"/>
  <c r="X73" i="14"/>
  <c r="X101" i="21"/>
  <c r="V73" i="17"/>
  <c r="V73" i="14"/>
  <c r="V101" i="21"/>
  <c r="Z72" i="17"/>
  <c r="Z72" i="14"/>
  <c r="Z100" i="21"/>
  <c r="X72" i="17"/>
  <c r="X72" i="14"/>
  <c r="X100" i="21"/>
  <c r="V72" i="17"/>
  <c r="V72" i="14"/>
  <c r="V100" i="21"/>
  <c r="Z71" i="17"/>
  <c r="Z71" i="14"/>
  <c r="Z99" i="21"/>
  <c r="X71" i="17"/>
  <c r="X71" i="14"/>
  <c r="X99" i="21"/>
  <c r="V71" i="17"/>
  <c r="V71" i="14"/>
  <c r="V99" i="21"/>
  <c r="Z70" i="17"/>
  <c r="Z70" i="14"/>
  <c r="Z98" i="21"/>
  <c r="X70" i="17"/>
  <c r="X70" i="14"/>
  <c r="X98" i="21"/>
  <c r="V70" i="17"/>
  <c r="V70" i="14"/>
  <c r="V98" i="21"/>
  <c r="Z69" i="17"/>
  <c r="Z69" i="14"/>
  <c r="Z97" i="21"/>
  <c r="X69" i="17"/>
  <c r="X69" i="14"/>
  <c r="X97" i="21"/>
  <c r="V69" i="17"/>
  <c r="V69" i="14"/>
  <c r="V97" i="21"/>
  <c r="Z190" i="17"/>
  <c r="Z190" i="14"/>
  <c r="Z218" i="21"/>
  <c r="X190" i="17"/>
  <c r="X190" i="14"/>
  <c r="X218" i="21"/>
  <c r="V190" i="17"/>
  <c r="V190" i="14"/>
  <c r="V218" i="21"/>
  <c r="Z68" i="17"/>
  <c r="Z68" i="14"/>
  <c r="Z96" i="21"/>
  <c r="X68" i="17"/>
  <c r="X68" i="14"/>
  <c r="X96" i="21"/>
  <c r="V68" i="17"/>
  <c r="V68" i="14"/>
  <c r="V96" i="21"/>
  <c r="Z67" i="17"/>
  <c r="Z95" i="21"/>
  <c r="Z67" i="14"/>
  <c r="X67" i="17"/>
  <c r="X67" i="14"/>
  <c r="X95" i="21"/>
  <c r="V67" i="17"/>
  <c r="V95" i="21"/>
  <c r="V67" i="14"/>
  <c r="Z189" i="17"/>
  <c r="Z189" i="14"/>
  <c r="Z217" i="21"/>
  <c r="X189" i="17"/>
  <c r="X189" i="14"/>
  <c r="X217" i="21"/>
  <c r="V189" i="17"/>
  <c r="V189" i="14"/>
  <c r="V217" i="21"/>
  <c r="Z66" i="17"/>
  <c r="Z66" i="14"/>
  <c r="Z94" i="21"/>
  <c r="X66" i="17"/>
  <c r="X66" i="14"/>
  <c r="X94" i="21"/>
  <c r="V66" i="17"/>
  <c r="V66" i="14"/>
  <c r="V94" i="21"/>
  <c r="Z65" i="17"/>
  <c r="Z65" i="14"/>
  <c r="Z93" i="21"/>
  <c r="X65" i="17"/>
  <c r="X65" i="14"/>
  <c r="X93" i="21"/>
  <c r="V65" i="17"/>
  <c r="V65" i="14"/>
  <c r="V93" i="21"/>
  <c r="Z188" i="17"/>
  <c r="Z216" i="21"/>
  <c r="Z188" i="14"/>
  <c r="X188" i="17"/>
  <c r="X216" i="21"/>
  <c r="X188" i="14"/>
  <c r="V188" i="17"/>
  <c r="V216" i="21"/>
  <c r="V188" i="14"/>
  <c r="Z64" i="17"/>
  <c r="Z92" i="21"/>
  <c r="Z64" i="14"/>
  <c r="X64" i="17"/>
  <c r="X92" i="21"/>
  <c r="X64" i="14"/>
  <c r="V64" i="17"/>
  <c r="V92" i="21"/>
  <c r="V64" i="14"/>
  <c r="Z187" i="17"/>
  <c r="Z187" i="14"/>
  <c r="Z215" i="21"/>
  <c r="X187" i="17"/>
  <c r="X187" i="14"/>
  <c r="X215" i="21"/>
  <c r="V187" i="17"/>
  <c r="V187" i="14"/>
  <c r="V215" i="21"/>
  <c r="Z63" i="17"/>
  <c r="Z63" i="14"/>
  <c r="Z91" i="21"/>
  <c r="X63" i="17"/>
  <c r="X63" i="14"/>
  <c r="X91" i="21"/>
  <c r="V63" i="17"/>
  <c r="V63" i="14"/>
  <c r="V91" i="21"/>
  <c r="Z186" i="17"/>
  <c r="Z186" i="14"/>
  <c r="Z214" i="21"/>
  <c r="X186" i="17"/>
  <c r="X186" i="14"/>
  <c r="X214" i="21"/>
  <c r="V186" i="17"/>
  <c r="V186" i="14"/>
  <c r="V214" i="21"/>
  <c r="Z62" i="17"/>
  <c r="Z62" i="14"/>
  <c r="Z90" i="21"/>
  <c r="X62" i="17"/>
  <c r="X62" i="14"/>
  <c r="X90" i="21"/>
  <c r="V62" i="17"/>
  <c r="V62" i="14"/>
  <c r="V90" i="21"/>
  <c r="Z61" i="17"/>
  <c r="Z61" i="14"/>
  <c r="Z89" i="21"/>
  <c r="X61" i="17"/>
  <c r="X61" i="14"/>
  <c r="X89" i="21"/>
  <c r="V61" i="17"/>
  <c r="V61" i="14"/>
  <c r="V89" i="21"/>
  <c r="Z185" i="17"/>
  <c r="Z185" i="14"/>
  <c r="Z213" i="21"/>
  <c r="X185" i="17"/>
  <c r="X185" i="14"/>
  <c r="X213" i="21"/>
  <c r="V185" i="17"/>
  <c r="V185" i="14"/>
  <c r="V213" i="21"/>
  <c r="Z60" i="17"/>
  <c r="Z60" i="14"/>
  <c r="Z88" i="21"/>
  <c r="X60" i="17"/>
  <c r="X60" i="14"/>
  <c r="X88" i="21"/>
  <c r="V60" i="17"/>
  <c r="V60" i="14"/>
  <c r="V88" i="21"/>
  <c r="Z59" i="17"/>
  <c r="Z87" i="21"/>
  <c r="Z59" i="14"/>
  <c r="X59" i="17"/>
  <c r="X87" i="21"/>
  <c r="X59" i="14"/>
  <c r="V59" i="17"/>
  <c r="V87" i="21"/>
  <c r="V59" i="14"/>
  <c r="Z58" i="17"/>
  <c r="Z58" i="14"/>
  <c r="Z86" i="21"/>
  <c r="X58" i="17"/>
  <c r="X58" i="14"/>
  <c r="X86" i="21"/>
  <c r="V58" i="17"/>
  <c r="V58" i="14"/>
  <c r="V86" i="21"/>
  <c r="Z184" i="17"/>
  <c r="Z212" i="21"/>
  <c r="Z184" i="14"/>
  <c r="X184" i="17"/>
  <c r="X184" i="14"/>
  <c r="X212" i="21"/>
  <c r="V184" i="17"/>
  <c r="V184" i="14"/>
  <c r="V212" i="21"/>
  <c r="Z57" i="17"/>
  <c r="Z57" i="14"/>
  <c r="Z85" i="21"/>
  <c r="X57" i="17"/>
  <c r="X57" i="14"/>
  <c r="X85" i="21"/>
  <c r="V57" i="17"/>
  <c r="V57" i="14"/>
  <c r="V85" i="21"/>
  <c r="Z56" i="17"/>
  <c r="Z56" i="14"/>
  <c r="Z84" i="21"/>
  <c r="X56" i="17"/>
  <c r="X56" i="14"/>
  <c r="X84" i="21"/>
  <c r="V56" i="17"/>
  <c r="V56" i="14"/>
  <c r="V84" i="21"/>
  <c r="Z183" i="17"/>
  <c r="Z183" i="14"/>
  <c r="Z211" i="21"/>
  <c r="X183" i="17"/>
  <c r="X183" i="14"/>
  <c r="X211" i="21"/>
  <c r="V183" i="17"/>
  <c r="V183" i="14"/>
  <c r="V211" i="21"/>
  <c r="Z175" i="17"/>
  <c r="Z175" i="14"/>
  <c r="Z203" i="21"/>
  <c r="X175" i="17"/>
  <c r="X175" i="14"/>
  <c r="X203" i="21"/>
  <c r="V175" i="17"/>
  <c r="V175" i="14"/>
  <c r="V203" i="21"/>
  <c r="Z55" i="17"/>
  <c r="Z83" i="21"/>
  <c r="Z55" i="14"/>
  <c r="X55" i="17"/>
  <c r="X83" i="21"/>
  <c r="X55" i="14"/>
  <c r="V55" i="17"/>
  <c r="V83" i="21"/>
  <c r="V55" i="14"/>
  <c r="Z54" i="17"/>
  <c r="Z54" i="14"/>
  <c r="Z82" i="21"/>
  <c r="X54" i="17"/>
  <c r="X54" i="14"/>
  <c r="X82" i="21"/>
  <c r="V54" i="17"/>
  <c r="V54" i="14"/>
  <c r="V82" i="21"/>
  <c r="Z53" i="17"/>
  <c r="Z53" i="14"/>
  <c r="Z81" i="21"/>
  <c r="X53" i="17"/>
  <c r="X53" i="14"/>
  <c r="X81" i="21"/>
  <c r="V53" i="17"/>
  <c r="V53" i="14"/>
  <c r="V81" i="21"/>
  <c r="Z52" i="17"/>
  <c r="Z52" i="14"/>
  <c r="Z80" i="21"/>
  <c r="X52" i="17"/>
  <c r="X52" i="14"/>
  <c r="X80" i="21"/>
  <c r="V52" i="17"/>
  <c r="V52" i="14"/>
  <c r="V80" i="21"/>
  <c r="Z51" i="17"/>
  <c r="Z79" i="21"/>
  <c r="Z51" i="14"/>
  <c r="X51" i="17"/>
  <c r="X79" i="21"/>
  <c r="X51" i="14"/>
  <c r="V51" i="17"/>
  <c r="V79" i="21"/>
  <c r="V51" i="14"/>
  <c r="Z50" i="17"/>
  <c r="Z50" i="14"/>
  <c r="Z78" i="21"/>
  <c r="X50" i="17"/>
  <c r="X50" i="14"/>
  <c r="X78" i="21"/>
  <c r="V50" i="17"/>
  <c r="V50" i="14"/>
  <c r="V78" i="21"/>
  <c r="Z49" i="17"/>
  <c r="Z49" i="14"/>
  <c r="Z77" i="21"/>
  <c r="X49" i="17"/>
  <c r="X49" i="14"/>
  <c r="X77" i="21"/>
  <c r="V49" i="17"/>
  <c r="V49" i="14"/>
  <c r="V77" i="21"/>
  <c r="Z48" i="17"/>
  <c r="Z48" i="14"/>
  <c r="Z76" i="21"/>
  <c r="X48" i="17"/>
  <c r="X76" i="21"/>
  <c r="X48" i="14"/>
  <c r="V48" i="17"/>
  <c r="V48" i="14"/>
  <c r="V76" i="21"/>
  <c r="Z182" i="17"/>
  <c r="Z182" i="14"/>
  <c r="Z210" i="21"/>
  <c r="X182" i="17"/>
  <c r="X182" i="14"/>
  <c r="X210" i="21"/>
  <c r="V182" i="17"/>
  <c r="V182" i="14"/>
  <c r="V210" i="21"/>
  <c r="Z47" i="17"/>
  <c r="Z75" i="21"/>
  <c r="Z47" i="14"/>
  <c r="X47" i="17"/>
  <c r="X47" i="14"/>
  <c r="X75" i="21"/>
  <c r="V47" i="17"/>
  <c r="V75" i="21"/>
  <c r="V47" i="14"/>
  <c r="Z46" i="17"/>
  <c r="Z46" i="14"/>
  <c r="Z74" i="21"/>
  <c r="X46" i="17"/>
  <c r="X46" i="14"/>
  <c r="X74" i="21"/>
  <c r="V46" i="17"/>
  <c r="V46" i="14"/>
  <c r="V74" i="21"/>
  <c r="Z45" i="17"/>
  <c r="Z45" i="14"/>
  <c r="Z73" i="21"/>
  <c r="X45" i="17"/>
  <c r="X45" i="14"/>
  <c r="X73" i="21"/>
  <c r="V45" i="17"/>
  <c r="V45" i="14"/>
  <c r="V73" i="21"/>
  <c r="Z44" i="17"/>
  <c r="Z44" i="14"/>
  <c r="Z72" i="21"/>
  <c r="X44" i="17"/>
  <c r="X44" i="14"/>
  <c r="X72" i="21"/>
  <c r="V44" i="17"/>
  <c r="V44" i="14"/>
  <c r="V72" i="21"/>
  <c r="Z43" i="17"/>
  <c r="Z43" i="14"/>
  <c r="Z71" i="21"/>
  <c r="X43" i="17"/>
  <c r="X71" i="21"/>
  <c r="X43" i="14"/>
  <c r="V43" i="17"/>
  <c r="V71" i="21"/>
  <c r="V43" i="14"/>
  <c r="Z42" i="17"/>
  <c r="Z42" i="14"/>
  <c r="Z70" i="21"/>
  <c r="X42" i="17"/>
  <c r="X42" i="14"/>
  <c r="X70" i="21"/>
  <c r="V42" i="17"/>
  <c r="V42" i="14"/>
  <c r="V70" i="21"/>
  <c r="Z41" i="17"/>
  <c r="Z41" i="14"/>
  <c r="Z69" i="21"/>
  <c r="X41" i="17"/>
  <c r="X41" i="14"/>
  <c r="X69" i="21"/>
  <c r="V41" i="17"/>
  <c r="V41" i="14"/>
  <c r="V69" i="21"/>
  <c r="Z40" i="17"/>
  <c r="Z40" i="14"/>
  <c r="Z68" i="21"/>
  <c r="X40" i="17"/>
  <c r="X40" i="14"/>
  <c r="X68" i="21"/>
  <c r="V40" i="17"/>
  <c r="V40" i="14"/>
  <c r="V68" i="21"/>
  <c r="Z39" i="17"/>
  <c r="Z67" i="21"/>
  <c r="Z39" i="14"/>
  <c r="X39" i="17"/>
  <c r="X67" i="21"/>
  <c r="X39" i="14"/>
  <c r="V39" i="17"/>
  <c r="V67" i="21"/>
  <c r="V39" i="14"/>
  <c r="Z38" i="17"/>
  <c r="Z38" i="14"/>
  <c r="Z66" i="21"/>
  <c r="X38" i="17"/>
  <c r="X38" i="14"/>
  <c r="X66" i="21"/>
  <c r="V38" i="17"/>
  <c r="V38" i="14"/>
  <c r="V66" i="21"/>
  <c r="Z37" i="17"/>
  <c r="Z37" i="14"/>
  <c r="Z65" i="21"/>
  <c r="X37" i="17"/>
  <c r="X37" i="14"/>
  <c r="X65" i="21"/>
  <c r="V37" i="17"/>
  <c r="V37" i="14"/>
  <c r="V65" i="21"/>
  <c r="Z36" i="17"/>
  <c r="Z64" i="21"/>
  <c r="Z36" i="14"/>
  <c r="X36" i="17"/>
  <c r="X64" i="21"/>
  <c r="X36" i="14"/>
  <c r="V36" i="17"/>
  <c r="V64" i="21"/>
  <c r="V36" i="14"/>
  <c r="Z35" i="17"/>
  <c r="Z63" i="21"/>
  <c r="Z35" i="14"/>
  <c r="X35" i="17"/>
  <c r="X63" i="21"/>
  <c r="X35" i="14"/>
  <c r="V35" i="17"/>
  <c r="V63" i="21"/>
  <c r="V35" i="14"/>
  <c r="Z34" i="17"/>
  <c r="Z34" i="14"/>
  <c r="Z62" i="21"/>
  <c r="X34" i="17"/>
  <c r="X34" i="14"/>
  <c r="X62" i="21"/>
  <c r="V34" i="17"/>
  <c r="V34" i="14"/>
  <c r="V62" i="21"/>
  <c r="Z33" i="17"/>
  <c r="Z33" i="14"/>
  <c r="Z61" i="21"/>
  <c r="X33" i="17"/>
  <c r="X33" i="14"/>
  <c r="X61" i="21"/>
  <c r="V33" i="17"/>
  <c r="V33" i="14"/>
  <c r="V61" i="21"/>
  <c r="Z32" i="17"/>
  <c r="Z32" i="14"/>
  <c r="Z60" i="21"/>
  <c r="X32" i="17"/>
  <c r="X32" i="14"/>
  <c r="X60" i="21"/>
  <c r="V32" i="17"/>
  <c r="V32" i="14"/>
  <c r="V60" i="21"/>
  <c r="Z31" i="17"/>
  <c r="Z31" i="14"/>
  <c r="Z59" i="21"/>
  <c r="X31" i="17"/>
  <c r="X31" i="14"/>
  <c r="X59" i="21"/>
  <c r="V31" i="17"/>
  <c r="V31" i="14"/>
  <c r="V59" i="21"/>
  <c r="Z30" i="17"/>
  <c r="Z30" i="14"/>
  <c r="Z58" i="21"/>
  <c r="X30" i="17"/>
  <c r="X30" i="14"/>
  <c r="X58" i="21"/>
  <c r="V30" i="17"/>
  <c r="V30" i="14"/>
  <c r="V58" i="21"/>
  <c r="Z29" i="17"/>
  <c r="Z29" i="14"/>
  <c r="Z57" i="21"/>
  <c r="X29" i="17"/>
  <c r="X29" i="14"/>
  <c r="X57" i="21"/>
  <c r="V29" i="17"/>
  <c r="V29" i="14"/>
  <c r="V57" i="21"/>
  <c r="Z28" i="17"/>
  <c r="Z28" i="14"/>
  <c r="Z56" i="21"/>
  <c r="X28" i="17"/>
  <c r="X28" i="14"/>
  <c r="X56" i="21"/>
  <c r="V28" i="17"/>
  <c r="V28" i="14"/>
  <c r="V56" i="21"/>
  <c r="Z27" i="17"/>
  <c r="Z55" i="21"/>
  <c r="Z27" i="14"/>
  <c r="X27" i="17"/>
  <c r="X27" i="14"/>
  <c r="X55" i="21"/>
  <c r="V27" i="17"/>
  <c r="V55" i="21"/>
  <c r="V27" i="14"/>
  <c r="Z181" i="17"/>
  <c r="Z181" i="14"/>
  <c r="Z209" i="21"/>
  <c r="X181" i="17"/>
  <c r="X181" i="14"/>
  <c r="X209" i="21"/>
  <c r="V181" i="17"/>
  <c r="V181" i="14"/>
  <c r="V209" i="21"/>
  <c r="Z180" i="17"/>
  <c r="Z180" i="14"/>
  <c r="Z208" i="21"/>
  <c r="X180" i="17"/>
  <c r="X180" i="14"/>
  <c r="X208" i="21"/>
  <c r="V180" i="17"/>
  <c r="V180" i="14"/>
  <c r="V208" i="21"/>
  <c r="Z179" i="17"/>
  <c r="Z179" i="14"/>
  <c r="Z207" i="21"/>
  <c r="X179" i="17"/>
  <c r="X179" i="14"/>
  <c r="X207" i="21"/>
  <c r="V179" i="17"/>
  <c r="V179" i="14"/>
  <c r="V207" i="21"/>
  <c r="Z178" i="17"/>
  <c r="Z178" i="14"/>
  <c r="Z206" i="21"/>
  <c r="X178" i="17"/>
  <c r="X178" i="14"/>
  <c r="X206" i="21"/>
  <c r="V178" i="17"/>
  <c r="V178" i="14"/>
  <c r="V206" i="21"/>
  <c r="Z26" i="17"/>
  <c r="Z26" i="14"/>
  <c r="Z54" i="21"/>
  <c r="X26" i="17"/>
  <c r="X26" i="14"/>
  <c r="X54" i="21"/>
  <c r="V26" i="17"/>
  <c r="V26" i="14"/>
  <c r="V54" i="21"/>
  <c r="Z25" i="17"/>
  <c r="Z25" i="14"/>
  <c r="Z53" i="21"/>
  <c r="X25" i="17"/>
  <c r="X25" i="14"/>
  <c r="X53" i="21"/>
  <c r="V25" i="17"/>
  <c r="V25" i="14"/>
  <c r="V53" i="21"/>
  <c r="Z24" i="17"/>
  <c r="Z24" i="14"/>
  <c r="Z52" i="21"/>
  <c r="X24" i="17"/>
  <c r="X24" i="14"/>
  <c r="X52" i="21"/>
  <c r="V24" i="17"/>
  <c r="V24" i="14"/>
  <c r="V52" i="21"/>
  <c r="Z23" i="17"/>
  <c r="Z23" i="14"/>
  <c r="Z51" i="21"/>
  <c r="X23" i="17"/>
  <c r="X23" i="14"/>
  <c r="X51" i="21"/>
  <c r="V23" i="17"/>
  <c r="V23" i="14"/>
  <c r="V51" i="21"/>
  <c r="Z22" i="17"/>
  <c r="Z22" i="14"/>
  <c r="Z50" i="21"/>
  <c r="X22" i="17"/>
  <c r="X22" i="14"/>
  <c r="X50" i="21"/>
  <c r="V22" i="17"/>
  <c r="V22" i="14"/>
  <c r="V50" i="21"/>
  <c r="Z21" i="17"/>
  <c r="Z21" i="14"/>
  <c r="Z49" i="21"/>
  <c r="X21" i="17"/>
  <c r="X21" i="14"/>
  <c r="X49" i="21"/>
  <c r="V21" i="17"/>
  <c r="V21" i="14"/>
  <c r="V49" i="21"/>
  <c r="Z20" i="17"/>
  <c r="Z20" i="14"/>
  <c r="Z48" i="21"/>
  <c r="X20" i="17"/>
  <c r="X20" i="14"/>
  <c r="X48" i="21"/>
  <c r="V20" i="17"/>
  <c r="V20" i="14"/>
  <c r="V48" i="21"/>
  <c r="Z19" i="17"/>
  <c r="Z19" i="14"/>
  <c r="Z47" i="21"/>
  <c r="X19" i="17"/>
  <c r="X19" i="14"/>
  <c r="X47" i="21"/>
  <c r="V19" i="17"/>
  <c r="V19" i="14"/>
  <c r="V47" i="21"/>
  <c r="Z18" i="17"/>
  <c r="Z18" i="14"/>
  <c r="Z46" i="21"/>
  <c r="X18" i="17"/>
  <c r="X18" i="14"/>
  <c r="X46" i="21"/>
  <c r="V18" i="17"/>
  <c r="V18" i="14"/>
  <c r="V46" i="21"/>
  <c r="Z17" i="17"/>
  <c r="Z17" i="14"/>
  <c r="Z45" i="21"/>
  <c r="X17" i="17"/>
  <c r="X17" i="14"/>
  <c r="X45" i="21"/>
  <c r="V17" i="17"/>
  <c r="V17" i="14"/>
  <c r="V45" i="21"/>
  <c r="Z16" i="17"/>
  <c r="Z16" i="14"/>
  <c r="Z44" i="21"/>
  <c r="X16" i="17"/>
  <c r="X16" i="14"/>
  <c r="X44" i="21"/>
  <c r="V16" i="17"/>
  <c r="V16" i="14"/>
  <c r="V44" i="21"/>
  <c r="Z15" i="17"/>
  <c r="Z15" i="14"/>
  <c r="Z43" i="21"/>
  <c r="X15" i="17"/>
  <c r="X43" i="21"/>
  <c r="X15" i="14"/>
  <c r="V15" i="17"/>
  <c r="V43" i="21"/>
  <c r="V15" i="14"/>
  <c r="Z14" i="17"/>
  <c r="Z14" i="14"/>
  <c r="Z42" i="21"/>
  <c r="X14" i="17"/>
  <c r="X14" i="14"/>
  <c r="X42" i="21"/>
  <c r="V14" i="17"/>
  <c r="V14" i="14"/>
  <c r="V42" i="21"/>
  <c r="Z177" i="17"/>
  <c r="Z177" i="14"/>
  <c r="Z205" i="21"/>
  <c r="X177" i="17"/>
  <c r="X177" i="14"/>
  <c r="X205" i="21"/>
  <c r="V177" i="17"/>
  <c r="V177" i="14"/>
  <c r="V205" i="21"/>
  <c r="Z13" i="17"/>
  <c r="Z13" i="14"/>
  <c r="Z41" i="21"/>
  <c r="X13" i="17"/>
  <c r="X13" i="14"/>
  <c r="X41" i="21"/>
  <c r="V13" i="17"/>
  <c r="V13" i="14"/>
  <c r="V41" i="21"/>
  <c r="Z12" i="17"/>
  <c r="Z12" i="14"/>
  <c r="Z40" i="21"/>
  <c r="X12" i="17"/>
  <c r="X12" i="14"/>
  <c r="X40" i="21"/>
  <c r="V12" i="17"/>
  <c r="V12" i="14"/>
  <c r="V40" i="21"/>
  <c r="Z11" i="17"/>
  <c r="Z11" i="14"/>
  <c r="Z39" i="21"/>
  <c r="X11" i="17"/>
  <c r="X11" i="14"/>
  <c r="X39" i="21"/>
  <c r="V11" i="17"/>
  <c r="V11" i="14"/>
  <c r="V39" i="21"/>
  <c r="Z10" i="17"/>
  <c r="Z10" i="14"/>
  <c r="Z38" i="21"/>
  <c r="X10" i="17"/>
  <c r="X10" i="14"/>
  <c r="X38" i="21"/>
  <c r="V10" i="17"/>
  <c r="V10" i="14"/>
  <c r="V38" i="21"/>
  <c r="Z9" i="17"/>
  <c r="Z9" i="14"/>
  <c r="Z37" i="21"/>
  <c r="X9" i="17"/>
  <c r="X9" i="14"/>
  <c r="X37" i="21"/>
  <c r="V9" i="17"/>
  <c r="V9" i="14"/>
  <c r="V37" i="21"/>
  <c r="Z8" i="17"/>
  <c r="Z8" i="14"/>
  <c r="Z36" i="21"/>
  <c r="X8" i="17"/>
  <c r="X8" i="14"/>
  <c r="X36" i="21"/>
  <c r="V8" i="17"/>
  <c r="V8" i="14"/>
  <c r="V36" i="21"/>
  <c r="Z7" i="17"/>
  <c r="Z7" i="14"/>
  <c r="Z35" i="21"/>
  <c r="X7" i="17"/>
  <c r="X7" i="14"/>
  <c r="X35" i="21"/>
  <c r="V7" i="17"/>
  <c r="V7" i="14"/>
  <c r="V35" i="21"/>
  <c r="Z6" i="17"/>
  <c r="Z6" i="14"/>
  <c r="Z34" i="21"/>
  <c r="X6" i="17"/>
  <c r="X6" i="14"/>
  <c r="X34" i="21"/>
  <c r="V6" i="17"/>
  <c r="V6" i="14"/>
  <c r="V34" i="21"/>
  <c r="Q216" i="8"/>
  <c r="Q195" i="8"/>
  <c r="Q202" i="8"/>
  <c r="Q124" i="8"/>
  <c r="Q128" i="8"/>
  <c r="Q137" i="8"/>
  <c r="Q145" i="8"/>
  <c r="Q153" i="8"/>
  <c r="Q159" i="8"/>
  <c r="Q116" i="8"/>
  <c r="Q173" i="8"/>
  <c r="Q227" i="8"/>
  <c r="Q76" i="8"/>
  <c r="Q72" i="8"/>
  <c r="H253" i="8"/>
  <c r="G253" i="8"/>
  <c r="Q140" i="8"/>
  <c r="Q144" i="8"/>
  <c r="Q148" i="8"/>
  <c r="Q152" i="8"/>
  <c r="Q114" i="8"/>
  <c r="Q158" i="8"/>
  <c r="Q162" i="8"/>
  <c r="Q166" i="8"/>
  <c r="Q168" i="8"/>
  <c r="Q172" i="8"/>
  <c r="Q176" i="8"/>
  <c r="Q180" i="8"/>
  <c r="Q230" i="8"/>
  <c r="Q182" i="8"/>
  <c r="Q183" i="8"/>
  <c r="Q186" i="8"/>
  <c r="Q238" i="8"/>
  <c r="Q187" i="8"/>
  <c r="Q243" i="8"/>
  <c r="Q190" i="8"/>
  <c r="Q193" i="8"/>
  <c r="Q196" i="8"/>
  <c r="Q210" i="8"/>
  <c r="Q85" i="8"/>
  <c r="Q88" i="8"/>
  <c r="Q139" i="8"/>
  <c r="Q147" i="8"/>
  <c r="Q155" i="8"/>
  <c r="Q248" i="8"/>
  <c r="H10" i="8"/>
  <c r="Q33" i="8"/>
  <c r="I252" i="8"/>
  <c r="I251" i="8"/>
  <c r="H19" i="8"/>
  <c r="H11" i="8"/>
  <c r="H8" i="8"/>
  <c r="H5" i="8"/>
  <c r="H21" i="8"/>
  <c r="H6" i="8"/>
  <c r="H9" i="8"/>
  <c r="H20" i="8"/>
  <c r="J251" i="8"/>
  <c r="J252" i="8"/>
  <c r="H22" i="8"/>
  <c r="H7" i="8"/>
  <c r="H24" i="8"/>
  <c r="H23" i="8"/>
  <c r="Q120" i="8"/>
  <c r="Q192" i="8"/>
  <c r="Q83" i="8"/>
  <c r="Q79" i="8"/>
  <c r="Q69" i="8"/>
  <c r="Q80" i="8"/>
  <c r="Q77" i="8"/>
  <c r="Q203" i="8"/>
  <c r="Q34" i="8"/>
  <c r="Q70" i="8"/>
  <c r="Q231" i="8"/>
  <c r="Q177" i="8"/>
  <c r="Q169" i="8"/>
  <c r="Q163" i="8"/>
  <c r="Q115" i="8"/>
  <c r="Q149" i="8"/>
  <c r="Q141" i="8"/>
  <c r="Q242" i="8"/>
  <c r="Q237" i="8"/>
  <c r="Q234" i="8"/>
  <c r="Q229" i="8"/>
  <c r="Q175" i="8"/>
  <c r="Q167" i="8"/>
  <c r="Q161" i="8"/>
  <c r="I253" i="8"/>
  <c r="Q240" i="8"/>
  <c r="Q185" i="8"/>
  <c r="Q132" i="8"/>
  <c r="Q179" i="8"/>
  <c r="Q171" i="8"/>
  <c r="Q165" i="8"/>
  <c r="Q157" i="8"/>
  <c r="Q151" i="8"/>
  <c r="Q143" i="8"/>
  <c r="Q214" i="8"/>
  <c r="Q37" i="8"/>
  <c r="Q73" i="8"/>
  <c r="Q81" i="8"/>
  <c r="Q74" i="8"/>
  <c r="Q35" i="8"/>
  <c r="O251" i="8"/>
  <c r="Q226" i="8"/>
  <c r="Q222" i="8"/>
  <c r="Q218" i="8"/>
  <c r="Q64" i="8"/>
  <c r="Q60" i="8"/>
  <c r="Q56" i="8"/>
  <c r="Q207" i="8"/>
  <c r="Q52" i="8"/>
  <c r="Q48" i="8"/>
  <c r="Q44" i="8"/>
  <c r="Q41" i="8"/>
  <c r="Q127" i="8"/>
  <c r="Q122" i="8"/>
  <c r="Q199" i="8"/>
  <c r="Q197" i="8"/>
  <c r="Q93" i="8"/>
  <c r="Q90" i="8"/>
  <c r="Q86" i="8"/>
  <c r="J24" i="8"/>
  <c r="J7" i="8"/>
  <c r="Q191" i="8"/>
  <c r="Q188" i="8"/>
  <c r="Q236" i="8"/>
  <c r="Q232" i="8"/>
  <c r="Q84" i="8"/>
  <c r="Q246" i="8"/>
  <c r="Q174" i="8"/>
  <c r="Q160" i="8"/>
  <c r="Q146" i="8"/>
  <c r="Q75" i="8"/>
  <c r="Q245" i="8"/>
  <c r="Q109" i="8"/>
  <c r="Q220" i="8"/>
  <c r="Q219" i="8"/>
  <c r="Q100" i="8"/>
  <c r="Q94" i="8"/>
  <c r="Q68" i="8"/>
  <c r="Q136" i="8"/>
  <c r="Q225" i="8"/>
  <c r="Q108" i="8"/>
  <c r="Q107" i="8"/>
  <c r="Q105" i="8"/>
  <c r="Q102" i="8"/>
  <c r="Q99" i="8"/>
  <c r="Q96" i="8"/>
  <c r="Q67" i="8"/>
  <c r="Q63" i="8"/>
  <c r="Q59" i="8"/>
  <c r="Q55" i="8"/>
  <c r="Q206" i="8"/>
  <c r="Q51" i="8"/>
  <c r="Q47" i="8"/>
  <c r="Q43" i="8"/>
  <c r="Q40" i="8"/>
  <c r="J253" i="8"/>
  <c r="Q131" i="8"/>
  <c r="Q126" i="8"/>
  <c r="Q121" i="8"/>
  <c r="Q201" i="8"/>
  <c r="Q92" i="8"/>
  <c r="Q89" i="8"/>
  <c r="Q212" i="8"/>
  <c r="Q38" i="8"/>
  <c r="J10" i="8"/>
  <c r="J22" i="8"/>
  <c r="H12" i="8"/>
  <c r="Q244" i="8"/>
  <c r="Q134" i="8"/>
  <c r="Q184" i="8"/>
  <c r="Q211" i="8"/>
  <c r="Q36" i="8"/>
  <c r="H26" i="8"/>
  <c r="J9" i="8"/>
  <c r="Q181" i="8"/>
  <c r="Q170" i="8"/>
  <c r="Q156" i="8"/>
  <c r="Q142" i="8"/>
  <c r="Q71" i="8"/>
  <c r="J21" i="8"/>
  <c r="Q113" i="8"/>
  <c r="Q111" i="8"/>
  <c r="Q224" i="8"/>
  <c r="Q106" i="8"/>
  <c r="Q104" i="8"/>
  <c r="Q204" i="8"/>
  <c r="Q98" i="8"/>
  <c r="Q95" i="8"/>
  <c r="H25" i="8"/>
  <c r="Q66" i="8"/>
  <c r="Q62" i="8"/>
  <c r="Q58" i="8"/>
  <c r="Q209" i="8"/>
  <c r="Q54" i="8"/>
  <c r="Q50" i="8"/>
  <c r="Q46" i="8"/>
  <c r="Q42" i="8"/>
  <c r="Q39" i="8"/>
  <c r="Q125" i="8"/>
  <c r="Q119" i="8"/>
  <c r="Q135" i="8"/>
  <c r="Q215" i="8"/>
  <c r="Q213" i="8"/>
  <c r="J23" i="8"/>
  <c r="Q200" i="8"/>
  <c r="Q189" i="8"/>
  <c r="Q239" i="8"/>
  <c r="Q235" i="8"/>
  <c r="J19" i="8"/>
  <c r="J5" i="8"/>
  <c r="O252" i="8"/>
  <c r="Q228" i="8"/>
  <c r="Q117" i="8"/>
  <c r="Q154" i="8"/>
  <c r="Q138" i="8"/>
  <c r="Q82" i="8"/>
  <c r="J8" i="8"/>
  <c r="J6" i="8"/>
  <c r="Q112" i="8"/>
  <c r="Q110" i="8"/>
  <c r="Q223" i="8"/>
  <c r="Q221" i="8"/>
  <c r="Q103" i="8"/>
  <c r="Q101" i="8"/>
  <c r="Q97" i="8"/>
  <c r="Q217" i="8"/>
  <c r="Q65" i="8"/>
  <c r="Q61" i="8"/>
  <c r="Q57" i="8"/>
  <c r="Q208" i="8"/>
  <c r="Q53" i="8"/>
  <c r="Q49" i="8"/>
  <c r="Q45" i="8"/>
  <c r="Q205" i="8"/>
  <c r="Q129" i="8"/>
  <c r="Q123" i="8"/>
  <c r="Q118" i="8"/>
  <c r="Q198" i="8"/>
  <c r="Q91" i="8"/>
  <c r="Q87" i="8"/>
  <c r="J11" i="8"/>
  <c r="Q194" i="8"/>
  <c r="Q241" i="8"/>
  <c r="Q133" i="8"/>
  <c r="Q233" i="8"/>
  <c r="J20" i="8"/>
  <c r="O256" i="8"/>
  <c r="Q247" i="8"/>
  <c r="Q178" i="8"/>
  <c r="Q164" i="8"/>
  <c r="Q150" i="8"/>
  <c r="Q78" i="8"/>
  <c r="O253" i="8"/>
  <c r="Q251" i="8"/>
  <c r="P252" i="8"/>
  <c r="Q252" i="8"/>
  <c r="P251" i="8"/>
  <c r="P253" i="8"/>
  <c r="J26" i="8"/>
  <c r="J12" i="8"/>
  <c r="J25" i="8"/>
  <c r="Q253" i="8"/>
  <c r="P26" i="8"/>
  <c r="P12" i="8"/>
</calcChain>
</file>

<file path=xl/comments1.xml><?xml version="1.0" encoding="utf-8"?>
<comments xmlns="http://schemas.openxmlformats.org/spreadsheetml/2006/main">
  <authors>
    <author>MCMF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MCMF:</t>
        </r>
        <r>
          <rPr>
            <sz val="9"/>
            <color indexed="81"/>
            <rFont val="Tahoma"/>
            <family val="2"/>
          </rPr>
          <t xml:space="preserve">
buscar indice de gini diferente a este y al banco mundial
</t>
        </r>
      </text>
    </comment>
  </commentList>
</comments>
</file>

<file path=xl/sharedStrings.xml><?xml version="1.0" encoding="utf-8"?>
<sst xmlns="http://schemas.openxmlformats.org/spreadsheetml/2006/main" count="5398" uniqueCount="1036">
  <si>
    <t>Región</t>
  </si>
  <si>
    <t>ISO país</t>
  </si>
  <si>
    <t>Valor Expuesto</t>
  </si>
  <si>
    <t>PAE</t>
  </si>
  <si>
    <t>PML</t>
  </si>
  <si>
    <t>Indicadores de riesgo</t>
  </si>
  <si>
    <t>Posición PAE</t>
  </si>
  <si>
    <t>Posición PML</t>
  </si>
  <si>
    <t>Posición PAE/GNE</t>
  </si>
  <si>
    <t>Posición PAE/GGC</t>
  </si>
  <si>
    <t>Posición PML/GDP</t>
  </si>
  <si>
    <t>Posición PML/GNI</t>
  </si>
  <si>
    <t>GNE</t>
  </si>
  <si>
    <t>PAE/GNE</t>
  </si>
  <si>
    <t>GGC</t>
  </si>
  <si>
    <t>PAE/GGC</t>
  </si>
  <si>
    <t>GDP</t>
  </si>
  <si>
    <t>PML/GDP</t>
  </si>
  <si>
    <t>GNI</t>
  </si>
  <si>
    <t>PML/GNI</t>
  </si>
  <si>
    <t>[millones]</t>
  </si>
  <si>
    <r>
      <t>[</t>
    </r>
    <r>
      <rPr>
        <b/>
        <sz val="11"/>
        <color theme="8" tint="-0.499984740745262"/>
        <rFont val="Calibri"/>
        <family val="2"/>
      </rPr>
      <t>‰</t>
    </r>
    <r>
      <rPr>
        <b/>
        <sz val="7.7"/>
        <color theme="8" tint="-0.499984740745262"/>
        <rFont val="Calibri"/>
        <family val="2"/>
      </rPr>
      <t>]</t>
    </r>
  </si>
  <si>
    <r>
      <t>[</t>
    </r>
    <r>
      <rPr>
        <b/>
        <sz val="11"/>
        <color theme="8" tint="-0.499984740745262"/>
        <rFont val="Calibri"/>
        <family val="2"/>
      </rPr>
      <t>%</t>
    </r>
    <r>
      <rPr>
        <b/>
        <sz val="7.7"/>
        <color theme="8" tint="-0.499984740745262"/>
        <rFont val="Calibri"/>
        <family val="2"/>
      </rPr>
      <t>]</t>
    </r>
  </si>
  <si>
    <t>Asia</t>
  </si>
  <si>
    <t>g1</t>
  </si>
  <si>
    <t>SLB</t>
  </si>
  <si>
    <t>SLB_Eq_V2V4_Total.res</t>
  </si>
  <si>
    <t>Europe</t>
  </si>
  <si>
    <t>g2</t>
  </si>
  <si>
    <t>PHL</t>
  </si>
  <si>
    <t>PHL_Eq_V2V4_Total.res</t>
  </si>
  <si>
    <t>Australia</t>
  </si>
  <si>
    <t>g3</t>
  </si>
  <si>
    <t>JPN</t>
  </si>
  <si>
    <t>JPN_Eq_V2V4_Total.res</t>
  </si>
  <si>
    <t>Pacific</t>
  </si>
  <si>
    <t>BTN</t>
  </si>
  <si>
    <t>BTN_Eq_V2V4_Total.res</t>
  </si>
  <si>
    <t>Caribbean</t>
  </si>
  <si>
    <t>g4</t>
  </si>
  <si>
    <t>GEO</t>
  </si>
  <si>
    <t>GEO_Eq_V2V4_Total.res</t>
  </si>
  <si>
    <t>North America</t>
  </si>
  <si>
    <t>KGZ</t>
  </si>
  <si>
    <t>KGZ_Eq_V2V4_Total.res</t>
  </si>
  <si>
    <t>Latin America</t>
  </si>
  <si>
    <t>VUT</t>
  </si>
  <si>
    <t>VUT_Eq_V2V4_Total.res</t>
  </si>
  <si>
    <t>North Africa</t>
  </si>
  <si>
    <t>g5</t>
  </si>
  <si>
    <t>LBN</t>
  </si>
  <si>
    <t>LBN_Eq_V2V4_Total.res</t>
  </si>
  <si>
    <t>Sub Saharan Africa</t>
  </si>
  <si>
    <t>AZE</t>
  </si>
  <si>
    <t>AZE_Eq_V2V4_Total.res</t>
  </si>
  <si>
    <t>ARM</t>
  </si>
  <si>
    <t>ARM_Eq_V2V4_Total.res</t>
  </si>
  <si>
    <t>CYP</t>
  </si>
  <si>
    <t>CYP_Eq_V2V4_Total.res</t>
  </si>
  <si>
    <t>UZB</t>
  </si>
  <si>
    <t>UZB_Eq_V2V4_Total.res</t>
  </si>
  <si>
    <t>TJK</t>
  </si>
  <si>
    <t>TJK_Eq_V2V4_Total.res</t>
  </si>
  <si>
    <t>TUR</t>
  </si>
  <si>
    <t>TUR_Eq_V2V4_Total.res</t>
  </si>
  <si>
    <t>AFG</t>
  </si>
  <si>
    <t>FJI</t>
  </si>
  <si>
    <t>FJI_Eq_V2V4_Total.res</t>
  </si>
  <si>
    <t>ISR</t>
  </si>
  <si>
    <t>ISR_Eq_V2V4_Total.res</t>
  </si>
  <si>
    <t>BGD</t>
  </si>
  <si>
    <t>BGD_Eq_V2V4_Total.res</t>
  </si>
  <si>
    <t>JOR</t>
  </si>
  <si>
    <t>JOR_Eq_V2V4_Total.res</t>
  </si>
  <si>
    <t>PNG</t>
  </si>
  <si>
    <t>PNG_Eq_V2V4_Total.res</t>
  </si>
  <si>
    <t>PAK</t>
  </si>
  <si>
    <t>PAK_Eq_V2V4_Total.res</t>
  </si>
  <si>
    <t>SYR</t>
  </si>
  <si>
    <t>SYR_Eq_V2V4_Total.res</t>
  </si>
  <si>
    <t>TKM</t>
  </si>
  <si>
    <t>TKM_Eq_V2V4_Total.res</t>
  </si>
  <si>
    <t>KAZ</t>
  </si>
  <si>
    <t>KAZ_Eq_V2V4_Total.res</t>
  </si>
  <si>
    <t>IDN</t>
  </si>
  <si>
    <t>IDN_Eq_V2V4_Total.res</t>
  </si>
  <si>
    <t>IRQ</t>
  </si>
  <si>
    <t>IRQ_Eq_V2V4_Total.res</t>
  </si>
  <si>
    <t>MNG</t>
  </si>
  <si>
    <t>MNG_Eq_V2V4_Total.res</t>
  </si>
  <si>
    <t>MYS</t>
  </si>
  <si>
    <t>MYS_Eq_V2V4_Total.res</t>
  </si>
  <si>
    <t>HKG</t>
  </si>
  <si>
    <t>HKG_Eq_V2V4_Total.res</t>
  </si>
  <si>
    <t>THA</t>
  </si>
  <si>
    <t>THA_Eq_V2V4_Total.res</t>
  </si>
  <si>
    <t>CHN</t>
  </si>
  <si>
    <t>CHN_Eq_V2V4_Total.res</t>
  </si>
  <si>
    <t>IND</t>
  </si>
  <si>
    <t>IND_Eq_V2V4_Total.res</t>
  </si>
  <si>
    <t>LAO</t>
  </si>
  <si>
    <t>LAO_Eq_V2V4_Total.res</t>
  </si>
  <si>
    <t>KOR</t>
  </si>
  <si>
    <t>KOR_Eq_V2V4_Total.res</t>
  </si>
  <si>
    <t>VNM</t>
  </si>
  <si>
    <t>VNM_Eq_V2V4_Total.res</t>
  </si>
  <si>
    <t>KHM</t>
  </si>
  <si>
    <t>KHM_Eq_V2V4_Total.res</t>
  </si>
  <si>
    <t>LKA</t>
  </si>
  <si>
    <t>LKA_Eq_V2V4_Total.res</t>
  </si>
  <si>
    <t>ARE</t>
  </si>
  <si>
    <t>ARE_Eq_V2V4_Total.res</t>
  </si>
  <si>
    <t>MAC</t>
  </si>
  <si>
    <t>MAC_Eq_V2V4_Total.res</t>
  </si>
  <si>
    <t>SAU</t>
  </si>
  <si>
    <t>SAU_Eq_V2V4_Total.res</t>
  </si>
  <si>
    <t>NPL</t>
  </si>
  <si>
    <t>NPL_Eq_V2V4_Total.res</t>
  </si>
  <si>
    <t>NCL</t>
  </si>
  <si>
    <t>NCL_Eq_V2V4_Total.res</t>
  </si>
  <si>
    <t>IRN</t>
  </si>
  <si>
    <t>IRN_Eq_V2V4_Total.res</t>
  </si>
  <si>
    <t>KWT</t>
  </si>
  <si>
    <t>KWT_Eq_V2V4_Total.res</t>
  </si>
  <si>
    <t>YEM</t>
  </si>
  <si>
    <t>YEM_Eq_V2V4_Total.res</t>
  </si>
  <si>
    <t>BRN</t>
  </si>
  <si>
    <t>BRN_Eq_V2V4_Total.res</t>
  </si>
  <si>
    <t>OMN</t>
  </si>
  <si>
    <t>OMN_Eq_V2V4_Total.res</t>
  </si>
  <si>
    <t>BHR</t>
  </si>
  <si>
    <t>BHR_Eq_V2V4_Total.res</t>
  </si>
  <si>
    <t>TWN</t>
  </si>
  <si>
    <t>TWN_Eq_V2V4_Total.res</t>
  </si>
  <si>
    <t>MMR</t>
  </si>
  <si>
    <t>MMR_Eq_V2V4_Total.res</t>
  </si>
  <si>
    <t>PRK</t>
  </si>
  <si>
    <t>PRK_Eq_V2V4_Total.res</t>
  </si>
  <si>
    <t>QAT</t>
  </si>
  <si>
    <t>QAT_Eq_V2V4_Total.res</t>
  </si>
  <si>
    <t>GRC</t>
  </si>
  <si>
    <t>GRC_Eq_V2V4_Total.res</t>
  </si>
  <si>
    <t>ISL</t>
  </si>
  <si>
    <t>ISL_Eq_V2V4_Total.res</t>
  </si>
  <si>
    <t>ALB</t>
  </si>
  <si>
    <t>ALB_Eq_V2V4_Total.res</t>
  </si>
  <si>
    <t>BGR</t>
  </si>
  <si>
    <t>BGR_Eq_V2V4_Total.res</t>
  </si>
  <si>
    <t>SVN</t>
  </si>
  <si>
    <t>SVN_Eq_V2V4_Total.res</t>
  </si>
  <si>
    <t>ITA</t>
  </si>
  <si>
    <t>ITA_Eq_V2V4_Total.res</t>
  </si>
  <si>
    <t>AUT</t>
  </si>
  <si>
    <t>AUT_Eq_V2V4_Total.res</t>
  </si>
  <si>
    <t>MNE</t>
  </si>
  <si>
    <t>MNE_Eq_V2V4_Total.res</t>
  </si>
  <si>
    <t>HRV</t>
  </si>
  <si>
    <t>HRV_Eq_V2V4_Total.res</t>
  </si>
  <si>
    <t>CHE</t>
  </si>
  <si>
    <t>CHE_Eq_V2V4_Total.res</t>
  </si>
  <si>
    <t>MKD</t>
  </si>
  <si>
    <t>MKD_Eq_V2V4_Total.res</t>
  </si>
  <si>
    <t>DEU</t>
  </si>
  <si>
    <t>DEU_Eq_V2V4_Total.res</t>
  </si>
  <si>
    <t>GBR</t>
  </si>
  <si>
    <t>GBR_Eq_V2V4_Total.res</t>
  </si>
  <si>
    <t>HUN</t>
  </si>
  <si>
    <t>HUN_Eq_V2V4_Total.res</t>
  </si>
  <si>
    <t>MDA</t>
  </si>
  <si>
    <t>MDA_Eq_V2V4_Total.res</t>
  </si>
  <si>
    <t>NLD</t>
  </si>
  <si>
    <t>NLD_Eq_V2V4_Total.res</t>
  </si>
  <si>
    <t>BEL</t>
  </si>
  <si>
    <t>BEL_Eq_V2V4_Total.res</t>
  </si>
  <si>
    <t>SVK</t>
  </si>
  <si>
    <t>SVK_Eq_V2V4_Total.res</t>
  </si>
  <si>
    <t>CZE</t>
  </si>
  <si>
    <t>CZE_Eq_V2V4_Total.res</t>
  </si>
  <si>
    <t>POL</t>
  </si>
  <si>
    <t>POL_Eq_V2V4_Total.res</t>
  </si>
  <si>
    <t>BIH</t>
  </si>
  <si>
    <t>BIH_Eq_V2V4_Total.res</t>
  </si>
  <si>
    <t>ESP</t>
  </si>
  <si>
    <t>ESP_Eq_V2V4_Total.res</t>
  </si>
  <si>
    <t>SRB</t>
  </si>
  <si>
    <t>SRB_Eq_V2V4_Total.res</t>
  </si>
  <si>
    <t>FRA</t>
  </si>
  <si>
    <t>FRA_Eq_V2V4_Total.res</t>
  </si>
  <si>
    <t>LUX</t>
  </si>
  <si>
    <t>LUX_Eq_V2V4_Total.res</t>
  </si>
  <si>
    <t>IRL</t>
  </si>
  <si>
    <t>IRL_Eq_V2V4_Total.res</t>
  </si>
  <si>
    <t>PRT</t>
  </si>
  <si>
    <t>PRT_Eq_V2V4_Total.res</t>
  </si>
  <si>
    <t>UKR</t>
  </si>
  <si>
    <t>UKR_Eq_V2V4_Total.res</t>
  </si>
  <si>
    <t>EST</t>
  </si>
  <si>
    <t>EST_Eq_V2V4_Total.res</t>
  </si>
  <si>
    <t>RUS</t>
  </si>
  <si>
    <t>RUS_Eq_V2V4_Total.res</t>
  </si>
  <si>
    <t>LTU</t>
  </si>
  <si>
    <t>LTU_Eq_V2V4_Total.res</t>
  </si>
  <si>
    <t>LVA</t>
  </si>
  <si>
    <t>LVA_Eq_V2V4_Total.res</t>
  </si>
  <si>
    <t>NOR</t>
  </si>
  <si>
    <t>NOR_Eq_V2V4_Total.res</t>
  </si>
  <si>
    <t>DNK</t>
  </si>
  <si>
    <t>DNK_Eq_V2V4_Total.res</t>
  </si>
  <si>
    <t>BLR</t>
  </si>
  <si>
    <t>BLR_Eq_V2V4_Total.res</t>
  </si>
  <si>
    <t>FIN</t>
  </si>
  <si>
    <t>FIN_Eq_V2V4_Total.res</t>
  </si>
  <si>
    <t>SWE</t>
  </si>
  <si>
    <t>SWE_Eq_V2V4_Total.res</t>
  </si>
  <si>
    <t>SMR</t>
  </si>
  <si>
    <t>SMR_Eq_V2V4_Total.res</t>
  </si>
  <si>
    <t>LIE</t>
  </si>
  <si>
    <t>LIE_Eq_V2V4_Total.res</t>
  </si>
  <si>
    <t>MCO</t>
  </si>
  <si>
    <t>MCO_Eq_V2V4_Total.res</t>
  </si>
  <si>
    <t>GIB</t>
  </si>
  <si>
    <t>GIB_Eq_V2V4_Total.res</t>
  </si>
  <si>
    <t>FRO</t>
  </si>
  <si>
    <t>FRO_Eq_V2V4_Total.res</t>
  </si>
  <si>
    <t>TON</t>
  </si>
  <si>
    <t>TON_Eq_V2V4_Total.res</t>
  </si>
  <si>
    <t>PLW</t>
  </si>
  <si>
    <t>PLW_Eq_V2V4_Total.res</t>
  </si>
  <si>
    <t>MLT</t>
  </si>
  <si>
    <t>MLT_Eq_V2V4_Total.res</t>
  </si>
  <si>
    <t>WSM</t>
  </si>
  <si>
    <t>WSM_Eq_V2V4_Total.res</t>
  </si>
  <si>
    <t>SGP</t>
  </si>
  <si>
    <t>SGP_Eq_V2V4_Total.res</t>
  </si>
  <si>
    <t>NZL</t>
  </si>
  <si>
    <t>NZL_Eq_V2V4_Total.res</t>
  </si>
  <si>
    <t>AUS</t>
  </si>
  <si>
    <t>AUS_Eq_V2V4_Total.res</t>
  </si>
  <si>
    <t>PYF</t>
  </si>
  <si>
    <t>PYF_Eq_V2V4_Total.res</t>
  </si>
  <si>
    <t>MDV</t>
  </si>
  <si>
    <t>MDV_Eq_V2V4_Total.res</t>
  </si>
  <si>
    <t>FSM</t>
  </si>
  <si>
    <t>FSM_Eq_V2V4_Total.res</t>
  </si>
  <si>
    <t>TTO</t>
  </si>
  <si>
    <t>TTO_Eq_V2V4_Total.res</t>
  </si>
  <si>
    <t>ATG</t>
  </si>
  <si>
    <t>ATG_Eq_V2V4_Total.res</t>
  </si>
  <si>
    <t>DMA</t>
  </si>
  <si>
    <t>DMA_Eq_V2V4_Total.res</t>
  </si>
  <si>
    <t>GRD</t>
  </si>
  <si>
    <t>GRD_Eq_V2V4_Total.res</t>
  </si>
  <si>
    <t>HND</t>
  </si>
  <si>
    <t>HND_Eq_V2V4_Total.res</t>
  </si>
  <si>
    <t>VCT</t>
  </si>
  <si>
    <t>VCT_Eq_V2V4_Total.res</t>
  </si>
  <si>
    <t>SLV</t>
  </si>
  <si>
    <t>SLV_Eq_V2V4_Total.res</t>
  </si>
  <si>
    <t>NIC</t>
  </si>
  <si>
    <t>NIC_Eq_V2V4_Total.res</t>
  </si>
  <si>
    <t>DOM</t>
  </si>
  <si>
    <t>DOM_Eq_V2V4_Total.res</t>
  </si>
  <si>
    <t>JAM</t>
  </si>
  <si>
    <t>JAM_Eq_V2V4_Total.res</t>
  </si>
  <si>
    <t>CRI</t>
  </si>
  <si>
    <t>CRI_Eq_V2V4_Total.res</t>
  </si>
  <si>
    <t>ECU</t>
  </si>
  <si>
    <t>ECU_Eq_V2V4_Total.res</t>
  </si>
  <si>
    <t>COL</t>
  </si>
  <si>
    <t>COL_Eq_V2V4_Total.res</t>
  </si>
  <si>
    <t>PER</t>
  </si>
  <si>
    <t>PER_Eq_V2V4_Total.res</t>
  </si>
  <si>
    <t>LCA</t>
  </si>
  <si>
    <t>LCA_Eq_V2V4_Total.res</t>
  </si>
  <si>
    <t>GTM</t>
  </si>
  <si>
    <t>GTM_Eq_V2V4_Total.res</t>
  </si>
  <si>
    <t>CHL</t>
  </si>
  <si>
    <t>CHL_Eq_V2V4_Total.res</t>
  </si>
  <si>
    <t>BOL</t>
  </si>
  <si>
    <t>BOL_Eq_V2V4_Total.res</t>
  </si>
  <si>
    <t>PAN</t>
  </si>
  <si>
    <t>PAN_Eq_V2V4_Total.res</t>
  </si>
  <si>
    <t>MEX</t>
  </si>
  <si>
    <t>MEX_Eq_V2V4_Total.res</t>
  </si>
  <si>
    <t>VEN</t>
  </si>
  <si>
    <t>VEN_Eq_V2V4_Total.res</t>
  </si>
  <si>
    <t>BLZ</t>
  </si>
  <si>
    <t>BLZ_Eq_V2V4_Total.res</t>
  </si>
  <si>
    <t>ARG</t>
  </si>
  <si>
    <t>ARG_Eq_V2V4_Total.res</t>
  </si>
  <si>
    <t>CAN</t>
  </si>
  <si>
    <t>CAN_Eq_V2V4_Total.res</t>
  </si>
  <si>
    <t>GUY</t>
  </si>
  <si>
    <t>GUY_Eq_V2V4_Total.res</t>
  </si>
  <si>
    <t>HTI</t>
  </si>
  <si>
    <t>HTI_Eq_V2V4_Total.res</t>
  </si>
  <si>
    <t>BRB</t>
  </si>
  <si>
    <t>BRB_Eq_V2V4_Total.res</t>
  </si>
  <si>
    <t>BHS</t>
  </si>
  <si>
    <t>BHS_Eq_V2V4_Total.res</t>
  </si>
  <si>
    <t>BRA</t>
  </si>
  <si>
    <t>BRA_Eq_V2V4_Total.res</t>
  </si>
  <si>
    <t>VIR</t>
  </si>
  <si>
    <t>VIR_Eq_V2V4_Total.res</t>
  </si>
  <si>
    <t>PRI</t>
  </si>
  <si>
    <t>PRI_Eq_V2V4_Total.res</t>
  </si>
  <si>
    <t>ABW</t>
  </si>
  <si>
    <t>ABW_Eq_V2V4_Total.res</t>
  </si>
  <si>
    <t>CUB</t>
  </si>
  <si>
    <t>CUB_Eq_V2V4_Total.res</t>
  </si>
  <si>
    <t>KNA</t>
  </si>
  <si>
    <t>KNA_Eq_V2V4_Total.res</t>
  </si>
  <si>
    <t>PRY</t>
  </si>
  <si>
    <t>PRY_Eq_V2V4_Total.res</t>
  </si>
  <si>
    <t>SUR</t>
  </si>
  <si>
    <t>SUR_Eq_V2V4_Total.res</t>
  </si>
  <si>
    <t>URY</t>
  </si>
  <si>
    <t>URY_Eq_V2V4_Total.res</t>
  </si>
  <si>
    <t>USA</t>
  </si>
  <si>
    <t>USA_Eq_V2V4_Total.res</t>
  </si>
  <si>
    <t>VGB</t>
  </si>
  <si>
    <t>VGB_Eq_V2V4_Total.res</t>
  </si>
  <si>
    <t>AIA</t>
  </si>
  <si>
    <t>AIA_Eq_V2V4_Total.res</t>
  </si>
  <si>
    <t>GLP</t>
  </si>
  <si>
    <t>GLP_Eq_V2V4_Total.res</t>
  </si>
  <si>
    <t>MTQ</t>
  </si>
  <si>
    <t>MTQ_Eq_V2V4_Total.res</t>
  </si>
  <si>
    <t>CYM</t>
  </si>
  <si>
    <t>CYM_Eq_V2V4_Total.res</t>
  </si>
  <si>
    <t>TCA</t>
  </si>
  <si>
    <t>TCA_Eq_V2V4_Total.res</t>
  </si>
  <si>
    <t>GUF</t>
  </si>
  <si>
    <t>GUF_Eq_V2V4_Total.res</t>
  </si>
  <si>
    <t>TUN</t>
  </si>
  <si>
    <t>TUN_Eq_V2V4_Total.res</t>
  </si>
  <si>
    <t>DZA</t>
  </si>
  <si>
    <t>DZA_Eq_V2V4_Total.res</t>
  </si>
  <si>
    <t>MAR</t>
  </si>
  <si>
    <t>MAR_Eq_V2V4_Total.res</t>
  </si>
  <si>
    <t>MWI</t>
  </si>
  <si>
    <t>MWI_Eq_V2V4_Total.res</t>
  </si>
  <si>
    <t>COM</t>
  </si>
  <si>
    <t>COM_Eq_V2V4_Total.res</t>
  </si>
  <si>
    <t>RWA</t>
  </si>
  <si>
    <t>RWA_Eq_V2V4_Total.res</t>
  </si>
  <si>
    <t>EGY</t>
  </si>
  <si>
    <t>EGY_Eq_V2V4_Total.res</t>
  </si>
  <si>
    <t>ZMB</t>
  </si>
  <si>
    <t>ZMB_Eq_V2V4_Total.res</t>
  </si>
  <si>
    <t>TZA</t>
  </si>
  <si>
    <t>TZA_Eq_V2V4_Total.res</t>
  </si>
  <si>
    <t>BDI</t>
  </si>
  <si>
    <t>BDI_Eq_V2V4_Total.res</t>
  </si>
  <si>
    <t>KEN</t>
  </si>
  <si>
    <t>KEN_Eq_V2V4_Total.res</t>
  </si>
  <si>
    <t>UGA</t>
  </si>
  <si>
    <t>UGA_Eq_V2V4_Total.res</t>
  </si>
  <si>
    <t>LSO</t>
  </si>
  <si>
    <t>LSO_Eq_V2V4_Total.res</t>
  </si>
  <si>
    <t>MOZ</t>
  </si>
  <si>
    <t>MOZ_Eq_V2V4_Total.res</t>
  </si>
  <si>
    <t>ZAF</t>
  </si>
  <si>
    <t>ZAF_Eq_V2V4_Total.res</t>
  </si>
  <si>
    <t>ZAR</t>
  </si>
  <si>
    <t>ZAR_Eq_V2V4_Total.res</t>
  </si>
  <si>
    <t>BWA</t>
  </si>
  <si>
    <t>BWA_Eq_V2V4_Total.res</t>
  </si>
  <si>
    <t>SDN</t>
  </si>
  <si>
    <t>SDN_Eq_V2V4_Total.res</t>
  </si>
  <si>
    <t>ZWE</t>
  </si>
  <si>
    <t>ZWE_Eq_V2V4_Total.res</t>
  </si>
  <si>
    <t>ERI</t>
  </si>
  <si>
    <t>ERI_Eq_V2V4_Total.res</t>
  </si>
  <si>
    <t>GAB</t>
  </si>
  <si>
    <t>GAB_Eq_V2V4_Total.res</t>
  </si>
  <si>
    <t>GNQ</t>
  </si>
  <si>
    <t>GNQ_Eq_V2V4_Total.res</t>
  </si>
  <si>
    <t>SWZ</t>
  </si>
  <si>
    <t>SWZ_Eq_V2V4_Total.res</t>
  </si>
  <si>
    <t>CMR</t>
  </si>
  <si>
    <t>CMR_Eq_V2V4_Total.res</t>
  </si>
  <si>
    <t>ETH</t>
  </si>
  <si>
    <t>ETH_Eq_V2V4_Total.res</t>
  </si>
  <si>
    <t>CAF</t>
  </si>
  <si>
    <t>CAF_Eq_V2V4_Total.res</t>
  </si>
  <si>
    <t>MDG</t>
  </si>
  <si>
    <t>MDG_Eq_V2V4_Total.res</t>
  </si>
  <si>
    <t>SEN</t>
  </si>
  <si>
    <t>SEN_Eq_V2V4_Total.res</t>
  </si>
  <si>
    <t>NAM</t>
  </si>
  <si>
    <t>NAM_Eq_V2V4_Total.res</t>
  </si>
  <si>
    <t>LBR</t>
  </si>
  <si>
    <t>LBR_Eq_V2V4_Total.res</t>
  </si>
  <si>
    <t>NGA</t>
  </si>
  <si>
    <t>NGA_Eq_V2V4_Total.res</t>
  </si>
  <si>
    <t>COG</t>
  </si>
  <si>
    <t>COG_Eq_V2V4_Total.res</t>
  </si>
  <si>
    <t>AGO</t>
  </si>
  <si>
    <t>AGO_Eq_V2V4_Total.res</t>
  </si>
  <si>
    <t>GIN</t>
  </si>
  <si>
    <t>GIN_Eq_V2V4_Total.res</t>
  </si>
  <si>
    <t>BEN</t>
  </si>
  <si>
    <t>BEN_Eq_V2V4_Total.res</t>
  </si>
  <si>
    <t>TCD</t>
  </si>
  <si>
    <t>TCD_Eq_V2V4_Total.res</t>
  </si>
  <si>
    <t>MRT</t>
  </si>
  <si>
    <t>MRT_Eq_V2V4_Total.res</t>
  </si>
  <si>
    <t>DJI</t>
  </si>
  <si>
    <t>DJI_Eq_V2V4_Total.res</t>
  </si>
  <si>
    <t>LBY</t>
  </si>
  <si>
    <t>LBY_Eq_V2V4_Total.res</t>
  </si>
  <si>
    <t>SOM</t>
  </si>
  <si>
    <t>SOM_Eq_V2V4_Total.res</t>
  </si>
  <si>
    <t>BFA</t>
  </si>
  <si>
    <t>BFA_Eq_V2V4_Total.res</t>
  </si>
  <si>
    <t>CPV</t>
  </si>
  <si>
    <t>CPV_Eq_V2V4_Total.res</t>
  </si>
  <si>
    <t>CIV</t>
  </si>
  <si>
    <t>CIV_Eq_V2V4_Total.res</t>
  </si>
  <si>
    <t>GMB</t>
  </si>
  <si>
    <t>GMB_Eq_V2V4_Total.res</t>
  </si>
  <si>
    <t>GHA</t>
  </si>
  <si>
    <t>GHA_Eq_V2V4_Total.res</t>
  </si>
  <si>
    <t>GNB</t>
  </si>
  <si>
    <t>GNB_Eq_V2V4_Total.res</t>
  </si>
  <si>
    <t>MLI</t>
  </si>
  <si>
    <t>MLI_Eq_V2V4_Total.res</t>
  </si>
  <si>
    <t>MUS</t>
  </si>
  <si>
    <t>MUS_Eq_V2V4_Total.res</t>
  </si>
  <si>
    <t>NER</t>
  </si>
  <si>
    <t>NER_Eq_V2V4_Total.res</t>
  </si>
  <si>
    <t>STP</t>
  </si>
  <si>
    <t>STP_Eq_V2V4_Total.res</t>
  </si>
  <si>
    <t>SYC</t>
  </si>
  <si>
    <t>SYC_Eq_V2V4_Total.res</t>
  </si>
  <si>
    <t>SLE</t>
  </si>
  <si>
    <t>SLE_Eq_V2V4_Total.res</t>
  </si>
  <si>
    <t>TGO</t>
  </si>
  <si>
    <t>TGO_Eq_V2V4_Total.res</t>
  </si>
  <si>
    <t>MYT</t>
  </si>
  <si>
    <t>MYT_Eq_V2V4_Total.res</t>
  </si>
  <si>
    <t>REU</t>
  </si>
  <si>
    <t>REU_Eq_V2V4_Total.res</t>
  </si>
  <si>
    <t>ESH</t>
  </si>
  <si>
    <t>ESH_Eq_V2V4_Total.res</t>
  </si>
  <si>
    <t>[‰]</t>
  </si>
  <si>
    <t>[%]</t>
  </si>
  <si>
    <t>AFG_Eq_V2V4_Total.res</t>
  </si>
  <si>
    <t>Africa</t>
  </si>
  <si>
    <t>Algeria</t>
  </si>
  <si>
    <t>…</t>
  </si>
  <si>
    <t>...</t>
  </si>
  <si>
    <t>WHO</t>
  </si>
  <si>
    <t>ILO</t>
  </si>
  <si>
    <t>Angola</t>
  </si>
  <si>
    <t>African Economic Outlook</t>
  </si>
  <si>
    <t>Benin</t>
  </si>
  <si>
    <t>World Bank</t>
  </si>
  <si>
    <t>Botswana</t>
  </si>
  <si>
    <t>Burkina Faso</t>
  </si>
  <si>
    <t>Burundi</t>
  </si>
  <si>
    <t>UNICEF</t>
  </si>
  <si>
    <t>Cabo Verde</t>
  </si>
  <si>
    <t>IMF</t>
  </si>
  <si>
    <t>Cameroon</t>
  </si>
  <si>
    <t>ILO/SSI</t>
  </si>
  <si>
    <t>Central African Republic</t>
  </si>
  <si>
    <t>GSW</t>
  </si>
  <si>
    <t>Chad</t>
  </si>
  <si>
    <t>ILO*</t>
  </si>
  <si>
    <t>Congo</t>
  </si>
  <si>
    <t>Congo, Democratic Republic of</t>
  </si>
  <si>
    <t>Côte d'Ivoire</t>
  </si>
  <si>
    <t>National</t>
  </si>
  <si>
    <t>Djibouti</t>
  </si>
  <si>
    <t>Egypt</t>
  </si>
  <si>
    <t>Equatorial Guinea</t>
  </si>
  <si>
    <t/>
  </si>
  <si>
    <t>Eritrea</t>
  </si>
  <si>
    <t>Ethiopia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</si>
  <si>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</si>
  <si>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</si>
  <si>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</si>
  <si>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</si>
  <si>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</si>
  <si>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</si>
  <si>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</si>
  <si>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</si>
  <si>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</si>
  <si>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ODI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</si>
  <si>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</si>
  <si>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</si>
  <si>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</si>
  <si>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</si>
  <si>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</si>
  <si>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</si>
  <si>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</si>
  <si>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</si>
  <si>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</si>
  <si>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</si>
  <si>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</si>
  <si>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</si>
  <si>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</si>
  <si>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</si>
  <si>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Sudan</t>
  </si>
  <si>
    <t>Swaziland</t>
  </si>
  <si>
    <t>Tanzania, United Republic of</t>
  </si>
  <si>
    <t>Togo</t>
  </si>
  <si>
    <t>Tunisia</t>
  </si>
  <si>
    <t>Uganda</t>
  </si>
  <si>
    <t>Zambia</t>
  </si>
  <si>
    <t>Zimbabwe</t>
  </si>
  <si>
    <t>Asia and the Middle East</t>
  </si>
  <si>
    <t>Table B.12.  Public social protection expenditure, 1990 to latest available year (% of GDP)</t>
  </si>
  <si>
    <t>Major area, region or country</t>
  </si>
  <si>
    <r>
      <t xml:space="preserve">Total public social protection expenditure and health expenditure
</t>
    </r>
    <r>
      <rPr>
        <sz val="8"/>
        <color indexed="9"/>
        <rFont val="Calibri"/>
        <family val="2"/>
        <scheme val="minor"/>
      </rPr>
      <t>(% of GDP)</t>
    </r>
  </si>
  <si>
    <r>
      <t>Public health care</t>
    </r>
    <r>
      <rPr>
        <sz val="8"/>
        <color indexed="9"/>
        <rFont val="Calibri"/>
        <family val="2"/>
        <scheme val="minor"/>
      </rPr>
      <t xml:space="preserve"> (% of GDP)</t>
    </r>
  </si>
  <si>
    <r>
      <t xml:space="preserve">Public social protection </t>
    </r>
    <r>
      <rPr>
        <sz val="8"/>
        <color indexed="9"/>
        <rFont val="Calibri"/>
        <family val="2"/>
        <scheme val="minor"/>
      </rPr>
      <t>(excluding health care) (% of GDP)</t>
    </r>
  </si>
  <si>
    <t>Year</t>
  </si>
  <si>
    <r>
      <t>2010</t>
    </r>
    <r>
      <rPr>
        <b/>
        <sz val="8"/>
        <color theme="0"/>
        <rFont val="Calibri"/>
        <family val="2"/>
      </rPr>
      <t>–</t>
    </r>
    <r>
      <rPr>
        <b/>
        <sz val="8"/>
        <color theme="0"/>
        <rFont val="Calibri"/>
        <family val="2"/>
        <scheme val="minor"/>
      </rPr>
      <t>11</t>
    </r>
  </si>
  <si>
    <r>
      <t>2012</t>
    </r>
    <r>
      <rPr>
        <b/>
        <sz val="8"/>
        <color theme="0"/>
        <rFont val="Calibri"/>
        <family val="2"/>
      </rPr>
      <t>–</t>
    </r>
    <r>
      <rPr>
        <b/>
        <sz val="8"/>
        <color theme="0"/>
        <rFont val="Calibri"/>
        <family val="2"/>
        <scheme val="minor"/>
      </rPr>
      <t>13</t>
    </r>
  </si>
  <si>
    <r>
      <t xml:space="preserve">Latest for disaggregation </t>
    </r>
    <r>
      <rPr>
        <b/>
        <vertAlign val="superscript"/>
        <sz val="8"/>
        <color theme="0"/>
        <rFont val="Calibri"/>
        <family val="2"/>
        <scheme val="minor"/>
      </rPr>
      <t>a</t>
    </r>
  </si>
  <si>
    <r>
      <t xml:space="preserve">Latest available year </t>
    </r>
    <r>
      <rPr>
        <b/>
        <vertAlign val="superscript"/>
        <sz val="8"/>
        <color theme="0"/>
        <rFont val="Calibri"/>
        <family val="2"/>
        <scheme val="minor"/>
      </rPr>
      <t>a)</t>
    </r>
  </si>
  <si>
    <t>Note</t>
  </si>
  <si>
    <t>Source</t>
  </si>
  <si>
    <t>Afghanistan</t>
  </si>
  <si>
    <t>Armenia</t>
  </si>
  <si>
    <t>ADB</t>
  </si>
  <si>
    <t>Azerbaijan</t>
  </si>
  <si>
    <t>Bahrain</t>
  </si>
  <si>
    <t>Bangladesh</t>
  </si>
  <si>
    <t>Bhutan</t>
  </si>
  <si>
    <t>Cambodia</t>
  </si>
  <si>
    <t>China</t>
  </si>
  <si>
    <t>Georgia</t>
  </si>
  <si>
    <t>Hong Kong (China)</t>
  </si>
  <si>
    <t>India</t>
  </si>
  <si>
    <t>Indonesia</t>
  </si>
  <si>
    <t>Iran, Islamic Republic of</t>
  </si>
  <si>
    <t>Iraq</t>
  </si>
  <si>
    <t>Israel</t>
  </si>
  <si>
    <t>OECD</t>
  </si>
  <si>
    <t>Japan</t>
  </si>
  <si>
    <t>Jordan</t>
  </si>
  <si>
    <t>Kazakhstan</t>
  </si>
  <si>
    <t>Kiribati</t>
  </si>
  <si>
    <t>Korea, Republic of</t>
  </si>
  <si>
    <t>Kuwait</t>
  </si>
  <si>
    <t>Kyrgyzstan</t>
  </si>
  <si>
    <t>Lao People's Democratic Republic</t>
  </si>
  <si>
    <t>Lebanon</t>
  </si>
  <si>
    <t>Libyan Arab Jamahiriya</t>
  </si>
  <si>
    <t>Macau</t>
  </si>
  <si>
    <t>Malaysia</t>
  </si>
  <si>
    <t>Maldives</t>
  </si>
  <si>
    <t>Mongolia</t>
  </si>
  <si>
    <t>Myanmar</t>
  </si>
  <si>
    <t>Nepal</t>
  </si>
  <si>
    <t>Oman</t>
  </si>
  <si>
    <t>Pakistan</t>
  </si>
  <si>
    <t>Philippines</t>
  </si>
  <si>
    <t>Qatar</t>
  </si>
  <si>
    <t>Saudi Arabia</t>
  </si>
  <si>
    <t>Singapore</t>
  </si>
  <si>
    <t>Sri Lanka</t>
  </si>
  <si>
    <t>Syrian Arab Republic</t>
  </si>
  <si>
    <t>Taiwan</t>
  </si>
  <si>
    <t>Tajikistan</t>
  </si>
  <si>
    <t>Thailand</t>
  </si>
  <si>
    <t>Timor-Leste</t>
  </si>
  <si>
    <t>United Arab Emirates</t>
  </si>
  <si>
    <t>Uzbekistan</t>
  </si>
  <si>
    <t>Viet Nam</t>
  </si>
  <si>
    <t>Yemen</t>
  </si>
  <si>
    <t>Albania</t>
  </si>
  <si>
    <t>Austria</t>
  </si>
  <si>
    <t>Belarus</t>
  </si>
  <si>
    <t>Belgium</t>
  </si>
  <si>
    <t>Bosnia and Herzegovina</t>
  </si>
  <si>
    <t>Brunei Darussalam</t>
  </si>
  <si>
    <t>Bulgaria</t>
  </si>
  <si>
    <t>Eurostat/ IMF</t>
  </si>
  <si>
    <t>Croatia</t>
  </si>
  <si>
    <t>Cyprus</t>
  </si>
  <si>
    <t>Eurostat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</si>
  <si>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</si>
  <si>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</si>
  <si>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</si>
  <si>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</si>
  <si>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</si>
  <si>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</si>
  <si>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</si>
  <si>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</si>
  <si>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</si>
  <si>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</si>
  <si>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</si>
  <si>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Kosovo</t>
  </si>
  <si>
    <t>Latvia</t>
  </si>
  <si>
    <t>Lithuania</t>
  </si>
  <si>
    <t>Luxembourg</t>
  </si>
  <si>
    <t>Malta</t>
  </si>
  <si>
    <t>Montenegro</t>
  </si>
  <si>
    <t>Moldova, Republic of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</si>
  <si>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</si>
  <si>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</si>
  <si>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</si>
  <si>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</si>
  <si>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</si>
  <si>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</si>
  <si>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</si>
  <si>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</si>
  <si>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</si>
  <si>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</si>
  <si>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</si>
  <si>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</si>
  <si>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</si>
  <si>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The Former Yugoslav Republic of Macedonia</t>
  </si>
  <si>
    <t>Turkey</t>
  </si>
  <si>
    <t>Ukraine</t>
  </si>
  <si>
    <t>United Kingdom</t>
  </si>
  <si>
    <t>Latin America and the Caribbean</t>
  </si>
  <si>
    <t>Antigua and Barbuda</t>
  </si>
  <si>
    <t>Argentina</t>
  </si>
  <si>
    <t>ECLAC</t>
  </si>
  <si>
    <t>Aruba</t>
  </si>
  <si>
    <t>Bahamas</t>
  </si>
  <si>
    <t>Barbados</t>
  </si>
  <si>
    <t>Belize</t>
  </si>
  <si>
    <t>Bolivia</t>
  </si>
  <si>
    <t>Brazil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</si>
  <si>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</si>
  <si>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</si>
  <si>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</si>
  <si>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</si>
  <si>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</si>
  <si>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</si>
  <si>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</si>
  <si>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</si>
  <si>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</si>
  <si>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National*</t>
  </si>
  <si>
    <t>Guatemala</t>
  </si>
  <si>
    <t>ECLAC*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</si>
  <si>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</si>
  <si>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</si>
  <si>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</si>
  <si>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</si>
  <si>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</si>
  <si>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</si>
  <si>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</si>
  <si>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</si>
  <si>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</si>
  <si>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</si>
  <si>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</si>
  <si>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</si>
  <si>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Trinidad and Tobago</t>
  </si>
  <si>
    <t>Uruguay</t>
  </si>
  <si>
    <t>Venezuela, Bolivarian Republic of</t>
  </si>
  <si>
    <t>Canada</t>
  </si>
  <si>
    <t>United States</t>
  </si>
  <si>
    <t>Oceania</t>
  </si>
  <si>
    <t>Cook islands</t>
  </si>
  <si>
    <t>Fiji</t>
  </si>
  <si>
    <t>Marshall Islands</t>
  </si>
  <si>
    <t>Nauru</t>
  </si>
  <si>
    <t>New Zealand</t>
  </si>
  <si>
    <t>Palau</t>
  </si>
  <si>
    <t>Papua New Guinea</t>
  </si>
  <si>
    <t>Solomon Islands</t>
  </si>
  <si>
    <t>Tonga</t>
  </si>
  <si>
    <t>Tuvalu</t>
  </si>
  <si>
    <t>Vanuatu</t>
  </si>
  <si>
    <t>Western Samoa</t>
  </si>
  <si>
    <t>Updated FB 10/06/2014</t>
  </si>
  <si>
    <t>PAE/SOCIAL PROTECTION</t>
  </si>
  <si>
    <t>SOCIAL PROTECTION</t>
  </si>
  <si>
    <t>[%GDP]</t>
  </si>
  <si>
    <t>Turkmenistan</t>
  </si>
  <si>
    <t>Korea, Dem. Rep</t>
  </si>
  <si>
    <t>TAIWAN</t>
  </si>
  <si>
    <t>New Caledonia</t>
  </si>
  <si>
    <t>liechtenstein</t>
  </si>
  <si>
    <t>Monaco</t>
  </si>
  <si>
    <t>Gibraltar</t>
  </si>
  <si>
    <t>Faeroe Islands</t>
  </si>
  <si>
    <t>French polynesia</t>
  </si>
  <si>
    <t>Micronesia, Fed States</t>
  </si>
  <si>
    <t>St. Vincent &amp; Grenadines</t>
  </si>
  <si>
    <t>St. Lucia</t>
  </si>
  <si>
    <t>Virgin Islands (U.S.)</t>
  </si>
  <si>
    <t>Puerto Rico</t>
  </si>
  <si>
    <t>Suriname</t>
  </si>
  <si>
    <t>EDUCATION EXPENDITURE</t>
  </si>
  <si>
    <t>[USD]</t>
  </si>
  <si>
    <t>PAE/EDUCATION</t>
  </si>
  <si>
    <t>JPN_Wd_V2V7_Total.res</t>
  </si>
  <si>
    <t>KOR_Wd_V2V7_Total.res</t>
  </si>
  <si>
    <t>PHL_Wd_V2V7_Total.res</t>
  </si>
  <si>
    <t>FJI_Wd_V2V7_Total.res</t>
  </si>
  <si>
    <t>HKG_Wd_V2V7_Total.res</t>
  </si>
  <si>
    <t>BGD_Wd_V2V7_Total.res</t>
  </si>
  <si>
    <t>CHN_Wd_V2V7_Total.res</t>
  </si>
  <si>
    <t>SLB_Wd_V2V7_Total.res</t>
  </si>
  <si>
    <t>VUT_Wd_V2V7_Total.res</t>
  </si>
  <si>
    <t>PAK_Wd_V2V7_Total.res</t>
  </si>
  <si>
    <t>VNM_Wd_V2V7_Total.res</t>
  </si>
  <si>
    <t>IND_Wd_V2V7_Total.res</t>
  </si>
  <si>
    <t>LKA_Wd_V2V7_Total.res</t>
  </si>
  <si>
    <t>IDN_Wd_V2V7_Total.res</t>
  </si>
  <si>
    <t>LAO_Wd_V2V7_Total.res</t>
  </si>
  <si>
    <t>BTN_Wd_V2V7_Total.res</t>
  </si>
  <si>
    <t>KHM_Wd_V2V7_Total.res</t>
  </si>
  <si>
    <t>MYS_Wd_V2V7_Total.res</t>
  </si>
  <si>
    <t>PNG_Wd_V2V7_Total.res</t>
  </si>
  <si>
    <t>THA_Wd_V2V7_Total.res</t>
  </si>
  <si>
    <t>MAC_Wd_V2V7_Total.res</t>
  </si>
  <si>
    <t>ARE_Wd_V2V7_Total.res</t>
  </si>
  <si>
    <t>BRN_Wd_V2V7_Total.res</t>
  </si>
  <si>
    <t>NPL_Wd_V2V7_Total.res</t>
  </si>
  <si>
    <t>NCL_Wd_V2V7_Total.res</t>
  </si>
  <si>
    <t>OMN_Wd_V2V7_Total.res</t>
  </si>
  <si>
    <t>ARM_Wd_V2V7_Total.res</t>
  </si>
  <si>
    <t>AZE_Wd_V2V7_Total.res</t>
  </si>
  <si>
    <t>BHR_Wd_V2V7_Total.res</t>
  </si>
  <si>
    <t>CYP_Wd_V2V7_Total.res</t>
  </si>
  <si>
    <t>GEO_Wd_V2V7_Total.res</t>
  </si>
  <si>
    <t>IRN_Wd_V2V7_Total.res</t>
  </si>
  <si>
    <t>IRQ_Wd_V2V7_Total.res</t>
  </si>
  <si>
    <t>ISR_Wd_V2V7_Total.res</t>
  </si>
  <si>
    <t>JOR_Wd_V2V7_Total.res</t>
  </si>
  <si>
    <t>KAZ_Wd_V2V7_Total.res</t>
  </si>
  <si>
    <t>KWT_Wd_V2V7_Total.res</t>
  </si>
  <si>
    <t>KGZ_Wd_V2V7_Total.res</t>
  </si>
  <si>
    <t>LBN_Wd_V2V7_Total.res</t>
  </si>
  <si>
    <t>MNG_Wd_V2V7_Total.res</t>
  </si>
  <si>
    <t>SAU_Wd_V2V7_Total.res</t>
  </si>
  <si>
    <t>SYR_Wd_V2V7_Total.res</t>
  </si>
  <si>
    <t>TJK_Wd_V2V7_Total.res</t>
  </si>
  <si>
    <t>TUR_Wd_V2V7_Total.res</t>
  </si>
  <si>
    <t>TKM_Wd_V2V7_Total.res</t>
  </si>
  <si>
    <t>UZB_Wd_V2V7_Total.res</t>
  </si>
  <si>
    <t>YEM_Wd_V2V7_Total.res</t>
  </si>
  <si>
    <t>TWN_Wd_V2V7_Total.res</t>
  </si>
  <si>
    <t>PRK_Wd_V2V7_Total.res</t>
  </si>
  <si>
    <t>MMR_Wd_V2V7_Total.res</t>
  </si>
  <si>
    <t>QAT_Wd_V2V7_Total.res</t>
  </si>
  <si>
    <t>PRT_Wd_V2V7_Total.res</t>
  </si>
  <si>
    <t>RUS_Wd_V2V7_Total.res</t>
  </si>
  <si>
    <t>ALB_Wd_V2V7_Total.res</t>
  </si>
  <si>
    <t>AUT_Wd_V2V7_Total.res</t>
  </si>
  <si>
    <t>BLR_Wd_V2V7_Total.res</t>
  </si>
  <si>
    <t>BEL_Wd_V2V7_Total.res</t>
  </si>
  <si>
    <t>BIH_Wd_V2V7_Total.res</t>
  </si>
  <si>
    <t>BGR_Wd_V2V7_Total.res</t>
  </si>
  <si>
    <t>HRV_Wd_V2V7_Total.res</t>
  </si>
  <si>
    <t>CZE_Wd_V2V7_Total.res</t>
  </si>
  <si>
    <t>DNK_Wd_V2V7_Total.res</t>
  </si>
  <si>
    <t>EST_Wd_V2V7_Total.res</t>
  </si>
  <si>
    <t>FIN_Wd_V2V7_Total.res</t>
  </si>
  <si>
    <t>FRA_Wd_V2V7_Total.res</t>
  </si>
  <si>
    <t>DEU_Wd_V2V7_Total.res</t>
  </si>
  <si>
    <t>GRC_Wd_V2V7_Total.res</t>
  </si>
  <si>
    <t>HUN_Wd_V2V7_Total.res</t>
  </si>
  <si>
    <t>ISL_Wd_V2V7_Total.res</t>
  </si>
  <si>
    <t>IRL_Wd_V2V7_Total.res</t>
  </si>
  <si>
    <t>ITA_Wd_V2V7_Total.res</t>
  </si>
  <si>
    <t>LVA_Wd_V2V7_Total.res</t>
  </si>
  <si>
    <t>LIE_Wd_V2V7_Total.res</t>
  </si>
  <si>
    <t>LTU_Wd_V2V7_Total.res</t>
  </si>
  <si>
    <t>LUX_Wd_V2V7_Total.res</t>
  </si>
  <si>
    <t>MKD_Wd_V2V7_Total.res</t>
  </si>
  <si>
    <t>MDA_Wd_V2V7_Total.res</t>
  </si>
  <si>
    <t>MCO_Wd_V2V7_Total.res</t>
  </si>
  <si>
    <t>MNE_Wd_V2V7_Total.res</t>
  </si>
  <si>
    <t>NLD_Wd_V2V7_Total.res</t>
  </si>
  <si>
    <t>NOR_Wd_V2V7_Total.res</t>
  </si>
  <si>
    <t>POL_Wd_V2V7_Total.res</t>
  </si>
  <si>
    <t>SMR_Wd_V2V7_Total.res</t>
  </si>
  <si>
    <t>SRB_Wd_V2V7_Total.res</t>
  </si>
  <si>
    <t>SVK_Wd_V2V7_Total.res</t>
  </si>
  <si>
    <t>SVN_Wd_V2V7_Total.res</t>
  </si>
  <si>
    <t>ESP_Wd_V2V7_Total.res</t>
  </si>
  <si>
    <t>SWE_Wd_V2V7_Total.res</t>
  </si>
  <si>
    <t>CHE_Wd_V2V7_Total.res</t>
  </si>
  <si>
    <t>UKR_Wd_V2V7_Total.res</t>
  </si>
  <si>
    <t>GBR_Wd_V2V7_Total.res</t>
  </si>
  <si>
    <t>FRO_Wd_V2V7_Total.res</t>
  </si>
  <si>
    <t>GIB_Wd_V2V7_Total.res</t>
  </si>
  <si>
    <t>FSM_Wd_V2V7_Total.res</t>
  </si>
  <si>
    <t>TON_Wd_V2V7_Total.res</t>
  </si>
  <si>
    <t>WSM_Wd_V2V7_Total.res</t>
  </si>
  <si>
    <t>PLW_Wd_V2V7_Total.res</t>
  </si>
  <si>
    <t>PYF_Wd_V2V7_Total.res</t>
  </si>
  <si>
    <t>NZL_Wd_V2V7_Total.res</t>
  </si>
  <si>
    <t>AUS_Wd_V2V7_Total.res</t>
  </si>
  <si>
    <t>MDV_Wd_V2V7_Total.res</t>
  </si>
  <si>
    <t>MLT_Wd_V2V7_Total.res</t>
  </si>
  <si>
    <t>SGP_Wd_V2V7_Total.res</t>
  </si>
  <si>
    <t>ATG_Wd_V2V7_Total.res</t>
  </si>
  <si>
    <t>BLZ_Wd_V2V7_Total.res</t>
  </si>
  <si>
    <t>HND_Wd_V2V7_Total.res</t>
  </si>
  <si>
    <t>JAM_Wd_V2V7_Total.res</t>
  </si>
  <si>
    <t>DMA_Wd_V2V7_Total.res</t>
  </si>
  <si>
    <t>VCT_Wd_V2V7_Total.res</t>
  </si>
  <si>
    <t>GRD_Wd_V2V7_Total.res</t>
  </si>
  <si>
    <t>MEX_Wd_V2V7_Total.res</t>
  </si>
  <si>
    <t>LCA_Wd_V2V7_Total.res</t>
  </si>
  <si>
    <t>TTO_Wd_V2V7_Total.res</t>
  </si>
  <si>
    <t>DOM_Wd_V2V7_Total.res</t>
  </si>
  <si>
    <t>NIC_Wd_V2V7_Total.res</t>
  </si>
  <si>
    <t>GTM_Wd_V2V7_Total.res</t>
  </si>
  <si>
    <t>USA_Wd_V2V7_Total.res</t>
  </si>
  <si>
    <t>VEN_Wd_V2V7_Total.res</t>
  </si>
  <si>
    <t>SLV_Wd_V2V7_Total.res</t>
  </si>
  <si>
    <t>CAN_Wd_V2V7_Total.res</t>
  </si>
  <si>
    <t>PAN_Wd_V2V7_Total.res</t>
  </si>
  <si>
    <t>CRI_Wd_V2V7_Total.res</t>
  </si>
  <si>
    <t>GUY_Wd_V2V7_Total.res</t>
  </si>
  <si>
    <t>COL_Wd_V2V7_Total.res</t>
  </si>
  <si>
    <t>BHS_Wd_V2V7_Total.res</t>
  </si>
  <si>
    <t>HTI_Wd_V2V7_Total.res</t>
  </si>
  <si>
    <t>BRB_Wd_V2V7_Total.res</t>
  </si>
  <si>
    <t>VIR_Wd_V2V7_Total.res</t>
  </si>
  <si>
    <t>PRI_Wd_V2V7_Total.res</t>
  </si>
  <si>
    <t>ABW_Wd_V2V7_Total.res</t>
  </si>
  <si>
    <t>CUB_Wd_V2V7_Total.res</t>
  </si>
  <si>
    <t>SUR_Wd_V2V7_Total.res</t>
  </si>
  <si>
    <t>KNA_Wd_V2V7_Total.res</t>
  </si>
  <si>
    <t>ARG_Wd_V2V7_Total.res</t>
  </si>
  <si>
    <t>BOL_Wd_V2V7_Total.res</t>
  </si>
  <si>
    <t>BRA_Wd_V2V7_Total.res</t>
  </si>
  <si>
    <t>CHL_Wd_V2V7_Total.res</t>
  </si>
  <si>
    <t>ECU_Wd_V2V7_Total.res</t>
  </si>
  <si>
    <t>PRY_Wd_V2V7_Total.res</t>
  </si>
  <si>
    <t>PER_Wd_V2V7_Total.res</t>
  </si>
  <si>
    <t>URY_Wd_V2V7_Total.res</t>
  </si>
  <si>
    <t>AIA_Wd_V2V7_Total.res</t>
  </si>
  <si>
    <t>TCA_Wd_V2V7_Total.res</t>
  </si>
  <si>
    <t>CYM_Wd_V2V7_Total.res</t>
  </si>
  <si>
    <t>GLP_Wd_V2V7_Total.res</t>
  </si>
  <si>
    <t>VGB_Wd_V2V7_Total.res</t>
  </si>
  <si>
    <t>MTQ_Wd_V2V7_Total.res</t>
  </si>
  <si>
    <t>GUF_Wd_V2V7_Total.res</t>
  </si>
  <si>
    <t>MUS_Wd_V2V7_Total.res</t>
  </si>
  <si>
    <t>COM_Wd_V2V7_Total.res</t>
  </si>
  <si>
    <t>MDG_Wd_V2V7_Total.res</t>
  </si>
  <si>
    <t>MOZ_Wd_V2V7_Total.res</t>
  </si>
  <si>
    <t>SYC_Wd_V2V7_Total.res</t>
  </si>
  <si>
    <t>SWZ_Wd_V2V7_Total.res</t>
  </si>
  <si>
    <t>MWI_Wd_V2V7_Total.res</t>
  </si>
  <si>
    <t>ZAF_Wd_V2V7_Total.res</t>
  </si>
  <si>
    <t>ZWE_Wd_V2V7_Total.res</t>
  </si>
  <si>
    <t>CPV_Wd_V2V7_Total.res</t>
  </si>
  <si>
    <t>BWA_Wd_V2V7_Total.res</t>
  </si>
  <si>
    <t>ZMB_Wd_V2V7_Total.res</t>
  </si>
  <si>
    <t>LSO_Wd_V2V7_Total.res</t>
  </si>
  <si>
    <t>TZA_Wd_V2V7_Total.res</t>
  </si>
  <si>
    <t>DZA_Wd_V2V7_Total.res</t>
  </si>
  <si>
    <t>EGY_Wd_V2V7_Total.res</t>
  </si>
  <si>
    <t>LBY_Wd_V2V7_Total.res</t>
  </si>
  <si>
    <t>MAR_Wd_V2V7_Total.res</t>
  </si>
  <si>
    <t>TUN_Wd_V2V7_Total.res</t>
  </si>
  <si>
    <t>AGO_Wd_V2V7_Total.res</t>
  </si>
  <si>
    <t>BEN_Wd_V2V7_Total.res</t>
  </si>
  <si>
    <t>BFA_Wd_V2V7_Total.res</t>
  </si>
  <si>
    <t>BDI_Wd_V2V7_Total.res</t>
  </si>
  <si>
    <t>CMR_Wd_V2V7_Total.res</t>
  </si>
  <si>
    <t>CAF_Wd_V2V7_Total.res</t>
  </si>
  <si>
    <t>TCD_Wd_V2V7_Total.res</t>
  </si>
  <si>
    <t>ZAR_Wd_V2V7_Total.res</t>
  </si>
  <si>
    <t>COG_Wd_V2V7_Total.res</t>
  </si>
  <si>
    <t>CIV_Wd_V2V7_Total.res</t>
  </si>
  <si>
    <t>DJI_Wd_V2V7_Total.res</t>
  </si>
  <si>
    <t>GNQ_Wd_V2V7_Total.res</t>
  </si>
  <si>
    <t>ERI_Wd_V2V7_Total.res</t>
  </si>
  <si>
    <t>ETH_Wd_V2V7_Total.res</t>
  </si>
  <si>
    <t>GAB_Wd_V2V7_Total.res</t>
  </si>
  <si>
    <t>GMB_Wd_V2V7_Total.res</t>
  </si>
  <si>
    <t>GHA_Wd_V2V7_Total.res</t>
  </si>
  <si>
    <t>GIN_Wd_V2V7_Total.res</t>
  </si>
  <si>
    <t>GNB_Wd_V2V7_Total.res</t>
  </si>
  <si>
    <t>KEN_Wd_V2V7_Total.res</t>
  </si>
  <si>
    <t>LBR_Wd_V2V7_Total.res</t>
  </si>
  <si>
    <t>MLI_Wd_V2V7_Total.res</t>
  </si>
  <si>
    <t>MRT_Wd_V2V7_Total.res</t>
  </si>
  <si>
    <t>NAM_Wd_V2V7_Total.res</t>
  </si>
  <si>
    <t>NER_Wd_V2V7_Total.res</t>
  </si>
  <si>
    <t>NGA_Wd_V2V7_Total.res</t>
  </si>
  <si>
    <t>RWA_Wd_V2V7_Total.res</t>
  </si>
  <si>
    <t>STP_Wd_V2V7_Total.res</t>
  </si>
  <si>
    <t>SEN_Wd_V2V7_Total.res</t>
  </si>
  <si>
    <t>SLE_Wd_V2V7_Total.res</t>
  </si>
  <si>
    <t>SOM_Wd_V2V7_Total.res</t>
  </si>
  <si>
    <t>SDN_Wd_V2V7_Total.res</t>
  </si>
  <si>
    <t>TGO_Wd_V2V7_Total.res</t>
  </si>
  <si>
    <t>UGA_Wd_V2V7_Total.res</t>
  </si>
  <si>
    <t>REU_Wd_V2V7_Total.res</t>
  </si>
  <si>
    <t>MYT_Wd_V2V7_Total.res</t>
  </si>
  <si>
    <t>ESH_Wd_V2V7_Total.res</t>
  </si>
  <si>
    <t>PUBLIC HEALTH CARE</t>
  </si>
  <si>
    <t>PAE/HEALTH CARE</t>
  </si>
  <si>
    <t>SOCIAL PROTECTION - Excluding health care</t>
  </si>
  <si>
    <t>PAE/social protection excluding health care</t>
  </si>
  <si>
    <t>Social protection +  health care +  education</t>
  </si>
  <si>
    <t>PAE/social salud, educ, prot</t>
  </si>
  <si>
    <t>población total</t>
  </si>
  <si>
    <t>ppp conversion factor</t>
  </si>
  <si>
    <t>GINI INDEX</t>
  </si>
  <si>
    <t>segundo quintil</t>
  </si>
  <si>
    <t>tercerquintil</t>
  </si>
  <si>
    <t>cuarto quintil</t>
  </si>
  <si>
    <t>quinto quintil</t>
  </si>
  <si>
    <t>suma segundo a cuarto quintil</t>
  </si>
  <si>
    <t>AAL eq (millones de dolares) PPP</t>
  </si>
  <si>
    <t>AAL wd (millones de dolares)PPP</t>
  </si>
  <si>
    <t>AAL eq per capita</t>
  </si>
  <si>
    <t>AAL wd per capita</t>
  </si>
  <si>
    <t>Labour force (población)</t>
  </si>
  <si>
    <t>AAL eq /Labour force</t>
  </si>
  <si>
    <t>AAL wd /labour force</t>
  </si>
  <si>
    <t>AAL eq /Labour force (50%)</t>
  </si>
  <si>
    <t>AAL wd /labour force (50%)</t>
  </si>
  <si>
    <t>PML 250 TR EQ &amp; WD (mill USD)</t>
  </si>
  <si>
    <t>PML 250 TR EQ &amp; WD / GDP</t>
  </si>
  <si>
    <t>PML 250 TR EQ &amp; WD / EDUCATION EXPENDITURE</t>
  </si>
  <si>
    <t>Viento</t>
  </si>
  <si>
    <t>Valor expuesto</t>
  </si>
  <si>
    <t>Total</t>
  </si>
  <si>
    <t>Nacional</t>
  </si>
  <si>
    <t>ISO</t>
  </si>
  <si>
    <t>Nombre</t>
  </si>
  <si>
    <t>Liechtenstein</t>
  </si>
  <si>
    <t>French Polynesia</t>
  </si>
  <si>
    <t>Anguilla</t>
  </si>
  <si>
    <t>Cayman Islands</t>
  </si>
  <si>
    <t>Guadeloupe</t>
  </si>
  <si>
    <t>Martinique</t>
  </si>
  <si>
    <t>French Guiana</t>
  </si>
  <si>
    <t>Libya</t>
  </si>
  <si>
    <t>Comoros</t>
  </si>
  <si>
    <t>Gabon</t>
  </si>
  <si>
    <t>Mayotte</t>
  </si>
  <si>
    <t>Somalia</t>
  </si>
  <si>
    <t>Western Sahara</t>
  </si>
  <si>
    <t>[USDx106]</t>
  </si>
  <si>
    <t>Income group</t>
  </si>
  <si>
    <t>Low income</t>
  </si>
  <si>
    <t>High income</t>
  </si>
  <si>
    <t>Lower middle income</t>
  </si>
  <si>
    <t>Upper middle income</t>
  </si>
  <si>
    <t>High income: OECD</t>
  </si>
  <si>
    <t>High income: nonOECD</t>
  </si>
  <si>
    <t xml:space="preserve">Total social protection expenditure </t>
  </si>
  <si>
    <t>%GDP</t>
  </si>
  <si>
    <t xml:space="preserve">Public health care expenditure </t>
  </si>
  <si>
    <t>[% GDP]</t>
  </si>
  <si>
    <t>Educación pública</t>
  </si>
  <si>
    <t>GFCF</t>
  </si>
  <si>
    <t>Social protection + health + education</t>
  </si>
  <si>
    <t>PML/GFCF</t>
  </si>
  <si>
    <t xml:space="preserve">Social protection expenditure </t>
  </si>
  <si>
    <t>PML/SOCIAL PROTECTION</t>
  </si>
  <si>
    <t>N.D</t>
  </si>
  <si>
    <t>SSD</t>
  </si>
  <si>
    <t>South Sudan</t>
  </si>
  <si>
    <t>TLS</t>
  </si>
  <si>
    <t>TUV</t>
  </si>
  <si>
    <t>MHL</t>
  </si>
  <si>
    <t>KIR</t>
  </si>
  <si>
    <t>FLK</t>
  </si>
  <si>
    <t>Turks and Caicos Islands</t>
  </si>
  <si>
    <t>MSR</t>
  </si>
  <si>
    <t>Montserrat</t>
  </si>
  <si>
    <t>BMU</t>
  </si>
  <si>
    <t>Bermuda</t>
  </si>
  <si>
    <t>United States of America</t>
  </si>
  <si>
    <t>PSE</t>
  </si>
  <si>
    <t>State of Palestine</t>
  </si>
  <si>
    <t>ROU</t>
  </si>
  <si>
    <t>AND</t>
  </si>
  <si>
    <t>Andorra</t>
  </si>
  <si>
    <t>SISMO</t>
  </si>
  <si>
    <t>STORM SURGE</t>
  </si>
  <si>
    <t>TSUNAMI</t>
  </si>
  <si>
    <t>EARTHQUAKE</t>
  </si>
  <si>
    <t>AAL</t>
  </si>
  <si>
    <t>EXPOSED VALUE</t>
  </si>
  <si>
    <t>NATIONAL</t>
  </si>
  <si>
    <t>MULTI-HAZARD</t>
  </si>
  <si>
    <t>WIND</t>
  </si>
  <si>
    <t>MULTIHAZARD</t>
  </si>
  <si>
    <t>AAL/SOCIAL PROTECTION</t>
  </si>
  <si>
    <t>AAL/HEALTH</t>
  </si>
  <si>
    <t>AAL/EDUCATION</t>
  </si>
  <si>
    <t>MULTI HAZARD</t>
  </si>
  <si>
    <t>EARTHQUAKES</t>
  </si>
  <si>
    <t>AAL/GFCF</t>
  </si>
  <si>
    <t>Country</t>
  </si>
  <si>
    <t>Region</t>
  </si>
  <si>
    <t>Exposed value</t>
  </si>
  <si>
    <t>TROPICAL CYCLONES</t>
  </si>
  <si>
    <t>%</t>
  </si>
  <si>
    <t>Réunion</t>
  </si>
  <si>
    <t>United Republic of Tanzania</t>
  </si>
  <si>
    <t>Cote d'Ivoire</t>
  </si>
  <si>
    <t>Democratic Republic of the Congo</t>
  </si>
  <si>
    <t>Iran (Islamic Republic of)</t>
  </si>
  <si>
    <t>Republic of Korea</t>
  </si>
  <si>
    <t>Democratic People's Republic of Korea</t>
  </si>
  <si>
    <t>China, Hong Kong Special Administrative Region</t>
  </si>
  <si>
    <t>China, Macao Special Administrative Region</t>
  </si>
  <si>
    <t>The former Yugoslav Republic of Macedonia</t>
  </si>
  <si>
    <t>United Kingdom of Great Britain and Northern Ireland</t>
  </si>
  <si>
    <t>Republic of Moldova</t>
  </si>
  <si>
    <t>Bolivia (Plurinational State of)</t>
  </si>
  <si>
    <t>Venezuela (Bolivarian Republic of)</t>
  </si>
  <si>
    <t>Falkland Islands (Malvinas)</t>
  </si>
  <si>
    <t>Micronesia (Federated States of)</t>
  </si>
  <si>
    <t>American Samoa</t>
  </si>
  <si>
    <t>United States Virgin Islands</t>
  </si>
  <si>
    <t>British Virgin Islands</t>
  </si>
  <si>
    <t>East Asia and the Pacific</t>
  </si>
  <si>
    <t>Europe and Central Asia</t>
  </si>
  <si>
    <t>LAC</t>
  </si>
  <si>
    <t>Middle East and North Africa</t>
  </si>
  <si>
    <t>South Asia</t>
  </si>
  <si>
    <t>Sub-Saharan Africa</t>
  </si>
  <si>
    <t>SIDS</t>
  </si>
  <si>
    <t>FLOODS</t>
  </si>
  <si>
    <t>million US$</t>
  </si>
  <si>
    <t>Riverine floods</t>
  </si>
  <si>
    <t>[million USD]</t>
  </si>
  <si>
    <t>COD</t>
  </si>
  <si>
    <t>TROPICAL CYCLONE</t>
  </si>
  <si>
    <t>[MILLION USD]</t>
  </si>
  <si>
    <t>AAL/SOCIAL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</si>
</sst>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_-* #,##0.0&quot; ‰&quot;_-;\-* #,##0.0&quot; ‰&quot;_-;_-* &quot;-&quot;??&quot; ‰&quot;_-;_-@_-"/>
    <numFmt numFmtId="168" formatCode="_-* #,##0.0&quot; %&quot;_-;\-* #,##0.0&quot; %&quot;_-;_-* &quot;-&quot;??&quot; %&quot;_-;_-@_-"/>
    <numFmt numFmtId="169" formatCode="#,##0.00_ ;\-#,##0.00\ "/>
    <numFmt numFmtId="170" formatCode="#,##0.0000"/>
    <numFmt numFmtId="171" formatCode="#,##0.000000000000000000000"/>
  </numFmts>
  <fonts count="4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 tint="-0.499984740745262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1"/>
      <color theme="8" tint="-0.499984740745262"/>
      <name val="Calibri"/>
      <family val="2"/>
    </font>
    <font>
      <b/>
      <sz val="7.7"/>
      <color theme="8" tint="-0.499984740745262"/>
      <name val="Calibri"/>
      <family val="2"/>
    </font>
    <font>
      <sz val="12"/>
      <color theme="4" tint="-0.249977111117893"/>
      <name val="Calibri"/>
      <family val="2"/>
      <scheme val="minor"/>
    </font>
    <font>
      <sz val="7"/>
      <color theme="4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7"/>
      <color theme="2"/>
      <name val="Calibri"/>
      <family val="2"/>
      <scheme val="minor"/>
    </font>
    <font>
      <vertAlign val="superscript"/>
      <sz val="8"/>
      <name val="Calibri"/>
      <family val="2"/>
      <scheme val="minor"/>
    </font>
    <font>
      <sz val="12"/>
      <color indexed="9"/>
      <name val="Calibri"/>
      <family val="2"/>
      <scheme val="minor"/>
    </font>
    <font>
      <sz val="12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8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sz val="7"/>
      <color theme="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</font>
    <font>
      <b/>
      <vertAlign val="superscript"/>
      <sz val="8"/>
      <color theme="0"/>
      <name val="Calibri"/>
      <family val="2"/>
      <scheme val="minor"/>
    </font>
    <font>
      <sz val="7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sz val="8"/>
      <color theme="4" tint="-0.249977111117893"/>
      <name val="Calibri"/>
      <family val="2"/>
    </font>
    <font>
      <vertAlign val="superscript"/>
      <sz val="10"/>
      <name val="Calibri"/>
      <family val="2"/>
      <scheme val="minor"/>
    </font>
    <font>
      <sz val="8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10"/>
      <name val="Courier"/>
      <family val="3"/>
    </font>
    <font>
      <b/>
      <sz val="10"/>
      <color theme="8" tint="-0.499984740745262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8" tint="-0.499984740745262"/>
      <name val="Arial Narrow"/>
      <family val="2"/>
    </font>
    <font>
      <sz val="10"/>
      <color theme="1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0" fillId="0" borderId="0"/>
  </cellStyleXfs>
  <cellXfs count="347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/>
    <xf numFmtId="0" fontId="3" fillId="2" borderId="0" xfId="0" applyFont="1" applyFill="1" applyAlignme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7" fillId="3" borderId="0" xfId="0" applyFont="1" applyFill="1" applyAlignment="1"/>
    <xf numFmtId="0" fontId="8" fillId="3" borderId="0" xfId="0" applyFont="1" applyFill="1" applyAlignment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7" fillId="3" borderId="0" xfId="0" applyFont="1" applyFill="1" applyAlignment="1">
      <alignment wrapText="1"/>
    </xf>
    <xf numFmtId="0" fontId="9" fillId="3" borderId="0" xfId="0" applyFont="1" applyFill="1" applyAlignment="1">
      <alignment horizontal="left"/>
    </xf>
    <xf numFmtId="0" fontId="7" fillId="3" borderId="0" xfId="0" applyFont="1" applyFill="1" applyAlignment="1">
      <alignment horizontal="left" wrapText="1"/>
    </xf>
    <xf numFmtId="0" fontId="10" fillId="3" borderId="0" xfId="0" applyFont="1" applyFill="1" applyAlignment="1"/>
    <xf numFmtId="0" fontId="11" fillId="3" borderId="0" xfId="0" applyFont="1" applyFill="1" applyAlignment="1"/>
    <xf numFmtId="2" fontId="10" fillId="3" borderId="0" xfId="0" applyNumberFormat="1" applyFont="1" applyFill="1" applyAlignment="1"/>
    <xf numFmtId="1" fontId="8" fillId="3" borderId="0" xfId="0" applyNumberFormat="1" applyFont="1" applyFill="1" applyAlignment="1">
      <alignment horizontal="left"/>
    </xf>
    <xf numFmtId="2" fontId="10" fillId="3" borderId="0" xfId="0" applyNumberFormat="1" applyFont="1" applyFill="1" applyAlignment="1">
      <alignment horizontal="right"/>
    </xf>
    <xf numFmtId="2" fontId="10" fillId="4" borderId="0" xfId="0" applyNumberFormat="1" applyFont="1" applyFill="1" applyAlignment="1"/>
    <xf numFmtId="1" fontId="8" fillId="4" borderId="0" xfId="0" applyNumberFormat="1" applyFont="1" applyFill="1" applyAlignment="1">
      <alignment horizontal="left"/>
    </xf>
    <xf numFmtId="1" fontId="12" fillId="3" borderId="0" xfId="0" applyNumberFormat="1" applyFont="1" applyFill="1" applyAlignment="1"/>
    <xf numFmtId="2" fontId="10" fillId="3" borderId="0" xfId="0" applyNumberFormat="1" applyFont="1" applyFill="1" applyAlignment="1">
      <alignment wrapText="1"/>
    </xf>
    <xf numFmtId="1" fontId="12" fillId="3" borderId="0" xfId="0" applyNumberFormat="1" applyFont="1" applyFill="1" applyAlignment="1">
      <alignment horizontal="right"/>
    </xf>
    <xf numFmtId="2" fontId="10" fillId="3" borderId="0" xfId="0" applyNumberFormat="1" applyFont="1" applyFill="1" applyAlignment="1">
      <alignment horizontal="left" wrapText="1"/>
    </xf>
    <xf numFmtId="1" fontId="10" fillId="3" borderId="0" xfId="0" applyNumberFormat="1" applyFont="1" applyFill="1" applyAlignment="1"/>
    <xf numFmtId="0" fontId="15" fillId="5" borderId="0" xfId="0" applyFont="1" applyFill="1" applyBorder="1" applyAlignment="1">
      <alignment horizontal="left" wrapText="1"/>
    </xf>
    <xf numFmtId="0" fontId="16" fillId="5" borderId="0" xfId="0" applyFont="1" applyFill="1" applyBorder="1" applyAlignment="1">
      <alignment horizontal="right" wrapText="1"/>
    </xf>
    <xf numFmtId="0" fontId="17" fillId="5" borderId="0" xfId="0" applyFont="1" applyFill="1" applyBorder="1" applyAlignment="1">
      <alignment horizontal="left" wrapText="1"/>
    </xf>
    <xf numFmtId="0" fontId="0" fillId="3" borderId="0" xfId="0" applyFont="1" applyFill="1" applyAlignment="1"/>
    <xf numFmtId="0" fontId="0" fillId="5" borderId="0" xfId="0" applyFont="1" applyFill="1" applyAlignment="1"/>
    <xf numFmtId="0" fontId="19" fillId="5" borderId="0" xfId="0" applyFont="1" applyFill="1" applyBorder="1" applyAlignment="1">
      <alignment wrapText="1"/>
    </xf>
    <xf numFmtId="0" fontId="20" fillId="5" borderId="0" xfId="0" applyFont="1" applyFill="1" applyBorder="1" applyAlignment="1">
      <alignment wrapText="1"/>
    </xf>
    <xf numFmtId="0" fontId="0" fillId="5" borderId="0" xfId="0" applyFont="1" applyFill="1" applyAlignment="1">
      <alignment horizontal="right" wrapText="1"/>
    </xf>
    <xf numFmtId="0" fontId="21" fillId="5" borderId="0" xfId="0" applyFont="1" applyFill="1" applyAlignment="1">
      <alignment wrapText="1"/>
    </xf>
    <xf numFmtId="0" fontId="22" fillId="5" borderId="0" xfId="0" applyFont="1" applyFill="1" applyAlignment="1">
      <alignment wrapText="1"/>
    </xf>
    <xf numFmtId="0" fontId="23" fillId="5" borderId="0" xfId="0" applyFont="1" applyFill="1" applyAlignment="1">
      <alignment wrapText="1"/>
    </xf>
    <xf numFmtId="0" fontId="19" fillId="5" borderId="0" xfId="0" applyFont="1" applyFill="1" applyBorder="1" applyAlignment="1">
      <alignment horizontal="right" wrapText="1"/>
    </xf>
    <xf numFmtId="0" fontId="16" fillId="5" borderId="0" xfId="0" applyFont="1" applyFill="1" applyBorder="1" applyAlignment="1">
      <alignment horizontal="center" wrapText="1"/>
    </xf>
    <xf numFmtId="0" fontId="1" fillId="5" borderId="0" xfId="0" applyFont="1" applyFill="1" applyAlignment="1"/>
    <xf numFmtId="0" fontId="24" fillId="5" borderId="0" xfId="0" applyFont="1" applyFill="1" applyBorder="1" applyAlignment="1">
      <alignment wrapText="1"/>
    </xf>
    <xf numFmtId="0" fontId="25" fillId="5" borderId="0" xfId="0" applyFont="1" applyFill="1" applyBorder="1" applyAlignment="1">
      <alignment wrapText="1"/>
    </xf>
    <xf numFmtId="0" fontId="24" fillId="5" borderId="2" xfId="0" applyFont="1" applyFill="1" applyBorder="1" applyAlignment="1">
      <alignment wrapText="1"/>
    </xf>
    <xf numFmtId="0" fontId="26" fillId="5" borderId="3" xfId="0" applyFont="1" applyFill="1" applyBorder="1" applyAlignment="1">
      <alignment horizontal="left" wrapText="1"/>
    </xf>
    <xf numFmtId="0" fontId="24" fillId="5" borderId="3" xfId="0" applyFont="1" applyFill="1" applyBorder="1" applyAlignment="1">
      <alignment wrapText="1"/>
    </xf>
    <xf numFmtId="0" fontId="24" fillId="5" borderId="3" xfId="0" applyFont="1" applyFill="1" applyBorder="1" applyAlignment="1">
      <alignment horizontal="right" wrapText="1"/>
    </xf>
    <xf numFmtId="0" fontId="24" fillId="5" borderId="3" xfId="0" applyFont="1" applyFill="1" applyBorder="1" applyAlignment="1">
      <alignment horizontal="left" wrapText="1"/>
    </xf>
    <xf numFmtId="2" fontId="24" fillId="5" borderId="3" xfId="0" applyNumberFormat="1" applyFont="1" applyFill="1" applyBorder="1" applyAlignment="1">
      <alignment horizontal="right" wrapText="1"/>
    </xf>
    <xf numFmtId="0" fontId="25" fillId="5" borderId="4" xfId="0" applyFont="1" applyFill="1" applyBorder="1" applyAlignment="1">
      <alignment horizontal="left" wrapText="1"/>
    </xf>
    <xf numFmtId="0" fontId="24" fillId="5" borderId="0" xfId="0" applyFont="1" applyFill="1" applyBorder="1" applyAlignment="1">
      <alignment horizontal="right" wrapText="1"/>
    </xf>
    <xf numFmtId="2" fontId="24" fillId="5" borderId="2" xfId="0" applyNumberFormat="1" applyFont="1" applyFill="1" applyBorder="1" applyAlignment="1">
      <alignment horizontal="right" wrapText="1"/>
    </xf>
    <xf numFmtId="2" fontId="25" fillId="5" borderId="3" xfId="0" applyNumberFormat="1" applyFont="1" applyFill="1" applyBorder="1" applyAlignment="1">
      <alignment horizontal="left" wrapText="1"/>
    </xf>
    <xf numFmtId="0" fontId="24" fillId="5" borderId="4" xfId="0" applyFont="1" applyFill="1" applyBorder="1" applyAlignment="1">
      <alignment horizontal="left" wrapText="1"/>
    </xf>
    <xf numFmtId="0" fontId="24" fillId="5" borderId="0" xfId="0" applyFont="1" applyFill="1" applyBorder="1" applyAlignment="1">
      <alignment horizontal="center" wrapText="1"/>
    </xf>
    <xf numFmtId="2" fontId="24" fillId="5" borderId="3" xfId="0" applyNumberFormat="1" applyFont="1" applyFill="1" applyBorder="1" applyAlignment="1">
      <alignment horizontal="left" wrapText="1"/>
    </xf>
    <xf numFmtId="2" fontId="26" fillId="5" borderId="3" xfId="0" applyNumberFormat="1" applyFont="1" applyFill="1" applyBorder="1" applyAlignment="1">
      <alignment horizontal="right" wrapText="1"/>
    </xf>
    <xf numFmtId="0" fontId="29" fillId="3" borderId="0" xfId="0" applyFont="1" applyFill="1" applyAlignment="1"/>
    <xf numFmtId="0" fontId="10" fillId="3" borderId="0" xfId="0" applyFont="1" applyFill="1" applyAlignment="1">
      <alignment wrapText="1"/>
    </xf>
    <xf numFmtId="2" fontId="10" fillId="4" borderId="0" xfId="0" applyNumberFormat="1" applyFont="1" applyFill="1" applyAlignment="1">
      <alignment horizontal="right"/>
    </xf>
    <xf numFmtId="1" fontId="9" fillId="3" borderId="0" xfId="0" applyNumberFormat="1" applyFont="1" applyFill="1" applyAlignment="1">
      <alignment horizontal="left"/>
    </xf>
    <xf numFmtId="0" fontId="10" fillId="3" borderId="5" xfId="0" applyFont="1" applyFill="1" applyBorder="1" applyAlignment="1"/>
    <xf numFmtId="2" fontId="10" fillId="3" borderId="5" xfId="0" applyNumberFormat="1" applyFont="1" applyFill="1" applyBorder="1" applyAlignment="1">
      <alignment horizontal="right"/>
    </xf>
    <xf numFmtId="1" fontId="8" fillId="3" borderId="5" xfId="0" applyNumberFormat="1" applyFont="1" applyFill="1" applyBorder="1" applyAlignment="1">
      <alignment horizontal="left"/>
    </xf>
    <xf numFmtId="2" fontId="10" fillId="3" borderId="5" xfId="0" applyNumberFormat="1" applyFont="1" applyFill="1" applyBorder="1" applyAlignment="1"/>
    <xf numFmtId="2" fontId="10" fillId="4" borderId="5" xfId="0" applyNumberFormat="1" applyFont="1" applyFill="1" applyBorder="1" applyAlignment="1"/>
    <xf numFmtId="1" fontId="8" fillId="4" borderId="5" xfId="0" applyNumberFormat="1" applyFont="1" applyFill="1" applyBorder="1" applyAlignment="1">
      <alignment horizontal="left"/>
    </xf>
    <xf numFmtId="1" fontId="12" fillId="3" borderId="5" xfId="0" applyNumberFormat="1" applyFont="1" applyFill="1" applyBorder="1" applyAlignment="1"/>
    <xf numFmtId="2" fontId="10" fillId="3" borderId="5" xfId="0" applyNumberFormat="1" applyFont="1" applyFill="1" applyBorder="1" applyAlignment="1">
      <alignment wrapText="1"/>
    </xf>
    <xf numFmtId="0" fontId="9" fillId="3" borderId="5" xfId="0" applyFont="1" applyFill="1" applyBorder="1" applyAlignment="1">
      <alignment horizontal="left"/>
    </xf>
    <xf numFmtId="1" fontId="12" fillId="3" borderId="5" xfId="0" applyNumberFormat="1" applyFont="1" applyFill="1" applyBorder="1" applyAlignment="1">
      <alignment horizontal="right"/>
    </xf>
    <xf numFmtId="2" fontId="10" fillId="3" borderId="5" xfId="0" applyNumberFormat="1" applyFont="1" applyFill="1" applyBorder="1" applyAlignment="1">
      <alignment horizontal="left" wrapText="1"/>
    </xf>
    <xf numFmtId="0" fontId="30" fillId="3" borderId="0" xfId="0" applyFont="1" applyFill="1" applyAlignment="1"/>
    <xf numFmtId="0" fontId="31" fillId="6" borderId="0" xfId="0" applyFont="1" applyFill="1" applyBorder="1" applyAlignment="1">
      <alignment vertical="top" wrapText="1"/>
    </xf>
    <xf numFmtId="2" fontId="0" fillId="3" borderId="0" xfId="0" applyNumberFormat="1" applyFont="1" applyFill="1" applyAlignment="1"/>
    <xf numFmtId="2" fontId="0" fillId="3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left"/>
    </xf>
    <xf numFmtId="1" fontId="32" fillId="3" borderId="0" xfId="0" applyNumberFormat="1" applyFont="1" applyFill="1" applyAlignment="1"/>
    <xf numFmtId="0" fontId="0" fillId="3" borderId="0" xfId="0" applyFont="1" applyFill="1" applyAlignment="1">
      <alignment wrapText="1"/>
    </xf>
    <xf numFmtId="1" fontId="32" fillId="3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left" wrapText="1"/>
    </xf>
    <xf numFmtId="2" fontId="0" fillId="0" borderId="0" xfId="0" applyNumberFormat="1"/>
    <xf numFmtId="165" fontId="0" fillId="0" borderId="0" xfId="0" applyNumberFormat="1"/>
    <xf numFmtId="0" fontId="33" fillId="0" borderId="0" xfId="0" applyFont="1" applyFill="1" applyAlignment="1">
      <alignment wrapText="1"/>
    </xf>
    <xf numFmtId="0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169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7" fillId="0" borderId="0" xfId="0" applyFont="1"/>
    <xf numFmtId="0" fontId="36" fillId="2" borderId="0" xfId="0" applyFont="1" applyFill="1" applyAlignment="1">
      <alignment horizontal="center" vertical="center" wrapText="1"/>
    </xf>
    <xf numFmtId="1" fontId="0" fillId="0" borderId="0" xfId="0" applyNumberFormat="1"/>
    <xf numFmtId="0" fontId="3" fillId="8" borderId="0" xfId="0" applyFont="1" applyFill="1" applyAlignment="1"/>
    <xf numFmtId="169" fontId="0" fillId="8" borderId="0" xfId="0" applyNumberFormat="1" applyFill="1"/>
    <xf numFmtId="0" fontId="0" fillId="8" borderId="0" xfId="0" applyFill="1"/>
    <xf numFmtId="0" fontId="39" fillId="9" borderId="20" xfId="0" applyFont="1" applyFill="1" applyBorder="1" applyAlignment="1">
      <alignment horizontal="center" vertical="center"/>
    </xf>
    <xf numFmtId="0" fontId="39" fillId="9" borderId="22" xfId="0" applyFont="1" applyFill="1" applyBorder="1" applyAlignment="1">
      <alignment horizontal="center"/>
    </xf>
    <xf numFmtId="0" fontId="38" fillId="0" borderId="29" xfId="0" applyFont="1" applyBorder="1"/>
    <xf numFmtId="0" fontId="38" fillId="0" borderId="30" xfId="0" applyFont="1" applyBorder="1"/>
    <xf numFmtId="4" fontId="0" fillId="0" borderId="0" xfId="0" applyNumberFormat="1"/>
    <xf numFmtId="0" fontId="39" fillId="9" borderId="41" xfId="0" applyFont="1" applyFill="1" applyBorder="1" applyAlignment="1">
      <alignment horizontal="center"/>
    </xf>
    <xf numFmtId="0" fontId="38" fillId="0" borderId="42" xfId="0" applyFont="1" applyBorder="1"/>
    <xf numFmtId="0" fontId="38" fillId="0" borderId="43" xfId="0" applyFont="1" applyBorder="1"/>
    <xf numFmtId="0" fontId="38" fillId="0" borderId="44" xfId="0" applyFont="1" applyBorder="1"/>
    <xf numFmtId="0" fontId="38" fillId="0" borderId="45" xfId="0" applyFont="1" applyBorder="1"/>
    <xf numFmtId="0" fontId="41" fillId="9" borderId="21" xfId="0" applyFont="1" applyFill="1" applyBorder="1" applyAlignment="1">
      <alignment horizontal="center"/>
    </xf>
    <xf numFmtId="0" fontId="41" fillId="9" borderId="23" xfId="0" applyFont="1" applyFill="1" applyBorder="1" applyAlignment="1">
      <alignment horizontal="center"/>
    </xf>
    <xf numFmtId="0" fontId="41" fillId="9" borderId="24" xfId="0" applyFont="1" applyFill="1" applyBorder="1" applyAlignment="1">
      <alignment horizontal="center"/>
    </xf>
    <xf numFmtId="0" fontId="42" fillId="3" borderId="0" xfId="0" applyFont="1" applyFill="1" applyAlignment="1"/>
    <xf numFmtId="0" fontId="42" fillId="3" borderId="0" xfId="0" applyFont="1" applyFill="1"/>
    <xf numFmtId="0" fontId="42" fillId="3" borderId="0" xfId="0" applyFont="1" applyFill="1" applyAlignment="1">
      <alignment horizontal="center"/>
    </xf>
    <xf numFmtId="3" fontId="42" fillId="3" borderId="0" xfId="0" applyNumberFormat="1" applyFont="1" applyFill="1"/>
    <xf numFmtId="4" fontId="42" fillId="3" borderId="0" xfId="0" applyNumberFormat="1" applyFont="1" applyFill="1"/>
    <xf numFmtId="3" fontId="42" fillId="8" borderId="0" xfId="0" applyNumberFormat="1" applyFont="1" applyFill="1"/>
    <xf numFmtId="4" fontId="42" fillId="0" borderId="0" xfId="0" applyNumberFormat="1" applyFont="1"/>
    <xf numFmtId="0" fontId="42" fillId="0" borderId="0" xfId="0" applyFont="1"/>
    <xf numFmtId="0" fontId="41" fillId="9" borderId="20" xfId="0" applyFont="1" applyFill="1" applyBorder="1" applyAlignment="1">
      <alignment horizontal="center" vertical="center"/>
    </xf>
    <xf numFmtId="0" fontId="43" fillId="3" borderId="0" xfId="1" applyFont="1" applyFill="1" applyAlignment="1">
      <alignment vertical="center"/>
    </xf>
    <xf numFmtId="0" fontId="42" fillId="8" borderId="0" xfId="0" applyFont="1" applyFill="1"/>
    <xf numFmtId="0" fontId="43" fillId="8" borderId="0" xfId="1" applyFont="1" applyFill="1" applyAlignment="1">
      <alignment vertical="center"/>
    </xf>
    <xf numFmtId="0" fontId="41" fillId="9" borderId="21" xfId="0" applyFont="1" applyFill="1" applyBorder="1" applyAlignment="1"/>
    <xf numFmtId="0" fontId="41" fillId="9" borderId="0" xfId="0" applyFont="1" applyFill="1" applyBorder="1" applyAlignment="1"/>
    <xf numFmtId="0" fontId="45" fillId="3" borderId="0" xfId="0" applyFont="1" applyFill="1"/>
    <xf numFmtId="0" fontId="45" fillId="0" borderId="0" xfId="0" applyFont="1"/>
    <xf numFmtId="0" fontId="46" fillId="0" borderId="28" xfId="0" applyFont="1" applyBorder="1"/>
    <xf numFmtId="3" fontId="45" fillId="0" borderId="0" xfId="0" applyNumberFormat="1" applyFont="1"/>
    <xf numFmtId="4" fontId="45" fillId="0" borderId="0" xfId="0" applyNumberFormat="1" applyFont="1"/>
    <xf numFmtId="0" fontId="41" fillId="9" borderId="23" xfId="0" applyFont="1" applyFill="1" applyBorder="1" applyAlignment="1">
      <alignment horizontal="center" vertical="center"/>
    </xf>
    <xf numFmtId="3" fontId="47" fillId="3" borderId="0" xfId="0" applyNumberFormat="1" applyFont="1" applyFill="1"/>
    <xf numFmtId="4" fontId="47" fillId="3" borderId="0" xfId="0" applyNumberFormat="1" applyFont="1" applyFill="1"/>
    <xf numFmtId="0" fontId="41" fillId="9" borderId="8" xfId="0" applyFont="1" applyFill="1" applyBorder="1" applyAlignment="1">
      <alignment horizontal="center" vertical="center"/>
    </xf>
    <xf numFmtId="0" fontId="41" fillId="9" borderId="15" xfId="0" applyFont="1" applyFill="1" applyBorder="1"/>
    <xf numFmtId="0" fontId="41" fillId="9" borderId="27" xfId="0" applyFont="1" applyFill="1" applyBorder="1"/>
    <xf numFmtId="0" fontId="39" fillId="9" borderId="8" xfId="0" applyFont="1" applyFill="1" applyBorder="1" applyAlignment="1">
      <alignment horizontal="center" vertical="center"/>
    </xf>
    <xf numFmtId="0" fontId="39" fillId="9" borderId="15" xfId="0" applyFont="1" applyFill="1" applyBorder="1"/>
    <xf numFmtId="0" fontId="39" fillId="9" borderId="27" xfId="0" applyFont="1" applyFill="1" applyBorder="1"/>
    <xf numFmtId="0" fontId="41" fillId="9" borderId="10" xfId="0" applyFont="1" applyFill="1" applyBorder="1" applyAlignment="1">
      <alignment horizontal="center" vertical="center"/>
    </xf>
    <xf numFmtId="0" fontId="41" fillId="9" borderId="33" xfId="0" applyFont="1" applyFill="1" applyBorder="1" applyAlignment="1">
      <alignment horizontal="center" vertical="center"/>
    </xf>
    <xf numFmtId="0" fontId="41" fillId="9" borderId="35" xfId="0" applyFont="1" applyFill="1" applyBorder="1" applyAlignment="1">
      <alignment horizontal="center" vertical="center"/>
    </xf>
    <xf numFmtId="0" fontId="47" fillId="3" borderId="0" xfId="0" applyFont="1" applyFill="1"/>
    <xf numFmtId="170" fontId="42" fillId="3" borderId="0" xfId="0" applyNumberFormat="1" applyFont="1" applyFill="1"/>
    <xf numFmtId="0" fontId="41" fillId="9" borderId="21" xfId="0" applyFont="1" applyFill="1" applyBorder="1" applyAlignment="1">
      <alignment horizontal="center"/>
    </xf>
    <xf numFmtId="0" fontId="41" fillId="9" borderId="21" xfId="0" applyFont="1" applyFill="1" applyBorder="1" applyAlignment="1">
      <alignment horizontal="center"/>
    </xf>
    <xf numFmtId="0" fontId="41" fillId="9" borderId="17" xfId="0" applyFont="1" applyFill="1" applyBorder="1" applyAlignment="1">
      <alignment horizontal="center"/>
    </xf>
    <xf numFmtId="0" fontId="41" fillId="9" borderId="11" xfId="0" applyFont="1" applyFill="1" applyBorder="1" applyAlignment="1">
      <alignment horizontal="center"/>
    </xf>
    <xf numFmtId="0" fontId="41" fillId="9" borderId="22" xfId="0" applyFont="1" applyFill="1" applyBorder="1" applyAlignment="1">
      <alignment horizontal="center"/>
    </xf>
    <xf numFmtId="0" fontId="41" fillId="9" borderId="47" xfId="0" applyFont="1" applyFill="1" applyBorder="1" applyAlignment="1">
      <alignment horizontal="center"/>
    </xf>
    <xf numFmtId="0" fontId="48" fillId="3" borderId="0" xfId="1" applyFont="1" applyFill="1" applyAlignment="1">
      <alignment vertical="center"/>
    </xf>
    <xf numFmtId="0" fontId="48" fillId="3" borderId="0" xfId="0" applyFont="1" applyFill="1"/>
    <xf numFmtId="0" fontId="41" fillId="9" borderId="15" xfId="0" applyFont="1" applyFill="1" applyBorder="1" applyAlignment="1">
      <alignment horizontal="center" vertical="center" wrapText="1"/>
    </xf>
    <xf numFmtId="0" fontId="41" fillId="9" borderId="20" xfId="0" applyFont="1" applyFill="1" applyBorder="1" applyAlignment="1">
      <alignment horizontal="center" vertical="center" wrapText="1"/>
    </xf>
    <xf numFmtId="0" fontId="41" fillId="9" borderId="21" xfId="0" applyFont="1" applyFill="1" applyBorder="1" applyAlignment="1">
      <alignment horizontal="center" vertical="center" wrapText="1"/>
    </xf>
    <xf numFmtId="0" fontId="42" fillId="3" borderId="0" xfId="0" applyFont="1" applyFill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1" fillId="9" borderId="41" xfId="0" applyFont="1" applyFill="1" applyBorder="1" applyAlignment="1">
      <alignment horizontal="center"/>
    </xf>
    <xf numFmtId="0" fontId="41" fillId="9" borderId="51" xfId="0" applyFont="1" applyFill="1" applyBorder="1" applyAlignment="1">
      <alignment horizontal="center" vertical="center" wrapText="1"/>
    </xf>
    <xf numFmtId="0" fontId="41" fillId="9" borderId="51" xfId="0" applyFont="1" applyFill="1" applyBorder="1" applyAlignment="1">
      <alignment horizontal="center"/>
    </xf>
    <xf numFmtId="0" fontId="41" fillId="9" borderId="51" xfId="0" applyFont="1" applyFill="1" applyBorder="1" applyAlignment="1"/>
    <xf numFmtId="0" fontId="41" fillId="9" borderId="52" xfId="0" applyFont="1" applyFill="1" applyBorder="1" applyAlignment="1">
      <alignment horizontal="center"/>
    </xf>
    <xf numFmtId="0" fontId="42" fillId="3" borderId="31" xfId="0" applyFont="1" applyFill="1" applyBorder="1"/>
    <xf numFmtId="3" fontId="42" fillId="3" borderId="10" xfId="0" applyNumberFormat="1" applyFont="1" applyFill="1" applyBorder="1"/>
    <xf numFmtId="0" fontId="42" fillId="3" borderId="32" xfId="0" applyFont="1" applyFill="1" applyBorder="1"/>
    <xf numFmtId="3" fontId="42" fillId="3" borderId="33" xfId="0" applyNumberFormat="1" applyFont="1" applyFill="1" applyBorder="1"/>
    <xf numFmtId="0" fontId="42" fillId="3" borderId="36" xfId="0" applyFont="1" applyFill="1" applyBorder="1"/>
    <xf numFmtId="3" fontId="42" fillId="3" borderId="35" xfId="0" applyNumberFormat="1" applyFont="1" applyFill="1" applyBorder="1"/>
    <xf numFmtId="0" fontId="41" fillId="9" borderId="53" xfId="0" applyFont="1" applyFill="1" applyBorder="1" applyAlignment="1">
      <alignment horizontal="center"/>
    </xf>
    <xf numFmtId="0" fontId="43" fillId="3" borderId="31" xfId="1" applyFont="1" applyFill="1" applyBorder="1" applyAlignment="1">
      <alignment vertical="center"/>
    </xf>
    <xf numFmtId="0" fontId="43" fillId="3" borderId="32" xfId="1" applyFont="1" applyFill="1" applyBorder="1" applyAlignment="1">
      <alignment vertical="center"/>
    </xf>
    <xf numFmtId="0" fontId="43" fillId="8" borderId="36" xfId="1" applyFont="1" applyFill="1" applyBorder="1" applyAlignment="1">
      <alignment vertical="center"/>
    </xf>
    <xf numFmtId="0" fontId="41" fillId="9" borderId="54" xfId="0" applyFont="1" applyFill="1" applyBorder="1" applyAlignment="1">
      <alignment horizontal="center"/>
    </xf>
    <xf numFmtId="0" fontId="41" fillId="9" borderId="55" xfId="0" applyFont="1" applyFill="1" applyBorder="1" applyAlignment="1">
      <alignment horizontal="center" vertical="center"/>
    </xf>
    <xf numFmtId="3" fontId="42" fillId="3" borderId="11" xfId="0" applyNumberFormat="1" applyFont="1" applyFill="1" applyBorder="1"/>
    <xf numFmtId="3" fontId="42" fillId="3" borderId="50" xfId="0" applyNumberFormat="1" applyFont="1" applyFill="1" applyBorder="1"/>
    <xf numFmtId="4" fontId="42" fillId="3" borderId="50" xfId="0" applyNumberFormat="1" applyFont="1" applyFill="1" applyBorder="1"/>
    <xf numFmtId="4" fontId="42" fillId="3" borderId="10" xfId="0" applyNumberFormat="1" applyFont="1" applyFill="1" applyBorder="1"/>
    <xf numFmtId="3" fontId="42" fillId="3" borderId="0" xfId="0" applyNumberFormat="1" applyFont="1" applyFill="1" applyBorder="1"/>
    <xf numFmtId="4" fontId="42" fillId="3" borderId="0" xfId="0" applyNumberFormat="1" applyFont="1" applyFill="1" applyBorder="1"/>
    <xf numFmtId="4" fontId="42" fillId="3" borderId="33" xfId="0" applyNumberFormat="1" applyFont="1" applyFill="1" applyBorder="1"/>
    <xf numFmtId="4" fontId="42" fillId="3" borderId="31" xfId="0" applyNumberFormat="1" applyFont="1" applyFill="1" applyBorder="1"/>
    <xf numFmtId="4" fontId="42" fillId="3" borderId="32" xfId="0" applyNumberFormat="1" applyFont="1" applyFill="1" applyBorder="1"/>
    <xf numFmtId="3" fontId="47" fillId="3" borderId="41" xfId="0" applyNumberFormat="1" applyFont="1" applyFill="1" applyBorder="1"/>
    <xf numFmtId="3" fontId="47" fillId="3" borderId="11" xfId="0" applyNumberFormat="1" applyFont="1" applyFill="1" applyBorder="1"/>
    <xf numFmtId="4" fontId="47" fillId="3" borderId="12" xfId="0" applyNumberFormat="1" applyFont="1" applyFill="1" applyBorder="1"/>
    <xf numFmtId="3" fontId="47" fillId="3" borderId="12" xfId="0" applyNumberFormat="1" applyFont="1" applyFill="1" applyBorder="1"/>
    <xf numFmtId="4" fontId="47" fillId="3" borderId="48" xfId="0" applyNumberFormat="1" applyFont="1" applyFill="1" applyBorder="1"/>
    <xf numFmtId="0" fontId="41" fillId="9" borderId="48" xfId="0" applyFont="1" applyFill="1" applyBorder="1" applyAlignment="1">
      <alignment horizontal="center"/>
    </xf>
    <xf numFmtId="3" fontId="42" fillId="3" borderId="31" xfId="0" applyNumberFormat="1" applyFont="1" applyFill="1" applyBorder="1"/>
    <xf numFmtId="3" fontId="42" fillId="3" borderId="32" xfId="0" applyNumberFormat="1" applyFont="1" applyFill="1" applyBorder="1"/>
    <xf numFmtId="0" fontId="42" fillId="3" borderId="11" xfId="0" applyFont="1" applyFill="1" applyBorder="1"/>
    <xf numFmtId="3" fontId="42" fillId="3" borderId="12" xfId="0" applyNumberFormat="1" applyFont="1" applyFill="1" applyBorder="1"/>
    <xf numFmtId="4" fontId="42" fillId="3" borderId="12" xfId="0" applyNumberFormat="1" applyFont="1" applyFill="1" applyBorder="1"/>
    <xf numFmtId="4" fontId="42" fillId="3" borderId="48" xfId="0" applyNumberFormat="1" applyFont="1" applyFill="1" applyBorder="1"/>
    <xf numFmtId="0" fontId="43" fillId="10" borderId="32" xfId="1" applyFont="1" applyFill="1" applyBorder="1" applyAlignment="1">
      <alignment vertical="center"/>
    </xf>
    <xf numFmtId="0" fontId="43" fillId="8" borderId="32" xfId="1" applyFont="1" applyFill="1" applyBorder="1" applyAlignment="1">
      <alignment vertical="center"/>
    </xf>
    <xf numFmtId="3" fontId="42" fillId="8" borderId="0" xfId="0" applyNumberFormat="1" applyFont="1" applyFill="1" applyBorder="1"/>
    <xf numFmtId="4" fontId="42" fillId="8" borderId="0" xfId="0" applyNumberFormat="1" applyFont="1" applyFill="1" applyBorder="1"/>
    <xf numFmtId="0" fontId="41" fillId="9" borderId="57" xfId="0" applyFont="1" applyFill="1" applyBorder="1" applyAlignment="1">
      <alignment horizontal="center" vertical="center"/>
    </xf>
    <xf numFmtId="3" fontId="47" fillId="3" borderId="48" xfId="0" applyNumberFormat="1" applyFont="1" applyFill="1" applyBorder="1"/>
    <xf numFmtId="3" fontId="42" fillId="8" borderId="36" xfId="0" applyNumberFormat="1" applyFont="1" applyFill="1" applyBorder="1"/>
    <xf numFmtId="4" fontId="42" fillId="8" borderId="35" xfId="0" applyNumberFormat="1" applyFont="1" applyFill="1" applyBorder="1"/>
    <xf numFmtId="0" fontId="41" fillId="9" borderId="11" xfId="0" applyFont="1" applyFill="1" applyBorder="1" applyAlignment="1">
      <alignment horizontal="center"/>
    </xf>
    <xf numFmtId="0" fontId="41" fillId="9" borderId="21" xfId="0" applyFont="1" applyFill="1" applyBorder="1" applyAlignment="1">
      <alignment horizontal="center"/>
    </xf>
    <xf numFmtId="0" fontId="41" fillId="9" borderId="17" xfId="0" applyFont="1" applyFill="1" applyBorder="1" applyAlignment="1">
      <alignment horizontal="center"/>
    </xf>
    <xf numFmtId="0" fontId="41" fillId="9" borderId="22" xfId="0" applyFont="1" applyFill="1" applyBorder="1" applyAlignment="1">
      <alignment horizontal="center"/>
    </xf>
    <xf numFmtId="0" fontId="41" fillId="9" borderId="47" xfId="0" applyFont="1" applyFill="1" applyBorder="1" applyAlignment="1">
      <alignment horizontal="center"/>
    </xf>
    <xf numFmtId="4" fontId="45" fillId="0" borderId="0" xfId="0" applyNumberFormat="1" applyFont="1" applyAlignment="1">
      <alignment horizontal="right"/>
    </xf>
    <xf numFmtId="0" fontId="41" fillId="9" borderId="21" xfId="0" applyFont="1" applyFill="1" applyBorder="1" applyAlignment="1">
      <alignment horizontal="center" vertical="center"/>
    </xf>
    <xf numFmtId="0" fontId="41" fillId="9" borderId="47" xfId="0" applyFont="1" applyFill="1" applyBorder="1" applyAlignment="1">
      <alignment horizontal="center" vertical="center"/>
    </xf>
    <xf numFmtId="0" fontId="41" fillId="9" borderId="51" xfId="0" applyFont="1" applyFill="1" applyBorder="1" applyAlignment="1">
      <alignment horizontal="center" vertical="center"/>
    </xf>
    <xf numFmtId="0" fontId="38" fillId="3" borderId="42" xfId="0" applyFont="1" applyFill="1" applyBorder="1"/>
    <xf numFmtId="0" fontId="38" fillId="3" borderId="43" xfId="0" applyFont="1" applyFill="1" applyBorder="1"/>
    <xf numFmtId="0" fontId="38" fillId="3" borderId="44" xfId="0" applyFont="1" applyFill="1" applyBorder="1"/>
    <xf numFmtId="4" fontId="42" fillId="3" borderId="39" xfId="0" applyNumberFormat="1" applyFont="1" applyFill="1" applyBorder="1"/>
    <xf numFmtId="4" fontId="43" fillId="3" borderId="32" xfId="0" applyNumberFormat="1" applyFont="1" applyFill="1" applyBorder="1"/>
    <xf numFmtId="4" fontId="43" fillId="3" borderId="0" xfId="0" applyNumberFormat="1" applyFont="1" applyFill="1" applyBorder="1"/>
    <xf numFmtId="4" fontId="43" fillId="3" borderId="9" xfId="0" applyNumberFormat="1" applyFont="1" applyFill="1" applyBorder="1"/>
    <xf numFmtId="4" fontId="43" fillId="3" borderId="61" xfId="0" applyNumberFormat="1" applyFont="1" applyFill="1" applyBorder="1"/>
    <xf numFmtId="4" fontId="43" fillId="3" borderId="59" xfId="0" applyNumberFormat="1" applyFont="1" applyFill="1" applyBorder="1"/>
    <xf numFmtId="4" fontId="43" fillId="3" borderId="62" xfId="0" applyNumberFormat="1" applyFont="1" applyFill="1" applyBorder="1"/>
    <xf numFmtId="4" fontId="43" fillId="3" borderId="33" xfId="0" applyNumberFormat="1" applyFont="1" applyFill="1" applyBorder="1"/>
    <xf numFmtId="3" fontId="43" fillId="3" borderId="32" xfId="0" applyNumberFormat="1" applyFont="1" applyFill="1" applyBorder="1"/>
    <xf numFmtId="3" fontId="43" fillId="3" borderId="0" xfId="0" applyNumberFormat="1" applyFont="1" applyFill="1" applyBorder="1"/>
    <xf numFmtId="3" fontId="43" fillId="3" borderId="59" xfId="0" applyNumberFormat="1" applyFont="1" applyFill="1" applyBorder="1"/>
    <xf numFmtId="3" fontId="43" fillId="3" borderId="62" xfId="0" applyNumberFormat="1" applyFont="1" applyFill="1" applyBorder="1"/>
    <xf numFmtId="3" fontId="43" fillId="3" borderId="33" xfId="0" applyNumberFormat="1" applyFont="1" applyFill="1" applyBorder="1"/>
    <xf numFmtId="0" fontId="38" fillId="3" borderId="45" xfId="0" applyFont="1" applyFill="1" applyBorder="1"/>
    <xf numFmtId="0" fontId="38" fillId="3" borderId="29" xfId="0" applyFont="1" applyFill="1" applyBorder="1"/>
    <xf numFmtId="0" fontId="38" fillId="3" borderId="30" xfId="0" applyFont="1" applyFill="1" applyBorder="1"/>
    <xf numFmtId="0" fontId="42" fillId="3" borderId="39" xfId="0" applyFont="1" applyFill="1" applyBorder="1"/>
    <xf numFmtId="0" fontId="42" fillId="3" borderId="40" xfId="0" applyFont="1" applyFill="1" applyBorder="1"/>
    <xf numFmtId="4" fontId="43" fillId="3" borderId="36" xfId="0" applyNumberFormat="1" applyFont="1" applyFill="1" applyBorder="1"/>
    <xf numFmtId="4" fontId="43" fillId="3" borderId="34" xfId="0" applyNumberFormat="1" applyFont="1" applyFill="1" applyBorder="1"/>
    <xf numFmtId="4" fontId="43" fillId="3" borderId="60" xfId="0" applyNumberFormat="1" applyFont="1" applyFill="1" applyBorder="1"/>
    <xf numFmtId="4" fontId="43" fillId="3" borderId="63" xfId="0" applyNumberFormat="1" applyFont="1" applyFill="1" applyBorder="1"/>
    <xf numFmtId="4" fontId="43" fillId="3" borderId="35" xfId="0" applyNumberFormat="1" applyFont="1" applyFill="1" applyBorder="1"/>
    <xf numFmtId="3" fontId="43" fillId="3" borderId="36" xfId="0" applyNumberFormat="1" applyFont="1" applyFill="1" applyBorder="1"/>
    <xf numFmtId="3" fontId="43" fillId="3" borderId="34" xfId="0" applyNumberFormat="1" applyFont="1" applyFill="1" applyBorder="1"/>
    <xf numFmtId="3" fontId="43" fillId="3" borderId="60" xfId="0" applyNumberFormat="1" applyFont="1" applyFill="1" applyBorder="1"/>
    <xf numFmtId="3" fontId="43" fillId="3" borderId="63" xfId="0" applyNumberFormat="1" applyFont="1" applyFill="1" applyBorder="1"/>
    <xf numFmtId="3" fontId="43" fillId="3" borderId="35" xfId="0" applyNumberFormat="1" applyFont="1" applyFill="1" applyBorder="1"/>
    <xf numFmtId="4" fontId="42" fillId="3" borderId="36" xfId="0" applyNumberFormat="1" applyFont="1" applyFill="1" applyBorder="1"/>
    <xf numFmtId="4" fontId="42" fillId="3" borderId="34" xfId="0" applyNumberFormat="1" applyFont="1" applyFill="1" applyBorder="1"/>
    <xf numFmtId="4" fontId="42" fillId="3" borderId="35" xfId="0" applyNumberFormat="1" applyFont="1" applyFill="1" applyBorder="1"/>
    <xf numFmtId="0" fontId="43" fillId="3" borderId="36" xfId="1" applyFont="1" applyFill="1" applyBorder="1" applyAlignment="1">
      <alignment vertical="center"/>
    </xf>
    <xf numFmtId="0" fontId="44" fillId="3" borderId="28" xfId="0" applyFont="1" applyFill="1" applyBorder="1"/>
    <xf numFmtId="0" fontId="44" fillId="3" borderId="49" xfId="0" applyFont="1" applyFill="1" applyBorder="1"/>
    <xf numFmtId="4" fontId="45" fillId="3" borderId="0" xfId="0" applyNumberFormat="1" applyFont="1" applyFill="1"/>
    <xf numFmtId="0" fontId="44" fillId="3" borderId="43" xfId="0" applyFont="1" applyFill="1" applyBorder="1"/>
    <xf numFmtId="0" fontId="44" fillId="3" borderId="44" xfId="0" applyFont="1" applyFill="1" applyBorder="1"/>
    <xf numFmtId="4" fontId="42" fillId="3" borderId="31" xfId="0" applyNumberFormat="1" applyFont="1" applyFill="1" applyBorder="1" applyAlignment="1">
      <alignment horizontal="right"/>
    </xf>
    <xf numFmtId="4" fontId="42" fillId="3" borderId="50" xfId="0" applyNumberFormat="1" applyFont="1" applyFill="1" applyBorder="1" applyAlignment="1">
      <alignment horizontal="right"/>
    </xf>
    <xf numFmtId="4" fontId="42" fillId="3" borderId="10" xfId="0" applyNumberFormat="1" applyFont="1" applyFill="1" applyBorder="1" applyAlignment="1">
      <alignment horizontal="right"/>
    </xf>
    <xf numFmtId="2" fontId="42" fillId="3" borderId="0" xfId="0" applyNumberFormat="1" applyFont="1" applyFill="1"/>
    <xf numFmtId="0" fontId="44" fillId="3" borderId="29" xfId="0" applyFont="1" applyFill="1" applyBorder="1"/>
    <xf numFmtId="0" fontId="44" fillId="3" borderId="30" xfId="0" applyFont="1" applyFill="1" applyBorder="1"/>
    <xf numFmtId="4" fontId="42" fillId="3" borderId="32" xfId="0" applyNumberFormat="1" applyFont="1" applyFill="1" applyBorder="1" applyAlignment="1">
      <alignment horizontal="right"/>
    </xf>
    <xf numFmtId="4" fontId="42" fillId="3" borderId="0" xfId="0" applyNumberFormat="1" applyFont="1" applyFill="1" applyBorder="1" applyAlignment="1">
      <alignment horizontal="right"/>
    </xf>
    <xf numFmtId="4" fontId="42" fillId="3" borderId="33" xfId="0" applyNumberFormat="1" applyFont="1" applyFill="1" applyBorder="1" applyAlignment="1">
      <alignment horizontal="right"/>
    </xf>
    <xf numFmtId="4" fontId="42" fillId="3" borderId="36" xfId="0" applyNumberFormat="1" applyFont="1" applyFill="1" applyBorder="1" applyAlignment="1">
      <alignment horizontal="right"/>
    </xf>
    <xf numFmtId="4" fontId="42" fillId="3" borderId="34" xfId="0" applyNumberFormat="1" applyFont="1" applyFill="1" applyBorder="1" applyAlignment="1">
      <alignment horizontal="right"/>
    </xf>
    <xf numFmtId="4" fontId="42" fillId="3" borderId="35" xfId="0" applyNumberFormat="1" applyFont="1" applyFill="1" applyBorder="1" applyAlignment="1">
      <alignment horizontal="right"/>
    </xf>
    <xf numFmtId="171" fontId="43" fillId="3" borderId="0" xfId="0" applyNumberFormat="1" applyFont="1" applyFill="1" applyBorder="1"/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13" fillId="5" borderId="1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19" fillId="5" borderId="0" xfId="0" applyFont="1" applyFill="1" applyBorder="1" applyAlignment="1">
      <alignment horizontal="left" wrapText="1"/>
    </xf>
    <xf numFmtId="0" fontId="0" fillId="5" borderId="0" xfId="0" applyFont="1" applyFill="1" applyAlignment="1">
      <alignment wrapText="1"/>
    </xf>
    <xf numFmtId="0" fontId="0" fillId="5" borderId="0" xfId="0" applyFont="1" applyFill="1" applyBorder="1" applyAlignment="1">
      <alignment horizontal="left" wrapText="1"/>
    </xf>
    <xf numFmtId="0" fontId="36" fillId="2" borderId="0" xfId="0" applyFont="1" applyFill="1" applyAlignment="1">
      <alignment horizontal="center" vertical="center" wrapText="1"/>
    </xf>
    <xf numFmtId="0" fontId="42" fillId="3" borderId="0" xfId="0" applyFont="1" applyFill="1" applyAlignment="1">
      <alignment horizontal="center"/>
    </xf>
    <xf numFmtId="0" fontId="41" fillId="9" borderId="6" xfId="0" applyFont="1" applyFill="1" applyBorder="1" applyAlignment="1">
      <alignment horizontal="center" vertical="center"/>
    </xf>
    <xf numFmtId="0" fontId="41" fillId="9" borderId="13" xfId="0" applyFont="1" applyFill="1" applyBorder="1"/>
    <xf numFmtId="0" fontId="41" fillId="9" borderId="25" xfId="0" applyFont="1" applyFill="1" applyBorder="1"/>
    <xf numFmtId="0" fontId="41" fillId="9" borderId="11" xfId="0" applyFont="1" applyFill="1" applyBorder="1" applyAlignment="1">
      <alignment horizontal="center"/>
    </xf>
    <xf numFmtId="0" fontId="41" fillId="9" borderId="56" xfId="0" applyFont="1" applyFill="1" applyBorder="1"/>
    <xf numFmtId="0" fontId="41" fillId="9" borderId="48" xfId="0" applyFont="1" applyFill="1" applyBorder="1"/>
    <xf numFmtId="0" fontId="41" fillId="9" borderId="21" xfId="0" applyFont="1" applyFill="1" applyBorder="1" applyAlignment="1">
      <alignment horizontal="center"/>
    </xf>
    <xf numFmtId="0" fontId="41" fillId="9" borderId="22" xfId="0" applyFont="1" applyFill="1" applyBorder="1"/>
    <xf numFmtId="0" fontId="41" fillId="9" borderId="9" xfId="0" applyFont="1" applyFill="1" applyBorder="1" applyAlignment="1">
      <alignment horizontal="center" vertical="center"/>
    </xf>
    <xf numFmtId="0" fontId="41" fillId="9" borderId="16" xfId="0" applyFont="1" applyFill="1" applyBorder="1"/>
    <xf numFmtId="0" fontId="41" fillId="9" borderId="12" xfId="0" applyFont="1" applyFill="1" applyBorder="1"/>
    <xf numFmtId="0" fontId="41" fillId="9" borderId="8" xfId="0" applyNumberFormat="1" applyFont="1" applyFill="1" applyBorder="1" applyAlignment="1">
      <alignment horizontal="center" vertical="center" wrapText="1"/>
    </xf>
    <xf numFmtId="0" fontId="41" fillId="9" borderId="37" xfId="0" applyNumberFormat="1" applyFont="1" applyFill="1" applyBorder="1" applyAlignment="1">
      <alignment vertical="center" wrapText="1"/>
    </xf>
    <xf numFmtId="0" fontId="41" fillId="9" borderId="17" xfId="0" applyFont="1" applyFill="1" applyBorder="1" applyAlignment="1">
      <alignment horizontal="center"/>
    </xf>
    <xf numFmtId="0" fontId="41" fillId="9" borderId="18" xfId="0" applyFont="1" applyFill="1" applyBorder="1" applyAlignment="1">
      <alignment horizontal="center"/>
    </xf>
    <xf numFmtId="0" fontId="41" fillId="9" borderId="19" xfId="0" applyFont="1" applyFill="1" applyBorder="1" applyAlignment="1">
      <alignment horizontal="center"/>
    </xf>
    <xf numFmtId="0" fontId="41" fillId="9" borderId="24" xfId="0" applyFont="1" applyFill="1" applyBorder="1"/>
    <xf numFmtId="0" fontId="41" fillId="9" borderId="31" xfId="0" applyFont="1" applyFill="1" applyBorder="1" applyAlignment="1">
      <alignment horizontal="center"/>
    </xf>
    <xf numFmtId="0" fontId="41" fillId="9" borderId="50" xfId="0" applyFont="1" applyFill="1" applyBorder="1" applyAlignment="1">
      <alignment horizontal="center"/>
    </xf>
    <xf numFmtId="0" fontId="41" fillId="9" borderId="7" xfId="0" applyFont="1" applyFill="1" applyBorder="1" applyAlignment="1">
      <alignment horizontal="center" vertical="center"/>
    </xf>
    <xf numFmtId="0" fontId="41" fillId="9" borderId="14" xfId="0" applyFont="1" applyFill="1" applyBorder="1"/>
    <xf numFmtId="0" fontId="41" fillId="9" borderId="8" xfId="0" applyFont="1" applyFill="1" applyBorder="1" applyAlignment="1">
      <alignment horizontal="center" vertical="center"/>
    </xf>
    <xf numFmtId="0" fontId="41" fillId="9" borderId="15" xfId="0" applyFont="1" applyFill="1" applyBorder="1"/>
    <xf numFmtId="0" fontId="41" fillId="9" borderId="31" xfId="0" applyFont="1" applyFill="1" applyBorder="1" applyAlignment="1">
      <alignment horizontal="center" vertical="center"/>
    </xf>
    <xf numFmtId="0" fontId="41" fillId="9" borderId="46" xfId="0" applyFont="1" applyFill="1" applyBorder="1"/>
    <xf numFmtId="0" fontId="41" fillId="9" borderId="37" xfId="0" applyFont="1" applyFill="1" applyBorder="1"/>
    <xf numFmtId="0" fontId="41" fillId="9" borderId="12" xfId="0" applyFont="1" applyFill="1" applyBorder="1" applyAlignment="1">
      <alignment horizontal="center"/>
    </xf>
    <xf numFmtId="0" fontId="41" fillId="9" borderId="48" xfId="0" applyFont="1" applyFill="1" applyBorder="1" applyAlignment="1">
      <alignment horizontal="center"/>
    </xf>
    <xf numFmtId="0" fontId="41" fillId="9" borderId="18" xfId="0" applyFont="1" applyFill="1" applyBorder="1"/>
    <xf numFmtId="0" fontId="41" fillId="9" borderId="19" xfId="0" applyFont="1" applyFill="1" applyBorder="1"/>
    <xf numFmtId="0" fontId="41" fillId="9" borderId="26" xfId="0" applyFont="1" applyFill="1" applyBorder="1"/>
    <xf numFmtId="0" fontId="41" fillId="9" borderId="27" xfId="0" applyFont="1" applyFill="1" applyBorder="1"/>
    <xf numFmtId="0" fontId="41" fillId="9" borderId="47" xfId="0" applyFont="1" applyFill="1" applyBorder="1"/>
    <xf numFmtId="0" fontId="41" fillId="9" borderId="23" xfId="0" applyFont="1" applyFill="1" applyBorder="1" applyAlignment="1">
      <alignment horizontal="center"/>
    </xf>
    <xf numFmtId="0" fontId="41" fillId="9" borderId="22" xfId="0" applyFont="1" applyFill="1" applyBorder="1" applyAlignment="1">
      <alignment horizontal="center"/>
    </xf>
    <xf numFmtId="0" fontId="41" fillId="9" borderId="47" xfId="0" applyFont="1" applyFill="1" applyBorder="1" applyAlignment="1">
      <alignment horizontal="center"/>
    </xf>
    <xf numFmtId="0" fontId="41" fillId="9" borderId="13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9" borderId="14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1" fillId="9" borderId="15" xfId="0" applyFont="1" applyFill="1" applyBorder="1" applyAlignment="1">
      <alignment horizontal="center" vertical="center"/>
    </xf>
    <xf numFmtId="0" fontId="41" fillId="9" borderId="27" xfId="0" applyFont="1" applyFill="1" applyBorder="1" applyAlignment="1">
      <alignment horizontal="center" vertical="center"/>
    </xf>
    <xf numFmtId="0" fontId="41" fillId="9" borderId="38" xfId="0" applyFont="1" applyFill="1" applyBorder="1" applyAlignment="1">
      <alignment horizontal="center" vertical="center"/>
    </xf>
    <xf numFmtId="0" fontId="41" fillId="9" borderId="39" xfId="0" applyFont="1" applyFill="1" applyBorder="1" applyAlignment="1">
      <alignment horizontal="center" vertical="center"/>
    </xf>
    <xf numFmtId="0" fontId="41" fillId="9" borderId="40" xfId="0" applyFont="1" applyFill="1" applyBorder="1" applyAlignment="1">
      <alignment horizontal="center" vertical="center"/>
    </xf>
    <xf numFmtId="0" fontId="41" fillId="9" borderId="58" xfId="0" applyFont="1" applyFill="1" applyBorder="1" applyAlignment="1">
      <alignment horizontal="center" vertical="center"/>
    </xf>
    <xf numFmtId="0" fontId="39" fillId="9" borderId="38" xfId="0" applyFont="1" applyFill="1" applyBorder="1" applyAlignment="1">
      <alignment horizontal="center" vertical="center"/>
    </xf>
    <xf numFmtId="0" fontId="39" fillId="9" borderId="39" xfId="0" applyFont="1" applyFill="1" applyBorder="1" applyAlignment="1">
      <alignment horizontal="center" vertical="center"/>
    </xf>
    <xf numFmtId="0" fontId="39" fillId="9" borderId="40" xfId="0" applyFont="1" applyFill="1" applyBorder="1" applyAlignment="1">
      <alignment horizontal="center" vertical="center"/>
    </xf>
    <xf numFmtId="0" fontId="39" fillId="9" borderId="31" xfId="0" applyFont="1" applyFill="1" applyBorder="1" applyAlignment="1">
      <alignment horizontal="center" vertical="center" wrapText="1"/>
    </xf>
    <xf numFmtId="0" fontId="39" fillId="9" borderId="10" xfId="0" applyFont="1" applyFill="1" applyBorder="1" applyAlignment="1">
      <alignment horizontal="center" vertical="center" wrapText="1"/>
    </xf>
    <xf numFmtId="0" fontId="39" fillId="9" borderId="32" xfId="0" applyFont="1" applyFill="1" applyBorder="1" applyAlignment="1">
      <alignment horizontal="center" vertical="center" wrapText="1"/>
    </xf>
    <xf numFmtId="0" fontId="39" fillId="9" borderId="33" xfId="0" applyFont="1" applyFill="1" applyBorder="1" applyAlignment="1">
      <alignment horizontal="center" vertical="center" wrapText="1"/>
    </xf>
    <xf numFmtId="0" fontId="39" fillId="9" borderId="36" xfId="0" applyFont="1" applyFill="1" applyBorder="1" applyAlignment="1">
      <alignment horizontal="center" vertical="center" wrapText="1"/>
    </xf>
    <xf numFmtId="0" fontId="39" fillId="9" borderId="35" xfId="0" applyFont="1" applyFill="1" applyBorder="1" applyAlignment="1">
      <alignment horizontal="center" vertical="center" wrapText="1"/>
    </xf>
    <xf numFmtId="0" fontId="39" fillId="9" borderId="6" xfId="0" applyFont="1" applyFill="1" applyBorder="1" applyAlignment="1">
      <alignment horizontal="center" vertical="center"/>
    </xf>
    <xf numFmtId="0" fontId="39" fillId="9" borderId="13" xfId="0" applyFont="1" applyFill="1" applyBorder="1"/>
    <xf numFmtId="0" fontId="39" fillId="9" borderId="25" xfId="0" applyFont="1" applyFill="1" applyBorder="1"/>
    <xf numFmtId="0" fontId="39" fillId="9" borderId="7" xfId="0" applyFont="1" applyFill="1" applyBorder="1" applyAlignment="1">
      <alignment horizontal="center" vertical="center"/>
    </xf>
    <xf numFmtId="0" fontId="39" fillId="9" borderId="14" xfId="0" applyFont="1" applyFill="1" applyBorder="1"/>
    <xf numFmtId="0" fontId="39" fillId="9" borderId="26" xfId="0" applyFont="1" applyFill="1" applyBorder="1"/>
    <xf numFmtId="0" fontId="39" fillId="9" borderId="8" xfId="0" applyFont="1" applyFill="1" applyBorder="1" applyAlignment="1">
      <alignment horizontal="center" vertical="center"/>
    </xf>
    <xf numFmtId="0" fontId="39" fillId="9" borderId="15" xfId="0" applyFont="1" applyFill="1" applyBorder="1"/>
    <xf numFmtId="0" fontId="39" fillId="9" borderId="27" xfId="0" applyFont="1" applyFill="1" applyBorder="1"/>
  </cellXfs>
  <cellStyles count="2">
    <cellStyle name="Normal" xfId="0" builtinId="0"/>
    <cellStyle name="Normal_COUNTRY" xfId="1"/>
  </cellStyles>
  <dxfs count="5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8" formatCode="_-* #,##0.0&quot; %&quot;_-;\-* #,##0.0&quot; %&quot;_-;_-* &quot;-&quot;??&quot; %&quot;_-;_-@_-"/>
    </dxf>
    <dxf>
      <numFmt numFmtId="168" formatCode="_-* #,##0.0&quot; %&quot;_-;\-* #,##0.0&quot; %&quot;_-;_-* &quot;-&quot;??&quot; %&quot;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7" formatCode="_-* #,##0.0&quot; ‰&quot;_-;\-* #,##0.0&quot; ‰&quot;_-;_-* &quot;-&quot;??&quot; ‰&quot;_-;_-@_-"/>
    </dxf>
    <dxf>
      <numFmt numFmtId="167" formatCode="_-* #,##0.0&quot; ‰&quot;_-;\-* #,##0.0&quot; ‰&quot;_-;_-* &quot;-&quot;??&quot; ‰&quot;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0" formatCode="General"/>
    </dxf>
    <dxf>
      <numFmt numFmtId="0" formatCode="General"/>
    </dxf>
    <dxf>
      <border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  <vertical style="thin">
          <color theme="8" tint="0.79998168889431442"/>
        </vertical>
        <horizontal style="thin">
          <color theme="8" tint="0.79998168889431442"/>
        </horizontal>
      </border>
    </dxf>
    <dxf>
      <fill>
        <patternFill>
          <bgColor theme="8" tint="0.79998168889431442"/>
        </patternFill>
      </fill>
      <border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  <vertical style="thin">
          <color theme="8" tint="0.79998168889431442"/>
        </vertical>
        <horizontal style="thin">
          <color theme="8" tint="0.79998168889431442"/>
        </horizontal>
      </border>
    </dxf>
  </dxfs>
  <tableStyles count="1" defaultTableStyle="TableStyleMedium2" defaultPivotStyle="PivotStyleLight16">
    <tableStyle name="Estilo de tabla 1" pivot="0" count="2">
      <tableStyleElement type="firstRowStripe" dxfId="55"/>
      <tableStyleElement type="secondRowStripe" dxfId="5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8.xml"/><Relationship Id="rId21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1.xml"/><Relationship Id="rId24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el/Documents/ISDR/GAR15/Felipe%20Baritto/paise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/si.dst.04th.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/si.dst.05th.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el/Documents/ISDR/GAR15/regions%20WB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World_Atla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elCristinaMarulanda/Downloads/Results_World_MultiHz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elCristinaMarulanda/Documents/ISDR/Atlas/Indicadores/GFCF%20WB%20y%20GFCF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elCristinaMarulanda/Documents/ISDR/Atlas/Evaluaci&#243;n%20hol&#237;stica/Indicadores_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el/Documents/ISDR/GAR15/Felipe%20Baritto/Indicadores/Macroeconomics/datos/A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elCristinaMarulanda/Documents/ISDR/MMC%20index/E:/GAR2013/ctry_in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/Total%20population%20W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/PPP%20conversion%20facto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/Labour%20foce%20W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/WIID2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/si.dst.02nd.2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/si.dst.03rd.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1 (2)"/>
      <sheetName val="Hoja1 (3)"/>
      <sheetName val="Hoja2"/>
      <sheetName val="Hoja3"/>
      <sheetName val="WB"/>
      <sheetName val="Hoja5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AFG</v>
          </cell>
          <cell r="C2" t="str">
            <v>Afghanistan</v>
          </cell>
        </row>
        <row r="3">
          <cell r="B3" t="str">
            <v>ALB</v>
          </cell>
          <cell r="C3" t="str">
            <v>Albania</v>
          </cell>
        </row>
        <row r="4">
          <cell r="B4" t="str">
            <v>DZA</v>
          </cell>
          <cell r="C4" t="str">
            <v>Algeria</v>
          </cell>
        </row>
        <row r="5">
          <cell r="B5" t="str">
            <v>ASM</v>
          </cell>
          <cell r="C5" t="str">
            <v>American Samoa</v>
          </cell>
        </row>
        <row r="6">
          <cell r="B6" t="str">
            <v>AND</v>
          </cell>
          <cell r="C6" t="str">
            <v>Andorra</v>
          </cell>
        </row>
        <row r="7">
          <cell r="B7" t="str">
            <v>AGO</v>
          </cell>
          <cell r="C7" t="str">
            <v>Angola</v>
          </cell>
        </row>
        <row r="8">
          <cell r="B8" t="str">
            <v>ATG</v>
          </cell>
          <cell r="C8" t="str">
            <v>Antigua and Barbuda</v>
          </cell>
        </row>
        <row r="9">
          <cell r="B9" t="str">
            <v>ARG</v>
          </cell>
          <cell r="C9" t="str">
            <v>Argentina</v>
          </cell>
        </row>
        <row r="10">
          <cell r="B10" t="str">
            <v>ARM</v>
          </cell>
          <cell r="C10" t="str">
            <v>Armenia</v>
          </cell>
        </row>
        <row r="11">
          <cell r="B11" t="str">
            <v>ABW</v>
          </cell>
          <cell r="C11" t="str">
            <v>Aruba</v>
          </cell>
        </row>
        <row r="12">
          <cell r="B12" t="str">
            <v>AUS</v>
          </cell>
          <cell r="C12" t="str">
            <v>Australia</v>
          </cell>
        </row>
        <row r="13">
          <cell r="B13" t="str">
            <v>AUT</v>
          </cell>
          <cell r="C13" t="str">
            <v>Austria</v>
          </cell>
        </row>
        <row r="14">
          <cell r="B14" t="str">
            <v>AZE</v>
          </cell>
          <cell r="C14" t="str">
            <v>Azerbaijan</v>
          </cell>
        </row>
        <row r="15">
          <cell r="B15" t="str">
            <v>BHS</v>
          </cell>
          <cell r="C15" t="str">
            <v>Bahamas, The</v>
          </cell>
        </row>
        <row r="16">
          <cell r="B16" t="str">
            <v>BHR</v>
          </cell>
          <cell r="C16" t="str">
            <v>Bahrain</v>
          </cell>
        </row>
        <row r="17">
          <cell r="B17" t="str">
            <v>BGD</v>
          </cell>
          <cell r="C17" t="str">
            <v>Bangladesh</v>
          </cell>
        </row>
        <row r="18">
          <cell r="B18" t="str">
            <v>BRB</v>
          </cell>
          <cell r="C18" t="str">
            <v>Barbados</v>
          </cell>
        </row>
        <row r="19">
          <cell r="B19" t="str">
            <v>BLR</v>
          </cell>
          <cell r="C19" t="str">
            <v>Belarus</v>
          </cell>
        </row>
        <row r="20">
          <cell r="B20" t="str">
            <v>BEL</v>
          </cell>
          <cell r="C20" t="str">
            <v>Belgium</v>
          </cell>
        </row>
        <row r="21">
          <cell r="B21" t="str">
            <v>BLZ</v>
          </cell>
          <cell r="C21" t="str">
            <v>Belize</v>
          </cell>
        </row>
        <row r="22">
          <cell r="B22" t="str">
            <v>BEN</v>
          </cell>
          <cell r="C22" t="str">
            <v>Benin</v>
          </cell>
        </row>
        <row r="23">
          <cell r="B23" t="str">
            <v>BMU</v>
          </cell>
          <cell r="C23" t="str">
            <v>Bermuda</v>
          </cell>
        </row>
        <row r="24">
          <cell r="B24" t="str">
            <v>BTN</v>
          </cell>
          <cell r="C24" t="str">
            <v>Bhutan</v>
          </cell>
        </row>
        <row r="25">
          <cell r="B25" t="str">
            <v>BOL</v>
          </cell>
          <cell r="C25" t="str">
            <v>Bolivia</v>
          </cell>
        </row>
        <row r="26">
          <cell r="B26" t="str">
            <v>BIH</v>
          </cell>
          <cell r="C26" t="str">
            <v>Bosnia and Herzegovina</v>
          </cell>
        </row>
        <row r="27">
          <cell r="B27" t="str">
            <v>BWA</v>
          </cell>
          <cell r="C27" t="str">
            <v>Botswana</v>
          </cell>
        </row>
        <row r="28">
          <cell r="B28" t="str">
            <v>BRA</v>
          </cell>
          <cell r="C28" t="str">
            <v>Brazil</v>
          </cell>
        </row>
        <row r="29">
          <cell r="B29" t="str">
            <v>VGB</v>
          </cell>
          <cell r="C29" t="str">
            <v>British Virgin Islands</v>
          </cell>
        </row>
        <row r="30">
          <cell r="B30" t="str">
            <v>BRN</v>
          </cell>
          <cell r="C30" t="str">
            <v>Brunei Darussalam</v>
          </cell>
        </row>
        <row r="31">
          <cell r="B31" t="str">
            <v>BGR</v>
          </cell>
          <cell r="C31" t="str">
            <v>Bulgaria</v>
          </cell>
        </row>
        <row r="32">
          <cell r="B32" t="str">
            <v>BFA</v>
          </cell>
          <cell r="C32" t="str">
            <v>Burkina Faso</v>
          </cell>
        </row>
        <row r="33">
          <cell r="B33" t="str">
            <v>BDI</v>
          </cell>
          <cell r="C33" t="str">
            <v>Burundi</v>
          </cell>
        </row>
        <row r="34">
          <cell r="B34" t="str">
            <v>KHM</v>
          </cell>
          <cell r="C34" t="str">
            <v>Cambodia</v>
          </cell>
        </row>
        <row r="35">
          <cell r="B35" t="str">
            <v>CMR</v>
          </cell>
          <cell r="C35" t="str">
            <v>Cameroon</v>
          </cell>
        </row>
        <row r="36">
          <cell r="B36" t="str">
            <v>CAN</v>
          </cell>
          <cell r="C36" t="str">
            <v>Canada</v>
          </cell>
        </row>
        <row r="37">
          <cell r="B37" t="str">
            <v>CPV</v>
          </cell>
          <cell r="C37" t="str">
            <v>Cabo Verde</v>
          </cell>
        </row>
        <row r="38">
          <cell r="B38" t="str">
            <v>CYM</v>
          </cell>
          <cell r="C38" t="str">
            <v>Cayman Islands</v>
          </cell>
        </row>
        <row r="39">
          <cell r="B39" t="str">
            <v>CIV</v>
          </cell>
          <cell r="C39" t="str">
            <v>Cote d'Ivoire</v>
          </cell>
        </row>
        <row r="40">
          <cell r="B40" t="str">
            <v>CAF</v>
          </cell>
          <cell r="C40" t="str">
            <v>Central African Republic</v>
          </cell>
        </row>
        <row r="41">
          <cell r="B41" t="str">
            <v>TCD</v>
          </cell>
          <cell r="C41" t="str">
            <v>Chad</v>
          </cell>
        </row>
        <row r="42">
          <cell r="B42" t="str">
            <v>CHI</v>
          </cell>
          <cell r="C42" t="str">
            <v>Channel Islands</v>
          </cell>
        </row>
        <row r="43">
          <cell r="B43" t="str">
            <v>CHL</v>
          </cell>
          <cell r="C43" t="str">
            <v>Chile</v>
          </cell>
        </row>
        <row r="44">
          <cell r="B44" t="str">
            <v>CHN</v>
          </cell>
          <cell r="C44" t="str">
            <v>China</v>
          </cell>
        </row>
        <row r="45">
          <cell r="B45" t="str">
            <v>COL</v>
          </cell>
          <cell r="C45" t="str">
            <v>Colombia</v>
          </cell>
        </row>
        <row r="46">
          <cell r="B46" t="str">
            <v>COM</v>
          </cell>
          <cell r="C46" t="str">
            <v>Comoros</v>
          </cell>
        </row>
        <row r="47">
          <cell r="B47" t="str">
            <v>COG</v>
          </cell>
          <cell r="C47" t="str">
            <v>Congo</v>
          </cell>
        </row>
        <row r="48">
          <cell r="B48" t="str">
            <v>COD</v>
          </cell>
          <cell r="C48" t="str">
            <v>Congo, Dem Rep</v>
          </cell>
        </row>
        <row r="49">
          <cell r="B49" t="str">
            <v>COK</v>
          </cell>
          <cell r="C49" t="str">
            <v>Cook Islands</v>
          </cell>
        </row>
        <row r="50">
          <cell r="B50" t="str">
            <v>CRI</v>
          </cell>
          <cell r="C50" t="str">
            <v>Costa Rica</v>
          </cell>
        </row>
        <row r="51">
          <cell r="B51" t="str">
            <v>HRV</v>
          </cell>
          <cell r="C51" t="str">
            <v>Croatia</v>
          </cell>
        </row>
        <row r="52">
          <cell r="B52" t="str">
            <v>CUB</v>
          </cell>
          <cell r="C52" t="str">
            <v>Cuba</v>
          </cell>
        </row>
        <row r="53">
          <cell r="B53" t="str">
            <v>CYP</v>
          </cell>
          <cell r="C53" t="str">
            <v>Cyprus</v>
          </cell>
        </row>
        <row r="54">
          <cell r="B54" t="str">
            <v>CZE</v>
          </cell>
          <cell r="C54" t="str">
            <v>Czech Republic</v>
          </cell>
        </row>
        <row r="55">
          <cell r="B55" t="str">
            <v>DNK</v>
          </cell>
          <cell r="C55" t="str">
            <v>Denmark</v>
          </cell>
        </row>
        <row r="56">
          <cell r="B56" t="str">
            <v>DJI</v>
          </cell>
          <cell r="C56" t="str">
            <v>Djibouti</v>
          </cell>
        </row>
        <row r="57">
          <cell r="B57" t="str">
            <v>DMA</v>
          </cell>
          <cell r="C57" t="str">
            <v>Dominica</v>
          </cell>
        </row>
        <row r="58">
          <cell r="B58" t="str">
            <v>DOM</v>
          </cell>
          <cell r="C58" t="str">
            <v>Dominican Republic</v>
          </cell>
        </row>
        <row r="59">
          <cell r="B59" t="str">
            <v>ECU</v>
          </cell>
          <cell r="C59" t="str">
            <v>Ecuador</v>
          </cell>
        </row>
        <row r="60">
          <cell r="B60" t="str">
            <v>EGY</v>
          </cell>
          <cell r="C60" t="str">
            <v>Egypt</v>
          </cell>
        </row>
        <row r="61">
          <cell r="B61" t="str">
            <v>SLV</v>
          </cell>
          <cell r="C61" t="str">
            <v>El Salvador</v>
          </cell>
        </row>
        <row r="62">
          <cell r="B62" t="str">
            <v>GNQ</v>
          </cell>
          <cell r="C62" t="str">
            <v>Equatorial Guinea</v>
          </cell>
        </row>
        <row r="63">
          <cell r="B63" t="str">
            <v>ERI</v>
          </cell>
          <cell r="C63" t="str">
            <v>Eritrea</v>
          </cell>
        </row>
        <row r="64">
          <cell r="B64" t="str">
            <v>EST</v>
          </cell>
          <cell r="C64" t="str">
            <v>Estonia</v>
          </cell>
        </row>
        <row r="65">
          <cell r="B65" t="str">
            <v>ETH</v>
          </cell>
          <cell r="C65" t="str">
            <v>Ethiopia</v>
          </cell>
        </row>
        <row r="66">
          <cell r="B66" t="str">
            <v>FRO</v>
          </cell>
          <cell r="C66" t="str">
            <v>Faeroe Islands</v>
          </cell>
        </row>
        <row r="67">
          <cell r="B67" t="str">
            <v>FLK</v>
          </cell>
          <cell r="C67" t="str">
            <v>Falkland Islands</v>
          </cell>
        </row>
        <row r="68">
          <cell r="B68" t="str">
            <v>FJI</v>
          </cell>
          <cell r="C68" t="str">
            <v>Fiji</v>
          </cell>
        </row>
        <row r="69">
          <cell r="B69" t="str">
            <v>FIN</v>
          </cell>
          <cell r="C69" t="str">
            <v>Finland</v>
          </cell>
        </row>
        <row r="70">
          <cell r="B70" t="str">
            <v>FRA</v>
          </cell>
          <cell r="C70" t="str">
            <v>France</v>
          </cell>
        </row>
        <row r="71">
          <cell r="B71" t="str">
            <v>GUF</v>
          </cell>
          <cell r="C71" t="str">
            <v>French Guiana</v>
          </cell>
        </row>
        <row r="72">
          <cell r="B72" t="str">
            <v>PYF</v>
          </cell>
          <cell r="C72" t="str">
            <v>French Polynesia</v>
          </cell>
        </row>
        <row r="73">
          <cell r="B73" t="str">
            <v>GAB</v>
          </cell>
          <cell r="C73" t="str">
            <v>Gabon</v>
          </cell>
        </row>
        <row r="74">
          <cell r="B74" t="str">
            <v>GMB</v>
          </cell>
          <cell r="C74" t="str">
            <v>Gambia</v>
          </cell>
        </row>
        <row r="75">
          <cell r="B75" t="str">
            <v>GEO</v>
          </cell>
          <cell r="C75" t="str">
            <v>Georgia</v>
          </cell>
        </row>
        <row r="76">
          <cell r="B76" t="str">
            <v>DEU</v>
          </cell>
          <cell r="C76" t="str">
            <v>Germany</v>
          </cell>
        </row>
        <row r="77">
          <cell r="B77" t="str">
            <v>GHA</v>
          </cell>
          <cell r="C77" t="str">
            <v>Ghana</v>
          </cell>
        </row>
        <row r="78">
          <cell r="B78" t="str">
            <v>GIB</v>
          </cell>
          <cell r="C78" t="str">
            <v>Gibraltar</v>
          </cell>
        </row>
        <row r="79">
          <cell r="B79" t="str">
            <v>GRC</v>
          </cell>
          <cell r="C79" t="str">
            <v>Greece</v>
          </cell>
        </row>
        <row r="80">
          <cell r="B80" t="str">
            <v>GRL</v>
          </cell>
          <cell r="C80" t="str">
            <v>Greenland</v>
          </cell>
        </row>
        <row r="81">
          <cell r="B81" t="str">
            <v>GRD</v>
          </cell>
          <cell r="C81" t="str">
            <v>Grenada</v>
          </cell>
        </row>
        <row r="82">
          <cell r="B82" t="str">
            <v>GLP</v>
          </cell>
          <cell r="C82" t="str">
            <v>Guadeloupe</v>
          </cell>
        </row>
        <row r="83">
          <cell r="B83" t="str">
            <v>GUM</v>
          </cell>
          <cell r="C83" t="str">
            <v>Guam</v>
          </cell>
        </row>
        <row r="84">
          <cell r="B84" t="str">
            <v>GTM</v>
          </cell>
          <cell r="C84" t="str">
            <v>Guatemala</v>
          </cell>
        </row>
        <row r="85">
          <cell r="B85" t="str">
            <v>GIN</v>
          </cell>
          <cell r="C85" t="str">
            <v>Guinea</v>
          </cell>
        </row>
        <row r="86">
          <cell r="B86" t="str">
            <v>GNB</v>
          </cell>
          <cell r="C86" t="str">
            <v>Guinea-Bissau</v>
          </cell>
        </row>
        <row r="87">
          <cell r="B87" t="str">
            <v>GUY</v>
          </cell>
          <cell r="C87" t="str">
            <v>Guyana</v>
          </cell>
        </row>
        <row r="88">
          <cell r="B88" t="str">
            <v>HTI</v>
          </cell>
          <cell r="C88" t="str">
            <v>Haiti</v>
          </cell>
        </row>
        <row r="89">
          <cell r="B89" t="str">
            <v>HND</v>
          </cell>
          <cell r="C89" t="str">
            <v>Honduras</v>
          </cell>
        </row>
        <row r="90">
          <cell r="B90" t="str">
            <v>HKG</v>
          </cell>
          <cell r="C90" t="str">
            <v>Hong Kong</v>
          </cell>
        </row>
        <row r="91">
          <cell r="B91" t="str">
            <v>HUN</v>
          </cell>
          <cell r="C91" t="str">
            <v>Hungary</v>
          </cell>
        </row>
        <row r="92">
          <cell r="B92" t="str">
            <v>ISL</v>
          </cell>
          <cell r="C92" t="str">
            <v>Iceland</v>
          </cell>
        </row>
        <row r="93">
          <cell r="B93" t="str">
            <v>IND</v>
          </cell>
          <cell r="C93" t="str">
            <v>India</v>
          </cell>
        </row>
        <row r="94">
          <cell r="B94" t="str">
            <v>IDN</v>
          </cell>
          <cell r="C94" t="str">
            <v>Indonesia</v>
          </cell>
        </row>
        <row r="95">
          <cell r="B95" t="str">
            <v>IRN</v>
          </cell>
          <cell r="C95" t="str">
            <v>Iran, Islamic Rep</v>
          </cell>
        </row>
        <row r="96">
          <cell r="B96" t="str">
            <v>IRQ</v>
          </cell>
          <cell r="C96" t="str">
            <v>Iraq</v>
          </cell>
        </row>
        <row r="97">
          <cell r="B97" t="str">
            <v>IRL</v>
          </cell>
          <cell r="C97" t="str">
            <v>Ireland</v>
          </cell>
        </row>
        <row r="98">
          <cell r="B98" t="str">
            <v>IMN</v>
          </cell>
          <cell r="C98" t="str">
            <v>Isle of Man</v>
          </cell>
        </row>
        <row r="99">
          <cell r="B99" t="str">
            <v>ISR</v>
          </cell>
          <cell r="C99" t="str">
            <v>Israel</v>
          </cell>
        </row>
        <row r="100">
          <cell r="B100" t="str">
            <v>ITA</v>
          </cell>
          <cell r="C100" t="str">
            <v>Italy</v>
          </cell>
        </row>
        <row r="101">
          <cell r="B101" t="str">
            <v>JAM</v>
          </cell>
          <cell r="C101" t="str">
            <v>Jamaica</v>
          </cell>
        </row>
        <row r="102">
          <cell r="B102" t="str">
            <v>JPN</v>
          </cell>
          <cell r="C102" t="str">
            <v>Japan</v>
          </cell>
        </row>
        <row r="103">
          <cell r="B103" t="str">
            <v>JOR</v>
          </cell>
          <cell r="C103" t="str">
            <v>Jordan</v>
          </cell>
        </row>
        <row r="104">
          <cell r="B104" t="str">
            <v>KAZ</v>
          </cell>
          <cell r="C104" t="str">
            <v>Kazakhstan</v>
          </cell>
        </row>
        <row r="105">
          <cell r="B105" t="str">
            <v>KEN</v>
          </cell>
          <cell r="C105" t="str">
            <v>Kenya</v>
          </cell>
        </row>
        <row r="106">
          <cell r="B106" t="str">
            <v>KIR</v>
          </cell>
          <cell r="C106" t="str">
            <v>Kiribati</v>
          </cell>
        </row>
        <row r="107">
          <cell r="B107" t="str">
            <v>PRK</v>
          </cell>
          <cell r="C107" t="str">
            <v>Korea, Dem. Rep</v>
          </cell>
        </row>
        <row r="108">
          <cell r="B108" t="str">
            <v>KOR</v>
          </cell>
          <cell r="C108" t="str">
            <v>Korea, Rep</v>
          </cell>
        </row>
        <row r="109">
          <cell r="B109" t="str">
            <v>KWT</v>
          </cell>
          <cell r="C109" t="str">
            <v>Kuwait</v>
          </cell>
        </row>
        <row r="110">
          <cell r="B110" t="str">
            <v>KGZ</v>
          </cell>
          <cell r="C110" t="str">
            <v>Kyrgyzstan</v>
          </cell>
        </row>
        <row r="111">
          <cell r="B111" t="str">
            <v>LAO</v>
          </cell>
          <cell r="C111" t="str">
            <v>Lao PDR</v>
          </cell>
        </row>
        <row r="112">
          <cell r="B112" t="str">
            <v>LVA</v>
          </cell>
          <cell r="C112" t="str">
            <v>Latvia</v>
          </cell>
        </row>
        <row r="113">
          <cell r="B113" t="str">
            <v>LBN</v>
          </cell>
          <cell r="C113" t="str">
            <v>Lebanon</v>
          </cell>
        </row>
        <row r="114">
          <cell r="B114" t="str">
            <v>LSO</v>
          </cell>
          <cell r="C114" t="str">
            <v>Lesotho</v>
          </cell>
        </row>
        <row r="115">
          <cell r="B115" t="str">
            <v>LBR</v>
          </cell>
          <cell r="C115" t="str">
            <v>Liberia</v>
          </cell>
        </row>
        <row r="116">
          <cell r="B116" t="str">
            <v>LBY</v>
          </cell>
          <cell r="C116" t="str">
            <v>Libya</v>
          </cell>
        </row>
        <row r="117">
          <cell r="B117" t="str">
            <v>LIE</v>
          </cell>
          <cell r="C117" t="str">
            <v>Liechtenstein</v>
          </cell>
        </row>
        <row r="118">
          <cell r="B118" t="str">
            <v>LTU</v>
          </cell>
          <cell r="C118" t="str">
            <v>Lithuania</v>
          </cell>
        </row>
        <row r="119">
          <cell r="B119" t="str">
            <v>LUX</v>
          </cell>
          <cell r="C119" t="str">
            <v>Luxembourg</v>
          </cell>
        </row>
        <row r="120">
          <cell r="B120" t="str">
            <v>MAC</v>
          </cell>
          <cell r="C120" t="str">
            <v>Macau</v>
          </cell>
        </row>
        <row r="121">
          <cell r="B121" t="str">
            <v>MKD</v>
          </cell>
          <cell r="C121" t="str">
            <v>Macedonia, FYR</v>
          </cell>
        </row>
        <row r="122">
          <cell r="B122" t="str">
            <v>MDG</v>
          </cell>
          <cell r="C122" t="str">
            <v>Madagascar</v>
          </cell>
        </row>
        <row r="123">
          <cell r="B123" t="str">
            <v>MWI</v>
          </cell>
          <cell r="C123" t="str">
            <v>Malawi</v>
          </cell>
        </row>
        <row r="124">
          <cell r="B124" t="str">
            <v>MYS</v>
          </cell>
          <cell r="C124" t="str">
            <v>Malaysia</v>
          </cell>
        </row>
        <row r="125">
          <cell r="B125" t="str">
            <v>MDV</v>
          </cell>
          <cell r="C125" t="str">
            <v>Maldives</v>
          </cell>
        </row>
        <row r="126">
          <cell r="B126" t="str">
            <v>MLI</v>
          </cell>
          <cell r="C126" t="str">
            <v>Mali</v>
          </cell>
        </row>
        <row r="127">
          <cell r="B127" t="str">
            <v>MLT</v>
          </cell>
          <cell r="C127" t="str">
            <v>Malta</v>
          </cell>
        </row>
        <row r="128">
          <cell r="B128" t="str">
            <v>MHL</v>
          </cell>
          <cell r="C128" t="str">
            <v>Marshall Islands</v>
          </cell>
        </row>
        <row r="129">
          <cell r="B129" t="str">
            <v>MTQ</v>
          </cell>
          <cell r="C129" t="str">
            <v>Martinique</v>
          </cell>
        </row>
        <row r="130">
          <cell r="B130" t="str">
            <v>MRT</v>
          </cell>
          <cell r="C130" t="str">
            <v>Mauritania</v>
          </cell>
        </row>
        <row r="131">
          <cell r="B131" t="str">
            <v>MUS</v>
          </cell>
          <cell r="C131" t="str">
            <v>Mauritius</v>
          </cell>
        </row>
        <row r="132">
          <cell r="B132" t="str">
            <v>MEX</v>
          </cell>
          <cell r="C132" t="str">
            <v>Mexico</v>
          </cell>
        </row>
        <row r="133">
          <cell r="B133" t="str">
            <v>FSM</v>
          </cell>
          <cell r="C133" t="str">
            <v>Micronesia, Fed States</v>
          </cell>
        </row>
        <row r="134">
          <cell r="B134" t="str">
            <v>MDA</v>
          </cell>
          <cell r="C134" t="str">
            <v>Moldova, Rep</v>
          </cell>
        </row>
        <row r="135">
          <cell r="B135" t="str">
            <v>MCO</v>
          </cell>
          <cell r="C135" t="str">
            <v>Monaco</v>
          </cell>
        </row>
        <row r="136">
          <cell r="B136" t="str">
            <v>MNG</v>
          </cell>
          <cell r="C136" t="str">
            <v>Mongolia</v>
          </cell>
        </row>
        <row r="137">
          <cell r="B137" t="str">
            <v>MNE</v>
          </cell>
          <cell r="C137" t="str">
            <v>Montenegro</v>
          </cell>
        </row>
        <row r="138">
          <cell r="B138" t="str">
            <v>MAR</v>
          </cell>
          <cell r="C138" t="str">
            <v>Morocco</v>
          </cell>
        </row>
        <row r="139">
          <cell r="B139" t="str">
            <v>MOZ</v>
          </cell>
          <cell r="C139" t="str">
            <v>Mozambique</v>
          </cell>
        </row>
        <row r="140">
          <cell r="B140" t="str">
            <v>MMR</v>
          </cell>
          <cell r="C140" t="str">
            <v>Myanmar</v>
          </cell>
        </row>
        <row r="141">
          <cell r="B141" t="str">
            <v>NAM</v>
          </cell>
          <cell r="C141" t="str">
            <v>Namibia</v>
          </cell>
        </row>
        <row r="142">
          <cell r="B142" t="str">
            <v>NRU</v>
          </cell>
          <cell r="C142" t="str">
            <v>Nauru</v>
          </cell>
        </row>
        <row r="143">
          <cell r="B143" t="str">
            <v>NPL</v>
          </cell>
          <cell r="C143" t="str">
            <v>Nepal</v>
          </cell>
        </row>
        <row r="144">
          <cell r="B144" t="str">
            <v>NLD</v>
          </cell>
          <cell r="C144" t="str">
            <v>Netherlands</v>
          </cell>
        </row>
        <row r="145">
          <cell r="B145" t="str">
            <v>ANT</v>
          </cell>
          <cell r="C145" t="str">
            <v>Netherlands Antilles</v>
          </cell>
        </row>
        <row r="146">
          <cell r="B146" t="str">
            <v>NCL</v>
          </cell>
          <cell r="C146" t="str">
            <v>New Caledonia</v>
          </cell>
        </row>
        <row r="147">
          <cell r="B147" t="str">
            <v>NZL</v>
          </cell>
          <cell r="C147" t="str">
            <v>New Zealand</v>
          </cell>
        </row>
        <row r="148">
          <cell r="B148" t="str">
            <v>NIC</v>
          </cell>
          <cell r="C148" t="str">
            <v>Nicaragua</v>
          </cell>
        </row>
        <row r="149">
          <cell r="B149" t="str">
            <v>NER</v>
          </cell>
          <cell r="C149" t="str">
            <v>Niger</v>
          </cell>
        </row>
        <row r="150">
          <cell r="B150" t="str">
            <v>NGA</v>
          </cell>
          <cell r="C150" t="str">
            <v>Nigeria</v>
          </cell>
        </row>
        <row r="151">
          <cell r="B151" t="str">
            <v>NIU</v>
          </cell>
          <cell r="C151" t="str">
            <v>Niue</v>
          </cell>
        </row>
        <row r="152">
          <cell r="B152" t="str">
            <v>MNP</v>
          </cell>
          <cell r="C152" t="str">
            <v>Northern Mariana Islands</v>
          </cell>
        </row>
        <row r="153">
          <cell r="B153" t="str">
            <v>NOR</v>
          </cell>
          <cell r="C153" t="str">
            <v>Norway</v>
          </cell>
        </row>
        <row r="154">
          <cell r="B154" t="str">
            <v>OMN</v>
          </cell>
          <cell r="C154" t="str">
            <v>Oman</v>
          </cell>
        </row>
        <row r="155">
          <cell r="B155" t="str">
            <v>PAK</v>
          </cell>
          <cell r="C155" t="str">
            <v>Pakistan</v>
          </cell>
        </row>
        <row r="156">
          <cell r="B156" t="str">
            <v>PLW</v>
          </cell>
          <cell r="C156" t="str">
            <v>Palau</v>
          </cell>
        </row>
        <row r="157">
          <cell r="B157">
            <v>0</v>
          </cell>
          <cell r="C157" t="str">
            <v>Palestinian Territories</v>
          </cell>
        </row>
        <row r="158">
          <cell r="B158" t="str">
            <v>PAN</v>
          </cell>
          <cell r="C158" t="str">
            <v>Panama</v>
          </cell>
        </row>
        <row r="159">
          <cell r="B159" t="str">
            <v>PNG</v>
          </cell>
          <cell r="C159" t="str">
            <v>Papua New Guinea</v>
          </cell>
        </row>
        <row r="160">
          <cell r="B160" t="str">
            <v>PRY</v>
          </cell>
          <cell r="C160" t="str">
            <v>Paraguay</v>
          </cell>
        </row>
        <row r="161">
          <cell r="B161" t="str">
            <v>PER</v>
          </cell>
          <cell r="C161" t="str">
            <v>Peru</v>
          </cell>
        </row>
        <row r="162">
          <cell r="B162" t="str">
            <v>PHL</v>
          </cell>
          <cell r="C162" t="str">
            <v>Philippines</v>
          </cell>
        </row>
        <row r="163">
          <cell r="B163" t="str">
            <v>POL</v>
          </cell>
          <cell r="C163" t="str">
            <v>Poland</v>
          </cell>
        </row>
        <row r="164">
          <cell r="B164" t="str">
            <v>PRT</v>
          </cell>
          <cell r="C164" t="str">
            <v>Portugal</v>
          </cell>
        </row>
        <row r="165">
          <cell r="B165" t="str">
            <v>PRI</v>
          </cell>
          <cell r="C165" t="str">
            <v>Puerto Rico</v>
          </cell>
        </row>
        <row r="166">
          <cell r="B166" t="str">
            <v>QAT</v>
          </cell>
          <cell r="C166" t="str">
            <v>Qatar</v>
          </cell>
        </row>
        <row r="167">
          <cell r="B167" t="str">
            <v>REU</v>
          </cell>
          <cell r="C167" t="str">
            <v>Réunion</v>
          </cell>
        </row>
        <row r="168">
          <cell r="B168" t="str">
            <v>ROU</v>
          </cell>
          <cell r="C168" t="str">
            <v>Romania</v>
          </cell>
        </row>
        <row r="169">
          <cell r="B169" t="str">
            <v>RUS</v>
          </cell>
          <cell r="C169" t="str">
            <v>Russian Federationn Federationn Federation</v>
          </cell>
        </row>
        <row r="170">
          <cell r="B170" t="str">
            <v>RWA</v>
          </cell>
          <cell r="C170" t="str">
            <v>Rwanda</v>
          </cell>
        </row>
        <row r="171">
          <cell r="B171" t="str">
            <v>SHN</v>
          </cell>
          <cell r="C171" t="str">
            <v>Saint Helena</v>
          </cell>
        </row>
        <row r="172">
          <cell r="B172" t="str">
            <v>KNA</v>
          </cell>
          <cell r="C172" t="str">
            <v>Saint Kitts and Nevis</v>
          </cell>
        </row>
        <row r="173">
          <cell r="B173" t="str">
            <v>SPM</v>
          </cell>
          <cell r="C173" t="str">
            <v>Saint Pierre and Miquelon</v>
          </cell>
        </row>
        <row r="174">
          <cell r="B174" t="str">
            <v>WSM</v>
          </cell>
          <cell r="C174" t="str">
            <v>Samoa</v>
          </cell>
        </row>
        <row r="175">
          <cell r="B175" t="str">
            <v>SMR</v>
          </cell>
          <cell r="C175" t="str">
            <v>San Marino</v>
          </cell>
        </row>
        <row r="176">
          <cell r="B176" t="str">
            <v>STP</v>
          </cell>
          <cell r="C176" t="str">
            <v>Sao Tome &amp; Principe</v>
          </cell>
        </row>
        <row r="177">
          <cell r="B177" t="str">
            <v>SAU</v>
          </cell>
          <cell r="C177" t="str">
            <v>Saudi Arabia</v>
          </cell>
        </row>
        <row r="178">
          <cell r="B178" t="str">
            <v>SEN</v>
          </cell>
          <cell r="C178" t="str">
            <v>Senegal</v>
          </cell>
        </row>
        <row r="179">
          <cell r="B179" t="str">
            <v>SRB</v>
          </cell>
          <cell r="C179" t="str">
            <v>Serbia</v>
          </cell>
        </row>
        <row r="180">
          <cell r="B180" t="str">
            <v>SYC</v>
          </cell>
          <cell r="C180" t="str">
            <v>Seychelles</v>
          </cell>
        </row>
        <row r="181">
          <cell r="B181" t="str">
            <v>SLE</v>
          </cell>
          <cell r="C181" t="str">
            <v>Sierra Leone</v>
          </cell>
        </row>
        <row r="182">
          <cell r="B182" t="str">
            <v>SGP</v>
          </cell>
          <cell r="C182" t="str">
            <v>Singapore</v>
          </cell>
        </row>
        <row r="183">
          <cell r="B183" t="str">
            <v>SVK</v>
          </cell>
          <cell r="C183" t="str">
            <v>Slovakia</v>
          </cell>
        </row>
        <row r="184">
          <cell r="B184" t="str">
            <v>SVN</v>
          </cell>
          <cell r="C184" t="str">
            <v>Slovenia</v>
          </cell>
        </row>
        <row r="185">
          <cell r="B185" t="str">
            <v>SLB</v>
          </cell>
          <cell r="C185" t="str">
            <v>Solomon Islands</v>
          </cell>
        </row>
        <row r="186">
          <cell r="B186" t="str">
            <v>SOM</v>
          </cell>
          <cell r="C186" t="str">
            <v>Somalia</v>
          </cell>
        </row>
        <row r="187">
          <cell r="B187" t="str">
            <v>ZAF</v>
          </cell>
          <cell r="C187" t="str">
            <v>South Africa</v>
          </cell>
        </row>
        <row r="188">
          <cell r="B188" t="str">
            <v>ESP</v>
          </cell>
          <cell r="C188" t="str">
            <v>Spain</v>
          </cell>
        </row>
        <row r="189">
          <cell r="B189" t="str">
            <v>LKA</v>
          </cell>
          <cell r="C189" t="str">
            <v>Sri Lanka</v>
          </cell>
        </row>
        <row r="190">
          <cell r="B190" t="str">
            <v>LCA</v>
          </cell>
          <cell r="C190" t="str">
            <v>St. Lucia</v>
          </cell>
        </row>
        <row r="191">
          <cell r="B191" t="str">
            <v>VCT</v>
          </cell>
          <cell r="C191" t="str">
            <v>St. Vincent &amp; Grenadines</v>
          </cell>
        </row>
        <row r="192">
          <cell r="B192" t="str">
            <v>SDN</v>
          </cell>
          <cell r="C192" t="str">
            <v>Sudan</v>
          </cell>
        </row>
        <row r="193">
          <cell r="B193" t="str">
            <v>SUR</v>
          </cell>
          <cell r="C193" t="str">
            <v>Suriname</v>
          </cell>
        </row>
        <row r="194">
          <cell r="B194" t="str">
            <v>SWZ</v>
          </cell>
          <cell r="C194" t="str">
            <v>Swaziland</v>
          </cell>
        </row>
        <row r="195">
          <cell r="B195" t="str">
            <v>SWE</v>
          </cell>
          <cell r="C195" t="str">
            <v>Sweden</v>
          </cell>
        </row>
        <row r="196">
          <cell r="B196" t="str">
            <v>CHE</v>
          </cell>
          <cell r="C196" t="str">
            <v>Switzerland</v>
          </cell>
        </row>
        <row r="197">
          <cell r="B197" t="str">
            <v>SYR</v>
          </cell>
          <cell r="C197" t="str">
            <v>Syrian Arab Rep</v>
          </cell>
        </row>
        <row r="198">
          <cell r="B198" t="str">
            <v>TJK</v>
          </cell>
          <cell r="C198" t="str">
            <v>Tajikistan</v>
          </cell>
        </row>
        <row r="199">
          <cell r="B199" t="str">
            <v>TZA</v>
          </cell>
          <cell r="C199" t="str">
            <v>Tanzania</v>
          </cell>
        </row>
        <row r="200">
          <cell r="B200" t="str">
            <v>THA</v>
          </cell>
          <cell r="C200" t="str">
            <v>Thailand</v>
          </cell>
        </row>
        <row r="201">
          <cell r="B201" t="str">
            <v>TLS</v>
          </cell>
          <cell r="C201" t="str">
            <v>Timor-Leste</v>
          </cell>
        </row>
        <row r="202">
          <cell r="B202" t="str">
            <v>TGO</v>
          </cell>
          <cell r="C202" t="str">
            <v>Togo</v>
          </cell>
        </row>
        <row r="203">
          <cell r="B203" t="str">
            <v>TON</v>
          </cell>
          <cell r="C203" t="str">
            <v>Tonga</v>
          </cell>
        </row>
        <row r="204">
          <cell r="B204" t="str">
            <v>TTO</v>
          </cell>
          <cell r="C204" t="str">
            <v>Trinidad and Tobago</v>
          </cell>
        </row>
        <row r="205">
          <cell r="B205" t="str">
            <v>TUN</v>
          </cell>
          <cell r="C205" t="str">
            <v>Tunisia</v>
          </cell>
        </row>
        <row r="206">
          <cell r="B206" t="str">
            <v>TUR</v>
          </cell>
          <cell r="C206" t="str">
            <v>Turkey</v>
          </cell>
        </row>
        <row r="207">
          <cell r="B207" t="str">
            <v>TKM</v>
          </cell>
          <cell r="C207" t="str">
            <v>Turkmenistan</v>
          </cell>
        </row>
        <row r="208">
          <cell r="B208" t="str">
            <v>TCA</v>
          </cell>
          <cell r="C208" t="str">
            <v>Turks and Caicos Islands</v>
          </cell>
        </row>
        <row r="209">
          <cell r="B209" t="str">
            <v>UGA</v>
          </cell>
          <cell r="C209" t="str">
            <v>Uganda</v>
          </cell>
        </row>
        <row r="210">
          <cell r="B210" t="str">
            <v>UKR</v>
          </cell>
          <cell r="C210" t="str">
            <v>Ukraine</v>
          </cell>
        </row>
        <row r="211">
          <cell r="B211" t="str">
            <v>ARE</v>
          </cell>
          <cell r="C211" t="str">
            <v>United Arab Emirates</v>
          </cell>
        </row>
        <row r="212">
          <cell r="B212" t="str">
            <v>GBR</v>
          </cell>
          <cell r="C212" t="str">
            <v>United Kingdom</v>
          </cell>
        </row>
        <row r="213">
          <cell r="B213" t="str">
            <v>USA</v>
          </cell>
          <cell r="C213" t="str">
            <v>United States</v>
          </cell>
        </row>
        <row r="214">
          <cell r="B214" t="str">
            <v>URY</v>
          </cell>
          <cell r="C214" t="str">
            <v>Uruguay</v>
          </cell>
        </row>
        <row r="215">
          <cell r="B215" t="str">
            <v>UZB</v>
          </cell>
          <cell r="C215" t="str">
            <v>Uzbekistan</v>
          </cell>
        </row>
        <row r="216">
          <cell r="B216" t="str">
            <v>VUT</v>
          </cell>
          <cell r="C216" t="str">
            <v>Vanuatu</v>
          </cell>
        </row>
        <row r="217">
          <cell r="B217" t="str">
            <v>VEN</v>
          </cell>
          <cell r="C217" t="str">
            <v>Venezuela</v>
          </cell>
        </row>
        <row r="218">
          <cell r="B218" t="str">
            <v>VNM</v>
          </cell>
          <cell r="C218" t="str">
            <v>Viet Nam</v>
          </cell>
        </row>
        <row r="219">
          <cell r="B219" t="str">
            <v>VIR</v>
          </cell>
          <cell r="C219" t="str">
            <v>Virgin Islands (U.S.)</v>
          </cell>
        </row>
        <row r="220">
          <cell r="B220">
            <v>0</v>
          </cell>
          <cell r="C220" t="str">
            <v>Western Sahara</v>
          </cell>
        </row>
        <row r="221">
          <cell r="B221" t="str">
            <v>YEM</v>
          </cell>
          <cell r="C221" t="str">
            <v>Yemen</v>
          </cell>
        </row>
        <row r="222">
          <cell r="B222" t="str">
            <v>ZMB</v>
          </cell>
          <cell r="C222" t="str">
            <v>Zambia</v>
          </cell>
        </row>
        <row r="223">
          <cell r="B223" t="str">
            <v>ZWE</v>
          </cell>
          <cell r="C223" t="str">
            <v>Zimbabwe</v>
          </cell>
        </row>
      </sheetData>
      <sheetData sheetId="6">
        <row r="2">
          <cell r="A2" t="str">
            <v>Algeria</v>
          </cell>
          <cell r="B2" t="str">
            <v>DZA</v>
          </cell>
          <cell r="C2" t="str">
            <v>Algeria</v>
          </cell>
        </row>
        <row r="3">
          <cell r="A3" t="str">
            <v>Angola</v>
          </cell>
          <cell r="B3" t="str">
            <v>AGO</v>
          </cell>
          <cell r="C3" t="str">
            <v>Angola</v>
          </cell>
        </row>
        <row r="4">
          <cell r="A4" t="str">
            <v>Benin</v>
          </cell>
          <cell r="B4" t="str">
            <v>BEN</v>
          </cell>
          <cell r="C4" t="str">
            <v>Benin</v>
          </cell>
        </row>
        <row r="5">
          <cell r="A5" t="str">
            <v>Botswana</v>
          </cell>
          <cell r="B5" t="str">
            <v>BWA</v>
          </cell>
          <cell r="C5" t="str">
            <v>Botswana</v>
          </cell>
        </row>
        <row r="6">
          <cell r="A6" t="str">
            <v>Burkina Faso</v>
          </cell>
          <cell r="B6" t="str">
            <v>BFA</v>
          </cell>
          <cell r="C6" t="str">
            <v>Burkina Faso</v>
          </cell>
        </row>
        <row r="7">
          <cell r="A7" t="str">
            <v>Burundi</v>
          </cell>
          <cell r="B7" t="str">
            <v>BDI</v>
          </cell>
          <cell r="C7" t="str">
            <v>Burundi</v>
          </cell>
        </row>
        <row r="8">
          <cell r="A8" t="str">
            <v>Cabo Verde</v>
          </cell>
          <cell r="B8" t="str">
            <v>CPV</v>
          </cell>
          <cell r="C8" t="str">
            <v>Cabo Verde</v>
          </cell>
        </row>
        <row r="9">
          <cell r="A9" t="str">
            <v>Cameroon</v>
          </cell>
          <cell r="B9" t="str">
            <v>CMR</v>
          </cell>
          <cell r="C9" t="str">
            <v>Cameroon</v>
          </cell>
        </row>
        <row r="10">
          <cell r="A10" t="str">
            <v>Central African Republic</v>
          </cell>
          <cell r="B10" t="str">
            <v>CAF</v>
          </cell>
          <cell r="C10" t="str">
            <v>Central African Republic</v>
          </cell>
        </row>
        <row r="11">
          <cell r="A11" t="str">
            <v>Chad</v>
          </cell>
          <cell r="B11" t="str">
            <v>TCD</v>
          </cell>
          <cell r="C11" t="str">
            <v>Chad</v>
          </cell>
        </row>
        <row r="12">
          <cell r="A12" t="str">
            <v>Congo</v>
          </cell>
          <cell r="B12" t="str">
            <v>COG</v>
          </cell>
          <cell r="C12" t="str">
            <v>Congo</v>
          </cell>
        </row>
        <row r="13">
          <cell r="A13" t="str">
            <v>Congo, Democratic Republic of</v>
          </cell>
          <cell r="B13" t="str">
            <v>COD</v>
          </cell>
          <cell r="C13" t="str">
            <v>Congo, Democratic Republic of</v>
          </cell>
        </row>
        <row r="14">
          <cell r="A14" t="str">
            <v>Côte d'Ivoire</v>
          </cell>
          <cell r="B14" t="str">
            <v>CIV</v>
          </cell>
          <cell r="C14" t="str">
            <v>Côte d'Ivoire</v>
          </cell>
        </row>
        <row r="15">
          <cell r="A15" t="str">
            <v>Djibouti</v>
          </cell>
          <cell r="B15" t="str">
            <v>DJI</v>
          </cell>
          <cell r="C15" t="str">
            <v>Djibouti</v>
          </cell>
        </row>
        <row r="16">
          <cell r="A16" t="str">
            <v>Egypt</v>
          </cell>
          <cell r="B16" t="str">
            <v>EGY</v>
          </cell>
          <cell r="C16" t="str">
            <v>Egypt</v>
          </cell>
        </row>
        <row r="17">
          <cell r="A17" t="str">
            <v>Equatorial Guinea</v>
          </cell>
          <cell r="B17" t="str">
            <v>GNQ</v>
          </cell>
          <cell r="C17" t="str">
            <v>Equatorial Guinea</v>
          </cell>
        </row>
        <row r="18">
          <cell r="A18" t="str">
            <v>Eritrea</v>
          </cell>
          <cell r="B18" t="str">
            <v>ERI</v>
          </cell>
          <cell r="C18" t="str">
            <v>Eritrea</v>
          </cell>
        </row>
        <row r="19">
          <cell r="A19" t="str">
            <v>Ethiopia</v>
          </cell>
          <cell r="B19" t="str">
            <v>ETH</v>
          </cell>
          <cell r="C19" t="str">
            <v>Ethiopia</v>
          </cell>
        </row>
        <row r="20">
          <cell r="A20" t="str">
            <v>Gambia</v>
          </cell>
          <cell r="B20" t="str">
            <v>GMB</v>
          </cell>
          <cell r="C20" t="str">
            <v>Gambia</v>
          </cell>
        </row>
        <row r="21">
          <cell r="A21" t="str">
            <v>Ghana</v>
          </cell>
          <cell r="B21" t="str">
            <v>GHA</v>
          </cell>
          <cell r="C21" t="str">
            <v>Ghana</v>
          </cell>
        </row>
        <row r="22">
          <cell r="A22" t="str">
            <v>Guinea</v>
          </cell>
          <cell r="B22" t="str">
            <v>GIN</v>
          </cell>
          <cell r="C22" t="str">
            <v>Guinea</v>
          </cell>
        </row>
        <row r="23">
          <cell r="A23" t="str">
            <v>Guinea-Bissau</v>
          </cell>
          <cell r="B23" t="str">
            <v>GNB</v>
          </cell>
          <cell r="C23" t="str">
            <v>Guinea-Bissau</v>
          </cell>
        </row>
        <row r="24">
          <cell r="A24" t="str">
            <v>Kenya</v>
          </cell>
          <cell r="B24" t="str">
            <v>KEN</v>
          </cell>
          <cell r="C24" t="str">
            <v>Kenya</v>
          </cell>
        </row>
        <row r="25">
          <cell r="A25" t="str">
            <v>Lesotho</v>
          </cell>
          <cell r="B25" t="str">
            <v>LSO</v>
          </cell>
          <cell r="C25" t="str">
            <v>Lesotho</v>
          </cell>
        </row>
        <row r="26">
          <cell r="A26" t="str">
            <v>Liberia</v>
          </cell>
          <cell r="B26" t="str">
            <v>LBR</v>
          </cell>
          <cell r="C26" t="str">
            <v>Liberia</v>
          </cell>
        </row>
        <row r="27">
          <cell r="A27" t="str">
            <v>Madagascar</v>
          </cell>
          <cell r="B27" t="str">
            <v>MDG</v>
          </cell>
          <cell r="C27" t="str">
            <v>Madagascar</v>
          </cell>
        </row>
        <row r="28">
          <cell r="A28" t="str">
            <v>Malawi</v>
          </cell>
          <cell r="B28" t="str">
            <v>MWI</v>
          </cell>
          <cell r="C28" t="str">
            <v>Malawi</v>
          </cell>
        </row>
        <row r="29">
          <cell r="A29" t="str">
            <v>Mali</v>
          </cell>
          <cell r="B29" t="str">
            <v>MLI</v>
          </cell>
          <cell r="C29" t="str">
            <v>Mali</v>
          </cell>
        </row>
        <row r="30">
          <cell r="A30" t="str">
            <v>Mauritania</v>
          </cell>
          <cell r="B30" t="str">
            <v>MRT</v>
          </cell>
          <cell r="C30" t="str">
            <v>Mauritania</v>
          </cell>
        </row>
        <row r="31">
          <cell r="A31" t="str">
            <v>Mauritius</v>
          </cell>
          <cell r="B31" t="str">
            <v>MUS</v>
          </cell>
          <cell r="C31" t="str">
            <v>Mauritius</v>
          </cell>
        </row>
        <row r="32">
          <cell r="A32" t="str">
            <v>Morocco</v>
          </cell>
          <cell r="B32" t="str">
            <v>MAR</v>
          </cell>
          <cell r="C32" t="str">
            <v>Morocco</v>
          </cell>
        </row>
        <row r="33">
          <cell r="A33" t="str">
            <v>Mozambique</v>
          </cell>
          <cell r="B33" t="str">
            <v>MOZ</v>
          </cell>
          <cell r="C33" t="str">
            <v>Mozambique</v>
          </cell>
        </row>
        <row r="34">
          <cell r="A34" t="str">
            <v>Namibia</v>
          </cell>
          <cell r="B34" t="str">
            <v>NAM</v>
          </cell>
          <cell r="C34" t="str">
            <v>Namibia</v>
          </cell>
        </row>
        <row r="35">
          <cell r="A35" t="str">
            <v>Niger</v>
          </cell>
          <cell r="B35" t="str">
            <v>NER</v>
          </cell>
          <cell r="C35" t="str">
            <v>Niger</v>
          </cell>
        </row>
        <row r="36">
          <cell r="A36" t="str">
            <v>Nigeria</v>
          </cell>
          <cell r="B36" t="str">
            <v>NGA</v>
          </cell>
          <cell r="C36" t="str">
            <v>Nigeria</v>
          </cell>
        </row>
        <row r="37">
          <cell r="A37" t="str">
            <v>Rwanda</v>
          </cell>
          <cell r="B37" t="str">
            <v>RWA</v>
          </cell>
          <cell r="C37" t="str">
            <v>Rwanda</v>
          </cell>
        </row>
        <row r="38">
          <cell r="A38" t="str">
            <v>Sao Tome and Principe</v>
          </cell>
          <cell r="B38" t="str">
            <v>STP</v>
          </cell>
          <cell r="C38" t="str">
            <v>Sao Tome and Principe</v>
          </cell>
        </row>
        <row r="39">
          <cell r="A39" t="str">
            <v>Senegal</v>
          </cell>
          <cell r="B39" t="str">
            <v>SEN</v>
          </cell>
          <cell r="C39" t="str">
            <v>Senegal</v>
          </cell>
        </row>
        <row r="40">
          <cell r="A40" t="str">
            <v>Seychelles</v>
          </cell>
          <cell r="B40" t="str">
            <v>SYC</v>
          </cell>
          <cell r="C40" t="str">
            <v>Seychelles</v>
          </cell>
        </row>
        <row r="41">
          <cell r="A41" t="str">
            <v>Sierra Leone</v>
          </cell>
          <cell r="B41" t="str">
            <v>SLE</v>
          </cell>
          <cell r="C41" t="str">
            <v>Sierra Leone</v>
          </cell>
        </row>
        <row r="42">
          <cell r="A42" t="str">
            <v>South Africa</v>
          </cell>
          <cell r="B42" t="str">
            <v>ZAF</v>
          </cell>
          <cell r="C42" t="str">
            <v>South Africa</v>
          </cell>
        </row>
        <row r="43">
          <cell r="A43" t="str">
            <v>Sudan</v>
          </cell>
          <cell r="B43" t="str">
            <v>SDN</v>
          </cell>
          <cell r="C43" t="str">
            <v>Sudan</v>
          </cell>
        </row>
        <row r="44">
          <cell r="A44" t="str">
            <v>Swaziland</v>
          </cell>
          <cell r="B44" t="str">
            <v>SWZ</v>
          </cell>
          <cell r="C44" t="str">
            <v>Swaziland</v>
          </cell>
        </row>
        <row r="45">
          <cell r="A45" t="str">
            <v>Tanzania, United Republic of</v>
          </cell>
          <cell r="B45" t="str">
            <v>TZA</v>
          </cell>
          <cell r="C45" t="str">
            <v>Tanzania, United Republic of</v>
          </cell>
        </row>
        <row r="46">
          <cell r="A46" t="str">
            <v>Togo</v>
          </cell>
          <cell r="B46" t="str">
            <v>TGO</v>
          </cell>
          <cell r="C46" t="str">
            <v>Togo</v>
          </cell>
        </row>
        <row r="47">
          <cell r="A47" t="str">
            <v>Tunisia</v>
          </cell>
          <cell r="B47" t="str">
            <v>TUN</v>
          </cell>
          <cell r="C47" t="str">
            <v>Tunisia</v>
          </cell>
        </row>
        <row r="48">
          <cell r="A48" t="str">
            <v>Uganda</v>
          </cell>
          <cell r="B48" t="str">
            <v>UGA</v>
          </cell>
          <cell r="C48" t="str">
            <v>Uganda</v>
          </cell>
        </row>
        <row r="49">
          <cell r="A49" t="str">
            <v>Zambia</v>
          </cell>
          <cell r="B49" t="str">
            <v>ZMB</v>
          </cell>
          <cell r="C49" t="str">
            <v>Zambia</v>
          </cell>
        </row>
        <row r="50">
          <cell r="A50" t="str">
            <v>Zimbabwe</v>
          </cell>
          <cell r="B50" t="str">
            <v>ZWE</v>
          </cell>
          <cell r="C50" t="str">
            <v>Zimbabwe</v>
          </cell>
        </row>
        <row r="51">
          <cell r="A51">
            <v>0</v>
          </cell>
          <cell r="C51">
            <v>0</v>
          </cell>
        </row>
        <row r="52">
          <cell r="A52">
            <v>0</v>
          </cell>
          <cell r="C52">
            <v>0</v>
          </cell>
        </row>
        <row r="53">
          <cell r="A53" t="str">
            <v>Afghanistan</v>
          </cell>
          <cell r="B53" t="str">
            <v>AFG</v>
          </cell>
          <cell r="C53" t="str">
            <v>Afghanistan</v>
          </cell>
        </row>
        <row r="54">
          <cell r="A54" t="str">
            <v>Armenia</v>
          </cell>
          <cell r="B54" t="str">
            <v>ARM</v>
          </cell>
          <cell r="C54" t="str">
            <v>Armenia</v>
          </cell>
        </row>
        <row r="55">
          <cell r="A55" t="str">
            <v>Azerbaijan</v>
          </cell>
          <cell r="B55" t="str">
            <v>AZE</v>
          </cell>
          <cell r="C55" t="str">
            <v>Azerbaijan</v>
          </cell>
        </row>
        <row r="56">
          <cell r="A56" t="str">
            <v>Bahrain</v>
          </cell>
          <cell r="B56" t="str">
            <v>BHR</v>
          </cell>
          <cell r="C56" t="str">
            <v>Bahrain</v>
          </cell>
        </row>
        <row r="57">
          <cell r="A57" t="str">
            <v>Bangladesh</v>
          </cell>
          <cell r="B57" t="str">
            <v>BGD</v>
          </cell>
          <cell r="C57" t="str">
            <v>Bangladesh</v>
          </cell>
        </row>
        <row r="58">
          <cell r="A58" t="str">
            <v>Bhutan</v>
          </cell>
          <cell r="B58" t="str">
            <v>BTN</v>
          </cell>
          <cell r="C58" t="str">
            <v>Bhutan</v>
          </cell>
        </row>
        <row r="59">
          <cell r="A59" t="str">
            <v>Cambodia</v>
          </cell>
          <cell r="B59" t="str">
            <v>KHM</v>
          </cell>
          <cell r="C59" t="str">
            <v>Cambodia</v>
          </cell>
        </row>
        <row r="60">
          <cell r="A60" t="str">
            <v>China</v>
          </cell>
          <cell r="B60" t="str">
            <v>CHN</v>
          </cell>
          <cell r="C60" t="str">
            <v>China</v>
          </cell>
        </row>
        <row r="61">
          <cell r="A61" t="str">
            <v>Georgia</v>
          </cell>
          <cell r="B61" t="str">
            <v>GEO</v>
          </cell>
          <cell r="C61" t="str">
            <v>Georgia</v>
          </cell>
        </row>
        <row r="62">
          <cell r="A62" t="str">
            <v>Hong Kong (China)</v>
          </cell>
          <cell r="B62" t="str">
            <v>HKG</v>
          </cell>
          <cell r="C62" t="str">
            <v>Hong Kong (China)</v>
          </cell>
        </row>
        <row r="63">
          <cell r="A63" t="str">
            <v>India</v>
          </cell>
          <cell r="B63" t="str">
            <v>IND</v>
          </cell>
          <cell r="C63" t="str">
            <v>India</v>
          </cell>
        </row>
        <row r="64">
          <cell r="A64" t="str">
            <v>Indonesia</v>
          </cell>
          <cell r="B64" t="str">
            <v>IDN</v>
          </cell>
          <cell r="C64" t="str">
            <v>Indonesia</v>
          </cell>
        </row>
        <row r="65">
          <cell r="A65" t="str">
            <v>Iran, Islamic Republic of</v>
          </cell>
          <cell r="B65" t="str">
            <v>IRN</v>
          </cell>
          <cell r="C65" t="str">
            <v>Iran, Islamic Republic of</v>
          </cell>
        </row>
        <row r="66">
          <cell r="A66" t="str">
            <v>Iraq</v>
          </cell>
          <cell r="B66" t="str">
            <v>IRQ</v>
          </cell>
          <cell r="C66" t="str">
            <v>Iraq</v>
          </cell>
        </row>
        <row r="67">
          <cell r="A67" t="str">
            <v>Israel</v>
          </cell>
          <cell r="B67" t="str">
            <v>ISR</v>
          </cell>
          <cell r="C67" t="str">
            <v>Israel</v>
          </cell>
        </row>
        <row r="68">
          <cell r="A68" t="str">
            <v>Japan</v>
          </cell>
          <cell r="B68" t="str">
            <v>JPN</v>
          </cell>
          <cell r="C68" t="str">
            <v>Japan</v>
          </cell>
        </row>
        <row r="69">
          <cell r="A69" t="str">
            <v>Jordan</v>
          </cell>
          <cell r="B69" t="str">
            <v>JOR</v>
          </cell>
          <cell r="C69" t="str">
            <v>Jordan</v>
          </cell>
        </row>
        <row r="70">
          <cell r="A70" t="str">
            <v>Kazakhstan</v>
          </cell>
          <cell r="B70" t="str">
            <v>KAZ</v>
          </cell>
          <cell r="C70" t="str">
            <v>Kazakhstan</v>
          </cell>
        </row>
        <row r="71">
          <cell r="A71" t="str">
            <v>Kiribati</v>
          </cell>
          <cell r="B71" t="str">
            <v>KIR</v>
          </cell>
          <cell r="C71" t="str">
            <v>Kiribati</v>
          </cell>
        </row>
        <row r="72">
          <cell r="A72" t="str">
            <v>Korea, Republic of</v>
          </cell>
          <cell r="B72" t="str">
            <v>KOR</v>
          </cell>
          <cell r="C72" t="str">
            <v>Korea, Republic of</v>
          </cell>
        </row>
        <row r="73">
          <cell r="A73" t="str">
            <v>Kuwait</v>
          </cell>
          <cell r="B73" t="str">
            <v>KWT</v>
          </cell>
          <cell r="C73" t="str">
            <v>Kuwait</v>
          </cell>
        </row>
        <row r="74">
          <cell r="A74" t="str">
            <v>Kyrgyzstan</v>
          </cell>
          <cell r="B74" t="str">
            <v>KGZ</v>
          </cell>
          <cell r="C74" t="str">
            <v>Kyrgyzstan</v>
          </cell>
        </row>
        <row r="75">
          <cell r="A75" t="str">
            <v>Lao People's Democratic Republic</v>
          </cell>
          <cell r="B75" t="str">
            <v>LAO</v>
          </cell>
          <cell r="C75" t="str">
            <v>Lao People's Democratic Republic</v>
          </cell>
        </row>
        <row r="76">
          <cell r="A76" t="str">
            <v>Lebanon</v>
          </cell>
          <cell r="B76" t="str">
            <v>LBN</v>
          </cell>
          <cell r="C76" t="str">
            <v>Lebanon</v>
          </cell>
        </row>
        <row r="77">
          <cell r="A77" t="str">
            <v>Libyan Arab Jamahiriya</v>
          </cell>
          <cell r="B77" t="str">
            <v>LBY</v>
          </cell>
          <cell r="C77" t="str">
            <v>Libyan Arab Jamahiriya</v>
          </cell>
        </row>
        <row r="78">
          <cell r="A78" t="str">
            <v>Macau</v>
          </cell>
          <cell r="B78" t="str">
            <v>MAC</v>
          </cell>
          <cell r="C78" t="str">
            <v>Macau</v>
          </cell>
        </row>
        <row r="79">
          <cell r="A79" t="str">
            <v>Malaysia</v>
          </cell>
          <cell r="B79" t="str">
            <v>MYS</v>
          </cell>
          <cell r="C79" t="str">
            <v>Malaysia</v>
          </cell>
        </row>
        <row r="80">
          <cell r="A80" t="str">
            <v>Maldives</v>
          </cell>
          <cell r="B80" t="str">
            <v>MDV</v>
          </cell>
          <cell r="C80" t="str">
            <v>Maldives</v>
          </cell>
        </row>
        <row r="81">
          <cell r="A81" t="str">
            <v>Mongolia</v>
          </cell>
          <cell r="B81" t="str">
            <v>MNG</v>
          </cell>
          <cell r="C81" t="str">
            <v>Mongolia</v>
          </cell>
        </row>
        <row r="82">
          <cell r="A82" t="str">
            <v>Myanmar</v>
          </cell>
          <cell r="B82" t="str">
            <v>MMR</v>
          </cell>
          <cell r="C82" t="str">
            <v>Myanmar</v>
          </cell>
        </row>
        <row r="83">
          <cell r="A83" t="str">
            <v>Nepal</v>
          </cell>
          <cell r="B83" t="str">
            <v>NPL</v>
          </cell>
          <cell r="C83" t="str">
            <v>Nepal</v>
          </cell>
        </row>
        <row r="84">
          <cell r="A84" t="str">
            <v>Oman</v>
          </cell>
          <cell r="B84" t="str">
            <v>OMN</v>
          </cell>
          <cell r="C84" t="str">
            <v>Oman</v>
          </cell>
        </row>
        <row r="85">
          <cell r="A85" t="str">
            <v>Pakistan</v>
          </cell>
          <cell r="B85" t="str">
            <v>PAK</v>
          </cell>
          <cell r="C85" t="str">
            <v>Pakistan</v>
          </cell>
        </row>
        <row r="86">
          <cell r="A86" t="str">
            <v>Philippines</v>
          </cell>
          <cell r="B86" t="str">
            <v>PHL</v>
          </cell>
          <cell r="C86" t="str">
            <v>Philippines</v>
          </cell>
        </row>
        <row r="87">
          <cell r="A87" t="str">
            <v>Qatar</v>
          </cell>
          <cell r="B87" t="str">
            <v>QAT</v>
          </cell>
          <cell r="C87" t="str">
            <v>Qatar</v>
          </cell>
        </row>
        <row r="88">
          <cell r="A88" t="str">
            <v>Saudi Arabia</v>
          </cell>
          <cell r="B88" t="str">
            <v>SAU</v>
          </cell>
          <cell r="C88" t="str">
            <v>Saudi Arabia</v>
          </cell>
        </row>
        <row r="89">
          <cell r="A89" t="str">
            <v>Singapore</v>
          </cell>
          <cell r="B89" t="str">
            <v>SGP</v>
          </cell>
          <cell r="C89" t="str">
            <v>Singapore</v>
          </cell>
        </row>
        <row r="90">
          <cell r="A90" t="str">
            <v>Sri Lanka</v>
          </cell>
          <cell r="B90" t="str">
            <v>LKA</v>
          </cell>
          <cell r="C90" t="str">
            <v>Sri Lanka</v>
          </cell>
        </row>
        <row r="91">
          <cell r="A91" t="str">
            <v>Syrian Arab Republic</v>
          </cell>
          <cell r="B91" t="str">
            <v>SYR</v>
          </cell>
          <cell r="C91" t="str">
            <v>Syrian Arab Republic</v>
          </cell>
        </row>
        <row r="92">
          <cell r="A92" t="str">
            <v>Taiwan</v>
          </cell>
          <cell r="B92" t="str">
            <v>TWN</v>
          </cell>
          <cell r="C92" t="str">
            <v>Taiwan</v>
          </cell>
        </row>
        <row r="93">
          <cell r="A93" t="str">
            <v>Tajikistan</v>
          </cell>
          <cell r="B93" t="str">
            <v>TJK</v>
          </cell>
          <cell r="C93" t="str">
            <v>Tajikistan</v>
          </cell>
        </row>
        <row r="94">
          <cell r="A94" t="str">
            <v>Thailand</v>
          </cell>
          <cell r="B94" t="str">
            <v>THA</v>
          </cell>
          <cell r="C94" t="str">
            <v>Thailand</v>
          </cell>
        </row>
        <row r="95">
          <cell r="A95" t="str">
            <v>Timor-Leste</v>
          </cell>
          <cell r="B95" t="str">
            <v>TLS</v>
          </cell>
          <cell r="C95" t="str">
            <v>Timor-Leste</v>
          </cell>
        </row>
        <row r="96">
          <cell r="A96" t="str">
            <v>United Arab Emirates</v>
          </cell>
          <cell r="B96" t="str">
            <v>ARE</v>
          </cell>
          <cell r="C96" t="str">
            <v>United Arab Emirates</v>
          </cell>
        </row>
        <row r="97">
          <cell r="A97" t="str">
            <v>Uzbekistan</v>
          </cell>
          <cell r="B97" t="str">
            <v>UZB</v>
          </cell>
          <cell r="C97" t="str">
            <v>Uzbekistan</v>
          </cell>
        </row>
        <row r="98">
          <cell r="A98" t="str">
            <v>Viet Nam</v>
          </cell>
          <cell r="B98" t="str">
            <v>VNM</v>
          </cell>
          <cell r="C98" t="str">
            <v>Viet Nam</v>
          </cell>
        </row>
        <row r="99">
          <cell r="A99" t="str">
            <v>Yemen</v>
          </cell>
          <cell r="B99" t="str">
            <v>YEM</v>
          </cell>
          <cell r="C99" t="str">
            <v>Yemen</v>
          </cell>
        </row>
        <row r="100">
          <cell r="A100">
            <v>0</v>
          </cell>
          <cell r="B100" t="str">
            <v/>
          </cell>
          <cell r="C100">
            <v>0</v>
          </cell>
        </row>
        <row r="101">
          <cell r="A101">
            <v>0</v>
          </cell>
          <cell r="B101" t="str">
            <v/>
          </cell>
          <cell r="C101">
            <v>0</v>
          </cell>
        </row>
        <row r="102">
          <cell r="A102" t="str">
            <v>Albania</v>
          </cell>
          <cell r="B102" t="str">
            <v>ALB</v>
          </cell>
          <cell r="C102" t="str">
            <v>Albania</v>
          </cell>
        </row>
        <row r="103">
          <cell r="A103" t="str">
            <v>Austria</v>
          </cell>
          <cell r="B103" t="str">
            <v>AUT</v>
          </cell>
          <cell r="C103" t="str">
            <v>Austria</v>
          </cell>
        </row>
        <row r="104">
          <cell r="A104" t="str">
            <v>Belarus</v>
          </cell>
          <cell r="B104" t="str">
            <v>BLR</v>
          </cell>
          <cell r="C104" t="str">
            <v>Belarus</v>
          </cell>
        </row>
        <row r="105">
          <cell r="A105" t="str">
            <v>Belgium</v>
          </cell>
          <cell r="B105" t="str">
            <v>BEL</v>
          </cell>
          <cell r="C105" t="str">
            <v>Belgium</v>
          </cell>
        </row>
        <row r="106">
          <cell r="A106" t="str">
            <v>Bosnia and Herzegovina</v>
          </cell>
          <cell r="B106" t="str">
            <v>BIH</v>
          </cell>
          <cell r="C106" t="str">
            <v>Bosnia and Herzegovina</v>
          </cell>
        </row>
        <row r="107">
          <cell r="A107" t="str">
            <v>Brunei Darussalam</v>
          </cell>
          <cell r="B107" t="str">
            <v>BRN</v>
          </cell>
          <cell r="C107" t="str">
            <v>Brunei Darussalam</v>
          </cell>
        </row>
        <row r="108">
          <cell r="A108" t="str">
            <v>Bulgaria</v>
          </cell>
          <cell r="B108" t="str">
            <v>BGR</v>
          </cell>
          <cell r="C108" t="str">
            <v>Bulgaria</v>
          </cell>
        </row>
        <row r="109">
          <cell r="A109" t="str">
            <v>Croatia</v>
          </cell>
          <cell r="B109" t="str">
            <v>HRV</v>
          </cell>
          <cell r="C109" t="str">
            <v>Croatia</v>
          </cell>
        </row>
        <row r="110">
          <cell r="A110" t="str">
            <v>Cyprus</v>
          </cell>
          <cell r="B110" t="str">
            <v>CYP</v>
          </cell>
          <cell r="C110" t="str">
            <v>Cyprus</v>
          </cell>
        </row>
        <row r="111">
          <cell r="A111" t="str">
            <v>Czech Republic</v>
          </cell>
          <cell r="B111" t="str">
            <v>CZE</v>
          </cell>
          <cell r="C111" t="str">
            <v>Czech Republic</v>
          </cell>
        </row>
        <row r="112">
          <cell r="A112" t="str">
            <v>Denmark</v>
          </cell>
          <cell r="B112" t="str">
            <v>DNK</v>
          </cell>
          <cell r="C112" t="str">
            <v>Denmark</v>
          </cell>
        </row>
        <row r="113">
          <cell r="A113" t="str">
            <v>Estonia</v>
          </cell>
          <cell r="B113" t="str">
            <v>EST</v>
          </cell>
          <cell r="C113" t="str">
            <v>Estonia</v>
          </cell>
        </row>
        <row r="114">
          <cell r="A114" t="str">
            <v>Finland</v>
          </cell>
          <cell r="B114" t="str">
            <v>FIN</v>
          </cell>
          <cell r="C114" t="str">
            <v>Finland</v>
          </cell>
        </row>
        <row r="115">
          <cell r="A115" t="str">
            <v>France</v>
          </cell>
          <cell r="B115" t="str">
            <v>FRA</v>
          </cell>
          <cell r="C115" t="str">
            <v>France</v>
          </cell>
        </row>
        <row r="116">
          <cell r="A116" t="str">
            <v>Germany</v>
          </cell>
          <cell r="B116" t="str">
            <v>DEU</v>
          </cell>
          <cell r="C116" t="str">
            <v>Germany</v>
          </cell>
        </row>
        <row r="117">
          <cell r="A117" t="str">
            <v>Greece</v>
          </cell>
          <cell r="B117" t="str">
            <v>GRC</v>
          </cell>
          <cell r="C117" t="str">
            <v>Greece</v>
          </cell>
        </row>
        <row r="118">
          <cell r="A118" t="str">
            <v>Hungary</v>
          </cell>
          <cell r="B118" t="str">
            <v>HUN</v>
          </cell>
          <cell r="C118" t="str">
            <v>Hungary</v>
          </cell>
        </row>
        <row r="119">
          <cell r="A119" t="str">
            <v>Iceland</v>
          </cell>
          <cell r="B119" t="str">
            <v>ISL</v>
          </cell>
          <cell r="C119" t="str">
            <v>Iceland</v>
          </cell>
        </row>
        <row r="120">
          <cell r="A120" t="str">
            <v>Ireland</v>
          </cell>
          <cell r="B120" t="str">
            <v>IRL</v>
          </cell>
          <cell r="C120" t="str">
            <v>Ireland</v>
          </cell>
        </row>
        <row r="121">
          <cell r="A121" t="str">
            <v>Italy</v>
          </cell>
          <cell r="B121" t="str">
            <v>ITA</v>
          </cell>
          <cell r="C121" t="str">
            <v>Italy</v>
          </cell>
        </row>
        <row r="122">
          <cell r="A122" t="str">
            <v>Kosovo</v>
          </cell>
          <cell r="B122" t="e">
            <v>#N/A</v>
          </cell>
          <cell r="C122" t="str">
            <v>Kosovo</v>
          </cell>
        </row>
        <row r="123">
          <cell r="A123" t="str">
            <v>Latvia</v>
          </cell>
          <cell r="B123" t="str">
            <v>LVA</v>
          </cell>
          <cell r="C123" t="str">
            <v>Latvia</v>
          </cell>
        </row>
        <row r="124">
          <cell r="A124" t="str">
            <v>Lithuania</v>
          </cell>
          <cell r="B124" t="str">
            <v>LTU</v>
          </cell>
          <cell r="C124" t="str">
            <v>Lithuania</v>
          </cell>
        </row>
        <row r="125">
          <cell r="A125" t="str">
            <v>Luxembourg</v>
          </cell>
          <cell r="B125" t="str">
            <v>LUX</v>
          </cell>
          <cell r="C125" t="str">
            <v>Luxembourg</v>
          </cell>
        </row>
        <row r="126">
          <cell r="A126" t="str">
            <v>Malta</v>
          </cell>
          <cell r="B126" t="str">
            <v>MLT</v>
          </cell>
          <cell r="C126" t="str">
            <v>Malta</v>
          </cell>
        </row>
        <row r="127">
          <cell r="A127" t="str">
            <v>Montenegro</v>
          </cell>
          <cell r="B127" t="str">
            <v>MNE</v>
          </cell>
          <cell r="C127" t="str">
            <v>Montenegro</v>
          </cell>
        </row>
        <row r="128">
          <cell r="A128" t="str">
            <v>Moldova, Republic of</v>
          </cell>
          <cell r="B128" t="str">
            <v>MDA</v>
          </cell>
          <cell r="C128" t="str">
            <v>Moldova, Republic of</v>
          </cell>
        </row>
        <row r="129">
          <cell r="A129" t="str">
            <v>Netherlands</v>
          </cell>
          <cell r="B129" t="str">
            <v>NLD</v>
          </cell>
          <cell r="C129" t="str">
            <v>Netherlands</v>
          </cell>
        </row>
        <row r="130">
          <cell r="A130" t="str">
            <v>Norway</v>
          </cell>
          <cell r="B130" t="str">
            <v>NOR</v>
          </cell>
          <cell r="C130" t="str">
            <v>Norway</v>
          </cell>
        </row>
        <row r="131">
          <cell r="A131" t="str">
            <v>Poland</v>
          </cell>
          <cell r="B131" t="str">
            <v>POL</v>
          </cell>
          <cell r="C131" t="str">
            <v>Poland</v>
          </cell>
        </row>
        <row r="132">
          <cell r="A132" t="str">
            <v>Portugal</v>
          </cell>
          <cell r="B132" t="str">
            <v>PRT</v>
          </cell>
          <cell r="C132" t="str">
            <v>Portugal</v>
          </cell>
        </row>
        <row r="133">
          <cell r="A133" t="str">
            <v>Romania</v>
          </cell>
          <cell r="B133" t="str">
            <v>ROU</v>
          </cell>
          <cell r="C133" t="str">
            <v>Romania</v>
          </cell>
        </row>
        <row r="134">
          <cell r="A134" t="str">
            <v>Russian Federation</v>
          </cell>
          <cell r="B134" t="str">
            <v>RUS</v>
          </cell>
          <cell r="C134" t="str">
            <v>Russian Federation</v>
          </cell>
        </row>
        <row r="135">
          <cell r="A135" t="str">
            <v>San Marino</v>
          </cell>
          <cell r="B135" t="str">
            <v>SMR</v>
          </cell>
          <cell r="C135" t="str">
            <v>San Marino</v>
          </cell>
        </row>
        <row r="136">
          <cell r="A136" t="str">
            <v>Serbia</v>
          </cell>
          <cell r="B136" t="str">
            <v>SRB</v>
          </cell>
          <cell r="C136" t="str">
            <v>Serbia</v>
          </cell>
        </row>
        <row r="137">
          <cell r="A137" t="str">
            <v>Slovakia</v>
          </cell>
          <cell r="B137" t="str">
            <v>SVK</v>
          </cell>
          <cell r="C137" t="str">
            <v>Slovakia</v>
          </cell>
        </row>
        <row r="138">
          <cell r="A138" t="str">
            <v>Slovenia</v>
          </cell>
          <cell r="B138" t="str">
            <v>SVN</v>
          </cell>
          <cell r="C138" t="str">
            <v>Slovenia</v>
          </cell>
        </row>
        <row r="139">
          <cell r="A139" t="str">
            <v>Spain</v>
          </cell>
          <cell r="B139" t="str">
            <v>ESP</v>
          </cell>
          <cell r="C139" t="str">
            <v>Spain</v>
          </cell>
        </row>
        <row r="140">
          <cell r="A140" t="str">
            <v>Sweden</v>
          </cell>
          <cell r="B140" t="str">
            <v>SWE</v>
          </cell>
          <cell r="C140" t="str">
            <v>Sweden</v>
          </cell>
        </row>
        <row r="141">
          <cell r="A141" t="str">
            <v>Switzerland</v>
          </cell>
          <cell r="B141" t="str">
            <v>CHE</v>
          </cell>
          <cell r="C141" t="str">
            <v>Switzerland</v>
          </cell>
        </row>
        <row r="142">
          <cell r="A142" t="str">
            <v>The Former Yugoslav Republic of Macedonia</v>
          </cell>
          <cell r="B142" t="str">
            <v>MKD</v>
          </cell>
          <cell r="C142" t="str">
            <v>The Former Yugoslav Republic of Macedonia</v>
          </cell>
        </row>
        <row r="143">
          <cell r="A143" t="str">
            <v>Turkey</v>
          </cell>
          <cell r="B143" t="str">
            <v>TUR</v>
          </cell>
          <cell r="C143" t="str">
            <v>Turkey</v>
          </cell>
        </row>
        <row r="144">
          <cell r="A144" t="str">
            <v>Ukraine</v>
          </cell>
          <cell r="B144" t="str">
            <v>UKR</v>
          </cell>
          <cell r="C144" t="str">
            <v>Ukraine</v>
          </cell>
        </row>
        <row r="145">
          <cell r="A145" t="str">
            <v>United Kingdom</v>
          </cell>
          <cell r="B145" t="str">
            <v>GBR</v>
          </cell>
          <cell r="C145" t="str">
            <v>United Kingdom</v>
          </cell>
        </row>
        <row r="146">
          <cell r="A146">
            <v>0</v>
          </cell>
          <cell r="B146" t="str">
            <v/>
          </cell>
          <cell r="C146">
            <v>0</v>
          </cell>
        </row>
        <row r="147">
          <cell r="A147">
            <v>0</v>
          </cell>
          <cell r="B147" t="str">
            <v/>
          </cell>
          <cell r="C147">
            <v>0</v>
          </cell>
        </row>
        <row r="148">
          <cell r="A148" t="str">
            <v>Antigua and Barbuda</v>
          </cell>
          <cell r="B148" t="str">
            <v>ATG</v>
          </cell>
          <cell r="C148" t="str">
            <v>Antigua and Barbuda</v>
          </cell>
        </row>
        <row r="149">
          <cell r="A149" t="str">
            <v>Argentina</v>
          </cell>
          <cell r="B149" t="str">
            <v>ARG</v>
          </cell>
          <cell r="C149" t="str">
            <v>Argentina</v>
          </cell>
        </row>
        <row r="150">
          <cell r="A150" t="str">
            <v>Aruba</v>
          </cell>
          <cell r="B150" t="str">
            <v>ABW</v>
          </cell>
          <cell r="C150" t="str">
            <v>Aruba</v>
          </cell>
        </row>
        <row r="151">
          <cell r="A151" t="str">
            <v>Bahamas</v>
          </cell>
          <cell r="B151" t="str">
            <v>BHS</v>
          </cell>
          <cell r="C151" t="str">
            <v>Bahamas</v>
          </cell>
        </row>
        <row r="152">
          <cell r="A152" t="str">
            <v>Barbados</v>
          </cell>
          <cell r="B152" t="str">
            <v>BRB</v>
          </cell>
          <cell r="C152" t="str">
            <v>Barbados</v>
          </cell>
        </row>
        <row r="153">
          <cell r="A153" t="str">
            <v>Belize</v>
          </cell>
          <cell r="B153" t="str">
            <v>BLZ</v>
          </cell>
          <cell r="C153" t="str">
            <v>Belize</v>
          </cell>
        </row>
        <row r="154">
          <cell r="A154" t="str">
            <v>Bolivia</v>
          </cell>
          <cell r="B154" t="str">
            <v>BOL</v>
          </cell>
          <cell r="C154" t="str">
            <v>Bolivia</v>
          </cell>
        </row>
        <row r="155">
          <cell r="A155" t="str">
            <v>Brazil</v>
          </cell>
          <cell r="B155" t="str">
            <v>BRA</v>
          </cell>
          <cell r="C155" t="str">
            <v>Brazil</v>
          </cell>
        </row>
        <row r="156">
          <cell r="A156" t="str">
            <v>Chile</v>
          </cell>
          <cell r="B156" t="str">
            <v>CHL</v>
          </cell>
          <cell r="C156" t="str">
            <v>Chile</v>
          </cell>
        </row>
        <row r="157">
          <cell r="A157" t="str">
            <v>Colombia</v>
          </cell>
          <cell r="B157" t="str">
            <v>COL</v>
          </cell>
          <cell r="C157" t="str">
            <v>Colombia</v>
          </cell>
        </row>
        <row r="158">
          <cell r="A158" t="str">
            <v>Costa Rica</v>
          </cell>
          <cell r="B158" t="str">
            <v>CRI</v>
          </cell>
          <cell r="C158" t="str">
            <v>Costa Rica</v>
          </cell>
        </row>
        <row r="159">
          <cell r="A159" t="str">
            <v>Cuba</v>
          </cell>
          <cell r="B159" t="str">
            <v>CUB</v>
          </cell>
          <cell r="C159" t="str">
            <v>Cuba</v>
          </cell>
        </row>
        <row r="160">
          <cell r="A160" t="str">
            <v>Dominica</v>
          </cell>
          <cell r="B160" t="str">
            <v>DMA</v>
          </cell>
          <cell r="C160" t="str">
            <v>Dominica</v>
          </cell>
        </row>
        <row r="161">
          <cell r="A161" t="str">
            <v>Dominican Republic</v>
          </cell>
          <cell r="B161" t="str">
            <v>DOM</v>
          </cell>
          <cell r="C161" t="str">
            <v>Dominican Republic</v>
          </cell>
        </row>
        <row r="162">
          <cell r="A162" t="str">
            <v>Ecuador</v>
          </cell>
          <cell r="B162" t="str">
            <v>ECU</v>
          </cell>
          <cell r="C162" t="str">
            <v>Ecuador</v>
          </cell>
        </row>
        <row r="163">
          <cell r="A163" t="str">
            <v>El Salvador</v>
          </cell>
          <cell r="B163" t="str">
            <v>SLV</v>
          </cell>
          <cell r="C163" t="str">
            <v>El Salvador</v>
          </cell>
        </row>
        <row r="164">
          <cell r="A164" t="str">
            <v>Grenada</v>
          </cell>
          <cell r="B164" t="str">
            <v>GRD</v>
          </cell>
          <cell r="C164" t="str">
            <v>Grenada</v>
          </cell>
        </row>
        <row r="165">
          <cell r="A165" t="str">
            <v>Guatemala</v>
          </cell>
          <cell r="B165" t="str">
            <v>GTM</v>
          </cell>
          <cell r="C165" t="str">
            <v>Guatemala</v>
          </cell>
        </row>
        <row r="166">
          <cell r="A166" t="str">
            <v>Guyana</v>
          </cell>
          <cell r="B166" t="str">
            <v>GUY</v>
          </cell>
          <cell r="C166" t="str">
            <v>Guyana</v>
          </cell>
        </row>
        <row r="167">
          <cell r="A167" t="str">
            <v>Haiti</v>
          </cell>
          <cell r="B167" t="str">
            <v>HTI</v>
          </cell>
          <cell r="C167" t="str">
            <v>Haiti</v>
          </cell>
        </row>
        <row r="168">
          <cell r="A168" t="str">
            <v>Honduras</v>
          </cell>
          <cell r="B168" t="str">
            <v>HND</v>
          </cell>
          <cell r="C168" t="str">
            <v>Honduras</v>
          </cell>
        </row>
        <row r="169">
          <cell r="A169" t="str">
            <v>Jamaica</v>
          </cell>
          <cell r="B169" t="str">
            <v>JAM</v>
          </cell>
          <cell r="C169" t="str">
            <v>Jamaica</v>
          </cell>
        </row>
        <row r="170">
          <cell r="A170" t="str">
            <v>Mexico</v>
          </cell>
          <cell r="B170" t="str">
            <v>MEX</v>
          </cell>
          <cell r="C170" t="str">
            <v>Mexico</v>
          </cell>
        </row>
        <row r="171">
          <cell r="A171" t="str">
            <v>Nicaragua</v>
          </cell>
          <cell r="B171" t="str">
            <v>NIC</v>
          </cell>
          <cell r="C171" t="str">
            <v>Nicaragua</v>
          </cell>
        </row>
        <row r="172">
          <cell r="A172" t="str">
            <v>Panama</v>
          </cell>
          <cell r="B172" t="str">
            <v>PAN</v>
          </cell>
          <cell r="C172" t="str">
            <v>Panama</v>
          </cell>
        </row>
        <row r="173">
          <cell r="A173" t="str">
            <v>Paraguay</v>
          </cell>
          <cell r="B173" t="str">
            <v>PRY</v>
          </cell>
          <cell r="C173" t="str">
            <v>Paraguay</v>
          </cell>
        </row>
        <row r="174">
          <cell r="A174" t="str">
            <v>Peru</v>
          </cell>
          <cell r="B174" t="str">
            <v>PER</v>
          </cell>
          <cell r="C174" t="str">
            <v>Peru</v>
          </cell>
        </row>
        <row r="175">
          <cell r="A175" t="str">
            <v>Saint Kitts and Nevis</v>
          </cell>
          <cell r="B175" t="str">
            <v>KNA</v>
          </cell>
          <cell r="C175" t="str">
            <v>Saint Kitts and Nevis</v>
          </cell>
        </row>
        <row r="176">
          <cell r="A176" t="str">
            <v>Saint Lucia</v>
          </cell>
          <cell r="B176" t="str">
            <v>SHN</v>
          </cell>
          <cell r="C176" t="str">
            <v>Saint Lucia</v>
          </cell>
        </row>
        <row r="177">
          <cell r="A177" t="str">
            <v>Saint Vincent and the Grenadines</v>
          </cell>
          <cell r="B177" t="str">
            <v>SHN</v>
          </cell>
          <cell r="C177" t="str">
            <v>Saint Vincent and the Grenadines</v>
          </cell>
        </row>
        <row r="178">
          <cell r="A178" t="str">
            <v>Trinidad and Tobago</v>
          </cell>
          <cell r="B178" t="str">
            <v>TTO</v>
          </cell>
          <cell r="C178" t="str">
            <v>Trinidad and Tobago</v>
          </cell>
        </row>
        <row r="179">
          <cell r="A179" t="str">
            <v>Uruguay</v>
          </cell>
          <cell r="B179" t="str">
            <v>URY</v>
          </cell>
          <cell r="C179" t="str">
            <v>Uruguay</v>
          </cell>
        </row>
        <row r="180">
          <cell r="A180" t="str">
            <v>Venezuela, Bolivarian Republic of</v>
          </cell>
          <cell r="B180" t="str">
            <v>VEN</v>
          </cell>
          <cell r="C180" t="str">
            <v>Venezuela, Bolivarian Republic of</v>
          </cell>
        </row>
        <row r="181">
          <cell r="A181">
            <v>0</v>
          </cell>
          <cell r="B181" t="str">
            <v/>
          </cell>
          <cell r="C181">
            <v>0</v>
          </cell>
        </row>
        <row r="182">
          <cell r="A182">
            <v>0</v>
          </cell>
          <cell r="B182" t="str">
            <v/>
          </cell>
          <cell r="C182">
            <v>0</v>
          </cell>
        </row>
        <row r="183">
          <cell r="A183" t="str">
            <v>Canada</v>
          </cell>
          <cell r="B183" t="str">
            <v>CAN</v>
          </cell>
          <cell r="C183" t="str">
            <v>Canada</v>
          </cell>
        </row>
        <row r="184">
          <cell r="A184" t="str">
            <v>United States</v>
          </cell>
          <cell r="B184" t="str">
            <v>USA</v>
          </cell>
          <cell r="C184" t="str">
            <v>United States</v>
          </cell>
        </row>
        <row r="185">
          <cell r="A185">
            <v>0</v>
          </cell>
          <cell r="B185" t="str">
            <v/>
          </cell>
          <cell r="C185">
            <v>0</v>
          </cell>
        </row>
        <row r="186">
          <cell r="A186">
            <v>0</v>
          </cell>
          <cell r="B186" t="str">
            <v/>
          </cell>
          <cell r="C186">
            <v>0</v>
          </cell>
        </row>
        <row r="187">
          <cell r="A187" t="str">
            <v>Australia</v>
          </cell>
          <cell r="B187" t="str">
            <v>AUS</v>
          </cell>
          <cell r="C187" t="str">
            <v>Australia</v>
          </cell>
        </row>
        <row r="188">
          <cell r="A188" t="str">
            <v>Cook islands</v>
          </cell>
          <cell r="B188" t="str">
            <v>COK</v>
          </cell>
          <cell r="C188" t="str">
            <v>Cook islands</v>
          </cell>
        </row>
        <row r="189">
          <cell r="A189" t="str">
            <v>Fiji</v>
          </cell>
          <cell r="B189" t="str">
            <v>FJI</v>
          </cell>
          <cell r="C189" t="str">
            <v>Fiji</v>
          </cell>
        </row>
        <row r="190">
          <cell r="A190" t="str">
            <v>Marshall Islands</v>
          </cell>
          <cell r="B190" t="str">
            <v>MHL</v>
          </cell>
          <cell r="C190" t="str">
            <v>Marshall Islands</v>
          </cell>
        </row>
        <row r="191">
          <cell r="A191" t="str">
            <v>Nauru</v>
          </cell>
          <cell r="B191" t="str">
            <v>NRU</v>
          </cell>
          <cell r="C191" t="str">
            <v>Nauru</v>
          </cell>
        </row>
        <row r="192">
          <cell r="A192" t="str">
            <v>New Zealand</v>
          </cell>
          <cell r="B192" t="str">
            <v>NZL</v>
          </cell>
          <cell r="C192" t="str">
            <v>New Zealand</v>
          </cell>
        </row>
        <row r="193">
          <cell r="A193" t="str">
            <v>Palau</v>
          </cell>
          <cell r="B193" t="str">
            <v>PLW</v>
          </cell>
          <cell r="C193" t="str">
            <v>Palau</v>
          </cell>
        </row>
        <row r="194">
          <cell r="A194" t="str">
            <v>Papua New Guinea</v>
          </cell>
          <cell r="B194" t="str">
            <v>PNG</v>
          </cell>
          <cell r="C194" t="str">
            <v>Papua New Guinea</v>
          </cell>
        </row>
        <row r="195">
          <cell r="A195" t="str">
            <v>Solomon Islands</v>
          </cell>
          <cell r="B195" t="str">
            <v>SLB</v>
          </cell>
          <cell r="C195" t="str">
            <v>Solomon Islands</v>
          </cell>
        </row>
        <row r="196">
          <cell r="A196" t="str">
            <v>Tonga</v>
          </cell>
          <cell r="B196" t="str">
            <v>TON</v>
          </cell>
          <cell r="C196" t="str">
            <v>Tonga</v>
          </cell>
        </row>
        <row r="197">
          <cell r="A197" t="str">
            <v>Tuvalu</v>
          </cell>
          <cell r="B197" t="e">
            <v>#N/A</v>
          </cell>
          <cell r="C197" t="str">
            <v>Tuvalu</v>
          </cell>
        </row>
        <row r="198">
          <cell r="A198" t="str">
            <v>Vanuatu</v>
          </cell>
          <cell r="B198" t="str">
            <v>VUT</v>
          </cell>
          <cell r="C198" t="str">
            <v>Vanuatu</v>
          </cell>
        </row>
        <row r="199">
          <cell r="A199" t="str">
            <v>Western Samoa</v>
          </cell>
          <cell r="B199" t="str">
            <v>WSM</v>
          </cell>
          <cell r="C199" t="str">
            <v>Western Samoa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4">
          <cell r="B4" t="str">
            <v>ABW</v>
          </cell>
          <cell r="C4" t="str">
            <v>Participación en el ingreso del cuarto quintilo (20%) de la población en orden decreciente de remuneraciones</v>
          </cell>
          <cell r="D4" t="str">
            <v>SI.DST.04TH.20</v>
          </cell>
        </row>
        <row r="5">
          <cell r="B5" t="str">
            <v>AND</v>
          </cell>
          <cell r="C5" t="str">
            <v>Participación en el ingreso del cuarto quintilo (20%) de la población en orden decreciente de remuneraciones</v>
          </cell>
          <cell r="D5" t="str">
            <v>SI.DST.04TH.20</v>
          </cell>
        </row>
        <row r="6">
          <cell r="B6" t="str">
            <v>AFG</v>
          </cell>
          <cell r="C6" t="str">
            <v>Participación en el ingreso del cuarto quintilo (20%) de la población en orden decreciente de remuneraciones</v>
          </cell>
          <cell r="D6" t="str">
            <v>SI.DST.04TH.20</v>
          </cell>
          <cell r="BA6">
            <v>22.14</v>
          </cell>
        </row>
        <row r="7">
          <cell r="B7" t="str">
            <v>AGO</v>
          </cell>
          <cell r="C7" t="str">
            <v>Participación en el ingreso del cuarto quintilo (20%) de la población en orden decreciente de remuneraciones</v>
          </cell>
          <cell r="D7" t="str">
            <v>SI.DST.04TH.20</v>
          </cell>
          <cell r="AS7">
            <v>19.690000000000001</v>
          </cell>
          <cell r="BB7">
            <v>21.81</v>
          </cell>
        </row>
        <row r="8">
          <cell r="B8" t="str">
            <v>ALB</v>
          </cell>
          <cell r="C8" t="str">
            <v>Participación en el ingreso del cuarto quintilo (20%) de la población en orden decreciente de remuneraciones</v>
          </cell>
          <cell r="D8" t="str">
            <v>SI.DST.04TH.20</v>
          </cell>
          <cell r="AP8">
            <v>23.01</v>
          </cell>
          <cell r="AU8">
            <v>22.7</v>
          </cell>
          <cell r="AW8">
            <v>22.62</v>
          </cell>
          <cell r="AX8">
            <v>22.29</v>
          </cell>
          <cell r="BA8">
            <v>20.94</v>
          </cell>
        </row>
        <row r="9">
          <cell r="B9" t="str">
            <v>ANR</v>
          </cell>
          <cell r="C9" t="str">
            <v>Participación en el ingreso del cuarto quintilo (20%) de la población en orden decreciente de remuneraciones</v>
          </cell>
          <cell r="D9" t="str">
            <v>SI.DST.04TH.20</v>
          </cell>
        </row>
        <row r="10">
          <cell r="B10" t="str">
            <v>ARB</v>
          </cell>
          <cell r="C10" t="str">
            <v>Participación en el ingreso del cuarto quintilo (20%) de la población en orden decreciente de remuneraciones</v>
          </cell>
          <cell r="D10" t="str">
            <v>SI.DST.04TH.20</v>
          </cell>
        </row>
        <row r="11">
          <cell r="B11" t="str">
            <v>ARE</v>
          </cell>
          <cell r="C11" t="str">
            <v>Participación en el ingreso del cuarto quintilo (20%) de la población en orden decreciente de remuneraciones</v>
          </cell>
          <cell r="D11" t="str">
            <v>SI.DST.04TH.20</v>
          </cell>
        </row>
        <row r="12">
          <cell r="B12" t="str">
            <v>ARG</v>
          </cell>
          <cell r="C12" t="str">
            <v>Participación en el ingreso del cuarto quintilo (20%) de la población en orden decreciente de remuneraciones</v>
          </cell>
          <cell r="D12" t="str">
            <v>SI.DST.04TH.20</v>
          </cell>
          <cell r="AE12">
            <v>21.86</v>
          </cell>
          <cell r="AF12">
            <v>21.51</v>
          </cell>
          <cell r="AJ12">
            <v>20.420000000000002</v>
          </cell>
          <cell r="AK12">
            <v>21.53</v>
          </cell>
          <cell r="AL12">
            <v>21.8</v>
          </cell>
          <cell r="AM12">
            <v>21.79</v>
          </cell>
          <cell r="AN12">
            <v>20.81</v>
          </cell>
          <cell r="AO12">
            <v>22.49</v>
          </cell>
          <cell r="AP12">
            <v>21.34</v>
          </cell>
          <cell r="AQ12">
            <v>21</v>
          </cell>
          <cell r="AR12">
            <v>21.29</v>
          </cell>
          <cell r="AS12">
            <v>21.32</v>
          </cell>
          <cell r="AT12">
            <v>20.95</v>
          </cell>
          <cell r="AU12">
            <v>20.18</v>
          </cell>
          <cell r="AV12">
            <v>20.43</v>
          </cell>
          <cell r="AW12">
            <v>21.97</v>
          </cell>
          <cell r="AX12">
            <v>21.64</v>
          </cell>
          <cell r="AY12">
            <v>22.27</v>
          </cell>
          <cell r="AZ12">
            <v>22.04</v>
          </cell>
          <cell r="BA12">
            <v>22.48</v>
          </cell>
          <cell r="BB12">
            <v>22.37</v>
          </cell>
          <cell r="BC12">
            <v>22.17</v>
          </cell>
        </row>
        <row r="13">
          <cell r="B13" t="str">
            <v>ARM</v>
          </cell>
          <cell r="C13" t="str">
            <v>Participación en el ingreso del cuarto quintilo (20%) de la población en orden decreciente de remuneraciones</v>
          </cell>
          <cell r="D13" t="str">
            <v>SI.DST.04TH.20</v>
          </cell>
          <cell r="AO13">
            <v>20.63</v>
          </cell>
          <cell r="AR13">
            <v>21.13</v>
          </cell>
          <cell r="AT13">
            <v>21.17</v>
          </cell>
          <cell r="AU13">
            <v>20.78</v>
          </cell>
          <cell r="AV13">
            <v>20.65</v>
          </cell>
          <cell r="AW13">
            <v>20.18</v>
          </cell>
          <cell r="AX13">
            <v>20.329999999999998</v>
          </cell>
          <cell r="AY13">
            <v>21.17</v>
          </cell>
          <cell r="AZ13">
            <v>22.15</v>
          </cell>
          <cell r="BA13">
            <v>21.93</v>
          </cell>
          <cell r="BC13">
            <v>21.41</v>
          </cell>
        </row>
        <row r="14">
          <cell r="B14" t="str">
            <v>ASM</v>
          </cell>
          <cell r="C14" t="str">
            <v>Participación en el ingreso del cuarto quintilo (20%) de la población en orden decreciente de remuneraciones</v>
          </cell>
          <cell r="D14" t="str">
            <v>SI.DST.04TH.20</v>
          </cell>
        </row>
        <row r="15">
          <cell r="B15" t="str">
            <v>ATG</v>
          </cell>
          <cell r="C15" t="str">
            <v>Participación en el ingreso del cuarto quintilo (20%) de la población en orden decreciente de remuneraciones</v>
          </cell>
          <cell r="D15" t="str">
            <v>SI.DST.04TH.20</v>
          </cell>
        </row>
        <row r="16">
          <cell r="B16" t="str">
            <v>AUS</v>
          </cell>
          <cell r="C16" t="str">
            <v>Participación en el ingreso del cuarto quintilo (20%) de la población en orden decreciente de remuneraciones</v>
          </cell>
          <cell r="D16" t="str">
            <v>SI.DST.04TH.20</v>
          </cell>
          <cell r="AM16">
            <v>23.57</v>
          </cell>
        </row>
        <row r="17">
          <cell r="B17" t="str">
            <v>AUT</v>
          </cell>
          <cell r="C17" t="str">
            <v>Participación en el ingreso del cuarto quintilo (20%) de la población en orden decreciente de remuneraciones</v>
          </cell>
          <cell r="D17" t="str">
            <v>SI.DST.04TH.20</v>
          </cell>
          <cell r="AS17">
            <v>22.88</v>
          </cell>
        </row>
        <row r="18">
          <cell r="B18" t="str">
            <v>AZE</v>
          </cell>
          <cell r="C18" t="str">
            <v>Participación en el ingreso del cuarto quintilo (20%) de la población en orden decreciente de remuneraciones</v>
          </cell>
          <cell r="D18" t="str">
            <v>SI.DST.04TH.20</v>
          </cell>
          <cell r="AN18">
            <v>22.39</v>
          </cell>
          <cell r="AT18">
            <v>21.26</v>
          </cell>
          <cell r="BA18">
            <v>21.68</v>
          </cell>
        </row>
        <row r="19">
          <cell r="B19" t="str">
            <v>BDI</v>
          </cell>
          <cell r="C19" t="str">
            <v>Participación en el ingreso del cuarto quintilo (20%) de la población en orden decreciente de remuneraciones</v>
          </cell>
          <cell r="D19" t="str">
            <v>SI.DST.04TH.20</v>
          </cell>
          <cell r="AK19">
            <v>22.05</v>
          </cell>
          <cell r="AQ19">
            <v>21.45</v>
          </cell>
          <cell r="AY19">
            <v>21</v>
          </cell>
        </row>
        <row r="20">
          <cell r="B20" t="str">
            <v>BEL</v>
          </cell>
          <cell r="C20" t="str">
            <v>Participación en el ingreso del cuarto quintilo (20%) de la población en orden decreciente de remuneraciones</v>
          </cell>
          <cell r="D20" t="str">
            <v>SI.DST.04TH.20</v>
          </cell>
          <cell r="AS20">
            <v>20.83</v>
          </cell>
        </row>
        <row r="21">
          <cell r="B21" t="str">
            <v>BEN</v>
          </cell>
          <cell r="C21" t="str">
            <v>Participación en el ingreso del cuarto quintilo (20%) de la población en orden decreciente de remuneraciones</v>
          </cell>
          <cell r="D21" t="str">
            <v>SI.DST.04TH.20</v>
          </cell>
          <cell r="AV21">
            <v>21.03</v>
          </cell>
        </row>
        <row r="22">
          <cell r="B22" t="str">
            <v>BFA</v>
          </cell>
          <cell r="C22" t="str">
            <v>Participación en el ingreso del cuarto quintilo (20%) de la población en orden decreciente de remuneraciones</v>
          </cell>
          <cell r="D22" t="str">
            <v>SI.DST.04TH.20</v>
          </cell>
          <cell r="AM22">
            <v>18.440000000000001</v>
          </cell>
          <cell r="AQ22">
            <v>18.489999999999998</v>
          </cell>
          <cell r="AV22">
            <v>20.63</v>
          </cell>
          <cell r="BB22">
            <v>20.87</v>
          </cell>
        </row>
        <row r="23">
          <cell r="B23" t="str">
            <v>BGD</v>
          </cell>
          <cell r="C23" t="str">
            <v>Participación en el ingreso del cuarto quintilo (20%) de la población en orden decreciente de remuneraciones</v>
          </cell>
          <cell r="D23" t="str">
            <v>SI.DST.04TH.20</v>
          </cell>
          <cell r="AC23">
            <v>22.25</v>
          </cell>
          <cell r="AE23">
            <v>21.65</v>
          </cell>
          <cell r="AH23">
            <v>21.63</v>
          </cell>
          <cell r="AK23">
            <v>22.12</v>
          </cell>
          <cell r="AO23">
            <v>20.99</v>
          </cell>
          <cell r="AS23">
            <v>21.07</v>
          </cell>
          <cell r="AX23">
            <v>20.97</v>
          </cell>
          <cell r="BC23">
            <v>21.27</v>
          </cell>
        </row>
        <row r="24">
          <cell r="B24" t="str">
            <v>BGR</v>
          </cell>
          <cell r="C24" t="str">
            <v>Participación en el ingreso del cuarto quintilo (20%) de la población en orden decreciente de remuneraciones</v>
          </cell>
          <cell r="D24" t="str">
            <v>SI.DST.04TH.20</v>
          </cell>
          <cell r="AH24">
            <v>22.53</v>
          </cell>
          <cell r="AK24">
            <v>22.36</v>
          </cell>
          <cell r="AM24">
            <v>22.22</v>
          </cell>
          <cell r="AN24">
            <v>23.5</v>
          </cell>
          <cell r="AP24">
            <v>21.87</v>
          </cell>
          <cell r="AT24">
            <v>22.92</v>
          </cell>
          <cell r="AV24">
            <v>22.34</v>
          </cell>
          <cell r="AZ24">
            <v>23.08</v>
          </cell>
        </row>
        <row r="25">
          <cell r="B25" t="str">
            <v>BHR</v>
          </cell>
          <cell r="C25" t="str">
            <v>Participación en el ingreso del cuarto quintilo (20%) de la población en orden decreciente de remuneraciones</v>
          </cell>
          <cell r="D25" t="str">
            <v>SI.DST.04TH.20</v>
          </cell>
        </row>
        <row r="26">
          <cell r="B26" t="str">
            <v>BHS</v>
          </cell>
          <cell r="C26" t="str">
            <v>Participación en el ingreso del cuarto quintilo (20%) de la población en orden decreciente de remuneraciones</v>
          </cell>
          <cell r="D26" t="str">
            <v>SI.DST.04TH.20</v>
          </cell>
        </row>
        <row r="27">
          <cell r="B27" t="str">
            <v>BIH</v>
          </cell>
          <cell r="C27" t="str">
            <v>Participación en el ingreso del cuarto quintilo (20%) de la población en orden decreciente de remuneraciones</v>
          </cell>
          <cell r="D27" t="str">
            <v>SI.DST.04TH.20</v>
          </cell>
          <cell r="AT27">
            <v>22.55</v>
          </cell>
          <cell r="AW27">
            <v>22.28</v>
          </cell>
          <cell r="AZ27">
            <v>22.74</v>
          </cell>
        </row>
        <row r="28">
          <cell r="B28" t="str">
            <v>BLR</v>
          </cell>
          <cell r="C28" t="str">
            <v>Participación en el ingreso del cuarto quintilo (20%) de la población en orden decreciente de remuneraciones</v>
          </cell>
          <cell r="D28" t="str">
            <v>SI.DST.04TH.20</v>
          </cell>
          <cell r="AG28">
            <v>22.95</v>
          </cell>
          <cell r="AL28">
            <v>22.21</v>
          </cell>
          <cell r="AN28">
            <v>23.06</v>
          </cell>
          <cell r="AQ28">
            <v>22.57</v>
          </cell>
          <cell r="AS28">
            <v>22.45</v>
          </cell>
          <cell r="AT28">
            <v>22.49</v>
          </cell>
          <cell r="AU28">
            <v>22.54</v>
          </cell>
          <cell r="AW28">
            <v>22.78</v>
          </cell>
          <cell r="AX28">
            <v>22.89</v>
          </cell>
          <cell r="AY28">
            <v>22.85</v>
          </cell>
          <cell r="AZ28">
            <v>22.54</v>
          </cell>
          <cell r="BA28">
            <v>22.89</v>
          </cell>
          <cell r="BB28">
            <v>22.44</v>
          </cell>
          <cell r="BC28">
            <v>22.7</v>
          </cell>
        </row>
        <row r="29">
          <cell r="B29" t="str">
            <v>BLZ</v>
          </cell>
          <cell r="C29" t="str">
            <v>Participación en el ingreso del cuarto quintilo (20%) de la población en orden decreciente de remuneraciones</v>
          </cell>
          <cell r="D29" t="str">
            <v>SI.DST.04TH.20</v>
          </cell>
          <cell r="AL29">
            <v>17.13</v>
          </cell>
          <cell r="AM29">
            <v>16.3</v>
          </cell>
          <cell r="AN29">
            <v>19.23</v>
          </cell>
          <cell r="AO29">
            <v>18.75</v>
          </cell>
          <cell r="AP29">
            <v>17.79</v>
          </cell>
          <cell r="AQ29">
            <v>18.88</v>
          </cell>
          <cell r="AR29">
            <v>19.38</v>
          </cell>
        </row>
        <row r="30">
          <cell r="B30" t="str">
            <v>BMU</v>
          </cell>
          <cell r="C30" t="str">
            <v>Participación en el ingreso del cuarto quintilo (20%) de la población en orden decreciente de remuneraciones</v>
          </cell>
          <cell r="D30" t="str">
            <v>SI.DST.04TH.20</v>
          </cell>
        </row>
        <row r="31">
          <cell r="B31" t="str">
            <v>BOL</v>
          </cell>
          <cell r="C31" t="str">
            <v>Participación en el ingreso del cuarto quintilo (20%) de la población en orden decreciente de remuneraciones</v>
          </cell>
          <cell r="D31" t="str">
            <v>SI.DST.04TH.20</v>
          </cell>
          <cell r="AJ31">
            <v>21.96</v>
          </cell>
          <cell r="AL31">
            <v>18.760000000000002</v>
          </cell>
          <cell r="AP31">
            <v>18.87</v>
          </cell>
          <cell r="AR31">
            <v>20.9</v>
          </cell>
          <cell r="AS31">
            <v>18.559999999999999</v>
          </cell>
          <cell r="AT31">
            <v>19.25</v>
          </cell>
          <cell r="AU31">
            <v>18.77</v>
          </cell>
          <cell r="AX31">
            <v>19.62</v>
          </cell>
          <cell r="AY31">
            <v>19.8</v>
          </cell>
          <cell r="AZ31">
            <v>18.61</v>
          </cell>
          <cell r="BA31">
            <v>19.850000000000001</v>
          </cell>
        </row>
        <row r="32">
          <cell r="B32" t="str">
            <v>BRA</v>
          </cell>
          <cell r="C32" t="str">
            <v>Participación en el ingreso del cuarto quintilo (20%) de la población en orden decreciente de remuneraciones</v>
          </cell>
          <cell r="D32" t="str">
            <v>SI.DST.04TH.20</v>
          </cell>
          <cell r="Z32">
            <v>18.55</v>
          </cell>
          <cell r="AA32">
            <v>18.32</v>
          </cell>
          <cell r="AB32">
            <v>18.11</v>
          </cell>
          <cell r="AC32">
            <v>18.11</v>
          </cell>
          <cell r="AD32">
            <v>19.66</v>
          </cell>
          <cell r="AE32">
            <v>18.18</v>
          </cell>
          <cell r="AF32">
            <v>18.12</v>
          </cell>
          <cell r="AG32">
            <v>17.37</v>
          </cell>
          <cell r="AH32">
            <v>16.71</v>
          </cell>
          <cell r="AI32">
            <v>17.87</v>
          </cell>
          <cell r="AK32">
            <v>20.81</v>
          </cell>
          <cell r="AL32">
            <v>17.57</v>
          </cell>
          <cell r="AN32">
            <v>17.89</v>
          </cell>
          <cell r="AO32">
            <v>18.55</v>
          </cell>
          <cell r="AP32">
            <v>18.16</v>
          </cell>
          <cell r="AQ32">
            <v>17.89</v>
          </cell>
          <cell r="AR32">
            <v>18.05</v>
          </cell>
          <cell r="AT32">
            <v>18.010000000000002</v>
          </cell>
          <cell r="AU32">
            <v>18.05</v>
          </cell>
          <cell r="AV32">
            <v>18.649999999999999</v>
          </cell>
          <cell r="AW32">
            <v>19.27</v>
          </cell>
          <cell r="AX32">
            <v>18.04</v>
          </cell>
          <cell r="AY32">
            <v>18.670000000000002</v>
          </cell>
          <cell r="AZ32">
            <v>18.68</v>
          </cell>
          <cell r="BA32">
            <v>19.329999999999998</v>
          </cell>
          <cell r="BB32">
            <v>19.04</v>
          </cell>
        </row>
        <row r="33">
          <cell r="B33" t="str">
            <v>BRB</v>
          </cell>
          <cell r="C33" t="str">
            <v>Participación en el ingreso del cuarto quintilo (20%) de la población en orden decreciente de remuneraciones</v>
          </cell>
          <cell r="D33" t="str">
            <v>SI.DST.04TH.20</v>
          </cell>
        </row>
        <row r="34">
          <cell r="B34" t="str">
            <v>BRN</v>
          </cell>
          <cell r="C34" t="str">
            <v>Participación en el ingreso del cuarto quintilo (20%) de la población en orden decreciente de remuneraciones</v>
          </cell>
          <cell r="D34" t="str">
            <v>SI.DST.04TH.20</v>
          </cell>
        </row>
        <row r="35">
          <cell r="B35" t="str">
            <v>BTN</v>
          </cell>
          <cell r="C35" t="str">
            <v>Participación en el ingreso del cuarto quintilo (20%) de la población en orden decreciente de remuneraciones</v>
          </cell>
          <cell r="D35" t="str">
            <v>SI.DST.04TH.20</v>
          </cell>
          <cell r="AV35">
            <v>19.96</v>
          </cell>
          <cell r="AZ35">
            <v>22.04</v>
          </cell>
        </row>
        <row r="36">
          <cell r="B36" t="str">
            <v>BWA</v>
          </cell>
          <cell r="C36" t="str">
            <v>Participación en el ingreso del cuarto quintilo (20%) de la población en orden decreciente de remuneraciones</v>
          </cell>
          <cell r="D36" t="str">
            <v>SI.DST.04TH.20</v>
          </cell>
          <cell r="AE36">
            <v>19.21</v>
          </cell>
          <cell r="AM36">
            <v>16.420000000000002</v>
          </cell>
        </row>
        <row r="37">
          <cell r="B37" t="str">
            <v>CAA</v>
          </cell>
          <cell r="C37" t="str">
            <v>Participación en el ingreso del cuarto quintilo (20%) de la población en orden decreciente de remuneraciones</v>
          </cell>
          <cell r="D37" t="str">
            <v>SI.DST.04TH.20</v>
          </cell>
        </row>
        <row r="38">
          <cell r="B38" t="str">
            <v>CAF</v>
          </cell>
          <cell r="C38" t="str">
            <v>Participación en el ingreso del cuarto quintilo (20%) de la población en orden decreciente de remuneraciones</v>
          </cell>
          <cell r="D38" t="str">
            <v>SI.DST.04TH.20</v>
          </cell>
          <cell r="AK38">
            <v>18.54</v>
          </cell>
          <cell r="AV38">
            <v>21.72</v>
          </cell>
          <cell r="BA38">
            <v>18.04</v>
          </cell>
        </row>
        <row r="39">
          <cell r="B39" t="str">
            <v>CAN</v>
          </cell>
          <cell r="C39" t="str">
            <v>Participación en el ingreso del cuarto quintilo (20%) de la población en orden decreciente de remuneraciones</v>
          </cell>
          <cell r="D39" t="str">
            <v>SI.DST.04TH.20</v>
          </cell>
          <cell r="AS39">
            <v>22.95</v>
          </cell>
        </row>
        <row r="40">
          <cell r="B40" t="str">
            <v>CEA</v>
          </cell>
          <cell r="C40" t="str">
            <v>Participación en el ingreso del cuarto quintilo (20%) de la población en orden decreciente de remuneraciones</v>
          </cell>
          <cell r="D40" t="str">
            <v>SI.DST.04TH.20</v>
          </cell>
        </row>
        <row r="41">
          <cell r="B41" t="str">
            <v>CEB</v>
          </cell>
          <cell r="C41" t="str">
            <v>Participación en el ingreso del cuarto quintilo (20%) de la población en orden decreciente de remuneraciones</v>
          </cell>
          <cell r="D41" t="str">
            <v>SI.DST.04TH.20</v>
          </cell>
        </row>
        <row r="42">
          <cell r="B42" t="str">
            <v>CEU</v>
          </cell>
          <cell r="C42" t="str">
            <v>Participación en el ingreso del cuarto quintilo (20%) de la población en orden decreciente de remuneraciones</v>
          </cell>
          <cell r="D42" t="str">
            <v>SI.DST.04TH.20</v>
          </cell>
        </row>
        <row r="43">
          <cell r="B43" t="str">
            <v>CHE</v>
          </cell>
          <cell r="C43" t="str">
            <v>Participación en el ingreso del cuarto quintilo (20%) de la población en orden decreciente de remuneraciones</v>
          </cell>
          <cell r="D43" t="str">
            <v>SI.DST.04TH.20</v>
          </cell>
          <cell r="AS43">
            <v>22.63</v>
          </cell>
        </row>
        <row r="44">
          <cell r="B44" t="str">
            <v>CHI</v>
          </cell>
          <cell r="C44" t="str">
            <v>Participación en el ingreso del cuarto quintilo (20%) de la población en orden decreciente de remuneraciones</v>
          </cell>
          <cell r="D44" t="str">
            <v>SI.DST.04TH.20</v>
          </cell>
        </row>
        <row r="45">
          <cell r="B45" t="str">
            <v>CHL</v>
          </cell>
          <cell r="C45" t="str">
            <v>Participación en el ingreso del cuarto quintilo (20%) de la población en orden decreciente de remuneraciones</v>
          </cell>
          <cell r="D45" t="str">
            <v>SI.DST.04TH.20</v>
          </cell>
          <cell r="AF45">
            <v>17.93</v>
          </cell>
          <cell r="AI45">
            <v>17.87</v>
          </cell>
          <cell r="AK45">
            <v>17.93</v>
          </cell>
          <cell r="AM45">
            <v>18.11</v>
          </cell>
          <cell r="AO45">
            <v>18.239999999999998</v>
          </cell>
          <cell r="AQ45">
            <v>18.010000000000002</v>
          </cell>
          <cell r="AS45">
            <v>17.760000000000002</v>
          </cell>
          <cell r="AV45">
            <v>17.8</v>
          </cell>
          <cell r="AY45">
            <v>18.670000000000002</v>
          </cell>
          <cell r="BB45">
            <v>18.36</v>
          </cell>
        </row>
        <row r="46">
          <cell r="B46" t="str">
            <v>CHN</v>
          </cell>
          <cell r="C46" t="str">
            <v>Participación en el ingreso del cuarto quintilo (20%) de la población en orden decreciente de remuneraciones</v>
          </cell>
          <cell r="D46" t="str">
            <v>SI.DST.04TH.20</v>
          </cell>
          <cell r="Z46">
            <v>22.89</v>
          </cell>
          <cell r="AC46">
            <v>23.19</v>
          </cell>
          <cell r="AF46">
            <v>23.38</v>
          </cell>
          <cell r="AI46">
            <v>22.57</v>
          </cell>
          <cell r="AL46">
            <v>22.3</v>
          </cell>
          <cell r="AO46">
            <v>22.3</v>
          </cell>
          <cell r="AR46">
            <v>22.21</v>
          </cell>
          <cell r="AU46">
            <v>22.19</v>
          </cell>
          <cell r="AX46">
            <v>22.24</v>
          </cell>
          <cell r="BA46">
            <v>22.7</v>
          </cell>
          <cell r="BB46">
            <v>23.19</v>
          </cell>
        </row>
        <row r="47">
          <cell r="B47" t="str">
            <v>CIV</v>
          </cell>
          <cell r="C47" t="str">
            <v>Participación en el ingreso del cuarto quintilo (20%) de la población en orden decreciente de remuneraciones</v>
          </cell>
          <cell r="D47" t="str">
            <v>SI.DST.04TH.20</v>
          </cell>
          <cell r="AD47">
            <v>21.9</v>
          </cell>
          <cell r="AE47">
            <v>21.33</v>
          </cell>
          <cell r="AF47">
            <v>21.16</v>
          </cell>
          <cell r="AG47">
            <v>22.18</v>
          </cell>
          <cell r="AL47">
            <v>21.83</v>
          </cell>
          <cell r="AN47">
            <v>21.87</v>
          </cell>
          <cell r="AQ47">
            <v>20.48</v>
          </cell>
          <cell r="AU47">
            <v>19.32</v>
          </cell>
          <cell r="BA47">
            <v>21.8</v>
          </cell>
        </row>
        <row r="48">
          <cell r="B48" t="str">
            <v>CLA</v>
          </cell>
          <cell r="C48" t="str">
            <v>Participación en el ingreso del cuarto quintilo (20%) de la población en orden decreciente de remuneraciones</v>
          </cell>
          <cell r="D48" t="str">
            <v>SI.DST.04TH.20</v>
          </cell>
        </row>
        <row r="49">
          <cell r="B49" t="str">
            <v>CME</v>
          </cell>
          <cell r="C49" t="str">
            <v>Participación en el ingreso del cuarto quintilo (20%) de la población en orden decreciente de remuneraciones</v>
          </cell>
          <cell r="D49" t="str">
            <v>SI.DST.04TH.20</v>
          </cell>
        </row>
        <row r="50">
          <cell r="B50" t="str">
            <v>CMR</v>
          </cell>
          <cell r="C50" t="str">
            <v>Participación en el ingreso del cuarto quintilo (20%) de la población en orden decreciente de remuneraciones</v>
          </cell>
          <cell r="D50" t="str">
            <v>SI.DST.04TH.20</v>
          </cell>
          <cell r="AO50">
            <v>20.8</v>
          </cell>
          <cell r="AT50">
            <v>20.9</v>
          </cell>
          <cell r="AZ50">
            <v>21.67</v>
          </cell>
        </row>
        <row r="51">
          <cell r="B51" t="str">
            <v>COG</v>
          </cell>
          <cell r="C51" t="str">
            <v>Participación en el ingreso del cuarto quintilo (20%) de la población en orden decreciente de remuneraciones</v>
          </cell>
          <cell r="D51" t="str">
            <v>SI.DST.04TH.20</v>
          </cell>
          <cell r="AX51">
            <v>20.45</v>
          </cell>
        </row>
        <row r="52">
          <cell r="B52" t="str">
            <v>COL</v>
          </cell>
          <cell r="C52" t="str">
            <v>Participación en el ingreso del cuarto quintilo (20%) de la población en orden decreciente de remuneraciones</v>
          </cell>
          <cell r="D52" t="str">
            <v>SI.DST.04TH.20</v>
          </cell>
          <cell r="Y52">
            <v>18.2</v>
          </cell>
          <cell r="AG52">
            <v>20</v>
          </cell>
          <cell r="AH52">
            <v>19.46</v>
          </cell>
          <cell r="AJ52">
            <v>20.440000000000001</v>
          </cell>
          <cell r="AK52">
            <v>19.420000000000002</v>
          </cell>
          <cell r="AO52">
            <v>18.46</v>
          </cell>
          <cell r="AR52">
            <v>17.75</v>
          </cell>
          <cell r="AS52">
            <v>18.13</v>
          </cell>
          <cell r="AT52">
            <v>18.760000000000002</v>
          </cell>
          <cell r="AU52">
            <v>17.600000000000001</v>
          </cell>
          <cell r="AV52">
            <v>18.41</v>
          </cell>
          <cell r="AW52">
            <v>18.21</v>
          </cell>
          <cell r="AX52">
            <v>18.54</v>
          </cell>
          <cell r="AY52">
            <v>18.079999999999998</v>
          </cell>
          <cell r="AZ52">
            <v>17.75</v>
          </cell>
          <cell r="BA52">
            <v>18.79</v>
          </cell>
          <cell r="BB52">
            <v>18.75</v>
          </cell>
          <cell r="BC52">
            <v>18.79</v>
          </cell>
        </row>
        <row r="53">
          <cell r="B53" t="str">
            <v>COM</v>
          </cell>
          <cell r="C53" t="str">
            <v>Participación en el ingreso del cuarto quintilo (20%) de la población en orden decreciente de remuneraciones</v>
          </cell>
          <cell r="D53" t="str">
            <v>SI.DST.04TH.20</v>
          </cell>
          <cell r="AW53">
            <v>15.14</v>
          </cell>
        </row>
        <row r="54">
          <cell r="B54" t="str">
            <v>CPV</v>
          </cell>
          <cell r="C54" t="str">
            <v>Participación en el ingreso del cuarto quintilo (20%) de la población en orden decreciente de remuneraciones</v>
          </cell>
          <cell r="D54" t="str">
            <v>SI.DST.04TH.20</v>
          </cell>
          <cell r="AU54">
            <v>19.38</v>
          </cell>
        </row>
        <row r="55">
          <cell r="B55" t="str">
            <v>CRI</v>
          </cell>
          <cell r="C55" t="str">
            <v>Participación en el ingreso del cuarto quintilo (20%) de la población en orden decreciente de remuneraciones</v>
          </cell>
          <cell r="D55" t="str">
            <v>SI.DST.04TH.20</v>
          </cell>
          <cell r="Z55">
            <v>22.79</v>
          </cell>
          <cell r="AE55">
            <v>25.18</v>
          </cell>
          <cell r="AH55">
            <v>22.39</v>
          </cell>
          <cell r="AI55">
            <v>22.5</v>
          </cell>
          <cell r="AJ55">
            <v>22.1</v>
          </cell>
          <cell r="AK55">
            <v>22.02</v>
          </cell>
          <cell r="AL55">
            <v>22.08</v>
          </cell>
          <cell r="AM55">
            <v>21.33</v>
          </cell>
          <cell r="AN55">
            <v>22</v>
          </cell>
          <cell r="AO55">
            <v>21.92</v>
          </cell>
          <cell r="AP55">
            <v>21.74</v>
          </cell>
          <cell r="AQ55">
            <v>21.68</v>
          </cell>
          <cell r="AR55">
            <v>20.95</v>
          </cell>
          <cell r="AS55">
            <v>21.87</v>
          </cell>
          <cell r="AT55">
            <v>20.53</v>
          </cell>
          <cell r="AU55">
            <v>20.3</v>
          </cell>
          <cell r="AV55">
            <v>21.17</v>
          </cell>
          <cell r="AW55">
            <v>20.78</v>
          </cell>
          <cell r="AX55">
            <v>21.02</v>
          </cell>
          <cell r="AY55">
            <v>20.23</v>
          </cell>
          <cell r="AZ55">
            <v>19.77</v>
          </cell>
          <cell r="BA55">
            <v>20.170000000000002</v>
          </cell>
          <cell r="BB55">
            <v>19.87</v>
          </cell>
        </row>
        <row r="56">
          <cell r="B56" t="str">
            <v>CSA</v>
          </cell>
          <cell r="C56" t="str">
            <v>Participación en el ingreso del cuarto quintilo (20%) de la población en orden decreciente de remuneraciones</v>
          </cell>
          <cell r="D56" t="str">
            <v>SI.DST.04TH.20</v>
          </cell>
        </row>
        <row r="57">
          <cell r="B57" t="str">
            <v>CSS</v>
          </cell>
          <cell r="C57" t="str">
            <v>Participación en el ingreso del cuarto quintilo (20%) de la población en orden decreciente de remuneraciones</v>
          </cell>
          <cell r="D57" t="str">
            <v>SI.DST.04TH.20</v>
          </cell>
        </row>
        <row r="58">
          <cell r="B58" t="str">
            <v>CUB</v>
          </cell>
          <cell r="C58" t="str">
            <v>Participación en el ingreso del cuarto quintilo (20%) de la población en orden decreciente de remuneraciones</v>
          </cell>
          <cell r="D58" t="str">
            <v>SI.DST.04TH.20</v>
          </cell>
        </row>
        <row r="59">
          <cell r="B59" t="str">
            <v>CUW</v>
          </cell>
          <cell r="C59" t="str">
            <v>Participación en el ingreso del cuarto quintilo (20%) de la población en orden decreciente de remuneraciones</v>
          </cell>
          <cell r="D59" t="str">
            <v>SI.DST.04TH.20</v>
          </cell>
        </row>
        <row r="60">
          <cell r="B60" t="str">
            <v>CYM</v>
          </cell>
          <cell r="C60" t="str">
            <v>Participación en el ingreso del cuarto quintilo (20%) de la población en orden decreciente de remuneraciones</v>
          </cell>
          <cell r="D60" t="str">
            <v>SI.DST.04TH.20</v>
          </cell>
        </row>
        <row r="61">
          <cell r="B61" t="str">
            <v>CYP</v>
          </cell>
          <cell r="C61" t="str">
            <v>Participación en el ingreso del cuarto quintilo (20%) de la población en orden decreciente de remuneraciones</v>
          </cell>
          <cell r="D61" t="str">
            <v>SI.DST.04TH.20</v>
          </cell>
        </row>
        <row r="62">
          <cell r="B62" t="str">
            <v>CZE</v>
          </cell>
          <cell r="C62" t="str">
            <v>Participación en el ingreso del cuarto quintilo (20%) de la población en orden decreciente de remuneraciones</v>
          </cell>
          <cell r="D62" t="str">
            <v>SI.DST.04TH.20</v>
          </cell>
          <cell r="AG62">
            <v>22.42</v>
          </cell>
          <cell r="AL62">
            <v>21.4</v>
          </cell>
          <cell r="AO62">
            <v>21.68</v>
          </cell>
        </row>
        <row r="63">
          <cell r="B63" t="str">
            <v>DEU</v>
          </cell>
          <cell r="C63" t="str">
            <v>Participación en el ingreso del cuarto quintilo (20%) de la población en orden decreciente de remuneraciones</v>
          </cell>
          <cell r="D63" t="str">
            <v>SI.DST.04TH.20</v>
          </cell>
          <cell r="AS63">
            <v>23.09</v>
          </cell>
        </row>
        <row r="64">
          <cell r="B64" t="str">
            <v>DJI</v>
          </cell>
          <cell r="C64" t="str">
            <v>Participación en el ingreso del cuarto quintilo (20%) de la población en orden decreciente de remuneraciones</v>
          </cell>
          <cell r="D64" t="str">
            <v>SI.DST.04TH.20</v>
          </cell>
          <cell r="AU64">
            <v>21.78</v>
          </cell>
        </row>
        <row r="65">
          <cell r="B65" t="str">
            <v>DMA</v>
          </cell>
          <cell r="C65" t="str">
            <v>Participación en el ingreso del cuarto quintilo (20%) de la población en orden decreciente de remuneraciones</v>
          </cell>
          <cell r="D65" t="str">
            <v>SI.DST.04TH.20</v>
          </cell>
        </row>
        <row r="66">
          <cell r="B66" t="str">
            <v>DNK</v>
          </cell>
          <cell r="C66" t="str">
            <v>Participación en el ingreso del cuarto quintilo (20%) de la población en orden decreciente de remuneraciones</v>
          </cell>
          <cell r="D66" t="str">
            <v>SI.DST.04TH.20</v>
          </cell>
          <cell r="AP66">
            <v>22.92</v>
          </cell>
        </row>
        <row r="67">
          <cell r="B67" t="str">
            <v>DOM</v>
          </cell>
          <cell r="C67" t="str">
            <v>Participación en el ingreso del cuarto quintilo (20%) de la población en orden decreciente de remuneraciones</v>
          </cell>
          <cell r="D67" t="str">
            <v>SI.DST.04TH.20</v>
          </cell>
          <cell r="AE67">
            <v>21.37</v>
          </cell>
          <cell r="AH67">
            <v>19.91</v>
          </cell>
          <cell r="AK67">
            <v>18.88</v>
          </cell>
          <cell r="AO67">
            <v>20.79</v>
          </cell>
          <cell r="AP67">
            <v>20.57</v>
          </cell>
          <cell r="AS67">
            <v>19.93</v>
          </cell>
          <cell r="AT67">
            <v>19.88</v>
          </cell>
          <cell r="AU67">
            <v>20.62</v>
          </cell>
          <cell r="AV67">
            <v>19.36</v>
          </cell>
          <cell r="AW67">
            <v>19.18</v>
          </cell>
          <cell r="AX67">
            <v>19.899999999999999</v>
          </cell>
          <cell r="AY67">
            <v>19.38</v>
          </cell>
          <cell r="AZ67">
            <v>19.940000000000001</v>
          </cell>
          <cell r="BA67">
            <v>19.96</v>
          </cell>
          <cell r="BB67">
            <v>19.87</v>
          </cell>
          <cell r="BC67">
            <v>20.81</v>
          </cell>
        </row>
        <row r="68">
          <cell r="B68" t="str">
            <v>DZA</v>
          </cell>
          <cell r="C68" t="str">
            <v>Participación en el ingreso del cuarto quintilo (20%) de la población en orden decreciente de remuneraciones</v>
          </cell>
          <cell r="D68" t="str">
            <v>SI.DST.04TH.20</v>
          </cell>
          <cell r="AG68">
            <v>20.67</v>
          </cell>
          <cell r="AN68">
            <v>22.63</v>
          </cell>
        </row>
        <row r="69">
          <cell r="B69" t="str">
            <v>EAP</v>
          </cell>
          <cell r="C69" t="str">
            <v>Participación en el ingreso del cuarto quintilo (20%) de la población en orden decreciente de remuneraciones</v>
          </cell>
          <cell r="D69" t="str">
            <v>SI.DST.04TH.20</v>
          </cell>
        </row>
        <row r="70">
          <cell r="B70" t="str">
            <v>EAS</v>
          </cell>
          <cell r="C70" t="str">
            <v>Participación en el ingreso del cuarto quintilo (20%) de la población en orden decreciente de remuneraciones</v>
          </cell>
          <cell r="D70" t="str">
            <v>SI.DST.04TH.20</v>
          </cell>
        </row>
        <row r="71">
          <cell r="B71" t="str">
            <v>ECA</v>
          </cell>
          <cell r="C71" t="str">
            <v>Participación en el ingreso del cuarto quintilo (20%) de la población en orden decreciente de remuneraciones</v>
          </cell>
          <cell r="D71" t="str">
            <v>SI.DST.04TH.20</v>
          </cell>
        </row>
        <row r="72">
          <cell r="B72" t="str">
            <v>ECS</v>
          </cell>
          <cell r="C72" t="str">
            <v>Participación en el ingreso del cuarto quintilo (20%) de la población en orden decreciente de remuneraciones</v>
          </cell>
          <cell r="D72" t="str">
            <v>SI.DST.04TH.20</v>
          </cell>
        </row>
        <row r="73">
          <cell r="B73" t="str">
            <v>ECU</v>
          </cell>
          <cell r="C73" t="str">
            <v>Participación en el ingreso del cuarto quintilo (20%) de la población en orden decreciente de remuneraciones</v>
          </cell>
          <cell r="D73" t="str">
            <v>SI.DST.04TH.20</v>
          </cell>
          <cell r="AF73">
            <v>20.91</v>
          </cell>
          <cell r="AM73">
            <v>19.23</v>
          </cell>
          <cell r="AN73">
            <v>19.27</v>
          </cell>
          <cell r="AQ73">
            <v>20.22</v>
          </cell>
          <cell r="AR73">
            <v>17.52</v>
          </cell>
          <cell r="AS73">
            <v>18.079999999999998</v>
          </cell>
          <cell r="AV73">
            <v>18.88</v>
          </cell>
          <cell r="AX73">
            <v>19.39</v>
          </cell>
          <cell r="AY73">
            <v>19.21</v>
          </cell>
          <cell r="AZ73">
            <v>19</v>
          </cell>
          <cell r="BA73">
            <v>20.12</v>
          </cell>
          <cell r="BB73">
            <v>20.25</v>
          </cell>
          <cell r="BC73">
            <v>20.71</v>
          </cell>
        </row>
        <row r="74">
          <cell r="B74" t="str">
            <v>EGY</v>
          </cell>
          <cell r="C74" t="str">
            <v>Participación en el ingreso del cuarto quintilo (20%) de la población en orden decreciente de remuneraciones</v>
          </cell>
          <cell r="D74" t="str">
            <v>SI.DST.04TH.20</v>
          </cell>
          <cell r="AJ74">
            <v>21.44</v>
          </cell>
          <cell r="AO74">
            <v>21.17</v>
          </cell>
          <cell r="AS74">
            <v>20.65</v>
          </cell>
          <cell r="AX74">
            <v>20.89</v>
          </cell>
          <cell r="BA74">
            <v>21.03</v>
          </cell>
        </row>
        <row r="75">
          <cell r="B75" t="str">
            <v>EMU</v>
          </cell>
          <cell r="C75" t="str">
            <v>Participación en el ingreso del cuarto quintilo (20%) de la población en orden decreciente de remuneraciones</v>
          </cell>
          <cell r="D75" t="str">
            <v>SI.DST.04TH.20</v>
          </cell>
        </row>
        <row r="76">
          <cell r="B76" t="str">
            <v>ERI</v>
          </cell>
          <cell r="C76" t="str">
            <v>Participación en el ingreso del cuarto quintilo (20%) de la población en orden decreciente de remuneraciones</v>
          </cell>
          <cell r="D76" t="str">
            <v>SI.DST.04TH.20</v>
          </cell>
        </row>
        <row r="77">
          <cell r="B77" t="str">
            <v>ESP</v>
          </cell>
          <cell r="C77" t="str">
            <v>Participación en el ingreso del cuarto quintilo (20%) de la población en orden decreciente de remuneraciones</v>
          </cell>
          <cell r="D77" t="str">
            <v>SI.DST.04TH.20</v>
          </cell>
          <cell r="AS77">
            <v>22.51</v>
          </cell>
        </row>
        <row r="78">
          <cell r="B78" t="str">
            <v>EST</v>
          </cell>
          <cell r="C78" t="str">
            <v>Participación en el ingreso del cuarto quintilo (20%) de la población en orden decreciente de remuneraciones</v>
          </cell>
          <cell r="D78" t="str">
            <v>SI.DST.04TH.20</v>
          </cell>
          <cell r="AG78">
            <v>23.64</v>
          </cell>
          <cell r="AL78">
            <v>21.34</v>
          </cell>
          <cell r="AN78">
            <v>23.39</v>
          </cell>
          <cell r="AQ78">
            <v>21.61</v>
          </cell>
          <cell r="AS78">
            <v>22.12</v>
          </cell>
          <cell r="AT78">
            <v>21.93</v>
          </cell>
          <cell r="AU78">
            <v>22.19</v>
          </cell>
          <cell r="AV78">
            <v>22.35</v>
          </cell>
          <cell r="AW78">
            <v>22.18</v>
          </cell>
        </row>
        <row r="79">
          <cell r="B79" t="str">
            <v>ETH</v>
          </cell>
          <cell r="C79" t="str">
            <v>Participación en el ingreso del cuarto quintilo (20%) de la población en orden decreciente de remuneraciones</v>
          </cell>
          <cell r="D79" t="str">
            <v>SI.DST.04TH.20</v>
          </cell>
          <cell r="AA79">
            <v>21.1</v>
          </cell>
          <cell r="AN79">
            <v>19.79</v>
          </cell>
          <cell r="AS79">
            <v>21.52</v>
          </cell>
          <cell r="AX79">
            <v>21.33</v>
          </cell>
        </row>
        <row r="80">
          <cell r="B80" t="str">
            <v>EUU</v>
          </cell>
          <cell r="C80" t="str">
            <v>Participación en el ingreso del cuarto quintilo (20%) de la población en orden decreciente de remuneraciones</v>
          </cell>
          <cell r="D80" t="str">
            <v>SI.DST.04TH.20</v>
          </cell>
        </row>
        <row r="81">
          <cell r="B81" t="str">
            <v>FCS</v>
          </cell>
          <cell r="C81" t="str">
            <v>Participación en el ingreso del cuarto quintilo (20%) de la población en orden decreciente de remuneraciones</v>
          </cell>
          <cell r="D81" t="str">
            <v>SI.DST.04TH.20</v>
          </cell>
        </row>
        <row r="82">
          <cell r="B82" t="str">
            <v>FIN</v>
          </cell>
          <cell r="C82" t="str">
            <v>Participación en el ingreso del cuarto quintilo (20%) de la población en orden decreciente de remuneraciones</v>
          </cell>
          <cell r="D82" t="str">
            <v>SI.DST.04TH.20</v>
          </cell>
          <cell r="AS82">
            <v>22.14</v>
          </cell>
        </row>
        <row r="83">
          <cell r="B83" t="str">
            <v>FJI</v>
          </cell>
          <cell r="C83" t="str">
            <v>Participación en el ingreso del cuarto quintilo (20%) de la población en orden decreciente de remuneraciones</v>
          </cell>
          <cell r="D83" t="str">
            <v>SI.DST.04TH.20</v>
          </cell>
          <cell r="AV83">
            <v>21.85</v>
          </cell>
          <cell r="BB83">
            <v>20.27</v>
          </cell>
        </row>
        <row r="84">
          <cell r="B84" t="str">
            <v>FRA</v>
          </cell>
          <cell r="C84" t="str">
            <v>Participación en el ingreso del cuarto quintilo (20%) de la población en orden decreciente de remuneraciones</v>
          </cell>
          <cell r="D84" t="str">
            <v>SI.DST.04TH.20</v>
          </cell>
          <cell r="AN84">
            <v>22.8</v>
          </cell>
        </row>
        <row r="85">
          <cell r="B85" t="str">
            <v>FRO</v>
          </cell>
          <cell r="C85" t="str">
            <v>Participación en el ingreso del cuarto quintilo (20%) de la población en orden decreciente de remuneraciones</v>
          </cell>
          <cell r="D85" t="str">
            <v>SI.DST.04TH.20</v>
          </cell>
        </row>
        <row r="86">
          <cell r="B86" t="str">
            <v>FSM</v>
          </cell>
          <cell r="C86" t="str">
            <v>Participación en el ingreso del cuarto quintilo (20%) de la población en orden decreciente de remuneraciones</v>
          </cell>
          <cell r="D86" t="str">
            <v>SI.DST.04TH.20</v>
          </cell>
          <cell r="AS86">
            <v>19.07</v>
          </cell>
        </row>
        <row r="87">
          <cell r="B87" t="str">
            <v>GAB</v>
          </cell>
          <cell r="C87" t="str">
            <v>Participación en el ingreso del cuarto quintilo (20%) de la población en orden decreciente de remuneraciones</v>
          </cell>
          <cell r="D87" t="str">
            <v>SI.DST.04TH.20</v>
          </cell>
          <cell r="AX87">
            <v>21</v>
          </cell>
        </row>
        <row r="88">
          <cell r="B88" t="str">
            <v>GBR</v>
          </cell>
          <cell r="C88" t="str">
            <v>Participación en el ingreso del cuarto quintilo (20%) de la población en orden decreciente de remuneraciones</v>
          </cell>
          <cell r="D88" t="str">
            <v>SI.DST.04TH.20</v>
          </cell>
          <cell r="AR88">
            <v>22.47</v>
          </cell>
        </row>
        <row r="89">
          <cell r="B89" t="str">
            <v>GEO</v>
          </cell>
          <cell r="C89" t="str">
            <v>Participación en el ingreso del cuarto quintilo (20%) de la población en orden decreciente de remuneraciones</v>
          </cell>
          <cell r="D89" t="str">
            <v>SI.DST.04TH.20</v>
          </cell>
          <cell r="AO89">
            <v>22.65</v>
          </cell>
          <cell r="AP89">
            <v>22.43</v>
          </cell>
          <cell r="AQ89">
            <v>22.71</v>
          </cell>
          <cell r="AR89">
            <v>22.26</v>
          </cell>
          <cell r="AS89">
            <v>22.1</v>
          </cell>
          <cell r="AT89">
            <v>21.77</v>
          </cell>
          <cell r="AU89">
            <v>22.03</v>
          </cell>
          <cell r="AV89">
            <v>22.25</v>
          </cell>
          <cell r="AX89">
            <v>22.13</v>
          </cell>
          <cell r="AY89">
            <v>21.84</v>
          </cell>
          <cell r="AZ89">
            <v>22.14</v>
          </cell>
          <cell r="BA89">
            <v>22.05</v>
          </cell>
          <cell r="BB89">
            <v>21.89</v>
          </cell>
          <cell r="BC89">
            <v>22.32</v>
          </cell>
        </row>
        <row r="90">
          <cell r="B90" t="str">
            <v>GHA</v>
          </cell>
          <cell r="C90" t="str">
            <v>Participación en el ingreso del cuarto quintilo (20%) de la población en orden decreciente de remuneraciones</v>
          </cell>
          <cell r="D90" t="str">
            <v>SI.DST.04TH.20</v>
          </cell>
          <cell r="AG90">
            <v>22.34</v>
          </cell>
          <cell r="AH90">
            <v>22.06</v>
          </cell>
          <cell r="AK90">
            <v>21.67</v>
          </cell>
          <cell r="AQ90">
            <v>22.6</v>
          </cell>
          <cell r="AY90">
            <v>21.64</v>
          </cell>
        </row>
        <row r="91">
          <cell r="B91" t="str">
            <v>GIN</v>
          </cell>
          <cell r="C91" t="str">
            <v>Participación en el ingreso del cuarto quintilo (20%) de la población en orden decreciente de remuneraciones</v>
          </cell>
          <cell r="D91" t="str">
            <v>SI.DST.04TH.20</v>
          </cell>
          <cell r="AJ91">
            <v>23.93</v>
          </cell>
          <cell r="AM91">
            <v>21.41</v>
          </cell>
          <cell r="AV91">
            <v>21.06</v>
          </cell>
          <cell r="AZ91">
            <v>21.88</v>
          </cell>
        </row>
        <row r="92">
          <cell r="B92" t="str">
            <v>GMB</v>
          </cell>
          <cell r="C92" t="str">
            <v>Participación en el ingreso del cuarto quintilo (20%) de la población en orden decreciente de remuneraciones</v>
          </cell>
          <cell r="D92" t="str">
            <v>SI.DST.04TH.20</v>
          </cell>
          <cell r="AQ92">
            <v>20.75</v>
          </cell>
          <cell r="AV92">
            <v>20.57</v>
          </cell>
        </row>
        <row r="93">
          <cell r="B93" t="str">
            <v>GNB</v>
          </cell>
          <cell r="C93" t="str">
            <v>Participación en el ingreso del cuarto quintilo (20%) de la población en orden decreciente de remuneraciones</v>
          </cell>
          <cell r="D93" t="str">
            <v>SI.DST.04TH.20</v>
          </cell>
          <cell r="AJ93">
            <v>20.59</v>
          </cell>
          <cell r="AL93">
            <v>19.36</v>
          </cell>
          <cell r="AU93">
            <v>21.88</v>
          </cell>
        </row>
        <row r="94">
          <cell r="B94" t="str">
            <v>GNQ</v>
          </cell>
          <cell r="C94" t="str">
            <v>Participación en el ingreso del cuarto quintilo (20%) de la población en orden decreciente de remuneraciones</v>
          </cell>
          <cell r="D94" t="str">
            <v>SI.DST.04TH.20</v>
          </cell>
        </row>
        <row r="95">
          <cell r="B95" t="str">
            <v>GRC</v>
          </cell>
          <cell r="C95" t="str">
            <v>Participación en el ingreso del cuarto quintilo (20%) de la población en orden decreciente de remuneraciones</v>
          </cell>
          <cell r="D95" t="str">
            <v>SI.DST.04TH.20</v>
          </cell>
          <cell r="AS95">
            <v>23.04</v>
          </cell>
        </row>
        <row r="96">
          <cell r="B96" t="str">
            <v>GRD</v>
          </cell>
          <cell r="C96" t="str">
            <v>Participación en el ingreso del cuarto quintilo (20%) de la población en orden decreciente de remuneraciones</v>
          </cell>
          <cell r="D96" t="str">
            <v>SI.DST.04TH.20</v>
          </cell>
        </row>
        <row r="97">
          <cell r="B97" t="str">
            <v>GRL</v>
          </cell>
          <cell r="C97" t="str">
            <v>Participación en el ingreso del cuarto quintilo (20%) de la población en orden decreciente de remuneraciones</v>
          </cell>
          <cell r="D97" t="str">
            <v>SI.DST.04TH.20</v>
          </cell>
        </row>
        <row r="98">
          <cell r="B98" t="str">
            <v>GTM</v>
          </cell>
          <cell r="C98" t="str">
            <v>Participación en el ingreso del cuarto quintilo (20%) de la población en orden decreciente de remuneraciones</v>
          </cell>
          <cell r="D98" t="str">
            <v>SI.DST.04TH.20</v>
          </cell>
          <cell r="AF98">
            <v>18.34</v>
          </cell>
          <cell r="AH98">
            <v>18.78</v>
          </cell>
          <cell r="AQ98">
            <v>18.649999999999999</v>
          </cell>
          <cell r="AS98">
            <v>18.41</v>
          </cell>
          <cell r="AU98">
            <v>18.96</v>
          </cell>
          <cell r="AV98">
            <v>20.67</v>
          </cell>
          <cell r="AW98">
            <v>20.9</v>
          </cell>
          <cell r="AY98">
            <v>18.46</v>
          </cell>
        </row>
        <row r="99">
          <cell r="B99" t="str">
            <v>GUM</v>
          </cell>
          <cell r="C99" t="str">
            <v>Participación en el ingreso del cuarto quintilo (20%) de la población en orden decreciente de remuneraciones</v>
          </cell>
          <cell r="D99" t="str">
            <v>SI.DST.04TH.20</v>
          </cell>
        </row>
        <row r="100">
          <cell r="B100" t="str">
            <v>GUY</v>
          </cell>
          <cell r="C100" t="str">
            <v>Participación en el ingreso del cuarto quintilo (20%) de la población en orden decreciente de remuneraciones</v>
          </cell>
          <cell r="D100" t="str">
            <v>SI.DST.04TH.20</v>
          </cell>
          <cell r="AL100">
            <v>18.53</v>
          </cell>
          <cell r="AQ100">
            <v>21.56</v>
          </cell>
        </row>
        <row r="101">
          <cell r="B101" t="str">
            <v>HIC</v>
          </cell>
          <cell r="C101" t="str">
            <v>Participación en el ingreso del cuarto quintilo (20%) de la población en orden decreciente de remuneraciones</v>
          </cell>
          <cell r="D101" t="str">
            <v>SI.DST.04TH.20</v>
          </cell>
        </row>
        <row r="102">
          <cell r="B102" t="str">
            <v>HKG</v>
          </cell>
          <cell r="C102" t="str">
            <v>Participación en el ingreso del cuarto quintilo (20%) de la población en orden decreciente de remuneraciones</v>
          </cell>
          <cell r="D102" t="str">
            <v>SI.DST.04TH.20</v>
          </cell>
          <cell r="AO102">
            <v>20.75</v>
          </cell>
        </row>
        <row r="103">
          <cell r="B103" t="str">
            <v>HND</v>
          </cell>
          <cell r="C103" t="str">
            <v>Participación en el ingreso del cuarto quintilo (20%) de la población en orden decreciente de remuneraciones</v>
          </cell>
          <cell r="D103" t="str">
            <v>SI.DST.04TH.20</v>
          </cell>
          <cell r="AE103">
            <v>19.350000000000001</v>
          </cell>
          <cell r="AH103">
            <v>17.82</v>
          </cell>
          <cell r="AI103">
            <v>18.8</v>
          </cell>
          <cell r="AJ103">
            <v>19.72</v>
          </cell>
          <cell r="AK103">
            <v>19.27</v>
          </cell>
          <cell r="AL103">
            <v>19.25</v>
          </cell>
          <cell r="AM103">
            <v>19.170000000000002</v>
          </cell>
          <cell r="AN103">
            <v>18.989999999999998</v>
          </cell>
          <cell r="AO103">
            <v>19.190000000000001</v>
          </cell>
          <cell r="AP103">
            <v>19.579999999999998</v>
          </cell>
          <cell r="AQ103">
            <v>19.149999999999999</v>
          </cell>
          <cell r="AR103">
            <v>20.05</v>
          </cell>
          <cell r="AT103">
            <v>20.51</v>
          </cell>
          <cell r="AU103">
            <v>19.899999999999999</v>
          </cell>
          <cell r="AV103">
            <v>19.12</v>
          </cell>
          <cell r="AW103">
            <v>19.04</v>
          </cell>
          <cell r="AX103">
            <v>18.920000000000002</v>
          </cell>
          <cell r="AY103">
            <v>19.739999999999998</v>
          </cell>
          <cell r="AZ103">
            <v>19.18</v>
          </cell>
          <cell r="BA103">
            <v>18.89</v>
          </cell>
          <cell r="BB103">
            <v>20.51</v>
          </cell>
        </row>
        <row r="104">
          <cell r="B104" t="str">
            <v>HPC</v>
          </cell>
          <cell r="C104" t="str">
            <v>Participación en el ingreso del cuarto quintilo (20%) de la población en orden decreciente de remuneraciones</v>
          </cell>
          <cell r="D104" t="str">
            <v>SI.DST.04TH.20</v>
          </cell>
        </row>
        <row r="105">
          <cell r="B105" t="str">
            <v>HRV</v>
          </cell>
          <cell r="C105" t="str">
            <v>Participación en el ingreso del cuarto quintilo (20%) de la población en orden decreciente de remuneraciones</v>
          </cell>
          <cell r="D105" t="str">
            <v>SI.DST.04TH.20</v>
          </cell>
          <cell r="AG105">
            <v>22.59</v>
          </cell>
          <cell r="AQ105">
            <v>22.85</v>
          </cell>
          <cell r="AR105">
            <v>22.38</v>
          </cell>
          <cell r="AS105">
            <v>22.28</v>
          </cell>
          <cell r="AT105">
            <v>22.5</v>
          </cell>
          <cell r="AW105">
            <v>22.59</v>
          </cell>
          <cell r="BA105">
            <v>21.62</v>
          </cell>
        </row>
        <row r="106">
          <cell r="B106" t="str">
            <v>HTI</v>
          </cell>
          <cell r="C106" t="str">
            <v>Participación en el ingreso del cuarto quintilo (20%) de la población en orden decreciente de remuneraciones</v>
          </cell>
          <cell r="D106" t="str">
            <v>SI.DST.04TH.20</v>
          </cell>
          <cell r="AT106">
            <v>17.64</v>
          </cell>
        </row>
        <row r="107">
          <cell r="B107" t="str">
            <v>HUN</v>
          </cell>
          <cell r="C107" t="str">
            <v>Participación en el ingreso del cuarto quintilo (20%) de la población en orden decreciente de remuneraciones</v>
          </cell>
          <cell r="D107" t="str">
            <v>SI.DST.04TH.20</v>
          </cell>
          <cell r="AF107">
            <v>22.29</v>
          </cell>
          <cell r="AH107">
            <v>22.1</v>
          </cell>
          <cell r="AL107">
            <v>21.52</v>
          </cell>
          <cell r="AQ107">
            <v>22.55</v>
          </cell>
          <cell r="AR107">
            <v>22.04</v>
          </cell>
          <cell r="AS107">
            <v>22.2</v>
          </cell>
          <cell r="AT107">
            <v>22.44</v>
          </cell>
          <cell r="AU107">
            <v>22.35</v>
          </cell>
          <cell r="AW107">
            <v>22.27</v>
          </cell>
          <cell r="AZ107">
            <v>21.98</v>
          </cell>
        </row>
        <row r="108">
          <cell r="B108" t="str">
            <v>IDN</v>
          </cell>
          <cell r="C108" t="str">
            <v>Participación en el ingreso del cuarto quintilo (20%) de la población en orden decreciente de remuneraciones</v>
          </cell>
          <cell r="D108" t="str">
            <v>SI.DST.04TH.20</v>
          </cell>
          <cell r="AC108">
            <v>22.05</v>
          </cell>
          <cell r="AF108">
            <v>21.83</v>
          </cell>
          <cell r="AI108">
            <v>21.69</v>
          </cell>
          <cell r="AL108">
            <v>21.53</v>
          </cell>
          <cell r="AO108">
            <v>21.28</v>
          </cell>
          <cell r="AR108">
            <v>21.36</v>
          </cell>
          <cell r="AU108">
            <v>21.3</v>
          </cell>
          <cell r="AX108">
            <v>21.04</v>
          </cell>
          <cell r="BA108">
            <v>21.51</v>
          </cell>
          <cell r="BC108">
            <v>21.82</v>
          </cell>
        </row>
        <row r="109">
          <cell r="B109" t="str">
            <v>IMN</v>
          </cell>
          <cell r="C109" t="str">
            <v>Participación en el ingreso del cuarto quintilo (20%) de la población en orden decreciente de remuneraciones</v>
          </cell>
          <cell r="D109" t="str">
            <v>SI.DST.04TH.20</v>
          </cell>
        </row>
        <row r="110">
          <cell r="B110" t="str">
            <v>IND</v>
          </cell>
          <cell r="C110" t="str">
            <v>Participación en el ingreso del cuarto quintilo (20%) de la población en orden decreciente de remuneraciones</v>
          </cell>
          <cell r="D110" t="str">
            <v>SI.DST.04TH.20</v>
          </cell>
          <cell r="W110">
            <v>20.63</v>
          </cell>
          <cell r="AB110">
            <v>21.76</v>
          </cell>
          <cell r="AG110">
            <v>21.25</v>
          </cell>
          <cell r="AM110">
            <v>21.51</v>
          </cell>
          <cell r="AX110">
            <v>20.97</v>
          </cell>
          <cell r="BC110">
            <v>20.82</v>
          </cell>
        </row>
        <row r="111">
          <cell r="B111" t="str">
            <v>INX</v>
          </cell>
          <cell r="C111" t="str">
            <v>Participación en el ingreso del cuarto quintilo (20%) de la población en orden decreciente de remuneraciones</v>
          </cell>
          <cell r="D111" t="str">
            <v>SI.DST.04TH.20</v>
          </cell>
        </row>
        <row r="112">
          <cell r="B112" t="str">
            <v>IRL</v>
          </cell>
          <cell r="C112" t="str">
            <v>Participación en el ingreso del cuarto quintilo (20%) de la población en orden decreciente de remuneraciones</v>
          </cell>
          <cell r="D112" t="str">
            <v>SI.DST.04TH.20</v>
          </cell>
          <cell r="AS112">
            <v>21.93</v>
          </cell>
        </row>
        <row r="113">
          <cell r="B113" t="str">
            <v>IRN</v>
          </cell>
          <cell r="C113" t="str">
            <v>Participación en el ingreso del cuarto quintilo (20%) de la población en orden decreciente de remuneraciones</v>
          </cell>
          <cell r="D113" t="str">
            <v>SI.DST.04TH.20</v>
          </cell>
          <cell r="AE113">
            <v>20.7</v>
          </cell>
          <cell r="AI113">
            <v>21.43</v>
          </cell>
          <cell r="AM113">
            <v>21.35</v>
          </cell>
          <cell r="AQ113">
            <v>21.46</v>
          </cell>
          <cell r="AX113">
            <v>21.96</v>
          </cell>
        </row>
        <row r="114">
          <cell r="B114" t="str">
            <v>IRQ</v>
          </cell>
          <cell r="C114" t="str">
            <v>Participación en el ingreso del cuarto quintilo (20%) de la población en orden decreciente de remuneraciones</v>
          </cell>
          <cell r="D114" t="str">
            <v>SI.DST.04TH.20</v>
          </cell>
          <cell r="AZ114">
            <v>21.98</v>
          </cell>
        </row>
        <row r="115">
          <cell r="B115" t="str">
            <v>ISL</v>
          </cell>
          <cell r="C115" t="str">
            <v>Participación en el ingreso del cuarto quintilo (20%) de la población en orden decreciente de remuneraciones</v>
          </cell>
          <cell r="D115" t="str">
            <v>SI.DST.04TH.20</v>
          </cell>
        </row>
        <row r="116">
          <cell r="B116" t="str">
            <v>ISR</v>
          </cell>
          <cell r="C116" t="str">
            <v>Participación en el ingreso del cuarto quintilo (20%) de la población en orden decreciente de remuneraciones</v>
          </cell>
          <cell r="D116" t="str">
            <v>SI.DST.04TH.20</v>
          </cell>
          <cell r="AT116">
            <v>23.04</v>
          </cell>
        </row>
        <row r="117">
          <cell r="B117" t="str">
            <v>ITA</v>
          </cell>
          <cell r="C117" t="str">
            <v>Participación en el ingreso del cuarto quintilo (20%) de la población en orden decreciente de remuneraciones</v>
          </cell>
          <cell r="D117" t="str">
            <v>SI.DST.04TH.20</v>
          </cell>
          <cell r="AS117">
            <v>22.75</v>
          </cell>
        </row>
        <row r="118">
          <cell r="B118" t="str">
            <v>JAM</v>
          </cell>
          <cell r="C118" t="str">
            <v>Participación en el ingreso del cuarto quintilo (20%) de la población en orden decreciente de remuneraciones</v>
          </cell>
          <cell r="D118" t="str">
            <v>SI.DST.04TH.20</v>
          </cell>
          <cell r="AG118">
            <v>21.2</v>
          </cell>
          <cell r="AI118">
            <v>21.29</v>
          </cell>
          <cell r="AL118">
            <v>22.42</v>
          </cell>
          <cell r="AO118">
            <v>21.01</v>
          </cell>
          <cell r="AR118">
            <v>20.55</v>
          </cell>
          <cell r="AT118">
            <v>19.93</v>
          </cell>
          <cell r="AU118">
            <v>20.12</v>
          </cell>
          <cell r="AW118">
            <v>20.56</v>
          </cell>
        </row>
        <row r="119">
          <cell r="B119" t="str">
            <v>JOR</v>
          </cell>
          <cell r="C119" t="str">
            <v>Participación en el ingreso del cuarto quintilo (20%) de la población en orden decreciente de remuneraciones</v>
          </cell>
          <cell r="D119" t="str">
            <v>SI.DST.04TH.20</v>
          </cell>
          <cell r="AF119">
            <v>22.08</v>
          </cell>
          <cell r="AK119">
            <v>20.38</v>
          </cell>
          <cell r="AP119">
            <v>21.11</v>
          </cell>
          <cell r="AV119">
            <v>21.41</v>
          </cell>
          <cell r="AY119">
            <v>20.99</v>
          </cell>
          <cell r="BA119">
            <v>21.68</v>
          </cell>
          <cell r="BC119">
            <v>21.46</v>
          </cell>
        </row>
        <row r="120">
          <cell r="B120" t="str">
            <v>JPN</v>
          </cell>
          <cell r="C120" t="str">
            <v>Participación en el ingreso del cuarto quintilo (20%) de la población en orden decreciente de remuneraciones</v>
          </cell>
          <cell r="D120" t="str">
            <v>SI.DST.04TH.20</v>
          </cell>
          <cell r="AL120">
            <v>21.98</v>
          </cell>
        </row>
        <row r="121">
          <cell r="B121" t="str">
            <v>KAZ</v>
          </cell>
          <cell r="C121" t="str">
            <v>Participación en el ingreso del cuarto quintilo (20%) de la población en orden decreciente de remuneraciones</v>
          </cell>
          <cell r="D121" t="str">
            <v>SI.DST.04TH.20</v>
          </cell>
          <cell r="AG121">
            <v>23.22</v>
          </cell>
          <cell r="AL121">
            <v>22.89</v>
          </cell>
          <cell r="AO121">
            <v>22.96</v>
          </cell>
          <cell r="AT121">
            <v>21.84</v>
          </cell>
          <cell r="AU121">
            <v>22.44</v>
          </cell>
          <cell r="AV121">
            <v>22.67</v>
          </cell>
          <cell r="AW121">
            <v>22.42</v>
          </cell>
          <cell r="AY121">
            <v>21.85</v>
          </cell>
          <cell r="AZ121">
            <v>21.99</v>
          </cell>
          <cell r="BA121">
            <v>21.95</v>
          </cell>
          <cell r="BB121">
            <v>22.25</v>
          </cell>
        </row>
        <row r="122">
          <cell r="B122" t="str">
            <v>KEN</v>
          </cell>
          <cell r="C122" t="str">
            <v>Participación en el ingreso del cuarto quintilo (20%) de la población en orden decreciente de remuneraciones</v>
          </cell>
          <cell r="D122" t="str">
            <v>SI.DST.04TH.20</v>
          </cell>
          <cell r="AK122">
            <v>17.32</v>
          </cell>
          <cell r="AM122">
            <v>21.43</v>
          </cell>
          <cell r="AP122">
            <v>20.82</v>
          </cell>
          <cell r="AX122">
            <v>20.079999999999998</v>
          </cell>
        </row>
        <row r="123">
          <cell r="B123" t="str">
            <v>KGZ</v>
          </cell>
          <cell r="C123" t="str">
            <v>Participación en el ingreso del cuarto quintilo (20%) de la población en orden decreciente de remuneraciones</v>
          </cell>
          <cell r="D123" t="str">
            <v>SI.DST.04TH.20</v>
          </cell>
          <cell r="AG123">
            <v>22.96</v>
          </cell>
          <cell r="AL123">
            <v>20.88</v>
          </cell>
          <cell r="AQ123">
            <v>22.19</v>
          </cell>
          <cell r="AU123">
            <v>22.43</v>
          </cell>
          <cell r="AW123">
            <v>22.14</v>
          </cell>
          <cell r="AX123">
            <v>22.42</v>
          </cell>
          <cell r="AY123">
            <v>19.989999999999998</v>
          </cell>
          <cell r="AZ123">
            <v>21.16</v>
          </cell>
          <cell r="BA123">
            <v>22.4</v>
          </cell>
          <cell r="BB123">
            <v>22.37</v>
          </cell>
          <cell r="BC123">
            <v>22.22</v>
          </cell>
        </row>
        <row r="124">
          <cell r="B124" t="str">
            <v>KHM</v>
          </cell>
          <cell r="C124" t="str">
            <v>Participación en el ingreso del cuarto quintilo (20%) de la población en orden decreciente de remuneraciones</v>
          </cell>
          <cell r="D124" t="str">
            <v>SI.DST.04TH.20</v>
          </cell>
          <cell r="AM124">
            <v>19.73</v>
          </cell>
          <cell r="AW124">
            <v>19.850000000000001</v>
          </cell>
          <cell r="AZ124">
            <v>19.22</v>
          </cell>
          <cell r="BA124">
            <v>20.64</v>
          </cell>
          <cell r="BB124">
            <v>20.95</v>
          </cell>
        </row>
        <row r="125">
          <cell r="B125" t="str">
            <v>KIR</v>
          </cell>
          <cell r="C125" t="str">
            <v>Participación en el ingreso del cuarto quintilo (20%) de la población en orden decreciente de remuneraciones</v>
          </cell>
          <cell r="D125" t="str">
            <v>SI.DST.04TH.20</v>
          </cell>
        </row>
        <row r="126">
          <cell r="B126" t="str">
            <v>KNA</v>
          </cell>
          <cell r="C126" t="str">
            <v>Participación en el ingreso del cuarto quintilo (20%) de la población en orden decreciente de remuneraciones</v>
          </cell>
          <cell r="D126" t="str">
            <v>SI.DST.04TH.20</v>
          </cell>
        </row>
        <row r="127">
          <cell r="B127" t="str">
            <v>KOR</v>
          </cell>
          <cell r="C127" t="str">
            <v>Participación en el ingreso del cuarto quintilo (20%) de la población en orden decreciente de remuneraciones</v>
          </cell>
          <cell r="D127" t="str">
            <v>SI.DST.04TH.20</v>
          </cell>
          <cell r="AQ127">
            <v>23.13</v>
          </cell>
        </row>
        <row r="128">
          <cell r="B128" t="str">
            <v>KSV</v>
          </cell>
          <cell r="C128" t="str">
            <v>Participación en el ingreso del cuarto quintilo (20%) de la población en orden decreciente de remuneraciones</v>
          </cell>
          <cell r="D128" t="str">
            <v>SI.DST.04TH.20</v>
          </cell>
        </row>
        <row r="129">
          <cell r="B129" t="str">
            <v>KWT</v>
          </cell>
          <cell r="C129" t="str">
            <v>Participación en el ingreso del cuarto quintilo (20%) de la población en orden decreciente de remuneraciones</v>
          </cell>
          <cell r="D129" t="str">
            <v>SI.DST.04TH.20</v>
          </cell>
        </row>
        <row r="130">
          <cell r="B130" t="str">
            <v>LAC</v>
          </cell>
          <cell r="C130" t="str">
            <v>Participación en el ingreso del cuarto quintilo (20%) de la población en orden decreciente de remuneraciones</v>
          </cell>
          <cell r="D130" t="str">
            <v>SI.DST.04TH.20</v>
          </cell>
        </row>
        <row r="131">
          <cell r="B131" t="str">
            <v>LAO</v>
          </cell>
          <cell r="C131" t="str">
            <v>Participación en el ingreso del cuarto quintilo (20%) de la población en orden decreciente de remuneraciones</v>
          </cell>
          <cell r="D131" t="str">
            <v>SI.DST.04TH.20</v>
          </cell>
          <cell r="AK131">
            <v>21.43</v>
          </cell>
          <cell r="AP131">
            <v>21.11</v>
          </cell>
          <cell r="AU131">
            <v>21.4</v>
          </cell>
          <cell r="BA131">
            <v>20.9</v>
          </cell>
        </row>
        <row r="132">
          <cell r="B132" t="str">
            <v>LBN</v>
          </cell>
          <cell r="C132" t="str">
            <v>Participación en el ingreso del cuarto quintilo (20%) de la población en orden decreciente de remuneraciones</v>
          </cell>
          <cell r="D132" t="str">
            <v>SI.DST.04TH.20</v>
          </cell>
        </row>
        <row r="133">
          <cell r="B133" t="str">
            <v>LBR</v>
          </cell>
          <cell r="C133" t="str">
            <v>Participación en el ingreso del cuarto quintilo (20%) de la población en orden decreciente de remuneraciones</v>
          </cell>
          <cell r="D133" t="str">
            <v>SI.DST.04TH.20</v>
          </cell>
          <cell r="AZ133">
            <v>21.6</v>
          </cell>
        </row>
        <row r="134">
          <cell r="B134" t="str">
            <v>LBY</v>
          </cell>
          <cell r="C134" t="str">
            <v>Participación en el ingreso del cuarto quintilo (20%) de la población en orden decreciente de remuneraciones</v>
          </cell>
          <cell r="D134" t="str">
            <v>SI.DST.04TH.20</v>
          </cell>
        </row>
        <row r="135">
          <cell r="B135" t="str">
            <v>LCA</v>
          </cell>
          <cell r="C135" t="str">
            <v>Participación en el ingreso del cuarto quintilo (20%) de la población en orden decreciente de remuneraciones</v>
          </cell>
          <cell r="D135" t="str">
            <v>SI.DST.04TH.20</v>
          </cell>
          <cell r="AN135">
            <v>21.75</v>
          </cell>
        </row>
        <row r="136">
          <cell r="B136" t="str">
            <v>LCN</v>
          </cell>
          <cell r="C136" t="str">
            <v>Participación en el ingreso del cuarto quintilo (20%) de la población en orden decreciente de remuneraciones</v>
          </cell>
          <cell r="D136" t="str">
            <v>SI.DST.04TH.20</v>
          </cell>
        </row>
        <row r="137">
          <cell r="B137" t="str">
            <v>LCR</v>
          </cell>
          <cell r="C137" t="str">
            <v>Participación en el ingreso del cuarto quintilo (20%) de la población en orden decreciente de remuneraciones</v>
          </cell>
          <cell r="D137" t="str">
            <v>SI.DST.04TH.20</v>
          </cell>
        </row>
        <row r="138">
          <cell r="B138" t="str">
            <v>LDC</v>
          </cell>
          <cell r="C138" t="str">
            <v>Participación en el ingreso del cuarto quintilo (20%) de la población en orden decreciente de remuneraciones</v>
          </cell>
          <cell r="D138" t="str">
            <v>SI.DST.04TH.20</v>
          </cell>
        </row>
        <row r="139">
          <cell r="B139" t="str">
            <v>LIC</v>
          </cell>
          <cell r="C139" t="str">
            <v>Participación en el ingreso del cuarto quintilo (20%) de la población en orden decreciente de remuneraciones</v>
          </cell>
          <cell r="D139" t="str">
            <v>SI.DST.04TH.20</v>
          </cell>
        </row>
        <row r="140">
          <cell r="B140" t="str">
            <v>LIE</v>
          </cell>
          <cell r="C140" t="str">
            <v>Participación en el ingreso del cuarto quintilo (20%) de la población en orden decreciente de remuneraciones</v>
          </cell>
          <cell r="D140" t="str">
            <v>SI.DST.04TH.20</v>
          </cell>
        </row>
        <row r="141">
          <cell r="B141" t="str">
            <v>LKA</v>
          </cell>
          <cell r="C141" t="str">
            <v>Participación en el ingreso del cuarto quintilo (20%) de la población en orden decreciente de remuneraciones</v>
          </cell>
          <cell r="D141" t="str">
            <v>SI.DST.04TH.20</v>
          </cell>
          <cell r="AD141">
            <v>21.82</v>
          </cell>
          <cell r="AJ141">
            <v>21.21</v>
          </cell>
          <cell r="AO141">
            <v>21.13</v>
          </cell>
          <cell r="AU141">
            <v>20.36</v>
          </cell>
          <cell r="AZ141">
            <v>20.52</v>
          </cell>
          <cell r="BC141">
            <v>20.97</v>
          </cell>
        </row>
        <row r="142">
          <cell r="B142" t="str">
            <v>LMC</v>
          </cell>
          <cell r="C142" t="str">
            <v>Participación en el ingreso del cuarto quintilo (20%) de la población en orden decreciente de remuneraciones</v>
          </cell>
          <cell r="D142" t="str">
            <v>SI.DST.04TH.20</v>
          </cell>
        </row>
        <row r="143">
          <cell r="B143" t="str">
            <v>LMY</v>
          </cell>
          <cell r="C143" t="str">
            <v>Participación en el ingreso del cuarto quintilo (20%) de la población en orden decreciente de remuneraciones</v>
          </cell>
          <cell r="D143" t="str">
            <v>SI.DST.04TH.20</v>
          </cell>
        </row>
        <row r="144">
          <cell r="B144" t="str">
            <v>LSO</v>
          </cell>
          <cell r="C144" t="str">
            <v>Participación en el ingreso del cuarto quintilo (20%) de la población en orden decreciente de remuneraciones</v>
          </cell>
          <cell r="D144" t="str">
            <v>SI.DST.04TH.20</v>
          </cell>
          <cell r="AF144">
            <v>19.489999999999998</v>
          </cell>
          <cell r="AL144">
            <v>19.510000000000002</v>
          </cell>
          <cell r="AM144">
            <v>18.64</v>
          </cell>
          <cell r="AV144">
            <v>20.95</v>
          </cell>
        </row>
        <row r="145">
          <cell r="B145" t="str">
            <v>LTU</v>
          </cell>
          <cell r="C145" t="str">
            <v>Participación en el ingreso del cuarto quintilo (20%) de la población en orden decreciente de remuneraciones</v>
          </cell>
          <cell r="D145" t="str">
            <v>SI.DST.04TH.20</v>
          </cell>
          <cell r="AG145">
            <v>23</v>
          </cell>
          <cell r="AL145">
            <v>21.34</v>
          </cell>
          <cell r="AO145">
            <v>22.38</v>
          </cell>
          <cell r="AQ145">
            <v>22.75</v>
          </cell>
          <cell r="AS145">
            <v>22.52</v>
          </cell>
          <cell r="AT145">
            <v>22.62</v>
          </cell>
          <cell r="AU145">
            <v>22.59</v>
          </cell>
          <cell r="AW145">
            <v>22.36</v>
          </cell>
          <cell r="BA145">
            <v>22.13</v>
          </cell>
        </row>
        <row r="146">
          <cell r="B146" t="str">
            <v>LUX</v>
          </cell>
          <cell r="C146" t="str">
            <v>Participación en el ingreso del cuarto quintilo (20%) de la población en orden decreciente de remuneraciones</v>
          </cell>
          <cell r="D146" t="str">
            <v>SI.DST.04TH.20</v>
          </cell>
          <cell r="AS146">
            <v>22.69</v>
          </cell>
        </row>
        <row r="147">
          <cell r="B147" t="str">
            <v>LVA</v>
          </cell>
          <cell r="C147" t="str">
            <v>Participación en el ingreso del cuarto quintilo (20%) de la población en orden decreciente de remuneraciones</v>
          </cell>
          <cell r="D147" t="str">
            <v>SI.DST.04TH.20</v>
          </cell>
          <cell r="AG147">
            <v>23.2</v>
          </cell>
          <cell r="AL147">
            <v>22.58</v>
          </cell>
          <cell r="AN147">
            <v>22.29</v>
          </cell>
          <cell r="AO147">
            <v>22.18</v>
          </cell>
          <cell r="AP147">
            <v>22.13</v>
          </cell>
          <cell r="AQ147">
            <v>22.59</v>
          </cell>
          <cell r="AU147">
            <v>22</v>
          </cell>
          <cell r="AV147">
            <v>22</v>
          </cell>
          <cell r="AW147">
            <v>22.35</v>
          </cell>
          <cell r="AZ147">
            <v>22.33</v>
          </cell>
          <cell r="BA147">
            <v>22.33</v>
          </cell>
          <cell r="BB147">
            <v>22.57</v>
          </cell>
        </row>
        <row r="148">
          <cell r="B148" t="str">
            <v>MAC</v>
          </cell>
          <cell r="C148" t="str">
            <v>Participación en el ingreso del cuarto quintilo (20%) de la población en orden decreciente de remuneraciones</v>
          </cell>
          <cell r="D148" t="str">
            <v>SI.DST.04TH.20</v>
          </cell>
        </row>
        <row r="149">
          <cell r="B149" t="str">
            <v>MAF</v>
          </cell>
          <cell r="C149" t="str">
            <v>Participación en el ingreso del cuarto quintilo (20%) de la población en orden decreciente de remuneraciones</v>
          </cell>
          <cell r="D149" t="str">
            <v>SI.DST.04TH.20</v>
          </cell>
        </row>
        <row r="150">
          <cell r="B150" t="str">
            <v>MAR</v>
          </cell>
          <cell r="C150" t="str">
            <v>Participación en el ingreso del cuarto quintilo (20%) de la población en orden decreciente de remuneraciones</v>
          </cell>
          <cell r="D150" t="str">
            <v>SI.DST.04TH.20</v>
          </cell>
          <cell r="AD150">
            <v>20.89</v>
          </cell>
          <cell r="AJ150">
            <v>21.71</v>
          </cell>
          <cell r="AR150">
            <v>21.45</v>
          </cell>
          <cell r="AT150">
            <v>21.08</v>
          </cell>
          <cell r="AZ150">
            <v>20.61</v>
          </cell>
        </row>
        <row r="151">
          <cell r="B151" t="str">
            <v>MCA</v>
          </cell>
          <cell r="C151" t="str">
            <v>Participación en el ingreso del cuarto quintilo (20%) de la población en orden decreciente de remuneraciones</v>
          </cell>
          <cell r="D151" t="str">
            <v>SI.DST.04TH.20</v>
          </cell>
        </row>
        <row r="152">
          <cell r="B152" t="str">
            <v>MCO</v>
          </cell>
          <cell r="C152" t="str">
            <v>Participación en el ingreso del cuarto quintilo (20%) de la población en orden decreciente de remuneraciones</v>
          </cell>
          <cell r="D152" t="str">
            <v>SI.DST.04TH.20</v>
          </cell>
        </row>
        <row r="153">
          <cell r="B153" t="str">
            <v>MDA</v>
          </cell>
          <cell r="C153" t="str">
            <v>Participación en el ingreso del cuarto quintilo (20%) de la población en orden decreciente de remuneraciones</v>
          </cell>
          <cell r="D153" t="str">
            <v>SI.DST.04TH.20</v>
          </cell>
          <cell r="AG153">
            <v>22.93</v>
          </cell>
          <cell r="AK153">
            <v>23.08</v>
          </cell>
          <cell r="AP153">
            <v>22.33</v>
          </cell>
          <cell r="AQ153">
            <v>22.08</v>
          </cell>
          <cell r="AR153">
            <v>21.56</v>
          </cell>
          <cell r="AT153">
            <v>21.42</v>
          </cell>
          <cell r="AU153">
            <v>22.23</v>
          </cell>
          <cell r="AV153">
            <v>21.66</v>
          </cell>
          <cell r="AW153">
            <v>21.71</v>
          </cell>
          <cell r="AX153">
            <v>21.92</v>
          </cell>
          <cell r="AY153">
            <v>22.27</v>
          </cell>
          <cell r="AZ153">
            <v>22.26</v>
          </cell>
          <cell r="BA153">
            <v>22.07</v>
          </cell>
          <cell r="BB153">
            <v>22.87</v>
          </cell>
          <cell r="BC153">
            <v>22.34</v>
          </cell>
        </row>
        <row r="154">
          <cell r="B154" t="str">
            <v>MDG</v>
          </cell>
          <cell r="C154" t="str">
            <v>Participación en el ingreso del cuarto quintilo (20%) de la población en orden decreciente de remuneraciones</v>
          </cell>
          <cell r="D154" t="str">
            <v>SI.DST.04TH.20</v>
          </cell>
          <cell r="Y154">
            <v>20.38</v>
          </cell>
          <cell r="AL154">
            <v>20.18</v>
          </cell>
          <cell r="AP154">
            <v>22.05</v>
          </cell>
          <cell r="AR154">
            <v>21.53</v>
          </cell>
          <cell r="AT154">
            <v>20.58</v>
          </cell>
          <cell r="AX154">
            <v>17.73</v>
          </cell>
          <cell r="BC154">
            <v>20.88</v>
          </cell>
        </row>
        <row r="155">
          <cell r="B155" t="str">
            <v>MDV</v>
          </cell>
          <cell r="C155" t="str">
            <v>Participación en el ingreso del cuarto quintilo (20%) de la población en orden decreciente de remuneraciones</v>
          </cell>
          <cell r="D155" t="str">
            <v>SI.DST.04TH.20</v>
          </cell>
          <cell r="AQ155">
            <v>18.809999999999999</v>
          </cell>
          <cell r="AW155">
            <v>22.66</v>
          </cell>
        </row>
        <row r="156">
          <cell r="B156" t="str">
            <v>MEA</v>
          </cell>
          <cell r="C156" t="str">
            <v>Participación en el ingreso del cuarto quintilo (20%) de la población en orden decreciente de remuneraciones</v>
          </cell>
          <cell r="D156" t="str">
            <v>SI.DST.04TH.20</v>
          </cell>
        </row>
        <row r="157">
          <cell r="B157" t="str">
            <v>MEX</v>
          </cell>
          <cell r="C157" t="str">
            <v>Participación en el ingreso del cuarto quintilo (20%) de la población en orden decreciente de remuneraciones</v>
          </cell>
          <cell r="D157" t="str">
            <v>SI.DST.04TH.20</v>
          </cell>
          <cell r="AC157">
            <v>21.36</v>
          </cell>
          <cell r="AH157">
            <v>26.1</v>
          </cell>
          <cell r="AK157">
            <v>19.829999999999998</v>
          </cell>
          <cell r="AM157">
            <v>19.34</v>
          </cell>
          <cell r="AO157">
            <v>20.399999999999999</v>
          </cell>
          <cell r="AQ157">
            <v>20.73</v>
          </cell>
          <cell r="AS157">
            <v>19.43</v>
          </cell>
          <cell r="AU157">
            <v>19.91</v>
          </cell>
          <cell r="AW157">
            <v>21.03</v>
          </cell>
          <cell r="AX157">
            <v>19.8</v>
          </cell>
          <cell r="AY157">
            <v>20.03</v>
          </cell>
          <cell r="BA157">
            <v>19.87</v>
          </cell>
          <cell r="BC157">
            <v>20.2</v>
          </cell>
        </row>
        <row r="158">
          <cell r="B158" t="str">
            <v>MHL</v>
          </cell>
          <cell r="C158" t="str">
            <v>Participación en el ingreso del cuarto quintilo (20%) de la población en orden decreciente de remuneraciones</v>
          </cell>
          <cell r="D158" t="str">
            <v>SI.DST.04TH.20</v>
          </cell>
          <cell r="AR158">
            <v>12.74</v>
          </cell>
        </row>
        <row r="159">
          <cell r="B159" t="str">
            <v>MIC</v>
          </cell>
          <cell r="C159" t="str">
            <v>Participación en el ingreso del cuarto quintilo (20%) de la población en orden decreciente de remuneraciones</v>
          </cell>
          <cell r="D159" t="str">
            <v>SI.DST.04TH.20</v>
          </cell>
        </row>
        <row r="160">
          <cell r="B160" t="str">
            <v>MKD</v>
          </cell>
          <cell r="C160" t="str">
            <v>Participación en el ingreso del cuarto quintilo (20%) de la población en orden decreciente de remuneraciones</v>
          </cell>
          <cell r="D160" t="str">
            <v>SI.DST.04TH.20</v>
          </cell>
          <cell r="AQ160">
            <v>23.08</v>
          </cell>
          <cell r="AS160">
            <v>23.02</v>
          </cell>
          <cell r="AU160">
            <v>22.34</v>
          </cell>
          <cell r="AV160">
            <v>22.19</v>
          </cell>
          <cell r="AW160">
            <v>22.64</v>
          </cell>
          <cell r="AX160">
            <v>22.74</v>
          </cell>
          <cell r="AY160">
            <v>21.69</v>
          </cell>
          <cell r="BA160">
            <v>21.01</v>
          </cell>
          <cell r="BB160">
            <v>21.98</v>
          </cell>
          <cell r="BC160">
            <v>22.43</v>
          </cell>
        </row>
        <row r="161">
          <cell r="B161" t="str">
            <v>MLI</v>
          </cell>
          <cell r="C161" t="str">
            <v>Participación en el ingreso del cuarto quintilo (20%) de la población en orden decreciente de remuneraciones</v>
          </cell>
          <cell r="D161" t="str">
            <v>SI.DST.04TH.20</v>
          </cell>
          <cell r="AM161">
            <v>19.32</v>
          </cell>
          <cell r="AT161">
            <v>22.08</v>
          </cell>
          <cell r="AY161">
            <v>21.62</v>
          </cell>
          <cell r="BC161">
            <v>22.41</v>
          </cell>
        </row>
        <row r="162">
          <cell r="B162" t="str">
            <v>MLT</v>
          </cell>
          <cell r="C162" t="str">
            <v>Participación en el ingreso del cuarto quintilo (20%) de la población en orden decreciente de remuneraciones</v>
          </cell>
          <cell r="D162" t="str">
            <v>SI.DST.04TH.20</v>
          </cell>
        </row>
        <row r="163">
          <cell r="B163" t="str">
            <v>MMR</v>
          </cell>
          <cell r="C163" t="str">
            <v>Participación en el ingreso del cuarto quintilo (20%) de la población en orden decreciente de remuneraciones</v>
          </cell>
          <cell r="D163" t="str">
            <v>SI.DST.04TH.20</v>
          </cell>
        </row>
        <row r="164">
          <cell r="B164" t="str">
            <v>MNA</v>
          </cell>
          <cell r="C164" t="str">
            <v>Participación en el ingreso del cuarto quintilo (20%) de la población en orden decreciente de remuneraciones</v>
          </cell>
          <cell r="D164" t="str">
            <v>SI.DST.04TH.20</v>
          </cell>
        </row>
        <row r="165">
          <cell r="B165" t="str">
            <v>MNE</v>
          </cell>
          <cell r="C165" t="str">
            <v>Participación en el ingreso del cuarto quintilo (20%) de la población en orden decreciente de remuneraciones</v>
          </cell>
          <cell r="D165" t="str">
            <v>SI.DST.04TH.20</v>
          </cell>
          <cell r="AX165">
            <v>22.52</v>
          </cell>
          <cell r="AY165">
            <v>22.82</v>
          </cell>
          <cell r="AZ165">
            <v>23.02</v>
          </cell>
          <cell r="BA165">
            <v>22.38</v>
          </cell>
          <cell r="BB165">
            <v>22.32</v>
          </cell>
          <cell r="BC165">
            <v>23.02</v>
          </cell>
        </row>
        <row r="166">
          <cell r="B166" t="str">
            <v>MNG</v>
          </cell>
          <cell r="C166" t="str">
            <v>Participación en el ingreso del cuarto quintilo (20%) de la población en orden decreciente de remuneraciones</v>
          </cell>
          <cell r="D166" t="str">
            <v>SI.DST.04TH.20</v>
          </cell>
          <cell r="AN166">
            <v>23.09</v>
          </cell>
          <cell r="AQ166">
            <v>23.3</v>
          </cell>
          <cell r="AU166">
            <v>23.06</v>
          </cell>
          <cell r="BA166">
            <v>22.09</v>
          </cell>
        </row>
        <row r="167">
          <cell r="B167" t="str">
            <v>MNP</v>
          </cell>
          <cell r="C167" t="str">
            <v>Participación en el ingreso del cuarto quintilo (20%) de la población en orden decreciente de remuneraciones</v>
          </cell>
          <cell r="D167" t="str">
            <v>SI.DST.04TH.20</v>
          </cell>
        </row>
        <row r="168">
          <cell r="B168" t="str">
            <v>MOZ</v>
          </cell>
          <cell r="C168" t="str">
            <v>Participación en el ingreso del cuarto quintilo (20%) de la población en orden decreciente de remuneraciones</v>
          </cell>
          <cell r="D168" t="str">
            <v>SI.DST.04TH.20</v>
          </cell>
          <cell r="AO168">
            <v>20.2</v>
          </cell>
          <cell r="AV168">
            <v>19.02</v>
          </cell>
          <cell r="BA168">
            <v>20.100000000000001</v>
          </cell>
        </row>
        <row r="169">
          <cell r="B169" t="str">
            <v>MRT</v>
          </cell>
          <cell r="C169" t="str">
            <v>Participación en el ingreso del cuarto quintilo (20%) de la población en orden decreciente de remuneraciones</v>
          </cell>
          <cell r="D169" t="str">
            <v>SI.DST.04TH.20</v>
          </cell>
          <cell r="AF169">
            <v>22.63</v>
          </cell>
          <cell r="AL169">
            <v>17.989999999999998</v>
          </cell>
          <cell r="AO169">
            <v>22.4</v>
          </cell>
          <cell r="AS169">
            <v>22.28</v>
          </cell>
          <cell r="AW169">
            <v>20.8</v>
          </cell>
          <cell r="BA169">
            <v>21.51</v>
          </cell>
        </row>
        <row r="170">
          <cell r="B170" t="str">
            <v>MUS</v>
          </cell>
          <cell r="C170" t="str">
            <v>Participación en el ingreso del cuarto quintilo (20%) de la población en orden decreciente de remuneraciones</v>
          </cell>
          <cell r="D170" t="str">
            <v>SI.DST.04TH.20</v>
          </cell>
        </row>
        <row r="171">
          <cell r="B171" t="str">
            <v>MWI</v>
          </cell>
          <cell r="C171" t="str">
            <v>Participación en el ingreso del cuarto quintilo (20%) de la población en orden decreciente de remuneraciones</v>
          </cell>
          <cell r="D171" t="str">
            <v>SI.DST.04TH.20</v>
          </cell>
          <cell r="AQ171">
            <v>18.43</v>
          </cell>
          <cell r="AW171">
            <v>20.79</v>
          </cell>
          <cell r="BC171">
            <v>20.66</v>
          </cell>
        </row>
        <row r="172">
          <cell r="B172" t="str">
            <v>MYS</v>
          </cell>
          <cell r="C172" t="str">
            <v>Participación en el ingreso del cuarto quintilo (20%) de la población en orden decreciente de remuneraciones</v>
          </cell>
          <cell r="D172" t="str">
            <v>SI.DST.04TH.20</v>
          </cell>
          <cell r="AC172">
            <v>20.12</v>
          </cell>
          <cell r="AF172">
            <v>20.49</v>
          </cell>
          <cell r="AH172">
            <v>20.51</v>
          </cell>
          <cell r="AK172">
            <v>20.64</v>
          </cell>
          <cell r="AN172">
            <v>20.43</v>
          </cell>
          <cell r="AP172">
            <v>20.309999999999999</v>
          </cell>
          <cell r="AW172">
            <v>22.37</v>
          </cell>
          <cell r="AZ172">
            <v>21.49</v>
          </cell>
          <cell r="BB172">
            <v>21.64</v>
          </cell>
        </row>
        <row r="173">
          <cell r="B173" t="str">
            <v>NAC</v>
          </cell>
          <cell r="C173" t="str">
            <v>Participación en el ingreso del cuarto quintilo (20%) de la población en orden decreciente de remuneraciones</v>
          </cell>
          <cell r="D173" t="str">
            <v>SI.DST.04TH.20</v>
          </cell>
        </row>
        <row r="174">
          <cell r="B174" t="str">
            <v>NAM</v>
          </cell>
          <cell r="C174" t="str">
            <v>Participación en el ingreso del cuarto quintilo (20%) de la población en orden decreciente de remuneraciones</v>
          </cell>
          <cell r="D174" t="str">
            <v>SI.DST.04TH.20</v>
          </cell>
          <cell r="AL174">
            <v>11.98</v>
          </cell>
          <cell r="AW174">
            <v>14.96</v>
          </cell>
        </row>
        <row r="175">
          <cell r="B175" t="str">
            <v>NCL</v>
          </cell>
          <cell r="C175" t="str">
            <v>Participación en el ingreso del cuarto quintilo (20%) de la población en orden decreciente de remuneraciones</v>
          </cell>
          <cell r="D175" t="str">
            <v>SI.DST.04TH.20</v>
          </cell>
        </row>
        <row r="176">
          <cell r="B176" t="str">
            <v>NER</v>
          </cell>
          <cell r="C176" t="str">
            <v>Participación en el ingreso del cuarto quintilo (20%) de la población en orden decreciente de remuneraciones</v>
          </cell>
          <cell r="D176" t="str">
            <v>SI.DST.04TH.20</v>
          </cell>
          <cell r="AK176">
            <v>21.25</v>
          </cell>
          <cell r="AM176">
            <v>21.16</v>
          </cell>
          <cell r="AX176">
            <v>20.14</v>
          </cell>
          <cell r="BA176">
            <v>21.25</v>
          </cell>
        </row>
        <row r="177">
          <cell r="B177" t="str">
            <v>NGA</v>
          </cell>
          <cell r="C177" t="str">
            <v>Participación en el ingreso del cuarto quintilo (20%) de la población en orden decreciente de remuneraciones</v>
          </cell>
          <cell r="D177" t="str">
            <v>SI.DST.04TH.20</v>
          </cell>
          <cell r="AE177">
            <v>23.04</v>
          </cell>
          <cell r="AK177">
            <v>23.26</v>
          </cell>
          <cell r="AO177">
            <v>20.22</v>
          </cell>
          <cell r="AW177">
            <v>21.91</v>
          </cell>
          <cell r="BC177">
            <v>20.329999999999998</v>
          </cell>
        </row>
        <row r="178">
          <cell r="B178" t="str">
            <v>NIC</v>
          </cell>
          <cell r="C178" t="str">
            <v>Participación en el ingreso del cuarto quintilo (20%) de la población en orden decreciente de remuneraciones</v>
          </cell>
          <cell r="D178" t="str">
            <v>SI.DST.04TH.20</v>
          </cell>
          <cell r="AL178">
            <v>19.899999999999999</v>
          </cell>
          <cell r="AQ178">
            <v>20.38</v>
          </cell>
          <cell r="AT178">
            <v>21.02</v>
          </cell>
          <cell r="AX178">
            <v>21.54</v>
          </cell>
        </row>
        <row r="179">
          <cell r="B179" t="str">
            <v>NLD</v>
          </cell>
          <cell r="C179" t="str">
            <v>Participación en el ingreso del cuarto quintilo (20%) de la población en orden decreciente de remuneraciones</v>
          </cell>
          <cell r="D179" t="str">
            <v>SI.DST.04TH.20</v>
          </cell>
          <cell r="AR179">
            <v>23.26</v>
          </cell>
        </row>
        <row r="180">
          <cell r="B180" t="str">
            <v>NOC</v>
          </cell>
          <cell r="C180" t="str">
            <v>Participación en el ingreso del cuarto quintilo (20%) de la población en orden decreciente de remuneraciones</v>
          </cell>
          <cell r="D180" t="str">
            <v>SI.DST.04TH.20</v>
          </cell>
        </row>
        <row r="181">
          <cell r="B181" t="str">
            <v>NOR</v>
          </cell>
          <cell r="C181" t="str">
            <v>Participación en el ingreso del cuarto quintilo (20%) de la población en orden decreciente de remuneraciones</v>
          </cell>
          <cell r="D181" t="str">
            <v>SI.DST.04TH.20</v>
          </cell>
          <cell r="AS181">
            <v>21.98</v>
          </cell>
        </row>
        <row r="182">
          <cell r="B182" t="str">
            <v>NPL</v>
          </cell>
          <cell r="C182" t="str">
            <v>Participación en el ingreso del cuarto quintilo (20%) de la población en orden decreciente de remuneraciones</v>
          </cell>
          <cell r="D182" t="str">
            <v>SI.DST.04TH.20</v>
          </cell>
          <cell r="AD182">
            <v>21.82</v>
          </cell>
          <cell r="AO182">
            <v>21.14</v>
          </cell>
          <cell r="AV182">
            <v>19.420000000000002</v>
          </cell>
          <cell r="BC182">
            <v>21.89</v>
          </cell>
        </row>
        <row r="183">
          <cell r="B183" t="str">
            <v>NZL</v>
          </cell>
          <cell r="C183" t="str">
            <v>Participación en el ingreso del cuarto quintilo (20%) de la población en orden decreciente de remuneraciones</v>
          </cell>
          <cell r="D183" t="str">
            <v>SI.DST.04TH.20</v>
          </cell>
          <cell r="AP183">
            <v>22.61</v>
          </cell>
        </row>
        <row r="184">
          <cell r="B184" t="str">
            <v>OEC</v>
          </cell>
          <cell r="C184" t="str">
            <v>Participación en el ingreso del cuarto quintilo (20%) de la población en orden decreciente de remuneraciones</v>
          </cell>
          <cell r="D184" t="str">
            <v>SI.DST.04TH.20</v>
          </cell>
        </row>
        <row r="185">
          <cell r="B185" t="str">
            <v>OED</v>
          </cell>
          <cell r="C185" t="str">
            <v>Participación en el ingreso del cuarto quintilo (20%) de la población en orden decreciente de remuneraciones</v>
          </cell>
          <cell r="D185" t="str">
            <v>SI.DST.04TH.20</v>
          </cell>
        </row>
        <row r="186">
          <cell r="B186" t="str">
            <v>OMN</v>
          </cell>
          <cell r="C186" t="str">
            <v>Participación en el ingreso del cuarto quintilo (20%) de la población en orden decreciente de remuneraciones</v>
          </cell>
          <cell r="D186" t="str">
            <v>SI.DST.04TH.20</v>
          </cell>
        </row>
        <row r="187">
          <cell r="B187" t="str">
            <v>OSS</v>
          </cell>
          <cell r="C187" t="str">
            <v>Participación en el ingreso del cuarto quintilo (20%) de la población en orden decreciente de remuneraciones</v>
          </cell>
          <cell r="D187" t="str">
            <v>SI.DST.04TH.20</v>
          </cell>
        </row>
        <row r="188">
          <cell r="B188" t="str">
            <v>PAK</v>
          </cell>
          <cell r="C188" t="str">
            <v>Participación en el ingreso del cuarto quintilo (20%) de la población en orden decreciente de remuneraciones</v>
          </cell>
          <cell r="D188" t="str">
            <v>SI.DST.04TH.20</v>
          </cell>
          <cell r="AF188">
            <v>21.28</v>
          </cell>
          <cell r="AJ188">
            <v>21.68</v>
          </cell>
          <cell r="AP188">
            <v>21.09</v>
          </cell>
          <cell r="AR188">
            <v>20.84</v>
          </cell>
          <cell r="AU188">
            <v>21.17</v>
          </cell>
          <cell r="AX188">
            <v>21.13</v>
          </cell>
          <cell r="AY188">
            <v>20.69</v>
          </cell>
          <cell r="BA188">
            <v>21.12</v>
          </cell>
        </row>
        <row r="189">
          <cell r="B189" t="str">
            <v>PAN</v>
          </cell>
          <cell r="C189" t="str">
            <v>Participación en el ingreso del cuarto quintilo (20%) de la población en orden decreciente de remuneraciones</v>
          </cell>
          <cell r="D189" t="str">
            <v>SI.DST.04TH.20</v>
          </cell>
          <cell r="X189">
            <v>21.67</v>
          </cell>
          <cell r="AH189">
            <v>21.57</v>
          </cell>
          <cell r="AJ189">
            <v>20.85</v>
          </cell>
          <cell r="AN189">
            <v>20.34</v>
          </cell>
          <cell r="AP189">
            <v>19.8</v>
          </cell>
          <cell r="AQ189">
            <v>19.850000000000001</v>
          </cell>
          <cell r="AT189">
            <v>20.13</v>
          </cell>
          <cell r="AU189">
            <v>19.61</v>
          </cell>
          <cell r="AV189">
            <v>19.600000000000001</v>
          </cell>
          <cell r="AW189">
            <v>20.09</v>
          </cell>
          <cell r="AX189">
            <v>20.52</v>
          </cell>
          <cell r="AY189">
            <v>20.170000000000002</v>
          </cell>
          <cell r="BB189">
            <v>19.920000000000002</v>
          </cell>
          <cell r="BC189">
            <v>20.059999999999999</v>
          </cell>
        </row>
        <row r="190">
          <cell r="B190" t="str">
            <v>PER</v>
          </cell>
          <cell r="C190" t="str">
            <v>Participación en el ingreso del cuarto quintilo (20%) de la población en orden decreciente de remuneraciones</v>
          </cell>
          <cell r="D190" t="str">
            <v>SI.DST.04TH.20</v>
          </cell>
          <cell r="AE190">
            <v>20.94</v>
          </cell>
          <cell r="AM190">
            <v>21.42</v>
          </cell>
          <cell r="AP190">
            <v>21.96</v>
          </cell>
          <cell r="AQ190">
            <v>18.87</v>
          </cell>
          <cell r="AR190">
            <v>18.84</v>
          </cell>
          <cell r="AS190">
            <v>21</v>
          </cell>
          <cell r="AT190">
            <v>19.739999999999998</v>
          </cell>
          <cell r="AU190">
            <v>19.170000000000002</v>
          </cell>
          <cell r="AV190">
            <v>18.73</v>
          </cell>
          <cell r="AW190">
            <v>20.39</v>
          </cell>
          <cell r="AX190">
            <v>20.16</v>
          </cell>
          <cell r="AY190">
            <v>20.41</v>
          </cell>
          <cell r="AZ190">
            <v>20.62</v>
          </cell>
          <cell r="BA190">
            <v>21.37</v>
          </cell>
          <cell r="BB190">
            <v>21.41</v>
          </cell>
          <cell r="BC190">
            <v>21.53</v>
          </cell>
        </row>
        <row r="191">
          <cell r="B191" t="str">
            <v>PHL</v>
          </cell>
          <cell r="C191" t="str">
            <v>Participación en el ingreso del cuarto quintilo (20%) de la población en orden decreciente de remuneraciones</v>
          </cell>
          <cell r="D191" t="str">
            <v>SI.DST.04TH.20</v>
          </cell>
          <cell r="AD191">
            <v>20.95</v>
          </cell>
          <cell r="AG191">
            <v>21.21</v>
          </cell>
          <cell r="AJ191">
            <v>20.68</v>
          </cell>
          <cell r="AM191">
            <v>21.05</v>
          </cell>
          <cell r="AP191">
            <v>20.329999999999998</v>
          </cell>
          <cell r="AS191">
            <v>20.41</v>
          </cell>
          <cell r="AV191">
            <v>21.17</v>
          </cell>
          <cell r="AY191">
            <v>21.23</v>
          </cell>
          <cell r="BB191">
            <v>21.04</v>
          </cell>
        </row>
        <row r="192">
          <cell r="B192" t="str">
            <v>PLW</v>
          </cell>
          <cell r="C192" t="str">
            <v>Participación en el ingreso del cuarto quintilo (20%) de la población en orden decreciente de remuneraciones</v>
          </cell>
          <cell r="D192" t="str">
            <v>SI.DST.04TH.20</v>
          </cell>
        </row>
        <row r="193">
          <cell r="B193" t="str">
            <v>PNG</v>
          </cell>
          <cell r="C193" t="str">
            <v>Participación en el ingreso del cuarto quintilo (20%) de la población en orden decreciente de remuneraciones</v>
          </cell>
          <cell r="D193" t="str">
            <v>SI.DST.04TH.20</v>
          </cell>
          <cell r="AO193">
            <v>19.329999999999998</v>
          </cell>
        </row>
        <row r="194">
          <cell r="B194" t="str">
            <v>POL</v>
          </cell>
          <cell r="C194" t="str">
            <v>Participación en el ingreso del cuarto quintilo (20%) de la población en orden decreciente de remuneraciones</v>
          </cell>
          <cell r="D194" t="str">
            <v>SI.DST.04TH.20</v>
          </cell>
          <cell r="AD194">
            <v>22.75</v>
          </cell>
          <cell r="AF194">
            <v>22.59</v>
          </cell>
          <cell r="AH194">
            <v>22.98</v>
          </cell>
          <cell r="AK194">
            <v>23.21</v>
          </cell>
          <cell r="AL194">
            <v>23.63</v>
          </cell>
          <cell r="AO194">
            <v>21.92</v>
          </cell>
          <cell r="AQ194">
            <v>22.22</v>
          </cell>
          <cell r="AR194">
            <v>22.41</v>
          </cell>
          <cell r="AS194">
            <v>22.2</v>
          </cell>
          <cell r="AT194">
            <v>22.35</v>
          </cell>
          <cell r="AU194">
            <v>22.17</v>
          </cell>
          <cell r="AW194">
            <v>22.48</v>
          </cell>
          <cell r="AX194">
            <v>22.38</v>
          </cell>
          <cell r="AY194">
            <v>22.27</v>
          </cell>
          <cell r="AZ194">
            <v>22.12</v>
          </cell>
          <cell r="BA194">
            <v>22.02</v>
          </cell>
          <cell r="BB194">
            <v>22.03</v>
          </cell>
          <cell r="BC194">
            <v>22.16</v>
          </cell>
        </row>
        <row r="195">
          <cell r="B195" t="str">
            <v>PRI</v>
          </cell>
          <cell r="C195" t="str">
            <v>Participación en el ingreso del cuarto quintilo (20%) de la población en orden decreciente de remuneraciones</v>
          </cell>
          <cell r="D195" t="str">
            <v>SI.DST.04TH.20</v>
          </cell>
        </row>
        <row r="196">
          <cell r="B196" t="str">
            <v>PRK</v>
          </cell>
          <cell r="C196" t="str">
            <v>Participación en el ingreso del cuarto quintilo (20%) de la población en orden decreciente de remuneraciones</v>
          </cell>
          <cell r="D196" t="str">
            <v>SI.DST.04TH.20</v>
          </cell>
        </row>
        <row r="197">
          <cell r="B197" t="str">
            <v>PRT</v>
          </cell>
          <cell r="C197" t="str">
            <v>Participación en el ingreso del cuarto quintilo (20%) de la población en orden decreciente de remuneraciones</v>
          </cell>
          <cell r="D197" t="str">
            <v>SI.DST.04TH.20</v>
          </cell>
          <cell r="AP197">
            <v>21.91</v>
          </cell>
        </row>
        <row r="198">
          <cell r="B198" t="str">
            <v>PRY</v>
          </cell>
          <cell r="C198" t="str">
            <v>Participación en el ingreso del cuarto quintilo (20%) de la población en orden decreciente de remuneraciones</v>
          </cell>
          <cell r="D198" t="str">
            <v>SI.DST.04TH.20</v>
          </cell>
          <cell r="AI198">
            <v>21.95</v>
          </cell>
          <cell r="AN198">
            <v>18.78</v>
          </cell>
          <cell r="AQ198">
            <v>20.43</v>
          </cell>
          <cell r="AR198">
            <v>19.559999999999999</v>
          </cell>
          <cell r="AT198">
            <v>18.920000000000002</v>
          </cell>
          <cell r="AU198">
            <v>19.46</v>
          </cell>
          <cell r="AV198">
            <v>18.54</v>
          </cell>
          <cell r="AW198">
            <v>19.13</v>
          </cell>
          <cell r="AX198">
            <v>19.88</v>
          </cell>
          <cell r="AY198">
            <v>19.16</v>
          </cell>
          <cell r="AZ198">
            <v>19.23</v>
          </cell>
          <cell r="BA198">
            <v>19.78</v>
          </cell>
          <cell r="BB198">
            <v>20.63</v>
          </cell>
          <cell r="BC198">
            <v>19.78</v>
          </cell>
        </row>
        <row r="199">
          <cell r="B199" t="str">
            <v>PSS</v>
          </cell>
          <cell r="C199" t="str">
            <v>Participación en el ingreso del cuarto quintilo (20%) de la población en orden decreciente de remuneraciones</v>
          </cell>
          <cell r="D199" t="str">
            <v>SI.DST.04TH.20</v>
          </cell>
        </row>
        <row r="200">
          <cell r="B200" t="str">
            <v>PYF</v>
          </cell>
          <cell r="C200" t="str">
            <v>Participación en el ingreso del cuarto quintilo (20%) de la población en orden decreciente de remuneraciones</v>
          </cell>
          <cell r="D200" t="str">
            <v>SI.DST.04TH.20</v>
          </cell>
        </row>
        <row r="201">
          <cell r="B201" t="str">
            <v>QAT</v>
          </cell>
          <cell r="C201" t="str">
            <v>Participación en el ingreso del cuarto quintilo (20%) de la población en orden decreciente de remuneraciones</v>
          </cell>
          <cell r="D201" t="str">
            <v>SI.DST.04TH.20</v>
          </cell>
        </row>
        <row r="202">
          <cell r="B202" t="str">
            <v>ROU</v>
          </cell>
          <cell r="C202" t="str">
            <v>Participación en el ingreso del cuarto quintilo (20%) de la población en orden decreciente de remuneraciones</v>
          </cell>
          <cell r="D202" t="str">
            <v>SI.DST.04TH.20</v>
          </cell>
          <cell r="AH202">
            <v>23.01</v>
          </cell>
          <cell r="AK202">
            <v>23.23</v>
          </cell>
          <cell r="AM202">
            <v>22.62</v>
          </cell>
          <cell r="AQ202">
            <v>22.57</v>
          </cell>
          <cell r="AS202">
            <v>22.99</v>
          </cell>
          <cell r="AT202">
            <v>22.93</v>
          </cell>
          <cell r="AU202">
            <v>22.81</v>
          </cell>
          <cell r="AV202">
            <v>22.76</v>
          </cell>
          <cell r="AW202">
            <v>22.6</v>
          </cell>
          <cell r="AX202">
            <v>22.28</v>
          </cell>
          <cell r="AY202">
            <v>22.38</v>
          </cell>
          <cell r="AZ202">
            <v>22.21</v>
          </cell>
          <cell r="BA202">
            <v>22.71</v>
          </cell>
          <cell r="BB202">
            <v>22.93</v>
          </cell>
          <cell r="BC202">
            <v>23.37</v>
          </cell>
        </row>
        <row r="203">
          <cell r="B203" t="str">
            <v>RUS</v>
          </cell>
          <cell r="C203" t="str">
            <v>Participación en el ingreso del cuarto quintilo (20%) de la población en orden decreciente de remuneraciones</v>
          </cell>
          <cell r="D203" t="str">
            <v>SI.DST.04TH.20</v>
          </cell>
          <cell r="AG203">
            <v>23.22</v>
          </cell>
          <cell r="AL203">
            <v>20.239999999999998</v>
          </cell>
          <cell r="AO203">
            <v>21.2</v>
          </cell>
          <cell r="AR203">
            <v>22.77</v>
          </cell>
          <cell r="AT203">
            <v>21.95</v>
          </cell>
          <cell r="AU203">
            <v>22.65</v>
          </cell>
          <cell r="AV203">
            <v>22.27</v>
          </cell>
          <cell r="AW203">
            <v>22.48</v>
          </cell>
          <cell r="AX203">
            <v>22.35</v>
          </cell>
          <cell r="AY203">
            <v>21.59</v>
          </cell>
          <cell r="AZ203">
            <v>20.85</v>
          </cell>
          <cell r="BA203">
            <v>20.93</v>
          </cell>
          <cell r="BB203">
            <v>21.29</v>
          </cell>
        </row>
        <row r="204">
          <cell r="B204" t="str">
            <v>RWA</v>
          </cell>
          <cell r="C204" t="str">
            <v>Participación en el ingreso del cuarto quintilo (20%) de la población en orden decreciente de remuneraciones</v>
          </cell>
          <cell r="D204" t="str">
            <v>SI.DST.04TH.20</v>
          </cell>
          <cell r="AD204">
            <v>21.64</v>
          </cell>
          <cell r="AS204">
            <v>17.940000000000001</v>
          </cell>
          <cell r="AY204">
            <v>17.420000000000002</v>
          </cell>
        </row>
        <row r="205">
          <cell r="B205" t="str">
            <v>SAS</v>
          </cell>
          <cell r="C205" t="str">
            <v>Participación en el ingreso del cuarto quintilo (20%) de la población en orden decreciente de remuneraciones</v>
          </cell>
          <cell r="D205" t="str">
            <v>SI.DST.04TH.20</v>
          </cell>
        </row>
        <row r="206">
          <cell r="B206" t="str">
            <v>SAU</v>
          </cell>
          <cell r="C206" t="str">
            <v>Participación en el ingreso del cuarto quintilo (20%) de la población en orden decreciente de remuneraciones</v>
          </cell>
          <cell r="D206" t="str">
            <v>SI.DST.04TH.20</v>
          </cell>
        </row>
        <row r="207">
          <cell r="B207" t="str">
            <v>SCE</v>
          </cell>
          <cell r="C207" t="str">
            <v>Participación en el ingreso del cuarto quintilo (20%) de la población en orden decreciente de remuneraciones</v>
          </cell>
          <cell r="D207" t="str">
            <v>SI.DST.04TH.20</v>
          </cell>
        </row>
        <row r="208">
          <cell r="B208" t="str">
            <v>SDN</v>
          </cell>
          <cell r="C208" t="str">
            <v>Participación en el ingreso del cuarto quintilo (20%) de la población en orden decreciente de remuneraciones</v>
          </cell>
          <cell r="D208" t="str">
            <v>SI.DST.04TH.20</v>
          </cell>
          <cell r="BB208">
            <v>22.73</v>
          </cell>
        </row>
        <row r="209">
          <cell r="B209" t="str">
            <v>SEN</v>
          </cell>
          <cell r="C209" t="str">
            <v>Participación en el ingreso del cuarto quintilo (20%) de la población en orden decreciente de remuneraciones</v>
          </cell>
          <cell r="D209" t="str">
            <v>SI.DST.04TH.20</v>
          </cell>
          <cell r="AJ209">
            <v>19.309999999999999</v>
          </cell>
          <cell r="AM209">
            <v>20.36</v>
          </cell>
          <cell r="AT209">
            <v>20.53</v>
          </cell>
          <cell r="AX209">
            <v>21.97</v>
          </cell>
        </row>
        <row r="210">
          <cell r="B210" t="str">
            <v>SGP</v>
          </cell>
          <cell r="C210" t="str">
            <v>Participación en el ingreso del cuarto quintilo (20%) de la población en orden decreciente de remuneraciones</v>
          </cell>
          <cell r="D210" t="str">
            <v>SI.DST.04TH.20</v>
          </cell>
          <cell r="AQ210">
            <v>22.02</v>
          </cell>
        </row>
        <row r="211">
          <cell r="B211" t="str">
            <v>SLB</v>
          </cell>
          <cell r="C211" t="str">
            <v>Participación en el ingreso del cuarto quintilo (20%) de la población en orden decreciente de remuneraciones</v>
          </cell>
          <cell r="D211" t="str">
            <v>SI.DST.04TH.20</v>
          </cell>
        </row>
        <row r="212">
          <cell r="B212" t="str">
            <v>SLE</v>
          </cell>
          <cell r="C212" t="str">
            <v>Participación en el ingreso del cuarto quintilo (20%) de la población en orden decreciente de remuneraciones</v>
          </cell>
          <cell r="D212" t="str">
            <v>SI.DST.04TH.20</v>
          </cell>
          <cell r="AV212">
            <v>20.93</v>
          </cell>
        </row>
        <row r="213">
          <cell r="B213" t="str">
            <v>SLV</v>
          </cell>
          <cell r="C213" t="str">
            <v>Participación en el ingreso del cuarto quintilo (20%) de la población en orden decreciente de remuneraciones</v>
          </cell>
          <cell r="D213" t="str">
            <v>SI.DST.04TH.20</v>
          </cell>
          <cell r="AH213">
            <v>22.6</v>
          </cell>
          <cell r="AJ213">
            <v>20.09</v>
          </cell>
          <cell r="AN213">
            <v>20.420000000000002</v>
          </cell>
          <cell r="AO213">
            <v>20.12</v>
          </cell>
          <cell r="AQ213">
            <v>20.86</v>
          </cell>
          <cell r="AR213">
            <v>21.26</v>
          </cell>
          <cell r="AT213">
            <v>20.96</v>
          </cell>
          <cell r="AU213">
            <v>21.25</v>
          </cell>
          <cell r="AV213">
            <v>21.47</v>
          </cell>
          <cell r="AW213">
            <v>21.76</v>
          </cell>
          <cell r="AX213">
            <v>21.27</v>
          </cell>
          <cell r="AY213">
            <v>20.72</v>
          </cell>
          <cell r="AZ213">
            <v>20.85</v>
          </cell>
          <cell r="BA213">
            <v>20.97</v>
          </cell>
          <cell r="BB213">
            <v>20.67</v>
          </cell>
        </row>
        <row r="214">
          <cell r="B214" t="str">
            <v>SMR</v>
          </cell>
          <cell r="C214" t="str">
            <v>Participación en el ingreso del cuarto quintilo (20%) de la población en orden decreciente de remuneraciones</v>
          </cell>
          <cell r="D214" t="str">
            <v>SI.DST.04TH.20</v>
          </cell>
        </row>
        <row r="215">
          <cell r="B215" t="str">
            <v>SOM</v>
          </cell>
          <cell r="C215" t="str">
            <v>Participación en el ingreso del cuarto quintilo (20%) de la población en orden decreciente de remuneraciones</v>
          </cell>
          <cell r="D215" t="str">
            <v>SI.DST.04TH.20</v>
          </cell>
        </row>
        <row r="216">
          <cell r="B216" t="str">
            <v>SRB</v>
          </cell>
          <cell r="C216" t="str">
            <v>Participación en el ingreso del cuarto quintilo (20%) de la población en orden decreciente de remuneraciones</v>
          </cell>
          <cell r="D216" t="str">
            <v>SI.DST.04TH.20</v>
          </cell>
          <cell r="AU216">
            <v>22.1</v>
          </cell>
          <cell r="AV216">
            <v>22.19</v>
          </cell>
          <cell r="AW216">
            <v>22.32</v>
          </cell>
          <cell r="AX216">
            <v>22.47</v>
          </cell>
          <cell r="AY216">
            <v>22.61</v>
          </cell>
          <cell r="AZ216">
            <v>22.54</v>
          </cell>
          <cell r="BA216">
            <v>22.54</v>
          </cell>
          <cell r="BB216">
            <v>22.8</v>
          </cell>
          <cell r="BC216">
            <v>22.76</v>
          </cell>
        </row>
        <row r="217">
          <cell r="B217" t="str">
            <v>SSA</v>
          </cell>
          <cell r="C217" t="str">
            <v>Participación en el ingreso del cuarto quintilo (20%) de la población en orden decreciente de remuneraciones</v>
          </cell>
          <cell r="D217" t="str">
            <v>SI.DST.04TH.20</v>
          </cell>
        </row>
        <row r="218">
          <cell r="B218" t="str">
            <v>SSD</v>
          </cell>
          <cell r="C218" t="str">
            <v>Participación en el ingreso del cuarto quintilo (20%) de la población en orden decreciente de remuneraciones</v>
          </cell>
          <cell r="D218" t="str">
            <v>SI.DST.04TH.20</v>
          </cell>
        </row>
        <row r="219">
          <cell r="B219" t="str">
            <v>SSF</v>
          </cell>
          <cell r="C219" t="str">
            <v>Participación en el ingreso del cuarto quintilo (20%) de la población en orden decreciente de remuneraciones</v>
          </cell>
          <cell r="D219" t="str">
            <v>SI.DST.04TH.20</v>
          </cell>
        </row>
        <row r="220">
          <cell r="B220" t="str">
            <v>SST</v>
          </cell>
          <cell r="C220" t="str">
            <v>Participación en el ingreso del cuarto quintilo (20%) de la población en orden decreciente de remuneraciones</v>
          </cell>
          <cell r="D220" t="str">
            <v>SI.DST.04TH.20</v>
          </cell>
        </row>
        <row r="221">
          <cell r="B221" t="str">
            <v>STP</v>
          </cell>
          <cell r="C221" t="str">
            <v>Participación en el ingreso del cuarto quintilo (20%) de la población en orden decreciente de remuneraciones</v>
          </cell>
          <cell r="D221" t="str">
            <v>SI.DST.04TH.20</v>
          </cell>
          <cell r="AT221">
            <v>17.690000000000001</v>
          </cell>
        </row>
        <row r="222">
          <cell r="B222" t="str">
            <v>SUR</v>
          </cell>
          <cell r="C222" t="str">
            <v>Participación en el ingreso del cuarto quintilo (20%) de la población en orden decreciente de remuneraciones</v>
          </cell>
          <cell r="D222" t="str">
            <v>SI.DST.04TH.20</v>
          </cell>
          <cell r="AR222">
            <v>20.350000000000001</v>
          </cell>
        </row>
        <row r="223">
          <cell r="B223" t="str">
            <v>SVK</v>
          </cell>
          <cell r="C223" t="str">
            <v>Participación en el ingreso del cuarto quintilo (20%) de la población en orden decreciente de remuneraciones</v>
          </cell>
          <cell r="D223" t="str">
            <v>SI.DST.04TH.20</v>
          </cell>
          <cell r="AG223">
            <v>22.27</v>
          </cell>
          <cell r="AK223">
            <v>22.2</v>
          </cell>
          <cell r="AO223">
            <v>22.81</v>
          </cell>
          <cell r="AW223">
            <v>21.94</v>
          </cell>
          <cell r="AX223">
            <v>22.01</v>
          </cell>
          <cell r="AY223">
            <v>21.73</v>
          </cell>
          <cell r="AZ223">
            <v>21.56</v>
          </cell>
          <cell r="BA223">
            <v>21.76</v>
          </cell>
          <cell r="BB223">
            <v>22</v>
          </cell>
        </row>
        <row r="224">
          <cell r="B224" t="str">
            <v>SVN</v>
          </cell>
          <cell r="C224" t="str">
            <v>Participación en el ingreso del cuarto quintilo (20%) de la población en orden decreciente de remuneraciones</v>
          </cell>
          <cell r="D224" t="str">
            <v>SI.DST.04TH.20</v>
          </cell>
          <cell r="AF224">
            <v>22.33</v>
          </cell>
          <cell r="AL224">
            <v>21.87</v>
          </cell>
          <cell r="AQ224">
            <v>22.48</v>
          </cell>
          <cell r="AU224">
            <v>22.9</v>
          </cell>
          <cell r="AV224">
            <v>22.91</v>
          </cell>
          <cell r="AW224">
            <v>22.6</v>
          </cell>
        </row>
        <row r="225">
          <cell r="B225" t="str">
            <v>SWE</v>
          </cell>
          <cell r="C225" t="str">
            <v>Participación en el ingreso del cuarto quintilo (20%) de la población en orden decreciente de remuneraciones</v>
          </cell>
          <cell r="D225" t="str">
            <v>SI.DST.04TH.20</v>
          </cell>
          <cell r="AS225">
            <v>22.7</v>
          </cell>
        </row>
        <row r="226">
          <cell r="B226" t="str">
            <v>SWZ</v>
          </cell>
          <cell r="C226" t="str">
            <v>Participación en el ingreso del cuarto quintilo (20%) de la población en orden decreciente de remuneraciones</v>
          </cell>
          <cell r="D226" t="str">
            <v>SI.DST.04TH.20</v>
          </cell>
          <cell r="AN226">
            <v>17.2</v>
          </cell>
          <cell r="AT226">
            <v>19.36</v>
          </cell>
          <cell r="BC226">
            <v>19.97</v>
          </cell>
        </row>
        <row r="227">
          <cell r="B227" t="str">
            <v>SXM</v>
          </cell>
          <cell r="C227" t="str">
            <v>Participación en el ingreso del cuarto quintilo (20%) de la población en orden decreciente de remuneraciones</v>
          </cell>
          <cell r="D227" t="str">
            <v>SI.DST.04TH.20</v>
          </cell>
        </row>
        <row r="228">
          <cell r="B228" t="str">
            <v>SYC</v>
          </cell>
          <cell r="C228" t="str">
            <v>Participación en el ingreso del cuarto quintilo (20%) de la población en orden decreciente de remuneraciones</v>
          </cell>
          <cell r="D228" t="str">
            <v>SI.DST.04TH.20</v>
          </cell>
          <cell r="AS228">
            <v>20.82</v>
          </cell>
          <cell r="AZ228">
            <v>12.68</v>
          </cell>
        </row>
        <row r="229">
          <cell r="B229" t="str">
            <v>SYR</v>
          </cell>
          <cell r="C229" t="str">
            <v>Participación en el ingreso del cuarto quintilo (20%) de la población en orden decreciente de remuneraciones</v>
          </cell>
          <cell r="D229" t="str">
            <v>SI.DST.04TH.20</v>
          </cell>
          <cell r="AW229">
            <v>21.43</v>
          </cell>
        </row>
        <row r="230">
          <cell r="B230" t="str">
            <v>TCA</v>
          </cell>
          <cell r="C230" t="str">
            <v>Participación en el ingreso del cuarto quintilo (20%) de la población en orden decreciente de remuneraciones</v>
          </cell>
          <cell r="D230" t="str">
            <v>SI.DST.04TH.20</v>
          </cell>
        </row>
        <row r="231">
          <cell r="B231" t="str">
            <v>TCD</v>
          </cell>
          <cell r="C231" t="str">
            <v>Participación en el ingreso del cuarto quintilo (20%) de la población en orden decreciente de remuneraciones</v>
          </cell>
          <cell r="D231" t="str">
            <v>SI.DST.04TH.20</v>
          </cell>
          <cell r="AV231">
            <v>21.75</v>
          </cell>
        </row>
        <row r="232">
          <cell r="B232" t="str">
            <v>TGO</v>
          </cell>
          <cell r="C232" t="str">
            <v>Participación en el ingreso del cuarto quintilo (20%) de la población en orden decreciente de remuneraciones</v>
          </cell>
          <cell r="D232" t="str">
            <v>SI.DST.04TH.20</v>
          </cell>
          <cell r="AY232">
            <v>22.15</v>
          </cell>
        </row>
        <row r="233">
          <cell r="B233" t="str">
            <v>THA</v>
          </cell>
          <cell r="C233" t="str">
            <v>Participación en el ingreso del cuarto quintilo (20%) de la población en orden decreciente de remuneraciones</v>
          </cell>
          <cell r="D233" t="str">
            <v>SI.DST.04TH.20</v>
          </cell>
          <cell r="Z233">
            <v>20.69</v>
          </cell>
          <cell r="AG233">
            <v>20.260000000000002</v>
          </cell>
          <cell r="AI233">
            <v>19.84</v>
          </cell>
          <cell r="AK233">
            <v>19.47</v>
          </cell>
          <cell r="AM233">
            <v>20.399999999999999</v>
          </cell>
          <cell r="AO233">
            <v>20.46</v>
          </cell>
          <cell r="AQ233">
            <v>21.25</v>
          </cell>
          <cell r="AR233">
            <v>20.63</v>
          </cell>
          <cell r="AS233">
            <v>20.75</v>
          </cell>
          <cell r="AU233">
            <v>20.77</v>
          </cell>
          <cell r="AY233">
            <v>20.97</v>
          </cell>
          <cell r="BA233">
            <v>21.26</v>
          </cell>
          <cell r="BB233">
            <v>21.35</v>
          </cell>
          <cell r="BC233">
            <v>21.45</v>
          </cell>
        </row>
        <row r="234">
          <cell r="B234" t="str">
            <v>TJK</v>
          </cell>
          <cell r="C234" t="str">
            <v>Participación en el ingreso del cuarto quintilo (20%) de la población en orden decreciente de remuneraciones</v>
          </cell>
          <cell r="D234" t="str">
            <v>SI.DST.04TH.20</v>
          </cell>
          <cell r="AR234">
            <v>22.64</v>
          </cell>
          <cell r="AV234">
            <v>22.35</v>
          </cell>
          <cell r="AW234">
            <v>22.11</v>
          </cell>
          <cell r="AZ234">
            <v>22.53</v>
          </cell>
          <cell r="BB234">
            <v>22.58</v>
          </cell>
        </row>
        <row r="235">
          <cell r="B235" t="str">
            <v>TKM</v>
          </cell>
          <cell r="C235" t="str">
            <v>Participación en el ingreso del cuarto quintilo (20%) de la población en orden decreciente de remuneraciones</v>
          </cell>
          <cell r="D235" t="str">
            <v>SI.DST.04TH.20</v>
          </cell>
          <cell r="AG235">
            <v>22.96</v>
          </cell>
          <cell r="AL235">
            <v>22.87</v>
          </cell>
          <cell r="AQ235">
            <v>21.51</v>
          </cell>
        </row>
        <row r="236">
          <cell r="B236" t="str">
            <v>TLS</v>
          </cell>
          <cell r="C236" t="str">
            <v>Participación en el ingreso del cuarto quintilo (20%) de la población en orden decreciente de remuneraciones</v>
          </cell>
          <cell r="D236" t="str">
            <v>SI.DST.04TH.20</v>
          </cell>
        </row>
        <row r="237">
          <cell r="B237" t="str">
            <v>TON</v>
          </cell>
          <cell r="C237" t="str">
            <v>Participación en el ingreso del cuarto quintilo (20%) de la población en orden decreciente de remuneraciones</v>
          </cell>
          <cell r="D237" t="str">
            <v>SI.DST.04TH.20</v>
          </cell>
        </row>
        <row r="238">
          <cell r="B238" t="str">
            <v>TTO</v>
          </cell>
          <cell r="C238" t="str">
            <v>Participación en el ingreso del cuarto quintilo (20%) de la población en orden decreciente de remuneraciones</v>
          </cell>
          <cell r="D238" t="str">
            <v>SI.DST.04TH.20</v>
          </cell>
          <cell r="AG238">
            <v>22.62</v>
          </cell>
          <cell r="AK238">
            <v>22.74</v>
          </cell>
        </row>
        <row r="239">
          <cell r="B239" t="str">
            <v>TUN</v>
          </cell>
          <cell r="C239" t="str">
            <v>Participación en el ingreso del cuarto quintilo (20%) de la población en orden decreciente de remuneraciones</v>
          </cell>
          <cell r="D239" t="str">
            <v>SI.DST.04TH.20</v>
          </cell>
          <cell r="AD239">
            <v>21.02</v>
          </cell>
          <cell r="AI239">
            <v>22.13</v>
          </cell>
          <cell r="AN239">
            <v>21.84</v>
          </cell>
          <cell r="AS239">
            <v>21.64</v>
          </cell>
          <cell r="AX239">
            <v>21.32</v>
          </cell>
          <cell r="BC239">
            <v>22.57</v>
          </cell>
        </row>
        <row r="240">
          <cell r="B240" t="str">
            <v>TUR</v>
          </cell>
          <cell r="C240" t="str">
            <v>Participación en el ingreso del cuarto quintilo (20%) de la población en orden decreciente de remuneraciones</v>
          </cell>
          <cell r="D240" t="str">
            <v>SI.DST.04TH.20</v>
          </cell>
          <cell r="AF240">
            <v>20.27</v>
          </cell>
          <cell r="AM240">
            <v>21.56</v>
          </cell>
          <cell r="AU240">
            <v>21.07</v>
          </cell>
          <cell r="AV240">
            <v>21.17</v>
          </cell>
          <cell r="AW240">
            <v>21.97</v>
          </cell>
          <cell r="AX240">
            <v>21.69</v>
          </cell>
          <cell r="AY240">
            <v>22.24</v>
          </cell>
          <cell r="AZ240">
            <v>22.48</v>
          </cell>
          <cell r="BA240">
            <v>22.42</v>
          </cell>
          <cell r="BB240">
            <v>22.56</v>
          </cell>
          <cell r="BC240">
            <v>22.35</v>
          </cell>
        </row>
        <row r="241">
          <cell r="B241" t="str">
            <v>TUV</v>
          </cell>
          <cell r="C241" t="str">
            <v>Participación en el ingreso del cuarto quintilo (20%) de la población en orden decreciente de remuneraciones</v>
          </cell>
          <cell r="D241" t="str">
            <v>SI.DST.04TH.20</v>
          </cell>
        </row>
        <row r="242">
          <cell r="B242" t="str">
            <v>TZA</v>
          </cell>
          <cell r="C242" t="str">
            <v>Participación en el ingreso del cuarto quintilo (20%) de la población en orden decreciente de remuneraciones</v>
          </cell>
          <cell r="D242" t="str">
            <v>SI.DST.04TH.20</v>
          </cell>
          <cell r="AK242">
            <v>22.23</v>
          </cell>
          <cell r="AS242">
            <v>22.25</v>
          </cell>
          <cell r="AZ242">
            <v>21.7</v>
          </cell>
        </row>
        <row r="243">
          <cell r="B243" t="str">
            <v>UGA</v>
          </cell>
          <cell r="C243" t="str">
            <v>Participación en el ingreso del cuarto quintilo (20%) de la población en orden decreciente de remuneraciones</v>
          </cell>
          <cell r="D243" t="str">
            <v>SI.DST.04TH.20</v>
          </cell>
          <cell r="AH243">
            <v>21.61</v>
          </cell>
          <cell r="AK243">
            <v>20.29</v>
          </cell>
          <cell r="AO243">
            <v>21.3</v>
          </cell>
          <cell r="AR243">
            <v>20.5</v>
          </cell>
          <cell r="AU243">
            <v>19.61</v>
          </cell>
          <cell r="AY243">
            <v>20.69</v>
          </cell>
          <cell r="BB243">
            <v>20.03</v>
          </cell>
        </row>
        <row r="244">
          <cell r="B244" t="str">
            <v>UKR</v>
          </cell>
          <cell r="C244" t="str">
            <v>Participación en el ingreso del cuarto quintilo (20%) de la población en orden decreciente de remuneraciones</v>
          </cell>
          <cell r="D244" t="str">
            <v>SI.DST.04TH.20</v>
          </cell>
          <cell r="AG244">
            <v>22.96</v>
          </cell>
          <cell r="AK244">
            <v>22.92</v>
          </cell>
          <cell r="AN244">
            <v>21.92</v>
          </cell>
          <cell r="AO244">
            <v>22.04</v>
          </cell>
          <cell r="AR244">
            <v>22.71</v>
          </cell>
          <cell r="AU244">
            <v>22.58</v>
          </cell>
          <cell r="AV244">
            <v>22.35</v>
          </cell>
          <cell r="AW244">
            <v>22.57</v>
          </cell>
          <cell r="AX244">
            <v>22.61</v>
          </cell>
          <cell r="AY244">
            <v>22.37</v>
          </cell>
          <cell r="AZ244">
            <v>22.37</v>
          </cell>
          <cell r="BA244">
            <v>22.46</v>
          </cell>
          <cell r="BB244">
            <v>22.37</v>
          </cell>
          <cell r="BC244">
            <v>22.41</v>
          </cell>
        </row>
        <row r="245">
          <cell r="B245" t="str">
            <v>UMC</v>
          </cell>
          <cell r="C245" t="str">
            <v>Participación en el ingreso del cuarto quintilo (20%) de la población en orden decreciente de remuneraciones</v>
          </cell>
          <cell r="D245" t="str">
            <v>SI.DST.04TH.20</v>
          </cell>
        </row>
        <row r="246">
          <cell r="B246" t="str">
            <v>URY</v>
          </cell>
          <cell r="C246" t="str">
            <v>Participación en el ingreso del cuarto quintilo (20%) de la población en orden decreciente de remuneraciones</v>
          </cell>
          <cell r="D246" t="str">
            <v>SI.DST.04TH.20</v>
          </cell>
          <cell r="Z246">
            <v>21.62</v>
          </cell>
          <cell r="AH246">
            <v>21.8</v>
          </cell>
          <cell r="AK246">
            <v>21.98</v>
          </cell>
          <cell r="AN246">
            <v>22.35</v>
          </cell>
          <cell r="AO246">
            <v>22.07</v>
          </cell>
          <cell r="AP246">
            <v>22.08</v>
          </cell>
          <cell r="AQ246">
            <v>22.07</v>
          </cell>
          <cell r="AS246">
            <v>21.9</v>
          </cell>
          <cell r="AT246">
            <v>21.8</v>
          </cell>
          <cell r="AU246">
            <v>21.71</v>
          </cell>
          <cell r="AV246">
            <v>21.28</v>
          </cell>
          <cell r="AW246">
            <v>21.36</v>
          </cell>
          <cell r="AX246">
            <v>21.63</v>
          </cell>
          <cell r="AY246">
            <v>21.13</v>
          </cell>
          <cell r="AZ246">
            <v>21</v>
          </cell>
          <cell r="BA246">
            <v>21.28</v>
          </cell>
          <cell r="BB246">
            <v>21.25</v>
          </cell>
          <cell r="BC246">
            <v>21.45</v>
          </cell>
        </row>
        <row r="247">
          <cell r="B247" t="str">
            <v>USA</v>
          </cell>
          <cell r="C247" t="str">
            <v>Participación en el ingreso del cuarto quintilo (20%) de la población en orden decreciente de remuneraciones</v>
          </cell>
          <cell r="D247" t="str">
            <v>SI.DST.04TH.20</v>
          </cell>
          <cell r="AS247">
            <v>22.4</v>
          </cell>
        </row>
        <row r="248">
          <cell r="B248" t="str">
            <v>UZB</v>
          </cell>
          <cell r="C248" t="str">
            <v>Participación en el ingreso del cuarto quintilo (20%) de la población en orden decreciente de remuneraciones</v>
          </cell>
          <cell r="D248" t="str">
            <v>SI.DST.04TH.20</v>
          </cell>
          <cell r="AG248">
            <v>22.6</v>
          </cell>
          <cell r="AQ248">
            <v>22.35</v>
          </cell>
          <cell r="AU248">
            <v>21.45</v>
          </cell>
          <cell r="AV248">
            <v>21.48</v>
          </cell>
        </row>
        <row r="249">
          <cell r="B249" t="str">
            <v>VCT</v>
          </cell>
          <cell r="C249" t="str">
            <v>Participación en el ingreso del cuarto quintilo (20%) de la población en orden decreciente de remuneraciones</v>
          </cell>
          <cell r="D249" t="str">
            <v>SI.DST.04TH.20</v>
          </cell>
        </row>
        <row r="250">
          <cell r="B250" t="str">
            <v>VEN</v>
          </cell>
          <cell r="C250" t="str">
            <v>Participación en el ingreso del cuarto quintilo (20%) de la población en orden decreciente de remuneraciones</v>
          </cell>
          <cell r="D250" t="str">
            <v>SI.DST.04TH.20</v>
          </cell>
          <cell r="Z250">
            <v>19.53</v>
          </cell>
          <cell r="AF250">
            <v>20.23</v>
          </cell>
          <cell r="AH250">
            <v>22.13</v>
          </cell>
          <cell r="AK250">
            <v>22.02</v>
          </cell>
          <cell r="AN250">
            <v>21.42</v>
          </cell>
          <cell r="AQ250">
            <v>21.18</v>
          </cell>
          <cell r="AR250">
            <v>21.31</v>
          </cell>
          <cell r="AT250">
            <v>21.52</v>
          </cell>
          <cell r="AU250">
            <v>21.52</v>
          </cell>
          <cell r="AV250">
            <v>22.15</v>
          </cell>
          <cell r="AW250">
            <v>21.95</v>
          </cell>
          <cell r="AX250">
            <v>21.76</v>
          </cell>
          <cell r="AY250">
            <v>22.18</v>
          </cell>
        </row>
        <row r="251">
          <cell r="B251" t="str">
            <v>VIR</v>
          </cell>
          <cell r="C251" t="str">
            <v>Participación en el ingreso del cuarto quintilo (20%) de la población en orden decreciente de remuneraciones</v>
          </cell>
          <cell r="D251" t="str">
            <v>SI.DST.04TH.20</v>
          </cell>
        </row>
        <row r="252">
          <cell r="B252" t="str">
            <v>VNM</v>
          </cell>
          <cell r="C252" t="str">
            <v>Participación en el ingreso del cuarto quintilo (20%) de la población en orden decreciente de remuneraciones</v>
          </cell>
          <cell r="D252" t="str">
            <v>SI.DST.04TH.20</v>
          </cell>
          <cell r="AL252">
            <v>21.37</v>
          </cell>
          <cell r="AQ252">
            <v>21.07</v>
          </cell>
          <cell r="AU252">
            <v>21.17</v>
          </cell>
          <cell r="AW252">
            <v>21.78</v>
          </cell>
          <cell r="AY252">
            <v>22.19</v>
          </cell>
          <cell r="BA252">
            <v>21.84</v>
          </cell>
        </row>
        <row r="253">
          <cell r="B253" t="str">
            <v>VUT</v>
          </cell>
          <cell r="C253" t="str">
            <v>Participación en el ingreso del cuarto quintilo (20%) de la población en orden decreciente de remuneraciones</v>
          </cell>
          <cell r="D253" t="str">
            <v>SI.DST.04TH.20</v>
          </cell>
        </row>
        <row r="254">
          <cell r="B254" t="str">
            <v>PSE</v>
          </cell>
          <cell r="C254" t="str">
            <v>Participación en el ingreso del cuarto quintilo (20%) de la población en orden decreciente de remuneraciones</v>
          </cell>
          <cell r="D254" t="str">
            <v>SI.DST.04TH.20</v>
          </cell>
          <cell r="AZ254">
            <v>21.74</v>
          </cell>
          <cell r="BB254">
            <v>21.83</v>
          </cell>
        </row>
        <row r="255">
          <cell r="B255" t="str">
            <v>WLD</v>
          </cell>
          <cell r="C255" t="str">
            <v>Participación en el ingreso del cuarto quintilo (20%) de la población en orden decreciente de remuneraciones</v>
          </cell>
          <cell r="D255" t="str">
            <v>SI.DST.04TH.20</v>
          </cell>
        </row>
        <row r="256">
          <cell r="B256" t="str">
            <v>WSM</v>
          </cell>
          <cell r="C256" t="str">
            <v>Participación en el ingreso del cuarto quintilo (20%) de la población en orden decreciente de remuneraciones</v>
          </cell>
          <cell r="D256" t="str">
            <v>SI.DST.04TH.20</v>
          </cell>
        </row>
        <row r="257">
          <cell r="B257" t="str">
            <v>YEM</v>
          </cell>
          <cell r="C257" t="str">
            <v>Participación en el ingreso del cuarto quintilo (20%) de la población en orden decreciente de remuneraciones</v>
          </cell>
          <cell r="D257" t="str">
            <v>SI.DST.04TH.20</v>
          </cell>
          <cell r="AQ257">
            <v>22.54</v>
          </cell>
          <cell r="AX257">
            <v>20.95</v>
          </cell>
        </row>
        <row r="258">
          <cell r="B258" t="str">
            <v>ZAF</v>
          </cell>
          <cell r="C258" t="str">
            <v>Participación en el ingreso del cuarto quintilo (20%) de la población en orden decreciente de remuneraciones</v>
          </cell>
          <cell r="D258" t="str">
            <v>SI.DST.04TH.20</v>
          </cell>
          <cell r="AL258">
            <v>18.170000000000002</v>
          </cell>
          <cell r="AN258">
            <v>18.38</v>
          </cell>
          <cell r="AS258">
            <v>18.809999999999999</v>
          </cell>
          <cell r="AY258">
            <v>14.2</v>
          </cell>
          <cell r="BB258">
            <v>16.3</v>
          </cell>
        </row>
        <row r="259">
          <cell r="B259" t="str">
            <v>COD</v>
          </cell>
          <cell r="C259" t="str">
            <v>Participación en el ingreso del cuarto quintilo (20%) de la población en orden decreciente de remuneraciones</v>
          </cell>
          <cell r="D259" t="str">
            <v>SI.DST.04TH.20</v>
          </cell>
          <cell r="AY259">
            <v>20.94</v>
          </cell>
        </row>
        <row r="260">
          <cell r="B260" t="str">
            <v>ZMB</v>
          </cell>
          <cell r="C260" t="str">
            <v>Participación en el ingreso del cuarto quintilo (20%) de la población en orden decreciente de remuneraciones</v>
          </cell>
          <cell r="D260" t="str">
            <v>SI.DST.04TH.20</v>
          </cell>
          <cell r="AL260">
            <v>21</v>
          </cell>
          <cell r="AO260">
            <v>20.07</v>
          </cell>
          <cell r="AQ260">
            <v>19.61</v>
          </cell>
          <cell r="AV260">
            <v>20.64</v>
          </cell>
          <cell r="AW260">
            <v>20.62</v>
          </cell>
          <cell r="AY260">
            <v>19.16</v>
          </cell>
          <cell r="BC260">
            <v>17.54</v>
          </cell>
        </row>
        <row r="261">
          <cell r="B261" t="str">
            <v>ZWE</v>
          </cell>
          <cell r="C261" t="str">
            <v>Participación en el ingreso del cuarto quintilo (20%) de la población en orden decreciente de remuneraciones</v>
          </cell>
          <cell r="D261" t="str">
            <v>SI.DST.04TH.20</v>
          </cell>
          <cell r="AN261">
            <v>19.3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4">
          <cell r="B4" t="str">
            <v>ABW</v>
          </cell>
          <cell r="C4" t="str">
            <v>Participación en el ingreso del 20% mejor remunerado de la población</v>
          </cell>
          <cell r="D4" t="str">
            <v>SI.DST.05TH.20</v>
          </cell>
        </row>
        <row r="5">
          <cell r="B5" t="str">
            <v>AND</v>
          </cell>
          <cell r="C5" t="str">
            <v>Participación en el ingreso del 20% mejor remunerado de la población</v>
          </cell>
          <cell r="D5" t="str">
            <v>SI.DST.05TH.20</v>
          </cell>
        </row>
        <row r="6">
          <cell r="B6" t="str">
            <v>AFG</v>
          </cell>
          <cell r="C6" t="str">
            <v>Participación en el ingreso del 20% mejor remunerado de la población</v>
          </cell>
          <cell r="D6" t="str">
            <v>SI.DST.05TH.20</v>
          </cell>
          <cell r="BA6">
            <v>37.479999999999997</v>
          </cell>
        </row>
        <row r="7">
          <cell r="B7" t="str">
            <v>AGO</v>
          </cell>
          <cell r="C7" t="str">
            <v>Participación en el ingreso del 20% mejor remunerado de la población</v>
          </cell>
          <cell r="D7" t="str">
            <v>SI.DST.05TH.20</v>
          </cell>
          <cell r="AS7">
            <v>61.86</v>
          </cell>
          <cell r="BB7">
            <v>48.64</v>
          </cell>
        </row>
        <row r="8">
          <cell r="B8" t="str">
            <v>ALB</v>
          </cell>
          <cell r="C8" t="str">
            <v>Participación en el ingreso del 20% mejor remunerado de la población</v>
          </cell>
          <cell r="D8" t="str">
            <v>SI.DST.05TH.20</v>
          </cell>
          <cell r="AP8">
            <v>37.950000000000003</v>
          </cell>
          <cell r="AU8">
            <v>37.409999999999997</v>
          </cell>
          <cell r="AW8">
            <v>39.51</v>
          </cell>
          <cell r="AX8">
            <v>41.17</v>
          </cell>
          <cell r="BA8">
            <v>43.02</v>
          </cell>
        </row>
        <row r="9">
          <cell r="B9" t="str">
            <v>ANR</v>
          </cell>
          <cell r="C9" t="str">
            <v>Participación en el ingreso del 20% mejor remunerado de la población</v>
          </cell>
          <cell r="D9" t="str">
            <v>SI.DST.05TH.20</v>
          </cell>
        </row>
        <row r="10">
          <cell r="B10" t="str">
            <v>ARB</v>
          </cell>
          <cell r="C10" t="str">
            <v>Participación en el ingreso del 20% mejor remunerado de la población</v>
          </cell>
          <cell r="D10" t="str">
            <v>SI.DST.05TH.20</v>
          </cell>
        </row>
        <row r="11">
          <cell r="B11" t="str">
            <v>ARE</v>
          </cell>
          <cell r="C11" t="str">
            <v>Participación en el ingreso del 20% mejor remunerado de la población</v>
          </cell>
          <cell r="D11" t="str">
            <v>SI.DST.05TH.20</v>
          </cell>
        </row>
        <row r="12">
          <cell r="B12" t="str">
            <v>ARG</v>
          </cell>
          <cell r="C12" t="str">
            <v>Participación en el ingreso del 20% mejor remunerado de la población</v>
          </cell>
          <cell r="D12" t="str">
            <v>SI.DST.05TH.20</v>
          </cell>
          <cell r="AE12">
            <v>48.44</v>
          </cell>
          <cell r="AF12">
            <v>50.49</v>
          </cell>
          <cell r="AJ12">
            <v>52.28</v>
          </cell>
          <cell r="AK12">
            <v>50.72</v>
          </cell>
          <cell r="AL12">
            <v>49.92</v>
          </cell>
          <cell r="AM12">
            <v>50.81</v>
          </cell>
          <cell r="AN12">
            <v>53.73</v>
          </cell>
          <cell r="AO12">
            <v>52.64</v>
          </cell>
          <cell r="AP12">
            <v>53.65</v>
          </cell>
          <cell r="AQ12">
            <v>55.08</v>
          </cell>
          <cell r="AR12">
            <v>54.15</v>
          </cell>
          <cell r="AS12">
            <v>55.16</v>
          </cell>
          <cell r="AT12">
            <v>57</v>
          </cell>
          <cell r="AU12">
            <v>57.52</v>
          </cell>
          <cell r="AV12">
            <v>58.24</v>
          </cell>
          <cell r="AW12">
            <v>53.82</v>
          </cell>
          <cell r="AX12">
            <v>53.27</v>
          </cell>
          <cell r="AY12">
            <v>51.82</v>
          </cell>
          <cell r="AZ12">
            <v>51.61</v>
          </cell>
          <cell r="BA12">
            <v>50.54</v>
          </cell>
          <cell r="BB12">
            <v>50.48</v>
          </cell>
          <cell r="BC12">
            <v>49.36</v>
          </cell>
        </row>
        <row r="13">
          <cell r="B13" t="str">
            <v>ARM</v>
          </cell>
          <cell r="C13" t="str">
            <v>Participación en el ingreso del 20% mejor remunerado de la población</v>
          </cell>
          <cell r="D13" t="str">
            <v>SI.DST.05TH.20</v>
          </cell>
          <cell r="AO13">
            <v>50.6</v>
          </cell>
          <cell r="AR13">
            <v>43.98</v>
          </cell>
          <cell r="AT13">
            <v>44.17</v>
          </cell>
          <cell r="AU13">
            <v>44</v>
          </cell>
          <cell r="AV13">
            <v>42.78</v>
          </cell>
          <cell r="AW13">
            <v>45.86</v>
          </cell>
          <cell r="AX13">
            <v>44.63</v>
          </cell>
          <cell r="AY13">
            <v>41.67</v>
          </cell>
          <cell r="AZ13">
            <v>39.130000000000003</v>
          </cell>
          <cell r="BA13">
            <v>39.799999999999997</v>
          </cell>
          <cell r="BC13">
            <v>40.47</v>
          </cell>
        </row>
        <row r="14">
          <cell r="B14" t="str">
            <v>ASM</v>
          </cell>
          <cell r="C14" t="str">
            <v>Participación en el ingreso del 20% mejor remunerado de la población</v>
          </cell>
          <cell r="D14" t="str">
            <v>SI.DST.05TH.20</v>
          </cell>
        </row>
        <row r="15">
          <cell r="B15" t="str">
            <v>ATG</v>
          </cell>
          <cell r="C15" t="str">
            <v>Participación en el ingreso del 20% mejor remunerado de la población</v>
          </cell>
          <cell r="D15" t="str">
            <v>SI.DST.05TH.20</v>
          </cell>
        </row>
        <row r="16">
          <cell r="B16" t="str">
            <v>AUS</v>
          </cell>
          <cell r="C16" t="str">
            <v>Participación en el ingreso del 20% mejor remunerado de la población</v>
          </cell>
          <cell r="D16" t="str">
            <v>SI.DST.05TH.20</v>
          </cell>
          <cell r="AM16">
            <v>41.32</v>
          </cell>
        </row>
        <row r="17">
          <cell r="B17" t="str">
            <v>AUT</v>
          </cell>
          <cell r="C17" t="str">
            <v>Participación en el ingreso del 20% mejor remunerado de la población</v>
          </cell>
          <cell r="D17" t="str">
            <v>SI.DST.05TH.20</v>
          </cell>
          <cell r="AS17">
            <v>37.79</v>
          </cell>
        </row>
        <row r="18">
          <cell r="B18" t="str">
            <v>AZE</v>
          </cell>
          <cell r="C18" t="str">
            <v>Participación en el ingreso del 20% mejor remunerado de la población</v>
          </cell>
          <cell r="D18" t="str">
            <v>SI.DST.05TH.20</v>
          </cell>
          <cell r="AN18">
            <v>42.25</v>
          </cell>
          <cell r="AT18">
            <v>44.42</v>
          </cell>
          <cell r="BA18">
            <v>42.08</v>
          </cell>
        </row>
        <row r="19">
          <cell r="B19" t="str">
            <v>BDI</v>
          </cell>
          <cell r="C19" t="str">
            <v>Participación en el ingreso del 20% mejor remunerado de la población</v>
          </cell>
          <cell r="D19" t="str">
            <v>SI.DST.05TH.20</v>
          </cell>
          <cell r="AK19">
            <v>41.63</v>
          </cell>
          <cell r="AQ19">
            <v>47.98</v>
          </cell>
          <cell r="AY19">
            <v>42.75</v>
          </cell>
        </row>
        <row r="20">
          <cell r="B20" t="str">
            <v>BEL</v>
          </cell>
          <cell r="C20" t="str">
            <v>Participación en el ingreso del 20% mejor remunerado de la población</v>
          </cell>
          <cell r="D20" t="str">
            <v>SI.DST.05TH.20</v>
          </cell>
          <cell r="AS20">
            <v>41.38</v>
          </cell>
        </row>
        <row r="21">
          <cell r="B21" t="str">
            <v>BEN</v>
          </cell>
          <cell r="C21" t="str">
            <v>Participación en el ingreso del 20% mejor remunerado de la población</v>
          </cell>
          <cell r="D21" t="str">
            <v>SI.DST.05TH.20</v>
          </cell>
          <cell r="AV21">
            <v>46.11</v>
          </cell>
        </row>
        <row r="22">
          <cell r="B22" t="str">
            <v>BFA</v>
          </cell>
          <cell r="C22" t="str">
            <v>Participación en el ingreso del 20% mejor remunerado de la población</v>
          </cell>
          <cell r="D22" t="str">
            <v>SI.DST.05TH.20</v>
          </cell>
          <cell r="AM22">
            <v>56.74</v>
          </cell>
          <cell r="AQ22">
            <v>53.51</v>
          </cell>
          <cell r="AV22">
            <v>47.07</v>
          </cell>
          <cell r="BB22">
            <v>47.04</v>
          </cell>
        </row>
        <row r="23">
          <cell r="B23" t="str">
            <v>BGD</v>
          </cell>
          <cell r="C23" t="str">
            <v>Participación en el ingreso del 20% mejor remunerado de la población</v>
          </cell>
          <cell r="D23" t="str">
            <v>SI.DST.05TH.20</v>
          </cell>
          <cell r="AC23">
            <v>35.840000000000003</v>
          </cell>
          <cell r="AE23">
            <v>37.24</v>
          </cell>
          <cell r="AH23">
            <v>38.6</v>
          </cell>
          <cell r="AK23">
            <v>37.31</v>
          </cell>
          <cell r="AO23">
            <v>42.05</v>
          </cell>
          <cell r="AS23">
            <v>42.57</v>
          </cell>
          <cell r="AX23">
            <v>42.46</v>
          </cell>
          <cell r="BC23">
            <v>41.41</v>
          </cell>
        </row>
        <row r="24">
          <cell r="B24" t="str">
            <v>BGR</v>
          </cell>
          <cell r="C24" t="str">
            <v>Participación en el ingreso del 20% mejor remunerado de la población</v>
          </cell>
          <cell r="D24" t="str">
            <v>SI.DST.05TH.20</v>
          </cell>
          <cell r="AH24">
            <v>34.020000000000003</v>
          </cell>
          <cell r="AK24">
            <v>39.25</v>
          </cell>
          <cell r="AM24">
            <v>34.770000000000003</v>
          </cell>
          <cell r="AN24">
            <v>38.07</v>
          </cell>
          <cell r="AP24">
            <v>36.76</v>
          </cell>
          <cell r="AT24">
            <v>41.15</v>
          </cell>
          <cell r="AV24">
            <v>38.08</v>
          </cell>
          <cell r="AZ24">
            <v>36.74</v>
          </cell>
        </row>
        <row r="25">
          <cell r="B25" t="str">
            <v>BHR</v>
          </cell>
          <cell r="C25" t="str">
            <v>Participación en el ingreso del 20% mejor remunerado de la población</v>
          </cell>
          <cell r="D25" t="str">
            <v>SI.DST.05TH.20</v>
          </cell>
        </row>
        <row r="26">
          <cell r="B26" t="str">
            <v>BHS</v>
          </cell>
          <cell r="C26" t="str">
            <v>Participación en el ingreso del 20% mejor remunerado de la población</v>
          </cell>
          <cell r="D26" t="str">
            <v>SI.DST.05TH.20</v>
          </cell>
        </row>
        <row r="27">
          <cell r="B27" t="str">
            <v>BIH</v>
          </cell>
          <cell r="C27" t="str">
            <v>Participación en el ingreso del 20% mejor remunerado de la población</v>
          </cell>
          <cell r="D27" t="str">
            <v>SI.DST.05TH.20</v>
          </cell>
          <cell r="AT27">
            <v>37.200000000000003</v>
          </cell>
          <cell r="AW27">
            <v>43.14</v>
          </cell>
          <cell r="AZ27">
            <v>43.18</v>
          </cell>
        </row>
        <row r="28">
          <cell r="B28" t="str">
            <v>BLR</v>
          </cell>
          <cell r="C28" t="str">
            <v>Participación en el ingreso del 20% mejor remunerado de la población</v>
          </cell>
          <cell r="D28" t="str">
            <v>SI.DST.05TH.20</v>
          </cell>
          <cell r="AG28">
            <v>33.119999999999997</v>
          </cell>
          <cell r="AL28">
            <v>32.9</v>
          </cell>
          <cell r="AN28">
            <v>37.229999999999997</v>
          </cell>
          <cell r="AQ28">
            <v>38.729999999999997</v>
          </cell>
          <cell r="AS28">
            <v>39.08</v>
          </cell>
          <cell r="AT28">
            <v>39.11</v>
          </cell>
          <cell r="AU28">
            <v>38.58</v>
          </cell>
          <cell r="AW28">
            <v>35.78</v>
          </cell>
          <cell r="AX28">
            <v>36.85</v>
          </cell>
          <cell r="AY28">
            <v>37.44</v>
          </cell>
          <cell r="AZ28">
            <v>37.74</v>
          </cell>
          <cell r="BA28">
            <v>36.35</v>
          </cell>
          <cell r="BB28">
            <v>36.97</v>
          </cell>
          <cell r="BC28">
            <v>36.9</v>
          </cell>
        </row>
        <row r="29">
          <cell r="B29" t="str">
            <v>BLZ</v>
          </cell>
          <cell r="C29" t="str">
            <v>Participación en el ingreso del 20% mejor remunerado de la población</v>
          </cell>
          <cell r="D29" t="str">
            <v>SI.DST.05TH.20</v>
          </cell>
          <cell r="AL29">
            <v>63.12</v>
          </cell>
          <cell r="AM29">
            <v>64.63</v>
          </cell>
          <cell r="AN29">
            <v>62.95</v>
          </cell>
          <cell r="AO29">
            <v>60.19</v>
          </cell>
          <cell r="AP29">
            <v>61.4</v>
          </cell>
          <cell r="AQ29">
            <v>59.43</v>
          </cell>
          <cell r="AR29">
            <v>57.52</v>
          </cell>
        </row>
        <row r="30">
          <cell r="B30" t="str">
            <v>BMU</v>
          </cell>
          <cell r="C30" t="str">
            <v>Participación en el ingreso del 20% mejor remunerado de la población</v>
          </cell>
          <cell r="D30" t="str">
            <v>SI.DST.05TH.20</v>
          </cell>
        </row>
        <row r="31">
          <cell r="B31" t="str">
            <v>BOL</v>
          </cell>
          <cell r="C31" t="str">
            <v>Participación en el ingreso del 20% mejor remunerado de la población</v>
          </cell>
          <cell r="D31" t="str">
            <v>SI.DST.05TH.20</v>
          </cell>
          <cell r="AJ31">
            <v>48.23</v>
          </cell>
          <cell r="AL31">
            <v>58.38</v>
          </cell>
          <cell r="AP31">
            <v>61.67</v>
          </cell>
          <cell r="AR31">
            <v>60.27</v>
          </cell>
          <cell r="AS31">
            <v>65.12</v>
          </cell>
          <cell r="AT31">
            <v>61.61</v>
          </cell>
          <cell r="AU31">
            <v>62.86</v>
          </cell>
          <cell r="AX31">
            <v>61.05</v>
          </cell>
          <cell r="AY31">
            <v>59.74</v>
          </cell>
          <cell r="AZ31">
            <v>61.34</v>
          </cell>
          <cell r="BA31">
            <v>59.31</v>
          </cell>
        </row>
        <row r="32">
          <cell r="B32" t="str">
            <v>BRA</v>
          </cell>
          <cell r="C32" t="str">
            <v>Participación en el ingreso del 20% mejor remunerado de la población</v>
          </cell>
          <cell r="D32" t="str">
            <v>SI.DST.05TH.20</v>
          </cell>
          <cell r="Z32">
            <v>62.12</v>
          </cell>
          <cell r="AA32">
            <v>62.74</v>
          </cell>
          <cell r="AB32">
            <v>63.38</v>
          </cell>
          <cell r="AC32">
            <v>62.9</v>
          </cell>
          <cell r="AD32">
            <v>59.98</v>
          </cell>
          <cell r="AE32">
            <v>62.8</v>
          </cell>
          <cell r="AF32">
            <v>63.74</v>
          </cell>
          <cell r="AG32">
            <v>65.47</v>
          </cell>
          <cell r="AH32">
            <v>67.31</v>
          </cell>
          <cell r="AI32">
            <v>65</v>
          </cell>
          <cell r="AK32">
            <v>57.62</v>
          </cell>
          <cell r="AL32">
            <v>64.680000000000007</v>
          </cell>
          <cell r="AN32">
            <v>64.260000000000005</v>
          </cell>
          <cell r="AO32">
            <v>63.75</v>
          </cell>
          <cell r="AP32">
            <v>64.28</v>
          </cell>
          <cell r="AQ32">
            <v>64.290000000000006</v>
          </cell>
          <cell r="AR32">
            <v>63.78</v>
          </cell>
          <cell r="AT32">
            <v>63.93</v>
          </cell>
          <cell r="AU32">
            <v>63.4</v>
          </cell>
          <cell r="AV32">
            <v>62.41</v>
          </cell>
          <cell r="AW32">
            <v>60.86</v>
          </cell>
          <cell r="AX32">
            <v>61.44</v>
          </cell>
          <cell r="AY32">
            <v>60.9</v>
          </cell>
          <cell r="AZ32">
            <v>59.83</v>
          </cell>
          <cell r="BA32">
            <v>59.04</v>
          </cell>
          <cell r="BB32">
            <v>58.57</v>
          </cell>
        </row>
        <row r="33">
          <cell r="B33" t="str">
            <v>BRB</v>
          </cell>
          <cell r="C33" t="str">
            <v>Participación en el ingreso del 20% mejor remunerado de la población</v>
          </cell>
          <cell r="D33" t="str">
            <v>SI.DST.05TH.20</v>
          </cell>
        </row>
        <row r="34">
          <cell r="B34" t="str">
            <v>BRN</v>
          </cell>
          <cell r="C34" t="str">
            <v>Participación en el ingreso del 20% mejor remunerado de la población</v>
          </cell>
          <cell r="D34" t="str">
            <v>SI.DST.05TH.20</v>
          </cell>
        </row>
        <row r="35">
          <cell r="B35" t="str">
            <v>BTN</v>
          </cell>
          <cell r="C35" t="str">
            <v>Participación en el ingreso del 20% mejor remunerado de la población</v>
          </cell>
          <cell r="D35" t="str">
            <v>SI.DST.05TH.20</v>
          </cell>
          <cell r="AV35">
            <v>53.01</v>
          </cell>
          <cell r="AZ35">
            <v>45.15</v>
          </cell>
        </row>
        <row r="36">
          <cell r="B36" t="str">
            <v>BWA</v>
          </cell>
          <cell r="C36" t="str">
            <v>Participación en el ingreso del 20% mejor remunerado de la población</v>
          </cell>
          <cell r="D36" t="str">
            <v>SI.DST.05TH.20</v>
          </cell>
          <cell r="AE36">
            <v>58.89</v>
          </cell>
          <cell r="AM36">
            <v>65</v>
          </cell>
        </row>
        <row r="37">
          <cell r="B37" t="str">
            <v>CAA</v>
          </cell>
          <cell r="C37" t="str">
            <v>Participación en el ingreso del 20% mejor remunerado de la población</v>
          </cell>
          <cell r="D37" t="str">
            <v>SI.DST.05TH.20</v>
          </cell>
        </row>
        <row r="38">
          <cell r="B38" t="str">
            <v>CAF</v>
          </cell>
          <cell r="C38" t="str">
            <v>Participación en el ingreso del 20% mejor remunerado de la población</v>
          </cell>
          <cell r="D38" t="str">
            <v>SI.DST.05TH.20</v>
          </cell>
          <cell r="AK38">
            <v>64.98</v>
          </cell>
          <cell r="AV38">
            <v>49.4</v>
          </cell>
          <cell r="BA38">
            <v>60.6</v>
          </cell>
        </row>
        <row r="39">
          <cell r="B39" t="str">
            <v>CAN</v>
          </cell>
          <cell r="C39" t="str">
            <v>Participación en el ingreso del 20% mejor remunerado de la población</v>
          </cell>
          <cell r="D39" t="str">
            <v>SI.DST.05TH.20</v>
          </cell>
          <cell r="AS39">
            <v>39.94</v>
          </cell>
        </row>
        <row r="40">
          <cell r="B40" t="str">
            <v>CEA</v>
          </cell>
          <cell r="C40" t="str">
            <v>Participación en el ingreso del 20% mejor remunerado de la población</v>
          </cell>
          <cell r="D40" t="str">
            <v>SI.DST.05TH.20</v>
          </cell>
        </row>
        <row r="41">
          <cell r="B41" t="str">
            <v>CEB</v>
          </cell>
          <cell r="C41" t="str">
            <v>Participación en el ingreso del 20% mejor remunerado de la población</v>
          </cell>
          <cell r="D41" t="str">
            <v>SI.DST.05TH.20</v>
          </cell>
        </row>
        <row r="42">
          <cell r="B42" t="str">
            <v>CEU</v>
          </cell>
          <cell r="C42" t="str">
            <v>Participación en el ingreso del 20% mejor remunerado de la población</v>
          </cell>
          <cell r="D42" t="str">
            <v>SI.DST.05TH.20</v>
          </cell>
        </row>
        <row r="43">
          <cell r="B43" t="str">
            <v>CHE</v>
          </cell>
          <cell r="C43" t="str">
            <v>Participación en el ingreso del 20% mejor remunerado de la población</v>
          </cell>
          <cell r="D43" t="str">
            <v>SI.DST.05TH.20</v>
          </cell>
          <cell r="AS43">
            <v>41.33</v>
          </cell>
        </row>
        <row r="44">
          <cell r="B44" t="str">
            <v>CHI</v>
          </cell>
          <cell r="C44" t="str">
            <v>Participación en el ingreso del 20% mejor remunerado de la población</v>
          </cell>
          <cell r="D44" t="str">
            <v>SI.DST.05TH.20</v>
          </cell>
        </row>
        <row r="45">
          <cell r="B45" t="str">
            <v>CHL</v>
          </cell>
          <cell r="C45" t="str">
            <v>Participación en el ingreso del 20% mejor remunerado de la población</v>
          </cell>
          <cell r="D45" t="str">
            <v>SI.DST.05TH.20</v>
          </cell>
          <cell r="AF45">
            <v>61.4</v>
          </cell>
          <cell r="AI45">
            <v>60.5</v>
          </cell>
          <cell r="AK45">
            <v>60.06</v>
          </cell>
          <cell r="AM45">
            <v>60.15</v>
          </cell>
          <cell r="AO45">
            <v>60.09</v>
          </cell>
          <cell r="AQ45">
            <v>60.69</v>
          </cell>
          <cell r="AS45">
            <v>60.56</v>
          </cell>
          <cell r="AV45">
            <v>59.96</v>
          </cell>
          <cell r="AY45">
            <v>57.45</v>
          </cell>
          <cell r="BB45">
            <v>57.7</v>
          </cell>
        </row>
        <row r="46">
          <cell r="B46" t="str">
            <v>CHN</v>
          </cell>
          <cell r="C46" t="str">
            <v>Participación en el ingreso del 20% mejor remunerado de la población</v>
          </cell>
          <cell r="D46" t="str">
            <v>SI.DST.05TH.20</v>
          </cell>
          <cell r="Z46">
            <v>37.94</v>
          </cell>
          <cell r="AC46">
            <v>36.619999999999997</v>
          </cell>
          <cell r="AF46">
            <v>37.94</v>
          </cell>
          <cell r="AI46">
            <v>40.729999999999997</v>
          </cell>
          <cell r="AL46">
            <v>43.23</v>
          </cell>
          <cell r="AO46">
            <v>43.32</v>
          </cell>
          <cell r="AR46">
            <v>46.1</v>
          </cell>
          <cell r="AU46">
            <v>48.64</v>
          </cell>
          <cell r="AX46">
            <v>47.93</v>
          </cell>
          <cell r="BA46">
            <v>47.87</v>
          </cell>
          <cell r="BB46">
            <v>47.09</v>
          </cell>
        </row>
        <row r="47">
          <cell r="B47" t="str">
            <v>CIV</v>
          </cell>
          <cell r="C47" t="str">
            <v>Participación en el ingreso del 20% mejor remunerado de la población</v>
          </cell>
          <cell r="D47" t="str">
            <v>SI.DST.05TH.20</v>
          </cell>
          <cell r="AD47">
            <v>47.43</v>
          </cell>
          <cell r="AE47">
            <v>46.2</v>
          </cell>
          <cell r="AF47">
            <v>47.43</v>
          </cell>
          <cell r="AG47">
            <v>44.08</v>
          </cell>
          <cell r="AL47">
            <v>44.4</v>
          </cell>
          <cell r="AN47">
            <v>44.25</v>
          </cell>
          <cell r="AQ47">
            <v>50.04</v>
          </cell>
          <cell r="AU47">
            <v>54.11</v>
          </cell>
          <cell r="BA47">
            <v>47.63</v>
          </cell>
        </row>
        <row r="48">
          <cell r="B48" t="str">
            <v>CLA</v>
          </cell>
          <cell r="C48" t="str">
            <v>Participación en el ingreso del 20% mejor remunerado de la población</v>
          </cell>
          <cell r="D48" t="str">
            <v>SI.DST.05TH.20</v>
          </cell>
        </row>
        <row r="49">
          <cell r="B49" t="str">
            <v>CME</v>
          </cell>
          <cell r="C49" t="str">
            <v>Participación en el ingreso del 20% mejor remunerado de la población</v>
          </cell>
          <cell r="D49" t="str">
            <v>SI.DST.05TH.20</v>
          </cell>
        </row>
        <row r="50">
          <cell r="B50" t="str">
            <v>CMR</v>
          </cell>
          <cell r="C50" t="str">
            <v>Participación en el ingreso del 20% mejor remunerado de la población</v>
          </cell>
          <cell r="D50" t="str">
            <v>SI.DST.05TH.20</v>
          </cell>
          <cell r="AO50">
            <v>47.83</v>
          </cell>
          <cell r="AT50">
            <v>47.44</v>
          </cell>
          <cell r="AZ50">
            <v>46.17</v>
          </cell>
        </row>
        <row r="51">
          <cell r="B51" t="str">
            <v>COG</v>
          </cell>
          <cell r="C51" t="str">
            <v>Participación en el ingreso del 20% mejor remunerado de la población</v>
          </cell>
          <cell r="D51" t="str">
            <v>SI.DST.05TH.20</v>
          </cell>
          <cell r="AX51">
            <v>53.14</v>
          </cell>
        </row>
        <row r="52">
          <cell r="B52" t="str">
            <v>COL</v>
          </cell>
          <cell r="C52" t="str">
            <v>Participación en el ingreso del 20% mejor remunerado de la población</v>
          </cell>
          <cell r="D52" t="str">
            <v>SI.DST.05TH.20</v>
          </cell>
          <cell r="Y52">
            <v>62.71</v>
          </cell>
          <cell r="AG52">
            <v>57.34</v>
          </cell>
          <cell r="AH52">
            <v>58.02</v>
          </cell>
          <cell r="AJ52">
            <v>55.78</v>
          </cell>
          <cell r="AK52">
            <v>56.66</v>
          </cell>
          <cell r="AO52">
            <v>60.77</v>
          </cell>
          <cell r="AR52">
            <v>62.39</v>
          </cell>
          <cell r="AS52">
            <v>62.24</v>
          </cell>
          <cell r="AT52">
            <v>61.34</v>
          </cell>
          <cell r="AU52">
            <v>64.11</v>
          </cell>
          <cell r="AV52">
            <v>61.54</v>
          </cell>
          <cell r="AW52">
            <v>62.04</v>
          </cell>
          <cell r="AX52">
            <v>60.32</v>
          </cell>
          <cell r="AY52">
            <v>62.57</v>
          </cell>
          <cell r="AZ52">
            <v>62.89</v>
          </cell>
          <cell r="BA52">
            <v>61.05</v>
          </cell>
          <cell r="BB52">
            <v>60.71</v>
          </cell>
          <cell r="BC52">
            <v>60.15</v>
          </cell>
        </row>
        <row r="53">
          <cell r="B53" t="str">
            <v>COM</v>
          </cell>
          <cell r="C53" t="str">
            <v>Participación en el ingreso del 20% mejor remunerado de la población</v>
          </cell>
          <cell r="D53" t="str">
            <v>SI.DST.05TH.20</v>
          </cell>
          <cell r="AW53">
            <v>68.02</v>
          </cell>
        </row>
        <row r="54">
          <cell r="B54" t="str">
            <v>CPV</v>
          </cell>
          <cell r="C54" t="str">
            <v>Participación en el ingreso del 20% mejor remunerado de la población</v>
          </cell>
          <cell r="D54" t="str">
            <v>SI.DST.05TH.20</v>
          </cell>
          <cell r="AU54">
            <v>55.9</v>
          </cell>
        </row>
        <row r="55">
          <cell r="B55" t="str">
            <v>CRI</v>
          </cell>
          <cell r="C55" t="str">
            <v>Participación en el ingreso del 20% mejor remunerado de la población</v>
          </cell>
          <cell r="D55" t="str">
            <v>SI.DST.05TH.20</v>
          </cell>
          <cell r="Z55">
            <v>51.4</v>
          </cell>
          <cell r="AE55">
            <v>39.44</v>
          </cell>
          <cell r="AH55">
            <v>50.55</v>
          </cell>
          <cell r="AI55">
            <v>49.61</v>
          </cell>
          <cell r="AJ55">
            <v>50.84</v>
          </cell>
          <cell r="AK55">
            <v>50.26</v>
          </cell>
          <cell r="AL55">
            <v>50.56</v>
          </cell>
          <cell r="AM55">
            <v>51.51</v>
          </cell>
          <cell r="AN55">
            <v>50.36</v>
          </cell>
          <cell r="AO55">
            <v>51.13</v>
          </cell>
          <cell r="AP55">
            <v>50.58</v>
          </cell>
          <cell r="AQ55">
            <v>50.77</v>
          </cell>
          <cell r="AR55">
            <v>52.64</v>
          </cell>
          <cell r="AS55">
            <v>51.19</v>
          </cell>
          <cell r="AT55">
            <v>55.34</v>
          </cell>
          <cell r="AU55">
            <v>55.3</v>
          </cell>
          <cell r="AV55">
            <v>54.08</v>
          </cell>
          <cell r="AW55">
            <v>53.44</v>
          </cell>
          <cell r="AX55">
            <v>52.76</v>
          </cell>
          <cell r="AY55">
            <v>54.36</v>
          </cell>
          <cell r="AZ55">
            <v>54.76</v>
          </cell>
          <cell r="BA55">
            <v>54.19</v>
          </cell>
          <cell r="BB55">
            <v>55.87</v>
          </cell>
        </row>
        <row r="56">
          <cell r="B56" t="str">
            <v>CSA</v>
          </cell>
          <cell r="C56" t="str">
            <v>Participación en el ingreso del 20% mejor remunerado de la población</v>
          </cell>
          <cell r="D56" t="str">
            <v>SI.DST.05TH.20</v>
          </cell>
        </row>
        <row r="57">
          <cell r="B57" t="str">
            <v>CSS</v>
          </cell>
          <cell r="C57" t="str">
            <v>Participación en el ingreso del 20% mejor remunerado de la población</v>
          </cell>
          <cell r="D57" t="str">
            <v>SI.DST.05TH.20</v>
          </cell>
        </row>
        <row r="58">
          <cell r="B58" t="str">
            <v>CUB</v>
          </cell>
          <cell r="C58" t="str">
            <v>Participación en el ingreso del 20% mejor remunerado de la población</v>
          </cell>
          <cell r="D58" t="str">
            <v>SI.DST.05TH.20</v>
          </cell>
        </row>
        <row r="59">
          <cell r="B59" t="str">
            <v>CUW</v>
          </cell>
          <cell r="C59" t="str">
            <v>Participación en el ingreso del 20% mejor remunerado de la población</v>
          </cell>
          <cell r="D59" t="str">
            <v>SI.DST.05TH.20</v>
          </cell>
        </row>
        <row r="60">
          <cell r="B60" t="str">
            <v>CYM</v>
          </cell>
          <cell r="C60" t="str">
            <v>Participación en el ingreso del 20% mejor remunerado de la población</v>
          </cell>
          <cell r="D60" t="str">
            <v>SI.DST.05TH.20</v>
          </cell>
        </row>
        <row r="61">
          <cell r="B61" t="str">
            <v>CYP</v>
          </cell>
          <cell r="C61" t="str">
            <v>Participación en el ingreso del 20% mejor remunerado de la población</v>
          </cell>
          <cell r="D61" t="str">
            <v>SI.DST.05TH.20</v>
          </cell>
        </row>
        <row r="62">
          <cell r="B62" t="str">
            <v>CZE</v>
          </cell>
          <cell r="C62" t="str">
            <v>Participación en el ingreso del 20% mejor remunerado de la población</v>
          </cell>
          <cell r="D62" t="str">
            <v>SI.DST.05TH.20</v>
          </cell>
          <cell r="AG62">
            <v>31.3</v>
          </cell>
          <cell r="AL62">
            <v>37.24</v>
          </cell>
          <cell r="AO62">
            <v>36.24</v>
          </cell>
        </row>
        <row r="63">
          <cell r="B63" t="str">
            <v>DEU</v>
          </cell>
          <cell r="C63" t="str">
            <v>Participación en el ingreso del 20% mejor remunerado de la población</v>
          </cell>
          <cell r="D63" t="str">
            <v>SI.DST.05TH.20</v>
          </cell>
          <cell r="AS63">
            <v>36.880000000000003</v>
          </cell>
        </row>
        <row r="64">
          <cell r="B64" t="str">
            <v>DJI</v>
          </cell>
          <cell r="C64" t="str">
            <v>Participación en el ingreso del 20% mejor remunerado de la población</v>
          </cell>
          <cell r="D64" t="str">
            <v>SI.DST.05TH.20</v>
          </cell>
          <cell r="AU64">
            <v>46.47</v>
          </cell>
        </row>
        <row r="65">
          <cell r="B65" t="str">
            <v>DMA</v>
          </cell>
          <cell r="C65" t="str">
            <v>Participación en el ingreso del 20% mejor remunerado de la población</v>
          </cell>
          <cell r="D65" t="str">
            <v>SI.DST.05TH.20</v>
          </cell>
        </row>
        <row r="66">
          <cell r="B66" t="str">
            <v>DNK</v>
          </cell>
          <cell r="C66" t="str">
            <v>Participación en el ingreso del 20% mejor remunerado de la población</v>
          </cell>
          <cell r="D66" t="str">
            <v>SI.DST.05TH.20</v>
          </cell>
          <cell r="AP66">
            <v>35.799999999999997</v>
          </cell>
        </row>
        <row r="67">
          <cell r="B67" t="str">
            <v>DOM</v>
          </cell>
          <cell r="C67" t="str">
            <v>Participación en el ingreso del 20% mejor remunerado de la población</v>
          </cell>
          <cell r="D67" t="str">
            <v>SI.DST.05TH.20</v>
          </cell>
          <cell r="AE67">
            <v>52.36</v>
          </cell>
          <cell r="AH67">
            <v>55.47</v>
          </cell>
          <cell r="AK67">
            <v>56.47</v>
          </cell>
          <cell r="AO67">
            <v>52.67</v>
          </cell>
          <cell r="AP67">
            <v>53.68</v>
          </cell>
          <cell r="AS67">
            <v>56.63</v>
          </cell>
          <cell r="AT67">
            <v>55.57</v>
          </cell>
          <cell r="AU67">
            <v>54.66</v>
          </cell>
          <cell r="AV67">
            <v>56.96</v>
          </cell>
          <cell r="AW67">
            <v>57.02</v>
          </cell>
          <cell r="AX67">
            <v>56.05</v>
          </cell>
          <cell r="AY67">
            <v>56.93</v>
          </cell>
          <cell r="AZ67">
            <v>54.21</v>
          </cell>
          <cell r="BA67">
            <v>54.39</v>
          </cell>
          <cell r="BB67">
            <v>54.45</v>
          </cell>
          <cell r="BC67">
            <v>52.78</v>
          </cell>
        </row>
        <row r="68">
          <cell r="B68" t="str">
            <v>DZA</v>
          </cell>
          <cell r="C68" t="str">
            <v>Participación en el ingreso del 20% mejor remunerado de la población</v>
          </cell>
          <cell r="D68" t="str">
            <v>SI.DST.05TH.20</v>
          </cell>
          <cell r="AG68">
            <v>47.18</v>
          </cell>
          <cell r="AN68">
            <v>42.62</v>
          </cell>
        </row>
        <row r="69">
          <cell r="B69" t="str">
            <v>EAP</v>
          </cell>
          <cell r="C69" t="str">
            <v>Participación en el ingreso del 20% mejor remunerado de la población</v>
          </cell>
          <cell r="D69" t="str">
            <v>SI.DST.05TH.20</v>
          </cell>
        </row>
        <row r="70">
          <cell r="B70" t="str">
            <v>EAS</v>
          </cell>
          <cell r="C70" t="str">
            <v>Participación en el ingreso del 20% mejor remunerado de la población</v>
          </cell>
          <cell r="D70" t="str">
            <v>SI.DST.05TH.20</v>
          </cell>
        </row>
        <row r="71">
          <cell r="B71" t="str">
            <v>ECA</v>
          </cell>
          <cell r="C71" t="str">
            <v>Participación en el ingreso del 20% mejor remunerado de la población</v>
          </cell>
          <cell r="D71" t="str">
            <v>SI.DST.05TH.20</v>
          </cell>
        </row>
        <row r="72">
          <cell r="B72" t="str">
            <v>ECS</v>
          </cell>
          <cell r="C72" t="str">
            <v>Participación en el ingreso del 20% mejor remunerado de la población</v>
          </cell>
          <cell r="D72" t="str">
            <v>SI.DST.05TH.20</v>
          </cell>
        </row>
        <row r="73">
          <cell r="B73" t="str">
            <v>ECU</v>
          </cell>
          <cell r="C73" t="str">
            <v>Participación en el ingreso del 20% mejor remunerado de la población</v>
          </cell>
          <cell r="D73" t="str">
            <v>SI.DST.05TH.20</v>
          </cell>
          <cell r="AF73">
            <v>54.43</v>
          </cell>
          <cell r="AM73">
            <v>58.32</v>
          </cell>
          <cell r="AN73">
            <v>55.99</v>
          </cell>
          <cell r="AQ73">
            <v>55.55</v>
          </cell>
          <cell r="AR73">
            <v>63.6</v>
          </cell>
          <cell r="AS73">
            <v>60.82</v>
          </cell>
          <cell r="AV73">
            <v>59.37</v>
          </cell>
          <cell r="AX73">
            <v>58.4</v>
          </cell>
          <cell r="AY73">
            <v>57.7</v>
          </cell>
          <cell r="AZ73">
            <v>58.77</v>
          </cell>
          <cell r="BA73">
            <v>55.4</v>
          </cell>
          <cell r="BB73">
            <v>54.35</v>
          </cell>
          <cell r="BC73">
            <v>53.79</v>
          </cell>
        </row>
        <row r="74">
          <cell r="B74" t="str">
            <v>EGY</v>
          </cell>
          <cell r="C74" t="str">
            <v>Participación en el ingreso del 20% mejor remunerado de la población</v>
          </cell>
          <cell r="D74" t="str">
            <v>SI.DST.05TH.20</v>
          </cell>
          <cell r="AJ74">
            <v>41.09</v>
          </cell>
          <cell r="AO74">
            <v>39.909999999999997</v>
          </cell>
          <cell r="AS74">
            <v>42.1</v>
          </cell>
          <cell r="AX74">
            <v>41.46</v>
          </cell>
          <cell r="BA74">
            <v>40.340000000000003</v>
          </cell>
        </row>
        <row r="75">
          <cell r="B75" t="str">
            <v>EMU</v>
          </cell>
          <cell r="C75" t="str">
            <v>Participación en el ingreso del 20% mejor remunerado de la población</v>
          </cell>
          <cell r="D75" t="str">
            <v>SI.DST.05TH.20</v>
          </cell>
        </row>
        <row r="76">
          <cell r="B76" t="str">
            <v>ERI</v>
          </cell>
          <cell r="C76" t="str">
            <v>Participación en el ingreso del 20% mejor remunerado de la población</v>
          </cell>
          <cell r="D76" t="str">
            <v>SI.DST.05TH.20</v>
          </cell>
        </row>
        <row r="77">
          <cell r="B77" t="str">
            <v>ESP</v>
          </cell>
          <cell r="C77" t="str">
            <v>Participación en el ingreso del 20% mejor remunerado de la población</v>
          </cell>
          <cell r="D77" t="str">
            <v>SI.DST.05TH.20</v>
          </cell>
          <cell r="AS77">
            <v>42</v>
          </cell>
        </row>
        <row r="78">
          <cell r="B78" t="str">
            <v>EST</v>
          </cell>
          <cell r="C78" t="str">
            <v>Participación en el ingreso del 20% mejor remunerado de la población</v>
          </cell>
          <cell r="D78" t="str">
            <v>SI.DST.05TH.20</v>
          </cell>
          <cell r="AG78">
            <v>32.659999999999997</v>
          </cell>
          <cell r="AL78">
            <v>46.29</v>
          </cell>
          <cell r="AN78">
            <v>38.21</v>
          </cell>
          <cell r="AQ78">
            <v>45.12</v>
          </cell>
          <cell r="AS78">
            <v>44.05</v>
          </cell>
          <cell r="AT78">
            <v>44.18</v>
          </cell>
          <cell r="AU78">
            <v>43.94</v>
          </cell>
          <cell r="AV78">
            <v>42.85</v>
          </cell>
          <cell r="AW78">
            <v>43.18</v>
          </cell>
        </row>
        <row r="79">
          <cell r="B79" t="str">
            <v>ETH</v>
          </cell>
          <cell r="C79" t="str">
            <v>Participación en el ingreso del 20% mejor remunerado de la población</v>
          </cell>
          <cell r="D79" t="str">
            <v>SI.DST.05TH.20</v>
          </cell>
          <cell r="AA79">
            <v>41.31</v>
          </cell>
          <cell r="AN79">
            <v>47.72</v>
          </cell>
          <cell r="AS79">
            <v>39.409999999999997</v>
          </cell>
          <cell r="AX79">
            <v>39.409999999999997</v>
          </cell>
        </row>
        <row r="80">
          <cell r="B80" t="str">
            <v>EUU</v>
          </cell>
          <cell r="C80" t="str">
            <v>Participación en el ingreso del 20% mejor remunerado de la población</v>
          </cell>
          <cell r="D80" t="str">
            <v>SI.DST.05TH.20</v>
          </cell>
        </row>
        <row r="81">
          <cell r="B81" t="str">
            <v>FCS</v>
          </cell>
          <cell r="C81" t="str">
            <v>Participación en el ingreso del 20% mejor remunerado de la población</v>
          </cell>
          <cell r="D81" t="str">
            <v>SI.DST.05TH.20</v>
          </cell>
        </row>
        <row r="82">
          <cell r="B82" t="str">
            <v>FIN</v>
          </cell>
          <cell r="C82" t="str">
            <v>Participación en el ingreso del 20% mejor remunerado de la población</v>
          </cell>
          <cell r="D82" t="str">
            <v>SI.DST.05TH.20</v>
          </cell>
          <cell r="AS82">
            <v>36.700000000000003</v>
          </cell>
        </row>
        <row r="83">
          <cell r="B83" t="str">
            <v>FJI</v>
          </cell>
          <cell r="C83" t="str">
            <v>Participación en el ingreso del 20% mejor remunerado de la población</v>
          </cell>
          <cell r="D83" t="str">
            <v>SI.DST.05TH.20</v>
          </cell>
          <cell r="AV83">
            <v>51.59</v>
          </cell>
          <cell r="BB83">
            <v>49.59</v>
          </cell>
        </row>
        <row r="84">
          <cell r="B84" t="str">
            <v>FRA</v>
          </cell>
          <cell r="C84" t="str">
            <v>Participación en el ingreso del 20% mejor remunerado de la población</v>
          </cell>
          <cell r="D84" t="str">
            <v>SI.DST.05TH.20</v>
          </cell>
          <cell r="AN84">
            <v>40.21</v>
          </cell>
        </row>
        <row r="85">
          <cell r="B85" t="str">
            <v>FRO</v>
          </cell>
          <cell r="C85" t="str">
            <v>Participación en el ingreso del 20% mejor remunerado de la población</v>
          </cell>
          <cell r="D85" t="str">
            <v>SI.DST.05TH.20</v>
          </cell>
        </row>
        <row r="86">
          <cell r="B86" t="str">
            <v>FSM</v>
          </cell>
          <cell r="C86" t="str">
            <v>Participación en el ingreso del 20% mejor remunerado de la población</v>
          </cell>
          <cell r="D86" t="str">
            <v>SI.DST.05TH.20</v>
          </cell>
          <cell r="AS86">
            <v>63.98</v>
          </cell>
        </row>
        <row r="87">
          <cell r="B87" t="str">
            <v>GAB</v>
          </cell>
          <cell r="C87" t="str">
            <v>Participación en el ingreso del 20% mejor remunerado de la población</v>
          </cell>
          <cell r="D87" t="str">
            <v>SI.DST.05TH.20</v>
          </cell>
          <cell r="AX87">
            <v>48.18</v>
          </cell>
        </row>
        <row r="88">
          <cell r="B88" t="str">
            <v>GBR</v>
          </cell>
          <cell r="C88" t="str">
            <v>Participación en el ingreso del 20% mejor remunerado de la población</v>
          </cell>
          <cell r="D88" t="str">
            <v>SI.DST.05TH.20</v>
          </cell>
          <cell r="AR88">
            <v>44.02</v>
          </cell>
        </row>
        <row r="89">
          <cell r="B89" t="str">
            <v>GEO</v>
          </cell>
          <cell r="C89" t="str">
            <v>Participación en el ingreso del 20% mejor remunerado de la población</v>
          </cell>
          <cell r="D89" t="str">
            <v>SI.DST.05TH.20</v>
          </cell>
          <cell r="AO89">
            <v>43.62</v>
          </cell>
          <cell r="AP89">
            <v>47.21</v>
          </cell>
          <cell r="AQ89">
            <v>43.65</v>
          </cell>
          <cell r="AR89">
            <v>46.69</v>
          </cell>
          <cell r="AS89">
            <v>46.82</v>
          </cell>
          <cell r="AT89">
            <v>46.98</v>
          </cell>
          <cell r="AU89">
            <v>46.4</v>
          </cell>
          <cell r="AV89">
            <v>46.36</v>
          </cell>
          <cell r="AX89">
            <v>46.9</v>
          </cell>
          <cell r="AY89">
            <v>47.13</v>
          </cell>
          <cell r="AZ89">
            <v>45.85</v>
          </cell>
          <cell r="BA89">
            <v>47.15</v>
          </cell>
          <cell r="BB89">
            <v>47.63</v>
          </cell>
          <cell r="BC89">
            <v>47.61</v>
          </cell>
        </row>
        <row r="90">
          <cell r="B90" t="str">
            <v>GHA</v>
          </cell>
          <cell r="C90" t="str">
            <v>Participación en el ingreso del 20% mejor remunerado de la población</v>
          </cell>
          <cell r="D90" t="str">
            <v>SI.DST.05TH.20</v>
          </cell>
          <cell r="AG90">
            <v>42.68</v>
          </cell>
          <cell r="AH90">
            <v>43.38</v>
          </cell>
          <cell r="AK90">
            <v>45.29</v>
          </cell>
          <cell r="AQ90">
            <v>46.75</v>
          </cell>
          <cell r="AY90">
            <v>48.55</v>
          </cell>
        </row>
        <row r="91">
          <cell r="B91" t="str">
            <v>GIN</v>
          </cell>
          <cell r="C91" t="str">
            <v>Participación en el ingreso del 20% mejor remunerado de la población</v>
          </cell>
          <cell r="D91" t="str">
            <v>SI.DST.05TH.20</v>
          </cell>
          <cell r="AJ91">
            <v>50.12</v>
          </cell>
          <cell r="AM91">
            <v>50.82</v>
          </cell>
          <cell r="AV91">
            <v>47.12</v>
          </cell>
          <cell r="AZ91">
            <v>46.21</v>
          </cell>
        </row>
        <row r="92">
          <cell r="B92" t="str">
            <v>GMB</v>
          </cell>
          <cell r="C92" t="str">
            <v>Participación en el ingreso del 20% mejor remunerado de la población</v>
          </cell>
          <cell r="D92" t="str">
            <v>SI.DST.05TH.20</v>
          </cell>
          <cell r="AQ92">
            <v>55.25</v>
          </cell>
          <cell r="AV92">
            <v>52.84</v>
          </cell>
        </row>
        <row r="93">
          <cell r="B93" t="str">
            <v>GNB</v>
          </cell>
          <cell r="C93" t="str">
            <v>Participación en el ingreso del 20% mejor remunerado de la población</v>
          </cell>
          <cell r="D93" t="str">
            <v>SI.DST.05TH.20</v>
          </cell>
          <cell r="AJ93">
            <v>58.86</v>
          </cell>
          <cell r="AL93">
            <v>53.5</v>
          </cell>
          <cell r="AU93">
            <v>43.21</v>
          </cell>
        </row>
        <row r="94">
          <cell r="B94" t="str">
            <v>GNQ</v>
          </cell>
          <cell r="C94" t="str">
            <v>Participación en el ingreso del 20% mejor remunerado de la población</v>
          </cell>
          <cell r="D94" t="str">
            <v>SI.DST.05TH.20</v>
          </cell>
        </row>
        <row r="95">
          <cell r="B95" t="str">
            <v>GRC</v>
          </cell>
          <cell r="C95" t="str">
            <v>Participación en el ingreso del 20% mejor remunerado de la población</v>
          </cell>
          <cell r="D95" t="str">
            <v>SI.DST.05TH.20</v>
          </cell>
          <cell r="AS95">
            <v>41.49</v>
          </cell>
        </row>
        <row r="96">
          <cell r="B96" t="str">
            <v>GRD</v>
          </cell>
          <cell r="C96" t="str">
            <v>Participación en el ingreso del 20% mejor remunerado de la población</v>
          </cell>
          <cell r="D96" t="str">
            <v>SI.DST.05TH.20</v>
          </cell>
        </row>
        <row r="97">
          <cell r="B97" t="str">
            <v>GRL</v>
          </cell>
          <cell r="C97" t="str">
            <v>Participación en el ingreso del 20% mejor remunerado de la población</v>
          </cell>
          <cell r="D97" t="str">
            <v>SI.DST.05TH.20</v>
          </cell>
        </row>
        <row r="98">
          <cell r="B98" t="str">
            <v>GTM</v>
          </cell>
          <cell r="C98" t="str">
            <v>Participación en el ingreso del 20% mejor remunerado de la población</v>
          </cell>
          <cell r="D98" t="str">
            <v>SI.DST.05TH.20</v>
          </cell>
          <cell r="AF98">
            <v>61.96</v>
          </cell>
          <cell r="AH98">
            <v>62.87</v>
          </cell>
          <cell r="AQ98">
            <v>59.67</v>
          </cell>
          <cell r="AS98">
            <v>59.18</v>
          </cell>
          <cell r="AU98">
            <v>62.37</v>
          </cell>
          <cell r="AV98">
            <v>59.02</v>
          </cell>
          <cell r="AW98">
            <v>57.54</v>
          </cell>
          <cell r="AY98">
            <v>60.26</v>
          </cell>
        </row>
        <row r="99">
          <cell r="B99" t="str">
            <v>GUM</v>
          </cell>
          <cell r="C99" t="str">
            <v>Participación en el ingreso del 20% mejor remunerado de la población</v>
          </cell>
          <cell r="D99" t="str">
            <v>SI.DST.05TH.20</v>
          </cell>
        </row>
        <row r="100">
          <cell r="B100" t="str">
            <v>GUY</v>
          </cell>
          <cell r="C100" t="str">
            <v>Participación en el ingreso del 20% mejor remunerado de la población</v>
          </cell>
          <cell r="D100" t="str">
            <v>SI.DST.05TH.20</v>
          </cell>
          <cell r="AL100">
            <v>56.08</v>
          </cell>
          <cell r="AQ100">
            <v>49.5</v>
          </cell>
        </row>
        <row r="101">
          <cell r="B101" t="str">
            <v>HIC</v>
          </cell>
          <cell r="C101" t="str">
            <v>Participación en el ingreso del 20% mejor remunerado de la población</v>
          </cell>
          <cell r="D101" t="str">
            <v>SI.DST.05TH.20</v>
          </cell>
        </row>
        <row r="102">
          <cell r="B102" t="str">
            <v>HKG</v>
          </cell>
          <cell r="C102" t="str">
            <v>Participación en el ingreso del 20% mejor remunerado de la población</v>
          </cell>
          <cell r="D102" t="str">
            <v>SI.DST.05TH.20</v>
          </cell>
          <cell r="AO102">
            <v>50.75</v>
          </cell>
        </row>
        <row r="103">
          <cell r="B103" t="str">
            <v>HND</v>
          </cell>
          <cell r="C103" t="str">
            <v>Participación en el ingreso del 20% mejor remunerado de la población</v>
          </cell>
          <cell r="D103" t="str">
            <v>SI.DST.05TH.20</v>
          </cell>
          <cell r="AE103">
            <v>59.4</v>
          </cell>
          <cell r="AH103">
            <v>63.31</v>
          </cell>
          <cell r="AI103">
            <v>61.21</v>
          </cell>
          <cell r="AJ103">
            <v>56.56</v>
          </cell>
          <cell r="AK103">
            <v>56.8</v>
          </cell>
          <cell r="AL103">
            <v>57.95</v>
          </cell>
          <cell r="AM103">
            <v>59.25</v>
          </cell>
          <cell r="AN103">
            <v>59.69</v>
          </cell>
          <cell r="AO103">
            <v>59.58</v>
          </cell>
          <cell r="AP103">
            <v>57.23</v>
          </cell>
          <cell r="AQ103">
            <v>60.74</v>
          </cell>
          <cell r="AR103">
            <v>58.97</v>
          </cell>
          <cell r="AT103">
            <v>57.85</v>
          </cell>
          <cell r="AU103">
            <v>61.69</v>
          </cell>
          <cell r="AV103">
            <v>62.18</v>
          </cell>
          <cell r="AW103">
            <v>62.02</v>
          </cell>
          <cell r="AX103">
            <v>62.97</v>
          </cell>
          <cell r="AY103">
            <v>60.69</v>
          </cell>
          <cell r="AZ103">
            <v>60.3</v>
          </cell>
          <cell r="BA103">
            <v>63.85</v>
          </cell>
          <cell r="BB103">
            <v>59.93</v>
          </cell>
        </row>
        <row r="104">
          <cell r="B104" t="str">
            <v>HPC</v>
          </cell>
          <cell r="C104" t="str">
            <v>Participación en el ingreso del 20% mejor remunerado de la población</v>
          </cell>
          <cell r="D104" t="str">
            <v>SI.DST.05TH.20</v>
          </cell>
        </row>
        <row r="105">
          <cell r="B105" t="str">
            <v>HRV</v>
          </cell>
          <cell r="C105" t="str">
            <v>Participación en el ingreso del 20% mejor remunerado de la población</v>
          </cell>
          <cell r="D105" t="str">
            <v>SI.DST.05TH.20</v>
          </cell>
          <cell r="AG105">
            <v>33.270000000000003</v>
          </cell>
          <cell r="AQ105">
            <v>36.229999999999997</v>
          </cell>
          <cell r="AR105">
            <v>37.03</v>
          </cell>
          <cell r="AS105">
            <v>39.93</v>
          </cell>
          <cell r="AT105">
            <v>39.630000000000003</v>
          </cell>
          <cell r="AW105">
            <v>37.950000000000003</v>
          </cell>
          <cell r="BA105">
            <v>41.96</v>
          </cell>
        </row>
        <row r="106">
          <cell r="B106" t="str">
            <v>HTI</v>
          </cell>
          <cell r="C106" t="str">
            <v>Participación en el ingreso del 20% mejor remunerado de la población</v>
          </cell>
          <cell r="D106" t="str">
            <v>SI.DST.05TH.20</v>
          </cell>
          <cell r="AT106">
            <v>63.37</v>
          </cell>
        </row>
        <row r="107">
          <cell r="B107" t="str">
            <v>HUN</v>
          </cell>
          <cell r="C107" t="str">
            <v>Participación en el ingreso del 20% mejor remunerado de la población</v>
          </cell>
          <cell r="D107" t="str">
            <v>SI.DST.05TH.20</v>
          </cell>
          <cell r="AF107">
            <v>32.380000000000003</v>
          </cell>
          <cell r="AH107">
            <v>35.630000000000003</v>
          </cell>
          <cell r="AL107">
            <v>37.9</v>
          </cell>
          <cell r="AQ107">
            <v>34.99</v>
          </cell>
          <cell r="AR107">
            <v>37.4</v>
          </cell>
          <cell r="AS107">
            <v>36.97</v>
          </cell>
          <cell r="AT107">
            <v>36.51</v>
          </cell>
          <cell r="AU107">
            <v>36.549999999999997</v>
          </cell>
          <cell r="AW107">
            <v>38.89</v>
          </cell>
          <cell r="AZ107">
            <v>39.9</v>
          </cell>
        </row>
        <row r="108">
          <cell r="B108" t="str">
            <v>IDN</v>
          </cell>
          <cell r="C108" t="str">
            <v>Participación en el ingreso del 20% mejor remunerado de la población</v>
          </cell>
          <cell r="D108" t="str">
            <v>SI.DST.05TH.20</v>
          </cell>
          <cell r="AC108">
            <v>39.46</v>
          </cell>
          <cell r="AF108">
            <v>38.79</v>
          </cell>
          <cell r="AI108">
            <v>38.9</v>
          </cell>
          <cell r="AL108">
            <v>39.11</v>
          </cell>
          <cell r="AO108">
            <v>40.71</v>
          </cell>
          <cell r="AR108">
            <v>38.880000000000003</v>
          </cell>
          <cell r="AU108">
            <v>39.619999999999997</v>
          </cell>
          <cell r="AX108">
            <v>42.76</v>
          </cell>
          <cell r="BA108">
            <v>42.64</v>
          </cell>
          <cell r="BC108">
            <v>43.65</v>
          </cell>
        </row>
        <row r="109">
          <cell r="B109" t="str">
            <v>IMN</v>
          </cell>
          <cell r="C109" t="str">
            <v>Participación en el ingreso del 20% mejor remunerado de la población</v>
          </cell>
          <cell r="D109" t="str">
            <v>SI.DST.05TH.20</v>
          </cell>
        </row>
        <row r="110">
          <cell r="B110" t="str">
            <v>IND</v>
          </cell>
          <cell r="C110" t="str">
            <v>Participación en el ingreso del 20% mejor remunerado de la población</v>
          </cell>
          <cell r="D110" t="str">
            <v>SI.DST.05TH.20</v>
          </cell>
          <cell r="W110">
            <v>43.73</v>
          </cell>
          <cell r="AB110">
            <v>40.14</v>
          </cell>
          <cell r="AG110">
            <v>41.08</v>
          </cell>
          <cell r="AM110">
            <v>40.14</v>
          </cell>
          <cell r="AX110">
            <v>42.36</v>
          </cell>
          <cell r="BC110">
            <v>42.81</v>
          </cell>
        </row>
        <row r="111">
          <cell r="B111" t="str">
            <v>INX</v>
          </cell>
          <cell r="C111" t="str">
            <v>Participación en el ingreso del 20% mejor remunerado de la población</v>
          </cell>
          <cell r="D111" t="str">
            <v>SI.DST.05TH.20</v>
          </cell>
        </row>
        <row r="112">
          <cell r="B112" t="str">
            <v>IRL</v>
          </cell>
          <cell r="C112" t="str">
            <v>Participación en el ingreso del 20% mejor remunerado de la población</v>
          </cell>
          <cell r="D112" t="str">
            <v>SI.DST.05TH.20</v>
          </cell>
          <cell r="AS112">
            <v>42.05</v>
          </cell>
        </row>
        <row r="113">
          <cell r="B113" t="str">
            <v>IRN</v>
          </cell>
          <cell r="C113" t="str">
            <v>Participación en el ingreso del 20% mejor remunerado de la población</v>
          </cell>
          <cell r="D113" t="str">
            <v>SI.DST.05TH.20</v>
          </cell>
          <cell r="AE113">
            <v>52.73</v>
          </cell>
          <cell r="AI113">
            <v>49.41</v>
          </cell>
          <cell r="AM113">
            <v>49.1</v>
          </cell>
          <cell r="AQ113">
            <v>49.89</v>
          </cell>
          <cell r="AX113">
            <v>45.16</v>
          </cell>
        </row>
        <row r="114">
          <cell r="B114" t="str">
            <v>IRQ</v>
          </cell>
          <cell r="C114" t="str">
            <v>Participación en el ingreso del 20% mejor remunerado de la población</v>
          </cell>
          <cell r="D114" t="str">
            <v>SI.DST.05TH.20</v>
          </cell>
          <cell r="AZ114">
            <v>39.880000000000003</v>
          </cell>
        </row>
        <row r="115">
          <cell r="B115" t="str">
            <v>ISL</v>
          </cell>
          <cell r="C115" t="str">
            <v>Participación en el ingreso del 20% mejor remunerado de la población</v>
          </cell>
          <cell r="D115" t="str">
            <v>SI.DST.05TH.20</v>
          </cell>
        </row>
        <row r="116">
          <cell r="B116" t="str">
            <v>ISR</v>
          </cell>
          <cell r="C116" t="str">
            <v>Participación en el ingreso del 20% mejor remunerado de la población</v>
          </cell>
          <cell r="D116" t="str">
            <v>SI.DST.05TH.20</v>
          </cell>
          <cell r="AT116">
            <v>44.93</v>
          </cell>
        </row>
        <row r="117">
          <cell r="B117" t="str">
            <v>ITA</v>
          </cell>
          <cell r="C117" t="str">
            <v>Participación en el ingreso del 20% mejor remunerado de la población</v>
          </cell>
          <cell r="D117" t="str">
            <v>SI.DST.05TH.20</v>
          </cell>
          <cell r="AS117">
            <v>42.02</v>
          </cell>
        </row>
        <row r="118">
          <cell r="B118" t="str">
            <v>JAM</v>
          </cell>
          <cell r="C118" t="str">
            <v>Participación en el ingreso del 20% mejor remunerado de la población</v>
          </cell>
          <cell r="D118" t="str">
            <v>SI.DST.05TH.20</v>
          </cell>
          <cell r="AG118">
            <v>49.12</v>
          </cell>
          <cell r="AI118">
            <v>48.77</v>
          </cell>
          <cell r="AL118">
            <v>42.83</v>
          </cell>
          <cell r="AO118">
            <v>47.26</v>
          </cell>
          <cell r="AR118">
            <v>50.34</v>
          </cell>
          <cell r="AT118">
            <v>69.650000000000006</v>
          </cell>
          <cell r="AU118">
            <v>54.03</v>
          </cell>
          <cell r="AW118">
            <v>51.61</v>
          </cell>
        </row>
        <row r="119">
          <cell r="B119" t="str">
            <v>JOR</v>
          </cell>
          <cell r="C119" t="str">
            <v>Participación en el ingreso del 20% mejor remunerado de la población</v>
          </cell>
          <cell r="D119" t="str">
            <v>SI.DST.05TH.20</v>
          </cell>
          <cell r="AF119">
            <v>43.75</v>
          </cell>
          <cell r="AK119">
            <v>49.96</v>
          </cell>
          <cell r="AP119">
            <v>44.43</v>
          </cell>
          <cell r="AV119">
            <v>46.13</v>
          </cell>
          <cell r="AY119">
            <v>45.48</v>
          </cell>
          <cell r="BA119">
            <v>42.31</v>
          </cell>
          <cell r="BC119">
            <v>43.59</v>
          </cell>
        </row>
        <row r="120">
          <cell r="B120" t="str">
            <v>JPN</v>
          </cell>
          <cell r="C120" t="str">
            <v>Participación en el ingreso del 20% mejor remunerado de la población</v>
          </cell>
          <cell r="D120" t="str">
            <v>SI.DST.05TH.20</v>
          </cell>
          <cell r="AL120">
            <v>35.65</v>
          </cell>
        </row>
        <row r="121">
          <cell r="B121" t="str">
            <v>KAZ</v>
          </cell>
          <cell r="C121" t="str">
            <v>Participación en el ingreso del 20% mejor remunerado de la población</v>
          </cell>
          <cell r="D121" t="str">
            <v>SI.DST.05TH.20</v>
          </cell>
          <cell r="AG121">
            <v>35.21</v>
          </cell>
          <cell r="AL121">
            <v>40.39</v>
          </cell>
          <cell r="AO121">
            <v>42.42</v>
          </cell>
          <cell r="AT121">
            <v>47.13</v>
          </cell>
          <cell r="AU121">
            <v>42.5</v>
          </cell>
          <cell r="AV121">
            <v>41.55</v>
          </cell>
          <cell r="AW121">
            <v>40.57</v>
          </cell>
          <cell r="AY121">
            <v>39.86</v>
          </cell>
          <cell r="AZ121">
            <v>39.86</v>
          </cell>
          <cell r="BA121">
            <v>38.840000000000003</v>
          </cell>
          <cell r="BB121">
            <v>38.409999999999997</v>
          </cell>
        </row>
        <row r="122">
          <cell r="B122" t="str">
            <v>KEN</v>
          </cell>
          <cell r="C122" t="str">
            <v>Participación en el ingreso del 20% mejor remunerado de la población</v>
          </cell>
          <cell r="D122" t="str">
            <v>SI.DST.05TH.20</v>
          </cell>
          <cell r="AK122">
            <v>61.84</v>
          </cell>
          <cell r="AM122">
            <v>48.09</v>
          </cell>
          <cell r="AP122">
            <v>49.08</v>
          </cell>
          <cell r="AX122">
            <v>53.2</v>
          </cell>
        </row>
        <row r="123">
          <cell r="B123" t="str">
            <v>KGZ</v>
          </cell>
          <cell r="C123" t="str">
            <v>Participación en el ingreso del 20% mejor remunerado de la población</v>
          </cell>
          <cell r="D123" t="str">
            <v>SI.DST.05TH.20</v>
          </cell>
          <cell r="AG123">
            <v>36.020000000000003</v>
          </cell>
          <cell r="AL123">
            <v>57.04</v>
          </cell>
          <cell r="AQ123">
            <v>43.53</v>
          </cell>
          <cell r="AU123">
            <v>40.29</v>
          </cell>
          <cell r="AW123">
            <v>42.86</v>
          </cell>
          <cell r="AX123">
            <v>45.93</v>
          </cell>
          <cell r="AY123">
            <v>46.99</v>
          </cell>
          <cell r="AZ123">
            <v>42.77</v>
          </cell>
          <cell r="BA123">
            <v>44.07</v>
          </cell>
          <cell r="BB123">
            <v>43.38</v>
          </cell>
          <cell r="BC123">
            <v>43.67</v>
          </cell>
        </row>
        <row r="124">
          <cell r="B124" t="str">
            <v>KHM</v>
          </cell>
          <cell r="C124" t="str">
            <v>Participación en el ingreso del 20% mejor remunerado de la población</v>
          </cell>
          <cell r="D124" t="str">
            <v>SI.DST.05TH.20</v>
          </cell>
          <cell r="AM124">
            <v>46.83</v>
          </cell>
          <cell r="AW124">
            <v>49.37</v>
          </cell>
          <cell r="AZ124">
            <v>51.68</v>
          </cell>
          <cell r="BA124">
            <v>45.92</v>
          </cell>
          <cell r="BB124">
            <v>44.45</v>
          </cell>
        </row>
        <row r="125">
          <cell r="B125" t="str">
            <v>KIR</v>
          </cell>
          <cell r="C125" t="str">
            <v>Participación en el ingreso del 20% mejor remunerado de la población</v>
          </cell>
          <cell r="D125" t="str">
            <v>SI.DST.05TH.20</v>
          </cell>
        </row>
        <row r="126">
          <cell r="B126" t="str">
            <v>KNA</v>
          </cell>
          <cell r="C126" t="str">
            <v>Participación en el ingreso del 20% mejor remunerado de la población</v>
          </cell>
          <cell r="D126" t="str">
            <v>SI.DST.05TH.20</v>
          </cell>
        </row>
        <row r="127">
          <cell r="B127" t="str">
            <v>KOR</v>
          </cell>
          <cell r="C127" t="str">
            <v>Participación en el ingreso del 20% mejor remunerado de la población</v>
          </cell>
          <cell r="D127" t="str">
            <v>SI.DST.05TH.20</v>
          </cell>
          <cell r="AQ127">
            <v>37.450000000000003</v>
          </cell>
        </row>
        <row r="128">
          <cell r="B128" t="str">
            <v>KSV</v>
          </cell>
          <cell r="C128" t="str">
            <v>Participación en el ingreso del 20% mejor remunerado de la población</v>
          </cell>
          <cell r="D128" t="str">
            <v>SI.DST.05TH.20</v>
          </cell>
        </row>
        <row r="129">
          <cell r="B129" t="str">
            <v>KWT</v>
          </cell>
          <cell r="C129" t="str">
            <v>Participación en el ingreso del 20% mejor remunerado de la población</v>
          </cell>
          <cell r="D129" t="str">
            <v>SI.DST.05TH.20</v>
          </cell>
        </row>
        <row r="130">
          <cell r="B130" t="str">
            <v>LAC</v>
          </cell>
          <cell r="C130" t="str">
            <v>Participación en el ingreso del 20% mejor remunerado de la población</v>
          </cell>
          <cell r="D130" t="str">
            <v>SI.DST.05TH.20</v>
          </cell>
        </row>
        <row r="131">
          <cell r="B131" t="str">
            <v>LAO</v>
          </cell>
          <cell r="C131" t="str">
            <v>Participación en el ingreso del 20% mejor remunerado de la población</v>
          </cell>
          <cell r="D131" t="str">
            <v>SI.DST.05TH.20</v>
          </cell>
          <cell r="AK131">
            <v>40.06</v>
          </cell>
          <cell r="AP131">
            <v>43.28</v>
          </cell>
          <cell r="AU131">
            <v>41.59</v>
          </cell>
          <cell r="BA131">
            <v>44.84</v>
          </cell>
        </row>
        <row r="132">
          <cell r="B132" t="str">
            <v>LBN</v>
          </cell>
          <cell r="C132" t="str">
            <v>Participación en el ingreso del 20% mejor remunerado de la población</v>
          </cell>
          <cell r="D132" t="str">
            <v>SI.DST.05TH.20</v>
          </cell>
        </row>
        <row r="133">
          <cell r="B133" t="str">
            <v>LBR</v>
          </cell>
          <cell r="C133" t="str">
            <v>Participación en el ingreso del 20% mejor remunerado de la población</v>
          </cell>
          <cell r="D133" t="str">
            <v>SI.DST.05TH.20</v>
          </cell>
          <cell r="AZ133">
            <v>44.95</v>
          </cell>
        </row>
        <row r="134">
          <cell r="B134" t="str">
            <v>LBY</v>
          </cell>
          <cell r="C134" t="str">
            <v>Participación en el ingreso del 20% mejor remunerado de la población</v>
          </cell>
          <cell r="D134" t="str">
            <v>SI.DST.05TH.20</v>
          </cell>
        </row>
        <row r="135">
          <cell r="B135" t="str">
            <v>LCA</v>
          </cell>
          <cell r="C135" t="str">
            <v>Participación en el ingreso del 20% mejor remunerado de la población</v>
          </cell>
          <cell r="D135" t="str">
            <v>SI.DST.05TH.20</v>
          </cell>
          <cell r="AN135">
            <v>48.34</v>
          </cell>
        </row>
        <row r="136">
          <cell r="B136" t="str">
            <v>LCN</v>
          </cell>
          <cell r="C136" t="str">
            <v>Participación en el ingreso del 20% mejor remunerado de la población</v>
          </cell>
          <cell r="D136" t="str">
            <v>SI.DST.05TH.20</v>
          </cell>
        </row>
        <row r="137">
          <cell r="B137" t="str">
            <v>LCR</v>
          </cell>
          <cell r="C137" t="str">
            <v>Participación en el ingreso del 20% mejor remunerado de la población</v>
          </cell>
          <cell r="D137" t="str">
            <v>SI.DST.05TH.20</v>
          </cell>
        </row>
        <row r="138">
          <cell r="B138" t="str">
            <v>LDC</v>
          </cell>
          <cell r="C138" t="str">
            <v>Participación en el ingreso del 20% mejor remunerado de la población</v>
          </cell>
          <cell r="D138" t="str">
            <v>SI.DST.05TH.20</v>
          </cell>
        </row>
        <row r="139">
          <cell r="B139" t="str">
            <v>LIC</v>
          </cell>
          <cell r="C139" t="str">
            <v>Participación en el ingreso del 20% mejor remunerado de la población</v>
          </cell>
          <cell r="D139" t="str">
            <v>SI.DST.05TH.20</v>
          </cell>
        </row>
        <row r="140">
          <cell r="B140" t="str">
            <v>LIE</v>
          </cell>
          <cell r="C140" t="str">
            <v>Participación en el ingreso del 20% mejor remunerado de la población</v>
          </cell>
          <cell r="D140" t="str">
            <v>SI.DST.05TH.20</v>
          </cell>
        </row>
        <row r="141">
          <cell r="B141" t="str">
            <v>LKA</v>
          </cell>
          <cell r="C141" t="str">
            <v>Participación en el ingreso del 20% mejor remunerado de la población</v>
          </cell>
          <cell r="D141" t="str">
            <v>SI.DST.05TH.20</v>
          </cell>
          <cell r="AD141">
            <v>41.12</v>
          </cell>
          <cell r="AJ141">
            <v>41.5</v>
          </cell>
          <cell r="AO141">
            <v>43.91</v>
          </cell>
          <cell r="AU141">
            <v>48.44</v>
          </cell>
          <cell r="AZ141">
            <v>47.79</v>
          </cell>
          <cell r="BC141">
            <v>44.59</v>
          </cell>
        </row>
        <row r="142">
          <cell r="B142" t="str">
            <v>LMC</v>
          </cell>
          <cell r="C142" t="str">
            <v>Participación en el ingreso del 20% mejor remunerado de la población</v>
          </cell>
          <cell r="D142" t="str">
            <v>SI.DST.05TH.20</v>
          </cell>
        </row>
        <row r="143">
          <cell r="B143" t="str">
            <v>LMY</v>
          </cell>
          <cell r="C143" t="str">
            <v>Participación en el ingreso del 20% mejor remunerado de la población</v>
          </cell>
          <cell r="D143" t="str">
            <v>SI.DST.05TH.20</v>
          </cell>
        </row>
        <row r="144">
          <cell r="B144" t="str">
            <v>LSO</v>
          </cell>
          <cell r="C144" t="str">
            <v>Participación en el ingreso del 20% mejor remunerado de la población</v>
          </cell>
          <cell r="D144" t="str">
            <v>SI.DST.05TH.20</v>
          </cell>
          <cell r="AF144">
            <v>59.99</v>
          </cell>
          <cell r="AL144">
            <v>62.18</v>
          </cell>
          <cell r="AM144">
            <v>66.58</v>
          </cell>
          <cell r="AV144">
            <v>56.35</v>
          </cell>
        </row>
        <row r="145">
          <cell r="B145" t="str">
            <v>LTU</v>
          </cell>
          <cell r="C145" t="str">
            <v>Participación en el ingreso del 20% mejor remunerado de la población</v>
          </cell>
          <cell r="D145" t="str">
            <v>SI.DST.05TH.20</v>
          </cell>
          <cell r="AG145">
            <v>32.89</v>
          </cell>
          <cell r="AL145">
            <v>41.9</v>
          </cell>
          <cell r="AO145">
            <v>40.33</v>
          </cell>
          <cell r="AQ145">
            <v>38.619999999999997</v>
          </cell>
          <cell r="AS145">
            <v>40</v>
          </cell>
          <cell r="AT145">
            <v>40.33</v>
          </cell>
          <cell r="AU145">
            <v>40.29</v>
          </cell>
          <cell r="AW145">
            <v>42.97</v>
          </cell>
          <cell r="BA145">
            <v>44.4</v>
          </cell>
        </row>
        <row r="146">
          <cell r="B146" t="str">
            <v>LUX</v>
          </cell>
          <cell r="C146" t="str">
            <v>Participación en el ingreso del 20% mejor remunerado de la población</v>
          </cell>
          <cell r="D146" t="str">
            <v>SI.DST.05TH.20</v>
          </cell>
          <cell r="AS146">
            <v>38.85</v>
          </cell>
        </row>
        <row r="147">
          <cell r="B147" t="str">
            <v>LVA</v>
          </cell>
          <cell r="C147" t="str">
            <v>Participación en el ingreso del 20% mejor remunerado de la población</v>
          </cell>
          <cell r="D147" t="str">
            <v>SI.DST.05TH.20</v>
          </cell>
          <cell r="AG147">
            <v>32.729999999999997</v>
          </cell>
          <cell r="AL147">
            <v>36.75</v>
          </cell>
          <cell r="AN147">
            <v>39.19</v>
          </cell>
          <cell r="AO147">
            <v>39.54</v>
          </cell>
          <cell r="AP147">
            <v>39.619999999999997</v>
          </cell>
          <cell r="AQ147">
            <v>41.07</v>
          </cell>
          <cell r="AU147">
            <v>43.24</v>
          </cell>
          <cell r="AV147">
            <v>44.66</v>
          </cell>
          <cell r="AW147">
            <v>42.88</v>
          </cell>
          <cell r="AZ147">
            <v>43.37</v>
          </cell>
          <cell r="BA147">
            <v>43.6</v>
          </cell>
          <cell r="BB147">
            <v>42.12</v>
          </cell>
        </row>
        <row r="148">
          <cell r="B148" t="str">
            <v>MAC</v>
          </cell>
          <cell r="C148" t="str">
            <v>Participación en el ingreso del 20% mejor remunerado de la población</v>
          </cell>
          <cell r="D148" t="str">
            <v>SI.DST.05TH.20</v>
          </cell>
        </row>
        <row r="149">
          <cell r="B149" t="str">
            <v>MAF</v>
          </cell>
          <cell r="C149" t="str">
            <v>Participación en el ingreso del 20% mejor remunerado de la población</v>
          </cell>
          <cell r="D149" t="str">
            <v>SI.DST.05TH.20</v>
          </cell>
        </row>
        <row r="150">
          <cell r="B150" t="str">
            <v>MAR</v>
          </cell>
          <cell r="C150" t="str">
            <v>Participación en el ingreso del 20% mejor remunerado de la población</v>
          </cell>
          <cell r="D150" t="str">
            <v>SI.DST.05TH.20</v>
          </cell>
          <cell r="AD150">
            <v>46.15</v>
          </cell>
          <cell r="AJ150">
            <v>46.3</v>
          </cell>
          <cell r="AR150">
            <v>46.53</v>
          </cell>
          <cell r="AT150">
            <v>47.7</v>
          </cell>
          <cell r="AZ150">
            <v>47.88</v>
          </cell>
        </row>
        <row r="151">
          <cell r="B151" t="str">
            <v>MCA</v>
          </cell>
          <cell r="C151" t="str">
            <v>Participación en el ingreso del 20% mejor remunerado de la población</v>
          </cell>
          <cell r="D151" t="str">
            <v>SI.DST.05TH.20</v>
          </cell>
        </row>
        <row r="152">
          <cell r="B152" t="str">
            <v>MCO</v>
          </cell>
          <cell r="C152" t="str">
            <v>Participación en el ingreso del 20% mejor remunerado de la población</v>
          </cell>
          <cell r="D152" t="str">
            <v>SI.DST.05TH.20</v>
          </cell>
        </row>
        <row r="153">
          <cell r="B153" t="str">
            <v>MDA</v>
          </cell>
          <cell r="C153" t="str">
            <v>Participación en el ingreso del 20% mejor remunerado de la población</v>
          </cell>
          <cell r="D153" t="str">
            <v>SI.DST.05TH.20</v>
          </cell>
          <cell r="AG153">
            <v>34.18</v>
          </cell>
          <cell r="AK153">
            <v>41.41</v>
          </cell>
          <cell r="AP153">
            <v>43.83</v>
          </cell>
          <cell r="AQ153">
            <v>45.93</v>
          </cell>
          <cell r="AR153">
            <v>46.21</v>
          </cell>
          <cell r="AT153">
            <v>45.78</v>
          </cell>
          <cell r="AU153">
            <v>44.09</v>
          </cell>
          <cell r="AV153">
            <v>43.48</v>
          </cell>
          <cell r="AW153">
            <v>43.64</v>
          </cell>
          <cell r="AX153">
            <v>43.7</v>
          </cell>
          <cell r="AY153">
            <v>43.41</v>
          </cell>
          <cell r="AZ153">
            <v>42.76</v>
          </cell>
          <cell r="BA153">
            <v>42.92</v>
          </cell>
          <cell r="BB153">
            <v>41.57</v>
          </cell>
          <cell r="BC153">
            <v>41.15</v>
          </cell>
        </row>
        <row r="154">
          <cell r="B154" t="str">
            <v>MDG</v>
          </cell>
          <cell r="C154" t="str">
            <v>Participación en el ingreso del 20% mejor remunerado de la población</v>
          </cell>
          <cell r="D154" t="str">
            <v>SI.DST.05TH.20</v>
          </cell>
          <cell r="Y154">
            <v>52.52</v>
          </cell>
          <cell r="AL154">
            <v>51.85</v>
          </cell>
          <cell r="AP154">
            <v>45.7</v>
          </cell>
          <cell r="AR154">
            <v>48.26</v>
          </cell>
          <cell r="AT154">
            <v>53.33</v>
          </cell>
          <cell r="AX154">
            <v>53.49</v>
          </cell>
          <cell r="BC154">
            <v>50.14</v>
          </cell>
        </row>
        <row r="155">
          <cell r="B155" t="str">
            <v>MDV</v>
          </cell>
          <cell r="C155" t="str">
            <v>Participación en el ingreso del 20% mejor remunerado de la población</v>
          </cell>
          <cell r="D155" t="str">
            <v>SI.DST.05TH.20</v>
          </cell>
          <cell r="AQ155">
            <v>65.739999999999995</v>
          </cell>
          <cell r="AW155">
            <v>44.24</v>
          </cell>
        </row>
        <row r="156">
          <cell r="B156" t="str">
            <v>MEA</v>
          </cell>
          <cell r="C156" t="str">
            <v>Participación en el ingreso del 20% mejor remunerado de la población</v>
          </cell>
          <cell r="D156" t="str">
            <v>SI.DST.05TH.20</v>
          </cell>
        </row>
        <row r="157">
          <cell r="B157" t="str">
            <v>MEX</v>
          </cell>
          <cell r="C157" t="str">
            <v>Participación en el ingreso del 20% mejor remunerado de la población</v>
          </cell>
          <cell r="D157" t="str">
            <v>SI.DST.05TH.20</v>
          </cell>
          <cell r="AC157">
            <v>51.67</v>
          </cell>
          <cell r="AH157">
            <v>32.090000000000003</v>
          </cell>
          <cell r="AK157">
            <v>56.02</v>
          </cell>
          <cell r="AM157">
            <v>56.89</v>
          </cell>
          <cell r="AO157">
            <v>53.72</v>
          </cell>
          <cell r="AQ157">
            <v>53.83</v>
          </cell>
          <cell r="AS157">
            <v>56.58</v>
          </cell>
          <cell r="AU157">
            <v>54.83</v>
          </cell>
          <cell r="AW157">
            <v>51.18</v>
          </cell>
          <cell r="AX157">
            <v>55.82</v>
          </cell>
          <cell r="AY157">
            <v>53.64</v>
          </cell>
          <cell r="BA157">
            <v>53.67</v>
          </cell>
          <cell r="BC157">
            <v>52.75</v>
          </cell>
        </row>
        <row r="158">
          <cell r="B158" t="str">
            <v>MHL</v>
          </cell>
          <cell r="C158" t="str">
            <v>Participación en el ingreso del 20% mejor remunerado de la población</v>
          </cell>
          <cell r="D158" t="str">
            <v>SI.DST.05TH.20</v>
          </cell>
          <cell r="AR158">
            <v>74.91</v>
          </cell>
        </row>
        <row r="159">
          <cell r="B159" t="str">
            <v>MIC</v>
          </cell>
          <cell r="C159" t="str">
            <v>Participación en el ingreso del 20% mejor remunerado de la población</v>
          </cell>
          <cell r="D159" t="str">
            <v>SI.DST.05TH.20</v>
          </cell>
        </row>
        <row r="160">
          <cell r="B160" t="str">
            <v>MKD</v>
          </cell>
          <cell r="C160" t="str">
            <v>Participación en el ingreso del 20% mejor remunerado de la población</v>
          </cell>
          <cell r="D160" t="str">
            <v>SI.DST.05TH.20</v>
          </cell>
          <cell r="AQ160">
            <v>36.68</v>
          </cell>
          <cell r="AS160">
            <v>41.21</v>
          </cell>
          <cell r="AU160">
            <v>45.21</v>
          </cell>
          <cell r="AV160">
            <v>45.46</v>
          </cell>
          <cell r="AW160">
            <v>44.97</v>
          </cell>
          <cell r="AX160">
            <v>45.34</v>
          </cell>
          <cell r="AY160">
            <v>48.64</v>
          </cell>
          <cell r="BA160">
            <v>50.28</v>
          </cell>
          <cell r="BB160">
            <v>48.87</v>
          </cell>
          <cell r="BC160">
            <v>48.98</v>
          </cell>
        </row>
        <row r="161">
          <cell r="B161" t="str">
            <v>MLI</v>
          </cell>
          <cell r="C161" t="str">
            <v>Participación en el ingreso del 20% mejor remunerado de la población</v>
          </cell>
          <cell r="D161" t="str">
            <v>SI.DST.05TH.20</v>
          </cell>
          <cell r="AM161">
            <v>56.13</v>
          </cell>
          <cell r="AT161">
            <v>46.65</v>
          </cell>
          <cell r="AY161">
            <v>46.01</v>
          </cell>
          <cell r="BC161">
            <v>41.3</v>
          </cell>
        </row>
        <row r="162">
          <cell r="B162" t="str">
            <v>MLT</v>
          </cell>
          <cell r="C162" t="str">
            <v>Participación en el ingreso del 20% mejor remunerado de la población</v>
          </cell>
          <cell r="D162" t="str">
            <v>SI.DST.05TH.20</v>
          </cell>
        </row>
        <row r="163">
          <cell r="B163" t="str">
            <v>MMR</v>
          </cell>
          <cell r="C163" t="str">
            <v>Participación en el ingreso del 20% mejor remunerado de la población</v>
          </cell>
          <cell r="D163" t="str">
            <v>SI.DST.05TH.20</v>
          </cell>
        </row>
        <row r="164">
          <cell r="B164" t="str">
            <v>MNA</v>
          </cell>
          <cell r="C164" t="str">
            <v>Participación en el ingreso del 20% mejor remunerado de la población</v>
          </cell>
          <cell r="D164" t="str">
            <v>SI.DST.05TH.20</v>
          </cell>
        </row>
        <row r="165">
          <cell r="B165" t="str">
            <v>MNE</v>
          </cell>
          <cell r="C165" t="str">
            <v>Participación en el ingreso del 20% mejor remunerado de la población</v>
          </cell>
          <cell r="D165" t="str">
            <v>SI.DST.05TH.20</v>
          </cell>
          <cell r="AX165">
            <v>38.869999999999997</v>
          </cell>
          <cell r="AY165">
            <v>38.090000000000003</v>
          </cell>
          <cell r="AZ165">
            <v>38.86</v>
          </cell>
          <cell r="BA165">
            <v>38.770000000000003</v>
          </cell>
          <cell r="BB165">
            <v>38.92</v>
          </cell>
          <cell r="BC165">
            <v>37.26</v>
          </cell>
        </row>
        <row r="166">
          <cell r="B166" t="str">
            <v>MNG</v>
          </cell>
          <cell r="C166" t="str">
            <v>Participación en el ingreso del 20% mejor remunerado de la población</v>
          </cell>
          <cell r="D166" t="str">
            <v>SI.DST.05TH.20</v>
          </cell>
          <cell r="AN166">
            <v>40.76</v>
          </cell>
          <cell r="AQ166">
            <v>38.15</v>
          </cell>
          <cell r="AU166">
            <v>40.49</v>
          </cell>
          <cell r="BA166">
            <v>44.04</v>
          </cell>
        </row>
        <row r="167">
          <cell r="B167" t="str">
            <v>MNP</v>
          </cell>
          <cell r="C167" t="str">
            <v>Participación en el ingreso del 20% mejor remunerado de la población</v>
          </cell>
          <cell r="D167" t="str">
            <v>SI.DST.05TH.20</v>
          </cell>
        </row>
        <row r="168">
          <cell r="B168" t="str">
            <v>MOZ</v>
          </cell>
          <cell r="C168" t="str">
            <v>Participación en el ingreso del 20% mejor remunerado de la población</v>
          </cell>
          <cell r="D168" t="str">
            <v>SI.DST.05TH.20</v>
          </cell>
          <cell r="AO168">
            <v>50.69</v>
          </cell>
          <cell r="AV168">
            <v>53.29</v>
          </cell>
          <cell r="BA168">
            <v>51.46</v>
          </cell>
        </row>
        <row r="169">
          <cell r="B169" t="str">
            <v>MRT</v>
          </cell>
          <cell r="C169" t="str">
            <v>Participación en el ingreso del 20% mejor remunerado de la población</v>
          </cell>
          <cell r="D169" t="str">
            <v>SI.DST.05TH.20</v>
          </cell>
          <cell r="AF169">
            <v>48.64</v>
          </cell>
          <cell r="AL169">
            <v>56.06</v>
          </cell>
          <cell r="AO169">
            <v>44.07</v>
          </cell>
          <cell r="AS169">
            <v>45.66</v>
          </cell>
          <cell r="AW169">
            <v>48.02</v>
          </cell>
          <cell r="BA169">
            <v>46.98</v>
          </cell>
        </row>
        <row r="170">
          <cell r="B170" t="str">
            <v>MUS</v>
          </cell>
          <cell r="C170" t="str">
            <v>Participación en el ingreso del 20% mejor remunerado de la población</v>
          </cell>
          <cell r="D170" t="str">
            <v>SI.DST.05TH.20</v>
          </cell>
        </row>
        <row r="171">
          <cell r="B171" t="str">
            <v>MWI</v>
          </cell>
          <cell r="C171" t="str">
            <v>Participación en el ingreso del 20% mejor remunerado de la población</v>
          </cell>
          <cell r="D171" t="str">
            <v>SI.DST.05TH.20</v>
          </cell>
          <cell r="AQ171">
            <v>55.98</v>
          </cell>
          <cell r="AW171">
            <v>46.53</v>
          </cell>
          <cell r="BC171">
            <v>50.16</v>
          </cell>
        </row>
        <row r="172">
          <cell r="B172" t="str">
            <v>MYS</v>
          </cell>
          <cell r="C172" t="str">
            <v>Participación en el ingreso del 20% mejor remunerado de la población</v>
          </cell>
          <cell r="D172" t="str">
            <v>SI.DST.05TH.20</v>
          </cell>
          <cell r="AC172">
            <v>53.94</v>
          </cell>
          <cell r="AF172">
            <v>52.67</v>
          </cell>
          <cell r="AH172">
            <v>52</v>
          </cell>
          <cell r="AK172">
            <v>53.12</v>
          </cell>
          <cell r="AN172">
            <v>53.82</v>
          </cell>
          <cell r="AP172">
            <v>54.34</v>
          </cell>
          <cell r="AW172">
            <v>44.78</v>
          </cell>
          <cell r="AZ172">
            <v>51.4</v>
          </cell>
          <cell r="BB172">
            <v>51.45</v>
          </cell>
        </row>
        <row r="173">
          <cell r="B173" t="str">
            <v>NAC</v>
          </cell>
          <cell r="C173" t="str">
            <v>Participación en el ingreso del 20% mejor remunerado de la población</v>
          </cell>
          <cell r="D173" t="str">
            <v>SI.DST.05TH.20</v>
          </cell>
        </row>
        <row r="174">
          <cell r="B174" t="str">
            <v>NAM</v>
          </cell>
          <cell r="C174" t="str">
            <v>Participación en el ingreso del 20% mejor remunerado de la población</v>
          </cell>
          <cell r="D174" t="str">
            <v>SI.DST.05TH.20</v>
          </cell>
          <cell r="AL174">
            <v>78.25</v>
          </cell>
          <cell r="AW174">
            <v>68.62</v>
          </cell>
        </row>
        <row r="175">
          <cell r="B175" t="str">
            <v>NCL</v>
          </cell>
          <cell r="C175" t="str">
            <v>Participación en el ingreso del 20% mejor remunerado de la población</v>
          </cell>
          <cell r="D175" t="str">
            <v>SI.DST.05TH.20</v>
          </cell>
        </row>
        <row r="176">
          <cell r="B176" t="str">
            <v>NER</v>
          </cell>
          <cell r="C176" t="str">
            <v>Participación en el ingreso del 20% mejor remunerado de la población</v>
          </cell>
          <cell r="D176" t="str">
            <v>SI.DST.05TH.20</v>
          </cell>
          <cell r="AK176">
            <v>43.91</v>
          </cell>
          <cell r="AM176">
            <v>48.13</v>
          </cell>
          <cell r="AX176">
            <v>50.32</v>
          </cell>
          <cell r="BA176">
            <v>43.06</v>
          </cell>
        </row>
        <row r="177">
          <cell r="B177" t="str">
            <v>NGA</v>
          </cell>
          <cell r="C177" t="str">
            <v>Participación en el ingreso del 20% mejor remunerado de la población</v>
          </cell>
          <cell r="D177" t="str">
            <v>SI.DST.05TH.20</v>
          </cell>
          <cell r="AE177">
            <v>45.01</v>
          </cell>
          <cell r="AK177">
            <v>49.37</v>
          </cell>
          <cell r="AO177">
            <v>52.11</v>
          </cell>
          <cell r="AW177">
            <v>48.61</v>
          </cell>
          <cell r="BC177">
            <v>54.01</v>
          </cell>
        </row>
        <row r="178">
          <cell r="B178" t="str">
            <v>NIC</v>
          </cell>
          <cell r="C178" t="str">
            <v>Participación en el ingreso del 20% mejor remunerado de la población</v>
          </cell>
          <cell r="D178" t="str">
            <v>SI.DST.05TH.20</v>
          </cell>
          <cell r="AL178">
            <v>55.24</v>
          </cell>
          <cell r="AQ178">
            <v>51.18</v>
          </cell>
          <cell r="AT178">
            <v>49.27</v>
          </cell>
          <cell r="AX178">
            <v>47.24</v>
          </cell>
        </row>
        <row r="179">
          <cell r="B179" t="str">
            <v>NLD</v>
          </cell>
          <cell r="C179" t="str">
            <v>Participación en el ingreso del 20% mejor remunerado de la población</v>
          </cell>
          <cell r="D179" t="str">
            <v>SI.DST.05TH.20</v>
          </cell>
          <cell r="AR179">
            <v>38.68</v>
          </cell>
        </row>
        <row r="180">
          <cell r="B180" t="str">
            <v>NOC</v>
          </cell>
          <cell r="C180" t="str">
            <v>Participación en el ingreso del 20% mejor remunerado de la población</v>
          </cell>
          <cell r="D180" t="str">
            <v>SI.DST.05TH.20</v>
          </cell>
        </row>
        <row r="181">
          <cell r="B181" t="str">
            <v>NOR</v>
          </cell>
          <cell r="C181" t="str">
            <v>Participación en el ingreso del 20% mejor remunerado de la población</v>
          </cell>
          <cell r="D181" t="str">
            <v>SI.DST.05TH.20</v>
          </cell>
          <cell r="AS181">
            <v>37.229999999999997</v>
          </cell>
        </row>
        <row r="182">
          <cell r="B182" t="str">
            <v>NPL</v>
          </cell>
          <cell r="C182" t="str">
            <v>Participación en el ingreso del 20% mejor remunerado de la población</v>
          </cell>
          <cell r="D182" t="str">
            <v>SI.DST.05TH.20</v>
          </cell>
          <cell r="AD182">
            <v>39.5</v>
          </cell>
          <cell r="AO182">
            <v>43.52</v>
          </cell>
          <cell r="AV182">
            <v>50.98</v>
          </cell>
          <cell r="BC182">
            <v>41.46</v>
          </cell>
        </row>
        <row r="183">
          <cell r="B183" t="str">
            <v>NZL</v>
          </cell>
          <cell r="C183" t="str">
            <v>Participación en el ingreso del 20% mejor remunerado de la población</v>
          </cell>
          <cell r="D183" t="str">
            <v>SI.DST.05TH.20</v>
          </cell>
          <cell r="AP183">
            <v>43.76</v>
          </cell>
        </row>
        <row r="184">
          <cell r="B184" t="str">
            <v>OEC</v>
          </cell>
          <cell r="C184" t="str">
            <v>Participación en el ingreso del 20% mejor remunerado de la población</v>
          </cell>
          <cell r="D184" t="str">
            <v>SI.DST.05TH.20</v>
          </cell>
        </row>
        <row r="185">
          <cell r="B185" t="str">
            <v>OED</v>
          </cell>
          <cell r="C185" t="str">
            <v>Participación en el ingreso del 20% mejor remunerado de la población</v>
          </cell>
          <cell r="D185" t="str">
            <v>SI.DST.05TH.20</v>
          </cell>
        </row>
        <row r="186">
          <cell r="B186" t="str">
            <v>OMN</v>
          </cell>
          <cell r="C186" t="str">
            <v>Participación en el ingreso del 20% mejor remunerado de la población</v>
          </cell>
          <cell r="D186" t="str">
            <v>SI.DST.05TH.20</v>
          </cell>
        </row>
        <row r="187">
          <cell r="B187" t="str">
            <v>OSS</v>
          </cell>
          <cell r="C187" t="str">
            <v>Participación en el ingreso del 20% mejor remunerado de la población</v>
          </cell>
          <cell r="D187" t="str">
            <v>SI.DST.05TH.20</v>
          </cell>
        </row>
        <row r="188">
          <cell r="B188" t="str">
            <v>PAK</v>
          </cell>
          <cell r="C188" t="str">
            <v>Participación en el ingreso del 20% mejor remunerado de la población</v>
          </cell>
          <cell r="D188" t="str">
            <v>SI.DST.05TH.20</v>
          </cell>
          <cell r="AF188">
            <v>42.08</v>
          </cell>
          <cell r="AJ188">
            <v>41.68</v>
          </cell>
          <cell r="AP188">
            <v>38.950000000000003</v>
          </cell>
          <cell r="AR188">
            <v>42.12</v>
          </cell>
          <cell r="AU188">
            <v>40.07</v>
          </cell>
          <cell r="AX188">
            <v>40.71</v>
          </cell>
          <cell r="AY188">
            <v>42.12</v>
          </cell>
          <cell r="BA188">
            <v>39.979999999999997</v>
          </cell>
        </row>
        <row r="189">
          <cell r="B189" t="str">
            <v>PAN</v>
          </cell>
          <cell r="C189" t="str">
            <v>Participación en el ingreso del 20% mejor remunerado de la población</v>
          </cell>
          <cell r="D189" t="str">
            <v>SI.DST.05TH.20</v>
          </cell>
          <cell r="X189">
            <v>53.43</v>
          </cell>
          <cell r="AH189">
            <v>60.19</v>
          </cell>
          <cell r="AJ189">
            <v>60.56</v>
          </cell>
          <cell r="AN189">
            <v>60.46</v>
          </cell>
          <cell r="AP189">
            <v>61.23</v>
          </cell>
          <cell r="AQ189">
            <v>60.64</v>
          </cell>
          <cell r="AT189">
            <v>60.37</v>
          </cell>
          <cell r="AU189">
            <v>60.38</v>
          </cell>
          <cell r="AV189">
            <v>60.16</v>
          </cell>
          <cell r="AW189">
            <v>58.97</v>
          </cell>
          <cell r="AX189">
            <v>57.89</v>
          </cell>
          <cell r="AY189">
            <v>58.83</v>
          </cell>
          <cell r="BB189">
            <v>56.71</v>
          </cell>
          <cell r="BC189">
            <v>56.38</v>
          </cell>
        </row>
        <row r="190">
          <cell r="B190" t="str">
            <v>PER</v>
          </cell>
          <cell r="C190" t="str">
            <v>Participación en el ingreso del 20% mejor remunerado de la población</v>
          </cell>
          <cell r="D190" t="str">
            <v>SI.DST.05TH.20</v>
          </cell>
          <cell r="AE190">
            <v>51.3</v>
          </cell>
          <cell r="AM190">
            <v>50.38</v>
          </cell>
          <cell r="AP190">
            <v>42.73</v>
          </cell>
          <cell r="AQ190">
            <v>60.33</v>
          </cell>
          <cell r="AR190">
            <v>60.72</v>
          </cell>
          <cell r="AS190">
            <v>54.89</v>
          </cell>
          <cell r="AT190">
            <v>58.25</v>
          </cell>
          <cell r="AU190">
            <v>59.67</v>
          </cell>
          <cell r="AV190">
            <v>59.78</v>
          </cell>
          <cell r="AW190">
            <v>55.21</v>
          </cell>
          <cell r="AX190">
            <v>55.93</v>
          </cell>
          <cell r="AY190">
            <v>55.55</v>
          </cell>
          <cell r="AZ190">
            <v>55.88</v>
          </cell>
          <cell r="BA190">
            <v>53.39</v>
          </cell>
          <cell r="BB190">
            <v>53.45</v>
          </cell>
          <cell r="BC190">
            <v>52.59</v>
          </cell>
        </row>
        <row r="191">
          <cell r="B191" t="str">
            <v>PHL</v>
          </cell>
          <cell r="C191" t="str">
            <v>Participación en el ingreso del 20% mejor remunerado de la población</v>
          </cell>
          <cell r="D191" t="str">
            <v>SI.DST.05TH.20</v>
          </cell>
          <cell r="AD191">
            <v>48.08</v>
          </cell>
          <cell r="AG191">
            <v>47.77</v>
          </cell>
          <cell r="AJ191">
            <v>50.46</v>
          </cell>
          <cell r="AM191">
            <v>49.54</v>
          </cell>
          <cell r="AP191">
            <v>52.33</v>
          </cell>
          <cell r="AS191">
            <v>52.3</v>
          </cell>
          <cell r="AV191">
            <v>50.68</v>
          </cell>
          <cell r="AY191">
            <v>50.41</v>
          </cell>
          <cell r="BB191">
            <v>49.69</v>
          </cell>
        </row>
        <row r="192">
          <cell r="B192" t="str">
            <v>PLW</v>
          </cell>
          <cell r="C192" t="str">
            <v>Participación en el ingreso del 20% mejor remunerado de la población</v>
          </cell>
          <cell r="D192" t="str">
            <v>SI.DST.05TH.20</v>
          </cell>
        </row>
        <row r="193">
          <cell r="B193" t="str">
            <v>PNG</v>
          </cell>
          <cell r="C193" t="str">
            <v>Participación en el ingreso del 20% mejor remunerado de la población</v>
          </cell>
          <cell r="D193" t="str">
            <v>SI.DST.05TH.20</v>
          </cell>
          <cell r="AO193">
            <v>56.35</v>
          </cell>
        </row>
        <row r="194">
          <cell r="B194" t="str">
            <v>POL</v>
          </cell>
          <cell r="C194" t="str">
            <v>Participación en el ingreso del 20% mejor remunerado de la población</v>
          </cell>
          <cell r="D194" t="str">
            <v>SI.DST.05TH.20</v>
          </cell>
          <cell r="AD194">
            <v>34.97</v>
          </cell>
          <cell r="AF194">
            <v>35.380000000000003</v>
          </cell>
          <cell r="AH194">
            <v>36.06</v>
          </cell>
          <cell r="AK194">
            <v>35.92</v>
          </cell>
          <cell r="AL194">
            <v>38.93</v>
          </cell>
          <cell r="AO194">
            <v>41.07</v>
          </cell>
          <cell r="AQ194">
            <v>40.99</v>
          </cell>
          <cell r="AR194">
            <v>41.03</v>
          </cell>
          <cell r="AS194">
            <v>41.1</v>
          </cell>
          <cell r="AT194">
            <v>40.96</v>
          </cell>
          <cell r="AU194">
            <v>41.98</v>
          </cell>
          <cell r="AW194">
            <v>43.16</v>
          </cell>
          <cell r="AX194">
            <v>42.38</v>
          </cell>
          <cell r="AY194">
            <v>42.01</v>
          </cell>
          <cell r="AZ194">
            <v>42</v>
          </cell>
          <cell r="BA194">
            <v>42.17</v>
          </cell>
          <cell r="BB194">
            <v>42.11</v>
          </cell>
          <cell r="BC194">
            <v>41.79</v>
          </cell>
        </row>
        <row r="195">
          <cell r="B195" t="str">
            <v>PRI</v>
          </cell>
          <cell r="C195" t="str">
            <v>Participación en el ingreso del 20% mejor remunerado de la población</v>
          </cell>
          <cell r="D195" t="str">
            <v>SI.DST.05TH.20</v>
          </cell>
        </row>
        <row r="196">
          <cell r="B196" t="str">
            <v>PRK</v>
          </cell>
          <cell r="C196" t="str">
            <v>Participación en el ingreso del 20% mejor remunerado de la población</v>
          </cell>
          <cell r="D196" t="str">
            <v>SI.DST.05TH.20</v>
          </cell>
        </row>
        <row r="197">
          <cell r="B197" t="str">
            <v>PRT</v>
          </cell>
          <cell r="C197" t="str">
            <v>Participación en el ingreso del 20% mejor remunerado de la población</v>
          </cell>
          <cell r="D197" t="str">
            <v>SI.DST.05TH.20</v>
          </cell>
          <cell r="AP197">
            <v>45.87</v>
          </cell>
        </row>
        <row r="198">
          <cell r="B198" t="str">
            <v>PRY</v>
          </cell>
          <cell r="C198" t="str">
            <v>Participación en el ingreso del 20% mejor remunerado de la población</v>
          </cell>
          <cell r="D198" t="str">
            <v>SI.DST.05TH.20</v>
          </cell>
          <cell r="AI198">
            <v>47.1</v>
          </cell>
          <cell r="AN198">
            <v>61.74</v>
          </cell>
          <cell r="AQ198">
            <v>59.75</v>
          </cell>
          <cell r="AR198">
            <v>60.29</v>
          </cell>
          <cell r="AT198">
            <v>60.04</v>
          </cell>
          <cell r="AU198">
            <v>60.11</v>
          </cell>
          <cell r="AV198">
            <v>60.93</v>
          </cell>
          <cell r="AW198">
            <v>58.32</v>
          </cell>
          <cell r="AX198">
            <v>56.82</v>
          </cell>
          <cell r="AY198">
            <v>58.77</v>
          </cell>
          <cell r="AZ198">
            <v>57.5</v>
          </cell>
          <cell r="BA198">
            <v>56.53</v>
          </cell>
          <cell r="BB198">
            <v>55.07</v>
          </cell>
          <cell r="BC198">
            <v>56.43</v>
          </cell>
        </row>
        <row r="199">
          <cell r="B199" t="str">
            <v>PSS</v>
          </cell>
          <cell r="C199" t="str">
            <v>Participación en el ingreso del 20% mejor remunerado de la población</v>
          </cell>
          <cell r="D199" t="str">
            <v>SI.DST.05TH.20</v>
          </cell>
        </row>
        <row r="200">
          <cell r="B200" t="str">
            <v>PYF</v>
          </cell>
          <cell r="C200" t="str">
            <v>Participación en el ingreso del 20% mejor remunerado de la población</v>
          </cell>
          <cell r="D200" t="str">
            <v>SI.DST.05TH.20</v>
          </cell>
        </row>
        <row r="201">
          <cell r="B201" t="str">
            <v>QAT</v>
          </cell>
          <cell r="C201" t="str">
            <v>Participación en el ingreso del 20% mejor remunerado de la población</v>
          </cell>
          <cell r="D201" t="str">
            <v>SI.DST.05TH.20</v>
          </cell>
          <cell r="AZ201">
            <v>52</v>
          </cell>
        </row>
        <row r="202">
          <cell r="B202" t="str">
            <v>ROU</v>
          </cell>
          <cell r="C202" t="str">
            <v>Participación en el ingreso del 20% mejor remunerado de la población</v>
          </cell>
          <cell r="D202" t="str">
            <v>SI.DST.05TH.20</v>
          </cell>
          <cell r="AH202">
            <v>33.340000000000003</v>
          </cell>
          <cell r="AK202">
            <v>34.76</v>
          </cell>
          <cell r="AM202">
            <v>37.28</v>
          </cell>
          <cell r="AQ202">
            <v>38.18</v>
          </cell>
          <cell r="AS202">
            <v>38.409999999999997</v>
          </cell>
          <cell r="AT202">
            <v>38.700000000000003</v>
          </cell>
          <cell r="AU202">
            <v>39.4</v>
          </cell>
          <cell r="AV202">
            <v>39.200000000000003</v>
          </cell>
          <cell r="AW202">
            <v>39.729999999999997</v>
          </cell>
          <cell r="AX202">
            <v>39.89</v>
          </cell>
          <cell r="AY202">
            <v>40.22</v>
          </cell>
          <cell r="AZ202">
            <v>40.33</v>
          </cell>
          <cell r="BA202">
            <v>39.29</v>
          </cell>
          <cell r="BB202">
            <v>38.299999999999997</v>
          </cell>
          <cell r="BC202">
            <v>33.69</v>
          </cell>
        </row>
        <row r="203">
          <cell r="B203" t="str">
            <v>RUS</v>
          </cell>
          <cell r="C203" t="str">
            <v>Participación en el ingreso del 20% mejor remunerado de la población</v>
          </cell>
          <cell r="D203" t="str">
            <v>SI.DST.05TH.20</v>
          </cell>
          <cell r="AG203">
            <v>33.630000000000003</v>
          </cell>
          <cell r="AL203">
            <v>53.34</v>
          </cell>
          <cell r="AO203">
            <v>51.05</v>
          </cell>
          <cell r="AR203">
            <v>44.05</v>
          </cell>
          <cell r="AT203">
            <v>46.2</v>
          </cell>
          <cell r="AU203">
            <v>42.91</v>
          </cell>
          <cell r="AV203">
            <v>44.28</v>
          </cell>
          <cell r="AW203">
            <v>44.11</v>
          </cell>
          <cell r="AX203">
            <v>44.43</v>
          </cell>
          <cell r="AY203">
            <v>48.37</v>
          </cell>
          <cell r="AZ203">
            <v>50.03</v>
          </cell>
          <cell r="BA203">
            <v>48.93</v>
          </cell>
          <cell r="BB203">
            <v>47.13</v>
          </cell>
        </row>
        <row r="204">
          <cell r="B204" t="str">
            <v>RWA</v>
          </cell>
          <cell r="C204" t="str">
            <v>Participación en el ingreso del 20% mejor remunerado de la población</v>
          </cell>
          <cell r="D204" t="str">
            <v>SI.DST.05TH.20</v>
          </cell>
          <cell r="AD204">
            <v>38.92</v>
          </cell>
          <cell r="AS204">
            <v>57.16</v>
          </cell>
          <cell r="AY204">
            <v>58.61</v>
          </cell>
        </row>
        <row r="205">
          <cell r="B205" t="str">
            <v>SAS</v>
          </cell>
          <cell r="C205" t="str">
            <v>Participación en el ingreso del 20% mejor remunerado de la población</v>
          </cell>
          <cell r="D205" t="str">
            <v>SI.DST.05TH.20</v>
          </cell>
        </row>
        <row r="206">
          <cell r="B206" t="str">
            <v>SAU</v>
          </cell>
          <cell r="C206" t="str">
            <v>Participación en el ingreso del 20% mejor remunerado de la población</v>
          </cell>
          <cell r="D206" t="str">
            <v>SI.DST.05TH.20</v>
          </cell>
        </row>
        <row r="207">
          <cell r="B207" t="str">
            <v>SCE</v>
          </cell>
          <cell r="C207" t="str">
            <v>Participación en el ingreso del 20% mejor remunerado de la población</v>
          </cell>
          <cell r="D207" t="str">
            <v>SI.DST.05TH.20</v>
          </cell>
        </row>
        <row r="208">
          <cell r="B208" t="str">
            <v>SDN</v>
          </cell>
          <cell r="C208" t="str">
            <v>Participación en el ingreso del 20% mejor remunerado de la población</v>
          </cell>
          <cell r="D208" t="str">
            <v>SI.DST.05TH.20</v>
          </cell>
          <cell r="BB208">
            <v>42.41</v>
          </cell>
        </row>
        <row r="209">
          <cell r="B209" t="str">
            <v>SEN</v>
          </cell>
          <cell r="C209" t="str">
            <v>Participación en el ingreso del 20% mejor remunerado de la población</v>
          </cell>
          <cell r="D209" t="str">
            <v>SI.DST.05TH.20</v>
          </cell>
          <cell r="AJ209">
            <v>58.62</v>
          </cell>
          <cell r="AM209">
            <v>48.43</v>
          </cell>
          <cell r="AT209">
            <v>48.39</v>
          </cell>
          <cell r="AX209">
            <v>45.88</v>
          </cell>
        </row>
        <row r="210">
          <cell r="B210" t="str">
            <v>SGP</v>
          </cell>
          <cell r="C210" t="str">
            <v>Participación en el ingreso del 20% mejor remunerado de la población</v>
          </cell>
          <cell r="D210" t="str">
            <v>SI.DST.05TH.20</v>
          </cell>
          <cell r="AQ210">
            <v>48.97</v>
          </cell>
        </row>
        <row r="211">
          <cell r="B211" t="str">
            <v>SLB</v>
          </cell>
          <cell r="C211" t="str">
            <v>Participación en el ingreso del 20% mejor remunerado de la población</v>
          </cell>
          <cell r="D211" t="str">
            <v>SI.DST.05TH.20</v>
          </cell>
        </row>
        <row r="212">
          <cell r="B212" t="str">
            <v>SLE</v>
          </cell>
          <cell r="C212" t="str">
            <v>Participación en el ingreso del 20% mejor remunerado de la población</v>
          </cell>
          <cell r="D212" t="str">
            <v>SI.DST.05TH.20</v>
          </cell>
          <cell r="AV212">
            <v>49.29</v>
          </cell>
        </row>
        <row r="213">
          <cell r="B213" t="str">
            <v>SLV</v>
          </cell>
          <cell r="C213" t="str">
            <v>Participación en el ingreso del 20% mejor remunerado de la población</v>
          </cell>
          <cell r="D213" t="str">
            <v>SI.DST.05TH.20</v>
          </cell>
          <cell r="AH213">
            <v>51.99</v>
          </cell>
          <cell r="AJ213">
            <v>57.59</v>
          </cell>
          <cell r="AN213">
            <v>54.36</v>
          </cell>
          <cell r="AO213">
            <v>55.72</v>
          </cell>
          <cell r="AQ213">
            <v>57.46</v>
          </cell>
          <cell r="AR213">
            <v>55.7</v>
          </cell>
          <cell r="AT213">
            <v>56.84</v>
          </cell>
          <cell r="AU213">
            <v>56.33</v>
          </cell>
          <cell r="AV213">
            <v>54.32</v>
          </cell>
          <cell r="AW213">
            <v>52.93</v>
          </cell>
          <cell r="AX213">
            <v>54.22</v>
          </cell>
          <cell r="AY213">
            <v>51.65</v>
          </cell>
          <cell r="AZ213">
            <v>52.04</v>
          </cell>
          <cell r="BA213">
            <v>52.12</v>
          </cell>
          <cell r="BB213">
            <v>53.09</v>
          </cell>
        </row>
        <row r="214">
          <cell r="B214" t="str">
            <v>SMR</v>
          </cell>
          <cell r="C214" t="str">
            <v>Participación en el ingreso del 20% mejor remunerado de la población</v>
          </cell>
          <cell r="D214" t="str">
            <v>SI.DST.05TH.20</v>
          </cell>
        </row>
        <row r="215">
          <cell r="B215" t="str">
            <v>SOM</v>
          </cell>
          <cell r="C215" t="str">
            <v>Participación en el ingreso del 20% mejor remunerado de la población</v>
          </cell>
          <cell r="D215" t="str">
            <v>SI.DST.05TH.20</v>
          </cell>
        </row>
        <row r="216">
          <cell r="B216" t="str">
            <v>SRB</v>
          </cell>
          <cell r="C216" t="str">
            <v>Participación en el ingreso del 20% mejor remunerado de la población</v>
          </cell>
          <cell r="D216" t="str">
            <v>SI.DST.05TH.20</v>
          </cell>
          <cell r="AU216">
            <v>40.9</v>
          </cell>
          <cell r="AV216">
            <v>40.93</v>
          </cell>
          <cell r="AW216">
            <v>41.06</v>
          </cell>
          <cell r="AX216">
            <v>41.05</v>
          </cell>
          <cell r="AY216">
            <v>38.299999999999997</v>
          </cell>
          <cell r="AZ216">
            <v>38.21</v>
          </cell>
          <cell r="BA216">
            <v>37.42</v>
          </cell>
          <cell r="BB216">
            <v>36.85</v>
          </cell>
          <cell r="BC216">
            <v>38.21</v>
          </cell>
        </row>
        <row r="217">
          <cell r="B217" t="str">
            <v>SSA</v>
          </cell>
          <cell r="C217" t="str">
            <v>Participación en el ingreso del 20% mejor remunerado de la población</v>
          </cell>
          <cell r="D217" t="str">
            <v>SI.DST.05TH.20</v>
          </cell>
        </row>
        <row r="218">
          <cell r="B218" t="str">
            <v>SSD</v>
          </cell>
          <cell r="C218" t="str">
            <v>Participación en el ingreso del 20% mejor remunerado de la población</v>
          </cell>
          <cell r="D218" t="str">
            <v>SI.DST.05TH.20</v>
          </cell>
        </row>
        <row r="219">
          <cell r="B219" t="str">
            <v>SSF</v>
          </cell>
          <cell r="C219" t="str">
            <v>Participación en el ingreso del 20% mejor remunerado de la población</v>
          </cell>
          <cell r="D219" t="str">
            <v>SI.DST.05TH.20</v>
          </cell>
        </row>
        <row r="220">
          <cell r="B220" t="str">
            <v>SST</v>
          </cell>
          <cell r="C220" t="str">
            <v>Participación en el ingreso del 20% mejor remunerado de la población</v>
          </cell>
          <cell r="D220" t="str">
            <v>SI.DST.05TH.20</v>
          </cell>
        </row>
        <row r="221">
          <cell r="B221" t="str">
            <v>STP</v>
          </cell>
          <cell r="C221" t="str">
            <v>Participación en el ingreso del 20% mejor remunerado de la población</v>
          </cell>
          <cell r="D221" t="str">
            <v>SI.DST.05TH.20</v>
          </cell>
          <cell r="AT221">
            <v>56.35</v>
          </cell>
        </row>
        <row r="222">
          <cell r="B222" t="str">
            <v>SUR</v>
          </cell>
          <cell r="C222" t="str">
            <v>Participación en el ingreso del 20% mejor remunerado de la población</v>
          </cell>
          <cell r="D222" t="str">
            <v>SI.DST.05TH.20</v>
          </cell>
          <cell r="AR222">
            <v>56.93</v>
          </cell>
        </row>
        <row r="223">
          <cell r="B223" t="str">
            <v>SVK</v>
          </cell>
          <cell r="C223" t="str">
            <v>Participación en el ingreso del 20% mejor remunerado de la población</v>
          </cell>
          <cell r="D223" t="str">
            <v>SI.DST.05TH.20</v>
          </cell>
          <cell r="AG223">
            <v>31.59</v>
          </cell>
          <cell r="AK223">
            <v>31.36</v>
          </cell>
          <cell r="AO223">
            <v>34.82</v>
          </cell>
          <cell r="AW223">
            <v>38.409999999999997</v>
          </cell>
          <cell r="AX223">
            <v>38.869999999999997</v>
          </cell>
          <cell r="AY223">
            <v>37.58</v>
          </cell>
          <cell r="AZ223">
            <v>38.04</v>
          </cell>
          <cell r="BA223">
            <v>36.979999999999997</v>
          </cell>
          <cell r="BB223">
            <v>36.229999999999997</v>
          </cell>
        </row>
        <row r="224">
          <cell r="B224" t="str">
            <v>SVN</v>
          </cell>
          <cell r="C224" t="str">
            <v>Participación en el ingreso del 20% mejor remunerado de la población</v>
          </cell>
          <cell r="D224" t="str">
            <v>SI.DST.05TH.20</v>
          </cell>
          <cell r="AF224">
            <v>34.200000000000003</v>
          </cell>
          <cell r="AL224">
            <v>38.630000000000003</v>
          </cell>
          <cell r="AQ224">
            <v>37.72</v>
          </cell>
          <cell r="AU224">
            <v>37.76</v>
          </cell>
          <cell r="AV224">
            <v>39.130000000000003</v>
          </cell>
          <cell r="AW224">
            <v>39.43</v>
          </cell>
        </row>
        <row r="225">
          <cell r="B225" t="str">
            <v>SWE</v>
          </cell>
          <cell r="C225" t="str">
            <v>Participación en el ingreso del 20% mejor remunerado de la población</v>
          </cell>
          <cell r="D225" t="str">
            <v>SI.DST.05TH.20</v>
          </cell>
          <cell r="AS225">
            <v>36.630000000000003</v>
          </cell>
        </row>
        <row r="226">
          <cell r="B226" t="str">
            <v>SWZ</v>
          </cell>
          <cell r="C226" t="str">
            <v>Participación en el ingreso del 20% mejor remunerado de la población</v>
          </cell>
          <cell r="D226" t="str">
            <v>SI.DST.05TH.20</v>
          </cell>
          <cell r="AN226">
            <v>64.33</v>
          </cell>
          <cell r="AT226">
            <v>55.9</v>
          </cell>
          <cell r="BC226">
            <v>56.61</v>
          </cell>
        </row>
        <row r="227">
          <cell r="B227" t="str">
            <v>SXM</v>
          </cell>
          <cell r="C227" t="str">
            <v>Participación en el ingreso del 20% mejor remunerado de la población</v>
          </cell>
          <cell r="D227" t="str">
            <v>SI.DST.05TH.20</v>
          </cell>
        </row>
        <row r="228">
          <cell r="B228" t="str">
            <v>SYC</v>
          </cell>
          <cell r="C228" t="str">
            <v>Participación en el ingreso del 20% mejor remunerado de la población</v>
          </cell>
          <cell r="D228" t="str">
            <v>SI.DST.05TH.20</v>
          </cell>
          <cell r="AS228">
            <v>48.91</v>
          </cell>
          <cell r="AZ228">
            <v>69.63</v>
          </cell>
        </row>
        <row r="229">
          <cell r="B229" t="str">
            <v>SYR</v>
          </cell>
          <cell r="C229" t="str">
            <v>Participación en el ingreso del 20% mejor remunerado de la población</v>
          </cell>
          <cell r="D229" t="str">
            <v>SI.DST.05TH.20</v>
          </cell>
          <cell r="AW229">
            <v>43.93</v>
          </cell>
        </row>
        <row r="230">
          <cell r="B230" t="str">
            <v>TCA</v>
          </cell>
          <cell r="C230" t="str">
            <v>Participación en el ingreso del 20% mejor remunerado de la población</v>
          </cell>
          <cell r="D230" t="str">
            <v>SI.DST.05TH.20</v>
          </cell>
        </row>
        <row r="231">
          <cell r="B231" t="str">
            <v>TCD</v>
          </cell>
          <cell r="C231" t="str">
            <v>Participación en el ingreso del 20% mejor remunerado de la población</v>
          </cell>
          <cell r="D231" t="str">
            <v>SI.DST.05TH.20</v>
          </cell>
          <cell r="AV231">
            <v>46.56</v>
          </cell>
        </row>
        <row r="232">
          <cell r="B232" t="str">
            <v>TGO</v>
          </cell>
          <cell r="C232" t="str">
            <v>Participación en el ingreso del 20% mejor remunerado de la población</v>
          </cell>
          <cell r="D232" t="str">
            <v>SI.DST.05TH.20</v>
          </cell>
          <cell r="AY232">
            <v>42.4</v>
          </cell>
        </row>
        <row r="233">
          <cell r="B233" t="str">
            <v>THA</v>
          </cell>
          <cell r="C233" t="str">
            <v>Participación en el ingreso del 20% mejor remunerado de la población</v>
          </cell>
          <cell r="D233" t="str">
            <v>SI.DST.05TH.20</v>
          </cell>
          <cell r="Z233">
            <v>51.4</v>
          </cell>
          <cell r="AG233">
            <v>50.73</v>
          </cell>
          <cell r="AI233">
            <v>52.24</v>
          </cell>
          <cell r="AK233">
            <v>54.39</v>
          </cell>
          <cell r="AM233">
            <v>50.37</v>
          </cell>
          <cell r="AO233">
            <v>49.93</v>
          </cell>
          <cell r="AQ233">
            <v>48.48</v>
          </cell>
          <cell r="AR233">
            <v>50.06</v>
          </cell>
          <cell r="AS233">
            <v>49.84</v>
          </cell>
          <cell r="AU233">
            <v>49.03</v>
          </cell>
          <cell r="AY233">
            <v>49.15</v>
          </cell>
          <cell r="BA233">
            <v>47.69</v>
          </cell>
          <cell r="BB233">
            <v>47.21</v>
          </cell>
          <cell r="BC233">
            <v>46.67</v>
          </cell>
        </row>
        <row r="234">
          <cell r="B234" t="str">
            <v>TJK</v>
          </cell>
          <cell r="C234" t="str">
            <v>Participación en el ingreso del 20% mejor remunerado de la población</v>
          </cell>
          <cell r="D234" t="str">
            <v>SI.DST.05TH.20</v>
          </cell>
          <cell r="AR234">
            <v>37.69</v>
          </cell>
          <cell r="AV234">
            <v>40.85</v>
          </cell>
          <cell r="AW234">
            <v>41.71</v>
          </cell>
          <cell r="AZ234">
            <v>40.1</v>
          </cell>
          <cell r="BB234">
            <v>39.369999999999997</v>
          </cell>
        </row>
        <row r="235">
          <cell r="B235" t="str">
            <v>TKM</v>
          </cell>
          <cell r="C235" t="str">
            <v>Participación en el ingreso del 20% mejor remunerado de la población</v>
          </cell>
          <cell r="D235" t="str">
            <v>SI.DST.05TH.20</v>
          </cell>
          <cell r="AG235">
            <v>36.33</v>
          </cell>
          <cell r="AL235">
            <v>42.54</v>
          </cell>
          <cell r="AQ235">
            <v>47.47</v>
          </cell>
        </row>
        <row r="236">
          <cell r="B236" t="str">
            <v>TLS</v>
          </cell>
          <cell r="C236" t="str">
            <v>Participación en el ingreso del 20% mejor remunerado de la población</v>
          </cell>
          <cell r="D236" t="str">
            <v>SI.DST.05TH.20</v>
          </cell>
        </row>
        <row r="237">
          <cell r="B237" t="str">
            <v>TON</v>
          </cell>
          <cell r="C237" t="str">
            <v>Participación en el ingreso del 20% mejor remunerado de la población</v>
          </cell>
          <cell r="D237" t="str">
            <v>SI.DST.05TH.20</v>
          </cell>
        </row>
        <row r="238">
          <cell r="B238" t="str">
            <v>TTO</v>
          </cell>
          <cell r="C238" t="str">
            <v>Participación en el ingreso del 20% mejor remunerado de la población</v>
          </cell>
          <cell r="D238" t="str">
            <v>SI.DST.05TH.20</v>
          </cell>
          <cell r="AG238">
            <v>47.97</v>
          </cell>
          <cell r="AK238">
            <v>45.89</v>
          </cell>
        </row>
        <row r="239">
          <cell r="B239" t="str">
            <v>TUN</v>
          </cell>
          <cell r="C239" t="str">
            <v>Participación en el ingreso del 20% mejor remunerado de la población</v>
          </cell>
          <cell r="D239" t="str">
            <v>SI.DST.05TH.20</v>
          </cell>
          <cell r="AD239">
            <v>49.57</v>
          </cell>
          <cell r="AI239">
            <v>46.33</v>
          </cell>
          <cell r="AN239">
            <v>47.86</v>
          </cell>
          <cell r="AS239">
            <v>47.31</v>
          </cell>
          <cell r="AX239">
            <v>47.88</v>
          </cell>
          <cell r="BC239">
            <v>42.92</v>
          </cell>
        </row>
        <row r="240">
          <cell r="B240" t="str">
            <v>TUR</v>
          </cell>
          <cell r="C240" t="str">
            <v>Participación en el ingreso del 20% mejor remunerado de la población</v>
          </cell>
          <cell r="D240" t="str">
            <v>SI.DST.05TH.20</v>
          </cell>
          <cell r="AF240">
            <v>50.03</v>
          </cell>
          <cell r="AM240">
            <v>47.68</v>
          </cell>
          <cell r="AU240">
            <v>48.92</v>
          </cell>
          <cell r="AV240">
            <v>49.33</v>
          </cell>
          <cell r="AW240">
            <v>48.19</v>
          </cell>
          <cell r="AX240">
            <v>48.25</v>
          </cell>
          <cell r="AY240">
            <v>46.29</v>
          </cell>
          <cell r="AZ240">
            <v>45.38</v>
          </cell>
          <cell r="BA240">
            <v>45.06</v>
          </cell>
          <cell r="BB240">
            <v>44.96</v>
          </cell>
          <cell r="BC240">
            <v>45.99</v>
          </cell>
        </row>
        <row r="241">
          <cell r="B241" t="str">
            <v>TUV</v>
          </cell>
          <cell r="C241" t="str">
            <v>Participación en el ingreso del 20% mejor remunerado de la población</v>
          </cell>
          <cell r="D241" t="str">
            <v>SI.DST.05TH.20</v>
          </cell>
        </row>
        <row r="242">
          <cell r="B242" t="str">
            <v>TZA</v>
          </cell>
          <cell r="C242" t="str">
            <v>Participación en el ingreso del 20% mejor remunerado de la población</v>
          </cell>
          <cell r="D242" t="str">
            <v>SI.DST.05TH.20</v>
          </cell>
          <cell r="AK242">
            <v>41.61</v>
          </cell>
          <cell r="AS242">
            <v>42.31</v>
          </cell>
          <cell r="AZ242">
            <v>44.83</v>
          </cell>
        </row>
        <row r="243">
          <cell r="B243" t="str">
            <v>UGA</v>
          </cell>
          <cell r="C243" t="str">
            <v>Participación en el ingreso del 20% mejor remunerado de la población</v>
          </cell>
          <cell r="D243" t="str">
            <v>SI.DST.05TH.20</v>
          </cell>
          <cell r="AH243">
            <v>49.92</v>
          </cell>
          <cell r="AK243">
            <v>49.1</v>
          </cell>
          <cell r="AO243">
            <v>44.94</v>
          </cell>
          <cell r="AR243">
            <v>49.51</v>
          </cell>
          <cell r="AU243">
            <v>52.08</v>
          </cell>
          <cell r="AY243">
            <v>49.33</v>
          </cell>
          <cell r="BB243">
            <v>50.73</v>
          </cell>
        </row>
        <row r="244">
          <cell r="B244" t="str">
            <v>UKR</v>
          </cell>
          <cell r="C244" t="str">
            <v>Participación en el ingreso del 20% mejor remunerado de la población</v>
          </cell>
          <cell r="D244" t="str">
            <v>SI.DST.05TH.20</v>
          </cell>
          <cell r="AG244">
            <v>33.5</v>
          </cell>
          <cell r="AK244">
            <v>35.36</v>
          </cell>
          <cell r="AN244">
            <v>45.73</v>
          </cell>
          <cell r="AO244">
            <v>42.64</v>
          </cell>
          <cell r="AR244">
            <v>37.770000000000003</v>
          </cell>
          <cell r="AU244">
            <v>37.43</v>
          </cell>
          <cell r="AV244">
            <v>37.520000000000003</v>
          </cell>
          <cell r="AW244">
            <v>37.32</v>
          </cell>
          <cell r="AX244">
            <v>37.43</v>
          </cell>
          <cell r="AY244">
            <v>38.61</v>
          </cell>
          <cell r="AZ244">
            <v>38.590000000000003</v>
          </cell>
          <cell r="BA244">
            <v>37.08</v>
          </cell>
          <cell r="BB244">
            <v>36.32</v>
          </cell>
          <cell r="BC244">
            <v>35.74</v>
          </cell>
        </row>
        <row r="245">
          <cell r="B245" t="str">
            <v>UMC</v>
          </cell>
          <cell r="C245" t="str">
            <v>Participación en el ingreso del 20% mejor remunerado de la población</v>
          </cell>
          <cell r="D245" t="str">
            <v>SI.DST.05TH.20</v>
          </cell>
        </row>
        <row r="246">
          <cell r="B246" t="str">
            <v>URY</v>
          </cell>
          <cell r="C246" t="str">
            <v>Participación en el ingreso del 20% mejor remunerado de la población</v>
          </cell>
          <cell r="D246" t="str">
            <v>SI.DST.05TH.20</v>
          </cell>
          <cell r="Z246">
            <v>49.18</v>
          </cell>
          <cell r="AH246">
            <v>48.07</v>
          </cell>
          <cell r="AK246">
            <v>46.28</v>
          </cell>
          <cell r="AN246">
            <v>47.67</v>
          </cell>
          <cell r="AO246">
            <v>48.29</v>
          </cell>
          <cell r="AP246">
            <v>48.32</v>
          </cell>
          <cell r="AQ246">
            <v>49.1</v>
          </cell>
          <cell r="AS246">
            <v>49.73</v>
          </cell>
          <cell r="AT246">
            <v>51.23</v>
          </cell>
          <cell r="AU246">
            <v>51.67</v>
          </cell>
          <cell r="AV246">
            <v>51.68</v>
          </cell>
          <cell r="AW246">
            <v>52.19</v>
          </cell>
          <cell r="AX246">
            <v>51.04</v>
          </cell>
          <cell r="AY246">
            <v>52.53</v>
          </cell>
          <cell r="AZ246">
            <v>52.92</v>
          </cell>
          <cell r="BA246">
            <v>51.72</v>
          </cell>
          <cell r="BB246">
            <v>51.68</v>
          </cell>
          <cell r="BC246">
            <v>50.9</v>
          </cell>
        </row>
        <row r="247">
          <cell r="B247" t="str">
            <v>USA</v>
          </cell>
          <cell r="C247" t="str">
            <v>Participación en el ingreso del 20% mejor remunerado de la población</v>
          </cell>
          <cell r="D247" t="str">
            <v>SI.DST.05TH.20</v>
          </cell>
          <cell r="AS247">
            <v>45.82</v>
          </cell>
        </row>
        <row r="248">
          <cell r="B248" t="str">
            <v>UZB</v>
          </cell>
          <cell r="C248" t="str">
            <v>Participación en el ingreso del 20% mejor remunerado de la población</v>
          </cell>
          <cell r="D248" t="str">
            <v>SI.DST.05TH.20</v>
          </cell>
          <cell r="AG248">
            <v>35.61</v>
          </cell>
          <cell r="AQ248">
            <v>49.56</v>
          </cell>
          <cell r="AU248">
            <v>42.66</v>
          </cell>
          <cell r="AV248">
            <v>44.19</v>
          </cell>
        </row>
        <row r="249">
          <cell r="B249" t="str">
            <v>VCT</v>
          </cell>
          <cell r="C249" t="str">
            <v>Participación en el ingreso del 20% mejor remunerado de la población</v>
          </cell>
          <cell r="D249" t="str">
            <v>SI.DST.05TH.20</v>
          </cell>
        </row>
        <row r="250">
          <cell r="B250" t="str">
            <v>VEN</v>
          </cell>
          <cell r="C250" t="str">
            <v>Participación en el ingreso del 20% mejor remunerado de la población</v>
          </cell>
          <cell r="D250" t="str">
            <v>SI.DST.05TH.20</v>
          </cell>
          <cell r="Z250">
            <v>59.63</v>
          </cell>
          <cell r="AF250">
            <v>57.99</v>
          </cell>
          <cell r="AH250">
            <v>48.72</v>
          </cell>
          <cell r="AK250">
            <v>47.7</v>
          </cell>
          <cell r="AN250">
            <v>51.94</v>
          </cell>
          <cell r="AQ250">
            <v>52.48</v>
          </cell>
          <cell r="AR250">
            <v>52.36</v>
          </cell>
          <cell r="AT250">
            <v>51.97</v>
          </cell>
          <cell r="AU250">
            <v>53.16</v>
          </cell>
          <cell r="AV250">
            <v>51.9</v>
          </cell>
          <cell r="AW250">
            <v>51.59</v>
          </cell>
          <cell r="AX250">
            <v>52.92</v>
          </cell>
          <cell r="AY250">
            <v>49.42</v>
          </cell>
        </row>
        <row r="251">
          <cell r="B251" t="str">
            <v>VIR</v>
          </cell>
          <cell r="C251" t="str">
            <v>Participación en el ingreso del 20% mejor remunerado de la población</v>
          </cell>
          <cell r="D251" t="str">
            <v>SI.DST.05TH.20</v>
          </cell>
        </row>
        <row r="252">
          <cell r="B252" t="str">
            <v>VNM</v>
          </cell>
          <cell r="C252" t="str">
            <v>Participación en el ingreso del 20% mejor remunerado de la población</v>
          </cell>
          <cell r="D252" t="str">
            <v>SI.DST.05TH.20</v>
          </cell>
          <cell r="AL252">
            <v>43.98</v>
          </cell>
          <cell r="AQ252">
            <v>44.01</v>
          </cell>
          <cell r="AU252">
            <v>45.57</v>
          </cell>
          <cell r="AW252">
            <v>44.47</v>
          </cell>
          <cell r="AY252">
            <v>43.3</v>
          </cell>
          <cell r="BA252">
            <v>43.41</v>
          </cell>
        </row>
        <row r="253">
          <cell r="B253" t="str">
            <v>VUT</v>
          </cell>
          <cell r="C253" t="str">
            <v>Participación en el ingreso del 20% mejor remunerado de la población</v>
          </cell>
          <cell r="D253" t="str">
            <v>SI.DST.05TH.20</v>
          </cell>
        </row>
        <row r="254">
          <cell r="B254" t="str">
            <v>PSE</v>
          </cell>
          <cell r="C254" t="str">
            <v>Participación en el ingreso del 20% mejor remunerado de la población</v>
          </cell>
          <cell r="D254" t="str">
            <v>SI.DST.05TH.20</v>
          </cell>
          <cell r="AZ254">
            <v>45.63</v>
          </cell>
          <cell r="BB254">
            <v>43.36</v>
          </cell>
        </row>
        <row r="255">
          <cell r="B255" t="str">
            <v>WLD</v>
          </cell>
          <cell r="C255" t="str">
            <v>Participación en el ingreso del 20% mejor remunerado de la población</v>
          </cell>
          <cell r="D255" t="str">
            <v>SI.DST.05TH.20</v>
          </cell>
        </row>
        <row r="256">
          <cell r="B256" t="str">
            <v>WSM</v>
          </cell>
          <cell r="C256" t="str">
            <v>Participación en el ingreso del 20% mejor remunerado de la población</v>
          </cell>
          <cell r="D256" t="str">
            <v>SI.DST.05TH.20</v>
          </cell>
        </row>
        <row r="257">
          <cell r="B257" t="str">
            <v>YEM</v>
          </cell>
          <cell r="C257" t="str">
            <v>Participación en el ingreso del 20% mejor remunerado de la población</v>
          </cell>
          <cell r="D257" t="str">
            <v>SI.DST.05TH.20</v>
          </cell>
          <cell r="AQ257">
            <v>41.16</v>
          </cell>
          <cell r="AX257">
            <v>45.29</v>
          </cell>
        </row>
        <row r="258">
          <cell r="B258" t="str">
            <v>ZAF</v>
          </cell>
          <cell r="C258" t="str">
            <v>Participación en el ingreso del 20% mejor remunerado de la población</v>
          </cell>
          <cell r="D258" t="str">
            <v>SI.DST.05TH.20</v>
          </cell>
          <cell r="AL258">
            <v>64.33</v>
          </cell>
          <cell r="AN258">
            <v>61.83</v>
          </cell>
          <cell r="AS258">
            <v>62.65</v>
          </cell>
          <cell r="AY258">
            <v>72.209999999999994</v>
          </cell>
          <cell r="BB258">
            <v>68.209999999999994</v>
          </cell>
        </row>
        <row r="259">
          <cell r="B259" t="str">
            <v>COD</v>
          </cell>
          <cell r="C259" t="str">
            <v>Participación en el ingreso del 20% mejor remunerado de la población</v>
          </cell>
          <cell r="D259" t="str">
            <v>SI.DST.05TH.20</v>
          </cell>
          <cell r="AY259">
            <v>50.6</v>
          </cell>
        </row>
        <row r="260">
          <cell r="B260" t="str">
            <v>ZMB</v>
          </cell>
          <cell r="C260" t="str">
            <v>Participación en el ingreso del 20% mejor remunerado de la población</v>
          </cell>
          <cell r="D260" t="str">
            <v>SI.DST.05TH.20</v>
          </cell>
          <cell r="AL260">
            <v>56.61</v>
          </cell>
          <cell r="AO260">
            <v>54.72</v>
          </cell>
          <cell r="AQ260">
            <v>57.6</v>
          </cell>
          <cell r="AV260">
            <v>48.79</v>
          </cell>
          <cell r="AW260">
            <v>55.18</v>
          </cell>
          <cell r="AY260">
            <v>59.41</v>
          </cell>
          <cell r="BC260">
            <v>62.16</v>
          </cell>
        </row>
        <row r="261">
          <cell r="B261" t="str">
            <v>ZWE</v>
          </cell>
          <cell r="C261" t="str">
            <v>Participación en el ingreso del 20% mejor remunerado de la población</v>
          </cell>
          <cell r="D261" t="str">
            <v>SI.DST.05TH.20</v>
          </cell>
          <cell r="AN261">
            <v>55.74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gions WB"/>
      <sheetName val="regions UN"/>
      <sheetName val="Hoja1"/>
    </sheetNames>
    <sheetDataSet>
      <sheetData sheetId="0">
        <row r="1">
          <cell r="B1" t="str">
            <v>VNM</v>
          </cell>
          <cell r="C1" t="str">
            <v>East Asia and the Pacific</v>
          </cell>
          <cell r="D1" t="str">
            <v>Lower middle income</v>
          </cell>
          <cell r="E1" t="str">
            <v/>
          </cell>
        </row>
        <row r="2">
          <cell r="B2" t="str">
            <v>KHM</v>
          </cell>
          <cell r="C2" t="str">
            <v>East Asia and the Pacific</v>
          </cell>
          <cell r="D2" t="str">
            <v>Low income</v>
          </cell>
          <cell r="E2" t="str">
            <v/>
          </cell>
        </row>
        <row r="3">
          <cell r="B3" t="str">
            <v>MMR</v>
          </cell>
          <cell r="C3" t="str">
            <v>East Asia and the Pacific</v>
          </cell>
          <cell r="D3" t="str">
            <v>Low income</v>
          </cell>
          <cell r="E3" t="str">
            <v/>
          </cell>
        </row>
        <row r="4">
          <cell r="B4" t="str">
            <v>MYS</v>
          </cell>
          <cell r="C4" t="str">
            <v>East Asia and the Pacific</v>
          </cell>
          <cell r="D4" t="str">
            <v>Upper middle income</v>
          </cell>
          <cell r="E4" t="str">
            <v/>
          </cell>
        </row>
        <row r="5">
          <cell r="B5" t="str">
            <v>THA</v>
          </cell>
          <cell r="C5" t="str">
            <v>East Asia and the Pacific</v>
          </cell>
          <cell r="D5" t="str">
            <v>Upper middle income</v>
          </cell>
          <cell r="E5" t="str">
            <v/>
          </cell>
        </row>
        <row r="6">
          <cell r="B6" t="str">
            <v>MNG</v>
          </cell>
          <cell r="C6" t="str">
            <v>East Asia and the Pacific</v>
          </cell>
          <cell r="D6" t="str">
            <v>Lower middle income</v>
          </cell>
          <cell r="E6" t="str">
            <v/>
          </cell>
        </row>
        <row r="7">
          <cell r="B7" t="str">
            <v>PHL</v>
          </cell>
          <cell r="C7" t="str">
            <v>East Asia and the Pacific</v>
          </cell>
          <cell r="D7" t="str">
            <v>Lower middle income</v>
          </cell>
          <cell r="E7" t="str">
            <v/>
          </cell>
        </row>
        <row r="8">
          <cell r="B8" t="str">
            <v>JPN</v>
          </cell>
          <cell r="C8" t="str">
            <v>East Asia and the Pacific</v>
          </cell>
          <cell r="D8" t="str">
            <v>High income: OECD</v>
          </cell>
          <cell r="E8" t="str">
            <v/>
          </cell>
        </row>
        <row r="9">
          <cell r="B9" t="str">
            <v>TWN</v>
          </cell>
          <cell r="C9" t="str">
            <v>East Asia and the Pacific</v>
          </cell>
          <cell r="D9" t="str">
            <v>N.D</v>
          </cell>
          <cell r="E9" t="str">
            <v/>
          </cell>
        </row>
        <row r="10">
          <cell r="B10" t="str">
            <v>LAO</v>
          </cell>
          <cell r="C10" t="str">
            <v>East Asia and the Pacific</v>
          </cell>
          <cell r="D10" t="str">
            <v>Lower middle income</v>
          </cell>
          <cell r="E10" t="str">
            <v/>
          </cell>
        </row>
        <row r="11">
          <cell r="B11" t="str">
            <v>PRK</v>
          </cell>
          <cell r="C11" t="str">
            <v>East Asia and the Pacific</v>
          </cell>
          <cell r="D11" t="str">
            <v>Low income</v>
          </cell>
          <cell r="E11" t="str">
            <v/>
          </cell>
        </row>
        <row r="12">
          <cell r="B12" t="str">
            <v>CHN</v>
          </cell>
          <cell r="C12" t="str">
            <v>East Asia and the Pacific</v>
          </cell>
          <cell r="D12" t="str">
            <v>Upper middle income</v>
          </cell>
          <cell r="E12" t="str">
            <v/>
          </cell>
        </row>
        <row r="13">
          <cell r="B13" t="str">
            <v>HKG</v>
          </cell>
          <cell r="C13" t="str">
            <v>East Asia and the Pacific</v>
          </cell>
          <cell r="D13" t="str">
            <v>High income: nonOECD</v>
          </cell>
          <cell r="E13" t="str">
            <v/>
          </cell>
        </row>
        <row r="14">
          <cell r="B14" t="str">
            <v>IDN</v>
          </cell>
          <cell r="C14" t="str">
            <v>East Asia and the Pacific</v>
          </cell>
          <cell r="D14" t="str">
            <v>Lower middle income</v>
          </cell>
          <cell r="E14" t="str">
            <v/>
          </cell>
        </row>
        <row r="15">
          <cell r="B15" t="str">
            <v>AUS</v>
          </cell>
          <cell r="C15" t="str">
            <v>East Asia and the Pacific</v>
          </cell>
          <cell r="D15" t="str">
            <v>High income: OECD</v>
          </cell>
          <cell r="E15" t="str">
            <v/>
          </cell>
        </row>
        <row r="16">
          <cell r="B16" t="str">
            <v>NZL</v>
          </cell>
          <cell r="C16" t="str">
            <v>East Asia and the Pacific</v>
          </cell>
          <cell r="D16" t="str">
            <v>High income: OECD</v>
          </cell>
          <cell r="E16" t="str">
            <v/>
          </cell>
        </row>
        <row r="17">
          <cell r="B17" t="str">
            <v>FJI</v>
          </cell>
          <cell r="C17" t="str">
            <v>East Asia and the Pacific</v>
          </cell>
          <cell r="D17" t="str">
            <v>Upper middle income</v>
          </cell>
          <cell r="E17" t="str">
            <v>SIDS</v>
          </cell>
        </row>
        <row r="18">
          <cell r="B18" t="str">
            <v>SGP</v>
          </cell>
          <cell r="C18" t="str">
            <v>East Asia and the Pacific</v>
          </cell>
          <cell r="D18" t="str">
            <v>High income: nonOECD</v>
          </cell>
          <cell r="E18" t="str">
            <v>SIDS</v>
          </cell>
        </row>
        <row r="19">
          <cell r="B19" t="str">
            <v>TLS</v>
          </cell>
          <cell r="C19" t="str">
            <v>East Asia and the Pacific</v>
          </cell>
          <cell r="D19" t="str">
            <v>N.D</v>
          </cell>
          <cell r="E19" t="str">
            <v>SIDS</v>
          </cell>
        </row>
        <row r="20">
          <cell r="B20" t="str">
            <v>TUV</v>
          </cell>
          <cell r="C20" t="str">
            <v>East Asia and the Pacific</v>
          </cell>
          <cell r="D20" t="str">
            <v>Upper middle income</v>
          </cell>
          <cell r="E20" t="str">
            <v>SIDS</v>
          </cell>
        </row>
        <row r="21">
          <cell r="B21" t="str">
            <v>PLW</v>
          </cell>
          <cell r="C21" t="str">
            <v>East Asia and the Pacific</v>
          </cell>
          <cell r="D21" t="str">
            <v>Upper middle income</v>
          </cell>
          <cell r="E21" t="str">
            <v>SIDS</v>
          </cell>
        </row>
        <row r="22">
          <cell r="B22" t="str">
            <v>KIR</v>
          </cell>
          <cell r="C22" t="str">
            <v>East Asia and the Pacific</v>
          </cell>
          <cell r="D22" t="str">
            <v>Lower middle income</v>
          </cell>
          <cell r="E22" t="str">
            <v>SIDS</v>
          </cell>
        </row>
        <row r="23">
          <cell r="B23" t="str">
            <v>MHL</v>
          </cell>
          <cell r="C23" t="str">
            <v>East Asia and the Pacific</v>
          </cell>
          <cell r="D23" t="str">
            <v>Upper middle income</v>
          </cell>
          <cell r="E23" t="str">
            <v>SIDS</v>
          </cell>
        </row>
        <row r="24">
          <cell r="B24" t="str">
            <v>WSM</v>
          </cell>
          <cell r="C24" t="str">
            <v>East Asia and the Pacific</v>
          </cell>
          <cell r="D24" t="str">
            <v>Lower middle income</v>
          </cell>
          <cell r="E24" t="str">
            <v>SIDS</v>
          </cell>
        </row>
        <row r="25">
          <cell r="B25" t="str">
            <v>TON</v>
          </cell>
          <cell r="C25" t="str">
            <v>East Asia and the Pacific</v>
          </cell>
          <cell r="D25" t="str">
            <v>Upper middle income</v>
          </cell>
          <cell r="E25" t="str">
            <v>SIDS</v>
          </cell>
        </row>
        <row r="26">
          <cell r="B26" t="str">
            <v>KOR</v>
          </cell>
          <cell r="C26" t="str">
            <v>East Asia and the Pacific</v>
          </cell>
          <cell r="D26" t="str">
            <v>High income: OECD</v>
          </cell>
          <cell r="E26" t="str">
            <v/>
          </cell>
        </row>
        <row r="27">
          <cell r="B27" t="str">
            <v>FSM</v>
          </cell>
          <cell r="C27" t="str">
            <v>East Asia and the Pacific</v>
          </cell>
          <cell r="D27" t="str">
            <v>Lower middle income</v>
          </cell>
          <cell r="E27" t="str">
            <v>SIDS</v>
          </cell>
        </row>
        <row r="28">
          <cell r="B28" t="str">
            <v>SLB</v>
          </cell>
          <cell r="C28" t="str">
            <v>East Asia and the Pacific</v>
          </cell>
          <cell r="D28" t="str">
            <v>Lower middle income</v>
          </cell>
          <cell r="E28" t="str">
            <v>SIDS</v>
          </cell>
        </row>
        <row r="29">
          <cell r="B29" t="str">
            <v>VUT</v>
          </cell>
          <cell r="C29" t="str">
            <v>East Asia and the Pacific</v>
          </cell>
          <cell r="D29" t="str">
            <v>Lower middle income</v>
          </cell>
          <cell r="E29" t="str">
            <v>SIDS</v>
          </cell>
        </row>
        <row r="30">
          <cell r="B30" t="str">
            <v>PNG</v>
          </cell>
          <cell r="C30" t="str">
            <v>East Asia and the Pacific</v>
          </cell>
          <cell r="D30" t="str">
            <v>Lower middle income</v>
          </cell>
          <cell r="E30" t="str">
            <v>SIDS</v>
          </cell>
        </row>
        <row r="31">
          <cell r="B31" t="str">
            <v>KGZ</v>
          </cell>
          <cell r="C31" t="str">
            <v>Europe and Central Asia</v>
          </cell>
          <cell r="D31" t="str">
            <v>Lower middle income</v>
          </cell>
          <cell r="E31" t="str">
            <v/>
          </cell>
        </row>
        <row r="32">
          <cell r="B32" t="str">
            <v>TJK</v>
          </cell>
          <cell r="C32" t="str">
            <v>Europe and Central Asia</v>
          </cell>
          <cell r="D32" t="str">
            <v>Low income</v>
          </cell>
          <cell r="E32" t="str">
            <v/>
          </cell>
        </row>
        <row r="33">
          <cell r="B33" t="str">
            <v>UZB</v>
          </cell>
          <cell r="C33" t="str">
            <v>Europe and Central Asia</v>
          </cell>
          <cell r="D33" t="str">
            <v>Lower middle income</v>
          </cell>
          <cell r="E33" t="str">
            <v/>
          </cell>
        </row>
        <row r="34">
          <cell r="B34" t="str">
            <v>KAZ</v>
          </cell>
          <cell r="C34" t="str">
            <v>Europe and Central Asia</v>
          </cell>
          <cell r="D34" t="str">
            <v>Upper middle income</v>
          </cell>
          <cell r="E34" t="str">
            <v/>
          </cell>
        </row>
        <row r="35">
          <cell r="B35" t="str">
            <v>CYP</v>
          </cell>
          <cell r="C35" t="str">
            <v>Europe and Central Asia</v>
          </cell>
          <cell r="D35" t="str">
            <v>High income: nonOECD</v>
          </cell>
          <cell r="E35" t="str">
            <v/>
          </cell>
        </row>
        <row r="36">
          <cell r="B36" t="str">
            <v>GEO</v>
          </cell>
          <cell r="C36" t="str">
            <v>Europe and Central Asia</v>
          </cell>
          <cell r="D36" t="str">
            <v>Lower middle income</v>
          </cell>
          <cell r="E36" t="str">
            <v/>
          </cell>
        </row>
        <row r="37">
          <cell r="B37" t="str">
            <v>AZE</v>
          </cell>
          <cell r="C37" t="str">
            <v>Europe and Central Asia</v>
          </cell>
          <cell r="D37" t="str">
            <v>Upper middle income</v>
          </cell>
          <cell r="E37" t="str">
            <v/>
          </cell>
        </row>
        <row r="38">
          <cell r="B38" t="str">
            <v>ARM</v>
          </cell>
          <cell r="C38" t="str">
            <v>Europe and Central Asia</v>
          </cell>
          <cell r="D38" t="str">
            <v>Lower middle income</v>
          </cell>
          <cell r="E38" t="str">
            <v/>
          </cell>
        </row>
        <row r="39">
          <cell r="B39" t="str">
            <v>TUR</v>
          </cell>
          <cell r="C39" t="str">
            <v>Europe and Central Asia</v>
          </cell>
          <cell r="D39" t="str">
            <v>Upper middle income</v>
          </cell>
          <cell r="E39" t="str">
            <v/>
          </cell>
        </row>
        <row r="40">
          <cell r="B40" t="str">
            <v>MKD</v>
          </cell>
          <cell r="C40" t="str">
            <v>Europe and Central Asia</v>
          </cell>
          <cell r="D40" t="str">
            <v>Upper middle income</v>
          </cell>
          <cell r="E40" t="str">
            <v/>
          </cell>
        </row>
        <row r="41">
          <cell r="B41" t="str">
            <v>CZE</v>
          </cell>
          <cell r="C41" t="str">
            <v>Europe and Central Asia</v>
          </cell>
          <cell r="D41" t="str">
            <v>High income: OECD</v>
          </cell>
          <cell r="E41" t="str">
            <v/>
          </cell>
        </row>
        <row r="42">
          <cell r="B42" t="str">
            <v>BLR</v>
          </cell>
          <cell r="C42" t="str">
            <v>Europe and Central Asia</v>
          </cell>
          <cell r="D42" t="str">
            <v>Upper middle income</v>
          </cell>
          <cell r="E42" t="str">
            <v/>
          </cell>
        </row>
        <row r="43">
          <cell r="B43" t="str">
            <v>ROU</v>
          </cell>
          <cell r="C43" t="str">
            <v>Europe and Central Asia</v>
          </cell>
          <cell r="D43" t="str">
            <v>Upper middle income</v>
          </cell>
          <cell r="E43" t="str">
            <v/>
          </cell>
        </row>
        <row r="44">
          <cell r="B44" t="str">
            <v>DEU</v>
          </cell>
          <cell r="C44" t="str">
            <v>Europe and Central Asia</v>
          </cell>
          <cell r="D44" t="str">
            <v>High income: OECD</v>
          </cell>
          <cell r="E44" t="str">
            <v/>
          </cell>
        </row>
        <row r="45">
          <cell r="B45" t="str">
            <v>ITA</v>
          </cell>
          <cell r="C45" t="str">
            <v>Europe and Central Asia</v>
          </cell>
          <cell r="D45" t="str">
            <v>High income: OECD</v>
          </cell>
          <cell r="E45" t="str">
            <v/>
          </cell>
        </row>
        <row r="46">
          <cell r="B46" t="str">
            <v>NLD</v>
          </cell>
          <cell r="C46" t="str">
            <v>Europe and Central Asia</v>
          </cell>
          <cell r="D46" t="str">
            <v>High income: OECD</v>
          </cell>
          <cell r="E46" t="str">
            <v/>
          </cell>
        </row>
        <row r="47">
          <cell r="B47" t="str">
            <v>SVN</v>
          </cell>
          <cell r="C47" t="str">
            <v>Europe and Central Asia</v>
          </cell>
          <cell r="D47" t="str">
            <v>High income: OECD</v>
          </cell>
          <cell r="E47" t="str">
            <v/>
          </cell>
        </row>
        <row r="48">
          <cell r="B48" t="str">
            <v>BIH</v>
          </cell>
          <cell r="C48" t="str">
            <v>Europe and Central Asia</v>
          </cell>
          <cell r="D48" t="str">
            <v>Upper middle income</v>
          </cell>
          <cell r="E48" t="str">
            <v/>
          </cell>
        </row>
        <row r="49">
          <cell r="B49" t="str">
            <v>HRV</v>
          </cell>
          <cell r="C49" t="str">
            <v>Europe and Central Asia</v>
          </cell>
          <cell r="D49" t="str">
            <v>High income: nonOECD</v>
          </cell>
          <cell r="E49" t="str">
            <v/>
          </cell>
        </row>
        <row r="50">
          <cell r="B50" t="str">
            <v>ESP</v>
          </cell>
          <cell r="C50" t="str">
            <v>Europe and Central Asia</v>
          </cell>
          <cell r="D50" t="str">
            <v>High income: OECD</v>
          </cell>
          <cell r="E50" t="str">
            <v/>
          </cell>
        </row>
        <row r="51">
          <cell r="B51" t="str">
            <v>LUX</v>
          </cell>
          <cell r="C51" t="str">
            <v>Europe and Central Asia</v>
          </cell>
          <cell r="D51" t="str">
            <v>High income: OECD</v>
          </cell>
          <cell r="E51" t="str">
            <v/>
          </cell>
        </row>
        <row r="52">
          <cell r="B52" t="str">
            <v>SRB</v>
          </cell>
          <cell r="C52" t="str">
            <v>Europe and Central Asia</v>
          </cell>
          <cell r="D52" t="str">
            <v>Upper middle income</v>
          </cell>
          <cell r="E52" t="str">
            <v/>
          </cell>
        </row>
        <row r="53">
          <cell r="B53" t="str">
            <v>GBR</v>
          </cell>
          <cell r="C53" t="str">
            <v>Europe and Central Asia</v>
          </cell>
          <cell r="D53" t="str">
            <v>High income: OECD</v>
          </cell>
          <cell r="E53" t="str">
            <v/>
          </cell>
        </row>
        <row r="54">
          <cell r="B54" t="str">
            <v>DNK</v>
          </cell>
          <cell r="C54" t="str">
            <v>Europe and Central Asia</v>
          </cell>
          <cell r="D54" t="str">
            <v>High income: OECD</v>
          </cell>
          <cell r="E54" t="str">
            <v/>
          </cell>
        </row>
        <row r="55">
          <cell r="B55" t="str">
            <v>FRA</v>
          </cell>
          <cell r="C55" t="str">
            <v>Europe and Central Asia</v>
          </cell>
          <cell r="D55" t="str">
            <v>High income: OECD</v>
          </cell>
          <cell r="E55" t="str">
            <v/>
          </cell>
        </row>
        <row r="56">
          <cell r="B56" t="str">
            <v>GRC</v>
          </cell>
          <cell r="C56" t="str">
            <v>Europe and Central Asia</v>
          </cell>
          <cell r="D56" t="str">
            <v>High income: OECD</v>
          </cell>
          <cell r="E56" t="str">
            <v/>
          </cell>
        </row>
        <row r="57">
          <cell r="B57" t="str">
            <v>NOR</v>
          </cell>
          <cell r="C57" t="str">
            <v>Europe and Central Asia</v>
          </cell>
          <cell r="D57" t="str">
            <v>High income: OECD</v>
          </cell>
          <cell r="E57" t="str">
            <v/>
          </cell>
        </row>
        <row r="58">
          <cell r="B58" t="str">
            <v>LVA</v>
          </cell>
          <cell r="C58" t="str">
            <v>Europe and Central Asia</v>
          </cell>
          <cell r="D58" t="str">
            <v>High income: nonOECD</v>
          </cell>
          <cell r="E58" t="str">
            <v/>
          </cell>
        </row>
        <row r="59">
          <cell r="B59" t="str">
            <v>MDA</v>
          </cell>
          <cell r="C59" t="str">
            <v>Europe and Central Asia</v>
          </cell>
          <cell r="D59" t="str">
            <v>Lower middle income</v>
          </cell>
          <cell r="E59" t="str">
            <v/>
          </cell>
        </row>
        <row r="60">
          <cell r="B60" t="str">
            <v>HUN</v>
          </cell>
          <cell r="C60" t="str">
            <v>Europe and Central Asia</v>
          </cell>
          <cell r="D60" t="str">
            <v>Upper middle income</v>
          </cell>
          <cell r="E60" t="str">
            <v/>
          </cell>
        </row>
        <row r="61">
          <cell r="B61" t="str">
            <v>RUS</v>
          </cell>
          <cell r="C61" t="str">
            <v>Europe and Central Asia</v>
          </cell>
          <cell r="D61" t="str">
            <v>High income: nonOECD</v>
          </cell>
          <cell r="E61" t="str">
            <v/>
          </cell>
        </row>
        <row r="62">
          <cell r="B62" t="str">
            <v>BEL</v>
          </cell>
          <cell r="C62" t="str">
            <v>Europe and Central Asia</v>
          </cell>
          <cell r="D62" t="str">
            <v>High income: OECD</v>
          </cell>
          <cell r="E62" t="str">
            <v/>
          </cell>
        </row>
        <row r="63">
          <cell r="B63" t="str">
            <v>BGR</v>
          </cell>
          <cell r="C63" t="str">
            <v>Europe and Central Asia</v>
          </cell>
          <cell r="D63" t="str">
            <v>Upper middle income</v>
          </cell>
          <cell r="E63" t="str">
            <v/>
          </cell>
        </row>
        <row r="64">
          <cell r="B64" t="str">
            <v>PRT</v>
          </cell>
          <cell r="C64" t="str">
            <v>Europe and Central Asia</v>
          </cell>
          <cell r="D64" t="str">
            <v>High income: OECD</v>
          </cell>
          <cell r="E64" t="str">
            <v/>
          </cell>
        </row>
        <row r="65">
          <cell r="B65" t="str">
            <v>CHE</v>
          </cell>
          <cell r="C65" t="str">
            <v>Europe and Central Asia</v>
          </cell>
          <cell r="D65" t="str">
            <v>High income: OECD</v>
          </cell>
          <cell r="E65" t="str">
            <v/>
          </cell>
        </row>
        <row r="66">
          <cell r="B66" t="str">
            <v>ALB</v>
          </cell>
          <cell r="C66" t="str">
            <v>Europe and Central Asia</v>
          </cell>
          <cell r="D66" t="str">
            <v>Upper middle income</v>
          </cell>
          <cell r="E66" t="str">
            <v/>
          </cell>
        </row>
        <row r="67">
          <cell r="B67" t="str">
            <v>EST</v>
          </cell>
          <cell r="C67" t="str">
            <v>Europe and Central Asia</v>
          </cell>
          <cell r="D67" t="str">
            <v>High income: OECD</v>
          </cell>
          <cell r="E67" t="str">
            <v/>
          </cell>
        </row>
        <row r="68">
          <cell r="B68" t="str">
            <v>LTU</v>
          </cell>
          <cell r="C68" t="str">
            <v>Europe and Central Asia</v>
          </cell>
          <cell r="D68" t="str">
            <v>High income: nonOECD</v>
          </cell>
          <cell r="E68" t="str">
            <v/>
          </cell>
        </row>
        <row r="69">
          <cell r="B69" t="str">
            <v>UKR</v>
          </cell>
          <cell r="C69" t="str">
            <v>Europe and Central Asia</v>
          </cell>
          <cell r="D69" t="str">
            <v>Lower middle income</v>
          </cell>
          <cell r="E69" t="str">
            <v/>
          </cell>
        </row>
        <row r="70">
          <cell r="B70" t="str">
            <v>SWE</v>
          </cell>
          <cell r="C70" t="str">
            <v>Europe and Central Asia</v>
          </cell>
          <cell r="D70" t="str">
            <v>High income: OECD</v>
          </cell>
          <cell r="E70" t="str">
            <v/>
          </cell>
        </row>
        <row r="71">
          <cell r="B71" t="str">
            <v>SVK</v>
          </cell>
          <cell r="C71" t="str">
            <v>Europe and Central Asia</v>
          </cell>
          <cell r="D71" t="str">
            <v>High income: OECD</v>
          </cell>
          <cell r="E71" t="str">
            <v/>
          </cell>
        </row>
        <row r="72">
          <cell r="B72" t="str">
            <v>ISL</v>
          </cell>
          <cell r="C72" t="str">
            <v>Europe and Central Asia</v>
          </cell>
          <cell r="D72" t="str">
            <v>High income: OECD</v>
          </cell>
          <cell r="E72" t="str">
            <v/>
          </cell>
        </row>
        <row r="73">
          <cell r="B73" t="str">
            <v>POL</v>
          </cell>
          <cell r="C73" t="str">
            <v>Europe and Central Asia</v>
          </cell>
          <cell r="D73" t="str">
            <v>High income: OECD</v>
          </cell>
          <cell r="E73" t="str">
            <v/>
          </cell>
        </row>
        <row r="74">
          <cell r="B74" t="str">
            <v>FIN</v>
          </cell>
          <cell r="C74" t="str">
            <v>Europe and Central Asia</v>
          </cell>
          <cell r="D74" t="str">
            <v>High income: OECD</v>
          </cell>
          <cell r="E74" t="str">
            <v/>
          </cell>
        </row>
        <row r="75">
          <cell r="B75" t="str">
            <v>AUT</v>
          </cell>
          <cell r="C75" t="str">
            <v>Europe and Central Asia</v>
          </cell>
          <cell r="D75" t="str">
            <v>High income: OECD</v>
          </cell>
          <cell r="E75" t="str">
            <v/>
          </cell>
        </row>
        <row r="76">
          <cell r="B76" t="str">
            <v>IRL</v>
          </cell>
          <cell r="C76" t="str">
            <v>Europe and Central Asia</v>
          </cell>
          <cell r="D76" t="str">
            <v>High income: OECD</v>
          </cell>
          <cell r="E76" t="str">
            <v/>
          </cell>
        </row>
        <row r="77">
          <cell r="B77" t="str">
            <v>MNE</v>
          </cell>
          <cell r="C77" t="str">
            <v>Europe and Central Asia</v>
          </cell>
          <cell r="D77" t="str">
            <v>Upper middle income</v>
          </cell>
          <cell r="E77" t="str">
            <v/>
          </cell>
        </row>
        <row r="78">
          <cell r="B78" t="str">
            <v>TKM</v>
          </cell>
          <cell r="C78" t="str">
            <v>Europe and Central Asia</v>
          </cell>
          <cell r="D78" t="str">
            <v>Upper middle income</v>
          </cell>
          <cell r="E78" t="str">
            <v/>
          </cell>
        </row>
        <row r="79">
          <cell r="B79" t="str">
            <v>CRI</v>
          </cell>
          <cell r="C79" t="str">
            <v>LAC</v>
          </cell>
          <cell r="D79" t="str">
            <v>Upper middle income</v>
          </cell>
          <cell r="E79" t="str">
            <v/>
          </cell>
        </row>
        <row r="80">
          <cell r="B80" t="str">
            <v>PAN</v>
          </cell>
          <cell r="C80" t="str">
            <v>LAC</v>
          </cell>
          <cell r="D80" t="str">
            <v>Upper middle income</v>
          </cell>
          <cell r="E80" t="str">
            <v/>
          </cell>
        </row>
        <row r="81">
          <cell r="B81" t="str">
            <v>SLV</v>
          </cell>
          <cell r="C81" t="str">
            <v>LAC</v>
          </cell>
          <cell r="D81" t="str">
            <v>Lower middle income</v>
          </cell>
          <cell r="E81" t="str">
            <v/>
          </cell>
        </row>
        <row r="82">
          <cell r="B82" t="str">
            <v>CHL</v>
          </cell>
          <cell r="C82" t="str">
            <v>LAC</v>
          </cell>
          <cell r="D82" t="str">
            <v>High income: OECD</v>
          </cell>
          <cell r="E82" t="str">
            <v/>
          </cell>
        </row>
        <row r="83">
          <cell r="B83" t="str">
            <v>GTM</v>
          </cell>
          <cell r="C83" t="str">
            <v>LAC</v>
          </cell>
          <cell r="D83" t="str">
            <v>Lower middle income</v>
          </cell>
          <cell r="E83" t="str">
            <v/>
          </cell>
        </row>
        <row r="84">
          <cell r="B84" t="str">
            <v>HND</v>
          </cell>
          <cell r="C84" t="str">
            <v>LAC</v>
          </cell>
          <cell r="D84" t="str">
            <v>Lower middle income</v>
          </cell>
          <cell r="E84" t="str">
            <v/>
          </cell>
        </row>
        <row r="85">
          <cell r="B85" t="str">
            <v>PER</v>
          </cell>
          <cell r="C85" t="str">
            <v>LAC</v>
          </cell>
          <cell r="D85" t="str">
            <v>Upper middle income</v>
          </cell>
          <cell r="E85" t="str">
            <v/>
          </cell>
        </row>
        <row r="86">
          <cell r="B86" t="str">
            <v>NIC</v>
          </cell>
          <cell r="C86" t="str">
            <v>LAC</v>
          </cell>
          <cell r="D86" t="str">
            <v>Lower middle income</v>
          </cell>
          <cell r="E86" t="str">
            <v/>
          </cell>
        </row>
        <row r="87">
          <cell r="B87" t="str">
            <v>ECU</v>
          </cell>
          <cell r="C87" t="str">
            <v>LAC</v>
          </cell>
          <cell r="D87" t="str">
            <v>Upper middle income</v>
          </cell>
          <cell r="E87" t="str">
            <v/>
          </cell>
        </row>
        <row r="88">
          <cell r="B88" t="str">
            <v>BOL</v>
          </cell>
          <cell r="C88" t="str">
            <v>LAC</v>
          </cell>
          <cell r="D88" t="str">
            <v>Lower middle income</v>
          </cell>
          <cell r="E88" t="str">
            <v/>
          </cell>
        </row>
        <row r="89">
          <cell r="B89" t="str">
            <v>BRA</v>
          </cell>
          <cell r="C89" t="str">
            <v>LAC</v>
          </cell>
          <cell r="D89" t="str">
            <v>Upper middle income</v>
          </cell>
          <cell r="E89" t="str">
            <v/>
          </cell>
        </row>
        <row r="90">
          <cell r="B90" t="str">
            <v>VEN</v>
          </cell>
          <cell r="C90" t="str">
            <v>LAC</v>
          </cell>
          <cell r="D90" t="str">
            <v>Upper middle income</v>
          </cell>
          <cell r="E90" t="str">
            <v/>
          </cell>
        </row>
        <row r="91">
          <cell r="B91" t="str">
            <v>ARG</v>
          </cell>
          <cell r="C91" t="str">
            <v>LAC</v>
          </cell>
          <cell r="D91" t="str">
            <v>Upper middle income</v>
          </cell>
          <cell r="E91" t="str">
            <v/>
          </cell>
        </row>
        <row r="92">
          <cell r="B92" t="str">
            <v>COL</v>
          </cell>
          <cell r="C92" t="str">
            <v>LAC</v>
          </cell>
          <cell r="D92" t="str">
            <v>Upper middle income</v>
          </cell>
          <cell r="E92" t="str">
            <v/>
          </cell>
        </row>
        <row r="93">
          <cell r="B93" t="str">
            <v>URY</v>
          </cell>
          <cell r="C93" t="str">
            <v>LAC</v>
          </cell>
          <cell r="D93" t="str">
            <v>High income: nonOECD</v>
          </cell>
          <cell r="E93" t="str">
            <v/>
          </cell>
        </row>
        <row r="94">
          <cell r="B94" t="str">
            <v>PRY</v>
          </cell>
          <cell r="C94" t="str">
            <v>LAC</v>
          </cell>
          <cell r="D94" t="str">
            <v>Lower middle income</v>
          </cell>
          <cell r="E94" t="str">
            <v/>
          </cell>
        </row>
        <row r="95">
          <cell r="B95" t="str">
            <v>MEX</v>
          </cell>
          <cell r="C95" t="str">
            <v>LAC</v>
          </cell>
          <cell r="D95" t="str">
            <v>Upper middle income</v>
          </cell>
          <cell r="E95" t="str">
            <v/>
          </cell>
        </row>
        <row r="96">
          <cell r="B96" t="str">
            <v>HTI</v>
          </cell>
          <cell r="C96" t="str">
            <v>LAC</v>
          </cell>
          <cell r="D96" t="str">
            <v>Low income</v>
          </cell>
          <cell r="E96" t="str">
            <v>SIDS</v>
          </cell>
        </row>
        <row r="97">
          <cell r="B97" t="str">
            <v>DOM</v>
          </cell>
          <cell r="C97" t="str">
            <v>LAC</v>
          </cell>
          <cell r="D97" t="str">
            <v>Upper middle income</v>
          </cell>
          <cell r="E97" t="str">
            <v>SIDS</v>
          </cell>
        </row>
        <row r="98">
          <cell r="B98" t="str">
            <v>DMA</v>
          </cell>
          <cell r="C98" t="str">
            <v>LAC</v>
          </cell>
          <cell r="D98" t="str">
            <v>Upper middle income</v>
          </cell>
          <cell r="E98" t="str">
            <v>SIDS</v>
          </cell>
        </row>
        <row r="99">
          <cell r="B99" t="str">
            <v>CUB</v>
          </cell>
          <cell r="C99" t="str">
            <v>LAC</v>
          </cell>
          <cell r="D99" t="str">
            <v>Upper middle income</v>
          </cell>
          <cell r="E99" t="str">
            <v>SIDS</v>
          </cell>
        </row>
        <row r="100">
          <cell r="B100" t="str">
            <v>GUY</v>
          </cell>
          <cell r="C100" t="str">
            <v>LAC</v>
          </cell>
          <cell r="D100" t="str">
            <v>Lower middle income</v>
          </cell>
          <cell r="E100" t="str">
            <v>SIDS</v>
          </cell>
        </row>
        <row r="101">
          <cell r="B101" t="str">
            <v>TTO</v>
          </cell>
          <cell r="C101" t="str">
            <v>LAC</v>
          </cell>
          <cell r="D101" t="str">
            <v>High income: nonOECD</v>
          </cell>
          <cell r="E101" t="str">
            <v>SIDS</v>
          </cell>
        </row>
        <row r="102">
          <cell r="B102" t="str">
            <v>ABW</v>
          </cell>
          <cell r="C102" t="str">
            <v>LAC</v>
          </cell>
          <cell r="D102" t="str">
            <v>High income: nonOECD</v>
          </cell>
          <cell r="E102" t="str">
            <v>SIDS</v>
          </cell>
        </row>
        <row r="103">
          <cell r="B103" t="str">
            <v>BRB</v>
          </cell>
          <cell r="C103" t="str">
            <v>LAC</v>
          </cell>
          <cell r="D103" t="str">
            <v>High income: nonOECD</v>
          </cell>
          <cell r="E103" t="str">
            <v>SIDS</v>
          </cell>
        </row>
        <row r="104">
          <cell r="B104" t="str">
            <v>JAM</v>
          </cell>
          <cell r="C104" t="str">
            <v>LAC</v>
          </cell>
          <cell r="D104" t="str">
            <v>Upper middle income</v>
          </cell>
          <cell r="E104" t="str">
            <v>SIDS</v>
          </cell>
        </row>
        <row r="105">
          <cell r="B105" t="str">
            <v>VCT</v>
          </cell>
          <cell r="C105" t="str">
            <v>LAC</v>
          </cell>
          <cell r="D105" t="str">
            <v>Upper middle income</v>
          </cell>
          <cell r="E105" t="str">
            <v>SIDS</v>
          </cell>
        </row>
        <row r="106">
          <cell r="B106" t="str">
            <v>SUR</v>
          </cell>
          <cell r="C106" t="str">
            <v>LAC</v>
          </cell>
          <cell r="D106" t="str">
            <v>Upper middle income</v>
          </cell>
          <cell r="E106" t="str">
            <v>SIDS</v>
          </cell>
        </row>
        <row r="107">
          <cell r="B107" t="str">
            <v>LCA</v>
          </cell>
          <cell r="C107" t="str">
            <v>LAC</v>
          </cell>
          <cell r="D107" t="str">
            <v>Upper middle income</v>
          </cell>
          <cell r="E107" t="str">
            <v>SIDS</v>
          </cell>
        </row>
        <row r="108">
          <cell r="B108" t="str">
            <v>BLZ</v>
          </cell>
          <cell r="C108" t="str">
            <v>LAC</v>
          </cell>
          <cell r="D108" t="str">
            <v>Upper middle income</v>
          </cell>
          <cell r="E108" t="str">
            <v>SIDS</v>
          </cell>
        </row>
        <row r="109">
          <cell r="B109" t="str">
            <v>GRD</v>
          </cell>
          <cell r="C109" t="str">
            <v>LAC</v>
          </cell>
          <cell r="D109" t="str">
            <v>Upper middle income</v>
          </cell>
          <cell r="E109" t="str">
            <v>SIDS</v>
          </cell>
        </row>
        <row r="110">
          <cell r="B110" t="str">
            <v>GUF</v>
          </cell>
          <cell r="C110" t="str">
            <v>LAC</v>
          </cell>
          <cell r="D110" t="str">
            <v>N.D</v>
          </cell>
          <cell r="E110" t="str">
            <v/>
          </cell>
        </row>
        <row r="111">
          <cell r="B111" t="str">
            <v>TUN</v>
          </cell>
          <cell r="C111" t="str">
            <v>Middle East and North Africa</v>
          </cell>
          <cell r="D111" t="str">
            <v>Upper middle income</v>
          </cell>
          <cell r="E111" t="str">
            <v/>
          </cell>
        </row>
        <row r="112">
          <cell r="B112" t="str">
            <v>MAR</v>
          </cell>
          <cell r="C112" t="str">
            <v>Middle East and North Africa</v>
          </cell>
          <cell r="D112" t="str">
            <v>Lower middle income</v>
          </cell>
          <cell r="E112" t="str">
            <v/>
          </cell>
        </row>
        <row r="113">
          <cell r="B113" t="str">
            <v>DJI</v>
          </cell>
          <cell r="C113" t="str">
            <v>Middle East and North Africa</v>
          </cell>
          <cell r="D113" t="str">
            <v>Lower middle income</v>
          </cell>
          <cell r="E113" t="str">
            <v/>
          </cell>
        </row>
        <row r="114">
          <cell r="B114" t="str">
            <v>EGY</v>
          </cell>
          <cell r="C114" t="str">
            <v>Middle East and North Africa</v>
          </cell>
          <cell r="D114" t="str">
            <v>Lower middle income</v>
          </cell>
          <cell r="E114" t="str">
            <v/>
          </cell>
        </row>
        <row r="115">
          <cell r="B115" t="str">
            <v>DZA</v>
          </cell>
          <cell r="C115" t="str">
            <v>Middle East and North Africa</v>
          </cell>
          <cell r="D115" t="str">
            <v>Upper middle income</v>
          </cell>
          <cell r="E115" t="str">
            <v/>
          </cell>
        </row>
        <row r="116">
          <cell r="B116" t="str">
            <v>IRN</v>
          </cell>
          <cell r="C116" t="str">
            <v>Middle East and North Africa</v>
          </cell>
          <cell r="D116" t="str">
            <v>Upper middle income</v>
          </cell>
          <cell r="E116" t="str">
            <v/>
          </cell>
        </row>
        <row r="117">
          <cell r="B117" t="str">
            <v>ARE</v>
          </cell>
          <cell r="C117" t="str">
            <v>Middle East and North Africa</v>
          </cell>
          <cell r="D117" t="str">
            <v>High income: nonOECD</v>
          </cell>
          <cell r="E117" t="str">
            <v/>
          </cell>
        </row>
        <row r="118">
          <cell r="B118" t="str">
            <v>OMN</v>
          </cell>
          <cell r="C118" t="str">
            <v>Middle East and North Africa</v>
          </cell>
          <cell r="D118" t="str">
            <v>High income: nonOECD</v>
          </cell>
          <cell r="E118" t="str">
            <v/>
          </cell>
        </row>
        <row r="119">
          <cell r="B119" t="str">
            <v>SAU</v>
          </cell>
          <cell r="C119" t="str">
            <v>Middle East and North Africa</v>
          </cell>
          <cell r="D119" t="str">
            <v>High income: nonOECD</v>
          </cell>
          <cell r="E119" t="str">
            <v/>
          </cell>
        </row>
        <row r="120">
          <cell r="B120" t="str">
            <v>SYR</v>
          </cell>
          <cell r="C120" t="str">
            <v>Middle East and North Africa</v>
          </cell>
          <cell r="D120" t="str">
            <v>Lower middle income</v>
          </cell>
          <cell r="E120" t="str">
            <v/>
          </cell>
        </row>
        <row r="121">
          <cell r="B121" t="str">
            <v>KWT</v>
          </cell>
          <cell r="C121" t="str">
            <v>Middle East and North Africa</v>
          </cell>
          <cell r="D121" t="str">
            <v>High income: nonOECD</v>
          </cell>
          <cell r="E121" t="str">
            <v/>
          </cell>
        </row>
        <row r="122">
          <cell r="B122" t="str">
            <v>YEM</v>
          </cell>
          <cell r="C122" t="str">
            <v>Middle East and North Africa</v>
          </cell>
          <cell r="D122" t="str">
            <v>Lower middle income</v>
          </cell>
          <cell r="E122" t="str">
            <v/>
          </cell>
        </row>
        <row r="123">
          <cell r="B123" t="str">
            <v>JOR</v>
          </cell>
          <cell r="C123" t="str">
            <v>Middle East and North Africa</v>
          </cell>
          <cell r="D123" t="str">
            <v>Upper middle income</v>
          </cell>
          <cell r="E123" t="str">
            <v/>
          </cell>
        </row>
        <row r="124">
          <cell r="B124" t="str">
            <v>BHR</v>
          </cell>
          <cell r="C124" t="str">
            <v>Middle East and North Africa</v>
          </cell>
          <cell r="D124" t="str">
            <v>High income: nonOECD</v>
          </cell>
          <cell r="E124" t="str">
            <v>SIDS</v>
          </cell>
        </row>
        <row r="125">
          <cell r="B125" t="str">
            <v>LBN</v>
          </cell>
          <cell r="C125" t="str">
            <v>Middle East and North Africa</v>
          </cell>
          <cell r="D125" t="str">
            <v>Upper middle income</v>
          </cell>
          <cell r="E125" t="str">
            <v/>
          </cell>
        </row>
        <row r="126">
          <cell r="B126" t="str">
            <v>QAT</v>
          </cell>
          <cell r="C126" t="str">
            <v>Middle East and North Africa</v>
          </cell>
          <cell r="D126" t="str">
            <v>High income: nonOECD</v>
          </cell>
          <cell r="E126" t="str">
            <v/>
          </cell>
        </row>
        <row r="127">
          <cell r="B127" t="str">
            <v>ISR</v>
          </cell>
          <cell r="C127" t="str">
            <v>Middle East and North Africa</v>
          </cell>
          <cell r="D127" t="str">
            <v>High income: OECD</v>
          </cell>
          <cell r="E127" t="str">
            <v/>
          </cell>
        </row>
        <row r="128">
          <cell r="B128" t="str">
            <v>MLT</v>
          </cell>
          <cell r="C128" t="str">
            <v>Middle East and North Africa</v>
          </cell>
          <cell r="D128" t="str">
            <v>High income: nonOECD</v>
          </cell>
          <cell r="E128" t="str">
            <v/>
          </cell>
        </row>
        <row r="129">
          <cell r="B129" t="str">
            <v>IRQ</v>
          </cell>
          <cell r="C129" t="str">
            <v>Middle East and North Africa</v>
          </cell>
          <cell r="D129" t="str">
            <v>Upper middle income</v>
          </cell>
          <cell r="E129" t="str">
            <v/>
          </cell>
        </row>
        <row r="130">
          <cell r="B130" t="str">
            <v>LBY</v>
          </cell>
          <cell r="C130" t="str">
            <v>Middle East and North Africa</v>
          </cell>
          <cell r="D130" t="str">
            <v>Upper middle income</v>
          </cell>
          <cell r="E130" t="str">
            <v/>
          </cell>
        </row>
        <row r="131">
          <cell r="B131" t="str">
            <v>USA</v>
          </cell>
          <cell r="C131" t="str">
            <v>North America</v>
          </cell>
          <cell r="D131" t="str">
            <v>High income: OECD</v>
          </cell>
          <cell r="E131" t="str">
            <v/>
          </cell>
        </row>
        <row r="132">
          <cell r="B132" t="str">
            <v>CAN</v>
          </cell>
          <cell r="C132" t="str">
            <v>North America</v>
          </cell>
          <cell r="D132" t="str">
            <v>High income: OECD</v>
          </cell>
          <cell r="E132" t="str">
            <v/>
          </cell>
        </row>
        <row r="133">
          <cell r="B133" t="str">
            <v>NPL</v>
          </cell>
          <cell r="C133" t="str">
            <v>South Asia</v>
          </cell>
          <cell r="D133" t="str">
            <v>Low income</v>
          </cell>
          <cell r="E133" t="str">
            <v/>
          </cell>
        </row>
        <row r="134">
          <cell r="B134" t="str">
            <v>IND</v>
          </cell>
          <cell r="C134" t="str">
            <v>South Asia</v>
          </cell>
          <cell r="D134" t="str">
            <v>Lower middle income</v>
          </cell>
          <cell r="E134" t="str">
            <v/>
          </cell>
        </row>
        <row r="135">
          <cell r="B135" t="str">
            <v>PAK</v>
          </cell>
          <cell r="C135" t="str">
            <v>South Asia</v>
          </cell>
          <cell r="D135" t="str">
            <v>Lower middle income</v>
          </cell>
          <cell r="E135" t="str">
            <v/>
          </cell>
        </row>
        <row r="136">
          <cell r="B136" t="str">
            <v>LKA</v>
          </cell>
          <cell r="C136" t="str">
            <v>South Asia</v>
          </cell>
          <cell r="D136" t="str">
            <v>Lower middle income</v>
          </cell>
          <cell r="E136" t="str">
            <v/>
          </cell>
        </row>
        <row r="137">
          <cell r="B137" t="str">
            <v>BGD</v>
          </cell>
          <cell r="C137" t="str">
            <v>South Asia</v>
          </cell>
          <cell r="D137" t="str">
            <v>Low income</v>
          </cell>
          <cell r="E137" t="str">
            <v/>
          </cell>
        </row>
        <row r="138">
          <cell r="B138" t="str">
            <v>BTN</v>
          </cell>
          <cell r="C138" t="str">
            <v>South Asia</v>
          </cell>
          <cell r="D138" t="str">
            <v>Lower middle income</v>
          </cell>
          <cell r="E138" t="str">
            <v/>
          </cell>
        </row>
        <row r="139">
          <cell r="B139" t="str">
            <v>AFG</v>
          </cell>
          <cell r="C139" t="str">
            <v>South Asia</v>
          </cell>
          <cell r="D139" t="str">
            <v>Low income</v>
          </cell>
          <cell r="E139" t="str">
            <v/>
          </cell>
        </row>
        <row r="140">
          <cell r="B140" t="str">
            <v>MDV</v>
          </cell>
          <cell r="C140" t="str">
            <v>South Asia</v>
          </cell>
          <cell r="D140" t="str">
            <v>Upper middle income</v>
          </cell>
          <cell r="E140" t="str">
            <v>SIDS</v>
          </cell>
        </row>
        <row r="141">
          <cell r="B141" t="str">
            <v>SWZ</v>
          </cell>
          <cell r="C141" t="str">
            <v>Sub-Saharan Africa</v>
          </cell>
          <cell r="D141" t="str">
            <v>Lower middle income</v>
          </cell>
          <cell r="E141" t="str">
            <v/>
          </cell>
        </row>
        <row r="142">
          <cell r="B142" t="str">
            <v>BEN</v>
          </cell>
          <cell r="C142" t="str">
            <v>Sub-Saharan Africa</v>
          </cell>
          <cell r="D142" t="str">
            <v>Low income</v>
          </cell>
          <cell r="E142" t="str">
            <v/>
          </cell>
        </row>
        <row r="143">
          <cell r="B143" t="str">
            <v>BWA</v>
          </cell>
          <cell r="C143" t="str">
            <v>Sub-Saharan Africa</v>
          </cell>
          <cell r="D143" t="str">
            <v>Upper middle income</v>
          </cell>
          <cell r="E143" t="str">
            <v/>
          </cell>
        </row>
        <row r="144">
          <cell r="B144" t="str">
            <v>UGA</v>
          </cell>
          <cell r="C144" t="str">
            <v>Sub-Saharan Africa</v>
          </cell>
          <cell r="D144" t="str">
            <v>Low income</v>
          </cell>
          <cell r="E144" t="str">
            <v/>
          </cell>
        </row>
        <row r="145">
          <cell r="B145" t="str">
            <v>ZMB</v>
          </cell>
          <cell r="C145" t="str">
            <v>Sub-Saharan Africa</v>
          </cell>
          <cell r="D145" t="str">
            <v>Lower middle income</v>
          </cell>
          <cell r="E145" t="str">
            <v/>
          </cell>
        </row>
        <row r="146">
          <cell r="B146" t="str">
            <v>BFA</v>
          </cell>
          <cell r="C146" t="str">
            <v>Sub-Saharan Africa</v>
          </cell>
          <cell r="D146" t="str">
            <v>Low income</v>
          </cell>
          <cell r="E146" t="str">
            <v/>
          </cell>
        </row>
        <row r="147">
          <cell r="B147" t="str">
            <v>RWA</v>
          </cell>
          <cell r="C147" t="str">
            <v>Sub-Saharan Africa</v>
          </cell>
          <cell r="D147" t="str">
            <v>Low income</v>
          </cell>
          <cell r="E147" t="str">
            <v/>
          </cell>
        </row>
        <row r="148">
          <cell r="B148" t="str">
            <v>NAM</v>
          </cell>
          <cell r="C148" t="str">
            <v>Sub-Saharan Africa</v>
          </cell>
          <cell r="D148" t="str">
            <v>Upper middle income</v>
          </cell>
          <cell r="E148" t="str">
            <v/>
          </cell>
        </row>
        <row r="149">
          <cell r="B149" t="str">
            <v>AGO</v>
          </cell>
          <cell r="C149" t="str">
            <v>Sub-Saharan Africa</v>
          </cell>
          <cell r="D149" t="str">
            <v>Upper middle income</v>
          </cell>
          <cell r="E149" t="str">
            <v/>
          </cell>
        </row>
        <row r="150">
          <cell r="B150" t="str">
            <v>LSO</v>
          </cell>
          <cell r="C150" t="str">
            <v>Sub-Saharan Africa</v>
          </cell>
          <cell r="D150" t="str">
            <v>Lower middle income</v>
          </cell>
          <cell r="E150" t="str">
            <v/>
          </cell>
        </row>
        <row r="151">
          <cell r="B151" t="str">
            <v>SDN</v>
          </cell>
          <cell r="C151" t="str">
            <v>Sub-Saharan Africa</v>
          </cell>
          <cell r="D151" t="str">
            <v>Lower middle income</v>
          </cell>
          <cell r="E151" t="str">
            <v/>
          </cell>
        </row>
        <row r="152">
          <cell r="B152" t="str">
            <v>TZA</v>
          </cell>
          <cell r="C152" t="str">
            <v>Sub-Saharan Africa</v>
          </cell>
          <cell r="D152" t="str">
            <v>Low income</v>
          </cell>
          <cell r="E152" t="str">
            <v/>
          </cell>
        </row>
        <row r="153">
          <cell r="B153" t="str">
            <v>CMR</v>
          </cell>
          <cell r="C153" t="str">
            <v>Sub-Saharan Africa</v>
          </cell>
          <cell r="D153" t="str">
            <v>Lower middle income</v>
          </cell>
          <cell r="E153" t="str">
            <v/>
          </cell>
        </row>
        <row r="154">
          <cell r="B154" t="str">
            <v>ERI</v>
          </cell>
          <cell r="C154" t="str">
            <v>Sub-Saharan Africa</v>
          </cell>
          <cell r="D154" t="str">
            <v>Low income</v>
          </cell>
          <cell r="E154" t="str">
            <v/>
          </cell>
        </row>
        <row r="155">
          <cell r="B155" t="str">
            <v>KEN</v>
          </cell>
          <cell r="C155" t="str">
            <v>Sub-Saharan Africa</v>
          </cell>
          <cell r="D155" t="str">
            <v>Low income</v>
          </cell>
          <cell r="E155" t="str">
            <v/>
          </cell>
        </row>
        <row r="156">
          <cell r="B156" t="str">
            <v>GHA</v>
          </cell>
          <cell r="C156" t="str">
            <v>Sub-Saharan Africa</v>
          </cell>
          <cell r="D156" t="str">
            <v>Lower middle income</v>
          </cell>
          <cell r="E156" t="str">
            <v/>
          </cell>
        </row>
        <row r="157">
          <cell r="B157" t="str">
            <v>MDG</v>
          </cell>
          <cell r="C157" t="str">
            <v>Sub-Saharan Africa</v>
          </cell>
          <cell r="D157" t="str">
            <v>Low income</v>
          </cell>
          <cell r="E157" t="str">
            <v/>
          </cell>
        </row>
        <row r="158">
          <cell r="B158" t="str">
            <v>MOZ</v>
          </cell>
          <cell r="C158" t="str">
            <v>Sub-Saharan Africa</v>
          </cell>
          <cell r="D158" t="str">
            <v>Low income</v>
          </cell>
          <cell r="E158" t="str">
            <v/>
          </cell>
        </row>
        <row r="159">
          <cell r="B159" t="str">
            <v>NGA</v>
          </cell>
          <cell r="C159" t="str">
            <v>Sub-Saharan Africa</v>
          </cell>
          <cell r="D159" t="str">
            <v>Lower middle income</v>
          </cell>
          <cell r="E159" t="str">
            <v/>
          </cell>
        </row>
        <row r="160">
          <cell r="B160" t="str">
            <v>MWI</v>
          </cell>
          <cell r="C160" t="str">
            <v>Sub-Saharan Africa</v>
          </cell>
          <cell r="D160" t="str">
            <v>Low income</v>
          </cell>
          <cell r="E160" t="str">
            <v/>
          </cell>
        </row>
        <row r="161">
          <cell r="B161" t="str">
            <v>MLI</v>
          </cell>
          <cell r="C161" t="str">
            <v>Sub-Saharan Africa</v>
          </cell>
          <cell r="D161" t="str">
            <v>Low income</v>
          </cell>
          <cell r="E161" t="str">
            <v/>
          </cell>
        </row>
        <row r="162">
          <cell r="B162" t="str">
            <v>MRT</v>
          </cell>
          <cell r="C162" t="str">
            <v>Sub-Saharan Africa</v>
          </cell>
          <cell r="D162" t="str">
            <v>Lower middle income</v>
          </cell>
          <cell r="E162" t="str">
            <v/>
          </cell>
        </row>
        <row r="163">
          <cell r="B163" t="str">
            <v>SLE</v>
          </cell>
          <cell r="C163" t="str">
            <v>Sub-Saharan Africa</v>
          </cell>
          <cell r="D163" t="str">
            <v>Low income</v>
          </cell>
          <cell r="E163" t="str">
            <v/>
          </cell>
        </row>
        <row r="164">
          <cell r="B164" t="str">
            <v>SEN</v>
          </cell>
          <cell r="C164" t="str">
            <v>Sub-Saharan Africa</v>
          </cell>
          <cell r="D164" t="str">
            <v>Lower middle income</v>
          </cell>
          <cell r="E164" t="str">
            <v/>
          </cell>
        </row>
        <row r="165">
          <cell r="B165" t="str">
            <v>CIV</v>
          </cell>
          <cell r="C165" t="str">
            <v>Sub-Saharan Africa</v>
          </cell>
          <cell r="D165" t="str">
            <v>Lower middle income</v>
          </cell>
          <cell r="E165" t="str">
            <v/>
          </cell>
        </row>
        <row r="166">
          <cell r="B166" t="str">
            <v>ZAF</v>
          </cell>
          <cell r="C166" t="str">
            <v>Sub-Saharan Africa</v>
          </cell>
          <cell r="D166" t="str">
            <v>Upper middle income</v>
          </cell>
          <cell r="E166" t="str">
            <v/>
          </cell>
        </row>
        <row r="167">
          <cell r="B167" t="str">
            <v>ETH</v>
          </cell>
          <cell r="C167" t="str">
            <v>Sub-Saharan Africa</v>
          </cell>
          <cell r="D167" t="str">
            <v>Low income</v>
          </cell>
          <cell r="E167" t="str">
            <v/>
          </cell>
        </row>
        <row r="168">
          <cell r="B168" t="str">
            <v>GIN</v>
          </cell>
          <cell r="C168" t="str">
            <v>Sub-Saharan Africa</v>
          </cell>
          <cell r="D168" t="str">
            <v>Low income</v>
          </cell>
          <cell r="E168" t="str">
            <v/>
          </cell>
        </row>
        <row r="169">
          <cell r="B169" t="str">
            <v>ZWE</v>
          </cell>
          <cell r="C169" t="str">
            <v>Sub-Saharan Africa</v>
          </cell>
          <cell r="D169" t="str">
            <v>Low income</v>
          </cell>
          <cell r="E169" t="str">
            <v/>
          </cell>
        </row>
        <row r="170">
          <cell r="B170" t="str">
            <v>CPV</v>
          </cell>
          <cell r="C170" t="str">
            <v>Sub-Saharan Africa</v>
          </cell>
          <cell r="D170" t="str">
            <v>Lower middle income</v>
          </cell>
          <cell r="E170" t="str">
            <v>SIDS</v>
          </cell>
        </row>
        <row r="171">
          <cell r="B171" t="str">
            <v>MUS</v>
          </cell>
          <cell r="C171" t="str">
            <v>Sub-Saharan Africa</v>
          </cell>
          <cell r="D171" t="str">
            <v>Upper middle income</v>
          </cell>
          <cell r="E171" t="str">
            <v>SIDS</v>
          </cell>
        </row>
        <row r="172">
          <cell r="B172" t="str">
            <v>SYC</v>
          </cell>
          <cell r="C172" t="str">
            <v>Sub-Saharan Africa</v>
          </cell>
          <cell r="D172" t="str">
            <v>Upper middle income</v>
          </cell>
          <cell r="E172" t="str">
            <v>SIDS</v>
          </cell>
        </row>
        <row r="173">
          <cell r="B173" t="str">
            <v>COM</v>
          </cell>
          <cell r="C173" t="str">
            <v>Sub-Saharan Africa</v>
          </cell>
          <cell r="D173" t="str">
            <v>Low income</v>
          </cell>
          <cell r="E173" t="str">
            <v>SIDS</v>
          </cell>
        </row>
        <row r="174">
          <cell r="B174" t="str">
            <v>STP</v>
          </cell>
          <cell r="C174" t="str">
            <v>Sub-Saharan Africa</v>
          </cell>
          <cell r="D174" t="str">
            <v>Lower middle income</v>
          </cell>
          <cell r="E174" t="str">
            <v>SIDS</v>
          </cell>
        </row>
        <row r="175">
          <cell r="B175" t="str">
            <v>COG</v>
          </cell>
          <cell r="C175" t="str">
            <v>Sub-Saharan Africa</v>
          </cell>
          <cell r="D175" t="str">
            <v>Lower middle income</v>
          </cell>
          <cell r="E175" t="str">
            <v/>
          </cell>
        </row>
        <row r="176">
          <cell r="B176" t="str">
            <v>TCD</v>
          </cell>
          <cell r="C176" t="str">
            <v>Sub-Saharan Africa</v>
          </cell>
          <cell r="D176" t="str">
            <v>Low income</v>
          </cell>
          <cell r="E176" t="str">
            <v/>
          </cell>
        </row>
        <row r="177">
          <cell r="B177" t="str">
            <v>GNB</v>
          </cell>
          <cell r="C177" t="str">
            <v>Sub-Saharan Africa</v>
          </cell>
          <cell r="D177" t="str">
            <v>Low income</v>
          </cell>
          <cell r="E177" t="str">
            <v>SIDS</v>
          </cell>
        </row>
        <row r="178">
          <cell r="B178" t="str">
            <v>ZAR</v>
          </cell>
          <cell r="C178" t="str">
            <v>Sub-Saharan Africa</v>
          </cell>
          <cell r="D178" t="str">
            <v>Low income</v>
          </cell>
          <cell r="E178" t="str">
            <v/>
          </cell>
        </row>
        <row r="179">
          <cell r="B179" t="str">
            <v>TGO</v>
          </cell>
          <cell r="C179" t="str">
            <v>Sub-Saharan Africa</v>
          </cell>
          <cell r="D179" t="str">
            <v>Low income</v>
          </cell>
          <cell r="E179" t="str">
            <v/>
          </cell>
        </row>
        <row r="180">
          <cell r="B180" t="str">
            <v>BDI</v>
          </cell>
          <cell r="C180" t="str">
            <v>Sub-Saharan Africa</v>
          </cell>
          <cell r="D180" t="str">
            <v>Low income</v>
          </cell>
          <cell r="E180" t="str">
            <v/>
          </cell>
        </row>
        <row r="181">
          <cell r="B181" t="str">
            <v>LBR</v>
          </cell>
          <cell r="C181" t="str">
            <v>Sub-Saharan Africa</v>
          </cell>
          <cell r="D181" t="str">
            <v>Low income</v>
          </cell>
          <cell r="E181" t="str">
            <v/>
          </cell>
        </row>
        <row r="182">
          <cell r="B182" t="str">
            <v>NER</v>
          </cell>
          <cell r="C182" t="str">
            <v>Sub-Saharan Africa</v>
          </cell>
          <cell r="D182" t="str">
            <v>Low income</v>
          </cell>
          <cell r="E182" t="str">
            <v/>
          </cell>
        </row>
        <row r="183">
          <cell r="B183" t="str">
            <v>GMB</v>
          </cell>
          <cell r="C183" t="str">
            <v>Sub-Saharan Africa</v>
          </cell>
          <cell r="D183" t="str">
            <v>Low income</v>
          </cell>
          <cell r="E183" t="str">
            <v/>
          </cell>
        </row>
        <row r="184">
          <cell r="B184" t="str">
            <v>CAF</v>
          </cell>
          <cell r="C184" t="str">
            <v>Sub-Saharan Africa</v>
          </cell>
          <cell r="D184" t="str">
            <v>Low income</v>
          </cell>
          <cell r="E184" t="str">
            <v/>
          </cell>
        </row>
        <row r="185">
          <cell r="B185" t="str">
            <v>GNQ</v>
          </cell>
          <cell r="C185" t="str">
            <v>Sub-Saharan Africa</v>
          </cell>
          <cell r="D185" t="str">
            <v>High income: nonOECD</v>
          </cell>
          <cell r="E185" t="str">
            <v/>
          </cell>
        </row>
        <row r="186">
          <cell r="B186" t="str">
            <v>GAB</v>
          </cell>
          <cell r="C186" t="str">
            <v>Sub-Saharan Africa</v>
          </cell>
          <cell r="D186" t="str">
            <v>Upper middle income</v>
          </cell>
          <cell r="E186" t="str">
            <v/>
          </cell>
        </row>
        <row r="187">
          <cell r="B187" t="str">
            <v>SOM</v>
          </cell>
          <cell r="C187" t="str">
            <v>Sub-Saharan Africa</v>
          </cell>
          <cell r="D187" t="str">
            <v>Low income</v>
          </cell>
          <cell r="E187" t="str">
            <v/>
          </cell>
        </row>
        <row r="188">
          <cell r="B188" t="str">
            <v>MYT</v>
          </cell>
          <cell r="C188" t="str">
            <v>Sub-Saharan Africa</v>
          </cell>
          <cell r="D188" t="str">
            <v>N.D</v>
          </cell>
          <cell r="E188" t="str">
            <v/>
          </cell>
        </row>
        <row r="189">
          <cell r="B189" t="str">
            <v>REU</v>
          </cell>
          <cell r="C189" t="str">
            <v>Sub-Saharan Africa</v>
          </cell>
          <cell r="D189" t="str">
            <v>N.D</v>
          </cell>
          <cell r="E189" t="str">
            <v/>
          </cell>
        </row>
        <row r="190">
          <cell r="B190" t="str">
            <v>ESH</v>
          </cell>
          <cell r="C190" t="str">
            <v>Middle East and North Africa</v>
          </cell>
          <cell r="D190" t="str">
            <v>N.D</v>
          </cell>
          <cell r="E190" t="str">
            <v/>
          </cell>
        </row>
        <row r="191">
          <cell r="B191" t="str">
            <v>SSD</v>
          </cell>
          <cell r="C191" t="str">
            <v>Sub-Saharan Africa</v>
          </cell>
          <cell r="D191" t="str">
            <v>Lower middle income</v>
          </cell>
          <cell r="E191" t="str">
            <v/>
          </cell>
        </row>
        <row r="192">
          <cell r="B192" t="str">
            <v>BRN</v>
          </cell>
          <cell r="C192" t="str">
            <v>East Asia and the Pacific</v>
          </cell>
          <cell r="D192" t="str">
            <v>High income: nonOECD</v>
          </cell>
          <cell r="E192" t="str">
            <v/>
          </cell>
        </row>
        <row r="193">
          <cell r="B193" t="str">
            <v>MAC</v>
          </cell>
          <cell r="C193" t="str">
            <v>East Asia and the Pacific</v>
          </cell>
          <cell r="D193" t="str">
            <v>High income: nonOECD</v>
          </cell>
          <cell r="E193" t="str">
            <v/>
          </cell>
        </row>
        <row r="194">
          <cell r="B194" t="str">
            <v>PSE</v>
          </cell>
          <cell r="C194" t="str">
            <v>Middle East and North Africa</v>
          </cell>
          <cell r="D194" t="str">
            <v>N.D</v>
          </cell>
          <cell r="E194" t="str">
            <v/>
          </cell>
        </row>
        <row r="195">
          <cell r="B195" t="str">
            <v>GLP</v>
          </cell>
          <cell r="C195" t="str">
            <v>LAC</v>
          </cell>
          <cell r="D195" t="str">
            <v>N.D</v>
          </cell>
          <cell r="E195" t="str">
            <v>SIDS</v>
          </cell>
        </row>
        <row r="196">
          <cell r="B196" t="str">
            <v>CYM</v>
          </cell>
          <cell r="C196" t="str">
            <v>LAC</v>
          </cell>
          <cell r="D196" t="str">
            <v>High income: nonOECD</v>
          </cell>
          <cell r="E196" t="str">
            <v>SIDS</v>
          </cell>
        </row>
        <row r="197">
          <cell r="B197" t="str">
            <v>MTQ</v>
          </cell>
          <cell r="C197" t="str">
            <v>LAC</v>
          </cell>
          <cell r="D197" t="str">
            <v>N.D</v>
          </cell>
          <cell r="E197" t="str">
            <v>SIDS</v>
          </cell>
        </row>
        <row r="198">
          <cell r="B198" t="str">
            <v>TCA</v>
          </cell>
          <cell r="C198" t="str">
            <v>LAC</v>
          </cell>
          <cell r="D198" t="str">
            <v>High income: nonOECD</v>
          </cell>
          <cell r="E198" t="str">
            <v>SIDS</v>
          </cell>
        </row>
        <row r="199">
          <cell r="B199" t="str">
            <v>SMR</v>
          </cell>
          <cell r="C199" t="str">
            <v>Europe and Central Asia</v>
          </cell>
          <cell r="D199" t="str">
            <v>High income: nonOECD</v>
          </cell>
          <cell r="E199" t="str">
            <v/>
          </cell>
        </row>
        <row r="200">
          <cell r="B200" t="str">
            <v>GIB</v>
          </cell>
          <cell r="C200" t="str">
            <v>Europe and Central Asia</v>
          </cell>
          <cell r="D200" t="str">
            <v>N.D</v>
          </cell>
          <cell r="E200" t="str">
            <v/>
          </cell>
        </row>
        <row r="201">
          <cell r="B201" t="str">
            <v>MCO</v>
          </cell>
          <cell r="C201" t="str">
            <v>Europe and Central Asia</v>
          </cell>
          <cell r="D201" t="str">
            <v>High income: nonOECD</v>
          </cell>
          <cell r="E201" t="str">
            <v/>
          </cell>
        </row>
        <row r="202">
          <cell r="B202" t="str">
            <v>FRO</v>
          </cell>
          <cell r="C202" t="str">
            <v>Europe and Central Asia</v>
          </cell>
          <cell r="D202" t="str">
            <v>High income: nonOECD</v>
          </cell>
          <cell r="E202" t="str">
            <v/>
          </cell>
        </row>
        <row r="203">
          <cell r="B203" t="str">
            <v>AND</v>
          </cell>
          <cell r="C203" t="str">
            <v>Europe and Central Asia</v>
          </cell>
          <cell r="D203" t="str">
            <v>N.D</v>
          </cell>
          <cell r="E203" t="str">
            <v/>
          </cell>
        </row>
        <row r="204">
          <cell r="B204" t="str">
            <v>LIE</v>
          </cell>
          <cell r="C204" t="str">
            <v>Europe and Central Asia</v>
          </cell>
          <cell r="D204" t="str">
            <v>High income: nonOECD</v>
          </cell>
          <cell r="E204" t="str">
            <v/>
          </cell>
        </row>
        <row r="205">
          <cell r="B205" t="str">
            <v>FLK</v>
          </cell>
          <cell r="C205" t="str">
            <v>LAC</v>
          </cell>
          <cell r="D205" t="str">
            <v>N.D</v>
          </cell>
          <cell r="E205" t="str">
            <v/>
          </cell>
        </row>
        <row r="206">
          <cell r="B206" t="str">
            <v>BMU</v>
          </cell>
          <cell r="C206" t="str">
            <v>North America</v>
          </cell>
          <cell r="D206" t="str">
            <v>High income: nonOECD</v>
          </cell>
          <cell r="E206" t="str">
            <v>SIDS</v>
          </cell>
        </row>
        <row r="207">
          <cell r="B207" t="str">
            <v>NCL</v>
          </cell>
          <cell r="C207" t="str">
            <v>East Asia and the Pacific</v>
          </cell>
          <cell r="D207" t="str">
            <v>High income: nonOECD</v>
          </cell>
          <cell r="E207" t="str">
            <v>SIDS</v>
          </cell>
        </row>
        <row r="208">
          <cell r="B208" t="str">
            <v>PYF</v>
          </cell>
          <cell r="C208" t="str">
            <v>East Asia and the Pacific</v>
          </cell>
          <cell r="D208" t="str">
            <v>High income: nonOECD</v>
          </cell>
          <cell r="E208" t="str">
            <v>SIDS</v>
          </cell>
        </row>
        <row r="209">
          <cell r="B209" t="str">
            <v>BHS</v>
          </cell>
          <cell r="C209" t="str">
            <v>LAC</v>
          </cell>
          <cell r="D209" t="str">
            <v>High income: nonOECD</v>
          </cell>
          <cell r="E209" t="str">
            <v>SIDS</v>
          </cell>
        </row>
        <row r="210">
          <cell r="B210" t="str">
            <v>AIA</v>
          </cell>
          <cell r="C210" t="str">
            <v>LAC</v>
          </cell>
          <cell r="D210" t="str">
            <v>N.D</v>
          </cell>
          <cell r="E210" t="str">
            <v>SIDS</v>
          </cell>
        </row>
        <row r="211">
          <cell r="B211" t="str">
            <v>ATG</v>
          </cell>
          <cell r="C211" t="str">
            <v>LAC</v>
          </cell>
          <cell r="D211" t="str">
            <v>High income: nonOECD</v>
          </cell>
          <cell r="E211" t="str">
            <v>SIDS</v>
          </cell>
        </row>
        <row r="212">
          <cell r="B212" t="str">
            <v>VIR</v>
          </cell>
          <cell r="C212" t="str">
            <v>LAC</v>
          </cell>
          <cell r="D212" t="str">
            <v>High income: nonOECD</v>
          </cell>
          <cell r="E212" t="str">
            <v>SIDS</v>
          </cell>
        </row>
        <row r="213">
          <cell r="B213" t="str">
            <v>VGB</v>
          </cell>
          <cell r="C213" t="str">
            <v>LAC</v>
          </cell>
          <cell r="D213" t="str">
            <v>N.D</v>
          </cell>
          <cell r="E213" t="str">
            <v>SIDS</v>
          </cell>
        </row>
        <row r="214">
          <cell r="B214" t="str">
            <v>MSR</v>
          </cell>
          <cell r="C214" t="str">
            <v>LAC</v>
          </cell>
          <cell r="D214" t="str">
            <v>N.D</v>
          </cell>
          <cell r="E214" t="str">
            <v>SIDS</v>
          </cell>
        </row>
        <row r="215">
          <cell r="B215" t="str">
            <v>PRI</v>
          </cell>
          <cell r="C215" t="str">
            <v>LAC</v>
          </cell>
          <cell r="D215" t="str">
            <v>High income: nonOECD</v>
          </cell>
          <cell r="E215" t="str">
            <v>SIDS</v>
          </cell>
        </row>
        <row r="216">
          <cell r="B216" t="str">
            <v>KNA</v>
          </cell>
          <cell r="C216" t="str">
            <v>LAC</v>
          </cell>
          <cell r="D216" t="str">
            <v>High income: nonOECD</v>
          </cell>
          <cell r="E216" t="str">
            <v>SIDS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ultihazard"/>
      <sheetName val="Earthquake"/>
      <sheetName val="Wind"/>
      <sheetName val="Storm Surge"/>
      <sheetName val="Tropical Cyclone"/>
      <sheetName val="Flood"/>
      <sheetName val="Tsunami"/>
    </sheetNames>
    <sheetDataSet>
      <sheetData sheetId="0">
        <row r="7">
          <cell r="B7" t="str">
            <v>ABW</v>
          </cell>
          <cell r="C7" t="str">
            <v>Aruba</v>
          </cell>
          <cell r="D7">
            <v>8909.3799999999992</v>
          </cell>
          <cell r="E7">
            <v>16.14</v>
          </cell>
          <cell r="F7">
            <v>1.81</v>
          </cell>
          <cell r="G7">
            <v>39.35</v>
          </cell>
          <cell r="H7">
            <v>4.4166934174993102</v>
          </cell>
          <cell r="I7" t="str">
            <v>---</v>
          </cell>
          <cell r="J7" t="str">
            <v>---</v>
          </cell>
          <cell r="K7" t="str">
            <v>---</v>
          </cell>
          <cell r="L7" t="str">
            <v>---</v>
          </cell>
          <cell r="M7">
            <v>55.49</v>
          </cell>
          <cell r="N7">
            <v>6.2282672868370197</v>
          </cell>
        </row>
        <row r="8">
          <cell r="B8" t="str">
            <v>ATG</v>
          </cell>
          <cell r="C8" t="str">
            <v>Antigua and Barbuda</v>
          </cell>
          <cell r="D8">
            <v>6257.29</v>
          </cell>
          <cell r="E8">
            <v>30.93</v>
          </cell>
          <cell r="F8">
            <v>4.9400000000000004</v>
          </cell>
          <cell r="G8">
            <v>238.29</v>
          </cell>
          <cell r="H8">
            <v>38.081981177154965</v>
          </cell>
          <cell r="I8">
            <v>0.06</v>
          </cell>
          <cell r="J8">
            <v>0.01</v>
          </cell>
          <cell r="K8" t="str">
            <v>---</v>
          </cell>
          <cell r="L8" t="str">
            <v>---</v>
          </cell>
          <cell r="M8">
            <v>269.27999999999997</v>
          </cell>
          <cell r="N8">
            <v>43.034604437384232</v>
          </cell>
        </row>
        <row r="9">
          <cell r="B9" t="str">
            <v>AFG</v>
          </cell>
          <cell r="C9" t="str">
            <v>Afghanistan</v>
          </cell>
          <cell r="D9">
            <v>60187.9</v>
          </cell>
          <cell r="E9">
            <v>146.81</v>
          </cell>
          <cell r="F9">
            <v>2.44</v>
          </cell>
          <cell r="G9">
            <v>0</v>
          </cell>
          <cell r="H9">
            <v>0</v>
          </cell>
          <cell r="I9" t="str">
            <v>---</v>
          </cell>
          <cell r="J9" t="str">
            <v>---</v>
          </cell>
          <cell r="K9">
            <v>74.52</v>
          </cell>
          <cell r="L9">
            <v>1.2381226126846094</v>
          </cell>
          <cell r="M9">
            <v>221.32999999999998</v>
          </cell>
          <cell r="N9">
            <v>3.6773172016302276</v>
          </cell>
        </row>
        <row r="10">
          <cell r="B10" t="str">
            <v>DZA</v>
          </cell>
          <cell r="C10" t="str">
            <v>Algeria</v>
          </cell>
          <cell r="D10">
            <v>899206</v>
          </cell>
          <cell r="E10">
            <v>991.52</v>
          </cell>
          <cell r="F10">
            <v>1.1000000000000001</v>
          </cell>
          <cell r="G10">
            <v>0</v>
          </cell>
          <cell r="H10">
            <v>0</v>
          </cell>
          <cell r="I10" t="str">
            <v>---</v>
          </cell>
          <cell r="J10" t="str">
            <v>---</v>
          </cell>
          <cell r="K10">
            <v>161.69</v>
          </cell>
          <cell r="L10">
            <v>0.17981419163128359</v>
          </cell>
          <cell r="M10">
            <v>1153.21</v>
          </cell>
          <cell r="N10">
            <v>1.2824758731592094</v>
          </cell>
        </row>
        <row r="11">
          <cell r="B11" t="str">
            <v>AZE</v>
          </cell>
          <cell r="C11" t="str">
            <v>Azerbaijan</v>
          </cell>
          <cell r="D11">
            <v>192784</v>
          </cell>
          <cell r="E11">
            <v>282.02</v>
          </cell>
          <cell r="F11">
            <v>1.46</v>
          </cell>
          <cell r="G11">
            <v>0</v>
          </cell>
          <cell r="H11">
            <v>0</v>
          </cell>
          <cell r="I11" t="str">
            <v>---</v>
          </cell>
          <cell r="J11" t="str">
            <v>---</v>
          </cell>
          <cell r="K11">
            <v>28.59</v>
          </cell>
          <cell r="L11">
            <v>0.14830068885384678</v>
          </cell>
          <cell r="M11">
            <v>310.60999999999996</v>
          </cell>
          <cell r="N11">
            <v>1.6111814258444681</v>
          </cell>
        </row>
        <row r="12">
          <cell r="B12" t="str">
            <v>ALB</v>
          </cell>
          <cell r="C12" t="str">
            <v>Albania</v>
          </cell>
          <cell r="D12">
            <v>40459.699999999997</v>
          </cell>
          <cell r="E12">
            <v>46.73</v>
          </cell>
          <cell r="F12">
            <v>1.1499999999999999</v>
          </cell>
          <cell r="G12">
            <v>0</v>
          </cell>
          <cell r="H12">
            <v>0</v>
          </cell>
          <cell r="I12" t="str">
            <v>---</v>
          </cell>
          <cell r="J12" t="str">
            <v>---</v>
          </cell>
          <cell r="K12">
            <v>27.74</v>
          </cell>
          <cell r="L12">
            <v>0.68562050633099114</v>
          </cell>
          <cell r="M12">
            <v>74.47</v>
          </cell>
          <cell r="N12">
            <v>1.840596939670833</v>
          </cell>
        </row>
        <row r="13">
          <cell r="B13" t="str">
            <v>ARM</v>
          </cell>
          <cell r="C13" t="str">
            <v>Armenia</v>
          </cell>
          <cell r="D13">
            <v>22895.200000000001</v>
          </cell>
          <cell r="E13">
            <v>45.24</v>
          </cell>
          <cell r="F13">
            <v>1.98</v>
          </cell>
          <cell r="G13">
            <v>0</v>
          </cell>
          <cell r="H13">
            <v>0</v>
          </cell>
          <cell r="I13" t="str">
            <v>---</v>
          </cell>
          <cell r="J13" t="str">
            <v>---</v>
          </cell>
          <cell r="K13">
            <v>17.68</v>
          </cell>
          <cell r="L13">
            <v>0.77221426325168585</v>
          </cell>
          <cell r="M13">
            <v>62.92</v>
          </cell>
          <cell r="N13">
            <v>2.7481742898074706</v>
          </cell>
        </row>
        <row r="14">
          <cell r="B14" t="str">
            <v>AND</v>
          </cell>
          <cell r="C14" t="str">
            <v>Andorra</v>
          </cell>
          <cell r="D14">
            <v>8381.65</v>
          </cell>
          <cell r="E14">
            <v>0.12</v>
          </cell>
          <cell r="F14">
            <v>0.01</v>
          </cell>
          <cell r="G14">
            <v>0</v>
          </cell>
          <cell r="H14">
            <v>0</v>
          </cell>
          <cell r="I14" t="str">
            <v>---</v>
          </cell>
          <cell r="J14" t="str">
            <v>---</v>
          </cell>
          <cell r="K14" t="str">
            <v>---</v>
          </cell>
          <cell r="L14" t="str">
            <v>---</v>
          </cell>
          <cell r="M14">
            <v>0.12</v>
          </cell>
          <cell r="N14">
            <v>1.4316990091449775E-2</v>
          </cell>
        </row>
        <row r="15">
          <cell r="B15" t="str">
            <v>AGO</v>
          </cell>
          <cell r="C15" t="str">
            <v>Angola</v>
          </cell>
          <cell r="D15">
            <v>176183</v>
          </cell>
          <cell r="E15">
            <v>4.5999999999999996</v>
          </cell>
          <cell r="F15">
            <v>0.03</v>
          </cell>
          <cell r="G15">
            <v>0</v>
          </cell>
          <cell r="H15">
            <v>0</v>
          </cell>
          <cell r="I15" t="str">
            <v>---</v>
          </cell>
          <cell r="J15" t="str">
            <v>---</v>
          </cell>
          <cell r="K15">
            <v>159.94999999999999</v>
          </cell>
          <cell r="L15">
            <v>0.90786284715324395</v>
          </cell>
          <cell r="M15">
            <v>164.54999999999998</v>
          </cell>
          <cell r="N15">
            <v>0.93397206313889514</v>
          </cell>
        </row>
        <row r="16">
          <cell r="B16" t="str">
            <v>ARG</v>
          </cell>
          <cell r="C16" t="str">
            <v>Argentina</v>
          </cell>
          <cell r="D16">
            <v>1380560</v>
          </cell>
          <cell r="E16">
            <v>1103.92</v>
          </cell>
          <cell r="F16">
            <v>0.8</v>
          </cell>
          <cell r="G16">
            <v>0</v>
          </cell>
          <cell r="H16">
            <v>0</v>
          </cell>
          <cell r="I16" t="str">
            <v>---</v>
          </cell>
          <cell r="J16" t="str">
            <v>---</v>
          </cell>
          <cell r="K16">
            <v>648.20000000000005</v>
          </cell>
          <cell r="L16">
            <v>0.46951961522860292</v>
          </cell>
          <cell r="M16">
            <v>1752.1200000000001</v>
          </cell>
          <cell r="N16">
            <v>1.2691371617314715</v>
          </cell>
        </row>
        <row r="17">
          <cell r="B17" t="str">
            <v>AUS</v>
          </cell>
          <cell r="C17" t="str">
            <v>Australia</v>
          </cell>
          <cell r="D17">
            <v>6616530</v>
          </cell>
          <cell r="E17">
            <v>61.35</v>
          </cell>
          <cell r="F17">
            <v>0.01</v>
          </cell>
          <cell r="G17">
            <v>1205.46</v>
          </cell>
          <cell r="H17">
            <v>0.18218915352911572</v>
          </cell>
          <cell r="I17">
            <v>51.13</v>
          </cell>
          <cell r="J17">
            <v>0.01</v>
          </cell>
          <cell r="K17">
            <v>3376.6</v>
          </cell>
          <cell r="L17">
            <v>0.51032792113086467</v>
          </cell>
          <cell r="M17">
            <v>4694.54</v>
          </cell>
          <cell r="N17">
            <v>0.70951692201199112</v>
          </cell>
        </row>
        <row r="18">
          <cell r="B18" t="str">
            <v>AUT</v>
          </cell>
          <cell r="C18" t="str">
            <v>Austria</v>
          </cell>
          <cell r="D18">
            <v>1801470</v>
          </cell>
          <cell r="E18">
            <v>524.6</v>
          </cell>
          <cell r="F18">
            <v>0.28999999999999998</v>
          </cell>
          <cell r="G18">
            <v>0</v>
          </cell>
          <cell r="H18">
            <v>0</v>
          </cell>
          <cell r="I18" t="str">
            <v>---</v>
          </cell>
          <cell r="J18" t="str">
            <v>---</v>
          </cell>
          <cell r="K18">
            <v>607.29999999999995</v>
          </cell>
          <cell r="L18">
            <v>0.33711357946565856</v>
          </cell>
          <cell r="M18">
            <v>1131.9000000000001</v>
          </cell>
          <cell r="N18">
            <v>0.62832020516578124</v>
          </cell>
        </row>
        <row r="19">
          <cell r="B19" t="str">
            <v>AIA</v>
          </cell>
          <cell r="C19" t="str">
            <v>Anguilla</v>
          </cell>
          <cell r="D19">
            <v>865.49599999999998</v>
          </cell>
          <cell r="E19">
            <v>4.4400000000000004</v>
          </cell>
          <cell r="F19">
            <v>5.13</v>
          </cell>
          <cell r="G19">
            <v>20.72</v>
          </cell>
          <cell r="H19">
            <v>23.940029763280247</v>
          </cell>
          <cell r="I19">
            <v>0</v>
          </cell>
          <cell r="J19">
            <v>0.01</v>
          </cell>
          <cell r="K19" t="str">
            <v>---</v>
          </cell>
          <cell r="L19" t="str">
            <v>---</v>
          </cell>
          <cell r="M19">
            <v>25.16</v>
          </cell>
          <cell r="N19">
            <v>29.070036141126014</v>
          </cell>
        </row>
        <row r="20">
          <cell r="B20" t="str">
            <v>BHR</v>
          </cell>
          <cell r="C20" t="str">
            <v>Bahrain</v>
          </cell>
          <cell r="D20">
            <v>103503</v>
          </cell>
          <cell r="E20">
            <v>25.66</v>
          </cell>
          <cell r="F20">
            <v>0.25</v>
          </cell>
          <cell r="G20">
            <v>0</v>
          </cell>
          <cell r="H20">
            <v>0</v>
          </cell>
          <cell r="I20" t="str">
            <v>---</v>
          </cell>
          <cell r="J20" t="str">
            <v>---</v>
          </cell>
          <cell r="K20" t="str">
            <v>---</v>
          </cell>
          <cell r="L20" t="str">
            <v>---</v>
          </cell>
          <cell r="M20">
            <v>25.66</v>
          </cell>
          <cell r="N20">
            <v>0.24791551935692685</v>
          </cell>
        </row>
        <row r="21">
          <cell r="B21" t="str">
            <v>BRB</v>
          </cell>
          <cell r="C21" t="str">
            <v>Barbados</v>
          </cell>
          <cell r="D21">
            <v>14036.5</v>
          </cell>
          <cell r="E21">
            <v>22.82</v>
          </cell>
          <cell r="F21">
            <v>1.63</v>
          </cell>
          <cell r="G21">
            <v>80.72</v>
          </cell>
          <cell r="H21">
            <v>5.7507213336658003</v>
          </cell>
          <cell r="I21" t="str">
            <v>---</v>
          </cell>
          <cell r="J21" t="str">
            <v>---</v>
          </cell>
          <cell r="K21" t="str">
            <v>---</v>
          </cell>
          <cell r="L21" t="str">
            <v>---</v>
          </cell>
          <cell r="M21">
            <v>103.53999999999999</v>
          </cell>
          <cell r="N21">
            <v>7.3764827414241427</v>
          </cell>
        </row>
        <row r="22">
          <cell r="B22" t="str">
            <v>BWA</v>
          </cell>
          <cell r="C22" t="str">
            <v>Botswana</v>
          </cell>
          <cell r="D22">
            <v>90628.6</v>
          </cell>
          <cell r="E22">
            <v>31.51</v>
          </cell>
          <cell r="F22">
            <v>0.35</v>
          </cell>
          <cell r="G22">
            <v>0</v>
          </cell>
          <cell r="H22">
            <v>0</v>
          </cell>
          <cell r="I22" t="str">
            <v>---</v>
          </cell>
          <cell r="J22" t="str">
            <v>---</v>
          </cell>
          <cell r="K22">
            <v>51.01</v>
          </cell>
          <cell r="L22">
            <v>0.56284660692099397</v>
          </cell>
          <cell r="M22">
            <v>82.52</v>
          </cell>
          <cell r="N22">
            <v>0.91052934724799894</v>
          </cell>
        </row>
        <row r="23">
          <cell r="B23" t="str">
            <v>BMU</v>
          </cell>
          <cell r="C23" t="str">
            <v>Bermuda</v>
          </cell>
          <cell r="D23">
            <v>10451.9</v>
          </cell>
          <cell r="E23" t="str">
            <v>---</v>
          </cell>
          <cell r="F23" t="str">
            <v>---</v>
          </cell>
          <cell r="G23">
            <v>61.19</v>
          </cell>
          <cell r="H23">
            <v>5.8544379490810288</v>
          </cell>
          <cell r="I23">
            <v>7.0000000000000007E-2</v>
          </cell>
          <cell r="J23">
            <v>0.01</v>
          </cell>
          <cell r="K23" t="str">
            <v>---</v>
          </cell>
          <cell r="L23" t="str">
            <v>---</v>
          </cell>
          <cell r="M23">
            <v>61.26</v>
          </cell>
          <cell r="N23">
            <v>5.8611352959748944</v>
          </cell>
        </row>
        <row r="24">
          <cell r="B24" t="str">
            <v>BEL</v>
          </cell>
          <cell r="C24" t="str">
            <v>Belgium</v>
          </cell>
          <cell r="D24">
            <v>1980550</v>
          </cell>
          <cell r="E24">
            <v>190.39</v>
          </cell>
          <cell r="F24">
            <v>0.1</v>
          </cell>
          <cell r="G24">
            <v>0</v>
          </cell>
          <cell r="H24">
            <v>0</v>
          </cell>
          <cell r="I24" t="str">
            <v>---</v>
          </cell>
          <cell r="J24" t="str">
            <v>---</v>
          </cell>
          <cell r="K24">
            <v>100.41</v>
          </cell>
          <cell r="L24">
            <v>5.069803842367019E-2</v>
          </cell>
          <cell r="M24">
            <v>290.79999999999995</v>
          </cell>
          <cell r="N24">
            <v>0.14682790134053669</v>
          </cell>
        </row>
        <row r="25">
          <cell r="B25" t="str">
            <v>BHS</v>
          </cell>
          <cell r="C25" t="str">
            <v>The Bahamas</v>
          </cell>
          <cell r="D25">
            <v>45743.7</v>
          </cell>
          <cell r="E25" t="str">
            <v>---</v>
          </cell>
          <cell r="F25" t="str">
            <v>---</v>
          </cell>
          <cell r="G25">
            <v>2189.98</v>
          </cell>
          <cell r="H25">
            <v>47.875007924588523</v>
          </cell>
          <cell r="I25" t="str">
            <v>---</v>
          </cell>
          <cell r="J25" t="str">
            <v>---</v>
          </cell>
          <cell r="K25" t="str">
            <v>---</v>
          </cell>
          <cell r="L25" t="str">
            <v>---</v>
          </cell>
          <cell r="M25">
            <v>2189.98</v>
          </cell>
          <cell r="N25">
            <v>47.875007924588523</v>
          </cell>
        </row>
        <row r="26">
          <cell r="B26" t="str">
            <v>BGD</v>
          </cell>
          <cell r="C26" t="str">
            <v>Bangladesh</v>
          </cell>
          <cell r="D26">
            <v>381432</v>
          </cell>
          <cell r="E26">
            <v>126.46</v>
          </cell>
          <cell r="F26">
            <v>0.33</v>
          </cell>
          <cell r="G26">
            <v>489.20000000000005</v>
          </cell>
          <cell r="H26">
            <v>1.2825352880723171</v>
          </cell>
          <cell r="I26">
            <v>5.5</v>
          </cell>
          <cell r="J26">
            <v>0.01</v>
          </cell>
          <cell r="K26">
            <v>2343.16</v>
          </cell>
          <cell r="L26">
            <v>6.1430608863440925</v>
          </cell>
          <cell r="M26">
            <v>2964.3199999999997</v>
          </cell>
          <cell r="N26">
            <v>7.7715556114851392</v>
          </cell>
        </row>
        <row r="27">
          <cell r="B27" t="str">
            <v>BLZ</v>
          </cell>
          <cell r="C27" t="str">
            <v>Belize</v>
          </cell>
          <cell r="D27">
            <v>5994.43</v>
          </cell>
          <cell r="E27">
            <v>2.95</v>
          </cell>
          <cell r="F27">
            <v>0.49</v>
          </cell>
          <cell r="G27">
            <v>43.51</v>
          </cell>
          <cell r="H27">
            <v>7.258404885869048</v>
          </cell>
          <cell r="I27" t="str">
            <v>---</v>
          </cell>
          <cell r="J27" t="str">
            <v>---</v>
          </cell>
          <cell r="K27">
            <v>36.86</v>
          </cell>
          <cell r="L27">
            <v>6.149041693705656</v>
          </cell>
          <cell r="M27">
            <v>83.32</v>
          </cell>
          <cell r="N27">
            <v>13.899570100910344</v>
          </cell>
        </row>
        <row r="28">
          <cell r="B28" t="str">
            <v>BIH</v>
          </cell>
          <cell r="C28" t="str">
            <v>Bosnia and Herzegovina</v>
          </cell>
          <cell r="D28">
            <v>30656.2</v>
          </cell>
          <cell r="E28">
            <v>14.91</v>
          </cell>
          <cell r="F28">
            <v>0.49</v>
          </cell>
          <cell r="G28">
            <v>0</v>
          </cell>
          <cell r="H28">
            <v>0</v>
          </cell>
          <cell r="I28" t="str">
            <v>---</v>
          </cell>
          <cell r="J28" t="str">
            <v>---</v>
          </cell>
          <cell r="K28">
            <v>46.86</v>
          </cell>
          <cell r="L28">
            <v>1.5285651842041741</v>
          </cell>
          <cell r="M28">
            <v>61.769999999999996</v>
          </cell>
          <cell r="N28">
            <v>2.0149268337236839</v>
          </cell>
        </row>
        <row r="29">
          <cell r="B29" t="str">
            <v>BOL</v>
          </cell>
          <cell r="C29" t="str">
            <v>Bolivia</v>
          </cell>
          <cell r="D29">
            <v>60590</v>
          </cell>
          <cell r="E29">
            <v>74.5</v>
          </cell>
          <cell r="F29">
            <v>1.23</v>
          </cell>
          <cell r="G29">
            <v>0</v>
          </cell>
          <cell r="H29">
            <v>0</v>
          </cell>
          <cell r="I29" t="str">
            <v>---</v>
          </cell>
          <cell r="J29" t="str">
            <v>---</v>
          </cell>
          <cell r="K29">
            <v>61.7</v>
          </cell>
          <cell r="L29">
            <v>1.018319854761512</v>
          </cell>
          <cell r="M29">
            <v>136.19999999999999</v>
          </cell>
          <cell r="N29">
            <v>2.2478956923584752</v>
          </cell>
        </row>
        <row r="30">
          <cell r="B30" t="str">
            <v>MMR</v>
          </cell>
          <cell r="C30" t="str">
            <v>Myanmar</v>
          </cell>
          <cell r="D30">
            <v>195390</v>
          </cell>
          <cell r="E30">
            <v>35.57</v>
          </cell>
          <cell r="F30">
            <v>0.18</v>
          </cell>
          <cell r="G30">
            <v>82.37</v>
          </cell>
          <cell r="H30">
            <v>0.42156712216592457</v>
          </cell>
          <cell r="I30">
            <v>3.27</v>
          </cell>
          <cell r="J30">
            <v>0.02</v>
          </cell>
          <cell r="K30">
            <v>1909.01</v>
          </cell>
          <cell r="L30">
            <v>9.7702543630687337</v>
          </cell>
          <cell r="M30">
            <v>2030.22</v>
          </cell>
          <cell r="N30">
            <v>10.390603408567481</v>
          </cell>
        </row>
        <row r="31">
          <cell r="B31" t="str">
            <v>BEN</v>
          </cell>
          <cell r="C31" t="str">
            <v>Benin</v>
          </cell>
          <cell r="D31">
            <v>21971.9</v>
          </cell>
          <cell r="E31">
            <v>0.23</v>
          </cell>
          <cell r="F31">
            <v>0.01</v>
          </cell>
          <cell r="G31">
            <v>0</v>
          </cell>
          <cell r="H31">
            <v>0</v>
          </cell>
          <cell r="I31" t="str">
            <v>---</v>
          </cell>
          <cell r="J31" t="str">
            <v>---</v>
          </cell>
          <cell r="K31">
            <v>23.89</v>
          </cell>
          <cell r="L31">
            <v>1.0872978668208029</v>
          </cell>
          <cell r="M31">
            <v>24.12</v>
          </cell>
          <cell r="N31">
            <v>1.0977657826587595</v>
          </cell>
        </row>
        <row r="32">
          <cell r="B32" t="str">
            <v>BLR</v>
          </cell>
          <cell r="C32" t="str">
            <v>Belarus</v>
          </cell>
          <cell r="D32">
            <v>229400</v>
          </cell>
          <cell r="E32" t="str">
            <v>---</v>
          </cell>
          <cell r="F32" t="str">
            <v>---</v>
          </cell>
          <cell r="G32">
            <v>0</v>
          </cell>
          <cell r="H32">
            <v>0</v>
          </cell>
          <cell r="I32" t="str">
            <v>---</v>
          </cell>
          <cell r="J32" t="str">
            <v>---</v>
          </cell>
          <cell r="K32">
            <v>394.65</v>
          </cell>
          <cell r="L32">
            <v>1.7203574542284219</v>
          </cell>
          <cell r="M32">
            <v>394.65</v>
          </cell>
          <cell r="N32">
            <v>1.7203574542284219</v>
          </cell>
        </row>
        <row r="33">
          <cell r="B33" t="str">
            <v>SLB</v>
          </cell>
          <cell r="C33" t="str">
            <v>Solomon Islands</v>
          </cell>
          <cell r="D33">
            <v>3693.47</v>
          </cell>
          <cell r="E33">
            <v>3.61</v>
          </cell>
          <cell r="F33">
            <v>0.98</v>
          </cell>
          <cell r="G33">
            <v>39.659999999999997</v>
          </cell>
          <cell r="H33">
            <v>10.737869808066669</v>
          </cell>
          <cell r="I33">
            <v>0.13</v>
          </cell>
          <cell r="J33">
            <v>0.03</v>
          </cell>
          <cell r="K33" t="str">
            <v>---</v>
          </cell>
          <cell r="L33" t="str">
            <v>---</v>
          </cell>
          <cell r="M33">
            <v>43.4</v>
          </cell>
          <cell r="N33">
            <v>11.75046771734981</v>
          </cell>
        </row>
        <row r="34">
          <cell r="B34" t="str">
            <v>BRA</v>
          </cell>
          <cell r="C34" t="str">
            <v>Brazil</v>
          </cell>
          <cell r="D34">
            <v>6817410</v>
          </cell>
          <cell r="E34" t="str">
            <v>---</v>
          </cell>
          <cell r="F34" t="str">
            <v>---</v>
          </cell>
          <cell r="G34">
            <v>0</v>
          </cell>
          <cell r="H34">
            <v>0</v>
          </cell>
          <cell r="I34" t="str">
            <v>---</v>
          </cell>
          <cell r="J34" t="str">
            <v>---</v>
          </cell>
          <cell r="K34">
            <v>3614.74</v>
          </cell>
          <cell r="L34">
            <v>0.53022188778436385</v>
          </cell>
          <cell r="M34">
            <v>3614.74</v>
          </cell>
          <cell r="N34">
            <v>0.53022188778436385</v>
          </cell>
        </row>
        <row r="35">
          <cell r="B35" t="str">
            <v>BTN</v>
          </cell>
          <cell r="C35" t="str">
            <v>Bhutan</v>
          </cell>
          <cell r="D35">
            <v>11083.7</v>
          </cell>
          <cell r="E35">
            <v>7.98</v>
          </cell>
          <cell r="F35">
            <v>0.72</v>
          </cell>
          <cell r="G35">
            <v>0</v>
          </cell>
          <cell r="H35">
            <v>0</v>
          </cell>
          <cell r="I35" t="str">
            <v>---</v>
          </cell>
          <cell r="J35" t="str">
            <v>---</v>
          </cell>
          <cell r="K35">
            <v>45.54</v>
          </cell>
          <cell r="L35">
            <v>4.1087362523345092</v>
          </cell>
          <cell r="M35">
            <v>53.519999999999996</v>
          </cell>
          <cell r="N35">
            <v>4.8287124335736253</v>
          </cell>
        </row>
        <row r="36">
          <cell r="B36" t="str">
            <v>BGR</v>
          </cell>
          <cell r="C36" t="str">
            <v>Bulgaria</v>
          </cell>
          <cell r="D36">
            <v>163822</v>
          </cell>
          <cell r="E36">
            <v>83.36</v>
          </cell>
          <cell r="F36">
            <v>0.51</v>
          </cell>
          <cell r="G36">
            <v>0</v>
          </cell>
          <cell r="H36">
            <v>0</v>
          </cell>
          <cell r="I36" t="str">
            <v>---</v>
          </cell>
          <cell r="J36" t="str">
            <v>---</v>
          </cell>
          <cell r="K36">
            <v>48.15</v>
          </cell>
          <cell r="L36">
            <v>0.2939165679823223</v>
          </cell>
          <cell r="M36">
            <v>131.51</v>
          </cell>
          <cell r="N36">
            <v>0.80276153385992111</v>
          </cell>
        </row>
        <row r="37">
          <cell r="B37" t="str">
            <v>BRN</v>
          </cell>
          <cell r="C37" t="str">
            <v>Brunei</v>
          </cell>
          <cell r="D37">
            <v>71236.5</v>
          </cell>
          <cell r="E37">
            <v>5.94</v>
          </cell>
          <cell r="F37">
            <v>0.08</v>
          </cell>
          <cell r="G37">
            <v>0</v>
          </cell>
          <cell r="H37">
            <v>0</v>
          </cell>
          <cell r="I37">
            <v>0.4</v>
          </cell>
          <cell r="J37">
            <v>0.01</v>
          </cell>
          <cell r="K37">
            <v>26.12</v>
          </cell>
          <cell r="L37">
            <v>0.36666596477929153</v>
          </cell>
          <cell r="M37">
            <v>32.46</v>
          </cell>
          <cell r="N37">
            <v>0.45566528394853761</v>
          </cell>
        </row>
        <row r="38">
          <cell r="B38" t="str">
            <v>BDI</v>
          </cell>
          <cell r="C38" t="str">
            <v>Burundi</v>
          </cell>
          <cell r="D38">
            <v>3616.17</v>
          </cell>
          <cell r="E38">
            <v>3.87</v>
          </cell>
          <cell r="F38">
            <v>1.07</v>
          </cell>
          <cell r="G38">
            <v>0</v>
          </cell>
          <cell r="H38">
            <v>0</v>
          </cell>
          <cell r="I38" t="str">
            <v>---</v>
          </cell>
          <cell r="J38" t="str">
            <v>---</v>
          </cell>
          <cell r="K38">
            <v>2.8</v>
          </cell>
          <cell r="L38">
            <v>0.7742998808131254</v>
          </cell>
          <cell r="M38">
            <v>6.67</v>
          </cell>
          <cell r="N38">
            <v>1.8444929303655524</v>
          </cell>
        </row>
        <row r="39">
          <cell r="B39" t="str">
            <v>CAN</v>
          </cell>
          <cell r="C39" t="str">
            <v>Canada</v>
          </cell>
          <cell r="D39">
            <v>6291920</v>
          </cell>
          <cell r="E39">
            <v>294.11</v>
          </cell>
          <cell r="F39">
            <v>0.05</v>
          </cell>
          <cell r="G39">
            <v>97.47</v>
          </cell>
          <cell r="H39">
            <v>1.5491296774275579E-2</v>
          </cell>
          <cell r="I39" t="str">
            <v>---</v>
          </cell>
          <cell r="J39" t="str">
            <v>---</v>
          </cell>
          <cell r="K39">
            <v>2083.02</v>
          </cell>
          <cell r="L39">
            <v>0.33106269628348739</v>
          </cell>
          <cell r="M39">
            <v>2474.6</v>
          </cell>
          <cell r="N39">
            <v>0.39329807117700161</v>
          </cell>
        </row>
        <row r="40">
          <cell r="B40" t="str">
            <v>KHM</v>
          </cell>
          <cell r="C40" t="str">
            <v>Cambodia</v>
          </cell>
          <cell r="D40">
            <v>27390.5</v>
          </cell>
          <cell r="E40" t="str">
            <v>---</v>
          </cell>
          <cell r="F40" t="str">
            <v>---</v>
          </cell>
          <cell r="G40">
            <v>0.01</v>
          </cell>
          <cell r="H40">
            <v>3.6509008597871524E-4</v>
          </cell>
          <cell r="I40" t="str">
            <v>---</v>
          </cell>
          <cell r="J40" t="str">
            <v>---</v>
          </cell>
          <cell r="K40">
            <v>242.43</v>
          </cell>
          <cell r="L40">
            <v>8.8508789543819955</v>
          </cell>
          <cell r="M40">
            <v>242.44</v>
          </cell>
          <cell r="N40">
            <v>8.8512440444679719</v>
          </cell>
        </row>
        <row r="41">
          <cell r="B41" t="str">
            <v>TCD</v>
          </cell>
          <cell r="C41" t="str">
            <v>Chad</v>
          </cell>
          <cell r="D41">
            <v>26745.1</v>
          </cell>
          <cell r="E41" t="str">
            <v>---</v>
          </cell>
          <cell r="F41" t="str">
            <v>---</v>
          </cell>
          <cell r="G41">
            <v>0</v>
          </cell>
          <cell r="H41">
            <v>0</v>
          </cell>
          <cell r="I41" t="str">
            <v>---</v>
          </cell>
          <cell r="J41" t="str">
            <v>---</v>
          </cell>
          <cell r="K41">
            <v>49.83</v>
          </cell>
          <cell r="L41">
            <v>1.8631450246961125</v>
          </cell>
          <cell r="M41">
            <v>49.83</v>
          </cell>
          <cell r="N41">
            <v>1.8631450246961128</v>
          </cell>
        </row>
        <row r="42">
          <cell r="B42" t="str">
            <v>LKA</v>
          </cell>
          <cell r="C42" t="str">
            <v>Sri Lanka</v>
          </cell>
          <cell r="D42">
            <v>208274</v>
          </cell>
          <cell r="E42" t="str">
            <v>---</v>
          </cell>
          <cell r="F42" t="str">
            <v>---</v>
          </cell>
          <cell r="G42">
            <v>20.27</v>
          </cell>
          <cell r="H42">
            <v>9.7323717794827971E-2</v>
          </cell>
          <cell r="I42">
            <v>1.75</v>
          </cell>
          <cell r="J42">
            <v>0.01</v>
          </cell>
          <cell r="K42">
            <v>128.05000000000001</v>
          </cell>
          <cell r="L42">
            <v>0.61481509934029221</v>
          </cell>
          <cell r="M42">
            <v>150.07000000000002</v>
          </cell>
          <cell r="N42">
            <v>0.72054121013664707</v>
          </cell>
        </row>
        <row r="43">
          <cell r="B43" t="str">
            <v>COG</v>
          </cell>
          <cell r="C43" t="str">
            <v>Congo</v>
          </cell>
          <cell r="D43">
            <v>69047.7</v>
          </cell>
          <cell r="E43">
            <v>0.99</v>
          </cell>
          <cell r="F43">
            <v>0.01</v>
          </cell>
          <cell r="G43">
            <v>0</v>
          </cell>
          <cell r="H43">
            <v>0</v>
          </cell>
          <cell r="I43" t="str">
            <v>---</v>
          </cell>
          <cell r="J43" t="str">
            <v>---</v>
          </cell>
          <cell r="K43">
            <v>153.62</v>
          </cell>
          <cell r="L43">
            <v>2.2248387708786828</v>
          </cell>
          <cell r="M43">
            <v>154.61000000000001</v>
          </cell>
          <cell r="N43">
            <v>2.2391766851031969</v>
          </cell>
        </row>
        <row r="44">
          <cell r="B44" t="str">
            <v>CHN</v>
          </cell>
          <cell r="C44" t="str">
            <v>China</v>
          </cell>
          <cell r="D44">
            <v>31726100</v>
          </cell>
          <cell r="E44">
            <v>6954.76</v>
          </cell>
          <cell r="F44">
            <v>0.22</v>
          </cell>
          <cell r="G44">
            <v>6105.05</v>
          </cell>
          <cell r="H44">
            <v>0.19242989210775985</v>
          </cell>
          <cell r="I44" t="str">
            <v>---</v>
          </cell>
          <cell r="J44" t="str">
            <v>---</v>
          </cell>
          <cell r="K44">
            <v>13732.71</v>
          </cell>
          <cell r="L44">
            <v>0.43285213121058053</v>
          </cell>
          <cell r="M44">
            <v>26792.52</v>
          </cell>
          <cell r="N44">
            <v>0.84449459593205589</v>
          </cell>
        </row>
        <row r="45">
          <cell r="B45" t="str">
            <v>CHL</v>
          </cell>
          <cell r="C45" t="str">
            <v>Chile</v>
          </cell>
          <cell r="D45">
            <v>784154</v>
          </cell>
          <cell r="E45">
            <v>2396.64</v>
          </cell>
          <cell r="F45">
            <v>3.06</v>
          </cell>
          <cell r="G45">
            <v>0</v>
          </cell>
          <cell r="H45">
            <v>0</v>
          </cell>
          <cell r="I45">
            <v>11.81</v>
          </cell>
          <cell r="J45">
            <v>0.02</v>
          </cell>
          <cell r="K45">
            <v>347.97</v>
          </cell>
          <cell r="L45">
            <v>0.44375212011926229</v>
          </cell>
          <cell r="M45">
            <v>2756.42</v>
          </cell>
          <cell r="N45">
            <v>3.5151513605745812</v>
          </cell>
        </row>
        <row r="46">
          <cell r="B46" t="str">
            <v>CYM</v>
          </cell>
          <cell r="C46" t="str">
            <v>Cayman Islands</v>
          </cell>
          <cell r="D46">
            <v>8554.0300000000007</v>
          </cell>
          <cell r="E46">
            <v>3.26</v>
          </cell>
          <cell r="F46">
            <v>0.38</v>
          </cell>
          <cell r="G46">
            <v>386.51</v>
          </cell>
          <cell r="H46">
            <v>45.184550439968056</v>
          </cell>
          <cell r="I46" t="str">
            <v>---</v>
          </cell>
          <cell r="J46" t="str">
            <v>---</v>
          </cell>
          <cell r="K46" t="str">
            <v>---</v>
          </cell>
          <cell r="L46" t="str">
            <v>---</v>
          </cell>
          <cell r="M46">
            <v>389.77</v>
          </cell>
          <cell r="N46">
            <v>45.565657356824794</v>
          </cell>
        </row>
        <row r="47">
          <cell r="B47" t="str">
            <v>COD</v>
          </cell>
          <cell r="C47" t="str">
            <v>Democratic Republic of the Congo</v>
          </cell>
          <cell r="D47">
            <v>27402</v>
          </cell>
          <cell r="E47">
            <v>4.18</v>
          </cell>
          <cell r="F47">
            <v>0.15</v>
          </cell>
          <cell r="G47">
            <v>0</v>
          </cell>
          <cell r="H47">
            <v>0</v>
          </cell>
          <cell r="I47" t="str">
            <v>---</v>
          </cell>
          <cell r="J47" t="str">
            <v>---</v>
          </cell>
          <cell r="K47">
            <v>63.32</v>
          </cell>
          <cell r="L47">
            <v>2.3107802350193416</v>
          </cell>
          <cell r="M47">
            <v>67.5</v>
          </cell>
          <cell r="N47">
            <v>2.4633238449748194</v>
          </cell>
        </row>
        <row r="48">
          <cell r="B48" t="str">
            <v>CMR</v>
          </cell>
          <cell r="C48" t="str">
            <v>Cameroon</v>
          </cell>
          <cell r="D48">
            <v>81683.7</v>
          </cell>
          <cell r="E48">
            <v>9.8800000000000008</v>
          </cell>
          <cell r="F48">
            <v>0.12</v>
          </cell>
          <cell r="G48">
            <v>0</v>
          </cell>
          <cell r="H48">
            <v>0</v>
          </cell>
          <cell r="I48" t="str">
            <v>---</v>
          </cell>
          <cell r="J48" t="str">
            <v>---</v>
          </cell>
          <cell r="K48">
            <v>102.84</v>
          </cell>
          <cell r="L48">
            <v>1.2590027141277882</v>
          </cell>
          <cell r="M48">
            <v>112.72</v>
          </cell>
          <cell r="N48">
            <v>1.379957078339987</v>
          </cell>
        </row>
        <row r="49">
          <cell r="B49" t="str">
            <v>COM</v>
          </cell>
          <cell r="C49" t="str">
            <v>Comoros</v>
          </cell>
          <cell r="D49">
            <v>1426.14</v>
          </cell>
          <cell r="E49">
            <v>0.25</v>
          </cell>
          <cell r="F49">
            <v>0.17</v>
          </cell>
          <cell r="G49">
            <v>0.56000000000000005</v>
          </cell>
          <cell r="H49">
            <v>0.39266832148316433</v>
          </cell>
          <cell r="I49" t="str">
            <v>---</v>
          </cell>
          <cell r="J49" t="str">
            <v>---</v>
          </cell>
          <cell r="K49" t="str">
            <v>---</v>
          </cell>
          <cell r="L49" t="str">
            <v>---</v>
          </cell>
          <cell r="M49">
            <v>0.81</v>
          </cell>
          <cell r="N49">
            <v>0.56796667928814837</v>
          </cell>
        </row>
        <row r="50">
          <cell r="B50" t="str">
            <v>COL</v>
          </cell>
          <cell r="C50" t="str">
            <v>Colombia</v>
          </cell>
          <cell r="D50">
            <v>944577</v>
          </cell>
          <cell r="E50">
            <v>3140.03</v>
          </cell>
          <cell r="F50">
            <v>3.32</v>
          </cell>
          <cell r="G50">
            <v>0</v>
          </cell>
          <cell r="H50">
            <v>0</v>
          </cell>
          <cell r="I50">
            <v>13.2</v>
          </cell>
          <cell r="J50">
            <v>0.01</v>
          </cell>
          <cell r="K50">
            <v>599.64</v>
          </cell>
          <cell r="L50">
            <v>0.63482384178314744</v>
          </cell>
          <cell r="M50">
            <v>3752.87</v>
          </cell>
          <cell r="N50">
            <v>3.9730694268439737</v>
          </cell>
        </row>
        <row r="51">
          <cell r="B51" t="str">
            <v>CRI</v>
          </cell>
          <cell r="C51" t="str">
            <v>Costa Rica</v>
          </cell>
          <cell r="D51">
            <v>140412</v>
          </cell>
          <cell r="E51">
            <v>236.24</v>
          </cell>
          <cell r="F51">
            <v>1.68</v>
          </cell>
          <cell r="G51">
            <v>0.83</v>
          </cell>
          <cell r="H51">
            <v>5.911175682990058E-3</v>
          </cell>
          <cell r="I51">
            <v>0.47</v>
          </cell>
          <cell r="J51">
            <v>0</v>
          </cell>
          <cell r="K51">
            <v>38.869999999999997</v>
          </cell>
          <cell r="L51">
            <v>0.27682819132267894</v>
          </cell>
          <cell r="M51">
            <v>276.41000000000003</v>
          </cell>
          <cell r="N51">
            <v>1.9685639404039541</v>
          </cell>
        </row>
        <row r="52">
          <cell r="B52" t="str">
            <v>CAF</v>
          </cell>
          <cell r="C52" t="str">
            <v>Central African Republic</v>
          </cell>
          <cell r="D52">
            <v>3893.74</v>
          </cell>
          <cell r="E52">
            <v>0.43</v>
          </cell>
          <cell r="F52">
            <v>0.11</v>
          </cell>
          <cell r="G52">
            <v>0</v>
          </cell>
          <cell r="H52">
            <v>0</v>
          </cell>
          <cell r="I52" t="str">
            <v>---</v>
          </cell>
          <cell r="J52" t="str">
            <v>---</v>
          </cell>
          <cell r="K52">
            <v>6.57</v>
          </cell>
          <cell r="L52">
            <v>1.6873237555666276</v>
          </cell>
          <cell r="M52">
            <v>7</v>
          </cell>
          <cell r="N52">
            <v>1.7977574260222819</v>
          </cell>
        </row>
        <row r="53">
          <cell r="B53" t="str">
            <v>CUB</v>
          </cell>
          <cell r="C53" t="str">
            <v>Cuba</v>
          </cell>
          <cell r="D53">
            <v>174919</v>
          </cell>
          <cell r="E53">
            <v>3.41</v>
          </cell>
          <cell r="F53">
            <v>0.02</v>
          </cell>
          <cell r="G53">
            <v>321.90999999999997</v>
          </cell>
          <cell r="H53">
            <v>1.8403375276556575</v>
          </cell>
          <cell r="I53" t="str">
            <v>---</v>
          </cell>
          <cell r="J53" t="str">
            <v>---</v>
          </cell>
          <cell r="K53">
            <v>5.51</v>
          </cell>
          <cell r="L53">
            <v>3.1500294421989601E-2</v>
          </cell>
          <cell r="M53">
            <v>330.83</v>
          </cell>
          <cell r="N53">
            <v>1.8913325596418913</v>
          </cell>
        </row>
        <row r="54">
          <cell r="B54" t="str">
            <v>CPV</v>
          </cell>
          <cell r="C54" t="str">
            <v>Cape Verde</v>
          </cell>
          <cell r="D54">
            <v>7137.79</v>
          </cell>
          <cell r="E54" t="str">
            <v>---</v>
          </cell>
          <cell r="F54" t="str">
            <v>---</v>
          </cell>
          <cell r="G54">
            <v>0.15</v>
          </cell>
          <cell r="H54">
            <v>2.1014907975717975E-2</v>
          </cell>
          <cell r="I54" t="str">
            <v>---</v>
          </cell>
          <cell r="J54" t="str">
            <v>---</v>
          </cell>
          <cell r="K54" t="str">
            <v>---</v>
          </cell>
          <cell r="L54" t="str">
            <v>---</v>
          </cell>
          <cell r="M54">
            <v>0.15</v>
          </cell>
          <cell r="N54">
            <v>2.1014907975717975E-2</v>
          </cell>
        </row>
        <row r="55">
          <cell r="B55" t="str">
            <v>CYP</v>
          </cell>
          <cell r="C55" t="str">
            <v>Cyprus</v>
          </cell>
          <cell r="D55">
            <v>71610.5</v>
          </cell>
          <cell r="E55">
            <v>28.55</v>
          </cell>
          <cell r="F55">
            <v>0.4</v>
          </cell>
          <cell r="G55">
            <v>0</v>
          </cell>
          <cell r="H55">
            <v>0</v>
          </cell>
          <cell r="I55">
            <v>0.55000000000000004</v>
          </cell>
          <cell r="J55">
            <v>0.01</v>
          </cell>
          <cell r="K55">
            <v>0.01</v>
          </cell>
          <cell r="L55">
            <v>1.3964432590192781E-4</v>
          </cell>
          <cell r="M55">
            <v>29.110000000000003</v>
          </cell>
          <cell r="N55">
            <v>0.40650463270051185</v>
          </cell>
        </row>
        <row r="56">
          <cell r="B56" t="str">
            <v>DNK</v>
          </cell>
          <cell r="C56" t="str">
            <v>Denmark</v>
          </cell>
          <cell r="D56">
            <v>1346390</v>
          </cell>
          <cell r="E56" t="str">
            <v>---</v>
          </cell>
          <cell r="F56" t="str">
            <v>---</v>
          </cell>
          <cell r="G56">
            <v>0</v>
          </cell>
          <cell r="H56">
            <v>0</v>
          </cell>
          <cell r="I56" t="str">
            <v>---</v>
          </cell>
          <cell r="J56" t="str">
            <v>---</v>
          </cell>
          <cell r="K56">
            <v>19.64</v>
          </cell>
          <cell r="L56">
            <v>1.4587155281901975E-2</v>
          </cell>
          <cell r="M56">
            <v>19.64</v>
          </cell>
          <cell r="N56">
            <v>1.4587155281901975E-2</v>
          </cell>
        </row>
        <row r="57">
          <cell r="B57" t="str">
            <v>DJI</v>
          </cell>
          <cell r="C57" t="str">
            <v>Djibouti</v>
          </cell>
          <cell r="D57">
            <v>4744.66</v>
          </cell>
          <cell r="E57">
            <v>2.95</v>
          </cell>
          <cell r="F57">
            <v>0.62</v>
          </cell>
          <cell r="G57">
            <v>0</v>
          </cell>
          <cell r="H57">
            <v>0</v>
          </cell>
          <cell r="I57" t="str">
            <v>---</v>
          </cell>
          <cell r="J57" t="str">
            <v>---</v>
          </cell>
          <cell r="K57">
            <v>0.22</v>
          </cell>
          <cell r="L57">
            <v>4.6367916773804654E-2</v>
          </cell>
          <cell r="M57">
            <v>3.1700000000000004</v>
          </cell>
          <cell r="N57">
            <v>0.66811952805891262</v>
          </cell>
        </row>
        <row r="58">
          <cell r="B58" t="str">
            <v>DMA</v>
          </cell>
          <cell r="C58" t="str">
            <v>Dominica</v>
          </cell>
          <cell r="D58">
            <v>2027.94</v>
          </cell>
          <cell r="E58">
            <v>13.06</v>
          </cell>
          <cell r="F58">
            <v>6.44</v>
          </cell>
          <cell r="G58">
            <v>55.459999999999994</v>
          </cell>
          <cell r="H58">
            <v>27.347949150369335</v>
          </cell>
          <cell r="I58" t="str">
            <v>---</v>
          </cell>
          <cell r="J58" t="str">
            <v>---</v>
          </cell>
          <cell r="K58" t="str">
            <v>---</v>
          </cell>
          <cell r="L58" t="str">
            <v>---</v>
          </cell>
          <cell r="M58">
            <v>68.52</v>
          </cell>
          <cell r="N58">
            <v>33.787981892955415</v>
          </cell>
        </row>
        <row r="59">
          <cell r="B59" t="str">
            <v>DOM</v>
          </cell>
          <cell r="C59" t="str">
            <v>Dominican Republic</v>
          </cell>
          <cell r="D59">
            <v>202173</v>
          </cell>
          <cell r="E59">
            <v>363.87</v>
          </cell>
          <cell r="F59">
            <v>1.8</v>
          </cell>
          <cell r="G59">
            <v>549.35</v>
          </cell>
          <cell r="H59">
            <v>2.7172273251126509</v>
          </cell>
          <cell r="I59" t="str">
            <v>---</v>
          </cell>
          <cell r="J59" t="str">
            <v>---</v>
          </cell>
          <cell r="K59">
            <v>87.07</v>
          </cell>
          <cell r="L59">
            <v>0.43067076216903344</v>
          </cell>
          <cell r="M59">
            <v>1000.29</v>
          </cell>
          <cell r="N59">
            <v>4.9476933121633451</v>
          </cell>
        </row>
        <row r="60">
          <cell r="B60" t="str">
            <v>ECU</v>
          </cell>
          <cell r="C60" t="str">
            <v>Ecuador</v>
          </cell>
          <cell r="D60">
            <v>282705</v>
          </cell>
          <cell r="E60">
            <v>1248.8599999999999</v>
          </cell>
          <cell r="F60">
            <v>4.42</v>
          </cell>
          <cell r="G60">
            <v>0</v>
          </cell>
          <cell r="H60">
            <v>0</v>
          </cell>
          <cell r="I60">
            <v>2.2400000000000002</v>
          </cell>
          <cell r="J60">
            <v>0.01</v>
          </cell>
          <cell r="K60">
            <v>189.62</v>
          </cell>
          <cell r="L60">
            <v>0.67073451123963146</v>
          </cell>
          <cell r="M60">
            <v>1440.7199999999998</v>
          </cell>
          <cell r="N60">
            <v>5.0961956810102391</v>
          </cell>
        </row>
        <row r="61">
          <cell r="B61" t="str">
            <v>EGY</v>
          </cell>
          <cell r="C61" t="str">
            <v>Egypt</v>
          </cell>
          <cell r="D61">
            <v>617149</v>
          </cell>
          <cell r="E61">
            <v>176.9</v>
          </cell>
          <cell r="F61">
            <v>0.28999999999999998</v>
          </cell>
          <cell r="G61">
            <v>0</v>
          </cell>
          <cell r="H61">
            <v>0</v>
          </cell>
          <cell r="I61">
            <v>8.52</v>
          </cell>
          <cell r="J61">
            <v>0.01</v>
          </cell>
          <cell r="K61">
            <v>93.59</v>
          </cell>
          <cell r="L61">
            <v>0.15164895349421292</v>
          </cell>
          <cell r="M61">
            <v>279.01</v>
          </cell>
          <cell r="N61">
            <v>0.45209503701699266</v>
          </cell>
        </row>
        <row r="62">
          <cell r="B62" t="str">
            <v>IRL</v>
          </cell>
          <cell r="C62" t="str">
            <v>Ireland</v>
          </cell>
          <cell r="D62">
            <v>778822</v>
          </cell>
          <cell r="E62">
            <v>12.72</v>
          </cell>
          <cell r="F62">
            <v>0.02</v>
          </cell>
          <cell r="G62">
            <v>0</v>
          </cell>
          <cell r="H62">
            <v>0</v>
          </cell>
          <cell r="I62" t="str">
            <v>---</v>
          </cell>
          <cell r="J62" t="str">
            <v>---</v>
          </cell>
          <cell r="K62">
            <v>169.73</v>
          </cell>
          <cell r="L62">
            <v>0.21793169684472188</v>
          </cell>
          <cell r="M62">
            <v>182.45</v>
          </cell>
          <cell r="N62">
            <v>0.23426405520131685</v>
          </cell>
        </row>
        <row r="63">
          <cell r="B63" t="str">
            <v>GNQ</v>
          </cell>
          <cell r="C63" t="str">
            <v>Equatorial Guinea</v>
          </cell>
          <cell r="D63">
            <v>20061.400000000001</v>
          </cell>
          <cell r="E63">
            <v>2.5299999999999998</v>
          </cell>
          <cell r="F63">
            <v>0.13</v>
          </cell>
          <cell r="G63">
            <v>0</v>
          </cell>
          <cell r="H63">
            <v>0</v>
          </cell>
          <cell r="I63" t="str">
            <v>---</v>
          </cell>
          <cell r="J63" t="str">
            <v>---</v>
          </cell>
          <cell r="K63">
            <v>31.74</v>
          </cell>
          <cell r="L63">
            <v>1.5821428215378786</v>
          </cell>
          <cell r="M63">
            <v>34.269999999999996</v>
          </cell>
          <cell r="N63">
            <v>1.7082556551387236</v>
          </cell>
        </row>
        <row r="64">
          <cell r="B64" t="str">
            <v>EST</v>
          </cell>
          <cell r="C64" t="str">
            <v>Estonia</v>
          </cell>
          <cell r="D64">
            <v>79617.3</v>
          </cell>
          <cell r="E64">
            <v>1.0900000000000001</v>
          </cell>
          <cell r="F64">
            <v>0.01</v>
          </cell>
          <cell r="G64">
            <v>0</v>
          </cell>
          <cell r="H64">
            <v>0</v>
          </cell>
          <cell r="I64" t="str">
            <v>---</v>
          </cell>
          <cell r="J64" t="str">
            <v>---</v>
          </cell>
          <cell r="K64">
            <v>52.81</v>
          </cell>
          <cell r="L64">
            <v>0.66329805205652548</v>
          </cell>
          <cell r="M64">
            <v>53.900000000000006</v>
          </cell>
          <cell r="N64">
            <v>0.67698854394710706</v>
          </cell>
        </row>
        <row r="65">
          <cell r="B65" t="str">
            <v>ERI</v>
          </cell>
          <cell r="C65" t="str">
            <v>Eritrea</v>
          </cell>
          <cell r="D65">
            <v>9081.7900000000009</v>
          </cell>
          <cell r="E65">
            <v>0.71</v>
          </cell>
          <cell r="F65">
            <v>0.08</v>
          </cell>
          <cell r="G65">
            <v>0</v>
          </cell>
          <cell r="H65">
            <v>0</v>
          </cell>
          <cell r="I65" t="str">
            <v>---</v>
          </cell>
          <cell r="J65" t="str">
            <v>---</v>
          </cell>
          <cell r="K65">
            <v>7.21</v>
          </cell>
          <cell r="L65">
            <v>0.79389635743614417</v>
          </cell>
          <cell r="M65">
            <v>7.92</v>
          </cell>
          <cell r="N65">
            <v>0.87207477821002244</v>
          </cell>
        </row>
        <row r="66">
          <cell r="B66" t="str">
            <v>SLV</v>
          </cell>
          <cell r="C66" t="str">
            <v>El Salvador</v>
          </cell>
          <cell r="D66">
            <v>71580.5</v>
          </cell>
          <cell r="E66">
            <v>250.38</v>
          </cell>
          <cell r="F66">
            <v>3.5</v>
          </cell>
          <cell r="G66">
            <v>0</v>
          </cell>
          <cell r="H66">
            <v>0</v>
          </cell>
          <cell r="I66" t="str">
            <v>---</v>
          </cell>
          <cell r="J66" t="str">
            <v>---</v>
          </cell>
          <cell r="K66">
            <v>10.7</v>
          </cell>
          <cell r="L66">
            <v>0.14948205167608494</v>
          </cell>
          <cell r="M66">
            <v>261.08</v>
          </cell>
          <cell r="N66">
            <v>3.647362060896473</v>
          </cell>
        </row>
        <row r="67">
          <cell r="B67" t="str">
            <v>ETH</v>
          </cell>
          <cell r="C67" t="str">
            <v>Ethiopia</v>
          </cell>
          <cell r="D67">
            <v>65598.899999999994</v>
          </cell>
          <cell r="E67">
            <v>2.94</v>
          </cell>
          <cell r="F67">
            <v>0.04</v>
          </cell>
          <cell r="G67">
            <v>0</v>
          </cell>
          <cell r="H67">
            <v>0</v>
          </cell>
          <cell r="I67" t="str">
            <v>---</v>
          </cell>
          <cell r="J67" t="str">
            <v>---</v>
          </cell>
          <cell r="K67">
            <v>83.72</v>
          </cell>
          <cell r="L67">
            <v>1.2762409125762781</v>
          </cell>
          <cell r="M67">
            <v>86.66</v>
          </cell>
          <cell r="N67">
            <v>1.3210587372654117</v>
          </cell>
        </row>
        <row r="68">
          <cell r="B68" t="str">
            <v>CZE</v>
          </cell>
          <cell r="C68" t="str">
            <v>Czech Republic</v>
          </cell>
          <cell r="D68">
            <v>1007260</v>
          </cell>
          <cell r="E68">
            <v>149.9</v>
          </cell>
          <cell r="F68">
            <v>0.15</v>
          </cell>
          <cell r="G68">
            <v>0</v>
          </cell>
          <cell r="H68">
            <v>0</v>
          </cell>
          <cell r="I68" t="str">
            <v>---</v>
          </cell>
          <cell r="J68" t="str">
            <v>---</v>
          </cell>
          <cell r="K68">
            <v>334.81</v>
          </cell>
          <cell r="L68">
            <v>0.33239679923753546</v>
          </cell>
          <cell r="M68">
            <v>484.71000000000004</v>
          </cell>
          <cell r="N68">
            <v>0.48121636915989918</v>
          </cell>
        </row>
        <row r="69">
          <cell r="B69" t="str">
            <v>GUF</v>
          </cell>
          <cell r="C69" t="str">
            <v>French Guiana</v>
          </cell>
          <cell r="D69">
            <v>16800.400000000001</v>
          </cell>
          <cell r="E69">
            <v>0.18</v>
          </cell>
          <cell r="F69">
            <v>0.01</v>
          </cell>
          <cell r="G69">
            <v>0</v>
          </cell>
          <cell r="H69">
            <v>0</v>
          </cell>
          <cell r="I69" t="str">
            <v>---</v>
          </cell>
          <cell r="J69" t="str">
            <v>---</v>
          </cell>
          <cell r="K69">
            <v>58.4</v>
          </cell>
          <cell r="L69">
            <v>3.476107711721149</v>
          </cell>
          <cell r="M69">
            <v>58.58</v>
          </cell>
          <cell r="N69">
            <v>3.4868217423394676</v>
          </cell>
        </row>
        <row r="70">
          <cell r="B70" t="str">
            <v>FIN</v>
          </cell>
          <cell r="C70" t="str">
            <v>Finland</v>
          </cell>
          <cell r="D70">
            <v>965383</v>
          </cell>
          <cell r="E70" t="str">
            <v>---</v>
          </cell>
          <cell r="F70" t="str">
            <v>---</v>
          </cell>
          <cell r="G70">
            <v>0</v>
          </cell>
          <cell r="H70">
            <v>0</v>
          </cell>
          <cell r="I70" t="str">
            <v>---</v>
          </cell>
          <cell r="J70" t="str">
            <v>---</v>
          </cell>
          <cell r="K70" t="str">
            <v>---</v>
          </cell>
          <cell r="L70" t="str">
            <v>---</v>
          </cell>
          <cell r="M70">
            <v>0</v>
          </cell>
          <cell r="N70">
            <v>0</v>
          </cell>
        </row>
        <row r="71">
          <cell r="B71" t="str">
            <v>FJI</v>
          </cell>
          <cell r="C71" t="str">
            <v>Fiji</v>
          </cell>
          <cell r="D71">
            <v>11571</v>
          </cell>
          <cell r="E71">
            <v>1.52</v>
          </cell>
          <cell r="F71">
            <v>0.13</v>
          </cell>
          <cell r="G71">
            <v>130.26999999999998</v>
          </cell>
          <cell r="H71">
            <v>11.258318209316393</v>
          </cell>
          <cell r="I71" t="str">
            <v>---</v>
          </cell>
          <cell r="J71" t="str">
            <v>---</v>
          </cell>
          <cell r="K71" t="str">
            <v>---</v>
          </cell>
          <cell r="L71" t="str">
            <v>---</v>
          </cell>
          <cell r="M71">
            <v>131.79</v>
          </cell>
          <cell r="N71">
            <v>11.389681099299974</v>
          </cell>
        </row>
        <row r="72">
          <cell r="B72" t="str">
            <v>FLK</v>
          </cell>
          <cell r="C72" t="str">
            <v>Falkland Islands</v>
          </cell>
          <cell r="D72">
            <v>44.9375</v>
          </cell>
          <cell r="E72" t="str">
            <v>---</v>
          </cell>
          <cell r="F72" t="str">
            <v>---</v>
          </cell>
          <cell r="G72">
            <v>0</v>
          </cell>
          <cell r="H72">
            <v>0</v>
          </cell>
          <cell r="I72" t="str">
            <v>---</v>
          </cell>
          <cell r="J72" t="str">
            <v>---</v>
          </cell>
          <cell r="K72" t="str">
            <v>---</v>
          </cell>
          <cell r="L72" t="str">
            <v>---</v>
          </cell>
          <cell r="M72">
            <v>0</v>
          </cell>
          <cell r="N72">
            <v>0</v>
          </cell>
        </row>
        <row r="73">
          <cell r="B73" t="str">
            <v>FSM</v>
          </cell>
          <cell r="C73" t="str">
            <v>Micronesia</v>
          </cell>
          <cell r="D73">
            <v>1347.82</v>
          </cell>
          <cell r="E73">
            <v>0.06</v>
          </cell>
          <cell r="F73">
            <v>0.05</v>
          </cell>
          <cell r="G73">
            <v>6.379999999999999</v>
          </cell>
          <cell r="H73">
            <v>4.7335697645086139</v>
          </cell>
          <cell r="I73">
            <v>0.02</v>
          </cell>
          <cell r="J73">
            <v>0.02</v>
          </cell>
          <cell r="K73" t="str">
            <v>---</v>
          </cell>
          <cell r="L73" t="str">
            <v>---</v>
          </cell>
          <cell r="M73">
            <v>6.4599999999999982</v>
          </cell>
          <cell r="N73">
            <v>4.7929248712736108</v>
          </cell>
        </row>
        <row r="74">
          <cell r="B74" t="str">
            <v>FRO</v>
          </cell>
          <cell r="C74" t="str">
            <v>Faroe Islands</v>
          </cell>
          <cell r="D74">
            <v>9272.3700000000008</v>
          </cell>
          <cell r="E74" t="str">
            <v>---</v>
          </cell>
          <cell r="F74" t="str">
            <v>---</v>
          </cell>
          <cell r="G74">
            <v>1.1299999999999999</v>
          </cell>
          <cell r="H74">
            <v>0.12186744057883798</v>
          </cell>
          <cell r="I74" t="str">
            <v>---</v>
          </cell>
          <cell r="J74" t="str">
            <v>---</v>
          </cell>
          <cell r="K74" t="str">
            <v>---</v>
          </cell>
          <cell r="L74" t="str">
            <v>---</v>
          </cell>
          <cell r="M74">
            <v>1.1299999999999999</v>
          </cell>
          <cell r="N74">
            <v>0.12186744057883798</v>
          </cell>
        </row>
        <row r="75">
          <cell r="B75" t="str">
            <v>PYF</v>
          </cell>
          <cell r="C75" t="str">
            <v>French Polynesia</v>
          </cell>
          <cell r="D75">
            <v>22002</v>
          </cell>
          <cell r="E75" t="str">
            <v>---</v>
          </cell>
          <cell r="F75" t="str">
            <v>---</v>
          </cell>
          <cell r="G75">
            <v>104.08</v>
          </cell>
          <cell r="H75">
            <v>4.7304790473593306</v>
          </cell>
          <cell r="I75" t="str">
            <v>---</v>
          </cell>
          <cell r="J75" t="str">
            <v>---</v>
          </cell>
          <cell r="K75" t="str">
            <v>---</v>
          </cell>
          <cell r="L75" t="str">
            <v>---</v>
          </cell>
          <cell r="M75">
            <v>104.08</v>
          </cell>
          <cell r="N75">
            <v>4.7304790473593306</v>
          </cell>
        </row>
        <row r="76">
          <cell r="B76" t="str">
            <v>FRA</v>
          </cell>
          <cell r="C76" t="str">
            <v>France</v>
          </cell>
          <cell r="D76">
            <v>10329400</v>
          </cell>
          <cell r="E76">
            <v>501.01</v>
          </cell>
          <cell r="F76">
            <v>0.05</v>
          </cell>
          <cell r="G76">
            <v>0</v>
          </cell>
          <cell r="H76">
            <v>0</v>
          </cell>
          <cell r="I76" t="str">
            <v>---</v>
          </cell>
          <cell r="J76" t="str">
            <v>---</v>
          </cell>
          <cell r="K76">
            <v>2813.36</v>
          </cell>
          <cell r="L76">
            <v>0.2723643193215482</v>
          </cell>
          <cell r="M76">
            <v>3314.37</v>
          </cell>
          <cell r="N76">
            <v>0.32086762057815554</v>
          </cell>
        </row>
        <row r="77">
          <cell r="B77" t="str">
            <v>GMB</v>
          </cell>
          <cell r="C77" t="str">
            <v>The Gambia</v>
          </cell>
          <cell r="D77">
            <v>2097.61</v>
          </cell>
          <cell r="E77">
            <v>0.05</v>
          </cell>
          <cell r="F77">
            <v>0.02</v>
          </cell>
          <cell r="G77">
            <v>0</v>
          </cell>
          <cell r="H77">
            <v>0</v>
          </cell>
          <cell r="I77" t="str">
            <v>---</v>
          </cell>
          <cell r="J77" t="str">
            <v>---</v>
          </cell>
          <cell r="K77">
            <v>1.75</v>
          </cell>
          <cell r="L77">
            <v>0.83428282664556319</v>
          </cell>
          <cell r="M77">
            <v>1.8</v>
          </cell>
          <cell r="N77">
            <v>0.85811947883543649</v>
          </cell>
        </row>
        <row r="78">
          <cell r="B78" t="str">
            <v>GAB</v>
          </cell>
          <cell r="C78" t="str">
            <v>Gabon</v>
          </cell>
          <cell r="D78">
            <v>120252</v>
          </cell>
          <cell r="E78">
            <v>2.9</v>
          </cell>
          <cell r="F78">
            <v>0.02</v>
          </cell>
          <cell r="G78">
            <v>0</v>
          </cell>
          <cell r="H78">
            <v>0</v>
          </cell>
          <cell r="I78" t="str">
            <v>---</v>
          </cell>
          <cell r="J78" t="str">
            <v>---</v>
          </cell>
          <cell r="K78">
            <v>296.97000000000003</v>
          </cell>
          <cell r="L78">
            <v>2.469563915776869</v>
          </cell>
          <cell r="M78">
            <v>299.87</v>
          </cell>
          <cell r="N78">
            <v>2.4936799387951969</v>
          </cell>
        </row>
        <row r="79">
          <cell r="B79" t="str">
            <v>GEO</v>
          </cell>
          <cell r="C79" t="str">
            <v>Georgia</v>
          </cell>
          <cell r="D79">
            <v>53823.5</v>
          </cell>
          <cell r="E79">
            <v>167.01</v>
          </cell>
          <cell r="F79">
            <v>3.1</v>
          </cell>
          <cell r="G79">
            <v>0</v>
          </cell>
          <cell r="H79">
            <v>0</v>
          </cell>
          <cell r="I79" t="str">
            <v>---</v>
          </cell>
          <cell r="J79" t="str">
            <v>---</v>
          </cell>
          <cell r="K79">
            <v>40.32</v>
          </cell>
          <cell r="L79">
            <v>0.74911516345090901</v>
          </cell>
          <cell r="M79">
            <v>207.32999999999998</v>
          </cell>
          <cell r="N79">
            <v>3.8520348918223446</v>
          </cell>
        </row>
        <row r="80">
          <cell r="B80" t="str">
            <v>GHA</v>
          </cell>
          <cell r="C80" t="str">
            <v>Ghana</v>
          </cell>
          <cell r="D80">
            <v>74174</v>
          </cell>
          <cell r="E80" t="str">
            <v>---</v>
          </cell>
          <cell r="F80" t="str">
            <v>---</v>
          </cell>
          <cell r="G80">
            <v>0</v>
          </cell>
          <cell r="H80">
            <v>0</v>
          </cell>
          <cell r="I80" t="str">
            <v>---</v>
          </cell>
          <cell r="J80" t="str">
            <v>---</v>
          </cell>
          <cell r="K80">
            <v>66.260000000000005</v>
          </cell>
          <cell r="L80">
            <v>0.89330493164720803</v>
          </cell>
          <cell r="M80">
            <v>66.260000000000005</v>
          </cell>
          <cell r="N80">
            <v>0.89330493164720792</v>
          </cell>
        </row>
        <row r="81">
          <cell r="B81" t="str">
            <v>GIB</v>
          </cell>
          <cell r="C81" t="str">
            <v>Gibraltar</v>
          </cell>
          <cell r="D81">
            <v>4042.19</v>
          </cell>
          <cell r="E81">
            <v>2.5299999999999998</v>
          </cell>
          <cell r="F81">
            <v>0.63</v>
          </cell>
          <cell r="G81">
            <v>0</v>
          </cell>
          <cell r="H81">
            <v>0</v>
          </cell>
          <cell r="I81" t="str">
            <v>---</v>
          </cell>
          <cell r="J81" t="str">
            <v>---</v>
          </cell>
          <cell r="K81" t="str">
            <v>---</v>
          </cell>
          <cell r="L81" t="str">
            <v>---</v>
          </cell>
          <cell r="M81">
            <v>2.5299999999999998</v>
          </cell>
          <cell r="N81">
            <v>0.62589833728746047</v>
          </cell>
        </row>
        <row r="82">
          <cell r="B82" t="str">
            <v>GRD</v>
          </cell>
          <cell r="C82" t="str">
            <v>Grenada</v>
          </cell>
          <cell r="D82">
            <v>4536.1899999999996</v>
          </cell>
          <cell r="E82">
            <v>8.6</v>
          </cell>
          <cell r="F82">
            <v>1.9</v>
          </cell>
          <cell r="G82">
            <v>21.07</v>
          </cell>
          <cell r="H82">
            <v>4.644867168262353</v>
          </cell>
          <cell r="I82" t="str">
            <v>---</v>
          </cell>
          <cell r="J82" t="str">
            <v>---</v>
          </cell>
          <cell r="K82" t="str">
            <v>---</v>
          </cell>
          <cell r="L82" t="str">
            <v>---</v>
          </cell>
          <cell r="M82">
            <v>29.67</v>
          </cell>
          <cell r="N82">
            <v>6.540731318573517</v>
          </cell>
        </row>
        <row r="83">
          <cell r="B83" t="str">
            <v>DEU</v>
          </cell>
          <cell r="C83" t="str">
            <v>Germany</v>
          </cell>
          <cell r="D83">
            <v>15114900</v>
          </cell>
          <cell r="E83">
            <v>2350.12</v>
          </cell>
          <cell r="F83">
            <v>0.16</v>
          </cell>
          <cell r="G83">
            <v>0</v>
          </cell>
          <cell r="H83">
            <v>0</v>
          </cell>
          <cell r="I83" t="str">
            <v>---</v>
          </cell>
          <cell r="J83" t="str">
            <v>---</v>
          </cell>
          <cell r="K83">
            <v>2105.63</v>
          </cell>
          <cell r="L83">
            <v>0.13930823227411365</v>
          </cell>
          <cell r="M83">
            <v>4455.75</v>
          </cell>
          <cell r="N83">
            <v>0.29479189409126094</v>
          </cell>
        </row>
        <row r="84">
          <cell r="B84" t="str">
            <v>GLP</v>
          </cell>
          <cell r="C84" t="str">
            <v>Guadeloupe</v>
          </cell>
          <cell r="D84">
            <v>41119.1</v>
          </cell>
          <cell r="E84">
            <v>179.86</v>
          </cell>
          <cell r="F84">
            <v>4.37</v>
          </cell>
          <cell r="G84">
            <v>903.51</v>
          </cell>
          <cell r="H84">
            <v>21.973000381817695</v>
          </cell>
          <cell r="I84">
            <v>0.28000000000000003</v>
          </cell>
          <cell r="J84">
            <v>0.01</v>
          </cell>
          <cell r="K84" t="str">
            <v>---</v>
          </cell>
          <cell r="L84" t="str">
            <v>---</v>
          </cell>
          <cell r="M84">
            <v>1083.6499999999999</v>
          </cell>
          <cell r="N84">
            <v>26.353932843860878</v>
          </cell>
        </row>
        <row r="85">
          <cell r="B85" t="str">
            <v>GRC</v>
          </cell>
          <cell r="C85" t="str">
            <v>Greece</v>
          </cell>
          <cell r="D85">
            <v>1181280</v>
          </cell>
          <cell r="E85">
            <v>5109.1099999999997</v>
          </cell>
          <cell r="F85">
            <v>4.33</v>
          </cell>
          <cell r="G85">
            <v>0</v>
          </cell>
          <cell r="H85">
            <v>0</v>
          </cell>
          <cell r="I85" t="str">
            <v>---</v>
          </cell>
          <cell r="J85" t="str">
            <v>---</v>
          </cell>
          <cell r="K85">
            <v>42.38</v>
          </cell>
          <cell r="L85">
            <v>3.5876337532168498E-2</v>
          </cell>
          <cell r="M85">
            <v>5151.49</v>
          </cell>
          <cell r="N85">
            <v>4.3609389814438577</v>
          </cell>
        </row>
        <row r="86">
          <cell r="B86" t="str">
            <v>GTM</v>
          </cell>
          <cell r="C86" t="str">
            <v>Guatemala</v>
          </cell>
          <cell r="D86">
            <v>172912</v>
          </cell>
          <cell r="E86">
            <v>701.65</v>
          </cell>
          <cell r="F86">
            <v>4.0599999999999996</v>
          </cell>
          <cell r="G86">
            <v>0</v>
          </cell>
          <cell r="H86">
            <v>0</v>
          </cell>
          <cell r="I86" t="str">
            <v>---</v>
          </cell>
          <cell r="J86" t="str">
            <v>---</v>
          </cell>
          <cell r="K86">
            <v>57.41</v>
          </cell>
          <cell r="L86">
            <v>0.33201859905616726</v>
          </cell>
          <cell r="M86">
            <v>759.06</v>
          </cell>
          <cell r="N86">
            <v>4.3898630517257331</v>
          </cell>
        </row>
        <row r="87">
          <cell r="B87" t="str">
            <v>GIN</v>
          </cell>
          <cell r="C87" t="str">
            <v>Guinea</v>
          </cell>
          <cell r="D87">
            <v>13665.9</v>
          </cell>
          <cell r="E87">
            <v>0.45</v>
          </cell>
          <cell r="F87">
            <v>0.03</v>
          </cell>
          <cell r="G87">
            <v>0</v>
          </cell>
          <cell r="H87">
            <v>0</v>
          </cell>
          <cell r="I87" t="str">
            <v>---</v>
          </cell>
          <cell r="J87" t="str">
            <v>---</v>
          </cell>
          <cell r="K87">
            <v>24.41</v>
          </cell>
          <cell r="L87">
            <v>1.7861977623134957</v>
          </cell>
          <cell r="M87">
            <v>24.86</v>
          </cell>
          <cell r="N87">
            <v>1.8191264388002255</v>
          </cell>
        </row>
        <row r="88">
          <cell r="B88" t="str">
            <v>GUY</v>
          </cell>
          <cell r="C88" t="str">
            <v>Guyana</v>
          </cell>
          <cell r="D88">
            <v>8076.05</v>
          </cell>
          <cell r="E88">
            <v>0.06</v>
          </cell>
          <cell r="F88">
            <v>0.01</v>
          </cell>
          <cell r="G88">
            <v>0</v>
          </cell>
          <cell r="H88">
            <v>0</v>
          </cell>
          <cell r="I88" t="str">
            <v>---</v>
          </cell>
          <cell r="J88" t="str">
            <v>---</v>
          </cell>
          <cell r="K88">
            <v>33.75</v>
          </cell>
          <cell r="L88">
            <v>4.1790231610750306</v>
          </cell>
          <cell r="M88">
            <v>33.81</v>
          </cell>
          <cell r="N88">
            <v>4.1864525355836086</v>
          </cell>
        </row>
        <row r="89">
          <cell r="B89" t="str">
            <v>HTI</v>
          </cell>
          <cell r="C89" t="str">
            <v>Haiti</v>
          </cell>
          <cell r="D89">
            <v>28268.6</v>
          </cell>
          <cell r="E89">
            <v>119.53</v>
          </cell>
          <cell r="F89">
            <v>4.2300000000000004</v>
          </cell>
          <cell r="G89">
            <v>51.16</v>
          </cell>
          <cell r="H89">
            <v>1.8097818781262602</v>
          </cell>
          <cell r="I89" t="str">
            <v>---</v>
          </cell>
          <cell r="J89" t="str">
            <v>---</v>
          </cell>
          <cell r="K89">
            <v>27.94</v>
          </cell>
          <cell r="L89">
            <v>0.98837579505175366</v>
          </cell>
          <cell r="M89">
            <v>198.63</v>
          </cell>
          <cell r="N89">
            <v>7.0265241292458773</v>
          </cell>
        </row>
        <row r="90">
          <cell r="B90" t="str">
            <v>HND</v>
          </cell>
          <cell r="C90" t="str">
            <v>Honduras</v>
          </cell>
          <cell r="D90">
            <v>77974.8</v>
          </cell>
          <cell r="E90">
            <v>675.94</v>
          </cell>
          <cell r="F90">
            <v>8.67</v>
          </cell>
          <cell r="G90">
            <v>24.34</v>
          </cell>
          <cell r="H90">
            <v>0.31215213120136248</v>
          </cell>
          <cell r="I90" t="str">
            <v>---</v>
          </cell>
          <cell r="J90" t="str">
            <v>---</v>
          </cell>
          <cell r="K90">
            <v>104.84</v>
          </cell>
          <cell r="L90">
            <v>1.344536952964291</v>
          </cell>
          <cell r="M90">
            <v>805.12000000000012</v>
          </cell>
          <cell r="N90">
            <v>10.325387176369803</v>
          </cell>
        </row>
        <row r="91">
          <cell r="B91" t="str">
            <v>HRV</v>
          </cell>
          <cell r="C91" t="str">
            <v>Croatia</v>
          </cell>
          <cell r="D91">
            <v>188114</v>
          </cell>
          <cell r="E91">
            <v>152.79</v>
          </cell>
          <cell r="F91">
            <v>0.81</v>
          </cell>
          <cell r="G91">
            <v>0</v>
          </cell>
          <cell r="H91">
            <v>0</v>
          </cell>
          <cell r="I91" t="str">
            <v>---</v>
          </cell>
          <cell r="J91" t="str">
            <v>---</v>
          </cell>
          <cell r="K91">
            <v>123.07</v>
          </cell>
          <cell r="L91">
            <v>0.65423094506522639</v>
          </cell>
          <cell r="M91">
            <v>275.86</v>
          </cell>
          <cell r="N91">
            <v>1.4664511944884484</v>
          </cell>
        </row>
        <row r="92">
          <cell r="B92" t="str">
            <v>HUN</v>
          </cell>
          <cell r="C92" t="str">
            <v>Hungary</v>
          </cell>
          <cell r="D92">
            <v>562480</v>
          </cell>
          <cell r="E92">
            <v>123.2</v>
          </cell>
          <cell r="F92">
            <v>0.22</v>
          </cell>
          <cell r="G92">
            <v>0</v>
          </cell>
          <cell r="H92">
            <v>0</v>
          </cell>
          <cell r="I92" t="str">
            <v>---</v>
          </cell>
          <cell r="J92" t="str">
            <v>---</v>
          </cell>
          <cell r="K92">
            <v>1403.06</v>
          </cell>
          <cell r="L92">
            <v>2.4944175792917078</v>
          </cell>
          <cell r="M92">
            <v>1526.26</v>
          </cell>
          <cell r="N92">
            <v>2.7134475892476178</v>
          </cell>
        </row>
        <row r="93">
          <cell r="B93" t="str">
            <v>ISL</v>
          </cell>
          <cell r="C93" t="str">
            <v>Iceland</v>
          </cell>
          <cell r="D93">
            <v>57291.7</v>
          </cell>
          <cell r="E93">
            <v>31.5</v>
          </cell>
          <cell r="F93">
            <v>0.55000000000000004</v>
          </cell>
          <cell r="G93">
            <v>0</v>
          </cell>
          <cell r="H93">
            <v>0</v>
          </cell>
          <cell r="I93" t="str">
            <v>---</v>
          </cell>
          <cell r="J93" t="str">
            <v>---</v>
          </cell>
          <cell r="K93" t="str">
            <v>---</v>
          </cell>
          <cell r="L93" t="str">
            <v>---</v>
          </cell>
          <cell r="M93">
            <v>31.5</v>
          </cell>
          <cell r="N93">
            <v>0.54981786192415305</v>
          </cell>
        </row>
        <row r="94">
          <cell r="B94" t="str">
            <v>IDN</v>
          </cell>
          <cell r="C94" t="str">
            <v>Indonesia</v>
          </cell>
          <cell r="D94">
            <v>2827830</v>
          </cell>
          <cell r="E94">
            <v>1116.01</v>
          </cell>
          <cell r="F94">
            <v>0.39</v>
          </cell>
          <cell r="G94">
            <v>37.86</v>
          </cell>
          <cell r="H94">
            <v>1.3388357857438389E-2</v>
          </cell>
          <cell r="I94">
            <v>48.15</v>
          </cell>
          <cell r="J94">
            <v>0.02</v>
          </cell>
          <cell r="K94">
            <v>2086.88</v>
          </cell>
          <cell r="L94">
            <v>0.7379792986141317</v>
          </cell>
          <cell r="M94">
            <v>3288.9</v>
          </cell>
          <cell r="N94">
            <v>1.1630472836061574</v>
          </cell>
        </row>
        <row r="95">
          <cell r="B95" t="str">
            <v>IND</v>
          </cell>
          <cell r="C95" t="str">
            <v>India</v>
          </cell>
          <cell r="D95">
            <v>5769370</v>
          </cell>
          <cell r="E95">
            <v>446.55</v>
          </cell>
          <cell r="F95">
            <v>0.08</v>
          </cell>
          <cell r="G95">
            <v>1887.3600000000001</v>
          </cell>
          <cell r="H95">
            <v>0.32713450515394232</v>
          </cell>
          <cell r="I95" t="str">
            <v>---</v>
          </cell>
          <cell r="J95" t="str">
            <v>---</v>
          </cell>
          <cell r="K95">
            <v>6230.81</v>
          </cell>
          <cell r="L95">
            <v>1.0799810031251245</v>
          </cell>
          <cell r="M95">
            <v>8564.7200000000012</v>
          </cell>
          <cell r="N95">
            <v>1.4845156403558797</v>
          </cell>
        </row>
        <row r="96">
          <cell r="B96" t="str">
            <v>IRN</v>
          </cell>
          <cell r="C96" t="str">
            <v>Iran</v>
          </cell>
          <cell r="D96">
            <v>2067640</v>
          </cell>
          <cell r="E96">
            <v>4190.8999999999996</v>
          </cell>
          <cell r="F96">
            <v>2.0299999999999998</v>
          </cell>
          <cell r="G96">
            <v>0</v>
          </cell>
          <cell r="H96">
            <v>0</v>
          </cell>
          <cell r="I96" t="str">
            <v>---</v>
          </cell>
          <cell r="J96" t="str">
            <v>---</v>
          </cell>
          <cell r="K96">
            <v>495.34</v>
          </cell>
          <cell r="L96">
            <v>0.2395678164477375</v>
          </cell>
          <cell r="M96">
            <v>4686.24</v>
          </cell>
          <cell r="N96">
            <v>2.2664680505310404</v>
          </cell>
        </row>
        <row r="97">
          <cell r="B97" t="str">
            <v>ISR</v>
          </cell>
          <cell r="C97" t="str">
            <v>Israel</v>
          </cell>
          <cell r="D97">
            <v>853829</v>
          </cell>
          <cell r="E97">
            <v>381.32</v>
          </cell>
          <cell r="F97">
            <v>0.45</v>
          </cell>
          <cell r="G97">
            <v>0</v>
          </cell>
          <cell r="H97">
            <v>0</v>
          </cell>
          <cell r="I97" t="str">
            <v>---</v>
          </cell>
          <cell r="J97" t="str">
            <v>---</v>
          </cell>
          <cell r="K97">
            <v>3.12</v>
          </cell>
          <cell r="L97">
            <v>3.654127465804043E-3</v>
          </cell>
          <cell r="M97">
            <v>384.44</v>
          </cell>
          <cell r="N97">
            <v>0.45025409069029043</v>
          </cell>
        </row>
        <row r="98">
          <cell r="B98" t="str">
            <v>ITA</v>
          </cell>
          <cell r="C98" t="str">
            <v>Italy</v>
          </cell>
          <cell r="D98">
            <v>8604330</v>
          </cell>
          <cell r="E98">
            <v>9772.86</v>
          </cell>
          <cell r="F98">
            <v>1.1399999999999999</v>
          </cell>
          <cell r="G98">
            <v>0</v>
          </cell>
          <cell r="H98">
            <v>0</v>
          </cell>
          <cell r="I98" t="str">
            <v>---</v>
          </cell>
          <cell r="J98" t="str">
            <v>---</v>
          </cell>
          <cell r="K98">
            <v>527.66999999999996</v>
          </cell>
          <cell r="L98">
            <v>6.1326099766048019E-2</v>
          </cell>
          <cell r="M98">
            <v>10300.530000000001</v>
          </cell>
          <cell r="N98">
            <v>1.1971333038133125</v>
          </cell>
        </row>
        <row r="99">
          <cell r="B99" t="str">
            <v>CIV</v>
          </cell>
          <cell r="C99" t="str">
            <v>Ivory Coast</v>
          </cell>
          <cell r="D99">
            <v>45467.6</v>
          </cell>
          <cell r="E99">
            <v>0.33</v>
          </cell>
          <cell r="F99">
            <v>0.01</v>
          </cell>
          <cell r="G99">
            <v>0</v>
          </cell>
          <cell r="H99">
            <v>0</v>
          </cell>
          <cell r="I99" t="str">
            <v>---</v>
          </cell>
          <cell r="J99" t="str">
            <v>---</v>
          </cell>
          <cell r="K99">
            <v>54.93</v>
          </cell>
          <cell r="L99">
            <v>1.2081130299378018</v>
          </cell>
          <cell r="M99">
            <v>55.26</v>
          </cell>
          <cell r="N99">
            <v>1.2153709454644626</v>
          </cell>
        </row>
        <row r="100">
          <cell r="B100" t="str">
            <v>IRQ</v>
          </cell>
          <cell r="C100" t="str">
            <v>Iraq</v>
          </cell>
          <cell r="D100">
            <v>132500</v>
          </cell>
          <cell r="E100">
            <v>159.43</v>
          </cell>
          <cell r="F100">
            <v>1.2</v>
          </cell>
          <cell r="G100">
            <v>0</v>
          </cell>
          <cell r="H100">
            <v>0</v>
          </cell>
          <cell r="I100" t="str">
            <v>---</v>
          </cell>
          <cell r="J100" t="str">
            <v>---</v>
          </cell>
          <cell r="K100">
            <v>285.01</v>
          </cell>
          <cell r="L100">
            <v>2.1510188679245279</v>
          </cell>
          <cell r="M100">
            <v>444.44</v>
          </cell>
          <cell r="N100">
            <v>3.3542641509433961</v>
          </cell>
        </row>
        <row r="101">
          <cell r="B101" t="str">
            <v>JPN</v>
          </cell>
          <cell r="C101" t="str">
            <v>Japan</v>
          </cell>
          <cell r="D101">
            <v>39255200</v>
          </cell>
          <cell r="E101">
            <v>31857.11</v>
          </cell>
          <cell r="F101">
            <v>0.81</v>
          </cell>
          <cell r="G101">
            <v>22345.620000000003</v>
          </cell>
          <cell r="H101">
            <v>0.56923974403391153</v>
          </cell>
          <cell r="I101">
            <v>2997.17</v>
          </cell>
          <cell r="J101">
            <v>0.08</v>
          </cell>
          <cell r="K101">
            <v>2436.62</v>
          </cell>
          <cell r="L101">
            <v>6.2071266991379478E-2</v>
          </cell>
          <cell r="M101">
            <v>59636.520000000004</v>
          </cell>
          <cell r="N101">
            <v>1.5192005135625346</v>
          </cell>
        </row>
        <row r="102">
          <cell r="B102" t="str">
            <v>JAM</v>
          </cell>
          <cell r="C102" t="str">
            <v>Jamaica</v>
          </cell>
          <cell r="D102">
            <v>70711.399999999994</v>
          </cell>
          <cell r="E102">
            <v>48.75</v>
          </cell>
          <cell r="F102">
            <v>0.69</v>
          </cell>
          <cell r="G102">
            <v>402.91</v>
          </cell>
          <cell r="H102">
            <v>5.69794969410873</v>
          </cell>
          <cell r="I102" t="str">
            <v>---</v>
          </cell>
          <cell r="J102" t="str">
            <v>---</v>
          </cell>
          <cell r="K102">
            <v>9.7799999999999994</v>
          </cell>
          <cell r="L102">
            <v>0.13830867441459227</v>
          </cell>
          <cell r="M102">
            <v>461.44</v>
          </cell>
          <cell r="N102">
            <v>6.5256804419089427</v>
          </cell>
        </row>
        <row r="103">
          <cell r="B103" t="str">
            <v>JOR</v>
          </cell>
          <cell r="C103" t="str">
            <v>Jordan</v>
          </cell>
          <cell r="D103">
            <v>121481</v>
          </cell>
          <cell r="E103">
            <v>46.25</v>
          </cell>
          <cell r="F103">
            <v>0.38</v>
          </cell>
          <cell r="G103">
            <v>0</v>
          </cell>
          <cell r="H103">
            <v>0</v>
          </cell>
          <cell r="I103" t="str">
            <v>---</v>
          </cell>
          <cell r="J103" t="str">
            <v>---</v>
          </cell>
          <cell r="K103">
            <v>0.89</v>
          </cell>
          <cell r="L103">
            <v>7.3262485491558359E-3</v>
          </cell>
          <cell r="M103">
            <v>47.14</v>
          </cell>
          <cell r="N103">
            <v>0.3880442209069731</v>
          </cell>
        </row>
        <row r="104">
          <cell r="B104" t="str">
            <v>KEN</v>
          </cell>
          <cell r="C104" t="str">
            <v>Kenya</v>
          </cell>
          <cell r="D104">
            <v>98382.7</v>
          </cell>
          <cell r="E104">
            <v>12.57</v>
          </cell>
          <cell r="F104">
            <v>0.13</v>
          </cell>
          <cell r="G104">
            <v>0</v>
          </cell>
          <cell r="H104">
            <v>0</v>
          </cell>
          <cell r="I104" t="str">
            <v>---</v>
          </cell>
          <cell r="J104" t="str">
            <v>---</v>
          </cell>
          <cell r="K104">
            <v>107.67</v>
          </cell>
          <cell r="L104">
            <v>1.0943997267812329</v>
          </cell>
          <cell r="M104">
            <v>120.24000000000001</v>
          </cell>
          <cell r="N104">
            <v>1.2221660922093012</v>
          </cell>
        </row>
        <row r="105">
          <cell r="B105" t="str">
            <v>KGZ</v>
          </cell>
          <cell r="C105" t="str">
            <v>Kyrgizstan</v>
          </cell>
          <cell r="D105">
            <v>18466.599999999999</v>
          </cell>
          <cell r="E105">
            <v>62.6</v>
          </cell>
          <cell r="F105">
            <v>3.39</v>
          </cell>
          <cell r="G105">
            <v>0</v>
          </cell>
          <cell r="H105">
            <v>0</v>
          </cell>
          <cell r="I105" t="str">
            <v>---</v>
          </cell>
          <cell r="J105" t="str">
            <v>---</v>
          </cell>
          <cell r="K105">
            <v>30.08</v>
          </cell>
          <cell r="L105">
            <v>1.6288867468835628</v>
          </cell>
          <cell r="M105">
            <v>92.68</v>
          </cell>
          <cell r="N105">
            <v>5.0187906815548073</v>
          </cell>
        </row>
        <row r="106">
          <cell r="B106" t="str">
            <v>PRK</v>
          </cell>
          <cell r="C106" t="str">
            <v>North Korea</v>
          </cell>
          <cell r="D106">
            <v>77982.100000000006</v>
          </cell>
          <cell r="E106">
            <v>10.88</v>
          </cell>
          <cell r="F106">
            <v>0.14000000000000001</v>
          </cell>
          <cell r="G106">
            <v>1.95</v>
          </cell>
          <cell r="H106">
            <v>2.5005738496398529E-2</v>
          </cell>
          <cell r="I106" t="str">
            <v>---</v>
          </cell>
          <cell r="J106" t="str">
            <v>---</v>
          </cell>
          <cell r="K106">
            <v>124.73</v>
          </cell>
          <cell r="L106">
            <v>1.5994696218747635</v>
          </cell>
          <cell r="M106">
            <v>137.56</v>
          </cell>
          <cell r="N106">
            <v>1.7639945577254266</v>
          </cell>
        </row>
        <row r="107">
          <cell r="B107" t="str">
            <v>KIR</v>
          </cell>
          <cell r="C107" t="str">
            <v>Kiribati</v>
          </cell>
          <cell r="D107">
            <v>595.11500000000001</v>
          </cell>
          <cell r="E107" t="str">
            <v>---</v>
          </cell>
          <cell r="F107" t="str">
            <v>---</v>
          </cell>
          <cell r="G107">
            <v>0</v>
          </cell>
          <cell r="H107">
            <v>0</v>
          </cell>
          <cell r="I107">
            <v>0.01</v>
          </cell>
          <cell r="J107">
            <v>0.02</v>
          </cell>
          <cell r="K107" t="str">
            <v>---</v>
          </cell>
          <cell r="L107" t="str">
            <v>---</v>
          </cell>
          <cell r="M107">
            <v>0.01</v>
          </cell>
          <cell r="N107">
            <v>1.6803474958621441E-2</v>
          </cell>
        </row>
        <row r="108">
          <cell r="B108" t="str">
            <v>KOR</v>
          </cell>
          <cell r="C108" t="str">
            <v>South Korea</v>
          </cell>
          <cell r="D108">
            <v>5538600</v>
          </cell>
          <cell r="E108">
            <v>45.48</v>
          </cell>
          <cell r="F108">
            <v>0.01</v>
          </cell>
          <cell r="G108">
            <v>7753</v>
          </cell>
          <cell r="H108">
            <v>1.3998122269165494</v>
          </cell>
          <cell r="I108" t="str">
            <v>---</v>
          </cell>
          <cell r="J108" t="str">
            <v>---</v>
          </cell>
          <cell r="K108">
            <v>2062.7800000000002</v>
          </cell>
          <cell r="L108">
            <v>0.37243707796193992</v>
          </cell>
          <cell r="M108">
            <v>9861.26</v>
          </cell>
          <cell r="N108">
            <v>1.7804607662586214</v>
          </cell>
        </row>
        <row r="109">
          <cell r="B109" t="str">
            <v>KWT</v>
          </cell>
          <cell r="C109" t="str">
            <v>Kuwait</v>
          </cell>
          <cell r="D109">
            <v>469418</v>
          </cell>
          <cell r="E109">
            <v>201.43</v>
          </cell>
          <cell r="F109">
            <v>0.43</v>
          </cell>
          <cell r="G109">
            <v>0</v>
          </cell>
          <cell r="H109">
            <v>0</v>
          </cell>
          <cell r="I109" t="str">
            <v>---</v>
          </cell>
          <cell r="J109" t="str">
            <v>---</v>
          </cell>
          <cell r="K109">
            <v>0.74</v>
          </cell>
          <cell r="L109">
            <v>1.5764201628399421E-3</v>
          </cell>
          <cell r="M109">
            <v>202.17000000000002</v>
          </cell>
          <cell r="N109">
            <v>0.43068224908290698</v>
          </cell>
        </row>
        <row r="110">
          <cell r="B110" t="str">
            <v>KAZ</v>
          </cell>
          <cell r="C110" t="str">
            <v>Kazakhstan</v>
          </cell>
          <cell r="D110">
            <v>734310</v>
          </cell>
          <cell r="E110">
            <v>387.3</v>
          </cell>
          <cell r="F110">
            <v>0.53</v>
          </cell>
          <cell r="G110">
            <v>0</v>
          </cell>
          <cell r="H110">
            <v>0</v>
          </cell>
          <cell r="I110" t="str">
            <v>---</v>
          </cell>
          <cell r="J110" t="str">
            <v>---</v>
          </cell>
          <cell r="K110">
            <v>363.16</v>
          </cell>
          <cell r="L110">
            <v>0.49455951845950624</v>
          </cell>
          <cell r="M110">
            <v>750.46</v>
          </cell>
          <cell r="N110">
            <v>1.0219934360147622</v>
          </cell>
        </row>
        <row r="111">
          <cell r="B111" t="str">
            <v>LAO</v>
          </cell>
          <cell r="C111" t="str">
            <v>Laos</v>
          </cell>
          <cell r="D111">
            <v>21925.599999999999</v>
          </cell>
          <cell r="E111">
            <v>5.03</v>
          </cell>
          <cell r="F111">
            <v>0.23</v>
          </cell>
          <cell r="G111">
            <v>0.35</v>
          </cell>
          <cell r="H111">
            <v>1.5963075126792427E-2</v>
          </cell>
          <cell r="I111" t="str">
            <v>---</v>
          </cell>
          <cell r="J111" t="str">
            <v>---</v>
          </cell>
          <cell r="K111">
            <v>207.59</v>
          </cell>
          <cell r="L111">
            <v>9.4679279016309703</v>
          </cell>
          <cell r="M111">
            <v>212.97</v>
          </cell>
          <cell r="N111">
            <v>9.7133031707228081</v>
          </cell>
        </row>
        <row r="112">
          <cell r="B112" t="str">
            <v>LBN</v>
          </cell>
          <cell r="C112" t="str">
            <v>Lebanon</v>
          </cell>
          <cell r="D112">
            <v>207724</v>
          </cell>
          <cell r="E112">
            <v>119.65</v>
          </cell>
          <cell r="F112">
            <v>0.57999999999999996</v>
          </cell>
          <cell r="G112">
            <v>0</v>
          </cell>
          <cell r="H112">
            <v>0</v>
          </cell>
          <cell r="I112">
            <v>2.73</v>
          </cell>
          <cell r="J112">
            <v>0.01</v>
          </cell>
          <cell r="K112">
            <v>3.24</v>
          </cell>
          <cell r="L112">
            <v>1.5597619918738329E-2</v>
          </cell>
          <cell r="M112">
            <v>125.62</v>
          </cell>
          <cell r="N112">
            <v>0.60474475746663847</v>
          </cell>
        </row>
        <row r="113">
          <cell r="B113" t="str">
            <v>LVA</v>
          </cell>
          <cell r="C113" t="str">
            <v>Latvia</v>
          </cell>
          <cell r="D113">
            <v>95608.8</v>
          </cell>
          <cell r="E113" t="str">
            <v>---</v>
          </cell>
          <cell r="F113" t="str">
            <v>---</v>
          </cell>
          <cell r="G113">
            <v>0</v>
          </cell>
          <cell r="H113">
            <v>0</v>
          </cell>
          <cell r="I113" t="str">
            <v>---</v>
          </cell>
          <cell r="J113" t="str">
            <v>---</v>
          </cell>
          <cell r="K113">
            <v>154.49</v>
          </cell>
          <cell r="L113">
            <v>1.6158554442687283</v>
          </cell>
          <cell r="M113">
            <v>154.49</v>
          </cell>
          <cell r="N113">
            <v>1.6158554442687283</v>
          </cell>
        </row>
        <row r="114">
          <cell r="B114" t="str">
            <v>LTU</v>
          </cell>
          <cell r="C114" t="str">
            <v>Lithuania</v>
          </cell>
          <cell r="D114">
            <v>135614</v>
          </cell>
          <cell r="E114" t="str">
            <v>---</v>
          </cell>
          <cell r="F114" t="str">
            <v>---</v>
          </cell>
          <cell r="G114">
            <v>0</v>
          </cell>
          <cell r="H114">
            <v>0</v>
          </cell>
          <cell r="I114" t="str">
            <v>---</v>
          </cell>
          <cell r="J114" t="str">
            <v>---</v>
          </cell>
          <cell r="K114">
            <v>125.39</v>
          </cell>
          <cell r="L114">
            <v>0.92460955358591301</v>
          </cell>
          <cell r="M114">
            <v>125.39</v>
          </cell>
          <cell r="N114">
            <v>0.92460955358591301</v>
          </cell>
        </row>
        <row r="115">
          <cell r="B115" t="str">
            <v>LBR</v>
          </cell>
          <cell r="C115" t="str">
            <v>Liberia</v>
          </cell>
          <cell r="D115">
            <v>1911.24</v>
          </cell>
          <cell r="E115">
            <v>0.11</v>
          </cell>
          <cell r="F115">
            <v>0.05</v>
          </cell>
          <cell r="G115">
            <v>0</v>
          </cell>
          <cell r="H115">
            <v>0</v>
          </cell>
          <cell r="I115" t="str">
            <v>---</v>
          </cell>
          <cell r="J115" t="str">
            <v>---</v>
          </cell>
          <cell r="K115">
            <v>2.73</v>
          </cell>
          <cell r="L115">
            <v>1.4283920386764613</v>
          </cell>
          <cell r="M115">
            <v>2.84</v>
          </cell>
          <cell r="N115">
            <v>1.48594629664511</v>
          </cell>
        </row>
        <row r="116">
          <cell r="B116" t="str">
            <v>SVK</v>
          </cell>
          <cell r="C116" t="str">
            <v>Slovakia</v>
          </cell>
          <cell r="D116">
            <v>414783</v>
          </cell>
          <cell r="E116">
            <v>60.97</v>
          </cell>
          <cell r="F116">
            <v>0.15</v>
          </cell>
          <cell r="G116">
            <v>0</v>
          </cell>
          <cell r="H116">
            <v>0</v>
          </cell>
          <cell r="I116" t="str">
            <v>---</v>
          </cell>
          <cell r="J116" t="str">
            <v>---</v>
          </cell>
          <cell r="K116">
            <v>419.82</v>
          </cell>
          <cell r="L116">
            <v>1.0121436992355037</v>
          </cell>
          <cell r="M116">
            <v>480.78999999999996</v>
          </cell>
          <cell r="N116">
            <v>1.1591362230371061</v>
          </cell>
        </row>
        <row r="117">
          <cell r="B117" t="str">
            <v>LIE</v>
          </cell>
          <cell r="C117" t="str">
            <v>Liechtenstein</v>
          </cell>
          <cell r="D117">
            <v>18837.099999999999</v>
          </cell>
          <cell r="E117">
            <v>9.8000000000000007</v>
          </cell>
          <cell r="F117">
            <v>0.52</v>
          </cell>
          <cell r="G117">
            <v>0</v>
          </cell>
          <cell r="H117">
            <v>0</v>
          </cell>
          <cell r="I117" t="str">
            <v>---</v>
          </cell>
          <cell r="J117" t="str">
            <v>---</v>
          </cell>
          <cell r="K117" t="str">
            <v>---</v>
          </cell>
          <cell r="L117" t="str">
            <v>---</v>
          </cell>
          <cell r="M117">
            <v>9.8000000000000007</v>
          </cell>
          <cell r="N117">
            <v>0.52024993231442207</v>
          </cell>
        </row>
        <row r="118">
          <cell r="B118" t="str">
            <v>LSO</v>
          </cell>
          <cell r="C118" t="str">
            <v>Lesotho</v>
          </cell>
          <cell r="D118">
            <v>17938</v>
          </cell>
          <cell r="E118">
            <v>15.77</v>
          </cell>
          <cell r="F118">
            <v>0.88</v>
          </cell>
          <cell r="G118">
            <v>0</v>
          </cell>
          <cell r="H118">
            <v>0</v>
          </cell>
          <cell r="I118" t="str">
            <v>---</v>
          </cell>
          <cell r="J118" t="str">
            <v>---</v>
          </cell>
          <cell r="K118">
            <v>19.829999999999998</v>
          </cell>
          <cell r="L118">
            <v>1.1054744118630839</v>
          </cell>
          <cell r="M118">
            <v>35.599999999999994</v>
          </cell>
          <cell r="N118">
            <v>1.9846136693053849</v>
          </cell>
        </row>
        <row r="119">
          <cell r="B119" t="str">
            <v>LUX</v>
          </cell>
          <cell r="C119" t="str">
            <v>Luxembourg</v>
          </cell>
          <cell r="D119">
            <v>201131</v>
          </cell>
          <cell r="E119">
            <v>13.27</v>
          </cell>
          <cell r="F119">
            <v>7.0000000000000007E-2</v>
          </cell>
          <cell r="G119">
            <v>0</v>
          </cell>
          <cell r="H119">
            <v>0</v>
          </cell>
          <cell r="I119" t="str">
            <v>---</v>
          </cell>
          <cell r="J119" t="str">
            <v>---</v>
          </cell>
          <cell r="K119">
            <v>6.73</v>
          </cell>
          <cell r="L119">
            <v>3.3460779293097535E-2</v>
          </cell>
          <cell r="M119">
            <v>20</v>
          </cell>
          <cell r="N119">
            <v>9.9437679920052105E-2</v>
          </cell>
        </row>
        <row r="120">
          <cell r="B120" t="str">
            <v>LBY</v>
          </cell>
          <cell r="C120" t="str">
            <v>Libya</v>
          </cell>
          <cell r="D120">
            <v>73757.399999999994</v>
          </cell>
          <cell r="E120">
            <v>11.49</v>
          </cell>
          <cell r="F120">
            <v>0.16</v>
          </cell>
          <cell r="G120">
            <v>0</v>
          </cell>
          <cell r="H120">
            <v>0</v>
          </cell>
          <cell r="I120">
            <v>0.31</v>
          </cell>
          <cell r="J120">
            <v>0</v>
          </cell>
          <cell r="K120">
            <v>3.03</v>
          </cell>
          <cell r="L120">
            <v>4.1080623774699218E-2</v>
          </cell>
          <cell r="M120">
            <v>14.83</v>
          </cell>
          <cell r="N120">
            <v>0.20106457114811532</v>
          </cell>
        </row>
        <row r="121">
          <cell r="B121" t="str">
            <v>MDG</v>
          </cell>
          <cell r="C121" t="str">
            <v>Madagascar</v>
          </cell>
          <cell r="D121">
            <v>23496.400000000001</v>
          </cell>
          <cell r="E121">
            <v>0.57999999999999996</v>
          </cell>
          <cell r="F121">
            <v>0.02</v>
          </cell>
          <cell r="G121">
            <v>206.26000000000002</v>
          </cell>
          <cell r="H121">
            <v>8.7783660475647345</v>
          </cell>
          <cell r="I121" t="str">
            <v>---</v>
          </cell>
          <cell r="J121" t="str">
            <v>---</v>
          </cell>
          <cell r="K121">
            <v>57.42</v>
          </cell>
          <cell r="L121">
            <v>2.4437786214058326</v>
          </cell>
          <cell r="M121">
            <v>264.26000000000005</v>
          </cell>
          <cell r="N121">
            <v>11.24682930151002</v>
          </cell>
        </row>
        <row r="122">
          <cell r="B122" t="str">
            <v>MTQ</v>
          </cell>
          <cell r="C122" t="str">
            <v>Martinique</v>
          </cell>
          <cell r="D122">
            <v>39559.9</v>
          </cell>
          <cell r="E122">
            <v>78.91</v>
          </cell>
          <cell r="F122">
            <v>1.99</v>
          </cell>
          <cell r="G122">
            <v>351.46000000000004</v>
          </cell>
          <cell r="H122">
            <v>8.8842489490620569</v>
          </cell>
          <cell r="I122" t="str">
            <v>---</v>
          </cell>
          <cell r="J122" t="str">
            <v>---</v>
          </cell>
          <cell r="K122" t="str">
            <v>---</v>
          </cell>
          <cell r="L122" t="str">
            <v>---</v>
          </cell>
          <cell r="M122">
            <v>430.37</v>
          </cell>
          <cell r="N122">
            <v>10.878945598952475</v>
          </cell>
        </row>
        <row r="123">
          <cell r="B123" t="str">
            <v>MAC</v>
          </cell>
          <cell r="C123" t="str">
            <v>Macau</v>
          </cell>
          <cell r="D123">
            <v>56709.1</v>
          </cell>
          <cell r="E123" t="str">
            <v>---</v>
          </cell>
          <cell r="F123" t="str">
            <v>---</v>
          </cell>
          <cell r="G123">
            <v>2.1800000000000002</v>
          </cell>
          <cell r="H123">
            <v>3.8441802109361635E-2</v>
          </cell>
          <cell r="I123">
            <v>9.3000000000000007</v>
          </cell>
          <cell r="J123">
            <v>0.16</v>
          </cell>
          <cell r="K123" t="str">
            <v>---</v>
          </cell>
          <cell r="L123" t="str">
            <v>---</v>
          </cell>
          <cell r="M123">
            <v>11.48</v>
          </cell>
          <cell r="N123">
            <v>0.20243664597039981</v>
          </cell>
        </row>
        <row r="124">
          <cell r="B124" t="str">
            <v>MDA</v>
          </cell>
          <cell r="C124" t="str">
            <v>Moldova</v>
          </cell>
          <cell r="D124">
            <v>33762.699999999997</v>
          </cell>
          <cell r="E124">
            <v>2.83</v>
          </cell>
          <cell r="F124">
            <v>0.08</v>
          </cell>
          <cell r="G124">
            <v>0</v>
          </cell>
          <cell r="H124">
            <v>0</v>
          </cell>
          <cell r="I124" t="str">
            <v>---</v>
          </cell>
          <cell r="J124" t="str">
            <v>---</v>
          </cell>
          <cell r="K124">
            <v>84.76</v>
          </cell>
          <cell r="L124">
            <v>2.5104627295802771</v>
          </cell>
          <cell r="M124">
            <v>87.59</v>
          </cell>
          <cell r="N124">
            <v>2.594283040159703</v>
          </cell>
        </row>
        <row r="125">
          <cell r="B125" t="str">
            <v>MYT</v>
          </cell>
          <cell r="C125" t="str">
            <v>Mayotte</v>
          </cell>
          <cell r="D125">
            <v>6949.04</v>
          </cell>
          <cell r="E125">
            <v>1.79</v>
          </cell>
          <cell r="F125">
            <v>0.26</v>
          </cell>
          <cell r="G125">
            <v>42.43</v>
          </cell>
          <cell r="H125">
            <v>6.1058793732659478</v>
          </cell>
          <cell r="I125" t="str">
            <v>---</v>
          </cell>
          <cell r="J125" t="str">
            <v>---</v>
          </cell>
          <cell r="K125" t="str">
            <v>---</v>
          </cell>
          <cell r="L125" t="str">
            <v>---</v>
          </cell>
          <cell r="M125">
            <v>44.22</v>
          </cell>
          <cell r="N125">
            <v>6.3634689108135802</v>
          </cell>
        </row>
        <row r="126">
          <cell r="B126" t="str">
            <v>MNG</v>
          </cell>
          <cell r="C126" t="str">
            <v>Mongolia</v>
          </cell>
          <cell r="D126">
            <v>36587.599999999999</v>
          </cell>
          <cell r="E126">
            <v>3.83</v>
          </cell>
          <cell r="F126">
            <v>0.1</v>
          </cell>
          <cell r="G126">
            <v>0</v>
          </cell>
          <cell r="H126">
            <v>0</v>
          </cell>
          <cell r="I126" t="str">
            <v>---</v>
          </cell>
          <cell r="J126" t="str">
            <v>---</v>
          </cell>
          <cell r="K126">
            <v>31.04</v>
          </cell>
          <cell r="L126">
            <v>0.8483748592419289</v>
          </cell>
          <cell r="M126">
            <v>34.869999999999997</v>
          </cell>
          <cell r="N126">
            <v>0.95305513343318504</v>
          </cell>
        </row>
        <row r="127">
          <cell r="B127" t="str">
            <v>MSR</v>
          </cell>
          <cell r="C127" t="str">
            <v>Montserrat</v>
          </cell>
          <cell r="D127">
            <v>158.42099999999999</v>
          </cell>
          <cell r="E127">
            <v>1.0900000000000001</v>
          </cell>
          <cell r="F127">
            <v>6.9</v>
          </cell>
          <cell r="G127">
            <v>6.9399999999999995</v>
          </cell>
          <cell r="H127">
            <v>43.807323524027744</v>
          </cell>
          <cell r="I127" t="str">
            <v>---</v>
          </cell>
          <cell r="J127" t="str">
            <v>---</v>
          </cell>
          <cell r="K127" t="str">
            <v>---</v>
          </cell>
          <cell r="L127" t="str">
            <v>---</v>
          </cell>
          <cell r="M127">
            <v>8.0299999999999994</v>
          </cell>
          <cell r="N127">
            <v>50.687724480971582</v>
          </cell>
        </row>
        <row r="128">
          <cell r="B128" t="str">
            <v>MWI</v>
          </cell>
          <cell r="C128" t="str">
            <v>Malawi</v>
          </cell>
          <cell r="D128">
            <v>18357</v>
          </cell>
          <cell r="E128">
            <v>8.1999999999999993</v>
          </cell>
          <cell r="F128">
            <v>0.45</v>
          </cell>
          <cell r="G128">
            <v>0</v>
          </cell>
          <cell r="H128">
            <v>0</v>
          </cell>
          <cell r="I128" t="str">
            <v>---</v>
          </cell>
          <cell r="J128" t="str">
            <v>---</v>
          </cell>
          <cell r="K128">
            <v>46.05</v>
          </cell>
          <cell r="L128">
            <v>2.5085798333060954</v>
          </cell>
          <cell r="M128">
            <v>54.25</v>
          </cell>
          <cell r="N128">
            <v>2.9552759165440978</v>
          </cell>
        </row>
        <row r="129">
          <cell r="B129" t="str">
            <v>MKD</v>
          </cell>
          <cell r="C129" t="str">
            <v>Macedonia</v>
          </cell>
          <cell r="D129">
            <v>32996.400000000001</v>
          </cell>
          <cell r="E129">
            <v>26.26</v>
          </cell>
          <cell r="F129">
            <v>0.8</v>
          </cell>
          <cell r="G129">
            <v>0</v>
          </cell>
          <cell r="H129">
            <v>0</v>
          </cell>
          <cell r="I129" t="str">
            <v>---</v>
          </cell>
          <cell r="J129" t="str">
            <v>---</v>
          </cell>
          <cell r="K129">
            <v>4.87</v>
          </cell>
          <cell r="L129">
            <v>0.14759185850577639</v>
          </cell>
          <cell r="M129">
            <v>31.130000000000003</v>
          </cell>
          <cell r="N129">
            <v>0.94343625365191364</v>
          </cell>
        </row>
        <row r="130">
          <cell r="B130" t="str">
            <v>MLI</v>
          </cell>
          <cell r="C130" t="str">
            <v>Mali</v>
          </cell>
          <cell r="D130">
            <v>27719.200000000001</v>
          </cell>
          <cell r="E130" t="str">
            <v>---</v>
          </cell>
          <cell r="F130" t="str">
            <v>---</v>
          </cell>
          <cell r="G130">
            <v>0</v>
          </cell>
          <cell r="H130">
            <v>0</v>
          </cell>
          <cell r="I130" t="str">
            <v>---</v>
          </cell>
          <cell r="J130" t="str">
            <v>---</v>
          </cell>
          <cell r="K130">
            <v>56</v>
          </cell>
          <cell r="L130">
            <v>2.0202603249733038</v>
          </cell>
          <cell r="M130">
            <v>56</v>
          </cell>
          <cell r="N130">
            <v>2.0202603249733038</v>
          </cell>
        </row>
        <row r="131">
          <cell r="B131" t="str">
            <v>MCO</v>
          </cell>
          <cell r="C131" t="str">
            <v>Monaco</v>
          </cell>
          <cell r="D131">
            <v>20716.400000000001</v>
          </cell>
          <cell r="E131">
            <v>11.7</v>
          </cell>
          <cell r="F131">
            <v>0.56000000000000005</v>
          </cell>
          <cell r="G131">
            <v>0</v>
          </cell>
          <cell r="H131">
            <v>0</v>
          </cell>
          <cell r="I131" t="str">
            <v>---</v>
          </cell>
          <cell r="J131" t="str">
            <v>---</v>
          </cell>
          <cell r="K131" t="str">
            <v>---</v>
          </cell>
          <cell r="L131" t="str">
            <v>---</v>
          </cell>
          <cell r="M131">
            <v>11.7</v>
          </cell>
          <cell r="N131">
            <v>0.56476994072329167</v>
          </cell>
        </row>
        <row r="132">
          <cell r="B132" t="str">
            <v>MAR</v>
          </cell>
          <cell r="C132" t="str">
            <v>Morroco</v>
          </cell>
          <cell r="D132">
            <v>374846</v>
          </cell>
          <cell r="E132">
            <v>157.28</v>
          </cell>
          <cell r="F132">
            <v>0.42</v>
          </cell>
          <cell r="G132">
            <v>0</v>
          </cell>
          <cell r="H132">
            <v>0</v>
          </cell>
          <cell r="I132" t="str">
            <v>---</v>
          </cell>
          <cell r="J132" t="str">
            <v>---</v>
          </cell>
          <cell r="K132">
            <v>176.51</v>
          </cell>
          <cell r="L132">
            <v>0.47088671080923894</v>
          </cell>
          <cell r="M132">
            <v>333.78999999999996</v>
          </cell>
          <cell r="N132">
            <v>0.89047235398003433</v>
          </cell>
        </row>
        <row r="133">
          <cell r="B133" t="str">
            <v>MUS</v>
          </cell>
          <cell r="C133" t="str">
            <v>Mauritius</v>
          </cell>
          <cell r="D133">
            <v>44217.9</v>
          </cell>
          <cell r="E133" t="str">
            <v>---</v>
          </cell>
          <cell r="F133" t="str">
            <v>---</v>
          </cell>
          <cell r="G133">
            <v>93.52</v>
          </cell>
          <cell r="H133">
            <v>2.1149805847857994</v>
          </cell>
          <cell r="I133" t="str">
            <v>---</v>
          </cell>
          <cell r="J133" t="str">
            <v>---</v>
          </cell>
          <cell r="K133" t="str">
            <v>---</v>
          </cell>
          <cell r="L133" t="str">
            <v>---</v>
          </cell>
          <cell r="M133">
            <v>93.52</v>
          </cell>
          <cell r="N133">
            <v>2.1149805847857994</v>
          </cell>
        </row>
        <row r="134">
          <cell r="B134" t="str">
            <v>MRT</v>
          </cell>
          <cell r="C134" t="str">
            <v>Mauritania</v>
          </cell>
          <cell r="D134">
            <v>11985.5</v>
          </cell>
          <cell r="E134">
            <v>0.22</v>
          </cell>
          <cell r="F134">
            <v>0.02</v>
          </cell>
          <cell r="G134">
            <v>0</v>
          </cell>
          <cell r="H134">
            <v>0</v>
          </cell>
          <cell r="I134" t="str">
            <v>---</v>
          </cell>
          <cell r="J134" t="str">
            <v>---</v>
          </cell>
          <cell r="K134">
            <v>17.39</v>
          </cell>
          <cell r="L134">
            <v>1.4509198614993117</v>
          </cell>
          <cell r="M134">
            <v>17.61</v>
          </cell>
          <cell r="N134">
            <v>1.4692753744107463</v>
          </cell>
        </row>
        <row r="135">
          <cell r="B135" t="str">
            <v>MLT</v>
          </cell>
          <cell r="C135" t="str">
            <v>Malta</v>
          </cell>
          <cell r="D135">
            <v>36990.199999999997</v>
          </cell>
          <cell r="E135">
            <v>13.32</v>
          </cell>
          <cell r="F135">
            <v>0.36</v>
          </cell>
          <cell r="G135">
            <v>0</v>
          </cell>
          <cell r="H135">
            <v>0</v>
          </cell>
          <cell r="I135" t="str">
            <v>---</v>
          </cell>
          <cell r="J135" t="str">
            <v>---</v>
          </cell>
          <cell r="K135" t="str">
            <v>---</v>
          </cell>
          <cell r="L135" t="str">
            <v>---</v>
          </cell>
          <cell r="M135">
            <v>13.32</v>
          </cell>
          <cell r="N135">
            <v>0.36009537661326518</v>
          </cell>
        </row>
        <row r="136">
          <cell r="B136" t="str">
            <v>OMN</v>
          </cell>
          <cell r="C136" t="str">
            <v>Oman</v>
          </cell>
          <cell r="D136">
            <v>202534</v>
          </cell>
          <cell r="E136">
            <v>43.37</v>
          </cell>
          <cell r="F136">
            <v>0.21</v>
          </cell>
          <cell r="G136">
            <v>24.89</v>
          </cell>
          <cell r="H136">
            <v>0.12289294636949845</v>
          </cell>
          <cell r="I136" t="str">
            <v>---</v>
          </cell>
          <cell r="J136" t="str">
            <v>---</v>
          </cell>
          <cell r="K136">
            <v>14.5</v>
          </cell>
          <cell r="L136">
            <v>7.1592917732331354E-2</v>
          </cell>
          <cell r="M136">
            <v>82.759999999999991</v>
          </cell>
          <cell r="N136">
            <v>0.40862274976053398</v>
          </cell>
        </row>
        <row r="137">
          <cell r="B137" t="str">
            <v>MDV</v>
          </cell>
          <cell r="C137" t="str">
            <v>Maldives</v>
          </cell>
          <cell r="D137">
            <v>7443.12</v>
          </cell>
          <cell r="E137" t="str">
            <v>---</v>
          </cell>
          <cell r="F137" t="str">
            <v>---</v>
          </cell>
          <cell r="G137">
            <v>0</v>
          </cell>
          <cell r="H137">
            <v>0</v>
          </cell>
          <cell r="I137">
            <v>0.05</v>
          </cell>
          <cell r="J137">
            <v>0.01</v>
          </cell>
          <cell r="K137" t="str">
            <v>---</v>
          </cell>
          <cell r="L137" t="str">
            <v>---</v>
          </cell>
          <cell r="M137">
            <v>0.05</v>
          </cell>
          <cell r="N137">
            <v>6.7176130439923045E-3</v>
          </cell>
        </row>
        <row r="138">
          <cell r="B138" t="str">
            <v>MEX</v>
          </cell>
          <cell r="C138" t="str">
            <v>Mexico</v>
          </cell>
          <cell r="D138">
            <v>4513850</v>
          </cell>
          <cell r="E138">
            <v>1354.65</v>
          </cell>
          <cell r="F138">
            <v>0.3</v>
          </cell>
          <cell r="G138">
            <v>716.06999999999994</v>
          </cell>
          <cell r="H138">
            <v>0.15863841288478792</v>
          </cell>
          <cell r="I138" t="str">
            <v>---</v>
          </cell>
          <cell r="J138" t="str">
            <v>---</v>
          </cell>
          <cell r="K138">
            <v>566.49</v>
          </cell>
          <cell r="L138">
            <v>0.12550040431117562</v>
          </cell>
          <cell r="M138">
            <v>2637.21</v>
          </cell>
          <cell r="N138">
            <v>0.58424847967920956</v>
          </cell>
        </row>
        <row r="139">
          <cell r="B139" t="str">
            <v>MYS</v>
          </cell>
          <cell r="C139" t="str">
            <v>Malaysia</v>
          </cell>
          <cell r="D139">
            <v>1170980</v>
          </cell>
          <cell r="E139">
            <v>10.49</v>
          </cell>
          <cell r="F139">
            <v>0.01</v>
          </cell>
          <cell r="G139">
            <v>0</v>
          </cell>
          <cell r="H139">
            <v>0</v>
          </cell>
          <cell r="I139" t="str">
            <v>---</v>
          </cell>
          <cell r="J139" t="str">
            <v>---</v>
          </cell>
          <cell r="K139">
            <v>1145.54</v>
          </cell>
          <cell r="L139">
            <v>0.9782746075936396</v>
          </cell>
          <cell r="M139">
            <v>1156.03</v>
          </cell>
          <cell r="N139">
            <v>0.98723291601906094</v>
          </cell>
        </row>
        <row r="140">
          <cell r="B140" t="str">
            <v>MNE</v>
          </cell>
          <cell r="C140" t="str">
            <v>Montenegro</v>
          </cell>
          <cell r="D140">
            <v>8892.93</v>
          </cell>
          <cell r="E140">
            <v>5.0999999999999996</v>
          </cell>
          <cell r="F140">
            <v>0.56999999999999995</v>
          </cell>
          <cell r="G140">
            <v>0</v>
          </cell>
          <cell r="H140">
            <v>0</v>
          </cell>
          <cell r="I140" t="str">
            <v>---</v>
          </cell>
          <cell r="J140" t="str">
            <v>---</v>
          </cell>
          <cell r="K140">
            <v>2.76</v>
          </cell>
          <cell r="L140">
            <v>0.31035890308368552</v>
          </cell>
          <cell r="M140">
            <v>7.8599999999999994</v>
          </cell>
          <cell r="N140">
            <v>0.8838481805209305</v>
          </cell>
        </row>
        <row r="141">
          <cell r="B141" t="str">
            <v>MOZ</v>
          </cell>
          <cell r="C141" t="str">
            <v>Mozambique</v>
          </cell>
          <cell r="D141">
            <v>36409.4</v>
          </cell>
          <cell r="E141">
            <v>7.91</v>
          </cell>
          <cell r="F141">
            <v>0.22</v>
          </cell>
          <cell r="G141">
            <v>45.08</v>
          </cell>
          <cell r="H141">
            <v>1.2381417985465291</v>
          </cell>
          <cell r="I141" t="str">
            <v>---</v>
          </cell>
          <cell r="J141" t="str">
            <v>---</v>
          </cell>
          <cell r="K141">
            <v>50.56</v>
          </cell>
          <cell r="L141">
            <v>1.3886523809785385</v>
          </cell>
          <cell r="M141">
            <v>103.55</v>
          </cell>
          <cell r="N141">
            <v>2.8440457684004681</v>
          </cell>
        </row>
        <row r="142">
          <cell r="B142" t="str">
            <v>NCL</v>
          </cell>
          <cell r="C142" t="str">
            <v>New Caledonia</v>
          </cell>
          <cell r="D142">
            <v>17113.3</v>
          </cell>
          <cell r="E142">
            <v>2.38</v>
          </cell>
          <cell r="F142">
            <v>0.14000000000000001</v>
          </cell>
          <cell r="G142">
            <v>480.15999999999997</v>
          </cell>
          <cell r="H142">
            <v>28.057709500797625</v>
          </cell>
          <cell r="I142">
            <v>0.37</v>
          </cell>
          <cell r="J142">
            <v>0.02</v>
          </cell>
          <cell r="K142" t="str">
            <v>---</v>
          </cell>
          <cell r="L142" t="str">
            <v>---</v>
          </cell>
          <cell r="M142">
            <v>482.90999999999997</v>
          </cell>
          <cell r="N142">
            <v>28.218403230236131</v>
          </cell>
        </row>
        <row r="143">
          <cell r="B143" t="str">
            <v>NER</v>
          </cell>
          <cell r="C143" t="str">
            <v>Niger</v>
          </cell>
          <cell r="D143">
            <v>12723.5</v>
          </cell>
          <cell r="E143" t="str">
            <v>---</v>
          </cell>
          <cell r="F143" t="str">
            <v>---</v>
          </cell>
          <cell r="G143">
            <v>0</v>
          </cell>
          <cell r="H143">
            <v>0</v>
          </cell>
          <cell r="I143" t="str">
            <v>---</v>
          </cell>
          <cell r="J143" t="str">
            <v>---</v>
          </cell>
          <cell r="K143">
            <v>21.43</v>
          </cell>
          <cell r="L143">
            <v>1.6842849844775414</v>
          </cell>
          <cell r="M143">
            <v>21.43</v>
          </cell>
          <cell r="N143">
            <v>1.6842849844775416</v>
          </cell>
        </row>
        <row r="144">
          <cell r="B144" t="str">
            <v>VUT</v>
          </cell>
          <cell r="C144" t="str">
            <v>Vanuatu</v>
          </cell>
          <cell r="D144">
            <v>2809.61</v>
          </cell>
          <cell r="E144">
            <v>7.65</v>
          </cell>
          <cell r="F144">
            <v>2.72</v>
          </cell>
          <cell r="G144">
            <v>58.87</v>
          </cell>
          <cell r="H144">
            <v>20.953086015496812</v>
          </cell>
          <cell r="I144">
            <v>0.06</v>
          </cell>
          <cell r="J144">
            <v>0.02</v>
          </cell>
          <cell r="K144" t="str">
            <v>---</v>
          </cell>
          <cell r="L144" t="str">
            <v>---</v>
          </cell>
          <cell r="M144">
            <v>66.58</v>
          </cell>
          <cell r="N144">
            <v>23.697239118596531</v>
          </cell>
        </row>
        <row r="145">
          <cell r="B145" t="str">
            <v>NGA</v>
          </cell>
          <cell r="C145" t="str">
            <v>Nigeria</v>
          </cell>
          <cell r="D145">
            <v>592030</v>
          </cell>
          <cell r="E145">
            <v>20.64</v>
          </cell>
          <cell r="F145">
            <v>0.03</v>
          </cell>
          <cell r="G145">
            <v>0</v>
          </cell>
          <cell r="H145">
            <v>0</v>
          </cell>
          <cell r="I145" t="str">
            <v>---</v>
          </cell>
          <cell r="J145" t="str">
            <v>---</v>
          </cell>
          <cell r="K145">
            <v>693.24</v>
          </cell>
          <cell r="L145">
            <v>1.1709541746195293</v>
          </cell>
          <cell r="M145">
            <v>713.88</v>
          </cell>
          <cell r="N145">
            <v>1.2058172727733392</v>
          </cell>
        </row>
        <row r="146">
          <cell r="B146" t="str">
            <v>NLD</v>
          </cell>
          <cell r="C146" t="str">
            <v>Netherlands</v>
          </cell>
          <cell r="D146">
            <v>3410960</v>
          </cell>
          <cell r="E146">
            <v>237.82</v>
          </cell>
          <cell r="F146">
            <v>7.0000000000000007E-2</v>
          </cell>
          <cell r="G146">
            <v>0</v>
          </cell>
          <cell r="H146">
            <v>0</v>
          </cell>
          <cell r="I146" t="str">
            <v>---</v>
          </cell>
          <cell r="J146" t="str">
            <v>---</v>
          </cell>
          <cell r="K146">
            <v>691.54</v>
          </cell>
          <cell r="L146">
            <v>0.20274057743274621</v>
          </cell>
          <cell r="M146">
            <v>929.3599999999999</v>
          </cell>
          <cell r="N146">
            <v>0.27246288434927407</v>
          </cell>
        </row>
        <row r="147">
          <cell r="B147" t="str">
            <v>NOR</v>
          </cell>
          <cell r="C147" t="str">
            <v>Norway</v>
          </cell>
          <cell r="D147">
            <v>1933680</v>
          </cell>
          <cell r="E147">
            <v>10.36</v>
          </cell>
          <cell r="F147">
            <v>0.01</v>
          </cell>
          <cell r="G147">
            <v>0</v>
          </cell>
          <cell r="H147">
            <v>0</v>
          </cell>
          <cell r="I147" t="str">
            <v>---</v>
          </cell>
          <cell r="J147" t="str">
            <v>---</v>
          </cell>
          <cell r="K147" t="str">
            <v>---</v>
          </cell>
          <cell r="L147" t="str">
            <v>---</v>
          </cell>
          <cell r="M147">
            <v>10.36</v>
          </cell>
          <cell r="N147">
            <v>5.3576600057920649E-3</v>
          </cell>
        </row>
        <row r="148">
          <cell r="B148" t="str">
            <v>NPL</v>
          </cell>
          <cell r="C148" t="str">
            <v>Nepal</v>
          </cell>
          <cell r="D148">
            <v>53996.6</v>
          </cell>
          <cell r="E148">
            <v>29.5</v>
          </cell>
          <cell r="F148">
            <v>0.55000000000000004</v>
          </cell>
          <cell r="G148">
            <v>0</v>
          </cell>
          <cell r="H148">
            <v>0</v>
          </cell>
          <cell r="I148" t="str">
            <v>---</v>
          </cell>
          <cell r="J148" t="str">
            <v>---</v>
          </cell>
          <cell r="K148">
            <v>132.07</v>
          </cell>
          <cell r="L148">
            <v>2.4458947415207626</v>
          </cell>
          <cell r="M148">
            <v>161.57</v>
          </cell>
          <cell r="N148">
            <v>2.992225436416367</v>
          </cell>
        </row>
        <row r="149">
          <cell r="B149" t="str">
            <v>SUR</v>
          </cell>
          <cell r="C149" t="str">
            <v>Suriname</v>
          </cell>
          <cell r="D149">
            <v>9620.16</v>
          </cell>
          <cell r="E149" t="str">
            <v>---</v>
          </cell>
          <cell r="F149" t="str">
            <v>---</v>
          </cell>
          <cell r="G149">
            <v>0</v>
          </cell>
          <cell r="H149">
            <v>0</v>
          </cell>
          <cell r="I149" t="str">
            <v>---</v>
          </cell>
          <cell r="J149" t="str">
            <v>---</v>
          </cell>
          <cell r="K149">
            <v>52.8</v>
          </cell>
          <cell r="L149">
            <v>5.48847420417124</v>
          </cell>
          <cell r="M149">
            <v>52.8</v>
          </cell>
          <cell r="N149">
            <v>5.4884742041712409</v>
          </cell>
        </row>
        <row r="150">
          <cell r="B150" t="str">
            <v>NIC</v>
          </cell>
          <cell r="C150" t="str">
            <v>Nicaragua</v>
          </cell>
          <cell r="D150">
            <v>35973.800000000003</v>
          </cell>
          <cell r="E150">
            <v>72.5</v>
          </cell>
          <cell r="F150">
            <v>2.02</v>
          </cell>
          <cell r="G150">
            <v>3.85</v>
          </cell>
          <cell r="H150">
            <v>0.1070223329200696</v>
          </cell>
          <cell r="I150" t="str">
            <v>---</v>
          </cell>
          <cell r="J150" t="str">
            <v>---</v>
          </cell>
          <cell r="K150">
            <v>33.28</v>
          </cell>
          <cell r="L150">
            <v>0.92511772456621211</v>
          </cell>
          <cell r="M150">
            <v>109.63</v>
          </cell>
          <cell r="N150">
            <v>3.0474956774096702</v>
          </cell>
        </row>
        <row r="151">
          <cell r="B151" t="str">
            <v>NZL</v>
          </cell>
          <cell r="C151" t="str">
            <v>New Zealand</v>
          </cell>
          <cell r="D151">
            <v>679705</v>
          </cell>
          <cell r="E151">
            <v>22.81</v>
          </cell>
          <cell r="F151">
            <v>0.03</v>
          </cell>
          <cell r="G151">
            <v>324.47000000000003</v>
          </cell>
          <cell r="H151">
            <v>0.4773688585489293</v>
          </cell>
          <cell r="I151">
            <v>21.89</v>
          </cell>
          <cell r="J151">
            <v>0.03</v>
          </cell>
          <cell r="K151">
            <v>376.49</v>
          </cell>
          <cell r="L151">
            <v>0.55390206045269641</v>
          </cell>
          <cell r="M151">
            <v>745.66000000000008</v>
          </cell>
          <cell r="N151">
            <v>1.0970347430135134</v>
          </cell>
        </row>
        <row r="152">
          <cell r="B152" t="str">
            <v>PRY</v>
          </cell>
          <cell r="C152" t="str">
            <v>Paraguay</v>
          </cell>
          <cell r="D152">
            <v>92568.6</v>
          </cell>
          <cell r="E152" t="str">
            <v>---</v>
          </cell>
          <cell r="F152" t="str">
            <v>---</v>
          </cell>
          <cell r="G152">
            <v>0</v>
          </cell>
          <cell r="H152">
            <v>0</v>
          </cell>
          <cell r="I152" t="str">
            <v>---</v>
          </cell>
          <cell r="J152" t="str">
            <v>---</v>
          </cell>
          <cell r="K152">
            <v>79.06</v>
          </cell>
          <cell r="L152">
            <v>0.85406930643868439</v>
          </cell>
          <cell r="M152">
            <v>79.06</v>
          </cell>
          <cell r="N152">
            <v>0.85406930643868428</v>
          </cell>
        </row>
        <row r="153">
          <cell r="B153" t="str">
            <v>PER</v>
          </cell>
          <cell r="C153" t="str">
            <v>Peru</v>
          </cell>
          <cell r="D153">
            <v>692345</v>
          </cell>
          <cell r="E153">
            <v>3669.56</v>
          </cell>
          <cell r="F153">
            <v>5.3</v>
          </cell>
          <cell r="G153">
            <v>0</v>
          </cell>
          <cell r="H153">
            <v>0</v>
          </cell>
          <cell r="I153">
            <v>6.92</v>
          </cell>
          <cell r="J153">
            <v>0.01</v>
          </cell>
          <cell r="K153">
            <v>301.27</v>
          </cell>
          <cell r="L153">
            <v>0.4351443283334176</v>
          </cell>
          <cell r="M153">
            <v>3977.75</v>
          </cell>
          <cell r="N153">
            <v>5.7453292794777173</v>
          </cell>
        </row>
        <row r="154">
          <cell r="B154" t="str">
            <v>PAK</v>
          </cell>
          <cell r="C154" t="str">
            <v>Pakistan</v>
          </cell>
          <cell r="D154">
            <v>502344</v>
          </cell>
          <cell r="E154">
            <v>272.05</v>
          </cell>
          <cell r="F154">
            <v>0.54</v>
          </cell>
          <cell r="G154">
            <v>25.6</v>
          </cell>
          <cell r="H154">
            <v>5.0961094389502012E-2</v>
          </cell>
          <cell r="I154" t="str">
            <v>---</v>
          </cell>
          <cell r="J154" t="str">
            <v>---</v>
          </cell>
          <cell r="K154">
            <v>955.59</v>
          </cell>
          <cell r="L154">
            <v>1.9022621948306342</v>
          </cell>
          <cell r="M154">
            <v>1253.24</v>
          </cell>
          <cell r="N154">
            <v>2.4947844504960743</v>
          </cell>
        </row>
        <row r="155">
          <cell r="B155" t="str">
            <v>POL</v>
          </cell>
          <cell r="C155" t="str">
            <v>Poland</v>
          </cell>
          <cell r="D155">
            <v>1614720</v>
          </cell>
          <cell r="E155">
            <v>188.81</v>
          </cell>
          <cell r="F155">
            <v>0.12</v>
          </cell>
          <cell r="G155">
            <v>0</v>
          </cell>
          <cell r="H155">
            <v>0</v>
          </cell>
          <cell r="I155" t="str">
            <v>---</v>
          </cell>
          <cell r="J155" t="str">
            <v>---</v>
          </cell>
          <cell r="K155">
            <v>502.02</v>
          </cell>
          <cell r="L155">
            <v>0.31090219976218786</v>
          </cell>
          <cell r="M155">
            <v>690.82999999999993</v>
          </cell>
          <cell r="N155">
            <v>0.42783268925881879</v>
          </cell>
        </row>
        <row r="156">
          <cell r="B156" t="str">
            <v>PAN</v>
          </cell>
          <cell r="C156" t="str">
            <v>Panama</v>
          </cell>
          <cell r="D156">
            <v>124687</v>
          </cell>
          <cell r="E156">
            <v>135.35</v>
          </cell>
          <cell r="F156">
            <v>1.0900000000000001</v>
          </cell>
          <cell r="G156">
            <v>0</v>
          </cell>
          <cell r="H156">
            <v>0</v>
          </cell>
          <cell r="I156">
            <v>0.74</v>
          </cell>
          <cell r="J156">
            <v>0.01</v>
          </cell>
          <cell r="K156">
            <v>21.85</v>
          </cell>
          <cell r="L156">
            <v>0.17523879795006697</v>
          </cell>
          <cell r="M156">
            <v>157.94</v>
          </cell>
          <cell r="N156">
            <v>1.2666917962578297</v>
          </cell>
        </row>
        <row r="157">
          <cell r="B157" t="str">
            <v>PRT</v>
          </cell>
          <cell r="C157" t="str">
            <v>Portugal</v>
          </cell>
          <cell r="D157">
            <v>1054340</v>
          </cell>
          <cell r="E157">
            <v>7.35</v>
          </cell>
          <cell r="F157">
            <v>0.01</v>
          </cell>
          <cell r="G157">
            <v>0</v>
          </cell>
          <cell r="H157">
            <v>0</v>
          </cell>
          <cell r="I157" t="str">
            <v>---</v>
          </cell>
          <cell r="J157" t="str">
            <v>---</v>
          </cell>
          <cell r="K157">
            <v>104.04</v>
          </cell>
          <cell r="L157">
            <v>9.8677845856175436E-2</v>
          </cell>
          <cell r="M157">
            <v>111.39</v>
          </cell>
          <cell r="N157">
            <v>0.10564903162167802</v>
          </cell>
        </row>
        <row r="158">
          <cell r="B158" t="str">
            <v>PNG</v>
          </cell>
          <cell r="C158" t="str">
            <v>Papua New Guinea</v>
          </cell>
          <cell r="D158">
            <v>47017.9</v>
          </cell>
          <cell r="E158">
            <v>73.59</v>
          </cell>
          <cell r="F158">
            <v>1.57</v>
          </cell>
          <cell r="G158">
            <v>1.4300000000000002</v>
          </cell>
          <cell r="H158">
            <v>3.0413948730164474E-2</v>
          </cell>
          <cell r="I158">
            <v>0.59</v>
          </cell>
          <cell r="J158">
            <v>0.01</v>
          </cell>
          <cell r="K158">
            <v>86.39</v>
          </cell>
          <cell r="L158">
            <v>1.837385336223013</v>
          </cell>
          <cell r="M158">
            <v>162</v>
          </cell>
          <cell r="N158">
            <v>3.4454962897109396</v>
          </cell>
        </row>
        <row r="159">
          <cell r="B159" t="str">
            <v>PLW</v>
          </cell>
          <cell r="C159" t="str">
            <v>Palau</v>
          </cell>
          <cell r="D159">
            <v>780.06700000000001</v>
          </cell>
          <cell r="E159">
            <v>0.13</v>
          </cell>
          <cell r="F159">
            <v>0.16</v>
          </cell>
          <cell r="G159">
            <v>12.81</v>
          </cell>
          <cell r="H159">
            <v>16.421666344044805</v>
          </cell>
          <cell r="I159">
            <v>0.06</v>
          </cell>
          <cell r="J159">
            <v>0.08</v>
          </cell>
          <cell r="K159" t="str">
            <v>---</v>
          </cell>
          <cell r="L159" t="str">
            <v>---</v>
          </cell>
          <cell r="M159">
            <v>13.000000000000002</v>
          </cell>
          <cell r="N159">
            <v>16.665235165697307</v>
          </cell>
        </row>
        <row r="160">
          <cell r="B160" t="str">
            <v>GNB</v>
          </cell>
          <cell r="C160" t="str">
            <v>Guinea-Bissau</v>
          </cell>
          <cell r="D160">
            <v>2029.35</v>
          </cell>
          <cell r="E160">
            <v>0.06</v>
          </cell>
          <cell r="F160">
            <v>0.03</v>
          </cell>
          <cell r="G160">
            <v>0</v>
          </cell>
          <cell r="H160">
            <v>0</v>
          </cell>
          <cell r="I160" t="str">
            <v>---</v>
          </cell>
          <cell r="J160" t="str">
            <v>---</v>
          </cell>
          <cell r="K160">
            <v>1.01</v>
          </cell>
          <cell r="L160">
            <v>0.49769630669918941</v>
          </cell>
          <cell r="M160">
            <v>1.07</v>
          </cell>
          <cell r="N160">
            <v>0.52726242392884426</v>
          </cell>
        </row>
        <row r="161">
          <cell r="B161" t="str">
            <v>QAT</v>
          </cell>
          <cell r="C161" t="str">
            <v>Qatar</v>
          </cell>
          <cell r="D161">
            <v>624818</v>
          </cell>
          <cell r="E161">
            <v>152.9</v>
          </cell>
          <cell r="F161">
            <v>0.24</v>
          </cell>
          <cell r="G161">
            <v>0</v>
          </cell>
          <cell r="H161">
            <v>0</v>
          </cell>
          <cell r="I161" t="str">
            <v>---</v>
          </cell>
          <cell r="J161" t="str">
            <v>---</v>
          </cell>
          <cell r="K161">
            <v>7.0000000000000007E-2</v>
          </cell>
          <cell r="L161">
            <v>1.1203262390007971E-4</v>
          </cell>
          <cell r="M161">
            <v>152.97</v>
          </cell>
          <cell r="N161">
            <v>0.24482329254278845</v>
          </cell>
        </row>
        <row r="162">
          <cell r="B162" t="str">
            <v>REU</v>
          </cell>
          <cell r="C162" t="str">
            <v>Reunion</v>
          </cell>
          <cell r="D162">
            <v>67897.7</v>
          </cell>
          <cell r="E162" t="str">
            <v>---</v>
          </cell>
          <cell r="F162" t="str">
            <v>---</v>
          </cell>
          <cell r="G162">
            <v>139.64000000000001</v>
          </cell>
          <cell r="H162">
            <v>2.0566234202336755</v>
          </cell>
          <cell r="I162" t="str">
            <v>---</v>
          </cell>
          <cell r="J162" t="str">
            <v>---</v>
          </cell>
          <cell r="K162" t="str">
            <v>---</v>
          </cell>
          <cell r="L162" t="str">
            <v>---</v>
          </cell>
          <cell r="M162">
            <v>139.64000000000001</v>
          </cell>
          <cell r="N162">
            <v>2.0566234202336755</v>
          </cell>
        </row>
        <row r="163">
          <cell r="B163" t="str">
            <v>MHL</v>
          </cell>
          <cell r="C163" t="str">
            <v>Marshall Islands</v>
          </cell>
          <cell r="D163">
            <v>766.31399999999996</v>
          </cell>
          <cell r="E163" t="str">
            <v>---</v>
          </cell>
          <cell r="F163" t="str">
            <v>---</v>
          </cell>
          <cell r="G163">
            <v>0.25</v>
          </cell>
          <cell r="H163">
            <v>0.32623702555349376</v>
          </cell>
          <cell r="I163">
            <v>0</v>
          </cell>
          <cell r="J163">
            <v>0.01</v>
          </cell>
          <cell r="K163" t="str">
            <v>---</v>
          </cell>
          <cell r="L163" t="str">
            <v>---</v>
          </cell>
          <cell r="M163">
            <v>0.25</v>
          </cell>
          <cell r="N163">
            <v>0.32623702555349376</v>
          </cell>
        </row>
        <row r="164">
          <cell r="B164" t="str">
            <v>PHL</v>
          </cell>
          <cell r="C164" t="str">
            <v>Philippines</v>
          </cell>
          <cell r="D164">
            <v>566949</v>
          </cell>
          <cell r="E164">
            <v>703.46</v>
          </cell>
          <cell r="F164">
            <v>1.24</v>
          </cell>
          <cell r="G164">
            <v>6613.13</v>
          </cell>
          <cell r="H164">
            <v>11.66441778713782</v>
          </cell>
          <cell r="I164">
            <v>30.63</v>
          </cell>
          <cell r="J164">
            <v>0.05</v>
          </cell>
          <cell r="K164">
            <v>506.7</v>
          </cell>
          <cell r="L164">
            <v>0.89373118216982472</v>
          </cell>
          <cell r="M164">
            <v>7853.92</v>
          </cell>
          <cell r="N164">
            <v>13.852956791527985</v>
          </cell>
        </row>
        <row r="165">
          <cell r="B165" t="str">
            <v>PRI</v>
          </cell>
          <cell r="C165" t="str">
            <v>Puerto Rico</v>
          </cell>
          <cell r="D165">
            <v>259030</v>
          </cell>
          <cell r="E165">
            <v>354.23</v>
          </cell>
          <cell r="F165">
            <v>1.37</v>
          </cell>
          <cell r="G165">
            <v>4355.08</v>
          </cell>
          <cell r="H165">
            <v>16.813033239393121</v>
          </cell>
          <cell r="I165">
            <v>3.67</v>
          </cell>
          <cell r="J165">
            <v>0.01</v>
          </cell>
          <cell r="K165">
            <v>7.98</v>
          </cell>
          <cell r="L165">
            <v>3.0807242404354711E-2</v>
          </cell>
          <cell r="M165">
            <v>4720.9599999999991</v>
          </cell>
          <cell r="N165">
            <v>18.225533721962705</v>
          </cell>
        </row>
        <row r="166">
          <cell r="B166" t="str">
            <v>RUS</v>
          </cell>
          <cell r="C166" t="str">
            <v>Russia</v>
          </cell>
          <cell r="D166">
            <v>6325790</v>
          </cell>
          <cell r="E166">
            <v>296.92</v>
          </cell>
          <cell r="F166">
            <v>0.05</v>
          </cell>
          <cell r="G166">
            <v>0</v>
          </cell>
          <cell r="H166">
            <v>0</v>
          </cell>
          <cell r="I166" t="str">
            <v>---</v>
          </cell>
          <cell r="J166" t="str">
            <v>---</v>
          </cell>
          <cell r="K166">
            <v>4144.32</v>
          </cell>
          <cell r="L166">
            <v>0.6551466299070946</v>
          </cell>
          <cell r="M166">
            <v>4441.24</v>
          </cell>
          <cell r="N166">
            <v>0.70208464081166144</v>
          </cell>
        </row>
        <row r="167">
          <cell r="B167" t="str">
            <v>RWA</v>
          </cell>
          <cell r="C167" t="str">
            <v>Rwanda</v>
          </cell>
          <cell r="D167">
            <v>13197.4</v>
          </cell>
          <cell r="E167">
            <v>12.68</v>
          </cell>
          <cell r="F167">
            <v>0.96</v>
          </cell>
          <cell r="G167">
            <v>0</v>
          </cell>
          <cell r="H167">
            <v>0</v>
          </cell>
          <cell r="I167" t="str">
            <v>---</v>
          </cell>
          <cell r="J167" t="str">
            <v>---</v>
          </cell>
          <cell r="K167">
            <v>22.48</v>
          </cell>
          <cell r="L167">
            <v>1.7033658144786095</v>
          </cell>
          <cell r="M167">
            <v>35.159999999999997</v>
          </cell>
          <cell r="N167">
            <v>2.6641611226453694</v>
          </cell>
        </row>
        <row r="168">
          <cell r="B168" t="str">
            <v>SAU</v>
          </cell>
          <cell r="C168" t="str">
            <v>Saudi Arabia</v>
          </cell>
          <cell r="D168">
            <v>2141420</v>
          </cell>
          <cell r="E168">
            <v>162.74</v>
          </cell>
          <cell r="F168">
            <v>0.08</v>
          </cell>
          <cell r="G168">
            <v>0</v>
          </cell>
          <cell r="H168">
            <v>0</v>
          </cell>
          <cell r="I168" t="str">
            <v>---</v>
          </cell>
          <cell r="J168" t="str">
            <v>---</v>
          </cell>
          <cell r="K168">
            <v>74.739999999999995</v>
          </cell>
          <cell r="L168">
            <v>3.4902074324513636E-2</v>
          </cell>
          <cell r="M168">
            <v>237.48000000000002</v>
          </cell>
          <cell r="N168">
            <v>0.1108983758440661</v>
          </cell>
        </row>
        <row r="169">
          <cell r="B169" t="str">
            <v>KNA</v>
          </cell>
          <cell r="C169" t="str">
            <v>St Kitts and Nevis</v>
          </cell>
          <cell r="D169">
            <v>4112.0600000000004</v>
          </cell>
          <cell r="E169">
            <v>26.66</v>
          </cell>
          <cell r="F169">
            <v>6.48</v>
          </cell>
          <cell r="G169">
            <v>55.38</v>
          </cell>
          <cell r="H169">
            <v>13.467702319518683</v>
          </cell>
          <cell r="I169" t="str">
            <v>---</v>
          </cell>
          <cell r="J169" t="str">
            <v>---</v>
          </cell>
          <cell r="K169" t="str">
            <v>---</v>
          </cell>
          <cell r="L169" t="str">
            <v>---</v>
          </cell>
          <cell r="M169">
            <v>82.04</v>
          </cell>
          <cell r="N169">
            <v>19.951070752858662</v>
          </cell>
        </row>
        <row r="170">
          <cell r="B170" t="str">
            <v>SYC</v>
          </cell>
          <cell r="C170" t="str">
            <v>Seychelles</v>
          </cell>
          <cell r="D170">
            <v>6234.98</v>
          </cell>
          <cell r="E170" t="str">
            <v>---</v>
          </cell>
          <cell r="F170" t="str">
            <v>---</v>
          </cell>
          <cell r="G170">
            <v>0</v>
          </cell>
          <cell r="H170">
            <v>0</v>
          </cell>
          <cell r="I170" t="str">
            <v>---</v>
          </cell>
          <cell r="J170" t="str">
            <v>---</v>
          </cell>
          <cell r="K170" t="str">
            <v>---</v>
          </cell>
          <cell r="L170" t="str">
            <v>---</v>
          </cell>
          <cell r="M170">
            <v>0</v>
          </cell>
          <cell r="N170">
            <v>0</v>
          </cell>
        </row>
        <row r="171">
          <cell r="B171" t="str">
            <v>ZAF</v>
          </cell>
          <cell r="C171" t="str">
            <v>South Africa</v>
          </cell>
          <cell r="D171">
            <v>1282850</v>
          </cell>
          <cell r="E171">
            <v>601.24</v>
          </cell>
          <cell r="F171">
            <v>0.47</v>
          </cell>
          <cell r="G171">
            <v>0</v>
          </cell>
          <cell r="H171">
            <v>0</v>
          </cell>
          <cell r="I171" t="str">
            <v>---</v>
          </cell>
          <cell r="J171" t="str">
            <v>---</v>
          </cell>
          <cell r="K171">
            <v>762.14</v>
          </cell>
          <cell r="L171">
            <v>0.59409907627548031</v>
          </cell>
          <cell r="M171">
            <v>1363.38</v>
          </cell>
          <cell r="N171">
            <v>1.062774291616323</v>
          </cell>
        </row>
        <row r="172">
          <cell r="B172" t="str">
            <v>SEN</v>
          </cell>
          <cell r="C172" t="str">
            <v>Senegal</v>
          </cell>
          <cell r="D172">
            <v>35335.199999999997</v>
          </cell>
          <cell r="E172">
            <v>0.79</v>
          </cell>
          <cell r="F172">
            <v>0.02</v>
          </cell>
          <cell r="G172">
            <v>0</v>
          </cell>
          <cell r="H172">
            <v>0</v>
          </cell>
          <cell r="I172" t="str">
            <v>---</v>
          </cell>
          <cell r="J172" t="str">
            <v>---</v>
          </cell>
          <cell r="K172">
            <v>14.09</v>
          </cell>
          <cell r="L172">
            <v>0.39875251873485934</v>
          </cell>
          <cell r="M172">
            <v>14.879999999999999</v>
          </cell>
          <cell r="N172">
            <v>0.42110982816002174</v>
          </cell>
        </row>
        <row r="173">
          <cell r="B173" t="str">
            <v>SVN</v>
          </cell>
          <cell r="C173" t="str">
            <v>Slovenia</v>
          </cell>
          <cell r="D173">
            <v>139900</v>
          </cell>
          <cell r="E173">
            <v>159.19</v>
          </cell>
          <cell r="F173">
            <v>1.1399999999999999</v>
          </cell>
          <cell r="G173">
            <v>0</v>
          </cell>
          <cell r="H173">
            <v>0</v>
          </cell>
          <cell r="I173" t="str">
            <v>---</v>
          </cell>
          <cell r="J173" t="str">
            <v>---</v>
          </cell>
          <cell r="K173">
            <v>29.61</v>
          </cell>
          <cell r="L173">
            <v>0.21165117941386705</v>
          </cell>
          <cell r="M173">
            <v>188.8</v>
          </cell>
          <cell r="N173">
            <v>1.3495353824160115</v>
          </cell>
        </row>
        <row r="174">
          <cell r="B174" t="str">
            <v>SLE</v>
          </cell>
          <cell r="C174" t="str">
            <v>Sierra Leone</v>
          </cell>
          <cell r="D174">
            <v>3031.82</v>
          </cell>
          <cell r="E174">
            <v>0.1</v>
          </cell>
          <cell r="F174">
            <v>0.03</v>
          </cell>
          <cell r="G174">
            <v>0</v>
          </cell>
          <cell r="H174">
            <v>0</v>
          </cell>
          <cell r="I174" t="str">
            <v>---</v>
          </cell>
          <cell r="J174" t="str">
            <v>---</v>
          </cell>
          <cell r="K174">
            <v>7.72</v>
          </cell>
          <cell r="L174">
            <v>2.5463253095500393</v>
          </cell>
          <cell r="M174">
            <v>7.8199999999999994</v>
          </cell>
          <cell r="N174">
            <v>2.5793087980157128</v>
          </cell>
        </row>
        <row r="175">
          <cell r="B175" t="str">
            <v>SMR</v>
          </cell>
          <cell r="C175" t="str">
            <v>San Marino</v>
          </cell>
          <cell r="D175">
            <v>4049.35</v>
          </cell>
          <cell r="E175">
            <v>5.92</v>
          </cell>
          <cell r="F175">
            <v>1.46</v>
          </cell>
          <cell r="G175">
            <v>0</v>
          </cell>
          <cell r="H175">
            <v>0</v>
          </cell>
          <cell r="I175" t="str">
            <v>---</v>
          </cell>
          <cell r="J175" t="str">
            <v>---</v>
          </cell>
          <cell r="K175" t="str">
            <v>---</v>
          </cell>
          <cell r="L175" t="str">
            <v>---</v>
          </cell>
          <cell r="M175">
            <v>5.92</v>
          </cell>
          <cell r="N175">
            <v>1.4619630311037575</v>
          </cell>
        </row>
        <row r="176">
          <cell r="B176" t="str">
            <v>SGP</v>
          </cell>
          <cell r="C176" t="str">
            <v>Singapore</v>
          </cell>
          <cell r="D176">
            <v>1126580</v>
          </cell>
          <cell r="E176" t="str">
            <v>---</v>
          </cell>
          <cell r="F176" t="str">
            <v>---</v>
          </cell>
          <cell r="G176">
            <v>0</v>
          </cell>
          <cell r="H176">
            <v>0</v>
          </cell>
          <cell r="I176" t="str">
            <v>---</v>
          </cell>
          <cell r="J176" t="str">
            <v>---</v>
          </cell>
          <cell r="K176" t="str">
            <v>---</v>
          </cell>
          <cell r="L176" t="str">
            <v>---</v>
          </cell>
          <cell r="M176">
            <v>0</v>
          </cell>
          <cell r="N176">
            <v>0</v>
          </cell>
        </row>
        <row r="177">
          <cell r="B177" t="str">
            <v>SOM</v>
          </cell>
          <cell r="C177" t="str">
            <v>Somalia</v>
          </cell>
          <cell r="D177">
            <v>6408.32</v>
          </cell>
          <cell r="E177">
            <v>0.16</v>
          </cell>
          <cell r="F177">
            <v>0.03</v>
          </cell>
          <cell r="G177">
            <v>0</v>
          </cell>
          <cell r="H177">
            <v>0</v>
          </cell>
          <cell r="I177" t="str">
            <v>---</v>
          </cell>
          <cell r="J177" t="str">
            <v>---</v>
          </cell>
          <cell r="K177">
            <v>18.88</v>
          </cell>
          <cell r="L177">
            <v>2.9461699790272644</v>
          </cell>
          <cell r="M177">
            <v>19.04</v>
          </cell>
          <cell r="N177">
            <v>2.9711375212224111</v>
          </cell>
        </row>
        <row r="178">
          <cell r="B178" t="str">
            <v>ESP</v>
          </cell>
          <cell r="C178" t="str">
            <v>Spain</v>
          </cell>
          <cell r="D178">
            <v>6233960</v>
          </cell>
          <cell r="E178">
            <v>72.48</v>
          </cell>
          <cell r="F178">
            <v>0.01</v>
          </cell>
          <cell r="G178">
            <v>0</v>
          </cell>
          <cell r="H178">
            <v>0</v>
          </cell>
          <cell r="I178" t="str">
            <v>---</v>
          </cell>
          <cell r="J178" t="str">
            <v>---</v>
          </cell>
          <cell r="K178">
            <v>745.83</v>
          </cell>
          <cell r="L178">
            <v>0.1196398436948585</v>
          </cell>
          <cell r="M178">
            <v>818.31000000000006</v>
          </cell>
          <cell r="N178">
            <v>0.13126648230017518</v>
          </cell>
        </row>
        <row r="179">
          <cell r="B179" t="str">
            <v>SRB</v>
          </cell>
          <cell r="C179" t="str">
            <v>Serbia</v>
          </cell>
          <cell r="D179">
            <v>57317.2</v>
          </cell>
          <cell r="E179">
            <v>33.369999999999997</v>
          </cell>
          <cell r="F179">
            <v>0.57999999999999996</v>
          </cell>
          <cell r="G179">
            <v>0</v>
          </cell>
          <cell r="H179">
            <v>0</v>
          </cell>
          <cell r="I179" t="str">
            <v>---</v>
          </cell>
          <cell r="J179" t="str">
            <v>---</v>
          </cell>
          <cell r="K179">
            <v>156.18</v>
          </cell>
          <cell r="L179">
            <v>2.7248365237659904</v>
          </cell>
          <cell r="M179">
            <v>189.55</v>
          </cell>
          <cell r="N179">
            <v>3.3070352354965005</v>
          </cell>
        </row>
        <row r="180">
          <cell r="B180" t="str">
            <v>LCA</v>
          </cell>
          <cell r="C180" t="str">
            <v>St Lucia</v>
          </cell>
          <cell r="D180">
            <v>3361.85</v>
          </cell>
          <cell r="E180">
            <v>5.0599999999999996</v>
          </cell>
          <cell r="F180">
            <v>1.51</v>
          </cell>
          <cell r="G180">
            <v>41.67</v>
          </cell>
          <cell r="H180">
            <v>12.394961107723427</v>
          </cell>
          <cell r="I180" t="str">
            <v>---</v>
          </cell>
          <cell r="J180" t="str">
            <v>---</v>
          </cell>
          <cell r="K180" t="str">
            <v>---</v>
          </cell>
          <cell r="L180" t="str">
            <v>---</v>
          </cell>
          <cell r="M180">
            <v>46.730000000000004</v>
          </cell>
          <cell r="N180">
            <v>13.900084774751999</v>
          </cell>
        </row>
        <row r="181">
          <cell r="B181" t="str">
            <v>SDN</v>
          </cell>
          <cell r="C181" t="str">
            <v>Sudan</v>
          </cell>
          <cell r="D181">
            <v>70368.800000000003</v>
          </cell>
          <cell r="E181">
            <v>1.89</v>
          </cell>
          <cell r="F181">
            <v>0.03</v>
          </cell>
          <cell r="G181">
            <v>0</v>
          </cell>
          <cell r="H181">
            <v>0</v>
          </cell>
          <cell r="I181" t="str">
            <v>---</v>
          </cell>
          <cell r="J181" t="str">
            <v>---</v>
          </cell>
          <cell r="K181">
            <v>120.4</v>
          </cell>
          <cell r="L181">
            <v>1.7109855504143883</v>
          </cell>
          <cell r="M181">
            <v>122.29</v>
          </cell>
          <cell r="N181">
            <v>1.7378440445197303</v>
          </cell>
        </row>
        <row r="182">
          <cell r="B182" t="str">
            <v>SWE</v>
          </cell>
          <cell r="C182" t="str">
            <v>Sweden</v>
          </cell>
          <cell r="D182">
            <v>1747500</v>
          </cell>
          <cell r="E182" t="str">
            <v>---</v>
          </cell>
          <cell r="F182" t="str">
            <v>---</v>
          </cell>
          <cell r="G182">
            <v>0</v>
          </cell>
          <cell r="H182">
            <v>0</v>
          </cell>
          <cell r="I182" t="str">
            <v>---</v>
          </cell>
          <cell r="J182" t="str">
            <v>---</v>
          </cell>
          <cell r="K182">
            <v>69.39</v>
          </cell>
          <cell r="L182">
            <v>3.9708154506437769E-2</v>
          </cell>
          <cell r="M182">
            <v>69.39</v>
          </cell>
          <cell r="N182">
            <v>3.9708154506437769E-2</v>
          </cell>
        </row>
        <row r="183">
          <cell r="B183" t="str">
            <v>SYR</v>
          </cell>
          <cell r="C183" t="str">
            <v>Syria</v>
          </cell>
          <cell r="D183">
            <v>204643</v>
          </cell>
          <cell r="E183">
            <v>149.11000000000001</v>
          </cell>
          <cell r="F183">
            <v>0.73</v>
          </cell>
          <cell r="G183">
            <v>0</v>
          </cell>
          <cell r="H183">
            <v>0</v>
          </cell>
          <cell r="I183" t="str">
            <v>---</v>
          </cell>
          <cell r="J183" t="str">
            <v>---</v>
          </cell>
          <cell r="K183">
            <v>89.16</v>
          </cell>
          <cell r="L183">
            <v>0.43568555973084833</v>
          </cell>
          <cell r="M183">
            <v>238.27</v>
          </cell>
          <cell r="N183">
            <v>1.1643203041394037</v>
          </cell>
        </row>
        <row r="184">
          <cell r="B184" t="str">
            <v>CHE</v>
          </cell>
          <cell r="C184" t="str">
            <v>Switzerland</v>
          </cell>
          <cell r="D184">
            <v>3421610</v>
          </cell>
          <cell r="E184">
            <v>786.78</v>
          </cell>
          <cell r="F184">
            <v>0.23</v>
          </cell>
          <cell r="G184">
            <v>0</v>
          </cell>
          <cell r="H184">
            <v>0</v>
          </cell>
          <cell r="I184" t="str">
            <v>---</v>
          </cell>
          <cell r="J184" t="str">
            <v>---</v>
          </cell>
          <cell r="K184">
            <v>780.08</v>
          </cell>
          <cell r="L184">
            <v>0.22798624039560325</v>
          </cell>
          <cell r="M184">
            <v>1566.8600000000001</v>
          </cell>
          <cell r="N184">
            <v>0.457930623303065</v>
          </cell>
        </row>
        <row r="185">
          <cell r="B185" t="str">
            <v>ARE</v>
          </cell>
          <cell r="C185" t="str">
            <v>United Arab Emirates</v>
          </cell>
          <cell r="D185">
            <v>1282120</v>
          </cell>
          <cell r="E185">
            <v>753.1</v>
          </cell>
          <cell r="F185">
            <v>0.59</v>
          </cell>
          <cell r="G185">
            <v>0</v>
          </cell>
          <cell r="H185">
            <v>0</v>
          </cell>
          <cell r="I185" t="str">
            <v>---</v>
          </cell>
          <cell r="J185" t="str">
            <v>---</v>
          </cell>
          <cell r="K185">
            <v>669.09</v>
          </cell>
          <cell r="L185">
            <v>0.52186222818456929</v>
          </cell>
          <cell r="M185">
            <v>1422.19</v>
          </cell>
          <cell r="N185">
            <v>1.1092487442673074</v>
          </cell>
        </row>
        <row r="186">
          <cell r="B186" t="str">
            <v>TTO</v>
          </cell>
          <cell r="C186" t="str">
            <v xml:space="preserve">Trinidad and Tobago </v>
          </cell>
          <cell r="D186">
            <v>68647.899999999994</v>
          </cell>
          <cell r="E186">
            <v>596.11</v>
          </cell>
          <cell r="F186">
            <v>8.68</v>
          </cell>
          <cell r="G186">
            <v>23.979999999999997</v>
          </cell>
          <cell r="H186">
            <v>0.34931877012989471</v>
          </cell>
          <cell r="I186" t="str">
            <v>---</v>
          </cell>
          <cell r="J186" t="str">
            <v>---</v>
          </cell>
          <cell r="K186">
            <v>0.39</v>
          </cell>
          <cell r="L186">
            <v>5.6811643182092982E-3</v>
          </cell>
          <cell r="M186">
            <v>620.48</v>
          </cell>
          <cell r="N186">
            <v>9.0385867593910376</v>
          </cell>
        </row>
        <row r="187">
          <cell r="B187" t="str">
            <v>THA</v>
          </cell>
          <cell r="C187" t="str">
            <v>Thailand</v>
          </cell>
          <cell r="D187">
            <v>1379000</v>
          </cell>
          <cell r="E187">
            <v>32.56</v>
          </cell>
          <cell r="F187">
            <v>0.02</v>
          </cell>
          <cell r="G187">
            <v>0.02</v>
          </cell>
          <cell r="H187">
            <v>1.4503263234227701E-5</v>
          </cell>
          <cell r="I187" t="str">
            <v>---</v>
          </cell>
          <cell r="J187" t="str">
            <v>---</v>
          </cell>
          <cell r="K187">
            <v>2289.8200000000002</v>
          </cell>
          <cell r="L187">
            <v>1.6604931109499639</v>
          </cell>
          <cell r="M187">
            <v>2322.4</v>
          </cell>
          <cell r="N187">
            <v>1.6841189267585206</v>
          </cell>
        </row>
        <row r="188">
          <cell r="B188" t="str">
            <v>TJK</v>
          </cell>
          <cell r="C188" t="str">
            <v>Tajikistan</v>
          </cell>
          <cell r="D188">
            <v>20536.900000000001</v>
          </cell>
          <cell r="E188">
            <v>64.44</v>
          </cell>
          <cell r="F188">
            <v>3.14</v>
          </cell>
          <cell r="G188">
            <v>0</v>
          </cell>
          <cell r="H188">
            <v>0</v>
          </cell>
          <cell r="I188" t="str">
            <v>---</v>
          </cell>
          <cell r="J188" t="str">
            <v>---</v>
          </cell>
          <cell r="K188">
            <v>42.34</v>
          </cell>
          <cell r="L188">
            <v>2.0616548748837458</v>
          </cell>
          <cell r="M188">
            <v>106.78</v>
          </cell>
          <cell r="N188">
            <v>5.1994215290525831</v>
          </cell>
        </row>
        <row r="189">
          <cell r="B189" t="str">
            <v>TCA</v>
          </cell>
          <cell r="C189" t="str">
            <v>Turks and Caicos Islands</v>
          </cell>
          <cell r="D189">
            <v>1049.28</v>
          </cell>
          <cell r="E189">
            <v>0.1</v>
          </cell>
          <cell r="F189">
            <v>0.09</v>
          </cell>
          <cell r="G189">
            <v>20.61</v>
          </cell>
          <cell r="H189">
            <v>19.642040256175665</v>
          </cell>
          <cell r="I189">
            <v>0.01</v>
          </cell>
          <cell r="J189">
            <v>0.01</v>
          </cell>
          <cell r="K189" t="str">
            <v>---</v>
          </cell>
          <cell r="L189" t="str">
            <v>---</v>
          </cell>
          <cell r="M189">
            <v>20.720000000000002</v>
          </cell>
          <cell r="N189">
            <v>19.746874046965541</v>
          </cell>
        </row>
        <row r="190">
          <cell r="B190" t="str">
            <v>TON</v>
          </cell>
          <cell r="C190" t="str">
            <v>Tonga</v>
          </cell>
          <cell r="D190">
            <v>1303.32</v>
          </cell>
          <cell r="E190">
            <v>3.35</v>
          </cell>
          <cell r="F190">
            <v>2.57</v>
          </cell>
          <cell r="G190">
            <v>29.14</v>
          </cell>
          <cell r="H190">
            <v>22.358284995242919</v>
          </cell>
          <cell r="I190">
            <v>0.18</v>
          </cell>
          <cell r="J190">
            <v>0.14000000000000001</v>
          </cell>
          <cell r="K190" t="str">
            <v>---</v>
          </cell>
          <cell r="L190" t="str">
            <v>---</v>
          </cell>
          <cell r="M190">
            <v>32.67</v>
          </cell>
          <cell r="N190">
            <v>25.066752601049629</v>
          </cell>
        </row>
        <row r="191">
          <cell r="B191" t="str">
            <v>TGO</v>
          </cell>
          <cell r="C191" t="str">
            <v>Togo</v>
          </cell>
          <cell r="D191">
            <v>12513.7</v>
          </cell>
          <cell r="E191" t="str">
            <v>---</v>
          </cell>
          <cell r="F191" t="str">
            <v>---</v>
          </cell>
          <cell r="G191">
            <v>0</v>
          </cell>
          <cell r="H191">
            <v>0</v>
          </cell>
          <cell r="I191" t="str">
            <v>---</v>
          </cell>
          <cell r="J191" t="str">
            <v>---</v>
          </cell>
          <cell r="K191">
            <v>15.84</v>
          </cell>
          <cell r="L191">
            <v>1.2658126693144311</v>
          </cell>
          <cell r="M191">
            <v>15.84</v>
          </cell>
          <cell r="N191">
            <v>1.2658126693144314</v>
          </cell>
        </row>
        <row r="192">
          <cell r="B192" t="str">
            <v>STP</v>
          </cell>
          <cell r="C192" t="str">
            <v>Sao Tome And Principe</v>
          </cell>
          <cell r="D192">
            <v>2122.6999999999998</v>
          </cell>
          <cell r="E192">
            <v>0.06</v>
          </cell>
          <cell r="F192">
            <v>0.03</v>
          </cell>
          <cell r="G192">
            <v>0</v>
          </cell>
          <cell r="H192">
            <v>0</v>
          </cell>
          <cell r="I192" t="str">
            <v>---</v>
          </cell>
          <cell r="J192" t="str">
            <v>---</v>
          </cell>
          <cell r="K192" t="str">
            <v>---</v>
          </cell>
          <cell r="L192" t="str">
            <v>---</v>
          </cell>
          <cell r="M192">
            <v>0.06</v>
          </cell>
          <cell r="N192">
            <v>2.8265887784425497E-2</v>
          </cell>
        </row>
        <row r="193">
          <cell r="B193" t="str">
            <v>TUN</v>
          </cell>
          <cell r="C193" t="str">
            <v>Tunisia</v>
          </cell>
          <cell r="D193">
            <v>178846</v>
          </cell>
          <cell r="E193">
            <v>97.19</v>
          </cell>
          <cell r="F193">
            <v>0.54</v>
          </cell>
          <cell r="G193">
            <v>0</v>
          </cell>
          <cell r="H193">
            <v>0</v>
          </cell>
          <cell r="I193" t="str">
            <v>---</v>
          </cell>
          <cell r="J193" t="str">
            <v>---</v>
          </cell>
          <cell r="K193">
            <v>22.45</v>
          </cell>
          <cell r="L193">
            <v>0.1255269897006363</v>
          </cell>
          <cell r="M193">
            <v>119.64</v>
          </cell>
          <cell r="N193">
            <v>0.66895541415519499</v>
          </cell>
        </row>
        <row r="194">
          <cell r="B194" t="str">
            <v>TUR</v>
          </cell>
          <cell r="C194" t="str">
            <v>Turkey</v>
          </cell>
          <cell r="D194">
            <v>1947250</v>
          </cell>
          <cell r="E194">
            <v>2200.39</v>
          </cell>
          <cell r="F194">
            <v>1.1299999999999999</v>
          </cell>
          <cell r="G194">
            <v>0</v>
          </cell>
          <cell r="H194">
            <v>0</v>
          </cell>
          <cell r="I194" t="str">
            <v>---</v>
          </cell>
          <cell r="J194" t="str">
            <v>---</v>
          </cell>
          <cell r="K194">
            <v>230.37</v>
          </cell>
          <cell r="L194">
            <v>0.11830530234946719</v>
          </cell>
          <cell r="M194">
            <v>2430.7599999999998</v>
          </cell>
          <cell r="N194">
            <v>1.2483040184876104</v>
          </cell>
        </row>
        <row r="195">
          <cell r="B195" t="str">
            <v>TUV</v>
          </cell>
          <cell r="C195" t="str">
            <v>Tuvalu</v>
          </cell>
          <cell r="D195">
            <v>123.265</v>
          </cell>
          <cell r="E195" t="str">
            <v>---</v>
          </cell>
          <cell r="F195" t="str">
            <v>---</v>
          </cell>
          <cell r="G195">
            <v>0</v>
          </cell>
          <cell r="H195">
            <v>0</v>
          </cell>
          <cell r="I195">
            <v>0</v>
          </cell>
          <cell r="J195">
            <v>0.01</v>
          </cell>
          <cell r="K195" t="str">
            <v>---</v>
          </cell>
          <cell r="L195" t="str">
            <v>---</v>
          </cell>
          <cell r="M195">
            <v>0</v>
          </cell>
          <cell r="N195">
            <v>0</v>
          </cell>
        </row>
        <row r="196">
          <cell r="B196" t="str">
            <v>TWN</v>
          </cell>
          <cell r="C196" t="str">
            <v>Taiwan</v>
          </cell>
          <cell r="D196">
            <v>1680400</v>
          </cell>
          <cell r="E196">
            <v>2702.02</v>
          </cell>
          <cell r="F196">
            <v>1.61</v>
          </cell>
          <cell r="G196">
            <v>4407.5599999999995</v>
          </cell>
          <cell r="H196">
            <v>2.6229231135443936</v>
          </cell>
          <cell r="I196">
            <v>15.05</v>
          </cell>
          <cell r="J196">
            <v>0.01</v>
          </cell>
          <cell r="K196">
            <v>44.89</v>
          </cell>
          <cell r="L196">
            <v>2.6713877648179004E-2</v>
          </cell>
          <cell r="M196">
            <v>7169.52</v>
          </cell>
          <cell r="N196">
            <v>4.2665555820042851</v>
          </cell>
        </row>
        <row r="197">
          <cell r="B197" t="str">
            <v>TKM</v>
          </cell>
          <cell r="C197" t="str">
            <v>Turkmenistan</v>
          </cell>
          <cell r="D197">
            <v>36127</v>
          </cell>
          <cell r="E197">
            <v>19.25</v>
          </cell>
          <cell r="F197">
            <v>0.53</v>
          </cell>
          <cell r="G197">
            <v>0</v>
          </cell>
          <cell r="H197">
            <v>0</v>
          </cell>
          <cell r="I197" t="str">
            <v>---</v>
          </cell>
          <cell r="J197" t="str">
            <v>---</v>
          </cell>
          <cell r="K197">
            <v>71.709999999999994</v>
          </cell>
          <cell r="L197">
            <v>1.984942010130927</v>
          </cell>
          <cell r="M197">
            <v>90.96</v>
          </cell>
          <cell r="N197">
            <v>2.5177844825199989</v>
          </cell>
        </row>
        <row r="198">
          <cell r="B198" t="str">
            <v>TZA</v>
          </cell>
          <cell r="C198" t="str">
            <v>Tanzania</v>
          </cell>
          <cell r="D198">
            <v>50142.8</v>
          </cell>
          <cell r="E198">
            <v>26.08</v>
          </cell>
          <cell r="F198">
            <v>0.52</v>
          </cell>
          <cell r="G198">
            <v>0</v>
          </cell>
          <cell r="H198">
            <v>0</v>
          </cell>
          <cell r="I198" t="str">
            <v>---</v>
          </cell>
          <cell r="J198" t="str">
            <v>---</v>
          </cell>
          <cell r="K198">
            <v>38.01</v>
          </cell>
          <cell r="L198">
            <v>0.75803505189179698</v>
          </cell>
          <cell r="M198">
            <v>64.09</v>
          </cell>
          <cell r="N198">
            <v>1.2781496047288943</v>
          </cell>
        </row>
        <row r="199">
          <cell r="B199" t="str">
            <v>UGA</v>
          </cell>
          <cell r="C199" t="str">
            <v>Uganda</v>
          </cell>
          <cell r="D199">
            <v>43697.1</v>
          </cell>
          <cell r="E199">
            <v>22.14</v>
          </cell>
          <cell r="F199">
            <v>0.51</v>
          </cell>
          <cell r="G199">
            <v>0</v>
          </cell>
          <cell r="H199">
            <v>0</v>
          </cell>
          <cell r="I199" t="str">
            <v>---</v>
          </cell>
          <cell r="J199" t="str">
            <v>---</v>
          </cell>
          <cell r="K199">
            <v>28.4</v>
          </cell>
          <cell r="L199">
            <v>0.64992871380480632</v>
          </cell>
          <cell r="M199">
            <v>50.54</v>
          </cell>
          <cell r="N199">
            <v>1.1565984928061588</v>
          </cell>
        </row>
        <row r="200">
          <cell r="B200" t="str">
            <v>GBR</v>
          </cell>
          <cell r="C200" t="str">
            <v>United Kingdom</v>
          </cell>
          <cell r="D200">
            <v>7806800</v>
          </cell>
          <cell r="E200">
            <v>891.59</v>
          </cell>
          <cell r="F200">
            <v>0.11</v>
          </cell>
          <cell r="G200">
            <v>0</v>
          </cell>
          <cell r="H200">
            <v>0</v>
          </cell>
          <cell r="I200" t="str">
            <v>---</v>
          </cell>
          <cell r="J200" t="str">
            <v>---</v>
          </cell>
          <cell r="K200">
            <v>667.79</v>
          </cell>
          <cell r="L200">
            <v>8.5539529640825937E-2</v>
          </cell>
          <cell r="M200">
            <v>1559.38</v>
          </cell>
          <cell r="N200">
            <v>0.19974637495516728</v>
          </cell>
        </row>
        <row r="201">
          <cell r="B201" t="str">
            <v>UKR</v>
          </cell>
          <cell r="C201" t="str">
            <v>Ukraine</v>
          </cell>
          <cell r="D201">
            <v>676834</v>
          </cell>
          <cell r="E201">
            <v>8.67</v>
          </cell>
          <cell r="F201">
            <v>0.01</v>
          </cell>
          <cell r="G201">
            <v>0</v>
          </cell>
          <cell r="H201">
            <v>0</v>
          </cell>
          <cell r="I201" t="str">
            <v>---</v>
          </cell>
          <cell r="J201" t="str">
            <v>---</v>
          </cell>
          <cell r="K201">
            <v>1018.35</v>
          </cell>
          <cell r="L201">
            <v>1.5045786706932571</v>
          </cell>
          <cell r="M201">
            <v>1027.02</v>
          </cell>
          <cell r="N201">
            <v>1.5173883108709079</v>
          </cell>
        </row>
        <row r="202">
          <cell r="B202" t="str">
            <v>USA</v>
          </cell>
          <cell r="C202" t="str">
            <v>United States</v>
          </cell>
          <cell r="D202">
            <v>54922500</v>
          </cell>
          <cell r="E202">
            <v>14458.98</v>
          </cell>
          <cell r="F202">
            <v>0.26</v>
          </cell>
          <cell r="G202">
            <v>28552.729999999996</v>
          </cell>
          <cell r="H202">
            <v>0.51987309390504799</v>
          </cell>
          <cell r="I202" t="str">
            <v>---</v>
          </cell>
          <cell r="J202" t="str">
            <v>---</v>
          </cell>
          <cell r="K202">
            <v>5988.16</v>
          </cell>
          <cell r="L202">
            <v>0.10902926851472529</v>
          </cell>
          <cell r="M202">
            <v>48999.869999999995</v>
          </cell>
          <cell r="N202">
            <v>0.89216386726751318</v>
          </cell>
        </row>
        <row r="203">
          <cell r="B203" t="str">
            <v>BFA</v>
          </cell>
          <cell r="C203" t="str">
            <v>Burkina Faso</v>
          </cell>
          <cell r="D203">
            <v>24689.4</v>
          </cell>
          <cell r="E203" t="str">
            <v>---</v>
          </cell>
          <cell r="F203" t="str">
            <v>---</v>
          </cell>
          <cell r="G203">
            <v>0</v>
          </cell>
          <cell r="H203">
            <v>0</v>
          </cell>
          <cell r="I203" t="str">
            <v>---</v>
          </cell>
          <cell r="J203" t="str">
            <v>---</v>
          </cell>
          <cell r="K203">
            <v>25.04</v>
          </cell>
          <cell r="L203">
            <v>1.0142004260937891</v>
          </cell>
          <cell r="M203">
            <v>25.04</v>
          </cell>
          <cell r="N203">
            <v>1.0142004260937891</v>
          </cell>
        </row>
        <row r="204">
          <cell r="B204" t="str">
            <v>URY</v>
          </cell>
          <cell r="C204" t="str">
            <v>Uruguay</v>
          </cell>
          <cell r="D204">
            <v>116460</v>
          </cell>
          <cell r="E204" t="str">
            <v>---</v>
          </cell>
          <cell r="F204" t="str">
            <v>---</v>
          </cell>
          <cell r="G204">
            <v>0</v>
          </cell>
          <cell r="H204">
            <v>0</v>
          </cell>
          <cell r="I204" t="str">
            <v>---</v>
          </cell>
          <cell r="J204" t="str">
            <v>---</v>
          </cell>
          <cell r="K204">
            <v>23.6</v>
          </cell>
          <cell r="L204">
            <v>0.20264468487034176</v>
          </cell>
          <cell r="M204">
            <v>23.6</v>
          </cell>
          <cell r="N204">
            <v>0.20264468487034173</v>
          </cell>
        </row>
        <row r="205">
          <cell r="B205" t="str">
            <v>UZB</v>
          </cell>
          <cell r="C205" t="str">
            <v>Uzbekistan</v>
          </cell>
          <cell r="D205">
            <v>151891</v>
          </cell>
          <cell r="E205">
            <v>225.05</v>
          </cell>
          <cell r="F205">
            <v>1.48</v>
          </cell>
          <cell r="G205">
            <v>0</v>
          </cell>
          <cell r="H205">
            <v>0</v>
          </cell>
          <cell r="I205" t="str">
            <v>---</v>
          </cell>
          <cell r="J205" t="str">
            <v>---</v>
          </cell>
          <cell r="K205">
            <v>64.150000000000006</v>
          </cell>
          <cell r="L205">
            <v>0.42234233759735601</v>
          </cell>
          <cell r="M205">
            <v>289.20000000000005</v>
          </cell>
          <cell r="N205">
            <v>1.9039969451777923</v>
          </cell>
        </row>
        <row r="206">
          <cell r="B206" t="str">
            <v>VCT</v>
          </cell>
          <cell r="C206" t="str">
            <v>St Vincent and the Grenadines</v>
          </cell>
          <cell r="D206">
            <v>2645.41</v>
          </cell>
          <cell r="E206">
            <v>2.79</v>
          </cell>
          <cell r="F206">
            <v>1.06</v>
          </cell>
          <cell r="G206">
            <v>21.689999999999998</v>
          </cell>
          <cell r="H206">
            <v>8.1991071327317879</v>
          </cell>
          <cell r="I206" t="str">
            <v>---</v>
          </cell>
          <cell r="J206" t="str">
            <v>---</v>
          </cell>
          <cell r="K206" t="str">
            <v>---</v>
          </cell>
          <cell r="L206" t="str">
            <v>---</v>
          </cell>
          <cell r="M206">
            <v>24.479999999999997</v>
          </cell>
          <cell r="N206">
            <v>9.2537640668176184</v>
          </cell>
        </row>
        <row r="207">
          <cell r="B207" t="str">
            <v>VEN</v>
          </cell>
          <cell r="C207" t="str">
            <v>Venezuela</v>
          </cell>
          <cell r="D207">
            <v>1154530</v>
          </cell>
          <cell r="E207">
            <v>2044.24</v>
          </cell>
          <cell r="F207">
            <v>1.77</v>
          </cell>
          <cell r="G207">
            <v>36.989999999999995</v>
          </cell>
          <cell r="H207">
            <v>3.2039011545823837E-2</v>
          </cell>
          <cell r="I207" t="str">
            <v>---</v>
          </cell>
          <cell r="J207" t="str">
            <v>---</v>
          </cell>
          <cell r="K207">
            <v>159.69999999999999</v>
          </cell>
          <cell r="L207">
            <v>0.13832468623595748</v>
          </cell>
          <cell r="M207">
            <v>2240.9299999999998</v>
          </cell>
          <cell r="N207">
            <v>1.9409889738681541</v>
          </cell>
        </row>
        <row r="208">
          <cell r="B208" t="str">
            <v>VGB</v>
          </cell>
          <cell r="C208" t="str">
            <v>British Virgins Islands</v>
          </cell>
          <cell r="D208">
            <v>3849.5</v>
          </cell>
          <cell r="E208">
            <v>20.54</v>
          </cell>
          <cell r="F208">
            <v>5.34</v>
          </cell>
          <cell r="G208">
            <v>66.12</v>
          </cell>
          <cell r="H208">
            <v>17.176256656708663</v>
          </cell>
          <cell r="I208" t="str">
            <v>---</v>
          </cell>
          <cell r="J208" t="str">
            <v>---</v>
          </cell>
          <cell r="K208" t="str">
            <v>---</v>
          </cell>
          <cell r="L208" t="str">
            <v>---</v>
          </cell>
          <cell r="M208">
            <v>86.66</v>
          </cell>
          <cell r="N208">
            <v>22.51201454734381</v>
          </cell>
        </row>
        <row r="209">
          <cell r="B209" t="str">
            <v>VNM</v>
          </cell>
          <cell r="C209" t="str">
            <v>Vietnam</v>
          </cell>
          <cell r="D209">
            <v>487574</v>
          </cell>
          <cell r="E209">
            <v>3.95</v>
          </cell>
          <cell r="F209">
            <v>0.01</v>
          </cell>
          <cell r="G209">
            <v>76.069999999999993</v>
          </cell>
          <cell r="H209">
            <v>0.15601734300844589</v>
          </cell>
          <cell r="I209" t="str">
            <v>---</v>
          </cell>
          <cell r="J209" t="str">
            <v>---</v>
          </cell>
          <cell r="K209">
            <v>2252.8200000000002</v>
          </cell>
          <cell r="L209">
            <v>4.6204678674416604</v>
          </cell>
          <cell r="M209">
            <v>2332.84</v>
          </cell>
          <cell r="N209">
            <v>4.7845865448116598</v>
          </cell>
        </row>
        <row r="210">
          <cell r="B210" t="str">
            <v>VIR</v>
          </cell>
          <cell r="C210" t="str">
            <v>Virgin Islands</v>
          </cell>
          <cell r="D210">
            <v>5344.44</v>
          </cell>
          <cell r="E210">
            <v>12.69</v>
          </cell>
          <cell r="F210">
            <v>2.37</v>
          </cell>
          <cell r="G210">
            <v>163</v>
          </cell>
          <cell r="H210">
            <v>30.498985861942508</v>
          </cell>
          <cell r="I210" t="str">
            <v>---</v>
          </cell>
          <cell r="J210" t="str">
            <v>---</v>
          </cell>
          <cell r="K210" t="str">
            <v>---</v>
          </cell>
          <cell r="L210" t="str">
            <v>---</v>
          </cell>
          <cell r="M210">
            <v>175.69</v>
          </cell>
          <cell r="N210">
            <v>32.873416110948952</v>
          </cell>
        </row>
        <row r="211">
          <cell r="B211" t="str">
            <v>ESH</v>
          </cell>
          <cell r="C211" t="str">
            <v>Western Sahara</v>
          </cell>
          <cell r="D211">
            <v>3690.88</v>
          </cell>
          <cell r="E211">
            <v>0.14000000000000001</v>
          </cell>
          <cell r="F211">
            <v>0.04</v>
          </cell>
          <cell r="G211">
            <v>0</v>
          </cell>
          <cell r="H211">
            <v>0</v>
          </cell>
          <cell r="I211" t="str">
            <v>---</v>
          </cell>
          <cell r="J211" t="str">
            <v>---</v>
          </cell>
          <cell r="K211">
            <v>0</v>
          </cell>
          <cell r="L211">
            <v>0</v>
          </cell>
          <cell r="M211">
            <v>0.14000000000000001</v>
          </cell>
          <cell r="N211">
            <v>3.7931333448933589E-2</v>
          </cell>
        </row>
        <row r="212">
          <cell r="B212" t="str">
            <v>WSM</v>
          </cell>
          <cell r="C212" t="str">
            <v>Samoa</v>
          </cell>
          <cell r="D212">
            <v>1930.49</v>
          </cell>
          <cell r="E212">
            <v>0.4</v>
          </cell>
          <cell r="F212">
            <v>0.21</v>
          </cell>
          <cell r="G212">
            <v>14.29</v>
          </cell>
          <cell r="H212">
            <v>7.4022657460023105</v>
          </cell>
          <cell r="I212">
            <v>0.01</v>
          </cell>
          <cell r="J212">
            <v>0.01</v>
          </cell>
          <cell r="K212" t="str">
            <v>---</v>
          </cell>
          <cell r="L212" t="str">
            <v>---</v>
          </cell>
          <cell r="M212">
            <v>14.7</v>
          </cell>
          <cell r="N212">
            <v>7.6146470585188215</v>
          </cell>
        </row>
        <row r="213">
          <cell r="B213" t="str">
            <v>SWZ</v>
          </cell>
          <cell r="C213" t="str">
            <v>Swaziland</v>
          </cell>
          <cell r="D213">
            <v>13701.2</v>
          </cell>
          <cell r="E213">
            <v>6.99</v>
          </cell>
          <cell r="F213">
            <v>0.51</v>
          </cell>
          <cell r="G213">
            <v>0</v>
          </cell>
          <cell r="H213">
            <v>0</v>
          </cell>
          <cell r="I213" t="str">
            <v>---</v>
          </cell>
          <cell r="J213" t="str">
            <v>---</v>
          </cell>
          <cell r="K213">
            <v>8.41</v>
          </cell>
          <cell r="L213">
            <v>0.61381484833445243</v>
          </cell>
          <cell r="M213">
            <v>15.4</v>
          </cell>
          <cell r="N213">
            <v>1.123989139637404</v>
          </cell>
        </row>
        <row r="214">
          <cell r="B214" t="str">
            <v>YEM</v>
          </cell>
          <cell r="C214" t="str">
            <v>Yemen</v>
          </cell>
          <cell r="D214">
            <v>79113.600000000006</v>
          </cell>
          <cell r="E214">
            <v>45.87</v>
          </cell>
          <cell r="F214">
            <v>0.57999999999999996</v>
          </cell>
          <cell r="G214">
            <v>0</v>
          </cell>
          <cell r="H214">
            <v>0</v>
          </cell>
          <cell r="I214" t="str">
            <v>---</v>
          </cell>
          <cell r="J214" t="str">
            <v>---</v>
          </cell>
          <cell r="K214">
            <v>46.05</v>
          </cell>
          <cell r="L214">
            <v>0.58207438417667745</v>
          </cell>
          <cell r="M214">
            <v>91.919999999999987</v>
          </cell>
          <cell r="N214">
            <v>1.1618735590340976</v>
          </cell>
        </row>
        <row r="215">
          <cell r="B215" t="str">
            <v>ZMB</v>
          </cell>
          <cell r="C215" t="str">
            <v>Zambia</v>
          </cell>
          <cell r="D215">
            <v>48954.5</v>
          </cell>
          <cell r="E215">
            <v>17.41</v>
          </cell>
          <cell r="F215">
            <v>0.36</v>
          </cell>
          <cell r="G215">
            <v>0</v>
          </cell>
          <cell r="H215">
            <v>0</v>
          </cell>
          <cell r="I215" t="str">
            <v>---</v>
          </cell>
          <cell r="J215" t="str">
            <v>---</v>
          </cell>
          <cell r="K215">
            <v>34.28</v>
          </cell>
          <cell r="L215">
            <v>0.70024206150609247</v>
          </cell>
          <cell r="M215">
            <v>51.69</v>
          </cell>
          <cell r="N215">
            <v>1.0558784177144083</v>
          </cell>
        </row>
        <row r="216">
          <cell r="B216" t="str">
            <v>ZWE</v>
          </cell>
          <cell r="C216" t="str">
            <v>Zimbawue</v>
          </cell>
          <cell r="D216">
            <v>22038.1</v>
          </cell>
          <cell r="E216">
            <v>4.18</v>
          </cell>
          <cell r="F216">
            <v>0.19</v>
          </cell>
          <cell r="G216">
            <v>0</v>
          </cell>
          <cell r="H216">
            <v>0</v>
          </cell>
          <cell r="I216" t="str">
            <v>---</v>
          </cell>
          <cell r="J216" t="str">
            <v>---</v>
          </cell>
          <cell r="K216">
            <v>8</v>
          </cell>
          <cell r="L216">
            <v>0.36300770030084262</v>
          </cell>
          <cell r="M216">
            <v>12.18</v>
          </cell>
          <cell r="N216">
            <v>0.55267922370803291</v>
          </cell>
        </row>
        <row r="217">
          <cell r="B217" t="str">
            <v>NAM</v>
          </cell>
          <cell r="C217" t="str">
            <v>Namibia</v>
          </cell>
          <cell r="D217">
            <v>42062.7</v>
          </cell>
          <cell r="E217">
            <v>3.39</v>
          </cell>
          <cell r="F217">
            <v>0.08</v>
          </cell>
          <cell r="G217">
            <v>0</v>
          </cell>
          <cell r="H217">
            <v>0</v>
          </cell>
          <cell r="I217" t="str">
            <v>---</v>
          </cell>
          <cell r="J217" t="str">
            <v>---</v>
          </cell>
          <cell r="K217">
            <v>87.3</v>
          </cell>
          <cell r="L217">
            <v>2.0754730438131648</v>
          </cell>
          <cell r="M217">
            <v>90.69</v>
          </cell>
          <cell r="N217">
            <v>2.1560670142430229</v>
          </cell>
        </row>
        <row r="218">
          <cell r="B218" t="str">
            <v>ROU</v>
          </cell>
          <cell r="C218" t="str">
            <v>Romania</v>
          </cell>
          <cell r="D218">
            <v>555697</v>
          </cell>
          <cell r="E218">
            <v>255.64</v>
          </cell>
          <cell r="F218">
            <v>0.46</v>
          </cell>
          <cell r="G218">
            <v>0</v>
          </cell>
          <cell r="H218">
            <v>0</v>
          </cell>
          <cell r="I218" t="str">
            <v>---</v>
          </cell>
          <cell r="J218" t="str">
            <v>---</v>
          </cell>
          <cell r="K218">
            <v>448.66</v>
          </cell>
          <cell r="L218">
            <v>0.80738244043066643</v>
          </cell>
          <cell r="M218">
            <v>704.3</v>
          </cell>
          <cell r="N218">
            <v>1.2674173155514605</v>
          </cell>
        </row>
        <row r="219">
          <cell r="B219" t="str">
            <v>HKG</v>
          </cell>
          <cell r="C219" t="str">
            <v>Hong Kong</v>
          </cell>
          <cell r="D219">
            <v>1250060</v>
          </cell>
          <cell r="E219">
            <v>7.91</v>
          </cell>
          <cell r="F219">
            <v>0.01</v>
          </cell>
          <cell r="G219">
            <v>1011.6700000000001</v>
          </cell>
          <cell r="H219">
            <v>0.8092971537366207</v>
          </cell>
          <cell r="I219">
            <v>119.06</v>
          </cell>
          <cell r="J219">
            <v>0.1</v>
          </cell>
          <cell r="K219" t="str">
            <v>---</v>
          </cell>
          <cell r="L219" t="str">
            <v>---</v>
          </cell>
          <cell r="M219">
            <v>1138.6400000000001</v>
          </cell>
          <cell r="N219">
            <v>0.9108682783226405</v>
          </cell>
        </row>
        <row r="220">
          <cell r="B220" t="str">
            <v>TLS</v>
          </cell>
          <cell r="C220" t="str">
            <v>Timor-Leste</v>
          </cell>
          <cell r="D220">
            <v>12524.2</v>
          </cell>
          <cell r="E220">
            <v>14.59</v>
          </cell>
          <cell r="F220">
            <v>1.1599999999999999</v>
          </cell>
          <cell r="G220">
            <v>0</v>
          </cell>
          <cell r="H220">
            <v>0</v>
          </cell>
          <cell r="I220">
            <v>0.25</v>
          </cell>
          <cell r="J220">
            <v>0.02</v>
          </cell>
          <cell r="K220">
            <v>0.69</v>
          </cell>
          <cell r="L220">
            <v>5.5093339295124631E-2</v>
          </cell>
          <cell r="M220">
            <v>15.53</v>
          </cell>
          <cell r="N220">
            <v>1.2399993612366458</v>
          </cell>
        </row>
        <row r="221">
          <cell r="B221" t="str">
            <v>SSD</v>
          </cell>
          <cell r="C221" t="str">
            <v>South Sudan</v>
          </cell>
          <cell r="D221">
            <v>19958.3</v>
          </cell>
          <cell r="E221">
            <v>3.9</v>
          </cell>
          <cell r="F221">
            <v>0.2</v>
          </cell>
          <cell r="G221">
            <v>0</v>
          </cell>
          <cell r="H221">
            <v>0</v>
          </cell>
          <cell r="I221" t="str">
            <v>---</v>
          </cell>
          <cell r="J221" t="str">
            <v>---</v>
          </cell>
          <cell r="K221">
            <v>30.01</v>
          </cell>
          <cell r="L221">
            <v>1.503635079140007</v>
          </cell>
          <cell r="M221">
            <v>33.910000000000004</v>
          </cell>
          <cell r="N221">
            <v>1.6990425036200483</v>
          </cell>
        </row>
        <row r="222">
          <cell r="B222" t="str">
            <v>PSE</v>
          </cell>
          <cell r="C222" t="str">
            <v>State of Palestine</v>
          </cell>
          <cell r="D222">
            <v>69454.3</v>
          </cell>
          <cell r="E222">
            <v>26.75</v>
          </cell>
          <cell r="F222">
            <v>0.39</v>
          </cell>
          <cell r="G222">
            <v>0</v>
          </cell>
          <cell r="H222">
            <v>0</v>
          </cell>
          <cell r="I222" t="str">
            <v>---</v>
          </cell>
          <cell r="J222" t="str">
            <v>---</v>
          </cell>
          <cell r="K222">
            <v>0.15</v>
          </cell>
          <cell r="L222">
            <v>2.1596934962990052E-3</v>
          </cell>
          <cell r="M222">
            <v>26.9</v>
          </cell>
          <cell r="N222">
            <v>0.3873050336696216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ultihazard"/>
      <sheetName val="Earthquake"/>
      <sheetName val="Wind"/>
      <sheetName val="Storm Surge"/>
      <sheetName val="Tropical Cyclone"/>
      <sheetName val="Flood"/>
      <sheetName val="Tsunami"/>
    </sheetNames>
    <sheetDataSet>
      <sheetData sheetId="0">
        <row r="7">
          <cell r="B7" t="str">
            <v>ABW</v>
          </cell>
        </row>
      </sheetData>
      <sheetData sheetId="1">
        <row r="7">
          <cell r="B7" t="str">
            <v>AFG</v>
          </cell>
          <cell r="C7" t="str">
            <v>Afghanistan</v>
          </cell>
          <cell r="D7">
            <v>60187.9</v>
          </cell>
          <cell r="E7">
            <v>146.81</v>
          </cell>
          <cell r="F7">
            <v>2.44</v>
          </cell>
          <cell r="G7">
            <v>317.83</v>
          </cell>
          <cell r="H7">
            <v>0.53</v>
          </cell>
          <cell r="I7">
            <v>637.57000000000005</v>
          </cell>
          <cell r="J7">
            <v>1.06</v>
          </cell>
          <cell r="K7">
            <v>1034.6099999999999</v>
          </cell>
          <cell r="L7">
            <v>1.72</v>
          </cell>
          <cell r="M7">
            <v>1800.74</v>
          </cell>
          <cell r="N7">
            <v>2.99</v>
          </cell>
          <cell r="O7">
            <v>2585.25</v>
          </cell>
          <cell r="P7">
            <v>4.3</v>
          </cell>
          <cell r="Q7">
            <v>3514.64</v>
          </cell>
          <cell r="R7">
            <v>5.84</v>
          </cell>
          <cell r="S7">
            <v>4070.92</v>
          </cell>
          <cell r="T7">
            <v>6.76</v>
          </cell>
        </row>
        <row r="8">
          <cell r="B8" t="str">
            <v>AUS</v>
          </cell>
          <cell r="C8" t="str">
            <v>Australia</v>
          </cell>
          <cell r="D8">
            <v>6616530</v>
          </cell>
          <cell r="E8" t="str">
            <v>---</v>
          </cell>
          <cell r="F8" t="str">
            <v>---</v>
          </cell>
          <cell r="G8" t="str">
            <v>---</v>
          </cell>
          <cell r="H8" t="str">
            <v>---</v>
          </cell>
          <cell r="I8" t="str">
            <v>---</v>
          </cell>
          <cell r="J8" t="str">
            <v>---</v>
          </cell>
          <cell r="K8" t="str">
            <v>---</v>
          </cell>
          <cell r="L8" t="str">
            <v>---</v>
          </cell>
          <cell r="M8" t="str">
            <v>---</v>
          </cell>
          <cell r="N8" t="str">
            <v>---</v>
          </cell>
          <cell r="O8" t="str">
            <v>---</v>
          </cell>
          <cell r="P8" t="str">
            <v>---</v>
          </cell>
          <cell r="Q8" t="str">
            <v>---</v>
          </cell>
          <cell r="R8" t="str">
            <v>---</v>
          </cell>
          <cell r="S8" t="str">
            <v>---</v>
          </cell>
          <cell r="T8" t="str">
            <v>---</v>
          </cell>
        </row>
        <row r="9">
          <cell r="B9" t="str">
            <v>BGD</v>
          </cell>
          <cell r="C9" t="str">
            <v>Bangladesh</v>
          </cell>
          <cell r="D9">
            <v>381432</v>
          </cell>
          <cell r="E9">
            <v>126.46</v>
          </cell>
          <cell r="F9">
            <v>0.33</v>
          </cell>
          <cell r="G9">
            <v>321.27</v>
          </cell>
          <cell r="H9">
            <v>0.08</v>
          </cell>
          <cell r="I9">
            <v>1197.3800000000001</v>
          </cell>
          <cell r="J9">
            <v>0.31</v>
          </cell>
          <cell r="K9">
            <v>2600.16</v>
          </cell>
          <cell r="L9">
            <v>0.68</v>
          </cell>
          <cell r="M9">
            <v>5980.3</v>
          </cell>
          <cell r="N9">
            <v>1.57</v>
          </cell>
          <cell r="O9">
            <v>9972.0499999999993</v>
          </cell>
          <cell r="P9">
            <v>2.61</v>
          </cell>
          <cell r="Q9">
            <v>14953.21</v>
          </cell>
          <cell r="R9">
            <v>3.92</v>
          </cell>
          <cell r="S9">
            <v>18533.150000000001</v>
          </cell>
          <cell r="T9">
            <v>4.8600000000000003</v>
          </cell>
        </row>
        <row r="10">
          <cell r="B10" t="str">
            <v>BRN</v>
          </cell>
          <cell r="C10" t="str">
            <v>Brunei</v>
          </cell>
          <cell r="D10">
            <v>71236.5</v>
          </cell>
          <cell r="E10">
            <v>5.94</v>
          </cell>
          <cell r="F10">
            <v>0.08</v>
          </cell>
          <cell r="G10">
            <v>13.43</v>
          </cell>
          <cell r="H10">
            <v>0.02</v>
          </cell>
          <cell r="I10">
            <v>28.48</v>
          </cell>
          <cell r="J10">
            <v>0.04</v>
          </cell>
          <cell r="K10">
            <v>48.75</v>
          </cell>
          <cell r="L10">
            <v>7.0000000000000007E-2</v>
          </cell>
          <cell r="M10">
            <v>110.77</v>
          </cell>
          <cell r="N10">
            <v>0.16</v>
          </cell>
          <cell r="O10">
            <v>247.46</v>
          </cell>
          <cell r="P10">
            <v>0.35</v>
          </cell>
          <cell r="Q10">
            <v>569.13</v>
          </cell>
          <cell r="R10">
            <v>0.8</v>
          </cell>
          <cell r="S10">
            <v>915.77</v>
          </cell>
          <cell r="T10">
            <v>1.29</v>
          </cell>
        </row>
        <row r="11">
          <cell r="B11" t="str">
            <v>BTN</v>
          </cell>
          <cell r="C11" t="str">
            <v>Bhutan</v>
          </cell>
          <cell r="D11">
            <v>11083.7</v>
          </cell>
          <cell r="E11">
            <v>7.98</v>
          </cell>
          <cell r="F11">
            <v>0.72</v>
          </cell>
          <cell r="G11">
            <v>9.9</v>
          </cell>
          <cell r="H11">
            <v>0.09</v>
          </cell>
          <cell r="I11">
            <v>54.03</v>
          </cell>
          <cell r="J11">
            <v>0.49</v>
          </cell>
          <cell r="K11">
            <v>147.44999999999999</v>
          </cell>
          <cell r="L11">
            <v>1.33</v>
          </cell>
          <cell r="M11">
            <v>419</v>
          </cell>
          <cell r="N11">
            <v>3.78</v>
          </cell>
          <cell r="O11">
            <v>789.07</v>
          </cell>
          <cell r="P11">
            <v>7.12</v>
          </cell>
          <cell r="Q11">
            <v>1322.54</v>
          </cell>
          <cell r="R11">
            <v>11.93</v>
          </cell>
          <cell r="S11">
            <v>1710.56</v>
          </cell>
          <cell r="T11">
            <v>15.43</v>
          </cell>
        </row>
        <row r="12">
          <cell r="B12" t="str">
            <v>CHN</v>
          </cell>
          <cell r="C12" t="str">
            <v>China</v>
          </cell>
          <cell r="D12">
            <v>31726100</v>
          </cell>
          <cell r="E12">
            <v>6954.76</v>
          </cell>
          <cell r="F12">
            <v>0.22</v>
          </cell>
          <cell r="G12">
            <v>3045.61</v>
          </cell>
          <cell r="H12">
            <v>0.01</v>
          </cell>
          <cell r="I12">
            <v>5653.33</v>
          </cell>
          <cell r="J12">
            <v>0.02</v>
          </cell>
          <cell r="K12">
            <v>8625.7999999999993</v>
          </cell>
          <cell r="L12">
            <v>0.03</v>
          </cell>
          <cell r="M12">
            <v>14037.21</v>
          </cell>
          <cell r="N12">
            <v>0.04</v>
          </cell>
          <cell r="O12">
            <v>19711.23</v>
          </cell>
          <cell r="P12">
            <v>0.06</v>
          </cell>
          <cell r="Q12">
            <v>26800</v>
          </cell>
          <cell r="R12">
            <v>0.08</v>
          </cell>
          <cell r="S12">
            <v>31010.57</v>
          </cell>
          <cell r="T12">
            <v>0.1</v>
          </cell>
        </row>
        <row r="13">
          <cell r="B13" t="str">
            <v>FJI</v>
          </cell>
          <cell r="C13" t="str">
            <v>Fiji</v>
          </cell>
          <cell r="D13">
            <v>11571</v>
          </cell>
          <cell r="E13">
            <v>1.52</v>
          </cell>
          <cell r="F13">
            <v>0.13</v>
          </cell>
          <cell r="G13">
            <v>1.48</v>
          </cell>
          <cell r="H13">
            <v>0.01</v>
          </cell>
          <cell r="I13">
            <v>8.5500000000000007</v>
          </cell>
          <cell r="J13">
            <v>7.0000000000000007E-2</v>
          </cell>
          <cell r="K13">
            <v>25.05</v>
          </cell>
          <cell r="L13">
            <v>0.22</v>
          </cell>
          <cell r="M13">
            <v>78.48</v>
          </cell>
          <cell r="N13">
            <v>0.68</v>
          </cell>
          <cell r="O13">
            <v>152.97</v>
          </cell>
          <cell r="P13">
            <v>1.32</v>
          </cell>
          <cell r="Q13">
            <v>261.3</v>
          </cell>
          <cell r="R13">
            <v>2.2599999999999998</v>
          </cell>
          <cell r="S13">
            <v>339.67</v>
          </cell>
          <cell r="T13">
            <v>2.94</v>
          </cell>
        </row>
        <row r="14">
          <cell r="B14" t="str">
            <v>FSM</v>
          </cell>
          <cell r="C14" t="str">
            <v>Micronesia</v>
          </cell>
          <cell r="D14">
            <v>1347.82</v>
          </cell>
          <cell r="E14">
            <v>0.06</v>
          </cell>
          <cell r="F14">
            <v>0.05</v>
          </cell>
          <cell r="G14">
            <v>0.11</v>
          </cell>
          <cell r="H14">
            <v>0.01</v>
          </cell>
          <cell r="I14">
            <v>0.34</v>
          </cell>
          <cell r="J14">
            <v>0.02</v>
          </cell>
          <cell r="K14">
            <v>0.75</v>
          </cell>
          <cell r="L14">
            <v>0.06</v>
          </cell>
          <cell r="M14">
            <v>2.0099999999999998</v>
          </cell>
          <cell r="N14">
            <v>0.15</v>
          </cell>
          <cell r="O14">
            <v>3.67</v>
          </cell>
          <cell r="P14">
            <v>0.27</v>
          </cell>
          <cell r="Q14">
            <v>6.02</v>
          </cell>
          <cell r="R14">
            <v>0.45</v>
          </cell>
          <cell r="S14">
            <v>7.7</v>
          </cell>
          <cell r="T14">
            <v>0.56999999999999995</v>
          </cell>
        </row>
        <row r="15">
          <cell r="B15" t="str">
            <v>HKG</v>
          </cell>
          <cell r="C15" t="str">
            <v>Hong Kong</v>
          </cell>
          <cell r="D15">
            <v>1250060</v>
          </cell>
          <cell r="E15" t="str">
            <v>---</v>
          </cell>
          <cell r="F15" t="str">
            <v>---</v>
          </cell>
          <cell r="G15" t="str">
            <v>---</v>
          </cell>
          <cell r="H15" t="str">
            <v>---</v>
          </cell>
          <cell r="I15" t="str">
            <v>---</v>
          </cell>
          <cell r="J15" t="str">
            <v>---</v>
          </cell>
          <cell r="K15" t="str">
            <v>---</v>
          </cell>
          <cell r="L15" t="str">
            <v>---</v>
          </cell>
          <cell r="M15" t="str">
            <v>---</v>
          </cell>
          <cell r="N15" t="str">
            <v>---</v>
          </cell>
          <cell r="O15" t="str">
            <v>---</v>
          </cell>
          <cell r="P15" t="str">
            <v>---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</row>
        <row r="16">
          <cell r="B16" t="str">
            <v>IDN</v>
          </cell>
          <cell r="C16" t="str">
            <v>Indonesia</v>
          </cell>
          <cell r="D16">
            <v>2827830</v>
          </cell>
          <cell r="E16">
            <v>1116.01</v>
          </cell>
          <cell r="F16">
            <v>0.39</v>
          </cell>
          <cell r="G16">
            <v>3269.67</v>
          </cell>
          <cell r="H16">
            <v>0.12</v>
          </cell>
          <cell r="I16">
            <v>7592.25</v>
          </cell>
          <cell r="J16">
            <v>0.27</v>
          </cell>
          <cell r="K16">
            <v>13637.63</v>
          </cell>
          <cell r="L16">
            <v>0.48</v>
          </cell>
          <cell r="M16">
            <v>27129.86</v>
          </cell>
          <cell r="N16">
            <v>0.96</v>
          </cell>
          <cell r="O16">
            <v>43214.79</v>
          </cell>
          <cell r="P16">
            <v>1.53</v>
          </cell>
          <cell r="Q16">
            <v>65893.66</v>
          </cell>
          <cell r="R16">
            <v>2.33</v>
          </cell>
          <cell r="S16">
            <v>82556.320000000007</v>
          </cell>
          <cell r="T16">
            <v>2.92</v>
          </cell>
        </row>
        <row r="17">
          <cell r="B17" t="str">
            <v>IND</v>
          </cell>
          <cell r="C17" t="str">
            <v>India</v>
          </cell>
          <cell r="D17">
            <v>5769370</v>
          </cell>
          <cell r="E17">
            <v>446.55</v>
          </cell>
          <cell r="F17">
            <v>0.08</v>
          </cell>
          <cell r="G17">
            <v>484.95</v>
          </cell>
          <cell r="H17">
            <v>0.01</v>
          </cell>
          <cell r="I17">
            <v>1397.22</v>
          </cell>
          <cell r="J17">
            <v>0.02</v>
          </cell>
          <cell r="K17">
            <v>2773.38</v>
          </cell>
          <cell r="L17">
            <v>0.05</v>
          </cell>
          <cell r="M17">
            <v>5773.65</v>
          </cell>
          <cell r="N17">
            <v>0.1</v>
          </cell>
          <cell r="O17">
            <v>9140.4599999999991</v>
          </cell>
          <cell r="P17">
            <v>0.16</v>
          </cell>
          <cell r="Q17">
            <v>13521.6</v>
          </cell>
          <cell r="R17">
            <v>0.23</v>
          </cell>
          <cell r="S17">
            <v>16563.29</v>
          </cell>
          <cell r="T17">
            <v>0.28999999999999998</v>
          </cell>
        </row>
        <row r="18">
          <cell r="B18" t="str">
            <v>IRN</v>
          </cell>
          <cell r="C18" t="str">
            <v>Iran</v>
          </cell>
          <cell r="D18">
            <v>2067640</v>
          </cell>
          <cell r="E18">
            <v>4190.8999999999996</v>
          </cell>
          <cell r="F18">
            <v>2.0299999999999998</v>
          </cell>
          <cell r="G18">
            <v>8238.44</v>
          </cell>
          <cell r="H18">
            <v>0.4</v>
          </cell>
          <cell r="I18">
            <v>15163.81</v>
          </cell>
          <cell r="J18">
            <v>0.73</v>
          </cell>
          <cell r="K18">
            <v>22979.46</v>
          </cell>
          <cell r="L18">
            <v>1.1100000000000001</v>
          </cell>
          <cell r="M18">
            <v>37116.28</v>
          </cell>
          <cell r="N18">
            <v>1.8</v>
          </cell>
          <cell r="O18">
            <v>51760.74</v>
          </cell>
          <cell r="P18">
            <v>2.5</v>
          </cell>
          <cell r="Q18">
            <v>69797.929999999993</v>
          </cell>
          <cell r="R18">
            <v>3.38</v>
          </cell>
          <cell r="S18">
            <v>80641.509999999995</v>
          </cell>
          <cell r="T18">
            <v>3.9</v>
          </cell>
        </row>
        <row r="19">
          <cell r="B19" t="str">
            <v>JPN</v>
          </cell>
          <cell r="C19" t="str">
            <v>Japan</v>
          </cell>
          <cell r="D19">
            <v>39255200</v>
          </cell>
          <cell r="E19">
            <v>31857.11</v>
          </cell>
          <cell r="F19">
            <v>0.81</v>
          </cell>
          <cell r="G19">
            <v>69758.460000000006</v>
          </cell>
          <cell r="H19">
            <v>0.18</v>
          </cell>
          <cell r="I19">
            <v>169805.56</v>
          </cell>
          <cell r="J19">
            <v>0.43</v>
          </cell>
          <cell r="K19">
            <v>307644.88</v>
          </cell>
          <cell r="L19">
            <v>0.78</v>
          </cell>
          <cell r="M19">
            <v>606379.73</v>
          </cell>
          <cell r="N19">
            <v>1.54</v>
          </cell>
          <cell r="O19">
            <v>924010.09</v>
          </cell>
          <cell r="P19">
            <v>2.35</v>
          </cell>
          <cell r="Q19">
            <v>1344711.76</v>
          </cell>
          <cell r="R19">
            <v>3.43</v>
          </cell>
          <cell r="S19">
            <v>1582655.88</v>
          </cell>
          <cell r="T19">
            <v>4.03</v>
          </cell>
        </row>
        <row r="20">
          <cell r="B20" t="str">
            <v>KAZ</v>
          </cell>
          <cell r="C20" t="str">
            <v>Kazakhstan</v>
          </cell>
          <cell r="D20">
            <v>734310</v>
          </cell>
          <cell r="E20">
            <v>387.3</v>
          </cell>
          <cell r="F20">
            <v>0.53</v>
          </cell>
          <cell r="G20">
            <v>935.7</v>
          </cell>
          <cell r="H20">
            <v>0.13</v>
          </cell>
          <cell r="I20">
            <v>2585.71</v>
          </cell>
          <cell r="J20">
            <v>0.35</v>
          </cell>
          <cell r="K20">
            <v>5070.22</v>
          </cell>
          <cell r="L20">
            <v>0.69</v>
          </cell>
          <cell r="M20">
            <v>10335.65</v>
          </cell>
          <cell r="N20">
            <v>1.41</v>
          </cell>
          <cell r="O20">
            <v>15742.63</v>
          </cell>
          <cell r="P20">
            <v>2.14</v>
          </cell>
          <cell r="Q20">
            <v>22243.119999999999</v>
          </cell>
          <cell r="R20">
            <v>3.03</v>
          </cell>
          <cell r="S20">
            <v>25892.63</v>
          </cell>
          <cell r="T20">
            <v>3.53</v>
          </cell>
        </row>
        <row r="21">
          <cell r="B21" t="str">
            <v>KGZ</v>
          </cell>
          <cell r="C21" t="str">
            <v>Kyrgizstan</v>
          </cell>
          <cell r="D21">
            <v>18466.599999999999</v>
          </cell>
          <cell r="E21">
            <v>62.6</v>
          </cell>
          <cell r="F21">
            <v>3.39</v>
          </cell>
          <cell r="G21">
            <v>172.05</v>
          </cell>
          <cell r="H21">
            <v>0.93</v>
          </cell>
          <cell r="I21">
            <v>362.27</v>
          </cell>
          <cell r="J21">
            <v>1.96</v>
          </cell>
          <cell r="K21">
            <v>579.26</v>
          </cell>
          <cell r="L21">
            <v>3.14</v>
          </cell>
          <cell r="M21">
            <v>952.43</v>
          </cell>
          <cell r="N21">
            <v>5.16</v>
          </cell>
          <cell r="O21">
            <v>1270.3800000000001</v>
          </cell>
          <cell r="P21">
            <v>6.88</v>
          </cell>
          <cell r="Q21">
            <v>1624.58</v>
          </cell>
          <cell r="R21">
            <v>8.8000000000000007</v>
          </cell>
          <cell r="S21">
            <v>1777.7</v>
          </cell>
          <cell r="T21">
            <v>9.6300000000000008</v>
          </cell>
        </row>
        <row r="22">
          <cell r="B22" t="str">
            <v>KHM</v>
          </cell>
          <cell r="C22" t="str">
            <v>Cambodia</v>
          </cell>
          <cell r="D22">
            <v>27390.5</v>
          </cell>
          <cell r="E22" t="str">
            <v>---</v>
          </cell>
          <cell r="F22" t="str">
            <v>---</v>
          </cell>
          <cell r="G22" t="str">
            <v>---</v>
          </cell>
          <cell r="H22" t="str">
            <v>---</v>
          </cell>
          <cell r="I22" t="str">
            <v>---</v>
          </cell>
          <cell r="J22" t="str">
            <v>---</v>
          </cell>
          <cell r="K22" t="str">
            <v>---</v>
          </cell>
          <cell r="L22" t="str">
            <v>---</v>
          </cell>
          <cell r="M22" t="str">
            <v>---</v>
          </cell>
          <cell r="N22" t="str">
            <v>---</v>
          </cell>
          <cell r="O22" t="str">
            <v>---</v>
          </cell>
          <cell r="P22" t="str">
            <v>---</v>
          </cell>
          <cell r="Q22" t="str">
            <v>---</v>
          </cell>
          <cell r="R22" t="str">
            <v>---</v>
          </cell>
          <cell r="S22" t="str">
            <v>---</v>
          </cell>
          <cell r="T22" t="str">
            <v>---</v>
          </cell>
        </row>
        <row r="23">
          <cell r="B23" t="str">
            <v>KIR</v>
          </cell>
          <cell r="C23" t="str">
            <v>Kiribati</v>
          </cell>
          <cell r="D23">
            <v>595.11500000000001</v>
          </cell>
          <cell r="E23" t="str">
            <v>---</v>
          </cell>
          <cell r="F23" t="str">
            <v>---</v>
          </cell>
          <cell r="G23" t="str">
            <v>---</v>
          </cell>
          <cell r="H23" t="str">
            <v>---</v>
          </cell>
          <cell r="I23" t="str">
            <v>---</v>
          </cell>
          <cell r="J23" t="str">
            <v>---</v>
          </cell>
          <cell r="K23" t="str">
            <v>---</v>
          </cell>
          <cell r="L23" t="str">
            <v>---</v>
          </cell>
          <cell r="M23" t="str">
            <v>---</v>
          </cell>
          <cell r="N23" t="str">
            <v>---</v>
          </cell>
          <cell r="O23" t="str">
            <v>---</v>
          </cell>
          <cell r="P23" t="str">
            <v>---</v>
          </cell>
          <cell r="Q23" t="str">
            <v>---</v>
          </cell>
          <cell r="R23" t="str">
            <v>---</v>
          </cell>
          <cell r="S23" t="str">
            <v>---</v>
          </cell>
          <cell r="T23" t="str">
            <v>---</v>
          </cell>
        </row>
        <row r="24">
          <cell r="B24" t="str">
            <v>KOR</v>
          </cell>
          <cell r="C24" t="str">
            <v>South Korea</v>
          </cell>
          <cell r="D24">
            <v>5538600</v>
          </cell>
          <cell r="E24" t="str">
            <v>---</v>
          </cell>
          <cell r="F24" t="str">
            <v>---</v>
          </cell>
          <cell r="G24" t="str">
            <v>---</v>
          </cell>
          <cell r="H24" t="str">
            <v>---</v>
          </cell>
          <cell r="I24" t="str">
            <v>---</v>
          </cell>
          <cell r="J24" t="str">
            <v>---</v>
          </cell>
          <cell r="K24" t="str">
            <v>---</v>
          </cell>
          <cell r="L24" t="str">
            <v>---</v>
          </cell>
          <cell r="M24" t="str">
            <v>---</v>
          </cell>
          <cell r="N24" t="str">
            <v>---</v>
          </cell>
          <cell r="O24" t="str">
            <v>---</v>
          </cell>
          <cell r="P24" t="str">
            <v>---</v>
          </cell>
          <cell r="Q24" t="str">
            <v>---</v>
          </cell>
          <cell r="R24" t="str">
            <v>---</v>
          </cell>
          <cell r="S24" t="str">
            <v>---</v>
          </cell>
          <cell r="T24" t="str">
            <v>---</v>
          </cell>
        </row>
        <row r="25">
          <cell r="B25" t="str">
            <v>LAO</v>
          </cell>
          <cell r="C25" t="str">
            <v>Laos</v>
          </cell>
          <cell r="D25">
            <v>21925.599999999999</v>
          </cell>
          <cell r="E25">
            <v>5.03</v>
          </cell>
          <cell r="F25">
            <v>0.23</v>
          </cell>
          <cell r="G25">
            <v>16.34</v>
          </cell>
          <cell r="H25">
            <v>7.0000000000000007E-2</v>
          </cell>
          <cell r="I25">
            <v>41.11</v>
          </cell>
          <cell r="J25">
            <v>0.19</v>
          </cell>
          <cell r="K25">
            <v>76.5</v>
          </cell>
          <cell r="L25">
            <v>0.35</v>
          </cell>
          <cell r="M25">
            <v>160.22</v>
          </cell>
          <cell r="N25">
            <v>0.73</v>
          </cell>
          <cell r="O25">
            <v>259.29000000000002</v>
          </cell>
          <cell r="P25">
            <v>1.18</v>
          </cell>
          <cell r="Q25">
            <v>390.37</v>
          </cell>
          <cell r="R25">
            <v>1.78</v>
          </cell>
          <cell r="S25">
            <v>486.4</v>
          </cell>
          <cell r="T25">
            <v>2.2200000000000002</v>
          </cell>
        </row>
        <row r="26">
          <cell r="B26" t="str">
            <v>LKA</v>
          </cell>
          <cell r="C26" t="str">
            <v>Sri Lanka</v>
          </cell>
          <cell r="D26">
            <v>208274</v>
          </cell>
          <cell r="E26" t="str">
            <v>---</v>
          </cell>
          <cell r="F26" t="str">
            <v>---</v>
          </cell>
          <cell r="G26" t="str">
            <v>---</v>
          </cell>
          <cell r="H26" t="str">
            <v>---</v>
          </cell>
          <cell r="I26" t="str">
            <v>---</v>
          </cell>
          <cell r="J26" t="str">
            <v>---</v>
          </cell>
          <cell r="K26" t="str">
            <v>---</v>
          </cell>
          <cell r="L26" t="str">
            <v>---</v>
          </cell>
          <cell r="M26" t="str">
            <v>---</v>
          </cell>
          <cell r="N26" t="str">
            <v>---</v>
          </cell>
          <cell r="O26" t="str">
            <v>---</v>
          </cell>
          <cell r="P26" t="str">
            <v>---</v>
          </cell>
          <cell r="Q26" t="str">
            <v>---</v>
          </cell>
          <cell r="R26" t="str">
            <v>---</v>
          </cell>
          <cell r="S26" t="str">
            <v>---</v>
          </cell>
          <cell r="T26" t="str">
            <v>---</v>
          </cell>
        </row>
        <row r="27">
          <cell r="B27" t="str">
            <v>MAC</v>
          </cell>
          <cell r="C27" t="str">
            <v>Macau</v>
          </cell>
          <cell r="D27">
            <v>56709.1</v>
          </cell>
          <cell r="E27" t="str">
            <v>---</v>
          </cell>
          <cell r="F27" t="str">
            <v>---</v>
          </cell>
          <cell r="G27" t="str">
            <v>---</v>
          </cell>
          <cell r="H27" t="str">
            <v>---</v>
          </cell>
          <cell r="I27" t="str">
            <v>---</v>
          </cell>
          <cell r="J27" t="str">
            <v>---</v>
          </cell>
          <cell r="K27" t="str">
            <v>---</v>
          </cell>
          <cell r="L27" t="str">
            <v>---</v>
          </cell>
          <cell r="M27" t="str">
            <v>---</v>
          </cell>
          <cell r="N27" t="str">
            <v>---</v>
          </cell>
          <cell r="O27" t="str">
            <v>---</v>
          </cell>
          <cell r="P27" t="str">
            <v>---</v>
          </cell>
          <cell r="Q27" t="str">
            <v>---</v>
          </cell>
          <cell r="R27" t="str">
            <v>---</v>
          </cell>
          <cell r="S27" t="str">
            <v>---</v>
          </cell>
          <cell r="T27" t="str">
            <v>---</v>
          </cell>
        </row>
        <row r="28">
          <cell r="B28" t="str">
            <v>MDV</v>
          </cell>
          <cell r="C28" t="str">
            <v>Maldives</v>
          </cell>
          <cell r="D28">
            <v>7443.12</v>
          </cell>
          <cell r="E28" t="str">
            <v>---</v>
          </cell>
          <cell r="F28" t="str">
            <v>---</v>
          </cell>
          <cell r="G28" t="str">
            <v>---</v>
          </cell>
          <cell r="H28" t="str">
            <v>---</v>
          </cell>
          <cell r="I28" t="str">
            <v>---</v>
          </cell>
          <cell r="J28" t="str">
            <v>---</v>
          </cell>
          <cell r="K28" t="str">
            <v>---</v>
          </cell>
          <cell r="L28" t="str">
            <v>---</v>
          </cell>
          <cell r="M28" t="str">
            <v>---</v>
          </cell>
          <cell r="N28" t="str">
            <v>---</v>
          </cell>
          <cell r="O28" t="str">
            <v>---</v>
          </cell>
          <cell r="P28" t="str">
            <v>---</v>
          </cell>
          <cell r="Q28" t="str">
            <v>---</v>
          </cell>
          <cell r="R28" t="str">
            <v>---</v>
          </cell>
          <cell r="S28" t="str">
            <v>---</v>
          </cell>
          <cell r="T28" t="str">
            <v>---</v>
          </cell>
        </row>
        <row r="29">
          <cell r="B29" t="str">
            <v>MHL</v>
          </cell>
          <cell r="C29" t="str">
            <v>Marshall Islands</v>
          </cell>
          <cell r="D29">
            <v>766.31399999999996</v>
          </cell>
          <cell r="E29" t="str">
            <v>---</v>
          </cell>
          <cell r="F29" t="str">
            <v>---</v>
          </cell>
          <cell r="G29" t="str">
            <v>---</v>
          </cell>
          <cell r="H29" t="str">
            <v>---</v>
          </cell>
          <cell r="I29" t="str">
            <v>---</v>
          </cell>
          <cell r="J29" t="str">
            <v>---</v>
          </cell>
          <cell r="K29" t="str">
            <v>---</v>
          </cell>
          <cell r="L29" t="str">
            <v>---</v>
          </cell>
          <cell r="M29" t="str">
            <v>---</v>
          </cell>
          <cell r="N29" t="str">
            <v>---</v>
          </cell>
          <cell r="O29" t="str">
            <v>---</v>
          </cell>
          <cell r="P29" t="str">
            <v>---</v>
          </cell>
          <cell r="Q29" t="str">
            <v>---</v>
          </cell>
          <cell r="R29" t="str">
            <v>---</v>
          </cell>
          <cell r="S29" t="str">
            <v>---</v>
          </cell>
          <cell r="T29" t="str">
            <v>---</v>
          </cell>
        </row>
        <row r="30">
          <cell r="B30" t="str">
            <v>MMR</v>
          </cell>
          <cell r="C30" t="str">
            <v>Myanmar</v>
          </cell>
          <cell r="D30">
            <v>195390</v>
          </cell>
          <cell r="E30">
            <v>35.57</v>
          </cell>
          <cell r="F30">
            <v>0.18</v>
          </cell>
          <cell r="G30">
            <v>123.05</v>
          </cell>
          <cell r="H30">
            <v>0.06</v>
          </cell>
          <cell r="I30">
            <v>317.23</v>
          </cell>
          <cell r="J30">
            <v>0.16</v>
          </cell>
          <cell r="K30">
            <v>593.76</v>
          </cell>
          <cell r="L30">
            <v>0.3</v>
          </cell>
          <cell r="M30">
            <v>1220.76</v>
          </cell>
          <cell r="N30">
            <v>0.62</v>
          </cell>
          <cell r="O30">
            <v>1892.89</v>
          </cell>
          <cell r="P30">
            <v>0.97</v>
          </cell>
          <cell r="Q30">
            <v>2755.72</v>
          </cell>
          <cell r="R30">
            <v>1.41</v>
          </cell>
          <cell r="S30">
            <v>3316.49</v>
          </cell>
          <cell r="T30">
            <v>1.7</v>
          </cell>
        </row>
        <row r="31">
          <cell r="B31" t="str">
            <v>MNG</v>
          </cell>
          <cell r="C31" t="str">
            <v>Mongolia</v>
          </cell>
          <cell r="D31">
            <v>36587.599999999999</v>
          </cell>
          <cell r="E31">
            <v>3.83</v>
          </cell>
          <cell r="F31">
            <v>0.1</v>
          </cell>
          <cell r="G31">
            <v>10.55</v>
          </cell>
          <cell r="H31">
            <v>0.03</v>
          </cell>
          <cell r="I31">
            <v>24.63</v>
          </cell>
          <cell r="J31">
            <v>7.0000000000000007E-2</v>
          </cell>
          <cell r="K31">
            <v>44.65</v>
          </cell>
          <cell r="L31">
            <v>0.12</v>
          </cell>
          <cell r="M31">
            <v>90.25</v>
          </cell>
          <cell r="N31">
            <v>0.25</v>
          </cell>
          <cell r="O31">
            <v>142.4</v>
          </cell>
          <cell r="P31">
            <v>0.39</v>
          </cell>
          <cell r="Q31">
            <v>210.59</v>
          </cell>
          <cell r="R31">
            <v>0.57999999999999996</v>
          </cell>
          <cell r="S31">
            <v>261.85000000000002</v>
          </cell>
          <cell r="T31">
            <v>0.72</v>
          </cell>
        </row>
        <row r="32">
          <cell r="B32" t="str">
            <v>MYS</v>
          </cell>
          <cell r="C32" t="str">
            <v>Malaysia</v>
          </cell>
          <cell r="D32">
            <v>1170980</v>
          </cell>
          <cell r="E32" t="str">
            <v>---</v>
          </cell>
          <cell r="F32" t="str">
            <v>---</v>
          </cell>
          <cell r="G32" t="str">
            <v>---</v>
          </cell>
          <cell r="H32" t="str">
            <v>---</v>
          </cell>
          <cell r="I32" t="str">
            <v>---</v>
          </cell>
          <cell r="J32" t="str">
            <v>---</v>
          </cell>
          <cell r="K32" t="str">
            <v>---</v>
          </cell>
          <cell r="L32" t="str">
            <v>---</v>
          </cell>
          <cell r="M32" t="str">
            <v>---</v>
          </cell>
          <cell r="N32" t="str">
            <v>---</v>
          </cell>
          <cell r="O32" t="str">
            <v>---</v>
          </cell>
          <cell r="P32" t="str">
            <v>---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</row>
        <row r="33">
          <cell r="B33" t="str">
            <v>NCL</v>
          </cell>
          <cell r="C33" t="str">
            <v>New Caledonia</v>
          </cell>
          <cell r="D33">
            <v>17113.3</v>
          </cell>
          <cell r="E33">
            <v>2.38</v>
          </cell>
          <cell r="F33">
            <v>0.14000000000000001</v>
          </cell>
          <cell r="G33">
            <v>3.13</v>
          </cell>
          <cell r="H33">
            <v>0.02</v>
          </cell>
          <cell r="I33">
            <v>14.66</v>
          </cell>
          <cell r="J33">
            <v>0.09</v>
          </cell>
          <cell r="K33">
            <v>35.35</v>
          </cell>
          <cell r="L33">
            <v>0.21</v>
          </cell>
          <cell r="M33">
            <v>90.94</v>
          </cell>
          <cell r="N33">
            <v>0.53</v>
          </cell>
          <cell r="O33">
            <v>155.91</v>
          </cell>
          <cell r="P33">
            <v>0.91</v>
          </cell>
          <cell r="Q33">
            <v>257.8</v>
          </cell>
          <cell r="R33">
            <v>1.51</v>
          </cell>
          <cell r="S33">
            <v>347.66</v>
          </cell>
          <cell r="T33">
            <v>2.0299999999999998</v>
          </cell>
        </row>
        <row r="34">
          <cell r="B34" t="str">
            <v>NPL</v>
          </cell>
          <cell r="C34" t="str">
            <v>Nepal</v>
          </cell>
          <cell r="D34">
            <v>53996.6</v>
          </cell>
          <cell r="E34">
            <v>29.5</v>
          </cell>
          <cell r="F34">
            <v>0.55000000000000004</v>
          </cell>
          <cell r="G34">
            <v>68.17</v>
          </cell>
          <cell r="H34">
            <v>0.13</v>
          </cell>
          <cell r="I34">
            <v>262.85000000000002</v>
          </cell>
          <cell r="J34">
            <v>0.49</v>
          </cell>
          <cell r="K34">
            <v>586.83000000000004</v>
          </cell>
          <cell r="L34">
            <v>1.0900000000000001</v>
          </cell>
          <cell r="M34">
            <v>1391.32</v>
          </cell>
          <cell r="N34">
            <v>2.58</v>
          </cell>
          <cell r="O34">
            <v>2365.31</v>
          </cell>
          <cell r="P34">
            <v>4.38</v>
          </cell>
          <cell r="Q34">
            <v>3656.26</v>
          </cell>
          <cell r="R34">
            <v>6.77</v>
          </cell>
          <cell r="S34">
            <v>4581.91</v>
          </cell>
          <cell r="T34">
            <v>8.49</v>
          </cell>
        </row>
        <row r="35">
          <cell r="B35" t="str">
            <v>NZL</v>
          </cell>
          <cell r="C35" t="str">
            <v>New Zealand</v>
          </cell>
          <cell r="D35">
            <v>679705</v>
          </cell>
          <cell r="E35">
            <v>22.81</v>
          </cell>
          <cell r="F35">
            <v>0.03</v>
          </cell>
          <cell r="G35">
            <v>39.85</v>
          </cell>
          <cell r="H35">
            <v>0.01</v>
          </cell>
          <cell r="I35">
            <v>151.96</v>
          </cell>
          <cell r="J35">
            <v>0.02</v>
          </cell>
          <cell r="K35">
            <v>364.34</v>
          </cell>
          <cell r="L35">
            <v>0.05</v>
          </cell>
          <cell r="M35">
            <v>952.22</v>
          </cell>
          <cell r="N35">
            <v>0.14000000000000001</v>
          </cell>
          <cell r="O35">
            <v>1725.54</v>
          </cell>
          <cell r="P35">
            <v>0.25</v>
          </cell>
          <cell r="Q35">
            <v>2845.32</v>
          </cell>
          <cell r="R35">
            <v>0.42</v>
          </cell>
          <cell r="S35">
            <v>3713.96</v>
          </cell>
          <cell r="T35">
            <v>0.55000000000000004</v>
          </cell>
        </row>
        <row r="36">
          <cell r="B36" t="str">
            <v>PAK</v>
          </cell>
          <cell r="C36" t="str">
            <v>Pakistan</v>
          </cell>
          <cell r="D36">
            <v>502344</v>
          </cell>
          <cell r="E36">
            <v>272.05</v>
          </cell>
          <cell r="F36">
            <v>0.54</v>
          </cell>
          <cell r="G36">
            <v>941.86</v>
          </cell>
          <cell r="H36">
            <v>0.19</v>
          </cell>
          <cell r="I36">
            <v>2209.39</v>
          </cell>
          <cell r="J36">
            <v>0.44</v>
          </cell>
          <cell r="K36">
            <v>3948.09</v>
          </cell>
          <cell r="L36">
            <v>0.79</v>
          </cell>
          <cell r="M36">
            <v>7497.54</v>
          </cell>
          <cell r="N36">
            <v>1.49</v>
          </cell>
          <cell r="O36">
            <v>11177.5</v>
          </cell>
          <cell r="P36">
            <v>2.23</v>
          </cell>
          <cell r="Q36">
            <v>15751.41</v>
          </cell>
          <cell r="R36">
            <v>3.14</v>
          </cell>
          <cell r="S36">
            <v>18347.39</v>
          </cell>
          <cell r="T36">
            <v>3.65</v>
          </cell>
        </row>
        <row r="37">
          <cell r="B37" t="str">
            <v>PHL</v>
          </cell>
          <cell r="C37" t="str">
            <v>Philippines</v>
          </cell>
          <cell r="D37">
            <v>566949</v>
          </cell>
          <cell r="E37">
            <v>703.46</v>
          </cell>
          <cell r="F37">
            <v>1.24</v>
          </cell>
          <cell r="G37">
            <v>2472.7800000000002</v>
          </cell>
          <cell r="H37">
            <v>0.44</v>
          </cell>
          <cell r="I37">
            <v>4926.74</v>
          </cell>
          <cell r="J37">
            <v>0.87</v>
          </cell>
          <cell r="K37">
            <v>7671.05</v>
          </cell>
          <cell r="L37">
            <v>1.35</v>
          </cell>
          <cell r="M37">
            <v>12925.88</v>
          </cell>
          <cell r="N37">
            <v>2.2799999999999998</v>
          </cell>
          <cell r="O37">
            <v>19062.02</v>
          </cell>
          <cell r="P37">
            <v>3.36</v>
          </cell>
          <cell r="Q37">
            <v>27735.79</v>
          </cell>
          <cell r="R37">
            <v>4.8899999999999997</v>
          </cell>
          <cell r="S37">
            <v>33693.25</v>
          </cell>
          <cell r="T37">
            <v>5.94</v>
          </cell>
        </row>
        <row r="38">
          <cell r="B38" t="str">
            <v>PLW</v>
          </cell>
          <cell r="C38" t="str">
            <v>Palau</v>
          </cell>
          <cell r="D38">
            <v>780.06700000000001</v>
          </cell>
          <cell r="E38">
            <v>0.13</v>
          </cell>
          <cell r="F38">
            <v>0.16</v>
          </cell>
          <cell r="G38">
            <v>0.19</v>
          </cell>
          <cell r="H38">
            <v>0.02</v>
          </cell>
          <cell r="I38">
            <v>0.53</v>
          </cell>
          <cell r="J38">
            <v>7.0000000000000007E-2</v>
          </cell>
          <cell r="K38">
            <v>1.35</v>
          </cell>
          <cell r="L38">
            <v>0.17</v>
          </cell>
          <cell r="M38">
            <v>4.41</v>
          </cell>
          <cell r="N38">
            <v>0.56000000000000005</v>
          </cell>
          <cell r="O38">
            <v>10.050000000000001</v>
          </cell>
          <cell r="P38">
            <v>1.29</v>
          </cell>
          <cell r="Q38">
            <v>20.07</v>
          </cell>
          <cell r="R38">
            <v>2.57</v>
          </cell>
          <cell r="S38">
            <v>28.17</v>
          </cell>
          <cell r="T38">
            <v>3.61</v>
          </cell>
        </row>
        <row r="39">
          <cell r="B39" t="str">
            <v>PNG</v>
          </cell>
          <cell r="C39" t="str">
            <v>Papua New Guinea</v>
          </cell>
          <cell r="D39">
            <v>47017.9</v>
          </cell>
          <cell r="E39">
            <v>73.59</v>
          </cell>
          <cell r="F39">
            <v>1.57</v>
          </cell>
          <cell r="G39">
            <v>211.94</v>
          </cell>
          <cell r="H39">
            <v>0.45</v>
          </cell>
          <cell r="I39">
            <v>380.3</v>
          </cell>
          <cell r="J39">
            <v>0.81</v>
          </cell>
          <cell r="K39">
            <v>556.77</v>
          </cell>
          <cell r="L39">
            <v>1.18</v>
          </cell>
          <cell r="M39">
            <v>894.16</v>
          </cell>
          <cell r="N39">
            <v>1.9</v>
          </cell>
          <cell r="O39">
            <v>1200.94</v>
          </cell>
          <cell r="P39">
            <v>2.5499999999999998</v>
          </cell>
          <cell r="Q39">
            <v>1579.79</v>
          </cell>
          <cell r="R39">
            <v>3.36</v>
          </cell>
          <cell r="S39">
            <v>1807.49</v>
          </cell>
          <cell r="T39">
            <v>3.84</v>
          </cell>
        </row>
        <row r="40">
          <cell r="B40" t="str">
            <v>PRK</v>
          </cell>
          <cell r="C40" t="str">
            <v>North Korea</v>
          </cell>
          <cell r="D40">
            <v>77982.100000000006</v>
          </cell>
          <cell r="E40">
            <v>10.88</v>
          </cell>
          <cell r="F40">
            <v>0.14000000000000001</v>
          </cell>
          <cell r="G40">
            <v>28.98</v>
          </cell>
          <cell r="H40">
            <v>0.04</v>
          </cell>
          <cell r="I40">
            <v>77.56</v>
          </cell>
          <cell r="J40">
            <v>0.1</v>
          </cell>
          <cell r="K40">
            <v>159.76</v>
          </cell>
          <cell r="L40">
            <v>0.2</v>
          </cell>
          <cell r="M40">
            <v>378.78</v>
          </cell>
          <cell r="N40">
            <v>0.49</v>
          </cell>
          <cell r="O40">
            <v>672.65</v>
          </cell>
          <cell r="P40">
            <v>0.86</v>
          </cell>
          <cell r="Q40">
            <v>1122.7</v>
          </cell>
          <cell r="R40">
            <v>1.44</v>
          </cell>
          <cell r="S40">
            <v>1477.91</v>
          </cell>
          <cell r="T40">
            <v>1.9</v>
          </cell>
        </row>
        <row r="41">
          <cell r="B41" t="str">
            <v>PYF</v>
          </cell>
          <cell r="C41" t="str">
            <v>French Polynesia</v>
          </cell>
          <cell r="D41">
            <v>22002</v>
          </cell>
          <cell r="E41" t="str">
            <v>---</v>
          </cell>
          <cell r="F41" t="str">
            <v>---</v>
          </cell>
          <cell r="G41" t="str">
            <v>---</v>
          </cell>
          <cell r="H41" t="str">
            <v>---</v>
          </cell>
          <cell r="I41" t="str">
            <v>---</v>
          </cell>
          <cell r="J41" t="str">
            <v>---</v>
          </cell>
          <cell r="K41" t="str">
            <v>---</v>
          </cell>
          <cell r="L41" t="str">
            <v>---</v>
          </cell>
          <cell r="M41" t="str">
            <v>---</v>
          </cell>
          <cell r="N41" t="str">
            <v>---</v>
          </cell>
          <cell r="O41" t="str">
            <v>---</v>
          </cell>
          <cell r="P41" t="str">
            <v>---</v>
          </cell>
          <cell r="Q41" t="str">
            <v>---</v>
          </cell>
          <cell r="R41" t="str">
            <v>---</v>
          </cell>
          <cell r="S41" t="str">
            <v>---</v>
          </cell>
          <cell r="T41" t="str">
            <v>---</v>
          </cell>
        </row>
        <row r="42">
          <cell r="B42" t="str">
            <v>SGP</v>
          </cell>
          <cell r="C42" t="str">
            <v>Singapore</v>
          </cell>
          <cell r="D42">
            <v>1126580</v>
          </cell>
          <cell r="E42" t="str">
            <v>---</v>
          </cell>
          <cell r="F42" t="str">
            <v>---</v>
          </cell>
          <cell r="G42" t="str">
            <v>---</v>
          </cell>
          <cell r="H42" t="str">
            <v>---</v>
          </cell>
          <cell r="I42" t="str">
            <v>---</v>
          </cell>
          <cell r="J42" t="str">
            <v>---</v>
          </cell>
          <cell r="K42" t="str">
            <v>---</v>
          </cell>
          <cell r="L42" t="str">
            <v>---</v>
          </cell>
          <cell r="M42" t="str">
            <v>---</v>
          </cell>
          <cell r="N42" t="str">
            <v>---</v>
          </cell>
          <cell r="O42" t="str">
            <v>---</v>
          </cell>
          <cell r="P42" t="str">
            <v>---</v>
          </cell>
          <cell r="Q42" t="str">
            <v>---</v>
          </cell>
          <cell r="R42" t="str">
            <v>---</v>
          </cell>
          <cell r="S42" t="str">
            <v>---</v>
          </cell>
          <cell r="T42" t="str">
            <v>---</v>
          </cell>
        </row>
        <row r="43">
          <cell r="B43" t="str">
            <v>SLB</v>
          </cell>
          <cell r="C43" t="str">
            <v>Solomon Islands</v>
          </cell>
          <cell r="D43">
            <v>3693.47</v>
          </cell>
          <cell r="E43">
            <v>3.61</v>
          </cell>
          <cell r="F43">
            <v>0.98</v>
          </cell>
          <cell r="G43">
            <v>13.15</v>
          </cell>
          <cell r="H43">
            <v>0.36</v>
          </cell>
          <cell r="I43">
            <v>29.16</v>
          </cell>
          <cell r="J43">
            <v>0.79</v>
          </cell>
          <cell r="K43">
            <v>48.82</v>
          </cell>
          <cell r="L43">
            <v>1.32</v>
          </cell>
          <cell r="M43">
            <v>89.12</v>
          </cell>
          <cell r="N43">
            <v>2.41</v>
          </cell>
          <cell r="O43">
            <v>132.36000000000001</v>
          </cell>
          <cell r="P43">
            <v>3.58</v>
          </cell>
          <cell r="Q43">
            <v>180.43</v>
          </cell>
          <cell r="R43">
            <v>4.8899999999999997</v>
          </cell>
          <cell r="S43">
            <v>210.31</v>
          </cell>
          <cell r="T43">
            <v>5.69</v>
          </cell>
        </row>
        <row r="44">
          <cell r="B44" t="str">
            <v>THA</v>
          </cell>
          <cell r="C44" t="str">
            <v>Thailand</v>
          </cell>
          <cell r="D44">
            <v>1379000</v>
          </cell>
          <cell r="E44">
            <v>32.56</v>
          </cell>
          <cell r="F44">
            <v>0.02</v>
          </cell>
          <cell r="G44">
            <v>46.84</v>
          </cell>
          <cell r="H44">
            <v>0</v>
          </cell>
          <cell r="I44">
            <v>223.53</v>
          </cell>
          <cell r="J44">
            <v>0.02</v>
          </cell>
          <cell r="K44">
            <v>545.05999999999995</v>
          </cell>
          <cell r="L44">
            <v>0.04</v>
          </cell>
          <cell r="M44">
            <v>1422.43</v>
          </cell>
          <cell r="N44">
            <v>0.1</v>
          </cell>
          <cell r="O44">
            <v>2630.3</v>
          </cell>
          <cell r="P44">
            <v>0.19</v>
          </cell>
          <cell r="Q44">
            <v>4526.8100000000004</v>
          </cell>
          <cell r="R44">
            <v>0.33</v>
          </cell>
          <cell r="S44">
            <v>6017.14</v>
          </cell>
          <cell r="T44">
            <v>0.44</v>
          </cell>
        </row>
        <row r="45">
          <cell r="B45" t="str">
            <v>TJK</v>
          </cell>
          <cell r="C45" t="str">
            <v>Tajikistan</v>
          </cell>
          <cell r="D45">
            <v>20536.900000000001</v>
          </cell>
          <cell r="E45">
            <v>64.44</v>
          </cell>
          <cell r="F45">
            <v>3.14</v>
          </cell>
          <cell r="G45">
            <v>158.31</v>
          </cell>
          <cell r="H45">
            <v>0.77</v>
          </cell>
          <cell r="I45">
            <v>333.92</v>
          </cell>
          <cell r="J45">
            <v>1.63</v>
          </cell>
          <cell r="K45">
            <v>542.49</v>
          </cell>
          <cell r="L45">
            <v>2.64</v>
          </cell>
          <cell r="M45">
            <v>939.1</v>
          </cell>
          <cell r="N45">
            <v>4.57</v>
          </cell>
          <cell r="O45">
            <v>1327.9</v>
          </cell>
          <cell r="P45">
            <v>6.47</v>
          </cell>
          <cell r="Q45">
            <v>1790</v>
          </cell>
          <cell r="R45">
            <v>8.7200000000000006</v>
          </cell>
          <cell r="S45">
            <v>2028.9</v>
          </cell>
          <cell r="T45">
            <v>9.8800000000000008</v>
          </cell>
        </row>
        <row r="46">
          <cell r="B46" t="str">
            <v>TKM</v>
          </cell>
          <cell r="C46" t="str">
            <v>Turkmenistan</v>
          </cell>
          <cell r="D46">
            <v>36127</v>
          </cell>
          <cell r="E46">
            <v>19.25</v>
          </cell>
          <cell r="F46">
            <v>0.53</v>
          </cell>
          <cell r="G46">
            <v>54.55</v>
          </cell>
          <cell r="H46">
            <v>0.15</v>
          </cell>
          <cell r="I46">
            <v>132.69</v>
          </cell>
          <cell r="J46">
            <v>0.37</v>
          </cell>
          <cell r="K46">
            <v>236.19</v>
          </cell>
          <cell r="L46">
            <v>0.65</v>
          </cell>
          <cell r="M46">
            <v>449.44</v>
          </cell>
          <cell r="N46">
            <v>1.24</v>
          </cell>
          <cell r="O46">
            <v>678.85</v>
          </cell>
          <cell r="P46">
            <v>1.88</v>
          </cell>
          <cell r="Q46">
            <v>946.68</v>
          </cell>
          <cell r="R46">
            <v>2.62</v>
          </cell>
          <cell r="S46">
            <v>1138.79</v>
          </cell>
          <cell r="T46">
            <v>3.15</v>
          </cell>
        </row>
        <row r="47">
          <cell r="B47" t="str">
            <v>TLS</v>
          </cell>
          <cell r="C47" t="str">
            <v>Timor-Leste</v>
          </cell>
          <cell r="D47">
            <v>12524.2</v>
          </cell>
          <cell r="E47">
            <v>14.59</v>
          </cell>
          <cell r="F47">
            <v>1.1599999999999999</v>
          </cell>
          <cell r="G47">
            <v>37.840000000000003</v>
          </cell>
          <cell r="H47">
            <v>0.3</v>
          </cell>
          <cell r="I47">
            <v>101.75</v>
          </cell>
          <cell r="J47">
            <v>0.81</v>
          </cell>
          <cell r="K47">
            <v>199.74</v>
          </cell>
          <cell r="L47">
            <v>1.59</v>
          </cell>
          <cell r="M47">
            <v>429.4</v>
          </cell>
          <cell r="N47">
            <v>3.43</v>
          </cell>
          <cell r="O47">
            <v>690.12</v>
          </cell>
          <cell r="P47">
            <v>5.51</v>
          </cell>
          <cell r="Q47">
            <v>1040.81</v>
          </cell>
          <cell r="R47">
            <v>8.31</v>
          </cell>
          <cell r="S47">
            <v>1251.05</v>
          </cell>
          <cell r="T47">
            <v>9.99</v>
          </cell>
        </row>
        <row r="48">
          <cell r="B48" t="str">
            <v>TON</v>
          </cell>
          <cell r="C48" t="str">
            <v>Tonga</v>
          </cell>
          <cell r="D48">
            <v>1303.32</v>
          </cell>
          <cell r="E48">
            <v>3.35</v>
          </cell>
          <cell r="F48">
            <v>2.57</v>
          </cell>
          <cell r="G48">
            <v>12.66</v>
          </cell>
          <cell r="H48">
            <v>0.97</v>
          </cell>
          <cell r="I48">
            <v>29.58</v>
          </cell>
          <cell r="J48">
            <v>2.27</v>
          </cell>
          <cell r="K48">
            <v>50.95</v>
          </cell>
          <cell r="L48">
            <v>3.91</v>
          </cell>
          <cell r="M48">
            <v>93.2</v>
          </cell>
          <cell r="N48">
            <v>7.15</v>
          </cell>
          <cell r="O48">
            <v>139.87</v>
          </cell>
          <cell r="P48">
            <v>10.73</v>
          </cell>
          <cell r="Q48">
            <v>191.47</v>
          </cell>
          <cell r="R48">
            <v>14.69</v>
          </cell>
          <cell r="S48">
            <v>222.09</v>
          </cell>
          <cell r="T48">
            <v>17.04</v>
          </cell>
        </row>
        <row r="49">
          <cell r="B49" t="str">
            <v>TUV</v>
          </cell>
          <cell r="C49" t="str">
            <v>Tuvalu</v>
          </cell>
          <cell r="D49">
            <v>123.265</v>
          </cell>
          <cell r="E49" t="str">
            <v>---</v>
          </cell>
          <cell r="F49" t="str">
            <v>---</v>
          </cell>
          <cell r="G49" t="str">
            <v>---</v>
          </cell>
          <cell r="H49" t="str">
            <v>---</v>
          </cell>
          <cell r="I49" t="str">
            <v>---</v>
          </cell>
          <cell r="J49" t="str">
            <v>---</v>
          </cell>
          <cell r="K49" t="str">
            <v>---</v>
          </cell>
          <cell r="L49" t="str">
            <v>---</v>
          </cell>
          <cell r="M49" t="str">
            <v>---</v>
          </cell>
          <cell r="N49" t="str">
            <v>---</v>
          </cell>
          <cell r="O49" t="str">
            <v>---</v>
          </cell>
          <cell r="P49" t="str">
            <v>---</v>
          </cell>
          <cell r="Q49" t="str">
            <v>---</v>
          </cell>
          <cell r="R49" t="str">
            <v>---</v>
          </cell>
          <cell r="S49" t="str">
            <v>---</v>
          </cell>
          <cell r="T49" t="str">
            <v>---</v>
          </cell>
        </row>
        <row r="50">
          <cell r="B50" t="str">
            <v>TWN</v>
          </cell>
          <cell r="C50" t="str">
            <v>Taiwan</v>
          </cell>
          <cell r="D50">
            <v>1680400</v>
          </cell>
          <cell r="E50">
            <v>2702.02</v>
          </cell>
          <cell r="F50">
            <v>1.61</v>
          </cell>
          <cell r="G50">
            <v>6623.21</v>
          </cell>
          <cell r="H50">
            <v>0.39</v>
          </cell>
          <cell r="I50">
            <v>14837.15</v>
          </cell>
          <cell r="J50">
            <v>0.88</v>
          </cell>
          <cell r="K50">
            <v>24720</v>
          </cell>
          <cell r="L50">
            <v>1.47</v>
          </cell>
          <cell r="M50">
            <v>43052.12</v>
          </cell>
          <cell r="N50">
            <v>2.56</v>
          </cell>
          <cell r="O50">
            <v>60744.959999999999</v>
          </cell>
          <cell r="P50">
            <v>3.61</v>
          </cell>
          <cell r="Q50">
            <v>80400</v>
          </cell>
          <cell r="R50">
            <v>4.78</v>
          </cell>
          <cell r="S50">
            <v>90931.79</v>
          </cell>
          <cell r="T50">
            <v>5.41</v>
          </cell>
        </row>
        <row r="51">
          <cell r="B51" t="str">
            <v>UZB</v>
          </cell>
          <cell r="C51" t="str">
            <v>Uzbekistan</v>
          </cell>
          <cell r="D51">
            <v>151891</v>
          </cell>
          <cell r="E51">
            <v>225.05</v>
          </cell>
          <cell r="F51">
            <v>1.48</v>
          </cell>
          <cell r="G51">
            <v>495.37</v>
          </cell>
          <cell r="H51">
            <v>0.33</v>
          </cell>
          <cell r="I51">
            <v>1141.8900000000001</v>
          </cell>
          <cell r="J51">
            <v>0.75</v>
          </cell>
          <cell r="K51">
            <v>2104.9</v>
          </cell>
          <cell r="L51">
            <v>1.39</v>
          </cell>
          <cell r="M51">
            <v>4536.34</v>
          </cell>
          <cell r="N51">
            <v>2.99</v>
          </cell>
          <cell r="O51">
            <v>7508.98</v>
          </cell>
          <cell r="P51">
            <v>4.9400000000000004</v>
          </cell>
          <cell r="Q51">
            <v>11434.19</v>
          </cell>
          <cell r="R51">
            <v>7.53</v>
          </cell>
          <cell r="S51">
            <v>13775.31</v>
          </cell>
          <cell r="T51">
            <v>9.07</v>
          </cell>
        </row>
        <row r="52">
          <cell r="B52" t="str">
            <v>VNM</v>
          </cell>
          <cell r="C52" t="str">
            <v>Vietnam</v>
          </cell>
          <cell r="D52">
            <v>487574</v>
          </cell>
          <cell r="E52" t="str">
            <v>---</v>
          </cell>
          <cell r="F52" t="str">
            <v>---</v>
          </cell>
          <cell r="G52" t="str">
            <v>---</v>
          </cell>
          <cell r="H52" t="str">
            <v>---</v>
          </cell>
          <cell r="I52" t="str">
            <v>---</v>
          </cell>
          <cell r="J52" t="str">
            <v>---</v>
          </cell>
          <cell r="K52" t="str">
            <v>---</v>
          </cell>
          <cell r="L52" t="str">
            <v>---</v>
          </cell>
          <cell r="M52" t="str">
            <v>---</v>
          </cell>
          <cell r="N52" t="str">
            <v>---</v>
          </cell>
          <cell r="O52" t="str">
            <v>---</v>
          </cell>
          <cell r="P52" t="str">
            <v>---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</row>
        <row r="53">
          <cell r="B53" t="str">
            <v>VUT</v>
          </cell>
          <cell r="C53" t="str">
            <v>Vanuatu</v>
          </cell>
          <cell r="D53">
            <v>2809.61</v>
          </cell>
          <cell r="E53">
            <v>7.65</v>
          </cell>
          <cell r="F53">
            <v>2.72</v>
          </cell>
          <cell r="G53">
            <v>31.33</v>
          </cell>
          <cell r="H53">
            <v>1.1200000000000001</v>
          </cell>
          <cell r="I53">
            <v>63.49</v>
          </cell>
          <cell r="J53">
            <v>2.2599999999999998</v>
          </cell>
          <cell r="K53">
            <v>94.78</v>
          </cell>
          <cell r="L53">
            <v>3.37</v>
          </cell>
          <cell r="M53">
            <v>146.05000000000001</v>
          </cell>
          <cell r="N53">
            <v>5.2</v>
          </cell>
          <cell r="O53">
            <v>188.98</v>
          </cell>
          <cell r="P53">
            <v>6.73</v>
          </cell>
          <cell r="Q53">
            <v>224.75</v>
          </cell>
          <cell r="R53">
            <v>8</v>
          </cell>
          <cell r="S53">
            <v>246.83</v>
          </cell>
          <cell r="T53">
            <v>8.7899999999999991</v>
          </cell>
        </row>
        <row r="54">
          <cell r="B54" t="str">
            <v>WSM</v>
          </cell>
          <cell r="C54" t="str">
            <v>Samoa</v>
          </cell>
          <cell r="D54">
            <v>1930.49</v>
          </cell>
          <cell r="E54">
            <v>0.4</v>
          </cell>
          <cell r="F54">
            <v>0.21</v>
          </cell>
          <cell r="G54">
            <v>0.39</v>
          </cell>
          <cell r="H54">
            <v>0.02</v>
          </cell>
          <cell r="I54">
            <v>2.46</v>
          </cell>
          <cell r="J54">
            <v>0.13</v>
          </cell>
          <cell r="K54">
            <v>7.18</v>
          </cell>
          <cell r="L54">
            <v>0.37</v>
          </cell>
          <cell r="M54">
            <v>21.09</v>
          </cell>
          <cell r="N54">
            <v>1.0900000000000001</v>
          </cell>
          <cell r="O54">
            <v>39.03</v>
          </cell>
          <cell r="P54">
            <v>2.02</v>
          </cell>
          <cell r="Q54">
            <v>63.67</v>
          </cell>
          <cell r="R54">
            <v>3.3</v>
          </cell>
          <cell r="S54">
            <v>81.13</v>
          </cell>
          <cell r="T54">
            <v>4.2</v>
          </cell>
        </row>
        <row r="55">
          <cell r="B55" t="str">
            <v>BWA</v>
          </cell>
          <cell r="C55" t="str">
            <v>Botswana</v>
          </cell>
          <cell r="D55">
            <v>90628.6</v>
          </cell>
          <cell r="E55">
            <v>31.51</v>
          </cell>
          <cell r="F55">
            <v>0.35</v>
          </cell>
          <cell r="G55">
            <v>72.72</v>
          </cell>
          <cell r="H55">
            <v>0.08</v>
          </cell>
          <cell r="I55">
            <v>159.74</v>
          </cell>
          <cell r="J55">
            <v>0.18</v>
          </cell>
          <cell r="K55">
            <v>299.5</v>
          </cell>
          <cell r="L55">
            <v>0.33</v>
          </cell>
          <cell r="M55">
            <v>646.23</v>
          </cell>
          <cell r="N55">
            <v>0.71</v>
          </cell>
          <cell r="O55">
            <v>1093.92</v>
          </cell>
          <cell r="P55">
            <v>1.21</v>
          </cell>
          <cell r="Q55">
            <v>1722.37</v>
          </cell>
          <cell r="R55">
            <v>1.9</v>
          </cell>
          <cell r="S55">
            <v>2171.5500000000002</v>
          </cell>
          <cell r="T55">
            <v>2.4</v>
          </cell>
        </row>
        <row r="56">
          <cell r="B56" t="str">
            <v>NAM</v>
          </cell>
          <cell r="C56" t="str">
            <v>Namibia</v>
          </cell>
          <cell r="D56">
            <v>42062.7</v>
          </cell>
          <cell r="E56">
            <v>3.39</v>
          </cell>
          <cell r="F56">
            <v>0.08</v>
          </cell>
          <cell r="G56">
            <v>9.7799999999999994</v>
          </cell>
          <cell r="H56">
            <v>0.02</v>
          </cell>
          <cell r="I56">
            <v>24.85</v>
          </cell>
          <cell r="J56">
            <v>0.06</v>
          </cell>
          <cell r="K56">
            <v>48.57</v>
          </cell>
          <cell r="L56">
            <v>0.12</v>
          </cell>
          <cell r="M56">
            <v>120.55</v>
          </cell>
          <cell r="N56">
            <v>0.28999999999999998</v>
          </cell>
          <cell r="O56">
            <v>232.21</v>
          </cell>
          <cell r="P56">
            <v>0.55000000000000004</v>
          </cell>
          <cell r="Q56">
            <v>416.98</v>
          </cell>
          <cell r="R56">
            <v>0.99</v>
          </cell>
          <cell r="S56">
            <v>562.44000000000005</v>
          </cell>
          <cell r="T56">
            <v>1.34</v>
          </cell>
        </row>
        <row r="57">
          <cell r="B57" t="str">
            <v>COG</v>
          </cell>
          <cell r="C57" t="str">
            <v>Congo</v>
          </cell>
          <cell r="D57">
            <v>69047.7</v>
          </cell>
          <cell r="E57">
            <v>0.99</v>
          </cell>
          <cell r="F57">
            <v>0.01</v>
          </cell>
          <cell r="G57">
            <v>3.37</v>
          </cell>
          <cell r="H57">
            <v>0</v>
          </cell>
          <cell r="I57">
            <v>9.77</v>
          </cell>
          <cell r="J57">
            <v>0.01</v>
          </cell>
          <cell r="K57">
            <v>18.100000000000001</v>
          </cell>
          <cell r="L57">
            <v>0.03</v>
          </cell>
          <cell r="M57">
            <v>38.520000000000003</v>
          </cell>
          <cell r="N57">
            <v>0.06</v>
          </cell>
          <cell r="O57">
            <v>65.86</v>
          </cell>
          <cell r="P57">
            <v>0.1</v>
          </cell>
          <cell r="Q57">
            <v>109.17</v>
          </cell>
          <cell r="R57">
            <v>0.16</v>
          </cell>
          <cell r="S57">
            <v>143.19999999999999</v>
          </cell>
          <cell r="T57">
            <v>0.21</v>
          </cell>
        </row>
        <row r="58">
          <cell r="B58" t="str">
            <v>AGO</v>
          </cell>
          <cell r="C58" t="str">
            <v>Angola</v>
          </cell>
          <cell r="D58">
            <v>176183</v>
          </cell>
          <cell r="E58">
            <v>4.5999999999999996</v>
          </cell>
          <cell r="F58">
            <v>0.03</v>
          </cell>
          <cell r="G58">
            <v>11.01</v>
          </cell>
          <cell r="H58">
            <v>0.01</v>
          </cell>
          <cell r="I58">
            <v>35.659999999999997</v>
          </cell>
          <cell r="J58">
            <v>0.02</v>
          </cell>
          <cell r="K58">
            <v>67.930000000000007</v>
          </cell>
          <cell r="L58">
            <v>0.04</v>
          </cell>
          <cell r="M58">
            <v>166.9</v>
          </cell>
          <cell r="N58">
            <v>0.09</v>
          </cell>
          <cell r="O58">
            <v>332.88</v>
          </cell>
          <cell r="P58">
            <v>0.19</v>
          </cell>
          <cell r="Q58">
            <v>639.83000000000004</v>
          </cell>
          <cell r="R58">
            <v>0.36</v>
          </cell>
          <cell r="S58">
            <v>902.12</v>
          </cell>
          <cell r="T58">
            <v>0.51</v>
          </cell>
        </row>
        <row r="59">
          <cell r="B59" t="str">
            <v>LSO</v>
          </cell>
          <cell r="C59" t="str">
            <v>Lesotho</v>
          </cell>
          <cell r="D59">
            <v>17938</v>
          </cell>
          <cell r="E59">
            <v>15.77</v>
          </cell>
          <cell r="F59">
            <v>0.88</v>
          </cell>
          <cell r="G59">
            <v>35.15</v>
          </cell>
          <cell r="H59">
            <v>0.2</v>
          </cell>
          <cell r="I59">
            <v>88.11</v>
          </cell>
          <cell r="J59">
            <v>0.49</v>
          </cell>
          <cell r="K59">
            <v>177.88</v>
          </cell>
          <cell r="L59">
            <v>0.99</v>
          </cell>
          <cell r="M59">
            <v>404.94</v>
          </cell>
          <cell r="N59">
            <v>2.2599999999999998</v>
          </cell>
          <cell r="O59">
            <v>696.13</v>
          </cell>
          <cell r="P59">
            <v>3.88</v>
          </cell>
          <cell r="Q59">
            <v>1099.58</v>
          </cell>
          <cell r="R59">
            <v>6.13</v>
          </cell>
          <cell r="S59">
            <v>1371.56</v>
          </cell>
          <cell r="T59">
            <v>7.65</v>
          </cell>
        </row>
        <row r="60">
          <cell r="B60" t="str">
            <v>CMR</v>
          </cell>
          <cell r="C60" t="str">
            <v>Cameroon</v>
          </cell>
          <cell r="D60">
            <v>81683.7</v>
          </cell>
          <cell r="E60">
            <v>9.8800000000000008</v>
          </cell>
          <cell r="F60">
            <v>0.12</v>
          </cell>
          <cell r="G60">
            <v>23.02</v>
          </cell>
          <cell r="H60">
            <v>0.03</v>
          </cell>
          <cell r="I60">
            <v>65.3</v>
          </cell>
          <cell r="J60">
            <v>0.08</v>
          </cell>
          <cell r="K60">
            <v>139</v>
          </cell>
          <cell r="L60">
            <v>0.17</v>
          </cell>
          <cell r="M60">
            <v>415.93</v>
          </cell>
          <cell r="N60">
            <v>0.51</v>
          </cell>
          <cell r="O60">
            <v>878.01</v>
          </cell>
          <cell r="P60">
            <v>1.07</v>
          </cell>
          <cell r="Q60">
            <v>1630.88</v>
          </cell>
          <cell r="R60">
            <v>2</v>
          </cell>
          <cell r="S60">
            <v>2197.7399999999998</v>
          </cell>
          <cell r="T60">
            <v>2.69</v>
          </cell>
        </row>
        <row r="61">
          <cell r="B61" t="str">
            <v>DJI</v>
          </cell>
          <cell r="C61" t="str">
            <v>Djibouti</v>
          </cell>
          <cell r="D61">
            <v>4744.66</v>
          </cell>
          <cell r="E61">
            <v>2.95</v>
          </cell>
          <cell r="F61">
            <v>0.62</v>
          </cell>
          <cell r="G61">
            <v>4.21</v>
          </cell>
          <cell r="H61">
            <v>0.09</v>
          </cell>
          <cell r="I61">
            <v>19.78</v>
          </cell>
          <cell r="J61">
            <v>0.42</v>
          </cell>
          <cell r="K61">
            <v>53.01</v>
          </cell>
          <cell r="L61">
            <v>1.1200000000000001</v>
          </cell>
          <cell r="M61">
            <v>143.68</v>
          </cell>
          <cell r="N61">
            <v>3.03</v>
          </cell>
          <cell r="O61">
            <v>254.48</v>
          </cell>
          <cell r="P61">
            <v>5.36</v>
          </cell>
          <cell r="Q61">
            <v>406.29</v>
          </cell>
          <cell r="R61">
            <v>8.56</v>
          </cell>
          <cell r="S61">
            <v>513.45000000000005</v>
          </cell>
          <cell r="T61">
            <v>10.82</v>
          </cell>
        </row>
        <row r="62">
          <cell r="B62" t="str">
            <v>KEN</v>
          </cell>
          <cell r="C62" t="str">
            <v>Kenya</v>
          </cell>
          <cell r="D62">
            <v>98382.7</v>
          </cell>
          <cell r="E62">
            <v>12.57</v>
          </cell>
          <cell r="F62">
            <v>0.13</v>
          </cell>
          <cell r="G62">
            <v>24.22</v>
          </cell>
          <cell r="H62">
            <v>0.02</v>
          </cell>
          <cell r="I62">
            <v>55.4</v>
          </cell>
          <cell r="J62">
            <v>0.06</v>
          </cell>
          <cell r="K62">
            <v>116.34</v>
          </cell>
          <cell r="L62">
            <v>0.12</v>
          </cell>
          <cell r="M62">
            <v>337.15</v>
          </cell>
          <cell r="N62">
            <v>0.34</v>
          </cell>
          <cell r="O62">
            <v>724.57</v>
          </cell>
          <cell r="P62">
            <v>0.74</v>
          </cell>
          <cell r="Q62">
            <v>1433.51</v>
          </cell>
          <cell r="R62">
            <v>1.46</v>
          </cell>
          <cell r="S62">
            <v>2019.99</v>
          </cell>
          <cell r="T62">
            <v>2.0499999999999998</v>
          </cell>
        </row>
        <row r="63">
          <cell r="B63" t="str">
            <v>ERI</v>
          </cell>
          <cell r="C63" t="str">
            <v>Eritrea</v>
          </cell>
          <cell r="D63">
            <v>9081.7900000000009</v>
          </cell>
          <cell r="E63">
            <v>0.71</v>
          </cell>
          <cell r="F63">
            <v>0.08</v>
          </cell>
          <cell r="G63">
            <v>1.01</v>
          </cell>
          <cell r="H63">
            <v>0.01</v>
          </cell>
          <cell r="I63">
            <v>2.84</v>
          </cell>
          <cell r="J63">
            <v>0.03</v>
          </cell>
          <cell r="K63">
            <v>6.67</v>
          </cell>
          <cell r="L63">
            <v>7.0000000000000007E-2</v>
          </cell>
          <cell r="M63">
            <v>19.64</v>
          </cell>
          <cell r="N63">
            <v>0.22</v>
          </cell>
          <cell r="O63">
            <v>41.9</v>
          </cell>
          <cell r="P63">
            <v>0.46</v>
          </cell>
          <cell r="Q63">
            <v>83.9</v>
          </cell>
          <cell r="R63">
            <v>0.92</v>
          </cell>
          <cell r="S63">
            <v>119.87</v>
          </cell>
          <cell r="T63">
            <v>1.32</v>
          </cell>
        </row>
        <row r="64">
          <cell r="B64" t="str">
            <v>GAB</v>
          </cell>
          <cell r="C64" t="str">
            <v>Gabon</v>
          </cell>
          <cell r="D64">
            <v>120252</v>
          </cell>
          <cell r="E64">
            <v>2.9</v>
          </cell>
          <cell r="F64">
            <v>0.02</v>
          </cell>
          <cell r="G64">
            <v>10.18</v>
          </cell>
          <cell r="H64">
            <v>0.01</v>
          </cell>
          <cell r="I64">
            <v>26.18</v>
          </cell>
          <cell r="J64">
            <v>0.02</v>
          </cell>
          <cell r="K64">
            <v>45.63</v>
          </cell>
          <cell r="L64">
            <v>0.04</v>
          </cell>
          <cell r="M64">
            <v>94.22</v>
          </cell>
          <cell r="N64">
            <v>0.08</v>
          </cell>
          <cell r="O64">
            <v>173.19</v>
          </cell>
          <cell r="P64">
            <v>0.14000000000000001</v>
          </cell>
          <cell r="Q64">
            <v>315.56</v>
          </cell>
          <cell r="R64">
            <v>0.26</v>
          </cell>
          <cell r="S64">
            <v>442.46</v>
          </cell>
          <cell r="T64">
            <v>0.37</v>
          </cell>
        </row>
        <row r="65">
          <cell r="B65" t="str">
            <v>COM</v>
          </cell>
          <cell r="C65" t="str">
            <v>Comoros</v>
          </cell>
          <cell r="D65">
            <v>1426.14</v>
          </cell>
          <cell r="E65">
            <v>0.25</v>
          </cell>
          <cell r="F65">
            <v>0.17</v>
          </cell>
          <cell r="G65">
            <v>0.28000000000000003</v>
          </cell>
          <cell r="H65">
            <v>0.02</v>
          </cell>
          <cell r="I65">
            <v>0.72</v>
          </cell>
          <cell r="J65">
            <v>0.05</v>
          </cell>
          <cell r="K65">
            <v>1.92</v>
          </cell>
          <cell r="L65">
            <v>0.13</v>
          </cell>
          <cell r="M65">
            <v>7.77</v>
          </cell>
          <cell r="N65">
            <v>0.54</v>
          </cell>
          <cell r="O65">
            <v>20.22</v>
          </cell>
          <cell r="P65">
            <v>1.42</v>
          </cell>
          <cell r="Q65">
            <v>44.85</v>
          </cell>
          <cell r="R65">
            <v>3.15</v>
          </cell>
          <cell r="S65">
            <v>66.33</v>
          </cell>
          <cell r="T65">
            <v>4.6500000000000004</v>
          </cell>
        </row>
        <row r="66">
          <cell r="B66" t="str">
            <v>GNB</v>
          </cell>
          <cell r="C66" t="str">
            <v>Guinea-Bissau</v>
          </cell>
          <cell r="D66">
            <v>2029.35</v>
          </cell>
          <cell r="E66">
            <v>0.06</v>
          </cell>
          <cell r="F66">
            <v>0.03</v>
          </cell>
          <cell r="G66" t="str">
            <v>---</v>
          </cell>
          <cell r="H66" t="str">
            <v>---</v>
          </cell>
          <cell r="I66">
            <v>0.27</v>
          </cell>
          <cell r="J66">
            <v>0.01</v>
          </cell>
          <cell r="K66">
            <v>0.83</v>
          </cell>
          <cell r="L66">
            <v>0.04</v>
          </cell>
          <cell r="M66">
            <v>2.12</v>
          </cell>
          <cell r="N66">
            <v>0.1</v>
          </cell>
          <cell r="O66">
            <v>4.0599999999999996</v>
          </cell>
          <cell r="P66">
            <v>0.2</v>
          </cell>
          <cell r="Q66">
            <v>8.5399999999999991</v>
          </cell>
          <cell r="R66">
            <v>0.42</v>
          </cell>
          <cell r="S66">
            <v>13.4</v>
          </cell>
          <cell r="T66">
            <v>0.66</v>
          </cell>
        </row>
        <row r="67">
          <cell r="B67" t="str">
            <v>GHA</v>
          </cell>
          <cell r="C67" t="str">
            <v>Ghana</v>
          </cell>
          <cell r="D67">
            <v>74174</v>
          </cell>
          <cell r="E67" t="str">
            <v>---</v>
          </cell>
          <cell r="F67" t="str">
            <v>---</v>
          </cell>
          <cell r="G67" t="str">
            <v>---</v>
          </cell>
          <cell r="H67" t="str">
            <v>---</v>
          </cell>
          <cell r="I67" t="str">
            <v>---</v>
          </cell>
          <cell r="J67" t="str">
            <v>---</v>
          </cell>
          <cell r="K67" t="str">
            <v>---</v>
          </cell>
          <cell r="L67" t="str">
            <v>---</v>
          </cell>
          <cell r="M67" t="str">
            <v>---</v>
          </cell>
          <cell r="N67" t="str">
            <v>---</v>
          </cell>
          <cell r="O67" t="str">
            <v>---</v>
          </cell>
          <cell r="P67" t="str">
            <v>---</v>
          </cell>
          <cell r="Q67" t="str">
            <v>---</v>
          </cell>
          <cell r="R67" t="str">
            <v>---</v>
          </cell>
          <cell r="S67" t="str">
            <v>---</v>
          </cell>
          <cell r="T67" t="str">
            <v>---</v>
          </cell>
        </row>
        <row r="68">
          <cell r="B68" t="str">
            <v>BEN</v>
          </cell>
          <cell r="C68" t="str">
            <v>Benin</v>
          </cell>
          <cell r="D68">
            <v>21971.9</v>
          </cell>
          <cell r="E68">
            <v>0.23</v>
          </cell>
          <cell r="F68">
            <v>0.01</v>
          </cell>
          <cell r="G68" t="str">
            <v>---</v>
          </cell>
          <cell r="H68" t="str">
            <v>---</v>
          </cell>
          <cell r="I68">
            <v>0.22</v>
          </cell>
          <cell r="J68">
            <v>0</v>
          </cell>
          <cell r="K68">
            <v>3.44</v>
          </cell>
          <cell r="L68">
            <v>0.02</v>
          </cell>
          <cell r="M68">
            <v>11.38</v>
          </cell>
          <cell r="N68">
            <v>0.05</v>
          </cell>
          <cell r="O68">
            <v>20.36</v>
          </cell>
          <cell r="P68">
            <v>0.09</v>
          </cell>
          <cell r="Q68">
            <v>34.96</v>
          </cell>
          <cell r="R68">
            <v>0.16</v>
          </cell>
          <cell r="S68">
            <v>48.06</v>
          </cell>
          <cell r="T68">
            <v>0.22</v>
          </cell>
        </row>
        <row r="69">
          <cell r="B69" t="str">
            <v>BFA</v>
          </cell>
          <cell r="C69" t="str">
            <v>Burkina Faso</v>
          </cell>
          <cell r="D69">
            <v>24689.4</v>
          </cell>
          <cell r="E69" t="str">
            <v>---</v>
          </cell>
          <cell r="F69" t="str">
            <v>---</v>
          </cell>
          <cell r="G69" t="str">
            <v>---</v>
          </cell>
          <cell r="H69" t="str">
            <v>---</v>
          </cell>
          <cell r="I69" t="str">
            <v>---</v>
          </cell>
          <cell r="J69" t="str">
            <v>---</v>
          </cell>
          <cell r="K69" t="str">
            <v>---</v>
          </cell>
          <cell r="L69" t="str">
            <v>---</v>
          </cell>
          <cell r="M69" t="str">
            <v>---</v>
          </cell>
          <cell r="N69" t="str">
            <v>---</v>
          </cell>
          <cell r="O69" t="str">
            <v>---</v>
          </cell>
          <cell r="P69" t="str">
            <v>---</v>
          </cell>
          <cell r="Q69" t="str">
            <v>---</v>
          </cell>
          <cell r="R69" t="str">
            <v>---</v>
          </cell>
          <cell r="S69" t="str">
            <v>---</v>
          </cell>
          <cell r="T69" t="str">
            <v>---</v>
          </cell>
        </row>
        <row r="70">
          <cell r="B70" t="str">
            <v>MYT</v>
          </cell>
          <cell r="C70" t="str">
            <v>Mayotte</v>
          </cell>
          <cell r="D70">
            <v>6949.04</v>
          </cell>
          <cell r="E70">
            <v>1.79</v>
          </cell>
          <cell r="F70">
            <v>0.26</v>
          </cell>
          <cell r="G70">
            <v>1.77</v>
          </cell>
          <cell r="H70">
            <v>0.03</v>
          </cell>
          <cell r="I70">
            <v>4.04</v>
          </cell>
          <cell r="J70">
            <v>0.06</v>
          </cell>
          <cell r="K70">
            <v>8.01</v>
          </cell>
          <cell r="L70">
            <v>0.12</v>
          </cell>
          <cell r="M70">
            <v>29.76</v>
          </cell>
          <cell r="N70">
            <v>0.43</v>
          </cell>
          <cell r="O70">
            <v>96.32</v>
          </cell>
          <cell r="P70">
            <v>1.39</v>
          </cell>
          <cell r="Q70">
            <v>299.93</v>
          </cell>
          <cell r="R70">
            <v>4.32</v>
          </cell>
          <cell r="S70">
            <v>514.16999999999996</v>
          </cell>
          <cell r="T70">
            <v>7.4</v>
          </cell>
        </row>
        <row r="71">
          <cell r="B71" t="str">
            <v>MRT</v>
          </cell>
          <cell r="C71" t="str">
            <v>Mauritania</v>
          </cell>
          <cell r="D71">
            <v>11985.5</v>
          </cell>
          <cell r="E71">
            <v>0.22</v>
          </cell>
          <cell r="F71">
            <v>0.02</v>
          </cell>
          <cell r="G71">
            <v>0.45</v>
          </cell>
          <cell r="H71">
            <v>0</v>
          </cell>
          <cell r="I71">
            <v>2.16</v>
          </cell>
          <cell r="J71">
            <v>0.02</v>
          </cell>
          <cell r="K71">
            <v>4.25</v>
          </cell>
          <cell r="L71">
            <v>0.04</v>
          </cell>
          <cell r="M71">
            <v>9.5</v>
          </cell>
          <cell r="N71">
            <v>0.08</v>
          </cell>
          <cell r="O71">
            <v>17.489999999999998</v>
          </cell>
          <cell r="P71">
            <v>0.15</v>
          </cell>
          <cell r="Q71">
            <v>31.08</v>
          </cell>
          <cell r="R71">
            <v>0.26</v>
          </cell>
          <cell r="S71">
            <v>42.09</v>
          </cell>
          <cell r="T71">
            <v>0.35</v>
          </cell>
        </row>
        <row r="72">
          <cell r="B72" t="str">
            <v>CPV</v>
          </cell>
          <cell r="C72" t="str">
            <v>Cape Verde</v>
          </cell>
          <cell r="D72">
            <v>7137.79</v>
          </cell>
          <cell r="E72" t="str">
            <v>---</v>
          </cell>
          <cell r="F72" t="str">
            <v>---</v>
          </cell>
          <cell r="G72" t="str">
            <v>---</v>
          </cell>
          <cell r="H72" t="str">
            <v>---</v>
          </cell>
          <cell r="I72" t="str">
            <v>---</v>
          </cell>
          <cell r="J72" t="str">
            <v>---</v>
          </cell>
          <cell r="K72" t="str">
            <v>---</v>
          </cell>
          <cell r="L72" t="str">
            <v>---</v>
          </cell>
          <cell r="M72" t="str">
            <v>---</v>
          </cell>
          <cell r="N72" t="str">
            <v>---</v>
          </cell>
          <cell r="O72" t="str">
            <v>---</v>
          </cell>
          <cell r="P72" t="str">
            <v>---</v>
          </cell>
          <cell r="Q72" t="str">
            <v>---</v>
          </cell>
          <cell r="R72" t="str">
            <v>---</v>
          </cell>
          <cell r="S72" t="str">
            <v>---</v>
          </cell>
          <cell r="T72" t="str">
            <v>---</v>
          </cell>
        </row>
        <row r="73">
          <cell r="B73" t="str">
            <v>BDI</v>
          </cell>
          <cell r="C73" t="str">
            <v>Burundi</v>
          </cell>
          <cell r="D73">
            <v>3616.17</v>
          </cell>
          <cell r="E73">
            <v>3.87</v>
          </cell>
          <cell r="F73">
            <v>1.07</v>
          </cell>
          <cell r="G73">
            <v>7.55</v>
          </cell>
          <cell r="H73">
            <v>0.21</v>
          </cell>
          <cell r="I73">
            <v>20.95</v>
          </cell>
          <cell r="J73">
            <v>0.57999999999999996</v>
          </cell>
          <cell r="K73">
            <v>48.99</v>
          </cell>
          <cell r="L73">
            <v>1.35</v>
          </cell>
          <cell r="M73">
            <v>136.29</v>
          </cell>
          <cell r="N73">
            <v>3.77</v>
          </cell>
          <cell r="O73">
            <v>257.14999999999998</v>
          </cell>
          <cell r="P73">
            <v>7.11</v>
          </cell>
          <cell r="Q73">
            <v>426.39</v>
          </cell>
          <cell r="R73">
            <v>11.79</v>
          </cell>
          <cell r="S73">
            <v>546.02</v>
          </cell>
          <cell r="T73">
            <v>15.1</v>
          </cell>
        </row>
        <row r="74">
          <cell r="B74" t="str">
            <v>STP</v>
          </cell>
          <cell r="C74" t="str">
            <v>Sao Tome And Principe</v>
          </cell>
          <cell r="D74">
            <v>2122.6999999999998</v>
          </cell>
          <cell r="E74">
            <v>0.06</v>
          </cell>
          <cell r="F74">
            <v>0.03</v>
          </cell>
          <cell r="G74">
            <v>0.11</v>
          </cell>
          <cell r="H74">
            <v>0.01</v>
          </cell>
          <cell r="I74">
            <v>0.41</v>
          </cell>
          <cell r="J74">
            <v>0.02</v>
          </cell>
          <cell r="K74">
            <v>0.78</v>
          </cell>
          <cell r="L74">
            <v>0.04</v>
          </cell>
          <cell r="M74">
            <v>1.62</v>
          </cell>
          <cell r="N74">
            <v>0.08</v>
          </cell>
          <cell r="O74">
            <v>2.92</v>
          </cell>
          <cell r="P74">
            <v>0.14000000000000001</v>
          </cell>
          <cell r="Q74">
            <v>6.04</v>
          </cell>
          <cell r="R74">
            <v>0.28000000000000003</v>
          </cell>
          <cell r="S74">
            <v>9.61</v>
          </cell>
          <cell r="T74">
            <v>0.45</v>
          </cell>
        </row>
        <row r="75">
          <cell r="B75" t="str">
            <v>SYC</v>
          </cell>
          <cell r="C75" t="str">
            <v>Seychelles</v>
          </cell>
          <cell r="D75">
            <v>6234.98</v>
          </cell>
          <cell r="E75" t="str">
            <v>---</v>
          </cell>
          <cell r="F75" t="str">
            <v>---</v>
          </cell>
          <cell r="G75" t="str">
            <v>---</v>
          </cell>
          <cell r="H75" t="str">
            <v>---</v>
          </cell>
          <cell r="I75" t="str">
            <v>---</v>
          </cell>
          <cell r="J75" t="str">
            <v>---</v>
          </cell>
          <cell r="K75" t="str">
            <v>---</v>
          </cell>
          <cell r="L75" t="str">
            <v>---</v>
          </cell>
          <cell r="M75" t="str">
            <v>---</v>
          </cell>
          <cell r="N75" t="str">
            <v>---</v>
          </cell>
          <cell r="O75" t="str">
            <v>---</v>
          </cell>
          <cell r="P75" t="str">
            <v>---</v>
          </cell>
          <cell r="Q75" t="str">
            <v>---</v>
          </cell>
          <cell r="R75" t="str">
            <v>---</v>
          </cell>
          <cell r="S75" t="str">
            <v>---</v>
          </cell>
          <cell r="T75" t="str">
            <v>---</v>
          </cell>
        </row>
        <row r="76">
          <cell r="B76" t="str">
            <v>LBR</v>
          </cell>
          <cell r="C76" t="str">
            <v>Liberia</v>
          </cell>
          <cell r="D76">
            <v>1911.24</v>
          </cell>
          <cell r="E76">
            <v>0.11</v>
          </cell>
          <cell r="F76">
            <v>0.05</v>
          </cell>
          <cell r="G76" t="str">
            <v>---</v>
          </cell>
          <cell r="H76" t="str">
            <v>---</v>
          </cell>
          <cell r="I76">
            <v>0.2</v>
          </cell>
          <cell r="J76">
            <v>0.01</v>
          </cell>
          <cell r="K76">
            <v>1.01</v>
          </cell>
          <cell r="L76">
            <v>0.05</v>
          </cell>
          <cell r="M76">
            <v>3.13</v>
          </cell>
          <cell r="N76">
            <v>0.16</v>
          </cell>
          <cell r="O76">
            <v>7.51</v>
          </cell>
          <cell r="P76">
            <v>0.39</v>
          </cell>
          <cell r="Q76">
            <v>18.100000000000001</v>
          </cell>
          <cell r="R76">
            <v>0.95</v>
          </cell>
          <cell r="S76">
            <v>29.35</v>
          </cell>
          <cell r="T76">
            <v>1.54</v>
          </cell>
        </row>
        <row r="77">
          <cell r="B77" t="str">
            <v>ETH</v>
          </cell>
          <cell r="C77" t="str">
            <v>Ethiopia</v>
          </cell>
          <cell r="D77">
            <v>65598.899999999994</v>
          </cell>
          <cell r="E77">
            <v>2.94</v>
          </cell>
          <cell r="F77">
            <v>0.04</v>
          </cell>
          <cell r="G77">
            <v>6.18</v>
          </cell>
          <cell r="H77">
            <v>0.01</v>
          </cell>
          <cell r="I77">
            <v>19.23</v>
          </cell>
          <cell r="J77">
            <v>0.03</v>
          </cell>
          <cell r="K77">
            <v>42.5</v>
          </cell>
          <cell r="L77">
            <v>0.06</v>
          </cell>
          <cell r="M77">
            <v>103.98</v>
          </cell>
          <cell r="N77">
            <v>0.16</v>
          </cell>
          <cell r="O77">
            <v>179.86</v>
          </cell>
          <cell r="P77">
            <v>0.27</v>
          </cell>
          <cell r="Q77">
            <v>281.33999999999997</v>
          </cell>
          <cell r="R77">
            <v>0.43</v>
          </cell>
          <cell r="S77">
            <v>353.89</v>
          </cell>
          <cell r="T77">
            <v>0.54</v>
          </cell>
        </row>
        <row r="78">
          <cell r="B78" t="str">
            <v>CIV</v>
          </cell>
          <cell r="C78" t="str">
            <v>Ivory Coast</v>
          </cell>
          <cell r="D78">
            <v>45467.6</v>
          </cell>
          <cell r="E78" t="str">
            <v>---</v>
          </cell>
          <cell r="F78" t="str">
            <v>---</v>
          </cell>
          <cell r="G78" t="str">
            <v>---</v>
          </cell>
          <cell r="H78" t="str">
            <v>---</v>
          </cell>
          <cell r="I78" t="str">
            <v>---</v>
          </cell>
          <cell r="J78" t="str">
            <v>---</v>
          </cell>
          <cell r="K78" t="str">
            <v>---</v>
          </cell>
          <cell r="L78" t="str">
            <v>---</v>
          </cell>
          <cell r="M78" t="str">
            <v>---</v>
          </cell>
          <cell r="N78" t="str">
            <v>---</v>
          </cell>
          <cell r="O78" t="str">
            <v>---</v>
          </cell>
          <cell r="P78" t="str">
            <v>---</v>
          </cell>
          <cell r="Q78" t="str">
            <v>---</v>
          </cell>
          <cell r="R78" t="str">
            <v>---</v>
          </cell>
          <cell r="S78" t="str">
            <v>---</v>
          </cell>
          <cell r="T78" t="str">
            <v>---</v>
          </cell>
        </row>
        <row r="79">
          <cell r="B79" t="str">
            <v>NER</v>
          </cell>
          <cell r="C79" t="str">
            <v>Niger</v>
          </cell>
          <cell r="D79">
            <v>12723.5</v>
          </cell>
          <cell r="E79" t="str">
            <v>---</v>
          </cell>
          <cell r="F79" t="str">
            <v>---</v>
          </cell>
          <cell r="G79" t="str">
            <v>---</v>
          </cell>
          <cell r="H79" t="str">
            <v>---</v>
          </cell>
          <cell r="I79" t="str">
            <v>---</v>
          </cell>
          <cell r="J79" t="str">
            <v>---</v>
          </cell>
          <cell r="K79" t="str">
            <v>---</v>
          </cell>
          <cell r="L79" t="str">
            <v>---</v>
          </cell>
          <cell r="M79" t="str">
            <v>---</v>
          </cell>
          <cell r="N79" t="str">
            <v>---</v>
          </cell>
          <cell r="O79" t="str">
            <v>---</v>
          </cell>
          <cell r="P79" t="str">
            <v>---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</row>
        <row r="80">
          <cell r="B80" t="str">
            <v>SWZ</v>
          </cell>
          <cell r="C80" t="str">
            <v>Swaziland</v>
          </cell>
          <cell r="D80">
            <v>13701.2</v>
          </cell>
          <cell r="E80">
            <v>6.99</v>
          </cell>
          <cell r="F80">
            <v>0.51</v>
          </cell>
          <cell r="G80">
            <v>14.71</v>
          </cell>
          <cell r="H80">
            <v>0.11</v>
          </cell>
          <cell r="I80">
            <v>31.02</v>
          </cell>
          <cell r="J80">
            <v>0.23</v>
          </cell>
          <cell r="K80">
            <v>62.15</v>
          </cell>
          <cell r="L80">
            <v>0.45</v>
          </cell>
          <cell r="M80">
            <v>152.53</v>
          </cell>
          <cell r="N80">
            <v>1.1100000000000001</v>
          </cell>
          <cell r="O80">
            <v>290.68</v>
          </cell>
          <cell r="P80">
            <v>2.12</v>
          </cell>
          <cell r="Q80">
            <v>529.84</v>
          </cell>
          <cell r="R80">
            <v>3.87</v>
          </cell>
          <cell r="S80">
            <v>724.61</v>
          </cell>
          <cell r="T80">
            <v>5.29</v>
          </cell>
        </row>
        <row r="81">
          <cell r="B81" t="str">
            <v>MWI</v>
          </cell>
          <cell r="C81" t="str">
            <v>Malawi</v>
          </cell>
          <cell r="D81">
            <v>18357</v>
          </cell>
          <cell r="E81">
            <v>8.1999999999999993</v>
          </cell>
          <cell r="F81">
            <v>0.45</v>
          </cell>
          <cell r="G81">
            <v>17.71</v>
          </cell>
          <cell r="H81">
            <v>0.1</v>
          </cell>
          <cell r="I81">
            <v>55.77</v>
          </cell>
          <cell r="J81">
            <v>0.3</v>
          </cell>
          <cell r="K81">
            <v>129.15</v>
          </cell>
          <cell r="L81">
            <v>0.7</v>
          </cell>
          <cell r="M81">
            <v>326.83</v>
          </cell>
          <cell r="N81">
            <v>1.78</v>
          </cell>
          <cell r="O81">
            <v>588.79</v>
          </cell>
          <cell r="P81">
            <v>3.21</v>
          </cell>
          <cell r="Q81">
            <v>978.67</v>
          </cell>
          <cell r="R81">
            <v>5.33</v>
          </cell>
          <cell r="S81">
            <v>1268.47</v>
          </cell>
          <cell r="T81">
            <v>6.91</v>
          </cell>
        </row>
        <row r="82">
          <cell r="B82" t="str">
            <v>MOZ</v>
          </cell>
          <cell r="C82" t="str">
            <v>Mozambique</v>
          </cell>
          <cell r="D82">
            <v>36409.4</v>
          </cell>
          <cell r="E82">
            <v>7.91</v>
          </cell>
          <cell r="F82">
            <v>0.22</v>
          </cell>
          <cell r="G82">
            <v>18.57</v>
          </cell>
          <cell r="H82">
            <v>0.05</v>
          </cell>
          <cell r="I82">
            <v>43.74</v>
          </cell>
          <cell r="J82">
            <v>0.12</v>
          </cell>
          <cell r="K82">
            <v>83.7</v>
          </cell>
          <cell r="L82">
            <v>0.23</v>
          </cell>
          <cell r="M82">
            <v>178.18</v>
          </cell>
          <cell r="N82">
            <v>0.49</v>
          </cell>
          <cell r="O82">
            <v>289.27</v>
          </cell>
          <cell r="P82">
            <v>0.79</v>
          </cell>
          <cell r="Q82">
            <v>440.09</v>
          </cell>
          <cell r="R82">
            <v>1.21</v>
          </cell>
          <cell r="S82">
            <v>539.72</v>
          </cell>
          <cell r="T82">
            <v>1.48</v>
          </cell>
        </row>
        <row r="83">
          <cell r="B83" t="str">
            <v>MLI</v>
          </cell>
          <cell r="C83" t="str">
            <v>Mali</v>
          </cell>
          <cell r="D83">
            <v>27719.200000000001</v>
          </cell>
          <cell r="E83" t="str">
            <v>---</v>
          </cell>
          <cell r="F83" t="str">
            <v>---</v>
          </cell>
          <cell r="G83" t="str">
            <v>---</v>
          </cell>
          <cell r="H83" t="str">
            <v>---</v>
          </cell>
          <cell r="I83" t="str">
            <v>---</v>
          </cell>
          <cell r="J83" t="str">
            <v>---</v>
          </cell>
          <cell r="K83" t="str">
            <v>---</v>
          </cell>
          <cell r="L83" t="str">
            <v>---</v>
          </cell>
          <cell r="M83" t="str">
            <v>---</v>
          </cell>
          <cell r="N83" t="str">
            <v>---</v>
          </cell>
          <cell r="O83" t="str">
            <v>---</v>
          </cell>
          <cell r="P83" t="str">
            <v>---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</row>
        <row r="84">
          <cell r="B84" t="str">
            <v>MDG</v>
          </cell>
          <cell r="C84" t="str">
            <v>Madagascar</v>
          </cell>
          <cell r="D84">
            <v>23496.400000000001</v>
          </cell>
          <cell r="E84">
            <v>0.57999999999999996</v>
          </cell>
          <cell r="F84">
            <v>0.02</v>
          </cell>
          <cell r="G84">
            <v>1.06</v>
          </cell>
          <cell r="H84">
            <v>0</v>
          </cell>
          <cell r="I84">
            <v>2.93</v>
          </cell>
          <cell r="J84">
            <v>0.01</v>
          </cell>
          <cell r="K84">
            <v>6.15</v>
          </cell>
          <cell r="L84">
            <v>0.03</v>
          </cell>
          <cell r="M84">
            <v>17.71</v>
          </cell>
          <cell r="N84">
            <v>0.08</v>
          </cell>
          <cell r="O84">
            <v>40.5</v>
          </cell>
          <cell r="P84">
            <v>0.17</v>
          </cell>
          <cell r="Q84">
            <v>86.61</v>
          </cell>
          <cell r="R84">
            <v>0.37</v>
          </cell>
          <cell r="S84">
            <v>127.95</v>
          </cell>
          <cell r="T84">
            <v>0.54</v>
          </cell>
        </row>
        <row r="85">
          <cell r="B85" t="str">
            <v>REU</v>
          </cell>
          <cell r="C85" t="str">
            <v>Reunion</v>
          </cell>
          <cell r="D85">
            <v>67897.7</v>
          </cell>
          <cell r="E85" t="str">
            <v>---</v>
          </cell>
          <cell r="F85" t="str">
            <v>---</v>
          </cell>
          <cell r="G85" t="str">
            <v>---</v>
          </cell>
          <cell r="H85" t="str">
            <v>---</v>
          </cell>
          <cell r="I85" t="str">
            <v>---</v>
          </cell>
          <cell r="J85" t="str">
            <v>---</v>
          </cell>
          <cell r="K85" t="str">
            <v>---</v>
          </cell>
          <cell r="L85" t="str">
            <v>---</v>
          </cell>
          <cell r="M85" t="str">
            <v>---</v>
          </cell>
          <cell r="N85" t="str">
            <v>---</v>
          </cell>
          <cell r="O85" t="str">
            <v>---</v>
          </cell>
          <cell r="P85" t="str">
            <v>---</v>
          </cell>
          <cell r="Q85" t="str">
            <v>---</v>
          </cell>
          <cell r="R85" t="str">
            <v>---</v>
          </cell>
          <cell r="S85" t="str">
            <v>---</v>
          </cell>
          <cell r="T85" t="str">
            <v>---</v>
          </cell>
        </row>
        <row r="86">
          <cell r="B86" t="str">
            <v>SDN</v>
          </cell>
          <cell r="C86" t="str">
            <v>Sudan</v>
          </cell>
          <cell r="D86">
            <v>70368.800000000003</v>
          </cell>
          <cell r="E86">
            <v>1.89</v>
          </cell>
          <cell r="F86">
            <v>0.03</v>
          </cell>
          <cell r="G86">
            <v>2.25</v>
          </cell>
          <cell r="H86">
            <v>0</v>
          </cell>
          <cell r="I86">
            <v>6.05</v>
          </cell>
          <cell r="J86">
            <v>0.01</v>
          </cell>
          <cell r="K86">
            <v>16.02</v>
          </cell>
          <cell r="L86">
            <v>0.02</v>
          </cell>
          <cell r="M86">
            <v>45.65</v>
          </cell>
          <cell r="N86">
            <v>0.06</v>
          </cell>
          <cell r="O86">
            <v>102.96</v>
          </cell>
          <cell r="P86">
            <v>0.15</v>
          </cell>
          <cell r="Q86">
            <v>229.41</v>
          </cell>
          <cell r="R86">
            <v>0.33</v>
          </cell>
          <cell r="S86">
            <v>348.2</v>
          </cell>
          <cell r="T86">
            <v>0.49</v>
          </cell>
        </row>
        <row r="87">
          <cell r="B87" t="str">
            <v>SOM</v>
          </cell>
          <cell r="C87" t="str">
            <v>Somalia</v>
          </cell>
          <cell r="D87">
            <v>6408.32</v>
          </cell>
          <cell r="E87">
            <v>0.16</v>
          </cell>
          <cell r="F87">
            <v>0.03</v>
          </cell>
          <cell r="G87">
            <v>0.25</v>
          </cell>
          <cell r="H87">
            <v>0</v>
          </cell>
          <cell r="I87">
            <v>0.75</v>
          </cell>
          <cell r="J87">
            <v>0.01</v>
          </cell>
          <cell r="K87">
            <v>1.79</v>
          </cell>
          <cell r="L87">
            <v>0.03</v>
          </cell>
          <cell r="M87">
            <v>5.1100000000000003</v>
          </cell>
          <cell r="N87">
            <v>0.08</v>
          </cell>
          <cell r="O87">
            <v>10.199999999999999</v>
          </cell>
          <cell r="P87">
            <v>0.16</v>
          </cell>
          <cell r="Q87">
            <v>18.66</v>
          </cell>
          <cell r="R87">
            <v>0.28999999999999998</v>
          </cell>
          <cell r="S87">
            <v>25.22</v>
          </cell>
          <cell r="T87">
            <v>0.39</v>
          </cell>
        </row>
        <row r="88">
          <cell r="B88" t="str">
            <v>RWA</v>
          </cell>
          <cell r="C88" t="str">
            <v>Rwanda</v>
          </cell>
          <cell r="D88">
            <v>13197.4</v>
          </cell>
          <cell r="E88">
            <v>12.68</v>
          </cell>
          <cell r="F88">
            <v>0.96</v>
          </cell>
          <cell r="G88">
            <v>26.41</v>
          </cell>
          <cell r="H88">
            <v>0.2</v>
          </cell>
          <cell r="I88">
            <v>68.88</v>
          </cell>
          <cell r="J88">
            <v>0.52</v>
          </cell>
          <cell r="K88">
            <v>153.63999999999999</v>
          </cell>
          <cell r="L88">
            <v>1.1599999999999999</v>
          </cell>
          <cell r="M88">
            <v>410.19</v>
          </cell>
          <cell r="N88">
            <v>3.11</v>
          </cell>
          <cell r="O88">
            <v>786.3</v>
          </cell>
          <cell r="P88">
            <v>5.96</v>
          </cell>
          <cell r="Q88">
            <v>1340.98</v>
          </cell>
          <cell r="R88">
            <v>10.16</v>
          </cell>
          <cell r="S88">
            <v>1731.99</v>
          </cell>
          <cell r="T88">
            <v>13.12</v>
          </cell>
        </row>
        <row r="89">
          <cell r="B89" t="str">
            <v>SLE</v>
          </cell>
          <cell r="C89" t="str">
            <v>Sierra Leone</v>
          </cell>
          <cell r="D89">
            <v>3031.82</v>
          </cell>
          <cell r="E89">
            <v>0.1</v>
          </cell>
          <cell r="F89">
            <v>0.03</v>
          </cell>
          <cell r="G89" t="str">
            <v>---</v>
          </cell>
          <cell r="H89" t="str">
            <v>---</v>
          </cell>
          <cell r="I89">
            <v>0.73</v>
          </cell>
          <cell r="J89">
            <v>0.02</v>
          </cell>
          <cell r="K89">
            <v>1.72</v>
          </cell>
          <cell r="L89">
            <v>0.06</v>
          </cell>
          <cell r="M89">
            <v>3.9</v>
          </cell>
          <cell r="N89">
            <v>0.13</v>
          </cell>
          <cell r="O89">
            <v>7.16</v>
          </cell>
          <cell r="P89">
            <v>0.24</v>
          </cell>
          <cell r="Q89">
            <v>14.07</v>
          </cell>
          <cell r="R89">
            <v>0.46</v>
          </cell>
          <cell r="S89">
            <v>20.67</v>
          </cell>
          <cell r="T89">
            <v>0.68</v>
          </cell>
        </row>
        <row r="90">
          <cell r="B90" t="str">
            <v>TZA</v>
          </cell>
          <cell r="C90" t="str">
            <v>Tanzania</v>
          </cell>
          <cell r="D90">
            <v>50142.8</v>
          </cell>
          <cell r="E90">
            <v>26.08</v>
          </cell>
          <cell r="F90">
            <v>0.52</v>
          </cell>
          <cell r="G90">
            <v>72.63</v>
          </cell>
          <cell r="H90">
            <v>0.14000000000000001</v>
          </cell>
          <cell r="I90">
            <v>195.2</v>
          </cell>
          <cell r="J90">
            <v>0.39</v>
          </cell>
          <cell r="K90">
            <v>360.96</v>
          </cell>
          <cell r="L90">
            <v>0.72</v>
          </cell>
          <cell r="M90">
            <v>696.33</v>
          </cell>
          <cell r="N90">
            <v>1.39</v>
          </cell>
          <cell r="O90">
            <v>1049.94</v>
          </cell>
          <cell r="P90">
            <v>2.09</v>
          </cell>
          <cell r="Q90">
            <v>1517.17</v>
          </cell>
          <cell r="R90">
            <v>3.03</v>
          </cell>
          <cell r="S90">
            <v>1858.88</v>
          </cell>
          <cell r="T90">
            <v>3.71</v>
          </cell>
        </row>
        <row r="91">
          <cell r="B91" t="str">
            <v>UGA</v>
          </cell>
          <cell r="C91" t="str">
            <v>Uganda</v>
          </cell>
          <cell r="D91">
            <v>43697.1</v>
          </cell>
          <cell r="E91">
            <v>22.14</v>
          </cell>
          <cell r="F91">
            <v>0.51</v>
          </cell>
          <cell r="G91">
            <v>52.06</v>
          </cell>
          <cell r="H91">
            <v>0.12</v>
          </cell>
          <cell r="I91">
            <v>142.63999999999999</v>
          </cell>
          <cell r="J91">
            <v>0.33</v>
          </cell>
          <cell r="K91">
            <v>295.17</v>
          </cell>
          <cell r="L91">
            <v>0.68</v>
          </cell>
          <cell r="M91">
            <v>688.66</v>
          </cell>
          <cell r="N91">
            <v>1.58</v>
          </cell>
          <cell r="O91">
            <v>1153.69</v>
          </cell>
          <cell r="P91">
            <v>2.64</v>
          </cell>
          <cell r="Q91">
            <v>1764.61</v>
          </cell>
          <cell r="R91">
            <v>4.04</v>
          </cell>
          <cell r="S91">
            <v>2194.61</v>
          </cell>
          <cell r="T91">
            <v>5.0199999999999996</v>
          </cell>
        </row>
        <row r="92">
          <cell r="B92" t="str">
            <v>TCD</v>
          </cell>
          <cell r="C92" t="str">
            <v>Chad</v>
          </cell>
          <cell r="D92">
            <v>26745.1</v>
          </cell>
          <cell r="E92" t="str">
            <v>---</v>
          </cell>
          <cell r="F92" t="str">
            <v>---</v>
          </cell>
          <cell r="G92" t="str">
            <v>---</v>
          </cell>
          <cell r="H92" t="str">
            <v>---</v>
          </cell>
          <cell r="I92" t="str">
            <v>---</v>
          </cell>
          <cell r="J92" t="str">
            <v>---</v>
          </cell>
          <cell r="K92" t="str">
            <v>---</v>
          </cell>
          <cell r="L92" t="str">
            <v>---</v>
          </cell>
          <cell r="M92" t="str">
            <v>---</v>
          </cell>
          <cell r="N92" t="str">
            <v>---</v>
          </cell>
          <cell r="O92" t="str">
            <v>---</v>
          </cell>
          <cell r="P92" t="str">
            <v>---</v>
          </cell>
          <cell r="Q92" t="str">
            <v>---</v>
          </cell>
          <cell r="R92" t="str">
            <v>---</v>
          </cell>
          <cell r="S92" t="str">
            <v>---</v>
          </cell>
          <cell r="T92" t="str">
            <v>---</v>
          </cell>
        </row>
        <row r="93">
          <cell r="B93" t="str">
            <v>ZMB</v>
          </cell>
          <cell r="C93" t="str">
            <v>Zambia</v>
          </cell>
          <cell r="D93">
            <v>48954.5</v>
          </cell>
          <cell r="E93">
            <v>17.41</v>
          </cell>
          <cell r="F93">
            <v>0.36</v>
          </cell>
          <cell r="G93">
            <v>50.72</v>
          </cell>
          <cell r="H93">
            <v>0.1</v>
          </cell>
          <cell r="I93">
            <v>129.79</v>
          </cell>
          <cell r="J93">
            <v>0.27</v>
          </cell>
          <cell r="K93">
            <v>247.98</v>
          </cell>
          <cell r="L93">
            <v>0.51</v>
          </cell>
          <cell r="M93">
            <v>510.4</v>
          </cell>
          <cell r="N93">
            <v>1.04</v>
          </cell>
          <cell r="O93">
            <v>806.47</v>
          </cell>
          <cell r="P93">
            <v>1.65</v>
          </cell>
          <cell r="Q93">
            <v>1206.3699999999999</v>
          </cell>
          <cell r="R93">
            <v>2.46</v>
          </cell>
          <cell r="S93">
            <v>1472.02</v>
          </cell>
          <cell r="T93">
            <v>3.01</v>
          </cell>
        </row>
        <row r="94">
          <cell r="B94" t="str">
            <v>ZAF</v>
          </cell>
          <cell r="C94" t="str">
            <v>South Africa</v>
          </cell>
          <cell r="D94">
            <v>1282850</v>
          </cell>
          <cell r="E94">
            <v>601.24</v>
          </cell>
          <cell r="F94">
            <v>0.47</v>
          </cell>
          <cell r="G94">
            <v>1818.38</v>
          </cell>
          <cell r="H94">
            <v>0.14000000000000001</v>
          </cell>
          <cell r="I94">
            <v>4404.29</v>
          </cell>
          <cell r="J94">
            <v>0.34</v>
          </cell>
          <cell r="K94">
            <v>7855.69</v>
          </cell>
          <cell r="L94">
            <v>0.61</v>
          </cell>
          <cell r="M94">
            <v>14900</v>
          </cell>
          <cell r="N94">
            <v>1.1599999999999999</v>
          </cell>
          <cell r="O94">
            <v>21669.34</v>
          </cell>
          <cell r="P94">
            <v>1.69</v>
          </cell>
          <cell r="Q94">
            <v>29601.72</v>
          </cell>
          <cell r="R94">
            <v>2.31</v>
          </cell>
          <cell r="S94">
            <v>35090.800000000003</v>
          </cell>
          <cell r="T94">
            <v>2.74</v>
          </cell>
        </row>
        <row r="95">
          <cell r="B95" t="str">
            <v>TUN</v>
          </cell>
          <cell r="C95" t="str">
            <v>Tunisia</v>
          </cell>
          <cell r="D95">
            <v>178846</v>
          </cell>
          <cell r="E95">
            <v>97.19</v>
          </cell>
          <cell r="F95">
            <v>0.54</v>
          </cell>
          <cell r="G95">
            <v>332.03</v>
          </cell>
          <cell r="H95">
            <v>0.19</v>
          </cell>
          <cell r="I95">
            <v>827.05</v>
          </cell>
          <cell r="J95">
            <v>0.46</v>
          </cell>
          <cell r="K95">
            <v>1505.29</v>
          </cell>
          <cell r="L95">
            <v>0.84</v>
          </cell>
          <cell r="M95">
            <v>2985.79</v>
          </cell>
          <cell r="N95">
            <v>1.67</v>
          </cell>
          <cell r="O95">
            <v>4686.17</v>
          </cell>
          <cell r="P95">
            <v>2.62</v>
          </cell>
          <cell r="Q95">
            <v>6833.9</v>
          </cell>
          <cell r="R95">
            <v>3.82</v>
          </cell>
          <cell r="S95">
            <v>8439.94</v>
          </cell>
          <cell r="T95">
            <v>4.72</v>
          </cell>
        </row>
        <row r="96">
          <cell r="B96" t="str">
            <v>MUS</v>
          </cell>
          <cell r="C96" t="str">
            <v>Mauritius</v>
          </cell>
          <cell r="D96">
            <v>44217.9</v>
          </cell>
          <cell r="E96" t="str">
            <v>---</v>
          </cell>
          <cell r="F96" t="str">
            <v>---</v>
          </cell>
          <cell r="G96" t="str">
            <v>---</v>
          </cell>
          <cell r="H96" t="str">
            <v>---</v>
          </cell>
          <cell r="I96" t="str">
            <v>---</v>
          </cell>
          <cell r="J96" t="str">
            <v>---</v>
          </cell>
          <cell r="K96" t="str">
            <v>---</v>
          </cell>
          <cell r="L96" t="str">
            <v>---</v>
          </cell>
          <cell r="M96" t="str">
            <v>---</v>
          </cell>
          <cell r="N96" t="str">
            <v>---</v>
          </cell>
          <cell r="O96" t="str">
            <v>---</v>
          </cell>
          <cell r="P96" t="str">
            <v>---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</row>
        <row r="97">
          <cell r="B97" t="str">
            <v>LBY</v>
          </cell>
          <cell r="C97" t="str">
            <v>Libya</v>
          </cell>
          <cell r="D97">
            <v>73757.399999999994</v>
          </cell>
          <cell r="E97">
            <v>11.49</v>
          </cell>
          <cell r="F97">
            <v>0.16</v>
          </cell>
          <cell r="G97">
            <v>26.21</v>
          </cell>
          <cell r="H97">
            <v>0.04</v>
          </cell>
          <cell r="I97">
            <v>67.38</v>
          </cell>
          <cell r="J97">
            <v>0.09</v>
          </cell>
          <cell r="K97">
            <v>136.05000000000001</v>
          </cell>
          <cell r="L97">
            <v>0.18</v>
          </cell>
          <cell r="M97">
            <v>310.49</v>
          </cell>
          <cell r="N97">
            <v>0.42</v>
          </cell>
          <cell r="O97">
            <v>522.98</v>
          </cell>
          <cell r="P97">
            <v>0.71</v>
          </cell>
          <cell r="Q97">
            <v>814.63</v>
          </cell>
          <cell r="R97">
            <v>1.1000000000000001</v>
          </cell>
          <cell r="S97">
            <v>1027.1400000000001</v>
          </cell>
          <cell r="T97">
            <v>1.39</v>
          </cell>
        </row>
        <row r="98">
          <cell r="B98" t="str">
            <v>MAR</v>
          </cell>
          <cell r="C98" t="str">
            <v>Morroco</v>
          </cell>
          <cell r="D98">
            <v>374846</v>
          </cell>
          <cell r="E98">
            <v>157.28</v>
          </cell>
          <cell r="F98">
            <v>0.42</v>
          </cell>
          <cell r="G98">
            <v>611.97</v>
          </cell>
          <cell r="H98">
            <v>0.16</v>
          </cell>
          <cell r="I98">
            <v>1318.94</v>
          </cell>
          <cell r="J98">
            <v>0.35</v>
          </cell>
          <cell r="K98">
            <v>2159.59</v>
          </cell>
          <cell r="L98">
            <v>0.57999999999999996</v>
          </cell>
          <cell r="M98">
            <v>3715.86</v>
          </cell>
          <cell r="N98">
            <v>0.99</v>
          </cell>
          <cell r="O98">
            <v>5264.84</v>
          </cell>
          <cell r="P98">
            <v>1.4</v>
          </cell>
          <cell r="Q98">
            <v>7183.02</v>
          </cell>
          <cell r="R98">
            <v>1.92</v>
          </cell>
          <cell r="S98">
            <v>8432.1</v>
          </cell>
          <cell r="T98">
            <v>2.25</v>
          </cell>
        </row>
        <row r="99">
          <cell r="B99" t="str">
            <v>NGA</v>
          </cell>
          <cell r="C99" t="str">
            <v>Nigeria</v>
          </cell>
          <cell r="D99">
            <v>592030</v>
          </cell>
          <cell r="E99">
            <v>20.64</v>
          </cell>
          <cell r="F99">
            <v>0.03</v>
          </cell>
          <cell r="G99">
            <v>60.53</v>
          </cell>
          <cell r="H99">
            <v>0.01</v>
          </cell>
          <cell r="I99">
            <v>177.07</v>
          </cell>
          <cell r="J99">
            <v>0.03</v>
          </cell>
          <cell r="K99">
            <v>333.36</v>
          </cell>
          <cell r="L99">
            <v>0.06</v>
          </cell>
          <cell r="M99">
            <v>800.83</v>
          </cell>
          <cell r="N99">
            <v>0.14000000000000001</v>
          </cell>
          <cell r="O99">
            <v>1554.3</v>
          </cell>
          <cell r="P99">
            <v>0.26</v>
          </cell>
          <cell r="Q99">
            <v>2865.72</v>
          </cell>
          <cell r="R99">
            <v>0.48</v>
          </cell>
          <cell r="S99">
            <v>3948.06</v>
          </cell>
          <cell r="T99">
            <v>0.67</v>
          </cell>
        </row>
        <row r="100">
          <cell r="B100" t="str">
            <v>EGY</v>
          </cell>
          <cell r="C100" t="str">
            <v>Egypt</v>
          </cell>
          <cell r="D100">
            <v>617149</v>
          </cell>
          <cell r="E100">
            <v>176.9</v>
          </cell>
          <cell r="F100">
            <v>0.28999999999999998</v>
          </cell>
          <cell r="G100">
            <v>425.3</v>
          </cell>
          <cell r="H100">
            <v>7.0000000000000007E-2</v>
          </cell>
          <cell r="I100">
            <v>924.7</v>
          </cell>
          <cell r="J100">
            <v>0.15</v>
          </cell>
          <cell r="K100">
            <v>1714.93</v>
          </cell>
          <cell r="L100">
            <v>0.28000000000000003</v>
          </cell>
          <cell r="M100">
            <v>3944.56</v>
          </cell>
          <cell r="N100">
            <v>0.64</v>
          </cell>
          <cell r="O100">
            <v>7356.98</v>
          </cell>
          <cell r="P100">
            <v>1.19</v>
          </cell>
          <cell r="Q100">
            <v>13086.94</v>
          </cell>
          <cell r="R100">
            <v>2.12</v>
          </cell>
          <cell r="S100">
            <v>17691.64</v>
          </cell>
          <cell r="T100">
            <v>2.87</v>
          </cell>
        </row>
        <row r="101">
          <cell r="B101" t="str">
            <v>ESH</v>
          </cell>
          <cell r="C101" t="str">
            <v>Western Sahara</v>
          </cell>
          <cell r="D101">
            <v>3690.88</v>
          </cell>
          <cell r="E101">
            <v>0.14000000000000001</v>
          </cell>
          <cell r="F101">
            <v>0.04</v>
          </cell>
          <cell r="G101">
            <v>0.64</v>
          </cell>
          <cell r="H101">
            <v>0.02</v>
          </cell>
          <cell r="I101">
            <v>1.48</v>
          </cell>
          <cell r="J101">
            <v>0.04</v>
          </cell>
          <cell r="K101">
            <v>2.48</v>
          </cell>
          <cell r="L101">
            <v>7.0000000000000007E-2</v>
          </cell>
          <cell r="M101">
            <v>4.71</v>
          </cell>
          <cell r="N101">
            <v>0.13</v>
          </cell>
          <cell r="O101">
            <v>7.77</v>
          </cell>
          <cell r="P101">
            <v>0.21</v>
          </cell>
          <cell r="Q101">
            <v>13.11</v>
          </cell>
          <cell r="R101">
            <v>0.36</v>
          </cell>
          <cell r="S101">
            <v>17.690000000000001</v>
          </cell>
          <cell r="T101">
            <v>0.48</v>
          </cell>
        </row>
        <row r="102">
          <cell r="B102" t="str">
            <v>GNQ</v>
          </cell>
          <cell r="C102" t="str">
            <v>Equatorial Guinea</v>
          </cell>
          <cell r="D102">
            <v>20061.400000000001</v>
          </cell>
          <cell r="E102">
            <v>2.5299999999999998</v>
          </cell>
          <cell r="F102">
            <v>0.13</v>
          </cell>
          <cell r="G102">
            <v>4.51</v>
          </cell>
          <cell r="H102">
            <v>0.02</v>
          </cell>
          <cell r="I102">
            <v>13.02</v>
          </cell>
          <cell r="J102">
            <v>0.06</v>
          </cell>
          <cell r="K102">
            <v>29.92</v>
          </cell>
          <cell r="L102">
            <v>0.15</v>
          </cell>
          <cell r="M102">
            <v>105.44</v>
          </cell>
          <cell r="N102">
            <v>0.53</v>
          </cell>
          <cell r="O102">
            <v>247.41</v>
          </cell>
          <cell r="P102">
            <v>1.23</v>
          </cell>
          <cell r="Q102">
            <v>484.51</v>
          </cell>
          <cell r="R102">
            <v>2.42</v>
          </cell>
          <cell r="S102">
            <v>662.59</v>
          </cell>
          <cell r="T102">
            <v>3.3</v>
          </cell>
        </row>
        <row r="103">
          <cell r="B103" t="str">
            <v>DZA</v>
          </cell>
          <cell r="C103" t="str">
            <v>Algeria</v>
          </cell>
          <cell r="D103">
            <v>899206</v>
          </cell>
          <cell r="E103">
            <v>991.52</v>
          </cell>
          <cell r="F103">
            <v>1.1000000000000001</v>
          </cell>
          <cell r="G103">
            <v>2965.76</v>
          </cell>
          <cell r="H103">
            <v>0.33</v>
          </cell>
          <cell r="I103">
            <v>5719.85</v>
          </cell>
          <cell r="J103">
            <v>0.64</v>
          </cell>
          <cell r="K103">
            <v>8834.51</v>
          </cell>
          <cell r="L103">
            <v>0.98</v>
          </cell>
          <cell r="M103">
            <v>14487.39</v>
          </cell>
          <cell r="N103">
            <v>1.61</v>
          </cell>
          <cell r="O103">
            <v>19624.900000000001</v>
          </cell>
          <cell r="P103">
            <v>2.1800000000000002</v>
          </cell>
          <cell r="Q103">
            <v>25377.200000000001</v>
          </cell>
          <cell r="R103">
            <v>2.82</v>
          </cell>
          <cell r="S103">
            <v>28956.58</v>
          </cell>
          <cell r="T103">
            <v>3.22</v>
          </cell>
        </row>
        <row r="104">
          <cell r="B104" t="str">
            <v>CAF</v>
          </cell>
          <cell r="C104" t="str">
            <v>Central African Republic</v>
          </cell>
          <cell r="D104">
            <v>3893.74</v>
          </cell>
          <cell r="E104">
            <v>0.43</v>
          </cell>
          <cell r="F104">
            <v>0.11</v>
          </cell>
          <cell r="G104">
            <v>1.1299999999999999</v>
          </cell>
          <cell r="H104">
            <v>0.03</v>
          </cell>
          <cell r="I104">
            <v>3.04</v>
          </cell>
          <cell r="J104">
            <v>0.08</v>
          </cell>
          <cell r="K104">
            <v>5.9</v>
          </cell>
          <cell r="L104">
            <v>0.15</v>
          </cell>
          <cell r="M104">
            <v>15.4</v>
          </cell>
          <cell r="N104">
            <v>0.4</v>
          </cell>
          <cell r="O104">
            <v>31.4</v>
          </cell>
          <cell r="P104">
            <v>0.81</v>
          </cell>
          <cell r="Q104">
            <v>59.92</v>
          </cell>
          <cell r="R104">
            <v>1.54</v>
          </cell>
          <cell r="S104">
            <v>84.25</v>
          </cell>
          <cell r="T104">
            <v>2.16</v>
          </cell>
        </row>
        <row r="105">
          <cell r="B105" t="str">
            <v>GMB</v>
          </cell>
          <cell r="C105" t="str">
            <v>The Gambia</v>
          </cell>
          <cell r="D105">
            <v>2097.61</v>
          </cell>
          <cell r="E105">
            <v>0.05</v>
          </cell>
          <cell r="F105">
            <v>0.02</v>
          </cell>
          <cell r="G105" t="str">
            <v>---</v>
          </cell>
          <cell r="H105" t="str">
            <v>---</v>
          </cell>
          <cell r="I105">
            <v>0.32</v>
          </cell>
          <cell r="J105">
            <v>0.02</v>
          </cell>
          <cell r="K105">
            <v>0.89</v>
          </cell>
          <cell r="L105">
            <v>0.04</v>
          </cell>
          <cell r="M105">
            <v>1.94</v>
          </cell>
          <cell r="N105">
            <v>0.09</v>
          </cell>
          <cell r="O105">
            <v>3.39</v>
          </cell>
          <cell r="P105">
            <v>0.16</v>
          </cell>
          <cell r="Q105">
            <v>6.35</v>
          </cell>
          <cell r="R105">
            <v>0.3</v>
          </cell>
          <cell r="S105">
            <v>9.4</v>
          </cell>
          <cell r="T105">
            <v>0.45</v>
          </cell>
        </row>
        <row r="106">
          <cell r="B106" t="str">
            <v>ZWE</v>
          </cell>
          <cell r="C106" t="str">
            <v>Zimbawue</v>
          </cell>
          <cell r="D106">
            <v>22038.1</v>
          </cell>
          <cell r="E106">
            <v>4.18</v>
          </cell>
          <cell r="F106">
            <v>0.19</v>
          </cell>
          <cell r="G106">
            <v>11.64</v>
          </cell>
          <cell r="H106">
            <v>0.05</v>
          </cell>
          <cell r="I106">
            <v>27.32</v>
          </cell>
          <cell r="J106">
            <v>0.12</v>
          </cell>
          <cell r="K106">
            <v>54.08</v>
          </cell>
          <cell r="L106">
            <v>0.25</v>
          </cell>
          <cell r="M106">
            <v>126.99</v>
          </cell>
          <cell r="N106">
            <v>0.57999999999999996</v>
          </cell>
          <cell r="O106">
            <v>223.44</v>
          </cell>
          <cell r="P106">
            <v>1.01</v>
          </cell>
          <cell r="Q106">
            <v>362.48</v>
          </cell>
          <cell r="R106">
            <v>1.64</v>
          </cell>
          <cell r="S106">
            <v>462.12</v>
          </cell>
          <cell r="T106">
            <v>2.1</v>
          </cell>
        </row>
        <row r="107">
          <cell r="B107" t="str">
            <v>TGO</v>
          </cell>
          <cell r="C107" t="str">
            <v>Togo</v>
          </cell>
          <cell r="D107">
            <v>12513.7</v>
          </cell>
          <cell r="E107" t="str">
            <v>---</v>
          </cell>
          <cell r="F107" t="str">
            <v>---</v>
          </cell>
          <cell r="G107" t="str">
            <v>---</v>
          </cell>
          <cell r="H107" t="str">
            <v>---</v>
          </cell>
          <cell r="I107" t="str">
            <v>---</v>
          </cell>
          <cell r="J107" t="str">
            <v>---</v>
          </cell>
          <cell r="K107" t="str">
            <v>---</v>
          </cell>
          <cell r="L107" t="str">
            <v>---</v>
          </cell>
          <cell r="M107" t="str">
            <v>---</v>
          </cell>
          <cell r="N107" t="str">
            <v>---</v>
          </cell>
          <cell r="O107" t="str">
            <v>---</v>
          </cell>
          <cell r="P107" t="str">
            <v>---</v>
          </cell>
          <cell r="Q107" t="str">
            <v>---</v>
          </cell>
          <cell r="R107" t="str">
            <v>---</v>
          </cell>
          <cell r="S107" t="str">
            <v>---</v>
          </cell>
          <cell r="T107" t="str">
            <v>---</v>
          </cell>
        </row>
        <row r="108">
          <cell r="B108" t="str">
            <v>COD</v>
          </cell>
          <cell r="C108" t="str">
            <v>Democratic Republic of the Congo</v>
          </cell>
          <cell r="D108">
            <v>27402</v>
          </cell>
          <cell r="E108">
            <v>4.18</v>
          </cell>
          <cell r="F108">
            <v>0.15</v>
          </cell>
          <cell r="G108">
            <v>13.15</v>
          </cell>
          <cell r="H108">
            <v>0.05</v>
          </cell>
          <cell r="I108">
            <v>33.28</v>
          </cell>
          <cell r="J108">
            <v>0.12</v>
          </cell>
          <cell r="K108">
            <v>59.87</v>
          </cell>
          <cell r="L108">
            <v>0.22</v>
          </cell>
          <cell r="M108">
            <v>113.38</v>
          </cell>
          <cell r="N108">
            <v>0.41</v>
          </cell>
          <cell r="O108">
            <v>164.36</v>
          </cell>
          <cell r="P108">
            <v>0.6</v>
          </cell>
          <cell r="Q108">
            <v>221.57</v>
          </cell>
          <cell r="R108">
            <v>0.81</v>
          </cell>
          <cell r="S108">
            <v>263.01</v>
          </cell>
          <cell r="T108">
            <v>0.96</v>
          </cell>
        </row>
        <row r="109">
          <cell r="B109" t="str">
            <v>GIN</v>
          </cell>
          <cell r="C109" t="str">
            <v>Guinea</v>
          </cell>
          <cell r="D109">
            <v>13665.9</v>
          </cell>
          <cell r="E109">
            <v>0.45</v>
          </cell>
          <cell r="F109">
            <v>0.03</v>
          </cell>
          <cell r="G109" t="str">
            <v>---</v>
          </cell>
          <cell r="H109" t="str">
            <v>---</v>
          </cell>
          <cell r="I109">
            <v>2.93</v>
          </cell>
          <cell r="J109">
            <v>0.02</v>
          </cell>
          <cell r="K109">
            <v>7.32</v>
          </cell>
          <cell r="L109">
            <v>0.05</v>
          </cell>
          <cell r="M109">
            <v>18.45</v>
          </cell>
          <cell r="N109">
            <v>0.14000000000000001</v>
          </cell>
          <cell r="O109">
            <v>37.799999999999997</v>
          </cell>
          <cell r="P109">
            <v>0.28000000000000003</v>
          </cell>
          <cell r="Q109">
            <v>76.23</v>
          </cell>
          <cell r="R109">
            <v>0.56000000000000005</v>
          </cell>
          <cell r="S109">
            <v>109.97</v>
          </cell>
          <cell r="T109">
            <v>0.8</v>
          </cell>
        </row>
        <row r="110">
          <cell r="B110" t="str">
            <v>SSD</v>
          </cell>
          <cell r="C110" t="str">
            <v>South Sudan</v>
          </cell>
          <cell r="D110">
            <v>19958.3</v>
          </cell>
          <cell r="E110">
            <v>3.9</v>
          </cell>
          <cell r="F110">
            <v>0.2</v>
          </cell>
          <cell r="G110">
            <v>9.01</v>
          </cell>
          <cell r="H110">
            <v>0.05</v>
          </cell>
          <cell r="I110">
            <v>29.13</v>
          </cell>
          <cell r="J110">
            <v>0.15</v>
          </cell>
          <cell r="K110">
            <v>67.739999999999995</v>
          </cell>
          <cell r="L110">
            <v>0.34</v>
          </cell>
          <cell r="M110">
            <v>169.06</v>
          </cell>
          <cell r="N110">
            <v>0.85</v>
          </cell>
          <cell r="O110">
            <v>286.92</v>
          </cell>
          <cell r="P110">
            <v>1.44</v>
          </cell>
          <cell r="Q110">
            <v>423.39</v>
          </cell>
          <cell r="R110">
            <v>2.12</v>
          </cell>
          <cell r="S110">
            <v>511.99</v>
          </cell>
          <cell r="T110">
            <v>2.57</v>
          </cell>
        </row>
        <row r="111">
          <cell r="B111" t="str">
            <v>SEN</v>
          </cell>
          <cell r="C111" t="str">
            <v>Senegal</v>
          </cell>
          <cell r="D111">
            <v>35335.199999999997</v>
          </cell>
          <cell r="E111">
            <v>0.79</v>
          </cell>
          <cell r="F111">
            <v>0.02</v>
          </cell>
          <cell r="G111">
            <v>0.05</v>
          </cell>
          <cell r="H111">
            <v>0</v>
          </cell>
          <cell r="I111">
            <v>5.32</v>
          </cell>
          <cell r="J111">
            <v>0.02</v>
          </cell>
          <cell r="K111">
            <v>13.78</v>
          </cell>
          <cell r="L111">
            <v>0.04</v>
          </cell>
          <cell r="M111">
            <v>30.75</v>
          </cell>
          <cell r="N111">
            <v>0.09</v>
          </cell>
          <cell r="O111">
            <v>56.29</v>
          </cell>
          <cell r="P111">
            <v>0.16</v>
          </cell>
          <cell r="Q111">
            <v>110</v>
          </cell>
          <cell r="R111">
            <v>0.31</v>
          </cell>
          <cell r="S111">
            <v>164.03</v>
          </cell>
          <cell r="T111">
            <v>0.46</v>
          </cell>
        </row>
        <row r="112">
          <cell r="B112" t="str">
            <v>BMU</v>
          </cell>
          <cell r="C112" t="str">
            <v>Bermuda</v>
          </cell>
          <cell r="D112">
            <v>10451.9</v>
          </cell>
          <cell r="E112" t="str">
            <v>---</v>
          </cell>
          <cell r="F112" t="str">
            <v>---</v>
          </cell>
          <cell r="G112" t="str">
            <v>---</v>
          </cell>
          <cell r="H112" t="str">
            <v>---</v>
          </cell>
          <cell r="I112" t="str">
            <v>---</v>
          </cell>
          <cell r="J112" t="str">
            <v>---</v>
          </cell>
          <cell r="K112" t="str">
            <v>---</v>
          </cell>
          <cell r="L112" t="str">
            <v>---</v>
          </cell>
          <cell r="M112" t="str">
            <v>---</v>
          </cell>
          <cell r="N112" t="str">
            <v>---</v>
          </cell>
          <cell r="O112" t="str">
            <v>---</v>
          </cell>
          <cell r="P112" t="str">
            <v>---</v>
          </cell>
          <cell r="Q112" t="str">
            <v>---</v>
          </cell>
          <cell r="R112" t="str">
            <v>---</v>
          </cell>
          <cell r="S112" t="str">
            <v>---</v>
          </cell>
          <cell r="T112" t="str">
            <v>---</v>
          </cell>
        </row>
        <row r="113">
          <cell r="B113" t="str">
            <v>ARG</v>
          </cell>
          <cell r="C113" t="str">
            <v>Argentina</v>
          </cell>
          <cell r="D113">
            <v>1380560</v>
          </cell>
          <cell r="E113">
            <v>1103.92</v>
          </cell>
          <cell r="F113">
            <v>0.8</v>
          </cell>
          <cell r="G113">
            <v>3505.79</v>
          </cell>
          <cell r="H113">
            <v>0.25</v>
          </cell>
          <cell r="I113">
            <v>7077.08</v>
          </cell>
          <cell r="J113">
            <v>0.51</v>
          </cell>
          <cell r="K113">
            <v>10551.61</v>
          </cell>
          <cell r="L113">
            <v>0.76</v>
          </cell>
          <cell r="M113">
            <v>15760.37</v>
          </cell>
          <cell r="N113">
            <v>1.1399999999999999</v>
          </cell>
          <cell r="O113">
            <v>19805.080000000002</v>
          </cell>
          <cell r="P113">
            <v>1.43</v>
          </cell>
          <cell r="Q113">
            <v>23889.279999999999</v>
          </cell>
          <cell r="R113">
            <v>1.73</v>
          </cell>
          <cell r="S113">
            <v>26288.67</v>
          </cell>
          <cell r="T113">
            <v>1.9</v>
          </cell>
        </row>
        <row r="114">
          <cell r="B114" t="str">
            <v>AIA</v>
          </cell>
          <cell r="C114" t="str">
            <v>Anguilla</v>
          </cell>
          <cell r="D114">
            <v>865.49599999999998</v>
          </cell>
          <cell r="E114">
            <v>4.4400000000000004</v>
          </cell>
          <cell r="F114">
            <v>5.13</v>
          </cell>
          <cell r="G114">
            <v>14.72</v>
          </cell>
          <cell r="H114">
            <v>1.7</v>
          </cell>
          <cell r="I114">
            <v>46.74</v>
          </cell>
          <cell r="J114">
            <v>5.4</v>
          </cell>
          <cell r="K114">
            <v>91.19</v>
          </cell>
          <cell r="L114">
            <v>10.54</v>
          </cell>
          <cell r="M114">
            <v>170.15</v>
          </cell>
          <cell r="N114">
            <v>19.66</v>
          </cell>
          <cell r="O114">
            <v>232.18</v>
          </cell>
          <cell r="P114">
            <v>26.83</v>
          </cell>
          <cell r="Q114">
            <v>296.68</v>
          </cell>
          <cell r="R114">
            <v>34.28</v>
          </cell>
          <cell r="S114">
            <v>330.33</v>
          </cell>
          <cell r="T114">
            <v>38.17</v>
          </cell>
        </row>
        <row r="115">
          <cell r="B115" t="str">
            <v>ATG</v>
          </cell>
          <cell r="C115" t="str">
            <v>Antigua and Barbuda</v>
          </cell>
          <cell r="D115">
            <v>6257.29</v>
          </cell>
          <cell r="E115">
            <v>30.93</v>
          </cell>
          <cell r="F115">
            <v>4.9400000000000004</v>
          </cell>
          <cell r="G115">
            <v>147.35</v>
          </cell>
          <cell r="H115">
            <v>2.35</v>
          </cell>
          <cell r="I115">
            <v>323.82</v>
          </cell>
          <cell r="J115">
            <v>5.18</v>
          </cell>
          <cell r="K115">
            <v>489.18</v>
          </cell>
          <cell r="L115">
            <v>7.82</v>
          </cell>
          <cell r="M115">
            <v>735.46</v>
          </cell>
          <cell r="N115">
            <v>11.75</v>
          </cell>
          <cell r="O115">
            <v>942.71</v>
          </cell>
          <cell r="P115">
            <v>15.07</v>
          </cell>
          <cell r="Q115">
            <v>1137.05</v>
          </cell>
          <cell r="R115">
            <v>18.170000000000002</v>
          </cell>
          <cell r="S115">
            <v>1270.5899999999999</v>
          </cell>
          <cell r="T115">
            <v>20.309999999999999</v>
          </cell>
        </row>
        <row r="116">
          <cell r="B116" t="str">
            <v>DOM</v>
          </cell>
          <cell r="C116" t="str">
            <v>Dominican Republic</v>
          </cell>
          <cell r="D116">
            <v>202173</v>
          </cell>
          <cell r="E116">
            <v>363.87</v>
          </cell>
          <cell r="F116">
            <v>1.8</v>
          </cell>
          <cell r="G116">
            <v>1551.49</v>
          </cell>
          <cell r="H116">
            <v>0.77</v>
          </cell>
          <cell r="I116">
            <v>3321.6</v>
          </cell>
          <cell r="J116">
            <v>1.64</v>
          </cell>
          <cell r="K116">
            <v>5294.05</v>
          </cell>
          <cell r="L116">
            <v>2.62</v>
          </cell>
          <cell r="M116">
            <v>8553.66</v>
          </cell>
          <cell r="N116">
            <v>4.2300000000000004</v>
          </cell>
          <cell r="O116">
            <v>11614.71</v>
          </cell>
          <cell r="P116">
            <v>5.74</v>
          </cell>
          <cell r="Q116">
            <v>14874.53</v>
          </cell>
          <cell r="R116">
            <v>7.36</v>
          </cell>
          <cell r="S116">
            <v>16981.48</v>
          </cell>
          <cell r="T116">
            <v>8.4</v>
          </cell>
        </row>
        <row r="117">
          <cell r="B117" t="str">
            <v>GRD</v>
          </cell>
          <cell r="C117" t="str">
            <v>Grenada</v>
          </cell>
          <cell r="D117">
            <v>4536.1899999999996</v>
          </cell>
          <cell r="E117">
            <v>8.6</v>
          </cell>
          <cell r="F117">
            <v>1.9</v>
          </cell>
          <cell r="G117">
            <v>18.09</v>
          </cell>
          <cell r="H117">
            <v>0.4</v>
          </cell>
          <cell r="I117">
            <v>71.989999999999995</v>
          </cell>
          <cell r="J117">
            <v>1.59</v>
          </cell>
          <cell r="K117">
            <v>171.6</v>
          </cell>
          <cell r="L117">
            <v>3.78</v>
          </cell>
          <cell r="M117">
            <v>401.47</v>
          </cell>
          <cell r="N117">
            <v>8.85</v>
          </cell>
          <cell r="O117">
            <v>628.04999999999995</v>
          </cell>
          <cell r="P117">
            <v>13.85</v>
          </cell>
          <cell r="Q117">
            <v>885.52</v>
          </cell>
          <cell r="R117">
            <v>19.52</v>
          </cell>
          <cell r="S117">
            <v>1010.28</v>
          </cell>
          <cell r="T117">
            <v>22.27</v>
          </cell>
        </row>
        <row r="118">
          <cell r="B118" t="str">
            <v>HND</v>
          </cell>
          <cell r="C118" t="str">
            <v>Honduras</v>
          </cell>
          <cell r="D118">
            <v>77974.8</v>
          </cell>
          <cell r="E118">
            <v>675.94</v>
          </cell>
          <cell r="F118">
            <v>8.67</v>
          </cell>
          <cell r="G118">
            <v>1773.17</v>
          </cell>
          <cell r="H118">
            <v>2.27</v>
          </cell>
          <cell r="I118">
            <v>3331.35</v>
          </cell>
          <cell r="J118">
            <v>4.2699999999999996</v>
          </cell>
          <cell r="K118">
            <v>4939.3</v>
          </cell>
          <cell r="L118">
            <v>6.33</v>
          </cell>
          <cell r="M118">
            <v>7258.04</v>
          </cell>
          <cell r="N118">
            <v>9.31</v>
          </cell>
          <cell r="O118">
            <v>9207</v>
          </cell>
          <cell r="P118">
            <v>11.81</v>
          </cell>
          <cell r="Q118">
            <v>11405.22</v>
          </cell>
          <cell r="R118">
            <v>14.63</v>
          </cell>
          <cell r="S118">
            <v>12115.48</v>
          </cell>
          <cell r="T118">
            <v>15.54</v>
          </cell>
        </row>
        <row r="119">
          <cell r="B119" t="str">
            <v>CHL</v>
          </cell>
          <cell r="C119" t="str">
            <v>Chile</v>
          </cell>
          <cell r="D119">
            <v>784154</v>
          </cell>
          <cell r="E119">
            <v>2396.64</v>
          </cell>
          <cell r="F119">
            <v>3.06</v>
          </cell>
          <cell r="G119">
            <v>5071.5</v>
          </cell>
          <cell r="H119">
            <v>0.65</v>
          </cell>
          <cell r="I119">
            <v>10009.299999999999</v>
          </cell>
          <cell r="J119">
            <v>1.28</v>
          </cell>
          <cell r="K119">
            <v>16652.05</v>
          </cell>
          <cell r="L119">
            <v>2.12</v>
          </cell>
          <cell r="M119">
            <v>32365.66</v>
          </cell>
          <cell r="N119">
            <v>4.13</v>
          </cell>
          <cell r="O119">
            <v>49527.6</v>
          </cell>
          <cell r="P119">
            <v>6.32</v>
          </cell>
          <cell r="Q119">
            <v>69061.17</v>
          </cell>
          <cell r="R119">
            <v>8.81</v>
          </cell>
          <cell r="S119">
            <v>81427.820000000007</v>
          </cell>
          <cell r="T119">
            <v>10.38</v>
          </cell>
        </row>
        <row r="120">
          <cell r="B120" t="str">
            <v>COL</v>
          </cell>
          <cell r="C120" t="str">
            <v>Colombia</v>
          </cell>
          <cell r="D120">
            <v>944577</v>
          </cell>
          <cell r="E120">
            <v>3140.03</v>
          </cell>
          <cell r="F120">
            <v>3.32</v>
          </cell>
          <cell r="G120">
            <v>9685.4</v>
          </cell>
          <cell r="H120">
            <v>1.03</v>
          </cell>
          <cell r="I120">
            <v>20856.16</v>
          </cell>
          <cell r="J120">
            <v>2.21</v>
          </cell>
          <cell r="K120">
            <v>33929.379999999997</v>
          </cell>
          <cell r="L120">
            <v>3.59</v>
          </cell>
          <cell r="M120">
            <v>58126.27</v>
          </cell>
          <cell r="N120">
            <v>6.15</v>
          </cell>
          <cell r="O120">
            <v>80338.05</v>
          </cell>
          <cell r="P120">
            <v>8.51</v>
          </cell>
          <cell r="Q120">
            <v>109393.02</v>
          </cell>
          <cell r="R120">
            <v>11.58</v>
          </cell>
          <cell r="S120">
            <v>124729.8</v>
          </cell>
          <cell r="T120">
            <v>13.2</v>
          </cell>
        </row>
        <row r="121">
          <cell r="B121" t="str">
            <v>CRI</v>
          </cell>
          <cell r="C121" t="str">
            <v>Costa Rica</v>
          </cell>
          <cell r="D121">
            <v>140412</v>
          </cell>
          <cell r="E121">
            <v>236.24</v>
          </cell>
          <cell r="F121">
            <v>1.68</v>
          </cell>
          <cell r="G121">
            <v>789.79</v>
          </cell>
          <cell r="H121">
            <v>0.56000000000000005</v>
          </cell>
          <cell r="I121">
            <v>1592.97</v>
          </cell>
          <cell r="J121">
            <v>1.1299999999999999</v>
          </cell>
          <cell r="K121">
            <v>2489.41</v>
          </cell>
          <cell r="L121">
            <v>1.77</v>
          </cell>
          <cell r="M121">
            <v>4356.83</v>
          </cell>
          <cell r="N121">
            <v>3.1</v>
          </cell>
          <cell r="O121">
            <v>6588</v>
          </cell>
          <cell r="P121">
            <v>4.6900000000000004</v>
          </cell>
          <cell r="Q121">
            <v>9370.84</v>
          </cell>
          <cell r="R121">
            <v>6.67</v>
          </cell>
          <cell r="S121">
            <v>11387.09</v>
          </cell>
          <cell r="T121">
            <v>8.11</v>
          </cell>
        </row>
        <row r="122">
          <cell r="B122" t="str">
            <v>CUB</v>
          </cell>
          <cell r="C122" t="str">
            <v>Cuba</v>
          </cell>
          <cell r="D122">
            <v>174919</v>
          </cell>
          <cell r="E122">
            <v>3.41</v>
          </cell>
          <cell r="F122">
            <v>0.02</v>
          </cell>
          <cell r="G122">
            <v>5.86</v>
          </cell>
          <cell r="H122">
            <v>0</v>
          </cell>
          <cell r="I122">
            <v>21.31</v>
          </cell>
          <cell r="J122">
            <v>0.01</v>
          </cell>
          <cell r="K122">
            <v>50.46</v>
          </cell>
          <cell r="L122">
            <v>0.03</v>
          </cell>
          <cell r="M122">
            <v>136.63</v>
          </cell>
          <cell r="N122">
            <v>0.08</v>
          </cell>
          <cell r="O122">
            <v>264.32</v>
          </cell>
          <cell r="P122">
            <v>0.15</v>
          </cell>
          <cell r="Q122">
            <v>475.47</v>
          </cell>
          <cell r="R122">
            <v>0.27</v>
          </cell>
          <cell r="S122">
            <v>652.48</v>
          </cell>
          <cell r="T122">
            <v>0.37</v>
          </cell>
        </row>
        <row r="123">
          <cell r="B123" t="str">
            <v>CYM</v>
          </cell>
          <cell r="C123" t="str">
            <v>Cayman Islands</v>
          </cell>
          <cell r="D123">
            <v>8554.0300000000007</v>
          </cell>
          <cell r="E123">
            <v>3.26</v>
          </cell>
          <cell r="F123">
            <v>0.38</v>
          </cell>
          <cell r="G123">
            <v>3.65</v>
          </cell>
          <cell r="H123">
            <v>0.04</v>
          </cell>
          <cell r="I123">
            <v>16.420000000000002</v>
          </cell>
          <cell r="J123">
            <v>0.19</v>
          </cell>
          <cell r="K123">
            <v>49.25</v>
          </cell>
          <cell r="L123">
            <v>0.57999999999999996</v>
          </cell>
          <cell r="M123">
            <v>173.93</v>
          </cell>
          <cell r="N123">
            <v>2.0299999999999998</v>
          </cell>
          <cell r="O123">
            <v>348.98</v>
          </cell>
          <cell r="P123">
            <v>4.08</v>
          </cell>
          <cell r="Q123">
            <v>583.32000000000005</v>
          </cell>
          <cell r="R123">
            <v>6.82</v>
          </cell>
          <cell r="S123">
            <v>742.22</v>
          </cell>
          <cell r="T123">
            <v>8.68</v>
          </cell>
        </row>
        <row r="124">
          <cell r="B124" t="str">
            <v>BLZ</v>
          </cell>
          <cell r="C124" t="str">
            <v>Belize</v>
          </cell>
          <cell r="D124">
            <v>5994.43</v>
          </cell>
          <cell r="E124">
            <v>2.95</v>
          </cell>
          <cell r="F124">
            <v>0.49</v>
          </cell>
          <cell r="G124">
            <v>6.27</v>
          </cell>
          <cell r="H124">
            <v>0.1</v>
          </cell>
          <cell r="I124">
            <v>22.1</v>
          </cell>
          <cell r="J124">
            <v>0.37</v>
          </cell>
          <cell r="K124">
            <v>44.59</v>
          </cell>
          <cell r="L124">
            <v>0.74</v>
          </cell>
          <cell r="M124">
            <v>94.17</v>
          </cell>
          <cell r="N124">
            <v>1.57</v>
          </cell>
          <cell r="O124">
            <v>153.19</v>
          </cell>
          <cell r="P124">
            <v>2.56</v>
          </cell>
          <cell r="Q124">
            <v>236.25</v>
          </cell>
          <cell r="R124">
            <v>3.94</v>
          </cell>
          <cell r="S124">
            <v>298.83999999999997</v>
          </cell>
          <cell r="T124">
            <v>4.99</v>
          </cell>
        </row>
        <row r="125">
          <cell r="B125" t="str">
            <v>DMA</v>
          </cell>
          <cell r="C125" t="str">
            <v>Dominica</v>
          </cell>
          <cell r="D125">
            <v>2027.94</v>
          </cell>
          <cell r="E125">
            <v>13.06</v>
          </cell>
          <cell r="F125">
            <v>6.44</v>
          </cell>
          <cell r="G125">
            <v>59.34</v>
          </cell>
          <cell r="H125">
            <v>2.93</v>
          </cell>
          <cell r="I125">
            <v>156.69</v>
          </cell>
          <cell r="J125">
            <v>7.73</v>
          </cell>
          <cell r="K125">
            <v>253.99</v>
          </cell>
          <cell r="L125">
            <v>12.52</v>
          </cell>
          <cell r="M125">
            <v>395.03</v>
          </cell>
          <cell r="N125">
            <v>19.48</v>
          </cell>
          <cell r="O125">
            <v>510.24</v>
          </cell>
          <cell r="P125">
            <v>25.16</v>
          </cell>
          <cell r="Q125">
            <v>628.27</v>
          </cell>
          <cell r="R125">
            <v>30.98</v>
          </cell>
          <cell r="S125">
            <v>688.95</v>
          </cell>
          <cell r="T125">
            <v>33.97</v>
          </cell>
        </row>
        <row r="126">
          <cell r="B126" t="str">
            <v>FLK</v>
          </cell>
          <cell r="C126" t="str">
            <v>Falkland Islands</v>
          </cell>
          <cell r="D126">
            <v>44.9375</v>
          </cell>
          <cell r="E126" t="str">
            <v>---</v>
          </cell>
          <cell r="F126" t="str">
            <v>---</v>
          </cell>
          <cell r="G126" t="str">
            <v>---</v>
          </cell>
          <cell r="H126" t="str">
            <v>---</v>
          </cell>
          <cell r="I126" t="str">
            <v>---</v>
          </cell>
          <cell r="J126" t="str">
            <v>---</v>
          </cell>
          <cell r="K126" t="str">
            <v>---</v>
          </cell>
          <cell r="L126" t="str">
            <v>---</v>
          </cell>
          <cell r="M126" t="str">
            <v>---</v>
          </cell>
          <cell r="N126" t="str">
            <v>---</v>
          </cell>
          <cell r="O126" t="str">
            <v>---</v>
          </cell>
          <cell r="P126" t="str">
            <v>---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</row>
        <row r="127">
          <cell r="B127" t="str">
            <v>KNA</v>
          </cell>
          <cell r="C127" t="str">
            <v>St Kitts and Nevis</v>
          </cell>
          <cell r="D127">
            <v>4112.0600000000004</v>
          </cell>
          <cell r="E127">
            <v>26.66</v>
          </cell>
          <cell r="F127">
            <v>6.48</v>
          </cell>
          <cell r="G127">
            <v>108.38</v>
          </cell>
          <cell r="H127">
            <v>2.64</v>
          </cell>
          <cell r="I127">
            <v>311.72000000000003</v>
          </cell>
          <cell r="J127">
            <v>7.58</v>
          </cell>
          <cell r="K127">
            <v>539.1</v>
          </cell>
          <cell r="L127">
            <v>13.11</v>
          </cell>
          <cell r="M127">
            <v>870.66</v>
          </cell>
          <cell r="N127">
            <v>21.17</v>
          </cell>
          <cell r="O127">
            <v>1130.3499999999999</v>
          </cell>
          <cell r="P127">
            <v>27.49</v>
          </cell>
          <cell r="Q127">
            <v>1416.92</v>
          </cell>
          <cell r="R127">
            <v>34.46</v>
          </cell>
          <cell r="S127">
            <v>1570.72</v>
          </cell>
          <cell r="T127">
            <v>38.200000000000003</v>
          </cell>
        </row>
        <row r="128">
          <cell r="B128" t="str">
            <v>ABW</v>
          </cell>
          <cell r="C128" t="str">
            <v>Aruba</v>
          </cell>
          <cell r="D128">
            <v>8909.3799999999992</v>
          </cell>
          <cell r="E128">
            <v>16.14</v>
          </cell>
          <cell r="F128">
            <v>1.81</v>
          </cell>
          <cell r="G128">
            <v>14.1</v>
          </cell>
          <cell r="H128">
            <v>0.16</v>
          </cell>
          <cell r="I128">
            <v>80.819999999999993</v>
          </cell>
          <cell r="J128">
            <v>0.91</v>
          </cell>
          <cell r="K128">
            <v>282.88</v>
          </cell>
          <cell r="L128">
            <v>3.18</v>
          </cell>
          <cell r="M128">
            <v>1015.17</v>
          </cell>
          <cell r="N128">
            <v>11.39</v>
          </cell>
          <cell r="O128">
            <v>1880.74</v>
          </cell>
          <cell r="P128">
            <v>21.11</v>
          </cell>
          <cell r="Q128">
            <v>2814.48</v>
          </cell>
          <cell r="R128">
            <v>31.59</v>
          </cell>
          <cell r="S128">
            <v>3300.2</v>
          </cell>
          <cell r="T128">
            <v>37.04</v>
          </cell>
        </row>
        <row r="129">
          <cell r="B129" t="str">
            <v>BOL</v>
          </cell>
          <cell r="C129" t="str">
            <v>Bolivia</v>
          </cell>
          <cell r="D129">
            <v>60590</v>
          </cell>
          <cell r="E129">
            <v>74.5</v>
          </cell>
          <cell r="F129">
            <v>1.23</v>
          </cell>
          <cell r="G129">
            <v>183.17</v>
          </cell>
          <cell r="H129">
            <v>0.3</v>
          </cell>
          <cell r="I129">
            <v>483.48</v>
          </cell>
          <cell r="J129">
            <v>0.8</v>
          </cell>
          <cell r="K129">
            <v>912.91</v>
          </cell>
          <cell r="L129">
            <v>1.51</v>
          </cell>
          <cell r="M129">
            <v>1801.68</v>
          </cell>
          <cell r="N129">
            <v>2.97</v>
          </cell>
          <cell r="O129">
            <v>2703.56</v>
          </cell>
          <cell r="P129">
            <v>4.46</v>
          </cell>
          <cell r="Q129">
            <v>3703.82</v>
          </cell>
          <cell r="R129">
            <v>6.11</v>
          </cell>
          <cell r="S129">
            <v>4252.97</v>
          </cell>
          <cell r="T129">
            <v>7.02</v>
          </cell>
        </row>
        <row r="130">
          <cell r="B130" t="str">
            <v>BRB</v>
          </cell>
          <cell r="C130" t="str">
            <v>Barbados</v>
          </cell>
          <cell r="D130">
            <v>14036.5</v>
          </cell>
          <cell r="E130">
            <v>22.82</v>
          </cell>
          <cell r="F130">
            <v>1.63</v>
          </cell>
          <cell r="G130">
            <v>35.97</v>
          </cell>
          <cell r="H130">
            <v>0.26</v>
          </cell>
          <cell r="I130">
            <v>186.24</v>
          </cell>
          <cell r="J130">
            <v>1.33</v>
          </cell>
          <cell r="K130">
            <v>499.03</v>
          </cell>
          <cell r="L130">
            <v>3.56</v>
          </cell>
          <cell r="M130">
            <v>1244.1600000000001</v>
          </cell>
          <cell r="N130">
            <v>8.86</v>
          </cell>
          <cell r="O130">
            <v>1978.38</v>
          </cell>
          <cell r="P130">
            <v>14.09</v>
          </cell>
          <cell r="Q130">
            <v>2782.22</v>
          </cell>
          <cell r="R130">
            <v>19.82</v>
          </cell>
          <cell r="S130">
            <v>3201.05</v>
          </cell>
          <cell r="T130">
            <v>22.81</v>
          </cell>
        </row>
        <row r="131">
          <cell r="B131" t="str">
            <v>ECU</v>
          </cell>
          <cell r="C131" t="str">
            <v>Ecuador</v>
          </cell>
          <cell r="D131">
            <v>282705</v>
          </cell>
          <cell r="E131">
            <v>1248.8599999999999</v>
          </cell>
          <cell r="F131">
            <v>4.42</v>
          </cell>
          <cell r="G131">
            <v>3714.63</v>
          </cell>
          <cell r="H131">
            <v>1.31</v>
          </cell>
          <cell r="I131">
            <v>7238.97</v>
          </cell>
          <cell r="J131">
            <v>2.56</v>
          </cell>
          <cell r="K131">
            <v>11325.39</v>
          </cell>
          <cell r="L131">
            <v>4.01</v>
          </cell>
          <cell r="M131">
            <v>18890.810000000001</v>
          </cell>
          <cell r="N131">
            <v>6.68</v>
          </cell>
          <cell r="O131">
            <v>25870.7</v>
          </cell>
          <cell r="P131">
            <v>9.15</v>
          </cell>
          <cell r="Q131">
            <v>33619.480000000003</v>
          </cell>
          <cell r="R131">
            <v>11.89</v>
          </cell>
          <cell r="S131">
            <v>39093.550000000003</v>
          </cell>
          <cell r="T131">
            <v>13.83</v>
          </cell>
        </row>
        <row r="132">
          <cell r="B132" t="str">
            <v>GUF</v>
          </cell>
          <cell r="C132" t="str">
            <v>French Guiana</v>
          </cell>
          <cell r="D132">
            <v>16800.400000000001</v>
          </cell>
          <cell r="E132">
            <v>0.18</v>
          </cell>
          <cell r="F132">
            <v>0.01</v>
          </cell>
          <cell r="G132" t="str">
            <v>---</v>
          </cell>
          <cell r="H132" t="str">
            <v>---</v>
          </cell>
          <cell r="I132" t="str">
            <v>---</v>
          </cell>
          <cell r="J132" t="str">
            <v>---</v>
          </cell>
          <cell r="K132">
            <v>0.2</v>
          </cell>
          <cell r="L132">
            <v>0</v>
          </cell>
          <cell r="M132">
            <v>4.1100000000000003</v>
          </cell>
          <cell r="N132">
            <v>0.02</v>
          </cell>
          <cell r="O132">
            <v>13</v>
          </cell>
          <cell r="P132">
            <v>0.08</v>
          </cell>
          <cell r="Q132">
            <v>35.42</v>
          </cell>
          <cell r="R132">
            <v>0.21</v>
          </cell>
          <cell r="S132">
            <v>58.2</v>
          </cell>
          <cell r="T132">
            <v>0.35</v>
          </cell>
        </row>
        <row r="133">
          <cell r="B133" t="str">
            <v>BHS</v>
          </cell>
          <cell r="C133" t="str">
            <v>The Bahamas</v>
          </cell>
          <cell r="D133">
            <v>45743.7</v>
          </cell>
          <cell r="E133" t="str">
            <v>---</v>
          </cell>
          <cell r="F133" t="str">
            <v>---</v>
          </cell>
          <cell r="G133" t="str">
            <v>---</v>
          </cell>
          <cell r="H133" t="str">
            <v>---</v>
          </cell>
          <cell r="I133" t="str">
            <v>---</v>
          </cell>
          <cell r="J133" t="str">
            <v>---</v>
          </cell>
          <cell r="K133" t="str">
            <v>---</v>
          </cell>
          <cell r="L133" t="str">
            <v>---</v>
          </cell>
          <cell r="M133" t="str">
            <v>---</v>
          </cell>
          <cell r="N133" t="str">
            <v>---</v>
          </cell>
          <cell r="O133" t="str">
            <v>---</v>
          </cell>
          <cell r="P133" t="str">
            <v>---</v>
          </cell>
          <cell r="Q133" t="str">
            <v>---</v>
          </cell>
          <cell r="R133" t="str">
            <v>---</v>
          </cell>
          <cell r="S133" t="str">
            <v>---</v>
          </cell>
          <cell r="T133" t="str">
            <v>---</v>
          </cell>
        </row>
        <row r="134">
          <cell r="B134" t="str">
            <v>HTI</v>
          </cell>
          <cell r="C134" t="str">
            <v>Haiti</v>
          </cell>
          <cell r="D134">
            <v>28268.6</v>
          </cell>
          <cell r="E134">
            <v>119.53</v>
          </cell>
          <cell r="F134">
            <v>4.2300000000000004</v>
          </cell>
          <cell r="G134">
            <v>488.86</v>
          </cell>
          <cell r="H134">
            <v>1.73</v>
          </cell>
          <cell r="I134">
            <v>1200.28</v>
          </cell>
          <cell r="J134">
            <v>4.25</v>
          </cell>
          <cell r="K134">
            <v>2041.09</v>
          </cell>
          <cell r="L134">
            <v>7.22</v>
          </cell>
          <cell r="M134">
            <v>3450.31</v>
          </cell>
          <cell r="N134">
            <v>12.21</v>
          </cell>
          <cell r="O134">
            <v>4647.6899999999996</v>
          </cell>
          <cell r="P134">
            <v>16.440000000000001</v>
          </cell>
          <cell r="Q134">
            <v>5879.48</v>
          </cell>
          <cell r="R134">
            <v>20.8</v>
          </cell>
          <cell r="S134">
            <v>6732.54</v>
          </cell>
          <cell r="T134">
            <v>23.82</v>
          </cell>
        </row>
        <row r="135">
          <cell r="B135" t="str">
            <v>JAM</v>
          </cell>
          <cell r="C135" t="str">
            <v>Jamaica</v>
          </cell>
          <cell r="D135">
            <v>70711.399999999994</v>
          </cell>
          <cell r="E135">
            <v>48.75</v>
          </cell>
          <cell r="F135">
            <v>0.69</v>
          </cell>
          <cell r="G135">
            <v>63.35</v>
          </cell>
          <cell r="H135">
            <v>0.09</v>
          </cell>
          <cell r="I135">
            <v>416.4</v>
          </cell>
          <cell r="J135">
            <v>0.59</v>
          </cell>
          <cell r="K135">
            <v>1113.04</v>
          </cell>
          <cell r="L135">
            <v>1.57</v>
          </cell>
          <cell r="M135">
            <v>2806</v>
          </cell>
          <cell r="N135">
            <v>3.97</v>
          </cell>
          <cell r="O135">
            <v>4642.74</v>
          </cell>
          <cell r="P135">
            <v>6.57</v>
          </cell>
          <cell r="Q135">
            <v>6674.65</v>
          </cell>
          <cell r="R135">
            <v>9.44</v>
          </cell>
          <cell r="S135">
            <v>8037.02</v>
          </cell>
          <cell r="T135">
            <v>11.37</v>
          </cell>
        </row>
        <row r="136">
          <cell r="B136" t="str">
            <v>PAN</v>
          </cell>
          <cell r="C136" t="str">
            <v>Panama</v>
          </cell>
          <cell r="D136">
            <v>124687</v>
          </cell>
          <cell r="E136">
            <v>135.35</v>
          </cell>
          <cell r="F136">
            <v>1.0900000000000001</v>
          </cell>
          <cell r="G136">
            <v>413.5</v>
          </cell>
          <cell r="H136">
            <v>0.33</v>
          </cell>
          <cell r="I136">
            <v>832.08</v>
          </cell>
          <cell r="J136">
            <v>0.67</v>
          </cell>
          <cell r="K136">
            <v>1364.22</v>
          </cell>
          <cell r="L136">
            <v>1.0900000000000001</v>
          </cell>
          <cell r="M136">
            <v>2459.36</v>
          </cell>
          <cell r="N136">
            <v>1.97</v>
          </cell>
          <cell r="O136">
            <v>3593.28</v>
          </cell>
          <cell r="P136">
            <v>2.88</v>
          </cell>
          <cell r="Q136">
            <v>5117.55</v>
          </cell>
          <cell r="R136">
            <v>4.0999999999999996</v>
          </cell>
          <cell r="S136">
            <v>6190.25</v>
          </cell>
          <cell r="T136">
            <v>4.96</v>
          </cell>
        </row>
        <row r="137">
          <cell r="B137" t="str">
            <v>PER</v>
          </cell>
          <cell r="C137" t="str">
            <v>Peru</v>
          </cell>
          <cell r="D137">
            <v>692345</v>
          </cell>
          <cell r="E137">
            <v>3669.56</v>
          </cell>
          <cell r="F137">
            <v>5.3</v>
          </cell>
          <cell r="G137">
            <v>7884.97</v>
          </cell>
          <cell r="H137">
            <v>1.1399999999999999</v>
          </cell>
          <cell r="I137">
            <v>14505.77</v>
          </cell>
          <cell r="J137">
            <v>2.1</v>
          </cell>
          <cell r="K137">
            <v>22323</v>
          </cell>
          <cell r="L137">
            <v>3.22</v>
          </cell>
          <cell r="M137">
            <v>37488.31</v>
          </cell>
          <cell r="N137">
            <v>5.41</v>
          </cell>
          <cell r="O137">
            <v>52291.24</v>
          </cell>
          <cell r="P137">
            <v>7.55</v>
          </cell>
          <cell r="Q137">
            <v>69341.149999999994</v>
          </cell>
          <cell r="R137">
            <v>10.02</v>
          </cell>
          <cell r="S137">
            <v>80726.820000000007</v>
          </cell>
          <cell r="T137">
            <v>11.66</v>
          </cell>
        </row>
        <row r="138">
          <cell r="B138" t="str">
            <v>PRY</v>
          </cell>
          <cell r="C138" t="str">
            <v>Paraguay</v>
          </cell>
          <cell r="D138">
            <v>92568.6</v>
          </cell>
          <cell r="E138" t="str">
            <v>---</v>
          </cell>
          <cell r="F138" t="str">
            <v>---</v>
          </cell>
          <cell r="G138" t="str">
            <v>---</v>
          </cell>
          <cell r="H138" t="str">
            <v>---</v>
          </cell>
          <cell r="I138" t="str">
            <v>---</v>
          </cell>
          <cell r="J138" t="str">
            <v>---</v>
          </cell>
          <cell r="K138" t="str">
            <v>---</v>
          </cell>
          <cell r="L138" t="str">
            <v>---</v>
          </cell>
          <cell r="M138" t="str">
            <v>---</v>
          </cell>
          <cell r="N138" t="str">
            <v>---</v>
          </cell>
          <cell r="O138" t="str">
            <v>---</v>
          </cell>
          <cell r="P138" t="str">
            <v>---</v>
          </cell>
          <cell r="Q138" t="str">
            <v>---</v>
          </cell>
          <cell r="R138" t="str">
            <v>---</v>
          </cell>
          <cell r="S138" t="str">
            <v>---</v>
          </cell>
          <cell r="T138" t="str">
            <v>---</v>
          </cell>
        </row>
        <row r="139">
          <cell r="B139" t="str">
            <v>BRA</v>
          </cell>
          <cell r="C139" t="str">
            <v>Brazil</v>
          </cell>
          <cell r="D139">
            <v>6817410</v>
          </cell>
          <cell r="E139" t="str">
            <v>---</v>
          </cell>
          <cell r="F139" t="str">
            <v>---</v>
          </cell>
          <cell r="G139" t="str">
            <v>---</v>
          </cell>
          <cell r="H139" t="str">
            <v>---</v>
          </cell>
          <cell r="I139" t="str">
            <v>---</v>
          </cell>
          <cell r="J139" t="str">
            <v>---</v>
          </cell>
          <cell r="K139" t="str">
            <v>---</v>
          </cell>
          <cell r="L139" t="str">
            <v>---</v>
          </cell>
          <cell r="M139" t="str">
            <v>---</v>
          </cell>
          <cell r="N139" t="str">
            <v>---</v>
          </cell>
          <cell r="O139" t="str">
            <v>---</v>
          </cell>
          <cell r="P139" t="str">
            <v>---</v>
          </cell>
          <cell r="Q139" t="str">
            <v>---</v>
          </cell>
          <cell r="R139" t="str">
            <v>---</v>
          </cell>
          <cell r="S139" t="str">
            <v>---</v>
          </cell>
          <cell r="T139" t="str">
            <v>---</v>
          </cell>
        </row>
        <row r="140">
          <cell r="B140" t="str">
            <v>GLP</v>
          </cell>
          <cell r="C140" t="str">
            <v>Guadeloupe</v>
          </cell>
          <cell r="D140">
            <v>41119.1</v>
          </cell>
          <cell r="E140">
            <v>179.86</v>
          </cell>
          <cell r="F140">
            <v>4.37</v>
          </cell>
          <cell r="G140">
            <v>765.66</v>
          </cell>
          <cell r="H140">
            <v>1.86</v>
          </cell>
          <cell r="I140">
            <v>1919.23</v>
          </cell>
          <cell r="J140">
            <v>4.67</v>
          </cell>
          <cell r="K140">
            <v>3234.05</v>
          </cell>
          <cell r="L140">
            <v>7.87</v>
          </cell>
          <cell r="M140">
            <v>5448.45</v>
          </cell>
          <cell r="N140">
            <v>13.25</v>
          </cell>
          <cell r="O140">
            <v>7348</v>
          </cell>
          <cell r="P140">
            <v>17.87</v>
          </cell>
          <cell r="Q140">
            <v>9158.08</v>
          </cell>
          <cell r="R140">
            <v>22.27</v>
          </cell>
          <cell r="S140">
            <v>10552.74</v>
          </cell>
          <cell r="T140">
            <v>25.66</v>
          </cell>
        </row>
        <row r="141">
          <cell r="B141" t="str">
            <v>GTM</v>
          </cell>
          <cell r="C141" t="str">
            <v>Guatemala</v>
          </cell>
          <cell r="D141">
            <v>172912</v>
          </cell>
          <cell r="E141">
            <v>701.65</v>
          </cell>
          <cell r="F141">
            <v>4.0599999999999996</v>
          </cell>
          <cell r="G141">
            <v>1669.17</v>
          </cell>
          <cell r="H141">
            <v>0.97</v>
          </cell>
          <cell r="I141">
            <v>2934.1</v>
          </cell>
          <cell r="J141">
            <v>1.7</v>
          </cell>
          <cell r="K141">
            <v>4199.25</v>
          </cell>
          <cell r="L141">
            <v>2.4300000000000002</v>
          </cell>
          <cell r="M141">
            <v>6424.36</v>
          </cell>
          <cell r="N141">
            <v>3.72</v>
          </cell>
          <cell r="O141">
            <v>8430.73</v>
          </cell>
          <cell r="P141">
            <v>4.88</v>
          </cell>
          <cell r="Q141">
            <v>10588.35</v>
          </cell>
          <cell r="R141">
            <v>6.12</v>
          </cell>
          <cell r="S141">
            <v>11878.75</v>
          </cell>
          <cell r="T141">
            <v>6.87</v>
          </cell>
        </row>
        <row r="142">
          <cell r="B142" t="str">
            <v>GUY</v>
          </cell>
          <cell r="C142" t="str">
            <v>Guyana</v>
          </cell>
          <cell r="D142">
            <v>8076.05</v>
          </cell>
          <cell r="E142" t="str">
            <v>---</v>
          </cell>
          <cell r="F142" t="str">
            <v>---</v>
          </cell>
          <cell r="G142" t="str">
            <v>---</v>
          </cell>
          <cell r="H142" t="str">
            <v>---</v>
          </cell>
          <cell r="I142" t="str">
            <v>---</v>
          </cell>
          <cell r="J142" t="str">
            <v>---</v>
          </cell>
          <cell r="K142" t="str">
            <v>---</v>
          </cell>
          <cell r="L142" t="str">
            <v>---</v>
          </cell>
          <cell r="M142" t="str">
            <v>---</v>
          </cell>
          <cell r="N142" t="str">
            <v>---</v>
          </cell>
          <cell r="O142" t="str">
            <v>---</v>
          </cell>
          <cell r="P142" t="str">
            <v>---</v>
          </cell>
          <cell r="Q142" t="str">
            <v>---</v>
          </cell>
          <cell r="R142" t="str">
            <v>---</v>
          </cell>
          <cell r="S142" t="str">
            <v>---</v>
          </cell>
          <cell r="T142" t="str">
            <v>---</v>
          </cell>
        </row>
        <row r="143">
          <cell r="B143" t="str">
            <v>LCA</v>
          </cell>
          <cell r="C143" t="str">
            <v>St Lucia</v>
          </cell>
          <cell r="D143">
            <v>3361.85</v>
          </cell>
          <cell r="E143">
            <v>5.0599999999999996</v>
          </cell>
          <cell r="F143">
            <v>1.51</v>
          </cell>
          <cell r="G143">
            <v>10.18</v>
          </cell>
          <cell r="H143">
            <v>0.3</v>
          </cell>
          <cell r="I143">
            <v>43.41</v>
          </cell>
          <cell r="J143">
            <v>1.29</v>
          </cell>
          <cell r="K143">
            <v>104.68</v>
          </cell>
          <cell r="L143">
            <v>3.11</v>
          </cell>
          <cell r="M143">
            <v>244.27</v>
          </cell>
          <cell r="N143">
            <v>7.27</v>
          </cell>
          <cell r="O143">
            <v>379.83</v>
          </cell>
          <cell r="P143">
            <v>11.3</v>
          </cell>
          <cell r="Q143">
            <v>521.76</v>
          </cell>
          <cell r="R143">
            <v>15.52</v>
          </cell>
          <cell r="S143">
            <v>617.39</v>
          </cell>
          <cell r="T143">
            <v>18.36</v>
          </cell>
        </row>
        <row r="144">
          <cell r="B144" t="str">
            <v>MEX</v>
          </cell>
          <cell r="C144" t="str">
            <v>Mexico</v>
          </cell>
          <cell r="D144">
            <v>4513850</v>
          </cell>
          <cell r="E144">
            <v>1354.65</v>
          </cell>
          <cell r="F144">
            <v>0.3</v>
          </cell>
          <cell r="G144">
            <v>2450.12</v>
          </cell>
          <cell r="H144">
            <v>0.05</v>
          </cell>
          <cell r="I144">
            <v>5036.3599999999997</v>
          </cell>
          <cell r="J144">
            <v>0.11</v>
          </cell>
          <cell r="K144">
            <v>8520.7099999999991</v>
          </cell>
          <cell r="L144">
            <v>0.19</v>
          </cell>
          <cell r="M144">
            <v>16828.330000000002</v>
          </cell>
          <cell r="N144">
            <v>0.37</v>
          </cell>
          <cell r="O144">
            <v>28136.95</v>
          </cell>
          <cell r="P144">
            <v>0.62</v>
          </cell>
          <cell r="Q144">
            <v>47075.21</v>
          </cell>
          <cell r="R144">
            <v>1.04</v>
          </cell>
          <cell r="S144">
            <v>62902.6</v>
          </cell>
          <cell r="T144">
            <v>1.39</v>
          </cell>
        </row>
        <row r="145">
          <cell r="B145" t="str">
            <v>MSR</v>
          </cell>
          <cell r="C145" t="str">
            <v>Montserrat</v>
          </cell>
          <cell r="D145">
            <v>158.42099999999999</v>
          </cell>
          <cell r="E145">
            <v>1.0900000000000001</v>
          </cell>
          <cell r="F145">
            <v>6.9</v>
          </cell>
          <cell r="G145">
            <v>4.83</v>
          </cell>
          <cell r="H145">
            <v>3.05</v>
          </cell>
          <cell r="I145">
            <v>13.1</v>
          </cell>
          <cell r="J145">
            <v>8.27</v>
          </cell>
          <cell r="K145">
            <v>21.61</v>
          </cell>
          <cell r="L145">
            <v>13.64</v>
          </cell>
          <cell r="M145">
            <v>33.44</v>
          </cell>
          <cell r="N145">
            <v>21.11</v>
          </cell>
          <cell r="O145">
            <v>42.41</v>
          </cell>
          <cell r="P145">
            <v>26.77</v>
          </cell>
          <cell r="Q145">
            <v>52.44</v>
          </cell>
          <cell r="R145">
            <v>33.1</v>
          </cell>
          <cell r="S145">
            <v>57.1</v>
          </cell>
          <cell r="T145">
            <v>36.04</v>
          </cell>
        </row>
        <row r="146">
          <cell r="B146" t="str">
            <v>MTQ</v>
          </cell>
          <cell r="C146" t="str">
            <v>Martinique</v>
          </cell>
          <cell r="D146">
            <v>39559.9</v>
          </cell>
          <cell r="E146">
            <v>78.91</v>
          </cell>
          <cell r="F146">
            <v>1.99</v>
          </cell>
          <cell r="G146">
            <v>234.26</v>
          </cell>
          <cell r="H146">
            <v>0.59</v>
          </cell>
          <cell r="I146">
            <v>813.13</v>
          </cell>
          <cell r="J146">
            <v>2.06</v>
          </cell>
          <cell r="K146">
            <v>1666.77</v>
          </cell>
          <cell r="L146">
            <v>4.21</v>
          </cell>
          <cell r="M146">
            <v>3460.03</v>
          </cell>
          <cell r="N146">
            <v>8.75</v>
          </cell>
          <cell r="O146">
            <v>5200.3</v>
          </cell>
          <cell r="P146">
            <v>13.15</v>
          </cell>
          <cell r="Q146">
            <v>7179.18</v>
          </cell>
          <cell r="R146">
            <v>18.149999999999999</v>
          </cell>
          <cell r="S146">
            <v>8282.15</v>
          </cell>
          <cell r="T146">
            <v>20.94</v>
          </cell>
        </row>
        <row r="147">
          <cell r="B147" t="str">
            <v>NIC</v>
          </cell>
          <cell r="C147" t="str">
            <v>Nicaragua</v>
          </cell>
          <cell r="D147">
            <v>35973.800000000003</v>
          </cell>
          <cell r="E147">
            <v>72.5</v>
          </cell>
          <cell r="F147">
            <v>2.02</v>
          </cell>
          <cell r="G147">
            <v>203.41</v>
          </cell>
          <cell r="H147">
            <v>0.56999999999999995</v>
          </cell>
          <cell r="I147">
            <v>393.72</v>
          </cell>
          <cell r="J147">
            <v>1.0900000000000001</v>
          </cell>
          <cell r="K147">
            <v>609.73</v>
          </cell>
          <cell r="L147">
            <v>1.69</v>
          </cell>
          <cell r="M147">
            <v>1035.5999999999999</v>
          </cell>
          <cell r="N147">
            <v>2.88</v>
          </cell>
          <cell r="O147">
            <v>1484.39</v>
          </cell>
          <cell r="P147">
            <v>4.13</v>
          </cell>
          <cell r="Q147">
            <v>2065.19</v>
          </cell>
          <cell r="R147">
            <v>5.74</v>
          </cell>
          <cell r="S147">
            <v>2421.85</v>
          </cell>
          <cell r="T147">
            <v>6.73</v>
          </cell>
        </row>
        <row r="148">
          <cell r="B148" t="str">
            <v>PRI</v>
          </cell>
          <cell r="C148" t="str">
            <v>Puerto Rico</v>
          </cell>
          <cell r="D148">
            <v>259030</v>
          </cell>
          <cell r="E148">
            <v>354.23</v>
          </cell>
          <cell r="F148">
            <v>1.37</v>
          </cell>
          <cell r="G148">
            <v>1298.04</v>
          </cell>
          <cell r="H148">
            <v>0.5</v>
          </cell>
          <cell r="I148">
            <v>3468.98</v>
          </cell>
          <cell r="J148">
            <v>1.34</v>
          </cell>
          <cell r="K148">
            <v>6205.45</v>
          </cell>
          <cell r="L148">
            <v>2.4</v>
          </cell>
          <cell r="M148">
            <v>11407.47</v>
          </cell>
          <cell r="N148">
            <v>4.4000000000000004</v>
          </cell>
          <cell r="O148">
            <v>16652.66</v>
          </cell>
          <cell r="P148">
            <v>6.43</v>
          </cell>
          <cell r="Q148">
            <v>22623.96</v>
          </cell>
          <cell r="R148">
            <v>8.73</v>
          </cell>
          <cell r="S148">
            <v>26025.56</v>
          </cell>
          <cell r="T148">
            <v>10.050000000000001</v>
          </cell>
        </row>
        <row r="149">
          <cell r="B149" t="str">
            <v>SLV</v>
          </cell>
          <cell r="C149" t="str">
            <v>El Salvador</v>
          </cell>
          <cell r="D149">
            <v>71580.5</v>
          </cell>
          <cell r="E149">
            <v>250.38</v>
          </cell>
          <cell r="F149">
            <v>3.5</v>
          </cell>
          <cell r="G149">
            <v>796.77</v>
          </cell>
          <cell r="H149">
            <v>1.1100000000000001</v>
          </cell>
          <cell r="I149">
            <v>1524.43</v>
          </cell>
          <cell r="J149">
            <v>2.13</v>
          </cell>
          <cell r="K149">
            <v>2275.7800000000002</v>
          </cell>
          <cell r="L149">
            <v>3.18</v>
          </cell>
          <cell r="M149">
            <v>3547.12</v>
          </cell>
          <cell r="N149">
            <v>4.96</v>
          </cell>
          <cell r="O149">
            <v>4735.33</v>
          </cell>
          <cell r="P149">
            <v>6.62</v>
          </cell>
          <cell r="Q149">
            <v>6133.87</v>
          </cell>
          <cell r="R149">
            <v>8.57</v>
          </cell>
          <cell r="S149">
            <v>7031.89</v>
          </cell>
          <cell r="T149">
            <v>9.82</v>
          </cell>
        </row>
        <row r="150">
          <cell r="B150" t="str">
            <v>SUR</v>
          </cell>
          <cell r="C150" t="str">
            <v>Suriname</v>
          </cell>
          <cell r="D150">
            <v>9620.16</v>
          </cell>
          <cell r="E150" t="str">
            <v>---</v>
          </cell>
          <cell r="F150" t="str">
            <v>---</v>
          </cell>
          <cell r="G150" t="str">
            <v>---</v>
          </cell>
          <cell r="H150" t="str">
            <v>---</v>
          </cell>
          <cell r="I150" t="str">
            <v>---</v>
          </cell>
          <cell r="J150" t="str">
            <v>---</v>
          </cell>
          <cell r="K150" t="str">
            <v>---</v>
          </cell>
          <cell r="L150" t="str">
            <v>---</v>
          </cell>
          <cell r="M150" t="str">
            <v>---</v>
          </cell>
          <cell r="N150" t="str">
            <v>---</v>
          </cell>
          <cell r="O150" t="str">
            <v>---</v>
          </cell>
          <cell r="P150" t="str">
            <v>---</v>
          </cell>
          <cell r="Q150" t="str">
            <v>---</v>
          </cell>
          <cell r="R150" t="str">
            <v>---</v>
          </cell>
          <cell r="S150" t="str">
            <v>---</v>
          </cell>
          <cell r="T150" t="str">
            <v>---</v>
          </cell>
        </row>
        <row r="151">
          <cell r="B151" t="str">
            <v>TCA</v>
          </cell>
          <cell r="C151" t="str">
            <v>Turks and Caicos Islands</v>
          </cell>
          <cell r="D151">
            <v>1049.28</v>
          </cell>
          <cell r="E151">
            <v>0.1</v>
          </cell>
          <cell r="F151">
            <v>0.09</v>
          </cell>
          <cell r="G151">
            <v>0.17</v>
          </cell>
          <cell r="H151">
            <v>0.02</v>
          </cell>
          <cell r="I151">
            <v>0.32</v>
          </cell>
          <cell r="J151">
            <v>0.03</v>
          </cell>
          <cell r="K151">
            <v>0.56999999999999995</v>
          </cell>
          <cell r="L151">
            <v>0.05</v>
          </cell>
          <cell r="M151">
            <v>1.33</v>
          </cell>
          <cell r="N151">
            <v>0.13</v>
          </cell>
          <cell r="O151">
            <v>2.67</v>
          </cell>
          <cell r="P151">
            <v>0.25</v>
          </cell>
          <cell r="Q151">
            <v>5.28</v>
          </cell>
          <cell r="R151">
            <v>0.5</v>
          </cell>
          <cell r="S151">
            <v>7.77</v>
          </cell>
          <cell r="T151">
            <v>0.74</v>
          </cell>
        </row>
        <row r="152">
          <cell r="B152" t="str">
            <v>TTO</v>
          </cell>
          <cell r="C152" t="str">
            <v xml:space="preserve">Trinidad and Tobago </v>
          </cell>
          <cell r="D152">
            <v>68647.899999999994</v>
          </cell>
          <cell r="E152">
            <v>596.11</v>
          </cell>
          <cell r="F152">
            <v>8.68</v>
          </cell>
          <cell r="G152">
            <v>2757.7</v>
          </cell>
          <cell r="H152">
            <v>4.0199999999999996</v>
          </cell>
          <cell r="I152">
            <v>6343.57</v>
          </cell>
          <cell r="J152">
            <v>9.24</v>
          </cell>
          <cell r="K152">
            <v>9997.5499999999993</v>
          </cell>
          <cell r="L152">
            <v>14.56</v>
          </cell>
          <cell r="M152">
            <v>14962.22</v>
          </cell>
          <cell r="N152">
            <v>21.8</v>
          </cell>
          <cell r="O152">
            <v>18869.87</v>
          </cell>
          <cell r="P152">
            <v>27.49</v>
          </cell>
          <cell r="Q152">
            <v>23390.95</v>
          </cell>
          <cell r="R152">
            <v>34.07</v>
          </cell>
          <cell r="S152">
            <v>24921.83</v>
          </cell>
          <cell r="T152">
            <v>36.299999999999997</v>
          </cell>
        </row>
        <row r="153">
          <cell r="B153" t="str">
            <v>URY</v>
          </cell>
          <cell r="C153" t="str">
            <v>Uruguay</v>
          </cell>
          <cell r="D153">
            <v>116460</v>
          </cell>
          <cell r="E153" t="str">
            <v>---</v>
          </cell>
          <cell r="F153" t="str">
            <v>---</v>
          </cell>
          <cell r="G153" t="str">
            <v>---</v>
          </cell>
          <cell r="H153" t="str">
            <v>---</v>
          </cell>
          <cell r="I153" t="str">
            <v>---</v>
          </cell>
          <cell r="J153" t="str">
            <v>---</v>
          </cell>
          <cell r="K153" t="str">
            <v>---</v>
          </cell>
          <cell r="L153" t="str">
            <v>---</v>
          </cell>
          <cell r="M153" t="str">
            <v>---</v>
          </cell>
          <cell r="N153" t="str">
            <v>---</v>
          </cell>
          <cell r="O153" t="str">
            <v>---</v>
          </cell>
          <cell r="P153" t="str">
            <v>---</v>
          </cell>
          <cell r="Q153" t="str">
            <v>---</v>
          </cell>
          <cell r="R153" t="str">
            <v>---</v>
          </cell>
          <cell r="S153" t="str">
            <v>---</v>
          </cell>
          <cell r="T153" t="str">
            <v>---</v>
          </cell>
        </row>
        <row r="154">
          <cell r="B154" t="str">
            <v>VCT</v>
          </cell>
          <cell r="C154" t="str">
            <v>St Vincent and the Grenadines</v>
          </cell>
          <cell r="D154">
            <v>2645.41</v>
          </cell>
          <cell r="E154">
            <v>2.79</v>
          </cell>
          <cell r="F154">
            <v>1.06</v>
          </cell>
          <cell r="G154">
            <v>3.95</v>
          </cell>
          <cell r="H154">
            <v>0.15</v>
          </cell>
          <cell r="I154">
            <v>14.41</v>
          </cell>
          <cell r="J154">
            <v>0.54</v>
          </cell>
          <cell r="K154">
            <v>38.340000000000003</v>
          </cell>
          <cell r="L154">
            <v>1.45</v>
          </cell>
          <cell r="M154">
            <v>118.99</v>
          </cell>
          <cell r="N154">
            <v>4.5</v>
          </cell>
          <cell r="O154">
            <v>231.07</v>
          </cell>
          <cell r="P154">
            <v>8.73</v>
          </cell>
          <cell r="Q154">
            <v>378.14</v>
          </cell>
          <cell r="R154">
            <v>14.29</v>
          </cell>
          <cell r="S154">
            <v>470.96</v>
          </cell>
          <cell r="T154">
            <v>17.8</v>
          </cell>
        </row>
        <row r="155">
          <cell r="B155" t="str">
            <v>VEN</v>
          </cell>
          <cell r="C155" t="str">
            <v>Venezuela</v>
          </cell>
          <cell r="D155">
            <v>1154530</v>
          </cell>
          <cell r="E155">
            <v>2044.24</v>
          </cell>
          <cell r="F155">
            <v>1.77</v>
          </cell>
          <cell r="G155">
            <v>7440</v>
          </cell>
          <cell r="H155">
            <v>0.64</v>
          </cell>
          <cell r="I155">
            <v>14026.22</v>
          </cell>
          <cell r="J155">
            <v>1.21</v>
          </cell>
          <cell r="K155">
            <v>20932.12</v>
          </cell>
          <cell r="L155">
            <v>1.81</v>
          </cell>
          <cell r="M155">
            <v>32851.47</v>
          </cell>
          <cell r="N155">
            <v>2.85</v>
          </cell>
          <cell r="O155">
            <v>44019.11</v>
          </cell>
          <cell r="P155">
            <v>3.81</v>
          </cell>
          <cell r="Q155">
            <v>56829.1</v>
          </cell>
          <cell r="R155">
            <v>4.92</v>
          </cell>
          <cell r="S155">
            <v>65954.600000000006</v>
          </cell>
          <cell r="T155">
            <v>5.71</v>
          </cell>
        </row>
        <row r="156">
          <cell r="B156" t="str">
            <v>VGB</v>
          </cell>
          <cell r="C156" t="str">
            <v>British Virgins Islands</v>
          </cell>
          <cell r="D156">
            <v>3849.5</v>
          </cell>
          <cell r="E156">
            <v>20.54</v>
          </cell>
          <cell r="F156">
            <v>5.34</v>
          </cell>
          <cell r="G156">
            <v>84.53</v>
          </cell>
          <cell r="H156">
            <v>2.2000000000000002</v>
          </cell>
          <cell r="I156">
            <v>222.8</v>
          </cell>
          <cell r="J156">
            <v>5.79</v>
          </cell>
          <cell r="K156">
            <v>382.23</v>
          </cell>
          <cell r="L156">
            <v>9.93</v>
          </cell>
          <cell r="M156">
            <v>633.1</v>
          </cell>
          <cell r="N156">
            <v>16.45</v>
          </cell>
          <cell r="O156">
            <v>831.25</v>
          </cell>
          <cell r="P156">
            <v>21.59</v>
          </cell>
          <cell r="Q156">
            <v>1039.19</v>
          </cell>
          <cell r="R156">
            <v>27</v>
          </cell>
          <cell r="S156">
            <v>1153.9100000000001</v>
          </cell>
          <cell r="T156">
            <v>29.98</v>
          </cell>
        </row>
        <row r="157">
          <cell r="B157" t="str">
            <v>VIR</v>
          </cell>
          <cell r="C157" t="str">
            <v>Virgin Islands</v>
          </cell>
          <cell r="D157">
            <v>5344.44</v>
          </cell>
          <cell r="E157">
            <v>12.69</v>
          </cell>
          <cell r="F157">
            <v>2.37</v>
          </cell>
          <cell r="G157">
            <v>49.23</v>
          </cell>
          <cell r="H157">
            <v>0.92</v>
          </cell>
          <cell r="I157">
            <v>130</v>
          </cell>
          <cell r="J157">
            <v>2.4300000000000002</v>
          </cell>
          <cell r="K157">
            <v>227.06</v>
          </cell>
          <cell r="L157">
            <v>4.25</v>
          </cell>
          <cell r="M157">
            <v>398.62</v>
          </cell>
          <cell r="N157">
            <v>7.46</v>
          </cell>
          <cell r="O157">
            <v>558.12</v>
          </cell>
          <cell r="P157">
            <v>10.44</v>
          </cell>
          <cell r="Q157">
            <v>730.51</v>
          </cell>
          <cell r="R157">
            <v>13.67</v>
          </cell>
          <cell r="S157">
            <v>829.05</v>
          </cell>
          <cell r="T157">
            <v>15.51</v>
          </cell>
        </row>
        <row r="158">
          <cell r="B158" t="str">
            <v>ARE</v>
          </cell>
          <cell r="C158" t="str">
            <v>United Arab Emirates</v>
          </cell>
          <cell r="D158">
            <v>1282120</v>
          </cell>
          <cell r="E158">
            <v>753.1</v>
          </cell>
          <cell r="F158">
            <v>0.59</v>
          </cell>
          <cell r="G158">
            <v>1275.0899999999999</v>
          </cell>
          <cell r="H158">
            <v>0.1</v>
          </cell>
          <cell r="I158">
            <v>3374.07</v>
          </cell>
          <cell r="J158">
            <v>0.26</v>
          </cell>
          <cell r="K158">
            <v>6915.89</v>
          </cell>
          <cell r="L158">
            <v>0.54</v>
          </cell>
          <cell r="M158">
            <v>16058.83</v>
          </cell>
          <cell r="N158">
            <v>1.25</v>
          </cell>
          <cell r="O158">
            <v>27700</v>
          </cell>
          <cell r="P158">
            <v>2.16</v>
          </cell>
          <cell r="Q158">
            <v>43155.09</v>
          </cell>
          <cell r="R158">
            <v>3.37</v>
          </cell>
          <cell r="S158">
            <v>53892.28</v>
          </cell>
          <cell r="T158">
            <v>4.2</v>
          </cell>
        </row>
        <row r="159">
          <cell r="B159" t="str">
            <v>OMN</v>
          </cell>
          <cell r="C159" t="str">
            <v>Oman</v>
          </cell>
          <cell r="D159">
            <v>202534</v>
          </cell>
          <cell r="E159">
            <v>43.37</v>
          </cell>
          <cell r="F159">
            <v>0.21</v>
          </cell>
          <cell r="G159">
            <v>82.21</v>
          </cell>
          <cell r="H159">
            <v>0.04</v>
          </cell>
          <cell r="I159">
            <v>160.71</v>
          </cell>
          <cell r="J159">
            <v>0.08</v>
          </cell>
          <cell r="K159">
            <v>273.8</v>
          </cell>
          <cell r="L159">
            <v>0.14000000000000001</v>
          </cell>
          <cell r="M159">
            <v>553.59</v>
          </cell>
          <cell r="N159">
            <v>0.27</v>
          </cell>
          <cell r="O159">
            <v>916.69</v>
          </cell>
          <cell r="P159">
            <v>0.45</v>
          </cell>
          <cell r="Q159">
            <v>1463.82</v>
          </cell>
          <cell r="R159">
            <v>0.72</v>
          </cell>
          <cell r="S159">
            <v>1886.8</v>
          </cell>
          <cell r="T159">
            <v>0.93</v>
          </cell>
        </row>
        <row r="160">
          <cell r="B160" t="str">
            <v>SYR</v>
          </cell>
          <cell r="C160" t="str">
            <v>Syria</v>
          </cell>
          <cell r="D160">
            <v>204643</v>
          </cell>
          <cell r="E160">
            <v>149.11000000000001</v>
          </cell>
          <cell r="F160">
            <v>0.73</v>
          </cell>
          <cell r="G160">
            <v>410.63</v>
          </cell>
          <cell r="H160">
            <v>0.2</v>
          </cell>
          <cell r="I160">
            <v>1102.77</v>
          </cell>
          <cell r="J160">
            <v>0.54</v>
          </cell>
          <cell r="K160">
            <v>2123.48</v>
          </cell>
          <cell r="L160">
            <v>1.04</v>
          </cell>
          <cell r="M160">
            <v>4406.9399999999996</v>
          </cell>
          <cell r="N160">
            <v>2.15</v>
          </cell>
          <cell r="O160">
            <v>6907.62</v>
          </cell>
          <cell r="P160">
            <v>3.38</v>
          </cell>
          <cell r="Q160">
            <v>9961.83</v>
          </cell>
          <cell r="R160">
            <v>4.87</v>
          </cell>
          <cell r="S160">
            <v>12006.92</v>
          </cell>
          <cell r="T160">
            <v>5.87</v>
          </cell>
        </row>
        <row r="161">
          <cell r="B161" t="str">
            <v>SAU</v>
          </cell>
          <cell r="C161" t="str">
            <v>Saudi Arabia</v>
          </cell>
          <cell r="D161">
            <v>2141420</v>
          </cell>
          <cell r="E161">
            <v>162.74</v>
          </cell>
          <cell r="F161">
            <v>0.08</v>
          </cell>
          <cell r="G161">
            <v>252.46</v>
          </cell>
          <cell r="H161">
            <v>0.01</v>
          </cell>
          <cell r="I161">
            <v>535.15</v>
          </cell>
          <cell r="J161">
            <v>0.02</v>
          </cell>
          <cell r="K161">
            <v>1018.31</v>
          </cell>
          <cell r="L161">
            <v>0.05</v>
          </cell>
          <cell r="M161">
            <v>2411.67</v>
          </cell>
          <cell r="N161">
            <v>0.11</v>
          </cell>
          <cell r="O161">
            <v>4442.71</v>
          </cell>
          <cell r="P161">
            <v>0.21</v>
          </cell>
          <cell r="Q161">
            <v>7772.45</v>
          </cell>
          <cell r="R161">
            <v>0.36</v>
          </cell>
          <cell r="S161">
            <v>10415.59</v>
          </cell>
          <cell r="T161">
            <v>0.49</v>
          </cell>
        </row>
        <row r="162">
          <cell r="B162" t="str">
            <v>IRQ</v>
          </cell>
          <cell r="C162" t="str">
            <v>Iraq</v>
          </cell>
          <cell r="D162">
            <v>132500</v>
          </cell>
          <cell r="E162">
            <v>159.43</v>
          </cell>
          <cell r="F162">
            <v>1.2</v>
          </cell>
          <cell r="G162">
            <v>382.75</v>
          </cell>
          <cell r="H162">
            <v>0.28999999999999998</v>
          </cell>
          <cell r="I162">
            <v>879.59</v>
          </cell>
          <cell r="J162">
            <v>0.66</v>
          </cell>
          <cell r="K162">
            <v>1540.32</v>
          </cell>
          <cell r="L162">
            <v>1.1599999999999999</v>
          </cell>
          <cell r="M162">
            <v>2894.47</v>
          </cell>
          <cell r="N162">
            <v>2.1800000000000002</v>
          </cell>
          <cell r="O162">
            <v>4304.25</v>
          </cell>
          <cell r="P162">
            <v>3.25</v>
          </cell>
          <cell r="Q162">
            <v>6102.76</v>
          </cell>
          <cell r="R162">
            <v>4.6100000000000003</v>
          </cell>
          <cell r="S162">
            <v>7231.36</v>
          </cell>
          <cell r="T162">
            <v>5.46</v>
          </cell>
        </row>
        <row r="163">
          <cell r="B163" t="str">
            <v>BHR</v>
          </cell>
          <cell r="C163" t="str">
            <v>Bahrain</v>
          </cell>
          <cell r="D163">
            <v>103503</v>
          </cell>
          <cell r="E163">
            <v>25.66</v>
          </cell>
          <cell r="F163">
            <v>0.25</v>
          </cell>
          <cell r="G163">
            <v>46.04</v>
          </cell>
          <cell r="H163">
            <v>0.04</v>
          </cell>
          <cell r="I163">
            <v>75.03</v>
          </cell>
          <cell r="J163">
            <v>7.0000000000000007E-2</v>
          </cell>
          <cell r="K163">
            <v>110.75</v>
          </cell>
          <cell r="L163">
            <v>0.11</v>
          </cell>
          <cell r="M163">
            <v>206.41</v>
          </cell>
          <cell r="N163">
            <v>0.2</v>
          </cell>
          <cell r="O163">
            <v>342.93</v>
          </cell>
          <cell r="P163">
            <v>0.33</v>
          </cell>
          <cell r="Q163">
            <v>544.52</v>
          </cell>
          <cell r="R163">
            <v>0.53</v>
          </cell>
          <cell r="S163">
            <v>696.04</v>
          </cell>
          <cell r="T163">
            <v>0.67</v>
          </cell>
        </row>
        <row r="164">
          <cell r="B164" t="str">
            <v>YEM</v>
          </cell>
          <cell r="C164" t="str">
            <v>Yemen</v>
          </cell>
          <cell r="D164">
            <v>79113.600000000006</v>
          </cell>
          <cell r="E164">
            <v>45.87</v>
          </cell>
          <cell r="F164">
            <v>0.57999999999999996</v>
          </cell>
          <cell r="G164">
            <v>84.58</v>
          </cell>
          <cell r="H164">
            <v>0.11</v>
          </cell>
          <cell r="I164">
            <v>219.67</v>
          </cell>
          <cell r="J164">
            <v>0.28000000000000003</v>
          </cell>
          <cell r="K164">
            <v>467.44</v>
          </cell>
          <cell r="L164">
            <v>0.59</v>
          </cell>
          <cell r="M164">
            <v>1191.72</v>
          </cell>
          <cell r="N164">
            <v>1.51</v>
          </cell>
          <cell r="O164">
            <v>2217.8000000000002</v>
          </cell>
          <cell r="P164">
            <v>2.8</v>
          </cell>
          <cell r="Q164">
            <v>3745.71</v>
          </cell>
          <cell r="R164">
            <v>4.7300000000000004</v>
          </cell>
          <cell r="S164">
            <v>4834.34</v>
          </cell>
          <cell r="T164">
            <v>6.11</v>
          </cell>
        </row>
        <row r="165">
          <cell r="B165" t="str">
            <v>KWT</v>
          </cell>
          <cell r="C165" t="str">
            <v>Kuwait</v>
          </cell>
          <cell r="D165">
            <v>469418</v>
          </cell>
          <cell r="E165">
            <v>201.43</v>
          </cell>
          <cell r="F165">
            <v>0.43</v>
          </cell>
          <cell r="G165">
            <v>262.57</v>
          </cell>
          <cell r="H165">
            <v>0.06</v>
          </cell>
          <cell r="I165">
            <v>512.22</v>
          </cell>
          <cell r="J165">
            <v>0.11</v>
          </cell>
          <cell r="K165">
            <v>1064.6199999999999</v>
          </cell>
          <cell r="L165">
            <v>0.23</v>
          </cell>
          <cell r="M165">
            <v>3249.73</v>
          </cell>
          <cell r="N165">
            <v>0.69</v>
          </cell>
          <cell r="O165">
            <v>7178.04</v>
          </cell>
          <cell r="P165">
            <v>1.53</v>
          </cell>
          <cell r="Q165">
            <v>14059.72</v>
          </cell>
          <cell r="R165">
            <v>3</v>
          </cell>
          <cell r="S165">
            <v>19516.71</v>
          </cell>
          <cell r="T165">
            <v>4.16</v>
          </cell>
        </row>
        <row r="166">
          <cell r="B166" t="str">
            <v>PSE</v>
          </cell>
          <cell r="C166" t="str">
            <v>State of Palestine</v>
          </cell>
          <cell r="D166">
            <v>69454.3</v>
          </cell>
          <cell r="E166">
            <v>26.75</v>
          </cell>
          <cell r="F166">
            <v>0.39</v>
          </cell>
          <cell r="G166">
            <v>48.71</v>
          </cell>
          <cell r="H166">
            <v>7.0000000000000007E-2</v>
          </cell>
          <cell r="I166">
            <v>114.78</v>
          </cell>
          <cell r="J166">
            <v>0.17</v>
          </cell>
          <cell r="K166">
            <v>264.89999999999998</v>
          </cell>
          <cell r="L166">
            <v>0.38</v>
          </cell>
          <cell r="M166">
            <v>817.81</v>
          </cell>
          <cell r="N166">
            <v>1.18</v>
          </cell>
          <cell r="O166">
            <v>1673.84</v>
          </cell>
          <cell r="P166">
            <v>2.41</v>
          </cell>
          <cell r="Q166">
            <v>3058.11</v>
          </cell>
          <cell r="R166">
            <v>4.4000000000000004</v>
          </cell>
          <cell r="S166">
            <v>4179.21</v>
          </cell>
          <cell r="T166">
            <v>6.02</v>
          </cell>
        </row>
        <row r="167">
          <cell r="B167" t="str">
            <v>JOR</v>
          </cell>
          <cell r="C167" t="str">
            <v>Jordan</v>
          </cell>
          <cell r="D167">
            <v>121481</v>
          </cell>
          <cell r="E167">
            <v>46.25</v>
          </cell>
          <cell r="F167">
            <v>0.38</v>
          </cell>
          <cell r="G167">
            <v>83.9</v>
          </cell>
          <cell r="H167">
            <v>7.0000000000000007E-2</v>
          </cell>
          <cell r="I167">
            <v>220.33</v>
          </cell>
          <cell r="J167">
            <v>0.18</v>
          </cell>
          <cell r="K167">
            <v>533.25</v>
          </cell>
          <cell r="L167">
            <v>0.44</v>
          </cell>
          <cell r="M167">
            <v>1624.89</v>
          </cell>
          <cell r="N167">
            <v>1.34</v>
          </cell>
          <cell r="O167">
            <v>3308.78</v>
          </cell>
          <cell r="P167">
            <v>2.72</v>
          </cell>
          <cell r="Q167">
            <v>5948.67</v>
          </cell>
          <cell r="R167">
            <v>4.9000000000000004</v>
          </cell>
          <cell r="S167">
            <v>7943.45</v>
          </cell>
          <cell r="T167">
            <v>6.54</v>
          </cell>
        </row>
        <row r="168">
          <cell r="B168" t="str">
            <v>LBN</v>
          </cell>
          <cell r="C168" t="str">
            <v>Lebanon</v>
          </cell>
          <cell r="D168">
            <v>207724</v>
          </cell>
          <cell r="E168">
            <v>119.65</v>
          </cell>
          <cell r="F168">
            <v>0.57999999999999996</v>
          </cell>
          <cell r="G168">
            <v>189.82</v>
          </cell>
          <cell r="H168">
            <v>0.09</v>
          </cell>
          <cell r="I168">
            <v>648.08000000000004</v>
          </cell>
          <cell r="J168">
            <v>0.31</v>
          </cell>
          <cell r="K168">
            <v>1728.54</v>
          </cell>
          <cell r="L168">
            <v>0.83</v>
          </cell>
          <cell r="M168">
            <v>4917.75</v>
          </cell>
          <cell r="N168">
            <v>2.37</v>
          </cell>
          <cell r="O168">
            <v>9166.7999999999993</v>
          </cell>
          <cell r="P168">
            <v>4.41</v>
          </cell>
          <cell r="Q168">
            <v>15097.14</v>
          </cell>
          <cell r="R168">
            <v>7.27</v>
          </cell>
          <cell r="S168">
            <v>19284.96</v>
          </cell>
          <cell r="T168">
            <v>9.2799999999999994</v>
          </cell>
        </row>
        <row r="169">
          <cell r="B169" t="str">
            <v>QAT</v>
          </cell>
          <cell r="C169" t="str">
            <v>Qatar</v>
          </cell>
          <cell r="D169">
            <v>624818</v>
          </cell>
          <cell r="E169">
            <v>152.9</v>
          </cell>
          <cell r="F169">
            <v>0.24</v>
          </cell>
          <cell r="G169">
            <v>276.89999999999998</v>
          </cell>
          <cell r="H169">
            <v>0.04</v>
          </cell>
          <cell r="I169">
            <v>450.54</v>
          </cell>
          <cell r="J169">
            <v>7.0000000000000007E-2</v>
          </cell>
          <cell r="K169">
            <v>656</v>
          </cell>
          <cell r="L169">
            <v>0.1</v>
          </cell>
          <cell r="M169">
            <v>1135.46</v>
          </cell>
          <cell r="N169">
            <v>0.18</v>
          </cell>
          <cell r="O169">
            <v>1822.88</v>
          </cell>
          <cell r="P169">
            <v>0.28999999999999998</v>
          </cell>
          <cell r="Q169">
            <v>2955.51</v>
          </cell>
          <cell r="R169">
            <v>0.47</v>
          </cell>
          <cell r="S169">
            <v>3867.45</v>
          </cell>
          <cell r="T169">
            <v>0.62</v>
          </cell>
        </row>
        <row r="170">
          <cell r="B170" t="str">
            <v>CAN</v>
          </cell>
          <cell r="C170" t="str">
            <v>Canada</v>
          </cell>
          <cell r="D170">
            <v>6291920</v>
          </cell>
          <cell r="E170">
            <v>294.11</v>
          </cell>
          <cell r="F170">
            <v>0.05</v>
          </cell>
          <cell r="G170">
            <v>700.03</v>
          </cell>
          <cell r="H170">
            <v>0.01</v>
          </cell>
          <cell r="I170">
            <v>1889.1</v>
          </cell>
          <cell r="J170">
            <v>0.03</v>
          </cell>
          <cell r="K170">
            <v>4124.5600000000004</v>
          </cell>
          <cell r="L170">
            <v>7.0000000000000007E-2</v>
          </cell>
          <cell r="M170">
            <v>10699.69</v>
          </cell>
          <cell r="N170">
            <v>0.17</v>
          </cell>
          <cell r="O170">
            <v>19504.21</v>
          </cell>
          <cell r="P170">
            <v>0.31</v>
          </cell>
          <cell r="Q170">
            <v>32092.87</v>
          </cell>
          <cell r="R170">
            <v>0.51</v>
          </cell>
          <cell r="S170">
            <v>41279.08</v>
          </cell>
          <cell r="T170">
            <v>0.66</v>
          </cell>
        </row>
        <row r="171">
          <cell r="B171" t="str">
            <v>USA</v>
          </cell>
          <cell r="C171" t="str">
            <v>United States</v>
          </cell>
          <cell r="D171">
            <v>54922500</v>
          </cell>
          <cell r="E171">
            <v>14458.98</v>
          </cell>
          <cell r="F171">
            <v>0.26</v>
          </cell>
          <cell r="G171">
            <v>345.5</v>
          </cell>
          <cell r="H171">
            <v>0</v>
          </cell>
          <cell r="I171">
            <v>687.97</v>
          </cell>
          <cell r="J171">
            <v>0</v>
          </cell>
          <cell r="K171">
            <v>1056.6600000000001</v>
          </cell>
          <cell r="L171">
            <v>0</v>
          </cell>
          <cell r="M171">
            <v>1694.65</v>
          </cell>
          <cell r="N171">
            <v>0</v>
          </cell>
          <cell r="O171">
            <v>2293.4899999999998</v>
          </cell>
          <cell r="P171">
            <v>0</v>
          </cell>
          <cell r="Q171">
            <v>2987.69</v>
          </cell>
          <cell r="R171">
            <v>0.01</v>
          </cell>
          <cell r="S171">
            <v>3507.55</v>
          </cell>
          <cell r="T171">
            <v>0.01</v>
          </cell>
        </row>
        <row r="172">
          <cell r="B172" t="str">
            <v>PRT</v>
          </cell>
          <cell r="C172" t="str">
            <v>Portugal</v>
          </cell>
          <cell r="D172">
            <v>1054340</v>
          </cell>
          <cell r="E172" t="str">
            <v>---</v>
          </cell>
          <cell r="F172" t="str">
            <v>---</v>
          </cell>
          <cell r="G172" t="str">
            <v>---</v>
          </cell>
          <cell r="H172" t="str">
            <v>---</v>
          </cell>
          <cell r="I172" t="str">
            <v>---</v>
          </cell>
          <cell r="J172" t="str">
            <v>---</v>
          </cell>
          <cell r="K172" t="str">
            <v>---</v>
          </cell>
          <cell r="L172" t="str">
            <v>---</v>
          </cell>
          <cell r="M172" t="str">
            <v>---</v>
          </cell>
          <cell r="N172" t="str">
            <v>---</v>
          </cell>
          <cell r="O172" t="str">
            <v>---</v>
          </cell>
          <cell r="P172" t="str">
            <v>---</v>
          </cell>
          <cell r="Q172" t="str">
            <v>---</v>
          </cell>
          <cell r="R172" t="str">
            <v>---</v>
          </cell>
          <cell r="S172" t="str">
            <v>---</v>
          </cell>
          <cell r="T172" t="str">
            <v>---</v>
          </cell>
        </row>
        <row r="173">
          <cell r="B173" t="str">
            <v>RUS</v>
          </cell>
          <cell r="C173" t="str">
            <v>Russia</v>
          </cell>
          <cell r="D173">
            <v>6325790</v>
          </cell>
          <cell r="E173">
            <v>296.92</v>
          </cell>
          <cell r="F173">
            <v>0.05</v>
          </cell>
          <cell r="G173">
            <v>771.35</v>
          </cell>
          <cell r="H173">
            <v>0.01</v>
          </cell>
          <cell r="I173">
            <v>1652.89</v>
          </cell>
          <cell r="J173">
            <v>0.03</v>
          </cell>
          <cell r="K173">
            <v>2623.62</v>
          </cell>
          <cell r="L173">
            <v>0.04</v>
          </cell>
          <cell r="M173">
            <v>4361.08</v>
          </cell>
          <cell r="N173">
            <v>7.0000000000000007E-2</v>
          </cell>
          <cell r="O173">
            <v>5991.27</v>
          </cell>
          <cell r="P173">
            <v>0.09</v>
          </cell>
          <cell r="Q173">
            <v>7901.44</v>
          </cell>
          <cell r="R173">
            <v>0.12</v>
          </cell>
          <cell r="S173">
            <v>9189.73</v>
          </cell>
          <cell r="T173">
            <v>0.15</v>
          </cell>
        </row>
        <row r="174">
          <cell r="B174" t="str">
            <v>AZE</v>
          </cell>
          <cell r="C174" t="str">
            <v>Azerbaijan</v>
          </cell>
          <cell r="D174">
            <v>192784</v>
          </cell>
          <cell r="E174">
            <v>282.02</v>
          </cell>
          <cell r="F174">
            <v>1.46</v>
          </cell>
          <cell r="G174">
            <v>697.67</v>
          </cell>
          <cell r="H174">
            <v>0.36</v>
          </cell>
          <cell r="I174">
            <v>1587.98</v>
          </cell>
          <cell r="J174">
            <v>0.82</v>
          </cell>
          <cell r="K174">
            <v>2769.92</v>
          </cell>
          <cell r="L174">
            <v>1.44</v>
          </cell>
          <cell r="M174">
            <v>5227.32</v>
          </cell>
          <cell r="N174">
            <v>2.71</v>
          </cell>
          <cell r="O174">
            <v>7723.99</v>
          </cell>
          <cell r="P174">
            <v>4.01</v>
          </cell>
          <cell r="Q174">
            <v>10776.8</v>
          </cell>
          <cell r="R174">
            <v>5.59</v>
          </cell>
          <cell r="S174">
            <v>12724.51</v>
          </cell>
          <cell r="T174">
            <v>6.6</v>
          </cell>
        </row>
        <row r="175">
          <cell r="B175" t="str">
            <v>CHE</v>
          </cell>
          <cell r="C175" t="str">
            <v>Switzerland</v>
          </cell>
          <cell r="D175">
            <v>3421610</v>
          </cell>
          <cell r="E175">
            <v>786.78</v>
          </cell>
          <cell r="F175">
            <v>0.23</v>
          </cell>
          <cell r="G175">
            <v>1471.66</v>
          </cell>
          <cell r="H175">
            <v>0.04</v>
          </cell>
          <cell r="I175">
            <v>3968.01</v>
          </cell>
          <cell r="J175">
            <v>0.12</v>
          </cell>
          <cell r="K175">
            <v>9082.43</v>
          </cell>
          <cell r="L175">
            <v>0.27</v>
          </cell>
          <cell r="M175">
            <v>25233.64</v>
          </cell>
          <cell r="N175">
            <v>0.74</v>
          </cell>
          <cell r="O175">
            <v>48712.3</v>
          </cell>
          <cell r="P175">
            <v>1.42</v>
          </cell>
          <cell r="Q175">
            <v>83204.69</v>
          </cell>
          <cell r="R175">
            <v>2.4300000000000002</v>
          </cell>
          <cell r="S175">
            <v>107666.66</v>
          </cell>
          <cell r="T175">
            <v>3.15</v>
          </cell>
        </row>
        <row r="176">
          <cell r="B176" t="str">
            <v>BIH</v>
          </cell>
          <cell r="C176" t="str">
            <v>Bosnia and Herzegovina</v>
          </cell>
          <cell r="D176">
            <v>30656.2</v>
          </cell>
          <cell r="E176">
            <v>14.91</v>
          </cell>
          <cell r="F176">
            <v>0.49</v>
          </cell>
          <cell r="G176">
            <v>29.99</v>
          </cell>
          <cell r="H176">
            <v>0.1</v>
          </cell>
          <cell r="I176">
            <v>75.02</v>
          </cell>
          <cell r="J176">
            <v>0.24</v>
          </cell>
          <cell r="K176">
            <v>152.05000000000001</v>
          </cell>
          <cell r="L176">
            <v>0.5</v>
          </cell>
          <cell r="M176">
            <v>351.48</v>
          </cell>
          <cell r="N176">
            <v>1.1499999999999999</v>
          </cell>
          <cell r="O176">
            <v>590.23</v>
          </cell>
          <cell r="P176">
            <v>1.93</v>
          </cell>
          <cell r="Q176">
            <v>907.38</v>
          </cell>
          <cell r="R176">
            <v>2.96</v>
          </cell>
          <cell r="S176">
            <v>1124.3</v>
          </cell>
          <cell r="T176">
            <v>3.67</v>
          </cell>
        </row>
        <row r="177">
          <cell r="B177" t="str">
            <v>ALB</v>
          </cell>
          <cell r="C177" t="str">
            <v>Albania</v>
          </cell>
          <cell r="D177">
            <v>40459.699999999997</v>
          </cell>
          <cell r="E177">
            <v>46.73</v>
          </cell>
          <cell r="F177">
            <v>1.1499999999999999</v>
          </cell>
          <cell r="G177">
            <v>112.83</v>
          </cell>
          <cell r="H177">
            <v>0.28000000000000003</v>
          </cell>
          <cell r="I177">
            <v>239.07</v>
          </cell>
          <cell r="J177">
            <v>0.59</v>
          </cell>
          <cell r="K177">
            <v>412.61</v>
          </cell>
          <cell r="L177">
            <v>1.02</v>
          </cell>
          <cell r="M177">
            <v>817.76</v>
          </cell>
          <cell r="N177">
            <v>2.02</v>
          </cell>
          <cell r="O177">
            <v>1308.3800000000001</v>
          </cell>
          <cell r="P177">
            <v>3.23</v>
          </cell>
          <cell r="Q177">
            <v>1992.98</v>
          </cell>
          <cell r="R177">
            <v>4.93</v>
          </cell>
          <cell r="S177">
            <v>2495.4899999999998</v>
          </cell>
          <cell r="T177">
            <v>6.17</v>
          </cell>
        </row>
        <row r="178">
          <cell r="B178" t="str">
            <v>AND</v>
          </cell>
          <cell r="C178" t="str">
            <v>Andorra</v>
          </cell>
          <cell r="D178">
            <v>8381.65</v>
          </cell>
          <cell r="E178">
            <v>0.12</v>
          </cell>
          <cell r="F178">
            <v>0.01</v>
          </cell>
          <cell r="G178">
            <v>0.19</v>
          </cell>
          <cell r="H178">
            <v>0</v>
          </cell>
          <cell r="I178">
            <v>0.39</v>
          </cell>
          <cell r="J178">
            <v>0</v>
          </cell>
          <cell r="K178">
            <v>0.64</v>
          </cell>
          <cell r="L178">
            <v>0.01</v>
          </cell>
          <cell r="M178">
            <v>1.59</v>
          </cell>
          <cell r="N178">
            <v>0.02</v>
          </cell>
          <cell r="O178">
            <v>3.66</v>
          </cell>
          <cell r="P178">
            <v>0.04</v>
          </cell>
          <cell r="Q178">
            <v>8.4600000000000009</v>
          </cell>
          <cell r="R178">
            <v>0.1</v>
          </cell>
          <cell r="S178">
            <v>14</v>
          </cell>
          <cell r="T178">
            <v>0.17</v>
          </cell>
        </row>
        <row r="179">
          <cell r="B179" t="str">
            <v>ARM</v>
          </cell>
          <cell r="C179" t="str">
            <v>Armenia</v>
          </cell>
          <cell r="D179">
            <v>22895.200000000001</v>
          </cell>
          <cell r="E179">
            <v>45.24</v>
          </cell>
          <cell r="F179">
            <v>1.98</v>
          </cell>
          <cell r="G179">
            <v>111.06</v>
          </cell>
          <cell r="H179">
            <v>0.49</v>
          </cell>
          <cell r="I179">
            <v>275</v>
          </cell>
          <cell r="J179">
            <v>1.2</v>
          </cell>
          <cell r="K179">
            <v>514.6</v>
          </cell>
          <cell r="L179">
            <v>2.25</v>
          </cell>
          <cell r="M179">
            <v>1086.82</v>
          </cell>
          <cell r="N179">
            <v>4.75</v>
          </cell>
          <cell r="O179">
            <v>1708.93</v>
          </cell>
          <cell r="P179">
            <v>7.46</v>
          </cell>
          <cell r="Q179">
            <v>2514.9</v>
          </cell>
          <cell r="R179">
            <v>10.98</v>
          </cell>
          <cell r="S179">
            <v>2962.77</v>
          </cell>
          <cell r="T179">
            <v>12.94</v>
          </cell>
        </row>
        <row r="180">
          <cell r="B180" t="str">
            <v>IRL</v>
          </cell>
          <cell r="C180" t="str">
            <v>Ireland</v>
          </cell>
          <cell r="D180">
            <v>778822</v>
          </cell>
          <cell r="E180">
            <v>12.72</v>
          </cell>
          <cell r="F180">
            <v>0.02</v>
          </cell>
          <cell r="G180">
            <v>37.119999999999997</v>
          </cell>
          <cell r="H180">
            <v>0</v>
          </cell>
          <cell r="I180">
            <v>159.47999999999999</v>
          </cell>
          <cell r="J180">
            <v>0.02</v>
          </cell>
          <cell r="K180">
            <v>304.19</v>
          </cell>
          <cell r="L180">
            <v>0.04</v>
          </cell>
          <cell r="M180">
            <v>589.58000000000004</v>
          </cell>
          <cell r="N180">
            <v>0.08</v>
          </cell>
          <cell r="O180">
            <v>867.77</v>
          </cell>
          <cell r="P180">
            <v>0.11</v>
          </cell>
          <cell r="Q180">
            <v>1225.58</v>
          </cell>
          <cell r="R180">
            <v>0.16</v>
          </cell>
          <cell r="S180">
            <v>1489.36</v>
          </cell>
          <cell r="T180">
            <v>0.19</v>
          </cell>
        </row>
        <row r="181">
          <cell r="B181" t="str">
            <v>LTU</v>
          </cell>
          <cell r="C181" t="str">
            <v>Lithuania</v>
          </cell>
          <cell r="D181">
            <v>135614</v>
          </cell>
          <cell r="E181" t="str">
            <v>---</v>
          </cell>
          <cell r="F181" t="str">
            <v>---</v>
          </cell>
          <cell r="G181" t="str">
            <v>---</v>
          </cell>
          <cell r="H181" t="str">
            <v>---</v>
          </cell>
          <cell r="I181" t="str">
            <v>---</v>
          </cell>
          <cell r="J181" t="str">
            <v>---</v>
          </cell>
          <cell r="K181" t="str">
            <v>---</v>
          </cell>
          <cell r="L181" t="str">
            <v>---</v>
          </cell>
          <cell r="M181" t="str">
            <v>---</v>
          </cell>
          <cell r="N181" t="str">
            <v>---</v>
          </cell>
          <cell r="O181" t="str">
            <v>---</v>
          </cell>
          <cell r="P181" t="str">
            <v>---</v>
          </cell>
          <cell r="Q181" t="str">
            <v>---</v>
          </cell>
          <cell r="R181" t="str">
            <v>---</v>
          </cell>
          <cell r="S181" t="str">
            <v>---</v>
          </cell>
          <cell r="T181" t="str">
            <v>---</v>
          </cell>
        </row>
        <row r="182">
          <cell r="B182" t="str">
            <v>LUX</v>
          </cell>
          <cell r="C182" t="str">
            <v>Luxembourg</v>
          </cell>
          <cell r="D182">
            <v>201131</v>
          </cell>
          <cell r="E182">
            <v>13.27</v>
          </cell>
          <cell r="F182">
            <v>7.0000000000000007E-2</v>
          </cell>
          <cell r="G182">
            <v>37.69</v>
          </cell>
          <cell r="H182">
            <v>0.02</v>
          </cell>
          <cell r="I182">
            <v>76.83</v>
          </cell>
          <cell r="J182">
            <v>0.04</v>
          </cell>
          <cell r="K182">
            <v>126.08</v>
          </cell>
          <cell r="L182">
            <v>0.06</v>
          </cell>
          <cell r="M182">
            <v>262.20999999999998</v>
          </cell>
          <cell r="N182">
            <v>0.13</v>
          </cell>
          <cell r="O182">
            <v>523.94000000000005</v>
          </cell>
          <cell r="P182">
            <v>0.26</v>
          </cell>
          <cell r="Q182">
            <v>1073.3499999999999</v>
          </cell>
          <cell r="R182">
            <v>0.53</v>
          </cell>
          <cell r="S182">
            <v>1617.72</v>
          </cell>
          <cell r="T182">
            <v>0.8</v>
          </cell>
        </row>
        <row r="183">
          <cell r="B183" t="str">
            <v>LVA</v>
          </cell>
          <cell r="C183" t="str">
            <v>Latvia</v>
          </cell>
          <cell r="D183">
            <v>95608.8</v>
          </cell>
          <cell r="E183" t="str">
            <v>---</v>
          </cell>
          <cell r="F183" t="str">
            <v>---</v>
          </cell>
          <cell r="G183" t="str">
            <v>---</v>
          </cell>
          <cell r="H183" t="str">
            <v>---</v>
          </cell>
          <cell r="I183" t="str">
            <v>---</v>
          </cell>
          <cell r="J183" t="str">
            <v>---</v>
          </cell>
          <cell r="K183" t="str">
            <v>---</v>
          </cell>
          <cell r="L183" t="str">
            <v>---</v>
          </cell>
          <cell r="M183" t="str">
            <v>---</v>
          </cell>
          <cell r="N183" t="str">
            <v>---</v>
          </cell>
          <cell r="O183" t="str">
            <v>---</v>
          </cell>
          <cell r="P183" t="str">
            <v>---</v>
          </cell>
          <cell r="Q183" t="str">
            <v>---</v>
          </cell>
          <cell r="R183" t="str">
            <v>---</v>
          </cell>
          <cell r="S183" t="str">
            <v>---</v>
          </cell>
          <cell r="T183" t="str">
            <v>---</v>
          </cell>
        </row>
        <row r="184">
          <cell r="B184" t="str">
            <v>MDA</v>
          </cell>
          <cell r="C184" t="str">
            <v>Moldova</v>
          </cell>
          <cell r="D184">
            <v>33762.699999999997</v>
          </cell>
          <cell r="E184">
            <v>2.83</v>
          </cell>
          <cell r="F184">
            <v>0.08</v>
          </cell>
          <cell r="G184">
            <v>6.56</v>
          </cell>
          <cell r="H184">
            <v>0.02</v>
          </cell>
          <cell r="I184">
            <v>16.440000000000001</v>
          </cell>
          <cell r="J184">
            <v>0.05</v>
          </cell>
          <cell r="K184">
            <v>35.81</v>
          </cell>
          <cell r="L184">
            <v>0.11</v>
          </cell>
          <cell r="M184">
            <v>102.73</v>
          </cell>
          <cell r="N184">
            <v>0.3</v>
          </cell>
          <cell r="O184">
            <v>211.72</v>
          </cell>
          <cell r="P184">
            <v>0.63</v>
          </cell>
          <cell r="Q184">
            <v>397.43</v>
          </cell>
          <cell r="R184">
            <v>1.18</v>
          </cell>
          <cell r="S184">
            <v>550.36</v>
          </cell>
          <cell r="T184">
            <v>1.63</v>
          </cell>
        </row>
        <row r="185">
          <cell r="B185" t="str">
            <v>MKD</v>
          </cell>
          <cell r="C185" t="str">
            <v>Macedonia</v>
          </cell>
          <cell r="D185">
            <v>32996.400000000001</v>
          </cell>
          <cell r="E185">
            <v>26.26</v>
          </cell>
          <cell r="F185">
            <v>0.8</v>
          </cell>
          <cell r="G185">
            <v>65.819999999999993</v>
          </cell>
          <cell r="H185">
            <v>0.2</v>
          </cell>
          <cell r="I185">
            <v>150.37</v>
          </cell>
          <cell r="J185">
            <v>0.46</v>
          </cell>
          <cell r="K185">
            <v>264.33</v>
          </cell>
          <cell r="L185">
            <v>0.8</v>
          </cell>
          <cell r="M185">
            <v>520.05999999999995</v>
          </cell>
          <cell r="N185">
            <v>1.58</v>
          </cell>
          <cell r="O185">
            <v>808.89</v>
          </cell>
          <cell r="P185">
            <v>2.4500000000000002</v>
          </cell>
          <cell r="Q185">
            <v>1210.3</v>
          </cell>
          <cell r="R185">
            <v>3.67</v>
          </cell>
          <cell r="S185">
            <v>1473.03</v>
          </cell>
          <cell r="T185">
            <v>4.46</v>
          </cell>
        </row>
        <row r="186">
          <cell r="B186" t="str">
            <v>TUR</v>
          </cell>
          <cell r="C186" t="str">
            <v>Turkey</v>
          </cell>
          <cell r="D186">
            <v>1947250</v>
          </cell>
          <cell r="E186">
            <v>2200.39</v>
          </cell>
          <cell r="F186">
            <v>1.1299999999999999</v>
          </cell>
          <cell r="G186">
            <v>5287.15</v>
          </cell>
          <cell r="H186">
            <v>0.27</v>
          </cell>
          <cell r="I186">
            <v>10276.280000000001</v>
          </cell>
          <cell r="J186">
            <v>0.53</v>
          </cell>
          <cell r="K186">
            <v>15838.39</v>
          </cell>
          <cell r="L186">
            <v>0.81</v>
          </cell>
          <cell r="M186">
            <v>25986.42</v>
          </cell>
          <cell r="N186">
            <v>1.33</v>
          </cell>
          <cell r="O186">
            <v>35580.85</v>
          </cell>
          <cell r="P186">
            <v>1.83</v>
          </cell>
          <cell r="Q186">
            <v>47207.75</v>
          </cell>
          <cell r="R186">
            <v>2.42</v>
          </cell>
          <cell r="S186">
            <v>55465</v>
          </cell>
          <cell r="T186">
            <v>2.85</v>
          </cell>
        </row>
        <row r="187">
          <cell r="B187" t="str">
            <v>AUT</v>
          </cell>
          <cell r="C187" t="str">
            <v>Austria</v>
          </cell>
          <cell r="D187">
            <v>1801470</v>
          </cell>
          <cell r="E187">
            <v>524.6</v>
          </cell>
          <cell r="F187">
            <v>0.28999999999999998</v>
          </cell>
          <cell r="G187">
            <v>1130.04</v>
          </cell>
          <cell r="H187">
            <v>0.06</v>
          </cell>
          <cell r="I187">
            <v>3181.2</v>
          </cell>
          <cell r="J187">
            <v>0.18</v>
          </cell>
          <cell r="K187">
            <v>6537.05</v>
          </cell>
          <cell r="L187">
            <v>0.36</v>
          </cell>
          <cell r="M187">
            <v>14632.29</v>
          </cell>
          <cell r="N187">
            <v>0.81</v>
          </cell>
          <cell r="O187">
            <v>24580.91</v>
          </cell>
          <cell r="P187">
            <v>1.36</v>
          </cell>
          <cell r="Q187">
            <v>39649.51</v>
          </cell>
          <cell r="R187">
            <v>2.2000000000000002</v>
          </cell>
          <cell r="S187">
            <v>51895.32</v>
          </cell>
          <cell r="T187">
            <v>2.88</v>
          </cell>
        </row>
        <row r="188">
          <cell r="B188" t="str">
            <v>FIN</v>
          </cell>
          <cell r="C188" t="str">
            <v>Finland</v>
          </cell>
          <cell r="D188">
            <v>965383</v>
          </cell>
          <cell r="E188" t="str">
            <v>---</v>
          </cell>
          <cell r="F188" t="str">
            <v>---</v>
          </cell>
          <cell r="G188" t="str">
            <v>---</v>
          </cell>
          <cell r="H188" t="str">
            <v>---</v>
          </cell>
          <cell r="I188" t="str">
            <v>---</v>
          </cell>
          <cell r="J188" t="str">
            <v>---</v>
          </cell>
          <cell r="K188" t="str">
            <v>---</v>
          </cell>
          <cell r="L188" t="str">
            <v>---</v>
          </cell>
          <cell r="M188" t="str">
            <v>---</v>
          </cell>
          <cell r="N188" t="str">
            <v>---</v>
          </cell>
          <cell r="O188" t="str">
            <v>---</v>
          </cell>
          <cell r="P188" t="str">
            <v>---</v>
          </cell>
          <cell r="Q188" t="str">
            <v>---</v>
          </cell>
          <cell r="R188" t="str">
            <v>---</v>
          </cell>
          <cell r="S188" t="str">
            <v>---</v>
          </cell>
          <cell r="T188" t="str">
            <v>---</v>
          </cell>
        </row>
        <row r="189">
          <cell r="B189" t="str">
            <v>CYP</v>
          </cell>
          <cell r="C189" t="str">
            <v>Cyprus</v>
          </cell>
          <cell r="D189">
            <v>71610.5</v>
          </cell>
          <cell r="E189">
            <v>28.55</v>
          </cell>
          <cell r="F189">
            <v>0.4</v>
          </cell>
          <cell r="G189">
            <v>66.87</v>
          </cell>
          <cell r="H189">
            <v>0.09</v>
          </cell>
          <cell r="I189">
            <v>198</v>
          </cell>
          <cell r="J189">
            <v>0.28000000000000003</v>
          </cell>
          <cell r="K189">
            <v>407.84</v>
          </cell>
          <cell r="L189">
            <v>0.56999999999999995</v>
          </cell>
          <cell r="M189">
            <v>924.8</v>
          </cell>
          <cell r="N189">
            <v>1.29</v>
          </cell>
          <cell r="O189">
            <v>1552.31</v>
          </cell>
          <cell r="P189">
            <v>2.17</v>
          </cell>
          <cell r="Q189">
            <v>2401.4699999999998</v>
          </cell>
          <cell r="R189">
            <v>3.35</v>
          </cell>
          <cell r="S189">
            <v>2989.74</v>
          </cell>
          <cell r="T189">
            <v>4.18</v>
          </cell>
        </row>
        <row r="190">
          <cell r="B190" t="str">
            <v>CZE</v>
          </cell>
          <cell r="C190" t="str">
            <v>Czech Republic</v>
          </cell>
          <cell r="D190">
            <v>1007260</v>
          </cell>
          <cell r="E190">
            <v>149.9</v>
          </cell>
          <cell r="F190">
            <v>0.15</v>
          </cell>
          <cell r="G190">
            <v>376.54</v>
          </cell>
          <cell r="H190">
            <v>0.04</v>
          </cell>
          <cell r="I190">
            <v>699.14</v>
          </cell>
          <cell r="J190">
            <v>7.0000000000000007E-2</v>
          </cell>
          <cell r="K190">
            <v>1165.73</v>
          </cell>
          <cell r="L190">
            <v>0.12</v>
          </cell>
          <cell r="M190">
            <v>2545.33</v>
          </cell>
          <cell r="N190">
            <v>0.25</v>
          </cell>
          <cell r="O190">
            <v>4557.63</v>
          </cell>
          <cell r="P190">
            <v>0.45</v>
          </cell>
          <cell r="Q190">
            <v>7667.18</v>
          </cell>
          <cell r="R190">
            <v>0.76</v>
          </cell>
          <cell r="S190">
            <v>9988.6</v>
          </cell>
          <cell r="T190">
            <v>0.99</v>
          </cell>
        </row>
        <row r="191">
          <cell r="B191" t="str">
            <v>DNK</v>
          </cell>
          <cell r="C191" t="str">
            <v>Denmark</v>
          </cell>
          <cell r="D191">
            <v>1346390</v>
          </cell>
          <cell r="E191" t="str">
            <v>---</v>
          </cell>
          <cell r="F191" t="str">
            <v>---</v>
          </cell>
          <cell r="G191" t="str">
            <v>---</v>
          </cell>
          <cell r="H191" t="str">
            <v>---</v>
          </cell>
          <cell r="I191" t="str">
            <v>---</v>
          </cell>
          <cell r="J191" t="str">
            <v>---</v>
          </cell>
          <cell r="K191" t="str">
            <v>---</v>
          </cell>
          <cell r="L191" t="str">
            <v>---</v>
          </cell>
          <cell r="M191" t="str">
            <v>---</v>
          </cell>
          <cell r="N191" t="str">
            <v>---</v>
          </cell>
          <cell r="O191" t="str">
            <v>---</v>
          </cell>
          <cell r="P191" t="str">
            <v>---</v>
          </cell>
          <cell r="Q191" t="str">
            <v>---</v>
          </cell>
          <cell r="R191" t="str">
            <v>---</v>
          </cell>
          <cell r="S191" t="str">
            <v>---</v>
          </cell>
          <cell r="T191" t="str">
            <v>---</v>
          </cell>
        </row>
        <row r="192">
          <cell r="B192" t="str">
            <v>ESP</v>
          </cell>
          <cell r="C192" t="str">
            <v>Spain</v>
          </cell>
          <cell r="D192">
            <v>6233960</v>
          </cell>
          <cell r="E192">
            <v>72.48</v>
          </cell>
          <cell r="F192">
            <v>0.01</v>
          </cell>
          <cell r="G192">
            <v>143.29</v>
          </cell>
          <cell r="H192">
            <v>0</v>
          </cell>
          <cell r="I192">
            <v>342.6</v>
          </cell>
          <cell r="J192">
            <v>0.01</v>
          </cell>
          <cell r="K192">
            <v>681.14</v>
          </cell>
          <cell r="L192">
            <v>0.01</v>
          </cell>
          <cell r="M192">
            <v>1670.61</v>
          </cell>
          <cell r="N192">
            <v>0.03</v>
          </cell>
          <cell r="O192">
            <v>3082.76</v>
          </cell>
          <cell r="P192">
            <v>0.05</v>
          </cell>
          <cell r="Q192">
            <v>5298.67</v>
          </cell>
          <cell r="R192">
            <v>0.08</v>
          </cell>
          <cell r="S192">
            <v>7045.89</v>
          </cell>
          <cell r="T192">
            <v>0.11</v>
          </cell>
        </row>
        <row r="193">
          <cell r="B193" t="str">
            <v>EST</v>
          </cell>
          <cell r="C193" t="str">
            <v>Estonia</v>
          </cell>
          <cell r="D193">
            <v>79617.3</v>
          </cell>
          <cell r="E193">
            <v>1.0900000000000001</v>
          </cell>
          <cell r="F193">
            <v>0.01</v>
          </cell>
          <cell r="G193" t="str">
            <v>---</v>
          </cell>
          <cell r="H193" t="str">
            <v>---</v>
          </cell>
          <cell r="I193">
            <v>0.61</v>
          </cell>
          <cell r="J193">
            <v>0</v>
          </cell>
          <cell r="K193">
            <v>11.95</v>
          </cell>
          <cell r="L193">
            <v>0.02</v>
          </cell>
          <cell r="M193">
            <v>48.92</v>
          </cell>
          <cell r="N193">
            <v>0.06</v>
          </cell>
          <cell r="O193">
            <v>91.09</v>
          </cell>
          <cell r="P193">
            <v>0.11</v>
          </cell>
          <cell r="Q193">
            <v>178.59</v>
          </cell>
          <cell r="R193">
            <v>0.22</v>
          </cell>
          <cell r="S193">
            <v>267.97000000000003</v>
          </cell>
          <cell r="T193">
            <v>0.34</v>
          </cell>
        </row>
        <row r="194">
          <cell r="B194" t="str">
            <v>FRA</v>
          </cell>
          <cell r="C194" t="str">
            <v>France</v>
          </cell>
          <cell r="D194">
            <v>10329400</v>
          </cell>
          <cell r="E194">
            <v>501.01</v>
          </cell>
          <cell r="F194">
            <v>0.05</v>
          </cell>
          <cell r="G194">
            <v>1397.11</v>
          </cell>
          <cell r="H194">
            <v>0.01</v>
          </cell>
          <cell r="I194">
            <v>3474.55</v>
          </cell>
          <cell r="J194">
            <v>0.03</v>
          </cell>
          <cell r="K194">
            <v>6656.79</v>
          </cell>
          <cell r="L194">
            <v>0.06</v>
          </cell>
          <cell r="M194">
            <v>13776.1</v>
          </cell>
          <cell r="N194">
            <v>0.13</v>
          </cell>
          <cell r="O194">
            <v>21282.23</v>
          </cell>
          <cell r="P194">
            <v>0.21</v>
          </cell>
          <cell r="Q194">
            <v>30723.29</v>
          </cell>
          <cell r="R194">
            <v>0.3</v>
          </cell>
          <cell r="S194">
            <v>35970.53</v>
          </cell>
          <cell r="T194">
            <v>0.35</v>
          </cell>
        </row>
        <row r="195">
          <cell r="B195" t="str">
            <v>FRO</v>
          </cell>
          <cell r="C195" t="str">
            <v>Faroe Islands</v>
          </cell>
          <cell r="D195">
            <v>9272.3700000000008</v>
          </cell>
          <cell r="E195" t="str">
            <v>---</v>
          </cell>
          <cell r="F195" t="str">
            <v>---</v>
          </cell>
          <cell r="G195" t="str">
            <v>---</v>
          </cell>
          <cell r="H195" t="str">
            <v>---</v>
          </cell>
          <cell r="I195" t="str">
            <v>---</v>
          </cell>
          <cell r="J195" t="str">
            <v>---</v>
          </cell>
          <cell r="K195" t="str">
            <v>---</v>
          </cell>
          <cell r="L195" t="str">
            <v>---</v>
          </cell>
          <cell r="M195" t="str">
            <v>---</v>
          </cell>
          <cell r="N195" t="str">
            <v>---</v>
          </cell>
          <cell r="O195" t="str">
            <v>---</v>
          </cell>
          <cell r="P195" t="str">
            <v>---</v>
          </cell>
          <cell r="Q195" t="str">
            <v>---</v>
          </cell>
          <cell r="R195" t="str">
            <v>---</v>
          </cell>
          <cell r="S195" t="str">
            <v>---</v>
          </cell>
          <cell r="T195" t="str">
            <v>---</v>
          </cell>
        </row>
        <row r="196">
          <cell r="B196" t="str">
            <v>DEU</v>
          </cell>
          <cell r="C196" t="str">
            <v>Germany</v>
          </cell>
          <cell r="D196">
            <v>15114900</v>
          </cell>
          <cell r="E196">
            <v>2350.12</v>
          </cell>
          <cell r="F196">
            <v>0.16</v>
          </cell>
          <cell r="G196">
            <v>7321.13</v>
          </cell>
          <cell r="H196">
            <v>0.05</v>
          </cell>
          <cell r="I196">
            <v>19494.64</v>
          </cell>
          <cell r="J196">
            <v>0.13</v>
          </cell>
          <cell r="K196">
            <v>36199.910000000003</v>
          </cell>
          <cell r="L196">
            <v>0.24</v>
          </cell>
          <cell r="M196">
            <v>71437.86</v>
          </cell>
          <cell r="N196">
            <v>0.47</v>
          </cell>
          <cell r="O196">
            <v>109076.74</v>
          </cell>
          <cell r="P196">
            <v>0.72</v>
          </cell>
          <cell r="Q196">
            <v>155254.12</v>
          </cell>
          <cell r="R196">
            <v>1.03</v>
          </cell>
          <cell r="S196">
            <v>187935.09</v>
          </cell>
          <cell r="T196">
            <v>1.24</v>
          </cell>
        </row>
        <row r="197">
          <cell r="B197" t="str">
            <v>GBR</v>
          </cell>
          <cell r="C197" t="str">
            <v>United Kingdom</v>
          </cell>
          <cell r="D197">
            <v>7806800</v>
          </cell>
          <cell r="E197">
            <v>891.59</v>
          </cell>
          <cell r="F197">
            <v>0.11</v>
          </cell>
          <cell r="G197">
            <v>2655.09</v>
          </cell>
          <cell r="H197">
            <v>0.03</v>
          </cell>
          <cell r="I197">
            <v>8721.1200000000008</v>
          </cell>
          <cell r="J197">
            <v>0.11</v>
          </cell>
          <cell r="K197">
            <v>17441.66</v>
          </cell>
          <cell r="L197">
            <v>0.22</v>
          </cell>
          <cell r="M197">
            <v>38726.629999999997</v>
          </cell>
          <cell r="N197">
            <v>0.5</v>
          </cell>
          <cell r="O197">
            <v>65664.67</v>
          </cell>
          <cell r="P197">
            <v>0.84</v>
          </cell>
          <cell r="Q197">
            <v>104120.31</v>
          </cell>
          <cell r="R197">
            <v>1.33</v>
          </cell>
          <cell r="S197">
            <v>132965.65</v>
          </cell>
          <cell r="T197">
            <v>1.7</v>
          </cell>
        </row>
        <row r="198">
          <cell r="B198" t="str">
            <v>MLT</v>
          </cell>
          <cell r="C198" t="str">
            <v>Malta</v>
          </cell>
          <cell r="D198">
            <v>36990.199999999997</v>
          </cell>
          <cell r="E198">
            <v>13.32</v>
          </cell>
          <cell r="F198">
            <v>0.36</v>
          </cell>
          <cell r="G198">
            <v>26.6</v>
          </cell>
          <cell r="H198">
            <v>7.0000000000000007E-2</v>
          </cell>
          <cell r="I198">
            <v>59.47</v>
          </cell>
          <cell r="J198">
            <v>0.16</v>
          </cell>
          <cell r="K198">
            <v>122.15</v>
          </cell>
          <cell r="L198">
            <v>0.33</v>
          </cell>
          <cell r="M198">
            <v>348.63</v>
          </cell>
          <cell r="N198">
            <v>0.94</v>
          </cell>
          <cell r="O198">
            <v>721.54</v>
          </cell>
          <cell r="P198">
            <v>1.95</v>
          </cell>
          <cell r="Q198">
            <v>1434.19</v>
          </cell>
          <cell r="R198">
            <v>3.88</v>
          </cell>
          <cell r="S198">
            <v>2086.9</v>
          </cell>
          <cell r="T198">
            <v>5.64</v>
          </cell>
        </row>
        <row r="199">
          <cell r="B199" t="str">
            <v>BEL</v>
          </cell>
          <cell r="C199" t="str">
            <v>Belgium</v>
          </cell>
          <cell r="D199">
            <v>1980550</v>
          </cell>
          <cell r="E199">
            <v>190.39</v>
          </cell>
          <cell r="F199">
            <v>0.1</v>
          </cell>
          <cell r="G199">
            <v>328.41</v>
          </cell>
          <cell r="H199">
            <v>0.02</v>
          </cell>
          <cell r="I199">
            <v>1097.97</v>
          </cell>
          <cell r="J199">
            <v>0.06</v>
          </cell>
          <cell r="K199">
            <v>2862.71</v>
          </cell>
          <cell r="L199">
            <v>0.14000000000000001</v>
          </cell>
          <cell r="M199">
            <v>8264.85</v>
          </cell>
          <cell r="N199">
            <v>0.42</v>
          </cell>
          <cell r="O199">
            <v>16122.26</v>
          </cell>
          <cell r="P199">
            <v>0.81</v>
          </cell>
          <cell r="Q199">
            <v>28768</v>
          </cell>
          <cell r="R199">
            <v>1.45</v>
          </cell>
          <cell r="S199">
            <v>38766.82</v>
          </cell>
          <cell r="T199">
            <v>1.96</v>
          </cell>
        </row>
        <row r="200">
          <cell r="B200" t="str">
            <v>BGR</v>
          </cell>
          <cell r="C200" t="str">
            <v>Bulgaria</v>
          </cell>
          <cell r="D200">
            <v>163822</v>
          </cell>
          <cell r="E200">
            <v>83.36</v>
          </cell>
          <cell r="F200">
            <v>0.51</v>
          </cell>
          <cell r="G200">
            <v>212.93</v>
          </cell>
          <cell r="H200">
            <v>0.13</v>
          </cell>
          <cell r="I200">
            <v>520.4</v>
          </cell>
          <cell r="J200">
            <v>0.32</v>
          </cell>
          <cell r="K200">
            <v>956.95</v>
          </cell>
          <cell r="L200">
            <v>0.57999999999999996</v>
          </cell>
          <cell r="M200">
            <v>1986.08</v>
          </cell>
          <cell r="N200">
            <v>1.21</v>
          </cell>
          <cell r="O200">
            <v>3169.52</v>
          </cell>
          <cell r="P200">
            <v>1.93</v>
          </cell>
          <cell r="Q200">
            <v>4718.1400000000003</v>
          </cell>
          <cell r="R200">
            <v>2.88</v>
          </cell>
          <cell r="S200">
            <v>5773.91</v>
          </cell>
          <cell r="T200">
            <v>3.52</v>
          </cell>
        </row>
        <row r="201">
          <cell r="B201" t="str">
            <v>HRV</v>
          </cell>
          <cell r="C201" t="str">
            <v>Croatia</v>
          </cell>
          <cell r="D201">
            <v>188114</v>
          </cell>
          <cell r="E201">
            <v>152.79</v>
          </cell>
          <cell r="F201">
            <v>0.81</v>
          </cell>
          <cell r="G201">
            <v>365.11</v>
          </cell>
          <cell r="H201">
            <v>0.19</v>
          </cell>
          <cell r="I201">
            <v>907.24</v>
          </cell>
          <cell r="J201">
            <v>0.48</v>
          </cell>
          <cell r="K201">
            <v>1716.08</v>
          </cell>
          <cell r="L201">
            <v>0.91</v>
          </cell>
          <cell r="M201">
            <v>3581.44</v>
          </cell>
          <cell r="N201">
            <v>1.9</v>
          </cell>
          <cell r="O201">
            <v>5656.43</v>
          </cell>
          <cell r="P201">
            <v>3.01</v>
          </cell>
          <cell r="Q201">
            <v>8429.4</v>
          </cell>
          <cell r="R201">
            <v>4.4800000000000004</v>
          </cell>
          <cell r="S201">
            <v>10186.35</v>
          </cell>
          <cell r="T201">
            <v>5.41</v>
          </cell>
        </row>
        <row r="202">
          <cell r="B202" t="str">
            <v>MCO</v>
          </cell>
          <cell r="C202" t="str">
            <v>Monaco</v>
          </cell>
          <cell r="D202">
            <v>20716.400000000001</v>
          </cell>
          <cell r="E202">
            <v>11.7</v>
          </cell>
          <cell r="F202">
            <v>0.56000000000000005</v>
          </cell>
          <cell r="G202">
            <v>12.84</v>
          </cell>
          <cell r="H202">
            <v>0.06</v>
          </cell>
          <cell r="I202">
            <v>34.21</v>
          </cell>
          <cell r="J202">
            <v>0.17</v>
          </cell>
          <cell r="K202">
            <v>87.85</v>
          </cell>
          <cell r="L202">
            <v>0.42</v>
          </cell>
          <cell r="M202">
            <v>365.54</v>
          </cell>
          <cell r="N202">
            <v>1.76</v>
          </cell>
          <cell r="O202">
            <v>936.97</v>
          </cell>
          <cell r="P202">
            <v>4.5199999999999996</v>
          </cell>
          <cell r="Q202">
            <v>2002.96</v>
          </cell>
          <cell r="R202">
            <v>9.67</v>
          </cell>
          <cell r="S202">
            <v>2859.84</v>
          </cell>
          <cell r="T202">
            <v>13.8</v>
          </cell>
        </row>
        <row r="203">
          <cell r="B203" t="str">
            <v>SVK</v>
          </cell>
          <cell r="C203" t="str">
            <v>Slovakia</v>
          </cell>
          <cell r="D203">
            <v>414783</v>
          </cell>
          <cell r="E203">
            <v>60.97</v>
          </cell>
          <cell r="F203">
            <v>0.15</v>
          </cell>
          <cell r="G203">
            <v>146.91</v>
          </cell>
          <cell r="H203">
            <v>0.04</v>
          </cell>
          <cell r="I203">
            <v>294.37</v>
          </cell>
          <cell r="J203">
            <v>7.0000000000000007E-2</v>
          </cell>
          <cell r="K203">
            <v>522.30999999999995</v>
          </cell>
          <cell r="L203">
            <v>0.13</v>
          </cell>
          <cell r="M203">
            <v>1232.97</v>
          </cell>
          <cell r="N203">
            <v>0.3</v>
          </cell>
          <cell r="O203">
            <v>2367.37</v>
          </cell>
          <cell r="P203">
            <v>0.56999999999999995</v>
          </cell>
          <cell r="Q203">
            <v>4243.8599999999997</v>
          </cell>
          <cell r="R203">
            <v>1.02</v>
          </cell>
          <cell r="S203">
            <v>5742.33</v>
          </cell>
          <cell r="T203">
            <v>1.38</v>
          </cell>
        </row>
        <row r="204">
          <cell r="B204" t="str">
            <v>SWE</v>
          </cell>
          <cell r="C204" t="str">
            <v>Sweden</v>
          </cell>
          <cell r="D204">
            <v>1747500</v>
          </cell>
          <cell r="E204" t="str">
            <v>---</v>
          </cell>
          <cell r="F204" t="str">
            <v>---</v>
          </cell>
          <cell r="G204" t="str">
            <v>---</v>
          </cell>
          <cell r="H204" t="str">
            <v>---</v>
          </cell>
          <cell r="I204" t="str">
            <v>---</v>
          </cell>
          <cell r="J204" t="str">
            <v>---</v>
          </cell>
          <cell r="K204" t="str">
            <v>---</v>
          </cell>
          <cell r="L204" t="str">
            <v>---</v>
          </cell>
          <cell r="M204" t="str">
            <v>---</v>
          </cell>
          <cell r="N204" t="str">
            <v>---</v>
          </cell>
          <cell r="O204" t="str">
            <v>---</v>
          </cell>
          <cell r="P204" t="str">
            <v>---</v>
          </cell>
          <cell r="Q204" t="str">
            <v>---</v>
          </cell>
          <cell r="R204" t="str">
            <v>---</v>
          </cell>
          <cell r="S204" t="str">
            <v>---</v>
          </cell>
          <cell r="T204" t="str">
            <v>---</v>
          </cell>
        </row>
        <row r="205">
          <cell r="B205" t="str">
            <v>GEO</v>
          </cell>
          <cell r="C205" t="str">
            <v>Georgia</v>
          </cell>
          <cell r="D205">
            <v>53823.5</v>
          </cell>
          <cell r="E205">
            <v>167.01</v>
          </cell>
          <cell r="F205">
            <v>3.1</v>
          </cell>
          <cell r="G205">
            <v>578.15</v>
          </cell>
          <cell r="H205">
            <v>1.07</v>
          </cell>
          <cell r="I205">
            <v>1253.3</v>
          </cell>
          <cell r="J205">
            <v>2.33</v>
          </cell>
          <cell r="K205">
            <v>2074.6799999999998</v>
          </cell>
          <cell r="L205">
            <v>3.85</v>
          </cell>
          <cell r="M205">
            <v>3528.49</v>
          </cell>
          <cell r="N205">
            <v>6.56</v>
          </cell>
          <cell r="O205">
            <v>4773.05</v>
          </cell>
          <cell r="P205">
            <v>8.8699999999999992</v>
          </cell>
          <cell r="Q205">
            <v>6135.55</v>
          </cell>
          <cell r="R205">
            <v>11.4</v>
          </cell>
          <cell r="S205">
            <v>6842.86</v>
          </cell>
          <cell r="T205">
            <v>12.71</v>
          </cell>
        </row>
        <row r="206">
          <cell r="B206" t="str">
            <v>GIB</v>
          </cell>
          <cell r="C206" t="str">
            <v>Gibraltar</v>
          </cell>
          <cell r="D206">
            <v>4042.19</v>
          </cell>
          <cell r="E206">
            <v>2.5299999999999998</v>
          </cell>
          <cell r="F206">
            <v>0.63</v>
          </cell>
          <cell r="G206">
            <v>6.94</v>
          </cell>
          <cell r="H206">
            <v>0.17</v>
          </cell>
          <cell r="I206">
            <v>12.6</v>
          </cell>
          <cell r="J206">
            <v>0.31</v>
          </cell>
          <cell r="K206">
            <v>22.7</v>
          </cell>
          <cell r="L206">
            <v>0.56000000000000005</v>
          </cell>
          <cell r="M206">
            <v>51.98</v>
          </cell>
          <cell r="N206">
            <v>1.29</v>
          </cell>
          <cell r="O206">
            <v>93.48</v>
          </cell>
          <cell r="P206">
            <v>2.31</v>
          </cell>
          <cell r="Q206">
            <v>169.97</v>
          </cell>
          <cell r="R206">
            <v>4.2</v>
          </cell>
          <cell r="S206">
            <v>240.56</v>
          </cell>
          <cell r="T206">
            <v>5.95</v>
          </cell>
        </row>
        <row r="207">
          <cell r="B207" t="str">
            <v>HUN</v>
          </cell>
          <cell r="C207" t="str">
            <v>Hungary</v>
          </cell>
          <cell r="D207">
            <v>562480</v>
          </cell>
          <cell r="E207">
            <v>123.2</v>
          </cell>
          <cell r="F207">
            <v>0.22</v>
          </cell>
          <cell r="G207">
            <v>311.52</v>
          </cell>
          <cell r="H207">
            <v>0.06</v>
          </cell>
          <cell r="I207">
            <v>684.34</v>
          </cell>
          <cell r="J207">
            <v>0.12</v>
          </cell>
          <cell r="K207">
            <v>1250</v>
          </cell>
          <cell r="L207">
            <v>0.22</v>
          </cell>
          <cell r="M207">
            <v>2630.74</v>
          </cell>
          <cell r="N207">
            <v>0.47</v>
          </cell>
          <cell r="O207">
            <v>4336.6000000000004</v>
          </cell>
          <cell r="P207">
            <v>0.77</v>
          </cell>
          <cell r="Q207">
            <v>6751.44</v>
          </cell>
          <cell r="R207">
            <v>1.2</v>
          </cell>
          <cell r="S207">
            <v>8551.5300000000007</v>
          </cell>
          <cell r="T207">
            <v>1.52</v>
          </cell>
        </row>
        <row r="208">
          <cell r="B208" t="str">
            <v>ISL</v>
          </cell>
          <cell r="C208" t="str">
            <v>Iceland</v>
          </cell>
          <cell r="D208">
            <v>57291.7</v>
          </cell>
          <cell r="E208">
            <v>31.5</v>
          </cell>
          <cell r="F208">
            <v>0.55000000000000004</v>
          </cell>
          <cell r="G208">
            <v>88.89</v>
          </cell>
          <cell r="H208">
            <v>0.16</v>
          </cell>
          <cell r="I208">
            <v>249.54</v>
          </cell>
          <cell r="J208">
            <v>0.44</v>
          </cell>
          <cell r="K208">
            <v>499.33</v>
          </cell>
          <cell r="L208">
            <v>0.87</v>
          </cell>
          <cell r="M208">
            <v>1038.8399999999999</v>
          </cell>
          <cell r="N208">
            <v>1.81</v>
          </cell>
          <cell r="O208">
            <v>1626.35</v>
          </cell>
          <cell r="P208">
            <v>2.84</v>
          </cell>
          <cell r="Q208">
            <v>2337.64</v>
          </cell>
          <cell r="R208">
            <v>4.08</v>
          </cell>
          <cell r="S208">
            <v>2840.91</v>
          </cell>
          <cell r="T208">
            <v>4.96</v>
          </cell>
        </row>
        <row r="209">
          <cell r="B209" t="str">
            <v>POL</v>
          </cell>
          <cell r="C209" t="str">
            <v>Poland</v>
          </cell>
          <cell r="D209">
            <v>1614720</v>
          </cell>
          <cell r="E209">
            <v>188.81</v>
          </cell>
          <cell r="F209">
            <v>0.12</v>
          </cell>
          <cell r="G209">
            <v>695.97</v>
          </cell>
          <cell r="H209">
            <v>0.04</v>
          </cell>
          <cell r="I209">
            <v>1424.76</v>
          </cell>
          <cell r="J209">
            <v>0.09</v>
          </cell>
          <cell r="K209">
            <v>2432.29</v>
          </cell>
          <cell r="L209">
            <v>0.15</v>
          </cell>
          <cell r="M209">
            <v>4773.22</v>
          </cell>
          <cell r="N209">
            <v>0.3</v>
          </cell>
          <cell r="O209">
            <v>7684.18</v>
          </cell>
          <cell r="P209">
            <v>0.48</v>
          </cell>
          <cell r="Q209">
            <v>11923.09</v>
          </cell>
          <cell r="R209">
            <v>0.74</v>
          </cell>
          <cell r="S209">
            <v>15105.08</v>
          </cell>
          <cell r="T209">
            <v>0.94</v>
          </cell>
        </row>
        <row r="210">
          <cell r="B210" t="str">
            <v>SMR</v>
          </cell>
          <cell r="C210" t="str">
            <v>San Marino</v>
          </cell>
          <cell r="D210">
            <v>4049.35</v>
          </cell>
          <cell r="E210">
            <v>5.92</v>
          </cell>
          <cell r="F210">
            <v>1.46</v>
          </cell>
          <cell r="G210">
            <v>11.69</v>
          </cell>
          <cell r="H210">
            <v>0.28999999999999998</v>
          </cell>
          <cell r="I210">
            <v>36.979999999999997</v>
          </cell>
          <cell r="J210">
            <v>0.91</v>
          </cell>
          <cell r="K210">
            <v>81.53</v>
          </cell>
          <cell r="L210">
            <v>2.0099999999999998</v>
          </cell>
          <cell r="M210">
            <v>205.21</v>
          </cell>
          <cell r="N210">
            <v>5.07</v>
          </cell>
          <cell r="O210">
            <v>362.63</v>
          </cell>
          <cell r="P210">
            <v>8.9600000000000009</v>
          </cell>
          <cell r="Q210">
            <v>565.92999999999995</v>
          </cell>
          <cell r="R210">
            <v>13.98</v>
          </cell>
          <cell r="S210">
            <v>696.67</v>
          </cell>
          <cell r="T210">
            <v>17.2</v>
          </cell>
        </row>
        <row r="211">
          <cell r="B211" t="str">
            <v>SRB</v>
          </cell>
          <cell r="C211" t="str">
            <v>Serbia</v>
          </cell>
          <cell r="D211">
            <v>57317.2</v>
          </cell>
          <cell r="E211">
            <v>33.369999999999997</v>
          </cell>
          <cell r="F211">
            <v>0.57999999999999996</v>
          </cell>
          <cell r="G211">
            <v>107.49</v>
          </cell>
          <cell r="H211">
            <v>0.19</v>
          </cell>
          <cell r="I211">
            <v>240.64</v>
          </cell>
          <cell r="J211">
            <v>0.42</v>
          </cell>
          <cell r="K211">
            <v>419.88</v>
          </cell>
          <cell r="L211">
            <v>0.73</v>
          </cell>
          <cell r="M211">
            <v>813.14</v>
          </cell>
          <cell r="N211">
            <v>1.42</v>
          </cell>
          <cell r="O211">
            <v>1274.96</v>
          </cell>
          <cell r="P211">
            <v>2.2200000000000002</v>
          </cell>
          <cell r="Q211">
            <v>1840.14</v>
          </cell>
          <cell r="R211">
            <v>3.21</v>
          </cell>
          <cell r="S211">
            <v>2247.37</v>
          </cell>
          <cell r="T211">
            <v>3.92</v>
          </cell>
        </row>
        <row r="212">
          <cell r="B212" t="str">
            <v>UKR</v>
          </cell>
          <cell r="C212" t="str">
            <v>Ukraine</v>
          </cell>
          <cell r="D212">
            <v>676834</v>
          </cell>
          <cell r="E212">
            <v>8.67</v>
          </cell>
          <cell r="F212">
            <v>0.01</v>
          </cell>
          <cell r="G212">
            <v>27.83</v>
          </cell>
          <cell r="H212">
            <v>0</v>
          </cell>
          <cell r="I212">
            <v>66.45</v>
          </cell>
          <cell r="J212">
            <v>0.01</v>
          </cell>
          <cell r="K212">
            <v>123.4</v>
          </cell>
          <cell r="L212">
            <v>0.02</v>
          </cell>
          <cell r="M212">
            <v>263.8</v>
          </cell>
          <cell r="N212">
            <v>0.04</v>
          </cell>
          <cell r="O212">
            <v>437.91</v>
          </cell>
          <cell r="P212">
            <v>0.06</v>
          </cell>
          <cell r="Q212">
            <v>684.23</v>
          </cell>
          <cell r="R212">
            <v>0.1</v>
          </cell>
          <cell r="S212">
            <v>866.72</v>
          </cell>
          <cell r="T212">
            <v>0.13</v>
          </cell>
        </row>
        <row r="213">
          <cell r="B213" t="str">
            <v>BLR</v>
          </cell>
          <cell r="C213" t="str">
            <v>Belarus</v>
          </cell>
          <cell r="D213">
            <v>229400</v>
          </cell>
          <cell r="E213" t="str">
            <v>---</v>
          </cell>
          <cell r="F213" t="str">
            <v>---</v>
          </cell>
          <cell r="G213" t="str">
            <v>---</v>
          </cell>
          <cell r="H213" t="str">
            <v>---</v>
          </cell>
          <cell r="I213" t="str">
            <v>---</v>
          </cell>
          <cell r="J213" t="str">
            <v>---</v>
          </cell>
          <cell r="K213" t="str">
            <v>---</v>
          </cell>
          <cell r="L213" t="str">
            <v>---</v>
          </cell>
          <cell r="M213" t="str">
            <v>---</v>
          </cell>
          <cell r="N213" t="str">
            <v>---</v>
          </cell>
          <cell r="O213" t="str">
            <v>---</v>
          </cell>
          <cell r="P213" t="str">
            <v>---</v>
          </cell>
          <cell r="Q213" t="str">
            <v>---</v>
          </cell>
          <cell r="R213" t="str">
            <v>---</v>
          </cell>
          <cell r="S213" t="str">
            <v>---</v>
          </cell>
          <cell r="T213" t="str">
            <v>---</v>
          </cell>
        </row>
        <row r="214">
          <cell r="B214" t="str">
            <v>NLD</v>
          </cell>
          <cell r="C214" t="str">
            <v>Netherlands</v>
          </cell>
          <cell r="D214">
            <v>3410960</v>
          </cell>
          <cell r="E214">
            <v>237.82</v>
          </cell>
          <cell r="F214">
            <v>7.0000000000000007E-2</v>
          </cell>
          <cell r="G214">
            <v>541.79999999999995</v>
          </cell>
          <cell r="H214">
            <v>0.02</v>
          </cell>
          <cell r="I214">
            <v>1843.5</v>
          </cell>
          <cell r="J214">
            <v>0.05</v>
          </cell>
          <cell r="K214">
            <v>4272.62</v>
          </cell>
          <cell r="L214">
            <v>0.13</v>
          </cell>
          <cell r="M214">
            <v>10728.96</v>
          </cell>
          <cell r="N214">
            <v>0.31</v>
          </cell>
          <cell r="O214">
            <v>19173.2</v>
          </cell>
          <cell r="P214">
            <v>0.56000000000000005</v>
          </cell>
          <cell r="Q214">
            <v>31876.31</v>
          </cell>
          <cell r="R214">
            <v>0.93</v>
          </cell>
          <cell r="S214">
            <v>41287.14</v>
          </cell>
          <cell r="T214">
            <v>1.21</v>
          </cell>
        </row>
        <row r="215">
          <cell r="B215" t="str">
            <v>ROU</v>
          </cell>
          <cell r="C215" t="str">
            <v>Romania</v>
          </cell>
          <cell r="D215">
            <v>555697</v>
          </cell>
          <cell r="E215">
            <v>255.64</v>
          </cell>
          <cell r="F215">
            <v>0.46</v>
          </cell>
          <cell r="G215">
            <v>833.92</v>
          </cell>
          <cell r="H215">
            <v>0.15</v>
          </cell>
          <cell r="I215">
            <v>1977.69</v>
          </cell>
          <cell r="J215">
            <v>0.36</v>
          </cell>
          <cell r="K215">
            <v>3564.6</v>
          </cell>
          <cell r="L215">
            <v>0.64</v>
          </cell>
          <cell r="M215">
            <v>7088.18</v>
          </cell>
          <cell r="N215">
            <v>1.28</v>
          </cell>
          <cell r="O215">
            <v>11359.32</v>
          </cell>
          <cell r="P215">
            <v>2.04</v>
          </cell>
          <cell r="Q215">
            <v>17100.22</v>
          </cell>
          <cell r="R215">
            <v>3.08</v>
          </cell>
          <cell r="S215">
            <v>21264.65</v>
          </cell>
          <cell r="T215">
            <v>3.83</v>
          </cell>
        </row>
        <row r="216">
          <cell r="B216" t="str">
            <v>ITA</v>
          </cell>
          <cell r="C216" t="str">
            <v>Italy</v>
          </cell>
          <cell r="D216">
            <v>8604330</v>
          </cell>
          <cell r="E216">
            <v>9772.86</v>
          </cell>
          <cell r="F216">
            <v>1.1399999999999999</v>
          </cell>
          <cell r="G216">
            <v>29692.46</v>
          </cell>
          <cell r="H216">
            <v>0.35</v>
          </cell>
          <cell r="I216">
            <v>61507.199999999997</v>
          </cell>
          <cell r="J216">
            <v>0.71</v>
          </cell>
          <cell r="K216">
            <v>97000.14</v>
          </cell>
          <cell r="L216">
            <v>1.1299999999999999</v>
          </cell>
          <cell r="M216">
            <v>157836.13</v>
          </cell>
          <cell r="N216">
            <v>1.83</v>
          </cell>
          <cell r="O216">
            <v>212653.16</v>
          </cell>
          <cell r="P216">
            <v>2.4700000000000002</v>
          </cell>
          <cell r="Q216">
            <v>273285.71000000002</v>
          </cell>
          <cell r="R216">
            <v>3.18</v>
          </cell>
          <cell r="S216">
            <v>316387.42</v>
          </cell>
          <cell r="T216">
            <v>3.68</v>
          </cell>
        </row>
        <row r="217">
          <cell r="B217" t="str">
            <v>SVN</v>
          </cell>
          <cell r="C217" t="str">
            <v>Slovenia</v>
          </cell>
          <cell r="D217">
            <v>139900</v>
          </cell>
          <cell r="E217">
            <v>159.19</v>
          </cell>
          <cell r="F217">
            <v>1.1399999999999999</v>
          </cell>
          <cell r="G217">
            <v>359.01</v>
          </cell>
          <cell r="H217">
            <v>0.26</v>
          </cell>
          <cell r="I217">
            <v>1058.53</v>
          </cell>
          <cell r="J217">
            <v>0.76</v>
          </cell>
          <cell r="K217">
            <v>2270.52</v>
          </cell>
          <cell r="L217">
            <v>1.62</v>
          </cell>
          <cell r="M217">
            <v>5421.33</v>
          </cell>
          <cell r="N217">
            <v>3.88</v>
          </cell>
          <cell r="O217">
            <v>9093.68</v>
          </cell>
          <cell r="P217">
            <v>6.5</v>
          </cell>
          <cell r="Q217">
            <v>13439.31</v>
          </cell>
          <cell r="R217">
            <v>9.61</v>
          </cell>
          <cell r="S217">
            <v>16194.2</v>
          </cell>
          <cell r="T217">
            <v>11.58</v>
          </cell>
        </row>
        <row r="218">
          <cell r="B218" t="str">
            <v>GRC</v>
          </cell>
          <cell r="C218" t="str">
            <v>Greece</v>
          </cell>
          <cell r="D218">
            <v>1181280</v>
          </cell>
          <cell r="E218">
            <v>5109.1099999999997</v>
          </cell>
          <cell r="F218">
            <v>4.33</v>
          </cell>
          <cell r="G218">
            <v>13157.33</v>
          </cell>
          <cell r="H218">
            <v>1.1100000000000001</v>
          </cell>
          <cell r="I218">
            <v>26571.55</v>
          </cell>
          <cell r="J218">
            <v>2.25</v>
          </cell>
          <cell r="K218">
            <v>42768.44</v>
          </cell>
          <cell r="L218">
            <v>3.62</v>
          </cell>
          <cell r="M218">
            <v>70638.710000000006</v>
          </cell>
          <cell r="N218">
            <v>5.98</v>
          </cell>
          <cell r="O218">
            <v>96312.47</v>
          </cell>
          <cell r="P218">
            <v>8.15</v>
          </cell>
          <cell r="Q218">
            <v>123419.21</v>
          </cell>
          <cell r="R218">
            <v>10.45</v>
          </cell>
          <cell r="S218">
            <v>138723.69</v>
          </cell>
          <cell r="T218">
            <v>11.74</v>
          </cell>
        </row>
        <row r="219">
          <cell r="B219" t="str">
            <v>NOR</v>
          </cell>
          <cell r="C219" t="str">
            <v>Norway</v>
          </cell>
          <cell r="D219">
            <v>1933680</v>
          </cell>
          <cell r="E219" t="str">
            <v>---</v>
          </cell>
          <cell r="F219" t="str">
            <v>---</v>
          </cell>
          <cell r="G219" t="str">
            <v>---</v>
          </cell>
          <cell r="H219" t="str">
            <v>---</v>
          </cell>
          <cell r="I219" t="str">
            <v>---</v>
          </cell>
          <cell r="J219" t="str">
            <v>---</v>
          </cell>
          <cell r="K219" t="str">
            <v>---</v>
          </cell>
          <cell r="L219" t="str">
            <v>---</v>
          </cell>
          <cell r="M219" t="str">
            <v>---</v>
          </cell>
          <cell r="N219" t="str">
            <v>---</v>
          </cell>
          <cell r="O219" t="str">
            <v>---</v>
          </cell>
          <cell r="P219" t="str">
            <v>---</v>
          </cell>
          <cell r="Q219" t="str">
            <v>---</v>
          </cell>
          <cell r="R219" t="str">
            <v>---</v>
          </cell>
          <cell r="S219" t="str">
            <v>---</v>
          </cell>
          <cell r="T219" t="str">
            <v>---</v>
          </cell>
        </row>
        <row r="220">
          <cell r="B220" t="str">
            <v>MNE</v>
          </cell>
          <cell r="C220" t="str">
            <v>Montenegro</v>
          </cell>
          <cell r="D220">
            <v>8892.93</v>
          </cell>
          <cell r="E220">
            <v>5.0999999999999996</v>
          </cell>
          <cell r="F220">
            <v>0.56999999999999995</v>
          </cell>
          <cell r="G220">
            <v>11.53</v>
          </cell>
          <cell r="H220">
            <v>0.13</v>
          </cell>
          <cell r="I220">
            <v>25.94</v>
          </cell>
          <cell r="J220">
            <v>0.28999999999999998</v>
          </cell>
          <cell r="K220">
            <v>47.58</v>
          </cell>
          <cell r="L220">
            <v>0.54</v>
          </cell>
          <cell r="M220">
            <v>102.55</v>
          </cell>
          <cell r="N220">
            <v>1.1499999999999999</v>
          </cell>
          <cell r="O220">
            <v>171.57</v>
          </cell>
          <cell r="P220">
            <v>1.93</v>
          </cell>
          <cell r="Q220">
            <v>269.67</v>
          </cell>
          <cell r="R220">
            <v>3.03</v>
          </cell>
          <cell r="S220">
            <v>342.13</v>
          </cell>
          <cell r="T220">
            <v>3.85</v>
          </cell>
        </row>
        <row r="221">
          <cell r="B221" t="str">
            <v>ISR</v>
          </cell>
          <cell r="C221" t="str">
            <v>Israel</v>
          </cell>
          <cell r="D221">
            <v>853829</v>
          </cell>
          <cell r="E221">
            <v>381.32</v>
          </cell>
          <cell r="F221">
            <v>0.45</v>
          </cell>
          <cell r="G221">
            <v>792.17</v>
          </cell>
          <cell r="H221">
            <v>0.09</v>
          </cell>
          <cell r="I221">
            <v>1976.79</v>
          </cell>
          <cell r="J221">
            <v>0.23</v>
          </cell>
          <cell r="K221">
            <v>4479.83</v>
          </cell>
          <cell r="L221">
            <v>0.52</v>
          </cell>
          <cell r="M221">
            <v>11867.48</v>
          </cell>
          <cell r="N221">
            <v>1.39</v>
          </cell>
          <cell r="O221">
            <v>22039.66</v>
          </cell>
          <cell r="P221">
            <v>2.58</v>
          </cell>
          <cell r="Q221">
            <v>37452.959999999999</v>
          </cell>
          <cell r="R221">
            <v>4.3899999999999997</v>
          </cell>
          <cell r="S221">
            <v>48892.51</v>
          </cell>
          <cell r="T221">
            <v>5.73</v>
          </cell>
        </row>
        <row r="222">
          <cell r="B222" t="str">
            <v>LIE</v>
          </cell>
          <cell r="C222" t="str">
            <v>Liechtenstein</v>
          </cell>
          <cell r="D222">
            <v>18837.099999999999</v>
          </cell>
          <cell r="E222">
            <v>9.8000000000000007</v>
          </cell>
          <cell r="F222">
            <v>0.52</v>
          </cell>
          <cell r="G222">
            <v>12.92</v>
          </cell>
          <cell r="H222">
            <v>7.0000000000000007E-2</v>
          </cell>
          <cell r="I222">
            <v>33.72</v>
          </cell>
          <cell r="J222">
            <v>0.18</v>
          </cell>
          <cell r="K222">
            <v>86.08</v>
          </cell>
          <cell r="L222">
            <v>0.46</v>
          </cell>
          <cell r="M222">
            <v>297.22000000000003</v>
          </cell>
          <cell r="N222">
            <v>1.58</v>
          </cell>
          <cell r="O222">
            <v>695.9</v>
          </cell>
          <cell r="P222">
            <v>3.69</v>
          </cell>
          <cell r="Q222">
            <v>1404.71</v>
          </cell>
          <cell r="R222">
            <v>7.46</v>
          </cell>
          <cell r="S222">
            <v>1961.29</v>
          </cell>
          <cell r="T222">
            <v>10.41</v>
          </cell>
        </row>
      </sheetData>
      <sheetData sheetId="2">
        <row r="7">
          <cell r="B7" t="str">
            <v>BWA</v>
          </cell>
          <cell r="C7" t="str">
            <v>Botswana</v>
          </cell>
          <cell r="D7">
            <v>90628.6</v>
          </cell>
          <cell r="E7" t="str">
            <v>---</v>
          </cell>
          <cell r="F7" t="str">
            <v>---</v>
          </cell>
          <cell r="G7" t="str">
            <v>---</v>
          </cell>
          <cell r="H7" t="str">
            <v>---</v>
          </cell>
          <cell r="I7" t="str">
            <v>---</v>
          </cell>
          <cell r="J7" t="str">
            <v>---</v>
          </cell>
          <cell r="K7" t="str">
            <v>---</v>
          </cell>
          <cell r="L7" t="str">
            <v>---</v>
          </cell>
          <cell r="M7" t="str">
            <v>---</v>
          </cell>
          <cell r="N7" t="str">
            <v>---</v>
          </cell>
          <cell r="O7" t="str">
            <v>---</v>
          </cell>
          <cell r="P7" t="str">
            <v>---</v>
          </cell>
          <cell r="Q7" t="str">
            <v>---</v>
          </cell>
          <cell r="R7" t="str">
            <v>---</v>
          </cell>
          <cell r="S7" t="str">
            <v>---</v>
          </cell>
          <cell r="T7" t="str">
            <v>---</v>
          </cell>
        </row>
        <row r="8">
          <cell r="B8" t="str">
            <v>NAM</v>
          </cell>
          <cell r="C8" t="str">
            <v>Namibia</v>
          </cell>
          <cell r="D8">
            <v>42062.7</v>
          </cell>
          <cell r="E8" t="str">
            <v>---</v>
          </cell>
          <cell r="F8" t="str">
            <v>---</v>
          </cell>
          <cell r="G8" t="str">
            <v>---</v>
          </cell>
          <cell r="H8" t="str">
            <v>---</v>
          </cell>
          <cell r="I8" t="str">
            <v>---</v>
          </cell>
          <cell r="J8" t="str">
            <v>---</v>
          </cell>
          <cell r="K8" t="str">
            <v>---</v>
          </cell>
          <cell r="L8" t="str">
            <v>---</v>
          </cell>
          <cell r="M8" t="str">
            <v>---</v>
          </cell>
          <cell r="N8" t="str">
            <v>---</v>
          </cell>
          <cell r="O8" t="str">
            <v>---</v>
          </cell>
          <cell r="P8" t="str">
            <v>---</v>
          </cell>
          <cell r="Q8" t="str">
            <v>---</v>
          </cell>
          <cell r="R8" t="str">
            <v>---</v>
          </cell>
          <cell r="S8" t="str">
            <v>---</v>
          </cell>
          <cell r="T8" t="str">
            <v>---</v>
          </cell>
        </row>
        <row r="9">
          <cell r="B9" t="str">
            <v>COG</v>
          </cell>
          <cell r="C9" t="str">
            <v>Congo</v>
          </cell>
          <cell r="D9">
            <v>69047.7</v>
          </cell>
          <cell r="E9" t="str">
            <v>---</v>
          </cell>
          <cell r="F9" t="str">
            <v>---</v>
          </cell>
          <cell r="G9" t="str">
            <v>---</v>
          </cell>
          <cell r="H9" t="str">
            <v>---</v>
          </cell>
          <cell r="I9" t="str">
            <v>---</v>
          </cell>
          <cell r="J9" t="str">
            <v>---</v>
          </cell>
          <cell r="K9" t="str">
            <v>---</v>
          </cell>
          <cell r="L9" t="str">
            <v>---</v>
          </cell>
          <cell r="M9" t="str">
            <v>---</v>
          </cell>
          <cell r="N9" t="str">
            <v>---</v>
          </cell>
          <cell r="O9" t="str">
            <v>---</v>
          </cell>
          <cell r="P9" t="str">
            <v>---</v>
          </cell>
          <cell r="Q9" t="str">
            <v>---</v>
          </cell>
          <cell r="R9" t="str">
            <v>---</v>
          </cell>
          <cell r="S9" t="str">
            <v>---</v>
          </cell>
          <cell r="T9" t="str">
            <v>---</v>
          </cell>
        </row>
        <row r="10">
          <cell r="B10" t="str">
            <v>AGO</v>
          </cell>
          <cell r="C10" t="str">
            <v>Angola</v>
          </cell>
          <cell r="D10">
            <v>176183</v>
          </cell>
          <cell r="E10" t="str">
            <v>---</v>
          </cell>
          <cell r="F10" t="str">
            <v>---</v>
          </cell>
          <cell r="G10" t="str">
            <v>---</v>
          </cell>
          <cell r="H10" t="str">
            <v>---</v>
          </cell>
          <cell r="I10" t="str">
            <v>---</v>
          </cell>
          <cell r="J10" t="str">
            <v>---</v>
          </cell>
          <cell r="K10" t="str">
            <v>---</v>
          </cell>
          <cell r="L10" t="str">
            <v>---</v>
          </cell>
          <cell r="M10" t="str">
            <v>---</v>
          </cell>
          <cell r="N10" t="str">
            <v>---</v>
          </cell>
          <cell r="O10" t="str">
            <v>---</v>
          </cell>
          <cell r="P10" t="str">
            <v>---</v>
          </cell>
          <cell r="Q10" t="str">
            <v>---</v>
          </cell>
          <cell r="R10" t="str">
            <v>---</v>
          </cell>
          <cell r="S10" t="str">
            <v>---</v>
          </cell>
          <cell r="T10" t="str">
            <v>---</v>
          </cell>
        </row>
        <row r="11">
          <cell r="B11" t="str">
            <v>LSO</v>
          </cell>
          <cell r="C11" t="str">
            <v>Lesotho</v>
          </cell>
          <cell r="D11">
            <v>17938</v>
          </cell>
          <cell r="E11" t="str">
            <v>---</v>
          </cell>
          <cell r="F11" t="str">
            <v>---</v>
          </cell>
          <cell r="G11" t="str">
            <v>---</v>
          </cell>
          <cell r="H11" t="str">
            <v>---</v>
          </cell>
          <cell r="I11" t="str">
            <v>---</v>
          </cell>
          <cell r="J11" t="str">
            <v>---</v>
          </cell>
          <cell r="K11" t="str">
            <v>---</v>
          </cell>
          <cell r="L11" t="str">
            <v>---</v>
          </cell>
          <cell r="M11" t="str">
            <v>---</v>
          </cell>
          <cell r="N11" t="str">
            <v>---</v>
          </cell>
          <cell r="O11" t="str">
            <v>---</v>
          </cell>
          <cell r="P11" t="str">
            <v>---</v>
          </cell>
          <cell r="Q11" t="str">
            <v>---</v>
          </cell>
          <cell r="R11" t="str">
            <v>---</v>
          </cell>
          <cell r="S11" t="str">
            <v>---</v>
          </cell>
          <cell r="T11" t="str">
            <v>---</v>
          </cell>
        </row>
        <row r="12">
          <cell r="B12" t="str">
            <v>DJI</v>
          </cell>
          <cell r="C12" t="str">
            <v>Djibouti</v>
          </cell>
          <cell r="D12">
            <v>4744.66</v>
          </cell>
          <cell r="E12" t="str">
            <v>---</v>
          </cell>
          <cell r="F12" t="str">
            <v>---</v>
          </cell>
          <cell r="G12" t="str">
            <v>---</v>
          </cell>
          <cell r="H12" t="str">
            <v>---</v>
          </cell>
          <cell r="I12" t="str">
            <v>---</v>
          </cell>
          <cell r="J12" t="str">
            <v>---</v>
          </cell>
          <cell r="K12" t="str">
            <v>---</v>
          </cell>
          <cell r="L12" t="str">
            <v>---</v>
          </cell>
          <cell r="M12" t="str">
            <v>---</v>
          </cell>
          <cell r="N12" t="str">
            <v>---</v>
          </cell>
          <cell r="O12" t="str">
            <v>---</v>
          </cell>
          <cell r="P12" t="str">
            <v>---</v>
          </cell>
          <cell r="Q12" t="str">
            <v>---</v>
          </cell>
          <cell r="R12" t="str">
            <v>---</v>
          </cell>
          <cell r="S12" t="str">
            <v>---</v>
          </cell>
          <cell r="T12" t="str">
            <v>---</v>
          </cell>
        </row>
        <row r="13">
          <cell r="B13" t="str">
            <v>ERI</v>
          </cell>
          <cell r="C13" t="str">
            <v>Eritrea</v>
          </cell>
          <cell r="D13">
            <v>9081.7900000000009</v>
          </cell>
          <cell r="E13" t="str">
            <v>---</v>
          </cell>
          <cell r="F13" t="str">
            <v>---</v>
          </cell>
          <cell r="G13" t="str">
            <v>---</v>
          </cell>
          <cell r="H13" t="str">
            <v>---</v>
          </cell>
          <cell r="I13" t="str">
            <v>---</v>
          </cell>
          <cell r="J13" t="str">
            <v>---</v>
          </cell>
          <cell r="K13" t="str">
            <v>---</v>
          </cell>
          <cell r="L13" t="str">
            <v>---</v>
          </cell>
          <cell r="M13" t="str">
            <v>---</v>
          </cell>
          <cell r="N13" t="str">
            <v>---</v>
          </cell>
          <cell r="O13" t="str">
            <v>---</v>
          </cell>
          <cell r="P13" t="str">
            <v>---</v>
          </cell>
          <cell r="Q13" t="str">
            <v>---</v>
          </cell>
          <cell r="R13" t="str">
            <v>---</v>
          </cell>
          <cell r="S13" t="str">
            <v>---</v>
          </cell>
          <cell r="T13" t="str">
            <v>---</v>
          </cell>
        </row>
        <row r="14">
          <cell r="B14" t="str">
            <v>KEN</v>
          </cell>
          <cell r="C14" t="str">
            <v>Kenya</v>
          </cell>
          <cell r="D14">
            <v>98382.7</v>
          </cell>
          <cell r="E14" t="str">
            <v>---</v>
          </cell>
          <cell r="F14" t="str">
            <v>---</v>
          </cell>
          <cell r="G14" t="str">
            <v>---</v>
          </cell>
          <cell r="H14" t="str">
            <v>---</v>
          </cell>
          <cell r="I14" t="str">
            <v>---</v>
          </cell>
          <cell r="J14" t="str">
            <v>---</v>
          </cell>
          <cell r="K14" t="str">
            <v>---</v>
          </cell>
          <cell r="L14" t="str">
            <v>---</v>
          </cell>
          <cell r="M14" t="str">
            <v>---</v>
          </cell>
          <cell r="N14" t="str">
            <v>---</v>
          </cell>
          <cell r="O14" t="str">
            <v>---</v>
          </cell>
          <cell r="P14" t="str">
            <v>---</v>
          </cell>
          <cell r="Q14" t="str">
            <v>---</v>
          </cell>
          <cell r="R14" t="str">
            <v>---</v>
          </cell>
          <cell r="S14" t="str">
            <v>---</v>
          </cell>
          <cell r="T14" t="str">
            <v>---</v>
          </cell>
        </row>
        <row r="15">
          <cell r="B15" t="str">
            <v>CMR</v>
          </cell>
          <cell r="C15" t="str">
            <v>Cameroon</v>
          </cell>
          <cell r="D15">
            <v>81683.7</v>
          </cell>
          <cell r="E15" t="str">
            <v>---</v>
          </cell>
          <cell r="F15" t="str">
            <v>---</v>
          </cell>
          <cell r="G15" t="str">
            <v>---</v>
          </cell>
          <cell r="H15" t="str">
            <v>---</v>
          </cell>
          <cell r="I15" t="str">
            <v>---</v>
          </cell>
          <cell r="J15" t="str">
            <v>---</v>
          </cell>
          <cell r="K15" t="str">
            <v>---</v>
          </cell>
          <cell r="L15" t="str">
            <v>---</v>
          </cell>
          <cell r="M15" t="str">
            <v>---</v>
          </cell>
          <cell r="N15" t="str">
            <v>---</v>
          </cell>
          <cell r="O15" t="str">
            <v>---</v>
          </cell>
          <cell r="P15" t="str">
            <v>---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</row>
        <row r="16">
          <cell r="B16" t="str">
            <v>GAB</v>
          </cell>
          <cell r="C16" t="str">
            <v>Gabon</v>
          </cell>
          <cell r="D16">
            <v>120252</v>
          </cell>
          <cell r="E16" t="str">
            <v>---</v>
          </cell>
          <cell r="F16" t="str">
            <v>---</v>
          </cell>
          <cell r="G16" t="str">
            <v>---</v>
          </cell>
          <cell r="H16" t="str">
            <v>---</v>
          </cell>
          <cell r="I16" t="str">
            <v>---</v>
          </cell>
          <cell r="J16" t="str">
            <v>---</v>
          </cell>
          <cell r="K16" t="str">
            <v>---</v>
          </cell>
          <cell r="L16" t="str">
            <v>---</v>
          </cell>
          <cell r="M16" t="str">
            <v>---</v>
          </cell>
          <cell r="N16" t="str">
            <v>---</v>
          </cell>
          <cell r="O16" t="str">
            <v>---</v>
          </cell>
          <cell r="P16" t="str">
            <v>---</v>
          </cell>
          <cell r="Q16" t="str">
            <v>---</v>
          </cell>
          <cell r="R16" t="str">
            <v>---</v>
          </cell>
          <cell r="S16" t="str">
            <v>---</v>
          </cell>
          <cell r="T16" t="str">
            <v>---</v>
          </cell>
        </row>
        <row r="17">
          <cell r="B17" t="str">
            <v>COM</v>
          </cell>
          <cell r="C17" t="str">
            <v>Comoros</v>
          </cell>
          <cell r="D17">
            <v>1426.14</v>
          </cell>
          <cell r="E17">
            <v>0.26</v>
          </cell>
          <cell r="F17">
            <v>0.18</v>
          </cell>
          <cell r="G17">
            <v>0.92</v>
          </cell>
          <cell r="H17">
            <v>0.06</v>
          </cell>
          <cell r="I17">
            <v>5.63</v>
          </cell>
          <cell r="J17">
            <v>0.39</v>
          </cell>
          <cell r="K17">
            <v>8.49</v>
          </cell>
          <cell r="L17">
            <v>0.6</v>
          </cell>
          <cell r="M17">
            <v>11.1</v>
          </cell>
          <cell r="N17">
            <v>0.78</v>
          </cell>
          <cell r="O17">
            <v>12.7</v>
          </cell>
          <cell r="P17">
            <v>0.89</v>
          </cell>
          <cell r="Q17">
            <v>14.14</v>
          </cell>
          <cell r="R17">
            <v>0.99</v>
          </cell>
          <cell r="S17">
            <v>15.59</v>
          </cell>
          <cell r="T17">
            <v>1.0900000000000001</v>
          </cell>
        </row>
        <row r="18">
          <cell r="B18" t="str">
            <v>GHA</v>
          </cell>
          <cell r="C18" t="str">
            <v>Ghana</v>
          </cell>
          <cell r="D18">
            <v>74174</v>
          </cell>
          <cell r="E18" t="str">
            <v>---</v>
          </cell>
          <cell r="F18" t="str">
            <v>---</v>
          </cell>
          <cell r="G18" t="str">
            <v>---</v>
          </cell>
          <cell r="H18" t="str">
            <v>---</v>
          </cell>
          <cell r="I18" t="str">
            <v>---</v>
          </cell>
          <cell r="J18" t="str">
            <v>---</v>
          </cell>
          <cell r="K18" t="str">
            <v>---</v>
          </cell>
          <cell r="L18" t="str">
            <v>---</v>
          </cell>
          <cell r="M18" t="str">
            <v>---</v>
          </cell>
          <cell r="N18" t="str">
            <v>---</v>
          </cell>
          <cell r="O18" t="str">
            <v>---</v>
          </cell>
          <cell r="P18" t="str">
            <v>---</v>
          </cell>
          <cell r="Q18" t="str">
            <v>---</v>
          </cell>
          <cell r="R18" t="str">
            <v>---</v>
          </cell>
          <cell r="S18" t="str">
            <v>---</v>
          </cell>
          <cell r="T18" t="str">
            <v>---</v>
          </cell>
        </row>
        <row r="19">
          <cell r="B19" t="str">
            <v>GNB</v>
          </cell>
          <cell r="C19" t="str">
            <v>Guinea-Bissau</v>
          </cell>
          <cell r="D19">
            <v>2029.35</v>
          </cell>
          <cell r="E19" t="str">
            <v>---</v>
          </cell>
          <cell r="F19" t="str">
            <v>---</v>
          </cell>
          <cell r="G19" t="str">
            <v>---</v>
          </cell>
          <cell r="H19" t="str">
            <v>---</v>
          </cell>
          <cell r="I19" t="str">
            <v>---</v>
          </cell>
          <cell r="J19" t="str">
            <v>---</v>
          </cell>
          <cell r="K19" t="str">
            <v>---</v>
          </cell>
          <cell r="L19" t="str">
            <v>---</v>
          </cell>
          <cell r="M19" t="str">
            <v>---</v>
          </cell>
          <cell r="N19" t="str">
            <v>---</v>
          </cell>
          <cell r="O19" t="str">
            <v>---</v>
          </cell>
          <cell r="P19" t="str">
            <v>---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</row>
        <row r="20">
          <cell r="B20" t="str">
            <v>BEN</v>
          </cell>
          <cell r="C20" t="str">
            <v>Benin</v>
          </cell>
          <cell r="D20">
            <v>21971.9</v>
          </cell>
          <cell r="E20" t="str">
            <v>---</v>
          </cell>
          <cell r="F20" t="str">
            <v>---</v>
          </cell>
          <cell r="G20" t="str">
            <v>---</v>
          </cell>
          <cell r="H20" t="str">
            <v>---</v>
          </cell>
          <cell r="I20" t="str">
            <v>---</v>
          </cell>
          <cell r="J20" t="str">
            <v>---</v>
          </cell>
          <cell r="K20" t="str">
            <v>---</v>
          </cell>
          <cell r="L20" t="str">
            <v>---</v>
          </cell>
          <cell r="M20" t="str">
            <v>---</v>
          </cell>
          <cell r="N20" t="str">
            <v>---</v>
          </cell>
          <cell r="O20" t="str">
            <v>---</v>
          </cell>
          <cell r="P20" t="str">
            <v>---</v>
          </cell>
          <cell r="Q20" t="str">
            <v>---</v>
          </cell>
          <cell r="R20" t="str">
            <v>---</v>
          </cell>
          <cell r="S20" t="str">
            <v>---</v>
          </cell>
          <cell r="T20" t="str">
            <v>---</v>
          </cell>
        </row>
        <row r="21">
          <cell r="B21" t="str">
            <v>BFA</v>
          </cell>
          <cell r="C21" t="str">
            <v>Burkina Faso</v>
          </cell>
          <cell r="D21">
            <v>24689.4</v>
          </cell>
          <cell r="E21" t="str">
            <v>---</v>
          </cell>
          <cell r="F21" t="str">
            <v>---</v>
          </cell>
          <cell r="G21" t="str">
            <v>---</v>
          </cell>
          <cell r="H21" t="str">
            <v>---</v>
          </cell>
          <cell r="I21" t="str">
            <v>---</v>
          </cell>
          <cell r="J21" t="str">
            <v>---</v>
          </cell>
          <cell r="K21" t="str">
            <v>---</v>
          </cell>
          <cell r="L21" t="str">
            <v>---</v>
          </cell>
          <cell r="M21" t="str">
            <v>---</v>
          </cell>
          <cell r="N21" t="str">
            <v>---</v>
          </cell>
          <cell r="O21" t="str">
            <v>---</v>
          </cell>
          <cell r="P21" t="str">
            <v>---</v>
          </cell>
          <cell r="Q21" t="str">
            <v>---</v>
          </cell>
          <cell r="R21" t="str">
            <v>---</v>
          </cell>
          <cell r="S21" t="str">
            <v>---</v>
          </cell>
          <cell r="T21" t="str">
            <v>---</v>
          </cell>
        </row>
        <row r="22">
          <cell r="B22" t="str">
            <v>MYT</v>
          </cell>
          <cell r="C22" t="str">
            <v>Mayotte</v>
          </cell>
          <cell r="D22">
            <v>6949.04</v>
          </cell>
          <cell r="E22">
            <v>36.31</v>
          </cell>
          <cell r="F22">
            <v>5.23</v>
          </cell>
          <cell r="G22">
            <v>278.77</v>
          </cell>
          <cell r="H22">
            <v>4.01</v>
          </cell>
          <cell r="I22">
            <v>596.92999999999995</v>
          </cell>
          <cell r="J22">
            <v>8.59</v>
          </cell>
          <cell r="K22">
            <v>799.9</v>
          </cell>
          <cell r="L22">
            <v>11.51</v>
          </cell>
          <cell r="M22">
            <v>1007.52</v>
          </cell>
          <cell r="N22">
            <v>14.5</v>
          </cell>
          <cell r="O22">
            <v>1099.8800000000001</v>
          </cell>
          <cell r="P22">
            <v>15.83</v>
          </cell>
          <cell r="Q22">
            <v>1284.6099999999999</v>
          </cell>
          <cell r="R22">
            <v>18.489999999999998</v>
          </cell>
          <cell r="S22">
            <v>1309.95</v>
          </cell>
          <cell r="T22">
            <v>18.850000000000001</v>
          </cell>
        </row>
        <row r="23">
          <cell r="B23" t="str">
            <v>MRT</v>
          </cell>
          <cell r="C23" t="str">
            <v>Mauritania</v>
          </cell>
          <cell r="D23">
            <v>11985.5</v>
          </cell>
          <cell r="E23" t="str">
            <v>---</v>
          </cell>
          <cell r="F23" t="str">
            <v>---</v>
          </cell>
          <cell r="G23" t="str">
            <v>---</v>
          </cell>
          <cell r="H23" t="str">
            <v>---</v>
          </cell>
          <cell r="I23" t="str">
            <v>---</v>
          </cell>
          <cell r="J23" t="str">
            <v>---</v>
          </cell>
          <cell r="K23" t="str">
            <v>---</v>
          </cell>
          <cell r="L23" t="str">
            <v>---</v>
          </cell>
          <cell r="M23" t="str">
            <v>---</v>
          </cell>
          <cell r="N23" t="str">
            <v>---</v>
          </cell>
          <cell r="O23" t="str">
            <v>---</v>
          </cell>
          <cell r="P23" t="str">
            <v>---</v>
          </cell>
          <cell r="Q23" t="str">
            <v>---</v>
          </cell>
          <cell r="R23" t="str">
            <v>---</v>
          </cell>
          <cell r="S23" t="str">
            <v>---</v>
          </cell>
          <cell r="T23" t="str">
            <v>---</v>
          </cell>
        </row>
        <row r="24">
          <cell r="B24" t="str">
            <v>CIV</v>
          </cell>
          <cell r="C24" t="str">
            <v>Ivory Coast</v>
          </cell>
          <cell r="D24">
            <v>45467.6</v>
          </cell>
          <cell r="E24" t="str">
            <v>---</v>
          </cell>
          <cell r="F24" t="str">
            <v>---</v>
          </cell>
          <cell r="G24" t="str">
            <v>---</v>
          </cell>
          <cell r="H24" t="str">
            <v>---</v>
          </cell>
          <cell r="I24" t="str">
            <v>---</v>
          </cell>
          <cell r="J24" t="str">
            <v>---</v>
          </cell>
          <cell r="K24" t="str">
            <v>---</v>
          </cell>
          <cell r="L24" t="str">
            <v>---</v>
          </cell>
          <cell r="M24" t="str">
            <v>---</v>
          </cell>
          <cell r="N24" t="str">
            <v>---</v>
          </cell>
          <cell r="O24" t="str">
            <v>---</v>
          </cell>
          <cell r="P24" t="str">
            <v>---</v>
          </cell>
          <cell r="Q24" t="str">
            <v>---</v>
          </cell>
          <cell r="R24" t="str">
            <v>---</v>
          </cell>
          <cell r="S24" t="str">
            <v>---</v>
          </cell>
          <cell r="T24" t="str">
            <v>---</v>
          </cell>
        </row>
        <row r="25">
          <cell r="B25" t="str">
            <v>CPV</v>
          </cell>
          <cell r="C25" t="str">
            <v>Cape Verde</v>
          </cell>
          <cell r="D25">
            <v>7137.79</v>
          </cell>
          <cell r="E25">
            <v>0.15</v>
          </cell>
          <cell r="F25">
            <v>0.02</v>
          </cell>
          <cell r="G25" t="str">
            <v>---</v>
          </cell>
          <cell r="H25" t="str">
            <v>---</v>
          </cell>
          <cell r="I25">
            <v>0.87</v>
          </cell>
          <cell r="J25">
            <v>0.01</v>
          </cell>
          <cell r="K25">
            <v>7.06</v>
          </cell>
          <cell r="L25">
            <v>0.1</v>
          </cell>
          <cell r="M25">
            <v>10.220000000000001</v>
          </cell>
          <cell r="N25">
            <v>0.14000000000000001</v>
          </cell>
          <cell r="O25">
            <v>11.99</v>
          </cell>
          <cell r="P25">
            <v>0.17</v>
          </cell>
          <cell r="Q25">
            <v>12.73</v>
          </cell>
          <cell r="R25">
            <v>0.18</v>
          </cell>
          <cell r="S25">
            <v>13.46</v>
          </cell>
          <cell r="T25">
            <v>0.19</v>
          </cell>
        </row>
        <row r="26">
          <cell r="B26" t="str">
            <v>BDI</v>
          </cell>
          <cell r="C26" t="str">
            <v>Burundi</v>
          </cell>
          <cell r="D26">
            <v>3616.17</v>
          </cell>
          <cell r="E26" t="str">
            <v>---</v>
          </cell>
          <cell r="F26" t="str">
            <v>---</v>
          </cell>
          <cell r="G26" t="str">
            <v>---</v>
          </cell>
          <cell r="H26" t="str">
            <v>---</v>
          </cell>
          <cell r="I26" t="str">
            <v>---</v>
          </cell>
          <cell r="J26" t="str">
            <v>---</v>
          </cell>
          <cell r="K26" t="str">
            <v>---</v>
          </cell>
          <cell r="L26" t="str">
            <v>---</v>
          </cell>
          <cell r="M26" t="str">
            <v>---</v>
          </cell>
          <cell r="N26" t="str">
            <v>---</v>
          </cell>
          <cell r="O26" t="str">
            <v>---</v>
          </cell>
          <cell r="P26" t="str">
            <v>---</v>
          </cell>
          <cell r="Q26" t="str">
            <v>---</v>
          </cell>
          <cell r="R26" t="str">
            <v>---</v>
          </cell>
          <cell r="S26" t="str">
            <v>---</v>
          </cell>
          <cell r="T26" t="str">
            <v>---</v>
          </cell>
        </row>
        <row r="27">
          <cell r="B27" t="str">
            <v>ETH</v>
          </cell>
          <cell r="C27" t="str">
            <v>Ethiopia</v>
          </cell>
          <cell r="D27">
            <v>65598.899999999994</v>
          </cell>
          <cell r="E27" t="str">
            <v>---</v>
          </cell>
          <cell r="F27" t="str">
            <v>---</v>
          </cell>
          <cell r="G27" t="str">
            <v>---</v>
          </cell>
          <cell r="H27" t="str">
            <v>---</v>
          </cell>
          <cell r="I27" t="str">
            <v>---</v>
          </cell>
          <cell r="J27" t="str">
            <v>---</v>
          </cell>
          <cell r="K27" t="str">
            <v>---</v>
          </cell>
          <cell r="L27" t="str">
            <v>---</v>
          </cell>
          <cell r="M27" t="str">
            <v>---</v>
          </cell>
          <cell r="N27" t="str">
            <v>---</v>
          </cell>
          <cell r="O27" t="str">
            <v>---</v>
          </cell>
          <cell r="P27" t="str">
            <v>---</v>
          </cell>
          <cell r="Q27" t="str">
            <v>---</v>
          </cell>
          <cell r="R27" t="str">
            <v>---</v>
          </cell>
          <cell r="S27" t="str">
            <v>---</v>
          </cell>
          <cell r="T27" t="str">
            <v>---</v>
          </cell>
        </row>
        <row r="28">
          <cell r="B28" t="str">
            <v>LBR</v>
          </cell>
          <cell r="C28" t="str">
            <v>Liberia</v>
          </cell>
          <cell r="D28">
            <v>1911.24</v>
          </cell>
          <cell r="E28" t="str">
            <v>---</v>
          </cell>
          <cell r="F28" t="str">
            <v>---</v>
          </cell>
          <cell r="G28" t="str">
            <v>---</v>
          </cell>
          <cell r="H28" t="str">
            <v>---</v>
          </cell>
          <cell r="I28" t="str">
            <v>---</v>
          </cell>
          <cell r="J28" t="str">
            <v>---</v>
          </cell>
          <cell r="K28" t="str">
            <v>---</v>
          </cell>
          <cell r="L28" t="str">
            <v>---</v>
          </cell>
          <cell r="M28" t="str">
            <v>---</v>
          </cell>
          <cell r="N28" t="str">
            <v>---</v>
          </cell>
          <cell r="O28" t="str">
            <v>---</v>
          </cell>
          <cell r="P28" t="str">
            <v>---</v>
          </cell>
          <cell r="Q28" t="str">
            <v>---</v>
          </cell>
          <cell r="R28" t="str">
            <v>---</v>
          </cell>
          <cell r="S28" t="str">
            <v>---</v>
          </cell>
          <cell r="T28" t="str">
            <v>---</v>
          </cell>
        </row>
        <row r="29">
          <cell r="B29" t="str">
            <v>NER</v>
          </cell>
          <cell r="C29" t="str">
            <v>Niger</v>
          </cell>
          <cell r="D29">
            <v>12723.5</v>
          </cell>
          <cell r="E29" t="str">
            <v>---</v>
          </cell>
          <cell r="F29" t="str">
            <v>---</v>
          </cell>
          <cell r="G29" t="str">
            <v>---</v>
          </cell>
          <cell r="H29" t="str">
            <v>---</v>
          </cell>
          <cell r="I29" t="str">
            <v>---</v>
          </cell>
          <cell r="J29" t="str">
            <v>---</v>
          </cell>
          <cell r="K29" t="str">
            <v>---</v>
          </cell>
          <cell r="L29" t="str">
            <v>---</v>
          </cell>
          <cell r="M29" t="str">
            <v>---</v>
          </cell>
          <cell r="N29" t="str">
            <v>---</v>
          </cell>
          <cell r="O29" t="str">
            <v>---</v>
          </cell>
          <cell r="P29" t="str">
            <v>---</v>
          </cell>
          <cell r="Q29" t="str">
            <v>---</v>
          </cell>
          <cell r="R29" t="str">
            <v>---</v>
          </cell>
          <cell r="S29" t="str">
            <v>---</v>
          </cell>
          <cell r="T29" t="str">
            <v>---</v>
          </cell>
        </row>
        <row r="30">
          <cell r="B30" t="str">
            <v>STP</v>
          </cell>
          <cell r="C30" t="str">
            <v>Sao Tome And Principe</v>
          </cell>
          <cell r="D30">
            <v>2122.6999999999998</v>
          </cell>
          <cell r="E30" t="str">
            <v>---</v>
          </cell>
          <cell r="F30" t="str">
            <v>---</v>
          </cell>
          <cell r="G30" t="str">
            <v>---</v>
          </cell>
          <cell r="H30" t="str">
            <v>---</v>
          </cell>
          <cell r="I30" t="str">
            <v>---</v>
          </cell>
          <cell r="J30" t="str">
            <v>---</v>
          </cell>
          <cell r="K30" t="str">
            <v>---</v>
          </cell>
          <cell r="L30" t="str">
            <v>---</v>
          </cell>
          <cell r="M30" t="str">
            <v>---</v>
          </cell>
          <cell r="N30" t="str">
            <v>---</v>
          </cell>
          <cell r="O30" t="str">
            <v>---</v>
          </cell>
          <cell r="P30" t="str">
            <v>---</v>
          </cell>
          <cell r="Q30" t="str">
            <v>---</v>
          </cell>
          <cell r="R30" t="str">
            <v>---</v>
          </cell>
          <cell r="S30" t="str">
            <v>---</v>
          </cell>
          <cell r="T30" t="str">
            <v>---</v>
          </cell>
        </row>
        <row r="31">
          <cell r="B31" t="str">
            <v>SWZ</v>
          </cell>
          <cell r="C31" t="str">
            <v>Swaziland</v>
          </cell>
          <cell r="D31">
            <v>13701.2</v>
          </cell>
          <cell r="E31" t="str">
            <v>---</v>
          </cell>
          <cell r="F31" t="str">
            <v>---</v>
          </cell>
          <cell r="G31" t="str">
            <v>---</v>
          </cell>
          <cell r="H31" t="str">
            <v>---</v>
          </cell>
          <cell r="I31" t="str">
            <v>---</v>
          </cell>
          <cell r="J31" t="str">
            <v>---</v>
          </cell>
          <cell r="K31" t="str">
            <v>---</v>
          </cell>
          <cell r="L31" t="str">
            <v>---</v>
          </cell>
          <cell r="M31" t="str">
            <v>---</v>
          </cell>
          <cell r="N31" t="str">
            <v>---</v>
          </cell>
          <cell r="O31" t="str">
            <v>---</v>
          </cell>
          <cell r="P31" t="str">
            <v>---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</row>
        <row r="32">
          <cell r="B32" t="str">
            <v>SYC</v>
          </cell>
          <cell r="C32" t="str">
            <v>Seychelles</v>
          </cell>
          <cell r="D32">
            <v>6234.98</v>
          </cell>
          <cell r="E32" t="str">
            <v>---</v>
          </cell>
          <cell r="F32" t="str">
            <v>---</v>
          </cell>
          <cell r="G32" t="str">
            <v>---</v>
          </cell>
          <cell r="H32" t="str">
            <v>---</v>
          </cell>
          <cell r="I32" t="str">
            <v>---</v>
          </cell>
          <cell r="J32" t="str">
            <v>---</v>
          </cell>
          <cell r="K32" t="str">
            <v>---</v>
          </cell>
          <cell r="L32" t="str">
            <v>---</v>
          </cell>
          <cell r="M32" t="str">
            <v>---</v>
          </cell>
          <cell r="N32" t="str">
            <v>---</v>
          </cell>
          <cell r="O32" t="str">
            <v>---</v>
          </cell>
          <cell r="P32" t="str">
            <v>---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</row>
        <row r="33">
          <cell r="B33" t="str">
            <v>MWI</v>
          </cell>
          <cell r="C33" t="str">
            <v>Malawi</v>
          </cell>
          <cell r="D33">
            <v>18357</v>
          </cell>
          <cell r="E33" t="str">
            <v>---</v>
          </cell>
          <cell r="F33" t="str">
            <v>---</v>
          </cell>
          <cell r="G33" t="str">
            <v>---</v>
          </cell>
          <cell r="H33" t="str">
            <v>---</v>
          </cell>
          <cell r="I33" t="str">
            <v>---</v>
          </cell>
          <cell r="J33" t="str">
            <v>---</v>
          </cell>
          <cell r="K33" t="str">
            <v>---</v>
          </cell>
          <cell r="L33" t="str">
            <v>---</v>
          </cell>
          <cell r="M33" t="str">
            <v>---</v>
          </cell>
          <cell r="N33" t="str">
            <v>---</v>
          </cell>
          <cell r="O33" t="str">
            <v>---</v>
          </cell>
          <cell r="P33" t="str">
            <v>---</v>
          </cell>
          <cell r="Q33" t="str">
            <v>---</v>
          </cell>
          <cell r="R33" t="str">
            <v>---</v>
          </cell>
          <cell r="S33" t="str">
            <v>---</v>
          </cell>
          <cell r="T33" t="str">
            <v>---</v>
          </cell>
        </row>
        <row r="34">
          <cell r="B34" t="str">
            <v>MOZ</v>
          </cell>
          <cell r="C34" t="str">
            <v>Mozambique</v>
          </cell>
          <cell r="D34">
            <v>36409.4</v>
          </cell>
          <cell r="E34">
            <v>38.72</v>
          </cell>
          <cell r="F34">
            <v>1.06</v>
          </cell>
          <cell r="G34">
            <v>222.28</v>
          </cell>
          <cell r="H34">
            <v>0.61</v>
          </cell>
          <cell r="I34">
            <v>363.59</v>
          </cell>
          <cell r="J34">
            <v>1</v>
          </cell>
          <cell r="K34">
            <v>487.94</v>
          </cell>
          <cell r="L34">
            <v>1.34</v>
          </cell>
          <cell r="M34">
            <v>639.30999999999995</v>
          </cell>
          <cell r="N34">
            <v>1.76</v>
          </cell>
          <cell r="O34">
            <v>766.32</v>
          </cell>
          <cell r="P34">
            <v>2.1</v>
          </cell>
          <cell r="Q34">
            <v>832.04</v>
          </cell>
          <cell r="R34">
            <v>2.29</v>
          </cell>
          <cell r="S34">
            <v>897.76</v>
          </cell>
          <cell r="T34">
            <v>2.4700000000000002</v>
          </cell>
        </row>
        <row r="35">
          <cell r="B35" t="str">
            <v>MDG</v>
          </cell>
          <cell r="C35" t="str">
            <v>Madagascar</v>
          </cell>
          <cell r="D35">
            <v>23496.400000000001</v>
          </cell>
          <cell r="E35">
            <v>194.58</v>
          </cell>
          <cell r="F35">
            <v>8.2799999999999994</v>
          </cell>
          <cell r="G35">
            <v>726.89</v>
          </cell>
          <cell r="H35">
            <v>3.09</v>
          </cell>
          <cell r="I35">
            <v>895.23</v>
          </cell>
          <cell r="J35">
            <v>3.81</v>
          </cell>
          <cell r="K35">
            <v>1061.73</v>
          </cell>
          <cell r="L35">
            <v>4.5199999999999996</v>
          </cell>
          <cell r="M35">
            <v>1182.53</v>
          </cell>
          <cell r="N35">
            <v>5.03</v>
          </cell>
          <cell r="O35">
            <v>1359.9</v>
          </cell>
          <cell r="P35">
            <v>5.79</v>
          </cell>
          <cell r="Q35">
            <v>1462.88</v>
          </cell>
          <cell r="R35">
            <v>6.23</v>
          </cell>
          <cell r="S35">
            <v>1503.86</v>
          </cell>
          <cell r="T35">
            <v>6.4</v>
          </cell>
        </row>
        <row r="36">
          <cell r="B36" t="str">
            <v>MLI</v>
          </cell>
          <cell r="C36" t="str">
            <v>Mali</v>
          </cell>
          <cell r="D36">
            <v>27719.200000000001</v>
          </cell>
          <cell r="E36" t="str">
            <v>---</v>
          </cell>
          <cell r="F36" t="str">
            <v>---</v>
          </cell>
          <cell r="G36" t="str">
            <v>---</v>
          </cell>
          <cell r="H36" t="str">
            <v>---</v>
          </cell>
          <cell r="I36" t="str">
            <v>---</v>
          </cell>
          <cell r="J36" t="str">
            <v>---</v>
          </cell>
          <cell r="K36" t="str">
            <v>---</v>
          </cell>
          <cell r="L36" t="str">
            <v>---</v>
          </cell>
          <cell r="M36" t="str">
            <v>---</v>
          </cell>
          <cell r="N36" t="str">
            <v>---</v>
          </cell>
          <cell r="O36" t="str">
            <v>---</v>
          </cell>
          <cell r="P36" t="str">
            <v>---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</row>
        <row r="37">
          <cell r="B37" t="str">
            <v>REU</v>
          </cell>
          <cell r="C37" t="str">
            <v>Reunion</v>
          </cell>
          <cell r="D37">
            <v>67897.7</v>
          </cell>
          <cell r="E37">
            <v>114.65</v>
          </cell>
          <cell r="F37">
            <v>1.69</v>
          </cell>
          <cell r="G37">
            <v>148.76</v>
          </cell>
          <cell r="H37">
            <v>0.22</v>
          </cell>
          <cell r="I37">
            <v>2696.57</v>
          </cell>
          <cell r="J37">
            <v>3.97</v>
          </cell>
          <cell r="K37">
            <v>3951.13</v>
          </cell>
          <cell r="L37">
            <v>5.82</v>
          </cell>
          <cell r="M37">
            <v>5041.84</v>
          </cell>
          <cell r="N37">
            <v>7.43</v>
          </cell>
          <cell r="O37">
            <v>5918.78</v>
          </cell>
          <cell r="P37">
            <v>8.7200000000000006</v>
          </cell>
          <cell r="Q37">
            <v>6307.5</v>
          </cell>
          <cell r="R37">
            <v>9.2899999999999991</v>
          </cell>
          <cell r="S37">
            <v>6696.21</v>
          </cell>
          <cell r="T37">
            <v>9.86</v>
          </cell>
        </row>
        <row r="38">
          <cell r="B38" t="str">
            <v>RWA</v>
          </cell>
          <cell r="C38" t="str">
            <v>Rwanda</v>
          </cell>
          <cell r="D38">
            <v>13197.4</v>
          </cell>
          <cell r="E38" t="str">
            <v>---</v>
          </cell>
          <cell r="F38" t="str">
            <v>---</v>
          </cell>
          <cell r="G38" t="str">
            <v>---</v>
          </cell>
          <cell r="H38" t="str">
            <v>---</v>
          </cell>
          <cell r="I38" t="str">
            <v>---</v>
          </cell>
          <cell r="J38" t="str">
            <v>---</v>
          </cell>
          <cell r="K38" t="str">
            <v>---</v>
          </cell>
          <cell r="L38" t="str">
            <v>---</v>
          </cell>
          <cell r="M38" t="str">
            <v>---</v>
          </cell>
          <cell r="N38" t="str">
            <v>---</v>
          </cell>
          <cell r="O38" t="str">
            <v>---</v>
          </cell>
          <cell r="P38" t="str">
            <v>---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</row>
        <row r="39">
          <cell r="B39" t="str">
            <v>SDN</v>
          </cell>
          <cell r="C39" t="str">
            <v>Sudan</v>
          </cell>
          <cell r="D39">
            <v>70368.800000000003</v>
          </cell>
          <cell r="E39" t="str">
            <v>---</v>
          </cell>
          <cell r="F39" t="str">
            <v>---</v>
          </cell>
          <cell r="G39" t="str">
            <v>---</v>
          </cell>
          <cell r="H39" t="str">
            <v>---</v>
          </cell>
          <cell r="I39" t="str">
            <v>---</v>
          </cell>
          <cell r="J39" t="str">
            <v>---</v>
          </cell>
          <cell r="K39" t="str">
            <v>---</v>
          </cell>
          <cell r="L39" t="str">
            <v>---</v>
          </cell>
          <cell r="M39" t="str">
            <v>---</v>
          </cell>
          <cell r="N39" t="str">
            <v>---</v>
          </cell>
          <cell r="O39" t="str">
            <v>---</v>
          </cell>
          <cell r="P39" t="str">
            <v>---</v>
          </cell>
          <cell r="Q39" t="str">
            <v>---</v>
          </cell>
          <cell r="R39" t="str">
            <v>---</v>
          </cell>
          <cell r="S39" t="str">
            <v>---</v>
          </cell>
          <cell r="T39" t="str">
            <v>---</v>
          </cell>
        </row>
        <row r="40">
          <cell r="B40" t="str">
            <v>SOM</v>
          </cell>
          <cell r="C40" t="str">
            <v>Somalia</v>
          </cell>
          <cell r="D40">
            <v>6408.32</v>
          </cell>
          <cell r="E40" t="str">
            <v>---</v>
          </cell>
          <cell r="F40" t="str">
            <v>---</v>
          </cell>
          <cell r="G40" t="str">
            <v>---</v>
          </cell>
          <cell r="H40" t="str">
            <v>---</v>
          </cell>
          <cell r="I40" t="str">
            <v>---</v>
          </cell>
          <cell r="J40" t="str">
            <v>---</v>
          </cell>
          <cell r="K40" t="str">
            <v>---</v>
          </cell>
          <cell r="L40" t="str">
            <v>---</v>
          </cell>
          <cell r="M40" t="str">
            <v>---</v>
          </cell>
          <cell r="N40" t="str">
            <v>---</v>
          </cell>
          <cell r="O40" t="str">
            <v>---</v>
          </cell>
          <cell r="P40" t="str">
            <v>---</v>
          </cell>
          <cell r="Q40" t="str">
            <v>---</v>
          </cell>
          <cell r="R40" t="str">
            <v>---</v>
          </cell>
          <cell r="S40" t="str">
            <v>---</v>
          </cell>
          <cell r="T40" t="str">
            <v>---</v>
          </cell>
        </row>
        <row r="41">
          <cell r="B41" t="str">
            <v>TCD</v>
          </cell>
          <cell r="C41" t="str">
            <v>Chad</v>
          </cell>
          <cell r="D41">
            <v>26745.1</v>
          </cell>
          <cell r="E41" t="str">
            <v>---</v>
          </cell>
          <cell r="F41" t="str">
            <v>---</v>
          </cell>
          <cell r="G41" t="str">
            <v>---</v>
          </cell>
          <cell r="H41" t="str">
            <v>---</v>
          </cell>
          <cell r="I41" t="str">
            <v>---</v>
          </cell>
          <cell r="J41" t="str">
            <v>---</v>
          </cell>
          <cell r="K41" t="str">
            <v>---</v>
          </cell>
          <cell r="L41" t="str">
            <v>---</v>
          </cell>
          <cell r="M41" t="str">
            <v>---</v>
          </cell>
          <cell r="N41" t="str">
            <v>---</v>
          </cell>
          <cell r="O41" t="str">
            <v>---</v>
          </cell>
          <cell r="P41" t="str">
            <v>---</v>
          </cell>
          <cell r="Q41" t="str">
            <v>---</v>
          </cell>
          <cell r="R41" t="str">
            <v>---</v>
          </cell>
          <cell r="S41" t="str">
            <v>---</v>
          </cell>
          <cell r="T41" t="str">
            <v>---</v>
          </cell>
        </row>
        <row r="42">
          <cell r="B42" t="str">
            <v>SLE</v>
          </cell>
          <cell r="C42" t="str">
            <v>Sierra Leone</v>
          </cell>
          <cell r="D42">
            <v>3031.82</v>
          </cell>
          <cell r="E42" t="str">
            <v>---</v>
          </cell>
          <cell r="F42" t="str">
            <v>---</v>
          </cell>
          <cell r="G42" t="str">
            <v>---</v>
          </cell>
          <cell r="H42" t="str">
            <v>---</v>
          </cell>
          <cell r="I42" t="str">
            <v>---</v>
          </cell>
          <cell r="J42" t="str">
            <v>---</v>
          </cell>
          <cell r="K42" t="str">
            <v>---</v>
          </cell>
          <cell r="L42" t="str">
            <v>---</v>
          </cell>
          <cell r="M42" t="str">
            <v>---</v>
          </cell>
          <cell r="N42" t="str">
            <v>---</v>
          </cell>
          <cell r="O42" t="str">
            <v>---</v>
          </cell>
          <cell r="P42" t="str">
            <v>---</v>
          </cell>
          <cell r="Q42" t="str">
            <v>---</v>
          </cell>
          <cell r="R42" t="str">
            <v>---</v>
          </cell>
          <cell r="S42" t="str">
            <v>---</v>
          </cell>
          <cell r="T42" t="str">
            <v>---</v>
          </cell>
        </row>
        <row r="43">
          <cell r="B43" t="str">
            <v>TZA</v>
          </cell>
          <cell r="C43" t="str">
            <v>Tanzania</v>
          </cell>
          <cell r="D43">
            <v>50142.8</v>
          </cell>
          <cell r="E43" t="str">
            <v>---</v>
          </cell>
          <cell r="F43" t="str">
            <v>---</v>
          </cell>
          <cell r="G43" t="str">
            <v>---</v>
          </cell>
          <cell r="H43" t="str">
            <v>---</v>
          </cell>
          <cell r="I43" t="str">
            <v>---</v>
          </cell>
          <cell r="J43" t="str">
            <v>---</v>
          </cell>
          <cell r="K43" t="str">
            <v>---</v>
          </cell>
          <cell r="L43" t="str">
            <v>---</v>
          </cell>
          <cell r="M43" t="str">
            <v>---</v>
          </cell>
          <cell r="N43" t="str">
            <v>---</v>
          </cell>
          <cell r="O43" t="str">
            <v>---</v>
          </cell>
          <cell r="P43" t="str">
            <v>---</v>
          </cell>
          <cell r="Q43" t="str">
            <v>---</v>
          </cell>
          <cell r="R43" t="str">
            <v>---</v>
          </cell>
          <cell r="S43" t="str">
            <v>---</v>
          </cell>
          <cell r="T43" t="str">
            <v>---</v>
          </cell>
        </row>
        <row r="44">
          <cell r="B44" t="str">
            <v>UGA</v>
          </cell>
          <cell r="C44" t="str">
            <v>Uganda</v>
          </cell>
          <cell r="D44">
            <v>43697.1</v>
          </cell>
          <cell r="E44" t="str">
            <v>---</v>
          </cell>
          <cell r="F44" t="str">
            <v>---</v>
          </cell>
          <cell r="G44" t="str">
            <v>---</v>
          </cell>
          <cell r="H44" t="str">
            <v>---</v>
          </cell>
          <cell r="I44" t="str">
            <v>---</v>
          </cell>
          <cell r="J44" t="str">
            <v>---</v>
          </cell>
          <cell r="K44" t="str">
            <v>---</v>
          </cell>
          <cell r="L44" t="str">
            <v>---</v>
          </cell>
          <cell r="M44" t="str">
            <v>---</v>
          </cell>
          <cell r="N44" t="str">
            <v>---</v>
          </cell>
          <cell r="O44" t="str">
            <v>---</v>
          </cell>
          <cell r="P44" t="str">
            <v>---</v>
          </cell>
          <cell r="Q44" t="str">
            <v>---</v>
          </cell>
          <cell r="R44" t="str">
            <v>---</v>
          </cell>
          <cell r="S44" t="str">
            <v>---</v>
          </cell>
          <cell r="T44" t="str">
            <v>---</v>
          </cell>
        </row>
        <row r="45">
          <cell r="B45" t="str">
            <v>ZMB</v>
          </cell>
          <cell r="C45" t="str">
            <v>Zambia</v>
          </cell>
          <cell r="D45">
            <v>48954.5</v>
          </cell>
          <cell r="E45" t="str">
            <v>---</v>
          </cell>
          <cell r="F45" t="str">
            <v>---</v>
          </cell>
          <cell r="G45" t="str">
            <v>---</v>
          </cell>
          <cell r="H45" t="str">
            <v>---</v>
          </cell>
          <cell r="I45" t="str">
            <v>---</v>
          </cell>
          <cell r="J45" t="str">
            <v>---</v>
          </cell>
          <cell r="K45" t="str">
            <v>---</v>
          </cell>
          <cell r="L45" t="str">
            <v>---</v>
          </cell>
          <cell r="M45" t="str">
            <v>---</v>
          </cell>
          <cell r="N45" t="str">
            <v>---</v>
          </cell>
          <cell r="O45" t="str">
            <v>---</v>
          </cell>
          <cell r="P45" t="str">
            <v>---</v>
          </cell>
          <cell r="Q45" t="str">
            <v>---</v>
          </cell>
          <cell r="R45" t="str">
            <v>---</v>
          </cell>
          <cell r="S45" t="str">
            <v>---</v>
          </cell>
          <cell r="T45" t="str">
            <v>---</v>
          </cell>
        </row>
        <row r="46">
          <cell r="B46" t="str">
            <v>TUN</v>
          </cell>
          <cell r="C46" t="str">
            <v>Tunisia</v>
          </cell>
          <cell r="D46">
            <v>178846</v>
          </cell>
          <cell r="E46" t="str">
            <v>---</v>
          </cell>
          <cell r="F46" t="str">
            <v>---</v>
          </cell>
          <cell r="G46" t="str">
            <v>---</v>
          </cell>
          <cell r="H46" t="str">
            <v>---</v>
          </cell>
          <cell r="I46" t="str">
            <v>---</v>
          </cell>
          <cell r="J46" t="str">
            <v>---</v>
          </cell>
          <cell r="K46" t="str">
            <v>---</v>
          </cell>
          <cell r="L46" t="str">
            <v>---</v>
          </cell>
          <cell r="M46" t="str">
            <v>---</v>
          </cell>
          <cell r="N46" t="str">
            <v>---</v>
          </cell>
          <cell r="O46" t="str">
            <v>---</v>
          </cell>
          <cell r="P46" t="str">
            <v>---</v>
          </cell>
          <cell r="Q46" t="str">
            <v>---</v>
          </cell>
          <cell r="R46" t="str">
            <v>---</v>
          </cell>
          <cell r="S46" t="str">
            <v>---</v>
          </cell>
          <cell r="T46" t="str">
            <v>---</v>
          </cell>
        </row>
        <row r="47">
          <cell r="B47" t="str">
            <v>ZAF</v>
          </cell>
          <cell r="C47" t="str">
            <v>South Africa</v>
          </cell>
          <cell r="D47">
            <v>1282850</v>
          </cell>
          <cell r="E47" t="str">
            <v>---</v>
          </cell>
          <cell r="F47" t="str">
            <v>---</v>
          </cell>
          <cell r="G47" t="str">
            <v>---</v>
          </cell>
          <cell r="H47" t="str">
            <v>---</v>
          </cell>
          <cell r="I47" t="str">
            <v>---</v>
          </cell>
          <cell r="J47" t="str">
            <v>---</v>
          </cell>
          <cell r="K47" t="str">
            <v>---</v>
          </cell>
          <cell r="L47" t="str">
            <v>---</v>
          </cell>
          <cell r="M47" t="str">
            <v>---</v>
          </cell>
          <cell r="N47" t="str">
            <v>---</v>
          </cell>
          <cell r="O47" t="str">
            <v>---</v>
          </cell>
          <cell r="P47" t="str">
            <v>---</v>
          </cell>
          <cell r="Q47" t="str">
            <v>---</v>
          </cell>
          <cell r="R47" t="str">
            <v>---</v>
          </cell>
          <cell r="S47" t="str">
            <v>---</v>
          </cell>
          <cell r="T47" t="str">
            <v>---</v>
          </cell>
        </row>
        <row r="48">
          <cell r="B48" t="str">
            <v>LBY</v>
          </cell>
          <cell r="C48" t="str">
            <v>Libya</v>
          </cell>
          <cell r="D48">
            <v>73757.399999999994</v>
          </cell>
          <cell r="E48" t="str">
            <v>---</v>
          </cell>
          <cell r="F48" t="str">
            <v>---</v>
          </cell>
          <cell r="G48" t="str">
            <v>---</v>
          </cell>
          <cell r="H48" t="str">
            <v>---</v>
          </cell>
          <cell r="I48" t="str">
            <v>---</v>
          </cell>
          <cell r="J48" t="str">
            <v>---</v>
          </cell>
          <cell r="K48" t="str">
            <v>---</v>
          </cell>
          <cell r="L48" t="str">
            <v>---</v>
          </cell>
          <cell r="M48" t="str">
            <v>---</v>
          </cell>
          <cell r="N48" t="str">
            <v>---</v>
          </cell>
          <cell r="O48" t="str">
            <v>---</v>
          </cell>
          <cell r="P48" t="str">
            <v>---</v>
          </cell>
          <cell r="Q48" t="str">
            <v>---</v>
          </cell>
          <cell r="R48" t="str">
            <v>---</v>
          </cell>
          <cell r="S48" t="str">
            <v>---</v>
          </cell>
          <cell r="T48" t="str">
            <v>---</v>
          </cell>
        </row>
        <row r="49">
          <cell r="B49" t="str">
            <v>MUS</v>
          </cell>
          <cell r="C49" t="str">
            <v>Mauritius</v>
          </cell>
          <cell r="D49">
            <v>44217.9</v>
          </cell>
          <cell r="E49">
            <v>57.15</v>
          </cell>
          <cell r="F49">
            <v>1.29</v>
          </cell>
          <cell r="G49">
            <v>269.95</v>
          </cell>
          <cell r="H49">
            <v>0.61</v>
          </cell>
          <cell r="I49">
            <v>831.07</v>
          </cell>
          <cell r="J49">
            <v>1.88</v>
          </cell>
          <cell r="K49">
            <v>1262.25</v>
          </cell>
          <cell r="L49">
            <v>2.85</v>
          </cell>
          <cell r="M49">
            <v>1657.26</v>
          </cell>
          <cell r="N49">
            <v>3.75</v>
          </cell>
          <cell r="O49">
            <v>1835.08</v>
          </cell>
          <cell r="P49">
            <v>4.1500000000000004</v>
          </cell>
          <cell r="Q49">
            <v>2172.35</v>
          </cell>
          <cell r="R49">
            <v>4.91</v>
          </cell>
          <cell r="S49">
            <v>2212.69</v>
          </cell>
          <cell r="T49">
            <v>5</v>
          </cell>
        </row>
        <row r="50">
          <cell r="B50" t="str">
            <v>MAR</v>
          </cell>
          <cell r="C50" t="str">
            <v>Morroco</v>
          </cell>
          <cell r="D50">
            <v>374846</v>
          </cell>
          <cell r="E50" t="str">
            <v>---</v>
          </cell>
          <cell r="F50" t="str">
            <v>---</v>
          </cell>
          <cell r="G50" t="str">
            <v>---</v>
          </cell>
          <cell r="H50" t="str">
            <v>---</v>
          </cell>
          <cell r="I50" t="str">
            <v>---</v>
          </cell>
          <cell r="J50" t="str">
            <v>---</v>
          </cell>
          <cell r="K50" t="str">
            <v>---</v>
          </cell>
          <cell r="L50" t="str">
            <v>---</v>
          </cell>
          <cell r="M50" t="str">
            <v>---</v>
          </cell>
          <cell r="N50" t="str">
            <v>---</v>
          </cell>
          <cell r="O50" t="str">
            <v>---</v>
          </cell>
          <cell r="P50" t="str">
            <v>---</v>
          </cell>
          <cell r="Q50" t="str">
            <v>---</v>
          </cell>
          <cell r="R50" t="str">
            <v>---</v>
          </cell>
          <cell r="S50" t="str">
            <v>---</v>
          </cell>
          <cell r="T50" t="str">
            <v>---</v>
          </cell>
        </row>
        <row r="51">
          <cell r="B51" t="str">
            <v>NGA</v>
          </cell>
          <cell r="C51" t="str">
            <v>Nigeria</v>
          </cell>
          <cell r="D51">
            <v>592030</v>
          </cell>
          <cell r="E51" t="str">
            <v>---</v>
          </cell>
          <cell r="F51" t="str">
            <v>---</v>
          </cell>
          <cell r="G51" t="str">
            <v>---</v>
          </cell>
          <cell r="H51" t="str">
            <v>---</v>
          </cell>
          <cell r="I51" t="str">
            <v>---</v>
          </cell>
          <cell r="J51" t="str">
            <v>---</v>
          </cell>
          <cell r="K51" t="str">
            <v>---</v>
          </cell>
          <cell r="L51" t="str">
            <v>---</v>
          </cell>
          <cell r="M51" t="str">
            <v>---</v>
          </cell>
          <cell r="N51" t="str">
            <v>---</v>
          </cell>
          <cell r="O51" t="str">
            <v>---</v>
          </cell>
          <cell r="P51" t="str">
            <v>---</v>
          </cell>
          <cell r="Q51" t="str">
            <v>---</v>
          </cell>
          <cell r="R51" t="str">
            <v>---</v>
          </cell>
          <cell r="S51" t="str">
            <v>---</v>
          </cell>
          <cell r="T51" t="str">
            <v>---</v>
          </cell>
        </row>
        <row r="52">
          <cell r="B52" t="str">
            <v>CAF</v>
          </cell>
          <cell r="C52" t="str">
            <v>Central African Republic</v>
          </cell>
          <cell r="D52">
            <v>3893.74</v>
          </cell>
          <cell r="E52" t="str">
            <v>---</v>
          </cell>
          <cell r="F52" t="str">
            <v>---</v>
          </cell>
          <cell r="G52" t="str">
            <v>---</v>
          </cell>
          <cell r="H52" t="str">
            <v>---</v>
          </cell>
          <cell r="I52" t="str">
            <v>---</v>
          </cell>
          <cell r="J52" t="str">
            <v>---</v>
          </cell>
          <cell r="K52" t="str">
            <v>---</v>
          </cell>
          <cell r="L52" t="str">
            <v>---</v>
          </cell>
          <cell r="M52" t="str">
            <v>---</v>
          </cell>
          <cell r="N52" t="str">
            <v>---</v>
          </cell>
          <cell r="O52" t="str">
            <v>---</v>
          </cell>
          <cell r="P52" t="str">
            <v>---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</row>
        <row r="53">
          <cell r="B53" t="str">
            <v>DZA</v>
          </cell>
          <cell r="C53" t="str">
            <v>Algeria</v>
          </cell>
          <cell r="D53">
            <v>899206</v>
          </cell>
          <cell r="E53" t="str">
            <v>---</v>
          </cell>
          <cell r="F53" t="str">
            <v>---</v>
          </cell>
          <cell r="G53" t="str">
            <v>---</v>
          </cell>
          <cell r="H53" t="str">
            <v>---</v>
          </cell>
          <cell r="I53" t="str">
            <v>---</v>
          </cell>
          <cell r="J53" t="str">
            <v>---</v>
          </cell>
          <cell r="K53" t="str">
            <v>---</v>
          </cell>
          <cell r="L53" t="str">
            <v>---</v>
          </cell>
          <cell r="M53" t="str">
            <v>---</v>
          </cell>
          <cell r="N53" t="str">
            <v>---</v>
          </cell>
          <cell r="O53" t="str">
            <v>---</v>
          </cell>
          <cell r="P53" t="str">
            <v>---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</row>
        <row r="54">
          <cell r="B54" t="str">
            <v>EGY</v>
          </cell>
          <cell r="C54" t="str">
            <v>Egypt</v>
          </cell>
          <cell r="D54">
            <v>617149</v>
          </cell>
          <cell r="E54" t="str">
            <v>---</v>
          </cell>
          <cell r="F54" t="str">
            <v>---</v>
          </cell>
          <cell r="G54" t="str">
            <v>---</v>
          </cell>
          <cell r="H54" t="str">
            <v>---</v>
          </cell>
          <cell r="I54" t="str">
            <v>---</v>
          </cell>
          <cell r="J54" t="str">
            <v>---</v>
          </cell>
          <cell r="K54" t="str">
            <v>---</v>
          </cell>
          <cell r="L54" t="str">
            <v>---</v>
          </cell>
          <cell r="M54" t="str">
            <v>---</v>
          </cell>
          <cell r="N54" t="str">
            <v>---</v>
          </cell>
          <cell r="O54" t="str">
            <v>---</v>
          </cell>
          <cell r="P54" t="str">
            <v>---</v>
          </cell>
          <cell r="Q54" t="str">
            <v>---</v>
          </cell>
          <cell r="R54" t="str">
            <v>---</v>
          </cell>
          <cell r="S54" t="str">
            <v>---</v>
          </cell>
          <cell r="T54" t="str">
            <v>---</v>
          </cell>
        </row>
        <row r="55">
          <cell r="B55" t="str">
            <v>ESH</v>
          </cell>
          <cell r="C55" t="str">
            <v>Western Sahara</v>
          </cell>
          <cell r="D55">
            <v>3690.88</v>
          </cell>
          <cell r="E55" t="str">
            <v>---</v>
          </cell>
          <cell r="F55" t="str">
            <v>---</v>
          </cell>
          <cell r="G55" t="str">
            <v>---</v>
          </cell>
          <cell r="H55" t="str">
            <v>---</v>
          </cell>
          <cell r="I55" t="str">
            <v>---</v>
          </cell>
          <cell r="J55" t="str">
            <v>---</v>
          </cell>
          <cell r="K55" t="str">
            <v>---</v>
          </cell>
          <cell r="L55" t="str">
            <v>---</v>
          </cell>
          <cell r="M55" t="str">
            <v>---</v>
          </cell>
          <cell r="N55" t="str">
            <v>---</v>
          </cell>
          <cell r="O55" t="str">
            <v>---</v>
          </cell>
          <cell r="P55" t="str">
            <v>---</v>
          </cell>
          <cell r="Q55" t="str">
            <v>---</v>
          </cell>
          <cell r="R55" t="str">
            <v>---</v>
          </cell>
          <cell r="S55" t="str">
            <v>---</v>
          </cell>
          <cell r="T55" t="str">
            <v>---</v>
          </cell>
        </row>
        <row r="56">
          <cell r="B56" t="str">
            <v>GNQ</v>
          </cell>
          <cell r="C56" t="str">
            <v>Equatorial Guinea</v>
          </cell>
          <cell r="D56">
            <v>20061.400000000001</v>
          </cell>
          <cell r="E56" t="str">
            <v>---</v>
          </cell>
          <cell r="F56" t="str">
            <v>---</v>
          </cell>
          <cell r="G56" t="str">
            <v>---</v>
          </cell>
          <cell r="H56" t="str">
            <v>---</v>
          </cell>
          <cell r="I56" t="str">
            <v>---</v>
          </cell>
          <cell r="J56" t="str">
            <v>---</v>
          </cell>
          <cell r="K56" t="str">
            <v>---</v>
          </cell>
          <cell r="L56" t="str">
            <v>---</v>
          </cell>
          <cell r="M56" t="str">
            <v>---</v>
          </cell>
          <cell r="N56" t="str">
            <v>---</v>
          </cell>
          <cell r="O56" t="str">
            <v>---</v>
          </cell>
          <cell r="P56" t="str">
            <v>---</v>
          </cell>
          <cell r="Q56" t="str">
            <v>---</v>
          </cell>
          <cell r="R56" t="str">
            <v>---</v>
          </cell>
          <cell r="S56" t="str">
            <v>---</v>
          </cell>
          <cell r="T56" t="str">
            <v>---</v>
          </cell>
        </row>
        <row r="57">
          <cell r="B57" t="str">
            <v>GIN</v>
          </cell>
          <cell r="C57" t="str">
            <v>Guinea</v>
          </cell>
          <cell r="D57">
            <v>13665.9</v>
          </cell>
          <cell r="E57" t="str">
            <v>---</v>
          </cell>
          <cell r="F57" t="str">
            <v>---</v>
          </cell>
          <cell r="G57" t="str">
            <v>---</v>
          </cell>
          <cell r="H57" t="str">
            <v>---</v>
          </cell>
          <cell r="I57" t="str">
            <v>---</v>
          </cell>
          <cell r="J57" t="str">
            <v>---</v>
          </cell>
          <cell r="K57" t="str">
            <v>---</v>
          </cell>
          <cell r="L57" t="str">
            <v>---</v>
          </cell>
          <cell r="M57" t="str">
            <v>---</v>
          </cell>
          <cell r="N57" t="str">
            <v>---</v>
          </cell>
          <cell r="O57" t="str">
            <v>---</v>
          </cell>
          <cell r="P57" t="str">
            <v>---</v>
          </cell>
          <cell r="Q57" t="str">
            <v>---</v>
          </cell>
          <cell r="R57" t="str">
            <v>---</v>
          </cell>
          <cell r="S57" t="str">
            <v>---</v>
          </cell>
          <cell r="T57" t="str">
            <v>---</v>
          </cell>
        </row>
        <row r="58">
          <cell r="B58" t="str">
            <v>GMB</v>
          </cell>
          <cell r="C58" t="str">
            <v>The Gambia</v>
          </cell>
          <cell r="D58">
            <v>2097.61</v>
          </cell>
          <cell r="E58" t="str">
            <v>---</v>
          </cell>
          <cell r="F58" t="str">
            <v>---</v>
          </cell>
          <cell r="G58" t="str">
            <v>---</v>
          </cell>
          <cell r="H58" t="str">
            <v>---</v>
          </cell>
          <cell r="I58" t="str">
            <v>---</v>
          </cell>
          <cell r="J58" t="str">
            <v>---</v>
          </cell>
          <cell r="K58" t="str">
            <v>---</v>
          </cell>
          <cell r="L58" t="str">
            <v>---</v>
          </cell>
          <cell r="M58" t="str">
            <v>---</v>
          </cell>
          <cell r="N58" t="str">
            <v>---</v>
          </cell>
          <cell r="O58" t="str">
            <v>---</v>
          </cell>
          <cell r="P58" t="str">
            <v>---</v>
          </cell>
          <cell r="Q58" t="str">
            <v>---</v>
          </cell>
          <cell r="R58" t="str">
            <v>---</v>
          </cell>
          <cell r="S58" t="str">
            <v>---</v>
          </cell>
          <cell r="T58" t="str">
            <v>---</v>
          </cell>
        </row>
        <row r="59">
          <cell r="B59" t="str">
            <v>SEN</v>
          </cell>
          <cell r="C59" t="str">
            <v>Senegal</v>
          </cell>
          <cell r="D59">
            <v>35335.199999999997</v>
          </cell>
          <cell r="E59" t="str">
            <v>---</v>
          </cell>
          <cell r="F59" t="str">
            <v>---</v>
          </cell>
          <cell r="G59" t="str">
            <v>---</v>
          </cell>
          <cell r="H59" t="str">
            <v>---</v>
          </cell>
          <cell r="I59" t="str">
            <v>---</v>
          </cell>
          <cell r="J59" t="str">
            <v>---</v>
          </cell>
          <cell r="K59" t="str">
            <v>---</v>
          </cell>
          <cell r="L59" t="str">
            <v>---</v>
          </cell>
          <cell r="M59" t="str">
            <v>---</v>
          </cell>
          <cell r="N59" t="str">
            <v>---</v>
          </cell>
          <cell r="O59" t="str">
            <v>---</v>
          </cell>
          <cell r="P59" t="str">
            <v>---</v>
          </cell>
          <cell r="Q59" t="str">
            <v>---</v>
          </cell>
          <cell r="R59" t="str">
            <v>---</v>
          </cell>
          <cell r="S59" t="str">
            <v>---</v>
          </cell>
          <cell r="T59" t="str">
            <v>---</v>
          </cell>
        </row>
        <row r="60">
          <cell r="B60" t="str">
            <v>SSD</v>
          </cell>
          <cell r="C60" t="str">
            <v>South Sudan</v>
          </cell>
          <cell r="D60">
            <v>19958.3</v>
          </cell>
          <cell r="E60" t="str">
            <v>---</v>
          </cell>
          <cell r="F60" t="str">
            <v>---</v>
          </cell>
          <cell r="G60" t="str">
            <v>---</v>
          </cell>
          <cell r="H60" t="str">
            <v>---</v>
          </cell>
          <cell r="I60" t="str">
            <v>---</v>
          </cell>
          <cell r="J60" t="str">
            <v>---</v>
          </cell>
          <cell r="K60" t="str">
            <v>---</v>
          </cell>
          <cell r="L60" t="str">
            <v>---</v>
          </cell>
          <cell r="M60" t="str">
            <v>---</v>
          </cell>
          <cell r="N60" t="str">
            <v>---</v>
          </cell>
          <cell r="O60" t="str">
            <v>---</v>
          </cell>
          <cell r="P60" t="str">
            <v>---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</row>
        <row r="61">
          <cell r="B61" t="str">
            <v>TGO</v>
          </cell>
          <cell r="C61" t="str">
            <v>Togo</v>
          </cell>
          <cell r="D61">
            <v>12513.7</v>
          </cell>
          <cell r="E61" t="str">
            <v>---</v>
          </cell>
          <cell r="F61" t="str">
            <v>---</v>
          </cell>
          <cell r="G61" t="str">
            <v>---</v>
          </cell>
          <cell r="H61" t="str">
            <v>---</v>
          </cell>
          <cell r="I61" t="str">
            <v>---</v>
          </cell>
          <cell r="J61" t="str">
            <v>---</v>
          </cell>
          <cell r="K61" t="str">
            <v>---</v>
          </cell>
          <cell r="L61" t="str">
            <v>---</v>
          </cell>
          <cell r="M61" t="str">
            <v>---</v>
          </cell>
          <cell r="N61" t="str">
            <v>---</v>
          </cell>
          <cell r="O61" t="str">
            <v>---</v>
          </cell>
          <cell r="P61" t="str">
            <v>---</v>
          </cell>
          <cell r="Q61" t="str">
            <v>---</v>
          </cell>
          <cell r="R61" t="str">
            <v>---</v>
          </cell>
          <cell r="S61" t="str">
            <v>---</v>
          </cell>
          <cell r="T61" t="str">
            <v>---</v>
          </cell>
        </row>
        <row r="62">
          <cell r="B62" t="str">
            <v>ZWE</v>
          </cell>
          <cell r="C62" t="str">
            <v>Zimbawue</v>
          </cell>
          <cell r="D62">
            <v>22038.1</v>
          </cell>
          <cell r="E62" t="str">
            <v>---</v>
          </cell>
          <cell r="F62" t="str">
            <v>---</v>
          </cell>
          <cell r="G62" t="str">
            <v>---</v>
          </cell>
          <cell r="H62" t="str">
            <v>---</v>
          </cell>
          <cell r="I62" t="str">
            <v>---</v>
          </cell>
          <cell r="J62" t="str">
            <v>---</v>
          </cell>
          <cell r="K62" t="str">
            <v>---</v>
          </cell>
          <cell r="L62" t="str">
            <v>---</v>
          </cell>
          <cell r="M62" t="str">
            <v>---</v>
          </cell>
          <cell r="N62" t="str">
            <v>---</v>
          </cell>
          <cell r="O62" t="str">
            <v>---</v>
          </cell>
          <cell r="P62" t="str">
            <v>---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</row>
        <row r="63">
          <cell r="B63" t="str">
            <v>COD</v>
          </cell>
          <cell r="C63" t="str">
            <v>Democratic Republic of the Congo</v>
          </cell>
          <cell r="D63">
            <v>27402</v>
          </cell>
          <cell r="E63" t="str">
            <v>---</v>
          </cell>
          <cell r="F63" t="str">
            <v>---</v>
          </cell>
          <cell r="G63" t="str">
            <v>---</v>
          </cell>
          <cell r="H63" t="str">
            <v>---</v>
          </cell>
          <cell r="I63" t="str">
            <v>---</v>
          </cell>
          <cell r="J63" t="str">
            <v>---</v>
          </cell>
          <cell r="K63" t="str">
            <v>---</v>
          </cell>
          <cell r="L63" t="str">
            <v>---</v>
          </cell>
          <cell r="M63" t="str">
            <v>---</v>
          </cell>
          <cell r="N63" t="str">
            <v>---</v>
          </cell>
          <cell r="O63" t="str">
            <v>---</v>
          </cell>
          <cell r="P63" t="str">
            <v>---</v>
          </cell>
          <cell r="Q63" t="str">
            <v>---</v>
          </cell>
          <cell r="R63" t="str">
            <v>---</v>
          </cell>
          <cell r="S63" t="str">
            <v>---</v>
          </cell>
          <cell r="T63" t="str">
            <v>---</v>
          </cell>
        </row>
        <row r="64">
          <cell r="B64" t="str">
            <v>TLS</v>
          </cell>
          <cell r="C64" t="str">
            <v>Timor-Leste</v>
          </cell>
          <cell r="D64">
            <v>12524.2</v>
          </cell>
          <cell r="E64" t="str">
            <v>---</v>
          </cell>
          <cell r="F64" t="str">
            <v>---</v>
          </cell>
          <cell r="G64" t="str">
            <v>---</v>
          </cell>
          <cell r="H64" t="str">
            <v>---</v>
          </cell>
          <cell r="I64" t="str">
            <v>---</v>
          </cell>
          <cell r="J64" t="str">
            <v>---</v>
          </cell>
          <cell r="K64" t="str">
            <v>---</v>
          </cell>
          <cell r="L64" t="str">
            <v>---</v>
          </cell>
          <cell r="M64" t="str">
            <v>---</v>
          </cell>
          <cell r="N64" t="str">
            <v>---</v>
          </cell>
          <cell r="O64" t="str">
            <v>---</v>
          </cell>
          <cell r="P64" t="str">
            <v>---</v>
          </cell>
          <cell r="Q64" t="str">
            <v>---</v>
          </cell>
          <cell r="R64" t="str">
            <v>---</v>
          </cell>
          <cell r="S64" t="str">
            <v>---</v>
          </cell>
          <cell r="T64" t="str">
            <v>---</v>
          </cell>
        </row>
        <row r="65">
          <cell r="B65" t="str">
            <v>KHM</v>
          </cell>
          <cell r="C65" t="str">
            <v>Cambodia</v>
          </cell>
          <cell r="D65">
            <v>27390.5</v>
          </cell>
          <cell r="E65">
            <v>0.01</v>
          </cell>
          <cell r="F65">
            <v>0</v>
          </cell>
          <cell r="G65" t="str">
            <v>---</v>
          </cell>
          <cell r="H65" t="str">
            <v>---</v>
          </cell>
          <cell r="I65">
            <v>0.14000000000000001</v>
          </cell>
          <cell r="J65">
            <v>0</v>
          </cell>
          <cell r="K65">
            <v>0.24</v>
          </cell>
          <cell r="L65">
            <v>0</v>
          </cell>
          <cell r="M65">
            <v>0.33</v>
          </cell>
          <cell r="N65">
            <v>0</v>
          </cell>
          <cell r="O65">
            <v>0.35</v>
          </cell>
          <cell r="P65">
            <v>0</v>
          </cell>
          <cell r="Q65">
            <v>0.4</v>
          </cell>
          <cell r="R65">
            <v>0</v>
          </cell>
          <cell r="S65">
            <v>0.44</v>
          </cell>
          <cell r="T65">
            <v>0</v>
          </cell>
        </row>
        <row r="66">
          <cell r="B66" t="str">
            <v>IRN</v>
          </cell>
          <cell r="C66" t="str">
            <v>Iran</v>
          </cell>
          <cell r="D66">
            <v>2067640</v>
          </cell>
          <cell r="E66" t="str">
            <v>---</v>
          </cell>
          <cell r="F66" t="str">
            <v>---</v>
          </cell>
          <cell r="G66" t="str">
            <v>---</v>
          </cell>
          <cell r="H66" t="str">
            <v>---</v>
          </cell>
          <cell r="I66" t="str">
            <v>---</v>
          </cell>
          <cell r="J66" t="str">
            <v>---</v>
          </cell>
          <cell r="K66" t="str">
            <v>---</v>
          </cell>
          <cell r="L66" t="str">
            <v>---</v>
          </cell>
          <cell r="M66" t="str">
            <v>---</v>
          </cell>
          <cell r="N66" t="str">
            <v>---</v>
          </cell>
          <cell r="O66" t="str">
            <v>---</v>
          </cell>
          <cell r="P66" t="str">
            <v>---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</row>
        <row r="67">
          <cell r="B67" t="str">
            <v>PRK</v>
          </cell>
          <cell r="C67" t="str">
            <v>North Korea</v>
          </cell>
          <cell r="D67">
            <v>77982.100000000006</v>
          </cell>
          <cell r="E67" t="str">
            <v>---</v>
          </cell>
          <cell r="F67" t="str">
            <v>---</v>
          </cell>
          <cell r="G67" t="str">
            <v>---</v>
          </cell>
          <cell r="H67" t="str">
            <v>---</v>
          </cell>
          <cell r="I67" t="str">
            <v>---</v>
          </cell>
          <cell r="J67" t="str">
            <v>---</v>
          </cell>
          <cell r="K67" t="str">
            <v>---</v>
          </cell>
          <cell r="L67" t="str">
            <v>---</v>
          </cell>
          <cell r="M67" t="str">
            <v>---</v>
          </cell>
          <cell r="N67" t="str">
            <v>---</v>
          </cell>
          <cell r="O67" t="str">
            <v>---</v>
          </cell>
          <cell r="P67" t="str">
            <v>---</v>
          </cell>
          <cell r="Q67" t="str">
            <v>---</v>
          </cell>
          <cell r="R67" t="str">
            <v>---</v>
          </cell>
          <cell r="S67" t="str">
            <v>---</v>
          </cell>
          <cell r="T67" t="str">
            <v>---</v>
          </cell>
        </row>
        <row r="68">
          <cell r="B68" t="str">
            <v>THA</v>
          </cell>
          <cell r="C68" t="str">
            <v>Thailand</v>
          </cell>
          <cell r="D68">
            <v>1379000</v>
          </cell>
          <cell r="E68">
            <v>0.02</v>
          </cell>
          <cell r="F68">
            <v>0</v>
          </cell>
          <cell r="G68" t="str">
            <v>---</v>
          </cell>
          <cell r="H68" t="str">
            <v>---</v>
          </cell>
          <cell r="I68" t="str">
            <v>---</v>
          </cell>
          <cell r="J68" t="str">
            <v>---</v>
          </cell>
          <cell r="K68" t="str">
            <v>---</v>
          </cell>
          <cell r="L68" t="str">
            <v>---</v>
          </cell>
          <cell r="M68" t="str">
            <v>---</v>
          </cell>
          <cell r="N68" t="str">
            <v>---</v>
          </cell>
          <cell r="O68" t="str">
            <v>---</v>
          </cell>
          <cell r="P68" t="str">
            <v>---</v>
          </cell>
          <cell r="Q68" t="str">
            <v>---</v>
          </cell>
          <cell r="R68" t="str">
            <v>---</v>
          </cell>
          <cell r="S68" t="str">
            <v>---</v>
          </cell>
          <cell r="T68" t="str">
            <v>---</v>
          </cell>
        </row>
        <row r="69">
          <cell r="B69" t="str">
            <v>NZL</v>
          </cell>
          <cell r="C69" t="str">
            <v>New Zealand</v>
          </cell>
          <cell r="D69">
            <v>679705</v>
          </cell>
          <cell r="E69">
            <v>1.05</v>
          </cell>
          <cell r="F69">
            <v>0</v>
          </cell>
          <cell r="G69" t="str">
            <v>---</v>
          </cell>
          <cell r="H69" t="str">
            <v>---</v>
          </cell>
          <cell r="I69">
            <v>27.32</v>
          </cell>
          <cell r="J69">
            <v>0</v>
          </cell>
          <cell r="K69">
            <v>44.16</v>
          </cell>
          <cell r="L69">
            <v>0.01</v>
          </cell>
          <cell r="M69">
            <v>57</v>
          </cell>
          <cell r="N69">
            <v>0.01</v>
          </cell>
          <cell r="O69">
            <v>64.430000000000007</v>
          </cell>
          <cell r="P69">
            <v>0.01</v>
          </cell>
          <cell r="Q69">
            <v>73.3</v>
          </cell>
          <cell r="R69">
            <v>0.01</v>
          </cell>
          <cell r="S69">
            <v>74.849999999999994</v>
          </cell>
          <cell r="T69">
            <v>0.01</v>
          </cell>
        </row>
        <row r="70">
          <cell r="B70" t="str">
            <v>IDN</v>
          </cell>
          <cell r="C70" t="str">
            <v>Indonesia</v>
          </cell>
          <cell r="D70">
            <v>2827830</v>
          </cell>
          <cell r="E70" t="str">
            <v>---</v>
          </cell>
          <cell r="F70" t="str">
            <v>---</v>
          </cell>
          <cell r="G70" t="str">
            <v>---</v>
          </cell>
          <cell r="H70" t="str">
            <v>---</v>
          </cell>
          <cell r="I70" t="str">
            <v>---</v>
          </cell>
          <cell r="J70" t="str">
            <v>---</v>
          </cell>
          <cell r="K70" t="str">
            <v>---</v>
          </cell>
          <cell r="L70" t="str">
            <v>---</v>
          </cell>
          <cell r="M70" t="str">
            <v>---</v>
          </cell>
          <cell r="N70" t="str">
            <v>---</v>
          </cell>
          <cell r="O70" t="str">
            <v>---</v>
          </cell>
          <cell r="P70" t="str">
            <v>---</v>
          </cell>
          <cell r="Q70" t="str">
            <v>---</v>
          </cell>
          <cell r="R70" t="str">
            <v>---</v>
          </cell>
          <cell r="S70" t="str">
            <v>---</v>
          </cell>
          <cell r="T70" t="str">
            <v>---</v>
          </cell>
        </row>
        <row r="71">
          <cell r="B71" t="str">
            <v>TUV</v>
          </cell>
          <cell r="C71" t="str">
            <v>Tuvalu</v>
          </cell>
          <cell r="D71">
            <v>123.265</v>
          </cell>
          <cell r="E71" t="str">
            <v>---</v>
          </cell>
          <cell r="F71" t="str">
            <v>---</v>
          </cell>
          <cell r="G71" t="str">
            <v>---</v>
          </cell>
          <cell r="H71" t="str">
            <v>---</v>
          </cell>
          <cell r="I71" t="str">
            <v>---</v>
          </cell>
          <cell r="J71" t="str">
            <v>---</v>
          </cell>
          <cell r="K71" t="str">
            <v>---</v>
          </cell>
          <cell r="L71" t="str">
            <v>---</v>
          </cell>
          <cell r="M71" t="str">
            <v>---</v>
          </cell>
          <cell r="N71" t="str">
            <v>---</v>
          </cell>
          <cell r="O71" t="str">
            <v>---</v>
          </cell>
          <cell r="P71" t="str">
            <v>---</v>
          </cell>
          <cell r="Q71" t="str">
            <v>---</v>
          </cell>
          <cell r="R71" t="str">
            <v>---</v>
          </cell>
          <cell r="S71" t="str">
            <v>---</v>
          </cell>
          <cell r="T71" t="str">
            <v>---</v>
          </cell>
        </row>
        <row r="72">
          <cell r="B72" t="str">
            <v>PAK</v>
          </cell>
          <cell r="C72" t="str">
            <v>Pakistan</v>
          </cell>
          <cell r="D72">
            <v>502344</v>
          </cell>
          <cell r="E72">
            <v>7.5</v>
          </cell>
          <cell r="F72">
            <v>0.01</v>
          </cell>
          <cell r="G72" t="str">
            <v>---</v>
          </cell>
          <cell r="H72" t="str">
            <v>---</v>
          </cell>
          <cell r="I72">
            <v>173.3</v>
          </cell>
          <cell r="J72">
            <v>0.03</v>
          </cell>
          <cell r="K72">
            <v>220.79</v>
          </cell>
          <cell r="L72">
            <v>0.04</v>
          </cell>
          <cell r="M72">
            <v>265.18</v>
          </cell>
          <cell r="N72">
            <v>0.05</v>
          </cell>
          <cell r="O72">
            <v>309.38</v>
          </cell>
          <cell r="P72">
            <v>0.06</v>
          </cell>
          <cell r="Q72">
            <v>325.77</v>
          </cell>
          <cell r="R72">
            <v>0.06</v>
          </cell>
          <cell r="S72">
            <v>342.15</v>
          </cell>
          <cell r="T72">
            <v>7.0000000000000007E-2</v>
          </cell>
        </row>
        <row r="73">
          <cell r="B73" t="str">
            <v>KOR</v>
          </cell>
          <cell r="C73" t="str">
            <v>South Korea</v>
          </cell>
          <cell r="D73">
            <v>5538600</v>
          </cell>
          <cell r="E73">
            <v>64.150000000000006</v>
          </cell>
          <cell r="F73">
            <v>0.01</v>
          </cell>
          <cell r="G73">
            <v>339.87</v>
          </cell>
          <cell r="H73">
            <v>0.01</v>
          </cell>
          <cell r="I73">
            <v>849.52</v>
          </cell>
          <cell r="J73">
            <v>0.02</v>
          </cell>
          <cell r="K73">
            <v>1105.1300000000001</v>
          </cell>
          <cell r="L73">
            <v>0.02</v>
          </cell>
          <cell r="M73">
            <v>1408.73</v>
          </cell>
          <cell r="N73">
            <v>0.03</v>
          </cell>
          <cell r="O73">
            <v>1499.89</v>
          </cell>
          <cell r="P73">
            <v>0.03</v>
          </cell>
          <cell r="Q73">
            <v>1680.13</v>
          </cell>
          <cell r="R73">
            <v>0.03</v>
          </cell>
          <cell r="S73">
            <v>1860.37</v>
          </cell>
          <cell r="T73">
            <v>0.03</v>
          </cell>
        </row>
        <row r="74">
          <cell r="B74" t="str">
            <v>LKA</v>
          </cell>
          <cell r="C74" t="str">
            <v>Sri Lanka</v>
          </cell>
          <cell r="D74">
            <v>208274</v>
          </cell>
          <cell r="E74">
            <v>1.7</v>
          </cell>
          <cell r="F74">
            <v>0.01</v>
          </cell>
          <cell r="G74">
            <v>1.79</v>
          </cell>
          <cell r="H74">
            <v>0</v>
          </cell>
          <cell r="I74">
            <v>37.1</v>
          </cell>
          <cell r="J74">
            <v>0.02</v>
          </cell>
          <cell r="K74">
            <v>45.35</v>
          </cell>
          <cell r="L74">
            <v>0.02</v>
          </cell>
          <cell r="M74">
            <v>52.28</v>
          </cell>
          <cell r="N74">
            <v>0.03</v>
          </cell>
          <cell r="O74">
            <v>59.81</v>
          </cell>
          <cell r="P74">
            <v>0.03</v>
          </cell>
          <cell r="Q74">
            <v>64.52</v>
          </cell>
          <cell r="R74">
            <v>0.03</v>
          </cell>
          <cell r="S74">
            <v>65.62</v>
          </cell>
          <cell r="T74">
            <v>0.03</v>
          </cell>
        </row>
        <row r="75">
          <cell r="B75" t="str">
            <v>AUS</v>
          </cell>
          <cell r="C75" t="str">
            <v>Australia</v>
          </cell>
          <cell r="D75">
            <v>6616530</v>
          </cell>
          <cell r="E75">
            <v>129.22999999999999</v>
          </cell>
          <cell r="F75">
            <v>0.02</v>
          </cell>
          <cell r="G75">
            <v>401.03</v>
          </cell>
          <cell r="H75">
            <v>0.01</v>
          </cell>
          <cell r="I75">
            <v>1495.5</v>
          </cell>
          <cell r="J75">
            <v>0.02</v>
          </cell>
          <cell r="K75">
            <v>2071.0700000000002</v>
          </cell>
          <cell r="L75">
            <v>0.03</v>
          </cell>
          <cell r="M75">
            <v>2498.77</v>
          </cell>
          <cell r="N75">
            <v>0.04</v>
          </cell>
          <cell r="O75">
            <v>2932.4</v>
          </cell>
          <cell r="P75">
            <v>0.04</v>
          </cell>
          <cell r="Q75">
            <v>3048.13</v>
          </cell>
          <cell r="R75">
            <v>0.05</v>
          </cell>
          <cell r="S75">
            <v>3163.87</v>
          </cell>
          <cell r="T75">
            <v>0.05</v>
          </cell>
        </row>
        <row r="76">
          <cell r="B76" t="str">
            <v>PNG</v>
          </cell>
          <cell r="C76" t="str">
            <v>Papua New Guinea</v>
          </cell>
          <cell r="D76">
            <v>47017.9</v>
          </cell>
          <cell r="E76">
            <v>0.87</v>
          </cell>
          <cell r="F76">
            <v>0.02</v>
          </cell>
          <cell r="G76">
            <v>5.98</v>
          </cell>
          <cell r="H76">
            <v>0.01</v>
          </cell>
          <cell r="I76">
            <v>15</v>
          </cell>
          <cell r="J76">
            <v>0.03</v>
          </cell>
          <cell r="K76">
            <v>17.420000000000002</v>
          </cell>
          <cell r="L76">
            <v>0.04</v>
          </cell>
          <cell r="M76">
            <v>21.11</v>
          </cell>
          <cell r="N76">
            <v>0.04</v>
          </cell>
          <cell r="O76">
            <v>21.73</v>
          </cell>
          <cell r="P76">
            <v>0.05</v>
          </cell>
          <cell r="Q76">
            <v>22.97</v>
          </cell>
          <cell r="R76">
            <v>0.05</v>
          </cell>
          <cell r="S76">
            <v>24.2</v>
          </cell>
          <cell r="T76">
            <v>0.05</v>
          </cell>
        </row>
        <row r="77">
          <cell r="B77" t="str">
            <v>LAO</v>
          </cell>
          <cell r="C77" t="str">
            <v>Laos</v>
          </cell>
          <cell r="D77">
            <v>21925.599999999999</v>
          </cell>
          <cell r="E77">
            <v>0.35</v>
          </cell>
          <cell r="F77">
            <v>0.02</v>
          </cell>
          <cell r="G77">
            <v>2.52</v>
          </cell>
          <cell r="H77">
            <v>0.01</v>
          </cell>
          <cell r="I77">
            <v>4.25</v>
          </cell>
          <cell r="J77">
            <v>0.02</v>
          </cell>
          <cell r="K77">
            <v>5.18</v>
          </cell>
          <cell r="L77">
            <v>0.02</v>
          </cell>
          <cell r="M77">
            <v>6.26</v>
          </cell>
          <cell r="N77">
            <v>0.03</v>
          </cell>
          <cell r="O77">
            <v>7.44</v>
          </cell>
          <cell r="P77">
            <v>0.03</v>
          </cell>
          <cell r="Q77">
            <v>7.84</v>
          </cell>
          <cell r="R77">
            <v>0.04</v>
          </cell>
          <cell r="S77">
            <v>8.23</v>
          </cell>
          <cell r="T77">
            <v>0.04</v>
          </cell>
        </row>
        <row r="78">
          <cell r="B78" t="str">
            <v>MAC</v>
          </cell>
          <cell r="C78" t="str">
            <v>Macau</v>
          </cell>
          <cell r="D78">
            <v>56709.1</v>
          </cell>
          <cell r="E78">
            <v>2.1800000000000002</v>
          </cell>
          <cell r="F78">
            <v>0.04</v>
          </cell>
          <cell r="G78">
            <v>12.89</v>
          </cell>
          <cell r="H78">
            <v>0.02</v>
          </cell>
          <cell r="I78">
            <v>21.89</v>
          </cell>
          <cell r="J78">
            <v>0.04</v>
          </cell>
          <cell r="K78">
            <v>35.54</v>
          </cell>
          <cell r="L78">
            <v>0.06</v>
          </cell>
          <cell r="M78">
            <v>47.87</v>
          </cell>
          <cell r="N78">
            <v>0.08</v>
          </cell>
          <cell r="O78">
            <v>57.79</v>
          </cell>
          <cell r="P78">
            <v>0.1</v>
          </cell>
          <cell r="Q78">
            <v>60.61</v>
          </cell>
          <cell r="R78">
            <v>0.11</v>
          </cell>
          <cell r="S78">
            <v>63.07</v>
          </cell>
          <cell r="T78">
            <v>0.11</v>
          </cell>
        </row>
        <row r="79">
          <cell r="B79" t="str">
            <v>VNM</v>
          </cell>
          <cell r="C79" t="str">
            <v>Vietnam</v>
          </cell>
          <cell r="D79">
            <v>487574</v>
          </cell>
          <cell r="E79">
            <v>35.14</v>
          </cell>
          <cell r="F79">
            <v>7.0000000000000007E-2</v>
          </cell>
          <cell r="G79">
            <v>140.63999999999999</v>
          </cell>
          <cell r="H79">
            <v>0.03</v>
          </cell>
          <cell r="I79">
            <v>289.10000000000002</v>
          </cell>
          <cell r="J79">
            <v>0.06</v>
          </cell>
          <cell r="K79">
            <v>621.19000000000005</v>
          </cell>
          <cell r="L79">
            <v>0.13</v>
          </cell>
          <cell r="M79">
            <v>876.13</v>
          </cell>
          <cell r="N79">
            <v>0.18</v>
          </cell>
          <cell r="O79">
            <v>1072.2</v>
          </cell>
          <cell r="P79">
            <v>0.22</v>
          </cell>
          <cell r="Q79">
            <v>1147.8699999999999</v>
          </cell>
          <cell r="R79">
            <v>0.24</v>
          </cell>
          <cell r="S79">
            <v>1223.53</v>
          </cell>
          <cell r="T79">
            <v>0.25</v>
          </cell>
        </row>
        <row r="80">
          <cell r="B80" t="str">
            <v>HKG</v>
          </cell>
          <cell r="C80" t="str">
            <v>Hong Kong</v>
          </cell>
          <cell r="D80">
            <v>1250060</v>
          </cell>
          <cell r="E80">
            <v>113.44</v>
          </cell>
          <cell r="F80">
            <v>0.09</v>
          </cell>
          <cell r="G80">
            <v>772.67</v>
          </cell>
          <cell r="H80">
            <v>0.06</v>
          </cell>
          <cell r="I80">
            <v>1094.77</v>
          </cell>
          <cell r="J80">
            <v>0.09</v>
          </cell>
          <cell r="K80">
            <v>1349.65</v>
          </cell>
          <cell r="L80">
            <v>0.11</v>
          </cell>
          <cell r="M80">
            <v>1729.68</v>
          </cell>
          <cell r="N80">
            <v>0.14000000000000001</v>
          </cell>
          <cell r="O80">
            <v>1996.14</v>
          </cell>
          <cell r="P80">
            <v>0.16</v>
          </cell>
          <cell r="Q80">
            <v>2282.23</v>
          </cell>
          <cell r="R80">
            <v>0.18</v>
          </cell>
          <cell r="S80">
            <v>2375.31</v>
          </cell>
          <cell r="T80">
            <v>0.19</v>
          </cell>
        </row>
        <row r="81">
          <cell r="B81" t="str">
            <v>JPN</v>
          </cell>
          <cell r="C81" t="str">
            <v>Japan</v>
          </cell>
          <cell r="D81">
            <v>39255200</v>
          </cell>
          <cell r="E81">
            <v>4533.3500000000004</v>
          </cell>
          <cell r="F81">
            <v>0.12</v>
          </cell>
          <cell r="G81">
            <v>11867.43</v>
          </cell>
          <cell r="H81">
            <v>0.03</v>
          </cell>
          <cell r="I81">
            <v>22861.42</v>
          </cell>
          <cell r="J81">
            <v>0.06</v>
          </cell>
          <cell r="K81">
            <v>33925.57</v>
          </cell>
          <cell r="L81">
            <v>0.09</v>
          </cell>
          <cell r="M81">
            <v>46339.5</v>
          </cell>
          <cell r="N81">
            <v>0.12</v>
          </cell>
          <cell r="O81">
            <v>55105.9</v>
          </cell>
          <cell r="P81">
            <v>0.14000000000000001</v>
          </cell>
          <cell r="Q81">
            <v>62223.25</v>
          </cell>
          <cell r="R81">
            <v>0.16</v>
          </cell>
          <cell r="S81">
            <v>69340.61</v>
          </cell>
          <cell r="T81">
            <v>0.18</v>
          </cell>
        </row>
        <row r="82">
          <cell r="B82" t="str">
            <v>IND</v>
          </cell>
          <cell r="C82" t="str">
            <v>India</v>
          </cell>
          <cell r="D82">
            <v>5769370</v>
          </cell>
          <cell r="E82">
            <v>1160.44</v>
          </cell>
          <cell r="F82">
            <v>0.2</v>
          </cell>
          <cell r="G82">
            <v>10062.93</v>
          </cell>
          <cell r="H82">
            <v>0.17</v>
          </cell>
          <cell r="I82">
            <v>16330.44</v>
          </cell>
          <cell r="J82">
            <v>0.28000000000000003</v>
          </cell>
          <cell r="K82">
            <v>20139.23</v>
          </cell>
          <cell r="L82">
            <v>0.35</v>
          </cell>
          <cell r="M82">
            <v>23949</v>
          </cell>
          <cell r="N82">
            <v>0.42</v>
          </cell>
          <cell r="O82">
            <v>28081.57</v>
          </cell>
          <cell r="P82">
            <v>0.49</v>
          </cell>
          <cell r="Q82">
            <v>29608.06</v>
          </cell>
          <cell r="R82">
            <v>0.51</v>
          </cell>
          <cell r="S82">
            <v>31134.55</v>
          </cell>
          <cell r="T82">
            <v>0.54</v>
          </cell>
        </row>
        <row r="83">
          <cell r="B83" t="str">
            <v>MMR</v>
          </cell>
          <cell r="C83" t="str">
            <v>Myanmar</v>
          </cell>
          <cell r="D83">
            <v>195390</v>
          </cell>
          <cell r="E83">
            <v>41.76</v>
          </cell>
          <cell r="F83">
            <v>0.21</v>
          </cell>
          <cell r="G83">
            <v>245.37</v>
          </cell>
          <cell r="H83">
            <v>0.13</v>
          </cell>
          <cell r="I83">
            <v>352.48</v>
          </cell>
          <cell r="J83">
            <v>0.18</v>
          </cell>
          <cell r="K83">
            <v>418.69</v>
          </cell>
          <cell r="L83">
            <v>0.21</v>
          </cell>
          <cell r="M83">
            <v>467.52</v>
          </cell>
          <cell r="N83">
            <v>0.24</v>
          </cell>
          <cell r="O83">
            <v>509.1</v>
          </cell>
          <cell r="P83">
            <v>0.26</v>
          </cell>
          <cell r="Q83">
            <v>589.11</v>
          </cell>
          <cell r="R83">
            <v>0.3</v>
          </cell>
          <cell r="S83">
            <v>592</v>
          </cell>
          <cell r="T83">
            <v>0.3</v>
          </cell>
        </row>
        <row r="84">
          <cell r="B84" t="str">
            <v>MHL</v>
          </cell>
          <cell r="C84" t="str">
            <v>Marshall Islands</v>
          </cell>
          <cell r="D84">
            <v>766.31399999999996</v>
          </cell>
          <cell r="E84">
            <v>0.25</v>
          </cell>
          <cell r="F84">
            <v>0.33</v>
          </cell>
          <cell r="G84">
            <v>1.96</v>
          </cell>
          <cell r="H84">
            <v>0.26</v>
          </cell>
          <cell r="I84">
            <v>3.43</v>
          </cell>
          <cell r="J84">
            <v>0.45</v>
          </cell>
          <cell r="K84">
            <v>4.5999999999999996</v>
          </cell>
          <cell r="L84">
            <v>0.6</v>
          </cell>
          <cell r="M84">
            <v>5.73</v>
          </cell>
          <cell r="N84">
            <v>0.75</v>
          </cell>
          <cell r="O84">
            <v>6.37</v>
          </cell>
          <cell r="P84">
            <v>0.83</v>
          </cell>
          <cell r="Q84">
            <v>7.26</v>
          </cell>
          <cell r="R84">
            <v>0.95</v>
          </cell>
          <cell r="S84">
            <v>7.32</v>
          </cell>
          <cell r="T84">
            <v>0.96</v>
          </cell>
        </row>
        <row r="85">
          <cell r="B85" t="str">
            <v>BGD</v>
          </cell>
          <cell r="C85" t="str">
            <v>Bangladesh</v>
          </cell>
          <cell r="D85">
            <v>381432</v>
          </cell>
          <cell r="E85">
            <v>465.85</v>
          </cell>
          <cell r="F85">
            <v>1.22</v>
          </cell>
          <cell r="G85">
            <v>452.77</v>
          </cell>
          <cell r="H85">
            <v>0.12</v>
          </cell>
          <cell r="I85">
            <v>9705.84</v>
          </cell>
          <cell r="J85">
            <v>2.54</v>
          </cell>
          <cell r="K85">
            <v>13545.05</v>
          </cell>
          <cell r="L85">
            <v>3.55</v>
          </cell>
          <cell r="M85">
            <v>17810.98</v>
          </cell>
          <cell r="N85">
            <v>4.67</v>
          </cell>
          <cell r="O85">
            <v>19852.02</v>
          </cell>
          <cell r="P85">
            <v>5.2</v>
          </cell>
          <cell r="Q85">
            <v>23479.03</v>
          </cell>
          <cell r="R85">
            <v>6.16</v>
          </cell>
          <cell r="S85">
            <v>24083.06</v>
          </cell>
          <cell r="T85">
            <v>6.31</v>
          </cell>
        </row>
        <row r="86">
          <cell r="B86" t="str">
            <v>TWN</v>
          </cell>
          <cell r="C86" t="str">
            <v>Taiwan</v>
          </cell>
          <cell r="D86">
            <v>1680400</v>
          </cell>
          <cell r="E86">
            <v>2913.48</v>
          </cell>
          <cell r="F86">
            <v>1.73</v>
          </cell>
          <cell r="G86">
            <v>10594.3</v>
          </cell>
          <cell r="H86">
            <v>0.63</v>
          </cell>
          <cell r="I86">
            <v>14313.72</v>
          </cell>
          <cell r="J86">
            <v>0.85</v>
          </cell>
          <cell r="K86">
            <v>16708.2</v>
          </cell>
          <cell r="L86">
            <v>0.99</v>
          </cell>
          <cell r="M86">
            <v>20736.599999999999</v>
          </cell>
          <cell r="N86">
            <v>1.23</v>
          </cell>
          <cell r="O86">
            <v>21899.39</v>
          </cell>
          <cell r="P86">
            <v>1.3</v>
          </cell>
          <cell r="Q86">
            <v>24224.98</v>
          </cell>
          <cell r="R86">
            <v>1.44</v>
          </cell>
          <cell r="S86">
            <v>26550.560000000001</v>
          </cell>
          <cell r="T86">
            <v>1.58</v>
          </cell>
        </row>
        <row r="87">
          <cell r="B87" t="str">
            <v>FSM</v>
          </cell>
          <cell r="C87" t="str">
            <v>Micronesia</v>
          </cell>
          <cell r="D87">
            <v>1347.82</v>
          </cell>
          <cell r="E87">
            <v>4.3099999999999996</v>
          </cell>
          <cell r="F87">
            <v>3.2</v>
          </cell>
          <cell r="G87">
            <v>23.11</v>
          </cell>
          <cell r="H87">
            <v>1.71</v>
          </cell>
          <cell r="I87">
            <v>49.94</v>
          </cell>
          <cell r="J87">
            <v>3.71</v>
          </cell>
          <cell r="K87">
            <v>88.02</v>
          </cell>
          <cell r="L87">
            <v>6.53</v>
          </cell>
          <cell r="M87">
            <v>141.21</v>
          </cell>
          <cell r="N87">
            <v>10.48</v>
          </cell>
          <cell r="O87">
            <v>165.61</v>
          </cell>
          <cell r="P87">
            <v>12.29</v>
          </cell>
          <cell r="Q87">
            <v>194.82</v>
          </cell>
          <cell r="R87">
            <v>14.45</v>
          </cell>
          <cell r="S87">
            <v>202.36</v>
          </cell>
          <cell r="T87">
            <v>15.01</v>
          </cell>
        </row>
        <row r="88">
          <cell r="B88" t="str">
            <v>FJI</v>
          </cell>
          <cell r="C88" t="str">
            <v>Fiji</v>
          </cell>
          <cell r="D88">
            <v>11571</v>
          </cell>
          <cell r="E88">
            <v>45.22</v>
          </cell>
          <cell r="F88">
            <v>3.91</v>
          </cell>
          <cell r="G88">
            <v>307.98</v>
          </cell>
          <cell r="H88">
            <v>2.66</v>
          </cell>
          <cell r="I88">
            <v>753.59</v>
          </cell>
          <cell r="J88">
            <v>6.51</v>
          </cell>
          <cell r="K88">
            <v>961.3</v>
          </cell>
          <cell r="L88">
            <v>8.31</v>
          </cell>
          <cell r="M88">
            <v>1172.67</v>
          </cell>
          <cell r="N88">
            <v>10.130000000000001</v>
          </cell>
          <cell r="O88">
            <v>1288.3699999999999</v>
          </cell>
          <cell r="P88">
            <v>11.13</v>
          </cell>
          <cell r="Q88">
            <v>1386.68</v>
          </cell>
          <cell r="R88">
            <v>11.98</v>
          </cell>
          <cell r="S88">
            <v>1484.99</v>
          </cell>
          <cell r="T88">
            <v>12.83</v>
          </cell>
        </row>
        <row r="89">
          <cell r="B89" t="str">
            <v>PYF</v>
          </cell>
          <cell r="C89" t="str">
            <v>French Polynesia</v>
          </cell>
          <cell r="D89">
            <v>22002</v>
          </cell>
          <cell r="E89">
            <v>104.08</v>
          </cell>
          <cell r="F89">
            <v>4.7300000000000004</v>
          </cell>
          <cell r="G89">
            <v>246.82</v>
          </cell>
          <cell r="H89">
            <v>1.1200000000000001</v>
          </cell>
          <cell r="I89">
            <v>1965.36</v>
          </cell>
          <cell r="J89">
            <v>8.93</v>
          </cell>
          <cell r="K89">
            <v>2716.03</v>
          </cell>
          <cell r="L89">
            <v>12.34</v>
          </cell>
          <cell r="M89">
            <v>3598.98</v>
          </cell>
          <cell r="N89">
            <v>16.36</v>
          </cell>
          <cell r="O89">
            <v>4265.2299999999996</v>
          </cell>
          <cell r="P89">
            <v>19.39</v>
          </cell>
          <cell r="Q89">
            <v>4837.63</v>
          </cell>
          <cell r="R89">
            <v>21.99</v>
          </cell>
          <cell r="S89">
            <v>5410.02</v>
          </cell>
          <cell r="T89">
            <v>24.59</v>
          </cell>
        </row>
        <row r="90">
          <cell r="B90" t="str">
            <v>SLB</v>
          </cell>
          <cell r="C90" t="str">
            <v>Solomon Islands</v>
          </cell>
          <cell r="D90">
            <v>3693.47</v>
          </cell>
          <cell r="E90">
            <v>21.24</v>
          </cell>
          <cell r="F90">
            <v>5.75</v>
          </cell>
          <cell r="G90">
            <v>52.89</v>
          </cell>
          <cell r="H90">
            <v>1.43</v>
          </cell>
          <cell r="I90">
            <v>481.55</v>
          </cell>
          <cell r="J90">
            <v>13.04</v>
          </cell>
          <cell r="K90">
            <v>741.67</v>
          </cell>
          <cell r="L90">
            <v>20.079999999999998</v>
          </cell>
          <cell r="M90">
            <v>884.7</v>
          </cell>
          <cell r="N90">
            <v>23.95</v>
          </cell>
          <cell r="O90">
            <v>985.64</v>
          </cell>
          <cell r="P90">
            <v>26.69</v>
          </cell>
          <cell r="Q90">
            <v>1022.88</v>
          </cell>
          <cell r="R90">
            <v>27.69</v>
          </cell>
          <cell r="S90">
            <v>1060.1099999999999</v>
          </cell>
          <cell r="T90">
            <v>28.7</v>
          </cell>
        </row>
        <row r="91">
          <cell r="B91" t="str">
            <v>PHL</v>
          </cell>
          <cell r="C91" t="str">
            <v>Philippines</v>
          </cell>
          <cell r="D91">
            <v>566949</v>
          </cell>
          <cell r="E91">
            <v>4071.51</v>
          </cell>
          <cell r="F91">
            <v>7.18</v>
          </cell>
          <cell r="G91">
            <v>13456.31</v>
          </cell>
          <cell r="H91">
            <v>2.37</v>
          </cell>
          <cell r="I91">
            <v>18350.419999999998</v>
          </cell>
          <cell r="J91">
            <v>3.24</v>
          </cell>
          <cell r="K91">
            <v>21890.05</v>
          </cell>
          <cell r="L91">
            <v>3.86</v>
          </cell>
          <cell r="M91">
            <v>26833.42</v>
          </cell>
          <cell r="N91">
            <v>4.7300000000000004</v>
          </cell>
          <cell r="O91">
            <v>29207.14</v>
          </cell>
          <cell r="P91">
            <v>5.15</v>
          </cell>
          <cell r="Q91">
            <v>32395.48</v>
          </cell>
          <cell r="R91">
            <v>5.71</v>
          </cell>
          <cell r="S91">
            <v>35583.82</v>
          </cell>
          <cell r="T91">
            <v>6.28</v>
          </cell>
        </row>
        <row r="92">
          <cell r="B92" t="str">
            <v>WSM</v>
          </cell>
          <cell r="C92" t="str">
            <v>Samoa</v>
          </cell>
          <cell r="D92">
            <v>1930.49</v>
          </cell>
          <cell r="E92">
            <v>14.29</v>
          </cell>
          <cell r="F92">
            <v>7.4</v>
          </cell>
          <cell r="G92">
            <v>30.27</v>
          </cell>
          <cell r="H92">
            <v>1.57</v>
          </cell>
          <cell r="I92">
            <v>378.56</v>
          </cell>
          <cell r="J92">
            <v>19.61</v>
          </cell>
          <cell r="K92">
            <v>496.65</v>
          </cell>
          <cell r="L92">
            <v>25.73</v>
          </cell>
          <cell r="M92">
            <v>554.09</v>
          </cell>
          <cell r="N92">
            <v>28.7</v>
          </cell>
          <cell r="O92">
            <v>647.04</v>
          </cell>
          <cell r="P92">
            <v>33.520000000000003</v>
          </cell>
          <cell r="Q92">
            <v>649.54999999999995</v>
          </cell>
          <cell r="R92">
            <v>33.65</v>
          </cell>
          <cell r="S92">
            <v>652.05999999999995</v>
          </cell>
          <cell r="T92">
            <v>33.78</v>
          </cell>
        </row>
        <row r="93">
          <cell r="B93" t="str">
            <v>VUT</v>
          </cell>
          <cell r="C93" t="str">
            <v>Vanuatu</v>
          </cell>
          <cell r="D93">
            <v>2809.61</v>
          </cell>
          <cell r="E93">
            <v>35.049999999999997</v>
          </cell>
          <cell r="F93">
            <v>12.47</v>
          </cell>
          <cell r="G93">
            <v>253.09</v>
          </cell>
          <cell r="H93">
            <v>9.01</v>
          </cell>
          <cell r="I93">
            <v>445</v>
          </cell>
          <cell r="J93">
            <v>15.84</v>
          </cell>
          <cell r="K93">
            <v>544.87</v>
          </cell>
          <cell r="L93">
            <v>19.39</v>
          </cell>
          <cell r="M93">
            <v>582.91</v>
          </cell>
          <cell r="N93">
            <v>20.75</v>
          </cell>
          <cell r="O93">
            <v>619.87</v>
          </cell>
          <cell r="P93">
            <v>22.06</v>
          </cell>
          <cell r="Q93">
            <v>693.8</v>
          </cell>
          <cell r="R93">
            <v>24.69</v>
          </cell>
          <cell r="S93">
            <v>741.15</v>
          </cell>
          <cell r="T93">
            <v>26.38</v>
          </cell>
        </row>
        <row r="94">
          <cell r="B94" t="str">
            <v>NCL</v>
          </cell>
          <cell r="C94" t="str">
            <v>New Caledonia</v>
          </cell>
          <cell r="D94">
            <v>17113.3</v>
          </cell>
          <cell r="E94">
            <v>221.95</v>
          </cell>
          <cell r="F94">
            <v>12.97</v>
          </cell>
          <cell r="G94">
            <v>749.05</v>
          </cell>
          <cell r="H94">
            <v>4.38</v>
          </cell>
          <cell r="I94">
            <v>3448.79</v>
          </cell>
          <cell r="J94">
            <v>20.149999999999999</v>
          </cell>
          <cell r="K94">
            <v>4496.84</v>
          </cell>
          <cell r="L94">
            <v>26.28</v>
          </cell>
          <cell r="M94">
            <v>5670.62</v>
          </cell>
          <cell r="N94">
            <v>33.14</v>
          </cell>
          <cell r="O94">
            <v>6346.91</v>
          </cell>
          <cell r="P94">
            <v>37.090000000000003</v>
          </cell>
          <cell r="Q94">
            <v>7256.69</v>
          </cell>
          <cell r="R94">
            <v>42.4</v>
          </cell>
          <cell r="S94">
            <v>7333.58</v>
          </cell>
          <cell r="T94">
            <v>42.85</v>
          </cell>
        </row>
        <row r="95">
          <cell r="B95" t="str">
            <v>TON</v>
          </cell>
          <cell r="C95" t="str">
            <v>Tonga</v>
          </cell>
          <cell r="D95">
            <v>1303.32</v>
          </cell>
          <cell r="E95">
            <v>18.03</v>
          </cell>
          <cell r="F95">
            <v>13.83</v>
          </cell>
          <cell r="G95">
            <v>71.34</v>
          </cell>
          <cell r="H95">
            <v>5.47</v>
          </cell>
          <cell r="I95">
            <v>256.83999999999997</v>
          </cell>
          <cell r="J95">
            <v>19.71</v>
          </cell>
          <cell r="K95">
            <v>407.77</v>
          </cell>
          <cell r="L95">
            <v>31.29</v>
          </cell>
          <cell r="M95">
            <v>492.67</v>
          </cell>
          <cell r="N95">
            <v>37.799999999999997</v>
          </cell>
          <cell r="O95">
            <v>572.54</v>
          </cell>
          <cell r="P95">
            <v>43.93</v>
          </cell>
          <cell r="Q95">
            <v>583.71</v>
          </cell>
          <cell r="R95">
            <v>44.79</v>
          </cell>
          <cell r="S95">
            <v>594.89</v>
          </cell>
          <cell r="T95">
            <v>45.64</v>
          </cell>
        </row>
        <row r="96">
          <cell r="B96" t="str">
            <v>PLW</v>
          </cell>
          <cell r="C96" t="str">
            <v>Palau</v>
          </cell>
          <cell r="D96">
            <v>780.06700000000001</v>
          </cell>
          <cell r="E96">
            <v>11.88</v>
          </cell>
          <cell r="F96">
            <v>15.23</v>
          </cell>
          <cell r="G96">
            <v>35.92</v>
          </cell>
          <cell r="H96">
            <v>4.6100000000000003</v>
          </cell>
          <cell r="I96">
            <v>233.44</v>
          </cell>
          <cell r="J96">
            <v>29.93</v>
          </cell>
          <cell r="K96">
            <v>422.63</v>
          </cell>
          <cell r="L96">
            <v>54.18</v>
          </cell>
          <cell r="M96">
            <v>463.98</v>
          </cell>
          <cell r="N96">
            <v>59.48</v>
          </cell>
          <cell r="O96">
            <v>499.22</v>
          </cell>
          <cell r="P96">
            <v>64</v>
          </cell>
          <cell r="Q96">
            <v>569.69000000000005</v>
          </cell>
          <cell r="R96">
            <v>73.03</v>
          </cell>
          <cell r="S96" t="str">
            <v>---</v>
          </cell>
          <cell r="T96" t="str">
            <v>---</v>
          </cell>
        </row>
        <row r="97">
          <cell r="B97" t="str">
            <v>MYS</v>
          </cell>
          <cell r="C97" t="str">
            <v>Malaysia</v>
          </cell>
          <cell r="D97">
            <v>1170980</v>
          </cell>
          <cell r="E97" t="str">
            <v>---</v>
          </cell>
          <cell r="F97" t="str">
            <v>---</v>
          </cell>
          <cell r="G97" t="str">
            <v>---</v>
          </cell>
          <cell r="H97" t="str">
            <v>---</v>
          </cell>
          <cell r="I97" t="str">
            <v>---</v>
          </cell>
          <cell r="J97" t="str">
            <v>---</v>
          </cell>
          <cell r="K97" t="str">
            <v>---</v>
          </cell>
          <cell r="L97" t="str">
            <v>---</v>
          </cell>
          <cell r="M97" t="str">
            <v>---</v>
          </cell>
          <cell r="N97" t="str">
            <v>---</v>
          </cell>
          <cell r="O97" t="str">
            <v>---</v>
          </cell>
          <cell r="P97" t="str">
            <v>---</v>
          </cell>
          <cell r="Q97" t="str">
            <v>---</v>
          </cell>
          <cell r="R97" t="str">
            <v>---</v>
          </cell>
          <cell r="S97" t="str">
            <v>---</v>
          </cell>
          <cell r="T97" t="str">
            <v>---</v>
          </cell>
        </row>
        <row r="98">
          <cell r="B98" t="str">
            <v>MNG</v>
          </cell>
          <cell r="C98" t="str">
            <v>Mongolia</v>
          </cell>
          <cell r="D98">
            <v>36587.599999999999</v>
          </cell>
          <cell r="E98" t="str">
            <v>---</v>
          </cell>
          <cell r="F98" t="str">
            <v>---</v>
          </cell>
          <cell r="G98" t="str">
            <v>---</v>
          </cell>
          <cell r="H98" t="str">
            <v>---</v>
          </cell>
          <cell r="I98" t="str">
            <v>---</v>
          </cell>
          <cell r="J98" t="str">
            <v>---</v>
          </cell>
          <cell r="K98" t="str">
            <v>---</v>
          </cell>
          <cell r="L98" t="str">
            <v>---</v>
          </cell>
          <cell r="M98" t="str">
            <v>---</v>
          </cell>
          <cell r="N98" t="str">
            <v>---</v>
          </cell>
          <cell r="O98" t="str">
            <v>---</v>
          </cell>
          <cell r="P98" t="str">
            <v>---</v>
          </cell>
          <cell r="Q98" t="str">
            <v>---</v>
          </cell>
          <cell r="R98" t="str">
            <v>---</v>
          </cell>
          <cell r="S98" t="str">
            <v>---</v>
          </cell>
          <cell r="T98" t="str">
            <v>---</v>
          </cell>
        </row>
        <row r="99">
          <cell r="B99" t="str">
            <v>BTN</v>
          </cell>
          <cell r="C99" t="str">
            <v>Bhutan</v>
          </cell>
          <cell r="D99">
            <v>11083.7</v>
          </cell>
          <cell r="E99" t="str">
            <v>---</v>
          </cell>
          <cell r="F99" t="str">
            <v>---</v>
          </cell>
          <cell r="G99" t="str">
            <v>---</v>
          </cell>
          <cell r="H99" t="str">
            <v>---</v>
          </cell>
          <cell r="I99" t="str">
            <v>---</v>
          </cell>
          <cell r="J99" t="str">
            <v>---</v>
          </cell>
          <cell r="K99" t="str">
            <v>---</v>
          </cell>
          <cell r="L99" t="str">
            <v>---</v>
          </cell>
          <cell r="M99" t="str">
            <v>---</v>
          </cell>
          <cell r="N99" t="str">
            <v>---</v>
          </cell>
          <cell r="O99" t="str">
            <v>---</v>
          </cell>
          <cell r="P99" t="str">
            <v>---</v>
          </cell>
          <cell r="Q99" t="str">
            <v>---</v>
          </cell>
          <cell r="R99" t="str">
            <v>---</v>
          </cell>
          <cell r="S99" t="str">
            <v>---</v>
          </cell>
          <cell r="T99" t="str">
            <v>---</v>
          </cell>
        </row>
        <row r="100">
          <cell r="B100" t="str">
            <v>TKM</v>
          </cell>
          <cell r="C100" t="str">
            <v>Turkmenistan</v>
          </cell>
          <cell r="D100">
            <v>36127</v>
          </cell>
          <cell r="E100" t="str">
            <v>---</v>
          </cell>
          <cell r="F100" t="str">
            <v>---</v>
          </cell>
          <cell r="G100" t="str">
            <v>---</v>
          </cell>
          <cell r="H100" t="str">
            <v>---</v>
          </cell>
          <cell r="I100" t="str">
            <v>---</v>
          </cell>
          <cell r="J100" t="str">
            <v>---</v>
          </cell>
          <cell r="K100" t="str">
            <v>---</v>
          </cell>
          <cell r="L100" t="str">
            <v>---</v>
          </cell>
          <cell r="M100" t="str">
            <v>---</v>
          </cell>
          <cell r="N100" t="str">
            <v>---</v>
          </cell>
          <cell r="O100" t="str">
            <v>---</v>
          </cell>
          <cell r="P100" t="str">
            <v>---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</row>
        <row r="101">
          <cell r="B101" t="str">
            <v>CHN</v>
          </cell>
          <cell r="C101" t="str">
            <v>China</v>
          </cell>
          <cell r="D101">
            <v>31726100</v>
          </cell>
          <cell r="E101">
            <v>1271.05</v>
          </cell>
          <cell r="F101">
            <v>0.04</v>
          </cell>
          <cell r="G101">
            <v>4532.9399999999996</v>
          </cell>
          <cell r="H101">
            <v>0.01</v>
          </cell>
          <cell r="I101">
            <v>8306.8700000000008</v>
          </cell>
          <cell r="J101">
            <v>0.03</v>
          </cell>
          <cell r="K101">
            <v>12962.98</v>
          </cell>
          <cell r="L101">
            <v>0.04</v>
          </cell>
          <cell r="M101">
            <v>18469.099999999999</v>
          </cell>
          <cell r="N101">
            <v>0.06</v>
          </cell>
          <cell r="O101">
            <v>22534.45</v>
          </cell>
          <cell r="P101">
            <v>7.0000000000000007E-2</v>
          </cell>
          <cell r="Q101">
            <v>24644.54</v>
          </cell>
          <cell r="R101">
            <v>0.08</v>
          </cell>
          <cell r="S101">
            <v>26754.62</v>
          </cell>
          <cell r="T101">
            <v>0.08</v>
          </cell>
        </row>
        <row r="102">
          <cell r="B102" t="str">
            <v>NPL</v>
          </cell>
          <cell r="C102" t="str">
            <v>Nepal</v>
          </cell>
          <cell r="D102">
            <v>53996.6</v>
          </cell>
          <cell r="E102" t="str">
            <v>---</v>
          </cell>
          <cell r="F102" t="str">
            <v>---</v>
          </cell>
          <cell r="G102" t="str">
            <v>---</v>
          </cell>
          <cell r="H102" t="str">
            <v>---</v>
          </cell>
          <cell r="I102" t="str">
            <v>---</v>
          </cell>
          <cell r="J102" t="str">
            <v>---</v>
          </cell>
          <cell r="K102" t="str">
            <v>---</v>
          </cell>
          <cell r="L102" t="str">
            <v>---</v>
          </cell>
          <cell r="M102" t="str">
            <v>---</v>
          </cell>
          <cell r="N102" t="str">
            <v>---</v>
          </cell>
          <cell r="O102" t="str">
            <v>---</v>
          </cell>
          <cell r="P102" t="str">
            <v>---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</row>
        <row r="103">
          <cell r="B103" t="str">
            <v>AFG</v>
          </cell>
          <cell r="C103" t="str">
            <v>Afghanistan</v>
          </cell>
          <cell r="D103">
            <v>60187.9</v>
          </cell>
          <cell r="E103" t="str">
            <v>---</v>
          </cell>
          <cell r="F103" t="str">
            <v>---</v>
          </cell>
          <cell r="G103" t="str">
            <v>---</v>
          </cell>
          <cell r="H103" t="str">
            <v>---</v>
          </cell>
          <cell r="I103" t="str">
            <v>---</v>
          </cell>
          <cell r="J103" t="str">
            <v>---</v>
          </cell>
          <cell r="K103" t="str">
            <v>---</v>
          </cell>
          <cell r="L103" t="str">
            <v>---</v>
          </cell>
          <cell r="M103" t="str">
            <v>---</v>
          </cell>
          <cell r="N103" t="str">
            <v>---</v>
          </cell>
          <cell r="O103" t="str">
            <v>---</v>
          </cell>
          <cell r="P103" t="str">
            <v>---</v>
          </cell>
          <cell r="Q103" t="str">
            <v>---</v>
          </cell>
          <cell r="R103" t="str">
            <v>---</v>
          </cell>
          <cell r="S103" t="str">
            <v>---</v>
          </cell>
          <cell r="T103" t="str">
            <v>---</v>
          </cell>
        </row>
        <row r="104">
          <cell r="B104" t="str">
            <v>BRN</v>
          </cell>
          <cell r="C104" t="str">
            <v>Brunei</v>
          </cell>
          <cell r="D104">
            <v>71236.5</v>
          </cell>
          <cell r="E104" t="str">
            <v>---</v>
          </cell>
          <cell r="F104" t="str">
            <v>---</v>
          </cell>
          <cell r="G104" t="str">
            <v>---</v>
          </cell>
          <cell r="H104" t="str">
            <v>---</v>
          </cell>
          <cell r="I104" t="str">
            <v>---</v>
          </cell>
          <cell r="J104" t="str">
            <v>---</v>
          </cell>
          <cell r="K104" t="str">
            <v>---</v>
          </cell>
          <cell r="L104" t="str">
            <v>---</v>
          </cell>
          <cell r="M104" t="str">
            <v>---</v>
          </cell>
          <cell r="N104" t="str">
            <v>---</v>
          </cell>
          <cell r="O104" t="str">
            <v>---</v>
          </cell>
          <cell r="P104" t="str">
            <v>---</v>
          </cell>
          <cell r="Q104" t="str">
            <v>---</v>
          </cell>
          <cell r="R104" t="str">
            <v>---</v>
          </cell>
          <cell r="S104" t="str">
            <v>---</v>
          </cell>
          <cell r="T104" t="str">
            <v>---</v>
          </cell>
        </row>
        <row r="105">
          <cell r="B105" t="str">
            <v>SGP</v>
          </cell>
          <cell r="C105" t="str">
            <v>Singapore</v>
          </cell>
          <cell r="D105">
            <v>1126580</v>
          </cell>
          <cell r="E105" t="str">
            <v>---</v>
          </cell>
          <cell r="F105" t="str">
            <v>---</v>
          </cell>
          <cell r="G105" t="str">
            <v>---</v>
          </cell>
          <cell r="H105" t="str">
            <v>---</v>
          </cell>
          <cell r="I105" t="str">
            <v>---</v>
          </cell>
          <cell r="J105" t="str">
            <v>---</v>
          </cell>
          <cell r="K105" t="str">
            <v>---</v>
          </cell>
          <cell r="L105" t="str">
            <v>---</v>
          </cell>
          <cell r="M105" t="str">
            <v>---</v>
          </cell>
          <cell r="N105" t="str">
            <v>---</v>
          </cell>
          <cell r="O105" t="str">
            <v>---</v>
          </cell>
          <cell r="P105" t="str">
            <v>---</v>
          </cell>
          <cell r="Q105" t="str">
            <v>---</v>
          </cell>
          <cell r="R105" t="str">
            <v>---</v>
          </cell>
          <cell r="S105" t="str">
            <v>---</v>
          </cell>
          <cell r="T105" t="str">
            <v>---</v>
          </cell>
        </row>
        <row r="106">
          <cell r="B106" t="str">
            <v>KIR</v>
          </cell>
          <cell r="C106" t="str">
            <v>Kiribati</v>
          </cell>
          <cell r="D106">
            <v>595.11500000000001</v>
          </cell>
          <cell r="E106" t="str">
            <v>---</v>
          </cell>
          <cell r="F106" t="str">
            <v>---</v>
          </cell>
          <cell r="G106" t="str">
            <v>---</v>
          </cell>
          <cell r="H106" t="str">
            <v>---</v>
          </cell>
          <cell r="I106" t="str">
            <v>---</v>
          </cell>
          <cell r="J106" t="str">
            <v>---</v>
          </cell>
          <cell r="K106" t="str">
            <v>---</v>
          </cell>
          <cell r="L106" t="str">
            <v>---</v>
          </cell>
          <cell r="M106" t="str">
            <v>---</v>
          </cell>
          <cell r="N106" t="str">
            <v>---</v>
          </cell>
          <cell r="O106" t="str">
            <v>---</v>
          </cell>
          <cell r="P106" t="str">
            <v>---</v>
          </cell>
          <cell r="Q106" t="str">
            <v>---</v>
          </cell>
          <cell r="R106" t="str">
            <v>---</v>
          </cell>
          <cell r="S106" t="str">
            <v>---</v>
          </cell>
          <cell r="T106" t="str">
            <v>---</v>
          </cell>
        </row>
        <row r="107">
          <cell r="B107" t="str">
            <v>KGZ</v>
          </cell>
          <cell r="C107" t="str">
            <v>Kyrgizstan</v>
          </cell>
          <cell r="D107">
            <v>18466.599999999999</v>
          </cell>
          <cell r="E107" t="str">
            <v>---</v>
          </cell>
          <cell r="F107" t="str">
            <v>---</v>
          </cell>
          <cell r="G107" t="str">
            <v>---</v>
          </cell>
          <cell r="H107" t="str">
            <v>---</v>
          </cell>
          <cell r="I107" t="str">
            <v>---</v>
          </cell>
          <cell r="J107" t="str">
            <v>---</v>
          </cell>
          <cell r="K107" t="str">
            <v>---</v>
          </cell>
          <cell r="L107" t="str">
            <v>---</v>
          </cell>
          <cell r="M107" t="str">
            <v>---</v>
          </cell>
          <cell r="N107" t="str">
            <v>---</v>
          </cell>
          <cell r="O107" t="str">
            <v>---</v>
          </cell>
          <cell r="P107" t="str">
            <v>---</v>
          </cell>
          <cell r="Q107" t="str">
            <v>---</v>
          </cell>
          <cell r="R107" t="str">
            <v>---</v>
          </cell>
          <cell r="S107" t="str">
            <v>---</v>
          </cell>
          <cell r="T107" t="str">
            <v>---</v>
          </cell>
        </row>
        <row r="108">
          <cell r="B108" t="str">
            <v>UZB</v>
          </cell>
          <cell r="C108" t="str">
            <v>Uzbekistan</v>
          </cell>
          <cell r="D108">
            <v>151891</v>
          </cell>
          <cell r="E108" t="str">
            <v>---</v>
          </cell>
          <cell r="F108" t="str">
            <v>---</v>
          </cell>
          <cell r="G108" t="str">
            <v>---</v>
          </cell>
          <cell r="H108" t="str">
            <v>---</v>
          </cell>
          <cell r="I108" t="str">
            <v>---</v>
          </cell>
          <cell r="J108" t="str">
            <v>---</v>
          </cell>
          <cell r="K108" t="str">
            <v>---</v>
          </cell>
          <cell r="L108" t="str">
            <v>---</v>
          </cell>
          <cell r="M108" t="str">
            <v>---</v>
          </cell>
          <cell r="N108" t="str">
            <v>---</v>
          </cell>
          <cell r="O108" t="str">
            <v>---</v>
          </cell>
          <cell r="P108" t="str">
            <v>---</v>
          </cell>
          <cell r="Q108" t="str">
            <v>---</v>
          </cell>
          <cell r="R108" t="str">
            <v>---</v>
          </cell>
          <cell r="S108" t="str">
            <v>---</v>
          </cell>
          <cell r="T108" t="str">
            <v>---</v>
          </cell>
        </row>
        <row r="109">
          <cell r="B109" t="str">
            <v>TJK</v>
          </cell>
          <cell r="C109" t="str">
            <v>Tajikistan</v>
          </cell>
          <cell r="D109">
            <v>20536.900000000001</v>
          </cell>
          <cell r="E109" t="str">
            <v>---</v>
          </cell>
          <cell r="F109" t="str">
            <v>---</v>
          </cell>
          <cell r="G109" t="str">
            <v>---</v>
          </cell>
          <cell r="H109" t="str">
            <v>---</v>
          </cell>
          <cell r="I109" t="str">
            <v>---</v>
          </cell>
          <cell r="J109" t="str">
            <v>---</v>
          </cell>
          <cell r="K109" t="str">
            <v>---</v>
          </cell>
          <cell r="L109" t="str">
            <v>---</v>
          </cell>
          <cell r="M109" t="str">
            <v>---</v>
          </cell>
          <cell r="N109" t="str">
            <v>---</v>
          </cell>
          <cell r="O109" t="str">
            <v>---</v>
          </cell>
          <cell r="P109" t="str">
            <v>---</v>
          </cell>
          <cell r="Q109" t="str">
            <v>---</v>
          </cell>
          <cell r="R109" t="str">
            <v>---</v>
          </cell>
          <cell r="S109" t="str">
            <v>---</v>
          </cell>
          <cell r="T109" t="str">
            <v>---</v>
          </cell>
        </row>
        <row r="110">
          <cell r="B110" t="str">
            <v>MDV</v>
          </cell>
          <cell r="C110" t="str">
            <v>Maldives</v>
          </cell>
          <cell r="D110">
            <v>7443.12</v>
          </cell>
          <cell r="E110" t="str">
            <v>---</v>
          </cell>
          <cell r="F110" t="str">
            <v>---</v>
          </cell>
          <cell r="G110" t="str">
            <v>---</v>
          </cell>
          <cell r="H110" t="str">
            <v>---</v>
          </cell>
          <cell r="I110" t="str">
            <v>---</v>
          </cell>
          <cell r="J110" t="str">
            <v>---</v>
          </cell>
          <cell r="K110" t="str">
            <v>---</v>
          </cell>
          <cell r="L110" t="str">
            <v>---</v>
          </cell>
          <cell r="M110" t="str">
            <v>---</v>
          </cell>
          <cell r="N110" t="str">
            <v>---</v>
          </cell>
          <cell r="O110" t="str">
            <v>---</v>
          </cell>
          <cell r="P110" t="str">
            <v>---</v>
          </cell>
          <cell r="Q110" t="str">
            <v>---</v>
          </cell>
          <cell r="R110" t="str">
            <v>---</v>
          </cell>
          <cell r="S110" t="str">
            <v>---</v>
          </cell>
          <cell r="T110" t="str">
            <v>---</v>
          </cell>
        </row>
        <row r="111">
          <cell r="B111" t="str">
            <v>KAZ</v>
          </cell>
          <cell r="C111" t="str">
            <v>Kazakhstan</v>
          </cell>
          <cell r="D111">
            <v>734310</v>
          </cell>
          <cell r="E111" t="str">
            <v>---</v>
          </cell>
          <cell r="F111" t="str">
            <v>---</v>
          </cell>
          <cell r="G111" t="str">
            <v>---</v>
          </cell>
          <cell r="H111" t="str">
            <v>---</v>
          </cell>
          <cell r="I111" t="str">
            <v>---</v>
          </cell>
          <cell r="J111" t="str">
            <v>---</v>
          </cell>
          <cell r="K111" t="str">
            <v>---</v>
          </cell>
          <cell r="L111" t="str">
            <v>---</v>
          </cell>
          <cell r="M111" t="str">
            <v>---</v>
          </cell>
          <cell r="N111" t="str">
            <v>---</v>
          </cell>
          <cell r="O111" t="str">
            <v>---</v>
          </cell>
          <cell r="P111" t="str">
            <v>---</v>
          </cell>
          <cell r="Q111" t="str">
            <v>---</v>
          </cell>
          <cell r="R111" t="str">
            <v>---</v>
          </cell>
          <cell r="S111" t="str">
            <v>---</v>
          </cell>
          <cell r="T111" t="str">
            <v>---</v>
          </cell>
        </row>
        <row r="112">
          <cell r="B112" t="str">
            <v>URY</v>
          </cell>
          <cell r="C112" t="str">
            <v>Uruguay</v>
          </cell>
          <cell r="D112">
            <v>116460</v>
          </cell>
          <cell r="E112" t="str">
            <v>---</v>
          </cell>
          <cell r="F112" t="str">
            <v>---</v>
          </cell>
          <cell r="G112" t="str">
            <v>---</v>
          </cell>
          <cell r="H112" t="str">
            <v>---</v>
          </cell>
          <cell r="I112" t="str">
            <v>---</v>
          </cell>
          <cell r="J112" t="str">
            <v>---</v>
          </cell>
          <cell r="K112" t="str">
            <v>---</v>
          </cell>
          <cell r="L112" t="str">
            <v>---</v>
          </cell>
          <cell r="M112" t="str">
            <v>---</v>
          </cell>
          <cell r="N112" t="str">
            <v>---</v>
          </cell>
          <cell r="O112" t="str">
            <v>---</v>
          </cell>
          <cell r="P112" t="str">
            <v>---</v>
          </cell>
          <cell r="Q112" t="str">
            <v>---</v>
          </cell>
          <cell r="R112" t="str">
            <v>---</v>
          </cell>
          <cell r="S112" t="str">
            <v>---</v>
          </cell>
          <cell r="T112" t="str">
            <v>---</v>
          </cell>
        </row>
        <row r="113">
          <cell r="B113" t="str">
            <v>FLK</v>
          </cell>
          <cell r="C113" t="str">
            <v>Falkland Islands</v>
          </cell>
          <cell r="D113">
            <v>44.9375</v>
          </cell>
          <cell r="E113" t="str">
            <v>---</v>
          </cell>
          <cell r="F113" t="str">
            <v>---</v>
          </cell>
          <cell r="G113" t="str">
            <v>---</v>
          </cell>
          <cell r="H113" t="str">
            <v>---</v>
          </cell>
          <cell r="I113" t="str">
            <v>---</v>
          </cell>
          <cell r="J113" t="str">
            <v>---</v>
          </cell>
          <cell r="K113" t="str">
            <v>---</v>
          </cell>
          <cell r="L113" t="str">
            <v>---</v>
          </cell>
          <cell r="M113" t="str">
            <v>---</v>
          </cell>
          <cell r="N113" t="str">
            <v>---</v>
          </cell>
          <cell r="O113" t="str">
            <v>---</v>
          </cell>
          <cell r="P113" t="str">
            <v>---</v>
          </cell>
          <cell r="Q113" t="str">
            <v>---</v>
          </cell>
          <cell r="R113" t="str">
            <v>---</v>
          </cell>
          <cell r="S113" t="str">
            <v>---</v>
          </cell>
          <cell r="T113" t="str">
            <v>---</v>
          </cell>
        </row>
        <row r="114">
          <cell r="B114" t="str">
            <v>SUR</v>
          </cell>
          <cell r="C114" t="str">
            <v>Suriname</v>
          </cell>
          <cell r="D114">
            <v>9620.16</v>
          </cell>
          <cell r="E114" t="str">
            <v>---</v>
          </cell>
          <cell r="F114" t="str">
            <v>---</v>
          </cell>
          <cell r="G114" t="str">
            <v>---</v>
          </cell>
          <cell r="H114" t="str">
            <v>---</v>
          </cell>
          <cell r="I114" t="str">
            <v>---</v>
          </cell>
          <cell r="J114" t="str">
            <v>---</v>
          </cell>
          <cell r="K114" t="str">
            <v>---</v>
          </cell>
          <cell r="L114" t="str">
            <v>---</v>
          </cell>
          <cell r="M114" t="str">
            <v>---</v>
          </cell>
          <cell r="N114" t="str">
            <v>---</v>
          </cell>
          <cell r="O114" t="str">
            <v>---</v>
          </cell>
          <cell r="P114" t="str">
            <v>---</v>
          </cell>
          <cell r="Q114" t="str">
            <v>---</v>
          </cell>
          <cell r="R114" t="str">
            <v>---</v>
          </cell>
          <cell r="S114" t="str">
            <v>---</v>
          </cell>
          <cell r="T114" t="str">
            <v>---</v>
          </cell>
        </row>
        <row r="115">
          <cell r="B115" t="str">
            <v>CHL</v>
          </cell>
          <cell r="C115" t="str">
            <v>Chile</v>
          </cell>
          <cell r="D115">
            <v>784154</v>
          </cell>
          <cell r="E115" t="str">
            <v>---</v>
          </cell>
          <cell r="F115" t="str">
            <v>---</v>
          </cell>
          <cell r="G115" t="str">
            <v>---</v>
          </cell>
          <cell r="H115" t="str">
            <v>---</v>
          </cell>
          <cell r="I115" t="str">
            <v>---</v>
          </cell>
          <cell r="J115" t="str">
            <v>---</v>
          </cell>
          <cell r="K115" t="str">
            <v>---</v>
          </cell>
          <cell r="L115" t="str">
            <v>---</v>
          </cell>
          <cell r="M115" t="str">
            <v>---</v>
          </cell>
          <cell r="N115" t="str">
            <v>---</v>
          </cell>
          <cell r="O115" t="str">
            <v>---</v>
          </cell>
          <cell r="P115" t="str">
            <v>---</v>
          </cell>
          <cell r="Q115" t="str">
            <v>---</v>
          </cell>
          <cell r="R115" t="str">
            <v>---</v>
          </cell>
          <cell r="S115" t="str">
            <v>---</v>
          </cell>
          <cell r="T115" t="str">
            <v>---</v>
          </cell>
        </row>
        <row r="116">
          <cell r="B116" t="str">
            <v>PER</v>
          </cell>
          <cell r="C116" t="str">
            <v>Peru</v>
          </cell>
          <cell r="D116">
            <v>692345</v>
          </cell>
          <cell r="E116" t="str">
            <v>---</v>
          </cell>
          <cell r="F116" t="str">
            <v>---</v>
          </cell>
          <cell r="G116" t="str">
            <v>---</v>
          </cell>
          <cell r="H116" t="str">
            <v>---</v>
          </cell>
          <cell r="I116" t="str">
            <v>---</v>
          </cell>
          <cell r="J116" t="str">
            <v>---</v>
          </cell>
          <cell r="K116" t="str">
            <v>---</v>
          </cell>
          <cell r="L116" t="str">
            <v>---</v>
          </cell>
          <cell r="M116" t="str">
            <v>---</v>
          </cell>
          <cell r="N116" t="str">
            <v>---</v>
          </cell>
          <cell r="O116" t="str">
            <v>---</v>
          </cell>
          <cell r="P116" t="str">
            <v>---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</row>
        <row r="117">
          <cell r="B117" t="str">
            <v>ARG</v>
          </cell>
          <cell r="C117" t="str">
            <v>Argentina</v>
          </cell>
          <cell r="D117">
            <v>1380560</v>
          </cell>
          <cell r="E117" t="str">
            <v>---</v>
          </cell>
          <cell r="F117" t="str">
            <v>---</v>
          </cell>
          <cell r="G117" t="str">
            <v>---</v>
          </cell>
          <cell r="H117" t="str">
            <v>---</v>
          </cell>
          <cell r="I117" t="str">
            <v>---</v>
          </cell>
          <cell r="J117" t="str">
            <v>---</v>
          </cell>
          <cell r="K117" t="str">
            <v>---</v>
          </cell>
          <cell r="L117" t="str">
            <v>---</v>
          </cell>
          <cell r="M117" t="str">
            <v>---</v>
          </cell>
          <cell r="N117" t="str">
            <v>---</v>
          </cell>
          <cell r="O117" t="str">
            <v>---</v>
          </cell>
          <cell r="P117" t="str">
            <v>---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</row>
        <row r="118">
          <cell r="B118" t="str">
            <v>BOL</v>
          </cell>
          <cell r="C118" t="str">
            <v>Bolivia</v>
          </cell>
          <cell r="D118">
            <v>60590</v>
          </cell>
          <cell r="E118" t="str">
            <v>---</v>
          </cell>
          <cell r="F118" t="str">
            <v>---</v>
          </cell>
          <cell r="G118" t="str">
            <v>---</v>
          </cell>
          <cell r="H118" t="str">
            <v>---</v>
          </cell>
          <cell r="I118" t="str">
            <v>---</v>
          </cell>
          <cell r="J118" t="str">
            <v>---</v>
          </cell>
          <cell r="K118" t="str">
            <v>---</v>
          </cell>
          <cell r="L118" t="str">
            <v>---</v>
          </cell>
          <cell r="M118" t="str">
            <v>---</v>
          </cell>
          <cell r="N118" t="str">
            <v>---</v>
          </cell>
          <cell r="O118" t="str">
            <v>---</v>
          </cell>
          <cell r="P118" t="str">
            <v>---</v>
          </cell>
          <cell r="Q118" t="str">
            <v>---</v>
          </cell>
          <cell r="R118" t="str">
            <v>---</v>
          </cell>
          <cell r="S118" t="str">
            <v>---</v>
          </cell>
          <cell r="T118" t="str">
            <v>---</v>
          </cell>
        </row>
        <row r="119">
          <cell r="B119" t="str">
            <v>GUF</v>
          </cell>
          <cell r="C119" t="str">
            <v>French Guiana</v>
          </cell>
          <cell r="D119">
            <v>16800.400000000001</v>
          </cell>
          <cell r="E119" t="str">
            <v>---</v>
          </cell>
          <cell r="F119" t="str">
            <v>---</v>
          </cell>
          <cell r="G119" t="str">
            <v>---</v>
          </cell>
          <cell r="H119" t="str">
            <v>---</v>
          </cell>
          <cell r="I119" t="str">
            <v>---</v>
          </cell>
          <cell r="J119" t="str">
            <v>---</v>
          </cell>
          <cell r="K119" t="str">
            <v>---</v>
          </cell>
          <cell r="L119" t="str">
            <v>---</v>
          </cell>
          <cell r="M119" t="str">
            <v>---</v>
          </cell>
          <cell r="N119" t="str">
            <v>---</v>
          </cell>
          <cell r="O119" t="str">
            <v>---</v>
          </cell>
          <cell r="P119" t="str">
            <v>---</v>
          </cell>
          <cell r="Q119" t="str">
            <v>---</v>
          </cell>
          <cell r="R119" t="str">
            <v>---</v>
          </cell>
          <cell r="S119" t="str">
            <v>---</v>
          </cell>
          <cell r="T119" t="str">
            <v>---</v>
          </cell>
        </row>
        <row r="120">
          <cell r="B120" t="str">
            <v>ECU</v>
          </cell>
          <cell r="C120" t="str">
            <v>Ecuador</v>
          </cell>
          <cell r="D120">
            <v>282705</v>
          </cell>
          <cell r="E120" t="str">
            <v>---</v>
          </cell>
          <cell r="F120" t="str">
            <v>---</v>
          </cell>
          <cell r="G120" t="str">
            <v>---</v>
          </cell>
          <cell r="H120" t="str">
            <v>---</v>
          </cell>
          <cell r="I120" t="str">
            <v>---</v>
          </cell>
          <cell r="J120" t="str">
            <v>---</v>
          </cell>
          <cell r="K120" t="str">
            <v>---</v>
          </cell>
          <cell r="L120" t="str">
            <v>---</v>
          </cell>
          <cell r="M120" t="str">
            <v>---</v>
          </cell>
          <cell r="N120" t="str">
            <v>---</v>
          </cell>
          <cell r="O120" t="str">
            <v>---</v>
          </cell>
          <cell r="P120" t="str">
            <v>---</v>
          </cell>
          <cell r="Q120" t="str">
            <v>---</v>
          </cell>
          <cell r="R120" t="str">
            <v>---</v>
          </cell>
          <cell r="S120" t="str">
            <v>---</v>
          </cell>
          <cell r="T120" t="str">
            <v>---</v>
          </cell>
        </row>
        <row r="121">
          <cell r="B121" t="str">
            <v>PRY</v>
          </cell>
          <cell r="C121" t="str">
            <v>Paraguay</v>
          </cell>
          <cell r="D121">
            <v>92568.6</v>
          </cell>
          <cell r="E121" t="str">
            <v>---</v>
          </cell>
          <cell r="F121" t="str">
            <v>---</v>
          </cell>
          <cell r="G121" t="str">
            <v>---</v>
          </cell>
          <cell r="H121" t="str">
            <v>---</v>
          </cell>
          <cell r="I121" t="str">
            <v>---</v>
          </cell>
          <cell r="J121" t="str">
            <v>---</v>
          </cell>
          <cell r="K121" t="str">
            <v>---</v>
          </cell>
          <cell r="L121" t="str">
            <v>---</v>
          </cell>
          <cell r="M121" t="str">
            <v>---</v>
          </cell>
          <cell r="N121" t="str">
            <v>---</v>
          </cell>
          <cell r="O121" t="str">
            <v>---</v>
          </cell>
          <cell r="P121" t="str">
            <v>---</v>
          </cell>
          <cell r="Q121" t="str">
            <v>---</v>
          </cell>
          <cell r="R121" t="str">
            <v>---</v>
          </cell>
          <cell r="S121" t="str">
            <v>---</v>
          </cell>
          <cell r="T121" t="str">
            <v>---</v>
          </cell>
        </row>
        <row r="122">
          <cell r="B122" t="str">
            <v>BRA</v>
          </cell>
          <cell r="C122" t="str">
            <v>Brazil</v>
          </cell>
          <cell r="D122">
            <v>6817410</v>
          </cell>
          <cell r="E122" t="str">
            <v>---</v>
          </cell>
          <cell r="F122" t="str">
            <v>---</v>
          </cell>
          <cell r="G122" t="str">
            <v>---</v>
          </cell>
          <cell r="H122" t="str">
            <v>---</v>
          </cell>
          <cell r="I122" t="str">
            <v>---</v>
          </cell>
          <cell r="J122" t="str">
            <v>---</v>
          </cell>
          <cell r="K122" t="str">
            <v>---</v>
          </cell>
          <cell r="L122" t="str">
            <v>---</v>
          </cell>
          <cell r="M122" t="str">
            <v>---</v>
          </cell>
          <cell r="N122" t="str">
            <v>---</v>
          </cell>
          <cell r="O122" t="str">
            <v>---</v>
          </cell>
          <cell r="P122" t="str">
            <v>---</v>
          </cell>
          <cell r="Q122" t="str">
            <v>---</v>
          </cell>
          <cell r="R122" t="str">
            <v>---</v>
          </cell>
          <cell r="S122" t="str">
            <v>---</v>
          </cell>
          <cell r="T122" t="str">
            <v>---</v>
          </cell>
        </row>
        <row r="123">
          <cell r="B123" t="str">
            <v>CYM</v>
          </cell>
          <cell r="C123" t="str">
            <v>Cayman Islands</v>
          </cell>
          <cell r="D123">
            <v>8554.0300000000007</v>
          </cell>
          <cell r="E123">
            <v>315.81</v>
          </cell>
          <cell r="F123">
            <v>36.92</v>
          </cell>
          <cell r="G123">
            <v>1627.1</v>
          </cell>
          <cell r="H123">
            <v>19.02</v>
          </cell>
          <cell r="I123">
            <v>4244.32</v>
          </cell>
          <cell r="J123">
            <v>49.62</v>
          </cell>
          <cell r="K123" t="str">
            <v>---</v>
          </cell>
          <cell r="L123" t="str">
            <v>---</v>
          </cell>
          <cell r="M123" t="str">
            <v>---</v>
          </cell>
          <cell r="N123" t="str">
            <v>---</v>
          </cell>
          <cell r="O123" t="str">
            <v>---</v>
          </cell>
          <cell r="P123" t="str">
            <v>---</v>
          </cell>
          <cell r="Q123" t="str">
            <v>---</v>
          </cell>
          <cell r="R123" t="str">
            <v>---</v>
          </cell>
          <cell r="S123" t="str">
            <v>---</v>
          </cell>
          <cell r="T123" t="str">
            <v>---</v>
          </cell>
        </row>
        <row r="124">
          <cell r="B124" t="str">
            <v>ATG</v>
          </cell>
          <cell r="C124" t="str">
            <v>Antigua and Barbuda</v>
          </cell>
          <cell r="D124">
            <v>6257.29</v>
          </cell>
          <cell r="E124">
            <v>171.57</v>
          </cell>
          <cell r="F124">
            <v>27.42</v>
          </cell>
          <cell r="G124">
            <v>876.67</v>
          </cell>
          <cell r="H124">
            <v>14.01</v>
          </cell>
          <cell r="I124">
            <v>3056.16</v>
          </cell>
          <cell r="J124">
            <v>48.84</v>
          </cell>
          <cell r="K124">
            <v>3814.43</v>
          </cell>
          <cell r="L124">
            <v>60.96</v>
          </cell>
          <cell r="M124">
            <v>4319.25</v>
          </cell>
          <cell r="N124">
            <v>69.03</v>
          </cell>
          <cell r="O124" t="str">
            <v>---</v>
          </cell>
          <cell r="P124" t="str">
            <v>---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</row>
        <row r="125">
          <cell r="B125" t="str">
            <v>TCA</v>
          </cell>
          <cell r="C125" t="str">
            <v>Turks and Caicos Islands</v>
          </cell>
          <cell r="D125">
            <v>1049.28</v>
          </cell>
          <cell r="E125">
            <v>20.61</v>
          </cell>
          <cell r="F125">
            <v>19.64</v>
          </cell>
          <cell r="G125">
            <v>103.6</v>
          </cell>
          <cell r="H125">
            <v>9.8699999999999992</v>
          </cell>
          <cell r="I125">
            <v>377.63</v>
          </cell>
          <cell r="J125">
            <v>35.99</v>
          </cell>
          <cell r="K125">
            <v>524.11</v>
          </cell>
          <cell r="L125">
            <v>49.95</v>
          </cell>
          <cell r="M125">
            <v>602.15</v>
          </cell>
          <cell r="N125">
            <v>57.39</v>
          </cell>
          <cell r="O125">
            <v>648.87</v>
          </cell>
          <cell r="P125">
            <v>61.84</v>
          </cell>
          <cell r="Q125">
            <v>742.31</v>
          </cell>
          <cell r="R125">
            <v>70.739999999999995</v>
          </cell>
          <cell r="S125" t="str">
            <v>---</v>
          </cell>
          <cell r="T125" t="str">
            <v>---</v>
          </cell>
        </row>
        <row r="126">
          <cell r="B126" t="str">
            <v>BHS</v>
          </cell>
          <cell r="C126" t="str">
            <v>The Bahamas</v>
          </cell>
          <cell r="D126">
            <v>45743.7</v>
          </cell>
          <cell r="E126">
            <v>846.32</v>
          </cell>
          <cell r="F126">
            <v>18.5</v>
          </cell>
          <cell r="G126">
            <v>5444.7</v>
          </cell>
          <cell r="H126">
            <v>11.9</v>
          </cell>
          <cell r="I126">
            <v>11651.31</v>
          </cell>
          <cell r="J126">
            <v>25.47</v>
          </cell>
          <cell r="K126">
            <v>16596.060000000001</v>
          </cell>
          <cell r="L126">
            <v>36.28</v>
          </cell>
          <cell r="M126">
            <v>20455.599999999999</v>
          </cell>
          <cell r="N126">
            <v>44.72</v>
          </cell>
          <cell r="O126">
            <v>21536.93</v>
          </cell>
          <cell r="P126">
            <v>47.08</v>
          </cell>
          <cell r="Q126">
            <v>23699.59</v>
          </cell>
          <cell r="R126">
            <v>51.81</v>
          </cell>
          <cell r="S126">
            <v>25862.25</v>
          </cell>
          <cell r="T126">
            <v>56.54</v>
          </cell>
        </row>
        <row r="127">
          <cell r="B127" t="str">
            <v>VIR</v>
          </cell>
          <cell r="C127" t="str">
            <v>Virgin Islands</v>
          </cell>
          <cell r="D127">
            <v>5344.44</v>
          </cell>
          <cell r="E127">
            <v>94.27</v>
          </cell>
          <cell r="F127">
            <v>17.64</v>
          </cell>
          <cell r="G127">
            <v>383.9</v>
          </cell>
          <cell r="H127">
            <v>7.18</v>
          </cell>
          <cell r="I127">
            <v>1588.18</v>
          </cell>
          <cell r="J127">
            <v>29.72</v>
          </cell>
          <cell r="K127">
            <v>2211.83</v>
          </cell>
          <cell r="L127">
            <v>41.39</v>
          </cell>
          <cell r="M127">
            <v>2487.8200000000002</v>
          </cell>
          <cell r="N127">
            <v>46.55</v>
          </cell>
          <cell r="O127">
            <v>2741.95</v>
          </cell>
          <cell r="P127">
            <v>51.3</v>
          </cell>
          <cell r="Q127">
            <v>3110.95</v>
          </cell>
          <cell r="R127">
            <v>58.21</v>
          </cell>
          <cell r="S127">
            <v>3114.4</v>
          </cell>
          <cell r="T127">
            <v>58.27</v>
          </cell>
        </row>
        <row r="128">
          <cell r="B128" t="str">
            <v>VGB</v>
          </cell>
          <cell r="C128" t="str">
            <v>British Virgins Islands</v>
          </cell>
          <cell r="D128">
            <v>3849.5</v>
          </cell>
          <cell r="E128">
            <v>66.12</v>
          </cell>
          <cell r="F128">
            <v>17.18</v>
          </cell>
          <cell r="G128">
            <v>419.63</v>
          </cell>
          <cell r="H128">
            <v>10.9</v>
          </cell>
          <cell r="I128">
            <v>883.42</v>
          </cell>
          <cell r="J128">
            <v>22.95</v>
          </cell>
          <cell r="K128">
            <v>1185.3499999999999</v>
          </cell>
          <cell r="L128">
            <v>30.79</v>
          </cell>
          <cell r="M128">
            <v>1466.96</v>
          </cell>
          <cell r="N128">
            <v>38.11</v>
          </cell>
          <cell r="O128">
            <v>1725.7</v>
          </cell>
          <cell r="P128">
            <v>44.83</v>
          </cell>
          <cell r="Q128">
            <v>1775.29</v>
          </cell>
          <cell r="R128">
            <v>46.12</v>
          </cell>
          <cell r="S128">
            <v>1824.88</v>
          </cell>
          <cell r="T128">
            <v>47.41</v>
          </cell>
        </row>
        <row r="129">
          <cell r="B129" t="str">
            <v>MSR</v>
          </cell>
          <cell r="C129" t="str">
            <v>Montserrat</v>
          </cell>
          <cell r="D129">
            <v>158.42099999999999</v>
          </cell>
          <cell r="E129">
            <v>2.56</v>
          </cell>
          <cell r="F129">
            <v>16.18</v>
          </cell>
          <cell r="G129">
            <v>10.66</v>
          </cell>
          <cell r="H129">
            <v>6.73</v>
          </cell>
          <cell r="I129">
            <v>41.91</v>
          </cell>
          <cell r="J129">
            <v>26.45</v>
          </cell>
          <cell r="K129">
            <v>64.930000000000007</v>
          </cell>
          <cell r="L129">
            <v>40.99</v>
          </cell>
          <cell r="M129">
            <v>88.74</v>
          </cell>
          <cell r="N129">
            <v>56.02</v>
          </cell>
          <cell r="O129">
            <v>93.58</v>
          </cell>
          <cell r="P129">
            <v>59.07</v>
          </cell>
          <cell r="Q129">
            <v>102.09</v>
          </cell>
          <cell r="R129">
            <v>64.44</v>
          </cell>
          <cell r="S129">
            <v>110.61</v>
          </cell>
          <cell r="T129">
            <v>69.819999999999993</v>
          </cell>
        </row>
        <row r="130">
          <cell r="B130" t="str">
            <v>PRI</v>
          </cell>
          <cell r="C130" t="str">
            <v>Puerto Rico</v>
          </cell>
          <cell r="D130">
            <v>259030</v>
          </cell>
          <cell r="E130">
            <v>4035.05</v>
          </cell>
          <cell r="F130">
            <v>15.58</v>
          </cell>
          <cell r="G130">
            <v>16326.16</v>
          </cell>
          <cell r="H130">
            <v>6.3</v>
          </cell>
          <cell r="I130">
            <v>48439</v>
          </cell>
          <cell r="J130">
            <v>18.7</v>
          </cell>
          <cell r="K130">
            <v>99156.800000000003</v>
          </cell>
          <cell r="L130">
            <v>38.28</v>
          </cell>
          <cell r="M130">
            <v>155361.35</v>
          </cell>
          <cell r="N130">
            <v>59.98</v>
          </cell>
          <cell r="O130">
            <v>157946.43</v>
          </cell>
          <cell r="P130">
            <v>60.98</v>
          </cell>
          <cell r="Q130">
            <v>163116.57999999999</v>
          </cell>
          <cell r="R130">
            <v>62.97</v>
          </cell>
          <cell r="S130">
            <v>168286.73</v>
          </cell>
          <cell r="T130">
            <v>64.97</v>
          </cell>
        </row>
        <row r="131">
          <cell r="B131" t="str">
            <v>GLP</v>
          </cell>
          <cell r="C131" t="str">
            <v>Guadeloupe</v>
          </cell>
          <cell r="D131">
            <v>41119.1</v>
          </cell>
          <cell r="E131">
            <v>563.47</v>
          </cell>
          <cell r="F131">
            <v>13.7</v>
          </cell>
          <cell r="G131">
            <v>2161.1999999999998</v>
          </cell>
          <cell r="H131">
            <v>5.26</v>
          </cell>
          <cell r="I131">
            <v>10628.97</v>
          </cell>
          <cell r="J131">
            <v>25.85</v>
          </cell>
          <cell r="K131">
            <v>15108.87</v>
          </cell>
          <cell r="L131">
            <v>36.74</v>
          </cell>
          <cell r="M131">
            <v>19213.25</v>
          </cell>
          <cell r="N131">
            <v>46.73</v>
          </cell>
          <cell r="O131">
            <v>21398.94</v>
          </cell>
          <cell r="P131">
            <v>52.04</v>
          </cell>
          <cell r="Q131">
            <v>24515.25</v>
          </cell>
          <cell r="R131">
            <v>59.62</v>
          </cell>
          <cell r="S131">
            <v>24567.71</v>
          </cell>
          <cell r="T131">
            <v>59.75</v>
          </cell>
        </row>
        <row r="132">
          <cell r="B132" t="str">
            <v>AIA</v>
          </cell>
          <cell r="C132" t="str">
            <v>Anguilla</v>
          </cell>
          <cell r="D132">
            <v>865.49599999999998</v>
          </cell>
          <cell r="E132">
            <v>10.65</v>
          </cell>
          <cell r="F132">
            <v>12.3</v>
          </cell>
          <cell r="G132">
            <v>52.45</v>
          </cell>
          <cell r="H132">
            <v>6.06</v>
          </cell>
          <cell r="I132">
            <v>133.37</v>
          </cell>
          <cell r="J132">
            <v>15.41</v>
          </cell>
          <cell r="K132">
            <v>270.27999999999997</v>
          </cell>
          <cell r="L132">
            <v>31.23</v>
          </cell>
          <cell r="M132">
            <v>383.49</v>
          </cell>
          <cell r="N132">
            <v>44.31</v>
          </cell>
          <cell r="O132">
            <v>419.78</v>
          </cell>
          <cell r="P132">
            <v>48.5</v>
          </cell>
          <cell r="Q132">
            <v>492.36</v>
          </cell>
          <cell r="R132">
            <v>56.89</v>
          </cell>
          <cell r="S132">
            <v>497.56</v>
          </cell>
          <cell r="T132">
            <v>57.49</v>
          </cell>
        </row>
        <row r="133">
          <cell r="B133" t="str">
            <v>DMA</v>
          </cell>
          <cell r="C133" t="str">
            <v>Dominica</v>
          </cell>
          <cell r="D133">
            <v>2027.94</v>
          </cell>
          <cell r="E133">
            <v>23.83</v>
          </cell>
          <cell r="F133">
            <v>11.75</v>
          </cell>
          <cell r="G133">
            <v>106.8</v>
          </cell>
          <cell r="H133">
            <v>5.27</v>
          </cell>
          <cell r="I133">
            <v>344.45</v>
          </cell>
          <cell r="J133">
            <v>16.989999999999998</v>
          </cell>
          <cell r="K133">
            <v>528.03</v>
          </cell>
          <cell r="L133">
            <v>26.04</v>
          </cell>
          <cell r="M133">
            <v>1007.38</v>
          </cell>
          <cell r="N133">
            <v>49.67</v>
          </cell>
          <cell r="O133">
            <v>1153.1500000000001</v>
          </cell>
          <cell r="P133">
            <v>56.86</v>
          </cell>
          <cell r="Q133">
            <v>1162.81</v>
          </cell>
          <cell r="R133">
            <v>57.34</v>
          </cell>
          <cell r="S133">
            <v>1172.47</v>
          </cell>
          <cell r="T133">
            <v>57.82</v>
          </cell>
        </row>
        <row r="134">
          <cell r="B134" t="str">
            <v>KNA</v>
          </cell>
          <cell r="C134" t="str">
            <v>St Kitts and Nevis</v>
          </cell>
          <cell r="D134">
            <v>4112.0600000000004</v>
          </cell>
          <cell r="E134">
            <v>38.880000000000003</v>
          </cell>
          <cell r="F134">
            <v>9.4499999999999993</v>
          </cell>
          <cell r="G134">
            <v>171.7</v>
          </cell>
          <cell r="H134">
            <v>4.18</v>
          </cell>
          <cell r="I134">
            <v>626.36</v>
          </cell>
          <cell r="J134">
            <v>15.23</v>
          </cell>
          <cell r="K134">
            <v>901.45</v>
          </cell>
          <cell r="L134">
            <v>21.92</v>
          </cell>
          <cell r="M134">
            <v>1254.07</v>
          </cell>
          <cell r="N134">
            <v>30.5</v>
          </cell>
          <cell r="O134">
            <v>1448.02</v>
          </cell>
          <cell r="P134">
            <v>35.21</v>
          </cell>
          <cell r="Q134">
            <v>1656.09</v>
          </cell>
          <cell r="R134">
            <v>40.270000000000003</v>
          </cell>
          <cell r="S134">
            <v>1812.66</v>
          </cell>
          <cell r="T134">
            <v>44.08</v>
          </cell>
        </row>
        <row r="135">
          <cell r="B135" t="str">
            <v>MTQ</v>
          </cell>
          <cell r="C135" t="str">
            <v>Martinique</v>
          </cell>
          <cell r="D135">
            <v>39559.9</v>
          </cell>
          <cell r="E135">
            <v>257.35000000000002</v>
          </cell>
          <cell r="F135">
            <v>6.51</v>
          </cell>
          <cell r="G135">
            <v>781.25</v>
          </cell>
          <cell r="H135">
            <v>1.97</v>
          </cell>
          <cell r="I135">
            <v>3268.98</v>
          </cell>
          <cell r="J135">
            <v>8.26</v>
          </cell>
          <cell r="K135">
            <v>6671.59</v>
          </cell>
          <cell r="L135">
            <v>16.86</v>
          </cell>
          <cell r="M135">
            <v>13990.26</v>
          </cell>
          <cell r="N135">
            <v>35.36</v>
          </cell>
          <cell r="O135">
            <v>17977.759999999998</v>
          </cell>
          <cell r="P135">
            <v>45.44</v>
          </cell>
          <cell r="Q135">
            <v>19166.439999999999</v>
          </cell>
          <cell r="R135">
            <v>48.45</v>
          </cell>
          <cell r="S135">
            <v>20355.12</v>
          </cell>
          <cell r="T135">
            <v>51.45</v>
          </cell>
        </row>
        <row r="136">
          <cell r="B136" t="str">
            <v>LCA</v>
          </cell>
          <cell r="C136" t="str">
            <v>St Lucia</v>
          </cell>
          <cell r="D136">
            <v>3361.85</v>
          </cell>
          <cell r="E136">
            <v>20.420000000000002</v>
          </cell>
          <cell r="F136">
            <v>6.07</v>
          </cell>
          <cell r="G136">
            <v>98.79</v>
          </cell>
          <cell r="H136">
            <v>2.94</v>
          </cell>
          <cell r="I136">
            <v>268.31</v>
          </cell>
          <cell r="J136">
            <v>7.98</v>
          </cell>
          <cell r="K136">
            <v>517.28</v>
          </cell>
          <cell r="L136">
            <v>15.39</v>
          </cell>
          <cell r="M136">
            <v>905.87</v>
          </cell>
          <cell r="N136">
            <v>26.95</v>
          </cell>
          <cell r="O136">
            <v>1132.52</v>
          </cell>
          <cell r="P136">
            <v>33.69</v>
          </cell>
          <cell r="Q136">
            <v>1228.54</v>
          </cell>
          <cell r="R136">
            <v>36.54</v>
          </cell>
          <cell r="S136">
            <v>1324.56</v>
          </cell>
          <cell r="T136">
            <v>39.4</v>
          </cell>
        </row>
        <row r="137">
          <cell r="B137" t="str">
            <v>BMU</v>
          </cell>
          <cell r="C137" t="str">
            <v>Bermuda</v>
          </cell>
          <cell r="D137">
            <v>10451.9</v>
          </cell>
          <cell r="E137">
            <v>61.19</v>
          </cell>
          <cell r="F137">
            <v>5.85</v>
          </cell>
          <cell r="G137">
            <v>323.60000000000002</v>
          </cell>
          <cell r="H137">
            <v>3.1</v>
          </cell>
          <cell r="I137">
            <v>711.34</v>
          </cell>
          <cell r="J137">
            <v>6.81</v>
          </cell>
          <cell r="K137">
            <v>1227.9100000000001</v>
          </cell>
          <cell r="L137">
            <v>11.75</v>
          </cell>
          <cell r="M137">
            <v>2382.21</v>
          </cell>
          <cell r="N137">
            <v>22.79</v>
          </cell>
          <cell r="O137">
            <v>3182.84</v>
          </cell>
          <cell r="P137">
            <v>30.45</v>
          </cell>
          <cell r="Q137">
            <v>3722.22</v>
          </cell>
          <cell r="R137">
            <v>35.61</v>
          </cell>
          <cell r="S137">
            <v>3926.06</v>
          </cell>
          <cell r="T137">
            <v>37.56</v>
          </cell>
        </row>
        <row r="138">
          <cell r="B138" t="str">
            <v>BLZ</v>
          </cell>
          <cell r="C138" t="str">
            <v>Belize</v>
          </cell>
          <cell r="D138">
            <v>5994.43</v>
          </cell>
          <cell r="E138">
            <v>28.15</v>
          </cell>
          <cell r="F138">
            <v>4.7</v>
          </cell>
          <cell r="G138">
            <v>49.54</v>
          </cell>
          <cell r="H138">
            <v>0.83</v>
          </cell>
          <cell r="I138">
            <v>513.63</v>
          </cell>
          <cell r="J138">
            <v>8.57</v>
          </cell>
          <cell r="K138">
            <v>815.2</v>
          </cell>
          <cell r="L138">
            <v>13.6</v>
          </cell>
          <cell r="M138">
            <v>1259.01</v>
          </cell>
          <cell r="N138">
            <v>21</v>
          </cell>
          <cell r="O138">
            <v>1547.03</v>
          </cell>
          <cell r="P138">
            <v>25.81</v>
          </cell>
          <cell r="Q138">
            <v>1754.13</v>
          </cell>
          <cell r="R138">
            <v>29.26</v>
          </cell>
          <cell r="S138">
            <v>1960.06</v>
          </cell>
          <cell r="T138">
            <v>32.700000000000003</v>
          </cell>
        </row>
        <row r="139">
          <cell r="B139" t="str">
            <v>JAM</v>
          </cell>
          <cell r="C139" t="str">
            <v>Jamaica</v>
          </cell>
          <cell r="D139">
            <v>70711.399999999994</v>
          </cell>
          <cell r="E139">
            <v>307.49</v>
          </cell>
          <cell r="F139">
            <v>4.3499999999999996</v>
          </cell>
          <cell r="G139">
            <v>1127.0899999999999</v>
          </cell>
          <cell r="H139">
            <v>1.59</v>
          </cell>
          <cell r="I139">
            <v>2618.48</v>
          </cell>
          <cell r="J139">
            <v>3.7</v>
          </cell>
          <cell r="K139">
            <v>8541.92</v>
          </cell>
          <cell r="L139">
            <v>12.08</v>
          </cell>
          <cell r="M139">
            <v>18059.98</v>
          </cell>
          <cell r="N139">
            <v>25.54</v>
          </cell>
          <cell r="O139">
            <v>21419.59</v>
          </cell>
          <cell r="P139">
            <v>30.29</v>
          </cell>
          <cell r="Q139">
            <v>24091.7</v>
          </cell>
          <cell r="R139">
            <v>34.07</v>
          </cell>
          <cell r="S139">
            <v>24819.62</v>
          </cell>
          <cell r="T139">
            <v>35.1</v>
          </cell>
        </row>
        <row r="140">
          <cell r="B140" t="str">
            <v>BRB</v>
          </cell>
          <cell r="C140" t="str">
            <v>Barbados</v>
          </cell>
          <cell r="D140">
            <v>14036.5</v>
          </cell>
          <cell r="E140">
            <v>35.47</v>
          </cell>
          <cell r="F140">
            <v>2.5299999999999998</v>
          </cell>
          <cell r="G140">
            <v>81.36</v>
          </cell>
          <cell r="H140">
            <v>0.57999999999999996</v>
          </cell>
          <cell r="I140">
            <v>559.01</v>
          </cell>
          <cell r="J140">
            <v>3.98</v>
          </cell>
          <cell r="K140">
            <v>1013.51</v>
          </cell>
          <cell r="L140">
            <v>7.22</v>
          </cell>
          <cell r="M140">
            <v>1738.23</v>
          </cell>
          <cell r="N140">
            <v>12.38</v>
          </cell>
          <cell r="O140">
            <v>2157.0300000000002</v>
          </cell>
          <cell r="P140">
            <v>15.37</v>
          </cell>
          <cell r="Q140">
            <v>2443.84</v>
          </cell>
          <cell r="R140">
            <v>17.41</v>
          </cell>
          <cell r="S140">
            <v>2730.64</v>
          </cell>
          <cell r="T140">
            <v>19.45</v>
          </cell>
        </row>
        <row r="141">
          <cell r="B141" t="str">
            <v>DOM</v>
          </cell>
          <cell r="C141" t="str">
            <v>Dominican Republic</v>
          </cell>
          <cell r="D141">
            <v>202173</v>
          </cell>
          <cell r="E141">
            <v>509.16</v>
          </cell>
          <cell r="F141">
            <v>2.52</v>
          </cell>
          <cell r="G141">
            <v>1455.33</v>
          </cell>
          <cell r="H141">
            <v>0.72</v>
          </cell>
          <cell r="I141">
            <v>6992.64</v>
          </cell>
          <cell r="J141">
            <v>3.46</v>
          </cell>
          <cell r="K141">
            <v>16523.64</v>
          </cell>
          <cell r="L141">
            <v>8.17</v>
          </cell>
          <cell r="M141">
            <v>23386.37</v>
          </cell>
          <cell r="N141">
            <v>11.57</v>
          </cell>
          <cell r="O141">
            <v>28441.88</v>
          </cell>
          <cell r="P141">
            <v>14.07</v>
          </cell>
          <cell r="Q141">
            <v>29879.85</v>
          </cell>
          <cell r="R141">
            <v>14.78</v>
          </cell>
          <cell r="S141">
            <v>31317.81</v>
          </cell>
          <cell r="T141">
            <v>15.49</v>
          </cell>
        </row>
        <row r="142">
          <cell r="B142" t="str">
            <v>VCT</v>
          </cell>
          <cell r="C142" t="str">
            <v>St Vincent and the Grenadines</v>
          </cell>
          <cell r="D142">
            <v>2645.41</v>
          </cell>
          <cell r="E142">
            <v>6.58</v>
          </cell>
          <cell r="F142">
            <v>2.4900000000000002</v>
          </cell>
          <cell r="G142">
            <v>20.78</v>
          </cell>
          <cell r="H142">
            <v>0.79</v>
          </cell>
          <cell r="I142">
            <v>92.02</v>
          </cell>
          <cell r="J142">
            <v>3.48</v>
          </cell>
          <cell r="K142">
            <v>118.77</v>
          </cell>
          <cell r="L142">
            <v>4.49</v>
          </cell>
          <cell r="M142">
            <v>395.71</v>
          </cell>
          <cell r="N142">
            <v>14.96</v>
          </cell>
          <cell r="O142">
            <v>517.39</v>
          </cell>
          <cell r="P142">
            <v>19.559999999999999</v>
          </cell>
          <cell r="Q142">
            <v>621.94000000000005</v>
          </cell>
          <cell r="R142">
            <v>23.51</v>
          </cell>
          <cell r="S142">
            <v>656.16</v>
          </cell>
          <cell r="T142">
            <v>24.8</v>
          </cell>
        </row>
        <row r="143">
          <cell r="B143" t="str">
            <v>GRD</v>
          </cell>
          <cell r="C143" t="str">
            <v>Grenada</v>
          </cell>
          <cell r="D143">
            <v>4536.1899999999996</v>
          </cell>
          <cell r="E143">
            <v>10.119999999999999</v>
          </cell>
          <cell r="F143">
            <v>2.23</v>
          </cell>
          <cell r="G143">
            <v>13.87</v>
          </cell>
          <cell r="H143">
            <v>0.31</v>
          </cell>
          <cell r="I143">
            <v>119.61</v>
          </cell>
          <cell r="J143">
            <v>2.64</v>
          </cell>
          <cell r="K143">
            <v>258.81</v>
          </cell>
          <cell r="L143">
            <v>5.71</v>
          </cell>
          <cell r="M143">
            <v>753.58</v>
          </cell>
          <cell r="N143">
            <v>16.61</v>
          </cell>
          <cell r="O143">
            <v>915.64</v>
          </cell>
          <cell r="P143">
            <v>20.190000000000001</v>
          </cell>
          <cell r="Q143">
            <v>1011.88</v>
          </cell>
          <cell r="R143">
            <v>22.31</v>
          </cell>
          <cell r="S143">
            <v>1108.1199999999999</v>
          </cell>
          <cell r="T143">
            <v>24.43</v>
          </cell>
        </row>
        <row r="144">
          <cell r="B144" t="str">
            <v>ABW</v>
          </cell>
          <cell r="C144" t="str">
            <v>Aruba</v>
          </cell>
          <cell r="D144">
            <v>8909.3799999999992</v>
          </cell>
          <cell r="E144">
            <v>13.3</v>
          </cell>
          <cell r="F144">
            <v>1.49</v>
          </cell>
          <cell r="G144">
            <v>54.86</v>
          </cell>
          <cell r="H144">
            <v>0.62</v>
          </cell>
          <cell r="I144">
            <v>169.87</v>
          </cell>
          <cell r="J144">
            <v>1.91</v>
          </cell>
          <cell r="K144">
            <v>362.31</v>
          </cell>
          <cell r="L144">
            <v>4.07</v>
          </cell>
          <cell r="M144">
            <v>700.15</v>
          </cell>
          <cell r="N144">
            <v>7.86</v>
          </cell>
          <cell r="O144">
            <v>855.18</v>
          </cell>
          <cell r="P144">
            <v>9.6</v>
          </cell>
          <cell r="Q144">
            <v>1024.02</v>
          </cell>
          <cell r="R144">
            <v>11.49</v>
          </cell>
          <cell r="S144">
            <v>1069.98</v>
          </cell>
          <cell r="T144">
            <v>12.01</v>
          </cell>
        </row>
        <row r="145">
          <cell r="B145" t="str">
            <v>HTI</v>
          </cell>
          <cell r="C145" t="str">
            <v>Haiti</v>
          </cell>
          <cell r="D145">
            <v>28268.6</v>
          </cell>
          <cell r="E145">
            <v>40.65</v>
          </cell>
          <cell r="F145">
            <v>1.44</v>
          </cell>
          <cell r="G145">
            <v>161.33000000000001</v>
          </cell>
          <cell r="H145">
            <v>0.56999999999999995</v>
          </cell>
          <cell r="I145">
            <v>418.42</v>
          </cell>
          <cell r="J145">
            <v>1.48</v>
          </cell>
          <cell r="K145">
            <v>822.42</v>
          </cell>
          <cell r="L145">
            <v>2.91</v>
          </cell>
          <cell r="M145">
            <v>1918.58</v>
          </cell>
          <cell r="N145">
            <v>6.79</v>
          </cell>
          <cell r="O145">
            <v>2634.78</v>
          </cell>
          <cell r="P145">
            <v>9.32</v>
          </cell>
          <cell r="Q145">
            <v>3205.53</v>
          </cell>
          <cell r="R145">
            <v>11.34</v>
          </cell>
          <cell r="S145">
            <v>3456.45</v>
          </cell>
          <cell r="T145">
            <v>12.23</v>
          </cell>
        </row>
        <row r="146">
          <cell r="B146" t="str">
            <v>CUB</v>
          </cell>
          <cell r="C146" t="str">
            <v>Cuba</v>
          </cell>
          <cell r="D146">
            <v>174919</v>
          </cell>
          <cell r="E146">
            <v>182.37</v>
          </cell>
          <cell r="F146">
            <v>1.04</v>
          </cell>
          <cell r="G146">
            <v>996.73</v>
          </cell>
          <cell r="H146">
            <v>0.56999999999999995</v>
          </cell>
          <cell r="I146">
            <v>1886.15</v>
          </cell>
          <cell r="J146">
            <v>1.08</v>
          </cell>
          <cell r="K146">
            <v>2333.5</v>
          </cell>
          <cell r="L146">
            <v>1.33</v>
          </cell>
          <cell r="M146">
            <v>2884.76</v>
          </cell>
          <cell r="N146">
            <v>1.65</v>
          </cell>
          <cell r="O146">
            <v>3445.33</v>
          </cell>
          <cell r="P146">
            <v>1.97</v>
          </cell>
          <cell r="Q146">
            <v>3658.94</v>
          </cell>
          <cell r="R146">
            <v>2.09</v>
          </cell>
          <cell r="S146">
            <v>3843.59</v>
          </cell>
          <cell r="T146">
            <v>2.2000000000000002</v>
          </cell>
        </row>
        <row r="147">
          <cell r="B147" t="str">
            <v>HND</v>
          </cell>
          <cell r="C147" t="str">
            <v>Honduras</v>
          </cell>
          <cell r="D147">
            <v>77974.8</v>
          </cell>
          <cell r="E147">
            <v>20.99</v>
          </cell>
          <cell r="F147">
            <v>0.27</v>
          </cell>
          <cell r="G147">
            <v>37.46</v>
          </cell>
          <cell r="H147">
            <v>0.05</v>
          </cell>
          <cell r="I147">
            <v>284.32</v>
          </cell>
          <cell r="J147">
            <v>0.36</v>
          </cell>
          <cell r="K147">
            <v>575.55999999999995</v>
          </cell>
          <cell r="L147">
            <v>0.74</v>
          </cell>
          <cell r="M147">
            <v>1230</v>
          </cell>
          <cell r="N147">
            <v>1.58</v>
          </cell>
          <cell r="O147">
            <v>1639.16</v>
          </cell>
          <cell r="P147">
            <v>2.1</v>
          </cell>
          <cell r="Q147">
            <v>1932.04</v>
          </cell>
          <cell r="R147">
            <v>2.48</v>
          </cell>
          <cell r="S147">
            <v>2155.35</v>
          </cell>
          <cell r="T147">
            <v>2.76</v>
          </cell>
        </row>
        <row r="148">
          <cell r="B148" t="str">
            <v>TTO</v>
          </cell>
          <cell r="C148" t="str">
            <v xml:space="preserve">Trinidad and Tobago </v>
          </cell>
          <cell r="D148">
            <v>68647.899999999994</v>
          </cell>
          <cell r="E148">
            <v>12.62</v>
          </cell>
          <cell r="F148">
            <v>0.18</v>
          </cell>
          <cell r="G148">
            <v>12.04</v>
          </cell>
          <cell r="H148">
            <v>0.02</v>
          </cell>
          <cell r="I148">
            <v>122.66</v>
          </cell>
          <cell r="J148">
            <v>0.18</v>
          </cell>
          <cell r="K148">
            <v>233.25</v>
          </cell>
          <cell r="L148">
            <v>0.34</v>
          </cell>
          <cell r="M148">
            <v>1111.18</v>
          </cell>
          <cell r="N148">
            <v>1.62</v>
          </cell>
          <cell r="O148">
            <v>1348.61</v>
          </cell>
          <cell r="P148">
            <v>1.96</v>
          </cell>
          <cell r="Q148">
            <v>1511.67</v>
          </cell>
          <cell r="R148">
            <v>2.2000000000000002</v>
          </cell>
          <cell r="S148">
            <v>1579.18</v>
          </cell>
          <cell r="T148">
            <v>2.2999999999999998</v>
          </cell>
        </row>
        <row r="149">
          <cell r="B149" t="str">
            <v>MEX</v>
          </cell>
          <cell r="C149" t="str">
            <v>Mexico</v>
          </cell>
          <cell r="D149">
            <v>4513850</v>
          </cell>
          <cell r="E149">
            <v>613.02</v>
          </cell>
          <cell r="F149">
            <v>0.14000000000000001</v>
          </cell>
          <cell r="G149">
            <v>1903.38</v>
          </cell>
          <cell r="H149">
            <v>0.04</v>
          </cell>
          <cell r="I149">
            <v>6332.4</v>
          </cell>
          <cell r="J149">
            <v>0.14000000000000001</v>
          </cell>
          <cell r="K149">
            <v>13376.75</v>
          </cell>
          <cell r="L149">
            <v>0.3</v>
          </cell>
          <cell r="M149">
            <v>18112.759999999998</v>
          </cell>
          <cell r="N149">
            <v>0.4</v>
          </cell>
          <cell r="O149">
            <v>21542.799999999999</v>
          </cell>
          <cell r="P149">
            <v>0.48</v>
          </cell>
          <cell r="Q149">
            <v>25216.82</v>
          </cell>
          <cell r="R149">
            <v>0.56000000000000005</v>
          </cell>
          <cell r="S149">
            <v>27955.25</v>
          </cell>
          <cell r="T149">
            <v>0.62</v>
          </cell>
        </row>
        <row r="150">
          <cell r="B150" t="str">
            <v>NIC</v>
          </cell>
          <cell r="C150" t="str">
            <v>Nicaragua</v>
          </cell>
          <cell r="D150">
            <v>35973.800000000003</v>
          </cell>
          <cell r="E150">
            <v>2.52</v>
          </cell>
          <cell r="F150">
            <v>7.0000000000000007E-2</v>
          </cell>
          <cell r="G150">
            <v>4.46</v>
          </cell>
          <cell r="H150">
            <v>0.01</v>
          </cell>
          <cell r="I150">
            <v>21.06</v>
          </cell>
          <cell r="J150">
            <v>0.06</v>
          </cell>
          <cell r="K150">
            <v>82.39</v>
          </cell>
          <cell r="L150">
            <v>0.23</v>
          </cell>
          <cell r="M150">
            <v>175.23</v>
          </cell>
          <cell r="N150">
            <v>0.49</v>
          </cell>
          <cell r="O150">
            <v>231.99</v>
          </cell>
          <cell r="P150">
            <v>0.64</v>
          </cell>
          <cell r="Q150">
            <v>263.73</v>
          </cell>
          <cell r="R150">
            <v>0.73</v>
          </cell>
          <cell r="S150">
            <v>292.5</v>
          </cell>
          <cell r="T150">
            <v>0.81</v>
          </cell>
        </row>
        <row r="151">
          <cell r="B151" t="str">
            <v>VEN</v>
          </cell>
          <cell r="C151" t="str">
            <v>Venezuela</v>
          </cell>
          <cell r="D151">
            <v>1154530</v>
          </cell>
          <cell r="E151">
            <v>21.56</v>
          </cell>
          <cell r="F151">
            <v>0.02</v>
          </cell>
          <cell r="G151">
            <v>18.04</v>
          </cell>
          <cell r="H151">
            <v>0</v>
          </cell>
          <cell r="I151">
            <v>117.68</v>
          </cell>
          <cell r="J151">
            <v>0.01</v>
          </cell>
          <cell r="K151">
            <v>930.58</v>
          </cell>
          <cell r="L151">
            <v>0.08</v>
          </cell>
          <cell r="M151">
            <v>1448.66</v>
          </cell>
          <cell r="N151">
            <v>0.13</v>
          </cell>
          <cell r="O151">
            <v>1663.08</v>
          </cell>
          <cell r="P151">
            <v>0.14000000000000001</v>
          </cell>
          <cell r="Q151">
            <v>1953.2</v>
          </cell>
          <cell r="R151">
            <v>0.17</v>
          </cell>
          <cell r="S151">
            <v>1996.45</v>
          </cell>
          <cell r="T151">
            <v>0.17</v>
          </cell>
        </row>
        <row r="152">
          <cell r="B152" t="str">
            <v>CRI</v>
          </cell>
          <cell r="C152" t="str">
            <v>Costa Rica</v>
          </cell>
          <cell r="D152">
            <v>140412</v>
          </cell>
          <cell r="E152" t="str">
            <v>---</v>
          </cell>
          <cell r="F152" t="str">
            <v>---</v>
          </cell>
          <cell r="G152" t="str">
            <v>---</v>
          </cell>
          <cell r="H152" t="str">
            <v>---</v>
          </cell>
          <cell r="I152" t="str">
            <v>---</v>
          </cell>
          <cell r="J152" t="str">
            <v>---</v>
          </cell>
          <cell r="K152" t="str">
            <v>---</v>
          </cell>
          <cell r="L152" t="str">
            <v>---</v>
          </cell>
          <cell r="M152" t="str">
            <v>---</v>
          </cell>
          <cell r="N152" t="str">
            <v>---</v>
          </cell>
          <cell r="O152" t="str">
            <v>---</v>
          </cell>
          <cell r="P152" t="str">
            <v>---</v>
          </cell>
          <cell r="Q152" t="str">
            <v>---</v>
          </cell>
          <cell r="R152" t="str">
            <v>---</v>
          </cell>
          <cell r="S152" t="str">
            <v>---</v>
          </cell>
          <cell r="T152" t="str">
            <v>---</v>
          </cell>
        </row>
        <row r="153">
          <cell r="B153" t="str">
            <v>COL</v>
          </cell>
          <cell r="C153" t="str">
            <v>Colombia</v>
          </cell>
          <cell r="D153">
            <v>944577</v>
          </cell>
          <cell r="E153" t="str">
            <v>---</v>
          </cell>
          <cell r="F153" t="str">
            <v>---</v>
          </cell>
          <cell r="G153" t="str">
            <v>---</v>
          </cell>
          <cell r="H153" t="str">
            <v>---</v>
          </cell>
          <cell r="I153" t="str">
            <v>---</v>
          </cell>
          <cell r="J153" t="str">
            <v>---</v>
          </cell>
          <cell r="K153" t="str">
            <v>---</v>
          </cell>
          <cell r="L153" t="str">
            <v>---</v>
          </cell>
          <cell r="M153" t="str">
            <v>---</v>
          </cell>
          <cell r="N153" t="str">
            <v>---</v>
          </cell>
          <cell r="O153" t="str">
            <v>---</v>
          </cell>
          <cell r="P153" t="str">
            <v>---</v>
          </cell>
          <cell r="Q153" t="str">
            <v>---</v>
          </cell>
          <cell r="R153" t="str">
            <v>---</v>
          </cell>
          <cell r="S153" t="str">
            <v>---</v>
          </cell>
          <cell r="T153" t="str">
            <v>---</v>
          </cell>
        </row>
        <row r="154">
          <cell r="B154" t="str">
            <v>PAN</v>
          </cell>
          <cell r="C154" t="str">
            <v>Panama</v>
          </cell>
          <cell r="D154">
            <v>124687</v>
          </cell>
          <cell r="E154" t="str">
            <v>---</v>
          </cell>
          <cell r="F154" t="str">
            <v>---</v>
          </cell>
          <cell r="G154" t="str">
            <v>---</v>
          </cell>
          <cell r="H154" t="str">
            <v>---</v>
          </cell>
          <cell r="I154" t="str">
            <v>---</v>
          </cell>
          <cell r="J154" t="str">
            <v>---</v>
          </cell>
          <cell r="K154" t="str">
            <v>---</v>
          </cell>
          <cell r="L154" t="str">
            <v>---</v>
          </cell>
          <cell r="M154" t="str">
            <v>---</v>
          </cell>
          <cell r="N154" t="str">
            <v>---</v>
          </cell>
          <cell r="O154" t="str">
            <v>---</v>
          </cell>
          <cell r="P154" t="str">
            <v>---</v>
          </cell>
          <cell r="Q154" t="str">
            <v>---</v>
          </cell>
          <cell r="R154" t="str">
            <v>---</v>
          </cell>
          <cell r="S154" t="str">
            <v>---</v>
          </cell>
          <cell r="T154" t="str">
            <v>---</v>
          </cell>
        </row>
        <row r="155">
          <cell r="B155" t="str">
            <v>GTM</v>
          </cell>
          <cell r="C155" t="str">
            <v>Guatemala</v>
          </cell>
          <cell r="D155">
            <v>172912</v>
          </cell>
          <cell r="E155" t="str">
            <v>---</v>
          </cell>
          <cell r="F155" t="str">
            <v>---</v>
          </cell>
          <cell r="G155" t="str">
            <v>---</v>
          </cell>
          <cell r="H155" t="str">
            <v>---</v>
          </cell>
          <cell r="I155" t="str">
            <v>---</v>
          </cell>
          <cell r="J155" t="str">
            <v>---</v>
          </cell>
          <cell r="K155" t="str">
            <v>---</v>
          </cell>
          <cell r="L155" t="str">
            <v>---</v>
          </cell>
          <cell r="M155" t="str">
            <v>---</v>
          </cell>
          <cell r="N155" t="str">
            <v>---</v>
          </cell>
          <cell r="O155" t="str">
            <v>---</v>
          </cell>
          <cell r="P155" t="str">
            <v>---</v>
          </cell>
          <cell r="Q155" t="str">
            <v>---</v>
          </cell>
          <cell r="R155" t="str">
            <v>---</v>
          </cell>
          <cell r="S155" t="str">
            <v>---</v>
          </cell>
          <cell r="T155" t="str">
            <v>---</v>
          </cell>
        </row>
        <row r="156">
          <cell r="B156" t="str">
            <v>SLV</v>
          </cell>
          <cell r="C156" t="str">
            <v>El Salvador</v>
          </cell>
          <cell r="D156">
            <v>71580.5</v>
          </cell>
          <cell r="E156" t="str">
            <v>---</v>
          </cell>
          <cell r="F156" t="str">
            <v>---</v>
          </cell>
          <cell r="G156" t="str">
            <v>---</v>
          </cell>
          <cell r="H156" t="str">
            <v>---</v>
          </cell>
          <cell r="I156" t="str">
            <v>---</v>
          </cell>
          <cell r="J156" t="str">
            <v>---</v>
          </cell>
          <cell r="K156" t="str">
            <v>---</v>
          </cell>
          <cell r="L156" t="str">
            <v>---</v>
          </cell>
          <cell r="M156" t="str">
            <v>---</v>
          </cell>
          <cell r="N156" t="str">
            <v>---</v>
          </cell>
          <cell r="O156" t="str">
            <v>---</v>
          </cell>
          <cell r="P156" t="str">
            <v>---</v>
          </cell>
          <cell r="Q156" t="str">
            <v>---</v>
          </cell>
          <cell r="R156" t="str">
            <v>---</v>
          </cell>
          <cell r="S156" t="str">
            <v>---</v>
          </cell>
          <cell r="T156" t="str">
            <v>---</v>
          </cell>
        </row>
        <row r="157">
          <cell r="B157" t="str">
            <v>GUY</v>
          </cell>
          <cell r="C157" t="str">
            <v>Guyana</v>
          </cell>
          <cell r="D157">
            <v>8076.05</v>
          </cell>
          <cell r="E157" t="str">
            <v>---</v>
          </cell>
          <cell r="F157" t="str">
            <v>---</v>
          </cell>
          <cell r="G157" t="str">
            <v>---</v>
          </cell>
          <cell r="H157" t="str">
            <v>---</v>
          </cell>
          <cell r="I157" t="str">
            <v>---</v>
          </cell>
          <cell r="J157" t="str">
            <v>---</v>
          </cell>
          <cell r="K157" t="str">
            <v>---</v>
          </cell>
          <cell r="L157" t="str">
            <v>---</v>
          </cell>
          <cell r="M157" t="str">
            <v>---</v>
          </cell>
          <cell r="N157" t="str">
            <v>---</v>
          </cell>
          <cell r="O157" t="str">
            <v>---</v>
          </cell>
          <cell r="P157" t="str">
            <v>---</v>
          </cell>
          <cell r="Q157" t="str">
            <v>---</v>
          </cell>
          <cell r="R157" t="str">
            <v>---</v>
          </cell>
          <cell r="S157" t="str">
            <v>---</v>
          </cell>
          <cell r="T157" t="str">
            <v>---</v>
          </cell>
        </row>
        <row r="158">
          <cell r="B158" t="str">
            <v>USA</v>
          </cell>
          <cell r="C158" t="str">
            <v>United States of America</v>
          </cell>
          <cell r="D158">
            <v>54922500</v>
          </cell>
          <cell r="E158">
            <v>19778.349999999999</v>
          </cell>
          <cell r="F158">
            <v>0.36</v>
          </cell>
          <cell r="G158">
            <v>82084.94</v>
          </cell>
          <cell r="H158">
            <v>0.15</v>
          </cell>
          <cell r="I158">
            <v>165837.16</v>
          </cell>
          <cell r="J158">
            <v>0.3</v>
          </cell>
          <cell r="K158">
            <v>217870.83</v>
          </cell>
          <cell r="L158">
            <v>0.39</v>
          </cell>
          <cell r="M158">
            <v>262718.45</v>
          </cell>
          <cell r="N158">
            <v>0.48</v>
          </cell>
          <cell r="O158">
            <v>293927.09999999998</v>
          </cell>
          <cell r="P158">
            <v>0.53</v>
          </cell>
          <cell r="Q158">
            <v>316953.44</v>
          </cell>
          <cell r="R158">
            <v>0.56999999999999995</v>
          </cell>
          <cell r="S158">
            <v>339979.77</v>
          </cell>
          <cell r="T158">
            <v>0.61</v>
          </cell>
        </row>
        <row r="159">
          <cell r="B159" t="str">
            <v>CAN</v>
          </cell>
          <cell r="C159" t="str">
            <v>Canada</v>
          </cell>
          <cell r="D159">
            <v>6291920</v>
          </cell>
          <cell r="E159">
            <v>97.47</v>
          </cell>
          <cell r="F159">
            <v>0.02</v>
          </cell>
          <cell r="G159">
            <v>529.83000000000004</v>
          </cell>
          <cell r="H159">
            <v>0.01</v>
          </cell>
          <cell r="I159">
            <v>1339.33</v>
          </cell>
          <cell r="J159">
            <v>0.02</v>
          </cell>
          <cell r="K159">
            <v>2167.85</v>
          </cell>
          <cell r="L159">
            <v>0.03</v>
          </cell>
          <cell r="M159">
            <v>2857.12</v>
          </cell>
          <cell r="N159">
            <v>0.05</v>
          </cell>
          <cell r="O159">
            <v>3472.24</v>
          </cell>
          <cell r="P159">
            <v>0.06</v>
          </cell>
          <cell r="Q159">
            <v>3790.75</v>
          </cell>
          <cell r="R159">
            <v>0.06</v>
          </cell>
          <cell r="S159">
            <v>3965.29</v>
          </cell>
          <cell r="T159">
            <v>0.06</v>
          </cell>
        </row>
        <row r="160">
          <cell r="B160" t="str">
            <v>ARE</v>
          </cell>
          <cell r="C160" t="str">
            <v>United Arab Emirates</v>
          </cell>
          <cell r="D160">
            <v>1282120</v>
          </cell>
          <cell r="E160" t="str">
            <v>---</v>
          </cell>
          <cell r="F160" t="str">
            <v>---</v>
          </cell>
          <cell r="G160" t="str">
            <v>---</v>
          </cell>
          <cell r="H160" t="str">
            <v>---</v>
          </cell>
          <cell r="I160" t="str">
            <v>---</v>
          </cell>
          <cell r="J160" t="str">
            <v>---</v>
          </cell>
          <cell r="K160" t="str">
            <v>---</v>
          </cell>
          <cell r="L160" t="str">
            <v>---</v>
          </cell>
          <cell r="M160" t="str">
            <v>---</v>
          </cell>
          <cell r="N160" t="str">
            <v>---</v>
          </cell>
          <cell r="O160" t="str">
            <v>---</v>
          </cell>
          <cell r="P160" t="str">
            <v>---</v>
          </cell>
          <cell r="Q160" t="str">
            <v>---</v>
          </cell>
          <cell r="R160" t="str">
            <v>---</v>
          </cell>
          <cell r="S160" t="str">
            <v>---</v>
          </cell>
          <cell r="T160" t="str">
            <v>---</v>
          </cell>
        </row>
        <row r="161">
          <cell r="B161" t="str">
            <v>OMN</v>
          </cell>
          <cell r="C161" t="str">
            <v>Oman</v>
          </cell>
          <cell r="D161">
            <v>202534</v>
          </cell>
          <cell r="E161">
            <v>8.9700000000000006</v>
          </cell>
          <cell r="F161">
            <v>0.04</v>
          </cell>
          <cell r="G161">
            <v>4.92</v>
          </cell>
          <cell r="H161">
            <v>0</v>
          </cell>
          <cell r="I161">
            <v>199.46</v>
          </cell>
          <cell r="J161">
            <v>0.1</v>
          </cell>
          <cell r="K161">
            <v>200.82</v>
          </cell>
          <cell r="L161">
            <v>0.1</v>
          </cell>
          <cell r="M161">
            <v>204.9</v>
          </cell>
          <cell r="N161">
            <v>0.1</v>
          </cell>
          <cell r="O161">
            <v>211.71</v>
          </cell>
          <cell r="P161">
            <v>0.1</v>
          </cell>
          <cell r="Q161">
            <v>225.32</v>
          </cell>
          <cell r="R161">
            <v>0.11</v>
          </cell>
          <cell r="S161">
            <v>238.93</v>
          </cell>
          <cell r="T161">
            <v>0.12</v>
          </cell>
        </row>
        <row r="162">
          <cell r="B162" t="str">
            <v>SYR</v>
          </cell>
          <cell r="C162" t="str">
            <v>Syria</v>
          </cell>
          <cell r="D162">
            <v>204643</v>
          </cell>
          <cell r="E162" t="str">
            <v>---</v>
          </cell>
          <cell r="F162" t="str">
            <v>---</v>
          </cell>
          <cell r="G162" t="str">
            <v>---</v>
          </cell>
          <cell r="H162" t="str">
            <v>---</v>
          </cell>
          <cell r="I162" t="str">
            <v>---</v>
          </cell>
          <cell r="J162" t="str">
            <v>---</v>
          </cell>
          <cell r="K162" t="str">
            <v>---</v>
          </cell>
          <cell r="L162" t="str">
            <v>---</v>
          </cell>
          <cell r="M162" t="str">
            <v>---</v>
          </cell>
          <cell r="N162" t="str">
            <v>---</v>
          </cell>
          <cell r="O162" t="str">
            <v>---</v>
          </cell>
          <cell r="P162" t="str">
            <v>---</v>
          </cell>
          <cell r="Q162" t="str">
            <v>---</v>
          </cell>
          <cell r="R162" t="str">
            <v>---</v>
          </cell>
          <cell r="S162" t="str">
            <v>---</v>
          </cell>
          <cell r="T162" t="str">
            <v>---</v>
          </cell>
        </row>
        <row r="163">
          <cell r="B163" t="str">
            <v>SAU</v>
          </cell>
          <cell r="C163" t="str">
            <v>Saudi Arabia</v>
          </cell>
          <cell r="D163">
            <v>2141420</v>
          </cell>
          <cell r="E163" t="str">
            <v>---</v>
          </cell>
          <cell r="F163" t="str">
            <v>---</v>
          </cell>
          <cell r="G163" t="str">
            <v>---</v>
          </cell>
          <cell r="H163" t="str">
            <v>---</v>
          </cell>
          <cell r="I163" t="str">
            <v>---</v>
          </cell>
          <cell r="J163" t="str">
            <v>---</v>
          </cell>
          <cell r="K163" t="str">
            <v>---</v>
          </cell>
          <cell r="L163" t="str">
            <v>---</v>
          </cell>
          <cell r="M163" t="str">
            <v>---</v>
          </cell>
          <cell r="N163" t="str">
            <v>---</v>
          </cell>
          <cell r="O163" t="str">
            <v>---</v>
          </cell>
          <cell r="P163" t="str">
            <v>---</v>
          </cell>
          <cell r="Q163" t="str">
            <v>---</v>
          </cell>
          <cell r="R163" t="str">
            <v>---</v>
          </cell>
          <cell r="S163" t="str">
            <v>---</v>
          </cell>
          <cell r="T163" t="str">
            <v>---</v>
          </cell>
        </row>
        <row r="164">
          <cell r="B164" t="str">
            <v>IRQ</v>
          </cell>
          <cell r="C164" t="str">
            <v>Iraq</v>
          </cell>
          <cell r="D164">
            <v>132500</v>
          </cell>
          <cell r="E164" t="str">
            <v>---</v>
          </cell>
          <cell r="F164" t="str">
            <v>---</v>
          </cell>
          <cell r="G164" t="str">
            <v>---</v>
          </cell>
          <cell r="H164" t="str">
            <v>---</v>
          </cell>
          <cell r="I164" t="str">
            <v>---</v>
          </cell>
          <cell r="J164" t="str">
            <v>---</v>
          </cell>
          <cell r="K164" t="str">
            <v>---</v>
          </cell>
          <cell r="L164" t="str">
            <v>---</v>
          </cell>
          <cell r="M164" t="str">
            <v>---</v>
          </cell>
          <cell r="N164" t="str">
            <v>---</v>
          </cell>
          <cell r="O164" t="str">
            <v>---</v>
          </cell>
          <cell r="P164" t="str">
            <v>---</v>
          </cell>
          <cell r="Q164" t="str">
            <v>---</v>
          </cell>
          <cell r="R164" t="str">
            <v>---</v>
          </cell>
          <cell r="S164" t="str">
            <v>---</v>
          </cell>
          <cell r="T164" t="str">
            <v>---</v>
          </cell>
        </row>
        <row r="165">
          <cell r="B165" t="str">
            <v>BHR</v>
          </cell>
          <cell r="C165" t="str">
            <v>Bahrain</v>
          </cell>
          <cell r="D165">
            <v>103503</v>
          </cell>
          <cell r="E165" t="str">
            <v>---</v>
          </cell>
          <cell r="F165" t="str">
            <v>---</v>
          </cell>
          <cell r="G165" t="str">
            <v>---</v>
          </cell>
          <cell r="H165" t="str">
            <v>---</v>
          </cell>
          <cell r="I165" t="str">
            <v>---</v>
          </cell>
          <cell r="J165" t="str">
            <v>---</v>
          </cell>
          <cell r="K165" t="str">
            <v>---</v>
          </cell>
          <cell r="L165" t="str">
            <v>---</v>
          </cell>
          <cell r="M165" t="str">
            <v>---</v>
          </cell>
          <cell r="N165" t="str">
            <v>---</v>
          </cell>
          <cell r="O165" t="str">
            <v>---</v>
          </cell>
          <cell r="P165" t="str">
            <v>---</v>
          </cell>
          <cell r="Q165" t="str">
            <v>---</v>
          </cell>
          <cell r="R165" t="str">
            <v>---</v>
          </cell>
          <cell r="S165" t="str">
            <v>---</v>
          </cell>
          <cell r="T165" t="str">
            <v>---</v>
          </cell>
        </row>
        <row r="166">
          <cell r="B166" t="str">
            <v>YEM</v>
          </cell>
          <cell r="C166" t="str">
            <v>Yemen</v>
          </cell>
          <cell r="D166">
            <v>79113.600000000006</v>
          </cell>
          <cell r="E166" t="str">
            <v>---</v>
          </cell>
          <cell r="F166" t="str">
            <v>---</v>
          </cell>
          <cell r="G166" t="str">
            <v>---</v>
          </cell>
          <cell r="H166" t="str">
            <v>---</v>
          </cell>
          <cell r="I166" t="str">
            <v>---</v>
          </cell>
          <cell r="J166" t="str">
            <v>---</v>
          </cell>
          <cell r="K166" t="str">
            <v>---</v>
          </cell>
          <cell r="L166" t="str">
            <v>---</v>
          </cell>
          <cell r="M166" t="str">
            <v>---</v>
          </cell>
          <cell r="N166" t="str">
            <v>---</v>
          </cell>
          <cell r="O166" t="str">
            <v>---</v>
          </cell>
          <cell r="P166" t="str">
            <v>---</v>
          </cell>
          <cell r="Q166" t="str">
            <v>---</v>
          </cell>
          <cell r="R166" t="str">
            <v>---</v>
          </cell>
          <cell r="S166" t="str">
            <v>---</v>
          </cell>
          <cell r="T166" t="str">
            <v>---</v>
          </cell>
        </row>
        <row r="167">
          <cell r="B167" t="str">
            <v>KWT</v>
          </cell>
          <cell r="C167" t="str">
            <v>Kuwait</v>
          </cell>
          <cell r="D167">
            <v>469418</v>
          </cell>
          <cell r="E167" t="str">
            <v>---</v>
          </cell>
          <cell r="F167" t="str">
            <v>---</v>
          </cell>
          <cell r="G167" t="str">
            <v>---</v>
          </cell>
          <cell r="H167" t="str">
            <v>---</v>
          </cell>
          <cell r="I167" t="str">
            <v>---</v>
          </cell>
          <cell r="J167" t="str">
            <v>---</v>
          </cell>
          <cell r="K167" t="str">
            <v>---</v>
          </cell>
          <cell r="L167" t="str">
            <v>---</v>
          </cell>
          <cell r="M167" t="str">
            <v>---</v>
          </cell>
          <cell r="N167" t="str">
            <v>---</v>
          </cell>
          <cell r="O167" t="str">
            <v>---</v>
          </cell>
          <cell r="P167" t="str">
            <v>---</v>
          </cell>
          <cell r="Q167" t="str">
            <v>---</v>
          </cell>
          <cell r="R167" t="str">
            <v>---</v>
          </cell>
          <cell r="S167" t="str">
            <v>---</v>
          </cell>
          <cell r="T167" t="str">
            <v>---</v>
          </cell>
        </row>
        <row r="168">
          <cell r="B168" t="str">
            <v>PSE</v>
          </cell>
          <cell r="C168" t="str">
            <v>State of Palestine</v>
          </cell>
          <cell r="D168">
            <v>69454.3</v>
          </cell>
          <cell r="E168" t="str">
            <v>---</v>
          </cell>
          <cell r="F168" t="str">
            <v>---</v>
          </cell>
          <cell r="G168" t="str">
            <v>---</v>
          </cell>
          <cell r="H168" t="str">
            <v>---</v>
          </cell>
          <cell r="I168" t="str">
            <v>---</v>
          </cell>
          <cell r="J168" t="str">
            <v>---</v>
          </cell>
          <cell r="K168" t="str">
            <v>---</v>
          </cell>
          <cell r="L168" t="str">
            <v>---</v>
          </cell>
          <cell r="M168" t="str">
            <v>---</v>
          </cell>
          <cell r="N168" t="str">
            <v>---</v>
          </cell>
          <cell r="O168" t="str">
            <v>---</v>
          </cell>
          <cell r="P168" t="str">
            <v>---</v>
          </cell>
          <cell r="Q168" t="str">
            <v>---</v>
          </cell>
          <cell r="R168" t="str">
            <v>---</v>
          </cell>
          <cell r="S168" t="str">
            <v>---</v>
          </cell>
          <cell r="T168" t="str">
            <v>---</v>
          </cell>
        </row>
        <row r="169">
          <cell r="B169" t="str">
            <v>JOR</v>
          </cell>
          <cell r="C169" t="str">
            <v>Jordan</v>
          </cell>
          <cell r="D169">
            <v>121481</v>
          </cell>
          <cell r="E169" t="str">
            <v>---</v>
          </cell>
          <cell r="F169" t="str">
            <v>---</v>
          </cell>
          <cell r="G169" t="str">
            <v>---</v>
          </cell>
          <cell r="H169" t="str">
            <v>---</v>
          </cell>
          <cell r="I169" t="str">
            <v>---</v>
          </cell>
          <cell r="J169" t="str">
            <v>---</v>
          </cell>
          <cell r="K169" t="str">
            <v>---</v>
          </cell>
          <cell r="L169" t="str">
            <v>---</v>
          </cell>
          <cell r="M169" t="str">
            <v>---</v>
          </cell>
          <cell r="N169" t="str">
            <v>---</v>
          </cell>
          <cell r="O169" t="str">
            <v>---</v>
          </cell>
          <cell r="P169" t="str">
            <v>---</v>
          </cell>
          <cell r="Q169" t="str">
            <v>---</v>
          </cell>
          <cell r="R169" t="str">
            <v>---</v>
          </cell>
          <cell r="S169" t="str">
            <v>---</v>
          </cell>
          <cell r="T169" t="str">
            <v>---</v>
          </cell>
        </row>
        <row r="170">
          <cell r="B170" t="str">
            <v>LBN</v>
          </cell>
          <cell r="C170" t="str">
            <v>Lebanon</v>
          </cell>
          <cell r="D170">
            <v>207724</v>
          </cell>
          <cell r="E170" t="str">
            <v>---</v>
          </cell>
          <cell r="F170" t="str">
            <v>---</v>
          </cell>
          <cell r="G170" t="str">
            <v>---</v>
          </cell>
          <cell r="H170" t="str">
            <v>---</v>
          </cell>
          <cell r="I170" t="str">
            <v>---</v>
          </cell>
          <cell r="J170" t="str">
            <v>---</v>
          </cell>
          <cell r="K170" t="str">
            <v>---</v>
          </cell>
          <cell r="L170" t="str">
            <v>---</v>
          </cell>
          <cell r="M170" t="str">
            <v>---</v>
          </cell>
          <cell r="N170" t="str">
            <v>---</v>
          </cell>
          <cell r="O170" t="str">
            <v>---</v>
          </cell>
          <cell r="P170" t="str">
            <v>---</v>
          </cell>
          <cell r="Q170" t="str">
            <v>---</v>
          </cell>
          <cell r="R170" t="str">
            <v>---</v>
          </cell>
          <cell r="S170" t="str">
            <v>---</v>
          </cell>
          <cell r="T170" t="str">
            <v>---</v>
          </cell>
        </row>
        <row r="171">
          <cell r="B171" t="str">
            <v>QAT</v>
          </cell>
          <cell r="C171" t="str">
            <v>Qatar</v>
          </cell>
          <cell r="D171">
            <v>624818</v>
          </cell>
          <cell r="E171" t="str">
            <v>---</v>
          </cell>
          <cell r="F171" t="str">
            <v>---</v>
          </cell>
          <cell r="G171" t="str">
            <v>---</v>
          </cell>
          <cell r="H171" t="str">
            <v>---</v>
          </cell>
          <cell r="I171" t="str">
            <v>---</v>
          </cell>
          <cell r="J171" t="str">
            <v>---</v>
          </cell>
          <cell r="K171" t="str">
            <v>---</v>
          </cell>
          <cell r="L171" t="str">
            <v>---</v>
          </cell>
          <cell r="M171" t="str">
            <v>---</v>
          </cell>
          <cell r="N171" t="str">
            <v>---</v>
          </cell>
          <cell r="O171" t="str">
            <v>---</v>
          </cell>
          <cell r="P171" t="str">
            <v>---</v>
          </cell>
          <cell r="Q171" t="str">
            <v>---</v>
          </cell>
          <cell r="R171" t="str">
            <v>---</v>
          </cell>
          <cell r="S171" t="str">
            <v>---</v>
          </cell>
          <cell r="T171" t="str">
            <v>---</v>
          </cell>
        </row>
        <row r="172">
          <cell r="B172" t="str">
            <v>PRT</v>
          </cell>
          <cell r="C172" t="str">
            <v>Portugal</v>
          </cell>
          <cell r="D172">
            <v>1054340</v>
          </cell>
          <cell r="E172" t="str">
            <v>---</v>
          </cell>
          <cell r="F172" t="str">
            <v>---</v>
          </cell>
          <cell r="G172" t="str">
            <v>---</v>
          </cell>
          <cell r="H172" t="str">
            <v>---</v>
          </cell>
          <cell r="I172" t="str">
            <v>---</v>
          </cell>
          <cell r="J172" t="str">
            <v>---</v>
          </cell>
          <cell r="K172" t="str">
            <v>---</v>
          </cell>
          <cell r="L172" t="str">
            <v>---</v>
          </cell>
          <cell r="M172" t="str">
            <v>---</v>
          </cell>
          <cell r="N172" t="str">
            <v>---</v>
          </cell>
          <cell r="O172" t="str">
            <v>---</v>
          </cell>
          <cell r="P172" t="str">
            <v>---</v>
          </cell>
          <cell r="Q172" t="str">
            <v>---</v>
          </cell>
          <cell r="R172" t="str">
            <v>---</v>
          </cell>
          <cell r="S172" t="str">
            <v>---</v>
          </cell>
          <cell r="T172" t="str">
            <v>---</v>
          </cell>
        </row>
        <row r="173">
          <cell r="B173" t="str">
            <v>AZE</v>
          </cell>
          <cell r="C173" t="str">
            <v>Azerbaijan</v>
          </cell>
          <cell r="D173">
            <v>192784</v>
          </cell>
          <cell r="E173" t="str">
            <v>---</v>
          </cell>
          <cell r="F173" t="str">
            <v>---</v>
          </cell>
          <cell r="G173" t="str">
            <v>---</v>
          </cell>
          <cell r="H173" t="str">
            <v>---</v>
          </cell>
          <cell r="I173" t="str">
            <v>---</v>
          </cell>
          <cell r="J173" t="str">
            <v>---</v>
          </cell>
          <cell r="K173" t="str">
            <v>---</v>
          </cell>
          <cell r="L173" t="str">
            <v>---</v>
          </cell>
          <cell r="M173" t="str">
            <v>---</v>
          </cell>
          <cell r="N173" t="str">
            <v>---</v>
          </cell>
          <cell r="O173" t="str">
            <v>---</v>
          </cell>
          <cell r="P173" t="str">
            <v>---</v>
          </cell>
          <cell r="Q173" t="str">
            <v>---</v>
          </cell>
          <cell r="R173" t="str">
            <v>---</v>
          </cell>
          <cell r="S173" t="str">
            <v>---</v>
          </cell>
          <cell r="T173" t="str">
            <v>---</v>
          </cell>
        </row>
        <row r="174">
          <cell r="B174" t="str">
            <v>CHE</v>
          </cell>
          <cell r="C174" t="str">
            <v>Switzerland</v>
          </cell>
          <cell r="D174">
            <v>3421610</v>
          </cell>
          <cell r="E174" t="str">
            <v>---</v>
          </cell>
          <cell r="F174" t="str">
            <v>---</v>
          </cell>
          <cell r="G174" t="str">
            <v>---</v>
          </cell>
          <cell r="H174" t="str">
            <v>---</v>
          </cell>
          <cell r="I174" t="str">
            <v>---</v>
          </cell>
          <cell r="J174" t="str">
            <v>---</v>
          </cell>
          <cell r="K174" t="str">
            <v>---</v>
          </cell>
          <cell r="L174" t="str">
            <v>---</v>
          </cell>
          <cell r="M174" t="str">
            <v>---</v>
          </cell>
          <cell r="N174" t="str">
            <v>---</v>
          </cell>
          <cell r="O174" t="str">
            <v>---</v>
          </cell>
          <cell r="P174" t="str">
            <v>---</v>
          </cell>
          <cell r="Q174" t="str">
            <v>---</v>
          </cell>
          <cell r="R174" t="str">
            <v>---</v>
          </cell>
          <cell r="S174" t="str">
            <v>---</v>
          </cell>
          <cell r="T174" t="str">
            <v>---</v>
          </cell>
        </row>
        <row r="175">
          <cell r="B175" t="str">
            <v>RUS</v>
          </cell>
          <cell r="C175" t="str">
            <v>Russia</v>
          </cell>
          <cell r="D175">
            <v>6325790</v>
          </cell>
          <cell r="E175" t="str">
            <v>---</v>
          </cell>
          <cell r="F175" t="str">
            <v>---</v>
          </cell>
          <cell r="G175" t="str">
            <v>---</v>
          </cell>
          <cell r="H175" t="str">
            <v>---</v>
          </cell>
          <cell r="I175" t="str">
            <v>---</v>
          </cell>
          <cell r="J175" t="str">
            <v>---</v>
          </cell>
          <cell r="K175" t="str">
            <v>---</v>
          </cell>
          <cell r="L175" t="str">
            <v>---</v>
          </cell>
          <cell r="M175" t="str">
            <v>---</v>
          </cell>
          <cell r="N175" t="str">
            <v>---</v>
          </cell>
          <cell r="O175" t="str">
            <v>---</v>
          </cell>
          <cell r="P175" t="str">
            <v>---</v>
          </cell>
          <cell r="Q175" t="str">
            <v>---</v>
          </cell>
          <cell r="R175" t="str">
            <v>---</v>
          </cell>
          <cell r="S175" t="str">
            <v>---</v>
          </cell>
          <cell r="T175" t="str">
            <v>---</v>
          </cell>
        </row>
        <row r="176">
          <cell r="B176" t="str">
            <v>LVA</v>
          </cell>
          <cell r="C176" t="str">
            <v>Latvia</v>
          </cell>
          <cell r="D176">
            <v>95608.8</v>
          </cell>
          <cell r="E176" t="str">
            <v>---</v>
          </cell>
          <cell r="F176" t="str">
            <v>---</v>
          </cell>
          <cell r="G176" t="str">
            <v>---</v>
          </cell>
          <cell r="H176" t="str">
            <v>---</v>
          </cell>
          <cell r="I176" t="str">
            <v>---</v>
          </cell>
          <cell r="J176" t="str">
            <v>---</v>
          </cell>
          <cell r="K176" t="str">
            <v>---</v>
          </cell>
          <cell r="L176" t="str">
            <v>---</v>
          </cell>
          <cell r="M176" t="str">
            <v>---</v>
          </cell>
          <cell r="N176" t="str">
            <v>---</v>
          </cell>
          <cell r="O176" t="str">
            <v>---</v>
          </cell>
          <cell r="P176" t="str">
            <v>---</v>
          </cell>
          <cell r="Q176" t="str">
            <v>---</v>
          </cell>
          <cell r="R176" t="str">
            <v>---</v>
          </cell>
          <cell r="S176" t="str">
            <v>---</v>
          </cell>
          <cell r="T176" t="str">
            <v>---</v>
          </cell>
        </row>
        <row r="177">
          <cell r="B177" t="str">
            <v>MDA</v>
          </cell>
          <cell r="C177" t="str">
            <v>Moldova</v>
          </cell>
          <cell r="D177">
            <v>33762.699999999997</v>
          </cell>
          <cell r="E177" t="str">
            <v>---</v>
          </cell>
          <cell r="F177" t="str">
            <v>---</v>
          </cell>
          <cell r="G177" t="str">
            <v>---</v>
          </cell>
          <cell r="H177" t="str">
            <v>---</v>
          </cell>
          <cell r="I177" t="str">
            <v>---</v>
          </cell>
          <cell r="J177" t="str">
            <v>---</v>
          </cell>
          <cell r="K177" t="str">
            <v>---</v>
          </cell>
          <cell r="L177" t="str">
            <v>---</v>
          </cell>
          <cell r="M177" t="str">
            <v>---</v>
          </cell>
          <cell r="N177" t="str">
            <v>---</v>
          </cell>
          <cell r="O177" t="str">
            <v>---</v>
          </cell>
          <cell r="P177" t="str">
            <v>---</v>
          </cell>
          <cell r="Q177" t="str">
            <v>---</v>
          </cell>
          <cell r="R177" t="str">
            <v>---</v>
          </cell>
          <cell r="S177" t="str">
            <v>---</v>
          </cell>
          <cell r="T177" t="str">
            <v>---</v>
          </cell>
        </row>
        <row r="178">
          <cell r="B178" t="str">
            <v>MKD</v>
          </cell>
          <cell r="C178" t="str">
            <v>Macedonia</v>
          </cell>
          <cell r="D178">
            <v>32996.400000000001</v>
          </cell>
          <cell r="E178" t="str">
            <v>---</v>
          </cell>
          <cell r="F178" t="str">
            <v>---</v>
          </cell>
          <cell r="G178" t="str">
            <v>---</v>
          </cell>
          <cell r="H178" t="str">
            <v>---</v>
          </cell>
          <cell r="I178" t="str">
            <v>---</v>
          </cell>
          <cell r="J178" t="str">
            <v>---</v>
          </cell>
          <cell r="K178" t="str">
            <v>---</v>
          </cell>
          <cell r="L178" t="str">
            <v>---</v>
          </cell>
          <cell r="M178" t="str">
            <v>---</v>
          </cell>
          <cell r="N178" t="str">
            <v>---</v>
          </cell>
          <cell r="O178" t="str">
            <v>---</v>
          </cell>
          <cell r="P178" t="str">
            <v>---</v>
          </cell>
          <cell r="Q178" t="str">
            <v>---</v>
          </cell>
          <cell r="R178" t="str">
            <v>---</v>
          </cell>
          <cell r="S178" t="str">
            <v>---</v>
          </cell>
          <cell r="T178" t="str">
            <v>---</v>
          </cell>
        </row>
        <row r="179">
          <cell r="B179" t="str">
            <v>TUR</v>
          </cell>
          <cell r="C179" t="str">
            <v>Turkey</v>
          </cell>
          <cell r="D179">
            <v>1947250</v>
          </cell>
          <cell r="E179" t="str">
            <v>---</v>
          </cell>
          <cell r="F179" t="str">
            <v>---</v>
          </cell>
          <cell r="G179" t="str">
            <v>---</v>
          </cell>
          <cell r="H179" t="str">
            <v>---</v>
          </cell>
          <cell r="I179" t="str">
            <v>---</v>
          </cell>
          <cell r="J179" t="str">
            <v>---</v>
          </cell>
          <cell r="K179" t="str">
            <v>---</v>
          </cell>
          <cell r="L179" t="str">
            <v>---</v>
          </cell>
          <cell r="M179" t="str">
            <v>---</v>
          </cell>
          <cell r="N179" t="str">
            <v>---</v>
          </cell>
          <cell r="O179" t="str">
            <v>---</v>
          </cell>
          <cell r="P179" t="str">
            <v>---</v>
          </cell>
          <cell r="Q179" t="str">
            <v>---</v>
          </cell>
          <cell r="R179" t="str">
            <v>---</v>
          </cell>
          <cell r="S179" t="str">
            <v>---</v>
          </cell>
          <cell r="T179" t="str">
            <v>---</v>
          </cell>
        </row>
        <row r="180">
          <cell r="B180" t="str">
            <v>ALB</v>
          </cell>
          <cell r="C180" t="str">
            <v>Albania</v>
          </cell>
          <cell r="D180">
            <v>40459.699999999997</v>
          </cell>
          <cell r="E180" t="str">
            <v>---</v>
          </cell>
          <cell r="F180" t="str">
            <v>---</v>
          </cell>
          <cell r="G180" t="str">
            <v>---</v>
          </cell>
          <cell r="H180" t="str">
            <v>---</v>
          </cell>
          <cell r="I180" t="str">
            <v>---</v>
          </cell>
          <cell r="J180" t="str">
            <v>---</v>
          </cell>
          <cell r="K180" t="str">
            <v>---</v>
          </cell>
          <cell r="L180" t="str">
            <v>---</v>
          </cell>
          <cell r="M180" t="str">
            <v>---</v>
          </cell>
          <cell r="N180" t="str">
            <v>---</v>
          </cell>
          <cell r="O180" t="str">
            <v>---</v>
          </cell>
          <cell r="P180" t="str">
            <v>---</v>
          </cell>
          <cell r="Q180" t="str">
            <v>---</v>
          </cell>
          <cell r="R180" t="str">
            <v>---</v>
          </cell>
          <cell r="S180" t="str">
            <v>---</v>
          </cell>
          <cell r="T180" t="str">
            <v>---</v>
          </cell>
        </row>
        <row r="181">
          <cell r="B181" t="str">
            <v>AND</v>
          </cell>
          <cell r="C181" t="str">
            <v>Andorra</v>
          </cell>
          <cell r="D181">
            <v>8381.65</v>
          </cell>
          <cell r="E181" t="str">
            <v>---</v>
          </cell>
          <cell r="F181" t="str">
            <v>---</v>
          </cell>
          <cell r="G181" t="str">
            <v>---</v>
          </cell>
          <cell r="H181" t="str">
            <v>---</v>
          </cell>
          <cell r="I181" t="str">
            <v>---</v>
          </cell>
          <cell r="J181" t="str">
            <v>---</v>
          </cell>
          <cell r="K181" t="str">
            <v>---</v>
          </cell>
          <cell r="L181" t="str">
            <v>---</v>
          </cell>
          <cell r="M181" t="str">
            <v>---</v>
          </cell>
          <cell r="N181" t="str">
            <v>---</v>
          </cell>
          <cell r="O181" t="str">
            <v>---</v>
          </cell>
          <cell r="P181" t="str">
            <v>---</v>
          </cell>
          <cell r="Q181" t="str">
            <v>---</v>
          </cell>
          <cell r="R181" t="str">
            <v>---</v>
          </cell>
          <cell r="S181" t="str">
            <v>---</v>
          </cell>
          <cell r="T181" t="str">
            <v>---</v>
          </cell>
        </row>
        <row r="182">
          <cell r="B182" t="str">
            <v>ARM</v>
          </cell>
          <cell r="C182" t="str">
            <v>Armenia</v>
          </cell>
          <cell r="D182">
            <v>22895.200000000001</v>
          </cell>
          <cell r="E182" t="str">
            <v>---</v>
          </cell>
          <cell r="F182" t="str">
            <v>---</v>
          </cell>
          <cell r="G182" t="str">
            <v>---</v>
          </cell>
          <cell r="H182" t="str">
            <v>---</v>
          </cell>
          <cell r="I182" t="str">
            <v>---</v>
          </cell>
          <cell r="J182" t="str">
            <v>---</v>
          </cell>
          <cell r="K182" t="str">
            <v>---</v>
          </cell>
          <cell r="L182" t="str">
            <v>---</v>
          </cell>
          <cell r="M182" t="str">
            <v>---</v>
          </cell>
          <cell r="N182" t="str">
            <v>---</v>
          </cell>
          <cell r="O182" t="str">
            <v>---</v>
          </cell>
          <cell r="P182" t="str">
            <v>---</v>
          </cell>
          <cell r="Q182" t="str">
            <v>---</v>
          </cell>
          <cell r="R182" t="str">
            <v>---</v>
          </cell>
          <cell r="S182" t="str">
            <v>---</v>
          </cell>
          <cell r="T182" t="str">
            <v>---</v>
          </cell>
        </row>
        <row r="183">
          <cell r="B183" t="str">
            <v>LTU</v>
          </cell>
          <cell r="C183" t="str">
            <v>Lithuania</v>
          </cell>
          <cell r="D183">
            <v>135614</v>
          </cell>
          <cell r="E183" t="str">
            <v>---</v>
          </cell>
          <cell r="F183" t="str">
            <v>---</v>
          </cell>
          <cell r="G183" t="str">
            <v>---</v>
          </cell>
          <cell r="H183" t="str">
            <v>---</v>
          </cell>
          <cell r="I183" t="str">
            <v>---</v>
          </cell>
          <cell r="J183" t="str">
            <v>---</v>
          </cell>
          <cell r="K183" t="str">
            <v>---</v>
          </cell>
          <cell r="L183" t="str">
            <v>---</v>
          </cell>
          <cell r="M183" t="str">
            <v>---</v>
          </cell>
          <cell r="N183" t="str">
            <v>---</v>
          </cell>
          <cell r="O183" t="str">
            <v>---</v>
          </cell>
          <cell r="P183" t="str">
            <v>---</v>
          </cell>
          <cell r="Q183" t="str">
            <v>---</v>
          </cell>
          <cell r="R183" t="str">
            <v>---</v>
          </cell>
          <cell r="S183" t="str">
            <v>---</v>
          </cell>
          <cell r="T183" t="str">
            <v>---</v>
          </cell>
        </row>
        <row r="184">
          <cell r="B184" t="str">
            <v>LUX</v>
          </cell>
          <cell r="C184" t="str">
            <v>Luxembourg</v>
          </cell>
          <cell r="D184">
            <v>201131</v>
          </cell>
          <cell r="E184" t="str">
            <v>---</v>
          </cell>
          <cell r="F184" t="str">
            <v>---</v>
          </cell>
          <cell r="G184" t="str">
            <v>---</v>
          </cell>
          <cell r="H184" t="str">
            <v>---</v>
          </cell>
          <cell r="I184" t="str">
            <v>---</v>
          </cell>
          <cell r="J184" t="str">
            <v>---</v>
          </cell>
          <cell r="K184" t="str">
            <v>---</v>
          </cell>
          <cell r="L184" t="str">
            <v>---</v>
          </cell>
          <cell r="M184" t="str">
            <v>---</v>
          </cell>
          <cell r="N184" t="str">
            <v>---</v>
          </cell>
          <cell r="O184" t="str">
            <v>---</v>
          </cell>
          <cell r="P184" t="str">
            <v>---</v>
          </cell>
          <cell r="Q184" t="str">
            <v>---</v>
          </cell>
          <cell r="R184" t="str">
            <v>---</v>
          </cell>
          <cell r="S184" t="str">
            <v>---</v>
          </cell>
          <cell r="T184" t="str">
            <v>---</v>
          </cell>
        </row>
        <row r="185">
          <cell r="B185" t="str">
            <v>IRL</v>
          </cell>
          <cell r="C185" t="str">
            <v>Ireland</v>
          </cell>
          <cell r="D185">
            <v>778822</v>
          </cell>
          <cell r="E185" t="str">
            <v>---</v>
          </cell>
          <cell r="F185" t="str">
            <v>---</v>
          </cell>
          <cell r="G185" t="str">
            <v>---</v>
          </cell>
          <cell r="H185" t="str">
            <v>---</v>
          </cell>
          <cell r="I185" t="str">
            <v>---</v>
          </cell>
          <cell r="J185" t="str">
            <v>---</v>
          </cell>
          <cell r="K185" t="str">
            <v>---</v>
          </cell>
          <cell r="L185" t="str">
            <v>---</v>
          </cell>
          <cell r="M185" t="str">
            <v>---</v>
          </cell>
          <cell r="N185" t="str">
            <v>---</v>
          </cell>
          <cell r="O185" t="str">
            <v>---</v>
          </cell>
          <cell r="P185" t="str">
            <v>---</v>
          </cell>
          <cell r="Q185" t="str">
            <v>---</v>
          </cell>
          <cell r="R185" t="str">
            <v>---</v>
          </cell>
          <cell r="S185" t="str">
            <v>---</v>
          </cell>
          <cell r="T185" t="str">
            <v>---</v>
          </cell>
        </row>
        <row r="186">
          <cell r="B186" t="str">
            <v>BIH</v>
          </cell>
          <cell r="C186" t="str">
            <v>Bosnia and Herzegovina</v>
          </cell>
          <cell r="D186">
            <v>30656.2</v>
          </cell>
          <cell r="E186" t="str">
            <v>---</v>
          </cell>
          <cell r="F186" t="str">
            <v>---</v>
          </cell>
          <cell r="G186" t="str">
            <v>---</v>
          </cell>
          <cell r="H186" t="str">
            <v>---</v>
          </cell>
          <cell r="I186" t="str">
            <v>---</v>
          </cell>
          <cell r="J186" t="str">
            <v>---</v>
          </cell>
          <cell r="K186" t="str">
            <v>---</v>
          </cell>
          <cell r="L186" t="str">
            <v>---</v>
          </cell>
          <cell r="M186" t="str">
            <v>---</v>
          </cell>
          <cell r="N186" t="str">
            <v>---</v>
          </cell>
          <cell r="O186" t="str">
            <v>---</v>
          </cell>
          <cell r="P186" t="str">
            <v>---</v>
          </cell>
          <cell r="Q186" t="str">
            <v>---</v>
          </cell>
          <cell r="R186" t="str">
            <v>---</v>
          </cell>
          <cell r="S186" t="str">
            <v>---</v>
          </cell>
          <cell r="T186" t="str">
            <v>---</v>
          </cell>
        </row>
        <row r="187">
          <cell r="B187" t="str">
            <v>FIN</v>
          </cell>
          <cell r="C187" t="str">
            <v>Finland</v>
          </cell>
          <cell r="D187">
            <v>965383</v>
          </cell>
          <cell r="E187" t="str">
            <v>---</v>
          </cell>
          <cell r="F187" t="str">
            <v>---</v>
          </cell>
          <cell r="G187" t="str">
            <v>---</v>
          </cell>
          <cell r="H187" t="str">
            <v>---</v>
          </cell>
          <cell r="I187" t="str">
            <v>---</v>
          </cell>
          <cell r="J187" t="str">
            <v>---</v>
          </cell>
          <cell r="K187" t="str">
            <v>---</v>
          </cell>
          <cell r="L187" t="str">
            <v>---</v>
          </cell>
          <cell r="M187" t="str">
            <v>---</v>
          </cell>
          <cell r="N187" t="str">
            <v>---</v>
          </cell>
          <cell r="O187" t="str">
            <v>---</v>
          </cell>
          <cell r="P187" t="str">
            <v>---</v>
          </cell>
          <cell r="Q187" t="str">
            <v>---</v>
          </cell>
          <cell r="R187" t="str">
            <v>---</v>
          </cell>
          <cell r="S187" t="str">
            <v>---</v>
          </cell>
          <cell r="T187" t="str">
            <v>---</v>
          </cell>
        </row>
        <row r="188">
          <cell r="B188" t="str">
            <v>AUT</v>
          </cell>
          <cell r="C188" t="str">
            <v>Austria</v>
          </cell>
          <cell r="D188">
            <v>1801470</v>
          </cell>
          <cell r="E188" t="str">
            <v>---</v>
          </cell>
          <cell r="F188" t="str">
            <v>---</v>
          </cell>
          <cell r="G188" t="str">
            <v>---</v>
          </cell>
          <cell r="H188" t="str">
            <v>---</v>
          </cell>
          <cell r="I188" t="str">
            <v>---</v>
          </cell>
          <cell r="J188" t="str">
            <v>---</v>
          </cell>
          <cell r="K188" t="str">
            <v>---</v>
          </cell>
          <cell r="L188" t="str">
            <v>---</v>
          </cell>
          <cell r="M188" t="str">
            <v>---</v>
          </cell>
          <cell r="N188" t="str">
            <v>---</v>
          </cell>
          <cell r="O188" t="str">
            <v>---</v>
          </cell>
          <cell r="P188" t="str">
            <v>---</v>
          </cell>
          <cell r="Q188" t="str">
            <v>---</v>
          </cell>
          <cell r="R188" t="str">
            <v>---</v>
          </cell>
          <cell r="S188" t="str">
            <v>---</v>
          </cell>
          <cell r="T188" t="str">
            <v>---</v>
          </cell>
        </row>
        <row r="189">
          <cell r="B189" t="str">
            <v>CYP</v>
          </cell>
          <cell r="C189" t="str">
            <v>Cyprus</v>
          </cell>
          <cell r="D189">
            <v>71610.5</v>
          </cell>
          <cell r="E189" t="str">
            <v>---</v>
          </cell>
          <cell r="F189" t="str">
            <v>---</v>
          </cell>
          <cell r="G189" t="str">
            <v>---</v>
          </cell>
          <cell r="H189" t="str">
            <v>---</v>
          </cell>
          <cell r="I189" t="str">
            <v>---</v>
          </cell>
          <cell r="J189" t="str">
            <v>---</v>
          </cell>
          <cell r="K189" t="str">
            <v>---</v>
          </cell>
          <cell r="L189" t="str">
            <v>---</v>
          </cell>
          <cell r="M189" t="str">
            <v>---</v>
          </cell>
          <cell r="N189" t="str">
            <v>---</v>
          </cell>
          <cell r="O189" t="str">
            <v>---</v>
          </cell>
          <cell r="P189" t="str">
            <v>---</v>
          </cell>
          <cell r="Q189" t="str">
            <v>---</v>
          </cell>
          <cell r="R189" t="str">
            <v>---</v>
          </cell>
          <cell r="S189" t="str">
            <v>---</v>
          </cell>
          <cell r="T189" t="str">
            <v>---</v>
          </cell>
        </row>
        <row r="190">
          <cell r="B190" t="str">
            <v>ESP</v>
          </cell>
          <cell r="C190" t="str">
            <v>Spain</v>
          </cell>
          <cell r="D190">
            <v>6233960</v>
          </cell>
          <cell r="E190" t="str">
            <v>---</v>
          </cell>
          <cell r="F190" t="str">
            <v>---</v>
          </cell>
          <cell r="G190" t="str">
            <v>---</v>
          </cell>
          <cell r="H190" t="str">
            <v>---</v>
          </cell>
          <cell r="I190" t="str">
            <v>---</v>
          </cell>
          <cell r="J190" t="str">
            <v>---</v>
          </cell>
          <cell r="K190" t="str">
            <v>---</v>
          </cell>
          <cell r="L190" t="str">
            <v>---</v>
          </cell>
          <cell r="M190" t="str">
            <v>---</v>
          </cell>
          <cell r="N190" t="str">
            <v>---</v>
          </cell>
          <cell r="O190" t="str">
            <v>---</v>
          </cell>
          <cell r="P190" t="str">
            <v>---</v>
          </cell>
          <cell r="Q190" t="str">
            <v>---</v>
          </cell>
          <cell r="R190" t="str">
            <v>---</v>
          </cell>
          <cell r="S190" t="str">
            <v>---</v>
          </cell>
          <cell r="T190" t="str">
            <v>---</v>
          </cell>
        </row>
        <row r="191">
          <cell r="B191" t="str">
            <v>CZE</v>
          </cell>
          <cell r="C191" t="str">
            <v>Czech Republic</v>
          </cell>
          <cell r="D191">
            <v>1007260</v>
          </cell>
          <cell r="E191" t="str">
            <v>---</v>
          </cell>
          <cell r="F191" t="str">
            <v>---</v>
          </cell>
          <cell r="G191" t="str">
            <v>---</v>
          </cell>
          <cell r="H191" t="str">
            <v>---</v>
          </cell>
          <cell r="I191" t="str">
            <v>---</v>
          </cell>
          <cell r="J191" t="str">
            <v>---</v>
          </cell>
          <cell r="K191" t="str">
            <v>---</v>
          </cell>
          <cell r="L191" t="str">
            <v>---</v>
          </cell>
          <cell r="M191" t="str">
            <v>---</v>
          </cell>
          <cell r="N191" t="str">
            <v>---</v>
          </cell>
          <cell r="O191" t="str">
            <v>---</v>
          </cell>
          <cell r="P191" t="str">
            <v>---</v>
          </cell>
          <cell r="Q191" t="str">
            <v>---</v>
          </cell>
          <cell r="R191" t="str">
            <v>---</v>
          </cell>
          <cell r="S191" t="str">
            <v>---</v>
          </cell>
          <cell r="T191" t="str">
            <v>---</v>
          </cell>
        </row>
        <row r="192">
          <cell r="B192" t="str">
            <v>EST</v>
          </cell>
          <cell r="C192" t="str">
            <v>Estonia</v>
          </cell>
          <cell r="D192">
            <v>79617.3</v>
          </cell>
          <cell r="E192" t="str">
            <v>---</v>
          </cell>
          <cell r="F192" t="str">
            <v>---</v>
          </cell>
          <cell r="G192" t="str">
            <v>---</v>
          </cell>
          <cell r="H192" t="str">
            <v>---</v>
          </cell>
          <cell r="I192" t="str">
            <v>---</v>
          </cell>
          <cell r="J192" t="str">
            <v>---</v>
          </cell>
          <cell r="K192" t="str">
            <v>---</v>
          </cell>
          <cell r="L192" t="str">
            <v>---</v>
          </cell>
          <cell r="M192" t="str">
            <v>---</v>
          </cell>
          <cell r="N192" t="str">
            <v>---</v>
          </cell>
          <cell r="O192" t="str">
            <v>---</v>
          </cell>
          <cell r="P192" t="str">
            <v>---</v>
          </cell>
          <cell r="Q192" t="str">
            <v>---</v>
          </cell>
          <cell r="R192" t="str">
            <v>---</v>
          </cell>
          <cell r="S192" t="str">
            <v>---</v>
          </cell>
          <cell r="T192" t="str">
            <v>---</v>
          </cell>
        </row>
        <row r="193">
          <cell r="B193" t="str">
            <v>DNK</v>
          </cell>
          <cell r="C193" t="str">
            <v>Denmark</v>
          </cell>
          <cell r="D193">
            <v>1346390</v>
          </cell>
          <cell r="E193" t="str">
            <v>---</v>
          </cell>
          <cell r="F193" t="str">
            <v>---</v>
          </cell>
          <cell r="G193" t="str">
            <v>---</v>
          </cell>
          <cell r="H193" t="str">
            <v>---</v>
          </cell>
          <cell r="I193" t="str">
            <v>---</v>
          </cell>
          <cell r="J193" t="str">
            <v>---</v>
          </cell>
          <cell r="K193" t="str">
            <v>---</v>
          </cell>
          <cell r="L193" t="str">
            <v>---</v>
          </cell>
          <cell r="M193" t="str">
            <v>---</v>
          </cell>
          <cell r="N193" t="str">
            <v>---</v>
          </cell>
          <cell r="O193" t="str">
            <v>---</v>
          </cell>
          <cell r="P193" t="str">
            <v>---</v>
          </cell>
          <cell r="Q193" t="str">
            <v>---</v>
          </cell>
          <cell r="R193" t="str">
            <v>---</v>
          </cell>
          <cell r="S193" t="str">
            <v>---</v>
          </cell>
          <cell r="T193" t="str">
            <v>---</v>
          </cell>
        </row>
        <row r="194">
          <cell r="B194" t="str">
            <v>DEU</v>
          </cell>
          <cell r="C194" t="str">
            <v>Germany</v>
          </cell>
          <cell r="D194">
            <v>15114900</v>
          </cell>
          <cell r="E194" t="str">
            <v>---</v>
          </cell>
          <cell r="F194" t="str">
            <v>---</v>
          </cell>
          <cell r="G194" t="str">
            <v>---</v>
          </cell>
          <cell r="H194" t="str">
            <v>---</v>
          </cell>
          <cell r="I194" t="str">
            <v>---</v>
          </cell>
          <cell r="J194" t="str">
            <v>---</v>
          </cell>
          <cell r="K194" t="str">
            <v>---</v>
          </cell>
          <cell r="L194" t="str">
            <v>---</v>
          </cell>
          <cell r="M194" t="str">
            <v>---</v>
          </cell>
          <cell r="N194" t="str">
            <v>---</v>
          </cell>
          <cell r="O194" t="str">
            <v>---</v>
          </cell>
          <cell r="P194" t="str">
            <v>---</v>
          </cell>
          <cell r="Q194" t="str">
            <v>---</v>
          </cell>
          <cell r="R194" t="str">
            <v>---</v>
          </cell>
          <cell r="S194" t="str">
            <v>---</v>
          </cell>
          <cell r="T194" t="str">
            <v>---</v>
          </cell>
        </row>
        <row r="195">
          <cell r="B195" t="str">
            <v>FRO</v>
          </cell>
          <cell r="C195" t="str">
            <v>Faroe Islands</v>
          </cell>
          <cell r="D195">
            <v>9272.3700000000008</v>
          </cell>
          <cell r="E195">
            <v>1.1299999999999999</v>
          </cell>
          <cell r="F195">
            <v>0.12</v>
          </cell>
          <cell r="G195" t="str">
            <v>---</v>
          </cell>
          <cell r="H195" t="str">
            <v>---</v>
          </cell>
          <cell r="I195">
            <v>0.12</v>
          </cell>
          <cell r="J195">
            <v>0</v>
          </cell>
          <cell r="K195">
            <v>0.64</v>
          </cell>
          <cell r="L195">
            <v>0.01</v>
          </cell>
          <cell r="M195">
            <v>147.43</v>
          </cell>
          <cell r="N195">
            <v>1.59</v>
          </cell>
          <cell r="O195">
            <v>199.02</v>
          </cell>
          <cell r="P195">
            <v>2.15</v>
          </cell>
          <cell r="Q195">
            <v>239.48</v>
          </cell>
          <cell r="R195">
            <v>2.58</v>
          </cell>
          <cell r="S195">
            <v>259.54000000000002</v>
          </cell>
          <cell r="T195">
            <v>2.8</v>
          </cell>
        </row>
        <row r="196">
          <cell r="B196" t="str">
            <v>FRA</v>
          </cell>
          <cell r="C196" t="str">
            <v>France</v>
          </cell>
          <cell r="D196">
            <v>10329400</v>
          </cell>
          <cell r="E196" t="str">
            <v>---</v>
          </cell>
          <cell r="F196" t="str">
            <v>---</v>
          </cell>
          <cell r="G196" t="str">
            <v>---</v>
          </cell>
          <cell r="H196" t="str">
            <v>---</v>
          </cell>
          <cell r="I196" t="str">
            <v>---</v>
          </cell>
          <cell r="J196" t="str">
            <v>---</v>
          </cell>
          <cell r="K196" t="str">
            <v>---</v>
          </cell>
          <cell r="L196" t="str">
            <v>---</v>
          </cell>
          <cell r="M196" t="str">
            <v>---</v>
          </cell>
          <cell r="N196" t="str">
            <v>---</v>
          </cell>
          <cell r="O196" t="str">
            <v>---</v>
          </cell>
          <cell r="P196" t="str">
            <v>---</v>
          </cell>
          <cell r="Q196" t="str">
            <v>---</v>
          </cell>
          <cell r="R196" t="str">
            <v>---</v>
          </cell>
          <cell r="S196" t="str">
            <v>---</v>
          </cell>
          <cell r="T196" t="str">
            <v>---</v>
          </cell>
        </row>
        <row r="197">
          <cell r="B197" t="str">
            <v>MLT</v>
          </cell>
          <cell r="C197" t="str">
            <v>Malta</v>
          </cell>
          <cell r="D197">
            <v>36990.199999999997</v>
          </cell>
          <cell r="E197" t="str">
            <v>---</v>
          </cell>
          <cell r="F197" t="str">
            <v>---</v>
          </cell>
          <cell r="G197" t="str">
            <v>---</v>
          </cell>
          <cell r="H197" t="str">
            <v>---</v>
          </cell>
          <cell r="I197" t="str">
            <v>---</v>
          </cell>
          <cell r="J197" t="str">
            <v>---</v>
          </cell>
          <cell r="K197" t="str">
            <v>---</v>
          </cell>
          <cell r="L197" t="str">
            <v>---</v>
          </cell>
          <cell r="M197" t="str">
            <v>---</v>
          </cell>
          <cell r="N197" t="str">
            <v>---</v>
          </cell>
          <cell r="O197" t="str">
            <v>---</v>
          </cell>
          <cell r="P197" t="str">
            <v>---</v>
          </cell>
          <cell r="Q197" t="str">
            <v>---</v>
          </cell>
          <cell r="R197" t="str">
            <v>---</v>
          </cell>
          <cell r="S197" t="str">
            <v>---</v>
          </cell>
          <cell r="T197" t="str">
            <v>---</v>
          </cell>
        </row>
        <row r="198">
          <cell r="B198" t="str">
            <v>GBR</v>
          </cell>
          <cell r="C198" t="str">
            <v>United Kingdom</v>
          </cell>
          <cell r="D198">
            <v>7806800</v>
          </cell>
          <cell r="E198" t="str">
            <v>---</v>
          </cell>
          <cell r="F198" t="str">
            <v>---</v>
          </cell>
          <cell r="G198" t="str">
            <v>---</v>
          </cell>
          <cell r="H198" t="str">
            <v>---</v>
          </cell>
          <cell r="I198" t="str">
            <v>---</v>
          </cell>
          <cell r="J198" t="str">
            <v>---</v>
          </cell>
          <cell r="K198" t="str">
            <v>---</v>
          </cell>
          <cell r="L198" t="str">
            <v>---</v>
          </cell>
          <cell r="M198" t="str">
            <v>---</v>
          </cell>
          <cell r="N198" t="str">
            <v>---</v>
          </cell>
          <cell r="O198" t="str">
            <v>---</v>
          </cell>
          <cell r="P198" t="str">
            <v>---</v>
          </cell>
          <cell r="Q198" t="str">
            <v>---</v>
          </cell>
          <cell r="R198" t="str">
            <v>---</v>
          </cell>
          <cell r="S198" t="str">
            <v>---</v>
          </cell>
          <cell r="T198" t="str">
            <v>---</v>
          </cell>
        </row>
        <row r="199">
          <cell r="B199" t="str">
            <v>BGR</v>
          </cell>
          <cell r="C199" t="str">
            <v>Bulgaria</v>
          </cell>
          <cell r="D199">
            <v>163822</v>
          </cell>
          <cell r="E199" t="str">
            <v>---</v>
          </cell>
          <cell r="F199" t="str">
            <v>---</v>
          </cell>
          <cell r="G199" t="str">
            <v>---</v>
          </cell>
          <cell r="H199" t="str">
            <v>---</v>
          </cell>
          <cell r="I199" t="str">
            <v>---</v>
          </cell>
          <cell r="J199" t="str">
            <v>---</v>
          </cell>
          <cell r="K199" t="str">
            <v>---</v>
          </cell>
          <cell r="L199" t="str">
            <v>---</v>
          </cell>
          <cell r="M199" t="str">
            <v>---</v>
          </cell>
          <cell r="N199" t="str">
            <v>---</v>
          </cell>
          <cell r="O199" t="str">
            <v>---</v>
          </cell>
          <cell r="P199" t="str">
            <v>---</v>
          </cell>
          <cell r="Q199" t="str">
            <v>---</v>
          </cell>
          <cell r="R199" t="str">
            <v>---</v>
          </cell>
          <cell r="S199" t="str">
            <v>---</v>
          </cell>
          <cell r="T199" t="str">
            <v>---</v>
          </cell>
        </row>
        <row r="200">
          <cell r="B200" t="str">
            <v>MCO</v>
          </cell>
          <cell r="C200" t="str">
            <v>Monaco</v>
          </cell>
          <cell r="D200">
            <v>20716.400000000001</v>
          </cell>
          <cell r="E200" t="str">
            <v>---</v>
          </cell>
          <cell r="F200" t="str">
            <v>---</v>
          </cell>
          <cell r="G200" t="str">
            <v>---</v>
          </cell>
          <cell r="H200" t="str">
            <v>---</v>
          </cell>
          <cell r="I200" t="str">
            <v>---</v>
          </cell>
          <cell r="J200" t="str">
            <v>---</v>
          </cell>
          <cell r="K200" t="str">
            <v>---</v>
          </cell>
          <cell r="L200" t="str">
            <v>---</v>
          </cell>
          <cell r="M200" t="str">
            <v>---</v>
          </cell>
          <cell r="N200" t="str">
            <v>---</v>
          </cell>
          <cell r="O200" t="str">
            <v>---</v>
          </cell>
          <cell r="P200" t="str">
            <v>---</v>
          </cell>
          <cell r="Q200" t="str">
            <v>---</v>
          </cell>
          <cell r="R200" t="str">
            <v>---</v>
          </cell>
          <cell r="S200" t="str">
            <v>---</v>
          </cell>
          <cell r="T200" t="str">
            <v>---</v>
          </cell>
        </row>
        <row r="201">
          <cell r="B201" t="str">
            <v>HRV</v>
          </cell>
          <cell r="C201" t="str">
            <v>Croatia</v>
          </cell>
          <cell r="D201">
            <v>188114</v>
          </cell>
          <cell r="E201" t="str">
            <v>---</v>
          </cell>
          <cell r="F201" t="str">
            <v>---</v>
          </cell>
          <cell r="G201" t="str">
            <v>---</v>
          </cell>
          <cell r="H201" t="str">
            <v>---</v>
          </cell>
          <cell r="I201" t="str">
            <v>---</v>
          </cell>
          <cell r="J201" t="str">
            <v>---</v>
          </cell>
          <cell r="K201" t="str">
            <v>---</v>
          </cell>
          <cell r="L201" t="str">
            <v>---</v>
          </cell>
          <cell r="M201" t="str">
            <v>---</v>
          </cell>
          <cell r="N201" t="str">
            <v>---</v>
          </cell>
          <cell r="O201" t="str">
            <v>---</v>
          </cell>
          <cell r="P201" t="str">
            <v>---</v>
          </cell>
          <cell r="Q201" t="str">
            <v>---</v>
          </cell>
          <cell r="R201" t="str">
            <v>---</v>
          </cell>
          <cell r="S201" t="str">
            <v>---</v>
          </cell>
          <cell r="T201" t="str">
            <v>---</v>
          </cell>
        </row>
        <row r="202">
          <cell r="B202" t="str">
            <v>BEL</v>
          </cell>
          <cell r="C202" t="str">
            <v>Belgium</v>
          </cell>
          <cell r="D202">
            <v>1980550</v>
          </cell>
          <cell r="E202" t="str">
            <v>---</v>
          </cell>
          <cell r="F202" t="str">
            <v>---</v>
          </cell>
          <cell r="G202" t="str">
            <v>---</v>
          </cell>
          <cell r="H202" t="str">
            <v>---</v>
          </cell>
          <cell r="I202" t="str">
            <v>---</v>
          </cell>
          <cell r="J202" t="str">
            <v>---</v>
          </cell>
          <cell r="K202" t="str">
            <v>---</v>
          </cell>
          <cell r="L202" t="str">
            <v>---</v>
          </cell>
          <cell r="M202" t="str">
            <v>---</v>
          </cell>
          <cell r="N202" t="str">
            <v>---</v>
          </cell>
          <cell r="O202" t="str">
            <v>---</v>
          </cell>
          <cell r="P202" t="str">
            <v>---</v>
          </cell>
          <cell r="Q202" t="str">
            <v>---</v>
          </cell>
          <cell r="R202" t="str">
            <v>---</v>
          </cell>
          <cell r="S202" t="str">
            <v>---</v>
          </cell>
          <cell r="T202" t="str">
            <v>---</v>
          </cell>
        </row>
        <row r="203">
          <cell r="B203" t="str">
            <v>SVK</v>
          </cell>
          <cell r="C203" t="str">
            <v>Slovakia</v>
          </cell>
          <cell r="D203">
            <v>414783</v>
          </cell>
          <cell r="E203" t="str">
            <v>---</v>
          </cell>
          <cell r="F203" t="str">
            <v>---</v>
          </cell>
          <cell r="G203" t="str">
            <v>---</v>
          </cell>
          <cell r="H203" t="str">
            <v>---</v>
          </cell>
          <cell r="I203" t="str">
            <v>---</v>
          </cell>
          <cell r="J203" t="str">
            <v>---</v>
          </cell>
          <cell r="K203" t="str">
            <v>---</v>
          </cell>
          <cell r="L203" t="str">
            <v>---</v>
          </cell>
          <cell r="M203" t="str">
            <v>---</v>
          </cell>
          <cell r="N203" t="str">
            <v>---</v>
          </cell>
          <cell r="O203" t="str">
            <v>---</v>
          </cell>
          <cell r="P203" t="str">
            <v>---</v>
          </cell>
          <cell r="Q203" t="str">
            <v>---</v>
          </cell>
          <cell r="R203" t="str">
            <v>---</v>
          </cell>
          <cell r="S203" t="str">
            <v>---</v>
          </cell>
          <cell r="T203" t="str">
            <v>---</v>
          </cell>
        </row>
        <row r="204">
          <cell r="B204" t="str">
            <v>SWE</v>
          </cell>
          <cell r="C204" t="str">
            <v>Sweden</v>
          </cell>
          <cell r="D204">
            <v>1747500</v>
          </cell>
          <cell r="E204" t="str">
            <v>---</v>
          </cell>
          <cell r="F204" t="str">
            <v>---</v>
          </cell>
          <cell r="G204" t="str">
            <v>---</v>
          </cell>
          <cell r="H204" t="str">
            <v>---</v>
          </cell>
          <cell r="I204" t="str">
            <v>---</v>
          </cell>
          <cell r="J204" t="str">
            <v>---</v>
          </cell>
          <cell r="K204" t="str">
            <v>---</v>
          </cell>
          <cell r="L204" t="str">
            <v>---</v>
          </cell>
          <cell r="M204" t="str">
            <v>---</v>
          </cell>
          <cell r="N204" t="str">
            <v>---</v>
          </cell>
          <cell r="O204" t="str">
            <v>---</v>
          </cell>
          <cell r="P204" t="str">
            <v>---</v>
          </cell>
          <cell r="Q204" t="str">
            <v>---</v>
          </cell>
          <cell r="R204" t="str">
            <v>---</v>
          </cell>
          <cell r="S204" t="str">
            <v>---</v>
          </cell>
          <cell r="T204" t="str">
            <v>---</v>
          </cell>
        </row>
        <row r="205">
          <cell r="B205" t="str">
            <v>GEO</v>
          </cell>
          <cell r="C205" t="str">
            <v>Georgia</v>
          </cell>
          <cell r="D205">
            <v>53823.5</v>
          </cell>
          <cell r="E205" t="str">
            <v>---</v>
          </cell>
          <cell r="F205" t="str">
            <v>---</v>
          </cell>
          <cell r="G205" t="str">
            <v>---</v>
          </cell>
          <cell r="H205" t="str">
            <v>---</v>
          </cell>
          <cell r="I205" t="str">
            <v>---</v>
          </cell>
          <cell r="J205" t="str">
            <v>---</v>
          </cell>
          <cell r="K205" t="str">
            <v>---</v>
          </cell>
          <cell r="L205" t="str">
            <v>---</v>
          </cell>
          <cell r="M205" t="str">
            <v>---</v>
          </cell>
          <cell r="N205" t="str">
            <v>---</v>
          </cell>
          <cell r="O205" t="str">
            <v>---</v>
          </cell>
          <cell r="P205" t="str">
            <v>---</v>
          </cell>
          <cell r="Q205" t="str">
            <v>---</v>
          </cell>
          <cell r="R205" t="str">
            <v>---</v>
          </cell>
          <cell r="S205" t="str">
            <v>---</v>
          </cell>
          <cell r="T205" t="str">
            <v>---</v>
          </cell>
        </row>
        <row r="206">
          <cell r="B206" t="str">
            <v>GIB</v>
          </cell>
          <cell r="C206" t="str">
            <v>Gibraltar</v>
          </cell>
          <cell r="D206">
            <v>4042.19</v>
          </cell>
          <cell r="E206" t="str">
            <v>---</v>
          </cell>
          <cell r="F206" t="str">
            <v>---</v>
          </cell>
          <cell r="G206" t="str">
            <v>---</v>
          </cell>
          <cell r="H206" t="str">
            <v>---</v>
          </cell>
          <cell r="I206" t="str">
            <v>---</v>
          </cell>
          <cell r="J206" t="str">
            <v>---</v>
          </cell>
          <cell r="K206" t="str">
            <v>---</v>
          </cell>
          <cell r="L206" t="str">
            <v>---</v>
          </cell>
          <cell r="M206" t="str">
            <v>---</v>
          </cell>
          <cell r="N206" t="str">
            <v>---</v>
          </cell>
          <cell r="O206" t="str">
            <v>---</v>
          </cell>
          <cell r="P206" t="str">
            <v>---</v>
          </cell>
          <cell r="Q206" t="str">
            <v>---</v>
          </cell>
          <cell r="R206" t="str">
            <v>---</v>
          </cell>
          <cell r="S206" t="str">
            <v>---</v>
          </cell>
          <cell r="T206" t="str">
            <v>---</v>
          </cell>
        </row>
        <row r="207">
          <cell r="B207" t="str">
            <v>ISL</v>
          </cell>
          <cell r="C207" t="str">
            <v>Iceland</v>
          </cell>
          <cell r="D207">
            <v>57291.7</v>
          </cell>
          <cell r="E207" t="str">
            <v>---</v>
          </cell>
          <cell r="F207" t="str">
            <v>---</v>
          </cell>
          <cell r="G207" t="str">
            <v>---</v>
          </cell>
          <cell r="H207" t="str">
            <v>---</v>
          </cell>
          <cell r="I207" t="str">
            <v>---</v>
          </cell>
          <cell r="J207" t="str">
            <v>---</v>
          </cell>
          <cell r="K207" t="str">
            <v>---</v>
          </cell>
          <cell r="L207" t="str">
            <v>---</v>
          </cell>
          <cell r="M207" t="str">
            <v>---</v>
          </cell>
          <cell r="N207" t="str">
            <v>---</v>
          </cell>
          <cell r="O207" t="str">
            <v>---</v>
          </cell>
          <cell r="P207" t="str">
            <v>---</v>
          </cell>
          <cell r="Q207" t="str">
            <v>---</v>
          </cell>
          <cell r="R207" t="str">
            <v>---</v>
          </cell>
          <cell r="S207" t="str">
            <v>---</v>
          </cell>
          <cell r="T207" t="str">
            <v>---</v>
          </cell>
        </row>
        <row r="208">
          <cell r="B208" t="str">
            <v>HUN</v>
          </cell>
          <cell r="C208" t="str">
            <v>Hungary</v>
          </cell>
          <cell r="D208">
            <v>562480</v>
          </cell>
          <cell r="E208" t="str">
            <v>---</v>
          </cell>
          <cell r="F208" t="str">
            <v>---</v>
          </cell>
          <cell r="G208" t="str">
            <v>---</v>
          </cell>
          <cell r="H208" t="str">
            <v>---</v>
          </cell>
          <cell r="I208" t="str">
            <v>---</v>
          </cell>
          <cell r="J208" t="str">
            <v>---</v>
          </cell>
          <cell r="K208" t="str">
            <v>---</v>
          </cell>
          <cell r="L208" t="str">
            <v>---</v>
          </cell>
          <cell r="M208" t="str">
            <v>---</v>
          </cell>
          <cell r="N208" t="str">
            <v>---</v>
          </cell>
          <cell r="O208" t="str">
            <v>---</v>
          </cell>
          <cell r="P208" t="str">
            <v>---</v>
          </cell>
          <cell r="Q208" t="str">
            <v>---</v>
          </cell>
          <cell r="R208" t="str">
            <v>---</v>
          </cell>
          <cell r="S208" t="str">
            <v>---</v>
          </cell>
          <cell r="T208" t="str">
            <v>---</v>
          </cell>
        </row>
        <row r="209">
          <cell r="B209" t="str">
            <v>SMR</v>
          </cell>
          <cell r="C209" t="str">
            <v>San Marino</v>
          </cell>
          <cell r="D209">
            <v>4049.35</v>
          </cell>
          <cell r="E209" t="str">
            <v>---</v>
          </cell>
          <cell r="F209" t="str">
            <v>---</v>
          </cell>
          <cell r="G209" t="str">
            <v>---</v>
          </cell>
          <cell r="H209" t="str">
            <v>---</v>
          </cell>
          <cell r="I209" t="str">
            <v>---</v>
          </cell>
          <cell r="J209" t="str">
            <v>---</v>
          </cell>
          <cell r="K209" t="str">
            <v>---</v>
          </cell>
          <cell r="L209" t="str">
            <v>---</v>
          </cell>
          <cell r="M209" t="str">
            <v>---</v>
          </cell>
          <cell r="N209" t="str">
            <v>---</v>
          </cell>
          <cell r="O209" t="str">
            <v>---</v>
          </cell>
          <cell r="P209" t="str">
            <v>---</v>
          </cell>
          <cell r="Q209" t="str">
            <v>---</v>
          </cell>
          <cell r="R209" t="str">
            <v>---</v>
          </cell>
          <cell r="S209" t="str">
            <v>---</v>
          </cell>
          <cell r="T209" t="str">
            <v>---</v>
          </cell>
        </row>
        <row r="210">
          <cell r="B210" t="str">
            <v>POL</v>
          </cell>
          <cell r="C210" t="str">
            <v>Poland</v>
          </cell>
          <cell r="D210">
            <v>1614720</v>
          </cell>
          <cell r="E210" t="str">
            <v>---</v>
          </cell>
          <cell r="F210" t="str">
            <v>---</v>
          </cell>
          <cell r="G210" t="str">
            <v>---</v>
          </cell>
          <cell r="H210" t="str">
            <v>---</v>
          </cell>
          <cell r="I210" t="str">
            <v>---</v>
          </cell>
          <cell r="J210" t="str">
            <v>---</v>
          </cell>
          <cell r="K210" t="str">
            <v>---</v>
          </cell>
          <cell r="L210" t="str">
            <v>---</v>
          </cell>
          <cell r="M210" t="str">
            <v>---</v>
          </cell>
          <cell r="N210" t="str">
            <v>---</v>
          </cell>
          <cell r="O210" t="str">
            <v>---</v>
          </cell>
          <cell r="P210" t="str">
            <v>---</v>
          </cell>
          <cell r="Q210" t="str">
            <v>---</v>
          </cell>
          <cell r="R210" t="str">
            <v>---</v>
          </cell>
          <cell r="S210" t="str">
            <v>---</v>
          </cell>
          <cell r="T210" t="str">
            <v>---</v>
          </cell>
        </row>
        <row r="211">
          <cell r="B211" t="str">
            <v>SRB</v>
          </cell>
          <cell r="C211" t="str">
            <v>Serbia</v>
          </cell>
          <cell r="D211">
            <v>57317.2</v>
          </cell>
          <cell r="E211" t="str">
            <v>---</v>
          </cell>
          <cell r="F211" t="str">
            <v>---</v>
          </cell>
          <cell r="G211" t="str">
            <v>---</v>
          </cell>
          <cell r="H211" t="str">
            <v>---</v>
          </cell>
          <cell r="I211" t="str">
            <v>---</v>
          </cell>
          <cell r="J211" t="str">
            <v>---</v>
          </cell>
          <cell r="K211" t="str">
            <v>---</v>
          </cell>
          <cell r="L211" t="str">
            <v>---</v>
          </cell>
          <cell r="M211" t="str">
            <v>---</v>
          </cell>
          <cell r="N211" t="str">
            <v>---</v>
          </cell>
          <cell r="O211" t="str">
            <v>---</v>
          </cell>
          <cell r="P211" t="str">
            <v>---</v>
          </cell>
          <cell r="Q211" t="str">
            <v>---</v>
          </cell>
          <cell r="R211" t="str">
            <v>---</v>
          </cell>
          <cell r="S211" t="str">
            <v>---</v>
          </cell>
          <cell r="T211" t="str">
            <v>---</v>
          </cell>
        </row>
        <row r="212">
          <cell r="B212" t="str">
            <v>UKR</v>
          </cell>
          <cell r="C212" t="str">
            <v>Ukraine</v>
          </cell>
          <cell r="D212">
            <v>676834</v>
          </cell>
          <cell r="E212" t="str">
            <v>---</v>
          </cell>
          <cell r="F212" t="str">
            <v>---</v>
          </cell>
          <cell r="G212" t="str">
            <v>---</v>
          </cell>
          <cell r="H212" t="str">
            <v>---</v>
          </cell>
          <cell r="I212" t="str">
            <v>---</v>
          </cell>
          <cell r="J212" t="str">
            <v>---</v>
          </cell>
          <cell r="K212" t="str">
            <v>---</v>
          </cell>
          <cell r="L212" t="str">
            <v>---</v>
          </cell>
          <cell r="M212" t="str">
            <v>---</v>
          </cell>
          <cell r="N212" t="str">
            <v>---</v>
          </cell>
          <cell r="O212" t="str">
            <v>---</v>
          </cell>
          <cell r="P212" t="str">
            <v>---</v>
          </cell>
          <cell r="Q212" t="str">
            <v>---</v>
          </cell>
          <cell r="R212" t="str">
            <v>---</v>
          </cell>
          <cell r="S212" t="str">
            <v>---</v>
          </cell>
          <cell r="T212" t="str">
            <v>---</v>
          </cell>
        </row>
        <row r="213">
          <cell r="B213" t="str">
            <v>NLD</v>
          </cell>
          <cell r="C213" t="str">
            <v>Netherlands</v>
          </cell>
          <cell r="D213">
            <v>3410960</v>
          </cell>
          <cell r="E213" t="str">
            <v>---</v>
          </cell>
          <cell r="F213" t="str">
            <v>---</v>
          </cell>
          <cell r="G213" t="str">
            <v>---</v>
          </cell>
          <cell r="H213" t="str">
            <v>---</v>
          </cell>
          <cell r="I213" t="str">
            <v>---</v>
          </cell>
          <cell r="J213" t="str">
            <v>---</v>
          </cell>
          <cell r="K213" t="str">
            <v>---</v>
          </cell>
          <cell r="L213" t="str">
            <v>---</v>
          </cell>
          <cell r="M213" t="str">
            <v>---</v>
          </cell>
          <cell r="N213" t="str">
            <v>---</v>
          </cell>
          <cell r="O213" t="str">
            <v>---</v>
          </cell>
          <cell r="P213" t="str">
            <v>---</v>
          </cell>
          <cell r="Q213" t="str">
            <v>---</v>
          </cell>
          <cell r="R213" t="str">
            <v>---</v>
          </cell>
          <cell r="S213" t="str">
            <v>---</v>
          </cell>
          <cell r="T213" t="str">
            <v>---</v>
          </cell>
        </row>
        <row r="214">
          <cell r="B214" t="str">
            <v>BLR</v>
          </cell>
          <cell r="C214" t="str">
            <v>Belarus</v>
          </cell>
          <cell r="D214">
            <v>229400</v>
          </cell>
          <cell r="E214" t="str">
            <v>---</v>
          </cell>
          <cell r="F214" t="str">
            <v>---</v>
          </cell>
          <cell r="G214" t="str">
            <v>---</v>
          </cell>
          <cell r="H214" t="str">
            <v>---</v>
          </cell>
          <cell r="I214" t="str">
            <v>---</v>
          </cell>
          <cell r="J214" t="str">
            <v>---</v>
          </cell>
          <cell r="K214" t="str">
            <v>---</v>
          </cell>
          <cell r="L214" t="str">
            <v>---</v>
          </cell>
          <cell r="M214" t="str">
            <v>---</v>
          </cell>
          <cell r="N214" t="str">
            <v>---</v>
          </cell>
          <cell r="O214" t="str">
            <v>---</v>
          </cell>
          <cell r="P214" t="str">
            <v>---</v>
          </cell>
          <cell r="Q214" t="str">
            <v>---</v>
          </cell>
          <cell r="R214" t="str">
            <v>---</v>
          </cell>
          <cell r="S214" t="str">
            <v>---</v>
          </cell>
          <cell r="T214" t="str">
            <v>---</v>
          </cell>
        </row>
        <row r="215">
          <cell r="B215" t="str">
            <v>ROU</v>
          </cell>
          <cell r="C215" t="str">
            <v>Romania</v>
          </cell>
          <cell r="D215">
            <v>555697</v>
          </cell>
          <cell r="E215" t="str">
            <v>---</v>
          </cell>
          <cell r="F215" t="str">
            <v>---</v>
          </cell>
          <cell r="G215" t="str">
            <v>---</v>
          </cell>
          <cell r="H215" t="str">
            <v>---</v>
          </cell>
          <cell r="I215" t="str">
            <v>---</v>
          </cell>
          <cell r="J215" t="str">
            <v>---</v>
          </cell>
          <cell r="K215" t="str">
            <v>---</v>
          </cell>
          <cell r="L215" t="str">
            <v>---</v>
          </cell>
          <cell r="M215" t="str">
            <v>---</v>
          </cell>
          <cell r="N215" t="str">
            <v>---</v>
          </cell>
          <cell r="O215" t="str">
            <v>---</v>
          </cell>
          <cell r="P215" t="str">
            <v>---</v>
          </cell>
          <cell r="Q215" t="str">
            <v>---</v>
          </cell>
          <cell r="R215" t="str">
            <v>---</v>
          </cell>
          <cell r="S215" t="str">
            <v>---</v>
          </cell>
          <cell r="T215" t="str">
            <v>---</v>
          </cell>
        </row>
        <row r="216">
          <cell r="B216" t="str">
            <v>ITA</v>
          </cell>
          <cell r="C216" t="str">
            <v>Italy</v>
          </cell>
          <cell r="D216">
            <v>8604330</v>
          </cell>
          <cell r="E216" t="str">
            <v>---</v>
          </cell>
          <cell r="F216" t="str">
            <v>---</v>
          </cell>
          <cell r="G216" t="str">
            <v>---</v>
          </cell>
          <cell r="H216" t="str">
            <v>---</v>
          </cell>
          <cell r="I216" t="str">
            <v>---</v>
          </cell>
          <cell r="J216" t="str">
            <v>---</v>
          </cell>
          <cell r="K216" t="str">
            <v>---</v>
          </cell>
          <cell r="L216" t="str">
            <v>---</v>
          </cell>
          <cell r="M216" t="str">
            <v>---</v>
          </cell>
          <cell r="N216" t="str">
            <v>---</v>
          </cell>
          <cell r="O216" t="str">
            <v>---</v>
          </cell>
          <cell r="P216" t="str">
            <v>---</v>
          </cell>
          <cell r="Q216" t="str">
            <v>---</v>
          </cell>
          <cell r="R216" t="str">
            <v>---</v>
          </cell>
          <cell r="S216" t="str">
            <v>---</v>
          </cell>
          <cell r="T216" t="str">
            <v>---</v>
          </cell>
        </row>
        <row r="217">
          <cell r="B217" t="str">
            <v>SVN</v>
          </cell>
          <cell r="C217" t="str">
            <v>Slovenia</v>
          </cell>
          <cell r="D217">
            <v>139900</v>
          </cell>
          <cell r="E217" t="str">
            <v>---</v>
          </cell>
          <cell r="F217" t="str">
            <v>---</v>
          </cell>
          <cell r="G217" t="str">
            <v>---</v>
          </cell>
          <cell r="H217" t="str">
            <v>---</v>
          </cell>
          <cell r="I217" t="str">
            <v>---</v>
          </cell>
          <cell r="J217" t="str">
            <v>---</v>
          </cell>
          <cell r="K217" t="str">
            <v>---</v>
          </cell>
          <cell r="L217" t="str">
            <v>---</v>
          </cell>
          <cell r="M217" t="str">
            <v>---</v>
          </cell>
          <cell r="N217" t="str">
            <v>---</v>
          </cell>
          <cell r="O217" t="str">
            <v>---</v>
          </cell>
          <cell r="P217" t="str">
            <v>---</v>
          </cell>
          <cell r="Q217" t="str">
            <v>---</v>
          </cell>
          <cell r="R217" t="str">
            <v>---</v>
          </cell>
          <cell r="S217" t="str">
            <v>---</v>
          </cell>
          <cell r="T217" t="str">
            <v>---</v>
          </cell>
        </row>
        <row r="218">
          <cell r="B218" t="str">
            <v>NOR</v>
          </cell>
          <cell r="C218" t="str">
            <v>Norway</v>
          </cell>
          <cell r="D218">
            <v>1933680</v>
          </cell>
          <cell r="E218" t="str">
            <v>---</v>
          </cell>
          <cell r="F218" t="str">
            <v>---</v>
          </cell>
          <cell r="G218" t="str">
            <v>---</v>
          </cell>
          <cell r="H218" t="str">
            <v>---</v>
          </cell>
          <cell r="I218" t="str">
            <v>---</v>
          </cell>
          <cell r="J218" t="str">
            <v>---</v>
          </cell>
          <cell r="K218" t="str">
            <v>---</v>
          </cell>
          <cell r="L218" t="str">
            <v>---</v>
          </cell>
          <cell r="M218" t="str">
            <v>---</v>
          </cell>
          <cell r="N218" t="str">
            <v>---</v>
          </cell>
          <cell r="O218" t="str">
            <v>---</v>
          </cell>
          <cell r="P218" t="str">
            <v>---</v>
          </cell>
          <cell r="Q218" t="str">
            <v>---</v>
          </cell>
          <cell r="R218" t="str">
            <v>---</v>
          </cell>
          <cell r="S218" t="str">
            <v>---</v>
          </cell>
          <cell r="T218" t="str">
            <v>---</v>
          </cell>
        </row>
        <row r="219">
          <cell r="B219" t="str">
            <v>GRC</v>
          </cell>
          <cell r="C219" t="str">
            <v>Greece</v>
          </cell>
          <cell r="D219">
            <v>1181280</v>
          </cell>
          <cell r="E219" t="str">
            <v>---</v>
          </cell>
          <cell r="F219" t="str">
            <v>---</v>
          </cell>
          <cell r="G219" t="str">
            <v>---</v>
          </cell>
          <cell r="H219" t="str">
            <v>---</v>
          </cell>
          <cell r="I219" t="str">
            <v>---</v>
          </cell>
          <cell r="J219" t="str">
            <v>---</v>
          </cell>
          <cell r="K219" t="str">
            <v>---</v>
          </cell>
          <cell r="L219" t="str">
            <v>---</v>
          </cell>
          <cell r="M219" t="str">
            <v>---</v>
          </cell>
          <cell r="N219" t="str">
            <v>---</v>
          </cell>
          <cell r="O219" t="str">
            <v>---</v>
          </cell>
          <cell r="P219" t="str">
            <v>---</v>
          </cell>
          <cell r="Q219" t="str">
            <v>---</v>
          </cell>
          <cell r="R219" t="str">
            <v>---</v>
          </cell>
          <cell r="S219" t="str">
            <v>---</v>
          </cell>
          <cell r="T219" t="str">
            <v>---</v>
          </cell>
        </row>
        <row r="220">
          <cell r="B220" t="str">
            <v>MNE</v>
          </cell>
          <cell r="C220" t="str">
            <v>Montenegro</v>
          </cell>
          <cell r="D220">
            <v>8892.93</v>
          </cell>
          <cell r="E220" t="str">
            <v>---</v>
          </cell>
          <cell r="F220" t="str">
            <v>---</v>
          </cell>
          <cell r="G220" t="str">
            <v>---</v>
          </cell>
          <cell r="H220" t="str">
            <v>---</v>
          </cell>
          <cell r="I220" t="str">
            <v>---</v>
          </cell>
          <cell r="J220" t="str">
            <v>---</v>
          </cell>
          <cell r="K220" t="str">
            <v>---</v>
          </cell>
          <cell r="L220" t="str">
            <v>---</v>
          </cell>
          <cell r="M220" t="str">
            <v>---</v>
          </cell>
          <cell r="N220" t="str">
            <v>---</v>
          </cell>
          <cell r="O220" t="str">
            <v>---</v>
          </cell>
          <cell r="P220" t="str">
            <v>---</v>
          </cell>
          <cell r="Q220" t="str">
            <v>---</v>
          </cell>
          <cell r="R220" t="str">
            <v>---</v>
          </cell>
          <cell r="S220" t="str">
            <v>---</v>
          </cell>
          <cell r="T220" t="str">
            <v>---</v>
          </cell>
        </row>
        <row r="221">
          <cell r="B221" t="str">
            <v>ISR</v>
          </cell>
          <cell r="C221" t="str">
            <v>Israel</v>
          </cell>
          <cell r="D221">
            <v>853829</v>
          </cell>
          <cell r="E221" t="str">
            <v>---</v>
          </cell>
          <cell r="F221" t="str">
            <v>---</v>
          </cell>
          <cell r="G221" t="str">
            <v>---</v>
          </cell>
          <cell r="H221" t="str">
            <v>---</v>
          </cell>
          <cell r="I221" t="str">
            <v>---</v>
          </cell>
          <cell r="J221" t="str">
            <v>---</v>
          </cell>
          <cell r="K221" t="str">
            <v>---</v>
          </cell>
          <cell r="L221" t="str">
            <v>---</v>
          </cell>
          <cell r="M221" t="str">
            <v>---</v>
          </cell>
          <cell r="N221" t="str">
            <v>---</v>
          </cell>
          <cell r="O221" t="str">
            <v>---</v>
          </cell>
          <cell r="P221" t="str">
            <v>---</v>
          </cell>
          <cell r="Q221" t="str">
            <v>---</v>
          </cell>
          <cell r="R221" t="str">
            <v>---</v>
          </cell>
          <cell r="S221" t="str">
            <v>---</v>
          </cell>
          <cell r="T221" t="str">
            <v>---</v>
          </cell>
        </row>
        <row r="222">
          <cell r="B222" t="str">
            <v>LIE</v>
          </cell>
          <cell r="C222" t="str">
            <v>Liechtenstein</v>
          </cell>
          <cell r="D222">
            <v>18837.099999999999</v>
          </cell>
          <cell r="E222" t="str">
            <v>---</v>
          </cell>
          <cell r="F222" t="str">
            <v>---</v>
          </cell>
          <cell r="G222" t="str">
            <v>---</v>
          </cell>
          <cell r="H222" t="str">
            <v>---</v>
          </cell>
          <cell r="I222" t="str">
            <v>---</v>
          </cell>
          <cell r="J222" t="str">
            <v>---</v>
          </cell>
          <cell r="K222" t="str">
            <v>---</v>
          </cell>
          <cell r="L222" t="str">
            <v>---</v>
          </cell>
          <cell r="M222" t="str">
            <v>---</v>
          </cell>
          <cell r="N222" t="str">
            <v>---</v>
          </cell>
          <cell r="O222" t="str">
            <v>---</v>
          </cell>
          <cell r="P222" t="str">
            <v>---</v>
          </cell>
          <cell r="Q222" t="str">
            <v>---</v>
          </cell>
          <cell r="R222" t="str">
            <v>---</v>
          </cell>
          <cell r="S222" t="str">
            <v>---</v>
          </cell>
          <cell r="T222" t="str">
            <v>---</v>
          </cell>
        </row>
      </sheetData>
      <sheetData sheetId="3">
        <row r="7">
          <cell r="B7" t="str">
            <v>AFG</v>
          </cell>
          <cell r="C7" t="str">
            <v>Afghanistan</v>
          </cell>
          <cell r="D7">
            <v>60187.9</v>
          </cell>
          <cell r="E7" t="str">
            <v>---</v>
          </cell>
          <cell r="F7" t="str">
            <v>---</v>
          </cell>
          <cell r="G7" t="str">
            <v>---</v>
          </cell>
          <cell r="H7" t="str">
            <v>---</v>
          </cell>
          <cell r="I7" t="str">
            <v>---</v>
          </cell>
          <cell r="J7" t="str">
            <v>---</v>
          </cell>
          <cell r="K7" t="str">
            <v>---</v>
          </cell>
          <cell r="L7" t="str">
            <v>---</v>
          </cell>
          <cell r="M7" t="str">
            <v>---</v>
          </cell>
          <cell r="N7" t="str">
            <v>---</v>
          </cell>
          <cell r="O7" t="str">
            <v>---</v>
          </cell>
          <cell r="P7" t="str">
            <v>---</v>
          </cell>
          <cell r="Q7" t="str">
            <v>---</v>
          </cell>
          <cell r="R7" t="str">
            <v>---</v>
          </cell>
          <cell r="S7" t="str">
            <v>---</v>
          </cell>
          <cell r="T7" t="str">
            <v>---</v>
          </cell>
        </row>
        <row r="8">
          <cell r="B8" t="str">
            <v>AUS</v>
          </cell>
          <cell r="C8" t="str">
            <v>Australia</v>
          </cell>
          <cell r="D8">
            <v>6616530</v>
          </cell>
          <cell r="E8">
            <v>1076.23</v>
          </cell>
          <cell r="F8">
            <v>0.16</v>
          </cell>
          <cell r="G8">
            <v>3355.6</v>
          </cell>
          <cell r="H8">
            <v>0.05</v>
          </cell>
          <cell r="I8">
            <v>3917.02</v>
          </cell>
          <cell r="J8">
            <v>0.06</v>
          </cell>
          <cell r="K8">
            <v>4610.1000000000004</v>
          </cell>
          <cell r="L8">
            <v>7.0000000000000007E-2</v>
          </cell>
          <cell r="M8">
            <v>4613.3500000000004</v>
          </cell>
          <cell r="N8">
            <v>7.0000000000000007E-2</v>
          </cell>
          <cell r="O8">
            <v>4618.76</v>
          </cell>
          <cell r="P8">
            <v>7.0000000000000007E-2</v>
          </cell>
          <cell r="Q8">
            <v>4629.58</v>
          </cell>
          <cell r="R8">
            <v>7.0000000000000007E-2</v>
          </cell>
          <cell r="S8">
            <v>4640.3999999999996</v>
          </cell>
          <cell r="T8">
            <v>7.0000000000000007E-2</v>
          </cell>
        </row>
        <row r="9">
          <cell r="B9" t="str">
            <v>BGD</v>
          </cell>
          <cell r="C9" t="str">
            <v>Bangladesh</v>
          </cell>
          <cell r="D9">
            <v>381432</v>
          </cell>
          <cell r="E9">
            <v>23.35</v>
          </cell>
          <cell r="F9">
            <v>0.06</v>
          </cell>
          <cell r="G9">
            <v>147.65</v>
          </cell>
          <cell r="H9">
            <v>0.04</v>
          </cell>
          <cell r="I9">
            <v>247.68</v>
          </cell>
          <cell r="J9">
            <v>0.06</v>
          </cell>
          <cell r="K9">
            <v>305.42</v>
          </cell>
          <cell r="L9">
            <v>0.08</v>
          </cell>
          <cell r="M9">
            <v>369.31</v>
          </cell>
          <cell r="N9">
            <v>0.1</v>
          </cell>
          <cell r="O9">
            <v>433.09</v>
          </cell>
          <cell r="P9">
            <v>0.11</v>
          </cell>
          <cell r="Q9">
            <v>461.97</v>
          </cell>
          <cell r="R9">
            <v>0.12</v>
          </cell>
          <cell r="S9">
            <v>490.85</v>
          </cell>
          <cell r="T9">
            <v>0.13</v>
          </cell>
        </row>
        <row r="10">
          <cell r="B10" t="str">
            <v>BRN</v>
          </cell>
          <cell r="C10" t="str">
            <v>Brunei</v>
          </cell>
          <cell r="D10">
            <v>71236.5</v>
          </cell>
          <cell r="E10" t="str">
            <v>---</v>
          </cell>
          <cell r="F10" t="str">
            <v>---</v>
          </cell>
          <cell r="G10" t="str">
            <v>---</v>
          </cell>
          <cell r="H10" t="str">
            <v>---</v>
          </cell>
          <cell r="I10" t="str">
            <v>---</v>
          </cell>
          <cell r="J10" t="str">
            <v>---</v>
          </cell>
          <cell r="K10" t="str">
            <v>---</v>
          </cell>
          <cell r="L10" t="str">
            <v>---</v>
          </cell>
          <cell r="M10" t="str">
            <v>---</v>
          </cell>
          <cell r="N10" t="str">
            <v>---</v>
          </cell>
          <cell r="O10" t="str">
            <v>---</v>
          </cell>
          <cell r="P10" t="str">
            <v>---</v>
          </cell>
          <cell r="Q10" t="str">
            <v>---</v>
          </cell>
          <cell r="R10" t="str">
            <v>---</v>
          </cell>
          <cell r="S10" t="str">
            <v>---</v>
          </cell>
          <cell r="T10" t="str">
            <v>---</v>
          </cell>
        </row>
        <row r="11">
          <cell r="B11" t="str">
            <v>BTN</v>
          </cell>
          <cell r="C11" t="str">
            <v>Bhutan</v>
          </cell>
          <cell r="D11">
            <v>11083.7</v>
          </cell>
          <cell r="E11" t="str">
            <v>---</v>
          </cell>
          <cell r="F11" t="str">
            <v>---</v>
          </cell>
          <cell r="G11" t="str">
            <v>---</v>
          </cell>
          <cell r="H11" t="str">
            <v>---</v>
          </cell>
          <cell r="I11" t="str">
            <v>---</v>
          </cell>
          <cell r="J11" t="str">
            <v>---</v>
          </cell>
          <cell r="K11" t="str">
            <v>---</v>
          </cell>
          <cell r="L11" t="str">
            <v>---</v>
          </cell>
          <cell r="M11" t="str">
            <v>---</v>
          </cell>
          <cell r="N11" t="str">
            <v>---</v>
          </cell>
          <cell r="O11" t="str">
            <v>---</v>
          </cell>
          <cell r="P11" t="str">
            <v>---</v>
          </cell>
          <cell r="Q11" t="str">
            <v>---</v>
          </cell>
          <cell r="R11" t="str">
            <v>---</v>
          </cell>
          <cell r="S11" t="str">
            <v>---</v>
          </cell>
          <cell r="T11" t="str">
            <v>---</v>
          </cell>
        </row>
        <row r="12">
          <cell r="B12" t="str">
            <v>CHN</v>
          </cell>
          <cell r="C12" t="str">
            <v>China</v>
          </cell>
          <cell r="D12">
            <v>31726100</v>
          </cell>
          <cell r="E12">
            <v>4834</v>
          </cell>
          <cell r="F12">
            <v>0.15</v>
          </cell>
          <cell r="G12">
            <v>8136.54</v>
          </cell>
          <cell r="H12">
            <v>0.03</v>
          </cell>
          <cell r="I12">
            <v>9531.32</v>
          </cell>
          <cell r="J12">
            <v>0.03</v>
          </cell>
          <cell r="K12">
            <v>10298.59</v>
          </cell>
          <cell r="L12">
            <v>0.03</v>
          </cell>
          <cell r="M12">
            <v>12117.15</v>
          </cell>
          <cell r="N12">
            <v>0.04</v>
          </cell>
          <cell r="O12">
            <v>12248.62</v>
          </cell>
          <cell r="P12">
            <v>0.04</v>
          </cell>
          <cell r="Q12">
            <v>12511.56</v>
          </cell>
          <cell r="R12">
            <v>0.04</v>
          </cell>
          <cell r="S12">
            <v>12774.49</v>
          </cell>
          <cell r="T12">
            <v>0.04</v>
          </cell>
        </row>
        <row r="13">
          <cell r="B13" t="str">
            <v>FJI</v>
          </cell>
          <cell r="C13" t="str">
            <v>Fiji</v>
          </cell>
          <cell r="D13">
            <v>11571</v>
          </cell>
          <cell r="E13">
            <v>85.05</v>
          </cell>
          <cell r="F13">
            <v>7.35</v>
          </cell>
          <cell r="G13">
            <v>646.89</v>
          </cell>
          <cell r="H13">
            <v>5.59</v>
          </cell>
          <cell r="I13">
            <v>818.52</v>
          </cell>
          <cell r="J13">
            <v>7.07</v>
          </cell>
          <cell r="K13">
            <v>907.78</v>
          </cell>
          <cell r="L13">
            <v>7.85</v>
          </cell>
          <cell r="M13">
            <v>1025.8499999999999</v>
          </cell>
          <cell r="N13">
            <v>8.8699999999999992</v>
          </cell>
          <cell r="O13">
            <v>1042.6400000000001</v>
          </cell>
          <cell r="P13">
            <v>9.01</v>
          </cell>
          <cell r="Q13">
            <v>1076.23</v>
          </cell>
          <cell r="R13">
            <v>9.3000000000000007</v>
          </cell>
          <cell r="S13">
            <v>1109.81</v>
          </cell>
          <cell r="T13">
            <v>9.59</v>
          </cell>
        </row>
        <row r="14">
          <cell r="B14" t="str">
            <v>FSM</v>
          </cell>
          <cell r="C14" t="str">
            <v>Micronesia</v>
          </cell>
          <cell r="D14">
            <v>1347.82</v>
          </cell>
          <cell r="E14">
            <v>2.0699999999999998</v>
          </cell>
          <cell r="F14">
            <v>1.54</v>
          </cell>
          <cell r="G14">
            <v>1.85</v>
          </cell>
          <cell r="H14">
            <v>0.14000000000000001</v>
          </cell>
          <cell r="I14">
            <v>49.46</v>
          </cell>
          <cell r="J14">
            <v>3.67</v>
          </cell>
          <cell r="K14">
            <v>68.040000000000006</v>
          </cell>
          <cell r="L14">
            <v>5.05</v>
          </cell>
          <cell r="M14">
            <v>81.41</v>
          </cell>
          <cell r="N14">
            <v>6.04</v>
          </cell>
          <cell r="O14">
            <v>94.59</v>
          </cell>
          <cell r="P14">
            <v>7.02</v>
          </cell>
          <cell r="Q14">
            <v>100.09</v>
          </cell>
          <cell r="R14">
            <v>7.43</v>
          </cell>
          <cell r="S14">
            <v>101.74</v>
          </cell>
          <cell r="T14">
            <v>7.55</v>
          </cell>
        </row>
        <row r="15">
          <cell r="B15" t="str">
            <v>HKG</v>
          </cell>
          <cell r="C15" t="str">
            <v>Hong Kong</v>
          </cell>
          <cell r="D15">
            <v>1250060</v>
          </cell>
          <cell r="E15">
            <v>898.23</v>
          </cell>
          <cell r="F15">
            <v>0.72</v>
          </cell>
          <cell r="G15">
            <v>5650.54</v>
          </cell>
          <cell r="H15">
            <v>0.45</v>
          </cell>
          <cell r="I15">
            <v>8539.9500000000007</v>
          </cell>
          <cell r="J15">
            <v>0.68</v>
          </cell>
          <cell r="K15">
            <v>9688.1299999999992</v>
          </cell>
          <cell r="L15">
            <v>0.78</v>
          </cell>
          <cell r="M15">
            <v>11340.84</v>
          </cell>
          <cell r="N15">
            <v>0.91</v>
          </cell>
          <cell r="O15">
            <v>11759.2</v>
          </cell>
          <cell r="P15">
            <v>0.94</v>
          </cell>
          <cell r="Q15">
            <v>12595.92</v>
          </cell>
          <cell r="R15">
            <v>1.01</v>
          </cell>
          <cell r="S15">
            <v>13432.64</v>
          </cell>
          <cell r="T15">
            <v>1.07</v>
          </cell>
        </row>
        <row r="16">
          <cell r="B16" t="str">
            <v>IDN</v>
          </cell>
          <cell r="C16" t="str">
            <v>Indonesia</v>
          </cell>
          <cell r="D16">
            <v>2827830</v>
          </cell>
          <cell r="E16">
            <v>37.86</v>
          </cell>
          <cell r="F16">
            <v>0.01</v>
          </cell>
          <cell r="G16">
            <v>329.13</v>
          </cell>
          <cell r="H16">
            <v>0.01</v>
          </cell>
          <cell r="I16">
            <v>481</v>
          </cell>
          <cell r="J16">
            <v>0.02</v>
          </cell>
          <cell r="K16">
            <v>481.01</v>
          </cell>
          <cell r="L16">
            <v>0.02</v>
          </cell>
          <cell r="M16">
            <v>481.03</v>
          </cell>
          <cell r="N16">
            <v>0.02</v>
          </cell>
          <cell r="O16">
            <v>481.06</v>
          </cell>
          <cell r="P16">
            <v>0.02</v>
          </cell>
          <cell r="Q16">
            <v>481.12</v>
          </cell>
          <cell r="R16">
            <v>0.02</v>
          </cell>
          <cell r="S16">
            <v>481.18</v>
          </cell>
          <cell r="T16">
            <v>0.02</v>
          </cell>
        </row>
        <row r="17">
          <cell r="B17" t="str">
            <v>IND</v>
          </cell>
          <cell r="C17" t="str">
            <v>India</v>
          </cell>
          <cell r="D17">
            <v>5769370</v>
          </cell>
          <cell r="E17">
            <v>726.92</v>
          </cell>
          <cell r="F17">
            <v>0.13</v>
          </cell>
          <cell r="G17">
            <v>3767.52</v>
          </cell>
          <cell r="H17">
            <v>7.0000000000000007E-2</v>
          </cell>
          <cell r="I17">
            <v>4311.67</v>
          </cell>
          <cell r="J17">
            <v>7.0000000000000007E-2</v>
          </cell>
          <cell r="K17">
            <v>4526.74</v>
          </cell>
          <cell r="L17">
            <v>0.08</v>
          </cell>
          <cell r="M17">
            <v>5171.93</v>
          </cell>
          <cell r="N17">
            <v>0.09</v>
          </cell>
          <cell r="O17">
            <v>5540</v>
          </cell>
          <cell r="P17">
            <v>0.1</v>
          </cell>
          <cell r="Q17">
            <v>5540</v>
          </cell>
          <cell r="R17">
            <v>0.1</v>
          </cell>
          <cell r="S17">
            <v>5540</v>
          </cell>
          <cell r="T17">
            <v>0.1</v>
          </cell>
        </row>
        <row r="18">
          <cell r="B18" t="str">
            <v>IRN</v>
          </cell>
          <cell r="C18" t="str">
            <v>Iran</v>
          </cell>
          <cell r="D18">
            <v>2067640</v>
          </cell>
          <cell r="E18" t="str">
            <v>---</v>
          </cell>
          <cell r="F18" t="str">
            <v>---</v>
          </cell>
          <cell r="G18" t="str">
            <v>---</v>
          </cell>
          <cell r="H18" t="str">
            <v>---</v>
          </cell>
          <cell r="I18" t="str">
            <v>---</v>
          </cell>
          <cell r="J18" t="str">
            <v>---</v>
          </cell>
          <cell r="K18" t="str">
            <v>---</v>
          </cell>
          <cell r="L18" t="str">
            <v>---</v>
          </cell>
          <cell r="M18" t="str">
            <v>---</v>
          </cell>
          <cell r="N18" t="str">
            <v>---</v>
          </cell>
          <cell r="O18" t="str">
            <v>---</v>
          </cell>
          <cell r="P18" t="str">
            <v>---</v>
          </cell>
          <cell r="Q18" t="str">
            <v>---</v>
          </cell>
          <cell r="R18" t="str">
            <v>---</v>
          </cell>
          <cell r="S18" t="str">
            <v>---</v>
          </cell>
          <cell r="T18" t="str">
            <v>---</v>
          </cell>
        </row>
        <row r="19">
          <cell r="B19" t="str">
            <v>JPN</v>
          </cell>
          <cell r="C19" t="str">
            <v>Japan</v>
          </cell>
          <cell r="D19">
            <v>39255200</v>
          </cell>
          <cell r="E19">
            <v>17812.27</v>
          </cell>
          <cell r="F19">
            <v>0.45</v>
          </cell>
          <cell r="G19">
            <v>33910.03</v>
          </cell>
          <cell r="H19">
            <v>0.09</v>
          </cell>
          <cell r="I19">
            <v>40525.86</v>
          </cell>
          <cell r="J19">
            <v>0.1</v>
          </cell>
          <cell r="K19">
            <v>45243.59</v>
          </cell>
          <cell r="L19">
            <v>0.12</v>
          </cell>
          <cell r="M19">
            <v>49145.19</v>
          </cell>
          <cell r="N19">
            <v>0.13</v>
          </cell>
          <cell r="O19">
            <v>55647.87</v>
          </cell>
          <cell r="P19">
            <v>0.14000000000000001</v>
          </cell>
          <cell r="Q19">
            <v>58872.81</v>
          </cell>
          <cell r="R19">
            <v>0.15</v>
          </cell>
          <cell r="S19">
            <v>59225.74</v>
          </cell>
          <cell r="T19">
            <v>0.15</v>
          </cell>
        </row>
        <row r="20">
          <cell r="B20" t="str">
            <v>KAZ</v>
          </cell>
          <cell r="C20" t="str">
            <v>Kazakhstan</v>
          </cell>
          <cell r="D20">
            <v>734310</v>
          </cell>
          <cell r="E20" t="str">
            <v>---</v>
          </cell>
          <cell r="F20" t="str">
            <v>---</v>
          </cell>
          <cell r="G20" t="str">
            <v>---</v>
          </cell>
          <cell r="H20" t="str">
            <v>---</v>
          </cell>
          <cell r="I20" t="str">
            <v>---</v>
          </cell>
          <cell r="J20" t="str">
            <v>---</v>
          </cell>
          <cell r="K20" t="str">
            <v>---</v>
          </cell>
          <cell r="L20" t="str">
            <v>---</v>
          </cell>
          <cell r="M20" t="str">
            <v>---</v>
          </cell>
          <cell r="N20" t="str">
            <v>---</v>
          </cell>
          <cell r="O20" t="str">
            <v>---</v>
          </cell>
          <cell r="P20" t="str">
            <v>---</v>
          </cell>
          <cell r="Q20" t="str">
            <v>---</v>
          </cell>
          <cell r="R20" t="str">
            <v>---</v>
          </cell>
          <cell r="S20" t="str">
            <v>---</v>
          </cell>
          <cell r="T20" t="str">
            <v>---</v>
          </cell>
        </row>
        <row r="21">
          <cell r="B21" t="str">
            <v>KGZ</v>
          </cell>
          <cell r="C21" t="str">
            <v>Kyrgizstan</v>
          </cell>
          <cell r="D21">
            <v>18466.599999999999</v>
          </cell>
          <cell r="E21" t="str">
            <v>---</v>
          </cell>
          <cell r="F21" t="str">
            <v>---</v>
          </cell>
          <cell r="G21" t="str">
            <v>---</v>
          </cell>
          <cell r="H21" t="str">
            <v>---</v>
          </cell>
          <cell r="I21" t="str">
            <v>---</v>
          </cell>
          <cell r="J21" t="str">
            <v>---</v>
          </cell>
          <cell r="K21" t="str">
            <v>---</v>
          </cell>
          <cell r="L21" t="str">
            <v>---</v>
          </cell>
          <cell r="M21" t="str">
            <v>---</v>
          </cell>
          <cell r="N21" t="str">
            <v>---</v>
          </cell>
          <cell r="O21" t="str">
            <v>---</v>
          </cell>
          <cell r="P21" t="str">
            <v>---</v>
          </cell>
          <cell r="Q21" t="str">
            <v>---</v>
          </cell>
          <cell r="R21" t="str">
            <v>---</v>
          </cell>
          <cell r="S21" t="str">
            <v>---</v>
          </cell>
          <cell r="T21" t="str">
            <v>---</v>
          </cell>
        </row>
        <row r="22">
          <cell r="B22" t="str">
            <v>KHM</v>
          </cell>
          <cell r="C22" t="str">
            <v>Cambodia</v>
          </cell>
          <cell r="D22">
            <v>27390.5</v>
          </cell>
          <cell r="E22" t="str">
            <v>---</v>
          </cell>
          <cell r="F22" t="str">
            <v>---</v>
          </cell>
          <cell r="G22" t="str">
            <v>---</v>
          </cell>
          <cell r="H22" t="str">
            <v>---</v>
          </cell>
          <cell r="I22" t="str">
            <v>---</v>
          </cell>
          <cell r="J22" t="str">
            <v>---</v>
          </cell>
          <cell r="K22" t="str">
            <v>---</v>
          </cell>
          <cell r="L22" t="str">
            <v>---</v>
          </cell>
          <cell r="M22" t="str">
            <v>---</v>
          </cell>
          <cell r="N22" t="str">
            <v>---</v>
          </cell>
          <cell r="O22" t="str">
            <v>---</v>
          </cell>
          <cell r="P22" t="str">
            <v>---</v>
          </cell>
          <cell r="Q22" t="str">
            <v>---</v>
          </cell>
          <cell r="R22" t="str">
            <v>---</v>
          </cell>
          <cell r="S22" t="str">
            <v>---</v>
          </cell>
          <cell r="T22" t="str">
            <v>---</v>
          </cell>
        </row>
        <row r="23">
          <cell r="B23" t="str">
            <v>KIR</v>
          </cell>
          <cell r="C23" t="str">
            <v>Kiribati</v>
          </cell>
          <cell r="D23">
            <v>595.11500000000001</v>
          </cell>
          <cell r="E23" t="str">
            <v>---</v>
          </cell>
          <cell r="F23" t="str">
            <v>---</v>
          </cell>
          <cell r="G23" t="str">
            <v>---</v>
          </cell>
          <cell r="H23" t="str">
            <v>---</v>
          </cell>
          <cell r="I23" t="str">
            <v>---</v>
          </cell>
          <cell r="J23" t="str">
            <v>---</v>
          </cell>
          <cell r="K23" t="str">
            <v>---</v>
          </cell>
          <cell r="L23" t="str">
            <v>---</v>
          </cell>
          <cell r="M23" t="str">
            <v>---</v>
          </cell>
          <cell r="N23" t="str">
            <v>---</v>
          </cell>
          <cell r="O23" t="str">
            <v>---</v>
          </cell>
          <cell r="P23" t="str">
            <v>---</v>
          </cell>
          <cell r="Q23" t="str">
            <v>---</v>
          </cell>
          <cell r="R23" t="str">
            <v>---</v>
          </cell>
          <cell r="S23" t="str">
            <v>---</v>
          </cell>
          <cell r="T23" t="str">
            <v>---</v>
          </cell>
        </row>
        <row r="24">
          <cell r="B24" t="str">
            <v>KOR</v>
          </cell>
          <cell r="C24" t="str">
            <v>South Korea</v>
          </cell>
          <cell r="D24">
            <v>5538600</v>
          </cell>
          <cell r="E24">
            <v>7688.85</v>
          </cell>
          <cell r="F24">
            <v>1.39</v>
          </cell>
          <cell r="G24">
            <v>32448.799999999999</v>
          </cell>
          <cell r="H24">
            <v>0.59</v>
          </cell>
          <cell r="I24">
            <v>44607.99</v>
          </cell>
          <cell r="J24">
            <v>0.81</v>
          </cell>
          <cell r="K24">
            <v>50115.44</v>
          </cell>
          <cell r="L24">
            <v>0.9</v>
          </cell>
          <cell r="M24">
            <v>58999.94</v>
          </cell>
          <cell r="N24">
            <v>1.07</v>
          </cell>
          <cell r="O24">
            <v>60040.480000000003</v>
          </cell>
          <cell r="P24">
            <v>1.08</v>
          </cell>
          <cell r="Q24">
            <v>62121.55</v>
          </cell>
          <cell r="R24">
            <v>1.1200000000000001</v>
          </cell>
          <cell r="S24">
            <v>64202.62</v>
          </cell>
          <cell r="T24">
            <v>1.1599999999999999</v>
          </cell>
        </row>
        <row r="25">
          <cell r="B25" t="str">
            <v>LAO</v>
          </cell>
          <cell r="C25" t="str">
            <v>Laos</v>
          </cell>
          <cell r="D25">
            <v>21925.599999999999</v>
          </cell>
          <cell r="E25" t="str">
            <v>---</v>
          </cell>
          <cell r="F25" t="str">
            <v>---</v>
          </cell>
          <cell r="G25" t="str">
            <v>---</v>
          </cell>
          <cell r="H25" t="str">
            <v>---</v>
          </cell>
          <cell r="I25" t="str">
            <v>---</v>
          </cell>
          <cell r="J25" t="str">
            <v>---</v>
          </cell>
          <cell r="K25" t="str">
            <v>---</v>
          </cell>
          <cell r="L25" t="str">
            <v>---</v>
          </cell>
          <cell r="M25" t="str">
            <v>---</v>
          </cell>
          <cell r="N25" t="str">
            <v>---</v>
          </cell>
          <cell r="O25" t="str">
            <v>---</v>
          </cell>
          <cell r="P25" t="str">
            <v>---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</row>
        <row r="26">
          <cell r="B26" t="str">
            <v>LKA</v>
          </cell>
          <cell r="C26" t="str">
            <v>Sri Lanka</v>
          </cell>
          <cell r="D26">
            <v>208274</v>
          </cell>
          <cell r="E26">
            <v>18.57</v>
          </cell>
          <cell r="F26">
            <v>0.09</v>
          </cell>
          <cell r="G26">
            <v>22.65</v>
          </cell>
          <cell r="H26">
            <v>0.01</v>
          </cell>
          <cell r="I26">
            <v>385</v>
          </cell>
          <cell r="J26">
            <v>0.18</v>
          </cell>
          <cell r="K26">
            <v>385</v>
          </cell>
          <cell r="L26">
            <v>0.18</v>
          </cell>
          <cell r="M26">
            <v>385.01</v>
          </cell>
          <cell r="N26">
            <v>0.18</v>
          </cell>
          <cell r="O26">
            <v>385.01</v>
          </cell>
          <cell r="P26">
            <v>0.18</v>
          </cell>
          <cell r="Q26">
            <v>385.02</v>
          </cell>
          <cell r="R26">
            <v>0.18</v>
          </cell>
          <cell r="S26">
            <v>385.04</v>
          </cell>
          <cell r="T26">
            <v>0.18</v>
          </cell>
        </row>
        <row r="27">
          <cell r="B27" t="str">
            <v>MAC</v>
          </cell>
          <cell r="C27" t="str">
            <v>Macau</v>
          </cell>
          <cell r="D27">
            <v>56709.1</v>
          </cell>
          <cell r="E27" t="str">
            <v>---</v>
          </cell>
          <cell r="F27" t="str">
            <v>---</v>
          </cell>
          <cell r="G27" t="str">
            <v>---</v>
          </cell>
          <cell r="H27" t="str">
            <v>---</v>
          </cell>
          <cell r="I27" t="str">
            <v>---</v>
          </cell>
          <cell r="J27" t="str">
            <v>---</v>
          </cell>
          <cell r="K27" t="str">
            <v>---</v>
          </cell>
          <cell r="L27" t="str">
            <v>---</v>
          </cell>
          <cell r="M27" t="str">
            <v>---</v>
          </cell>
          <cell r="N27" t="str">
            <v>---</v>
          </cell>
          <cell r="O27" t="str">
            <v>---</v>
          </cell>
          <cell r="P27" t="str">
            <v>---</v>
          </cell>
          <cell r="Q27" t="str">
            <v>---</v>
          </cell>
          <cell r="R27" t="str">
            <v>---</v>
          </cell>
          <cell r="S27" t="str">
            <v>---</v>
          </cell>
          <cell r="T27" t="str">
            <v>---</v>
          </cell>
        </row>
        <row r="28">
          <cell r="B28" t="str">
            <v>MDV</v>
          </cell>
          <cell r="C28" t="str">
            <v>Maldives</v>
          </cell>
          <cell r="D28">
            <v>7443.12</v>
          </cell>
          <cell r="E28" t="str">
            <v>---</v>
          </cell>
          <cell r="F28" t="str">
            <v>---</v>
          </cell>
          <cell r="G28" t="str">
            <v>---</v>
          </cell>
          <cell r="H28" t="str">
            <v>---</v>
          </cell>
          <cell r="I28" t="str">
            <v>---</v>
          </cell>
          <cell r="J28" t="str">
            <v>---</v>
          </cell>
          <cell r="K28" t="str">
            <v>---</v>
          </cell>
          <cell r="L28" t="str">
            <v>---</v>
          </cell>
          <cell r="M28" t="str">
            <v>---</v>
          </cell>
          <cell r="N28" t="str">
            <v>---</v>
          </cell>
          <cell r="O28" t="str">
            <v>---</v>
          </cell>
          <cell r="P28" t="str">
            <v>---</v>
          </cell>
          <cell r="Q28" t="str">
            <v>---</v>
          </cell>
          <cell r="R28" t="str">
            <v>---</v>
          </cell>
          <cell r="S28" t="str">
            <v>---</v>
          </cell>
          <cell r="T28" t="str">
            <v>---</v>
          </cell>
        </row>
        <row r="29">
          <cell r="B29" t="str">
            <v>MHL</v>
          </cell>
          <cell r="C29" t="str">
            <v>Marshall Islands</v>
          </cell>
          <cell r="D29">
            <v>766.31399999999996</v>
          </cell>
          <cell r="E29" t="str">
            <v>---</v>
          </cell>
          <cell r="F29" t="str">
            <v>---</v>
          </cell>
          <cell r="G29" t="str">
            <v>---</v>
          </cell>
          <cell r="H29" t="str">
            <v>---</v>
          </cell>
          <cell r="I29" t="str">
            <v>---</v>
          </cell>
          <cell r="J29" t="str">
            <v>---</v>
          </cell>
          <cell r="K29" t="str">
            <v>---</v>
          </cell>
          <cell r="L29" t="str">
            <v>---</v>
          </cell>
          <cell r="M29" t="str">
            <v>---</v>
          </cell>
          <cell r="N29" t="str">
            <v>---</v>
          </cell>
          <cell r="O29" t="str">
            <v>---</v>
          </cell>
          <cell r="P29" t="str">
            <v>---</v>
          </cell>
          <cell r="Q29" t="str">
            <v>---</v>
          </cell>
          <cell r="R29" t="str">
            <v>---</v>
          </cell>
          <cell r="S29" t="str">
            <v>---</v>
          </cell>
          <cell r="T29" t="str">
            <v>---</v>
          </cell>
        </row>
        <row r="30">
          <cell r="B30" t="str">
            <v>MMR</v>
          </cell>
          <cell r="C30" t="str">
            <v>Myanmar</v>
          </cell>
          <cell r="D30">
            <v>195390</v>
          </cell>
          <cell r="E30">
            <v>40.61</v>
          </cell>
          <cell r="F30">
            <v>0.21</v>
          </cell>
          <cell r="G30">
            <v>240.52</v>
          </cell>
          <cell r="H30">
            <v>0.12</v>
          </cell>
          <cell r="I30">
            <v>479.07</v>
          </cell>
          <cell r="J30">
            <v>0.25</v>
          </cell>
          <cell r="K30">
            <v>570.46</v>
          </cell>
          <cell r="L30">
            <v>0.28999999999999998</v>
          </cell>
          <cell r="M30">
            <v>602.73</v>
          </cell>
          <cell r="N30">
            <v>0.31</v>
          </cell>
          <cell r="O30">
            <v>623.86</v>
          </cell>
          <cell r="P30">
            <v>0.32</v>
          </cell>
          <cell r="Q30">
            <v>666.12</v>
          </cell>
          <cell r="R30">
            <v>0.34</v>
          </cell>
          <cell r="S30">
            <v>708.38</v>
          </cell>
          <cell r="T30">
            <v>0.36</v>
          </cell>
        </row>
        <row r="31">
          <cell r="B31" t="str">
            <v>MNG</v>
          </cell>
          <cell r="C31" t="str">
            <v>Mongolia</v>
          </cell>
          <cell r="D31">
            <v>36587.599999999999</v>
          </cell>
          <cell r="E31" t="str">
            <v>---</v>
          </cell>
          <cell r="F31" t="str">
            <v>---</v>
          </cell>
          <cell r="G31" t="str">
            <v>---</v>
          </cell>
          <cell r="H31" t="str">
            <v>---</v>
          </cell>
          <cell r="I31" t="str">
            <v>---</v>
          </cell>
          <cell r="J31" t="str">
            <v>---</v>
          </cell>
          <cell r="K31" t="str">
            <v>---</v>
          </cell>
          <cell r="L31" t="str">
            <v>---</v>
          </cell>
          <cell r="M31" t="str">
            <v>---</v>
          </cell>
          <cell r="N31" t="str">
            <v>---</v>
          </cell>
          <cell r="O31" t="str">
            <v>---</v>
          </cell>
          <cell r="P31" t="str">
            <v>---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</row>
        <row r="32">
          <cell r="B32" t="str">
            <v>MYS</v>
          </cell>
          <cell r="C32" t="str">
            <v>Malaysia</v>
          </cell>
          <cell r="D32">
            <v>1170980</v>
          </cell>
          <cell r="E32" t="str">
            <v>---</v>
          </cell>
          <cell r="F32" t="str">
            <v>---</v>
          </cell>
          <cell r="G32" t="str">
            <v>---</v>
          </cell>
          <cell r="H32" t="str">
            <v>---</v>
          </cell>
          <cell r="I32" t="str">
            <v>---</v>
          </cell>
          <cell r="J32" t="str">
            <v>---</v>
          </cell>
          <cell r="K32" t="str">
            <v>---</v>
          </cell>
          <cell r="L32" t="str">
            <v>---</v>
          </cell>
          <cell r="M32" t="str">
            <v>---</v>
          </cell>
          <cell r="N32" t="str">
            <v>---</v>
          </cell>
          <cell r="O32" t="str">
            <v>---</v>
          </cell>
          <cell r="P32" t="str">
            <v>---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</row>
        <row r="33">
          <cell r="B33" t="str">
            <v>NCL</v>
          </cell>
          <cell r="C33" t="str">
            <v>New Caledonia</v>
          </cell>
          <cell r="D33">
            <v>17113.3</v>
          </cell>
          <cell r="E33">
            <v>258.20999999999998</v>
          </cell>
          <cell r="F33">
            <v>15.09</v>
          </cell>
          <cell r="G33">
            <v>919.31</v>
          </cell>
          <cell r="H33">
            <v>5.37</v>
          </cell>
          <cell r="I33">
            <v>1168.78</v>
          </cell>
          <cell r="J33">
            <v>6.83</v>
          </cell>
          <cell r="K33">
            <v>1312.54</v>
          </cell>
          <cell r="L33">
            <v>7.67</v>
          </cell>
          <cell r="M33">
            <v>1325.65</v>
          </cell>
          <cell r="N33">
            <v>7.75</v>
          </cell>
          <cell r="O33">
            <v>1347.5</v>
          </cell>
          <cell r="P33">
            <v>7.87</v>
          </cell>
          <cell r="Q33">
            <v>1391.2</v>
          </cell>
          <cell r="R33">
            <v>8.1300000000000008</v>
          </cell>
          <cell r="S33">
            <v>1434.9</v>
          </cell>
          <cell r="T33">
            <v>8.3800000000000008</v>
          </cell>
        </row>
        <row r="34">
          <cell r="B34" t="str">
            <v>NPL</v>
          </cell>
          <cell r="C34" t="str">
            <v>Nepal</v>
          </cell>
          <cell r="D34">
            <v>53996.6</v>
          </cell>
          <cell r="E34" t="str">
            <v>---</v>
          </cell>
          <cell r="F34" t="str">
            <v>---</v>
          </cell>
          <cell r="G34" t="str">
            <v>---</v>
          </cell>
          <cell r="H34" t="str">
            <v>---</v>
          </cell>
          <cell r="I34" t="str">
            <v>---</v>
          </cell>
          <cell r="J34" t="str">
            <v>---</v>
          </cell>
          <cell r="K34" t="str">
            <v>---</v>
          </cell>
          <cell r="L34" t="str">
            <v>---</v>
          </cell>
          <cell r="M34" t="str">
            <v>---</v>
          </cell>
          <cell r="N34" t="str">
            <v>---</v>
          </cell>
          <cell r="O34" t="str">
            <v>---</v>
          </cell>
          <cell r="P34" t="str">
            <v>---</v>
          </cell>
          <cell r="Q34" t="str">
            <v>---</v>
          </cell>
          <cell r="R34" t="str">
            <v>---</v>
          </cell>
          <cell r="S34" t="str">
            <v>---</v>
          </cell>
          <cell r="T34" t="str">
            <v>---</v>
          </cell>
        </row>
        <row r="35">
          <cell r="B35" t="str">
            <v>NZL</v>
          </cell>
          <cell r="C35" t="str">
            <v>New Zealand</v>
          </cell>
          <cell r="D35">
            <v>679705</v>
          </cell>
          <cell r="E35">
            <v>323.42</v>
          </cell>
          <cell r="F35">
            <v>0.48</v>
          </cell>
          <cell r="G35">
            <v>1290.3800000000001</v>
          </cell>
          <cell r="H35">
            <v>0.19</v>
          </cell>
          <cell r="I35">
            <v>3143.82</v>
          </cell>
          <cell r="J35">
            <v>0.46</v>
          </cell>
          <cell r="K35">
            <v>3830.06</v>
          </cell>
          <cell r="L35">
            <v>0.56000000000000005</v>
          </cell>
          <cell r="M35">
            <v>3830.34</v>
          </cell>
          <cell r="N35">
            <v>0.56000000000000005</v>
          </cell>
          <cell r="O35">
            <v>3830.82</v>
          </cell>
          <cell r="P35">
            <v>0.56000000000000005</v>
          </cell>
          <cell r="Q35">
            <v>3831.77</v>
          </cell>
          <cell r="R35">
            <v>0.56000000000000005</v>
          </cell>
          <cell r="S35">
            <v>3832.72</v>
          </cell>
          <cell r="T35">
            <v>0.56000000000000005</v>
          </cell>
        </row>
        <row r="36">
          <cell r="B36" t="str">
            <v>PAK</v>
          </cell>
          <cell r="C36" t="str">
            <v>Pakistan</v>
          </cell>
          <cell r="D36">
            <v>502344</v>
          </cell>
          <cell r="E36">
            <v>18.100000000000001</v>
          </cell>
          <cell r="F36">
            <v>0.04</v>
          </cell>
          <cell r="G36">
            <v>136.33000000000001</v>
          </cell>
          <cell r="H36">
            <v>0.03</v>
          </cell>
          <cell r="I36">
            <v>272.18</v>
          </cell>
          <cell r="J36">
            <v>0.05</v>
          </cell>
          <cell r="K36">
            <v>294.43</v>
          </cell>
          <cell r="L36">
            <v>0.06</v>
          </cell>
          <cell r="M36">
            <v>344</v>
          </cell>
          <cell r="N36">
            <v>7.0000000000000007E-2</v>
          </cell>
          <cell r="O36">
            <v>344</v>
          </cell>
          <cell r="P36">
            <v>7.0000000000000007E-2</v>
          </cell>
          <cell r="Q36">
            <v>344.01</v>
          </cell>
          <cell r="R36">
            <v>7.0000000000000007E-2</v>
          </cell>
          <cell r="S36">
            <v>344.02</v>
          </cell>
          <cell r="T36">
            <v>7.0000000000000007E-2</v>
          </cell>
        </row>
        <row r="37">
          <cell r="B37" t="str">
            <v>PHL</v>
          </cell>
          <cell r="C37" t="str">
            <v>Philippines</v>
          </cell>
          <cell r="D37">
            <v>566949</v>
          </cell>
          <cell r="E37">
            <v>2541.62</v>
          </cell>
          <cell r="F37">
            <v>4.4800000000000004</v>
          </cell>
          <cell r="G37">
            <v>2485.84</v>
          </cell>
          <cell r="H37">
            <v>0.44</v>
          </cell>
          <cell r="I37">
            <v>3118.53</v>
          </cell>
          <cell r="J37">
            <v>0.55000000000000004</v>
          </cell>
          <cell r="K37">
            <v>3827.86</v>
          </cell>
          <cell r="L37">
            <v>0.68</v>
          </cell>
          <cell r="M37">
            <v>4008.12</v>
          </cell>
          <cell r="N37">
            <v>0.71</v>
          </cell>
          <cell r="O37">
            <v>4308.5600000000004</v>
          </cell>
          <cell r="P37">
            <v>0.76</v>
          </cell>
          <cell r="Q37">
            <v>4909.43</v>
          </cell>
          <cell r="R37">
            <v>0.87</v>
          </cell>
          <cell r="S37">
            <v>5040.6000000000004</v>
          </cell>
          <cell r="T37">
            <v>0.89</v>
          </cell>
        </row>
        <row r="38">
          <cell r="B38" t="str">
            <v>PLW</v>
          </cell>
          <cell r="C38" t="str">
            <v>Palau</v>
          </cell>
          <cell r="D38">
            <v>780.06700000000001</v>
          </cell>
          <cell r="E38">
            <v>0.93</v>
          </cell>
          <cell r="F38">
            <v>1.2</v>
          </cell>
          <cell r="G38">
            <v>3.08</v>
          </cell>
          <cell r="H38">
            <v>0.4</v>
          </cell>
          <cell r="I38">
            <v>10.27</v>
          </cell>
          <cell r="J38">
            <v>1.32</v>
          </cell>
          <cell r="K38">
            <v>33.6</v>
          </cell>
          <cell r="L38">
            <v>4.3099999999999996</v>
          </cell>
          <cell r="M38">
            <v>38.1</v>
          </cell>
          <cell r="N38">
            <v>4.88</v>
          </cell>
          <cell r="O38">
            <v>42.38</v>
          </cell>
          <cell r="P38">
            <v>5.43</v>
          </cell>
          <cell r="Q38">
            <v>47.1</v>
          </cell>
          <cell r="R38">
            <v>6.04</v>
          </cell>
          <cell r="S38">
            <v>47.11</v>
          </cell>
          <cell r="T38">
            <v>6.04</v>
          </cell>
        </row>
        <row r="39">
          <cell r="B39" t="str">
            <v>PNG</v>
          </cell>
          <cell r="C39" t="str">
            <v>Papua New Guinea</v>
          </cell>
          <cell r="D39">
            <v>47017.9</v>
          </cell>
          <cell r="E39">
            <v>0.56000000000000005</v>
          </cell>
          <cell r="F39">
            <v>0.01</v>
          </cell>
          <cell r="G39">
            <v>2.25</v>
          </cell>
          <cell r="H39">
            <v>0</v>
          </cell>
          <cell r="I39">
            <v>12.79</v>
          </cell>
          <cell r="J39">
            <v>0.03</v>
          </cell>
          <cell r="K39">
            <v>16.260000000000002</v>
          </cell>
          <cell r="L39">
            <v>0.03</v>
          </cell>
          <cell r="M39">
            <v>19.84</v>
          </cell>
          <cell r="N39">
            <v>0.04</v>
          </cell>
          <cell r="O39">
            <v>20.13</v>
          </cell>
          <cell r="P39">
            <v>0.04</v>
          </cell>
          <cell r="Q39">
            <v>20.7</v>
          </cell>
          <cell r="R39">
            <v>0.04</v>
          </cell>
          <cell r="S39">
            <v>21.27</v>
          </cell>
          <cell r="T39">
            <v>0.05</v>
          </cell>
        </row>
        <row r="40">
          <cell r="B40" t="str">
            <v>PRK</v>
          </cell>
          <cell r="C40" t="str">
            <v>North Korea</v>
          </cell>
          <cell r="D40">
            <v>77982.100000000006</v>
          </cell>
          <cell r="E40">
            <v>1.95</v>
          </cell>
          <cell r="F40">
            <v>0.02</v>
          </cell>
          <cell r="G40">
            <v>9.02</v>
          </cell>
          <cell r="H40">
            <v>0.01</v>
          </cell>
          <cell r="I40">
            <v>17.47</v>
          </cell>
          <cell r="J40">
            <v>0.02</v>
          </cell>
          <cell r="K40">
            <v>21</v>
          </cell>
          <cell r="L40">
            <v>0.03</v>
          </cell>
          <cell r="M40">
            <v>22.34</v>
          </cell>
          <cell r="N40">
            <v>0.03</v>
          </cell>
          <cell r="O40">
            <v>23.49</v>
          </cell>
          <cell r="P40">
            <v>0.03</v>
          </cell>
          <cell r="Q40">
            <v>25.77</v>
          </cell>
          <cell r="R40">
            <v>0.03</v>
          </cell>
          <cell r="S40">
            <v>28.06</v>
          </cell>
          <cell r="T40">
            <v>0.04</v>
          </cell>
        </row>
        <row r="41">
          <cell r="B41" t="str">
            <v>PYF</v>
          </cell>
          <cell r="C41" t="str">
            <v>French Polynesia</v>
          </cell>
          <cell r="D41">
            <v>22002</v>
          </cell>
          <cell r="E41" t="str">
            <v>---</v>
          </cell>
          <cell r="F41" t="str">
            <v>---</v>
          </cell>
          <cell r="G41" t="str">
            <v>---</v>
          </cell>
          <cell r="H41" t="str">
            <v>---</v>
          </cell>
          <cell r="I41" t="str">
            <v>---</v>
          </cell>
          <cell r="J41" t="str">
            <v>---</v>
          </cell>
          <cell r="K41" t="str">
            <v>---</v>
          </cell>
          <cell r="L41" t="str">
            <v>---</v>
          </cell>
          <cell r="M41" t="str">
            <v>---</v>
          </cell>
          <cell r="N41" t="str">
            <v>---</v>
          </cell>
          <cell r="O41" t="str">
            <v>---</v>
          </cell>
          <cell r="P41" t="str">
            <v>---</v>
          </cell>
          <cell r="Q41" t="str">
            <v>---</v>
          </cell>
          <cell r="R41" t="str">
            <v>---</v>
          </cell>
          <cell r="S41" t="str">
            <v>---</v>
          </cell>
          <cell r="T41" t="str">
            <v>---</v>
          </cell>
        </row>
        <row r="42">
          <cell r="B42" t="str">
            <v>SGP</v>
          </cell>
          <cell r="C42" t="str">
            <v>Singapore</v>
          </cell>
          <cell r="D42">
            <v>1126580</v>
          </cell>
          <cell r="E42" t="str">
            <v>---</v>
          </cell>
          <cell r="F42" t="str">
            <v>---</v>
          </cell>
          <cell r="G42" t="str">
            <v>---</v>
          </cell>
          <cell r="H42" t="str">
            <v>---</v>
          </cell>
          <cell r="I42" t="str">
            <v>---</v>
          </cell>
          <cell r="J42" t="str">
            <v>---</v>
          </cell>
          <cell r="K42" t="str">
            <v>---</v>
          </cell>
          <cell r="L42" t="str">
            <v>---</v>
          </cell>
          <cell r="M42" t="str">
            <v>---</v>
          </cell>
          <cell r="N42" t="str">
            <v>---</v>
          </cell>
          <cell r="O42" t="str">
            <v>---</v>
          </cell>
          <cell r="P42" t="str">
            <v>---</v>
          </cell>
          <cell r="Q42" t="str">
            <v>---</v>
          </cell>
          <cell r="R42" t="str">
            <v>---</v>
          </cell>
          <cell r="S42" t="str">
            <v>---</v>
          </cell>
          <cell r="T42" t="str">
            <v>---</v>
          </cell>
        </row>
        <row r="43">
          <cell r="B43" t="str">
            <v>SLB</v>
          </cell>
          <cell r="C43" t="str">
            <v>Solomon Islands</v>
          </cell>
          <cell r="D43">
            <v>3693.47</v>
          </cell>
          <cell r="E43">
            <v>18.420000000000002</v>
          </cell>
          <cell r="F43">
            <v>4.99</v>
          </cell>
          <cell r="G43">
            <v>127.46</v>
          </cell>
          <cell r="H43">
            <v>3.45</v>
          </cell>
          <cell r="I43">
            <v>229.9</v>
          </cell>
          <cell r="J43">
            <v>6.22</v>
          </cell>
          <cell r="K43">
            <v>256.02999999999997</v>
          </cell>
          <cell r="L43">
            <v>6.93</v>
          </cell>
          <cell r="M43">
            <v>300.01</v>
          </cell>
          <cell r="N43">
            <v>8.1199999999999992</v>
          </cell>
          <cell r="O43">
            <v>300.05</v>
          </cell>
          <cell r="P43">
            <v>8.1199999999999992</v>
          </cell>
          <cell r="Q43">
            <v>300.14</v>
          </cell>
          <cell r="R43">
            <v>8.1300000000000008</v>
          </cell>
          <cell r="S43">
            <v>300.23</v>
          </cell>
          <cell r="T43">
            <v>8.1300000000000008</v>
          </cell>
        </row>
        <row r="44">
          <cell r="B44" t="str">
            <v>THA</v>
          </cell>
          <cell r="C44" t="str">
            <v>Thailand</v>
          </cell>
          <cell r="D44">
            <v>1379000</v>
          </cell>
          <cell r="E44" t="str">
            <v>---</v>
          </cell>
          <cell r="F44" t="str">
            <v>---</v>
          </cell>
          <cell r="G44" t="str">
            <v>---</v>
          </cell>
          <cell r="H44" t="str">
            <v>---</v>
          </cell>
          <cell r="I44" t="str">
            <v>---</v>
          </cell>
          <cell r="J44" t="str">
            <v>---</v>
          </cell>
          <cell r="K44" t="str">
            <v>---</v>
          </cell>
          <cell r="L44" t="str">
            <v>---</v>
          </cell>
          <cell r="M44" t="str">
            <v>---</v>
          </cell>
          <cell r="N44" t="str">
            <v>---</v>
          </cell>
          <cell r="O44" t="str">
            <v>---</v>
          </cell>
          <cell r="P44" t="str">
            <v>---</v>
          </cell>
          <cell r="Q44" t="str">
            <v>---</v>
          </cell>
          <cell r="R44" t="str">
            <v>---</v>
          </cell>
          <cell r="S44" t="str">
            <v>---</v>
          </cell>
          <cell r="T44" t="str">
            <v>---</v>
          </cell>
        </row>
        <row r="45">
          <cell r="B45" t="str">
            <v>TJK</v>
          </cell>
          <cell r="C45" t="str">
            <v>Tajikistan</v>
          </cell>
          <cell r="D45">
            <v>20536.900000000001</v>
          </cell>
          <cell r="E45" t="str">
            <v>---</v>
          </cell>
          <cell r="F45" t="str">
            <v>---</v>
          </cell>
          <cell r="G45" t="str">
            <v>---</v>
          </cell>
          <cell r="H45" t="str">
            <v>---</v>
          </cell>
          <cell r="I45" t="str">
            <v>---</v>
          </cell>
          <cell r="J45" t="str">
            <v>---</v>
          </cell>
          <cell r="K45" t="str">
            <v>---</v>
          </cell>
          <cell r="L45" t="str">
            <v>---</v>
          </cell>
          <cell r="M45" t="str">
            <v>---</v>
          </cell>
          <cell r="N45" t="str">
            <v>---</v>
          </cell>
          <cell r="O45" t="str">
            <v>---</v>
          </cell>
          <cell r="P45" t="str">
            <v>---</v>
          </cell>
          <cell r="Q45" t="str">
            <v>---</v>
          </cell>
          <cell r="R45" t="str">
            <v>---</v>
          </cell>
          <cell r="S45" t="str">
            <v>---</v>
          </cell>
          <cell r="T45" t="str">
            <v>---</v>
          </cell>
        </row>
        <row r="46">
          <cell r="B46" t="str">
            <v>TKM</v>
          </cell>
          <cell r="C46" t="str">
            <v>Turkmenistan</v>
          </cell>
          <cell r="D46">
            <v>36127</v>
          </cell>
          <cell r="E46" t="str">
            <v>---</v>
          </cell>
          <cell r="F46" t="str">
            <v>---</v>
          </cell>
          <cell r="G46" t="str">
            <v>---</v>
          </cell>
          <cell r="H46" t="str">
            <v>---</v>
          </cell>
          <cell r="I46" t="str">
            <v>---</v>
          </cell>
          <cell r="J46" t="str">
            <v>---</v>
          </cell>
          <cell r="K46" t="str">
            <v>---</v>
          </cell>
          <cell r="L46" t="str">
            <v>---</v>
          </cell>
          <cell r="M46" t="str">
            <v>---</v>
          </cell>
          <cell r="N46" t="str">
            <v>---</v>
          </cell>
          <cell r="O46" t="str">
            <v>---</v>
          </cell>
          <cell r="P46" t="str">
            <v>---</v>
          </cell>
          <cell r="Q46" t="str">
            <v>---</v>
          </cell>
          <cell r="R46" t="str">
            <v>---</v>
          </cell>
          <cell r="S46" t="str">
            <v>---</v>
          </cell>
          <cell r="T46" t="str">
            <v>---</v>
          </cell>
        </row>
        <row r="47">
          <cell r="B47" t="str">
            <v>TLS</v>
          </cell>
          <cell r="C47" t="str">
            <v>Timor-Leste</v>
          </cell>
          <cell r="D47">
            <v>12524.2</v>
          </cell>
          <cell r="E47" t="str">
            <v>---</v>
          </cell>
          <cell r="F47" t="str">
            <v>---</v>
          </cell>
          <cell r="G47" t="str">
            <v>---</v>
          </cell>
          <cell r="H47" t="str">
            <v>---</v>
          </cell>
          <cell r="I47" t="str">
            <v>---</v>
          </cell>
          <cell r="J47" t="str">
            <v>---</v>
          </cell>
          <cell r="K47" t="str">
            <v>---</v>
          </cell>
          <cell r="L47" t="str">
            <v>---</v>
          </cell>
          <cell r="M47" t="str">
            <v>---</v>
          </cell>
          <cell r="N47" t="str">
            <v>---</v>
          </cell>
          <cell r="O47" t="str">
            <v>---</v>
          </cell>
          <cell r="P47" t="str">
            <v>---</v>
          </cell>
          <cell r="Q47" t="str">
            <v>---</v>
          </cell>
          <cell r="R47" t="str">
            <v>---</v>
          </cell>
          <cell r="S47" t="str">
            <v>---</v>
          </cell>
          <cell r="T47" t="str">
            <v>---</v>
          </cell>
        </row>
        <row r="48">
          <cell r="B48" t="str">
            <v>TON</v>
          </cell>
          <cell r="C48" t="str">
            <v>Tonga</v>
          </cell>
          <cell r="D48">
            <v>1303.32</v>
          </cell>
          <cell r="E48" t="str">
            <v>---</v>
          </cell>
          <cell r="F48" t="str">
            <v>---</v>
          </cell>
          <cell r="G48" t="str">
            <v>---</v>
          </cell>
          <cell r="H48" t="str">
            <v>---</v>
          </cell>
          <cell r="I48" t="str">
            <v>---</v>
          </cell>
          <cell r="J48" t="str">
            <v>---</v>
          </cell>
          <cell r="K48" t="str">
            <v>---</v>
          </cell>
          <cell r="L48" t="str">
            <v>---</v>
          </cell>
          <cell r="M48" t="str">
            <v>---</v>
          </cell>
          <cell r="N48" t="str">
            <v>---</v>
          </cell>
          <cell r="O48" t="str">
            <v>---</v>
          </cell>
          <cell r="P48" t="str">
            <v>---</v>
          </cell>
          <cell r="Q48" t="str">
            <v>---</v>
          </cell>
          <cell r="R48" t="str">
            <v>---</v>
          </cell>
          <cell r="S48" t="str">
            <v>---</v>
          </cell>
          <cell r="T48" t="str">
            <v>---</v>
          </cell>
        </row>
        <row r="49">
          <cell r="B49" t="str">
            <v>TUV</v>
          </cell>
          <cell r="C49" t="str">
            <v>Tuvalu</v>
          </cell>
          <cell r="D49">
            <v>123.265</v>
          </cell>
          <cell r="E49" t="str">
            <v>---</v>
          </cell>
          <cell r="F49" t="str">
            <v>---</v>
          </cell>
          <cell r="G49" t="str">
            <v>---</v>
          </cell>
          <cell r="H49" t="str">
            <v>---</v>
          </cell>
          <cell r="I49" t="str">
            <v>---</v>
          </cell>
          <cell r="J49" t="str">
            <v>---</v>
          </cell>
          <cell r="K49" t="str">
            <v>---</v>
          </cell>
          <cell r="L49" t="str">
            <v>---</v>
          </cell>
          <cell r="M49" t="str">
            <v>---</v>
          </cell>
          <cell r="N49" t="str">
            <v>---</v>
          </cell>
          <cell r="O49" t="str">
            <v>---</v>
          </cell>
          <cell r="P49" t="str">
            <v>---</v>
          </cell>
          <cell r="Q49" t="str">
            <v>---</v>
          </cell>
          <cell r="R49" t="str">
            <v>---</v>
          </cell>
          <cell r="S49" t="str">
            <v>---</v>
          </cell>
          <cell r="T49" t="str">
            <v>---</v>
          </cell>
        </row>
        <row r="50">
          <cell r="B50" t="str">
            <v>TWN</v>
          </cell>
          <cell r="C50" t="str">
            <v>Taiwan</v>
          </cell>
          <cell r="D50">
            <v>1680400</v>
          </cell>
          <cell r="E50">
            <v>1494.08</v>
          </cell>
          <cell r="F50">
            <v>0.89</v>
          </cell>
          <cell r="G50">
            <v>2748.16</v>
          </cell>
          <cell r="H50">
            <v>0.16</v>
          </cell>
          <cell r="I50">
            <v>3087.82</v>
          </cell>
          <cell r="J50">
            <v>0.18</v>
          </cell>
          <cell r="K50">
            <v>3603.04</v>
          </cell>
          <cell r="L50">
            <v>0.21</v>
          </cell>
          <cell r="M50">
            <v>3698.75</v>
          </cell>
          <cell r="N50">
            <v>0.22</v>
          </cell>
          <cell r="O50">
            <v>3858.27</v>
          </cell>
          <cell r="P50">
            <v>0.23</v>
          </cell>
          <cell r="Q50">
            <v>4177.3100000000004</v>
          </cell>
          <cell r="R50">
            <v>0.25</v>
          </cell>
          <cell r="S50">
            <v>4496.34</v>
          </cell>
          <cell r="T50">
            <v>0.27</v>
          </cell>
        </row>
        <row r="51">
          <cell r="B51" t="str">
            <v>UZB</v>
          </cell>
          <cell r="C51" t="str">
            <v>Uzbekistan</v>
          </cell>
          <cell r="D51">
            <v>151891</v>
          </cell>
          <cell r="E51" t="str">
            <v>---</v>
          </cell>
          <cell r="F51" t="str">
            <v>---</v>
          </cell>
          <cell r="G51" t="str">
            <v>---</v>
          </cell>
          <cell r="H51" t="str">
            <v>---</v>
          </cell>
          <cell r="I51" t="str">
            <v>---</v>
          </cell>
          <cell r="J51" t="str">
            <v>---</v>
          </cell>
          <cell r="K51" t="str">
            <v>---</v>
          </cell>
          <cell r="L51" t="str">
            <v>---</v>
          </cell>
          <cell r="M51" t="str">
            <v>---</v>
          </cell>
          <cell r="N51" t="str">
            <v>---</v>
          </cell>
          <cell r="O51" t="str">
            <v>---</v>
          </cell>
          <cell r="P51" t="str">
            <v>---</v>
          </cell>
          <cell r="Q51" t="str">
            <v>---</v>
          </cell>
          <cell r="R51" t="str">
            <v>---</v>
          </cell>
          <cell r="S51" t="str">
            <v>---</v>
          </cell>
          <cell r="T51" t="str">
            <v>---</v>
          </cell>
        </row>
        <row r="52">
          <cell r="B52" t="str">
            <v>VNM</v>
          </cell>
          <cell r="C52" t="str">
            <v>Vietnam</v>
          </cell>
          <cell r="D52">
            <v>487574</v>
          </cell>
          <cell r="E52">
            <v>40.93</v>
          </cell>
          <cell r="F52">
            <v>0.08</v>
          </cell>
          <cell r="G52">
            <v>110.56</v>
          </cell>
          <cell r="H52">
            <v>0.02</v>
          </cell>
          <cell r="I52">
            <v>175.26</v>
          </cell>
          <cell r="J52">
            <v>0.04</v>
          </cell>
          <cell r="K52">
            <v>212.61</v>
          </cell>
          <cell r="L52">
            <v>0.04</v>
          </cell>
          <cell r="M52">
            <v>241.42</v>
          </cell>
          <cell r="N52">
            <v>0.05</v>
          </cell>
          <cell r="O52">
            <v>265.67</v>
          </cell>
          <cell r="P52">
            <v>0.05</v>
          </cell>
          <cell r="Q52">
            <v>303.35000000000002</v>
          </cell>
          <cell r="R52">
            <v>0.06</v>
          </cell>
          <cell r="S52">
            <v>304.85000000000002</v>
          </cell>
          <cell r="T52">
            <v>0.06</v>
          </cell>
        </row>
        <row r="53">
          <cell r="B53" t="str">
            <v>VUT</v>
          </cell>
          <cell r="C53" t="str">
            <v>Vanuatu</v>
          </cell>
          <cell r="D53">
            <v>2809.61</v>
          </cell>
          <cell r="E53">
            <v>23.82</v>
          </cell>
          <cell r="F53">
            <v>8.48</v>
          </cell>
          <cell r="G53">
            <v>62.11</v>
          </cell>
          <cell r="H53">
            <v>2.21</v>
          </cell>
          <cell r="I53">
            <v>80.010000000000005</v>
          </cell>
          <cell r="J53">
            <v>2.85</v>
          </cell>
          <cell r="K53">
            <v>94.59</v>
          </cell>
          <cell r="L53">
            <v>3.37</v>
          </cell>
          <cell r="M53">
            <v>103.02</v>
          </cell>
          <cell r="N53">
            <v>3.67</v>
          </cell>
          <cell r="O53">
            <v>103.05</v>
          </cell>
          <cell r="P53">
            <v>3.67</v>
          </cell>
          <cell r="Q53">
            <v>103.13</v>
          </cell>
          <cell r="R53">
            <v>3.67</v>
          </cell>
          <cell r="S53">
            <v>103.2</v>
          </cell>
          <cell r="T53">
            <v>3.67</v>
          </cell>
        </row>
        <row r="54">
          <cell r="B54" t="str">
            <v>WSM</v>
          </cell>
          <cell r="C54" t="str">
            <v>Samoa</v>
          </cell>
          <cell r="D54">
            <v>1930.49</v>
          </cell>
          <cell r="E54" t="str">
            <v>---</v>
          </cell>
          <cell r="F54" t="str">
            <v>---</v>
          </cell>
          <cell r="G54" t="str">
            <v>---</v>
          </cell>
          <cell r="H54" t="str">
            <v>---</v>
          </cell>
          <cell r="I54" t="str">
            <v>---</v>
          </cell>
          <cell r="J54" t="str">
            <v>---</v>
          </cell>
          <cell r="K54" t="str">
            <v>---</v>
          </cell>
          <cell r="L54" t="str">
            <v>---</v>
          </cell>
          <cell r="M54" t="str">
            <v>---</v>
          </cell>
          <cell r="N54" t="str">
            <v>---</v>
          </cell>
          <cell r="O54" t="str">
            <v>---</v>
          </cell>
          <cell r="P54" t="str">
            <v>---</v>
          </cell>
          <cell r="Q54" t="str">
            <v>---</v>
          </cell>
          <cell r="R54" t="str">
            <v>---</v>
          </cell>
          <cell r="S54" t="str">
            <v>---</v>
          </cell>
          <cell r="T54" t="str">
            <v>---</v>
          </cell>
        </row>
        <row r="55">
          <cell r="B55" t="str">
            <v>BWA</v>
          </cell>
          <cell r="C55" t="str">
            <v>Botswana</v>
          </cell>
          <cell r="D55">
            <v>90628.6</v>
          </cell>
          <cell r="E55" t="str">
            <v>---</v>
          </cell>
          <cell r="F55" t="str">
            <v>---</v>
          </cell>
          <cell r="G55" t="str">
            <v>---</v>
          </cell>
          <cell r="H55" t="str">
            <v>---</v>
          </cell>
          <cell r="I55" t="str">
            <v>---</v>
          </cell>
          <cell r="J55" t="str">
            <v>---</v>
          </cell>
          <cell r="K55" t="str">
            <v>---</v>
          </cell>
          <cell r="L55" t="str">
            <v>---</v>
          </cell>
          <cell r="M55" t="str">
            <v>---</v>
          </cell>
          <cell r="N55" t="str">
            <v>---</v>
          </cell>
          <cell r="O55" t="str">
            <v>---</v>
          </cell>
          <cell r="P55" t="str">
            <v>---</v>
          </cell>
          <cell r="Q55" t="str">
            <v>---</v>
          </cell>
          <cell r="R55" t="str">
            <v>---</v>
          </cell>
          <cell r="S55" t="str">
            <v>---</v>
          </cell>
          <cell r="T55" t="str">
            <v>---</v>
          </cell>
        </row>
        <row r="56">
          <cell r="B56" t="str">
            <v>COG</v>
          </cell>
          <cell r="C56" t="str">
            <v>Congo</v>
          </cell>
          <cell r="D56">
            <v>69047.7</v>
          </cell>
          <cell r="E56" t="str">
            <v>---</v>
          </cell>
          <cell r="F56" t="str">
            <v>---</v>
          </cell>
          <cell r="G56" t="str">
            <v>---</v>
          </cell>
          <cell r="H56" t="str">
            <v>---</v>
          </cell>
          <cell r="I56" t="str">
            <v>---</v>
          </cell>
          <cell r="J56" t="str">
            <v>---</v>
          </cell>
          <cell r="K56" t="str">
            <v>---</v>
          </cell>
          <cell r="L56" t="str">
            <v>---</v>
          </cell>
          <cell r="M56" t="str">
            <v>---</v>
          </cell>
          <cell r="N56" t="str">
            <v>---</v>
          </cell>
          <cell r="O56" t="str">
            <v>---</v>
          </cell>
          <cell r="P56" t="str">
            <v>---</v>
          </cell>
          <cell r="Q56" t="str">
            <v>---</v>
          </cell>
          <cell r="R56" t="str">
            <v>---</v>
          </cell>
          <cell r="S56" t="str">
            <v>---</v>
          </cell>
          <cell r="T56" t="str">
            <v>---</v>
          </cell>
        </row>
        <row r="57">
          <cell r="B57" t="str">
            <v>AGO</v>
          </cell>
          <cell r="C57" t="str">
            <v>Angola</v>
          </cell>
          <cell r="D57">
            <v>176183</v>
          </cell>
          <cell r="E57" t="str">
            <v>---</v>
          </cell>
          <cell r="F57" t="str">
            <v>---</v>
          </cell>
          <cell r="G57" t="str">
            <v>---</v>
          </cell>
          <cell r="H57" t="str">
            <v>---</v>
          </cell>
          <cell r="I57" t="str">
            <v>---</v>
          </cell>
          <cell r="J57" t="str">
            <v>---</v>
          </cell>
          <cell r="K57" t="str">
            <v>---</v>
          </cell>
          <cell r="L57" t="str">
            <v>---</v>
          </cell>
          <cell r="M57" t="str">
            <v>---</v>
          </cell>
          <cell r="N57" t="str">
            <v>---</v>
          </cell>
          <cell r="O57" t="str">
            <v>---</v>
          </cell>
          <cell r="P57" t="str">
            <v>---</v>
          </cell>
          <cell r="Q57" t="str">
            <v>---</v>
          </cell>
          <cell r="R57" t="str">
            <v>---</v>
          </cell>
          <cell r="S57" t="str">
            <v>---</v>
          </cell>
          <cell r="T57" t="str">
            <v>---</v>
          </cell>
        </row>
        <row r="58">
          <cell r="B58" t="str">
            <v>LSO</v>
          </cell>
          <cell r="C58" t="str">
            <v>Lesotho</v>
          </cell>
          <cell r="D58">
            <v>17938</v>
          </cell>
          <cell r="E58" t="str">
            <v>---</v>
          </cell>
          <cell r="F58" t="str">
            <v>---</v>
          </cell>
          <cell r="G58" t="str">
            <v>---</v>
          </cell>
          <cell r="H58" t="str">
            <v>---</v>
          </cell>
          <cell r="I58" t="str">
            <v>---</v>
          </cell>
          <cell r="J58" t="str">
            <v>---</v>
          </cell>
          <cell r="K58" t="str">
            <v>---</v>
          </cell>
          <cell r="L58" t="str">
            <v>---</v>
          </cell>
          <cell r="M58" t="str">
            <v>---</v>
          </cell>
          <cell r="N58" t="str">
            <v>---</v>
          </cell>
          <cell r="O58" t="str">
            <v>---</v>
          </cell>
          <cell r="P58" t="str">
            <v>---</v>
          </cell>
          <cell r="Q58" t="str">
            <v>---</v>
          </cell>
          <cell r="R58" t="str">
            <v>---</v>
          </cell>
          <cell r="S58" t="str">
            <v>---</v>
          </cell>
          <cell r="T58" t="str">
            <v>---</v>
          </cell>
        </row>
        <row r="59">
          <cell r="B59" t="str">
            <v>CMR</v>
          </cell>
          <cell r="C59" t="str">
            <v>Cameroon</v>
          </cell>
          <cell r="D59">
            <v>81683.7</v>
          </cell>
          <cell r="E59" t="str">
            <v>---</v>
          </cell>
          <cell r="F59" t="str">
            <v>---</v>
          </cell>
          <cell r="G59" t="str">
            <v>---</v>
          </cell>
          <cell r="H59" t="str">
            <v>---</v>
          </cell>
          <cell r="I59" t="str">
            <v>---</v>
          </cell>
          <cell r="J59" t="str">
            <v>---</v>
          </cell>
          <cell r="K59" t="str">
            <v>---</v>
          </cell>
          <cell r="L59" t="str">
            <v>---</v>
          </cell>
          <cell r="M59" t="str">
            <v>---</v>
          </cell>
          <cell r="N59" t="str">
            <v>---</v>
          </cell>
          <cell r="O59" t="str">
            <v>---</v>
          </cell>
          <cell r="P59" t="str">
            <v>---</v>
          </cell>
          <cell r="Q59" t="str">
            <v>---</v>
          </cell>
          <cell r="R59" t="str">
            <v>---</v>
          </cell>
          <cell r="S59" t="str">
            <v>---</v>
          </cell>
          <cell r="T59" t="str">
            <v>---</v>
          </cell>
        </row>
        <row r="60">
          <cell r="B60" t="str">
            <v>DJI</v>
          </cell>
          <cell r="C60" t="str">
            <v>Djibouti</v>
          </cell>
          <cell r="D60">
            <v>4744.66</v>
          </cell>
          <cell r="E60" t="str">
            <v>---</v>
          </cell>
          <cell r="F60" t="str">
            <v>---</v>
          </cell>
          <cell r="G60" t="str">
            <v>---</v>
          </cell>
          <cell r="H60" t="str">
            <v>---</v>
          </cell>
          <cell r="I60" t="str">
            <v>---</v>
          </cell>
          <cell r="J60" t="str">
            <v>---</v>
          </cell>
          <cell r="K60" t="str">
            <v>---</v>
          </cell>
          <cell r="L60" t="str">
            <v>---</v>
          </cell>
          <cell r="M60" t="str">
            <v>---</v>
          </cell>
          <cell r="N60" t="str">
            <v>---</v>
          </cell>
          <cell r="O60" t="str">
            <v>---</v>
          </cell>
          <cell r="P60" t="str">
            <v>---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</row>
        <row r="61">
          <cell r="B61" t="str">
            <v>ERI</v>
          </cell>
          <cell r="C61" t="str">
            <v>Eritrea</v>
          </cell>
          <cell r="D61">
            <v>9081.7900000000009</v>
          </cell>
          <cell r="E61" t="str">
            <v>---</v>
          </cell>
          <cell r="F61" t="str">
            <v>---</v>
          </cell>
          <cell r="G61" t="str">
            <v>---</v>
          </cell>
          <cell r="H61" t="str">
            <v>---</v>
          </cell>
          <cell r="I61" t="str">
            <v>---</v>
          </cell>
          <cell r="J61" t="str">
            <v>---</v>
          </cell>
          <cell r="K61" t="str">
            <v>---</v>
          </cell>
          <cell r="L61" t="str">
            <v>---</v>
          </cell>
          <cell r="M61" t="str">
            <v>---</v>
          </cell>
          <cell r="N61" t="str">
            <v>---</v>
          </cell>
          <cell r="O61" t="str">
            <v>---</v>
          </cell>
          <cell r="P61" t="str">
            <v>---</v>
          </cell>
          <cell r="Q61" t="str">
            <v>---</v>
          </cell>
          <cell r="R61" t="str">
            <v>---</v>
          </cell>
          <cell r="S61" t="str">
            <v>---</v>
          </cell>
          <cell r="T61" t="str">
            <v>---</v>
          </cell>
        </row>
        <row r="62">
          <cell r="B62" t="str">
            <v>KEN</v>
          </cell>
          <cell r="C62" t="str">
            <v>Kenya</v>
          </cell>
          <cell r="D62">
            <v>98382.7</v>
          </cell>
          <cell r="E62" t="str">
            <v>---</v>
          </cell>
          <cell r="F62" t="str">
            <v>---</v>
          </cell>
          <cell r="G62" t="str">
            <v>---</v>
          </cell>
          <cell r="H62" t="str">
            <v>---</v>
          </cell>
          <cell r="I62" t="str">
            <v>---</v>
          </cell>
          <cell r="J62" t="str">
            <v>---</v>
          </cell>
          <cell r="K62" t="str">
            <v>---</v>
          </cell>
          <cell r="L62" t="str">
            <v>---</v>
          </cell>
          <cell r="M62" t="str">
            <v>---</v>
          </cell>
          <cell r="N62" t="str">
            <v>---</v>
          </cell>
          <cell r="O62" t="str">
            <v>---</v>
          </cell>
          <cell r="P62" t="str">
            <v>---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</row>
        <row r="63">
          <cell r="B63" t="str">
            <v>GAB</v>
          </cell>
          <cell r="C63" t="str">
            <v>Gabon</v>
          </cell>
          <cell r="D63">
            <v>120252</v>
          </cell>
          <cell r="E63" t="str">
            <v>---</v>
          </cell>
          <cell r="F63" t="str">
            <v>---</v>
          </cell>
          <cell r="G63" t="str">
            <v>---</v>
          </cell>
          <cell r="H63" t="str">
            <v>---</v>
          </cell>
          <cell r="I63" t="str">
            <v>---</v>
          </cell>
          <cell r="J63" t="str">
            <v>---</v>
          </cell>
          <cell r="K63" t="str">
            <v>---</v>
          </cell>
          <cell r="L63" t="str">
            <v>---</v>
          </cell>
          <cell r="M63" t="str">
            <v>---</v>
          </cell>
          <cell r="N63" t="str">
            <v>---</v>
          </cell>
          <cell r="O63" t="str">
            <v>---</v>
          </cell>
          <cell r="P63" t="str">
            <v>---</v>
          </cell>
          <cell r="Q63" t="str">
            <v>---</v>
          </cell>
          <cell r="R63" t="str">
            <v>---</v>
          </cell>
          <cell r="S63" t="str">
            <v>---</v>
          </cell>
          <cell r="T63" t="str">
            <v>---</v>
          </cell>
        </row>
        <row r="64">
          <cell r="B64" t="str">
            <v>COM</v>
          </cell>
          <cell r="C64" t="str">
            <v>Comoros</v>
          </cell>
          <cell r="D64">
            <v>1426.14</v>
          </cell>
          <cell r="E64">
            <v>0.3</v>
          </cell>
          <cell r="F64">
            <v>0.21</v>
          </cell>
          <cell r="G64">
            <v>1.1299999999999999</v>
          </cell>
          <cell r="H64">
            <v>0.08</v>
          </cell>
          <cell r="I64">
            <v>4.62</v>
          </cell>
          <cell r="J64">
            <v>0.32</v>
          </cell>
          <cell r="K64">
            <v>7.58</v>
          </cell>
          <cell r="L64">
            <v>0.53</v>
          </cell>
          <cell r="M64">
            <v>8.75</v>
          </cell>
          <cell r="N64">
            <v>0.61</v>
          </cell>
          <cell r="O64">
            <v>8.83</v>
          </cell>
          <cell r="P64">
            <v>0.62</v>
          </cell>
          <cell r="Q64">
            <v>8.99</v>
          </cell>
          <cell r="R64">
            <v>0.63</v>
          </cell>
          <cell r="S64">
            <v>9.14</v>
          </cell>
          <cell r="T64">
            <v>0.64</v>
          </cell>
        </row>
        <row r="65">
          <cell r="B65" t="str">
            <v>GHA</v>
          </cell>
          <cell r="C65" t="str">
            <v>Ghana</v>
          </cell>
          <cell r="D65">
            <v>74174</v>
          </cell>
          <cell r="E65" t="str">
            <v>---</v>
          </cell>
          <cell r="F65" t="str">
            <v>---</v>
          </cell>
          <cell r="G65" t="str">
            <v>---</v>
          </cell>
          <cell r="H65" t="str">
            <v>---</v>
          </cell>
          <cell r="I65" t="str">
            <v>---</v>
          </cell>
          <cell r="J65" t="str">
            <v>---</v>
          </cell>
          <cell r="K65" t="str">
            <v>---</v>
          </cell>
          <cell r="L65" t="str">
            <v>---</v>
          </cell>
          <cell r="M65" t="str">
            <v>---</v>
          </cell>
          <cell r="N65" t="str">
            <v>---</v>
          </cell>
          <cell r="O65" t="str">
            <v>---</v>
          </cell>
          <cell r="P65" t="str">
            <v>---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</row>
        <row r="66">
          <cell r="B66" t="str">
            <v>GNB</v>
          </cell>
          <cell r="C66" t="str">
            <v>Guinea-Bissau</v>
          </cell>
          <cell r="D66">
            <v>2029.35</v>
          </cell>
          <cell r="E66" t="str">
            <v>---</v>
          </cell>
          <cell r="F66" t="str">
            <v>---</v>
          </cell>
          <cell r="G66" t="str">
            <v>---</v>
          </cell>
          <cell r="H66" t="str">
            <v>---</v>
          </cell>
          <cell r="I66" t="str">
            <v>---</v>
          </cell>
          <cell r="J66" t="str">
            <v>---</v>
          </cell>
          <cell r="K66" t="str">
            <v>---</v>
          </cell>
          <cell r="L66" t="str">
            <v>---</v>
          </cell>
          <cell r="M66" t="str">
            <v>---</v>
          </cell>
          <cell r="N66" t="str">
            <v>---</v>
          </cell>
          <cell r="O66" t="str">
            <v>---</v>
          </cell>
          <cell r="P66" t="str">
            <v>---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</row>
        <row r="67">
          <cell r="B67" t="str">
            <v>BEN</v>
          </cell>
          <cell r="C67" t="str">
            <v>Benin</v>
          </cell>
          <cell r="D67">
            <v>21971.9</v>
          </cell>
          <cell r="E67" t="str">
            <v>---</v>
          </cell>
          <cell r="F67" t="str">
            <v>---</v>
          </cell>
          <cell r="G67" t="str">
            <v>---</v>
          </cell>
          <cell r="H67" t="str">
            <v>---</v>
          </cell>
          <cell r="I67" t="str">
            <v>---</v>
          </cell>
          <cell r="J67" t="str">
            <v>---</v>
          </cell>
          <cell r="K67" t="str">
            <v>---</v>
          </cell>
          <cell r="L67" t="str">
            <v>---</v>
          </cell>
          <cell r="M67" t="str">
            <v>---</v>
          </cell>
          <cell r="N67" t="str">
            <v>---</v>
          </cell>
          <cell r="O67" t="str">
            <v>---</v>
          </cell>
          <cell r="P67" t="str">
            <v>---</v>
          </cell>
          <cell r="Q67" t="str">
            <v>---</v>
          </cell>
          <cell r="R67" t="str">
            <v>---</v>
          </cell>
          <cell r="S67" t="str">
            <v>---</v>
          </cell>
          <cell r="T67" t="str">
            <v>---</v>
          </cell>
        </row>
        <row r="68">
          <cell r="B68" t="str">
            <v>BFA</v>
          </cell>
          <cell r="C68" t="str">
            <v>Burkina Faso</v>
          </cell>
          <cell r="D68">
            <v>24689.4</v>
          </cell>
          <cell r="E68" t="str">
            <v>---</v>
          </cell>
          <cell r="F68" t="str">
            <v>---</v>
          </cell>
          <cell r="G68" t="str">
            <v>---</v>
          </cell>
          <cell r="H68" t="str">
            <v>---</v>
          </cell>
          <cell r="I68" t="str">
            <v>---</v>
          </cell>
          <cell r="J68" t="str">
            <v>---</v>
          </cell>
          <cell r="K68" t="str">
            <v>---</v>
          </cell>
          <cell r="L68" t="str">
            <v>---</v>
          </cell>
          <cell r="M68" t="str">
            <v>---</v>
          </cell>
          <cell r="N68" t="str">
            <v>---</v>
          </cell>
          <cell r="O68" t="str">
            <v>---</v>
          </cell>
          <cell r="P68" t="str">
            <v>---</v>
          </cell>
          <cell r="Q68" t="str">
            <v>---</v>
          </cell>
          <cell r="R68" t="str">
            <v>---</v>
          </cell>
          <cell r="S68" t="str">
            <v>---</v>
          </cell>
          <cell r="T68" t="str">
            <v>---</v>
          </cell>
        </row>
        <row r="69">
          <cell r="B69" t="str">
            <v>MYT</v>
          </cell>
          <cell r="C69" t="str">
            <v>Mayotte</v>
          </cell>
          <cell r="D69">
            <v>6949.04</v>
          </cell>
          <cell r="E69">
            <v>6.12</v>
          </cell>
          <cell r="F69">
            <v>0.88</v>
          </cell>
          <cell r="G69">
            <v>29.92</v>
          </cell>
          <cell r="H69">
            <v>0.43</v>
          </cell>
          <cell r="I69">
            <v>62.8</v>
          </cell>
          <cell r="J69">
            <v>0.9</v>
          </cell>
          <cell r="K69">
            <v>196.12</v>
          </cell>
          <cell r="L69">
            <v>2.82</v>
          </cell>
          <cell r="M69">
            <v>244.77</v>
          </cell>
          <cell r="N69">
            <v>3.52</v>
          </cell>
          <cell r="O69">
            <v>267.48</v>
          </cell>
          <cell r="P69">
            <v>3.85</v>
          </cell>
          <cell r="Q69">
            <v>312.04000000000002</v>
          </cell>
          <cell r="R69">
            <v>4.49</v>
          </cell>
          <cell r="S69">
            <v>313.82</v>
          </cell>
          <cell r="T69">
            <v>4.5199999999999996</v>
          </cell>
        </row>
        <row r="70">
          <cell r="B70" t="str">
            <v>MRT</v>
          </cell>
          <cell r="C70" t="str">
            <v>Mauritania</v>
          </cell>
          <cell r="D70">
            <v>11985.5</v>
          </cell>
          <cell r="E70" t="str">
            <v>---</v>
          </cell>
          <cell r="F70" t="str">
            <v>---</v>
          </cell>
          <cell r="G70" t="str">
            <v>---</v>
          </cell>
          <cell r="H70" t="str">
            <v>---</v>
          </cell>
          <cell r="I70" t="str">
            <v>---</v>
          </cell>
          <cell r="J70" t="str">
            <v>---</v>
          </cell>
          <cell r="K70" t="str">
            <v>---</v>
          </cell>
          <cell r="L70" t="str">
            <v>---</v>
          </cell>
          <cell r="M70" t="str">
            <v>---</v>
          </cell>
          <cell r="N70" t="str">
            <v>---</v>
          </cell>
          <cell r="O70" t="str">
            <v>---</v>
          </cell>
          <cell r="P70" t="str">
            <v>---</v>
          </cell>
          <cell r="Q70" t="str">
            <v>---</v>
          </cell>
          <cell r="R70" t="str">
            <v>---</v>
          </cell>
          <cell r="S70" t="str">
            <v>---</v>
          </cell>
          <cell r="T70" t="str">
            <v>---</v>
          </cell>
        </row>
        <row r="71">
          <cell r="B71" t="str">
            <v>BDI</v>
          </cell>
          <cell r="C71" t="str">
            <v>Burundi</v>
          </cell>
          <cell r="D71">
            <v>3616.17</v>
          </cell>
          <cell r="E71" t="str">
            <v>---</v>
          </cell>
          <cell r="F71" t="str">
            <v>---</v>
          </cell>
          <cell r="G71" t="str">
            <v>---</v>
          </cell>
          <cell r="H71" t="str">
            <v>---</v>
          </cell>
          <cell r="I71" t="str">
            <v>---</v>
          </cell>
          <cell r="J71" t="str">
            <v>---</v>
          </cell>
          <cell r="K71" t="str">
            <v>---</v>
          </cell>
          <cell r="L71" t="str">
            <v>---</v>
          </cell>
          <cell r="M71" t="str">
            <v>---</v>
          </cell>
          <cell r="N71" t="str">
            <v>---</v>
          </cell>
          <cell r="O71" t="str">
            <v>---</v>
          </cell>
          <cell r="P71" t="str">
            <v>---</v>
          </cell>
          <cell r="Q71" t="str">
            <v>---</v>
          </cell>
          <cell r="R71" t="str">
            <v>---</v>
          </cell>
          <cell r="S71" t="str">
            <v>---</v>
          </cell>
          <cell r="T71" t="str">
            <v>---</v>
          </cell>
        </row>
        <row r="72">
          <cell r="B72" t="str">
            <v>CIV</v>
          </cell>
          <cell r="C72" t="str">
            <v>Ivory Coast</v>
          </cell>
          <cell r="D72">
            <v>45467.6</v>
          </cell>
          <cell r="E72" t="str">
            <v>---</v>
          </cell>
          <cell r="F72" t="str">
            <v>---</v>
          </cell>
          <cell r="G72" t="str">
            <v>---</v>
          </cell>
          <cell r="H72" t="str">
            <v>---</v>
          </cell>
          <cell r="I72" t="str">
            <v>---</v>
          </cell>
          <cell r="J72" t="str">
            <v>---</v>
          </cell>
          <cell r="K72" t="str">
            <v>---</v>
          </cell>
          <cell r="L72" t="str">
            <v>---</v>
          </cell>
          <cell r="M72" t="str">
            <v>---</v>
          </cell>
          <cell r="N72" t="str">
            <v>---</v>
          </cell>
          <cell r="O72" t="str">
            <v>---</v>
          </cell>
          <cell r="P72" t="str">
            <v>---</v>
          </cell>
          <cell r="Q72" t="str">
            <v>---</v>
          </cell>
          <cell r="R72" t="str">
            <v>---</v>
          </cell>
          <cell r="S72" t="str">
            <v>---</v>
          </cell>
          <cell r="T72" t="str">
            <v>---</v>
          </cell>
        </row>
        <row r="73">
          <cell r="B73" t="str">
            <v>CPV</v>
          </cell>
          <cell r="C73" t="str">
            <v>Cape Verde</v>
          </cell>
          <cell r="D73">
            <v>7137.79</v>
          </cell>
          <cell r="E73" t="str">
            <v>---</v>
          </cell>
          <cell r="F73" t="str">
            <v>---</v>
          </cell>
          <cell r="G73" t="str">
            <v>---</v>
          </cell>
          <cell r="H73" t="str">
            <v>---</v>
          </cell>
          <cell r="I73" t="str">
            <v>---</v>
          </cell>
          <cell r="J73" t="str">
            <v>---</v>
          </cell>
          <cell r="K73" t="str">
            <v>---</v>
          </cell>
          <cell r="L73" t="str">
            <v>---</v>
          </cell>
          <cell r="M73" t="str">
            <v>---</v>
          </cell>
          <cell r="N73" t="str">
            <v>---</v>
          </cell>
          <cell r="O73" t="str">
            <v>---</v>
          </cell>
          <cell r="P73" t="str">
            <v>---</v>
          </cell>
          <cell r="Q73" t="str">
            <v>---</v>
          </cell>
          <cell r="R73" t="str">
            <v>---</v>
          </cell>
          <cell r="S73" t="str">
            <v>---</v>
          </cell>
          <cell r="T73" t="str">
            <v>---</v>
          </cell>
        </row>
        <row r="74">
          <cell r="B74" t="str">
            <v>ETH</v>
          </cell>
          <cell r="C74" t="str">
            <v>Ethiopia</v>
          </cell>
          <cell r="D74">
            <v>65598.899999999994</v>
          </cell>
          <cell r="E74" t="str">
            <v>---</v>
          </cell>
          <cell r="F74" t="str">
            <v>---</v>
          </cell>
          <cell r="G74" t="str">
            <v>---</v>
          </cell>
          <cell r="H74" t="str">
            <v>---</v>
          </cell>
          <cell r="I74" t="str">
            <v>---</v>
          </cell>
          <cell r="J74" t="str">
            <v>---</v>
          </cell>
          <cell r="K74" t="str">
            <v>---</v>
          </cell>
          <cell r="L74" t="str">
            <v>---</v>
          </cell>
          <cell r="M74" t="str">
            <v>---</v>
          </cell>
          <cell r="N74" t="str">
            <v>---</v>
          </cell>
          <cell r="O74" t="str">
            <v>---</v>
          </cell>
          <cell r="P74" t="str">
            <v>---</v>
          </cell>
          <cell r="Q74" t="str">
            <v>---</v>
          </cell>
          <cell r="R74" t="str">
            <v>---</v>
          </cell>
          <cell r="S74" t="str">
            <v>---</v>
          </cell>
          <cell r="T74" t="str">
            <v>---</v>
          </cell>
        </row>
        <row r="75">
          <cell r="B75" t="str">
            <v>LBR</v>
          </cell>
          <cell r="C75" t="str">
            <v>Liberia</v>
          </cell>
          <cell r="D75">
            <v>1911.24</v>
          </cell>
          <cell r="E75" t="str">
            <v>---</v>
          </cell>
          <cell r="F75" t="str">
            <v>---</v>
          </cell>
          <cell r="G75" t="str">
            <v>---</v>
          </cell>
          <cell r="H75" t="str">
            <v>---</v>
          </cell>
          <cell r="I75" t="str">
            <v>---</v>
          </cell>
          <cell r="J75" t="str">
            <v>---</v>
          </cell>
          <cell r="K75" t="str">
            <v>---</v>
          </cell>
          <cell r="L75" t="str">
            <v>---</v>
          </cell>
          <cell r="M75" t="str">
            <v>---</v>
          </cell>
          <cell r="N75" t="str">
            <v>---</v>
          </cell>
          <cell r="O75" t="str">
            <v>---</v>
          </cell>
          <cell r="P75" t="str">
            <v>---</v>
          </cell>
          <cell r="Q75" t="str">
            <v>---</v>
          </cell>
          <cell r="R75" t="str">
            <v>---</v>
          </cell>
          <cell r="S75" t="str">
            <v>---</v>
          </cell>
          <cell r="T75" t="str">
            <v>---</v>
          </cell>
        </row>
        <row r="76">
          <cell r="B76" t="str">
            <v>NER</v>
          </cell>
          <cell r="C76" t="str">
            <v>Niger</v>
          </cell>
          <cell r="D76">
            <v>12723.5</v>
          </cell>
          <cell r="E76" t="str">
            <v>---</v>
          </cell>
          <cell r="F76" t="str">
            <v>---</v>
          </cell>
          <cell r="G76" t="str">
            <v>---</v>
          </cell>
          <cell r="H76" t="str">
            <v>---</v>
          </cell>
          <cell r="I76" t="str">
            <v>---</v>
          </cell>
          <cell r="J76" t="str">
            <v>---</v>
          </cell>
          <cell r="K76" t="str">
            <v>---</v>
          </cell>
          <cell r="L76" t="str">
            <v>---</v>
          </cell>
          <cell r="M76" t="str">
            <v>---</v>
          </cell>
          <cell r="N76" t="str">
            <v>---</v>
          </cell>
          <cell r="O76" t="str">
            <v>---</v>
          </cell>
          <cell r="P76" t="str">
            <v>---</v>
          </cell>
          <cell r="Q76" t="str">
            <v>---</v>
          </cell>
          <cell r="R76" t="str">
            <v>---</v>
          </cell>
          <cell r="S76" t="str">
            <v>---</v>
          </cell>
          <cell r="T76" t="str">
            <v>---</v>
          </cell>
        </row>
        <row r="77">
          <cell r="B77" t="str">
            <v>STP</v>
          </cell>
          <cell r="C77" t="str">
            <v>Sao Tome And Principe</v>
          </cell>
          <cell r="D77">
            <v>2122.6999999999998</v>
          </cell>
          <cell r="E77" t="str">
            <v>---</v>
          </cell>
          <cell r="F77" t="str">
            <v>---</v>
          </cell>
          <cell r="G77" t="str">
            <v>---</v>
          </cell>
          <cell r="H77" t="str">
            <v>---</v>
          </cell>
          <cell r="I77" t="str">
            <v>---</v>
          </cell>
          <cell r="J77" t="str">
            <v>---</v>
          </cell>
          <cell r="K77" t="str">
            <v>---</v>
          </cell>
          <cell r="L77" t="str">
            <v>---</v>
          </cell>
          <cell r="M77" t="str">
            <v>---</v>
          </cell>
          <cell r="N77" t="str">
            <v>---</v>
          </cell>
          <cell r="O77" t="str">
            <v>---</v>
          </cell>
          <cell r="P77" t="str">
            <v>---</v>
          </cell>
          <cell r="Q77" t="str">
            <v>---</v>
          </cell>
          <cell r="R77" t="str">
            <v>---</v>
          </cell>
          <cell r="S77" t="str">
            <v>---</v>
          </cell>
          <cell r="T77" t="str">
            <v>---</v>
          </cell>
        </row>
        <row r="78">
          <cell r="B78" t="str">
            <v>SWZ</v>
          </cell>
          <cell r="C78" t="str">
            <v>Swaziland</v>
          </cell>
          <cell r="D78">
            <v>13701.2</v>
          </cell>
          <cell r="E78" t="str">
            <v>---</v>
          </cell>
          <cell r="F78" t="str">
            <v>---</v>
          </cell>
          <cell r="G78" t="str">
            <v>---</v>
          </cell>
          <cell r="H78" t="str">
            <v>---</v>
          </cell>
          <cell r="I78" t="str">
            <v>---</v>
          </cell>
          <cell r="J78" t="str">
            <v>---</v>
          </cell>
          <cell r="K78" t="str">
            <v>---</v>
          </cell>
          <cell r="L78" t="str">
            <v>---</v>
          </cell>
          <cell r="M78" t="str">
            <v>---</v>
          </cell>
          <cell r="N78" t="str">
            <v>---</v>
          </cell>
          <cell r="O78" t="str">
            <v>---</v>
          </cell>
          <cell r="P78" t="str">
            <v>---</v>
          </cell>
          <cell r="Q78" t="str">
            <v>---</v>
          </cell>
          <cell r="R78" t="str">
            <v>---</v>
          </cell>
          <cell r="S78" t="str">
            <v>---</v>
          </cell>
          <cell r="T78" t="str">
            <v>---</v>
          </cell>
        </row>
        <row r="79">
          <cell r="B79" t="str">
            <v>SYC</v>
          </cell>
          <cell r="C79" t="str">
            <v>Seychelles</v>
          </cell>
          <cell r="D79">
            <v>6234.98</v>
          </cell>
          <cell r="E79" t="str">
            <v>---</v>
          </cell>
          <cell r="F79" t="str">
            <v>---</v>
          </cell>
          <cell r="G79" t="str">
            <v>---</v>
          </cell>
          <cell r="H79" t="str">
            <v>---</v>
          </cell>
          <cell r="I79" t="str">
            <v>---</v>
          </cell>
          <cell r="J79" t="str">
            <v>---</v>
          </cell>
          <cell r="K79" t="str">
            <v>---</v>
          </cell>
          <cell r="L79" t="str">
            <v>---</v>
          </cell>
          <cell r="M79" t="str">
            <v>---</v>
          </cell>
          <cell r="N79" t="str">
            <v>---</v>
          </cell>
          <cell r="O79" t="str">
            <v>---</v>
          </cell>
          <cell r="P79" t="str">
            <v>---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</row>
        <row r="80">
          <cell r="B80" t="str">
            <v>MDG</v>
          </cell>
          <cell r="C80" t="str">
            <v>Madagascar</v>
          </cell>
          <cell r="D80">
            <v>23496.400000000001</v>
          </cell>
          <cell r="E80">
            <v>11.68</v>
          </cell>
          <cell r="F80">
            <v>0.5</v>
          </cell>
          <cell r="G80">
            <v>54.63</v>
          </cell>
          <cell r="H80">
            <v>0.23</v>
          </cell>
          <cell r="I80">
            <v>72.37</v>
          </cell>
          <cell r="J80">
            <v>0.31</v>
          </cell>
          <cell r="K80">
            <v>82.85</v>
          </cell>
          <cell r="L80">
            <v>0.35</v>
          </cell>
          <cell r="M80">
            <v>93.14</v>
          </cell>
          <cell r="N80">
            <v>0.4</v>
          </cell>
          <cell r="O80">
            <v>96.91</v>
          </cell>
          <cell r="P80">
            <v>0.41</v>
          </cell>
          <cell r="Q80">
            <v>104.46</v>
          </cell>
          <cell r="R80">
            <v>0.44</v>
          </cell>
          <cell r="S80">
            <v>112</v>
          </cell>
          <cell r="T80">
            <v>0.48</v>
          </cell>
        </row>
        <row r="81">
          <cell r="B81" t="str">
            <v>MLI</v>
          </cell>
          <cell r="C81" t="str">
            <v>Mali</v>
          </cell>
          <cell r="D81">
            <v>27719.200000000001</v>
          </cell>
          <cell r="E81" t="str">
            <v>---</v>
          </cell>
          <cell r="F81" t="str">
            <v>---</v>
          </cell>
          <cell r="G81" t="str">
            <v>---</v>
          </cell>
          <cell r="H81" t="str">
            <v>---</v>
          </cell>
          <cell r="I81" t="str">
            <v>---</v>
          </cell>
          <cell r="J81" t="str">
            <v>---</v>
          </cell>
          <cell r="K81" t="str">
            <v>---</v>
          </cell>
          <cell r="L81" t="str">
            <v>---</v>
          </cell>
          <cell r="M81" t="str">
            <v>---</v>
          </cell>
          <cell r="N81" t="str">
            <v>---</v>
          </cell>
          <cell r="O81" t="str">
            <v>---</v>
          </cell>
          <cell r="P81" t="str">
            <v>---</v>
          </cell>
          <cell r="Q81" t="str">
            <v>---</v>
          </cell>
          <cell r="R81" t="str">
            <v>---</v>
          </cell>
          <cell r="S81" t="str">
            <v>---</v>
          </cell>
          <cell r="T81" t="str">
            <v>---</v>
          </cell>
        </row>
        <row r="82">
          <cell r="B82" t="str">
            <v>MOZ</v>
          </cell>
          <cell r="C82" t="str">
            <v>Mozambique</v>
          </cell>
          <cell r="D82">
            <v>36409.4</v>
          </cell>
          <cell r="E82">
            <v>6.36</v>
          </cell>
          <cell r="F82">
            <v>0.17</v>
          </cell>
          <cell r="G82">
            <v>39.369999999999997</v>
          </cell>
          <cell r="H82">
            <v>0.11</v>
          </cell>
          <cell r="I82">
            <v>69.680000000000007</v>
          </cell>
          <cell r="J82">
            <v>0.19</v>
          </cell>
          <cell r="K82">
            <v>89.63</v>
          </cell>
          <cell r="L82">
            <v>0.25</v>
          </cell>
          <cell r="M82">
            <v>126.49</v>
          </cell>
          <cell r="N82">
            <v>0.35</v>
          </cell>
          <cell r="O82">
            <v>154.53</v>
          </cell>
          <cell r="P82">
            <v>0.42</v>
          </cell>
          <cell r="Q82">
            <v>177.94</v>
          </cell>
          <cell r="R82">
            <v>0.49</v>
          </cell>
          <cell r="S82">
            <v>198.62</v>
          </cell>
          <cell r="T82">
            <v>0.55000000000000004</v>
          </cell>
        </row>
        <row r="83">
          <cell r="B83" t="str">
            <v>MWI</v>
          </cell>
          <cell r="C83" t="str">
            <v>Malawi</v>
          </cell>
          <cell r="D83">
            <v>18357</v>
          </cell>
          <cell r="E83" t="str">
            <v>---</v>
          </cell>
          <cell r="F83" t="str">
            <v>---</v>
          </cell>
          <cell r="G83" t="str">
            <v>---</v>
          </cell>
          <cell r="H83" t="str">
            <v>---</v>
          </cell>
          <cell r="I83" t="str">
            <v>---</v>
          </cell>
          <cell r="J83" t="str">
            <v>---</v>
          </cell>
          <cell r="K83" t="str">
            <v>---</v>
          </cell>
          <cell r="L83" t="str">
            <v>---</v>
          </cell>
          <cell r="M83" t="str">
            <v>---</v>
          </cell>
          <cell r="N83" t="str">
            <v>---</v>
          </cell>
          <cell r="O83" t="str">
            <v>---</v>
          </cell>
          <cell r="P83" t="str">
            <v>---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</row>
        <row r="84">
          <cell r="B84" t="str">
            <v>NAM</v>
          </cell>
          <cell r="C84" t="str">
            <v>Namibia</v>
          </cell>
          <cell r="D84">
            <v>42062.7</v>
          </cell>
          <cell r="E84" t="str">
            <v>---</v>
          </cell>
          <cell r="F84" t="str">
            <v>---</v>
          </cell>
          <cell r="G84" t="str">
            <v>---</v>
          </cell>
          <cell r="H84" t="str">
            <v>---</v>
          </cell>
          <cell r="I84" t="str">
            <v>---</v>
          </cell>
          <cell r="J84" t="str">
            <v>---</v>
          </cell>
          <cell r="K84" t="str">
            <v>---</v>
          </cell>
          <cell r="L84" t="str">
            <v>---</v>
          </cell>
          <cell r="M84" t="str">
            <v>---</v>
          </cell>
          <cell r="N84" t="str">
            <v>---</v>
          </cell>
          <cell r="O84" t="str">
            <v>---</v>
          </cell>
          <cell r="P84" t="str">
            <v>---</v>
          </cell>
          <cell r="Q84" t="str">
            <v>---</v>
          </cell>
          <cell r="R84" t="str">
            <v>---</v>
          </cell>
          <cell r="S84" t="str">
            <v>---</v>
          </cell>
          <cell r="T84" t="str">
            <v>---</v>
          </cell>
        </row>
        <row r="85">
          <cell r="B85" t="str">
            <v>REU</v>
          </cell>
          <cell r="C85" t="str">
            <v>Reunion</v>
          </cell>
          <cell r="D85">
            <v>67897.7</v>
          </cell>
          <cell r="E85">
            <v>24.99</v>
          </cell>
          <cell r="F85">
            <v>0.37</v>
          </cell>
          <cell r="G85">
            <v>32.15</v>
          </cell>
          <cell r="H85">
            <v>0.05</v>
          </cell>
          <cell r="I85">
            <v>532.52</v>
          </cell>
          <cell r="J85">
            <v>0.78</v>
          </cell>
          <cell r="K85">
            <v>686.71</v>
          </cell>
          <cell r="L85">
            <v>1.01</v>
          </cell>
          <cell r="M85">
            <v>881.78</v>
          </cell>
          <cell r="N85">
            <v>1.3</v>
          </cell>
          <cell r="O85">
            <v>1059.4100000000001</v>
          </cell>
          <cell r="P85">
            <v>1.56</v>
          </cell>
          <cell r="Q85">
            <v>1147.21</v>
          </cell>
          <cell r="R85">
            <v>1.69</v>
          </cell>
          <cell r="S85">
            <v>1235.02</v>
          </cell>
          <cell r="T85">
            <v>1.82</v>
          </cell>
        </row>
        <row r="86">
          <cell r="B86" t="str">
            <v>RWA</v>
          </cell>
          <cell r="C86" t="str">
            <v>Rwanda</v>
          </cell>
          <cell r="D86">
            <v>13197.4</v>
          </cell>
          <cell r="E86" t="str">
            <v>---</v>
          </cell>
          <cell r="F86" t="str">
            <v>---</v>
          </cell>
          <cell r="G86" t="str">
            <v>---</v>
          </cell>
          <cell r="H86" t="str">
            <v>---</v>
          </cell>
          <cell r="I86" t="str">
            <v>---</v>
          </cell>
          <cell r="J86" t="str">
            <v>---</v>
          </cell>
          <cell r="K86" t="str">
            <v>---</v>
          </cell>
          <cell r="L86" t="str">
            <v>---</v>
          </cell>
          <cell r="M86" t="str">
            <v>---</v>
          </cell>
          <cell r="N86" t="str">
            <v>---</v>
          </cell>
          <cell r="O86" t="str">
            <v>---</v>
          </cell>
          <cell r="P86" t="str">
            <v>---</v>
          </cell>
          <cell r="Q86" t="str">
            <v>---</v>
          </cell>
          <cell r="R86" t="str">
            <v>---</v>
          </cell>
          <cell r="S86" t="str">
            <v>---</v>
          </cell>
          <cell r="T86" t="str">
            <v>---</v>
          </cell>
        </row>
        <row r="87">
          <cell r="B87" t="str">
            <v>SDN</v>
          </cell>
          <cell r="C87" t="str">
            <v>Sudan</v>
          </cell>
          <cell r="D87">
            <v>70368.800000000003</v>
          </cell>
          <cell r="E87" t="str">
            <v>---</v>
          </cell>
          <cell r="F87" t="str">
            <v>---</v>
          </cell>
          <cell r="G87" t="str">
            <v>---</v>
          </cell>
          <cell r="H87" t="str">
            <v>---</v>
          </cell>
          <cell r="I87" t="str">
            <v>---</v>
          </cell>
          <cell r="J87" t="str">
            <v>---</v>
          </cell>
          <cell r="K87" t="str">
            <v>---</v>
          </cell>
          <cell r="L87" t="str">
            <v>---</v>
          </cell>
          <cell r="M87" t="str">
            <v>---</v>
          </cell>
          <cell r="N87" t="str">
            <v>---</v>
          </cell>
          <cell r="O87" t="str">
            <v>---</v>
          </cell>
          <cell r="P87" t="str">
            <v>---</v>
          </cell>
          <cell r="Q87" t="str">
            <v>---</v>
          </cell>
          <cell r="R87" t="str">
            <v>---</v>
          </cell>
          <cell r="S87" t="str">
            <v>---</v>
          </cell>
          <cell r="T87" t="str">
            <v>---</v>
          </cell>
        </row>
        <row r="88">
          <cell r="B88" t="str">
            <v>SOM</v>
          </cell>
          <cell r="C88" t="str">
            <v>Somalia</v>
          </cell>
          <cell r="D88">
            <v>6408.32</v>
          </cell>
          <cell r="E88" t="str">
            <v>---</v>
          </cell>
          <cell r="F88" t="str">
            <v>---</v>
          </cell>
          <cell r="G88" t="str">
            <v>---</v>
          </cell>
          <cell r="H88" t="str">
            <v>---</v>
          </cell>
          <cell r="I88" t="str">
            <v>---</v>
          </cell>
          <cell r="J88" t="str">
            <v>---</v>
          </cell>
          <cell r="K88" t="str">
            <v>---</v>
          </cell>
          <cell r="L88" t="str">
            <v>---</v>
          </cell>
          <cell r="M88" t="str">
            <v>---</v>
          </cell>
          <cell r="N88" t="str">
            <v>---</v>
          </cell>
          <cell r="O88" t="str">
            <v>---</v>
          </cell>
          <cell r="P88" t="str">
            <v>---</v>
          </cell>
          <cell r="Q88" t="str">
            <v>---</v>
          </cell>
          <cell r="R88" t="str">
            <v>---</v>
          </cell>
          <cell r="S88" t="str">
            <v>---</v>
          </cell>
          <cell r="T88" t="str">
            <v>---</v>
          </cell>
        </row>
        <row r="89">
          <cell r="B89" t="str">
            <v>SLE</v>
          </cell>
          <cell r="C89" t="str">
            <v>Sierra Leone</v>
          </cell>
          <cell r="D89">
            <v>3031.82</v>
          </cell>
          <cell r="E89" t="str">
            <v>---</v>
          </cell>
          <cell r="F89" t="str">
            <v>---</v>
          </cell>
          <cell r="G89" t="str">
            <v>---</v>
          </cell>
          <cell r="H89" t="str">
            <v>---</v>
          </cell>
          <cell r="I89" t="str">
            <v>---</v>
          </cell>
          <cell r="J89" t="str">
            <v>---</v>
          </cell>
          <cell r="K89" t="str">
            <v>---</v>
          </cell>
          <cell r="L89" t="str">
            <v>---</v>
          </cell>
          <cell r="M89" t="str">
            <v>---</v>
          </cell>
          <cell r="N89" t="str">
            <v>---</v>
          </cell>
          <cell r="O89" t="str">
            <v>---</v>
          </cell>
          <cell r="P89" t="str">
            <v>---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</row>
        <row r="90">
          <cell r="B90" t="str">
            <v>TCD</v>
          </cell>
          <cell r="C90" t="str">
            <v>Chad</v>
          </cell>
          <cell r="D90">
            <v>26745.1</v>
          </cell>
          <cell r="E90" t="str">
            <v>---</v>
          </cell>
          <cell r="F90" t="str">
            <v>---</v>
          </cell>
          <cell r="G90" t="str">
            <v>---</v>
          </cell>
          <cell r="H90" t="str">
            <v>---</v>
          </cell>
          <cell r="I90" t="str">
            <v>---</v>
          </cell>
          <cell r="J90" t="str">
            <v>---</v>
          </cell>
          <cell r="K90" t="str">
            <v>---</v>
          </cell>
          <cell r="L90" t="str">
            <v>---</v>
          </cell>
          <cell r="M90" t="str">
            <v>---</v>
          </cell>
          <cell r="N90" t="str">
            <v>---</v>
          </cell>
          <cell r="O90" t="str">
            <v>---</v>
          </cell>
          <cell r="P90" t="str">
            <v>---</v>
          </cell>
          <cell r="Q90" t="str">
            <v>---</v>
          </cell>
          <cell r="R90" t="str">
            <v>---</v>
          </cell>
          <cell r="S90" t="str">
            <v>---</v>
          </cell>
          <cell r="T90" t="str">
            <v>---</v>
          </cell>
        </row>
        <row r="91">
          <cell r="B91" t="str">
            <v>TZA</v>
          </cell>
          <cell r="C91" t="str">
            <v>Tanzania</v>
          </cell>
          <cell r="D91">
            <v>50142.8</v>
          </cell>
          <cell r="E91" t="str">
            <v>---</v>
          </cell>
          <cell r="F91" t="str">
            <v>---</v>
          </cell>
          <cell r="G91" t="str">
            <v>---</v>
          </cell>
          <cell r="H91" t="str">
            <v>---</v>
          </cell>
          <cell r="I91" t="str">
            <v>---</v>
          </cell>
          <cell r="J91" t="str">
            <v>---</v>
          </cell>
          <cell r="K91" t="str">
            <v>---</v>
          </cell>
          <cell r="L91" t="str">
            <v>---</v>
          </cell>
          <cell r="M91" t="str">
            <v>---</v>
          </cell>
          <cell r="N91" t="str">
            <v>---</v>
          </cell>
          <cell r="O91" t="str">
            <v>---</v>
          </cell>
          <cell r="P91" t="str">
            <v>---</v>
          </cell>
          <cell r="Q91" t="str">
            <v>---</v>
          </cell>
          <cell r="R91" t="str">
            <v>---</v>
          </cell>
          <cell r="S91" t="str">
            <v>---</v>
          </cell>
          <cell r="T91" t="str">
            <v>---</v>
          </cell>
        </row>
        <row r="92">
          <cell r="B92" t="str">
            <v>UGA</v>
          </cell>
          <cell r="C92" t="str">
            <v>Uganda</v>
          </cell>
          <cell r="D92">
            <v>43697.1</v>
          </cell>
          <cell r="E92" t="str">
            <v>---</v>
          </cell>
          <cell r="F92" t="str">
            <v>---</v>
          </cell>
          <cell r="G92" t="str">
            <v>---</v>
          </cell>
          <cell r="H92" t="str">
            <v>---</v>
          </cell>
          <cell r="I92" t="str">
            <v>---</v>
          </cell>
          <cell r="J92" t="str">
            <v>---</v>
          </cell>
          <cell r="K92" t="str">
            <v>---</v>
          </cell>
          <cell r="L92" t="str">
            <v>---</v>
          </cell>
          <cell r="M92" t="str">
            <v>---</v>
          </cell>
          <cell r="N92" t="str">
            <v>---</v>
          </cell>
          <cell r="O92" t="str">
            <v>---</v>
          </cell>
          <cell r="P92" t="str">
            <v>---</v>
          </cell>
          <cell r="Q92" t="str">
            <v>---</v>
          </cell>
          <cell r="R92" t="str">
            <v>---</v>
          </cell>
          <cell r="S92" t="str">
            <v>---</v>
          </cell>
          <cell r="T92" t="str">
            <v>---</v>
          </cell>
        </row>
        <row r="93">
          <cell r="B93" t="str">
            <v>TUN</v>
          </cell>
          <cell r="C93" t="str">
            <v>Tunisia</v>
          </cell>
          <cell r="D93">
            <v>178846</v>
          </cell>
          <cell r="E93" t="str">
            <v>---</v>
          </cell>
          <cell r="F93" t="str">
            <v>---</v>
          </cell>
          <cell r="G93" t="str">
            <v>---</v>
          </cell>
          <cell r="H93" t="str">
            <v>---</v>
          </cell>
          <cell r="I93" t="str">
            <v>---</v>
          </cell>
          <cell r="J93" t="str">
            <v>---</v>
          </cell>
          <cell r="K93" t="str">
            <v>---</v>
          </cell>
          <cell r="L93" t="str">
            <v>---</v>
          </cell>
          <cell r="M93" t="str">
            <v>---</v>
          </cell>
          <cell r="N93" t="str">
            <v>---</v>
          </cell>
          <cell r="O93" t="str">
            <v>---</v>
          </cell>
          <cell r="P93" t="str">
            <v>---</v>
          </cell>
          <cell r="Q93" t="str">
            <v>---</v>
          </cell>
          <cell r="R93" t="str">
            <v>---</v>
          </cell>
          <cell r="S93" t="str">
            <v>---</v>
          </cell>
          <cell r="T93" t="str">
            <v>---</v>
          </cell>
        </row>
        <row r="94">
          <cell r="B94" t="str">
            <v>ZAF</v>
          </cell>
          <cell r="C94" t="str">
            <v>South Africa</v>
          </cell>
          <cell r="D94">
            <v>1282850</v>
          </cell>
          <cell r="E94" t="str">
            <v>---</v>
          </cell>
          <cell r="F94" t="str">
            <v>---</v>
          </cell>
          <cell r="G94" t="str">
            <v>---</v>
          </cell>
          <cell r="H94" t="str">
            <v>---</v>
          </cell>
          <cell r="I94" t="str">
            <v>---</v>
          </cell>
          <cell r="J94" t="str">
            <v>---</v>
          </cell>
          <cell r="K94" t="str">
            <v>---</v>
          </cell>
          <cell r="L94" t="str">
            <v>---</v>
          </cell>
          <cell r="M94" t="str">
            <v>---</v>
          </cell>
          <cell r="N94" t="str">
            <v>---</v>
          </cell>
          <cell r="O94" t="str">
            <v>---</v>
          </cell>
          <cell r="P94" t="str">
            <v>---</v>
          </cell>
          <cell r="Q94" t="str">
            <v>---</v>
          </cell>
          <cell r="R94" t="str">
            <v>---</v>
          </cell>
          <cell r="S94" t="str">
            <v>---</v>
          </cell>
          <cell r="T94" t="str">
            <v>---</v>
          </cell>
        </row>
        <row r="95">
          <cell r="B95" t="str">
            <v>ZMB</v>
          </cell>
          <cell r="C95" t="str">
            <v>Zambia</v>
          </cell>
          <cell r="D95">
            <v>48954.5</v>
          </cell>
          <cell r="E95" t="str">
            <v>---</v>
          </cell>
          <cell r="F95" t="str">
            <v>---</v>
          </cell>
          <cell r="G95" t="str">
            <v>---</v>
          </cell>
          <cell r="H95" t="str">
            <v>---</v>
          </cell>
          <cell r="I95" t="str">
            <v>---</v>
          </cell>
          <cell r="J95" t="str">
            <v>---</v>
          </cell>
          <cell r="K95" t="str">
            <v>---</v>
          </cell>
          <cell r="L95" t="str">
            <v>---</v>
          </cell>
          <cell r="M95" t="str">
            <v>---</v>
          </cell>
          <cell r="N95" t="str">
            <v>---</v>
          </cell>
          <cell r="O95" t="str">
            <v>---</v>
          </cell>
          <cell r="P95" t="str">
            <v>---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</row>
        <row r="96">
          <cell r="B96" t="str">
            <v>LBY</v>
          </cell>
          <cell r="C96" t="str">
            <v>Libya</v>
          </cell>
          <cell r="D96">
            <v>73757.399999999994</v>
          </cell>
          <cell r="E96" t="str">
            <v>---</v>
          </cell>
          <cell r="F96" t="str">
            <v>---</v>
          </cell>
          <cell r="G96" t="str">
            <v>---</v>
          </cell>
          <cell r="H96" t="str">
            <v>---</v>
          </cell>
          <cell r="I96" t="str">
            <v>---</v>
          </cell>
          <cell r="J96" t="str">
            <v>---</v>
          </cell>
          <cell r="K96" t="str">
            <v>---</v>
          </cell>
          <cell r="L96" t="str">
            <v>---</v>
          </cell>
          <cell r="M96" t="str">
            <v>---</v>
          </cell>
          <cell r="N96" t="str">
            <v>---</v>
          </cell>
          <cell r="O96" t="str">
            <v>---</v>
          </cell>
          <cell r="P96" t="str">
            <v>---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</row>
        <row r="97">
          <cell r="B97" t="str">
            <v>MUS</v>
          </cell>
          <cell r="C97" t="str">
            <v>Mauritius</v>
          </cell>
          <cell r="D97">
            <v>44217.9</v>
          </cell>
          <cell r="E97">
            <v>36.369999999999997</v>
          </cell>
          <cell r="F97">
            <v>0.82</v>
          </cell>
          <cell r="G97">
            <v>196.59</v>
          </cell>
          <cell r="H97">
            <v>0.44</v>
          </cell>
          <cell r="I97">
            <v>294.73</v>
          </cell>
          <cell r="J97">
            <v>0.67</v>
          </cell>
          <cell r="K97">
            <v>382.82</v>
          </cell>
          <cell r="L97">
            <v>0.87</v>
          </cell>
          <cell r="M97">
            <v>495.31</v>
          </cell>
          <cell r="N97">
            <v>1.1200000000000001</v>
          </cell>
          <cell r="O97">
            <v>531.59</v>
          </cell>
          <cell r="P97">
            <v>1.2</v>
          </cell>
          <cell r="Q97">
            <v>604.14</v>
          </cell>
          <cell r="R97">
            <v>1.37</v>
          </cell>
          <cell r="S97">
            <v>653.66</v>
          </cell>
          <cell r="T97">
            <v>1.48</v>
          </cell>
        </row>
        <row r="98">
          <cell r="B98" t="str">
            <v>MAR</v>
          </cell>
          <cell r="C98" t="str">
            <v>Morroco</v>
          </cell>
          <cell r="D98">
            <v>374846</v>
          </cell>
          <cell r="E98" t="str">
            <v>---</v>
          </cell>
          <cell r="F98" t="str">
            <v>---</v>
          </cell>
          <cell r="G98" t="str">
            <v>---</v>
          </cell>
          <cell r="H98" t="str">
            <v>---</v>
          </cell>
          <cell r="I98" t="str">
            <v>---</v>
          </cell>
          <cell r="J98" t="str">
            <v>---</v>
          </cell>
          <cell r="K98" t="str">
            <v>---</v>
          </cell>
          <cell r="L98" t="str">
            <v>---</v>
          </cell>
          <cell r="M98" t="str">
            <v>---</v>
          </cell>
          <cell r="N98" t="str">
            <v>---</v>
          </cell>
          <cell r="O98" t="str">
            <v>---</v>
          </cell>
          <cell r="P98" t="str">
            <v>---</v>
          </cell>
          <cell r="Q98" t="str">
            <v>---</v>
          </cell>
          <cell r="R98" t="str">
            <v>---</v>
          </cell>
          <cell r="S98" t="str">
            <v>---</v>
          </cell>
          <cell r="T98" t="str">
            <v>---</v>
          </cell>
        </row>
        <row r="99">
          <cell r="B99" t="str">
            <v>NGA</v>
          </cell>
          <cell r="C99" t="str">
            <v>Nigeria</v>
          </cell>
          <cell r="D99">
            <v>592030</v>
          </cell>
          <cell r="E99" t="str">
            <v>---</v>
          </cell>
          <cell r="F99" t="str">
            <v>---</v>
          </cell>
          <cell r="G99" t="str">
            <v>---</v>
          </cell>
          <cell r="H99" t="str">
            <v>---</v>
          </cell>
          <cell r="I99" t="str">
            <v>---</v>
          </cell>
          <cell r="J99" t="str">
            <v>---</v>
          </cell>
          <cell r="K99" t="str">
            <v>---</v>
          </cell>
          <cell r="L99" t="str">
            <v>---</v>
          </cell>
          <cell r="M99" t="str">
            <v>---</v>
          </cell>
          <cell r="N99" t="str">
            <v>---</v>
          </cell>
          <cell r="O99" t="str">
            <v>---</v>
          </cell>
          <cell r="P99" t="str">
            <v>---</v>
          </cell>
          <cell r="Q99" t="str">
            <v>---</v>
          </cell>
          <cell r="R99" t="str">
            <v>---</v>
          </cell>
          <cell r="S99" t="str">
            <v>---</v>
          </cell>
          <cell r="T99" t="str">
            <v>---</v>
          </cell>
        </row>
        <row r="100">
          <cell r="B100" t="str">
            <v>DZA</v>
          </cell>
          <cell r="C100" t="str">
            <v>Algeria</v>
          </cell>
          <cell r="D100">
            <v>899206</v>
          </cell>
          <cell r="E100" t="str">
            <v>---</v>
          </cell>
          <cell r="F100" t="str">
            <v>---</v>
          </cell>
          <cell r="G100" t="str">
            <v>---</v>
          </cell>
          <cell r="H100" t="str">
            <v>---</v>
          </cell>
          <cell r="I100" t="str">
            <v>---</v>
          </cell>
          <cell r="J100" t="str">
            <v>---</v>
          </cell>
          <cell r="K100" t="str">
            <v>---</v>
          </cell>
          <cell r="L100" t="str">
            <v>---</v>
          </cell>
          <cell r="M100" t="str">
            <v>---</v>
          </cell>
          <cell r="N100" t="str">
            <v>---</v>
          </cell>
          <cell r="O100" t="str">
            <v>---</v>
          </cell>
          <cell r="P100" t="str">
            <v>---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</row>
        <row r="101">
          <cell r="B101" t="str">
            <v>EGY</v>
          </cell>
          <cell r="C101" t="str">
            <v>Egypt</v>
          </cell>
          <cell r="D101">
            <v>617149</v>
          </cell>
          <cell r="E101" t="str">
            <v>---</v>
          </cell>
          <cell r="F101" t="str">
            <v>---</v>
          </cell>
          <cell r="G101" t="str">
            <v>---</v>
          </cell>
          <cell r="H101" t="str">
            <v>---</v>
          </cell>
          <cell r="I101" t="str">
            <v>---</v>
          </cell>
          <cell r="J101" t="str">
            <v>---</v>
          </cell>
          <cell r="K101" t="str">
            <v>---</v>
          </cell>
          <cell r="L101" t="str">
            <v>---</v>
          </cell>
          <cell r="M101" t="str">
            <v>---</v>
          </cell>
          <cell r="N101" t="str">
            <v>---</v>
          </cell>
          <cell r="O101" t="str">
            <v>---</v>
          </cell>
          <cell r="P101" t="str">
            <v>---</v>
          </cell>
          <cell r="Q101" t="str">
            <v>---</v>
          </cell>
          <cell r="R101" t="str">
            <v>---</v>
          </cell>
          <cell r="S101" t="str">
            <v>---</v>
          </cell>
          <cell r="T101" t="str">
            <v>---</v>
          </cell>
        </row>
        <row r="102">
          <cell r="B102" t="str">
            <v>ESH</v>
          </cell>
          <cell r="C102" t="str">
            <v>Western Sahara</v>
          </cell>
          <cell r="D102">
            <v>3690.88</v>
          </cell>
          <cell r="E102" t="str">
            <v>---</v>
          </cell>
          <cell r="F102" t="str">
            <v>---</v>
          </cell>
          <cell r="G102" t="str">
            <v>---</v>
          </cell>
          <cell r="H102" t="str">
            <v>---</v>
          </cell>
          <cell r="I102" t="str">
            <v>---</v>
          </cell>
          <cell r="J102" t="str">
            <v>---</v>
          </cell>
          <cell r="K102" t="str">
            <v>---</v>
          </cell>
          <cell r="L102" t="str">
            <v>---</v>
          </cell>
          <cell r="M102" t="str">
            <v>---</v>
          </cell>
          <cell r="N102" t="str">
            <v>---</v>
          </cell>
          <cell r="O102" t="str">
            <v>---</v>
          </cell>
          <cell r="P102" t="str">
            <v>---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</row>
        <row r="103">
          <cell r="B103" t="str">
            <v>GNQ</v>
          </cell>
          <cell r="C103" t="str">
            <v>Equatorial Guinea</v>
          </cell>
          <cell r="D103">
            <v>20061.400000000001</v>
          </cell>
          <cell r="E103" t="str">
            <v>---</v>
          </cell>
          <cell r="F103" t="str">
            <v>---</v>
          </cell>
          <cell r="G103" t="str">
            <v>---</v>
          </cell>
          <cell r="H103" t="str">
            <v>---</v>
          </cell>
          <cell r="I103" t="str">
            <v>---</v>
          </cell>
          <cell r="J103" t="str">
            <v>---</v>
          </cell>
          <cell r="K103" t="str">
            <v>---</v>
          </cell>
          <cell r="L103" t="str">
            <v>---</v>
          </cell>
          <cell r="M103" t="str">
            <v>---</v>
          </cell>
          <cell r="N103" t="str">
            <v>---</v>
          </cell>
          <cell r="O103" t="str">
            <v>---</v>
          </cell>
          <cell r="P103" t="str">
            <v>---</v>
          </cell>
          <cell r="Q103" t="str">
            <v>---</v>
          </cell>
          <cell r="R103" t="str">
            <v>---</v>
          </cell>
          <cell r="S103" t="str">
            <v>---</v>
          </cell>
          <cell r="T103" t="str">
            <v>---</v>
          </cell>
        </row>
        <row r="104">
          <cell r="B104" t="str">
            <v>CAF</v>
          </cell>
          <cell r="C104" t="str">
            <v>Central African Republic</v>
          </cell>
          <cell r="D104">
            <v>3893.74</v>
          </cell>
          <cell r="E104" t="str">
            <v>---</v>
          </cell>
          <cell r="F104" t="str">
            <v>---</v>
          </cell>
          <cell r="G104" t="str">
            <v>---</v>
          </cell>
          <cell r="H104" t="str">
            <v>---</v>
          </cell>
          <cell r="I104" t="str">
            <v>---</v>
          </cell>
          <cell r="J104" t="str">
            <v>---</v>
          </cell>
          <cell r="K104" t="str">
            <v>---</v>
          </cell>
          <cell r="L104" t="str">
            <v>---</v>
          </cell>
          <cell r="M104" t="str">
            <v>---</v>
          </cell>
          <cell r="N104" t="str">
            <v>---</v>
          </cell>
          <cell r="O104" t="str">
            <v>---</v>
          </cell>
          <cell r="P104" t="str">
            <v>---</v>
          </cell>
          <cell r="Q104" t="str">
            <v>---</v>
          </cell>
          <cell r="R104" t="str">
            <v>---</v>
          </cell>
          <cell r="S104" t="str">
            <v>---</v>
          </cell>
          <cell r="T104" t="str">
            <v>---</v>
          </cell>
        </row>
        <row r="105">
          <cell r="B105" t="str">
            <v>GIN</v>
          </cell>
          <cell r="C105" t="str">
            <v>Guinea</v>
          </cell>
          <cell r="D105">
            <v>13665.9</v>
          </cell>
          <cell r="E105" t="str">
            <v>---</v>
          </cell>
          <cell r="F105" t="str">
            <v>---</v>
          </cell>
          <cell r="G105" t="str">
            <v>---</v>
          </cell>
          <cell r="H105" t="str">
            <v>---</v>
          </cell>
          <cell r="I105" t="str">
            <v>---</v>
          </cell>
          <cell r="J105" t="str">
            <v>---</v>
          </cell>
          <cell r="K105" t="str">
            <v>---</v>
          </cell>
          <cell r="L105" t="str">
            <v>---</v>
          </cell>
          <cell r="M105" t="str">
            <v>---</v>
          </cell>
          <cell r="N105" t="str">
            <v>---</v>
          </cell>
          <cell r="O105" t="str">
            <v>---</v>
          </cell>
          <cell r="P105" t="str">
            <v>---</v>
          </cell>
          <cell r="Q105" t="str">
            <v>---</v>
          </cell>
          <cell r="R105" t="str">
            <v>---</v>
          </cell>
          <cell r="S105" t="str">
            <v>---</v>
          </cell>
          <cell r="T105" t="str">
            <v>---</v>
          </cell>
        </row>
        <row r="106">
          <cell r="B106" t="str">
            <v>GMB</v>
          </cell>
          <cell r="C106" t="str">
            <v>The Gambia</v>
          </cell>
          <cell r="D106">
            <v>2097.61</v>
          </cell>
          <cell r="E106" t="str">
            <v>---</v>
          </cell>
          <cell r="F106" t="str">
            <v>---</v>
          </cell>
          <cell r="G106" t="str">
            <v>---</v>
          </cell>
          <cell r="H106" t="str">
            <v>---</v>
          </cell>
          <cell r="I106" t="str">
            <v>---</v>
          </cell>
          <cell r="J106" t="str">
            <v>---</v>
          </cell>
          <cell r="K106" t="str">
            <v>---</v>
          </cell>
          <cell r="L106" t="str">
            <v>---</v>
          </cell>
          <cell r="M106" t="str">
            <v>---</v>
          </cell>
          <cell r="N106" t="str">
            <v>---</v>
          </cell>
          <cell r="O106" t="str">
            <v>---</v>
          </cell>
          <cell r="P106" t="str">
            <v>---</v>
          </cell>
          <cell r="Q106" t="str">
            <v>---</v>
          </cell>
          <cell r="R106" t="str">
            <v>---</v>
          </cell>
          <cell r="S106" t="str">
            <v>---</v>
          </cell>
          <cell r="T106" t="str">
            <v>---</v>
          </cell>
        </row>
        <row r="107">
          <cell r="B107" t="str">
            <v>SEN</v>
          </cell>
          <cell r="C107" t="str">
            <v>Senegal</v>
          </cell>
          <cell r="D107">
            <v>35335.199999999997</v>
          </cell>
          <cell r="E107" t="str">
            <v>---</v>
          </cell>
          <cell r="F107" t="str">
            <v>---</v>
          </cell>
          <cell r="G107" t="str">
            <v>---</v>
          </cell>
          <cell r="H107" t="str">
            <v>---</v>
          </cell>
          <cell r="I107" t="str">
            <v>---</v>
          </cell>
          <cell r="J107" t="str">
            <v>---</v>
          </cell>
          <cell r="K107" t="str">
            <v>---</v>
          </cell>
          <cell r="L107" t="str">
            <v>---</v>
          </cell>
          <cell r="M107" t="str">
            <v>---</v>
          </cell>
          <cell r="N107" t="str">
            <v>---</v>
          </cell>
          <cell r="O107" t="str">
            <v>---</v>
          </cell>
          <cell r="P107" t="str">
            <v>---</v>
          </cell>
          <cell r="Q107" t="str">
            <v>---</v>
          </cell>
          <cell r="R107" t="str">
            <v>---</v>
          </cell>
          <cell r="S107" t="str">
            <v>---</v>
          </cell>
          <cell r="T107" t="str">
            <v>---</v>
          </cell>
        </row>
        <row r="108">
          <cell r="B108" t="str">
            <v>SSD</v>
          </cell>
          <cell r="C108" t="str">
            <v>South Sudan</v>
          </cell>
          <cell r="D108">
            <v>19958.3</v>
          </cell>
          <cell r="E108" t="str">
            <v>---</v>
          </cell>
          <cell r="F108" t="str">
            <v>---</v>
          </cell>
          <cell r="G108" t="str">
            <v>---</v>
          </cell>
          <cell r="H108" t="str">
            <v>---</v>
          </cell>
          <cell r="I108" t="str">
            <v>---</v>
          </cell>
          <cell r="J108" t="str">
            <v>---</v>
          </cell>
          <cell r="K108" t="str">
            <v>---</v>
          </cell>
          <cell r="L108" t="str">
            <v>---</v>
          </cell>
          <cell r="M108" t="str">
            <v>---</v>
          </cell>
          <cell r="N108" t="str">
            <v>---</v>
          </cell>
          <cell r="O108" t="str">
            <v>---</v>
          </cell>
          <cell r="P108" t="str">
            <v>---</v>
          </cell>
          <cell r="Q108" t="str">
            <v>---</v>
          </cell>
          <cell r="R108" t="str">
            <v>---</v>
          </cell>
          <cell r="S108" t="str">
            <v>---</v>
          </cell>
          <cell r="T108" t="str">
            <v>---</v>
          </cell>
        </row>
        <row r="109">
          <cell r="B109" t="str">
            <v>TGO</v>
          </cell>
          <cell r="C109" t="str">
            <v>Togo</v>
          </cell>
          <cell r="D109">
            <v>12513.7</v>
          </cell>
          <cell r="E109" t="str">
            <v>---</v>
          </cell>
          <cell r="F109" t="str">
            <v>---</v>
          </cell>
          <cell r="G109" t="str">
            <v>---</v>
          </cell>
          <cell r="H109" t="str">
            <v>---</v>
          </cell>
          <cell r="I109" t="str">
            <v>---</v>
          </cell>
          <cell r="J109" t="str">
            <v>---</v>
          </cell>
          <cell r="K109" t="str">
            <v>---</v>
          </cell>
          <cell r="L109" t="str">
            <v>---</v>
          </cell>
          <cell r="M109" t="str">
            <v>---</v>
          </cell>
          <cell r="N109" t="str">
            <v>---</v>
          </cell>
          <cell r="O109" t="str">
            <v>---</v>
          </cell>
          <cell r="P109" t="str">
            <v>---</v>
          </cell>
          <cell r="Q109" t="str">
            <v>---</v>
          </cell>
          <cell r="R109" t="str">
            <v>---</v>
          </cell>
          <cell r="S109" t="str">
            <v>---</v>
          </cell>
          <cell r="T109" t="str">
            <v>---</v>
          </cell>
        </row>
        <row r="110">
          <cell r="B110" t="str">
            <v>ZWE</v>
          </cell>
          <cell r="C110" t="str">
            <v>Zimbawue</v>
          </cell>
          <cell r="D110">
            <v>22038.1</v>
          </cell>
          <cell r="E110" t="str">
            <v>---</v>
          </cell>
          <cell r="F110" t="str">
            <v>---</v>
          </cell>
          <cell r="G110" t="str">
            <v>---</v>
          </cell>
          <cell r="H110" t="str">
            <v>---</v>
          </cell>
          <cell r="I110" t="str">
            <v>---</v>
          </cell>
          <cell r="J110" t="str">
            <v>---</v>
          </cell>
          <cell r="K110" t="str">
            <v>---</v>
          </cell>
          <cell r="L110" t="str">
            <v>---</v>
          </cell>
          <cell r="M110" t="str">
            <v>---</v>
          </cell>
          <cell r="N110" t="str">
            <v>---</v>
          </cell>
          <cell r="O110" t="str">
            <v>---</v>
          </cell>
          <cell r="P110" t="str">
            <v>---</v>
          </cell>
          <cell r="Q110" t="str">
            <v>---</v>
          </cell>
          <cell r="R110" t="str">
            <v>---</v>
          </cell>
          <cell r="S110" t="str">
            <v>---</v>
          </cell>
          <cell r="T110" t="str">
            <v>---</v>
          </cell>
        </row>
        <row r="111">
          <cell r="B111" t="str">
            <v>COD</v>
          </cell>
          <cell r="C111" t="str">
            <v>Democratic Republic of the Congo</v>
          </cell>
          <cell r="D111">
            <v>27402</v>
          </cell>
          <cell r="E111" t="str">
            <v>---</v>
          </cell>
          <cell r="F111" t="str">
            <v>---</v>
          </cell>
          <cell r="G111" t="str">
            <v>---</v>
          </cell>
          <cell r="H111" t="str">
            <v>---</v>
          </cell>
          <cell r="I111" t="str">
            <v>---</v>
          </cell>
          <cell r="J111" t="str">
            <v>---</v>
          </cell>
          <cell r="K111" t="str">
            <v>---</v>
          </cell>
          <cell r="L111" t="str">
            <v>---</v>
          </cell>
          <cell r="M111" t="str">
            <v>---</v>
          </cell>
          <cell r="N111" t="str">
            <v>---</v>
          </cell>
          <cell r="O111" t="str">
            <v>---</v>
          </cell>
          <cell r="P111" t="str">
            <v>---</v>
          </cell>
          <cell r="Q111" t="str">
            <v>---</v>
          </cell>
          <cell r="R111" t="str">
            <v>---</v>
          </cell>
          <cell r="S111" t="str">
            <v>---</v>
          </cell>
          <cell r="T111" t="str">
            <v>---</v>
          </cell>
        </row>
        <row r="112">
          <cell r="B112" t="str">
            <v>PRT</v>
          </cell>
          <cell r="C112" t="str">
            <v>Portugal</v>
          </cell>
          <cell r="D112">
            <v>1054340</v>
          </cell>
          <cell r="E112" t="str">
            <v>---</v>
          </cell>
          <cell r="F112" t="str">
            <v>---</v>
          </cell>
          <cell r="G112" t="str">
            <v>---</v>
          </cell>
          <cell r="H112" t="str">
            <v>---</v>
          </cell>
          <cell r="I112" t="str">
            <v>---</v>
          </cell>
          <cell r="J112" t="str">
            <v>---</v>
          </cell>
          <cell r="K112" t="str">
            <v>---</v>
          </cell>
          <cell r="L112" t="str">
            <v>---</v>
          </cell>
          <cell r="M112" t="str">
            <v>---</v>
          </cell>
          <cell r="N112" t="str">
            <v>---</v>
          </cell>
          <cell r="O112" t="str">
            <v>---</v>
          </cell>
          <cell r="P112" t="str">
            <v>---</v>
          </cell>
          <cell r="Q112" t="str">
            <v>---</v>
          </cell>
          <cell r="R112" t="str">
            <v>---</v>
          </cell>
          <cell r="S112" t="str">
            <v>---</v>
          </cell>
          <cell r="T112" t="str">
            <v>---</v>
          </cell>
        </row>
        <row r="113">
          <cell r="B113" t="str">
            <v>RUS</v>
          </cell>
          <cell r="C113" t="str">
            <v>Russia</v>
          </cell>
          <cell r="D113">
            <v>6325790</v>
          </cell>
          <cell r="E113" t="str">
            <v>---</v>
          </cell>
          <cell r="F113" t="str">
            <v>---</v>
          </cell>
          <cell r="G113" t="str">
            <v>---</v>
          </cell>
          <cell r="H113" t="str">
            <v>---</v>
          </cell>
          <cell r="I113" t="str">
            <v>---</v>
          </cell>
          <cell r="J113" t="str">
            <v>---</v>
          </cell>
          <cell r="K113" t="str">
            <v>---</v>
          </cell>
          <cell r="L113" t="str">
            <v>---</v>
          </cell>
          <cell r="M113" t="str">
            <v>---</v>
          </cell>
          <cell r="N113" t="str">
            <v>---</v>
          </cell>
          <cell r="O113" t="str">
            <v>---</v>
          </cell>
          <cell r="P113" t="str">
            <v>---</v>
          </cell>
          <cell r="Q113" t="str">
            <v>---</v>
          </cell>
          <cell r="R113" t="str">
            <v>---</v>
          </cell>
          <cell r="S113" t="str">
            <v>---</v>
          </cell>
          <cell r="T113" t="str">
            <v>---</v>
          </cell>
        </row>
        <row r="114">
          <cell r="B114" t="str">
            <v>AZE</v>
          </cell>
          <cell r="C114" t="str">
            <v>Azerbaijan</v>
          </cell>
          <cell r="D114">
            <v>192784</v>
          </cell>
          <cell r="E114" t="str">
            <v>---</v>
          </cell>
          <cell r="F114" t="str">
            <v>---</v>
          </cell>
          <cell r="G114" t="str">
            <v>---</v>
          </cell>
          <cell r="H114" t="str">
            <v>---</v>
          </cell>
          <cell r="I114" t="str">
            <v>---</v>
          </cell>
          <cell r="J114" t="str">
            <v>---</v>
          </cell>
          <cell r="K114" t="str">
            <v>---</v>
          </cell>
          <cell r="L114" t="str">
            <v>---</v>
          </cell>
          <cell r="M114" t="str">
            <v>---</v>
          </cell>
          <cell r="N114" t="str">
            <v>---</v>
          </cell>
          <cell r="O114" t="str">
            <v>---</v>
          </cell>
          <cell r="P114" t="str">
            <v>---</v>
          </cell>
          <cell r="Q114" t="str">
            <v>---</v>
          </cell>
          <cell r="R114" t="str">
            <v>---</v>
          </cell>
          <cell r="S114" t="str">
            <v>---</v>
          </cell>
          <cell r="T114" t="str">
            <v>---</v>
          </cell>
        </row>
        <row r="115">
          <cell r="B115" t="str">
            <v>BIH</v>
          </cell>
          <cell r="C115" t="str">
            <v>Bosnia and Herzegovina</v>
          </cell>
          <cell r="D115">
            <v>30656.2</v>
          </cell>
          <cell r="E115" t="str">
            <v>---</v>
          </cell>
          <cell r="F115" t="str">
            <v>---</v>
          </cell>
          <cell r="G115" t="str">
            <v>---</v>
          </cell>
          <cell r="H115" t="str">
            <v>---</v>
          </cell>
          <cell r="I115" t="str">
            <v>---</v>
          </cell>
          <cell r="J115" t="str">
            <v>---</v>
          </cell>
          <cell r="K115" t="str">
            <v>---</v>
          </cell>
          <cell r="L115" t="str">
            <v>---</v>
          </cell>
          <cell r="M115" t="str">
            <v>---</v>
          </cell>
          <cell r="N115" t="str">
            <v>---</v>
          </cell>
          <cell r="O115" t="str">
            <v>---</v>
          </cell>
          <cell r="P115" t="str">
            <v>---</v>
          </cell>
          <cell r="Q115" t="str">
            <v>---</v>
          </cell>
          <cell r="R115" t="str">
            <v>---</v>
          </cell>
          <cell r="S115" t="str">
            <v>---</v>
          </cell>
          <cell r="T115" t="str">
            <v>---</v>
          </cell>
        </row>
        <row r="116">
          <cell r="B116" t="str">
            <v>CHE</v>
          </cell>
          <cell r="C116" t="str">
            <v>Switzerland</v>
          </cell>
          <cell r="D116">
            <v>3421610</v>
          </cell>
          <cell r="E116" t="str">
            <v>---</v>
          </cell>
          <cell r="F116" t="str">
            <v>---</v>
          </cell>
          <cell r="G116" t="str">
            <v>---</v>
          </cell>
          <cell r="H116" t="str">
            <v>---</v>
          </cell>
          <cell r="I116" t="str">
            <v>---</v>
          </cell>
          <cell r="J116" t="str">
            <v>---</v>
          </cell>
          <cell r="K116" t="str">
            <v>---</v>
          </cell>
          <cell r="L116" t="str">
            <v>---</v>
          </cell>
          <cell r="M116" t="str">
            <v>---</v>
          </cell>
          <cell r="N116" t="str">
            <v>---</v>
          </cell>
          <cell r="O116" t="str">
            <v>---</v>
          </cell>
          <cell r="P116" t="str">
            <v>---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</row>
        <row r="117">
          <cell r="B117" t="str">
            <v>ALB</v>
          </cell>
          <cell r="C117" t="str">
            <v>Albania</v>
          </cell>
          <cell r="D117">
            <v>40459.699999999997</v>
          </cell>
          <cell r="E117" t="str">
            <v>---</v>
          </cell>
          <cell r="F117" t="str">
            <v>---</v>
          </cell>
          <cell r="G117" t="str">
            <v>---</v>
          </cell>
          <cell r="H117" t="str">
            <v>---</v>
          </cell>
          <cell r="I117" t="str">
            <v>---</v>
          </cell>
          <cell r="J117" t="str">
            <v>---</v>
          </cell>
          <cell r="K117" t="str">
            <v>---</v>
          </cell>
          <cell r="L117" t="str">
            <v>---</v>
          </cell>
          <cell r="M117" t="str">
            <v>---</v>
          </cell>
          <cell r="N117" t="str">
            <v>---</v>
          </cell>
          <cell r="O117" t="str">
            <v>---</v>
          </cell>
          <cell r="P117" t="str">
            <v>---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</row>
        <row r="118">
          <cell r="B118" t="str">
            <v>AND</v>
          </cell>
          <cell r="C118" t="str">
            <v>Andorra</v>
          </cell>
          <cell r="D118">
            <v>8381.65</v>
          </cell>
          <cell r="E118" t="str">
            <v>---</v>
          </cell>
          <cell r="F118" t="str">
            <v>---</v>
          </cell>
          <cell r="G118" t="str">
            <v>---</v>
          </cell>
          <cell r="H118" t="str">
            <v>---</v>
          </cell>
          <cell r="I118" t="str">
            <v>---</v>
          </cell>
          <cell r="J118" t="str">
            <v>---</v>
          </cell>
          <cell r="K118" t="str">
            <v>---</v>
          </cell>
          <cell r="L118" t="str">
            <v>---</v>
          </cell>
          <cell r="M118" t="str">
            <v>---</v>
          </cell>
          <cell r="N118" t="str">
            <v>---</v>
          </cell>
          <cell r="O118" t="str">
            <v>---</v>
          </cell>
          <cell r="P118" t="str">
            <v>---</v>
          </cell>
          <cell r="Q118" t="str">
            <v>---</v>
          </cell>
          <cell r="R118" t="str">
            <v>---</v>
          </cell>
          <cell r="S118" t="str">
            <v>---</v>
          </cell>
          <cell r="T118" t="str">
            <v>---</v>
          </cell>
        </row>
        <row r="119">
          <cell r="B119" t="str">
            <v>ARM</v>
          </cell>
          <cell r="C119" t="str">
            <v>Armenia</v>
          </cell>
          <cell r="D119">
            <v>22895.200000000001</v>
          </cell>
          <cell r="E119" t="str">
            <v>---</v>
          </cell>
          <cell r="F119" t="str">
            <v>---</v>
          </cell>
          <cell r="G119" t="str">
            <v>---</v>
          </cell>
          <cell r="H119" t="str">
            <v>---</v>
          </cell>
          <cell r="I119" t="str">
            <v>---</v>
          </cell>
          <cell r="J119" t="str">
            <v>---</v>
          </cell>
          <cell r="K119" t="str">
            <v>---</v>
          </cell>
          <cell r="L119" t="str">
            <v>---</v>
          </cell>
          <cell r="M119" t="str">
            <v>---</v>
          </cell>
          <cell r="N119" t="str">
            <v>---</v>
          </cell>
          <cell r="O119" t="str">
            <v>---</v>
          </cell>
          <cell r="P119" t="str">
            <v>---</v>
          </cell>
          <cell r="Q119" t="str">
            <v>---</v>
          </cell>
          <cell r="R119" t="str">
            <v>---</v>
          </cell>
          <cell r="S119" t="str">
            <v>---</v>
          </cell>
          <cell r="T119" t="str">
            <v>---</v>
          </cell>
        </row>
        <row r="120">
          <cell r="B120" t="str">
            <v>AUT</v>
          </cell>
          <cell r="C120" t="str">
            <v>Austria</v>
          </cell>
          <cell r="D120">
            <v>1801470</v>
          </cell>
          <cell r="E120" t="str">
            <v>---</v>
          </cell>
          <cell r="F120" t="str">
            <v>---</v>
          </cell>
          <cell r="G120" t="str">
            <v>---</v>
          </cell>
          <cell r="H120" t="str">
            <v>---</v>
          </cell>
          <cell r="I120" t="str">
            <v>---</v>
          </cell>
          <cell r="J120" t="str">
            <v>---</v>
          </cell>
          <cell r="K120" t="str">
            <v>---</v>
          </cell>
          <cell r="L120" t="str">
            <v>---</v>
          </cell>
          <cell r="M120" t="str">
            <v>---</v>
          </cell>
          <cell r="N120" t="str">
            <v>---</v>
          </cell>
          <cell r="O120" t="str">
            <v>---</v>
          </cell>
          <cell r="P120" t="str">
            <v>---</v>
          </cell>
          <cell r="Q120" t="str">
            <v>---</v>
          </cell>
          <cell r="R120" t="str">
            <v>---</v>
          </cell>
          <cell r="S120" t="str">
            <v>---</v>
          </cell>
          <cell r="T120" t="str">
            <v>---</v>
          </cell>
        </row>
        <row r="121">
          <cell r="B121" t="str">
            <v>FIN</v>
          </cell>
          <cell r="C121" t="str">
            <v>Finland</v>
          </cell>
          <cell r="D121">
            <v>965383</v>
          </cell>
          <cell r="E121" t="str">
            <v>---</v>
          </cell>
          <cell r="F121" t="str">
            <v>---</v>
          </cell>
          <cell r="G121" t="str">
            <v>---</v>
          </cell>
          <cell r="H121" t="str">
            <v>---</v>
          </cell>
          <cell r="I121" t="str">
            <v>---</v>
          </cell>
          <cell r="J121" t="str">
            <v>---</v>
          </cell>
          <cell r="K121" t="str">
            <v>---</v>
          </cell>
          <cell r="L121" t="str">
            <v>---</v>
          </cell>
          <cell r="M121" t="str">
            <v>---</v>
          </cell>
          <cell r="N121" t="str">
            <v>---</v>
          </cell>
          <cell r="O121" t="str">
            <v>---</v>
          </cell>
          <cell r="P121" t="str">
            <v>---</v>
          </cell>
          <cell r="Q121" t="str">
            <v>---</v>
          </cell>
          <cell r="R121" t="str">
            <v>---</v>
          </cell>
          <cell r="S121" t="str">
            <v>---</v>
          </cell>
          <cell r="T121" t="str">
            <v>---</v>
          </cell>
        </row>
        <row r="122">
          <cell r="B122" t="str">
            <v>CYP</v>
          </cell>
          <cell r="C122" t="str">
            <v>Cyprus</v>
          </cell>
          <cell r="D122">
            <v>71610.5</v>
          </cell>
          <cell r="E122" t="str">
            <v>---</v>
          </cell>
          <cell r="F122" t="str">
            <v>---</v>
          </cell>
          <cell r="G122" t="str">
            <v>---</v>
          </cell>
          <cell r="H122" t="str">
            <v>---</v>
          </cell>
          <cell r="I122" t="str">
            <v>---</v>
          </cell>
          <cell r="J122" t="str">
            <v>---</v>
          </cell>
          <cell r="K122" t="str">
            <v>---</v>
          </cell>
          <cell r="L122" t="str">
            <v>---</v>
          </cell>
          <cell r="M122" t="str">
            <v>---</v>
          </cell>
          <cell r="N122" t="str">
            <v>---</v>
          </cell>
          <cell r="O122" t="str">
            <v>---</v>
          </cell>
          <cell r="P122" t="str">
            <v>---</v>
          </cell>
          <cell r="Q122" t="str">
            <v>---</v>
          </cell>
          <cell r="R122" t="str">
            <v>---</v>
          </cell>
          <cell r="S122" t="str">
            <v>---</v>
          </cell>
          <cell r="T122" t="str">
            <v>---</v>
          </cell>
        </row>
        <row r="123">
          <cell r="B123" t="str">
            <v>CZE</v>
          </cell>
          <cell r="C123" t="str">
            <v>Czech Republic</v>
          </cell>
          <cell r="D123">
            <v>1007260</v>
          </cell>
          <cell r="E123" t="str">
            <v>---</v>
          </cell>
          <cell r="F123" t="str">
            <v>---</v>
          </cell>
          <cell r="G123" t="str">
            <v>---</v>
          </cell>
          <cell r="H123" t="str">
            <v>---</v>
          </cell>
          <cell r="I123" t="str">
            <v>---</v>
          </cell>
          <cell r="J123" t="str">
            <v>---</v>
          </cell>
          <cell r="K123" t="str">
            <v>---</v>
          </cell>
          <cell r="L123" t="str">
            <v>---</v>
          </cell>
          <cell r="M123" t="str">
            <v>---</v>
          </cell>
          <cell r="N123" t="str">
            <v>---</v>
          </cell>
          <cell r="O123" t="str">
            <v>---</v>
          </cell>
          <cell r="P123" t="str">
            <v>---</v>
          </cell>
          <cell r="Q123" t="str">
            <v>---</v>
          </cell>
          <cell r="R123" t="str">
            <v>---</v>
          </cell>
          <cell r="S123" t="str">
            <v>---</v>
          </cell>
          <cell r="T123" t="str">
            <v>---</v>
          </cell>
        </row>
        <row r="124">
          <cell r="B124" t="str">
            <v>DNK</v>
          </cell>
          <cell r="C124" t="str">
            <v>Denmark</v>
          </cell>
          <cell r="D124">
            <v>1346390</v>
          </cell>
          <cell r="E124" t="str">
            <v>---</v>
          </cell>
          <cell r="F124" t="str">
            <v>---</v>
          </cell>
          <cell r="G124" t="str">
            <v>---</v>
          </cell>
          <cell r="H124" t="str">
            <v>---</v>
          </cell>
          <cell r="I124" t="str">
            <v>---</v>
          </cell>
          <cell r="J124" t="str">
            <v>---</v>
          </cell>
          <cell r="K124" t="str">
            <v>---</v>
          </cell>
          <cell r="L124" t="str">
            <v>---</v>
          </cell>
          <cell r="M124" t="str">
            <v>---</v>
          </cell>
          <cell r="N124" t="str">
            <v>---</v>
          </cell>
          <cell r="O124" t="str">
            <v>---</v>
          </cell>
          <cell r="P124" t="str">
            <v>---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</row>
        <row r="125">
          <cell r="B125" t="str">
            <v>ESP</v>
          </cell>
          <cell r="C125" t="str">
            <v>Spain</v>
          </cell>
          <cell r="D125">
            <v>6233960</v>
          </cell>
          <cell r="E125" t="str">
            <v>---</v>
          </cell>
          <cell r="F125" t="str">
            <v>---</v>
          </cell>
          <cell r="G125" t="str">
            <v>---</v>
          </cell>
          <cell r="H125" t="str">
            <v>---</v>
          </cell>
          <cell r="I125" t="str">
            <v>---</v>
          </cell>
          <cell r="J125" t="str">
            <v>---</v>
          </cell>
          <cell r="K125" t="str">
            <v>---</v>
          </cell>
          <cell r="L125" t="str">
            <v>---</v>
          </cell>
          <cell r="M125" t="str">
            <v>---</v>
          </cell>
          <cell r="N125" t="str">
            <v>---</v>
          </cell>
          <cell r="O125" t="str">
            <v>---</v>
          </cell>
          <cell r="P125" t="str">
            <v>---</v>
          </cell>
          <cell r="Q125" t="str">
            <v>---</v>
          </cell>
          <cell r="R125" t="str">
            <v>---</v>
          </cell>
          <cell r="S125" t="str">
            <v>---</v>
          </cell>
          <cell r="T125" t="str">
            <v>---</v>
          </cell>
        </row>
        <row r="126">
          <cell r="B126" t="str">
            <v>EST</v>
          </cell>
          <cell r="C126" t="str">
            <v>Estonia</v>
          </cell>
          <cell r="D126">
            <v>79617.3</v>
          </cell>
          <cell r="E126" t="str">
            <v>---</v>
          </cell>
          <cell r="F126" t="str">
            <v>---</v>
          </cell>
          <cell r="G126" t="str">
            <v>---</v>
          </cell>
          <cell r="H126" t="str">
            <v>---</v>
          </cell>
          <cell r="I126" t="str">
            <v>---</v>
          </cell>
          <cell r="J126" t="str">
            <v>---</v>
          </cell>
          <cell r="K126" t="str">
            <v>---</v>
          </cell>
          <cell r="L126" t="str">
            <v>---</v>
          </cell>
          <cell r="M126" t="str">
            <v>---</v>
          </cell>
          <cell r="N126" t="str">
            <v>---</v>
          </cell>
          <cell r="O126" t="str">
            <v>---</v>
          </cell>
          <cell r="P126" t="str">
            <v>---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</row>
        <row r="127">
          <cell r="B127" t="str">
            <v>FRA</v>
          </cell>
          <cell r="C127" t="str">
            <v>France</v>
          </cell>
          <cell r="D127">
            <v>10329400</v>
          </cell>
          <cell r="E127" t="str">
            <v>---</v>
          </cell>
          <cell r="F127" t="str">
            <v>---</v>
          </cell>
          <cell r="G127" t="str">
            <v>---</v>
          </cell>
          <cell r="H127" t="str">
            <v>---</v>
          </cell>
          <cell r="I127" t="str">
            <v>---</v>
          </cell>
          <cell r="J127" t="str">
            <v>---</v>
          </cell>
          <cell r="K127" t="str">
            <v>---</v>
          </cell>
          <cell r="L127" t="str">
            <v>---</v>
          </cell>
          <cell r="M127" t="str">
            <v>---</v>
          </cell>
          <cell r="N127" t="str">
            <v>---</v>
          </cell>
          <cell r="O127" t="str">
            <v>---</v>
          </cell>
          <cell r="P127" t="str">
            <v>---</v>
          </cell>
          <cell r="Q127" t="str">
            <v>---</v>
          </cell>
          <cell r="R127" t="str">
            <v>---</v>
          </cell>
          <cell r="S127" t="str">
            <v>---</v>
          </cell>
          <cell r="T127" t="str">
            <v>---</v>
          </cell>
        </row>
        <row r="128">
          <cell r="B128" t="str">
            <v>FRO</v>
          </cell>
          <cell r="C128" t="str">
            <v>Faroe Islands</v>
          </cell>
          <cell r="D128">
            <v>9272.3700000000008</v>
          </cell>
          <cell r="E128" t="str">
            <v>---</v>
          </cell>
          <cell r="F128" t="str">
            <v>---</v>
          </cell>
          <cell r="G128" t="str">
            <v>---</v>
          </cell>
          <cell r="H128" t="str">
            <v>---</v>
          </cell>
          <cell r="I128" t="str">
            <v>---</v>
          </cell>
          <cell r="J128" t="str">
            <v>---</v>
          </cell>
          <cell r="K128" t="str">
            <v>---</v>
          </cell>
          <cell r="L128" t="str">
            <v>---</v>
          </cell>
          <cell r="M128" t="str">
            <v>---</v>
          </cell>
          <cell r="N128" t="str">
            <v>---</v>
          </cell>
          <cell r="O128" t="str">
            <v>---</v>
          </cell>
          <cell r="P128" t="str">
            <v>---</v>
          </cell>
          <cell r="Q128" t="str">
            <v>---</v>
          </cell>
          <cell r="R128" t="str">
            <v>---</v>
          </cell>
          <cell r="S128" t="str">
            <v>---</v>
          </cell>
          <cell r="T128" t="str">
            <v>---</v>
          </cell>
        </row>
        <row r="129">
          <cell r="B129" t="str">
            <v>DEU</v>
          </cell>
          <cell r="C129" t="str">
            <v>Germany</v>
          </cell>
          <cell r="D129">
            <v>15114900</v>
          </cell>
          <cell r="E129" t="str">
            <v>---</v>
          </cell>
          <cell r="F129" t="str">
            <v>---</v>
          </cell>
          <cell r="G129" t="str">
            <v>---</v>
          </cell>
          <cell r="H129" t="str">
            <v>---</v>
          </cell>
          <cell r="I129" t="str">
            <v>---</v>
          </cell>
          <cell r="J129" t="str">
            <v>---</v>
          </cell>
          <cell r="K129" t="str">
            <v>---</v>
          </cell>
          <cell r="L129" t="str">
            <v>---</v>
          </cell>
          <cell r="M129" t="str">
            <v>---</v>
          </cell>
          <cell r="N129" t="str">
            <v>---</v>
          </cell>
          <cell r="O129" t="str">
            <v>---</v>
          </cell>
          <cell r="P129" t="str">
            <v>---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</row>
        <row r="130">
          <cell r="B130" t="str">
            <v>GBR</v>
          </cell>
          <cell r="C130" t="str">
            <v>United Kingdom</v>
          </cell>
          <cell r="D130">
            <v>7806800</v>
          </cell>
          <cell r="E130" t="str">
            <v>---</v>
          </cell>
          <cell r="F130" t="str">
            <v>---</v>
          </cell>
          <cell r="G130" t="str">
            <v>---</v>
          </cell>
          <cell r="H130" t="str">
            <v>---</v>
          </cell>
          <cell r="I130" t="str">
            <v>---</v>
          </cell>
          <cell r="J130" t="str">
            <v>---</v>
          </cell>
          <cell r="K130" t="str">
            <v>---</v>
          </cell>
          <cell r="L130" t="str">
            <v>---</v>
          </cell>
          <cell r="M130" t="str">
            <v>---</v>
          </cell>
          <cell r="N130" t="str">
            <v>---</v>
          </cell>
          <cell r="O130" t="str">
            <v>---</v>
          </cell>
          <cell r="P130" t="str">
            <v>---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</row>
        <row r="131">
          <cell r="B131" t="str">
            <v>MLT</v>
          </cell>
          <cell r="C131" t="str">
            <v>Malta</v>
          </cell>
          <cell r="D131">
            <v>36990.199999999997</v>
          </cell>
          <cell r="E131" t="str">
            <v>---</v>
          </cell>
          <cell r="F131" t="str">
            <v>---</v>
          </cell>
          <cell r="G131" t="str">
            <v>---</v>
          </cell>
          <cell r="H131" t="str">
            <v>---</v>
          </cell>
          <cell r="I131" t="str">
            <v>---</v>
          </cell>
          <cell r="J131" t="str">
            <v>---</v>
          </cell>
          <cell r="K131" t="str">
            <v>---</v>
          </cell>
          <cell r="L131" t="str">
            <v>---</v>
          </cell>
          <cell r="M131" t="str">
            <v>---</v>
          </cell>
          <cell r="N131" t="str">
            <v>---</v>
          </cell>
          <cell r="O131" t="str">
            <v>---</v>
          </cell>
          <cell r="P131" t="str">
            <v>---</v>
          </cell>
          <cell r="Q131" t="str">
            <v>---</v>
          </cell>
          <cell r="R131" t="str">
            <v>---</v>
          </cell>
          <cell r="S131" t="str">
            <v>---</v>
          </cell>
          <cell r="T131" t="str">
            <v>---</v>
          </cell>
        </row>
        <row r="132">
          <cell r="B132" t="str">
            <v>BEL</v>
          </cell>
          <cell r="C132" t="str">
            <v>Belgium</v>
          </cell>
          <cell r="D132">
            <v>1980550</v>
          </cell>
          <cell r="E132" t="str">
            <v>---</v>
          </cell>
          <cell r="F132" t="str">
            <v>---</v>
          </cell>
          <cell r="G132" t="str">
            <v>---</v>
          </cell>
          <cell r="H132" t="str">
            <v>---</v>
          </cell>
          <cell r="I132" t="str">
            <v>---</v>
          </cell>
          <cell r="J132" t="str">
            <v>---</v>
          </cell>
          <cell r="K132" t="str">
            <v>---</v>
          </cell>
          <cell r="L132" t="str">
            <v>---</v>
          </cell>
          <cell r="M132" t="str">
            <v>---</v>
          </cell>
          <cell r="N132" t="str">
            <v>---</v>
          </cell>
          <cell r="O132" t="str">
            <v>---</v>
          </cell>
          <cell r="P132" t="str">
            <v>---</v>
          </cell>
          <cell r="Q132" t="str">
            <v>---</v>
          </cell>
          <cell r="R132" t="str">
            <v>---</v>
          </cell>
          <cell r="S132" t="str">
            <v>---</v>
          </cell>
          <cell r="T132" t="str">
            <v>---</v>
          </cell>
        </row>
        <row r="133">
          <cell r="B133" t="str">
            <v>BGR</v>
          </cell>
          <cell r="C133" t="str">
            <v>Bulgaria</v>
          </cell>
          <cell r="D133">
            <v>163822</v>
          </cell>
          <cell r="E133" t="str">
            <v>---</v>
          </cell>
          <cell r="F133" t="str">
            <v>---</v>
          </cell>
          <cell r="G133" t="str">
            <v>---</v>
          </cell>
          <cell r="H133" t="str">
            <v>---</v>
          </cell>
          <cell r="I133" t="str">
            <v>---</v>
          </cell>
          <cell r="J133" t="str">
            <v>---</v>
          </cell>
          <cell r="K133" t="str">
            <v>---</v>
          </cell>
          <cell r="L133" t="str">
            <v>---</v>
          </cell>
          <cell r="M133" t="str">
            <v>---</v>
          </cell>
          <cell r="N133" t="str">
            <v>---</v>
          </cell>
          <cell r="O133" t="str">
            <v>---</v>
          </cell>
          <cell r="P133" t="str">
            <v>---</v>
          </cell>
          <cell r="Q133" t="str">
            <v>---</v>
          </cell>
          <cell r="R133" t="str">
            <v>---</v>
          </cell>
          <cell r="S133" t="str">
            <v>---</v>
          </cell>
          <cell r="T133" t="str">
            <v>---</v>
          </cell>
        </row>
        <row r="134">
          <cell r="B134" t="str">
            <v>HRV</v>
          </cell>
          <cell r="C134" t="str">
            <v>Croatia</v>
          </cell>
          <cell r="D134">
            <v>188114</v>
          </cell>
          <cell r="E134" t="str">
            <v>---</v>
          </cell>
          <cell r="F134" t="str">
            <v>---</v>
          </cell>
          <cell r="G134" t="str">
            <v>---</v>
          </cell>
          <cell r="H134" t="str">
            <v>---</v>
          </cell>
          <cell r="I134" t="str">
            <v>---</v>
          </cell>
          <cell r="J134" t="str">
            <v>---</v>
          </cell>
          <cell r="K134" t="str">
            <v>---</v>
          </cell>
          <cell r="L134" t="str">
            <v>---</v>
          </cell>
          <cell r="M134" t="str">
            <v>---</v>
          </cell>
          <cell r="N134" t="str">
            <v>---</v>
          </cell>
          <cell r="O134" t="str">
            <v>---</v>
          </cell>
          <cell r="P134" t="str">
            <v>---</v>
          </cell>
          <cell r="Q134" t="str">
            <v>---</v>
          </cell>
          <cell r="R134" t="str">
            <v>---</v>
          </cell>
          <cell r="S134" t="str">
            <v>---</v>
          </cell>
          <cell r="T134" t="str">
            <v>---</v>
          </cell>
        </row>
        <row r="135">
          <cell r="B135" t="str">
            <v>MCO</v>
          </cell>
          <cell r="C135" t="str">
            <v>Monaco</v>
          </cell>
          <cell r="D135">
            <v>20716.400000000001</v>
          </cell>
          <cell r="E135" t="str">
            <v>---</v>
          </cell>
          <cell r="F135" t="str">
            <v>---</v>
          </cell>
          <cell r="G135" t="str">
            <v>---</v>
          </cell>
          <cell r="H135" t="str">
            <v>---</v>
          </cell>
          <cell r="I135" t="str">
            <v>---</v>
          </cell>
          <cell r="J135" t="str">
            <v>---</v>
          </cell>
          <cell r="K135" t="str">
            <v>---</v>
          </cell>
          <cell r="L135" t="str">
            <v>---</v>
          </cell>
          <cell r="M135" t="str">
            <v>---</v>
          </cell>
          <cell r="N135" t="str">
            <v>---</v>
          </cell>
          <cell r="O135" t="str">
            <v>---</v>
          </cell>
          <cell r="P135" t="str">
            <v>---</v>
          </cell>
          <cell r="Q135" t="str">
            <v>---</v>
          </cell>
          <cell r="R135" t="str">
            <v>---</v>
          </cell>
          <cell r="S135" t="str">
            <v>---</v>
          </cell>
          <cell r="T135" t="str">
            <v>---</v>
          </cell>
        </row>
        <row r="136">
          <cell r="B136" t="str">
            <v>SVK</v>
          </cell>
          <cell r="C136" t="str">
            <v>Slovakia</v>
          </cell>
          <cell r="D136">
            <v>414783</v>
          </cell>
          <cell r="E136" t="str">
            <v>---</v>
          </cell>
          <cell r="F136" t="str">
            <v>---</v>
          </cell>
          <cell r="G136" t="str">
            <v>---</v>
          </cell>
          <cell r="H136" t="str">
            <v>---</v>
          </cell>
          <cell r="I136" t="str">
            <v>---</v>
          </cell>
          <cell r="J136" t="str">
            <v>---</v>
          </cell>
          <cell r="K136" t="str">
            <v>---</v>
          </cell>
          <cell r="L136" t="str">
            <v>---</v>
          </cell>
          <cell r="M136" t="str">
            <v>---</v>
          </cell>
          <cell r="N136" t="str">
            <v>---</v>
          </cell>
          <cell r="O136" t="str">
            <v>---</v>
          </cell>
          <cell r="P136" t="str">
            <v>---</v>
          </cell>
          <cell r="Q136" t="str">
            <v>---</v>
          </cell>
          <cell r="R136" t="str">
            <v>---</v>
          </cell>
          <cell r="S136" t="str">
            <v>---</v>
          </cell>
          <cell r="T136" t="str">
            <v>---</v>
          </cell>
        </row>
        <row r="137">
          <cell r="B137" t="str">
            <v>SWE</v>
          </cell>
          <cell r="C137" t="str">
            <v>Sweden</v>
          </cell>
          <cell r="D137">
            <v>1747500</v>
          </cell>
          <cell r="E137" t="str">
            <v>---</v>
          </cell>
          <cell r="F137" t="str">
            <v>---</v>
          </cell>
          <cell r="G137" t="str">
            <v>---</v>
          </cell>
          <cell r="H137" t="str">
            <v>---</v>
          </cell>
          <cell r="I137" t="str">
            <v>---</v>
          </cell>
          <cell r="J137" t="str">
            <v>---</v>
          </cell>
          <cell r="K137" t="str">
            <v>---</v>
          </cell>
          <cell r="L137" t="str">
            <v>---</v>
          </cell>
          <cell r="M137" t="str">
            <v>---</v>
          </cell>
          <cell r="N137" t="str">
            <v>---</v>
          </cell>
          <cell r="O137" t="str">
            <v>---</v>
          </cell>
          <cell r="P137" t="str">
            <v>---</v>
          </cell>
          <cell r="Q137" t="str">
            <v>---</v>
          </cell>
          <cell r="R137" t="str">
            <v>---</v>
          </cell>
          <cell r="S137" t="str">
            <v>---</v>
          </cell>
          <cell r="T137" t="str">
            <v>---</v>
          </cell>
        </row>
        <row r="138">
          <cell r="B138" t="str">
            <v>GEO</v>
          </cell>
          <cell r="C138" t="str">
            <v>Georgia</v>
          </cell>
          <cell r="D138">
            <v>53823.5</v>
          </cell>
          <cell r="E138" t="str">
            <v>---</v>
          </cell>
          <cell r="F138" t="str">
            <v>---</v>
          </cell>
          <cell r="G138" t="str">
            <v>---</v>
          </cell>
          <cell r="H138" t="str">
            <v>---</v>
          </cell>
          <cell r="I138" t="str">
            <v>---</v>
          </cell>
          <cell r="J138" t="str">
            <v>---</v>
          </cell>
          <cell r="K138" t="str">
            <v>---</v>
          </cell>
          <cell r="L138" t="str">
            <v>---</v>
          </cell>
          <cell r="M138" t="str">
            <v>---</v>
          </cell>
          <cell r="N138" t="str">
            <v>---</v>
          </cell>
          <cell r="O138" t="str">
            <v>---</v>
          </cell>
          <cell r="P138" t="str">
            <v>---</v>
          </cell>
          <cell r="Q138" t="str">
            <v>---</v>
          </cell>
          <cell r="R138" t="str">
            <v>---</v>
          </cell>
          <cell r="S138" t="str">
            <v>---</v>
          </cell>
          <cell r="T138" t="str">
            <v>---</v>
          </cell>
        </row>
        <row r="139">
          <cell r="B139" t="str">
            <v>GIB</v>
          </cell>
          <cell r="C139" t="str">
            <v>Gibraltar</v>
          </cell>
          <cell r="D139">
            <v>4042.19</v>
          </cell>
          <cell r="E139" t="str">
            <v>---</v>
          </cell>
          <cell r="F139" t="str">
            <v>---</v>
          </cell>
          <cell r="G139" t="str">
            <v>---</v>
          </cell>
          <cell r="H139" t="str">
            <v>---</v>
          </cell>
          <cell r="I139" t="str">
            <v>---</v>
          </cell>
          <cell r="J139" t="str">
            <v>---</v>
          </cell>
          <cell r="K139" t="str">
            <v>---</v>
          </cell>
          <cell r="L139" t="str">
            <v>---</v>
          </cell>
          <cell r="M139" t="str">
            <v>---</v>
          </cell>
          <cell r="N139" t="str">
            <v>---</v>
          </cell>
          <cell r="O139" t="str">
            <v>---</v>
          </cell>
          <cell r="P139" t="str">
            <v>---</v>
          </cell>
          <cell r="Q139" t="str">
            <v>---</v>
          </cell>
          <cell r="R139" t="str">
            <v>---</v>
          </cell>
          <cell r="S139" t="str">
            <v>---</v>
          </cell>
          <cell r="T139" t="str">
            <v>---</v>
          </cell>
        </row>
        <row r="140">
          <cell r="B140" t="str">
            <v>HUN</v>
          </cell>
          <cell r="C140" t="str">
            <v>Hungary</v>
          </cell>
          <cell r="D140">
            <v>562480</v>
          </cell>
          <cell r="E140" t="str">
            <v>---</v>
          </cell>
          <cell r="F140" t="str">
            <v>---</v>
          </cell>
          <cell r="G140" t="str">
            <v>---</v>
          </cell>
          <cell r="H140" t="str">
            <v>---</v>
          </cell>
          <cell r="I140" t="str">
            <v>---</v>
          </cell>
          <cell r="J140" t="str">
            <v>---</v>
          </cell>
          <cell r="K140" t="str">
            <v>---</v>
          </cell>
          <cell r="L140" t="str">
            <v>---</v>
          </cell>
          <cell r="M140" t="str">
            <v>---</v>
          </cell>
          <cell r="N140" t="str">
            <v>---</v>
          </cell>
          <cell r="O140" t="str">
            <v>---</v>
          </cell>
          <cell r="P140" t="str">
            <v>---</v>
          </cell>
          <cell r="Q140" t="str">
            <v>---</v>
          </cell>
          <cell r="R140" t="str">
            <v>---</v>
          </cell>
          <cell r="S140" t="str">
            <v>---</v>
          </cell>
          <cell r="T140" t="str">
            <v>---</v>
          </cell>
        </row>
        <row r="141">
          <cell r="B141" t="str">
            <v>IRL</v>
          </cell>
          <cell r="C141" t="str">
            <v>Ireland</v>
          </cell>
          <cell r="D141">
            <v>778822</v>
          </cell>
          <cell r="E141" t="str">
            <v>---</v>
          </cell>
          <cell r="F141" t="str">
            <v>---</v>
          </cell>
          <cell r="G141" t="str">
            <v>---</v>
          </cell>
          <cell r="H141" t="str">
            <v>---</v>
          </cell>
          <cell r="I141" t="str">
            <v>---</v>
          </cell>
          <cell r="J141" t="str">
            <v>---</v>
          </cell>
          <cell r="K141" t="str">
            <v>---</v>
          </cell>
          <cell r="L141" t="str">
            <v>---</v>
          </cell>
          <cell r="M141" t="str">
            <v>---</v>
          </cell>
          <cell r="N141" t="str">
            <v>---</v>
          </cell>
          <cell r="O141" t="str">
            <v>---</v>
          </cell>
          <cell r="P141" t="str">
            <v>---</v>
          </cell>
          <cell r="Q141" t="str">
            <v>---</v>
          </cell>
          <cell r="R141" t="str">
            <v>---</v>
          </cell>
          <cell r="S141" t="str">
            <v>---</v>
          </cell>
          <cell r="T141" t="str">
            <v>---</v>
          </cell>
        </row>
        <row r="142">
          <cell r="B142" t="str">
            <v>ISL</v>
          </cell>
          <cell r="C142" t="str">
            <v>Iceland</v>
          </cell>
          <cell r="D142">
            <v>57291.7</v>
          </cell>
          <cell r="E142" t="str">
            <v>---</v>
          </cell>
          <cell r="F142" t="str">
            <v>---</v>
          </cell>
          <cell r="G142" t="str">
            <v>---</v>
          </cell>
          <cell r="H142" t="str">
            <v>---</v>
          </cell>
          <cell r="I142" t="str">
            <v>---</v>
          </cell>
          <cell r="J142" t="str">
            <v>---</v>
          </cell>
          <cell r="K142" t="str">
            <v>---</v>
          </cell>
          <cell r="L142" t="str">
            <v>---</v>
          </cell>
          <cell r="M142" t="str">
            <v>---</v>
          </cell>
          <cell r="N142" t="str">
            <v>---</v>
          </cell>
          <cell r="O142" t="str">
            <v>---</v>
          </cell>
          <cell r="P142" t="str">
            <v>---</v>
          </cell>
          <cell r="Q142" t="str">
            <v>---</v>
          </cell>
          <cell r="R142" t="str">
            <v>---</v>
          </cell>
          <cell r="S142" t="str">
            <v>---</v>
          </cell>
          <cell r="T142" t="str">
            <v>---</v>
          </cell>
        </row>
        <row r="143">
          <cell r="B143" t="str">
            <v>LTU</v>
          </cell>
          <cell r="C143" t="str">
            <v>Lithuania</v>
          </cell>
          <cell r="D143">
            <v>135614</v>
          </cell>
          <cell r="E143" t="str">
            <v>---</v>
          </cell>
          <cell r="F143" t="str">
            <v>---</v>
          </cell>
          <cell r="G143" t="str">
            <v>---</v>
          </cell>
          <cell r="H143" t="str">
            <v>---</v>
          </cell>
          <cell r="I143" t="str">
            <v>---</v>
          </cell>
          <cell r="J143" t="str">
            <v>---</v>
          </cell>
          <cell r="K143" t="str">
            <v>---</v>
          </cell>
          <cell r="L143" t="str">
            <v>---</v>
          </cell>
          <cell r="M143" t="str">
            <v>---</v>
          </cell>
          <cell r="N143" t="str">
            <v>---</v>
          </cell>
          <cell r="O143" t="str">
            <v>---</v>
          </cell>
          <cell r="P143" t="str">
            <v>---</v>
          </cell>
          <cell r="Q143" t="str">
            <v>---</v>
          </cell>
          <cell r="R143" t="str">
            <v>---</v>
          </cell>
          <cell r="S143" t="str">
            <v>---</v>
          </cell>
          <cell r="T143" t="str">
            <v>---</v>
          </cell>
        </row>
        <row r="144">
          <cell r="B144" t="str">
            <v>LUX</v>
          </cell>
          <cell r="C144" t="str">
            <v>Luxembourg</v>
          </cell>
          <cell r="D144">
            <v>201131</v>
          </cell>
          <cell r="E144" t="str">
            <v>---</v>
          </cell>
          <cell r="F144" t="str">
            <v>---</v>
          </cell>
          <cell r="G144" t="str">
            <v>---</v>
          </cell>
          <cell r="H144" t="str">
            <v>---</v>
          </cell>
          <cell r="I144" t="str">
            <v>---</v>
          </cell>
          <cell r="J144" t="str">
            <v>---</v>
          </cell>
          <cell r="K144" t="str">
            <v>---</v>
          </cell>
          <cell r="L144" t="str">
            <v>---</v>
          </cell>
          <cell r="M144" t="str">
            <v>---</v>
          </cell>
          <cell r="N144" t="str">
            <v>---</v>
          </cell>
          <cell r="O144" t="str">
            <v>---</v>
          </cell>
          <cell r="P144" t="str">
            <v>---</v>
          </cell>
          <cell r="Q144" t="str">
            <v>---</v>
          </cell>
          <cell r="R144" t="str">
            <v>---</v>
          </cell>
          <cell r="S144" t="str">
            <v>---</v>
          </cell>
          <cell r="T144" t="str">
            <v>---</v>
          </cell>
        </row>
        <row r="145">
          <cell r="B145" t="str">
            <v>LVA</v>
          </cell>
          <cell r="C145" t="str">
            <v>Latvia</v>
          </cell>
          <cell r="D145">
            <v>95608.8</v>
          </cell>
          <cell r="E145" t="str">
            <v>---</v>
          </cell>
          <cell r="F145" t="str">
            <v>---</v>
          </cell>
          <cell r="G145" t="str">
            <v>---</v>
          </cell>
          <cell r="H145" t="str">
            <v>---</v>
          </cell>
          <cell r="I145" t="str">
            <v>---</v>
          </cell>
          <cell r="J145" t="str">
            <v>---</v>
          </cell>
          <cell r="K145" t="str">
            <v>---</v>
          </cell>
          <cell r="L145" t="str">
            <v>---</v>
          </cell>
          <cell r="M145" t="str">
            <v>---</v>
          </cell>
          <cell r="N145" t="str">
            <v>---</v>
          </cell>
          <cell r="O145" t="str">
            <v>---</v>
          </cell>
          <cell r="P145" t="str">
            <v>---</v>
          </cell>
          <cell r="Q145" t="str">
            <v>---</v>
          </cell>
          <cell r="R145" t="str">
            <v>---</v>
          </cell>
          <cell r="S145" t="str">
            <v>---</v>
          </cell>
          <cell r="T145" t="str">
            <v>---</v>
          </cell>
        </row>
        <row r="146">
          <cell r="B146" t="str">
            <v>MDA</v>
          </cell>
          <cell r="C146" t="str">
            <v>Moldova</v>
          </cell>
          <cell r="D146">
            <v>33762.699999999997</v>
          </cell>
          <cell r="E146" t="str">
            <v>---</v>
          </cell>
          <cell r="F146" t="str">
            <v>---</v>
          </cell>
          <cell r="G146" t="str">
            <v>---</v>
          </cell>
          <cell r="H146" t="str">
            <v>---</v>
          </cell>
          <cell r="I146" t="str">
            <v>---</v>
          </cell>
          <cell r="J146" t="str">
            <v>---</v>
          </cell>
          <cell r="K146" t="str">
            <v>---</v>
          </cell>
          <cell r="L146" t="str">
            <v>---</v>
          </cell>
          <cell r="M146" t="str">
            <v>---</v>
          </cell>
          <cell r="N146" t="str">
            <v>---</v>
          </cell>
          <cell r="O146" t="str">
            <v>---</v>
          </cell>
          <cell r="P146" t="str">
            <v>---</v>
          </cell>
          <cell r="Q146" t="str">
            <v>---</v>
          </cell>
          <cell r="R146" t="str">
            <v>---</v>
          </cell>
          <cell r="S146" t="str">
            <v>---</v>
          </cell>
          <cell r="T146" t="str">
            <v>---</v>
          </cell>
        </row>
        <row r="147">
          <cell r="B147" t="str">
            <v>MKD</v>
          </cell>
          <cell r="C147" t="str">
            <v>Macedonia</v>
          </cell>
          <cell r="D147">
            <v>32996.400000000001</v>
          </cell>
          <cell r="E147" t="str">
            <v>---</v>
          </cell>
          <cell r="F147" t="str">
            <v>---</v>
          </cell>
          <cell r="G147" t="str">
            <v>---</v>
          </cell>
          <cell r="H147" t="str">
            <v>---</v>
          </cell>
          <cell r="I147" t="str">
            <v>---</v>
          </cell>
          <cell r="J147" t="str">
            <v>---</v>
          </cell>
          <cell r="K147" t="str">
            <v>---</v>
          </cell>
          <cell r="L147" t="str">
            <v>---</v>
          </cell>
          <cell r="M147" t="str">
            <v>---</v>
          </cell>
          <cell r="N147" t="str">
            <v>---</v>
          </cell>
          <cell r="O147" t="str">
            <v>---</v>
          </cell>
          <cell r="P147" t="str">
            <v>---</v>
          </cell>
          <cell r="Q147" t="str">
            <v>---</v>
          </cell>
          <cell r="R147" t="str">
            <v>---</v>
          </cell>
          <cell r="S147" t="str">
            <v>---</v>
          </cell>
          <cell r="T147" t="str">
            <v>---</v>
          </cell>
        </row>
        <row r="148">
          <cell r="B148" t="str">
            <v>POL</v>
          </cell>
          <cell r="C148" t="str">
            <v>Poland</v>
          </cell>
          <cell r="D148">
            <v>1614720</v>
          </cell>
          <cell r="E148" t="str">
            <v>---</v>
          </cell>
          <cell r="F148" t="str">
            <v>---</v>
          </cell>
          <cell r="G148" t="str">
            <v>---</v>
          </cell>
          <cell r="H148" t="str">
            <v>---</v>
          </cell>
          <cell r="I148" t="str">
            <v>---</v>
          </cell>
          <cell r="J148" t="str">
            <v>---</v>
          </cell>
          <cell r="K148" t="str">
            <v>---</v>
          </cell>
          <cell r="L148" t="str">
            <v>---</v>
          </cell>
          <cell r="M148" t="str">
            <v>---</v>
          </cell>
          <cell r="N148" t="str">
            <v>---</v>
          </cell>
          <cell r="O148" t="str">
            <v>---</v>
          </cell>
          <cell r="P148" t="str">
            <v>---</v>
          </cell>
          <cell r="Q148" t="str">
            <v>---</v>
          </cell>
          <cell r="R148" t="str">
            <v>---</v>
          </cell>
          <cell r="S148" t="str">
            <v>---</v>
          </cell>
          <cell r="T148" t="str">
            <v>---</v>
          </cell>
        </row>
        <row r="149">
          <cell r="B149" t="str">
            <v>SMR</v>
          </cell>
          <cell r="C149" t="str">
            <v>San Marino</v>
          </cell>
          <cell r="D149">
            <v>4049.35</v>
          </cell>
          <cell r="E149" t="str">
            <v>---</v>
          </cell>
          <cell r="F149" t="str">
            <v>---</v>
          </cell>
          <cell r="G149" t="str">
            <v>---</v>
          </cell>
          <cell r="H149" t="str">
            <v>---</v>
          </cell>
          <cell r="I149" t="str">
            <v>---</v>
          </cell>
          <cell r="J149" t="str">
            <v>---</v>
          </cell>
          <cell r="K149" t="str">
            <v>---</v>
          </cell>
          <cell r="L149" t="str">
            <v>---</v>
          </cell>
          <cell r="M149" t="str">
            <v>---</v>
          </cell>
          <cell r="N149" t="str">
            <v>---</v>
          </cell>
          <cell r="O149" t="str">
            <v>---</v>
          </cell>
          <cell r="P149" t="str">
            <v>---</v>
          </cell>
          <cell r="Q149" t="str">
            <v>---</v>
          </cell>
          <cell r="R149" t="str">
            <v>---</v>
          </cell>
          <cell r="S149" t="str">
            <v>---</v>
          </cell>
          <cell r="T149" t="str">
            <v>---</v>
          </cell>
        </row>
        <row r="150">
          <cell r="B150" t="str">
            <v>SRB</v>
          </cell>
          <cell r="C150" t="str">
            <v>Serbia</v>
          </cell>
          <cell r="D150">
            <v>57317.2</v>
          </cell>
          <cell r="E150" t="str">
            <v>---</v>
          </cell>
          <cell r="F150" t="str">
            <v>---</v>
          </cell>
          <cell r="G150" t="str">
            <v>---</v>
          </cell>
          <cell r="H150" t="str">
            <v>---</v>
          </cell>
          <cell r="I150" t="str">
            <v>---</v>
          </cell>
          <cell r="J150" t="str">
            <v>---</v>
          </cell>
          <cell r="K150" t="str">
            <v>---</v>
          </cell>
          <cell r="L150" t="str">
            <v>---</v>
          </cell>
          <cell r="M150" t="str">
            <v>---</v>
          </cell>
          <cell r="N150" t="str">
            <v>---</v>
          </cell>
          <cell r="O150" t="str">
            <v>---</v>
          </cell>
          <cell r="P150" t="str">
            <v>---</v>
          </cell>
          <cell r="Q150" t="str">
            <v>---</v>
          </cell>
          <cell r="R150" t="str">
            <v>---</v>
          </cell>
          <cell r="S150" t="str">
            <v>---</v>
          </cell>
          <cell r="T150" t="str">
            <v>---</v>
          </cell>
        </row>
        <row r="151">
          <cell r="B151" t="str">
            <v>UKR</v>
          </cell>
          <cell r="C151" t="str">
            <v>Ukraine</v>
          </cell>
          <cell r="D151">
            <v>676834</v>
          </cell>
          <cell r="E151" t="str">
            <v>---</v>
          </cell>
          <cell r="F151" t="str">
            <v>---</v>
          </cell>
          <cell r="G151" t="str">
            <v>---</v>
          </cell>
          <cell r="H151" t="str">
            <v>---</v>
          </cell>
          <cell r="I151" t="str">
            <v>---</v>
          </cell>
          <cell r="J151" t="str">
            <v>---</v>
          </cell>
          <cell r="K151" t="str">
            <v>---</v>
          </cell>
          <cell r="L151" t="str">
            <v>---</v>
          </cell>
          <cell r="M151" t="str">
            <v>---</v>
          </cell>
          <cell r="N151" t="str">
            <v>---</v>
          </cell>
          <cell r="O151" t="str">
            <v>---</v>
          </cell>
          <cell r="P151" t="str">
            <v>---</v>
          </cell>
          <cell r="Q151" t="str">
            <v>---</v>
          </cell>
          <cell r="R151" t="str">
            <v>---</v>
          </cell>
          <cell r="S151" t="str">
            <v>---</v>
          </cell>
          <cell r="T151" t="str">
            <v>---</v>
          </cell>
        </row>
        <row r="152">
          <cell r="B152" t="str">
            <v>TUR</v>
          </cell>
          <cell r="C152" t="str">
            <v>Turkey</v>
          </cell>
          <cell r="D152">
            <v>1947250</v>
          </cell>
          <cell r="E152" t="str">
            <v>---</v>
          </cell>
          <cell r="F152" t="str">
            <v>---</v>
          </cell>
          <cell r="G152" t="str">
            <v>---</v>
          </cell>
          <cell r="H152" t="str">
            <v>---</v>
          </cell>
          <cell r="I152" t="str">
            <v>---</v>
          </cell>
          <cell r="J152" t="str">
            <v>---</v>
          </cell>
          <cell r="K152" t="str">
            <v>---</v>
          </cell>
          <cell r="L152" t="str">
            <v>---</v>
          </cell>
          <cell r="M152" t="str">
            <v>---</v>
          </cell>
          <cell r="N152" t="str">
            <v>---</v>
          </cell>
          <cell r="O152" t="str">
            <v>---</v>
          </cell>
          <cell r="P152" t="str">
            <v>---</v>
          </cell>
          <cell r="Q152" t="str">
            <v>---</v>
          </cell>
          <cell r="R152" t="str">
            <v>---</v>
          </cell>
          <cell r="S152" t="str">
            <v>---</v>
          </cell>
          <cell r="T152" t="str">
            <v>---</v>
          </cell>
        </row>
        <row r="153">
          <cell r="B153" t="str">
            <v>BLR</v>
          </cell>
          <cell r="C153" t="str">
            <v>Belarus</v>
          </cell>
          <cell r="D153">
            <v>229400</v>
          </cell>
          <cell r="E153" t="str">
            <v>---</v>
          </cell>
          <cell r="F153" t="str">
            <v>---</v>
          </cell>
          <cell r="G153" t="str">
            <v>---</v>
          </cell>
          <cell r="H153" t="str">
            <v>---</v>
          </cell>
          <cell r="I153" t="str">
            <v>---</v>
          </cell>
          <cell r="J153" t="str">
            <v>---</v>
          </cell>
          <cell r="K153" t="str">
            <v>---</v>
          </cell>
          <cell r="L153" t="str">
            <v>---</v>
          </cell>
          <cell r="M153" t="str">
            <v>---</v>
          </cell>
          <cell r="N153" t="str">
            <v>---</v>
          </cell>
          <cell r="O153" t="str">
            <v>---</v>
          </cell>
          <cell r="P153" t="str">
            <v>---</v>
          </cell>
          <cell r="Q153" t="str">
            <v>---</v>
          </cell>
          <cell r="R153" t="str">
            <v>---</v>
          </cell>
          <cell r="S153" t="str">
            <v>---</v>
          </cell>
          <cell r="T153" t="str">
            <v>---</v>
          </cell>
        </row>
        <row r="154">
          <cell r="B154" t="str">
            <v>NLD</v>
          </cell>
          <cell r="C154" t="str">
            <v>Netherlands</v>
          </cell>
          <cell r="D154">
            <v>3410960</v>
          </cell>
          <cell r="E154" t="str">
            <v>---</v>
          </cell>
          <cell r="F154" t="str">
            <v>---</v>
          </cell>
          <cell r="G154" t="str">
            <v>---</v>
          </cell>
          <cell r="H154" t="str">
            <v>---</v>
          </cell>
          <cell r="I154" t="str">
            <v>---</v>
          </cell>
          <cell r="J154" t="str">
            <v>---</v>
          </cell>
          <cell r="K154" t="str">
            <v>---</v>
          </cell>
          <cell r="L154" t="str">
            <v>---</v>
          </cell>
          <cell r="M154" t="str">
            <v>---</v>
          </cell>
          <cell r="N154" t="str">
            <v>---</v>
          </cell>
          <cell r="O154" t="str">
            <v>---</v>
          </cell>
          <cell r="P154" t="str">
            <v>---</v>
          </cell>
          <cell r="Q154" t="str">
            <v>---</v>
          </cell>
          <cell r="R154" t="str">
            <v>---</v>
          </cell>
          <cell r="S154" t="str">
            <v>---</v>
          </cell>
          <cell r="T154" t="str">
            <v>---</v>
          </cell>
        </row>
        <row r="155">
          <cell r="B155" t="str">
            <v>ITA</v>
          </cell>
          <cell r="C155" t="str">
            <v>Italy</v>
          </cell>
          <cell r="D155">
            <v>8604330</v>
          </cell>
          <cell r="E155" t="str">
            <v>---</v>
          </cell>
          <cell r="F155" t="str">
            <v>---</v>
          </cell>
          <cell r="G155" t="str">
            <v>---</v>
          </cell>
          <cell r="H155" t="str">
            <v>---</v>
          </cell>
          <cell r="I155" t="str">
            <v>---</v>
          </cell>
          <cell r="J155" t="str">
            <v>---</v>
          </cell>
          <cell r="K155" t="str">
            <v>---</v>
          </cell>
          <cell r="L155" t="str">
            <v>---</v>
          </cell>
          <cell r="M155" t="str">
            <v>---</v>
          </cell>
          <cell r="N155" t="str">
            <v>---</v>
          </cell>
          <cell r="O155" t="str">
            <v>---</v>
          </cell>
          <cell r="P155" t="str">
            <v>---</v>
          </cell>
          <cell r="Q155" t="str">
            <v>---</v>
          </cell>
          <cell r="R155" t="str">
            <v>---</v>
          </cell>
          <cell r="S155" t="str">
            <v>---</v>
          </cell>
          <cell r="T155" t="str">
            <v>---</v>
          </cell>
        </row>
        <row r="156">
          <cell r="B156" t="str">
            <v>ROU</v>
          </cell>
          <cell r="C156" t="str">
            <v>Romania</v>
          </cell>
          <cell r="D156">
            <v>555697</v>
          </cell>
          <cell r="E156" t="str">
            <v>---</v>
          </cell>
          <cell r="F156" t="str">
            <v>---</v>
          </cell>
          <cell r="G156" t="str">
            <v>---</v>
          </cell>
          <cell r="H156" t="str">
            <v>---</v>
          </cell>
          <cell r="I156" t="str">
            <v>---</v>
          </cell>
          <cell r="J156" t="str">
            <v>---</v>
          </cell>
          <cell r="K156" t="str">
            <v>---</v>
          </cell>
          <cell r="L156" t="str">
            <v>---</v>
          </cell>
          <cell r="M156" t="str">
            <v>---</v>
          </cell>
          <cell r="N156" t="str">
            <v>---</v>
          </cell>
          <cell r="O156" t="str">
            <v>---</v>
          </cell>
          <cell r="P156" t="str">
            <v>---</v>
          </cell>
          <cell r="Q156" t="str">
            <v>---</v>
          </cell>
          <cell r="R156" t="str">
            <v>---</v>
          </cell>
          <cell r="S156" t="str">
            <v>---</v>
          </cell>
          <cell r="T156" t="str">
            <v>---</v>
          </cell>
        </row>
        <row r="157">
          <cell r="B157" t="str">
            <v>SVN</v>
          </cell>
          <cell r="C157" t="str">
            <v>Slovenia</v>
          </cell>
          <cell r="D157">
            <v>139900</v>
          </cell>
          <cell r="E157" t="str">
            <v>---</v>
          </cell>
          <cell r="F157" t="str">
            <v>---</v>
          </cell>
          <cell r="G157" t="str">
            <v>---</v>
          </cell>
          <cell r="H157" t="str">
            <v>---</v>
          </cell>
          <cell r="I157" t="str">
            <v>---</v>
          </cell>
          <cell r="J157" t="str">
            <v>---</v>
          </cell>
          <cell r="K157" t="str">
            <v>---</v>
          </cell>
          <cell r="L157" t="str">
            <v>---</v>
          </cell>
          <cell r="M157" t="str">
            <v>---</v>
          </cell>
          <cell r="N157" t="str">
            <v>---</v>
          </cell>
          <cell r="O157" t="str">
            <v>---</v>
          </cell>
          <cell r="P157" t="str">
            <v>---</v>
          </cell>
          <cell r="Q157" t="str">
            <v>---</v>
          </cell>
          <cell r="R157" t="str">
            <v>---</v>
          </cell>
          <cell r="S157" t="str">
            <v>---</v>
          </cell>
          <cell r="T157" t="str">
            <v>---</v>
          </cell>
        </row>
        <row r="158">
          <cell r="B158" t="str">
            <v>GRC</v>
          </cell>
          <cell r="C158" t="str">
            <v>Greece</v>
          </cell>
          <cell r="D158">
            <v>1181280</v>
          </cell>
          <cell r="E158" t="str">
            <v>---</v>
          </cell>
          <cell r="F158" t="str">
            <v>---</v>
          </cell>
          <cell r="G158" t="str">
            <v>---</v>
          </cell>
          <cell r="H158" t="str">
            <v>---</v>
          </cell>
          <cell r="I158" t="str">
            <v>---</v>
          </cell>
          <cell r="J158" t="str">
            <v>---</v>
          </cell>
          <cell r="K158" t="str">
            <v>---</v>
          </cell>
          <cell r="L158" t="str">
            <v>---</v>
          </cell>
          <cell r="M158" t="str">
            <v>---</v>
          </cell>
          <cell r="N158" t="str">
            <v>---</v>
          </cell>
          <cell r="O158" t="str">
            <v>---</v>
          </cell>
          <cell r="P158" t="str">
            <v>---</v>
          </cell>
          <cell r="Q158" t="str">
            <v>---</v>
          </cell>
          <cell r="R158" t="str">
            <v>---</v>
          </cell>
          <cell r="S158" t="str">
            <v>---</v>
          </cell>
          <cell r="T158" t="str">
            <v>---</v>
          </cell>
        </row>
        <row r="159">
          <cell r="B159" t="str">
            <v>NOR</v>
          </cell>
          <cell r="C159" t="str">
            <v>Norway</v>
          </cell>
          <cell r="D159">
            <v>1933680</v>
          </cell>
          <cell r="E159" t="str">
            <v>---</v>
          </cell>
          <cell r="F159" t="str">
            <v>---</v>
          </cell>
          <cell r="G159" t="str">
            <v>---</v>
          </cell>
          <cell r="H159" t="str">
            <v>---</v>
          </cell>
          <cell r="I159" t="str">
            <v>---</v>
          </cell>
          <cell r="J159" t="str">
            <v>---</v>
          </cell>
          <cell r="K159" t="str">
            <v>---</v>
          </cell>
          <cell r="L159" t="str">
            <v>---</v>
          </cell>
          <cell r="M159" t="str">
            <v>---</v>
          </cell>
          <cell r="N159" t="str">
            <v>---</v>
          </cell>
          <cell r="O159" t="str">
            <v>---</v>
          </cell>
          <cell r="P159" t="str">
            <v>---</v>
          </cell>
          <cell r="Q159" t="str">
            <v>---</v>
          </cell>
          <cell r="R159" t="str">
            <v>---</v>
          </cell>
          <cell r="S159" t="str">
            <v>---</v>
          </cell>
          <cell r="T159" t="str">
            <v>---</v>
          </cell>
        </row>
        <row r="160">
          <cell r="B160" t="str">
            <v>MNE</v>
          </cell>
          <cell r="C160" t="str">
            <v>Montenegro</v>
          </cell>
          <cell r="D160">
            <v>8892.93</v>
          </cell>
          <cell r="E160" t="str">
            <v>---</v>
          </cell>
          <cell r="F160" t="str">
            <v>---</v>
          </cell>
          <cell r="G160" t="str">
            <v>---</v>
          </cell>
          <cell r="H160" t="str">
            <v>---</v>
          </cell>
          <cell r="I160" t="str">
            <v>---</v>
          </cell>
          <cell r="J160" t="str">
            <v>---</v>
          </cell>
          <cell r="K160" t="str">
            <v>---</v>
          </cell>
          <cell r="L160" t="str">
            <v>---</v>
          </cell>
          <cell r="M160" t="str">
            <v>---</v>
          </cell>
          <cell r="N160" t="str">
            <v>---</v>
          </cell>
          <cell r="O160" t="str">
            <v>---</v>
          </cell>
          <cell r="P160" t="str">
            <v>---</v>
          </cell>
          <cell r="Q160" t="str">
            <v>---</v>
          </cell>
          <cell r="R160" t="str">
            <v>---</v>
          </cell>
          <cell r="S160" t="str">
            <v>---</v>
          </cell>
          <cell r="T160" t="str">
            <v>---</v>
          </cell>
        </row>
        <row r="161">
          <cell r="B161" t="str">
            <v>ISR</v>
          </cell>
          <cell r="C161" t="str">
            <v>Israel</v>
          </cell>
          <cell r="D161">
            <v>853829</v>
          </cell>
          <cell r="E161" t="str">
            <v>---</v>
          </cell>
          <cell r="F161" t="str">
            <v>---</v>
          </cell>
          <cell r="G161" t="str">
            <v>---</v>
          </cell>
          <cell r="H161" t="str">
            <v>---</v>
          </cell>
          <cell r="I161" t="str">
            <v>---</v>
          </cell>
          <cell r="J161" t="str">
            <v>---</v>
          </cell>
          <cell r="K161" t="str">
            <v>---</v>
          </cell>
          <cell r="L161" t="str">
            <v>---</v>
          </cell>
          <cell r="M161" t="str">
            <v>---</v>
          </cell>
          <cell r="N161" t="str">
            <v>---</v>
          </cell>
          <cell r="O161" t="str">
            <v>---</v>
          </cell>
          <cell r="P161" t="str">
            <v>---</v>
          </cell>
          <cell r="Q161" t="str">
            <v>---</v>
          </cell>
          <cell r="R161" t="str">
            <v>---</v>
          </cell>
          <cell r="S161" t="str">
            <v>---</v>
          </cell>
          <cell r="T161" t="str">
            <v>---</v>
          </cell>
        </row>
        <row r="162">
          <cell r="B162" t="str">
            <v>LIE</v>
          </cell>
          <cell r="C162" t="str">
            <v>Liechtenstein</v>
          </cell>
          <cell r="D162">
            <v>18837.099999999999</v>
          </cell>
          <cell r="E162" t="str">
            <v>---</v>
          </cell>
          <cell r="F162" t="str">
            <v>---</v>
          </cell>
          <cell r="G162" t="str">
            <v>---</v>
          </cell>
          <cell r="H162" t="str">
            <v>---</v>
          </cell>
          <cell r="I162" t="str">
            <v>---</v>
          </cell>
          <cell r="J162" t="str">
            <v>---</v>
          </cell>
          <cell r="K162" t="str">
            <v>---</v>
          </cell>
          <cell r="L162" t="str">
            <v>---</v>
          </cell>
          <cell r="M162" t="str">
            <v>---</v>
          </cell>
          <cell r="N162" t="str">
            <v>---</v>
          </cell>
          <cell r="O162" t="str">
            <v>---</v>
          </cell>
          <cell r="P162" t="str">
            <v>---</v>
          </cell>
          <cell r="Q162" t="str">
            <v>---</v>
          </cell>
          <cell r="R162" t="str">
            <v>---</v>
          </cell>
          <cell r="S162" t="str">
            <v>---</v>
          </cell>
          <cell r="T162" t="str">
            <v>---</v>
          </cell>
        </row>
        <row r="163">
          <cell r="B163" t="str">
            <v>BMU</v>
          </cell>
          <cell r="C163" t="str">
            <v>Bermuda</v>
          </cell>
          <cell r="D163">
            <v>10451.9</v>
          </cell>
          <cell r="E163" t="str">
            <v>---</v>
          </cell>
          <cell r="F163" t="str">
            <v>---</v>
          </cell>
          <cell r="G163" t="str">
            <v>---</v>
          </cell>
          <cell r="H163" t="str">
            <v>---</v>
          </cell>
          <cell r="I163" t="str">
            <v>---</v>
          </cell>
          <cell r="J163" t="str">
            <v>---</v>
          </cell>
          <cell r="K163" t="str">
            <v>---</v>
          </cell>
          <cell r="L163" t="str">
            <v>---</v>
          </cell>
          <cell r="M163" t="str">
            <v>---</v>
          </cell>
          <cell r="N163" t="str">
            <v>---</v>
          </cell>
          <cell r="O163" t="str">
            <v>---</v>
          </cell>
          <cell r="P163" t="str">
            <v>---</v>
          </cell>
          <cell r="Q163" t="str">
            <v>---</v>
          </cell>
          <cell r="R163" t="str">
            <v>---</v>
          </cell>
          <cell r="S163" t="str">
            <v>---</v>
          </cell>
          <cell r="T163" t="str">
            <v>---</v>
          </cell>
        </row>
        <row r="164">
          <cell r="B164" t="str">
            <v>ARG</v>
          </cell>
          <cell r="C164" t="str">
            <v>Argentina</v>
          </cell>
          <cell r="D164">
            <v>1380560</v>
          </cell>
          <cell r="E164" t="str">
            <v>---</v>
          </cell>
          <cell r="F164" t="str">
            <v>---</v>
          </cell>
          <cell r="G164" t="str">
            <v>---</v>
          </cell>
          <cell r="H164" t="str">
            <v>---</v>
          </cell>
          <cell r="I164" t="str">
            <v>---</v>
          </cell>
          <cell r="J164" t="str">
            <v>---</v>
          </cell>
          <cell r="K164" t="str">
            <v>---</v>
          </cell>
          <cell r="L164" t="str">
            <v>---</v>
          </cell>
          <cell r="M164" t="str">
            <v>---</v>
          </cell>
          <cell r="N164" t="str">
            <v>---</v>
          </cell>
          <cell r="O164" t="str">
            <v>---</v>
          </cell>
          <cell r="P164" t="str">
            <v>---</v>
          </cell>
          <cell r="Q164" t="str">
            <v>---</v>
          </cell>
          <cell r="R164" t="str">
            <v>---</v>
          </cell>
          <cell r="S164" t="str">
            <v>---</v>
          </cell>
          <cell r="T164" t="str">
            <v>---</v>
          </cell>
        </row>
        <row r="165">
          <cell r="B165" t="str">
            <v>AIA</v>
          </cell>
          <cell r="C165" t="str">
            <v>Anguilla</v>
          </cell>
          <cell r="D165">
            <v>865.49599999999998</v>
          </cell>
          <cell r="E165">
            <v>10.07</v>
          </cell>
          <cell r="F165">
            <v>11.64</v>
          </cell>
          <cell r="G165">
            <v>79.97</v>
          </cell>
          <cell r="H165">
            <v>9.24</v>
          </cell>
          <cell r="I165">
            <v>127.61</v>
          </cell>
          <cell r="J165">
            <v>14.74</v>
          </cell>
          <cell r="K165">
            <v>163.34</v>
          </cell>
          <cell r="L165">
            <v>18.87</v>
          </cell>
          <cell r="M165">
            <v>197.85</v>
          </cell>
          <cell r="N165">
            <v>22.86</v>
          </cell>
          <cell r="O165">
            <v>212.01</v>
          </cell>
          <cell r="P165">
            <v>24.5</v>
          </cell>
          <cell r="Q165">
            <v>212.04</v>
          </cell>
          <cell r="R165">
            <v>24.5</v>
          </cell>
          <cell r="S165">
            <v>212.07</v>
          </cell>
          <cell r="T165">
            <v>24.5</v>
          </cell>
        </row>
        <row r="166">
          <cell r="B166" t="str">
            <v>ATG</v>
          </cell>
          <cell r="C166" t="str">
            <v>Antigua and Barbuda</v>
          </cell>
          <cell r="D166">
            <v>6257.29</v>
          </cell>
          <cell r="E166">
            <v>66.72</v>
          </cell>
          <cell r="F166">
            <v>10.66</v>
          </cell>
          <cell r="G166">
            <v>444.21</v>
          </cell>
          <cell r="H166">
            <v>7.1</v>
          </cell>
          <cell r="I166">
            <v>834.5</v>
          </cell>
          <cell r="J166">
            <v>13.34</v>
          </cell>
          <cell r="K166">
            <v>1184.0899999999999</v>
          </cell>
          <cell r="L166">
            <v>18.920000000000002</v>
          </cell>
          <cell r="M166">
            <v>1654.31</v>
          </cell>
          <cell r="N166">
            <v>26.44</v>
          </cell>
          <cell r="O166">
            <v>1880.62</v>
          </cell>
          <cell r="P166">
            <v>30.05</v>
          </cell>
          <cell r="Q166">
            <v>2188.42</v>
          </cell>
          <cell r="R166">
            <v>34.97</v>
          </cell>
          <cell r="S166">
            <v>2239.48</v>
          </cell>
          <cell r="T166">
            <v>35.79</v>
          </cell>
        </row>
        <row r="167">
          <cell r="B167" t="str">
            <v>DOM</v>
          </cell>
          <cell r="C167" t="str">
            <v>Dominican Republic</v>
          </cell>
          <cell r="D167">
            <v>202173</v>
          </cell>
          <cell r="E167">
            <v>40.19</v>
          </cell>
          <cell r="F167">
            <v>0.2</v>
          </cell>
          <cell r="G167">
            <v>211.88</v>
          </cell>
          <cell r="H167">
            <v>0.1</v>
          </cell>
          <cell r="I167">
            <v>463.33</v>
          </cell>
          <cell r="J167">
            <v>0.23</v>
          </cell>
          <cell r="K167">
            <v>681.37</v>
          </cell>
          <cell r="L167">
            <v>0.34</v>
          </cell>
          <cell r="M167">
            <v>710.34</v>
          </cell>
          <cell r="N167">
            <v>0.35</v>
          </cell>
          <cell r="O167">
            <v>758.62</v>
          </cell>
          <cell r="P167">
            <v>0.38</v>
          </cell>
          <cell r="Q167">
            <v>855.18</v>
          </cell>
          <cell r="R167">
            <v>0.42</v>
          </cell>
          <cell r="S167">
            <v>897.09</v>
          </cell>
          <cell r="T167">
            <v>0.44</v>
          </cell>
        </row>
        <row r="168">
          <cell r="B168" t="str">
            <v>GRD</v>
          </cell>
          <cell r="C168" t="str">
            <v>Grenada</v>
          </cell>
          <cell r="D168">
            <v>4536.1899999999996</v>
          </cell>
          <cell r="E168">
            <v>10.95</v>
          </cell>
          <cell r="F168">
            <v>2.41</v>
          </cell>
          <cell r="G168">
            <v>19.850000000000001</v>
          </cell>
          <cell r="H168">
            <v>0.44</v>
          </cell>
          <cell r="I168">
            <v>109.09</v>
          </cell>
          <cell r="J168">
            <v>2.4</v>
          </cell>
          <cell r="K168">
            <v>324.70999999999998</v>
          </cell>
          <cell r="L168">
            <v>7.16</v>
          </cell>
          <cell r="M168">
            <v>753.23</v>
          </cell>
          <cell r="N168">
            <v>16.61</v>
          </cell>
          <cell r="O168">
            <v>921.68</v>
          </cell>
          <cell r="P168">
            <v>20.32</v>
          </cell>
          <cell r="Q168">
            <v>972.5</v>
          </cell>
          <cell r="R168">
            <v>21.44</v>
          </cell>
          <cell r="S168">
            <v>991.91</v>
          </cell>
          <cell r="T168">
            <v>21.87</v>
          </cell>
        </row>
        <row r="169">
          <cell r="B169" t="str">
            <v>HND</v>
          </cell>
          <cell r="C169" t="str">
            <v>Honduras</v>
          </cell>
          <cell r="D169">
            <v>77974.8</v>
          </cell>
          <cell r="E169">
            <v>3.35</v>
          </cell>
          <cell r="F169">
            <v>0.04</v>
          </cell>
          <cell r="G169">
            <v>22.67</v>
          </cell>
          <cell r="H169">
            <v>0.03</v>
          </cell>
          <cell r="I169">
            <v>51.06</v>
          </cell>
          <cell r="J169">
            <v>7.0000000000000007E-2</v>
          </cell>
          <cell r="K169">
            <v>66.33</v>
          </cell>
          <cell r="L169">
            <v>0.09</v>
          </cell>
          <cell r="M169">
            <v>83.75</v>
          </cell>
          <cell r="N169">
            <v>0.11</v>
          </cell>
          <cell r="O169">
            <v>96.83</v>
          </cell>
          <cell r="P169">
            <v>0.12</v>
          </cell>
          <cell r="Q169">
            <v>109.97</v>
          </cell>
          <cell r="R169">
            <v>0.14000000000000001</v>
          </cell>
          <cell r="S169">
            <v>122.16</v>
          </cell>
          <cell r="T169">
            <v>0.16</v>
          </cell>
        </row>
        <row r="170">
          <cell r="B170" t="str">
            <v>CHL</v>
          </cell>
          <cell r="C170" t="str">
            <v>Chile</v>
          </cell>
          <cell r="D170">
            <v>784154</v>
          </cell>
          <cell r="E170" t="str">
            <v>---</v>
          </cell>
          <cell r="F170" t="str">
            <v>---</v>
          </cell>
          <cell r="G170" t="str">
            <v>---</v>
          </cell>
          <cell r="H170" t="str">
            <v>---</v>
          </cell>
          <cell r="I170" t="str">
            <v>---</v>
          </cell>
          <cell r="J170" t="str">
            <v>---</v>
          </cell>
          <cell r="K170" t="str">
            <v>---</v>
          </cell>
          <cell r="L170" t="str">
            <v>---</v>
          </cell>
          <cell r="M170" t="str">
            <v>---</v>
          </cell>
          <cell r="N170" t="str">
            <v>---</v>
          </cell>
          <cell r="O170" t="str">
            <v>---</v>
          </cell>
          <cell r="P170" t="str">
            <v>---</v>
          </cell>
          <cell r="Q170" t="str">
            <v>---</v>
          </cell>
          <cell r="R170" t="str">
            <v>---</v>
          </cell>
          <cell r="S170" t="str">
            <v>---</v>
          </cell>
          <cell r="T170" t="str">
            <v>---</v>
          </cell>
        </row>
        <row r="171">
          <cell r="B171" t="str">
            <v>COL</v>
          </cell>
          <cell r="C171" t="str">
            <v>Colombia</v>
          </cell>
          <cell r="D171">
            <v>944577</v>
          </cell>
          <cell r="E171" t="str">
            <v>---</v>
          </cell>
          <cell r="F171" t="str">
            <v>---</v>
          </cell>
          <cell r="G171" t="str">
            <v>---</v>
          </cell>
          <cell r="H171" t="str">
            <v>---</v>
          </cell>
          <cell r="I171" t="str">
            <v>---</v>
          </cell>
          <cell r="J171" t="str">
            <v>---</v>
          </cell>
          <cell r="K171" t="str">
            <v>---</v>
          </cell>
          <cell r="L171" t="str">
            <v>---</v>
          </cell>
          <cell r="M171" t="str">
            <v>---</v>
          </cell>
          <cell r="N171" t="str">
            <v>---</v>
          </cell>
          <cell r="O171" t="str">
            <v>---</v>
          </cell>
          <cell r="P171" t="str">
            <v>---</v>
          </cell>
          <cell r="Q171" t="str">
            <v>---</v>
          </cell>
          <cell r="R171" t="str">
            <v>---</v>
          </cell>
          <cell r="S171" t="str">
            <v>---</v>
          </cell>
          <cell r="T171" t="str">
            <v>---</v>
          </cell>
        </row>
        <row r="172">
          <cell r="B172" t="str">
            <v>CRI</v>
          </cell>
          <cell r="C172" t="str">
            <v>Costa Rica</v>
          </cell>
          <cell r="D172">
            <v>140412</v>
          </cell>
          <cell r="E172" t="str">
            <v>---</v>
          </cell>
          <cell r="F172" t="str">
            <v>---</v>
          </cell>
          <cell r="G172" t="str">
            <v>---</v>
          </cell>
          <cell r="H172" t="str">
            <v>---</v>
          </cell>
          <cell r="I172" t="str">
            <v>---</v>
          </cell>
          <cell r="J172" t="str">
            <v>---</v>
          </cell>
          <cell r="K172" t="str">
            <v>---</v>
          </cell>
          <cell r="L172" t="str">
            <v>---</v>
          </cell>
          <cell r="M172" t="str">
            <v>---</v>
          </cell>
          <cell r="N172" t="str">
            <v>---</v>
          </cell>
          <cell r="O172" t="str">
            <v>---</v>
          </cell>
          <cell r="P172" t="str">
            <v>---</v>
          </cell>
          <cell r="Q172" t="str">
            <v>---</v>
          </cell>
          <cell r="R172" t="str">
            <v>---</v>
          </cell>
          <cell r="S172" t="str">
            <v>---</v>
          </cell>
          <cell r="T172" t="str">
            <v>---</v>
          </cell>
        </row>
        <row r="173">
          <cell r="B173" t="str">
            <v>CUB</v>
          </cell>
          <cell r="C173" t="str">
            <v>Cuba</v>
          </cell>
          <cell r="D173">
            <v>174919</v>
          </cell>
          <cell r="E173">
            <v>139.54</v>
          </cell>
          <cell r="F173">
            <v>0.8</v>
          </cell>
          <cell r="G173">
            <v>976.86</v>
          </cell>
          <cell r="H173">
            <v>0.56000000000000005</v>
          </cell>
          <cell r="I173">
            <v>1601.54</v>
          </cell>
          <cell r="J173">
            <v>0.92</v>
          </cell>
          <cell r="K173">
            <v>1954.53</v>
          </cell>
          <cell r="L173">
            <v>1.1200000000000001</v>
          </cell>
          <cell r="M173">
            <v>2348.13</v>
          </cell>
          <cell r="N173">
            <v>1.34</v>
          </cell>
          <cell r="O173">
            <v>2776.19</v>
          </cell>
          <cell r="P173">
            <v>1.59</v>
          </cell>
          <cell r="Q173">
            <v>2972.27</v>
          </cell>
          <cell r="R173">
            <v>1.7</v>
          </cell>
          <cell r="S173">
            <v>3168.35</v>
          </cell>
          <cell r="T173">
            <v>1.81</v>
          </cell>
        </row>
        <row r="174">
          <cell r="B174" t="str">
            <v>CYM</v>
          </cell>
          <cell r="C174" t="str">
            <v>Cayman Islands</v>
          </cell>
          <cell r="D174">
            <v>8554.0300000000007</v>
          </cell>
          <cell r="E174">
            <v>70.7</v>
          </cell>
          <cell r="F174">
            <v>8.26</v>
          </cell>
          <cell r="G174">
            <v>417.31</v>
          </cell>
          <cell r="H174">
            <v>4.88</v>
          </cell>
          <cell r="I174">
            <v>911.45</v>
          </cell>
          <cell r="J174">
            <v>10.66</v>
          </cell>
          <cell r="K174">
            <v>1368.18</v>
          </cell>
          <cell r="L174">
            <v>15.99</v>
          </cell>
          <cell r="M174">
            <v>1818.12</v>
          </cell>
          <cell r="N174">
            <v>21.25</v>
          </cell>
          <cell r="O174">
            <v>2054.46</v>
          </cell>
          <cell r="P174">
            <v>24.02</v>
          </cell>
          <cell r="Q174">
            <v>2186.9699999999998</v>
          </cell>
          <cell r="R174">
            <v>25.57</v>
          </cell>
          <cell r="S174">
            <v>2319.4699999999998</v>
          </cell>
          <cell r="T174">
            <v>27.12</v>
          </cell>
        </row>
        <row r="175">
          <cell r="B175" t="str">
            <v>BLZ</v>
          </cell>
          <cell r="C175" t="str">
            <v>Belize</v>
          </cell>
          <cell r="D175">
            <v>5994.43</v>
          </cell>
          <cell r="E175">
            <v>15.36</v>
          </cell>
          <cell r="F175">
            <v>2.56</v>
          </cell>
          <cell r="G175">
            <v>62.26</v>
          </cell>
          <cell r="H175">
            <v>1.04</v>
          </cell>
          <cell r="I175">
            <v>202.3</v>
          </cell>
          <cell r="J175">
            <v>3.37</v>
          </cell>
          <cell r="K175">
            <v>490.4</v>
          </cell>
          <cell r="L175">
            <v>8.18</v>
          </cell>
          <cell r="M175">
            <v>647.80999999999995</v>
          </cell>
          <cell r="N175">
            <v>10.81</v>
          </cell>
          <cell r="O175">
            <v>697.27</v>
          </cell>
          <cell r="P175">
            <v>11.63</v>
          </cell>
          <cell r="Q175">
            <v>739.43</v>
          </cell>
          <cell r="R175">
            <v>12.34</v>
          </cell>
          <cell r="S175">
            <v>781.58</v>
          </cell>
          <cell r="T175">
            <v>13.04</v>
          </cell>
        </row>
        <row r="176">
          <cell r="B176" t="str">
            <v>DMA</v>
          </cell>
          <cell r="C176" t="str">
            <v>Dominica</v>
          </cell>
          <cell r="D176">
            <v>2027.94</v>
          </cell>
          <cell r="E176">
            <v>31.63</v>
          </cell>
          <cell r="F176">
            <v>15.6</v>
          </cell>
          <cell r="G176">
            <v>182.24</v>
          </cell>
          <cell r="H176">
            <v>8.99</v>
          </cell>
          <cell r="I176">
            <v>344.46</v>
          </cell>
          <cell r="J176">
            <v>16.989999999999998</v>
          </cell>
          <cell r="K176">
            <v>508.96</v>
          </cell>
          <cell r="L176">
            <v>25.1</v>
          </cell>
          <cell r="M176">
            <v>734.37</v>
          </cell>
          <cell r="N176">
            <v>36.21</v>
          </cell>
          <cell r="O176">
            <v>759.5</v>
          </cell>
          <cell r="P176">
            <v>37.450000000000003</v>
          </cell>
          <cell r="Q176">
            <v>809.75</v>
          </cell>
          <cell r="R176">
            <v>39.93</v>
          </cell>
          <cell r="S176">
            <v>859.99</v>
          </cell>
          <cell r="T176">
            <v>42.41</v>
          </cell>
        </row>
        <row r="177">
          <cell r="B177" t="str">
            <v>FLK</v>
          </cell>
          <cell r="C177" t="str">
            <v>Falkland Islands</v>
          </cell>
          <cell r="D177">
            <v>44.9375</v>
          </cell>
          <cell r="E177" t="str">
            <v>---</v>
          </cell>
          <cell r="F177" t="str">
            <v>---</v>
          </cell>
          <cell r="G177" t="str">
            <v>---</v>
          </cell>
          <cell r="H177" t="str">
            <v>---</v>
          </cell>
          <cell r="I177" t="str">
            <v>---</v>
          </cell>
          <cell r="J177" t="str">
            <v>---</v>
          </cell>
          <cell r="K177" t="str">
            <v>---</v>
          </cell>
          <cell r="L177" t="str">
            <v>---</v>
          </cell>
          <cell r="M177" t="str">
            <v>---</v>
          </cell>
          <cell r="N177" t="str">
            <v>---</v>
          </cell>
          <cell r="O177" t="str">
            <v>---</v>
          </cell>
          <cell r="P177" t="str">
            <v>---</v>
          </cell>
          <cell r="Q177" t="str">
            <v>---</v>
          </cell>
          <cell r="R177" t="str">
            <v>---</v>
          </cell>
          <cell r="S177" t="str">
            <v>---</v>
          </cell>
          <cell r="T177" t="str">
            <v>---</v>
          </cell>
        </row>
        <row r="178">
          <cell r="B178" t="str">
            <v>KNA</v>
          </cell>
          <cell r="C178" t="str">
            <v>St Kitts and Nevis</v>
          </cell>
          <cell r="D178">
            <v>4112.0600000000004</v>
          </cell>
          <cell r="E178">
            <v>16.5</v>
          </cell>
          <cell r="F178">
            <v>4.01</v>
          </cell>
          <cell r="G178">
            <v>120.36</v>
          </cell>
          <cell r="H178">
            <v>2.93</v>
          </cell>
          <cell r="I178">
            <v>200.89</v>
          </cell>
          <cell r="J178">
            <v>4.8899999999999997</v>
          </cell>
          <cell r="K178">
            <v>238.56</v>
          </cell>
          <cell r="L178">
            <v>5.8</v>
          </cell>
          <cell r="M178">
            <v>290.35000000000002</v>
          </cell>
          <cell r="N178">
            <v>7.06</v>
          </cell>
          <cell r="O178">
            <v>338.38</v>
          </cell>
          <cell r="P178">
            <v>8.23</v>
          </cell>
          <cell r="Q178">
            <v>366.86</v>
          </cell>
          <cell r="R178">
            <v>8.92</v>
          </cell>
          <cell r="S178">
            <v>380.16</v>
          </cell>
          <cell r="T178">
            <v>9.24</v>
          </cell>
        </row>
        <row r="179">
          <cell r="B179" t="str">
            <v>ABW</v>
          </cell>
          <cell r="C179" t="str">
            <v>Aruba</v>
          </cell>
          <cell r="D179">
            <v>8909.3799999999992</v>
          </cell>
          <cell r="E179">
            <v>26.05</v>
          </cell>
          <cell r="F179">
            <v>2.92</v>
          </cell>
          <cell r="G179">
            <v>93.87</v>
          </cell>
          <cell r="H179">
            <v>1.05</v>
          </cell>
          <cell r="I179">
            <v>512.37</v>
          </cell>
          <cell r="J179">
            <v>5.75</v>
          </cell>
          <cell r="K179">
            <v>689.69</v>
          </cell>
          <cell r="L179">
            <v>7.74</v>
          </cell>
          <cell r="M179">
            <v>857.69</v>
          </cell>
          <cell r="N179">
            <v>9.6300000000000008</v>
          </cell>
          <cell r="O179">
            <v>958.44</v>
          </cell>
          <cell r="P179">
            <v>10.76</v>
          </cell>
          <cell r="Q179">
            <v>1094.1600000000001</v>
          </cell>
          <cell r="R179">
            <v>12.28</v>
          </cell>
          <cell r="S179">
            <v>1106.1400000000001</v>
          </cell>
          <cell r="T179">
            <v>12.42</v>
          </cell>
        </row>
        <row r="180">
          <cell r="B180" t="str">
            <v>BRB</v>
          </cell>
          <cell r="C180" t="str">
            <v>Barbados</v>
          </cell>
          <cell r="D180">
            <v>14036.5</v>
          </cell>
          <cell r="E180">
            <v>45.25</v>
          </cell>
          <cell r="F180">
            <v>3.22</v>
          </cell>
          <cell r="G180">
            <v>126.58</v>
          </cell>
          <cell r="H180">
            <v>0.9</v>
          </cell>
          <cell r="I180">
            <v>639.79</v>
          </cell>
          <cell r="J180">
            <v>4.5599999999999996</v>
          </cell>
          <cell r="K180">
            <v>1483.82</v>
          </cell>
          <cell r="L180">
            <v>10.57</v>
          </cell>
          <cell r="M180">
            <v>2108.37</v>
          </cell>
          <cell r="N180">
            <v>15.02</v>
          </cell>
          <cell r="O180">
            <v>2356.67</v>
          </cell>
          <cell r="P180">
            <v>16.79</v>
          </cell>
          <cell r="Q180">
            <v>2654.5</v>
          </cell>
          <cell r="R180">
            <v>18.91</v>
          </cell>
          <cell r="S180">
            <v>2940.48</v>
          </cell>
          <cell r="T180">
            <v>20.95</v>
          </cell>
        </row>
        <row r="181">
          <cell r="B181" t="str">
            <v>ECU</v>
          </cell>
          <cell r="C181" t="str">
            <v>Ecuador</v>
          </cell>
          <cell r="D181">
            <v>282705</v>
          </cell>
          <cell r="E181" t="str">
            <v>---</v>
          </cell>
          <cell r="F181" t="str">
            <v>---</v>
          </cell>
          <cell r="G181" t="str">
            <v>---</v>
          </cell>
          <cell r="H181" t="str">
            <v>---</v>
          </cell>
          <cell r="I181" t="str">
            <v>---</v>
          </cell>
          <cell r="J181" t="str">
            <v>---</v>
          </cell>
          <cell r="K181" t="str">
            <v>---</v>
          </cell>
          <cell r="L181" t="str">
            <v>---</v>
          </cell>
          <cell r="M181" t="str">
            <v>---</v>
          </cell>
          <cell r="N181" t="str">
            <v>---</v>
          </cell>
          <cell r="O181" t="str">
            <v>---</v>
          </cell>
          <cell r="P181" t="str">
            <v>---</v>
          </cell>
          <cell r="Q181" t="str">
            <v>---</v>
          </cell>
          <cell r="R181" t="str">
            <v>---</v>
          </cell>
          <cell r="S181" t="str">
            <v>---</v>
          </cell>
          <cell r="T181" t="str">
            <v>---</v>
          </cell>
        </row>
        <row r="182">
          <cell r="B182" t="str">
            <v>BOL</v>
          </cell>
          <cell r="C182" t="str">
            <v>Bolivia</v>
          </cell>
          <cell r="D182">
            <v>60590</v>
          </cell>
          <cell r="E182" t="str">
            <v>---</v>
          </cell>
          <cell r="F182" t="str">
            <v>---</v>
          </cell>
          <cell r="G182" t="str">
            <v>---</v>
          </cell>
          <cell r="H182" t="str">
            <v>---</v>
          </cell>
          <cell r="I182" t="str">
            <v>---</v>
          </cell>
          <cell r="J182" t="str">
            <v>---</v>
          </cell>
          <cell r="K182" t="str">
            <v>---</v>
          </cell>
          <cell r="L182" t="str">
            <v>---</v>
          </cell>
          <cell r="M182" t="str">
            <v>---</v>
          </cell>
          <cell r="N182" t="str">
            <v>---</v>
          </cell>
          <cell r="O182" t="str">
            <v>---</v>
          </cell>
          <cell r="P182" t="str">
            <v>---</v>
          </cell>
          <cell r="Q182" t="str">
            <v>---</v>
          </cell>
          <cell r="R182" t="str">
            <v>---</v>
          </cell>
          <cell r="S182" t="str">
            <v>---</v>
          </cell>
          <cell r="T182" t="str">
            <v>---</v>
          </cell>
        </row>
        <row r="183">
          <cell r="B183" t="str">
            <v>GUF</v>
          </cell>
          <cell r="C183" t="str">
            <v>French Guiana</v>
          </cell>
          <cell r="D183">
            <v>16800.400000000001</v>
          </cell>
          <cell r="E183" t="str">
            <v>---</v>
          </cell>
          <cell r="F183" t="str">
            <v>---</v>
          </cell>
          <cell r="G183" t="str">
            <v>---</v>
          </cell>
          <cell r="H183" t="str">
            <v>---</v>
          </cell>
          <cell r="I183" t="str">
            <v>---</v>
          </cell>
          <cell r="J183" t="str">
            <v>---</v>
          </cell>
          <cell r="K183" t="str">
            <v>---</v>
          </cell>
          <cell r="L183" t="str">
            <v>---</v>
          </cell>
          <cell r="M183" t="str">
            <v>---</v>
          </cell>
          <cell r="N183" t="str">
            <v>---</v>
          </cell>
          <cell r="O183" t="str">
            <v>---</v>
          </cell>
          <cell r="P183" t="str">
            <v>---</v>
          </cell>
          <cell r="Q183" t="str">
            <v>---</v>
          </cell>
          <cell r="R183" t="str">
            <v>---</v>
          </cell>
          <cell r="S183" t="str">
            <v>---</v>
          </cell>
          <cell r="T183" t="str">
            <v>---</v>
          </cell>
        </row>
        <row r="184">
          <cell r="B184" t="str">
            <v>BHS</v>
          </cell>
          <cell r="C184" t="str">
            <v>The Bahamas</v>
          </cell>
          <cell r="D184">
            <v>45743.7</v>
          </cell>
          <cell r="E184">
            <v>1343.66</v>
          </cell>
          <cell r="F184">
            <v>29.37</v>
          </cell>
          <cell r="G184">
            <v>9543.5</v>
          </cell>
          <cell r="H184">
            <v>20.86</v>
          </cell>
          <cell r="I184">
            <v>12500.46</v>
          </cell>
          <cell r="J184">
            <v>27.33</v>
          </cell>
          <cell r="K184">
            <v>12516.32</v>
          </cell>
          <cell r="L184">
            <v>27.36</v>
          </cell>
          <cell r="M184">
            <v>12563.91</v>
          </cell>
          <cell r="N184">
            <v>27.47</v>
          </cell>
          <cell r="O184">
            <v>12643.21</v>
          </cell>
          <cell r="P184">
            <v>27.64</v>
          </cell>
          <cell r="Q184">
            <v>12801.82</v>
          </cell>
          <cell r="R184">
            <v>27.99</v>
          </cell>
          <cell r="S184">
            <v>12960.43</v>
          </cell>
          <cell r="T184">
            <v>28.33</v>
          </cell>
        </row>
        <row r="185">
          <cell r="B185" t="str">
            <v>HTI</v>
          </cell>
          <cell r="C185" t="str">
            <v>Haiti</v>
          </cell>
          <cell r="D185">
            <v>28268.6</v>
          </cell>
          <cell r="E185">
            <v>10.51</v>
          </cell>
          <cell r="F185">
            <v>0.37</v>
          </cell>
          <cell r="G185">
            <v>53.17</v>
          </cell>
          <cell r="H185">
            <v>0.19</v>
          </cell>
          <cell r="I185">
            <v>102.68</v>
          </cell>
          <cell r="J185">
            <v>0.36</v>
          </cell>
          <cell r="K185">
            <v>138.19</v>
          </cell>
          <cell r="L185">
            <v>0.49</v>
          </cell>
          <cell r="M185">
            <v>213.49</v>
          </cell>
          <cell r="N185">
            <v>0.76</v>
          </cell>
          <cell r="O185">
            <v>258.62</v>
          </cell>
          <cell r="P185">
            <v>0.91</v>
          </cell>
          <cell r="Q185">
            <v>302.63</v>
          </cell>
          <cell r="R185">
            <v>1.07</v>
          </cell>
          <cell r="S185">
            <v>312.66000000000003</v>
          </cell>
          <cell r="T185">
            <v>1.1100000000000001</v>
          </cell>
        </row>
        <row r="186">
          <cell r="B186" t="str">
            <v>JAM</v>
          </cell>
          <cell r="C186" t="str">
            <v>Jamaica</v>
          </cell>
          <cell r="D186">
            <v>70711.399999999994</v>
          </cell>
          <cell r="E186">
            <v>95.42</v>
          </cell>
          <cell r="F186">
            <v>1.35</v>
          </cell>
          <cell r="G186">
            <v>715.94</v>
          </cell>
          <cell r="H186">
            <v>1.01</v>
          </cell>
          <cell r="I186">
            <v>1118.76</v>
          </cell>
          <cell r="J186">
            <v>1.58</v>
          </cell>
          <cell r="K186">
            <v>1372.97</v>
          </cell>
          <cell r="L186">
            <v>1.94</v>
          </cell>
          <cell r="M186">
            <v>1727.17</v>
          </cell>
          <cell r="N186">
            <v>2.44</v>
          </cell>
          <cell r="O186">
            <v>1821.28</v>
          </cell>
          <cell r="P186">
            <v>2.58</v>
          </cell>
          <cell r="Q186">
            <v>2009.49</v>
          </cell>
          <cell r="R186">
            <v>2.84</v>
          </cell>
          <cell r="S186">
            <v>2197.71</v>
          </cell>
          <cell r="T186">
            <v>3.11</v>
          </cell>
        </row>
        <row r="187">
          <cell r="B187" t="str">
            <v>PAN</v>
          </cell>
          <cell r="C187" t="str">
            <v>Panama</v>
          </cell>
          <cell r="D187">
            <v>124687</v>
          </cell>
          <cell r="E187" t="str">
            <v>---</v>
          </cell>
          <cell r="F187" t="str">
            <v>---</v>
          </cell>
          <cell r="G187" t="str">
            <v>---</v>
          </cell>
          <cell r="H187" t="str">
            <v>---</v>
          </cell>
          <cell r="I187" t="str">
            <v>---</v>
          </cell>
          <cell r="J187" t="str">
            <v>---</v>
          </cell>
          <cell r="K187" t="str">
            <v>---</v>
          </cell>
          <cell r="L187" t="str">
            <v>---</v>
          </cell>
          <cell r="M187" t="str">
            <v>---</v>
          </cell>
          <cell r="N187" t="str">
            <v>---</v>
          </cell>
          <cell r="O187" t="str">
            <v>---</v>
          </cell>
          <cell r="P187" t="str">
            <v>---</v>
          </cell>
          <cell r="Q187" t="str">
            <v>---</v>
          </cell>
          <cell r="R187" t="str">
            <v>---</v>
          </cell>
          <cell r="S187" t="str">
            <v>---</v>
          </cell>
          <cell r="T187" t="str">
            <v>---</v>
          </cell>
        </row>
        <row r="188">
          <cell r="B188" t="str">
            <v>PER</v>
          </cell>
          <cell r="C188" t="str">
            <v>Peru</v>
          </cell>
          <cell r="D188">
            <v>692345</v>
          </cell>
          <cell r="E188" t="str">
            <v>---</v>
          </cell>
          <cell r="F188" t="str">
            <v>---</v>
          </cell>
          <cell r="G188" t="str">
            <v>---</v>
          </cell>
          <cell r="H188" t="str">
            <v>---</v>
          </cell>
          <cell r="I188" t="str">
            <v>---</v>
          </cell>
          <cell r="J188" t="str">
            <v>---</v>
          </cell>
          <cell r="K188" t="str">
            <v>---</v>
          </cell>
          <cell r="L188" t="str">
            <v>---</v>
          </cell>
          <cell r="M188" t="str">
            <v>---</v>
          </cell>
          <cell r="N188" t="str">
            <v>---</v>
          </cell>
          <cell r="O188" t="str">
            <v>---</v>
          </cell>
          <cell r="P188" t="str">
            <v>---</v>
          </cell>
          <cell r="Q188" t="str">
            <v>---</v>
          </cell>
          <cell r="R188" t="str">
            <v>---</v>
          </cell>
          <cell r="S188" t="str">
            <v>---</v>
          </cell>
          <cell r="T188" t="str">
            <v>---</v>
          </cell>
        </row>
        <row r="189">
          <cell r="B189" t="str">
            <v>PRY</v>
          </cell>
          <cell r="C189" t="str">
            <v>Paraguay</v>
          </cell>
          <cell r="D189">
            <v>92568.6</v>
          </cell>
          <cell r="E189" t="str">
            <v>---</v>
          </cell>
          <cell r="F189" t="str">
            <v>---</v>
          </cell>
          <cell r="G189" t="str">
            <v>---</v>
          </cell>
          <cell r="H189" t="str">
            <v>---</v>
          </cell>
          <cell r="I189" t="str">
            <v>---</v>
          </cell>
          <cell r="J189" t="str">
            <v>---</v>
          </cell>
          <cell r="K189" t="str">
            <v>---</v>
          </cell>
          <cell r="L189" t="str">
            <v>---</v>
          </cell>
          <cell r="M189" t="str">
            <v>---</v>
          </cell>
          <cell r="N189" t="str">
            <v>---</v>
          </cell>
          <cell r="O189" t="str">
            <v>---</v>
          </cell>
          <cell r="P189" t="str">
            <v>---</v>
          </cell>
          <cell r="Q189" t="str">
            <v>---</v>
          </cell>
          <cell r="R189" t="str">
            <v>---</v>
          </cell>
          <cell r="S189" t="str">
            <v>---</v>
          </cell>
          <cell r="T189" t="str">
            <v>---</v>
          </cell>
        </row>
        <row r="190">
          <cell r="B190" t="str">
            <v>BRA</v>
          </cell>
          <cell r="C190" t="str">
            <v>Brazil</v>
          </cell>
          <cell r="D190">
            <v>6817410</v>
          </cell>
          <cell r="E190" t="str">
            <v>---</v>
          </cell>
          <cell r="F190" t="str">
            <v>---</v>
          </cell>
          <cell r="G190" t="str">
            <v>---</v>
          </cell>
          <cell r="H190" t="str">
            <v>---</v>
          </cell>
          <cell r="I190" t="str">
            <v>---</v>
          </cell>
          <cell r="J190" t="str">
            <v>---</v>
          </cell>
          <cell r="K190" t="str">
            <v>---</v>
          </cell>
          <cell r="L190" t="str">
            <v>---</v>
          </cell>
          <cell r="M190" t="str">
            <v>---</v>
          </cell>
          <cell r="N190" t="str">
            <v>---</v>
          </cell>
          <cell r="O190" t="str">
            <v>---</v>
          </cell>
          <cell r="P190" t="str">
            <v>---</v>
          </cell>
          <cell r="Q190" t="str">
            <v>---</v>
          </cell>
          <cell r="R190" t="str">
            <v>---</v>
          </cell>
          <cell r="S190" t="str">
            <v>---</v>
          </cell>
          <cell r="T190" t="str">
            <v>---</v>
          </cell>
        </row>
        <row r="191">
          <cell r="B191" t="str">
            <v>GLP</v>
          </cell>
          <cell r="C191" t="str">
            <v>Guadeloupe</v>
          </cell>
          <cell r="D191">
            <v>41119.1</v>
          </cell>
          <cell r="E191">
            <v>340.04</v>
          </cell>
          <cell r="F191">
            <v>8.27</v>
          </cell>
          <cell r="G191">
            <v>2111.91</v>
          </cell>
          <cell r="H191">
            <v>5.14</v>
          </cell>
          <cell r="I191">
            <v>4628.3</v>
          </cell>
          <cell r="J191">
            <v>11.26</v>
          </cell>
          <cell r="K191">
            <v>5973.07</v>
          </cell>
          <cell r="L191">
            <v>14.53</v>
          </cell>
          <cell r="M191">
            <v>6945.34</v>
          </cell>
          <cell r="N191">
            <v>16.89</v>
          </cell>
          <cell r="O191">
            <v>7560.2</v>
          </cell>
          <cell r="P191">
            <v>18.39</v>
          </cell>
          <cell r="Q191">
            <v>7560.85</v>
          </cell>
          <cell r="R191">
            <v>18.39</v>
          </cell>
          <cell r="S191">
            <v>7561.51</v>
          </cell>
          <cell r="T191">
            <v>18.39</v>
          </cell>
        </row>
        <row r="192">
          <cell r="B192" t="str">
            <v>GTM</v>
          </cell>
          <cell r="C192" t="str">
            <v>Guatemala</v>
          </cell>
          <cell r="D192">
            <v>172912</v>
          </cell>
          <cell r="E192" t="str">
            <v>---</v>
          </cell>
          <cell r="F192" t="str">
            <v>---</v>
          </cell>
          <cell r="G192" t="str">
            <v>---</v>
          </cell>
          <cell r="H192" t="str">
            <v>---</v>
          </cell>
          <cell r="I192" t="str">
            <v>---</v>
          </cell>
          <cell r="J192" t="str">
            <v>---</v>
          </cell>
          <cell r="K192" t="str">
            <v>---</v>
          </cell>
          <cell r="L192" t="str">
            <v>---</v>
          </cell>
          <cell r="M192" t="str">
            <v>---</v>
          </cell>
          <cell r="N192" t="str">
            <v>---</v>
          </cell>
          <cell r="O192" t="str">
            <v>---</v>
          </cell>
          <cell r="P192" t="str">
            <v>---</v>
          </cell>
          <cell r="Q192" t="str">
            <v>---</v>
          </cell>
          <cell r="R192" t="str">
            <v>---</v>
          </cell>
          <cell r="S192" t="str">
            <v>---</v>
          </cell>
          <cell r="T192" t="str">
            <v>---</v>
          </cell>
        </row>
        <row r="193">
          <cell r="B193" t="str">
            <v>GUY</v>
          </cell>
          <cell r="C193" t="str">
            <v>Guyana</v>
          </cell>
          <cell r="D193">
            <v>8076.05</v>
          </cell>
          <cell r="E193" t="str">
            <v>---</v>
          </cell>
          <cell r="F193" t="str">
            <v>---</v>
          </cell>
          <cell r="G193" t="str">
            <v>---</v>
          </cell>
          <cell r="H193" t="str">
            <v>---</v>
          </cell>
          <cell r="I193" t="str">
            <v>---</v>
          </cell>
          <cell r="J193" t="str">
            <v>---</v>
          </cell>
          <cell r="K193" t="str">
            <v>---</v>
          </cell>
          <cell r="L193" t="str">
            <v>---</v>
          </cell>
          <cell r="M193" t="str">
            <v>---</v>
          </cell>
          <cell r="N193" t="str">
            <v>---</v>
          </cell>
          <cell r="O193" t="str">
            <v>---</v>
          </cell>
          <cell r="P193" t="str">
            <v>---</v>
          </cell>
          <cell r="Q193" t="str">
            <v>---</v>
          </cell>
          <cell r="R193" t="str">
            <v>---</v>
          </cell>
          <cell r="S193" t="str">
            <v>---</v>
          </cell>
          <cell r="T193" t="str">
            <v>---</v>
          </cell>
        </row>
        <row r="194">
          <cell r="B194" t="str">
            <v>LCA</v>
          </cell>
          <cell r="C194" t="str">
            <v>St Lucia</v>
          </cell>
          <cell r="D194">
            <v>3361.85</v>
          </cell>
          <cell r="E194">
            <v>21.25</v>
          </cell>
          <cell r="F194">
            <v>6.32</v>
          </cell>
          <cell r="G194">
            <v>128.22999999999999</v>
          </cell>
          <cell r="H194">
            <v>3.81</v>
          </cell>
          <cell r="I194">
            <v>325.7</v>
          </cell>
          <cell r="J194">
            <v>9.69</v>
          </cell>
          <cell r="K194">
            <v>475.82</v>
          </cell>
          <cell r="L194">
            <v>14.15</v>
          </cell>
          <cell r="M194">
            <v>693.24</v>
          </cell>
          <cell r="N194">
            <v>20.62</v>
          </cell>
          <cell r="O194">
            <v>825.77</v>
          </cell>
          <cell r="P194">
            <v>24.56</v>
          </cell>
          <cell r="Q194">
            <v>981.39</v>
          </cell>
          <cell r="R194">
            <v>29.19</v>
          </cell>
          <cell r="S194">
            <v>1002.03</v>
          </cell>
          <cell r="T194">
            <v>29.81</v>
          </cell>
        </row>
        <row r="195">
          <cell r="B195" t="str">
            <v>MEX</v>
          </cell>
          <cell r="C195" t="str">
            <v>Mexico</v>
          </cell>
          <cell r="D195">
            <v>4513850</v>
          </cell>
          <cell r="E195">
            <v>103.05</v>
          </cell>
          <cell r="F195">
            <v>0.02</v>
          </cell>
          <cell r="G195">
            <v>265.17</v>
          </cell>
          <cell r="H195">
            <v>0.01</v>
          </cell>
          <cell r="I195">
            <v>573.41</v>
          </cell>
          <cell r="J195">
            <v>0.01</v>
          </cell>
          <cell r="K195">
            <v>1486.01</v>
          </cell>
          <cell r="L195">
            <v>0.03</v>
          </cell>
          <cell r="M195">
            <v>3334.32</v>
          </cell>
          <cell r="N195">
            <v>7.0000000000000007E-2</v>
          </cell>
          <cell r="O195">
            <v>4053.39</v>
          </cell>
          <cell r="P195">
            <v>0.09</v>
          </cell>
          <cell r="Q195">
            <v>4285.1400000000003</v>
          </cell>
          <cell r="R195">
            <v>0.09</v>
          </cell>
          <cell r="S195">
            <v>4410.43</v>
          </cell>
          <cell r="T195">
            <v>0.1</v>
          </cell>
        </row>
        <row r="196">
          <cell r="B196" t="str">
            <v>MSR</v>
          </cell>
          <cell r="C196" t="str">
            <v>Montserrat</v>
          </cell>
          <cell r="D196">
            <v>158.42099999999999</v>
          </cell>
          <cell r="E196">
            <v>4.38</v>
          </cell>
          <cell r="F196">
            <v>27.67</v>
          </cell>
          <cell r="G196">
            <v>24.52</v>
          </cell>
          <cell r="H196">
            <v>15.48</v>
          </cell>
          <cell r="I196">
            <v>51.92</v>
          </cell>
          <cell r="J196">
            <v>32.770000000000003</v>
          </cell>
          <cell r="K196">
            <v>59.61</v>
          </cell>
          <cell r="L196">
            <v>37.630000000000003</v>
          </cell>
          <cell r="M196">
            <v>69.8</v>
          </cell>
          <cell r="N196">
            <v>44.06</v>
          </cell>
          <cell r="O196">
            <v>69.81</v>
          </cell>
          <cell r="P196">
            <v>44.06</v>
          </cell>
          <cell r="Q196">
            <v>69.819999999999993</v>
          </cell>
          <cell r="R196">
            <v>44.07</v>
          </cell>
          <cell r="S196">
            <v>69.83</v>
          </cell>
          <cell r="T196">
            <v>44.08</v>
          </cell>
        </row>
        <row r="197">
          <cell r="B197" t="str">
            <v>MTQ</v>
          </cell>
          <cell r="C197" t="str">
            <v>Martinique</v>
          </cell>
          <cell r="D197">
            <v>39559.9</v>
          </cell>
          <cell r="E197">
            <v>94.11</v>
          </cell>
          <cell r="F197">
            <v>2.38</v>
          </cell>
          <cell r="G197">
            <v>480</v>
          </cell>
          <cell r="H197">
            <v>1.21</v>
          </cell>
          <cell r="I197">
            <v>1514.38</v>
          </cell>
          <cell r="J197">
            <v>3.83</v>
          </cell>
          <cell r="K197">
            <v>2199.04</v>
          </cell>
          <cell r="L197">
            <v>5.56</v>
          </cell>
          <cell r="M197">
            <v>2821.37</v>
          </cell>
          <cell r="N197">
            <v>7.13</v>
          </cell>
          <cell r="O197">
            <v>3361.5</v>
          </cell>
          <cell r="P197">
            <v>8.5</v>
          </cell>
          <cell r="Q197">
            <v>3587.77</v>
          </cell>
          <cell r="R197">
            <v>9.07</v>
          </cell>
          <cell r="S197">
            <v>3814.04</v>
          </cell>
          <cell r="T197">
            <v>9.64</v>
          </cell>
        </row>
        <row r="198">
          <cell r="B198" t="str">
            <v>NIC</v>
          </cell>
          <cell r="C198" t="str">
            <v>Nicaragua</v>
          </cell>
          <cell r="D198">
            <v>35973.800000000003</v>
          </cell>
          <cell r="E198">
            <v>1.33</v>
          </cell>
          <cell r="F198">
            <v>0.04</v>
          </cell>
          <cell r="G198">
            <v>0.99</v>
          </cell>
          <cell r="H198">
            <v>0</v>
          </cell>
          <cell r="I198">
            <v>10.61</v>
          </cell>
          <cell r="J198">
            <v>0.03</v>
          </cell>
          <cell r="K198">
            <v>53.72</v>
          </cell>
          <cell r="L198">
            <v>0.15</v>
          </cell>
          <cell r="M198">
            <v>91.05</v>
          </cell>
          <cell r="N198">
            <v>0.25</v>
          </cell>
          <cell r="O198">
            <v>101.4</v>
          </cell>
          <cell r="P198">
            <v>0.28000000000000003</v>
          </cell>
          <cell r="Q198">
            <v>105.15</v>
          </cell>
          <cell r="R198">
            <v>0.28999999999999998</v>
          </cell>
          <cell r="S198">
            <v>108.89</v>
          </cell>
          <cell r="T198">
            <v>0.3</v>
          </cell>
        </row>
        <row r="199">
          <cell r="B199" t="str">
            <v>PRI</v>
          </cell>
          <cell r="C199" t="str">
            <v>Puerto Rico</v>
          </cell>
          <cell r="D199">
            <v>259030</v>
          </cell>
          <cell r="E199">
            <v>320.02999999999997</v>
          </cell>
          <cell r="F199">
            <v>1.24</v>
          </cell>
          <cell r="G199">
            <v>1674.25</v>
          </cell>
          <cell r="H199">
            <v>0.65</v>
          </cell>
          <cell r="I199">
            <v>3162.75</v>
          </cell>
          <cell r="J199">
            <v>1.22</v>
          </cell>
          <cell r="K199">
            <v>5430.53</v>
          </cell>
          <cell r="L199">
            <v>2.1</v>
          </cell>
          <cell r="M199">
            <v>8170.41</v>
          </cell>
          <cell r="N199">
            <v>3.15</v>
          </cell>
          <cell r="O199">
            <v>9207.43</v>
          </cell>
          <cell r="P199">
            <v>3.55</v>
          </cell>
          <cell r="Q199">
            <v>10585.82</v>
          </cell>
          <cell r="R199">
            <v>4.09</v>
          </cell>
          <cell r="S199">
            <v>11448.11</v>
          </cell>
          <cell r="T199">
            <v>4.42</v>
          </cell>
        </row>
        <row r="200">
          <cell r="B200" t="str">
            <v>SLV</v>
          </cell>
          <cell r="C200" t="str">
            <v>El Salvador</v>
          </cell>
          <cell r="D200">
            <v>71580.5</v>
          </cell>
          <cell r="E200" t="str">
            <v>---</v>
          </cell>
          <cell r="F200" t="str">
            <v>---</v>
          </cell>
          <cell r="G200" t="str">
            <v>---</v>
          </cell>
          <cell r="H200" t="str">
            <v>---</v>
          </cell>
          <cell r="I200" t="str">
            <v>---</v>
          </cell>
          <cell r="J200" t="str">
            <v>---</v>
          </cell>
          <cell r="K200" t="str">
            <v>---</v>
          </cell>
          <cell r="L200" t="str">
            <v>---</v>
          </cell>
          <cell r="M200" t="str">
            <v>---</v>
          </cell>
          <cell r="N200" t="str">
            <v>---</v>
          </cell>
          <cell r="O200" t="str">
            <v>---</v>
          </cell>
          <cell r="P200" t="str">
            <v>---</v>
          </cell>
          <cell r="Q200" t="str">
            <v>---</v>
          </cell>
          <cell r="R200" t="str">
            <v>---</v>
          </cell>
          <cell r="S200" t="str">
            <v>---</v>
          </cell>
          <cell r="T200" t="str">
            <v>---</v>
          </cell>
        </row>
        <row r="201">
          <cell r="B201" t="str">
            <v>SUR</v>
          </cell>
          <cell r="C201" t="str">
            <v>Suriname</v>
          </cell>
          <cell r="D201">
            <v>9620.16</v>
          </cell>
          <cell r="E201" t="str">
            <v>---</v>
          </cell>
          <cell r="F201" t="str">
            <v>---</v>
          </cell>
          <cell r="G201" t="str">
            <v>---</v>
          </cell>
          <cell r="H201" t="str">
            <v>---</v>
          </cell>
          <cell r="I201" t="str">
            <v>---</v>
          </cell>
          <cell r="J201" t="str">
            <v>---</v>
          </cell>
          <cell r="K201" t="str">
            <v>---</v>
          </cell>
          <cell r="L201" t="str">
            <v>---</v>
          </cell>
          <cell r="M201" t="str">
            <v>---</v>
          </cell>
          <cell r="N201" t="str">
            <v>---</v>
          </cell>
          <cell r="O201" t="str">
            <v>---</v>
          </cell>
          <cell r="P201" t="str">
            <v>---</v>
          </cell>
          <cell r="Q201" t="str">
            <v>---</v>
          </cell>
          <cell r="R201" t="str">
            <v>---</v>
          </cell>
          <cell r="S201" t="str">
            <v>---</v>
          </cell>
          <cell r="T201" t="str">
            <v>---</v>
          </cell>
        </row>
        <row r="202">
          <cell r="B202" t="str">
            <v>TCA</v>
          </cell>
          <cell r="C202" t="str">
            <v>Turks and Caicos Islands</v>
          </cell>
          <cell r="D202">
            <v>1049.28</v>
          </cell>
          <cell r="E202" t="str">
            <v>---</v>
          </cell>
          <cell r="F202" t="str">
            <v>---</v>
          </cell>
          <cell r="G202" t="str">
            <v>---</v>
          </cell>
          <cell r="H202" t="str">
            <v>---</v>
          </cell>
          <cell r="I202" t="str">
            <v>---</v>
          </cell>
          <cell r="J202" t="str">
            <v>---</v>
          </cell>
          <cell r="K202" t="str">
            <v>---</v>
          </cell>
          <cell r="L202" t="str">
            <v>---</v>
          </cell>
          <cell r="M202" t="str">
            <v>---</v>
          </cell>
          <cell r="N202" t="str">
            <v>---</v>
          </cell>
          <cell r="O202" t="str">
            <v>---</v>
          </cell>
          <cell r="P202" t="str">
            <v>---</v>
          </cell>
          <cell r="Q202" t="str">
            <v>---</v>
          </cell>
          <cell r="R202" t="str">
            <v>---</v>
          </cell>
          <cell r="S202" t="str">
            <v>---</v>
          </cell>
          <cell r="T202" t="str">
            <v>---</v>
          </cell>
        </row>
        <row r="203">
          <cell r="B203" t="str">
            <v>TTO</v>
          </cell>
          <cell r="C203" t="str">
            <v xml:space="preserve">Trinidad and Tobago </v>
          </cell>
          <cell r="D203">
            <v>68647.899999999994</v>
          </cell>
          <cell r="E203">
            <v>11.36</v>
          </cell>
          <cell r="F203">
            <v>0.17</v>
          </cell>
          <cell r="G203">
            <v>29</v>
          </cell>
          <cell r="H203">
            <v>0.04</v>
          </cell>
          <cell r="I203">
            <v>219.04</v>
          </cell>
          <cell r="J203">
            <v>0.32</v>
          </cell>
          <cell r="K203">
            <v>305.64</v>
          </cell>
          <cell r="L203">
            <v>0.45</v>
          </cell>
          <cell r="M203">
            <v>446.76</v>
          </cell>
          <cell r="N203">
            <v>0.65</v>
          </cell>
          <cell r="O203">
            <v>563.32000000000005</v>
          </cell>
          <cell r="P203">
            <v>0.82</v>
          </cell>
          <cell r="Q203">
            <v>595.65</v>
          </cell>
          <cell r="R203">
            <v>0.87</v>
          </cell>
          <cell r="S203">
            <v>627.98</v>
          </cell>
          <cell r="T203">
            <v>0.91</v>
          </cell>
        </row>
        <row r="204">
          <cell r="B204" t="str">
            <v>URY</v>
          </cell>
          <cell r="C204" t="str">
            <v>Uruguay</v>
          </cell>
          <cell r="D204">
            <v>116460</v>
          </cell>
          <cell r="E204" t="str">
            <v>---</v>
          </cell>
          <cell r="F204" t="str">
            <v>---</v>
          </cell>
          <cell r="G204" t="str">
            <v>---</v>
          </cell>
          <cell r="H204" t="str">
            <v>---</v>
          </cell>
          <cell r="I204" t="str">
            <v>---</v>
          </cell>
          <cell r="J204" t="str">
            <v>---</v>
          </cell>
          <cell r="K204" t="str">
            <v>---</v>
          </cell>
          <cell r="L204" t="str">
            <v>---</v>
          </cell>
          <cell r="M204" t="str">
            <v>---</v>
          </cell>
          <cell r="N204" t="str">
            <v>---</v>
          </cell>
          <cell r="O204" t="str">
            <v>---</v>
          </cell>
          <cell r="P204" t="str">
            <v>---</v>
          </cell>
          <cell r="Q204" t="str">
            <v>---</v>
          </cell>
          <cell r="R204" t="str">
            <v>---</v>
          </cell>
          <cell r="S204" t="str">
            <v>---</v>
          </cell>
          <cell r="T204" t="str">
            <v>---</v>
          </cell>
        </row>
        <row r="205">
          <cell r="B205" t="str">
            <v>VCT</v>
          </cell>
          <cell r="C205" t="str">
            <v>St Vincent and the Grenadines</v>
          </cell>
          <cell r="D205">
            <v>2645.41</v>
          </cell>
          <cell r="E205">
            <v>15.11</v>
          </cell>
          <cell r="F205">
            <v>5.71</v>
          </cell>
          <cell r="G205">
            <v>58.48</v>
          </cell>
          <cell r="H205">
            <v>2.21</v>
          </cell>
          <cell r="I205">
            <v>186.09</v>
          </cell>
          <cell r="J205">
            <v>7.03</v>
          </cell>
          <cell r="K205">
            <v>462.32</v>
          </cell>
          <cell r="L205">
            <v>17.48</v>
          </cell>
          <cell r="M205">
            <v>591.04999999999995</v>
          </cell>
          <cell r="N205">
            <v>22.34</v>
          </cell>
          <cell r="O205">
            <v>615.92999999999995</v>
          </cell>
          <cell r="P205">
            <v>23.28</v>
          </cell>
          <cell r="Q205">
            <v>665.69</v>
          </cell>
          <cell r="R205">
            <v>25.16</v>
          </cell>
          <cell r="S205">
            <v>715.44</v>
          </cell>
          <cell r="T205">
            <v>27.04</v>
          </cell>
        </row>
        <row r="206">
          <cell r="B206" t="str">
            <v>VEN</v>
          </cell>
          <cell r="C206" t="str">
            <v>Venezuela</v>
          </cell>
          <cell r="D206">
            <v>1154530</v>
          </cell>
          <cell r="E206">
            <v>15.43</v>
          </cell>
          <cell r="F206">
            <v>0.01</v>
          </cell>
          <cell r="G206">
            <v>63.79</v>
          </cell>
          <cell r="H206">
            <v>0.01</v>
          </cell>
          <cell r="I206">
            <v>283.12</v>
          </cell>
          <cell r="J206">
            <v>0.02</v>
          </cell>
          <cell r="K206">
            <v>425.43</v>
          </cell>
          <cell r="L206">
            <v>0.04</v>
          </cell>
          <cell r="M206">
            <v>575.12</v>
          </cell>
          <cell r="N206">
            <v>0.05</v>
          </cell>
          <cell r="O206">
            <v>671.06</v>
          </cell>
          <cell r="P206">
            <v>0.06</v>
          </cell>
          <cell r="Q206">
            <v>696.37</v>
          </cell>
          <cell r="R206">
            <v>0.06</v>
          </cell>
          <cell r="S206">
            <v>721.68</v>
          </cell>
          <cell r="T206">
            <v>0.06</v>
          </cell>
        </row>
        <row r="207">
          <cell r="B207" t="str">
            <v>VGB</v>
          </cell>
          <cell r="C207" t="str">
            <v>British Virgins Islands</v>
          </cell>
          <cell r="D207">
            <v>3849.5</v>
          </cell>
          <cell r="E207" t="str">
            <v>---</v>
          </cell>
          <cell r="F207" t="str">
            <v>---</v>
          </cell>
          <cell r="G207" t="str">
            <v>---</v>
          </cell>
          <cell r="H207" t="str">
            <v>---</v>
          </cell>
          <cell r="I207" t="str">
            <v>---</v>
          </cell>
          <cell r="J207" t="str">
            <v>---</v>
          </cell>
          <cell r="K207" t="str">
            <v>---</v>
          </cell>
          <cell r="L207" t="str">
            <v>---</v>
          </cell>
          <cell r="M207" t="str">
            <v>---</v>
          </cell>
          <cell r="N207" t="str">
            <v>---</v>
          </cell>
          <cell r="O207" t="str">
            <v>---</v>
          </cell>
          <cell r="P207" t="str">
            <v>---</v>
          </cell>
          <cell r="Q207" t="str">
            <v>---</v>
          </cell>
          <cell r="R207" t="str">
            <v>---</v>
          </cell>
          <cell r="S207" t="str">
            <v>---</v>
          </cell>
          <cell r="T207" t="str">
            <v>---</v>
          </cell>
        </row>
        <row r="208">
          <cell r="B208" t="str">
            <v>VIR</v>
          </cell>
          <cell r="C208" t="str">
            <v>Virgin Islands</v>
          </cell>
          <cell r="D208">
            <v>5344.44</v>
          </cell>
          <cell r="E208">
            <v>68.73</v>
          </cell>
          <cell r="F208">
            <v>12.86</v>
          </cell>
          <cell r="G208">
            <v>501.52</v>
          </cell>
          <cell r="H208">
            <v>9.3800000000000008</v>
          </cell>
          <cell r="I208">
            <v>765.33</v>
          </cell>
          <cell r="J208">
            <v>14.32</v>
          </cell>
          <cell r="K208">
            <v>956.1</v>
          </cell>
          <cell r="L208">
            <v>17.89</v>
          </cell>
          <cell r="M208">
            <v>1159.3800000000001</v>
          </cell>
          <cell r="N208">
            <v>21.69</v>
          </cell>
          <cell r="O208">
            <v>1234.28</v>
          </cell>
          <cell r="P208">
            <v>23.09</v>
          </cell>
          <cell r="Q208">
            <v>1245.1099999999999</v>
          </cell>
          <cell r="R208">
            <v>23.3</v>
          </cell>
          <cell r="S208">
            <v>1255.94</v>
          </cell>
          <cell r="T208">
            <v>23.5</v>
          </cell>
        </row>
        <row r="209">
          <cell r="B209" t="str">
            <v>CAN</v>
          </cell>
          <cell r="C209" t="str">
            <v>Canada</v>
          </cell>
          <cell r="D209">
            <v>6291920</v>
          </cell>
          <cell r="E209" t="str">
            <v>---</v>
          </cell>
          <cell r="F209" t="str">
            <v>---</v>
          </cell>
          <cell r="G209" t="str">
            <v>---</v>
          </cell>
          <cell r="H209" t="str">
            <v>---</v>
          </cell>
          <cell r="I209" t="str">
            <v>---</v>
          </cell>
          <cell r="J209" t="str">
            <v>---</v>
          </cell>
          <cell r="K209" t="str">
            <v>---</v>
          </cell>
          <cell r="L209" t="str">
            <v>---</v>
          </cell>
          <cell r="M209" t="str">
            <v>---</v>
          </cell>
          <cell r="N209" t="str">
            <v>---</v>
          </cell>
          <cell r="O209" t="str">
            <v>---</v>
          </cell>
          <cell r="P209" t="str">
            <v>---</v>
          </cell>
          <cell r="Q209" t="str">
            <v>---</v>
          </cell>
          <cell r="R209" t="str">
            <v>---</v>
          </cell>
          <cell r="S209" t="str">
            <v>---</v>
          </cell>
          <cell r="T209" t="str">
            <v>---</v>
          </cell>
        </row>
        <row r="210">
          <cell r="B210" t="str">
            <v>USA</v>
          </cell>
          <cell r="C210" t="str">
            <v>United States</v>
          </cell>
          <cell r="D210">
            <v>54922500</v>
          </cell>
          <cell r="E210">
            <v>8774.3799999999992</v>
          </cell>
          <cell r="F210">
            <v>0.16</v>
          </cell>
          <cell r="G210">
            <v>27440.6</v>
          </cell>
          <cell r="H210">
            <v>0.05</v>
          </cell>
          <cell r="I210">
            <v>48590.06</v>
          </cell>
          <cell r="J210">
            <v>0.09</v>
          </cell>
          <cell r="K210">
            <v>87253.88</v>
          </cell>
          <cell r="L210">
            <v>0.16</v>
          </cell>
          <cell r="M210">
            <v>128149.29</v>
          </cell>
          <cell r="N210">
            <v>0.23</v>
          </cell>
          <cell r="O210">
            <v>137090.39000000001</v>
          </cell>
          <cell r="P210">
            <v>0.25</v>
          </cell>
          <cell r="Q210">
            <v>154972.59</v>
          </cell>
          <cell r="R210">
            <v>0.28000000000000003</v>
          </cell>
          <cell r="S210">
            <v>168073.68</v>
          </cell>
          <cell r="T210">
            <v>0.31</v>
          </cell>
        </row>
        <row r="211">
          <cell r="B211" t="str">
            <v>ARE</v>
          </cell>
          <cell r="C211" t="str">
            <v>United Arab Emirates</v>
          </cell>
          <cell r="D211">
            <v>1282120</v>
          </cell>
          <cell r="E211" t="str">
            <v>---</v>
          </cell>
          <cell r="F211" t="str">
            <v>---</v>
          </cell>
          <cell r="G211" t="str">
            <v>---</v>
          </cell>
          <cell r="H211" t="str">
            <v>---</v>
          </cell>
          <cell r="I211" t="str">
            <v>---</v>
          </cell>
          <cell r="J211" t="str">
            <v>---</v>
          </cell>
          <cell r="K211" t="str">
            <v>---</v>
          </cell>
          <cell r="L211" t="str">
            <v>---</v>
          </cell>
          <cell r="M211" t="str">
            <v>---</v>
          </cell>
          <cell r="N211" t="str">
            <v>---</v>
          </cell>
          <cell r="O211" t="str">
            <v>---</v>
          </cell>
          <cell r="P211" t="str">
            <v>---</v>
          </cell>
          <cell r="Q211" t="str">
            <v>---</v>
          </cell>
          <cell r="R211" t="str">
            <v>---</v>
          </cell>
          <cell r="S211" t="str">
            <v>---</v>
          </cell>
          <cell r="T211" t="str">
            <v>---</v>
          </cell>
        </row>
        <row r="212">
          <cell r="B212" t="str">
            <v>BHR</v>
          </cell>
          <cell r="C212" t="str">
            <v>Bahrain</v>
          </cell>
          <cell r="D212">
            <v>103503</v>
          </cell>
          <cell r="E212" t="str">
            <v>---</v>
          </cell>
          <cell r="F212" t="str">
            <v>---</v>
          </cell>
          <cell r="G212" t="str">
            <v>---</v>
          </cell>
          <cell r="H212" t="str">
            <v>---</v>
          </cell>
          <cell r="I212" t="str">
            <v>---</v>
          </cell>
          <cell r="J212" t="str">
            <v>---</v>
          </cell>
          <cell r="K212" t="str">
            <v>---</v>
          </cell>
          <cell r="L212" t="str">
            <v>---</v>
          </cell>
          <cell r="M212" t="str">
            <v>---</v>
          </cell>
          <cell r="N212" t="str">
            <v>---</v>
          </cell>
          <cell r="O212" t="str">
            <v>---</v>
          </cell>
          <cell r="P212" t="str">
            <v>---</v>
          </cell>
          <cell r="Q212" t="str">
            <v>---</v>
          </cell>
          <cell r="R212" t="str">
            <v>---</v>
          </cell>
          <cell r="S212" t="str">
            <v>---</v>
          </cell>
          <cell r="T212" t="str">
            <v>---</v>
          </cell>
        </row>
        <row r="213">
          <cell r="B213" t="str">
            <v>SYR</v>
          </cell>
          <cell r="C213" t="str">
            <v>Syria</v>
          </cell>
          <cell r="D213">
            <v>204643</v>
          </cell>
          <cell r="E213" t="str">
            <v>---</v>
          </cell>
          <cell r="F213" t="str">
            <v>---</v>
          </cell>
          <cell r="G213" t="str">
            <v>---</v>
          </cell>
          <cell r="H213" t="str">
            <v>---</v>
          </cell>
          <cell r="I213" t="str">
            <v>---</v>
          </cell>
          <cell r="J213" t="str">
            <v>---</v>
          </cell>
          <cell r="K213" t="str">
            <v>---</v>
          </cell>
          <cell r="L213" t="str">
            <v>---</v>
          </cell>
          <cell r="M213" t="str">
            <v>---</v>
          </cell>
          <cell r="N213" t="str">
            <v>---</v>
          </cell>
          <cell r="O213" t="str">
            <v>---</v>
          </cell>
          <cell r="P213" t="str">
            <v>---</v>
          </cell>
          <cell r="Q213" t="str">
            <v>---</v>
          </cell>
          <cell r="R213" t="str">
            <v>---</v>
          </cell>
          <cell r="S213" t="str">
            <v>---</v>
          </cell>
          <cell r="T213" t="str">
            <v>---</v>
          </cell>
        </row>
        <row r="214">
          <cell r="B214" t="str">
            <v>IRQ</v>
          </cell>
          <cell r="C214" t="str">
            <v>Iraq</v>
          </cell>
          <cell r="D214">
            <v>132500</v>
          </cell>
          <cell r="E214" t="str">
            <v>---</v>
          </cell>
          <cell r="F214" t="str">
            <v>---</v>
          </cell>
          <cell r="G214" t="str">
            <v>---</v>
          </cell>
          <cell r="H214" t="str">
            <v>---</v>
          </cell>
          <cell r="I214" t="str">
            <v>---</v>
          </cell>
          <cell r="J214" t="str">
            <v>---</v>
          </cell>
          <cell r="K214" t="str">
            <v>---</v>
          </cell>
          <cell r="L214" t="str">
            <v>---</v>
          </cell>
          <cell r="M214" t="str">
            <v>---</v>
          </cell>
          <cell r="N214" t="str">
            <v>---</v>
          </cell>
          <cell r="O214" t="str">
            <v>---</v>
          </cell>
          <cell r="P214" t="str">
            <v>---</v>
          </cell>
          <cell r="Q214" t="str">
            <v>---</v>
          </cell>
          <cell r="R214" t="str">
            <v>---</v>
          </cell>
          <cell r="S214" t="str">
            <v>---</v>
          </cell>
          <cell r="T214" t="str">
            <v>---</v>
          </cell>
        </row>
        <row r="215">
          <cell r="B215" t="str">
            <v>OMN</v>
          </cell>
          <cell r="C215" t="str">
            <v>Oman</v>
          </cell>
          <cell r="D215">
            <v>202534</v>
          </cell>
          <cell r="E215">
            <v>15.92</v>
          </cell>
          <cell r="F215">
            <v>0.08</v>
          </cell>
          <cell r="G215">
            <v>15.59</v>
          </cell>
          <cell r="H215">
            <v>0.01</v>
          </cell>
          <cell r="I215">
            <v>362.26</v>
          </cell>
          <cell r="J215">
            <v>0.18</v>
          </cell>
          <cell r="K215">
            <v>405.68</v>
          </cell>
          <cell r="L215">
            <v>0.2</v>
          </cell>
          <cell r="M215">
            <v>481.55</v>
          </cell>
          <cell r="N215">
            <v>0.24</v>
          </cell>
          <cell r="O215">
            <v>498.29</v>
          </cell>
          <cell r="P215">
            <v>0.25</v>
          </cell>
          <cell r="Q215">
            <v>531.79</v>
          </cell>
          <cell r="R215">
            <v>0.26</v>
          </cell>
          <cell r="S215">
            <v>565.29</v>
          </cell>
          <cell r="T215">
            <v>0.28000000000000003</v>
          </cell>
        </row>
        <row r="216">
          <cell r="B216" t="str">
            <v>SAU</v>
          </cell>
          <cell r="C216" t="str">
            <v>Saudi Arabia</v>
          </cell>
          <cell r="D216">
            <v>2141420</v>
          </cell>
          <cell r="E216" t="str">
            <v>---</v>
          </cell>
          <cell r="F216" t="str">
            <v>---</v>
          </cell>
          <cell r="G216" t="str">
            <v>---</v>
          </cell>
          <cell r="H216" t="str">
            <v>---</v>
          </cell>
          <cell r="I216" t="str">
            <v>---</v>
          </cell>
          <cell r="J216" t="str">
            <v>---</v>
          </cell>
          <cell r="K216" t="str">
            <v>---</v>
          </cell>
          <cell r="L216" t="str">
            <v>---</v>
          </cell>
          <cell r="M216" t="str">
            <v>---</v>
          </cell>
          <cell r="N216" t="str">
            <v>---</v>
          </cell>
          <cell r="O216" t="str">
            <v>---</v>
          </cell>
          <cell r="P216" t="str">
            <v>---</v>
          </cell>
          <cell r="Q216" t="str">
            <v>---</v>
          </cell>
          <cell r="R216" t="str">
            <v>---</v>
          </cell>
          <cell r="S216" t="str">
            <v>---</v>
          </cell>
          <cell r="T216" t="str">
            <v>---</v>
          </cell>
        </row>
        <row r="217">
          <cell r="B217" t="str">
            <v>KWT</v>
          </cell>
          <cell r="C217" t="str">
            <v>Kuwait</v>
          </cell>
          <cell r="D217">
            <v>469418</v>
          </cell>
          <cell r="E217" t="str">
            <v>---</v>
          </cell>
          <cell r="F217" t="str">
            <v>---</v>
          </cell>
          <cell r="G217" t="str">
            <v>---</v>
          </cell>
          <cell r="H217" t="str">
            <v>---</v>
          </cell>
          <cell r="I217" t="str">
            <v>---</v>
          </cell>
          <cell r="J217" t="str">
            <v>---</v>
          </cell>
          <cell r="K217" t="str">
            <v>---</v>
          </cell>
          <cell r="L217" t="str">
            <v>---</v>
          </cell>
          <cell r="M217" t="str">
            <v>---</v>
          </cell>
          <cell r="N217" t="str">
            <v>---</v>
          </cell>
          <cell r="O217" t="str">
            <v>---</v>
          </cell>
          <cell r="P217" t="str">
            <v>---</v>
          </cell>
          <cell r="Q217" t="str">
            <v>---</v>
          </cell>
          <cell r="R217" t="str">
            <v>---</v>
          </cell>
          <cell r="S217" t="str">
            <v>---</v>
          </cell>
          <cell r="T217" t="str">
            <v>---</v>
          </cell>
        </row>
        <row r="218">
          <cell r="B218" t="str">
            <v>PSE</v>
          </cell>
          <cell r="C218" t="str">
            <v>State of Palestine</v>
          </cell>
          <cell r="D218">
            <v>69454.3</v>
          </cell>
          <cell r="E218" t="str">
            <v>---</v>
          </cell>
          <cell r="F218" t="str">
            <v>---</v>
          </cell>
          <cell r="G218" t="str">
            <v>---</v>
          </cell>
          <cell r="H218" t="str">
            <v>---</v>
          </cell>
          <cell r="I218" t="str">
            <v>---</v>
          </cell>
          <cell r="J218" t="str">
            <v>---</v>
          </cell>
          <cell r="K218" t="str">
            <v>---</v>
          </cell>
          <cell r="L218" t="str">
            <v>---</v>
          </cell>
          <cell r="M218" t="str">
            <v>---</v>
          </cell>
          <cell r="N218" t="str">
            <v>---</v>
          </cell>
          <cell r="O218" t="str">
            <v>---</v>
          </cell>
          <cell r="P218" t="str">
            <v>---</v>
          </cell>
          <cell r="Q218" t="str">
            <v>---</v>
          </cell>
          <cell r="R218" t="str">
            <v>---</v>
          </cell>
          <cell r="S218" t="str">
            <v>---</v>
          </cell>
          <cell r="T218" t="str">
            <v>---</v>
          </cell>
        </row>
        <row r="219">
          <cell r="B219" t="str">
            <v>YEM</v>
          </cell>
          <cell r="C219" t="str">
            <v>Yemen</v>
          </cell>
          <cell r="D219">
            <v>79113.600000000006</v>
          </cell>
          <cell r="E219" t="str">
            <v>---</v>
          </cell>
          <cell r="F219" t="str">
            <v>---</v>
          </cell>
          <cell r="G219" t="str">
            <v>---</v>
          </cell>
          <cell r="H219" t="str">
            <v>---</v>
          </cell>
          <cell r="I219" t="str">
            <v>---</v>
          </cell>
          <cell r="J219" t="str">
            <v>---</v>
          </cell>
          <cell r="K219" t="str">
            <v>---</v>
          </cell>
          <cell r="L219" t="str">
            <v>---</v>
          </cell>
          <cell r="M219" t="str">
            <v>---</v>
          </cell>
          <cell r="N219" t="str">
            <v>---</v>
          </cell>
          <cell r="O219" t="str">
            <v>---</v>
          </cell>
          <cell r="P219" t="str">
            <v>---</v>
          </cell>
          <cell r="Q219" t="str">
            <v>---</v>
          </cell>
          <cell r="R219" t="str">
            <v>---</v>
          </cell>
          <cell r="S219" t="str">
            <v>---</v>
          </cell>
          <cell r="T219" t="str">
            <v>---</v>
          </cell>
        </row>
        <row r="220">
          <cell r="B220" t="str">
            <v>JOR</v>
          </cell>
          <cell r="C220" t="str">
            <v>Jordan</v>
          </cell>
          <cell r="D220">
            <v>121481</v>
          </cell>
          <cell r="E220" t="str">
            <v>---</v>
          </cell>
          <cell r="F220" t="str">
            <v>---</v>
          </cell>
          <cell r="G220" t="str">
            <v>---</v>
          </cell>
          <cell r="H220" t="str">
            <v>---</v>
          </cell>
          <cell r="I220" t="str">
            <v>---</v>
          </cell>
          <cell r="J220" t="str">
            <v>---</v>
          </cell>
          <cell r="K220" t="str">
            <v>---</v>
          </cell>
          <cell r="L220" t="str">
            <v>---</v>
          </cell>
          <cell r="M220" t="str">
            <v>---</v>
          </cell>
          <cell r="N220" t="str">
            <v>---</v>
          </cell>
          <cell r="O220" t="str">
            <v>---</v>
          </cell>
          <cell r="P220" t="str">
            <v>---</v>
          </cell>
          <cell r="Q220" t="str">
            <v>---</v>
          </cell>
          <cell r="R220" t="str">
            <v>---</v>
          </cell>
          <cell r="S220" t="str">
            <v>---</v>
          </cell>
          <cell r="T220" t="str">
            <v>---</v>
          </cell>
        </row>
        <row r="221">
          <cell r="B221" t="str">
            <v>LBN</v>
          </cell>
          <cell r="C221" t="str">
            <v>Lebanon</v>
          </cell>
          <cell r="D221">
            <v>207724</v>
          </cell>
          <cell r="E221" t="str">
            <v>---</v>
          </cell>
          <cell r="F221" t="str">
            <v>---</v>
          </cell>
          <cell r="G221" t="str">
            <v>---</v>
          </cell>
          <cell r="H221" t="str">
            <v>---</v>
          </cell>
          <cell r="I221" t="str">
            <v>---</v>
          </cell>
          <cell r="J221" t="str">
            <v>---</v>
          </cell>
          <cell r="K221" t="str">
            <v>---</v>
          </cell>
          <cell r="L221" t="str">
            <v>---</v>
          </cell>
          <cell r="M221" t="str">
            <v>---</v>
          </cell>
          <cell r="N221" t="str">
            <v>---</v>
          </cell>
          <cell r="O221" t="str">
            <v>---</v>
          </cell>
          <cell r="P221" t="str">
            <v>---</v>
          </cell>
          <cell r="Q221" t="str">
            <v>---</v>
          </cell>
          <cell r="R221" t="str">
            <v>---</v>
          </cell>
          <cell r="S221" t="str">
            <v>---</v>
          </cell>
          <cell r="T221" t="str">
            <v>---</v>
          </cell>
        </row>
        <row r="222">
          <cell r="B222" t="str">
            <v>QAT</v>
          </cell>
          <cell r="C222" t="str">
            <v>Qatar</v>
          </cell>
          <cell r="D222">
            <v>624818</v>
          </cell>
          <cell r="E222" t="str">
            <v>---</v>
          </cell>
          <cell r="F222" t="str">
            <v>---</v>
          </cell>
          <cell r="G222" t="str">
            <v>---</v>
          </cell>
          <cell r="H222" t="str">
            <v>---</v>
          </cell>
          <cell r="I222" t="str">
            <v>---</v>
          </cell>
          <cell r="J222" t="str">
            <v>---</v>
          </cell>
          <cell r="K222" t="str">
            <v>---</v>
          </cell>
          <cell r="L222" t="str">
            <v>---</v>
          </cell>
          <cell r="M222" t="str">
            <v>---</v>
          </cell>
          <cell r="N222" t="str">
            <v>---</v>
          </cell>
          <cell r="O222" t="str">
            <v>---</v>
          </cell>
          <cell r="P222" t="str">
            <v>---</v>
          </cell>
          <cell r="Q222" t="str">
            <v>---</v>
          </cell>
          <cell r="R222" t="str">
            <v>---</v>
          </cell>
          <cell r="S222" t="str">
            <v>---</v>
          </cell>
          <cell r="T222" t="str">
            <v>---</v>
          </cell>
        </row>
      </sheetData>
      <sheetData sheetId="4"/>
      <sheetData sheetId="5">
        <row r="7">
          <cell r="B7" t="str">
            <v>AGO</v>
          </cell>
          <cell r="C7" t="str">
            <v>Angola</v>
          </cell>
          <cell r="D7">
            <v>176183</v>
          </cell>
          <cell r="E7">
            <v>159.94999999999999</v>
          </cell>
          <cell r="F7">
            <v>0.90786284715324395</v>
          </cell>
          <cell r="G7">
            <v>1144.9734720070423</v>
          </cell>
          <cell r="H7">
            <v>0.64987738431462871</v>
          </cell>
          <cell r="I7">
            <v>2017.6947584033612</v>
          </cell>
          <cell r="J7">
            <v>1.1452267008754313</v>
          </cell>
          <cell r="K7">
            <v>2238.8368708920189</v>
          </cell>
          <cell r="L7">
            <v>1.2707451177991174</v>
          </cell>
          <cell r="M7">
            <v>2478.6590786384977</v>
          </cell>
          <cell r="N7">
            <v>1.4068662008471293</v>
          </cell>
          <cell r="O7">
            <v>2874.6016194563663</v>
          </cell>
          <cell r="P7">
            <v>1.6315998816323742</v>
          </cell>
          <cell r="Q7">
            <v>3449.0043834048638</v>
          </cell>
          <cell r="R7">
            <v>1.9576260952559918</v>
          </cell>
          <cell r="S7">
            <v>3781.0012492612946</v>
          </cell>
          <cell r="T7">
            <v>2.1460647447604448</v>
          </cell>
        </row>
        <row r="8">
          <cell r="B8" t="str">
            <v>BDI</v>
          </cell>
          <cell r="C8" t="str">
            <v>Burundi</v>
          </cell>
          <cell r="D8">
            <v>3616.17</v>
          </cell>
          <cell r="E8">
            <v>2.8</v>
          </cell>
          <cell r="F8">
            <v>0.7742998808131254</v>
          </cell>
          <cell r="G8">
            <v>25.553818031088078</v>
          </cell>
          <cell r="H8">
            <v>0.7066542234211356</v>
          </cell>
          <cell r="I8">
            <v>45.41013705637576</v>
          </cell>
          <cell r="J8">
            <v>1.2557522753735515</v>
          </cell>
          <cell r="K8">
            <v>49.160125335461437</v>
          </cell>
          <cell r="L8">
            <v>1.3594528281430751</v>
          </cell>
          <cell r="M8">
            <v>59.530285849292646</v>
          </cell>
          <cell r="N8">
            <v>1.6462247584956637</v>
          </cell>
          <cell r="O8">
            <v>59.536375745136532</v>
          </cell>
          <cell r="P8">
            <v>1.6463931658394524</v>
          </cell>
          <cell r="Q8">
            <v>59.548555536824303</v>
          </cell>
          <cell r="R8">
            <v>1.6467299805270299</v>
          </cell>
          <cell r="S8">
            <v>59.560735328512074</v>
          </cell>
          <cell r="T8">
            <v>1.6470667952146074</v>
          </cell>
        </row>
        <row r="9">
          <cell r="B9" t="str">
            <v>BEN</v>
          </cell>
          <cell r="C9" t="str">
            <v>Benin</v>
          </cell>
          <cell r="D9">
            <v>21971.9</v>
          </cell>
          <cell r="E9">
            <v>23.89</v>
          </cell>
          <cell r="F9">
            <v>1.0872978668208029</v>
          </cell>
          <cell r="G9">
            <v>139.41567107019563</v>
          </cell>
          <cell r="H9">
            <v>0.63451804837176407</v>
          </cell>
          <cell r="I9">
            <v>318.99999259259255</v>
          </cell>
          <cell r="J9">
            <v>1.4518543803339379</v>
          </cell>
          <cell r="K9">
            <v>429.56370386461225</v>
          </cell>
          <cell r="L9">
            <v>1.9550594343894347</v>
          </cell>
          <cell r="M9">
            <v>1056.4251385638299</v>
          </cell>
          <cell r="N9">
            <v>4.808073669386034</v>
          </cell>
          <cell r="O9">
            <v>1187.2677484237511</v>
          </cell>
          <cell r="P9">
            <v>5.4035734207044044</v>
          </cell>
          <cell r="Q9">
            <v>1393.3969948035751</v>
          </cell>
          <cell r="R9">
            <v>6.3417228132458963</v>
          </cell>
          <cell r="S9">
            <v>1498.4123136778117</v>
          </cell>
          <cell r="T9">
            <v>6.8196756478857621</v>
          </cell>
        </row>
        <row r="10">
          <cell r="B10" t="str">
            <v>BFA</v>
          </cell>
          <cell r="C10" t="str">
            <v>Burkina Faso</v>
          </cell>
          <cell r="D10">
            <v>24689.4</v>
          </cell>
          <cell r="E10">
            <v>25.04</v>
          </cell>
          <cell r="F10">
            <v>1.0142004260937891</v>
          </cell>
          <cell r="G10">
            <v>180.80450507628294</v>
          </cell>
          <cell r="H10">
            <v>0.73231631824298249</v>
          </cell>
          <cell r="I10">
            <v>248.25372411847673</v>
          </cell>
          <cell r="J10">
            <v>1.0055073194102599</v>
          </cell>
          <cell r="K10">
            <v>309.03029151269459</v>
          </cell>
          <cell r="L10">
            <v>1.2516719382111132</v>
          </cell>
          <cell r="M10">
            <v>323.52506143111844</v>
          </cell>
          <cell r="N10">
            <v>1.3103804119626983</v>
          </cell>
          <cell r="O10">
            <v>347.68301129515822</v>
          </cell>
          <cell r="P10">
            <v>1.4082278682153402</v>
          </cell>
          <cell r="Q10">
            <v>395.99891102323772</v>
          </cell>
          <cell r="R10">
            <v>1.603922780720624</v>
          </cell>
          <cell r="S10">
            <v>409.82555643916913</v>
          </cell>
          <cell r="T10">
            <v>1.6599251356418914</v>
          </cell>
        </row>
        <row r="11">
          <cell r="B11" t="str">
            <v>BWA</v>
          </cell>
          <cell r="C11" t="str">
            <v>Botswana</v>
          </cell>
          <cell r="D11">
            <v>90628.6</v>
          </cell>
          <cell r="E11">
            <v>51.01</v>
          </cell>
          <cell r="F11">
            <v>0.56284660692099397</v>
          </cell>
          <cell r="G11">
            <v>340.82092785923754</v>
          </cell>
          <cell r="H11">
            <v>0.3760633264325362</v>
          </cell>
          <cell r="I11">
            <v>564.10725764192148</v>
          </cell>
          <cell r="J11">
            <v>0.62243845501521755</v>
          </cell>
          <cell r="K11">
            <v>668.68936174791031</v>
          </cell>
          <cell r="L11">
            <v>0.73783481345613888</v>
          </cell>
          <cell r="M11">
            <v>850.02713395671913</v>
          </cell>
          <cell r="N11">
            <v>0.93792371718940726</v>
          </cell>
          <cell r="O11">
            <v>1050.4509669902911</v>
          </cell>
          <cell r="P11">
            <v>1.1590722652565426</v>
          </cell>
          <cell r="Q11">
            <v>1378.3577280966767</v>
          </cell>
          <cell r="R11">
            <v>1.5208860427024986</v>
          </cell>
          <cell r="S11">
            <v>1477.5107750617963</v>
          </cell>
          <cell r="T11">
            <v>1.6302919553670654</v>
          </cell>
        </row>
        <row r="12">
          <cell r="B12" t="str">
            <v>CAF</v>
          </cell>
          <cell r="C12" t="str">
            <v>Central African Republic</v>
          </cell>
          <cell r="D12">
            <v>3893.74</v>
          </cell>
          <cell r="E12">
            <v>6.57</v>
          </cell>
          <cell r="F12">
            <v>1.6873237555666276</v>
          </cell>
          <cell r="G12">
            <v>55.403114586646659</v>
          </cell>
          <cell r="H12">
            <v>1.4228765810415349</v>
          </cell>
          <cell r="I12">
            <v>98.279654321428566</v>
          </cell>
          <cell r="J12">
            <v>2.524042548332158</v>
          </cell>
          <cell r="K12">
            <v>112.09378731260615</v>
          </cell>
          <cell r="L12">
            <v>2.8788205507457141</v>
          </cell>
          <cell r="M12">
            <v>133.39793848312533</v>
          </cell>
          <cell r="N12">
            <v>3.4259590646300304</v>
          </cell>
          <cell r="O12">
            <v>140.3000845071908</v>
          </cell>
          <cell r="P12">
            <v>3.6032216970622284</v>
          </cell>
          <cell r="Q12">
            <v>140.30029430302622</v>
          </cell>
          <cell r="R12">
            <v>3.6032270850911008</v>
          </cell>
          <cell r="S12">
            <v>140.30050409886164</v>
          </cell>
          <cell r="T12">
            <v>3.6032324731199732</v>
          </cell>
        </row>
        <row r="13">
          <cell r="B13" t="str">
            <v>CIV</v>
          </cell>
          <cell r="C13" t="str">
            <v>Ivory Coast</v>
          </cell>
          <cell r="D13">
            <v>45467.6</v>
          </cell>
          <cell r="E13">
            <v>54.93</v>
          </cell>
          <cell r="F13">
            <v>1.2081130299378018</v>
          </cell>
          <cell r="G13">
            <v>478.85627700654817</v>
          </cell>
          <cell r="H13">
            <v>1.053181335734783</v>
          </cell>
          <cell r="I13">
            <v>854.47912399753238</v>
          </cell>
          <cell r="J13">
            <v>1.8793143337179277</v>
          </cell>
          <cell r="K13">
            <v>1040.9301944809461</v>
          </cell>
          <cell r="L13">
            <v>2.2893889153615894</v>
          </cell>
          <cell r="M13">
            <v>1305.3491301518438</v>
          </cell>
          <cell r="N13">
            <v>2.8709435513461097</v>
          </cell>
          <cell r="O13">
            <v>1371.620169197397</v>
          </cell>
          <cell r="P13">
            <v>3.0166979765754007</v>
          </cell>
          <cell r="Q13">
            <v>1504.1622472885033</v>
          </cell>
          <cell r="R13">
            <v>3.3082068270339833</v>
          </cell>
          <cell r="S13">
            <v>1636.7043253796096</v>
          </cell>
          <cell r="T13">
            <v>3.5997156774925654</v>
          </cell>
        </row>
        <row r="14">
          <cell r="B14" t="str">
            <v>CMR</v>
          </cell>
          <cell r="C14" t="str">
            <v>Cameroon</v>
          </cell>
          <cell r="D14">
            <v>81683.7</v>
          </cell>
          <cell r="E14">
            <v>102.84</v>
          </cell>
          <cell r="F14">
            <v>1.2590027141277882</v>
          </cell>
          <cell r="G14">
            <v>821.8080949846468</v>
          </cell>
          <cell r="H14">
            <v>1.0060857857622107</v>
          </cell>
          <cell r="I14">
            <v>1633.1318240469209</v>
          </cell>
          <cell r="J14">
            <v>1.9993362495172486</v>
          </cell>
          <cell r="K14">
            <v>1982.0951565103026</v>
          </cell>
          <cell r="L14">
            <v>2.4265491848561007</v>
          </cell>
          <cell r="M14">
            <v>2535.3148683079567</v>
          </cell>
          <cell r="N14">
            <v>3.1038198175498377</v>
          </cell>
          <cell r="O14">
            <v>3058.6598145727039</v>
          </cell>
          <cell r="P14">
            <v>3.744516732925546</v>
          </cell>
          <cell r="Q14">
            <v>3267.8201606079933</v>
          </cell>
          <cell r="R14">
            <v>4.0005780352848772</v>
          </cell>
          <cell r="S14">
            <v>3476.9805066432823</v>
          </cell>
          <cell r="T14">
            <v>4.2566393376442084</v>
          </cell>
        </row>
        <row r="15">
          <cell r="B15" t="str">
            <v>COD</v>
          </cell>
          <cell r="C15" t="str">
            <v>Democratic Republic of the Congo</v>
          </cell>
          <cell r="D15">
            <v>27402</v>
          </cell>
          <cell r="E15">
            <v>63.32</v>
          </cell>
          <cell r="F15">
            <v>2.3107802350193416</v>
          </cell>
          <cell r="G15">
            <v>491.56621412371135</v>
          </cell>
          <cell r="H15">
            <v>1.7939063357554605</v>
          </cell>
          <cell r="I15">
            <v>775.07360347322719</v>
          </cell>
          <cell r="J15">
            <v>2.8285293171054202</v>
          </cell>
          <cell r="K15">
            <v>1057.1052628272253</v>
          </cell>
          <cell r="L15">
            <v>3.8577668156602627</v>
          </cell>
          <cell r="M15">
            <v>2157.0760022667168</v>
          </cell>
          <cell r="N15">
            <v>7.8719655582319428</v>
          </cell>
          <cell r="O15">
            <v>2424.3524536780014</v>
          </cell>
          <cell r="P15">
            <v>8.8473558633603435</v>
          </cell>
          <cell r="Q15">
            <v>2880.0020076351429</v>
          </cell>
          <cell r="R15">
            <v>10.510189065159999</v>
          </cell>
          <cell r="S15">
            <v>2880.0287503648015</v>
          </cell>
          <cell r="T15">
            <v>10.510286659239478</v>
          </cell>
        </row>
        <row r="16">
          <cell r="B16" t="str">
            <v>COG</v>
          </cell>
          <cell r="C16" t="str">
            <v>Congo</v>
          </cell>
          <cell r="D16">
            <v>69047.7</v>
          </cell>
          <cell r="E16">
            <v>153.62</v>
          </cell>
          <cell r="F16">
            <v>2.2248387708786828</v>
          </cell>
          <cell r="G16">
            <v>1106.5553566009105</v>
          </cell>
          <cell r="H16">
            <v>1.6025955341031062</v>
          </cell>
          <cell r="I16">
            <v>1839.9681829472722</v>
          </cell>
          <cell r="J16">
            <v>2.6647783821144979</v>
          </cell>
          <cell r="K16">
            <v>2199.0325256019505</v>
          </cell>
          <cell r="L16">
            <v>3.1848019928280751</v>
          </cell>
          <cell r="M16">
            <v>5862.7227260083446</v>
          </cell>
          <cell r="N16">
            <v>8.490829855315015</v>
          </cell>
          <cell r="O16">
            <v>7431.371456033432</v>
          </cell>
          <cell r="P16">
            <v>10.762663283546638</v>
          </cell>
          <cell r="Q16">
            <v>9548.9219125892396</v>
          </cell>
          <cell r="R16">
            <v>13.829456900938395</v>
          </cell>
          <cell r="S16">
            <v>10332.798299289494</v>
          </cell>
          <cell r="T16">
            <v>14.964724819638445</v>
          </cell>
        </row>
        <row r="17">
          <cell r="B17" t="str">
            <v>DJI</v>
          </cell>
          <cell r="C17" t="str">
            <v>Djibouti</v>
          </cell>
          <cell r="D17">
            <v>4744.66</v>
          </cell>
          <cell r="E17">
            <v>0.22</v>
          </cell>
          <cell r="F17">
            <v>4.6367916773804654E-2</v>
          </cell>
          <cell r="G17">
            <v>1.996773726480447</v>
          </cell>
          <cell r="H17">
            <v>4.2084653620711433E-2</v>
          </cell>
          <cell r="I17">
            <v>3.5074298746594006</v>
          </cell>
          <cell r="J17">
            <v>7.3923734780983269E-2</v>
          </cell>
          <cell r="K17">
            <v>3.9794292316076296</v>
          </cell>
          <cell r="L17">
            <v>8.3871747008376352E-2</v>
          </cell>
          <cell r="M17">
            <v>4.4957715973582904</v>
          </cell>
          <cell r="N17">
            <v>9.4754346936520017E-2</v>
          </cell>
          <cell r="O17">
            <v>4.5762726385176382</v>
          </cell>
          <cell r="P17">
            <v>9.6451013107738764E-2</v>
          </cell>
          <cell r="Q17">
            <v>4.7372747208363331</v>
          </cell>
          <cell r="R17">
            <v>9.9844345450176272E-2</v>
          </cell>
          <cell r="S17">
            <v>4.8982768031550288</v>
          </cell>
          <cell r="T17">
            <v>0.10323767779261378</v>
          </cell>
        </row>
        <row r="18">
          <cell r="B18" t="str">
            <v>DZA</v>
          </cell>
          <cell r="C18" t="str">
            <v>Algeria</v>
          </cell>
          <cell r="D18">
            <v>899206</v>
          </cell>
          <cell r="E18">
            <v>161.69</v>
          </cell>
          <cell r="F18">
            <v>0.17981419163128359</v>
          </cell>
          <cell r="G18">
            <v>733.61212982416339</v>
          </cell>
          <cell r="H18">
            <v>8.1584434470428735E-2</v>
          </cell>
          <cell r="I18">
            <v>1747.3687830508475</v>
          </cell>
          <cell r="J18">
            <v>0.19432352353641408</v>
          </cell>
          <cell r="K18">
            <v>2455.765743473326</v>
          </cell>
          <cell r="L18">
            <v>0.27310379862604628</v>
          </cell>
          <cell r="M18">
            <v>5227.6933074468079</v>
          </cell>
          <cell r="N18">
            <v>0.58136770744932842</v>
          </cell>
          <cell r="O18">
            <v>6507.8677765308612</v>
          </cell>
          <cell r="P18">
            <v>0.7237349146392329</v>
          </cell>
          <cell r="Q18">
            <v>7652.7089612100517</v>
          </cell>
          <cell r="R18">
            <v>0.8510518125112656</v>
          </cell>
          <cell r="S18">
            <v>8032.4517163095761</v>
          </cell>
          <cell r="T18">
            <v>0.89328270900211704</v>
          </cell>
        </row>
        <row r="19">
          <cell r="B19" t="str">
            <v>EGY</v>
          </cell>
          <cell r="C19" t="str">
            <v>Egypt</v>
          </cell>
          <cell r="D19">
            <v>617149</v>
          </cell>
          <cell r="E19">
            <v>93.59</v>
          </cell>
          <cell r="F19">
            <v>0.15164895349421292</v>
          </cell>
          <cell r="G19">
            <v>26.95940215548173</v>
          </cell>
          <cell r="H19">
            <v>4.3683781640222585E-3</v>
          </cell>
          <cell r="I19">
            <v>361.73705882352931</v>
          </cell>
          <cell r="J19">
            <v>5.8614217769700556E-2</v>
          </cell>
          <cell r="K19">
            <v>3271.7221269177126</v>
          </cell>
          <cell r="L19">
            <v>0.53013488264871411</v>
          </cell>
          <cell r="M19">
            <v>5934.6567608453834</v>
          </cell>
          <cell r="N19">
            <v>0.96162462563260787</v>
          </cell>
          <cell r="O19">
            <v>8890.9864455958541</v>
          </cell>
          <cell r="P19">
            <v>1.440654760130188</v>
          </cell>
          <cell r="Q19">
            <v>13586.667265624999</v>
          </cell>
          <cell r="R19">
            <v>2.2015213936383273</v>
          </cell>
          <cell r="S19">
            <v>16681.832724095395</v>
          </cell>
          <cell r="T19">
            <v>2.7030478416225896</v>
          </cell>
        </row>
        <row r="20">
          <cell r="B20" t="str">
            <v>ERI</v>
          </cell>
          <cell r="C20" t="str">
            <v>Eritrea</v>
          </cell>
          <cell r="D20">
            <v>9081.7900000000009</v>
          </cell>
          <cell r="E20">
            <v>7.21</v>
          </cell>
          <cell r="F20">
            <v>0.79389635743614417</v>
          </cell>
          <cell r="G20">
            <v>61.537342973395923</v>
          </cell>
          <cell r="H20">
            <v>0.67759046370149412</v>
          </cell>
          <cell r="I20">
            <v>126.23450300976138</v>
          </cell>
          <cell r="J20">
            <v>1.3899738158420463</v>
          </cell>
          <cell r="K20">
            <v>150.77404432803468</v>
          </cell>
          <cell r="L20">
            <v>1.6601798139797845</v>
          </cell>
          <cell r="M20">
            <v>160.29311298771677</v>
          </cell>
          <cell r="N20">
            <v>1.76499470905754</v>
          </cell>
          <cell r="O20">
            <v>176.15822742052023</v>
          </cell>
          <cell r="P20">
            <v>1.9396862008537987</v>
          </cell>
          <cell r="Q20" t="str">
            <v>---</v>
          </cell>
          <cell r="R20" t="str">
            <v>---</v>
          </cell>
          <cell r="S20" t="str">
            <v>---</v>
          </cell>
          <cell r="T20" t="str">
            <v>---</v>
          </cell>
        </row>
        <row r="21">
          <cell r="B21" t="str">
            <v>ESH</v>
          </cell>
          <cell r="C21" t="str">
            <v>Western Sahara</v>
          </cell>
          <cell r="D21">
            <v>3690.88</v>
          </cell>
          <cell r="E21">
            <v>0</v>
          </cell>
          <cell r="F21">
            <v>0</v>
          </cell>
          <cell r="G21">
            <v>6.6005381973684206E-3</v>
          </cell>
          <cell r="H21">
            <v>1.7883372521914614E-4</v>
          </cell>
          <cell r="I21">
            <v>1.2517669747148288E-2</v>
          </cell>
          <cell r="J21">
            <v>3.3915136084479279E-4</v>
          </cell>
          <cell r="K21">
            <v>2.1399247767486425E-2</v>
          </cell>
          <cell r="L21">
            <v>5.7978714473205372E-4</v>
          </cell>
          <cell r="M21">
            <v>5.1158472066549915E-2</v>
          </cell>
          <cell r="N21">
            <v>1.386077901924471E-3</v>
          </cell>
          <cell r="O21">
            <v>7.5464235741444854E-2</v>
          </cell>
          <cell r="P21">
            <v>2.0446136352697693E-3</v>
          </cell>
          <cell r="Q21">
            <v>0.12698361337711719</v>
          </cell>
          <cell r="R21">
            <v>3.4404698439699254E-3</v>
          </cell>
          <cell r="S21">
            <v>0.18203505453125002</v>
          </cell>
          <cell r="T21">
            <v>4.9320231091568951E-3</v>
          </cell>
        </row>
        <row r="22">
          <cell r="B22" t="str">
            <v>ETH</v>
          </cell>
          <cell r="C22" t="str">
            <v>Ethiopia</v>
          </cell>
          <cell r="D22">
            <v>65598.899999999994</v>
          </cell>
          <cell r="E22">
            <v>83.72</v>
          </cell>
          <cell r="F22">
            <v>1.2762409125762781</v>
          </cell>
          <cell r="G22">
            <v>536.55893632000004</v>
          </cell>
          <cell r="H22">
            <v>0.81793892324413986</v>
          </cell>
          <cell r="I22">
            <v>938.18718808049528</v>
          </cell>
          <cell r="J22">
            <v>1.4301873782647199</v>
          </cell>
          <cell r="K22">
            <v>1101.2857446144239</v>
          </cell>
          <cell r="L22">
            <v>1.6788173957405141</v>
          </cell>
          <cell r="M22">
            <v>1323.6089915704028</v>
          </cell>
          <cell r="N22">
            <v>2.0177304673865004</v>
          </cell>
          <cell r="O22">
            <v>1380.8123337256275</v>
          </cell>
          <cell r="P22">
            <v>2.1049321463098125</v>
          </cell>
          <cell r="Q22">
            <v>1387.4046858996787</v>
          </cell>
          <cell r="R22">
            <v>2.1149816321610255</v>
          </cell>
          <cell r="S22">
            <v>1393.99703807373</v>
          </cell>
          <cell r="T22">
            <v>2.1250311180122381</v>
          </cell>
        </row>
        <row r="23">
          <cell r="B23" t="str">
            <v>GAB</v>
          </cell>
          <cell r="C23" t="str">
            <v>Gabon</v>
          </cell>
          <cell r="D23">
            <v>120252</v>
          </cell>
          <cell r="E23">
            <v>296.97000000000003</v>
          </cell>
          <cell r="F23">
            <v>2.469563915776869</v>
          </cell>
          <cell r="G23">
            <v>2593.1672558741902</v>
          </cell>
          <cell r="H23">
            <v>2.1564441804495478</v>
          </cell>
          <cell r="I23">
            <v>4116.0781925715637</v>
          </cell>
          <cell r="J23">
            <v>3.4228771185273956</v>
          </cell>
          <cell r="K23">
            <v>4943.8642157558552</v>
          </cell>
          <cell r="L23">
            <v>4.1112532147123169</v>
          </cell>
          <cell r="M23">
            <v>9178.3226298740246</v>
          </cell>
          <cell r="N23">
            <v>7.6325737866098073</v>
          </cell>
          <cell r="O23">
            <v>9682.6800527894429</v>
          </cell>
          <cell r="P23">
            <v>8.0519908631785277</v>
          </cell>
          <cell r="Q23">
            <v>10691.394898620276</v>
          </cell>
          <cell r="R23">
            <v>8.8908250163159668</v>
          </cell>
          <cell r="S23">
            <v>11700.109744451111</v>
          </cell>
          <cell r="T23">
            <v>9.7296591694534076</v>
          </cell>
        </row>
        <row r="24">
          <cell r="B24" t="str">
            <v>GHA</v>
          </cell>
          <cell r="C24" t="str">
            <v>Ghana</v>
          </cell>
          <cell r="D24">
            <v>74174</v>
          </cell>
          <cell r="E24">
            <v>66.260000000000005</v>
          </cell>
          <cell r="F24">
            <v>0.89330493164720803</v>
          </cell>
          <cell r="G24">
            <v>578.74368000000004</v>
          </cell>
          <cell r="H24">
            <v>0.78025140884946209</v>
          </cell>
          <cell r="I24">
            <v>1133.3725475200001</v>
          </cell>
          <cell r="J24">
            <v>1.5279916783778684</v>
          </cell>
          <cell r="K24">
            <v>1255.92205504</v>
          </cell>
          <cell r="L24">
            <v>1.6932106331598675</v>
          </cell>
          <cell r="M24">
            <v>1493.8573548938739</v>
          </cell>
          <cell r="N24">
            <v>2.0139905558468922</v>
          </cell>
          <cell r="O24">
            <v>1511.5527542500754</v>
          </cell>
          <cell r="P24">
            <v>2.037847162415503</v>
          </cell>
          <cell r="Q24">
            <v>1546.9435529624786</v>
          </cell>
          <cell r="R24">
            <v>2.0855603755527254</v>
          </cell>
          <cell r="S24">
            <v>1582.3343516748819</v>
          </cell>
          <cell r="T24">
            <v>2.1332735886899479</v>
          </cell>
        </row>
        <row r="25">
          <cell r="B25" t="str">
            <v>GIN</v>
          </cell>
          <cell r="C25" t="str">
            <v>Guinea</v>
          </cell>
          <cell r="D25">
            <v>13665.9</v>
          </cell>
          <cell r="E25">
            <v>24.41</v>
          </cell>
          <cell r="F25">
            <v>1.7861977623134957</v>
          </cell>
          <cell r="G25">
            <v>198.23989381698269</v>
          </cell>
          <cell r="H25">
            <v>1.4506171845029063</v>
          </cell>
          <cell r="I25">
            <v>343.49629221556887</v>
          </cell>
          <cell r="J25">
            <v>2.5135285068350335</v>
          </cell>
          <cell r="K25">
            <v>398.40603855448643</v>
          </cell>
          <cell r="L25">
            <v>2.9153296786489471</v>
          </cell>
          <cell r="M25">
            <v>430.23164371223987</v>
          </cell>
          <cell r="N25">
            <v>3.1482130244787383</v>
          </cell>
          <cell r="O25">
            <v>483.2743189751622</v>
          </cell>
          <cell r="P25">
            <v>3.5363519341950562</v>
          </cell>
          <cell r="Q25">
            <v>516.5</v>
          </cell>
          <cell r="R25">
            <v>3.779480312310203</v>
          </cell>
          <cell r="S25">
            <v>516.5</v>
          </cell>
          <cell r="T25">
            <v>3.779480312310203</v>
          </cell>
        </row>
        <row r="26">
          <cell r="B26" t="str">
            <v>GMB</v>
          </cell>
          <cell r="C26" t="str">
            <v>The Gambia</v>
          </cell>
          <cell r="D26">
            <v>2097.61</v>
          </cell>
          <cell r="E26">
            <v>1.75</v>
          </cell>
          <cell r="F26">
            <v>0.83428282664556319</v>
          </cell>
          <cell r="G26">
            <v>15.521467156384507</v>
          </cell>
          <cell r="H26">
            <v>0.73995962816655647</v>
          </cell>
          <cell r="I26">
            <v>30.829219906928643</v>
          </cell>
          <cell r="J26">
            <v>1.4697307844131484</v>
          </cell>
          <cell r="K26">
            <v>34.522555635987594</v>
          </cell>
          <cell r="L26">
            <v>1.6458043028011686</v>
          </cell>
          <cell r="M26">
            <v>40.46037459141376</v>
          </cell>
          <cell r="N26">
            <v>1.9288797532150286</v>
          </cell>
          <cell r="O26">
            <v>40.497556912578823</v>
          </cell>
          <cell r="P26">
            <v>1.9306523573294758</v>
          </cell>
          <cell r="Q26">
            <v>40.571921554908947</v>
          </cell>
          <cell r="R26">
            <v>1.934197565558371</v>
          </cell>
          <cell r="S26">
            <v>40.646286197239071</v>
          </cell>
          <cell r="T26">
            <v>1.9377427737872659</v>
          </cell>
        </row>
        <row r="27">
          <cell r="B27" t="str">
            <v>GNB</v>
          </cell>
          <cell r="C27" t="str">
            <v>Guinea-Bissau</v>
          </cell>
          <cell r="D27">
            <v>2029.35</v>
          </cell>
          <cell r="E27">
            <v>1.01</v>
          </cell>
          <cell r="F27">
            <v>0.49769630669918941</v>
          </cell>
          <cell r="G27">
            <v>7.9794438544090056</v>
          </cell>
          <cell r="H27">
            <v>0.39320195404484221</v>
          </cell>
          <cell r="I27">
            <v>18.978400688354068</v>
          </cell>
          <cell r="J27">
            <v>0.93519603263873008</v>
          </cell>
          <cell r="K27">
            <v>22.777992484193351</v>
          </cell>
          <cell r="L27">
            <v>1.1224279934064283</v>
          </cell>
          <cell r="M27">
            <v>25.647248428990363</v>
          </cell>
          <cell r="N27">
            <v>1.2638159227826824</v>
          </cell>
          <cell r="O27">
            <v>28.070868873062423</v>
          </cell>
          <cell r="P27">
            <v>1.3832443330653867</v>
          </cell>
          <cell r="Q27">
            <v>32.200012569236364</v>
          </cell>
          <cell r="R27">
            <v>1.5867155773640014</v>
          </cell>
          <cell r="S27">
            <v>32.20009741158178</v>
          </cell>
          <cell r="T27">
            <v>1.5867197581285526</v>
          </cell>
        </row>
        <row r="28">
          <cell r="B28" t="str">
            <v>GNQ</v>
          </cell>
          <cell r="C28" t="str">
            <v>Equatorial Guinea</v>
          </cell>
          <cell r="D28">
            <v>20061.400000000001</v>
          </cell>
          <cell r="E28">
            <v>31.74</v>
          </cell>
          <cell r="F28">
            <v>1.5821428215378786</v>
          </cell>
          <cell r="G28">
            <v>195.8915027027027</v>
          </cell>
          <cell r="H28">
            <v>0.97645978198282601</v>
          </cell>
          <cell r="I28">
            <v>532.72564758505825</v>
          </cell>
          <cell r="J28">
            <v>2.6554759268299231</v>
          </cell>
          <cell r="K28">
            <v>659.36545172495835</v>
          </cell>
          <cell r="L28">
            <v>3.2867369761081391</v>
          </cell>
          <cell r="M28">
            <v>752.2088352092253</v>
          </cell>
          <cell r="N28">
            <v>3.7495331094002675</v>
          </cell>
          <cell r="O28">
            <v>862.58883462228982</v>
          </cell>
          <cell r="P28">
            <v>4.2997439591568378</v>
          </cell>
          <cell r="Q28">
            <v>912.70007072802468</v>
          </cell>
          <cell r="R28">
            <v>4.5495332864507194</v>
          </cell>
          <cell r="S28">
            <v>912.70016222539005</v>
          </cell>
          <cell r="T28">
            <v>4.5495337425373599</v>
          </cell>
        </row>
        <row r="29">
          <cell r="B29" t="str">
            <v>KEN</v>
          </cell>
          <cell r="C29" t="str">
            <v>Kenya</v>
          </cell>
          <cell r="D29">
            <v>98382.7</v>
          </cell>
          <cell r="E29">
            <v>107.67</v>
          </cell>
          <cell r="F29">
            <v>1.0943997267812329</v>
          </cell>
          <cell r="G29">
            <v>611.49159565479783</v>
          </cell>
          <cell r="H29">
            <v>0.62154382391904051</v>
          </cell>
          <cell r="I29">
            <v>1182.0248189762797</v>
          </cell>
          <cell r="J29">
            <v>1.2014559663195661</v>
          </cell>
          <cell r="K29">
            <v>1472.9383867403315</v>
          </cell>
          <cell r="L29">
            <v>1.4971518231765661</v>
          </cell>
          <cell r="M29">
            <v>1916.9951381215469</v>
          </cell>
          <cell r="N29">
            <v>1.9485083638907521</v>
          </cell>
          <cell r="O29">
            <v>1935.4718969663793</v>
          </cell>
          <cell r="P29">
            <v>1.9672888596942137</v>
          </cell>
          <cell r="Q29">
            <v>1936.4392238187208</v>
          </cell>
          <cell r="R29">
            <v>1.9682720883028428</v>
          </cell>
          <cell r="S29">
            <v>1937.4065506710624</v>
          </cell>
          <cell r="T29">
            <v>1.9692553169114717</v>
          </cell>
        </row>
        <row r="30">
          <cell r="B30" t="str">
            <v>LBR</v>
          </cell>
          <cell r="C30" t="str">
            <v>Liberia</v>
          </cell>
          <cell r="D30">
            <v>1911.24</v>
          </cell>
          <cell r="E30">
            <v>2.73</v>
          </cell>
          <cell r="F30">
            <v>1.4283920386764613</v>
          </cell>
          <cell r="G30">
            <v>21.480366173633445</v>
          </cell>
          <cell r="H30">
            <v>1.1238968509257574</v>
          </cell>
          <cell r="I30">
            <v>48.687651029411761</v>
          </cell>
          <cell r="J30">
            <v>2.5474378429402775</v>
          </cell>
          <cell r="K30">
            <v>59.484122476943341</v>
          </cell>
          <cell r="L30">
            <v>3.1123313909788064</v>
          </cell>
          <cell r="M30">
            <v>72.336425343561288</v>
          </cell>
          <cell r="N30">
            <v>3.7847902588665625</v>
          </cell>
          <cell r="O30">
            <v>74.570399242696254</v>
          </cell>
          <cell r="P30">
            <v>3.901676358944782</v>
          </cell>
          <cell r="Q30">
            <v>79.038347040966215</v>
          </cell>
          <cell r="R30">
            <v>4.1354485591012224</v>
          </cell>
          <cell r="S30">
            <v>83.506294839236176</v>
          </cell>
          <cell r="T30">
            <v>4.3692207592576633</v>
          </cell>
        </row>
        <row r="31">
          <cell r="B31" t="str">
            <v>LBY</v>
          </cell>
          <cell r="C31" t="str">
            <v>Libya</v>
          </cell>
          <cell r="D31">
            <v>73757.399999999994</v>
          </cell>
          <cell r="E31">
            <v>3.03</v>
          </cell>
          <cell r="F31">
            <v>4.1080623774699218E-2</v>
          </cell>
          <cell r="G31">
            <v>5.2269004953736653</v>
          </cell>
          <cell r="H31">
            <v>7.0866116421859577E-3</v>
          </cell>
          <cell r="I31">
            <v>13.10992705667276</v>
          </cell>
          <cell r="J31">
            <v>1.7774388816136091E-2</v>
          </cell>
          <cell r="K31">
            <v>47.233386411042943</v>
          </cell>
          <cell r="L31">
            <v>6.4038844117394259E-2</v>
          </cell>
          <cell r="M31">
            <v>228.76469973118282</v>
          </cell>
          <cell r="N31">
            <v>0.31015830239566855</v>
          </cell>
          <cell r="O31">
            <v>303.07039645308924</v>
          </cell>
          <cell r="P31">
            <v>0.41090168098806262</v>
          </cell>
          <cell r="Q31">
            <v>468.55569620253164</v>
          </cell>
          <cell r="R31">
            <v>0.63526601561678109</v>
          </cell>
          <cell r="S31">
            <v>594.11554731592844</v>
          </cell>
          <cell r="T31">
            <v>0.80549958013152367</v>
          </cell>
        </row>
        <row r="32">
          <cell r="B32" t="str">
            <v>LSO</v>
          </cell>
          <cell r="C32" t="str">
            <v>Lesotho</v>
          </cell>
          <cell r="D32">
            <v>17938</v>
          </cell>
          <cell r="E32">
            <v>19.829999999999998</v>
          </cell>
          <cell r="F32">
            <v>1.1054744118630839</v>
          </cell>
          <cell r="G32">
            <v>124.24809591836734</v>
          </cell>
          <cell r="H32">
            <v>0.69265300433920918</v>
          </cell>
          <cell r="I32">
            <v>190.17368891855807</v>
          </cell>
          <cell r="J32">
            <v>1.0601721982303383</v>
          </cell>
          <cell r="K32">
            <v>273.2476289711351</v>
          </cell>
          <cell r="L32">
            <v>1.5232892684309014</v>
          </cell>
          <cell r="M32">
            <v>367.53256613313931</v>
          </cell>
          <cell r="N32">
            <v>2.0489049288278478</v>
          </cell>
          <cell r="O32">
            <v>445.67382633684974</v>
          </cell>
          <cell r="P32">
            <v>2.4845235050554675</v>
          </cell>
          <cell r="Q32">
            <v>475.59624100072563</v>
          </cell>
          <cell r="R32">
            <v>2.651333710562636</v>
          </cell>
          <cell r="S32">
            <v>476.3302101858294</v>
          </cell>
          <cell r="T32">
            <v>2.6554254107806297</v>
          </cell>
        </row>
        <row r="33">
          <cell r="B33" t="str">
            <v>MAR</v>
          </cell>
          <cell r="C33" t="str">
            <v>Morroco</v>
          </cell>
          <cell r="D33">
            <v>374846</v>
          </cell>
          <cell r="E33">
            <v>176.51</v>
          </cell>
          <cell r="F33">
            <v>0.47088671080923894</v>
          </cell>
          <cell r="G33">
            <v>880.91427565437095</v>
          </cell>
          <cell r="H33">
            <v>0.23500698304220158</v>
          </cell>
          <cell r="I33">
            <v>1465.6137142857142</v>
          </cell>
          <cell r="J33">
            <v>0.39099089073531912</v>
          </cell>
          <cell r="K33">
            <v>2315.4951272355647</v>
          </cell>
          <cell r="L33">
            <v>0.6177190438835054</v>
          </cell>
          <cell r="M33">
            <v>4008.881990834097</v>
          </cell>
          <cell r="N33">
            <v>1.0694743950406558</v>
          </cell>
          <cell r="O33">
            <v>4689.175103587263</v>
          </cell>
          <cell r="P33">
            <v>1.2509604220365864</v>
          </cell>
          <cell r="Q33">
            <v>5570.2772527206771</v>
          </cell>
          <cell r="R33">
            <v>1.4860175252558858</v>
          </cell>
          <cell r="S33">
            <v>5896.3304442627423</v>
          </cell>
          <cell r="T33">
            <v>1.5730007641171952</v>
          </cell>
        </row>
        <row r="34">
          <cell r="B34" t="str">
            <v>MDG</v>
          </cell>
          <cell r="C34" t="str">
            <v>Madagascar</v>
          </cell>
          <cell r="D34">
            <v>23496.400000000001</v>
          </cell>
          <cell r="E34">
            <v>57.42</v>
          </cell>
          <cell r="F34">
            <v>2.4437786214058326</v>
          </cell>
          <cell r="G34">
            <v>490.27783265856948</v>
          </cell>
          <cell r="H34">
            <v>2.0866083002441629</v>
          </cell>
          <cell r="I34">
            <v>1030.9232104708362</v>
          </cell>
          <cell r="J34">
            <v>4.387579418425104</v>
          </cell>
          <cell r="K34">
            <v>1111.4015043574323</v>
          </cell>
          <cell r="L34">
            <v>4.730092713596262</v>
          </cell>
          <cell r="M34">
            <v>1273.8883196268566</v>
          </cell>
          <cell r="N34">
            <v>5.4216319079810376</v>
          </cell>
          <cell r="O34">
            <v>1405.1252395346457</v>
          </cell>
          <cell r="P34">
            <v>5.9801724499695519</v>
          </cell>
          <cell r="Q34">
            <v>1427.8951517177852</v>
          </cell>
          <cell r="R34">
            <v>6.0770805387965181</v>
          </cell>
          <cell r="S34">
            <v>1450.6650639009247</v>
          </cell>
          <cell r="T34">
            <v>6.1739886276234852</v>
          </cell>
        </row>
        <row r="35">
          <cell r="B35" t="str">
            <v>MLI</v>
          </cell>
          <cell r="C35" t="str">
            <v>Mali</v>
          </cell>
          <cell r="D35">
            <v>27719.200000000001</v>
          </cell>
          <cell r="E35">
            <v>56</v>
          </cell>
          <cell r="F35">
            <v>2.0202603249733038</v>
          </cell>
          <cell r="G35">
            <v>347.51798006410257</v>
          </cell>
          <cell r="H35">
            <v>1.2537085488185178</v>
          </cell>
          <cell r="I35">
            <v>624.88905161290324</v>
          </cell>
          <cell r="J35">
            <v>2.2543545687209705</v>
          </cell>
          <cell r="K35">
            <v>848.12373837009648</v>
          </cell>
          <cell r="L35">
            <v>3.0596977487449006</v>
          </cell>
          <cell r="M35">
            <v>1117.9070843132804</v>
          </cell>
          <cell r="N35">
            <v>4.0329702311512605</v>
          </cell>
          <cell r="O35">
            <v>1319.7558534931043</v>
          </cell>
          <cell r="P35">
            <v>4.7611614097560686</v>
          </cell>
          <cell r="Q35">
            <v>1373.4569929911825</v>
          </cell>
          <cell r="R35">
            <v>4.9548940553521836</v>
          </cell>
          <cell r="S35">
            <v>1427.1581324892607</v>
          </cell>
          <cell r="T35">
            <v>5.1486267009482978</v>
          </cell>
        </row>
        <row r="36">
          <cell r="B36" t="str">
            <v>MOZ</v>
          </cell>
          <cell r="C36" t="str">
            <v>Mozambique</v>
          </cell>
          <cell r="D36">
            <v>36409.4</v>
          </cell>
          <cell r="E36">
            <v>50.56</v>
          </cell>
          <cell r="F36">
            <v>1.3886523809785385</v>
          </cell>
          <cell r="G36">
            <v>360.82335185735508</v>
          </cell>
          <cell r="H36">
            <v>0.99101702268467773</v>
          </cell>
          <cell r="I36">
            <v>569.91287832281512</v>
          </cell>
          <cell r="J36">
            <v>1.5652904972968933</v>
          </cell>
          <cell r="K36">
            <v>641.11028523618279</v>
          </cell>
          <cell r="L36">
            <v>1.7608372706943338</v>
          </cell>
          <cell r="M36">
            <v>753.9621796544244</v>
          </cell>
          <cell r="N36">
            <v>2.0707899049542822</v>
          </cell>
          <cell r="O36">
            <v>780.64320140623829</v>
          </cell>
          <cell r="P36">
            <v>2.144070491154038</v>
          </cell>
          <cell r="Q36">
            <v>834.00524490986606</v>
          </cell>
          <cell r="R36">
            <v>2.2906316635535493</v>
          </cell>
          <cell r="S36">
            <v>887.36728841349395</v>
          </cell>
          <cell r="T36">
            <v>2.4371928359530615</v>
          </cell>
        </row>
        <row r="37">
          <cell r="B37" t="str">
            <v>MRT</v>
          </cell>
          <cell r="C37" t="str">
            <v>Mauritania</v>
          </cell>
          <cell r="D37">
            <v>11985.5</v>
          </cell>
          <cell r="E37">
            <v>17.39</v>
          </cell>
          <cell r="F37">
            <v>1.4509198614993117</v>
          </cell>
          <cell r="G37">
            <v>116.18916505460217</v>
          </cell>
          <cell r="H37">
            <v>0.96941441787661897</v>
          </cell>
          <cell r="I37">
            <v>298.12711844338168</v>
          </cell>
          <cell r="J37">
            <v>2.4873982599255906</v>
          </cell>
          <cell r="K37">
            <v>355.1858166460969</v>
          </cell>
          <cell r="L37">
            <v>2.9634626560935873</v>
          </cell>
          <cell r="M37">
            <v>411.51908037129095</v>
          </cell>
          <cell r="N37">
            <v>3.4334744513895203</v>
          </cell>
          <cell r="O37">
            <v>453.86842328724561</v>
          </cell>
          <cell r="P37">
            <v>3.7868125926097833</v>
          </cell>
          <cell r="Q37">
            <v>516.61226637953791</v>
          </cell>
          <cell r="R37">
            <v>4.310310511697784</v>
          </cell>
          <cell r="S37">
            <v>516.65956191674934</v>
          </cell>
          <cell r="T37">
            <v>4.3107051179904827</v>
          </cell>
        </row>
        <row r="38">
          <cell r="B38" t="str">
            <v>MWI</v>
          </cell>
          <cell r="C38" t="str">
            <v>Malawi</v>
          </cell>
          <cell r="D38">
            <v>18357</v>
          </cell>
          <cell r="E38">
            <v>46.05</v>
          </cell>
          <cell r="F38">
            <v>2.5085798333060954</v>
          </cell>
          <cell r="G38">
            <v>316.41261812499999</v>
          </cell>
          <cell r="H38">
            <v>1.7236619171160865</v>
          </cell>
          <cell r="I38">
            <v>652.49456383999996</v>
          </cell>
          <cell r="J38">
            <v>3.5544727561148335</v>
          </cell>
          <cell r="K38">
            <v>784.24791764114593</v>
          </cell>
          <cell r="L38">
            <v>4.2722008914373042</v>
          </cell>
          <cell r="M38">
            <v>923.63369738372103</v>
          </cell>
          <cell r="N38">
            <v>5.0315067679017327</v>
          </cell>
          <cell r="O38">
            <v>963.36747782392035</v>
          </cell>
          <cell r="P38">
            <v>5.2479570617416806</v>
          </cell>
          <cell r="Q38">
            <v>1042.835038704319</v>
          </cell>
          <cell r="R38">
            <v>5.6808576494215774</v>
          </cell>
          <cell r="S38">
            <v>1122.3025995847177</v>
          </cell>
          <cell r="T38">
            <v>6.1137582371014743</v>
          </cell>
        </row>
        <row r="39">
          <cell r="B39" t="str">
            <v>NAM</v>
          </cell>
          <cell r="C39" t="str">
            <v>Namibia</v>
          </cell>
          <cell r="D39">
            <v>42062.7</v>
          </cell>
          <cell r="E39">
            <v>87.3</v>
          </cell>
          <cell r="F39">
            <v>2.0754730438131648</v>
          </cell>
          <cell r="G39">
            <v>423.50127174256227</v>
          </cell>
          <cell r="H39">
            <v>1.0068333030037595</v>
          </cell>
          <cell r="I39">
            <v>1121.8494173228346</v>
          </cell>
          <cell r="J39">
            <v>2.667088459187914</v>
          </cell>
          <cell r="K39">
            <v>1604.5221743216882</v>
          </cell>
          <cell r="L39">
            <v>3.8145962439921557</v>
          </cell>
          <cell r="M39">
            <v>2112.8125258442456</v>
          </cell>
          <cell r="N39">
            <v>5.0230073814668232</v>
          </cell>
          <cell r="O39">
            <v>2381.4589593383871</v>
          </cell>
          <cell r="P39">
            <v>5.6616882875763732</v>
          </cell>
          <cell r="Q39">
            <v>2694.4583704517167</v>
          </cell>
          <cell r="R39">
            <v>6.4058141071584016</v>
          </cell>
          <cell r="S39">
            <v>2716.1990133245481</v>
          </cell>
          <cell r="T39">
            <v>6.4575003823448052</v>
          </cell>
        </row>
        <row r="40">
          <cell r="B40" t="str">
            <v>NER</v>
          </cell>
          <cell r="C40" t="str">
            <v>Niger</v>
          </cell>
          <cell r="D40">
            <v>12723.5</v>
          </cell>
          <cell r="E40">
            <v>21.43</v>
          </cell>
          <cell r="F40">
            <v>1.6842849844775414</v>
          </cell>
          <cell r="G40">
            <v>102.81735095022624</v>
          </cell>
          <cell r="H40">
            <v>0.80809015561933617</v>
          </cell>
          <cell r="I40">
            <v>211.35562212486309</v>
          </cell>
          <cell r="J40">
            <v>1.6611437271573315</v>
          </cell>
          <cell r="K40">
            <v>281.98209565217388</v>
          </cell>
          <cell r="L40">
            <v>2.2162305627553258</v>
          </cell>
          <cell r="M40">
            <v>352.84138449059049</v>
          </cell>
          <cell r="N40">
            <v>2.7731472039186582</v>
          </cell>
          <cell r="O40">
            <v>412.08543801482699</v>
          </cell>
          <cell r="P40">
            <v>3.2387742210463082</v>
          </cell>
          <cell r="Q40">
            <v>481.32251396306719</v>
          </cell>
          <cell r="R40">
            <v>3.7829411244002609</v>
          </cell>
          <cell r="S40">
            <v>481.38815249790326</v>
          </cell>
          <cell r="T40">
            <v>3.783457008668238</v>
          </cell>
        </row>
        <row r="41">
          <cell r="B41" t="str">
            <v>NGA</v>
          </cell>
          <cell r="C41" t="str">
            <v>Nigeria</v>
          </cell>
          <cell r="D41">
            <v>592030</v>
          </cell>
          <cell r="E41">
            <v>693.24</v>
          </cell>
          <cell r="F41">
            <v>1.1709541746195293</v>
          </cell>
          <cell r="G41">
            <v>4179.4907682134572</v>
          </cell>
          <cell r="H41">
            <v>0.70595928723433898</v>
          </cell>
          <cell r="I41">
            <v>7720.6951254237292</v>
          </cell>
          <cell r="J41">
            <v>1.3041053874674813</v>
          </cell>
          <cell r="K41">
            <v>10064.062342815463</v>
          </cell>
          <cell r="L41">
            <v>1.6999243860641291</v>
          </cell>
          <cell r="M41">
            <v>13187.34982257614</v>
          </cell>
          <cell r="N41">
            <v>2.2274799963812884</v>
          </cell>
          <cell r="O41">
            <v>16106.448288648033</v>
          </cell>
          <cell r="P41">
            <v>2.7205459670368111</v>
          </cell>
          <cell r="Q41">
            <v>18144.242840844268</v>
          </cell>
          <cell r="R41">
            <v>3.0647505769714827</v>
          </cell>
          <cell r="S41">
            <v>20182.0373930405</v>
          </cell>
          <cell r="T41">
            <v>3.4089551869061534</v>
          </cell>
        </row>
        <row r="42">
          <cell r="B42" t="str">
            <v>RWA</v>
          </cell>
          <cell r="C42" t="str">
            <v>Rwanda</v>
          </cell>
          <cell r="D42">
            <v>13197.4</v>
          </cell>
          <cell r="E42">
            <v>22.48</v>
          </cell>
          <cell r="F42">
            <v>1.7033658144786095</v>
          </cell>
          <cell r="G42">
            <v>213.59610369206598</v>
          </cell>
          <cell r="H42">
            <v>1.6184710904577113</v>
          </cell>
          <cell r="I42">
            <v>346.06188679245281</v>
          </cell>
          <cell r="J42">
            <v>2.6221974539867916</v>
          </cell>
          <cell r="K42">
            <v>393.00311563326477</v>
          </cell>
          <cell r="L42">
            <v>2.9778828832441602</v>
          </cell>
          <cell r="M42">
            <v>477.43070253800028</v>
          </cell>
          <cell r="N42">
            <v>3.6176118215557636</v>
          </cell>
          <cell r="O42">
            <v>494.71712952168457</v>
          </cell>
          <cell r="P42">
            <v>3.7485954015312455</v>
          </cell>
          <cell r="Q42">
            <v>529.28998348905316</v>
          </cell>
          <cell r="R42">
            <v>4.0105625614822102</v>
          </cell>
          <cell r="S42">
            <v>563.86283745642174</v>
          </cell>
          <cell r="T42">
            <v>4.2725297214331741</v>
          </cell>
        </row>
        <row r="43">
          <cell r="B43" t="str">
            <v>SDN</v>
          </cell>
          <cell r="C43" t="str">
            <v>Sudan</v>
          </cell>
          <cell r="D43">
            <v>70368.800000000003</v>
          </cell>
          <cell r="E43">
            <v>120.4</v>
          </cell>
          <cell r="F43">
            <v>1.7109855504143883</v>
          </cell>
          <cell r="G43">
            <v>808.61393865671641</v>
          </cell>
          <cell r="H43">
            <v>1.149108608725339</v>
          </cell>
          <cell r="I43">
            <v>1517.1501822916666</v>
          </cell>
          <cell r="J43">
            <v>2.1559983718518243</v>
          </cell>
          <cell r="K43">
            <v>2003.5848682584738</v>
          </cell>
          <cell r="L43">
            <v>2.847263088554123</v>
          </cell>
          <cell r="M43">
            <v>2590.3854000160445</v>
          </cell>
          <cell r="N43">
            <v>3.6811561374018664</v>
          </cell>
          <cell r="O43">
            <v>2662.2549159803189</v>
          </cell>
          <cell r="P43">
            <v>3.7832887813637845</v>
          </cell>
          <cell r="Q43">
            <v>2805.9939479088671</v>
          </cell>
          <cell r="R43">
            <v>3.9875540692876204</v>
          </cell>
          <cell r="S43">
            <v>2949.7329798374158</v>
          </cell>
          <cell r="T43">
            <v>4.1918193572114575</v>
          </cell>
        </row>
        <row r="44">
          <cell r="B44" t="str">
            <v>SEN</v>
          </cell>
          <cell r="C44" t="str">
            <v>Senegal</v>
          </cell>
          <cell r="D44">
            <v>35335.199999999997</v>
          </cell>
          <cell r="E44">
            <v>14.09</v>
          </cell>
          <cell r="F44">
            <v>0.39875251873485934</v>
          </cell>
          <cell r="G44">
            <v>110.83449303908046</v>
          </cell>
          <cell r="H44">
            <v>0.31366595643743478</v>
          </cell>
          <cell r="I44">
            <v>238.0575</v>
          </cell>
          <cell r="J44">
            <v>0.67371204917476057</v>
          </cell>
          <cell r="K44">
            <v>300.50101155641579</v>
          </cell>
          <cell r="L44">
            <v>0.85042963265077265</v>
          </cell>
          <cell r="M44">
            <v>371.32339401051809</v>
          </cell>
          <cell r="N44">
            <v>1.0508597489486917</v>
          </cell>
          <cell r="O44">
            <v>401.75237717897198</v>
          </cell>
          <cell r="P44">
            <v>1.1369749631499808</v>
          </cell>
          <cell r="Q44">
            <v>462.61034351587966</v>
          </cell>
          <cell r="R44">
            <v>1.3092053915525588</v>
          </cell>
          <cell r="S44">
            <v>477.98395682849559</v>
          </cell>
          <cell r="T44">
            <v>1.3527133193769829</v>
          </cell>
        </row>
        <row r="45">
          <cell r="B45" t="str">
            <v>SLE</v>
          </cell>
          <cell r="C45" t="str">
            <v>Sierra Leone</v>
          </cell>
          <cell r="D45">
            <v>3031.82</v>
          </cell>
          <cell r="E45">
            <v>7.72</v>
          </cell>
          <cell r="F45">
            <v>2.5463253095500393</v>
          </cell>
          <cell r="G45">
            <v>75.62095259701492</v>
          </cell>
          <cell r="H45">
            <v>2.4942428177469282</v>
          </cell>
          <cell r="I45">
            <v>123.62730838333921</v>
          </cell>
          <cell r="J45">
            <v>4.0776599001042015</v>
          </cell>
          <cell r="K45">
            <v>128.97766653723966</v>
          </cell>
          <cell r="L45">
            <v>4.2541333765606026</v>
          </cell>
          <cell r="M45">
            <v>145.02874099894103</v>
          </cell>
          <cell r="N45">
            <v>4.7835538059298059</v>
          </cell>
          <cell r="O45" t="str">
            <v>---</v>
          </cell>
          <cell r="P45" t="str">
            <v>---</v>
          </cell>
          <cell r="Q45" t="str">
            <v>---</v>
          </cell>
          <cell r="R45" t="str">
            <v>---</v>
          </cell>
          <cell r="S45" t="str">
            <v>---</v>
          </cell>
          <cell r="T45" t="str">
            <v>---</v>
          </cell>
        </row>
        <row r="46">
          <cell r="B46" t="str">
            <v>SOM</v>
          </cell>
          <cell r="C46" t="str">
            <v>Somalia</v>
          </cell>
          <cell r="D46">
            <v>6408.32</v>
          </cell>
          <cell r="E46">
            <v>18.88</v>
          </cell>
          <cell r="F46">
            <v>2.9461699790272644</v>
          </cell>
          <cell r="G46">
            <v>97.191909519999982</v>
          </cell>
          <cell r="H46">
            <v>1.5166519387296513</v>
          </cell>
          <cell r="I46">
            <v>315.99671198853372</v>
          </cell>
          <cell r="J46">
            <v>4.9310382750632575</v>
          </cell>
          <cell r="K46">
            <v>379.39204174193043</v>
          </cell>
          <cell r="L46">
            <v>5.9203042566839743</v>
          </cell>
          <cell r="M46">
            <v>418.41971600742147</v>
          </cell>
          <cell r="N46">
            <v>6.5293199466852707</v>
          </cell>
          <cell r="O46">
            <v>425.8326895547134</v>
          </cell>
          <cell r="P46">
            <v>6.6449972778312159</v>
          </cell>
          <cell r="Q46">
            <v>440.65863664929736</v>
          </cell>
          <cell r="R46">
            <v>6.8763519401231115</v>
          </cell>
          <cell r="S46">
            <v>455.48458374388127</v>
          </cell>
          <cell r="T46">
            <v>7.1077066024150053</v>
          </cell>
        </row>
        <row r="47">
          <cell r="B47" t="str">
            <v>SSD</v>
          </cell>
          <cell r="C47" t="str">
            <v>South Sudan</v>
          </cell>
          <cell r="D47">
            <v>19958.3</v>
          </cell>
          <cell r="E47">
            <v>30.01</v>
          </cell>
          <cell r="F47">
            <v>1.503635079140007</v>
          </cell>
          <cell r="G47">
            <v>206.92094058252425</v>
          </cell>
          <cell r="H47">
            <v>1.0367663607748367</v>
          </cell>
          <cell r="I47">
            <v>466.60165827814569</v>
          </cell>
          <cell r="J47">
            <v>2.3378827769807335</v>
          </cell>
          <cell r="K47">
            <v>579.16176018536396</v>
          </cell>
          <cell r="L47">
            <v>2.9018591773115143</v>
          </cell>
          <cell r="M47">
            <v>727.28111722237531</v>
          </cell>
          <cell r="N47">
            <v>3.6440033330613097</v>
          </cell>
          <cell r="O47">
            <v>834.01599581151834</v>
          </cell>
          <cell r="P47">
            <v>4.1787927619662915</v>
          </cell>
          <cell r="Q47">
            <v>971.50195848196597</v>
          </cell>
          <cell r="R47">
            <v>4.8676588611352969</v>
          </cell>
          <cell r="S47">
            <v>1045.1248659829569</v>
          </cell>
          <cell r="T47">
            <v>5.2365425210712173</v>
          </cell>
        </row>
        <row r="48">
          <cell r="B48" t="str">
            <v>SWZ</v>
          </cell>
          <cell r="C48" t="str">
            <v>Swaziland</v>
          </cell>
          <cell r="D48">
            <v>13701.2</v>
          </cell>
          <cell r="E48">
            <v>8.41</v>
          </cell>
          <cell r="F48">
            <v>0.61381484833445243</v>
          </cell>
          <cell r="G48">
            <v>52.505081977924945</v>
          </cell>
          <cell r="H48">
            <v>0.38321520726596903</v>
          </cell>
          <cell r="I48">
            <v>150.89709195979898</v>
          </cell>
          <cell r="J48">
            <v>1.1013421595174071</v>
          </cell>
          <cell r="K48">
            <v>193.61111397849461</v>
          </cell>
          <cell r="L48">
            <v>1.413096035226802</v>
          </cell>
          <cell r="M48">
            <v>215.49230107526881</v>
          </cell>
          <cell r="N48">
            <v>1.5727987408056872</v>
          </cell>
          <cell r="O48">
            <v>251.96094623655912</v>
          </cell>
          <cell r="P48">
            <v>1.8389699167704954</v>
          </cell>
          <cell r="Q48">
            <v>256.82</v>
          </cell>
          <cell r="R48">
            <v>1.8744343561147927</v>
          </cell>
          <cell r="S48">
            <v>258.71913043478258</v>
          </cell>
          <cell r="T48">
            <v>1.8882954079553804</v>
          </cell>
        </row>
        <row r="49">
          <cell r="B49" t="str">
            <v>TCD</v>
          </cell>
          <cell r="C49" t="str">
            <v>Chad</v>
          </cell>
          <cell r="D49">
            <v>26745.1</v>
          </cell>
          <cell r="E49">
            <v>49.83</v>
          </cell>
          <cell r="F49">
            <v>1.8631450246961125</v>
          </cell>
          <cell r="G49">
            <v>317.21422292051756</v>
          </cell>
          <cell r="H49">
            <v>1.1860648227919042</v>
          </cell>
          <cell r="I49">
            <v>512.1962404217926</v>
          </cell>
          <cell r="J49">
            <v>1.9151031045753899</v>
          </cell>
          <cell r="K49">
            <v>610.40127536430657</v>
          </cell>
          <cell r="L49">
            <v>2.2822919912967485</v>
          </cell>
          <cell r="M49">
            <v>800.21574535433069</v>
          </cell>
          <cell r="N49">
            <v>2.992008799198099</v>
          </cell>
          <cell r="O49">
            <v>1015.9294671875</v>
          </cell>
          <cell r="P49">
            <v>3.79856297859234</v>
          </cell>
          <cell r="Q49">
            <v>1281.0220961145194</v>
          </cell>
          <cell r="R49">
            <v>4.7897450228808998</v>
          </cell>
          <cell r="S49">
            <v>1396.2362798227675</v>
          </cell>
          <cell r="T49">
            <v>5.2205311620549848</v>
          </cell>
        </row>
        <row r="50">
          <cell r="B50" t="str">
            <v>TGO</v>
          </cell>
          <cell r="C50" t="str">
            <v>Togo</v>
          </cell>
          <cell r="D50">
            <v>12513.7</v>
          </cell>
          <cell r="E50">
            <v>15.84</v>
          </cell>
          <cell r="F50">
            <v>1.2658126693144311</v>
          </cell>
          <cell r="G50">
            <v>128.21994173913043</v>
          </cell>
          <cell r="H50">
            <v>1.0246365322736715</v>
          </cell>
          <cell r="I50">
            <v>276.58786724137929</v>
          </cell>
          <cell r="J50">
            <v>2.2102804705353276</v>
          </cell>
          <cell r="K50">
            <v>325.7931314441679</v>
          </cell>
          <cell r="L50">
            <v>2.6034916247326358</v>
          </cell>
          <cell r="M50">
            <v>387.18824323673437</v>
          </cell>
          <cell r="N50">
            <v>3.0941147960773741</v>
          </cell>
          <cell r="O50">
            <v>410.35984562095575</v>
          </cell>
          <cell r="P50">
            <v>3.2792846689704542</v>
          </cell>
          <cell r="Q50">
            <v>410.5144586543513</v>
          </cell>
          <cell r="R50">
            <v>3.2805202190747043</v>
          </cell>
          <cell r="S50">
            <v>410.66907168774685</v>
          </cell>
          <cell r="T50">
            <v>3.2817557691789547</v>
          </cell>
        </row>
        <row r="51">
          <cell r="B51" t="str">
            <v>TUN</v>
          </cell>
          <cell r="C51" t="str">
            <v>Tunisia</v>
          </cell>
          <cell r="D51">
            <v>178846</v>
          </cell>
          <cell r="E51">
            <v>22.45</v>
          </cell>
          <cell r="F51">
            <v>0.1255269897006363</v>
          </cell>
          <cell r="G51">
            <v>55.008354341463416</v>
          </cell>
          <cell r="H51">
            <v>3.0757385874698576E-2</v>
          </cell>
          <cell r="I51">
            <v>294.88883168626705</v>
          </cell>
          <cell r="J51">
            <v>0.16488421976799428</v>
          </cell>
          <cell r="K51">
            <v>384.63029994309562</v>
          </cell>
          <cell r="L51">
            <v>0.21506228819380674</v>
          </cell>
          <cell r="M51">
            <v>1078.4871290322581</v>
          </cell>
          <cell r="N51">
            <v>0.60302558012606267</v>
          </cell>
          <cell r="O51">
            <v>1740.3957082245431</v>
          </cell>
          <cell r="P51">
            <v>0.97312531911507272</v>
          </cell>
          <cell r="Q51">
            <v>2692.718860603065</v>
          </cell>
          <cell r="R51">
            <v>1.5056075397845436</v>
          </cell>
          <cell r="S51">
            <v>3109.9405836517631</v>
          </cell>
          <cell r="T51">
            <v>1.7388930049605602</v>
          </cell>
        </row>
        <row r="52">
          <cell r="B52" t="str">
            <v>TZA</v>
          </cell>
          <cell r="C52" t="str">
            <v>Tanzania</v>
          </cell>
          <cell r="D52">
            <v>50142.8</v>
          </cell>
          <cell r="E52">
            <v>38.01</v>
          </cell>
          <cell r="F52">
            <v>0.75803505189179698</v>
          </cell>
          <cell r="G52">
            <v>209.97973013168087</v>
          </cell>
          <cell r="H52">
            <v>0.41876347178793538</v>
          </cell>
          <cell r="I52">
            <v>271.66393647416413</v>
          </cell>
          <cell r="J52">
            <v>0.54178054770408535</v>
          </cell>
          <cell r="K52">
            <v>318.42622803504378</v>
          </cell>
          <cell r="L52">
            <v>0.63503878529927271</v>
          </cell>
          <cell r="M52">
            <v>370.58261195652176</v>
          </cell>
          <cell r="N52">
            <v>0.73905448430586596</v>
          </cell>
          <cell r="O52">
            <v>419.44348478260872</v>
          </cell>
          <cell r="P52">
            <v>0.83649793147293061</v>
          </cell>
          <cell r="Q52">
            <v>524.78292129642909</v>
          </cell>
          <cell r="R52">
            <v>1.0465768191972309</v>
          </cell>
          <cell r="S52">
            <v>819.16203272455846</v>
          </cell>
          <cell r="T52">
            <v>1.6336583372379654</v>
          </cell>
        </row>
        <row r="53">
          <cell r="B53" t="str">
            <v>UGA</v>
          </cell>
          <cell r="C53" t="str">
            <v>Uganda</v>
          </cell>
          <cell r="D53">
            <v>43697.1</v>
          </cell>
          <cell r="E53">
            <v>28.4</v>
          </cell>
          <cell r="F53">
            <v>0.64992871380480632</v>
          </cell>
          <cell r="G53">
            <v>185.52695323645972</v>
          </cell>
          <cell r="H53">
            <v>0.42457497920104476</v>
          </cell>
          <cell r="I53">
            <v>279.91291886304907</v>
          </cell>
          <cell r="J53">
            <v>0.64057550469722035</v>
          </cell>
          <cell r="K53">
            <v>421.93936360569165</v>
          </cell>
          <cell r="L53">
            <v>0.9656003799009355</v>
          </cell>
          <cell r="M53">
            <v>554.94185643338619</v>
          </cell>
          <cell r="N53">
            <v>1.2699741091133878</v>
          </cell>
          <cell r="O53">
            <v>692.33704355670102</v>
          </cell>
          <cell r="P53">
            <v>1.5844004374585525</v>
          </cell>
          <cell r="Q53">
            <v>717.83804998428684</v>
          </cell>
          <cell r="R53">
            <v>1.6427590160085839</v>
          </cell>
          <cell r="S53">
            <v>717.99013754218652</v>
          </cell>
          <cell r="T53">
            <v>1.6431070655539763</v>
          </cell>
        </row>
        <row r="54">
          <cell r="B54" t="str">
            <v>ZAF</v>
          </cell>
          <cell r="C54" t="str">
            <v>South Africa</v>
          </cell>
          <cell r="D54">
            <v>1282850</v>
          </cell>
          <cell r="E54">
            <v>762.14</v>
          </cell>
          <cell r="F54">
            <v>0.59409907627548031</v>
          </cell>
          <cell r="G54">
            <v>3471.5747566837699</v>
          </cell>
          <cell r="H54">
            <v>0.27061423835084147</v>
          </cell>
          <cell r="I54">
            <v>5042.377235147279</v>
          </cell>
          <cell r="J54">
            <v>0.39306054762032028</v>
          </cell>
          <cell r="K54">
            <v>6285.982904049617</v>
          </cell>
          <cell r="L54">
            <v>0.4900013956463824</v>
          </cell>
          <cell r="M54">
            <v>8199.1915493516553</v>
          </cell>
          <cell r="N54">
            <v>0.63913875740356674</v>
          </cell>
          <cell r="O54">
            <v>9367.9914029271804</v>
          </cell>
          <cell r="P54">
            <v>0.73024838468466158</v>
          </cell>
          <cell r="Q54">
            <v>10556.34070564242</v>
          </cell>
          <cell r="R54">
            <v>0.82288191960419532</v>
          </cell>
          <cell r="S54">
            <v>11744.69000835766</v>
          </cell>
          <cell r="T54">
            <v>0.91551545452372918</v>
          </cell>
        </row>
        <row r="55">
          <cell r="B55" t="str">
            <v>ZMB</v>
          </cell>
          <cell r="C55" t="str">
            <v>Zambia</v>
          </cell>
          <cell r="D55">
            <v>48954.5</v>
          </cell>
          <cell r="E55">
            <v>34.28</v>
          </cell>
          <cell r="F55">
            <v>0.70024206150609247</v>
          </cell>
          <cell r="G55">
            <v>237.22293684210524</v>
          </cell>
          <cell r="H55">
            <v>0.48457840819966547</v>
          </cell>
          <cell r="I55">
            <v>451.98470875763746</v>
          </cell>
          <cell r="J55">
            <v>0.92327509985320555</v>
          </cell>
          <cell r="K55">
            <v>520.73642362525459</v>
          </cell>
          <cell r="L55">
            <v>1.0637151306320247</v>
          </cell>
          <cell r="M55">
            <v>605.68314495188633</v>
          </cell>
          <cell r="N55">
            <v>1.2372369137707184</v>
          </cell>
          <cell r="O55">
            <v>652.83210630823271</v>
          </cell>
          <cell r="P55">
            <v>1.3335487162737496</v>
          </cell>
          <cell r="Q55">
            <v>747.13002902092558</v>
          </cell>
          <cell r="R55">
            <v>1.5261723212798122</v>
          </cell>
          <cell r="S55">
            <v>773.90000248262936</v>
          </cell>
          <cell r="T55">
            <v>1.5808556976021189</v>
          </cell>
        </row>
        <row r="56">
          <cell r="B56" t="str">
            <v>ZWE</v>
          </cell>
          <cell r="C56" t="str">
            <v>Zimbawue</v>
          </cell>
          <cell r="D56">
            <v>22038.1</v>
          </cell>
          <cell r="E56">
            <v>8</v>
          </cell>
          <cell r="F56">
            <v>0.36300770030084262</v>
          </cell>
          <cell r="G56">
            <v>57.99336822107081</v>
          </cell>
          <cell r="H56">
            <v>0.26315049038288607</v>
          </cell>
          <cell r="I56">
            <v>99.928006774193548</v>
          </cell>
          <cell r="J56">
            <v>0.45343294918433785</v>
          </cell>
          <cell r="K56">
            <v>126.71116668312554</v>
          </cell>
          <cell r="L56">
            <v>0.5749641152509769</v>
          </cell>
          <cell r="M56">
            <v>158.36170291045713</v>
          </cell>
          <cell r="N56">
            <v>0.71858146986562876</v>
          </cell>
          <cell r="O56">
            <v>159.8009217284829</v>
          </cell>
          <cell r="P56">
            <v>0.72511206378264426</v>
          </cell>
          <cell r="Q56">
            <v>162.67935936453449</v>
          </cell>
          <cell r="R56">
            <v>0.73817325161667524</v>
          </cell>
          <cell r="S56">
            <v>165.55779700058605</v>
          </cell>
          <cell r="T56">
            <v>0.75123443945070612</v>
          </cell>
        </row>
        <row r="57">
          <cell r="B57" t="str">
            <v>ARE</v>
          </cell>
          <cell r="C57" t="str">
            <v>United Arab Emirates</v>
          </cell>
          <cell r="D57">
            <v>1282120</v>
          </cell>
          <cell r="E57">
            <v>669.09</v>
          </cell>
          <cell r="F57">
            <v>0.52186222818456929</v>
          </cell>
          <cell r="G57">
            <v>217.52248573407203</v>
          </cell>
          <cell r="H57">
            <v>1.6965844517991456E-2</v>
          </cell>
          <cell r="I57">
            <v>365.65004459595963</v>
          </cell>
          <cell r="J57">
            <v>2.8519174850712852E-2</v>
          </cell>
          <cell r="K57">
            <v>516.81159996099836</v>
          </cell>
          <cell r="L57">
            <v>4.0309144226827312E-2</v>
          </cell>
          <cell r="M57">
            <v>81838.605160550462</v>
          </cell>
          <cell r="N57">
            <v>6.3830690700207828</v>
          </cell>
          <cell r="O57">
            <v>92387.577293577982</v>
          </cell>
          <cell r="P57">
            <v>7.2058447956180371</v>
          </cell>
          <cell r="Q57">
            <v>115721.19284294234</v>
          </cell>
          <cell r="R57">
            <v>9.0257692605171389</v>
          </cell>
          <cell r="S57">
            <v>141964.35697583787</v>
          </cell>
          <cell r="T57">
            <v>11.072626351342922</v>
          </cell>
        </row>
        <row r="58">
          <cell r="B58" t="str">
            <v>IRQ</v>
          </cell>
          <cell r="C58" t="str">
            <v>Iraq</v>
          </cell>
          <cell r="D58">
            <v>132500</v>
          </cell>
          <cell r="E58">
            <v>285.01</v>
          </cell>
          <cell r="F58">
            <v>2.1510188679245279</v>
          </cell>
          <cell r="G58">
            <v>1751.5507803992741</v>
          </cell>
          <cell r="H58">
            <v>1.3219251172824711</v>
          </cell>
          <cell r="I58">
            <v>3003.9154798785116</v>
          </cell>
          <cell r="J58">
            <v>2.2671060225498199</v>
          </cell>
          <cell r="K58">
            <v>3917.3984537372407</v>
          </cell>
          <cell r="L58">
            <v>2.9565271348960307</v>
          </cell>
          <cell r="M58">
            <v>5327.7024394228147</v>
          </cell>
          <cell r="N58">
            <v>4.0209075014511813</v>
          </cell>
          <cell r="O58">
            <v>6573.5735888240197</v>
          </cell>
          <cell r="P58">
            <v>4.961187614206807</v>
          </cell>
          <cell r="Q58">
            <v>7903.6117314428693</v>
          </cell>
          <cell r="R58">
            <v>5.9649899859946185</v>
          </cell>
          <cell r="S58">
            <v>8758.5943851767188</v>
          </cell>
          <cell r="T58">
            <v>6.6102599133409194</v>
          </cell>
        </row>
        <row r="59">
          <cell r="B59" t="str">
            <v>JOR</v>
          </cell>
          <cell r="C59" t="str">
            <v>Jordan</v>
          </cell>
          <cell r="D59">
            <v>121481</v>
          </cell>
          <cell r="E59">
            <v>0.89</v>
          </cell>
          <cell r="F59">
            <v>7.3262485491558359E-3</v>
          </cell>
          <cell r="G59">
            <v>2.3550999962500003</v>
          </cell>
          <cell r="H59">
            <v>1.9386570708588176E-3</v>
          </cell>
          <cell r="I59">
            <v>9.7071026881720428</v>
          </cell>
          <cell r="J59">
            <v>7.9906344927783285E-3</v>
          </cell>
          <cell r="K59">
            <v>14.659353941267387</v>
          </cell>
          <cell r="L59">
            <v>1.206719893750248E-2</v>
          </cell>
          <cell r="M59">
            <v>53.684315615994237</v>
          </cell>
          <cell r="N59">
            <v>4.41915325161912E-2</v>
          </cell>
          <cell r="O59">
            <v>68.28813589361701</v>
          </cell>
          <cell r="P59">
            <v>5.6213017585973954E-2</v>
          </cell>
          <cell r="Q59">
            <v>95.979914235388307</v>
          </cell>
          <cell r="R59">
            <v>7.9008169372484838E-2</v>
          </cell>
          <cell r="S59">
            <v>130.16864857142858</v>
          </cell>
          <cell r="T59">
            <v>0.1071514463755061</v>
          </cell>
        </row>
        <row r="60">
          <cell r="B60" t="str">
            <v>KWT</v>
          </cell>
          <cell r="C60" t="str">
            <v>Kuwait</v>
          </cell>
          <cell r="D60">
            <v>469418</v>
          </cell>
          <cell r="E60">
            <v>0.74</v>
          </cell>
          <cell r="F60">
            <v>1.5764201628399421E-3</v>
          </cell>
          <cell r="G60">
            <v>3.25152259035533</v>
          </cell>
          <cell r="H60">
            <v>6.9267105018455406E-4</v>
          </cell>
          <cell r="I60">
            <v>10.73550792835821</v>
          </cell>
          <cell r="J60">
            <v>2.2869825887286408E-3</v>
          </cell>
          <cell r="K60">
            <v>15.13266260804769</v>
          </cell>
          <cell r="L60">
            <v>3.2237073584838443E-3</v>
          </cell>
          <cell r="M60">
            <v>33.91988292125172</v>
          </cell>
          <cell r="N60">
            <v>7.2259442375988397E-3</v>
          </cell>
          <cell r="O60">
            <v>43.248069959926013</v>
          </cell>
          <cell r="P60">
            <v>9.2131256065864572E-3</v>
          </cell>
          <cell r="Q60">
            <v>58.130552228915661</v>
          </cell>
          <cell r="R60">
            <v>1.2383537109551755E-2</v>
          </cell>
          <cell r="S60">
            <v>76.166422900593474</v>
          </cell>
          <cell r="T60">
            <v>1.6225714161066145E-2</v>
          </cell>
        </row>
        <row r="61">
          <cell r="B61" t="str">
            <v>LBN</v>
          </cell>
          <cell r="C61" t="str">
            <v>Lebanon</v>
          </cell>
          <cell r="D61">
            <v>207724</v>
          </cell>
          <cell r="E61">
            <v>3.24</v>
          </cell>
          <cell r="F61">
            <v>1.5597619918738329E-2</v>
          </cell>
          <cell r="G61">
            <v>0.53506716481081074</v>
          </cell>
          <cell r="H61">
            <v>2.5758562554678842E-4</v>
          </cell>
          <cell r="I61">
            <v>53.932628682673588</v>
          </cell>
          <cell r="J61">
            <v>2.5963600105271222E-2</v>
          </cell>
          <cell r="K61">
            <v>68.924311111111109</v>
          </cell>
          <cell r="L61">
            <v>3.3180716292345182E-2</v>
          </cell>
          <cell r="M61">
            <v>198.46651923749562</v>
          </cell>
          <cell r="N61">
            <v>9.5543374495722991E-2</v>
          </cell>
          <cell r="O61">
            <v>228.01203963414633</v>
          </cell>
          <cell r="P61">
            <v>0.10976682503425041</v>
          </cell>
          <cell r="Q61">
            <v>286.94822632550773</v>
          </cell>
          <cell r="R61">
            <v>0.13813917810436335</v>
          </cell>
          <cell r="S61">
            <v>367.4235593879668</v>
          </cell>
          <cell r="T61">
            <v>0.17688064902850262</v>
          </cell>
        </row>
        <row r="62">
          <cell r="B62" t="str">
            <v>OMN</v>
          </cell>
          <cell r="C62" t="str">
            <v>Oman</v>
          </cell>
          <cell r="D62">
            <v>202534</v>
          </cell>
          <cell r="E62">
            <v>14.5</v>
          </cell>
          <cell r="F62">
            <v>7.1592917732331354E-2</v>
          </cell>
          <cell r="G62">
            <v>51.612388349761524</v>
          </cell>
          <cell r="H62">
            <v>2.5483320504093892E-2</v>
          </cell>
          <cell r="I62">
            <v>139.272978515625</v>
          </cell>
          <cell r="J62">
            <v>6.8765233746247545E-2</v>
          </cell>
          <cell r="K62">
            <v>388.40955311853389</v>
          </cell>
          <cell r="L62">
            <v>0.19177498746804678</v>
          </cell>
          <cell r="M62">
            <v>571.73075899328853</v>
          </cell>
          <cell r="N62">
            <v>0.28228878064586121</v>
          </cell>
          <cell r="O62">
            <v>808.8552926829268</v>
          </cell>
          <cell r="P62">
            <v>0.39936765811316954</v>
          </cell>
          <cell r="Q62">
            <v>1317.4401184307919</v>
          </cell>
          <cell r="R62">
            <v>0.65047849666267976</v>
          </cell>
          <cell r="S62">
            <v>1689.1016379163109</v>
          </cell>
          <cell r="T62">
            <v>0.83398423865440419</v>
          </cell>
        </row>
        <row r="63">
          <cell r="B63" t="str">
            <v>PSE</v>
          </cell>
          <cell r="C63" t="str">
            <v>State of Palestine</v>
          </cell>
          <cell r="D63">
            <v>69454.3</v>
          </cell>
          <cell r="E63">
            <v>0.15</v>
          </cell>
          <cell r="F63">
            <v>2.1596934962990052E-3</v>
          </cell>
          <cell r="G63">
            <v>0.45088997507507511</v>
          </cell>
          <cell r="H63">
            <v>6.4918943114404017E-4</v>
          </cell>
          <cell r="I63">
            <v>1.2053994571813891</v>
          </cell>
          <cell r="J63">
            <v>1.7355289120779978E-3</v>
          </cell>
          <cell r="K63">
            <v>1.532243217736875</v>
          </cell>
          <cell r="L63">
            <v>2.2061171413963929E-3</v>
          </cell>
          <cell r="M63">
            <v>6.9630812665958581</v>
          </cell>
          <cell r="N63">
            <v>1.0025414217112344E-2</v>
          </cell>
          <cell r="O63">
            <v>9.5131340497737558</v>
          </cell>
          <cell r="P63">
            <v>1.3696969157811332E-2</v>
          </cell>
          <cell r="Q63">
            <v>15.295407448151487</v>
          </cell>
          <cell r="R63">
            <v>2.2022261326010751E-2</v>
          </cell>
          <cell r="S63">
            <v>27.415138642205054</v>
          </cell>
          <cell r="T63">
            <v>3.9472197750470527E-2</v>
          </cell>
        </row>
        <row r="64">
          <cell r="B64" t="str">
            <v>QAT</v>
          </cell>
          <cell r="C64" t="str">
            <v>Qatar</v>
          </cell>
          <cell r="D64">
            <v>624818</v>
          </cell>
          <cell r="E64">
            <v>7.0000000000000007E-2</v>
          </cell>
          <cell r="F64">
            <v>1.1203262390007971E-4</v>
          </cell>
          <cell r="G64" t="str">
            <v>---</v>
          </cell>
          <cell r="H64" t="str">
            <v>---</v>
          </cell>
          <cell r="I64" t="str">
            <v>---</v>
          </cell>
          <cell r="J64" t="str">
            <v>---</v>
          </cell>
          <cell r="K64" t="str">
            <v>---</v>
          </cell>
          <cell r="L64" t="str">
            <v>---</v>
          </cell>
          <cell r="M64">
            <v>5.6009667888455921</v>
          </cell>
          <cell r="N64">
            <v>8.964157224736791E-4</v>
          </cell>
          <cell r="O64">
            <v>7.308167815482502</v>
          </cell>
          <cell r="P64">
            <v>1.169647451815169E-3</v>
          </cell>
          <cell r="Q64">
            <v>11.049803208556151</v>
          </cell>
          <cell r="R64">
            <v>1.7684834957629504E-3</v>
          </cell>
          <cell r="S64">
            <v>18.980131366265059</v>
          </cell>
          <cell r="T64">
            <v>3.037705598472685E-3</v>
          </cell>
        </row>
        <row r="65">
          <cell r="B65" t="str">
            <v>SAU</v>
          </cell>
          <cell r="C65" t="str">
            <v>Saudi Arabia</v>
          </cell>
          <cell r="D65">
            <v>2141420</v>
          </cell>
          <cell r="E65">
            <v>74.739999999999995</v>
          </cell>
          <cell r="F65">
            <v>3.4902074324513636E-2</v>
          </cell>
          <cell r="G65">
            <v>129.10030650602408</v>
          </cell>
          <cell r="H65">
            <v>6.0287242346678408E-3</v>
          </cell>
          <cell r="I65">
            <v>347.96232500000002</v>
          </cell>
          <cell r="J65">
            <v>1.6249139589618107E-2</v>
          </cell>
          <cell r="K65">
            <v>1136.6263477996965</v>
          </cell>
          <cell r="L65">
            <v>5.3078160650395376E-2</v>
          </cell>
          <cell r="M65">
            <v>4855.5619779220779</v>
          </cell>
          <cell r="N65">
            <v>0.22674496259127486</v>
          </cell>
          <cell r="O65">
            <v>6958.780234070221</v>
          </cell>
          <cell r="P65">
            <v>0.32496101811275796</v>
          </cell>
          <cell r="Q65">
            <v>12635.118873239435</v>
          </cell>
          <cell r="R65">
            <v>0.59003459728775465</v>
          </cell>
          <cell r="S65">
            <v>15196.472481203007</v>
          </cell>
          <cell r="T65">
            <v>0.70964465080194483</v>
          </cell>
        </row>
        <row r="66">
          <cell r="B66" t="str">
            <v>SYR</v>
          </cell>
          <cell r="C66" t="str">
            <v>Syria</v>
          </cell>
          <cell r="D66">
            <v>204643</v>
          </cell>
          <cell r="E66">
            <v>89.16</v>
          </cell>
          <cell r="F66">
            <v>0.43568555973084833</v>
          </cell>
          <cell r="G66">
            <v>671.69555027027025</v>
          </cell>
          <cell r="H66">
            <v>0.32822796297467799</v>
          </cell>
          <cell r="I66">
            <v>1221.1985250560958</v>
          </cell>
          <cell r="J66">
            <v>0.59674580858182091</v>
          </cell>
          <cell r="K66">
            <v>1581.7113036227718</v>
          </cell>
          <cell r="L66">
            <v>0.7729124883933346</v>
          </cell>
          <cell r="M66">
            <v>2094.8775999999998</v>
          </cell>
          <cell r="N66">
            <v>1.0236742033687936</v>
          </cell>
          <cell r="O66">
            <v>2719.1965354330709</v>
          </cell>
          <cell r="P66">
            <v>1.3287513061443934</v>
          </cell>
          <cell r="Q66">
            <v>4284.5664136650576</v>
          </cell>
          <cell r="R66">
            <v>2.0936784613522366</v>
          </cell>
          <cell r="S66">
            <v>5023.7042435945041</v>
          </cell>
          <cell r="T66">
            <v>2.4548624891125055</v>
          </cell>
        </row>
        <row r="67">
          <cell r="B67" t="str">
            <v>YEM</v>
          </cell>
          <cell r="C67" t="str">
            <v>Yemen</v>
          </cell>
          <cell r="D67">
            <v>79113.600000000006</v>
          </cell>
          <cell r="E67">
            <v>46.05</v>
          </cell>
          <cell r="F67">
            <v>0.58207438417667745</v>
          </cell>
          <cell r="G67">
            <v>425.05377354430385</v>
          </cell>
          <cell r="H67">
            <v>0.53727017041861802</v>
          </cell>
          <cell r="I67">
            <v>782.09008346776602</v>
          </cell>
          <cell r="J67">
            <v>0.98856591466924271</v>
          </cell>
          <cell r="K67">
            <v>923.93158594730244</v>
          </cell>
          <cell r="L67">
            <v>1.1678543081686363</v>
          </cell>
          <cell r="M67">
            <v>1130.3747614916831</v>
          </cell>
          <cell r="N67">
            <v>1.4287995508884477</v>
          </cell>
          <cell r="O67">
            <v>1332.8707998342313</v>
          </cell>
          <cell r="P67">
            <v>1.684755591749372</v>
          </cell>
          <cell r="Q67">
            <v>1446.8211686697057</v>
          </cell>
          <cell r="R67">
            <v>1.8287894479200866</v>
          </cell>
          <cell r="S67">
            <v>1560.7715375051803</v>
          </cell>
          <cell r="T67">
            <v>1.9728233040908014</v>
          </cell>
        </row>
        <row r="68">
          <cell r="B68" t="str">
            <v>ARG</v>
          </cell>
          <cell r="C68" t="str">
            <v>Argentina</v>
          </cell>
          <cell r="D68">
            <v>1380560</v>
          </cell>
          <cell r="E68">
            <v>648.20000000000005</v>
          </cell>
          <cell r="F68">
            <v>0.46951961522860292</v>
          </cell>
          <cell r="G68">
            <v>3044.1163943374859</v>
          </cell>
          <cell r="H68">
            <v>0.22049866679734934</v>
          </cell>
          <cell r="I68">
            <v>5661.0908088235292</v>
          </cell>
          <cell r="J68">
            <v>0.41005757147994498</v>
          </cell>
          <cell r="K68">
            <v>8110.6600333475235</v>
          </cell>
          <cell r="L68">
            <v>0.58749058594682768</v>
          </cell>
          <cell r="M68">
            <v>12126.796173773499</v>
          </cell>
          <cell r="N68">
            <v>0.87839689501169815</v>
          </cell>
          <cell r="O68">
            <v>16022.725</v>
          </cell>
          <cell r="P68">
            <v>1.1605960624674045</v>
          </cell>
          <cell r="Q68">
            <v>20878.862282297894</v>
          </cell>
          <cell r="R68">
            <v>1.5123473287867166</v>
          </cell>
          <cell r="S68">
            <v>22521.607694307251</v>
          </cell>
          <cell r="T68">
            <v>1.6313385650972976</v>
          </cell>
        </row>
        <row r="69">
          <cell r="B69" t="str">
            <v>BLZ</v>
          </cell>
          <cell r="C69" t="str">
            <v>Belize</v>
          </cell>
          <cell r="D69">
            <v>5994.43</v>
          </cell>
          <cell r="E69">
            <v>36.86</v>
          </cell>
          <cell r="F69">
            <v>6.149041693705656</v>
          </cell>
          <cell r="G69">
            <v>277.18626382456142</v>
          </cell>
          <cell r="H69">
            <v>4.6240637362445041</v>
          </cell>
          <cell r="I69">
            <v>365.55296877710322</v>
          </cell>
          <cell r="J69">
            <v>6.0982106518401782</v>
          </cell>
          <cell r="K69">
            <v>472.20269844789357</v>
          </cell>
          <cell r="L69">
            <v>7.8773577879447014</v>
          </cell>
          <cell r="M69">
            <v>563.51151330376933</v>
          </cell>
          <cell r="N69">
            <v>9.4005854318720754</v>
          </cell>
          <cell r="O69">
            <v>832.33081115145228</v>
          </cell>
          <cell r="P69">
            <v>13.885070159322108</v>
          </cell>
          <cell r="Q69">
            <v>1084.000000268521</v>
          </cell>
          <cell r="R69">
            <v>18.083454144406073</v>
          </cell>
          <cell r="S69">
            <v>1084.0000016345289</v>
          </cell>
          <cell r="T69">
            <v>18.083454167194024</v>
          </cell>
        </row>
        <row r="70">
          <cell r="B70" t="str">
            <v>BOL</v>
          </cell>
          <cell r="C70" t="str">
            <v>Bolivia</v>
          </cell>
          <cell r="D70">
            <v>60590</v>
          </cell>
          <cell r="E70">
            <v>61.7</v>
          </cell>
          <cell r="F70">
            <v>1.018319854761512</v>
          </cell>
          <cell r="G70">
            <v>376.80769678025848</v>
          </cell>
          <cell r="H70">
            <v>0.62189750252559572</v>
          </cell>
          <cell r="I70">
            <v>621.58477637333328</v>
          </cell>
          <cell r="J70">
            <v>1.0258867410023655</v>
          </cell>
          <cell r="K70">
            <v>759.98069316482736</v>
          </cell>
          <cell r="L70">
            <v>1.2543005333633064</v>
          </cell>
          <cell r="M70">
            <v>860.73014159843365</v>
          </cell>
          <cell r="N70">
            <v>1.4205811876521435</v>
          </cell>
          <cell r="O70">
            <v>1000.4740770783029</v>
          </cell>
          <cell r="P70">
            <v>1.6512198004263128</v>
          </cell>
          <cell r="Q70">
            <v>1030.578962809836</v>
          </cell>
          <cell r="R70">
            <v>1.7009060287338438</v>
          </cell>
          <cell r="S70">
            <v>1060.6838485413689</v>
          </cell>
          <cell r="T70">
            <v>1.7505922570413748</v>
          </cell>
        </row>
        <row r="71">
          <cell r="B71" t="str">
            <v>BRA</v>
          </cell>
          <cell r="C71" t="str">
            <v>Brazil</v>
          </cell>
          <cell r="D71">
            <v>6817410</v>
          </cell>
          <cell r="E71">
            <v>3614.74</v>
          </cell>
          <cell r="F71">
            <v>0.53022188778436385</v>
          </cell>
          <cell r="G71">
            <v>17853.915159591619</v>
          </cell>
          <cell r="H71">
            <v>0.2618870679567698</v>
          </cell>
          <cell r="I71">
            <v>28825.942871587464</v>
          </cell>
          <cell r="J71">
            <v>0.4228283596202585</v>
          </cell>
          <cell r="K71">
            <v>42272.394698424898</v>
          </cell>
          <cell r="L71">
            <v>0.62006531363706885</v>
          </cell>
          <cell r="M71">
            <v>62642.749018942101</v>
          </cell>
          <cell r="N71">
            <v>0.91886433438713666</v>
          </cell>
          <cell r="O71">
            <v>76090.401540385996</v>
          </cell>
          <cell r="P71">
            <v>1.1161189005852077</v>
          </cell>
          <cell r="Q71">
            <v>107586.9435392194</v>
          </cell>
          <cell r="R71">
            <v>1.5781204818137593</v>
          </cell>
          <cell r="S71">
            <v>114449.85449033725</v>
          </cell>
          <cell r="T71">
            <v>1.6787879046490859</v>
          </cell>
        </row>
        <row r="72">
          <cell r="B72" t="str">
            <v>CHL</v>
          </cell>
          <cell r="C72" t="str">
            <v>Chile</v>
          </cell>
          <cell r="D72">
            <v>784154</v>
          </cell>
          <cell r="E72">
            <v>347.97</v>
          </cell>
          <cell r="F72">
            <v>0.44375212011926229</v>
          </cell>
          <cell r="G72">
            <v>1433.2484696245735</v>
          </cell>
          <cell r="H72">
            <v>0.18277640229145978</v>
          </cell>
          <cell r="I72">
            <v>3943.513565384615</v>
          </cell>
          <cell r="J72">
            <v>0.50290039525203145</v>
          </cell>
          <cell r="K72">
            <v>8842.2868608463596</v>
          </cell>
          <cell r="L72">
            <v>1.1276212148183087</v>
          </cell>
          <cell r="M72">
            <v>11687.054306493061</v>
          </cell>
          <cell r="N72">
            <v>1.4904029446375406</v>
          </cell>
          <cell r="O72">
            <v>15349.640801526719</v>
          </cell>
          <cell r="P72">
            <v>1.9574778425572936</v>
          </cell>
          <cell r="Q72">
            <v>19018.723828211772</v>
          </cell>
          <cell r="R72">
            <v>2.4253812169818389</v>
          </cell>
          <cell r="S72">
            <v>21548.232079921647</v>
          </cell>
          <cell r="T72">
            <v>2.747959212083551</v>
          </cell>
        </row>
        <row r="73">
          <cell r="B73" t="str">
            <v>COL</v>
          </cell>
          <cell r="C73" t="str">
            <v>Colombia</v>
          </cell>
          <cell r="D73">
            <v>944577</v>
          </cell>
          <cell r="E73">
            <v>599.64</v>
          </cell>
          <cell r="F73">
            <v>0.63482384178314744</v>
          </cell>
          <cell r="G73">
            <v>3696.9749025844931</v>
          </cell>
          <cell r="H73">
            <v>0.39138946878703301</v>
          </cell>
          <cell r="I73">
            <v>7120.7989905362774</v>
          </cell>
          <cell r="J73">
            <v>0.75386114531015236</v>
          </cell>
          <cell r="K73">
            <v>9753.8328673550441</v>
          </cell>
          <cell r="L73">
            <v>1.0326138438004573</v>
          </cell>
          <cell r="M73">
            <v>24354.681010016695</v>
          </cell>
          <cell r="N73">
            <v>2.5783690487929194</v>
          </cell>
          <cell r="O73">
            <v>27517.062172546281</v>
          </cell>
          <cell r="P73">
            <v>2.9131624179443585</v>
          </cell>
          <cell r="Q73">
            <v>33214.628820960701</v>
          </cell>
          <cell r="R73">
            <v>3.5163495216335674</v>
          </cell>
          <cell r="S73">
            <v>38121.135371179043</v>
          </cell>
          <cell r="T73">
            <v>4.0357890750228984</v>
          </cell>
        </row>
        <row r="74">
          <cell r="B74" t="str">
            <v>CRI</v>
          </cell>
          <cell r="C74" t="str">
            <v>Costa Rica</v>
          </cell>
          <cell r="D74">
            <v>140412</v>
          </cell>
          <cell r="E74">
            <v>38.869999999999997</v>
          </cell>
          <cell r="F74">
            <v>0.27682819132267894</v>
          </cell>
          <cell r="G74">
            <v>188.70358561151082</v>
          </cell>
          <cell r="H74">
            <v>0.13439277669395125</v>
          </cell>
          <cell r="I74">
            <v>350.88641593291402</v>
          </cell>
          <cell r="J74">
            <v>0.24989774088604536</v>
          </cell>
          <cell r="K74">
            <v>527.11016856010576</v>
          </cell>
          <cell r="L74">
            <v>0.37540250730714309</v>
          </cell>
          <cell r="M74">
            <v>912.77292926662096</v>
          </cell>
          <cell r="N74">
            <v>0.6500676076593318</v>
          </cell>
          <cell r="O74">
            <v>1281.3880939700932</v>
          </cell>
          <cell r="P74">
            <v>0.91259158331915591</v>
          </cell>
          <cell r="Q74">
            <v>1405.4095363078097</v>
          </cell>
          <cell r="R74">
            <v>1.0009183946584406</v>
          </cell>
          <cell r="S74">
            <v>1529.430978645526</v>
          </cell>
          <cell r="T74">
            <v>1.0892452059977253</v>
          </cell>
        </row>
        <row r="75">
          <cell r="B75" t="str">
            <v>CUB</v>
          </cell>
          <cell r="C75" t="str">
            <v>Cuba</v>
          </cell>
          <cell r="D75">
            <v>174919</v>
          </cell>
          <cell r="E75">
            <v>5.51</v>
          </cell>
          <cell r="F75">
            <v>3.1500294421989601E-2</v>
          </cell>
          <cell r="G75">
            <v>19.786543679611647</v>
          </cell>
          <cell r="H75">
            <v>1.1311832150659246E-2</v>
          </cell>
          <cell r="I75">
            <v>47.459903229629631</v>
          </cell>
          <cell r="J75">
            <v>2.7132503175543898E-2</v>
          </cell>
          <cell r="K75">
            <v>148.00114302325582</v>
          </cell>
          <cell r="L75">
            <v>8.4611244646525433E-2</v>
          </cell>
          <cell r="M75">
            <v>221.16628350690755</v>
          </cell>
          <cell r="N75">
            <v>0.12643925674564088</v>
          </cell>
          <cell r="O75">
            <v>345.94108541409145</v>
          </cell>
          <cell r="P75">
            <v>0.1977721604937665</v>
          </cell>
          <cell r="Q75">
            <v>536.87802491506227</v>
          </cell>
          <cell r="R75">
            <v>0.30692950732342528</v>
          </cell>
          <cell r="S75">
            <v>636.21239411098531</v>
          </cell>
          <cell r="T75">
            <v>0.36371828910008941</v>
          </cell>
        </row>
        <row r="76">
          <cell r="B76" t="str">
            <v>DOM</v>
          </cell>
          <cell r="C76" t="str">
            <v>Dominican Republic</v>
          </cell>
          <cell r="D76">
            <v>202173</v>
          </cell>
          <cell r="E76">
            <v>87.07</v>
          </cell>
          <cell r="F76">
            <v>0.43067076216903344</v>
          </cell>
          <cell r="G76">
            <v>152.05163493975905</v>
          </cell>
          <cell r="H76">
            <v>7.5208675213682866E-2</v>
          </cell>
          <cell r="I76">
            <v>526.9050737931035</v>
          </cell>
          <cell r="J76">
            <v>0.26062089091674134</v>
          </cell>
          <cell r="K76">
            <v>962.52431820098388</v>
          </cell>
          <cell r="L76">
            <v>0.4760894472560549</v>
          </cell>
          <cell r="M76">
            <v>7281.9196269841268</v>
          </cell>
          <cell r="N76">
            <v>3.6018259742814953</v>
          </cell>
          <cell r="O76">
            <v>9266.0026990099013</v>
          </cell>
          <cell r="P76">
            <v>4.5832048290374585</v>
          </cell>
          <cell r="Q76">
            <v>12242.901194426011</v>
          </cell>
          <cell r="R76">
            <v>6.0556558959040085</v>
          </cell>
          <cell r="S76">
            <v>14693.628500331786</v>
          </cell>
          <cell r="T76">
            <v>7.2678490700201239</v>
          </cell>
        </row>
        <row r="77">
          <cell r="B77" t="str">
            <v>ECU</v>
          </cell>
          <cell r="C77" t="str">
            <v>Ecuador</v>
          </cell>
          <cell r="D77">
            <v>282705</v>
          </cell>
          <cell r="E77">
            <v>189.62</v>
          </cell>
          <cell r="F77">
            <v>0.67073451123963146</v>
          </cell>
          <cell r="G77">
            <v>976.39123446321526</v>
          </cell>
          <cell r="H77">
            <v>0.34537458993056908</v>
          </cell>
          <cell r="I77">
            <v>1879.4331662870159</v>
          </cell>
          <cell r="J77">
            <v>0.66480365267222574</v>
          </cell>
          <cell r="K77">
            <v>3109.3244417102428</v>
          </cell>
          <cell r="L77">
            <v>1.0998477005041449</v>
          </cell>
          <cell r="M77">
            <v>5885.6752938279706</v>
          </cell>
          <cell r="N77">
            <v>2.0819141132374632</v>
          </cell>
          <cell r="O77">
            <v>7625.7417035573126</v>
          </cell>
          <cell r="P77">
            <v>2.6974201742301385</v>
          </cell>
          <cell r="Q77">
            <v>10010.14819123308</v>
          </cell>
          <cell r="R77">
            <v>3.5408458255896003</v>
          </cell>
          <cell r="S77">
            <v>11190.566258040482</v>
          </cell>
          <cell r="T77">
            <v>3.9583899322758644</v>
          </cell>
        </row>
        <row r="78">
          <cell r="B78" t="str">
            <v>GTM</v>
          </cell>
          <cell r="C78" t="str">
            <v>Guatemala</v>
          </cell>
          <cell r="D78">
            <v>172912</v>
          </cell>
          <cell r="E78">
            <v>57.41</v>
          </cell>
          <cell r="F78">
            <v>0.33201859905616726</v>
          </cell>
          <cell r="G78">
            <v>351.2220730434783</v>
          </cell>
          <cell r="H78">
            <v>0.20312186143441655</v>
          </cell>
          <cell r="I78">
            <v>673.24062180094791</v>
          </cell>
          <cell r="J78">
            <v>0.38935448193355454</v>
          </cell>
          <cell r="K78">
            <v>1019.5241520120725</v>
          </cell>
          <cell r="L78">
            <v>0.58962024151711423</v>
          </cell>
          <cell r="M78">
            <v>1276.8742338952438</v>
          </cell>
          <cell r="N78">
            <v>0.73845322123117185</v>
          </cell>
          <cell r="O78">
            <v>1458.749671884407</v>
          </cell>
          <cell r="P78">
            <v>0.84363703611340279</v>
          </cell>
          <cell r="Q78">
            <v>1638.9780495583905</v>
          </cell>
          <cell r="R78">
            <v>0.94786830847968362</v>
          </cell>
          <cell r="S78">
            <v>1709.2946013248284</v>
          </cell>
          <cell r="T78">
            <v>0.9885343997668341</v>
          </cell>
        </row>
        <row r="79">
          <cell r="B79" t="str">
            <v>GUF</v>
          </cell>
          <cell r="C79" t="str">
            <v>French Guiana</v>
          </cell>
          <cell r="D79">
            <v>16800.400000000001</v>
          </cell>
          <cell r="E79">
            <v>58.4</v>
          </cell>
          <cell r="F79">
            <v>3.476107711721149</v>
          </cell>
          <cell r="G79">
            <v>470.27246456692922</v>
          </cell>
          <cell r="H79">
            <v>2.7991742135123521</v>
          </cell>
          <cell r="I79">
            <v>819.61484967225056</v>
          </cell>
          <cell r="J79">
            <v>4.8785436636761652</v>
          </cell>
          <cell r="K79">
            <v>1033.2465533230293</v>
          </cell>
          <cell r="L79">
            <v>6.1501306714306159</v>
          </cell>
          <cell r="M79">
            <v>1101.8960256127179</v>
          </cell>
          <cell r="N79">
            <v>6.558748753676805</v>
          </cell>
          <cell r="O79">
            <v>1216.3118127621992</v>
          </cell>
          <cell r="P79">
            <v>7.2397788907537866</v>
          </cell>
          <cell r="Q79">
            <v>1362.1713953526501</v>
          </cell>
          <cell r="R79">
            <v>8.1079700206700434</v>
          </cell>
          <cell r="S79">
            <v>1362.643118598007</v>
          </cell>
          <cell r="T79">
            <v>8.1107778302778915</v>
          </cell>
        </row>
        <row r="80">
          <cell r="B80" t="str">
            <v>GUY</v>
          </cell>
          <cell r="C80" t="str">
            <v>Guyana</v>
          </cell>
          <cell r="D80">
            <v>8076.05</v>
          </cell>
          <cell r="E80">
            <v>33.75</v>
          </cell>
          <cell r="F80">
            <v>4.1790231610750306</v>
          </cell>
          <cell r="G80">
            <v>308.82735348288077</v>
          </cell>
          <cell r="H80">
            <v>3.823990112528783</v>
          </cell>
          <cell r="I80">
            <v>552.92098513582778</v>
          </cell>
          <cell r="J80">
            <v>6.8464284537097688</v>
          </cell>
          <cell r="K80">
            <v>662.07808450704226</v>
          </cell>
          <cell r="L80">
            <v>8.1980434062077645</v>
          </cell>
          <cell r="M80">
            <v>735.92760563380284</v>
          </cell>
          <cell r="N80">
            <v>9.11246965575749</v>
          </cell>
          <cell r="O80">
            <v>859.0101408450704</v>
          </cell>
          <cell r="P80">
            <v>10.636513405007033</v>
          </cell>
          <cell r="Q80">
            <v>881.91039999999998</v>
          </cell>
          <cell r="R80">
            <v>10.920071074349465</v>
          </cell>
          <cell r="S80">
            <v>902.06560000000002</v>
          </cell>
          <cell r="T80">
            <v>11.169638622841612</v>
          </cell>
        </row>
        <row r="81">
          <cell r="B81" t="str">
            <v>HND</v>
          </cell>
          <cell r="C81" t="str">
            <v>Honduras</v>
          </cell>
          <cell r="D81">
            <v>77974.8</v>
          </cell>
          <cell r="E81">
            <v>104.84</v>
          </cell>
          <cell r="F81">
            <v>1.344536952964291</v>
          </cell>
          <cell r="G81">
            <v>704.98811553444182</v>
          </cell>
          <cell r="H81">
            <v>0.90412301863479205</v>
          </cell>
          <cell r="I81">
            <v>998.5642976153847</v>
          </cell>
          <cell r="J81">
            <v>1.2806243781521527</v>
          </cell>
          <cell r="K81">
            <v>1228.5314565677966</v>
          </cell>
          <cell r="L81">
            <v>1.5755493525700566</v>
          </cell>
          <cell r="M81">
            <v>1765.8725560057198</v>
          </cell>
          <cell r="N81">
            <v>2.2646708372521891</v>
          </cell>
          <cell r="O81">
            <v>2169.4240568912969</v>
          </cell>
          <cell r="P81">
            <v>2.7822117618657525</v>
          </cell>
          <cell r="Q81">
            <v>2776.1779478496446</v>
          </cell>
          <cell r="R81">
            <v>3.5603527650595379</v>
          </cell>
          <cell r="S81">
            <v>3158.5667878145696</v>
          </cell>
          <cell r="T81">
            <v>4.0507533046760873</v>
          </cell>
        </row>
        <row r="82">
          <cell r="B82" t="str">
            <v>HTI</v>
          </cell>
          <cell r="C82" t="str">
            <v>Haiti</v>
          </cell>
          <cell r="D82">
            <v>28268.6</v>
          </cell>
          <cell r="E82">
            <v>27.94</v>
          </cell>
          <cell r="F82">
            <v>0.98837579505175366</v>
          </cell>
          <cell r="G82">
            <v>202.98927422319474</v>
          </cell>
          <cell r="H82">
            <v>0.71807331888807635</v>
          </cell>
          <cell r="I82">
            <v>411.18306897009967</v>
          </cell>
          <cell r="J82">
            <v>1.4545575973698721</v>
          </cell>
          <cell r="K82">
            <v>478.54002498338872</v>
          </cell>
          <cell r="L82">
            <v>1.6928324182428161</v>
          </cell>
          <cell r="M82">
            <v>557.62987926727726</v>
          </cell>
          <cell r="N82">
            <v>1.9726122951517842</v>
          </cell>
          <cell r="O82">
            <v>611.71804329725228</v>
          </cell>
          <cell r="P82">
            <v>2.1639488453522717</v>
          </cell>
          <cell r="Q82">
            <v>704.97806237603277</v>
          </cell>
          <cell r="R82">
            <v>2.4938555937543168</v>
          </cell>
          <cell r="S82">
            <v>706.25417607093505</v>
          </cell>
          <cell r="T82">
            <v>2.498369838162962</v>
          </cell>
        </row>
        <row r="83">
          <cell r="B83" t="str">
            <v>JAM</v>
          </cell>
          <cell r="C83" t="str">
            <v>Jamaica</v>
          </cell>
          <cell r="D83">
            <v>70711.399999999994</v>
          </cell>
          <cell r="E83">
            <v>9.7799999999999994</v>
          </cell>
          <cell r="F83">
            <v>0.13830867441459227</v>
          </cell>
          <cell r="G83">
            <v>29.618344227129334</v>
          </cell>
          <cell r="H83">
            <v>4.1886236486803174E-2</v>
          </cell>
          <cell r="I83">
            <v>66.870722315035806</v>
          </cell>
          <cell r="J83">
            <v>9.4568516978925335E-2</v>
          </cell>
          <cell r="K83">
            <v>90.007364418145968</v>
          </cell>
          <cell r="L83">
            <v>0.12728833599411973</v>
          </cell>
          <cell r="M83">
            <v>658.68414362567808</v>
          </cell>
          <cell r="N83">
            <v>0.93151053949671225</v>
          </cell>
          <cell r="O83">
            <v>940.54114889267464</v>
          </cell>
          <cell r="P83">
            <v>1.3301124696904243</v>
          </cell>
          <cell r="Q83">
            <v>1686.8815620019125</v>
          </cell>
          <cell r="R83">
            <v>2.3855864287822226</v>
          </cell>
          <cell r="S83">
            <v>2242.9729629439253</v>
          </cell>
          <cell r="T83">
            <v>3.172010401355263</v>
          </cell>
        </row>
        <row r="84">
          <cell r="B84" t="str">
            <v>MEX</v>
          </cell>
          <cell r="C84" t="str">
            <v>Mexico</v>
          </cell>
          <cell r="D84">
            <v>4513850</v>
          </cell>
          <cell r="E84">
            <v>566.49</v>
          </cell>
          <cell r="F84">
            <v>0.12550040431117562</v>
          </cell>
          <cell r="G84">
            <v>2933.2751609003212</v>
          </cell>
          <cell r="H84">
            <v>6.4983886502660057E-2</v>
          </cell>
          <cell r="I84">
            <v>5644.1761574507964</v>
          </cell>
          <cell r="J84">
            <v>0.1250412875361564</v>
          </cell>
          <cell r="K84">
            <v>8180.7148308993083</v>
          </cell>
          <cell r="L84">
            <v>0.18123585920886401</v>
          </cell>
          <cell r="M84">
            <v>13201.63915547025</v>
          </cell>
          <cell r="N84">
            <v>0.29246960256699378</v>
          </cell>
          <cell r="O84">
            <v>18114.258580678248</v>
          </cell>
          <cell r="P84">
            <v>0.40130395517525502</v>
          </cell>
          <cell r="Q84">
            <v>22166.261247515868</v>
          </cell>
          <cell r="R84">
            <v>0.49107217225906635</v>
          </cell>
          <cell r="S84">
            <v>23115.7594605011</v>
          </cell>
          <cell r="T84">
            <v>0.51210739081939149</v>
          </cell>
        </row>
        <row r="85">
          <cell r="B85" t="str">
            <v>NIC</v>
          </cell>
          <cell r="C85" t="str">
            <v>Nicaragua</v>
          </cell>
          <cell r="D85">
            <v>35973.800000000003</v>
          </cell>
          <cell r="E85">
            <v>33.28</v>
          </cell>
          <cell r="F85">
            <v>0.92511772456621211</v>
          </cell>
          <cell r="G85">
            <v>248.37131282608695</v>
          </cell>
          <cell r="H85">
            <v>0.69042278776800592</v>
          </cell>
          <cell r="I85">
            <v>403.36404488778049</v>
          </cell>
          <cell r="J85">
            <v>1.1212717168822324</v>
          </cell>
          <cell r="K85">
            <v>476.00973700450987</v>
          </cell>
          <cell r="L85">
            <v>1.3232122739452319</v>
          </cell>
          <cell r="M85">
            <v>553.11762221969525</v>
          </cell>
          <cell r="N85">
            <v>1.5375568391987924</v>
          </cell>
          <cell r="O85">
            <v>584.41677730270646</v>
          </cell>
          <cell r="P85">
            <v>1.6245622572614138</v>
          </cell>
          <cell r="Q85">
            <v>647.01508746872867</v>
          </cell>
          <cell r="R85">
            <v>1.7985730933866553</v>
          </cell>
          <cell r="S85">
            <v>709.61339763475098</v>
          </cell>
          <cell r="T85">
            <v>1.9725839295118972</v>
          </cell>
        </row>
        <row r="86">
          <cell r="B86" t="str">
            <v>PAN</v>
          </cell>
          <cell r="C86" t="str">
            <v>Panama</v>
          </cell>
          <cell r="D86">
            <v>124687</v>
          </cell>
          <cell r="E86">
            <v>21.85</v>
          </cell>
          <cell r="F86">
            <v>0.17523879795006697</v>
          </cell>
          <cell r="G86">
            <v>123.26136690355331</v>
          </cell>
          <cell r="H86">
            <v>9.8856630525678946E-2</v>
          </cell>
          <cell r="I86">
            <v>229.96642203389831</v>
          </cell>
          <cell r="J86">
            <v>0.1844349627739045</v>
          </cell>
          <cell r="K86">
            <v>326.03172045342529</v>
          </cell>
          <cell r="L86">
            <v>0.26148012258970482</v>
          </cell>
          <cell r="M86">
            <v>449.11875797839821</v>
          </cell>
          <cell r="N86">
            <v>0.36019693951927484</v>
          </cell>
          <cell r="O86">
            <v>494.75920942687549</v>
          </cell>
          <cell r="P86">
            <v>0.39680095713817437</v>
          </cell>
          <cell r="Q86">
            <v>566.73282912907882</v>
          </cell>
          <cell r="R86">
            <v>0.45452439238178705</v>
          </cell>
          <cell r="S86">
            <v>608.73005967259428</v>
          </cell>
          <cell r="T86">
            <v>0.48820651685628352</v>
          </cell>
        </row>
        <row r="87">
          <cell r="B87" t="str">
            <v>PER</v>
          </cell>
          <cell r="C87" t="str">
            <v>Peru</v>
          </cell>
          <cell r="D87">
            <v>692345</v>
          </cell>
          <cell r="E87">
            <v>301.27</v>
          </cell>
          <cell r="F87">
            <v>0.4351443283334176</v>
          </cell>
          <cell r="G87">
            <v>2079.090909090909</v>
          </cell>
          <cell r="H87">
            <v>0.30029694864423212</v>
          </cell>
          <cell r="I87">
            <v>3788.4619035846722</v>
          </cell>
          <cell r="J87">
            <v>0.54719278735091204</v>
          </cell>
          <cell r="K87">
            <v>5410.6582154795578</v>
          </cell>
          <cell r="L87">
            <v>0.7814974059868357</v>
          </cell>
          <cell r="M87">
            <v>9202.6451063753575</v>
          </cell>
          <cell r="N87">
            <v>1.3291993307347287</v>
          </cell>
          <cell r="O87">
            <v>12108.38618581907</v>
          </cell>
          <cell r="P87">
            <v>1.7488948697281081</v>
          </cell>
          <cell r="Q87">
            <v>15940.718109820486</v>
          </cell>
          <cell r="R87">
            <v>2.3024240963422118</v>
          </cell>
          <cell r="S87">
            <v>18228.96088825215</v>
          </cell>
          <cell r="T87">
            <v>2.6329302426177916</v>
          </cell>
        </row>
        <row r="88">
          <cell r="B88" t="str">
            <v>PRI</v>
          </cell>
          <cell r="C88" t="str">
            <v>Puerto Rico</v>
          </cell>
          <cell r="D88">
            <v>259030</v>
          </cell>
          <cell r="E88">
            <v>7.98</v>
          </cell>
          <cell r="F88">
            <v>3.0807242404354711E-2</v>
          </cell>
          <cell r="G88" t="str">
            <v>---</v>
          </cell>
          <cell r="H88" t="str">
            <v>---</v>
          </cell>
          <cell r="I88" t="str">
            <v>---</v>
          </cell>
          <cell r="J88" t="str">
            <v>---</v>
          </cell>
          <cell r="K88">
            <v>1.397040127620784</v>
          </cell>
          <cell r="L88">
            <v>5.3933526140631744E-4</v>
          </cell>
          <cell r="M88">
            <v>55.443977272727288</v>
          </cell>
          <cell r="N88">
            <v>2.1404461750657178E-2</v>
          </cell>
          <cell r="O88">
            <v>1761.461011904762</v>
          </cell>
          <cell r="P88">
            <v>0.68002200976904681</v>
          </cell>
          <cell r="Q88">
            <v>2725.194537536292</v>
          </cell>
          <cell r="R88">
            <v>1.0520768009637078</v>
          </cell>
          <cell r="S88">
            <v>3646.3139161504428</v>
          </cell>
          <cell r="T88">
            <v>1.407680159113015</v>
          </cell>
        </row>
        <row r="89">
          <cell r="B89" t="str">
            <v>PRY</v>
          </cell>
          <cell r="C89" t="str">
            <v>Paraguay</v>
          </cell>
          <cell r="D89">
            <v>92568.6</v>
          </cell>
          <cell r="E89">
            <v>79.06</v>
          </cell>
          <cell r="F89">
            <v>0.85406930643868439</v>
          </cell>
          <cell r="G89">
            <v>354.51826228523771</v>
          </cell>
          <cell r="H89">
            <v>0.38297896077637311</v>
          </cell>
          <cell r="I89">
            <v>1077.9471999999998</v>
          </cell>
          <cell r="J89">
            <v>1.1644847172799413</v>
          </cell>
          <cell r="K89">
            <v>1675.3677512953368</v>
          </cell>
          <cell r="L89">
            <v>1.8098661439141746</v>
          </cell>
          <cell r="M89">
            <v>2498.8746725860155</v>
          </cell>
          <cell r="N89">
            <v>2.6994841367224041</v>
          </cell>
          <cell r="O89">
            <v>3745.4874341279797</v>
          </cell>
          <cell r="P89">
            <v>4.0461748736914886</v>
          </cell>
          <cell r="Q89">
            <v>4367.6516771266797</v>
          </cell>
          <cell r="R89">
            <v>4.7182864136723248</v>
          </cell>
          <cell r="S89">
            <v>4561.8377380789962</v>
          </cell>
          <cell r="T89">
            <v>4.9280617164772886</v>
          </cell>
        </row>
        <row r="90">
          <cell r="B90" t="str">
            <v>SLV</v>
          </cell>
          <cell r="C90" t="str">
            <v>El Salvador</v>
          </cell>
          <cell r="D90">
            <v>71580.5</v>
          </cell>
          <cell r="E90">
            <v>10.7</v>
          </cell>
          <cell r="F90">
            <v>0.14948205167608494</v>
          </cell>
          <cell r="G90">
            <v>62.236634700544464</v>
          </cell>
          <cell r="H90">
            <v>8.694635368647112E-2</v>
          </cell>
          <cell r="I90">
            <v>127.58893963636363</v>
          </cell>
          <cell r="J90">
            <v>0.17824538755158686</v>
          </cell>
          <cell r="K90">
            <v>213.38852699619773</v>
          </cell>
          <cell r="L90">
            <v>0.29810985812644186</v>
          </cell>
          <cell r="M90">
            <v>367.54688905362218</v>
          </cell>
          <cell r="N90">
            <v>0.51347348656913849</v>
          </cell>
          <cell r="O90">
            <v>433.74218009588066</v>
          </cell>
          <cell r="P90">
            <v>0.60595019606719791</v>
          </cell>
          <cell r="Q90">
            <v>482.19481143503884</v>
          </cell>
          <cell r="R90">
            <v>0.67363990393338802</v>
          </cell>
          <cell r="S90">
            <v>487.48665065665449</v>
          </cell>
          <cell r="T90">
            <v>0.68103275425102439</v>
          </cell>
        </row>
        <row r="91">
          <cell r="B91" t="str">
            <v>SUR</v>
          </cell>
          <cell r="C91" t="str">
            <v>Suriname</v>
          </cell>
          <cell r="D91">
            <v>9620.16</v>
          </cell>
          <cell r="E91">
            <v>52.8</v>
          </cell>
          <cell r="F91">
            <v>5.48847420417124</v>
          </cell>
          <cell r="G91">
            <v>277.38815010432194</v>
          </cell>
          <cell r="H91">
            <v>2.8834047469514221</v>
          </cell>
          <cell r="I91">
            <v>603.59589830508469</v>
          </cell>
          <cell r="J91">
            <v>6.2742812833163351</v>
          </cell>
          <cell r="K91">
            <v>753.03332203389823</v>
          </cell>
          <cell r="L91">
            <v>7.8276590205765624</v>
          </cell>
          <cell r="M91">
            <v>3121.3690112063282</v>
          </cell>
          <cell r="N91">
            <v>32.446123673684511</v>
          </cell>
          <cell r="O91">
            <v>3736.4380883322347</v>
          </cell>
          <cell r="P91">
            <v>38.839666786542374</v>
          </cell>
          <cell r="Q91">
            <v>4885.8645958731759</v>
          </cell>
          <cell r="R91">
            <v>50.787768559703537</v>
          </cell>
          <cell r="S91">
            <v>5531.1743999999999</v>
          </cell>
          <cell r="T91">
            <v>57.495659115856704</v>
          </cell>
        </row>
        <row r="92">
          <cell r="B92" t="str">
            <v>TTO</v>
          </cell>
          <cell r="C92" t="str">
            <v xml:space="preserve">Trinidad and Tobago </v>
          </cell>
          <cell r="D92">
            <v>68647.899999999994</v>
          </cell>
          <cell r="E92">
            <v>0.39</v>
          </cell>
          <cell r="F92">
            <v>5.6811643182092982E-3</v>
          </cell>
          <cell r="G92" t="str">
            <v>---</v>
          </cell>
          <cell r="H92" t="str">
            <v>---</v>
          </cell>
          <cell r="I92" t="str">
            <v>---</v>
          </cell>
          <cell r="J92" t="str">
            <v>---</v>
          </cell>
          <cell r="K92" t="str">
            <v>---</v>
          </cell>
          <cell r="L92" t="str">
            <v>---</v>
          </cell>
          <cell r="M92" t="str">
            <v>---</v>
          </cell>
          <cell r="N92" t="str">
            <v>---</v>
          </cell>
          <cell r="O92">
            <v>18.291009963768115</v>
          </cell>
          <cell r="P92">
            <v>2.6644675166710294E-2</v>
          </cell>
          <cell r="Q92">
            <v>74.696243734410686</v>
          </cell>
          <cell r="R92">
            <v>0.1088106755405638</v>
          </cell>
          <cell r="S92">
            <v>280.06116611829219</v>
          </cell>
          <cell r="T92">
            <v>0.40796756509418675</v>
          </cell>
        </row>
        <row r="93">
          <cell r="B93" t="str">
            <v>URY</v>
          </cell>
          <cell r="C93" t="str">
            <v>Uruguay</v>
          </cell>
          <cell r="D93">
            <v>116460</v>
          </cell>
          <cell r="E93">
            <v>23.6</v>
          </cell>
          <cell r="F93">
            <v>0.20264468487034176</v>
          </cell>
          <cell r="G93">
            <v>48.367709629629637</v>
          </cell>
          <cell r="H93">
            <v>4.1531607100832597E-2</v>
          </cell>
          <cell r="I93">
            <v>393.14547874601487</v>
          </cell>
          <cell r="J93">
            <v>0.33757983749443143</v>
          </cell>
          <cell r="K93">
            <v>642.23358717683561</v>
          </cell>
          <cell r="L93">
            <v>0.55146280884152121</v>
          </cell>
          <cell r="M93">
            <v>1080.2707479320854</v>
          </cell>
          <cell r="N93">
            <v>0.92758951393790612</v>
          </cell>
          <cell r="O93">
            <v>1352.4148088811492</v>
          </cell>
          <cell r="P93">
            <v>1.1612697998292538</v>
          </cell>
          <cell r="Q93">
            <v>1797.8310604338244</v>
          </cell>
          <cell r="R93">
            <v>1.5437326639479858</v>
          </cell>
          <cell r="S93">
            <v>1876.6873140533346</v>
          </cell>
          <cell r="T93">
            <v>1.6114436837140089</v>
          </cell>
        </row>
        <row r="94">
          <cell r="B94" t="str">
            <v>VEN</v>
          </cell>
          <cell r="C94" t="str">
            <v>Venezuela</v>
          </cell>
          <cell r="D94">
            <v>1154530</v>
          </cell>
          <cell r="E94">
            <v>159.69999999999999</v>
          </cell>
          <cell r="F94">
            <v>0.13832468623595748</v>
          </cell>
          <cell r="G94">
            <v>634.25827278334611</v>
          </cell>
          <cell r="H94">
            <v>5.4936491280724288E-2</v>
          </cell>
          <cell r="I94">
            <v>1836.3254407294833</v>
          </cell>
          <cell r="J94">
            <v>0.15905393889543651</v>
          </cell>
          <cell r="K94">
            <v>3454.9141801208129</v>
          </cell>
          <cell r="L94">
            <v>0.29924854097518583</v>
          </cell>
          <cell r="M94">
            <v>4835.768515843949</v>
          </cell>
          <cell r="N94">
            <v>0.41885169859977206</v>
          </cell>
          <cell r="O94">
            <v>6224.9611068124477</v>
          </cell>
          <cell r="P94">
            <v>0.53917707697612427</v>
          </cell>
          <cell r="Q94">
            <v>8109.0144350064347</v>
          </cell>
          <cell r="R94">
            <v>0.7023649827207985</v>
          </cell>
          <cell r="S94">
            <v>9248.1848871728871</v>
          </cell>
          <cell r="T94">
            <v>0.80103461037590085</v>
          </cell>
        </row>
        <row r="95">
          <cell r="B95" t="str">
            <v>AFG</v>
          </cell>
          <cell r="C95" t="str">
            <v>Afghanistan</v>
          </cell>
          <cell r="D95">
            <v>60187.9</v>
          </cell>
          <cell r="E95">
            <v>74.52</v>
          </cell>
          <cell r="F95">
            <v>1.2381226126846094</v>
          </cell>
          <cell r="G95">
            <v>585.16994191406241</v>
          </cell>
          <cell r="H95">
            <v>0.97223850959090186</v>
          </cell>
          <cell r="I95">
            <v>1045.4423999999999</v>
          </cell>
          <cell r="J95">
            <v>1.7369644064670804</v>
          </cell>
          <cell r="K95">
            <v>1304.8361912287633</v>
          </cell>
          <cell r="L95">
            <v>2.1679377270660103</v>
          </cell>
          <cell r="M95">
            <v>1662.1780632608643</v>
          </cell>
          <cell r="N95">
            <v>2.7616482104556965</v>
          </cell>
          <cell r="O95">
            <v>1749.6455438995597</v>
          </cell>
          <cell r="P95">
            <v>2.9069722384392205</v>
          </cell>
          <cell r="Q95">
            <v>1924.580505176951</v>
          </cell>
          <cell r="R95">
            <v>3.1976202944062693</v>
          </cell>
          <cell r="S95">
            <v>2099.515466454342</v>
          </cell>
          <cell r="T95">
            <v>3.4882683503733176</v>
          </cell>
        </row>
        <row r="96">
          <cell r="B96" t="str">
            <v>AUS</v>
          </cell>
          <cell r="C96" t="str">
            <v>Australia</v>
          </cell>
          <cell r="D96">
            <v>6616530</v>
          </cell>
          <cell r="E96">
            <v>3376.6</v>
          </cell>
          <cell r="F96">
            <v>0.51032792113086467</v>
          </cell>
          <cell r="G96">
            <v>16486.202613212874</v>
          </cell>
          <cell r="H96">
            <v>0.24916689886107785</v>
          </cell>
          <cell r="I96">
            <v>32310.376895674301</v>
          </cell>
          <cell r="J96">
            <v>0.48832812509992851</v>
          </cell>
          <cell r="K96">
            <v>50126.513350125941</v>
          </cell>
          <cell r="L96">
            <v>0.75759519491524929</v>
          </cell>
          <cell r="M96">
            <v>83037.708305084743</v>
          </cell>
          <cell r="N96">
            <v>1.255003881265327</v>
          </cell>
          <cell r="O96">
            <v>102629.99288135594</v>
          </cell>
          <cell r="P96">
            <v>1.5511150539838245</v>
          </cell>
          <cell r="Q96">
            <v>118198.81329291045</v>
          </cell>
          <cell r="R96">
            <v>1.786416948051478</v>
          </cell>
          <cell r="S96">
            <v>131400.38878264924</v>
          </cell>
          <cell r="T96">
            <v>1.9859411017957938</v>
          </cell>
        </row>
        <row r="97">
          <cell r="B97" t="str">
            <v>BGD</v>
          </cell>
          <cell r="C97" t="str">
            <v>Bangladesh</v>
          </cell>
          <cell r="D97">
            <v>381432</v>
          </cell>
          <cell r="E97">
            <v>2343.16</v>
          </cell>
          <cell r="F97">
            <v>6.1430608863440925</v>
          </cell>
          <cell r="G97">
            <v>13564.153125707815</v>
          </cell>
          <cell r="H97">
            <v>3.5561130491693973</v>
          </cell>
          <cell r="I97">
            <v>21392.143763473054</v>
          </cell>
          <cell r="J97">
            <v>5.6083767915311391</v>
          </cell>
          <cell r="K97">
            <v>26924.613357271097</v>
          </cell>
          <cell r="L97">
            <v>7.0588239469344725</v>
          </cell>
          <cell r="M97">
            <v>37213.633691021838</v>
          </cell>
          <cell r="N97">
            <v>9.7562956676476649</v>
          </cell>
          <cell r="O97">
            <v>45701.619110444779</v>
          </cell>
          <cell r="P97">
            <v>11.981590194436958</v>
          </cell>
          <cell r="Q97">
            <v>54302.58450352338</v>
          </cell>
          <cell r="R97">
            <v>14.236504672791842</v>
          </cell>
          <cell r="S97">
            <v>55641.722001006681</v>
          </cell>
          <cell r="T97">
            <v>14.587586254170255</v>
          </cell>
        </row>
        <row r="98">
          <cell r="B98" t="str">
            <v>BRN</v>
          </cell>
          <cell r="C98" t="str">
            <v>Brunei</v>
          </cell>
          <cell r="D98">
            <v>71236.5</v>
          </cell>
          <cell r="E98">
            <v>26.12</v>
          </cell>
          <cell r="F98">
            <v>0.36666596477929153</v>
          </cell>
          <cell r="G98">
            <v>167.73347627461141</v>
          </cell>
          <cell r="H98">
            <v>0.23546001877494177</v>
          </cell>
          <cell r="I98">
            <v>241.44411197440587</v>
          </cell>
          <cell r="J98">
            <v>0.33893314799913787</v>
          </cell>
          <cell r="K98">
            <v>385.12516010737147</v>
          </cell>
          <cell r="L98">
            <v>0.54062897546534638</v>
          </cell>
          <cell r="M98">
            <v>523.838904199475</v>
          </cell>
          <cell r="N98">
            <v>0.73535182694191181</v>
          </cell>
          <cell r="O98">
            <v>631.41238548483045</v>
          </cell>
          <cell r="P98">
            <v>0.88636076377254702</v>
          </cell>
          <cell r="Q98">
            <v>690.76801903628791</v>
          </cell>
          <cell r="R98">
            <v>0.96968270344035423</v>
          </cell>
          <cell r="S98">
            <v>750.12365258774537</v>
          </cell>
          <cell r="T98">
            <v>1.0530046431081614</v>
          </cell>
        </row>
        <row r="99">
          <cell r="B99" t="str">
            <v>BTN</v>
          </cell>
          <cell r="C99" t="str">
            <v>Bhutan</v>
          </cell>
          <cell r="D99">
            <v>11083.7</v>
          </cell>
          <cell r="E99">
            <v>45.54</v>
          </cell>
          <cell r="F99">
            <v>4.1087362523345092</v>
          </cell>
          <cell r="G99">
            <v>474.20241399046103</v>
          </cell>
          <cell r="H99">
            <v>4.2783764806920166</v>
          </cell>
          <cell r="I99">
            <v>727.65691932290395</v>
          </cell>
          <cell r="J99">
            <v>6.5651083963198564</v>
          </cell>
          <cell r="K99">
            <v>744.17494839892447</v>
          </cell>
          <cell r="L99">
            <v>6.7141383148129634</v>
          </cell>
          <cell r="M99">
            <v>793.72903562698605</v>
          </cell>
          <cell r="N99">
            <v>7.1612280702922844</v>
          </cell>
          <cell r="O99">
            <v>876.31918100708879</v>
          </cell>
          <cell r="P99">
            <v>7.9063776627578228</v>
          </cell>
          <cell r="Q99">
            <v>978.0423684960798</v>
          </cell>
          <cell r="R99">
            <v>8.8241504957377028</v>
          </cell>
          <cell r="S99">
            <v>1016.78201318603</v>
          </cell>
          <cell r="T99">
            <v>9.1736695614824466</v>
          </cell>
        </row>
        <row r="100">
          <cell r="B100" t="str">
            <v>CHN</v>
          </cell>
          <cell r="C100" t="str">
            <v>China</v>
          </cell>
          <cell r="D100">
            <v>31726100</v>
          </cell>
          <cell r="E100">
            <v>13732.71</v>
          </cell>
          <cell r="F100">
            <v>0.43285213121058053</v>
          </cell>
          <cell r="G100">
            <v>45820.754034501944</v>
          </cell>
          <cell r="H100">
            <v>0.1444260531061238</v>
          </cell>
          <cell r="I100">
            <v>89384.236567164175</v>
          </cell>
          <cell r="J100">
            <v>0.28173723390887684</v>
          </cell>
          <cell r="K100">
            <v>163823.089914638</v>
          </cell>
          <cell r="L100">
            <v>0.51636693421075397</v>
          </cell>
          <cell r="M100">
            <v>300313.54273648647</v>
          </cell>
          <cell r="N100">
            <v>0.94658197111049414</v>
          </cell>
          <cell r="O100">
            <v>415188.87632978725</v>
          </cell>
          <cell r="P100">
            <v>1.3086666067678892</v>
          </cell>
          <cell r="Q100">
            <v>516509.0904553695</v>
          </cell>
          <cell r="R100">
            <v>1.6280257909272475</v>
          </cell>
          <cell r="S100">
            <v>581146.99389996799</v>
          </cell>
          <cell r="T100">
            <v>1.8317631032492743</v>
          </cell>
        </row>
        <row r="101">
          <cell r="B101" t="str">
            <v>IDN</v>
          </cell>
          <cell r="C101" t="str">
            <v>Indonesia</v>
          </cell>
          <cell r="D101">
            <v>2827830</v>
          </cell>
          <cell r="E101">
            <v>2086.88</v>
          </cell>
          <cell r="F101">
            <v>0.7379792986141317</v>
          </cell>
          <cell r="G101">
            <v>12141.308920657613</v>
          </cell>
          <cell r="H101">
            <v>0.42935073610003477</v>
          </cell>
          <cell r="I101">
            <v>25501.177851212222</v>
          </cell>
          <cell r="J101">
            <v>0.90179317183890917</v>
          </cell>
          <cell r="K101">
            <v>29733.919966788442</v>
          </cell>
          <cell r="L101">
            <v>1.0514748045953415</v>
          </cell>
          <cell r="M101">
            <v>41280.98573207861</v>
          </cell>
          <cell r="N101">
            <v>1.4598114360509158</v>
          </cell>
          <cell r="O101">
            <v>45685.132658986637</v>
          </cell>
          <cell r="P101">
            <v>1.6155544236742179</v>
          </cell>
          <cell r="Q101">
            <v>50290.956185660223</v>
          </cell>
          <cell r="R101">
            <v>1.7784292615065342</v>
          </cell>
          <cell r="S101">
            <v>54896.779712333817</v>
          </cell>
          <cell r="T101">
            <v>1.9413040993388506</v>
          </cell>
        </row>
        <row r="102">
          <cell r="B102" t="str">
            <v>IND</v>
          </cell>
          <cell r="C102" t="str">
            <v>India</v>
          </cell>
          <cell r="D102">
            <v>5769370</v>
          </cell>
          <cell r="E102">
            <v>6230.81</v>
          </cell>
          <cell r="F102">
            <v>1.0799810031251245</v>
          </cell>
          <cell r="G102">
            <v>29529.511403169694</v>
          </cell>
          <cell r="H102">
            <v>0.51183251209698277</v>
          </cell>
          <cell r="I102">
            <v>42128.312977099238</v>
          </cell>
          <cell r="J102">
            <v>0.73020646928692801</v>
          </cell>
          <cell r="K102">
            <v>53122.975609756097</v>
          </cell>
          <cell r="L102">
            <v>0.92077602250776258</v>
          </cell>
          <cell r="M102">
            <v>66025.569827689003</v>
          </cell>
          <cell r="N102">
            <v>1.1444155917836609</v>
          </cell>
          <cell r="O102">
            <v>70280.750912234682</v>
          </cell>
          <cell r="P102">
            <v>1.2181702839692146</v>
          </cell>
          <cell r="Q102">
            <v>78791.113081326024</v>
          </cell>
          <cell r="R102">
            <v>1.3656796683403218</v>
          </cell>
          <cell r="S102">
            <v>85430.19830315985</v>
          </cell>
          <cell r="T102">
            <v>1.4807543683826803</v>
          </cell>
        </row>
        <row r="103">
          <cell r="B103" t="str">
            <v>IRN</v>
          </cell>
          <cell r="C103" t="str">
            <v>Iran</v>
          </cell>
          <cell r="D103">
            <v>2067640</v>
          </cell>
          <cell r="E103">
            <v>495.34</v>
          </cell>
          <cell r="F103">
            <v>0.2395678164477375</v>
          </cell>
          <cell r="G103">
            <v>2765.9458450928382</v>
          </cell>
          <cell r="H103">
            <v>0.1337730864702191</v>
          </cell>
          <cell r="I103">
            <v>5200.1830383973293</v>
          </cell>
          <cell r="J103">
            <v>0.25150330997646247</v>
          </cell>
          <cell r="K103">
            <v>7368.8105534897895</v>
          </cell>
          <cell r="L103">
            <v>0.35638750234517563</v>
          </cell>
          <cell r="M103">
            <v>15164.57098245614</v>
          </cell>
          <cell r="N103">
            <v>0.73342414455399108</v>
          </cell>
          <cell r="O103">
            <v>20056.703936381709</v>
          </cell>
          <cell r="P103">
            <v>0.97002882205711394</v>
          </cell>
          <cell r="Q103">
            <v>25929.639740904673</v>
          </cell>
          <cell r="R103">
            <v>1.254069361247832</v>
          </cell>
          <cell r="S103">
            <v>29262.48454928209</v>
          </cell>
          <cell r="T103">
            <v>1.415260129871839</v>
          </cell>
        </row>
        <row r="104">
          <cell r="B104" t="str">
            <v>JPN</v>
          </cell>
          <cell r="C104" t="str">
            <v>Japan</v>
          </cell>
          <cell r="D104">
            <v>39255200</v>
          </cell>
          <cell r="E104">
            <v>2436.62</v>
          </cell>
          <cell r="F104">
            <v>6.2071266991379478E-2</v>
          </cell>
          <cell r="G104">
            <v>253.76305371828519</v>
          </cell>
          <cell r="H104">
            <v>6.4644442957438814E-4</v>
          </cell>
          <cell r="I104">
            <v>6187.770804195804</v>
          </cell>
          <cell r="J104">
            <v>1.5762932819590281E-2</v>
          </cell>
          <cell r="K104">
            <v>35808.159999999996</v>
          </cell>
          <cell r="L104">
            <v>9.1218895840551054E-2</v>
          </cell>
          <cell r="M104">
            <v>131773.23113207548</v>
          </cell>
          <cell r="N104">
            <v>0.33568350468746938</v>
          </cell>
          <cell r="O104">
            <v>345840.03493852465</v>
          </cell>
          <cell r="P104">
            <v>0.88100438907081013</v>
          </cell>
          <cell r="Q104">
            <v>589580.20173872181</v>
          </cell>
          <cell r="R104">
            <v>1.5019161836870576</v>
          </cell>
          <cell r="S104">
            <v>763325.80007487268</v>
          </cell>
          <cell r="T104">
            <v>1.9445214903372614</v>
          </cell>
        </row>
        <row r="105">
          <cell r="B105" t="str">
            <v>KAZ</v>
          </cell>
          <cell r="C105" t="str">
            <v>Kazakhstan</v>
          </cell>
          <cell r="D105">
            <v>734310</v>
          </cell>
          <cell r="E105">
            <v>363.16</v>
          </cell>
          <cell r="F105">
            <v>0.49455951845950624</v>
          </cell>
          <cell r="G105">
            <v>1830.2035502958581</v>
          </cell>
          <cell r="H105">
            <v>0.24924126735246122</v>
          </cell>
          <cell r="I105">
            <v>3544.6210946745564</v>
          </cell>
          <cell r="J105">
            <v>0.48271453400805608</v>
          </cell>
          <cell r="K105">
            <v>4727.5417418032785</v>
          </cell>
          <cell r="L105">
            <v>0.64380734864066658</v>
          </cell>
          <cell r="M105">
            <v>7190.5503685972062</v>
          </cell>
          <cell r="N105">
            <v>0.97922544546543089</v>
          </cell>
          <cell r="O105">
            <v>8937.5637488629818</v>
          </cell>
          <cell r="P105">
            <v>1.2171376869255468</v>
          </cell>
          <cell r="Q105">
            <v>10980.198921721863</v>
          </cell>
          <cell r="R105">
            <v>1.495308374082045</v>
          </cell>
          <cell r="S105">
            <v>11759.157904406487</v>
          </cell>
          <cell r="T105">
            <v>1.6013887737340478</v>
          </cell>
        </row>
        <row r="106">
          <cell r="B106" t="str">
            <v>KGZ</v>
          </cell>
          <cell r="C106" t="str">
            <v>Kyrgizstan</v>
          </cell>
          <cell r="D106">
            <v>18466.599999999999</v>
          </cell>
          <cell r="E106">
            <v>30.08</v>
          </cell>
          <cell r="F106">
            <v>1.6288867468835628</v>
          </cell>
          <cell r="G106">
            <v>236.65306557377053</v>
          </cell>
          <cell r="H106">
            <v>1.2815194219497392</v>
          </cell>
          <cell r="I106">
            <v>500.00686363053239</v>
          </cell>
          <cell r="J106">
            <v>2.7076281699421245</v>
          </cell>
          <cell r="K106">
            <v>600.28017964442154</v>
          </cell>
          <cell r="L106">
            <v>3.2506264263287314</v>
          </cell>
          <cell r="M106">
            <v>717.83426817165014</v>
          </cell>
          <cell r="N106">
            <v>3.8872032110494095</v>
          </cell>
          <cell r="O106">
            <v>770.13949302065464</v>
          </cell>
          <cell r="P106">
            <v>4.1704455233808861</v>
          </cell>
          <cell r="Q106">
            <v>874.74994271866376</v>
          </cell>
          <cell r="R106">
            <v>4.7369301480438404</v>
          </cell>
          <cell r="S106">
            <v>923.01165207542977</v>
          </cell>
          <cell r="T106">
            <v>4.9982760880477723</v>
          </cell>
        </row>
        <row r="107">
          <cell r="B107" t="str">
            <v>KHM</v>
          </cell>
          <cell r="C107" t="str">
            <v>Cambodia</v>
          </cell>
          <cell r="D107">
            <v>27390.5</v>
          </cell>
          <cell r="E107">
            <v>242.43</v>
          </cell>
          <cell r="F107">
            <v>8.8508789543819955</v>
          </cell>
          <cell r="G107">
            <v>1422.5746275675676</v>
          </cell>
          <cell r="H107">
            <v>5.1936789308978204</v>
          </cell>
          <cell r="I107">
            <v>2431.8974749155186</v>
          </cell>
          <cell r="J107">
            <v>8.8786165820832714</v>
          </cell>
          <cell r="K107">
            <v>2868.2098185599166</v>
          </cell>
          <cell r="L107">
            <v>10.471549692630353</v>
          </cell>
          <cell r="M107">
            <v>3501.9773043478258</v>
          </cell>
          <cell r="N107">
            <v>12.785371951398572</v>
          </cell>
          <cell r="O107">
            <v>4147.7742069693768</v>
          </cell>
          <cell r="P107">
            <v>15.143112418427474</v>
          </cell>
          <cell r="Q107">
            <v>4300.6818176698343</v>
          </cell>
          <cell r="R107">
            <v>15.701362945801772</v>
          </cell>
          <cell r="S107">
            <v>4453.5894283702919</v>
          </cell>
          <cell r="T107">
            <v>16.259613473176071</v>
          </cell>
        </row>
        <row r="108">
          <cell r="B108" t="str">
            <v>KOR</v>
          </cell>
          <cell r="C108" t="str">
            <v>South Korea</v>
          </cell>
          <cell r="D108">
            <v>5538600</v>
          </cell>
          <cell r="E108">
            <v>2062.7800000000002</v>
          </cell>
          <cell r="F108">
            <v>0.37243707796193992</v>
          </cell>
          <cell r="G108">
            <v>905.20515443708609</v>
          </cell>
          <cell r="H108">
            <v>1.634357336577991E-2</v>
          </cell>
          <cell r="I108">
            <v>14087.947375</v>
          </cell>
          <cell r="J108">
            <v>0.25435935750911781</v>
          </cell>
          <cell r="K108">
            <v>40900.008068459654</v>
          </cell>
          <cell r="L108">
            <v>0.73845390655507992</v>
          </cell>
          <cell r="M108">
            <v>149443.11147197484</v>
          </cell>
          <cell r="N108">
            <v>2.6982109463036656</v>
          </cell>
          <cell r="O108">
            <v>205896.08396694213</v>
          </cell>
          <cell r="P108">
            <v>3.7174752458553089</v>
          </cell>
          <cell r="Q108">
            <v>354214.51267605636</v>
          </cell>
          <cell r="R108">
            <v>6.3953799277083805</v>
          </cell>
          <cell r="S108">
            <v>479137.93602632312</v>
          </cell>
          <cell r="T108">
            <v>8.6508853505637369</v>
          </cell>
        </row>
        <row r="109">
          <cell r="B109" t="str">
            <v>LAO</v>
          </cell>
          <cell r="C109" t="str">
            <v>Laos</v>
          </cell>
          <cell r="D109">
            <v>21925.599999999999</v>
          </cell>
          <cell r="E109">
            <v>207.59</v>
          </cell>
          <cell r="F109">
            <v>9.4679279016309703</v>
          </cell>
          <cell r="G109">
            <v>1250.8720367534456</v>
          </cell>
          <cell r="H109">
            <v>5.705075513342603</v>
          </cell>
          <cell r="I109">
            <v>1725.8823891708969</v>
          </cell>
          <cell r="J109">
            <v>7.8715400680980085</v>
          </cell>
          <cell r="K109">
            <v>2011.1269433568259</v>
          </cell>
          <cell r="L109">
            <v>9.1725058532346946</v>
          </cell>
          <cell r="M109">
            <v>2471.8143565648656</v>
          </cell>
          <cell r="N109">
            <v>11.273645220951153</v>
          </cell>
          <cell r="O109">
            <v>2600.3497368218887</v>
          </cell>
          <cell r="P109">
            <v>11.859879487092206</v>
          </cell>
          <cell r="Q109">
            <v>2781.2224023756057</v>
          </cell>
          <cell r="R109">
            <v>12.684817758125689</v>
          </cell>
          <cell r="S109">
            <v>2962.0950679293228</v>
          </cell>
          <cell r="T109">
            <v>13.509756029159171</v>
          </cell>
        </row>
        <row r="110">
          <cell r="B110" t="str">
            <v>LKA</v>
          </cell>
          <cell r="C110" t="str">
            <v>Sri Lanka</v>
          </cell>
          <cell r="D110">
            <v>208274</v>
          </cell>
          <cell r="E110">
            <v>128.05000000000001</v>
          </cell>
          <cell r="F110">
            <v>0.61481509934029221</v>
          </cell>
          <cell r="G110">
            <v>635.01509422980428</v>
          </cell>
          <cell r="H110">
            <v>0.30489407906402349</v>
          </cell>
          <cell r="I110">
            <v>1195.3544121416526</v>
          </cell>
          <cell r="J110">
            <v>0.57393357410989976</v>
          </cell>
          <cell r="K110">
            <v>2050.5230382447053</v>
          </cell>
          <cell r="L110">
            <v>0.98453145291524879</v>
          </cell>
          <cell r="M110">
            <v>2734.1052530371712</v>
          </cell>
          <cell r="N110">
            <v>1.3127443910604162</v>
          </cell>
          <cell r="O110">
            <v>4016.8129597264438</v>
          </cell>
          <cell r="P110">
            <v>1.9286194914998722</v>
          </cell>
          <cell r="Q110">
            <v>5045.7964673231872</v>
          </cell>
          <cell r="R110">
            <v>2.4226722813808674</v>
          </cell>
          <cell r="S110">
            <v>5307.1996248880932</v>
          </cell>
          <cell r="T110">
            <v>2.5481815420494605</v>
          </cell>
        </row>
        <row r="111">
          <cell r="B111" t="str">
            <v>MMR</v>
          </cell>
          <cell r="C111" t="str">
            <v>Myanmar</v>
          </cell>
          <cell r="D111">
            <v>195390</v>
          </cell>
          <cell r="E111">
            <v>1909.01</v>
          </cell>
          <cell r="F111">
            <v>9.7702543630687337</v>
          </cell>
          <cell r="G111">
            <v>12648.888879060123</v>
          </cell>
          <cell r="H111">
            <v>6.4736623568555833</v>
          </cell>
          <cell r="I111">
            <v>21968.7762109375</v>
          </cell>
          <cell r="J111">
            <v>11.243551978574901</v>
          </cell>
          <cell r="K111">
            <v>24870.911796875</v>
          </cell>
          <cell r="L111">
            <v>12.728856029927323</v>
          </cell>
          <cell r="M111">
            <v>28893.323641233343</v>
          </cell>
          <cell r="N111">
            <v>14.787514018748832</v>
          </cell>
          <cell r="O111">
            <v>29720.97704468252</v>
          </cell>
          <cell r="P111">
            <v>15.211104480619541</v>
          </cell>
          <cell r="Q111">
            <v>31376.283851580873</v>
          </cell>
          <cell r="R111">
            <v>16.058285404360955</v>
          </cell>
          <cell r="S111">
            <v>33031.590658479225</v>
          </cell>
          <cell r="T111">
            <v>16.905466328102374</v>
          </cell>
        </row>
        <row r="112">
          <cell r="B112" t="str">
            <v>MNG</v>
          </cell>
          <cell r="C112" t="str">
            <v>Mongolia</v>
          </cell>
          <cell r="D112">
            <v>36587.599999999999</v>
          </cell>
          <cell r="E112">
            <v>31.04</v>
          </cell>
          <cell r="F112">
            <v>0.8483748592419289</v>
          </cell>
          <cell r="G112">
            <v>162.67854684615384</v>
          </cell>
          <cell r="H112">
            <v>0.44462754279087408</v>
          </cell>
          <cell r="I112">
            <v>537.49181874999999</v>
          </cell>
          <cell r="J112">
            <v>1.4690545943161071</v>
          </cell>
          <cell r="K112">
            <v>676.40594339950599</v>
          </cell>
          <cell r="L112">
            <v>1.848730016178995</v>
          </cell>
          <cell r="M112">
            <v>966.61293793103448</v>
          </cell>
          <cell r="N112">
            <v>2.6419140307946805</v>
          </cell>
          <cell r="O112">
            <v>1075.3844965517242</v>
          </cell>
          <cell r="P112">
            <v>2.9392048031347349</v>
          </cell>
          <cell r="Q112">
            <v>1286.5341469875625</v>
          </cell>
          <cell r="R112">
            <v>3.5163119389835971</v>
          </cell>
          <cell r="S112">
            <v>1434.2819182684543</v>
          </cell>
          <cell r="T112">
            <v>3.9201311872559401</v>
          </cell>
        </row>
        <row r="113">
          <cell r="B113" t="str">
            <v>MYS</v>
          </cell>
          <cell r="C113" t="str">
            <v>Malaysia</v>
          </cell>
          <cell r="D113">
            <v>1170980</v>
          </cell>
          <cell r="E113">
            <v>1145.54</v>
          </cell>
          <cell r="F113">
            <v>0.9782746075936396</v>
          </cell>
          <cell r="G113">
            <v>4822.2028479217606</v>
          </cell>
          <cell r="H113">
            <v>0.41180915540160901</v>
          </cell>
          <cell r="I113">
            <v>12010.488888888889</v>
          </cell>
          <cell r="J113">
            <v>1.0256783966326402</v>
          </cell>
          <cell r="K113">
            <v>19174.632030578119</v>
          </cell>
          <cell r="L113">
            <v>1.6374858691504655</v>
          </cell>
          <cell r="M113">
            <v>30755.1039136</v>
          </cell>
          <cell r="N113">
            <v>2.6264414348323628</v>
          </cell>
          <cell r="O113">
            <v>37722.921211656445</v>
          </cell>
          <cell r="P113">
            <v>3.2214829639837101</v>
          </cell>
          <cell r="Q113">
            <v>47061.710304683947</v>
          </cell>
          <cell r="R113">
            <v>4.0190020585051789</v>
          </cell>
          <cell r="S113">
            <v>70888.393999999869</v>
          </cell>
          <cell r="T113">
            <v>6.0537664178721986</v>
          </cell>
        </row>
        <row r="114">
          <cell r="B114" t="str">
            <v>NPL</v>
          </cell>
          <cell r="C114" t="str">
            <v>Nepal</v>
          </cell>
          <cell r="D114">
            <v>53996.6</v>
          </cell>
          <cell r="E114">
            <v>132.07</v>
          </cell>
          <cell r="F114">
            <v>2.4458947415207626</v>
          </cell>
          <cell r="G114">
            <v>895.09727999999996</v>
          </cell>
          <cell r="H114">
            <v>1.6576919287510694</v>
          </cell>
          <cell r="I114">
            <v>1376.2216901408451</v>
          </cell>
          <cell r="J114">
            <v>2.5487191603561064</v>
          </cell>
          <cell r="K114">
            <v>1597.8716679572558</v>
          </cell>
          <cell r="L114">
            <v>2.959207927827411</v>
          </cell>
          <cell r="M114">
            <v>1982.2446513826519</v>
          </cell>
          <cell r="N114">
            <v>3.6710545689592524</v>
          </cell>
          <cell r="O114">
            <v>2338.6642023162372</v>
          </cell>
          <cell r="P114">
            <v>4.331132334843744</v>
          </cell>
          <cell r="Q114">
            <v>2495.8052588352416</v>
          </cell>
          <cell r="R114">
            <v>4.622152614859532</v>
          </cell>
          <cell r="S114">
            <v>2536.6832491289197</v>
          </cell>
          <cell r="T114">
            <v>4.6978573634801446</v>
          </cell>
        </row>
        <row r="115">
          <cell r="B115" t="str">
            <v>NZL</v>
          </cell>
          <cell r="C115" t="str">
            <v>New Zealand</v>
          </cell>
          <cell r="D115">
            <v>679705</v>
          </cell>
          <cell r="E115">
            <v>376.49</v>
          </cell>
          <cell r="F115">
            <v>0.55390206045269641</v>
          </cell>
          <cell r="G115">
            <v>2215.0375443037974</v>
          </cell>
          <cell r="H115">
            <v>0.32588219070093605</v>
          </cell>
          <cell r="I115">
            <v>4186.8625811320753</v>
          </cell>
          <cell r="J115">
            <v>0.61598231308171569</v>
          </cell>
          <cell r="K115">
            <v>6610.6776972040452</v>
          </cell>
          <cell r="L115">
            <v>0.97258041315041754</v>
          </cell>
          <cell r="M115">
            <v>8832.8963665281753</v>
          </cell>
          <cell r="N115">
            <v>1.2995191099856813</v>
          </cell>
          <cell r="O115">
            <v>11218.590476190477</v>
          </cell>
          <cell r="P115">
            <v>1.6505087466166171</v>
          </cell>
          <cell r="Q115">
            <v>14900.14494637634</v>
          </cell>
          <cell r="R115">
            <v>2.1921487919577376</v>
          </cell>
          <cell r="S115">
            <v>16419.13357166071</v>
          </cell>
          <cell r="T115">
            <v>2.4156264220008254</v>
          </cell>
        </row>
        <row r="116">
          <cell r="B116" t="str">
            <v>PAK</v>
          </cell>
          <cell r="C116" t="str">
            <v>Pakistan</v>
          </cell>
          <cell r="D116">
            <v>502344</v>
          </cell>
          <cell r="E116">
            <v>955.59</v>
          </cell>
          <cell r="F116">
            <v>1.9022621948306342</v>
          </cell>
          <cell r="G116">
            <v>5212.4417561475411</v>
          </cell>
          <cell r="H116">
            <v>1.0376239700578769</v>
          </cell>
          <cell r="I116">
            <v>8509.1086789772726</v>
          </cell>
          <cell r="J116">
            <v>1.6938808224995765</v>
          </cell>
          <cell r="K116">
            <v>10905.121096388672</v>
          </cell>
          <cell r="L116">
            <v>2.1708472871953624</v>
          </cell>
          <cell r="M116">
            <v>13961.722945093392</v>
          </cell>
          <cell r="N116">
            <v>2.7793151595507046</v>
          </cell>
          <cell r="O116">
            <v>15158.13467750127</v>
          </cell>
          <cell r="P116">
            <v>3.0174809846442416</v>
          </cell>
          <cell r="Q116">
            <v>17550.958142317024</v>
          </cell>
          <cell r="R116">
            <v>3.4938126348313157</v>
          </cell>
          <cell r="S116">
            <v>18310.854307061873</v>
          </cell>
          <cell r="T116">
            <v>3.6450827136507797</v>
          </cell>
        </row>
        <row r="117">
          <cell r="B117" t="str">
            <v>PHL</v>
          </cell>
          <cell r="C117" t="str">
            <v>Philippines</v>
          </cell>
          <cell r="D117">
            <v>566949</v>
          </cell>
          <cell r="E117">
            <v>506.7</v>
          </cell>
          <cell r="F117">
            <v>0.89373118216982472</v>
          </cell>
          <cell r="G117">
            <v>1698.1140300065231</v>
          </cell>
          <cell r="H117">
            <v>0.29951795135127202</v>
          </cell>
          <cell r="I117">
            <v>3701.9037593984963</v>
          </cell>
          <cell r="J117">
            <v>0.6529518103742129</v>
          </cell>
          <cell r="K117">
            <v>6277.5094793814433</v>
          </cell>
          <cell r="L117">
            <v>1.1072441223781051</v>
          </cell>
          <cell r="M117">
            <v>27485.059760580574</v>
          </cell>
          <cell r="N117">
            <v>4.8478892740935384</v>
          </cell>
          <cell r="O117">
            <v>30652.639868421051</v>
          </cell>
          <cell r="P117">
            <v>5.4065956317801156</v>
          </cell>
          <cell r="Q117">
            <v>36042.811716789009</v>
          </cell>
          <cell r="R117">
            <v>6.3573287397612503</v>
          </cell>
          <cell r="S117">
            <v>38185.051105848921</v>
          </cell>
          <cell r="T117">
            <v>6.7351827246981504</v>
          </cell>
        </row>
        <row r="118">
          <cell r="B118" t="str">
            <v>PNG</v>
          </cell>
          <cell r="C118" t="str">
            <v>Papua New Guinea</v>
          </cell>
          <cell r="D118">
            <v>47017.9</v>
          </cell>
          <cell r="E118">
            <v>86.39</v>
          </cell>
          <cell r="F118">
            <v>1.837385336223013</v>
          </cell>
          <cell r="G118">
            <v>665.80718035563086</v>
          </cell>
          <cell r="H118">
            <v>1.4160717096161906</v>
          </cell>
          <cell r="I118">
            <v>1168.8484069890264</v>
          </cell>
          <cell r="J118">
            <v>2.4859647219229832</v>
          </cell>
          <cell r="K118">
            <v>1373.7005696261956</v>
          </cell>
          <cell r="L118">
            <v>2.9216544542104086</v>
          </cell>
          <cell r="M118">
            <v>1655.703095718547</v>
          </cell>
          <cell r="N118">
            <v>3.521431403185908</v>
          </cell>
          <cell r="O118">
            <v>1967.4515745340709</v>
          </cell>
          <cell r="P118">
            <v>4.1844735186685726</v>
          </cell>
          <cell r="Q118">
            <v>1977.9381387141621</v>
          </cell>
          <cell r="R118">
            <v>4.2067768630971649</v>
          </cell>
          <cell r="S118">
            <v>1988.4247028942532</v>
          </cell>
          <cell r="T118">
            <v>4.2290802075257572</v>
          </cell>
        </row>
        <row r="119">
          <cell r="B119" t="str">
            <v>PRK</v>
          </cell>
          <cell r="C119" t="str">
            <v>North Korea</v>
          </cell>
          <cell r="D119">
            <v>77982.100000000006</v>
          </cell>
          <cell r="E119">
            <v>124.73</v>
          </cell>
          <cell r="F119">
            <v>1.5994696218747635</v>
          </cell>
          <cell r="G119">
            <v>768.11416556169434</v>
          </cell>
          <cell r="H119">
            <v>0.98498779279051762</v>
          </cell>
          <cell r="I119">
            <v>1035.3957437754641</v>
          </cell>
          <cell r="J119">
            <v>1.3277351389299135</v>
          </cell>
          <cell r="K119">
            <v>1350.096841036059</v>
          </cell>
          <cell r="L119">
            <v>1.7312906949621245</v>
          </cell>
          <cell r="M119">
            <v>2232.8117432432432</v>
          </cell>
          <cell r="N119">
            <v>2.8632362340117066</v>
          </cell>
          <cell r="O119">
            <v>2690.8397027027027</v>
          </cell>
          <cell r="P119">
            <v>3.4505863559749002</v>
          </cell>
          <cell r="Q119">
            <v>3006.1141561139971</v>
          </cell>
          <cell r="R119">
            <v>3.8548771527235055</v>
          </cell>
          <cell r="S119">
            <v>3293.1242736206655</v>
          </cell>
          <cell r="T119">
            <v>4.2229233037077289</v>
          </cell>
        </row>
        <row r="120">
          <cell r="B120" t="str">
            <v>THA</v>
          </cell>
          <cell r="C120" t="str">
            <v>Thailand</v>
          </cell>
          <cell r="D120">
            <v>1379000</v>
          </cell>
          <cell r="E120">
            <v>2289.8200000000002</v>
          </cell>
          <cell r="F120">
            <v>1.6604931109499639</v>
          </cell>
          <cell r="G120">
            <v>10859.873581202371</v>
          </cell>
          <cell r="H120">
            <v>0.78751802619306532</v>
          </cell>
          <cell r="I120">
            <v>19402.850602409639</v>
          </cell>
          <cell r="J120">
            <v>1.4070232489057026</v>
          </cell>
          <cell r="K120">
            <v>28026.368926156341</v>
          </cell>
          <cell r="L120">
            <v>2.032369030178125</v>
          </cell>
          <cell r="M120">
            <v>34776.659399513119</v>
          </cell>
          <cell r="N120">
            <v>2.5218752283910892</v>
          </cell>
          <cell r="O120">
            <v>37852.75246353593</v>
          </cell>
          <cell r="P120">
            <v>2.7449421655936135</v>
          </cell>
          <cell r="Q120">
            <v>41027.363676779816</v>
          </cell>
          <cell r="R120">
            <v>2.975153276053649</v>
          </cell>
          <cell r="S120">
            <v>44201.974890023695</v>
          </cell>
          <cell r="T120">
            <v>3.2053643865136836</v>
          </cell>
        </row>
        <row r="121">
          <cell r="B121" t="str">
            <v>TJK</v>
          </cell>
          <cell r="C121" t="str">
            <v>Tajikistan</v>
          </cell>
          <cell r="D121">
            <v>20536.900000000001</v>
          </cell>
          <cell r="E121">
            <v>42.34</v>
          </cell>
          <cell r="F121">
            <v>2.0616548748837458</v>
          </cell>
          <cell r="G121">
            <v>352.92486192337765</v>
          </cell>
          <cell r="H121">
            <v>1.7184914077751638</v>
          </cell>
          <cell r="I121">
            <v>637.59737410169487</v>
          </cell>
          <cell r="J121">
            <v>3.1046427362537425</v>
          </cell>
          <cell r="K121">
            <v>782.37446093749998</v>
          </cell>
          <cell r="L121">
            <v>3.809603498763201</v>
          </cell>
          <cell r="M121">
            <v>855.99435546874997</v>
          </cell>
          <cell r="N121">
            <v>4.1680796783777003</v>
          </cell>
          <cell r="O121">
            <v>978.69417968749997</v>
          </cell>
          <cell r="P121">
            <v>4.7655399777351981</v>
          </cell>
          <cell r="Q121">
            <v>1040.4965287049399</v>
          </cell>
          <cell r="R121">
            <v>5.0664731712426896</v>
          </cell>
          <cell r="S121">
            <v>1062.9565992752241</v>
          </cell>
          <cell r="T121">
            <v>5.1758376350628579</v>
          </cell>
        </row>
        <row r="122">
          <cell r="B122" t="str">
            <v>TKM</v>
          </cell>
          <cell r="C122" t="str">
            <v>Turkmenistan</v>
          </cell>
          <cell r="D122">
            <v>36127</v>
          </cell>
          <cell r="E122">
            <v>71.709999999999994</v>
          </cell>
          <cell r="F122">
            <v>1.984942010130927</v>
          </cell>
          <cell r="G122">
            <v>497.96502395563772</v>
          </cell>
          <cell r="H122">
            <v>1.3783735819626255</v>
          </cell>
          <cell r="I122">
            <v>761.90010630841118</v>
          </cell>
          <cell r="J122">
            <v>2.1089492797863407</v>
          </cell>
          <cell r="K122">
            <v>1004.1492664604677</v>
          </cell>
          <cell r="L122">
            <v>2.7794980664336033</v>
          </cell>
          <cell r="M122">
            <v>1456.7849542656113</v>
          </cell>
          <cell r="N122">
            <v>4.0323994637407239</v>
          </cell>
          <cell r="O122">
            <v>1646.9159496657717</v>
          </cell>
          <cell r="P122">
            <v>4.5586845009709407</v>
          </cell>
          <cell r="Q122">
            <v>1649.6898094041021</v>
          </cell>
          <cell r="R122">
            <v>4.5663625803529273</v>
          </cell>
          <cell r="S122">
            <v>1652.4636691424328</v>
          </cell>
          <cell r="T122">
            <v>4.5740406597349157</v>
          </cell>
        </row>
        <row r="123">
          <cell r="B123" t="str">
            <v>TLS</v>
          </cell>
          <cell r="C123" t="str">
            <v>Timor-Leste</v>
          </cell>
          <cell r="D123">
            <v>12524.2</v>
          </cell>
          <cell r="E123">
            <v>0.69</v>
          </cell>
          <cell r="F123">
            <v>5.5093339295124631E-2</v>
          </cell>
          <cell r="G123">
            <v>3.1121842492917846</v>
          </cell>
          <cell r="H123">
            <v>2.4849365622489135E-2</v>
          </cell>
          <cell r="I123">
            <v>13.27789219251337</v>
          </cell>
          <cell r="J123">
            <v>0.10601788691104717</v>
          </cell>
          <cell r="K123">
            <v>17.81819720466644</v>
          </cell>
          <cell r="L123">
            <v>0.14227014264117818</v>
          </cell>
          <cell r="M123">
            <v>25.667419263442181</v>
          </cell>
          <cell r="N123">
            <v>0.20494258526246928</v>
          </cell>
          <cell r="O123">
            <v>28.826819585221333</v>
          </cell>
          <cell r="P123">
            <v>0.23016894959535403</v>
          </cell>
          <cell r="Q123">
            <v>34.371554866608761</v>
          </cell>
          <cell r="R123">
            <v>0.27444112092276363</v>
          </cell>
          <cell r="S123">
            <v>36.100851346941312</v>
          </cell>
          <cell r="T123">
            <v>0.28824876117389781</v>
          </cell>
        </row>
        <row r="124">
          <cell r="B124" t="str">
            <v>TWN</v>
          </cell>
          <cell r="C124" t="str">
            <v>Taiwan</v>
          </cell>
          <cell r="D124">
            <v>1680400</v>
          </cell>
          <cell r="E124">
            <v>44.89</v>
          </cell>
          <cell r="F124">
            <v>2.6713877648179004E-2</v>
          </cell>
          <cell r="G124" t="str">
            <v>---</v>
          </cell>
          <cell r="H124" t="str">
            <v>---</v>
          </cell>
          <cell r="I124" t="str">
            <v>---</v>
          </cell>
          <cell r="J124" t="str">
            <v>---</v>
          </cell>
          <cell r="K124">
            <v>10.081565529411755</v>
          </cell>
          <cell r="L124">
            <v>5.9995034095523413E-4</v>
          </cell>
          <cell r="M124">
            <v>949.87952024147728</v>
          </cell>
          <cell r="N124">
            <v>5.6526988826557802E-2</v>
          </cell>
          <cell r="O124">
            <v>6176.7182573289901</v>
          </cell>
          <cell r="P124">
            <v>0.36757428334497683</v>
          </cell>
          <cell r="Q124">
            <v>13019.635251598555</v>
          </cell>
          <cell r="R124">
            <v>0.77479381406799297</v>
          </cell>
          <cell r="S124">
            <v>21444.092813186813</v>
          </cell>
          <cell r="T124">
            <v>1.2761302554860041</v>
          </cell>
        </row>
        <row r="125">
          <cell r="B125" t="str">
            <v>UZB</v>
          </cell>
          <cell r="C125" t="str">
            <v>Uzbekistan</v>
          </cell>
          <cell r="D125">
            <v>151891</v>
          </cell>
          <cell r="E125">
            <v>64.150000000000006</v>
          </cell>
          <cell r="F125">
            <v>0.42234233759735601</v>
          </cell>
          <cell r="G125">
            <v>371.14510606451614</v>
          </cell>
          <cell r="H125">
            <v>0.24434963629478781</v>
          </cell>
          <cell r="I125">
            <v>644.28587462686562</v>
          </cell>
          <cell r="J125">
            <v>0.42417646511436863</v>
          </cell>
          <cell r="K125">
            <v>839.03183044058744</v>
          </cell>
          <cell r="L125">
            <v>0.55239074760228546</v>
          </cell>
          <cell r="M125">
            <v>1049.2791030453441</v>
          </cell>
          <cell r="N125">
            <v>0.69081058327705003</v>
          </cell>
          <cell r="O125">
            <v>1103.3259016596867</v>
          </cell>
          <cell r="P125">
            <v>0.72639320411326991</v>
          </cell>
          <cell r="Q125">
            <v>1211.4194988883719</v>
          </cell>
          <cell r="R125">
            <v>0.79755844578570934</v>
          </cell>
          <cell r="S125">
            <v>1319.5130961170571</v>
          </cell>
          <cell r="T125">
            <v>0.86872368745814899</v>
          </cell>
        </row>
        <row r="126">
          <cell r="B126" t="str">
            <v>VNM</v>
          </cell>
          <cell r="C126" t="str">
            <v>Vietnam</v>
          </cell>
          <cell r="D126">
            <v>487574</v>
          </cell>
          <cell r="E126">
            <v>2252.8200000000002</v>
          </cell>
          <cell r="F126">
            <v>4.6204678674416604</v>
          </cell>
          <cell r="G126">
            <v>13944.138090909091</v>
          </cell>
          <cell r="H126">
            <v>2.8599019002057311</v>
          </cell>
          <cell r="I126">
            <v>20124.163690987127</v>
          </cell>
          <cell r="J126">
            <v>4.127407058413108</v>
          </cell>
          <cell r="K126">
            <v>23398.901861052633</v>
          </cell>
          <cell r="L126">
            <v>4.7990462701154355</v>
          </cell>
          <cell r="M126">
            <v>26911.176757894737</v>
          </cell>
          <cell r="N126">
            <v>5.5194035690776655</v>
          </cell>
          <cell r="O126">
            <v>30507.321778123733</v>
          </cell>
          <cell r="P126">
            <v>6.2569623848120965</v>
          </cell>
          <cell r="Q126">
            <v>32956.804108569107</v>
          </cell>
          <cell r="R126">
            <v>6.7593440397907001</v>
          </cell>
          <cell r="S126">
            <v>35406.286439014482</v>
          </cell>
          <cell r="T126">
            <v>7.2617256947693027</v>
          </cell>
        </row>
        <row r="127">
          <cell r="B127" t="str">
            <v>ALB</v>
          </cell>
          <cell r="C127" t="str">
            <v>Albania</v>
          </cell>
          <cell r="D127">
            <v>40459.699999999997</v>
          </cell>
          <cell r="E127">
            <v>27.74</v>
          </cell>
          <cell r="F127">
            <v>0.68562050633099114</v>
          </cell>
          <cell r="G127">
            <v>207.10110545454543</v>
          </cell>
          <cell r="H127">
            <v>0.51187009655174265</v>
          </cell>
          <cell r="I127">
            <v>463.0508985507247</v>
          </cell>
          <cell r="J127">
            <v>1.1444743746264177</v>
          </cell>
          <cell r="K127">
            <v>559.45681538461542</v>
          </cell>
          <cell r="L127">
            <v>1.3827507751778076</v>
          </cell>
          <cell r="M127">
            <v>985.99018628146041</v>
          </cell>
          <cell r="N127">
            <v>2.4369686040219292</v>
          </cell>
          <cell r="O127">
            <v>1152.0013389843812</v>
          </cell>
          <cell r="P127">
            <v>2.8472809709028524</v>
          </cell>
          <cell r="Q127">
            <v>1342.639990581587</v>
          </cell>
          <cell r="R127">
            <v>3.3184625456481069</v>
          </cell>
          <cell r="S127">
            <v>1434.5700140969163</v>
          </cell>
          <cell r="T127">
            <v>3.545676349792303</v>
          </cell>
        </row>
        <row r="128">
          <cell r="B128" t="str">
            <v>ARM</v>
          </cell>
          <cell r="C128" t="str">
            <v>Armenia</v>
          </cell>
          <cell r="D128">
            <v>22895.200000000001</v>
          </cell>
          <cell r="E128">
            <v>17.68</v>
          </cell>
          <cell r="F128">
            <v>0.77221426325168585</v>
          </cell>
          <cell r="G128">
            <v>107.31324044754098</v>
          </cell>
          <cell r="H128">
            <v>0.46871501645559316</v>
          </cell>
          <cell r="I128">
            <v>277.18589355553661</v>
          </cell>
          <cell r="J128">
            <v>1.2106725145687158</v>
          </cell>
          <cell r="K128">
            <v>347.92041041684428</v>
          </cell>
          <cell r="L128">
            <v>1.5196216255671244</v>
          </cell>
          <cell r="M128">
            <v>417.72146651257958</v>
          </cell>
          <cell r="N128">
            <v>1.8244936340917728</v>
          </cell>
          <cell r="O128">
            <v>478.29643725836223</v>
          </cell>
          <cell r="P128">
            <v>2.0890686137634189</v>
          </cell>
          <cell r="Q128">
            <v>480.3076902330676</v>
          </cell>
          <cell r="R128">
            <v>2.0978532191597696</v>
          </cell>
          <cell r="S128">
            <v>482.31894320777297</v>
          </cell>
          <cell r="T128">
            <v>2.1066378245561208</v>
          </cell>
        </row>
        <row r="129">
          <cell r="B129" t="str">
            <v>AUT</v>
          </cell>
          <cell r="C129" t="str">
            <v>Austria</v>
          </cell>
          <cell r="D129">
            <v>1801470</v>
          </cell>
          <cell r="E129">
            <v>607.29999999999995</v>
          </cell>
          <cell r="F129">
            <v>0.33711357946565856</v>
          </cell>
          <cell r="G129">
            <v>775.59154157894761</v>
          </cell>
          <cell r="H129">
            <v>4.3053258815242419E-2</v>
          </cell>
          <cell r="I129">
            <v>4508.2967662565907</v>
          </cell>
          <cell r="J129">
            <v>0.25025655527189411</v>
          </cell>
          <cell r="K129">
            <v>11933.958100084817</v>
          </cell>
          <cell r="L129">
            <v>0.66245666594974206</v>
          </cell>
          <cell r="M129">
            <v>45231.309869109951</v>
          </cell>
          <cell r="N129">
            <v>2.5108000615669401</v>
          </cell>
          <cell r="O129">
            <v>62469.234042553187</v>
          </cell>
          <cell r="P129">
            <v>3.4676810628294219</v>
          </cell>
          <cell r="Q129">
            <v>84818.741769996399</v>
          </cell>
          <cell r="R129">
            <v>4.7083072030062336</v>
          </cell>
          <cell r="S129">
            <v>112206.19853632762</v>
          </cell>
          <cell r="T129">
            <v>6.2285910138013749</v>
          </cell>
        </row>
        <row r="130">
          <cell r="B130" t="str">
            <v>AZE</v>
          </cell>
          <cell r="C130" t="str">
            <v>Azerbaijan</v>
          </cell>
          <cell r="D130">
            <v>192784</v>
          </cell>
          <cell r="E130">
            <v>28.59</v>
          </cell>
          <cell r="F130">
            <v>0.14830068885384678</v>
          </cell>
          <cell r="G130">
            <v>156.20059883817427</v>
          </cell>
          <cell r="H130">
            <v>8.1023632063954618E-2</v>
          </cell>
          <cell r="I130">
            <v>363.15997103274555</v>
          </cell>
          <cell r="J130">
            <v>0.18837661374011616</v>
          </cell>
          <cell r="K130">
            <v>579.66564421008218</v>
          </cell>
          <cell r="L130">
            <v>0.30068140727969239</v>
          </cell>
          <cell r="M130">
            <v>828.93209302373157</v>
          </cell>
          <cell r="N130">
            <v>0.42997971461518159</v>
          </cell>
          <cell r="O130">
            <v>1079.783756069364</v>
          </cell>
          <cell r="P130">
            <v>0.56010029674110096</v>
          </cell>
          <cell r="Q130">
            <v>1580.963570405728</v>
          </cell>
          <cell r="R130">
            <v>0.8200699074641713</v>
          </cell>
          <cell r="S130">
            <v>1876.2132483583389</v>
          </cell>
          <cell r="T130">
            <v>0.97322041681796156</v>
          </cell>
        </row>
        <row r="131">
          <cell r="B131" t="str">
            <v>BEL</v>
          </cell>
          <cell r="C131" t="str">
            <v>Belgium</v>
          </cell>
          <cell r="D131">
            <v>1980550</v>
          </cell>
          <cell r="E131">
            <v>100.41</v>
          </cell>
          <cell r="F131">
            <v>5.069803842367019E-2</v>
          </cell>
          <cell r="G131">
            <v>57.431645025936604</v>
          </cell>
          <cell r="H131">
            <v>2.8997826374459923E-3</v>
          </cell>
          <cell r="I131">
            <v>548.77818093385213</v>
          </cell>
          <cell r="J131">
            <v>2.7708372973863429E-2</v>
          </cell>
          <cell r="K131">
            <v>2350.5245283018871</v>
          </cell>
          <cell r="L131">
            <v>0.11868039323934701</v>
          </cell>
          <cell r="M131">
            <v>5956.0615264797507</v>
          </cell>
          <cell r="N131">
            <v>0.30072765274695168</v>
          </cell>
          <cell r="O131">
            <v>13176.598027057496</v>
          </cell>
          <cell r="P131">
            <v>0.66529994330148168</v>
          </cell>
          <cell r="Q131">
            <v>19461.008859674192</v>
          </cell>
          <cell r="R131">
            <v>0.98260628914565107</v>
          </cell>
          <cell r="S131">
            <v>22500.165761646185</v>
          </cell>
          <cell r="T131">
            <v>1.1360564369314679</v>
          </cell>
        </row>
        <row r="132">
          <cell r="B132" t="str">
            <v>BGR</v>
          </cell>
          <cell r="C132" t="str">
            <v>Bulgaria</v>
          </cell>
          <cell r="D132">
            <v>163822</v>
          </cell>
          <cell r="E132">
            <v>48.15</v>
          </cell>
          <cell r="F132">
            <v>0.2939165679823223</v>
          </cell>
          <cell r="G132">
            <v>307.18591862660941</v>
          </cell>
          <cell r="H132">
            <v>0.18751200609601237</v>
          </cell>
          <cell r="I132">
            <v>471.83641126760563</v>
          </cell>
          <cell r="J132">
            <v>0.288017733434829</v>
          </cell>
          <cell r="K132">
            <v>664.65145978928888</v>
          </cell>
          <cell r="L132">
            <v>0.40571563025069213</v>
          </cell>
          <cell r="M132">
            <v>892.40832195443272</v>
          </cell>
          <cell r="N132">
            <v>0.54474266090905543</v>
          </cell>
          <cell r="O132">
            <v>1053.4981380192189</v>
          </cell>
          <cell r="P132">
            <v>0.64307488494782072</v>
          </cell>
          <cell r="Q132">
            <v>1262.1714960297518</v>
          </cell>
          <cell r="R132">
            <v>0.77045298923816818</v>
          </cell>
          <cell r="S132">
            <v>1427.8560982008241</v>
          </cell>
          <cell r="T132">
            <v>0.87158995629452951</v>
          </cell>
        </row>
        <row r="133">
          <cell r="B133" t="str">
            <v>BIH</v>
          </cell>
          <cell r="C133" t="str">
            <v>Bosnia and Herzegovina</v>
          </cell>
          <cell r="D133">
            <v>30656.2</v>
          </cell>
          <cell r="E133">
            <v>46.86</v>
          </cell>
          <cell r="F133">
            <v>1.5285651842041741</v>
          </cell>
          <cell r="G133">
            <v>329.69650105440741</v>
          </cell>
          <cell r="H133">
            <v>1.0754643467044429</v>
          </cell>
          <cell r="I133">
            <v>526.77425767979764</v>
          </cell>
          <cell r="J133">
            <v>1.7183286176362289</v>
          </cell>
          <cell r="K133">
            <v>665.02881893747735</v>
          </cell>
          <cell r="L133">
            <v>2.1693126314986113</v>
          </cell>
          <cell r="M133">
            <v>1024.6563404102292</v>
          </cell>
          <cell r="N133">
            <v>3.3424114548124986</v>
          </cell>
          <cell r="O133">
            <v>1243.6981264986543</v>
          </cell>
          <cell r="P133">
            <v>4.0569220141395679</v>
          </cell>
          <cell r="Q133">
            <v>1455.9648036864855</v>
          </cell>
          <cell r="R133">
            <v>4.749332284126818</v>
          </cell>
          <cell r="S133">
            <v>1582.4058186788154</v>
          </cell>
          <cell r="T133">
            <v>5.1617807121522414</v>
          </cell>
        </row>
        <row r="134">
          <cell r="B134" t="str">
            <v>BLR</v>
          </cell>
          <cell r="C134" t="str">
            <v>Belarus</v>
          </cell>
          <cell r="D134">
            <v>229400</v>
          </cell>
          <cell r="E134">
            <v>394.65</v>
          </cell>
          <cell r="F134">
            <v>1.7203574542284219</v>
          </cell>
          <cell r="G134">
            <v>2442.485463182898</v>
          </cell>
          <cell r="H134">
            <v>1.0647277520413678</v>
          </cell>
          <cell r="I134">
            <v>4203.0652844290653</v>
          </cell>
          <cell r="J134">
            <v>1.8321993393326352</v>
          </cell>
          <cell r="K134">
            <v>5420.5269119854447</v>
          </cell>
          <cell r="L134">
            <v>2.3629149572735155</v>
          </cell>
          <cell r="M134">
            <v>8145.3158938977458</v>
          </cell>
          <cell r="N134">
            <v>3.5507044001297934</v>
          </cell>
          <cell r="O134">
            <v>8731.4735201270541</v>
          </cell>
          <cell r="P134">
            <v>3.8062221099071731</v>
          </cell>
          <cell r="Q134">
            <v>9903.788772585669</v>
          </cell>
          <cell r="R134">
            <v>4.3172575294619309</v>
          </cell>
          <cell r="S134">
            <v>10750.000004249201</v>
          </cell>
          <cell r="T134">
            <v>4.6861377525061902</v>
          </cell>
        </row>
        <row r="135">
          <cell r="B135" t="str">
            <v>CHE</v>
          </cell>
          <cell r="C135" t="str">
            <v>Switzerland</v>
          </cell>
          <cell r="D135">
            <v>3421610</v>
          </cell>
          <cell r="E135">
            <v>780.08</v>
          </cell>
          <cell r="F135">
            <v>0.22798624039560325</v>
          </cell>
          <cell r="G135">
            <v>329.86235253399258</v>
          </cell>
          <cell r="H135">
            <v>9.6405596352007548E-3</v>
          </cell>
          <cell r="I135">
            <v>3731.464439655173</v>
          </cell>
          <cell r="J135">
            <v>0.10905580822055036</v>
          </cell>
          <cell r="K135">
            <v>16777.259481037923</v>
          </cell>
          <cell r="L135">
            <v>0.49033231376568115</v>
          </cell>
          <cell r="M135">
            <v>62094.30471264368</v>
          </cell>
          <cell r="N135">
            <v>1.8147686239122427</v>
          </cell>
          <cell r="O135">
            <v>104738.7266618705</v>
          </cell>
          <cell r="P135">
            <v>3.0610948255900148</v>
          </cell>
          <cell r="Q135">
            <v>136252.20056548706</v>
          </cell>
          <cell r="R135">
            <v>3.982107854649918</v>
          </cell>
          <cell r="S135">
            <v>149572.30850966802</v>
          </cell>
          <cell r="T135">
            <v>4.3714014311878913</v>
          </cell>
        </row>
        <row r="136">
          <cell r="B136" t="str">
            <v>CYP</v>
          </cell>
          <cell r="C136" t="str">
            <v>Cyprus</v>
          </cell>
          <cell r="D136">
            <v>71610.5</v>
          </cell>
          <cell r="E136">
            <v>0.01</v>
          </cell>
          <cell r="F136">
            <v>1.3964432590192781E-4</v>
          </cell>
          <cell r="G136" t="str">
            <v>---</v>
          </cell>
          <cell r="H136" t="str">
            <v>---</v>
          </cell>
          <cell r="I136" t="str">
            <v>---</v>
          </cell>
          <cell r="J136" t="str">
            <v>---</v>
          </cell>
          <cell r="K136" t="str">
            <v>---</v>
          </cell>
          <cell r="L136" t="str">
            <v>---</v>
          </cell>
          <cell r="M136">
            <v>0.83227451291611187</v>
          </cell>
          <cell r="N136">
            <v>1.1622241332152573E-3</v>
          </cell>
          <cell r="O136">
            <v>1.0009899870967742</v>
          </cell>
          <cell r="P136">
            <v>1.3978257198270843E-3</v>
          </cell>
          <cell r="Q136">
            <v>1.4456803347457627</v>
          </cell>
          <cell r="R136">
            <v>2.0188105581524533E-3</v>
          </cell>
          <cell r="S136">
            <v>2.7698331167372885</v>
          </cell>
          <cell r="T136">
            <v>3.867914784476143E-3</v>
          </cell>
        </row>
        <row r="137">
          <cell r="B137" t="str">
            <v>CZE</v>
          </cell>
          <cell r="C137" t="str">
            <v>Czech Republic</v>
          </cell>
          <cell r="D137">
            <v>1007260</v>
          </cell>
          <cell r="E137">
            <v>334.81</v>
          </cell>
          <cell r="F137">
            <v>0.33239679923753546</v>
          </cell>
          <cell r="G137">
            <v>1305.586531684492</v>
          </cell>
          <cell r="H137">
            <v>0.12961762918059808</v>
          </cell>
          <cell r="I137">
            <v>2781.6541328210756</v>
          </cell>
          <cell r="J137">
            <v>0.27616048813822408</v>
          </cell>
          <cell r="K137">
            <v>4771.5403701702244</v>
          </cell>
          <cell r="L137">
            <v>0.47371486708200705</v>
          </cell>
          <cell r="M137">
            <v>18261.261993216282</v>
          </cell>
          <cell r="N137">
            <v>1.8129640801001015</v>
          </cell>
          <cell r="O137">
            <v>26930.872764550266</v>
          </cell>
          <cell r="P137">
            <v>2.6736763858934403</v>
          </cell>
          <cell r="Q137">
            <v>38215.631513622604</v>
          </cell>
          <cell r="R137">
            <v>3.7940185764968928</v>
          </cell>
          <cell r="S137">
            <v>42575.218208879916</v>
          </cell>
          <cell r="T137">
            <v>4.2268349987967273</v>
          </cell>
        </row>
        <row r="138">
          <cell r="B138" t="str">
            <v>DEU</v>
          </cell>
          <cell r="C138" t="str">
            <v>Germany</v>
          </cell>
          <cell r="D138">
            <v>15114900</v>
          </cell>
          <cell r="E138">
            <v>2105.63</v>
          </cell>
          <cell r="F138">
            <v>0.13930823227411365</v>
          </cell>
          <cell r="G138">
            <v>4105.4222545454559</v>
          </cell>
          <cell r="H138">
            <v>2.7161425180090217E-2</v>
          </cell>
          <cell r="I138">
            <v>15170.595019531251</v>
          </cell>
          <cell r="J138">
            <v>0.10036847759185472</v>
          </cell>
          <cell r="K138">
            <v>40614.031787105152</v>
          </cell>
          <cell r="L138">
            <v>0.26870195493920007</v>
          </cell>
          <cell r="M138">
            <v>157685.00300076453</v>
          </cell>
          <cell r="N138">
            <v>1.0432421187091183</v>
          </cell>
          <cell r="O138">
            <v>237879.97247311828</v>
          </cell>
          <cell r="P138">
            <v>1.5738110902031657</v>
          </cell>
          <cell r="Q138">
            <v>288811.66576745774</v>
          </cell>
          <cell r="R138">
            <v>1.9107745718956644</v>
          </cell>
          <cell r="S138">
            <v>328275.70802013425</v>
          </cell>
          <cell r="T138">
            <v>2.1718682096483222</v>
          </cell>
        </row>
        <row r="139">
          <cell r="B139" t="str">
            <v>DNK</v>
          </cell>
          <cell r="C139" t="str">
            <v>Denmark</v>
          </cell>
          <cell r="D139">
            <v>1346390</v>
          </cell>
          <cell r="E139">
            <v>19.64</v>
          </cell>
          <cell r="F139">
            <v>1.4587155281901975E-2</v>
          </cell>
          <cell r="G139">
            <v>149.33965176470588</v>
          </cell>
          <cell r="H139">
            <v>1.1091856873915127E-2</v>
          </cell>
          <cell r="I139">
            <v>223.05573698630138</v>
          </cell>
          <cell r="J139">
            <v>1.6566948431457555E-2</v>
          </cell>
          <cell r="K139">
            <v>332.55271337579615</v>
          </cell>
          <cell r="L139">
            <v>2.4699582838241231E-2</v>
          </cell>
          <cell r="M139">
            <v>705.70461018329934</v>
          </cell>
          <cell r="N139">
            <v>5.2414576027993327E-2</v>
          </cell>
          <cell r="O139">
            <v>1018.53910264731</v>
          </cell>
          <cell r="P139">
            <v>7.5649633660923657E-2</v>
          </cell>
          <cell r="Q139">
            <v>1375.0303356231598</v>
          </cell>
          <cell r="R139">
            <v>0.10212719461843595</v>
          </cell>
          <cell r="S139">
            <v>1890.9618747506979</v>
          </cell>
          <cell r="T139">
            <v>0.14044681516876223</v>
          </cell>
        </row>
        <row r="140">
          <cell r="B140" t="str">
            <v>ESP</v>
          </cell>
          <cell r="C140" t="str">
            <v>Spain</v>
          </cell>
          <cell r="D140">
            <v>6233960</v>
          </cell>
          <cell r="E140">
            <v>745.83</v>
          </cell>
          <cell r="F140">
            <v>0.1196398436948585</v>
          </cell>
          <cell r="G140">
            <v>2719.3971010638293</v>
          </cell>
          <cell r="H140">
            <v>4.3622305902890443E-2</v>
          </cell>
          <cell r="I140">
            <v>9813.189229249012</v>
          </cell>
          <cell r="J140">
            <v>0.15741501756907347</v>
          </cell>
          <cell r="K140">
            <v>17318.522045073125</v>
          </cell>
          <cell r="L140">
            <v>0.27780932256660495</v>
          </cell>
          <cell r="M140">
            <v>29777.620479089466</v>
          </cell>
          <cell r="N140">
            <v>0.47766781434416433</v>
          </cell>
          <cell r="O140">
            <v>45659.070407149949</v>
          </cell>
          <cell r="P140">
            <v>0.73242482157649313</v>
          </cell>
          <cell r="Q140">
            <v>58308.400132978721</v>
          </cell>
          <cell r="R140">
            <v>0.93533484547508683</v>
          </cell>
          <cell r="S140">
            <v>64493.589356587559</v>
          </cell>
          <cell r="T140">
            <v>1.0345525052548872</v>
          </cell>
        </row>
        <row r="141">
          <cell r="B141" t="str">
            <v>EST</v>
          </cell>
          <cell r="C141" t="str">
            <v>Estonia</v>
          </cell>
          <cell r="D141">
            <v>79617.3</v>
          </cell>
          <cell r="E141">
            <v>52.81</v>
          </cell>
          <cell r="F141">
            <v>0.66329805205652548</v>
          </cell>
          <cell r="G141">
            <v>508.22575589961724</v>
          </cell>
          <cell r="H141">
            <v>0.63833583392003657</v>
          </cell>
          <cell r="I141">
            <v>702.42266295669265</v>
          </cell>
          <cell r="J141">
            <v>0.88224878632745984</v>
          </cell>
          <cell r="K141">
            <v>832.61098043798813</v>
          </cell>
          <cell r="L141">
            <v>1.045766410614261</v>
          </cell>
          <cell r="M141">
            <v>953.27910465448952</v>
          </cell>
          <cell r="N141">
            <v>1.1973265919021236</v>
          </cell>
          <cell r="O141">
            <v>1086.0858061399649</v>
          </cell>
          <cell r="P141">
            <v>1.3641329285720125</v>
          </cell>
          <cell r="Q141">
            <v>1292.625955290611</v>
          </cell>
          <cell r="R141">
            <v>1.6235490971065474</v>
          </cell>
          <cell r="S141">
            <v>1473.2869210134129</v>
          </cell>
          <cell r="T141">
            <v>1.8504607930856898</v>
          </cell>
        </row>
        <row r="142">
          <cell r="B142" t="str">
            <v>FRA</v>
          </cell>
          <cell r="C142" t="str">
            <v>France</v>
          </cell>
          <cell r="D142">
            <v>10329400</v>
          </cell>
          <cell r="E142">
            <v>2813.36</v>
          </cell>
          <cell r="F142">
            <v>0.2723643193215482</v>
          </cell>
          <cell r="G142">
            <v>4389.935872</v>
          </cell>
          <cell r="H142">
            <v>4.2499427575657833E-2</v>
          </cell>
          <cell r="I142">
            <v>19252.629912023462</v>
          </cell>
          <cell r="J142">
            <v>0.18638672054546693</v>
          </cell>
          <cell r="K142">
            <v>43008.060966370314</v>
          </cell>
          <cell r="L142">
            <v>0.41636552913402824</v>
          </cell>
          <cell r="M142">
            <v>191910.18662613982</v>
          </cell>
          <cell r="N142">
            <v>1.8579025560646292</v>
          </cell>
          <cell r="O142">
            <v>278577.398019802</v>
          </cell>
          <cell r="P142">
            <v>2.6969368793908841</v>
          </cell>
          <cell r="Q142">
            <v>470916.71780604136</v>
          </cell>
          <cell r="R142">
            <v>4.5589939183886905</v>
          </cell>
          <cell r="S142">
            <v>559836.75745007687</v>
          </cell>
          <cell r="T142">
            <v>5.4198381072480188</v>
          </cell>
        </row>
        <row r="143">
          <cell r="B143" t="str">
            <v>GBR</v>
          </cell>
          <cell r="C143" t="str">
            <v>United Kingdom</v>
          </cell>
          <cell r="D143">
            <v>7806800</v>
          </cell>
          <cell r="E143">
            <v>667.79</v>
          </cell>
          <cell r="F143">
            <v>8.5539529640825937E-2</v>
          </cell>
          <cell r="G143">
            <v>2062.6342967971532</v>
          </cell>
          <cell r="H143">
            <v>2.6420995757508239E-2</v>
          </cell>
          <cell r="I143">
            <v>5124.3008947368426</v>
          </cell>
          <cell r="J143">
            <v>6.5638941624440783E-2</v>
          </cell>
          <cell r="K143">
            <v>11445.712526062551</v>
          </cell>
          <cell r="L143">
            <v>0.14661208851338001</v>
          </cell>
          <cell r="M143">
            <v>30519.910623946038</v>
          </cell>
          <cell r="N143">
            <v>0.39094008587316237</v>
          </cell>
          <cell r="O143">
            <v>47121.754240353701</v>
          </cell>
          <cell r="P143">
            <v>0.60359883999018427</v>
          </cell>
          <cell r="Q143">
            <v>62838.238848920861</v>
          </cell>
          <cell r="R143">
            <v>0.80491672450838836</v>
          </cell>
          <cell r="S143">
            <v>73021.522383840464</v>
          </cell>
          <cell r="T143">
            <v>0.93535792365425607</v>
          </cell>
        </row>
        <row r="144">
          <cell r="B144" t="str">
            <v>GEO</v>
          </cell>
          <cell r="C144" t="str">
            <v>Georgia</v>
          </cell>
          <cell r="D144">
            <v>53823.5</v>
          </cell>
          <cell r="E144">
            <v>40.32</v>
          </cell>
          <cell r="F144">
            <v>0.74911516345090901</v>
          </cell>
          <cell r="G144">
            <v>349.85756838046268</v>
          </cell>
          <cell r="H144">
            <v>0.65000895218717225</v>
          </cell>
          <cell r="I144">
            <v>648.57675025623507</v>
          </cell>
          <cell r="J144">
            <v>1.2050066425561978</v>
          </cell>
          <cell r="K144">
            <v>765.39668466006151</v>
          </cell>
          <cell r="L144">
            <v>1.4220492622368697</v>
          </cell>
          <cell r="M144">
            <v>1117.3106542119936</v>
          </cell>
          <cell r="N144">
            <v>2.075878852568104</v>
          </cell>
          <cell r="O144">
            <v>1201.3448092166402</v>
          </cell>
          <cell r="P144">
            <v>2.2320079690407351</v>
          </cell>
          <cell r="Q144">
            <v>1369.4131192259333</v>
          </cell>
          <cell r="R144">
            <v>2.5442662019859972</v>
          </cell>
          <cell r="S144">
            <v>1529.4664768656717</v>
          </cell>
          <cell r="T144">
            <v>2.8416332584571267</v>
          </cell>
        </row>
        <row r="145">
          <cell r="B145" t="str">
            <v>GRC</v>
          </cell>
          <cell r="C145" t="str">
            <v>Greece</v>
          </cell>
          <cell r="D145">
            <v>1181280</v>
          </cell>
          <cell r="E145">
            <v>42.38</v>
          </cell>
          <cell r="F145">
            <v>3.5876337532168498E-2</v>
          </cell>
          <cell r="G145">
            <v>172.87720930232558</v>
          </cell>
          <cell r="H145">
            <v>1.4634735989970676E-2</v>
          </cell>
          <cell r="I145">
            <v>452.11929253731341</v>
          </cell>
          <cell r="J145">
            <v>3.827367707379397E-2</v>
          </cell>
          <cell r="K145">
            <v>922.62027258437354</v>
          </cell>
          <cell r="L145">
            <v>7.8103436321987463E-2</v>
          </cell>
          <cell r="M145">
            <v>1849.4733560356974</v>
          </cell>
          <cell r="N145">
            <v>0.1565651967387662</v>
          </cell>
          <cell r="O145">
            <v>2131.1840145113888</v>
          </cell>
          <cell r="P145">
            <v>0.18041311242985481</v>
          </cell>
          <cell r="Q145">
            <v>2519.9011439929327</v>
          </cell>
          <cell r="R145">
            <v>0.21331954693154312</v>
          </cell>
          <cell r="S145">
            <v>2546.1436771201415</v>
          </cell>
          <cell r="T145">
            <v>0.2155410806176471</v>
          </cell>
        </row>
        <row r="146">
          <cell r="B146" t="str">
            <v>HRV</v>
          </cell>
          <cell r="C146" t="str">
            <v>Croatia</v>
          </cell>
          <cell r="D146">
            <v>188114</v>
          </cell>
          <cell r="E146">
            <v>123.07</v>
          </cell>
          <cell r="F146">
            <v>0.65423094506522639</v>
          </cell>
          <cell r="G146">
            <v>730.66909177615571</v>
          </cell>
          <cell r="H146">
            <v>0.3884182420107784</v>
          </cell>
          <cell r="I146">
            <v>1628.9288421052631</v>
          </cell>
          <cell r="J146">
            <v>0.86592642871092163</v>
          </cell>
          <cell r="K146">
            <v>2196.2634373390079</v>
          </cell>
          <cell r="L146">
            <v>1.1675172700272218</v>
          </cell>
          <cell r="M146">
            <v>2779.1588177984909</v>
          </cell>
          <cell r="N146">
            <v>1.4773801087630325</v>
          </cell>
          <cell r="O146">
            <v>3002.067746560142</v>
          </cell>
          <cell r="P146">
            <v>1.5958768334946587</v>
          </cell>
          <cell r="Q146">
            <v>3447.8856040834444</v>
          </cell>
          <cell r="R146">
            <v>1.8328702829579109</v>
          </cell>
          <cell r="S146">
            <v>3738.4883282017686</v>
          </cell>
          <cell r="T146">
            <v>1.9873525246402548</v>
          </cell>
        </row>
        <row r="147">
          <cell r="B147" t="str">
            <v>HUN</v>
          </cell>
          <cell r="C147" t="str">
            <v>Hungary</v>
          </cell>
          <cell r="D147">
            <v>562480</v>
          </cell>
          <cell r="E147">
            <v>1403.06</v>
          </cell>
          <cell r="F147">
            <v>2.4944175792917078</v>
          </cell>
          <cell r="G147">
            <v>5303.279226890756</v>
          </cell>
          <cell r="H147">
            <v>0.94283871904614491</v>
          </cell>
          <cell r="I147">
            <v>14148.169265799257</v>
          </cell>
          <cell r="J147">
            <v>2.5153195252807667</v>
          </cell>
          <cell r="K147">
            <v>30340.198861036748</v>
          </cell>
          <cell r="L147">
            <v>5.3940049176924951</v>
          </cell>
          <cell r="M147">
            <v>62775.170526315793</v>
          </cell>
          <cell r="N147">
            <v>11.160427130976354</v>
          </cell>
          <cell r="O147">
            <v>79997.825129570469</v>
          </cell>
          <cell r="P147">
            <v>14.222341261835169</v>
          </cell>
          <cell r="Q147">
            <v>80926.198123299022</v>
          </cell>
          <cell r="R147">
            <v>14.387391218052024</v>
          </cell>
          <cell r="S147">
            <v>81854.571117027575</v>
          </cell>
          <cell r="T147">
            <v>14.552441174268877</v>
          </cell>
        </row>
        <row r="148">
          <cell r="B148" t="str">
            <v>IRL</v>
          </cell>
          <cell r="C148" t="str">
            <v>Ireland</v>
          </cell>
          <cell r="D148">
            <v>778822</v>
          </cell>
          <cell r="E148">
            <v>169.73</v>
          </cell>
          <cell r="F148">
            <v>0.21793169684472188</v>
          </cell>
          <cell r="G148">
            <v>433.98031220838055</v>
          </cell>
          <cell r="H148">
            <v>5.5722657065206245E-2</v>
          </cell>
          <cell r="I148">
            <v>1570.8728391167192</v>
          </cell>
          <cell r="J148">
            <v>0.20169857029163521</v>
          </cell>
          <cell r="K148">
            <v>3597.5923275862069</v>
          </cell>
          <cell r="L148">
            <v>0.46192741442668628</v>
          </cell>
          <cell r="M148">
            <v>6802.7543146551725</v>
          </cell>
          <cell r="N148">
            <v>0.87346714841840278</v>
          </cell>
          <cell r="O148">
            <v>11289.34345</v>
          </cell>
          <cell r="P148">
            <v>1.449540902799356</v>
          </cell>
          <cell r="Q148">
            <v>23754.007137601177</v>
          </cell>
          <cell r="R148">
            <v>3.0499918001290638</v>
          </cell>
          <cell r="S148">
            <v>31604.569427845832</v>
          </cell>
          <cell r="T148">
            <v>4.0579964905775432</v>
          </cell>
        </row>
        <row r="149">
          <cell r="B149" t="str">
            <v>ISR</v>
          </cell>
          <cell r="C149" t="str">
            <v>Israel</v>
          </cell>
          <cell r="D149">
            <v>853829</v>
          </cell>
          <cell r="E149">
            <v>3.12</v>
          </cell>
          <cell r="F149">
            <v>3.654127465804043E-3</v>
          </cell>
          <cell r="G149">
            <v>11.516649803842265</v>
          </cell>
          <cell r="H149">
            <v>1.3488239218675245E-3</v>
          </cell>
          <cell r="I149">
            <v>28.634908095999997</v>
          </cell>
          <cell r="J149">
            <v>3.3537052613579529E-3</v>
          </cell>
          <cell r="K149">
            <v>49.843552052306578</v>
          </cell>
          <cell r="L149">
            <v>5.837650402165607E-3</v>
          </cell>
          <cell r="M149">
            <v>94.099743431345743</v>
          </cell>
          <cell r="N149">
            <v>1.1020912083256219E-2</v>
          </cell>
          <cell r="O149">
            <v>151.81577360594795</v>
          </cell>
          <cell r="P149">
            <v>1.7780582951146887E-2</v>
          </cell>
          <cell r="Q149">
            <v>381.9478322314049</v>
          </cell>
          <cell r="R149">
            <v>4.4733527700675998E-2</v>
          </cell>
          <cell r="S149">
            <v>562.69766201550385</v>
          </cell>
          <cell r="T149">
            <v>6.5902851978031182E-2</v>
          </cell>
        </row>
        <row r="150">
          <cell r="B150" t="str">
            <v>ITA</v>
          </cell>
          <cell r="C150" t="str">
            <v>Italy</v>
          </cell>
          <cell r="D150">
            <v>8604330</v>
          </cell>
          <cell r="E150">
            <v>527.66999999999996</v>
          </cell>
          <cell r="F150">
            <v>6.1326099766048019E-2</v>
          </cell>
          <cell r="G150">
            <v>524.08715177478587</v>
          </cell>
          <cell r="H150">
            <v>6.0909699160165386E-3</v>
          </cell>
          <cell r="I150">
            <v>7250.0844129554671</v>
          </cell>
          <cell r="J150">
            <v>8.4260882752700869E-2</v>
          </cell>
          <cell r="K150">
            <v>13951.173550679852</v>
          </cell>
          <cell r="L150">
            <v>0.16214131199849205</v>
          </cell>
          <cell r="M150">
            <v>33239.359120521178</v>
          </cell>
          <cell r="N150">
            <v>0.38630967339143407</v>
          </cell>
          <cell r="O150">
            <v>46834.339671082686</v>
          </cell>
          <cell r="P150">
            <v>0.54431129060696981</v>
          </cell>
          <cell r="Q150">
            <v>59499.063079031519</v>
          </cell>
          <cell r="R150">
            <v>0.6915014077683157</v>
          </cell>
          <cell r="S150">
            <v>64411.900349514566</v>
          </cell>
          <cell r="T150">
            <v>0.7485986747313802</v>
          </cell>
        </row>
        <row r="151">
          <cell r="B151" t="str">
            <v>LTU</v>
          </cell>
          <cell r="C151" t="str">
            <v>Lithuania</v>
          </cell>
          <cell r="D151">
            <v>135614</v>
          </cell>
          <cell r="E151">
            <v>125.39</v>
          </cell>
          <cell r="F151">
            <v>0.92460955358591301</v>
          </cell>
          <cell r="G151">
            <v>866.85841576388896</v>
          </cell>
          <cell r="H151">
            <v>0.63921012267456823</v>
          </cell>
          <cell r="I151">
            <v>1693.0877333333333</v>
          </cell>
          <cell r="J151">
            <v>1.2484608767039784</v>
          </cell>
          <cell r="K151">
            <v>2257.059791405924</v>
          </cell>
          <cell r="L151">
            <v>1.6643265381199022</v>
          </cell>
          <cell r="M151">
            <v>4852.0073374478443</v>
          </cell>
          <cell r="N151">
            <v>3.5778071124278057</v>
          </cell>
          <cell r="O151">
            <v>5902.6315038247567</v>
          </cell>
          <cell r="P151">
            <v>4.35252370981223</v>
          </cell>
          <cell r="Q151">
            <v>7680.7254110626573</v>
          </cell>
          <cell r="R151">
            <v>5.6636670336857975</v>
          </cell>
          <cell r="S151">
            <v>8216.3711135700687</v>
          </cell>
          <cell r="T151">
            <v>6.058645208879665</v>
          </cell>
        </row>
        <row r="152">
          <cell r="B152" t="str">
            <v>LUX</v>
          </cell>
          <cell r="C152" t="str">
            <v>Luxembourg</v>
          </cell>
          <cell r="D152">
            <v>201131</v>
          </cell>
          <cell r="E152">
            <v>6.73</v>
          </cell>
          <cell r="F152">
            <v>3.3460779293097535E-2</v>
          </cell>
          <cell r="G152">
            <v>1.44059536996337</v>
          </cell>
          <cell r="H152">
            <v>7.1624730646363316E-4</v>
          </cell>
          <cell r="I152">
            <v>6.9749334692982448</v>
          </cell>
          <cell r="J152">
            <v>3.467856008918687E-3</v>
          </cell>
          <cell r="K152">
            <v>59.997766572238</v>
          </cell>
          <cell r="L152">
            <v>2.9830193541641018E-2</v>
          </cell>
          <cell r="M152">
            <v>542.01417567567569</v>
          </cell>
          <cell r="N152">
            <v>0.26948316056484362</v>
          </cell>
          <cell r="O152">
            <v>937.24936328633407</v>
          </cell>
          <cell r="P152">
            <v>0.46598951095869567</v>
          </cell>
          <cell r="Q152">
            <v>1356.6131570338059</v>
          </cell>
          <cell r="R152">
            <v>0.6744923244222949</v>
          </cell>
          <cell r="S152">
            <v>1729.4952043349754</v>
          </cell>
          <cell r="T152">
            <v>0.85988495275963195</v>
          </cell>
        </row>
        <row r="153">
          <cell r="B153" t="str">
            <v>LVA</v>
          </cell>
          <cell r="C153" t="str">
            <v>Latvia</v>
          </cell>
          <cell r="D153">
            <v>95608.8</v>
          </cell>
          <cell r="E153">
            <v>154.49</v>
          </cell>
          <cell r="F153">
            <v>1.6158554442687283</v>
          </cell>
          <cell r="G153">
            <v>832.01056512261573</v>
          </cell>
          <cell r="H153">
            <v>0.87022383412679138</v>
          </cell>
          <cell r="I153">
            <v>1964.0049098712448</v>
          </cell>
          <cell r="J153">
            <v>2.0542093508874126</v>
          </cell>
          <cell r="K153">
            <v>3323.3982368421052</v>
          </cell>
          <cell r="L153">
            <v>3.4760380183017725</v>
          </cell>
          <cell r="M153">
            <v>4852.9785665306126</v>
          </cell>
          <cell r="N153">
            <v>5.0758701777771638</v>
          </cell>
          <cell r="O153">
            <v>5834.2901942857143</v>
          </cell>
          <cell r="P153">
            <v>6.1022522971585396</v>
          </cell>
          <cell r="Q153">
            <v>6524.2923638473812</v>
          </cell>
          <cell r="R153">
            <v>6.8239454567439202</v>
          </cell>
          <cell r="S153">
            <v>7052.2229647468448</v>
          </cell>
          <cell r="T153">
            <v>7.3761232906875156</v>
          </cell>
        </row>
        <row r="154">
          <cell r="B154" t="str">
            <v>MDA</v>
          </cell>
          <cell r="C154" t="str">
            <v>Moldova</v>
          </cell>
          <cell r="D154">
            <v>33762.699999999997</v>
          </cell>
          <cell r="E154">
            <v>84.76</v>
          </cell>
          <cell r="F154">
            <v>2.5104627295802771</v>
          </cell>
          <cell r="G154">
            <v>551.07193526660421</v>
          </cell>
          <cell r="H154">
            <v>1.6321915464894816</v>
          </cell>
          <cell r="I154">
            <v>1278.3476997206703</v>
          </cell>
          <cell r="J154">
            <v>3.7862721278827531</v>
          </cell>
          <cell r="K154">
            <v>1743.863661029977</v>
          </cell>
          <cell r="L154">
            <v>5.1650598471981715</v>
          </cell>
          <cell r="M154">
            <v>2407.8457884930863</v>
          </cell>
          <cell r="N154">
            <v>7.1316742692174699</v>
          </cell>
          <cell r="O154">
            <v>2861.5033613846831</v>
          </cell>
          <cell r="P154">
            <v>8.4753392394111948</v>
          </cell>
          <cell r="Q154">
            <v>3152.2101624283405</v>
          </cell>
          <cell r="R154">
            <v>9.3363687217797775</v>
          </cell>
          <cell r="S154">
            <v>3442.9169634719974</v>
          </cell>
          <cell r="T154">
            <v>10.197398204148358</v>
          </cell>
        </row>
        <row r="155">
          <cell r="B155" t="str">
            <v>MKD</v>
          </cell>
          <cell r="C155" t="str">
            <v>Macedonia</v>
          </cell>
          <cell r="D155">
            <v>32996.400000000001</v>
          </cell>
          <cell r="E155">
            <v>4.87</v>
          </cell>
          <cell r="F155">
            <v>0.14759185850577639</v>
          </cell>
          <cell r="G155">
            <v>27.570494261744965</v>
          </cell>
          <cell r="H155">
            <v>8.3556067515683424E-2</v>
          </cell>
          <cell r="I155">
            <v>57.4480222972973</v>
          </cell>
          <cell r="J155">
            <v>0.17410390920614763</v>
          </cell>
          <cell r="K155">
            <v>81.635095000000007</v>
          </cell>
          <cell r="L155">
            <v>0.24740606551017691</v>
          </cell>
          <cell r="M155">
            <v>173.66418439716313</v>
          </cell>
          <cell r="N155">
            <v>0.5263125201451162</v>
          </cell>
          <cell r="O155">
            <v>227.39522480366489</v>
          </cell>
          <cell r="P155">
            <v>0.68915161897560007</v>
          </cell>
          <cell r="Q155">
            <v>362.98729725986152</v>
          </cell>
          <cell r="R155">
            <v>1.1000815157406914</v>
          </cell>
          <cell r="S155">
            <v>517.41323342369481</v>
          </cell>
          <cell r="T155">
            <v>1.5680899535212776</v>
          </cell>
        </row>
        <row r="156">
          <cell r="B156" t="str">
            <v>MNE</v>
          </cell>
          <cell r="C156" t="str">
            <v>Montenegro</v>
          </cell>
          <cell r="D156">
            <v>8892.93</v>
          </cell>
          <cell r="E156">
            <v>2.76</v>
          </cell>
          <cell r="F156">
            <v>0.31035890308368552</v>
          </cell>
          <cell r="G156">
            <v>15.964150489859591</v>
          </cell>
          <cell r="H156">
            <v>0.17951508096723567</v>
          </cell>
          <cell r="I156">
            <v>40.640356154506442</v>
          </cell>
          <cell r="J156">
            <v>0.45699624482039597</v>
          </cell>
          <cell r="K156">
            <v>54.402444509412142</v>
          </cell>
          <cell r="L156">
            <v>0.61174938416710967</v>
          </cell>
          <cell r="M156">
            <v>91.975281370725028</v>
          </cell>
          <cell r="N156">
            <v>1.0342517187330276</v>
          </cell>
          <cell r="O156">
            <v>117.54474305776893</v>
          </cell>
          <cell r="P156">
            <v>1.3217774463283634</v>
          </cell>
          <cell r="Q156">
            <v>151.52367035309794</v>
          </cell>
          <cell r="R156">
            <v>1.703866671087009</v>
          </cell>
          <cell r="S156">
            <v>183.49285290841584</v>
          </cell>
          <cell r="T156">
            <v>2.063356541751884</v>
          </cell>
        </row>
        <row r="157">
          <cell r="B157" t="str">
            <v>NLD</v>
          </cell>
          <cell r="C157" t="str">
            <v>Netherlands</v>
          </cell>
          <cell r="D157">
            <v>3410960</v>
          </cell>
          <cell r="E157">
            <v>691.54</v>
          </cell>
          <cell r="F157">
            <v>0.20274057743274621</v>
          </cell>
          <cell r="G157">
            <v>73.461622606271774</v>
          </cell>
          <cell r="H157">
            <v>2.1536934647803482E-3</v>
          </cell>
          <cell r="I157">
            <v>6750.3885043988284</v>
          </cell>
          <cell r="J157">
            <v>0.19790289256979937</v>
          </cell>
          <cell r="K157">
            <v>15223.817447973712</v>
          </cell>
          <cell r="L157">
            <v>0.44632060909461596</v>
          </cell>
          <cell r="M157">
            <v>39930.587084337349</v>
          </cell>
          <cell r="N157">
            <v>1.1706553898121745</v>
          </cell>
          <cell r="O157">
            <v>73565.183569979708</v>
          </cell>
          <cell r="P157">
            <v>2.1567295884437141</v>
          </cell>
          <cell r="Q157">
            <v>105946.29125214409</v>
          </cell>
          <cell r="R157">
            <v>3.1060549303464153</v>
          </cell>
          <cell r="S157">
            <v>151840.05494984737</v>
          </cell>
          <cell r="T157">
            <v>4.4515343173138167</v>
          </cell>
        </row>
        <row r="158">
          <cell r="B158" t="str">
            <v>POL</v>
          </cell>
          <cell r="C158" t="str">
            <v>Poland</v>
          </cell>
          <cell r="D158">
            <v>1614720</v>
          </cell>
          <cell r="E158">
            <v>502.02</v>
          </cell>
          <cell r="F158">
            <v>0.31090219976218786</v>
          </cell>
          <cell r="G158">
            <v>1854.3013247658687</v>
          </cell>
          <cell r="H158">
            <v>0.11483732936768409</v>
          </cell>
          <cell r="I158">
            <v>4524.7616723259762</v>
          </cell>
          <cell r="J158">
            <v>0.28021958434440497</v>
          </cell>
          <cell r="K158">
            <v>11675.479618278072</v>
          </cell>
          <cell r="L158">
            <v>0.7230652756067969</v>
          </cell>
          <cell r="M158">
            <v>18840.983749242881</v>
          </cell>
          <cell r="N158">
            <v>1.1668266788819661</v>
          </cell>
          <cell r="O158">
            <v>32697.198206948076</v>
          </cell>
          <cell r="P158">
            <v>2.0249453903430985</v>
          </cell>
          <cell r="Q158">
            <v>42604.340381023532</v>
          </cell>
          <cell r="R158">
            <v>2.6384971004894675</v>
          </cell>
          <cell r="S158">
            <v>43280.599561697498</v>
          </cell>
          <cell r="T158">
            <v>2.6803779950516184</v>
          </cell>
        </row>
        <row r="159">
          <cell r="B159" t="str">
            <v>PRT</v>
          </cell>
          <cell r="C159" t="str">
            <v>Portugal</v>
          </cell>
          <cell r="D159">
            <v>1054340</v>
          </cell>
          <cell r="E159">
            <v>104.04</v>
          </cell>
          <cell r="F159">
            <v>9.8677845856175436E-2</v>
          </cell>
          <cell r="G159">
            <v>311.50760258492124</v>
          </cell>
          <cell r="H159">
            <v>2.9545270271916196E-2</v>
          </cell>
          <cell r="I159">
            <v>1247.6970684039088</v>
          </cell>
          <cell r="J159">
            <v>0.1183391570464849</v>
          </cell>
          <cell r="K159">
            <v>3154.4861187648457</v>
          </cell>
          <cell r="L159">
            <v>0.29919059494706129</v>
          </cell>
          <cell r="M159">
            <v>4503.3480846621105</v>
          </cell>
          <cell r="N159">
            <v>0.42712484442040616</v>
          </cell>
          <cell r="O159">
            <v>5729.6931000996019</v>
          </cell>
          <cell r="P159">
            <v>0.54343884326684011</v>
          </cell>
          <cell r="Q159">
            <v>8893.3561352657016</v>
          </cell>
          <cell r="R159">
            <v>0.84349983262189621</v>
          </cell>
          <cell r="S159">
            <v>12356.664970430604</v>
          </cell>
          <cell r="T159">
            <v>1.1719810469517047</v>
          </cell>
        </row>
        <row r="160">
          <cell r="B160" t="str">
            <v>ROU</v>
          </cell>
          <cell r="C160" t="str">
            <v>Romania</v>
          </cell>
          <cell r="D160">
            <v>555697</v>
          </cell>
          <cell r="E160">
            <v>448.66</v>
          </cell>
          <cell r="F160">
            <v>0.80738244043066643</v>
          </cell>
          <cell r="G160">
            <v>2819.1146666666664</v>
          </cell>
          <cell r="H160">
            <v>0.50731147849757452</v>
          </cell>
          <cell r="I160">
            <v>5227.9586518324604</v>
          </cell>
          <cell r="J160">
            <v>0.94079303142404236</v>
          </cell>
          <cell r="K160">
            <v>7463.7900912024697</v>
          </cell>
          <cell r="L160">
            <v>1.3431402529080543</v>
          </cell>
          <cell r="M160">
            <v>9511.0749398425778</v>
          </cell>
          <cell r="N160">
            <v>1.7115577265744779</v>
          </cell>
          <cell r="O160">
            <v>11317.037149974809</v>
          </cell>
          <cell r="P160">
            <v>2.0365481818283722</v>
          </cell>
          <cell r="Q160">
            <v>12327.341388344623</v>
          </cell>
          <cell r="R160">
            <v>2.2183566562973387</v>
          </cell>
          <cell r="S160">
            <v>13337.645626714439</v>
          </cell>
          <cell r="T160">
            <v>2.4001651307663057</v>
          </cell>
        </row>
        <row r="161">
          <cell r="B161" t="str">
            <v>RUS</v>
          </cell>
          <cell r="C161" t="str">
            <v>Russia</v>
          </cell>
          <cell r="D161">
            <v>6325790</v>
          </cell>
          <cell r="E161">
            <v>4144.32</v>
          </cell>
          <cell r="F161">
            <v>0.6551466299070946</v>
          </cell>
          <cell r="G161">
            <v>18590.569739436618</v>
          </cell>
          <cell r="H161">
            <v>0.29388534458836951</v>
          </cell>
          <cell r="I161">
            <v>41832.248078541372</v>
          </cell>
          <cell r="J161">
            <v>0.66129681950462116</v>
          </cell>
          <cell r="K161">
            <v>65985.527766990286</v>
          </cell>
          <cell r="L161">
            <v>1.0431191640410176</v>
          </cell>
          <cell r="M161">
            <v>98944.833947990541</v>
          </cell>
          <cell r="N161">
            <v>1.5641498365894304</v>
          </cell>
          <cell r="O161">
            <v>123549.17340219497</v>
          </cell>
          <cell r="P161">
            <v>1.953102670215024</v>
          </cell>
          <cell r="Q161">
            <v>156077.23641058747</v>
          </cell>
          <cell r="R161">
            <v>2.4673161203673768</v>
          </cell>
          <cell r="S161">
            <v>175657.69117916742</v>
          </cell>
          <cell r="T161">
            <v>2.7768498666438091</v>
          </cell>
        </row>
        <row r="162">
          <cell r="B162" t="str">
            <v>SRB</v>
          </cell>
          <cell r="C162" t="str">
            <v>Serbia</v>
          </cell>
          <cell r="D162">
            <v>57317.2</v>
          </cell>
          <cell r="E162">
            <v>156.18</v>
          </cell>
          <cell r="F162">
            <v>2.7248365237659904</v>
          </cell>
          <cell r="G162">
            <v>744.41870344827578</v>
          </cell>
          <cell r="H162">
            <v>1.2987701832055225</v>
          </cell>
          <cell r="I162">
            <v>2339.3215999999998</v>
          </cell>
          <cell r="J162">
            <v>4.0813605689042731</v>
          </cell>
          <cell r="K162">
            <v>3498.1692580414583</v>
          </cell>
          <cell r="L162">
            <v>6.1031754133863112</v>
          </cell>
          <cell r="M162">
            <v>4449.5332326187226</v>
          </cell>
          <cell r="N162">
            <v>7.7629982494237737</v>
          </cell>
          <cell r="O162">
            <v>5238.0352874027458</v>
          </cell>
          <cell r="P162">
            <v>9.1386796413689897</v>
          </cell>
          <cell r="Q162">
            <v>6144.3480414787646</v>
          </cell>
          <cell r="R162">
            <v>10.719902649603897</v>
          </cell>
          <cell r="S162">
            <v>6573.116009999243</v>
          </cell>
          <cell r="T162">
            <v>11.467964258545853</v>
          </cell>
        </row>
        <row r="163">
          <cell r="B163" t="str">
            <v>SVK</v>
          </cell>
          <cell r="C163" t="str">
            <v>Slovakia</v>
          </cell>
          <cell r="D163">
            <v>414783</v>
          </cell>
          <cell r="E163">
            <v>419.82</v>
          </cell>
          <cell r="F163">
            <v>1.0121436992355037</v>
          </cell>
          <cell r="G163">
            <v>1927.3884800000001</v>
          </cell>
          <cell r="H163">
            <v>0.46467393311683458</v>
          </cell>
          <cell r="I163">
            <v>4985.9069318181819</v>
          </cell>
          <cell r="J163">
            <v>1.2020518998652747</v>
          </cell>
          <cell r="K163">
            <v>8928.4236470588239</v>
          </cell>
          <cell r="L163">
            <v>2.1525529366099438</v>
          </cell>
          <cell r="M163">
            <v>15001.581876813931</v>
          </cell>
          <cell r="N163">
            <v>3.6167301641614844</v>
          </cell>
          <cell r="O163">
            <v>17058.552337955498</v>
          </cell>
          <cell r="P163">
            <v>4.1126450066554066</v>
          </cell>
          <cell r="Q163">
            <v>23187.39726027397</v>
          </cell>
          <cell r="R163">
            <v>5.5902477344235351</v>
          </cell>
          <cell r="S163">
            <v>27881.890829248365</v>
          </cell>
          <cell r="T163">
            <v>6.7220428101557594</v>
          </cell>
        </row>
        <row r="164">
          <cell r="B164" t="str">
            <v>SVN</v>
          </cell>
          <cell r="C164" t="str">
            <v>Slovenia</v>
          </cell>
          <cell r="D164">
            <v>139900</v>
          </cell>
          <cell r="E164">
            <v>29.61</v>
          </cell>
          <cell r="F164">
            <v>0.21165117941386705</v>
          </cell>
          <cell r="G164">
            <v>29.435244079439254</v>
          </cell>
          <cell r="H164">
            <v>2.1040203058927273E-2</v>
          </cell>
          <cell r="I164">
            <v>193.1789928057554</v>
          </cell>
          <cell r="J164">
            <v>0.13808362602269864</v>
          </cell>
          <cell r="K164">
            <v>529.73949285714298</v>
          </cell>
          <cell r="L164">
            <v>0.3786558204840193</v>
          </cell>
          <cell r="M164">
            <v>1611.1845689174106</v>
          </cell>
          <cell r="N164">
            <v>1.1516687411847109</v>
          </cell>
          <cell r="O164">
            <v>3319.8119411764706</v>
          </cell>
          <cell r="P164">
            <v>2.3729892360089138</v>
          </cell>
          <cell r="Q164">
            <v>5105.3026575199719</v>
          </cell>
          <cell r="R164">
            <v>3.6492513634881858</v>
          </cell>
          <cell r="S164">
            <v>6937.8175264054516</v>
          </cell>
          <cell r="T164">
            <v>4.9591261804184787</v>
          </cell>
        </row>
        <row r="165">
          <cell r="B165" t="str">
            <v>SWE</v>
          </cell>
          <cell r="C165" t="str">
            <v>Sweden</v>
          </cell>
          <cell r="D165">
            <v>1747500</v>
          </cell>
          <cell r="E165">
            <v>69.39</v>
          </cell>
          <cell r="F165">
            <v>3.9708154506437769E-2</v>
          </cell>
          <cell r="G165">
            <v>166.28085201072383</v>
          </cell>
          <cell r="H165">
            <v>9.5153563382388458E-3</v>
          </cell>
          <cell r="I165">
            <v>463.85053846153841</v>
          </cell>
          <cell r="J165">
            <v>2.6543664575767578E-2</v>
          </cell>
          <cell r="K165">
            <v>1652.2311368209255</v>
          </cell>
          <cell r="L165">
            <v>9.4548276785174565E-2</v>
          </cell>
          <cell r="M165">
            <v>4285.5112441534138</v>
          </cell>
          <cell r="N165">
            <v>0.24523669494440134</v>
          </cell>
          <cell r="O165">
            <v>6143.1538836174941</v>
          </cell>
          <cell r="P165">
            <v>0.35153956415550752</v>
          </cell>
          <cell r="Q165">
            <v>8368.552150329062</v>
          </cell>
          <cell r="R165">
            <v>0.4788871044537375</v>
          </cell>
          <cell r="S165">
            <v>9972.1649424149655</v>
          </cell>
          <cell r="T165">
            <v>0.57065321558883919</v>
          </cell>
        </row>
        <row r="166">
          <cell r="B166" t="str">
            <v>TUR</v>
          </cell>
          <cell r="C166" t="str">
            <v>Turkey</v>
          </cell>
          <cell r="D166">
            <v>1947250</v>
          </cell>
          <cell r="E166">
            <v>230.37</v>
          </cell>
          <cell r="F166">
            <v>0.11830530234946719</v>
          </cell>
          <cell r="G166">
            <v>1501.4950879262674</v>
          </cell>
          <cell r="H166">
            <v>7.7108490842278457E-2</v>
          </cell>
          <cell r="I166">
            <v>2669.1684479999999</v>
          </cell>
          <cell r="J166">
            <v>0.13707374235460265</v>
          </cell>
          <cell r="K166">
            <v>3775.3427040913416</v>
          </cell>
          <cell r="L166">
            <v>0.19388073971453804</v>
          </cell>
          <cell r="M166">
            <v>6688.527944119458</v>
          </cell>
          <cell r="N166">
            <v>0.34348583613400735</v>
          </cell>
          <cell r="O166">
            <v>8093.8094763978006</v>
          </cell>
          <cell r="P166">
            <v>0.41565333040943897</v>
          </cell>
          <cell r="Q166">
            <v>10174.961893390191</v>
          </cell>
          <cell r="R166">
            <v>0.52252981863603498</v>
          </cell>
          <cell r="S166">
            <v>12589.694439232409</v>
          </cell>
          <cell r="T166">
            <v>0.64653713900281984</v>
          </cell>
        </row>
        <row r="167">
          <cell r="B167" t="str">
            <v>UKR</v>
          </cell>
          <cell r="C167" t="str">
            <v>Ukraine</v>
          </cell>
          <cell r="D167">
            <v>676834</v>
          </cell>
          <cell r="E167">
            <v>1018.35</v>
          </cell>
          <cell r="F167">
            <v>1.5045786706932571</v>
          </cell>
          <cell r="G167">
            <v>5254.0601758470893</v>
          </cell>
          <cell r="H167">
            <v>0.77627013061505323</v>
          </cell>
          <cell r="I167">
            <v>8022.269551451187</v>
          </cell>
          <cell r="J167">
            <v>1.185263971882498</v>
          </cell>
          <cell r="K167">
            <v>10294.090554089709</v>
          </cell>
          <cell r="L167">
            <v>1.5209180617536515</v>
          </cell>
          <cell r="M167">
            <v>16193.744361602983</v>
          </cell>
          <cell r="N167">
            <v>2.3925725305766234</v>
          </cell>
          <cell r="O167">
            <v>24386.767599337749</v>
          </cell>
          <cell r="P167">
            <v>3.6030647986563547</v>
          </cell>
          <cell r="Q167">
            <v>27632.944690949225</v>
          </cell>
          <cell r="R167">
            <v>4.0826767997691054</v>
          </cell>
          <cell r="S167">
            <v>30879.121782560705</v>
          </cell>
          <cell r="T167">
            <v>4.5622888008818565</v>
          </cell>
        </row>
        <row r="168">
          <cell r="B168" t="str">
            <v>USA</v>
          </cell>
          <cell r="C168" t="str">
            <v>United States</v>
          </cell>
          <cell r="D168">
            <v>54922500</v>
          </cell>
          <cell r="E168">
            <v>5988.16</v>
          </cell>
          <cell r="F168">
            <v>0.10902926851472529</v>
          </cell>
          <cell r="G168">
            <v>19257.52406064601</v>
          </cell>
          <cell r="H168">
            <v>3.5063087187666278E-2</v>
          </cell>
          <cell r="I168">
            <v>49445.716701902747</v>
          </cell>
          <cell r="J168">
            <v>9.0028160957536074E-2</v>
          </cell>
          <cell r="K168">
            <v>95771.222630744844</v>
          </cell>
          <cell r="L168">
            <v>0.17437520621010485</v>
          </cell>
          <cell r="M168">
            <v>215570.13985728848</v>
          </cell>
          <cell r="N168">
            <v>0.39249877528752053</v>
          </cell>
          <cell r="O168">
            <v>291807.10097826086</v>
          </cell>
          <cell r="P168">
            <v>0.53130702531432628</v>
          </cell>
          <cell r="Q168">
            <v>340803.11499999999</v>
          </cell>
          <cell r="R168">
            <v>0.62051639127861991</v>
          </cell>
          <cell r="S168">
            <v>382600.81522017228</v>
          </cell>
          <cell r="T168">
            <v>0.69661944598328973</v>
          </cell>
        </row>
        <row r="169">
          <cell r="B169" t="str">
            <v>CAN</v>
          </cell>
          <cell r="C169" t="str">
            <v>Canada</v>
          </cell>
          <cell r="D169">
            <v>6291920</v>
          </cell>
          <cell r="E169">
            <v>2083.02</v>
          </cell>
          <cell r="F169">
            <v>0.33106269628348739</v>
          </cell>
          <cell r="G169">
            <v>7446.200103626943</v>
          </cell>
          <cell r="H169">
            <v>0.11834543515535707</v>
          </cell>
          <cell r="I169">
            <v>14467.655706806283</v>
          </cell>
          <cell r="J169">
            <v>0.22994023615694864</v>
          </cell>
          <cell r="K169">
            <v>24806.337133606736</v>
          </cell>
          <cell r="L169">
            <v>0.39425703336353191</v>
          </cell>
          <cell r="M169">
            <v>67236.012908011864</v>
          </cell>
          <cell r="N169">
            <v>1.0686088333610706</v>
          </cell>
          <cell r="O169">
            <v>99714.131669535287</v>
          </cell>
          <cell r="P169">
            <v>1.584796559230494</v>
          </cell>
          <cell r="Q169">
            <v>186126.16741214058</v>
          </cell>
          <cell r="R169">
            <v>2.9581775898635168</v>
          </cell>
          <cell r="S169">
            <v>237290.45574367765</v>
          </cell>
          <cell r="T169">
            <v>3.7713520792330106</v>
          </cell>
        </row>
      </sheetData>
      <sheetData sheetId="6">
        <row r="7">
          <cell r="B7" t="str">
            <v>AFG</v>
          </cell>
          <cell r="C7" t="str">
            <v>Afghanistan</v>
          </cell>
          <cell r="D7">
            <v>60187.9</v>
          </cell>
          <cell r="E7" t="str">
            <v>---</v>
          </cell>
          <cell r="F7" t="str">
            <v>---</v>
          </cell>
          <cell r="G7" t="str">
            <v>---</v>
          </cell>
          <cell r="H7" t="str">
            <v>---</v>
          </cell>
          <cell r="I7" t="str">
            <v>---</v>
          </cell>
          <cell r="J7" t="str">
            <v>---</v>
          </cell>
          <cell r="K7" t="str">
            <v>---</v>
          </cell>
          <cell r="L7" t="str">
            <v>---</v>
          </cell>
          <cell r="M7" t="str">
            <v>---</v>
          </cell>
          <cell r="N7" t="str">
            <v>---</v>
          </cell>
          <cell r="O7" t="str">
            <v>---</v>
          </cell>
          <cell r="P7" t="str">
            <v>---</v>
          </cell>
          <cell r="Q7" t="str">
            <v>---</v>
          </cell>
          <cell r="R7" t="str">
            <v>---</v>
          </cell>
          <cell r="S7" t="str">
            <v>---</v>
          </cell>
          <cell r="T7" t="str">
            <v>---</v>
          </cell>
        </row>
        <row r="8">
          <cell r="B8" t="str">
            <v>AUS</v>
          </cell>
          <cell r="C8" t="str">
            <v>Australia</v>
          </cell>
          <cell r="D8">
            <v>6616530</v>
          </cell>
          <cell r="E8" t="str">
            <v>---</v>
          </cell>
          <cell r="F8" t="str">
            <v>---</v>
          </cell>
          <cell r="G8" t="str">
            <v>---</v>
          </cell>
          <cell r="H8" t="str">
            <v>---</v>
          </cell>
          <cell r="I8" t="str">
            <v>---</v>
          </cell>
          <cell r="J8" t="str">
            <v>---</v>
          </cell>
          <cell r="K8" t="str">
            <v>---</v>
          </cell>
          <cell r="L8" t="str">
            <v>---</v>
          </cell>
          <cell r="M8" t="str">
            <v>---</v>
          </cell>
          <cell r="N8" t="str">
            <v>---</v>
          </cell>
          <cell r="O8" t="str">
            <v>---</v>
          </cell>
          <cell r="P8" t="str">
            <v>---</v>
          </cell>
          <cell r="Q8" t="str">
            <v>---</v>
          </cell>
          <cell r="R8" t="str">
            <v>---</v>
          </cell>
          <cell r="S8" t="str">
            <v>---</v>
          </cell>
          <cell r="T8" t="str">
            <v>---</v>
          </cell>
        </row>
        <row r="9">
          <cell r="B9" t="str">
            <v>BGD</v>
          </cell>
          <cell r="C9" t="str">
            <v>Bangladesh</v>
          </cell>
          <cell r="D9">
            <v>381432</v>
          </cell>
          <cell r="E9">
            <v>5.5</v>
          </cell>
          <cell r="F9">
            <v>0.01</v>
          </cell>
          <cell r="G9" t="str">
            <v>---</v>
          </cell>
          <cell r="H9" t="str">
            <v>---</v>
          </cell>
          <cell r="I9" t="str">
            <v>---</v>
          </cell>
          <cell r="J9" t="str">
            <v>---</v>
          </cell>
          <cell r="K9" t="str">
            <v>---</v>
          </cell>
          <cell r="L9" t="str">
            <v>---</v>
          </cell>
          <cell r="M9" t="str">
            <v>---</v>
          </cell>
          <cell r="N9" t="str">
            <v>---</v>
          </cell>
          <cell r="O9">
            <v>6.31</v>
          </cell>
          <cell r="P9">
            <v>0</v>
          </cell>
          <cell r="Q9">
            <v>130.88999999999999</v>
          </cell>
          <cell r="R9">
            <v>0.03</v>
          </cell>
          <cell r="S9">
            <v>349.24</v>
          </cell>
          <cell r="T9">
            <v>0.09</v>
          </cell>
        </row>
        <row r="10">
          <cell r="B10" t="str">
            <v>BRN</v>
          </cell>
          <cell r="C10" t="str">
            <v>Brunei</v>
          </cell>
          <cell r="D10">
            <v>71236.5</v>
          </cell>
          <cell r="E10">
            <v>0.4</v>
          </cell>
          <cell r="F10">
            <v>0.01</v>
          </cell>
          <cell r="G10" t="str">
            <v>---</v>
          </cell>
          <cell r="H10" t="str">
            <v>---</v>
          </cell>
          <cell r="I10">
            <v>0.17</v>
          </cell>
          <cell r="J10">
            <v>0</v>
          </cell>
          <cell r="K10">
            <v>4.09</v>
          </cell>
          <cell r="L10">
            <v>0.01</v>
          </cell>
          <cell r="M10">
            <v>23.68</v>
          </cell>
          <cell r="N10">
            <v>0.03</v>
          </cell>
          <cell r="O10">
            <v>48.64</v>
          </cell>
          <cell r="P10">
            <v>7.0000000000000007E-2</v>
          </cell>
          <cell r="Q10">
            <v>73.22</v>
          </cell>
          <cell r="R10">
            <v>0.1</v>
          </cell>
          <cell r="S10">
            <v>91.4</v>
          </cell>
          <cell r="T10">
            <v>0.13</v>
          </cell>
        </row>
        <row r="11">
          <cell r="B11" t="str">
            <v>BTN</v>
          </cell>
          <cell r="C11" t="str">
            <v>Bhutan</v>
          </cell>
          <cell r="D11">
            <v>11083.7</v>
          </cell>
          <cell r="E11" t="str">
            <v>---</v>
          </cell>
          <cell r="F11" t="str">
            <v>---</v>
          </cell>
          <cell r="G11" t="str">
            <v>---</v>
          </cell>
          <cell r="H11" t="str">
            <v>---</v>
          </cell>
          <cell r="I11" t="str">
            <v>---</v>
          </cell>
          <cell r="J11" t="str">
            <v>---</v>
          </cell>
          <cell r="K11" t="str">
            <v>---</v>
          </cell>
          <cell r="L11" t="str">
            <v>---</v>
          </cell>
          <cell r="M11" t="str">
            <v>---</v>
          </cell>
          <cell r="N11" t="str">
            <v>---</v>
          </cell>
          <cell r="O11" t="str">
            <v>---</v>
          </cell>
          <cell r="P11" t="str">
            <v>---</v>
          </cell>
          <cell r="Q11" t="str">
            <v>---</v>
          </cell>
          <cell r="R11" t="str">
            <v>---</v>
          </cell>
          <cell r="S11" t="str">
            <v>---</v>
          </cell>
          <cell r="T11" t="str">
            <v>---</v>
          </cell>
        </row>
        <row r="12">
          <cell r="B12" t="str">
            <v>CHN</v>
          </cell>
          <cell r="C12" t="str">
            <v>China</v>
          </cell>
          <cell r="D12">
            <v>31726100</v>
          </cell>
          <cell r="E12" t="str">
            <v>---</v>
          </cell>
          <cell r="F12" t="str">
            <v>---</v>
          </cell>
          <cell r="G12" t="str">
            <v>---</v>
          </cell>
          <cell r="H12" t="str">
            <v>---</v>
          </cell>
          <cell r="I12" t="str">
            <v>---</v>
          </cell>
          <cell r="J12" t="str">
            <v>---</v>
          </cell>
          <cell r="K12" t="str">
            <v>---</v>
          </cell>
          <cell r="L12" t="str">
            <v>---</v>
          </cell>
          <cell r="M12" t="str">
            <v>---</v>
          </cell>
          <cell r="N12" t="str">
            <v>---</v>
          </cell>
          <cell r="O12" t="str">
            <v>---</v>
          </cell>
          <cell r="P12" t="str">
            <v>---</v>
          </cell>
          <cell r="Q12" t="str">
            <v>---</v>
          </cell>
          <cell r="R12" t="str">
            <v>---</v>
          </cell>
          <cell r="S12" t="str">
            <v>---</v>
          </cell>
          <cell r="T12" t="str">
            <v>---</v>
          </cell>
        </row>
        <row r="13">
          <cell r="B13" t="str">
            <v>FJI</v>
          </cell>
          <cell r="C13" t="str">
            <v>Fiji</v>
          </cell>
          <cell r="D13">
            <v>11571</v>
          </cell>
          <cell r="E13" t="str">
            <v>---</v>
          </cell>
          <cell r="F13" t="str">
            <v>---</v>
          </cell>
          <cell r="G13" t="str">
            <v>---</v>
          </cell>
          <cell r="H13" t="str">
            <v>---</v>
          </cell>
          <cell r="I13" t="str">
            <v>---</v>
          </cell>
          <cell r="J13" t="str">
            <v>---</v>
          </cell>
          <cell r="K13" t="str">
            <v>---</v>
          </cell>
          <cell r="L13" t="str">
            <v>---</v>
          </cell>
          <cell r="M13" t="str">
            <v>---</v>
          </cell>
          <cell r="N13" t="str">
            <v>---</v>
          </cell>
          <cell r="O13" t="str">
            <v>---</v>
          </cell>
          <cell r="P13" t="str">
            <v>---</v>
          </cell>
          <cell r="Q13" t="str">
            <v>---</v>
          </cell>
          <cell r="R13" t="str">
            <v>---</v>
          </cell>
          <cell r="S13" t="str">
            <v>---</v>
          </cell>
          <cell r="T13" t="str">
            <v>---</v>
          </cell>
        </row>
        <row r="14">
          <cell r="B14" t="str">
            <v>FSM</v>
          </cell>
          <cell r="C14" t="str">
            <v>Micronesia</v>
          </cell>
          <cell r="D14">
            <v>1347.82</v>
          </cell>
          <cell r="E14">
            <v>0.02</v>
          </cell>
          <cell r="F14">
            <v>0.02</v>
          </cell>
          <cell r="G14" t="str">
            <v>---</v>
          </cell>
          <cell r="H14" t="str">
            <v>---</v>
          </cell>
          <cell r="I14" t="str">
            <v>---</v>
          </cell>
          <cell r="J14" t="str">
            <v>---</v>
          </cell>
          <cell r="K14">
            <v>0.1</v>
          </cell>
          <cell r="L14">
            <v>0.01</v>
          </cell>
          <cell r="M14">
            <v>1.04</v>
          </cell>
          <cell r="N14">
            <v>0.08</v>
          </cell>
          <cell r="O14">
            <v>2</v>
          </cell>
          <cell r="P14">
            <v>0.15</v>
          </cell>
          <cell r="Q14">
            <v>3.41</v>
          </cell>
          <cell r="R14">
            <v>0.25</v>
          </cell>
          <cell r="S14">
            <v>5.57</v>
          </cell>
          <cell r="T14">
            <v>0.41</v>
          </cell>
        </row>
        <row r="15">
          <cell r="B15" t="str">
            <v>HKG</v>
          </cell>
          <cell r="C15" t="str">
            <v>Hong Kong</v>
          </cell>
          <cell r="D15">
            <v>1250060</v>
          </cell>
          <cell r="E15">
            <v>119.06</v>
          </cell>
          <cell r="F15">
            <v>0.1</v>
          </cell>
          <cell r="G15" t="str">
            <v>---</v>
          </cell>
          <cell r="H15" t="str">
            <v>---</v>
          </cell>
          <cell r="I15">
            <v>19</v>
          </cell>
          <cell r="J15">
            <v>0</v>
          </cell>
          <cell r="K15">
            <v>444.42</v>
          </cell>
          <cell r="L15">
            <v>0.04</v>
          </cell>
          <cell r="M15">
            <v>3814.91</v>
          </cell>
          <cell r="N15">
            <v>0.31</v>
          </cell>
          <cell r="O15">
            <v>11819.2</v>
          </cell>
          <cell r="P15">
            <v>0.95</v>
          </cell>
          <cell r="Q15">
            <v>27682.720000000001</v>
          </cell>
          <cell r="R15">
            <v>2.21</v>
          </cell>
          <cell r="S15">
            <v>45686.5</v>
          </cell>
          <cell r="T15">
            <v>3.65</v>
          </cell>
        </row>
        <row r="16">
          <cell r="B16" t="str">
            <v>IDN</v>
          </cell>
          <cell r="C16" t="str">
            <v>Indonesia</v>
          </cell>
          <cell r="D16">
            <v>2827830</v>
          </cell>
          <cell r="E16">
            <v>48.15</v>
          </cell>
          <cell r="F16">
            <v>0.02</v>
          </cell>
          <cell r="G16">
            <v>58.13</v>
          </cell>
          <cell r="H16">
            <v>0</v>
          </cell>
          <cell r="I16">
            <v>263.57</v>
          </cell>
          <cell r="J16">
            <v>0.01</v>
          </cell>
          <cell r="K16">
            <v>923.98</v>
          </cell>
          <cell r="L16">
            <v>0.03</v>
          </cell>
          <cell r="M16">
            <v>2835.82</v>
          </cell>
          <cell r="N16">
            <v>0.1</v>
          </cell>
          <cell r="O16">
            <v>4549.7</v>
          </cell>
          <cell r="P16">
            <v>0.16</v>
          </cell>
          <cell r="Q16">
            <v>6683.41</v>
          </cell>
          <cell r="R16">
            <v>0.24</v>
          </cell>
          <cell r="S16">
            <v>8665.64</v>
          </cell>
          <cell r="T16">
            <v>0.31</v>
          </cell>
        </row>
        <row r="17">
          <cell r="B17" t="str">
            <v>IND</v>
          </cell>
          <cell r="C17" t="str">
            <v>India</v>
          </cell>
          <cell r="D17">
            <v>5769370</v>
          </cell>
          <cell r="E17" t="str">
            <v>---</v>
          </cell>
          <cell r="F17" t="str">
            <v>---</v>
          </cell>
          <cell r="G17" t="str">
            <v>---</v>
          </cell>
          <cell r="H17" t="str">
            <v>---</v>
          </cell>
          <cell r="I17" t="str">
            <v>---</v>
          </cell>
          <cell r="J17" t="str">
            <v>---</v>
          </cell>
          <cell r="K17" t="str">
            <v>---</v>
          </cell>
          <cell r="L17" t="str">
            <v>---</v>
          </cell>
          <cell r="M17" t="str">
            <v>---</v>
          </cell>
          <cell r="N17" t="str">
            <v>---</v>
          </cell>
          <cell r="O17" t="str">
            <v>---</v>
          </cell>
          <cell r="P17" t="str">
            <v>---</v>
          </cell>
          <cell r="Q17" t="str">
            <v>---</v>
          </cell>
          <cell r="R17" t="str">
            <v>---</v>
          </cell>
          <cell r="S17" t="str">
            <v>---</v>
          </cell>
          <cell r="T17" t="str">
            <v>---</v>
          </cell>
        </row>
        <row r="18">
          <cell r="B18" t="str">
            <v>IRN</v>
          </cell>
          <cell r="C18" t="str">
            <v>Iran</v>
          </cell>
          <cell r="D18">
            <v>2067640</v>
          </cell>
          <cell r="E18" t="str">
            <v>---</v>
          </cell>
          <cell r="F18" t="str">
            <v>---</v>
          </cell>
          <cell r="G18" t="str">
            <v>---</v>
          </cell>
          <cell r="H18" t="str">
            <v>---</v>
          </cell>
          <cell r="I18" t="str">
            <v>---</v>
          </cell>
          <cell r="J18" t="str">
            <v>---</v>
          </cell>
          <cell r="K18" t="str">
            <v>---</v>
          </cell>
          <cell r="L18" t="str">
            <v>---</v>
          </cell>
          <cell r="M18" t="str">
            <v>---</v>
          </cell>
          <cell r="N18" t="str">
            <v>---</v>
          </cell>
          <cell r="O18" t="str">
            <v>---</v>
          </cell>
          <cell r="P18" t="str">
            <v>---</v>
          </cell>
          <cell r="Q18" t="str">
            <v>---</v>
          </cell>
          <cell r="R18" t="str">
            <v>---</v>
          </cell>
          <cell r="S18" t="str">
            <v>---</v>
          </cell>
          <cell r="T18" t="str">
            <v>---</v>
          </cell>
        </row>
        <row r="19">
          <cell r="B19" t="str">
            <v>JPN</v>
          </cell>
          <cell r="C19" t="str">
            <v>Japan</v>
          </cell>
          <cell r="D19">
            <v>39255200</v>
          </cell>
          <cell r="E19">
            <v>2997.17</v>
          </cell>
          <cell r="F19">
            <v>0.08</v>
          </cell>
          <cell r="G19">
            <v>1413.44</v>
          </cell>
          <cell r="H19">
            <v>0</v>
          </cell>
          <cell r="I19">
            <v>15900.19</v>
          </cell>
          <cell r="J19">
            <v>0.04</v>
          </cell>
          <cell r="K19">
            <v>60744.37</v>
          </cell>
          <cell r="L19">
            <v>0.15</v>
          </cell>
          <cell r="M19">
            <v>210462.12</v>
          </cell>
          <cell r="N19">
            <v>0.54</v>
          </cell>
          <cell r="O19">
            <v>362633.85</v>
          </cell>
          <cell r="P19">
            <v>0.92</v>
          </cell>
          <cell r="Q19">
            <v>526170</v>
          </cell>
          <cell r="R19">
            <v>1.34</v>
          </cell>
          <cell r="S19">
            <v>628032.79</v>
          </cell>
          <cell r="T19">
            <v>1.6</v>
          </cell>
        </row>
        <row r="20">
          <cell r="B20" t="str">
            <v>KAZ</v>
          </cell>
          <cell r="C20" t="str">
            <v>Kazakhstan</v>
          </cell>
          <cell r="D20">
            <v>734310</v>
          </cell>
          <cell r="E20" t="str">
            <v>---</v>
          </cell>
          <cell r="F20" t="str">
            <v>---</v>
          </cell>
          <cell r="G20" t="str">
            <v>---</v>
          </cell>
          <cell r="H20" t="str">
            <v>---</v>
          </cell>
          <cell r="I20" t="str">
            <v>---</v>
          </cell>
          <cell r="J20" t="str">
            <v>---</v>
          </cell>
          <cell r="K20" t="str">
            <v>---</v>
          </cell>
          <cell r="L20" t="str">
            <v>---</v>
          </cell>
          <cell r="M20" t="str">
            <v>---</v>
          </cell>
          <cell r="N20" t="str">
            <v>---</v>
          </cell>
          <cell r="O20" t="str">
            <v>---</v>
          </cell>
          <cell r="P20" t="str">
            <v>---</v>
          </cell>
          <cell r="Q20" t="str">
            <v>---</v>
          </cell>
          <cell r="R20" t="str">
            <v>---</v>
          </cell>
          <cell r="S20" t="str">
            <v>---</v>
          </cell>
          <cell r="T20" t="str">
            <v>---</v>
          </cell>
        </row>
        <row r="21">
          <cell r="B21" t="str">
            <v>KGZ</v>
          </cell>
          <cell r="C21" t="str">
            <v>Kyrgizstan</v>
          </cell>
          <cell r="D21">
            <v>18466.599999999999</v>
          </cell>
          <cell r="E21" t="str">
            <v>---</v>
          </cell>
          <cell r="F21" t="str">
            <v>---</v>
          </cell>
          <cell r="G21" t="str">
            <v>---</v>
          </cell>
          <cell r="H21" t="str">
            <v>---</v>
          </cell>
          <cell r="I21" t="str">
            <v>---</v>
          </cell>
          <cell r="J21" t="str">
            <v>---</v>
          </cell>
          <cell r="K21" t="str">
            <v>---</v>
          </cell>
          <cell r="L21" t="str">
            <v>---</v>
          </cell>
          <cell r="M21" t="str">
            <v>---</v>
          </cell>
          <cell r="N21" t="str">
            <v>---</v>
          </cell>
          <cell r="O21" t="str">
            <v>---</v>
          </cell>
          <cell r="P21" t="str">
            <v>---</v>
          </cell>
          <cell r="Q21" t="str">
            <v>---</v>
          </cell>
          <cell r="R21" t="str">
            <v>---</v>
          </cell>
          <cell r="S21" t="str">
            <v>---</v>
          </cell>
          <cell r="T21" t="str">
            <v>---</v>
          </cell>
        </row>
        <row r="22">
          <cell r="B22" t="str">
            <v>KHM</v>
          </cell>
          <cell r="C22" t="str">
            <v>Cambodia</v>
          </cell>
          <cell r="D22">
            <v>27390.5</v>
          </cell>
          <cell r="E22" t="str">
            <v>---</v>
          </cell>
          <cell r="F22" t="str">
            <v>---</v>
          </cell>
          <cell r="G22" t="str">
            <v>---</v>
          </cell>
          <cell r="H22" t="str">
            <v>---</v>
          </cell>
          <cell r="I22" t="str">
            <v>---</v>
          </cell>
          <cell r="J22" t="str">
            <v>---</v>
          </cell>
          <cell r="K22" t="str">
            <v>---</v>
          </cell>
          <cell r="L22" t="str">
            <v>---</v>
          </cell>
          <cell r="M22" t="str">
            <v>---</v>
          </cell>
          <cell r="N22" t="str">
            <v>---</v>
          </cell>
          <cell r="O22" t="str">
            <v>---</v>
          </cell>
          <cell r="P22" t="str">
            <v>---</v>
          </cell>
          <cell r="Q22" t="str">
            <v>---</v>
          </cell>
          <cell r="R22" t="str">
            <v>---</v>
          </cell>
          <cell r="S22" t="str">
            <v>---</v>
          </cell>
          <cell r="T22" t="str">
            <v>---</v>
          </cell>
        </row>
        <row r="23">
          <cell r="B23" t="str">
            <v>KIR</v>
          </cell>
          <cell r="C23" t="str">
            <v>Kiribati</v>
          </cell>
          <cell r="D23">
            <v>595.11500000000001</v>
          </cell>
          <cell r="E23">
            <v>0.01</v>
          </cell>
          <cell r="F23">
            <v>0.02</v>
          </cell>
          <cell r="G23" t="str">
            <v>---</v>
          </cell>
          <cell r="H23" t="str">
            <v>---</v>
          </cell>
          <cell r="I23" t="str">
            <v>---</v>
          </cell>
          <cell r="J23" t="str">
            <v>---</v>
          </cell>
          <cell r="K23">
            <v>0</v>
          </cell>
          <cell r="L23">
            <v>0</v>
          </cell>
          <cell r="M23">
            <v>0.18</v>
          </cell>
          <cell r="N23">
            <v>0.03</v>
          </cell>
          <cell r="O23">
            <v>0.71</v>
          </cell>
          <cell r="P23">
            <v>0.12</v>
          </cell>
          <cell r="Q23">
            <v>1.77</v>
          </cell>
          <cell r="R23">
            <v>0.3</v>
          </cell>
          <cell r="S23">
            <v>2.83</v>
          </cell>
          <cell r="T23">
            <v>0.48</v>
          </cell>
        </row>
        <row r="24">
          <cell r="B24" t="str">
            <v>KOR</v>
          </cell>
          <cell r="C24" t="str">
            <v>South Korea</v>
          </cell>
          <cell r="D24">
            <v>5538600</v>
          </cell>
          <cell r="E24" t="str">
            <v>---</v>
          </cell>
          <cell r="F24" t="str">
            <v>---</v>
          </cell>
          <cell r="G24" t="str">
            <v>---</v>
          </cell>
          <cell r="H24" t="str">
            <v>---</v>
          </cell>
          <cell r="I24" t="str">
            <v>---</v>
          </cell>
          <cell r="J24" t="str">
            <v>---</v>
          </cell>
          <cell r="K24" t="str">
            <v>---</v>
          </cell>
          <cell r="L24" t="str">
            <v>---</v>
          </cell>
          <cell r="M24" t="str">
            <v>---</v>
          </cell>
          <cell r="N24" t="str">
            <v>---</v>
          </cell>
          <cell r="O24" t="str">
            <v>---</v>
          </cell>
          <cell r="P24" t="str">
            <v>---</v>
          </cell>
          <cell r="Q24" t="str">
            <v>---</v>
          </cell>
          <cell r="R24" t="str">
            <v>---</v>
          </cell>
          <cell r="S24" t="str">
            <v>---</v>
          </cell>
          <cell r="T24" t="str">
            <v>---</v>
          </cell>
        </row>
        <row r="25">
          <cell r="B25" t="str">
            <v>LAO</v>
          </cell>
          <cell r="C25" t="str">
            <v>Laos</v>
          </cell>
          <cell r="D25">
            <v>21925.599999999999</v>
          </cell>
          <cell r="E25" t="str">
            <v>---</v>
          </cell>
          <cell r="F25" t="str">
            <v>---</v>
          </cell>
          <cell r="G25" t="str">
            <v>---</v>
          </cell>
          <cell r="H25" t="str">
            <v>---</v>
          </cell>
          <cell r="I25" t="str">
            <v>---</v>
          </cell>
          <cell r="J25" t="str">
            <v>---</v>
          </cell>
          <cell r="K25" t="str">
            <v>---</v>
          </cell>
          <cell r="L25" t="str">
            <v>---</v>
          </cell>
          <cell r="M25" t="str">
            <v>---</v>
          </cell>
          <cell r="N25" t="str">
            <v>---</v>
          </cell>
          <cell r="O25" t="str">
            <v>---</v>
          </cell>
          <cell r="P25" t="str">
            <v>---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</row>
        <row r="26">
          <cell r="B26" t="str">
            <v>LKA</v>
          </cell>
          <cell r="C26" t="str">
            <v>Sri Lanka</v>
          </cell>
          <cell r="D26">
            <v>208274</v>
          </cell>
          <cell r="E26" t="str">
            <v>---</v>
          </cell>
          <cell r="F26" t="str">
            <v>---</v>
          </cell>
          <cell r="G26" t="str">
            <v>---</v>
          </cell>
          <cell r="H26" t="str">
            <v>---</v>
          </cell>
          <cell r="I26" t="str">
            <v>---</v>
          </cell>
          <cell r="J26" t="str">
            <v>---</v>
          </cell>
          <cell r="K26" t="str">
            <v>---</v>
          </cell>
          <cell r="L26" t="str">
            <v>---</v>
          </cell>
          <cell r="M26" t="str">
            <v>---</v>
          </cell>
          <cell r="N26" t="str">
            <v>---</v>
          </cell>
          <cell r="O26" t="str">
            <v>---</v>
          </cell>
          <cell r="P26" t="str">
            <v>---</v>
          </cell>
          <cell r="Q26" t="str">
            <v>---</v>
          </cell>
          <cell r="R26" t="str">
            <v>---</v>
          </cell>
          <cell r="S26" t="str">
            <v>---</v>
          </cell>
          <cell r="T26" t="str">
            <v>---</v>
          </cell>
        </row>
        <row r="27">
          <cell r="B27" t="str">
            <v>MAC</v>
          </cell>
          <cell r="C27" t="str">
            <v>Macau</v>
          </cell>
          <cell r="D27">
            <v>56709.1</v>
          </cell>
          <cell r="E27">
            <v>9.3000000000000007</v>
          </cell>
          <cell r="F27">
            <v>0.16</v>
          </cell>
          <cell r="G27" t="str">
            <v>---</v>
          </cell>
          <cell r="H27" t="str">
            <v>---</v>
          </cell>
          <cell r="I27">
            <v>0.22</v>
          </cell>
          <cell r="J27">
            <v>0</v>
          </cell>
          <cell r="K27">
            <v>23.28</v>
          </cell>
          <cell r="L27">
            <v>0.04</v>
          </cell>
          <cell r="M27">
            <v>177.9</v>
          </cell>
          <cell r="N27">
            <v>0.31</v>
          </cell>
          <cell r="O27">
            <v>1612</v>
          </cell>
          <cell r="P27">
            <v>2.84</v>
          </cell>
          <cell r="Q27">
            <v>3110.71</v>
          </cell>
          <cell r="R27">
            <v>5.49</v>
          </cell>
          <cell r="S27">
            <v>3738.32</v>
          </cell>
          <cell r="T27">
            <v>6.59</v>
          </cell>
        </row>
        <row r="28">
          <cell r="B28" t="str">
            <v>MDV</v>
          </cell>
          <cell r="C28" t="str">
            <v>Maldives</v>
          </cell>
          <cell r="D28">
            <v>7443.12</v>
          </cell>
          <cell r="E28">
            <v>0.05</v>
          </cell>
          <cell r="F28">
            <v>0.01</v>
          </cell>
          <cell r="G28" t="str">
            <v>---</v>
          </cell>
          <cell r="H28" t="str">
            <v>---</v>
          </cell>
          <cell r="I28" t="str">
            <v>---</v>
          </cell>
          <cell r="J28" t="str">
            <v>---</v>
          </cell>
          <cell r="K28" t="str">
            <v>---</v>
          </cell>
          <cell r="L28" t="str">
            <v>---</v>
          </cell>
          <cell r="M28" t="str">
            <v>---</v>
          </cell>
          <cell r="N28" t="str">
            <v>---</v>
          </cell>
          <cell r="O28">
            <v>0.48</v>
          </cell>
          <cell r="P28">
            <v>0.01</v>
          </cell>
          <cell r="Q28">
            <v>5.79</v>
          </cell>
          <cell r="R28">
            <v>0.08</v>
          </cell>
          <cell r="S28">
            <v>14.18</v>
          </cell>
          <cell r="T28">
            <v>0.19</v>
          </cell>
        </row>
        <row r="29">
          <cell r="B29" t="str">
            <v>MHL</v>
          </cell>
          <cell r="C29" t="str">
            <v>Marshall Islands</v>
          </cell>
          <cell r="D29">
            <v>766.31399999999996</v>
          </cell>
          <cell r="E29" t="str">
            <v>---</v>
          </cell>
          <cell r="F29" t="str">
            <v>---</v>
          </cell>
          <cell r="G29" t="str">
            <v>---</v>
          </cell>
          <cell r="H29" t="str">
            <v>---</v>
          </cell>
          <cell r="I29" t="str">
            <v>---</v>
          </cell>
          <cell r="J29" t="str">
            <v>---</v>
          </cell>
          <cell r="K29" t="str">
            <v>---</v>
          </cell>
          <cell r="L29" t="str">
            <v>---</v>
          </cell>
          <cell r="M29" t="str">
            <v>---</v>
          </cell>
          <cell r="N29" t="str">
            <v>---</v>
          </cell>
          <cell r="O29" t="str">
            <v>---</v>
          </cell>
          <cell r="P29" t="str">
            <v>---</v>
          </cell>
          <cell r="Q29" t="str">
            <v>---</v>
          </cell>
          <cell r="R29" t="str">
            <v>---</v>
          </cell>
          <cell r="S29" t="str">
            <v>---</v>
          </cell>
          <cell r="T29" t="str">
            <v>---</v>
          </cell>
        </row>
        <row r="30">
          <cell r="B30" t="str">
            <v>MMR</v>
          </cell>
          <cell r="C30" t="str">
            <v>Myanmar</v>
          </cell>
          <cell r="D30">
            <v>195390</v>
          </cell>
          <cell r="E30">
            <v>3.27</v>
          </cell>
          <cell r="F30">
            <v>0.02</v>
          </cell>
          <cell r="G30" t="str">
            <v>---</v>
          </cell>
          <cell r="H30" t="str">
            <v>---</v>
          </cell>
          <cell r="I30" t="str">
            <v>---</v>
          </cell>
          <cell r="J30" t="str">
            <v>---</v>
          </cell>
          <cell r="K30" t="str">
            <v>---</v>
          </cell>
          <cell r="L30" t="str">
            <v>---</v>
          </cell>
          <cell r="M30">
            <v>14.25</v>
          </cell>
          <cell r="N30">
            <v>0.01</v>
          </cell>
          <cell r="O30">
            <v>154.55000000000001</v>
          </cell>
          <cell r="P30">
            <v>0.08</v>
          </cell>
          <cell r="Q30">
            <v>578.54</v>
          </cell>
          <cell r="R30">
            <v>0.3</v>
          </cell>
          <cell r="S30">
            <v>1139.9100000000001</v>
          </cell>
          <cell r="T30">
            <v>0.57999999999999996</v>
          </cell>
        </row>
        <row r="31">
          <cell r="B31" t="str">
            <v>MNG</v>
          </cell>
          <cell r="C31" t="str">
            <v>Mongolia</v>
          </cell>
          <cell r="D31">
            <v>36587.599999999999</v>
          </cell>
          <cell r="E31" t="str">
            <v>---</v>
          </cell>
          <cell r="F31" t="str">
            <v>---</v>
          </cell>
          <cell r="G31" t="str">
            <v>---</v>
          </cell>
          <cell r="H31" t="str">
            <v>---</v>
          </cell>
          <cell r="I31" t="str">
            <v>---</v>
          </cell>
          <cell r="J31" t="str">
            <v>---</v>
          </cell>
          <cell r="K31" t="str">
            <v>---</v>
          </cell>
          <cell r="L31" t="str">
            <v>---</v>
          </cell>
          <cell r="M31" t="str">
            <v>---</v>
          </cell>
          <cell r="N31" t="str">
            <v>---</v>
          </cell>
          <cell r="O31" t="str">
            <v>---</v>
          </cell>
          <cell r="P31" t="str">
            <v>---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</row>
        <row r="32">
          <cell r="B32" t="str">
            <v>MYS</v>
          </cell>
          <cell r="C32" t="str">
            <v>Malaysia</v>
          </cell>
          <cell r="D32">
            <v>1170980</v>
          </cell>
          <cell r="E32" t="str">
            <v>---</v>
          </cell>
          <cell r="F32" t="str">
            <v>---</v>
          </cell>
          <cell r="G32" t="str">
            <v>---</v>
          </cell>
          <cell r="H32" t="str">
            <v>---</v>
          </cell>
          <cell r="I32" t="str">
            <v>---</v>
          </cell>
          <cell r="J32" t="str">
            <v>---</v>
          </cell>
          <cell r="K32" t="str">
            <v>---</v>
          </cell>
          <cell r="L32" t="str">
            <v>---</v>
          </cell>
          <cell r="M32" t="str">
            <v>---</v>
          </cell>
          <cell r="N32" t="str">
            <v>---</v>
          </cell>
          <cell r="O32" t="str">
            <v>---</v>
          </cell>
          <cell r="P32" t="str">
            <v>---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</row>
        <row r="33">
          <cell r="B33" t="str">
            <v>NCL</v>
          </cell>
          <cell r="C33" t="str">
            <v>New Caledonia</v>
          </cell>
          <cell r="D33">
            <v>17113.3</v>
          </cell>
          <cell r="E33">
            <v>0.37</v>
          </cell>
          <cell r="F33">
            <v>0.02</v>
          </cell>
          <cell r="G33" t="str">
            <v>---</v>
          </cell>
          <cell r="H33" t="str">
            <v>---</v>
          </cell>
          <cell r="I33">
            <v>1.86</v>
          </cell>
          <cell r="J33">
            <v>0.01</v>
          </cell>
          <cell r="K33">
            <v>3.19</v>
          </cell>
          <cell r="L33">
            <v>0.02</v>
          </cell>
          <cell r="M33">
            <v>4.7</v>
          </cell>
          <cell r="N33">
            <v>0.03</v>
          </cell>
          <cell r="O33">
            <v>8.19</v>
          </cell>
          <cell r="P33">
            <v>0.05</v>
          </cell>
          <cell r="Q33">
            <v>32.200000000000003</v>
          </cell>
          <cell r="R33">
            <v>0.19</v>
          </cell>
          <cell r="S33">
            <v>88.51</v>
          </cell>
          <cell r="T33">
            <v>0.52</v>
          </cell>
        </row>
        <row r="34">
          <cell r="B34" t="str">
            <v>NPL</v>
          </cell>
          <cell r="C34" t="str">
            <v>Nepal</v>
          </cell>
          <cell r="D34">
            <v>53996.6</v>
          </cell>
          <cell r="E34" t="str">
            <v>---</v>
          </cell>
          <cell r="F34" t="str">
            <v>---</v>
          </cell>
          <cell r="G34" t="str">
            <v>---</v>
          </cell>
          <cell r="H34" t="str">
            <v>---</v>
          </cell>
          <cell r="I34" t="str">
            <v>---</v>
          </cell>
          <cell r="J34" t="str">
            <v>---</v>
          </cell>
          <cell r="K34" t="str">
            <v>---</v>
          </cell>
          <cell r="L34" t="str">
            <v>---</v>
          </cell>
          <cell r="M34" t="str">
            <v>---</v>
          </cell>
          <cell r="N34" t="str">
            <v>---</v>
          </cell>
          <cell r="O34" t="str">
            <v>---</v>
          </cell>
          <cell r="P34" t="str">
            <v>---</v>
          </cell>
          <cell r="Q34" t="str">
            <v>---</v>
          </cell>
          <cell r="R34" t="str">
            <v>---</v>
          </cell>
          <cell r="S34" t="str">
            <v>---</v>
          </cell>
          <cell r="T34" t="str">
            <v>---</v>
          </cell>
        </row>
        <row r="35">
          <cell r="B35" t="str">
            <v>NZL</v>
          </cell>
          <cell r="C35" t="str">
            <v>New Zealand</v>
          </cell>
          <cell r="D35">
            <v>679705</v>
          </cell>
          <cell r="E35">
            <v>21.89</v>
          </cell>
          <cell r="F35">
            <v>0.03</v>
          </cell>
          <cell r="G35">
            <v>13.63</v>
          </cell>
          <cell r="H35">
            <v>0</v>
          </cell>
          <cell r="I35">
            <v>128.4</v>
          </cell>
          <cell r="J35">
            <v>0.02</v>
          </cell>
          <cell r="K35">
            <v>353.59</v>
          </cell>
          <cell r="L35">
            <v>0.05</v>
          </cell>
          <cell r="M35">
            <v>869.82</v>
          </cell>
          <cell r="N35">
            <v>0.13</v>
          </cell>
          <cell r="O35">
            <v>1665.02</v>
          </cell>
          <cell r="P35">
            <v>0.24</v>
          </cell>
          <cell r="Q35">
            <v>4164.17</v>
          </cell>
          <cell r="R35">
            <v>0.61</v>
          </cell>
          <cell r="S35">
            <v>6376.74</v>
          </cell>
          <cell r="T35">
            <v>0.94</v>
          </cell>
        </row>
        <row r="36">
          <cell r="B36" t="str">
            <v>PAK</v>
          </cell>
          <cell r="C36" t="str">
            <v>Pakistan</v>
          </cell>
          <cell r="D36">
            <v>502344</v>
          </cell>
          <cell r="E36" t="str">
            <v>---</v>
          </cell>
          <cell r="F36" t="str">
            <v>---</v>
          </cell>
          <cell r="G36" t="str">
            <v>---</v>
          </cell>
          <cell r="H36" t="str">
            <v>---</v>
          </cell>
          <cell r="I36" t="str">
            <v>---</v>
          </cell>
          <cell r="J36" t="str">
            <v>---</v>
          </cell>
          <cell r="K36" t="str">
            <v>---</v>
          </cell>
          <cell r="L36" t="str">
            <v>---</v>
          </cell>
          <cell r="M36" t="str">
            <v>---</v>
          </cell>
          <cell r="N36" t="str">
            <v>---</v>
          </cell>
          <cell r="O36" t="str">
            <v>---</v>
          </cell>
          <cell r="P36" t="str">
            <v>---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</row>
        <row r="37">
          <cell r="B37" t="str">
            <v>PHL</v>
          </cell>
          <cell r="C37" t="str">
            <v>Philippines</v>
          </cell>
          <cell r="D37">
            <v>566949</v>
          </cell>
          <cell r="E37">
            <v>30.63</v>
          </cell>
          <cell r="F37">
            <v>0.05</v>
          </cell>
          <cell r="G37">
            <v>46.77</v>
          </cell>
          <cell r="H37">
            <v>0.01</v>
          </cell>
          <cell r="I37">
            <v>112.12</v>
          </cell>
          <cell r="J37">
            <v>0.02</v>
          </cell>
          <cell r="K37">
            <v>304.05</v>
          </cell>
          <cell r="L37">
            <v>0.05</v>
          </cell>
          <cell r="M37">
            <v>1486.56</v>
          </cell>
          <cell r="N37">
            <v>0.26</v>
          </cell>
          <cell r="O37">
            <v>3058.34</v>
          </cell>
          <cell r="P37">
            <v>0.54</v>
          </cell>
          <cell r="Q37">
            <v>5650.38</v>
          </cell>
          <cell r="R37">
            <v>1</v>
          </cell>
          <cell r="S37">
            <v>8916.9599999999991</v>
          </cell>
          <cell r="T37">
            <v>1.57</v>
          </cell>
        </row>
        <row r="38">
          <cell r="B38" t="str">
            <v>PLW</v>
          </cell>
          <cell r="C38" t="str">
            <v>Palau</v>
          </cell>
          <cell r="D38">
            <v>780.06700000000001</v>
          </cell>
          <cell r="E38">
            <v>0.06</v>
          </cell>
          <cell r="F38">
            <v>0.08</v>
          </cell>
          <cell r="G38" t="str">
            <v>---</v>
          </cell>
          <cell r="H38" t="str">
            <v>---</v>
          </cell>
          <cell r="I38" t="str">
            <v>---</v>
          </cell>
          <cell r="J38" t="str">
            <v>---</v>
          </cell>
          <cell r="K38">
            <v>0.04</v>
          </cell>
          <cell r="L38">
            <v>0</v>
          </cell>
          <cell r="M38">
            <v>1.08</v>
          </cell>
          <cell r="N38">
            <v>0.14000000000000001</v>
          </cell>
          <cell r="O38">
            <v>3.56</v>
          </cell>
          <cell r="P38">
            <v>0.46</v>
          </cell>
          <cell r="Q38">
            <v>10.76</v>
          </cell>
          <cell r="R38">
            <v>1.38</v>
          </cell>
          <cell r="S38">
            <v>17.670000000000002</v>
          </cell>
          <cell r="T38">
            <v>2.2599999999999998</v>
          </cell>
        </row>
        <row r="39">
          <cell r="B39" t="str">
            <v>PNG</v>
          </cell>
          <cell r="C39" t="str">
            <v>Papua New Guinea</v>
          </cell>
          <cell r="D39">
            <v>47017.9</v>
          </cell>
          <cell r="E39">
            <v>0.59</v>
          </cell>
          <cell r="F39">
            <v>0.01</v>
          </cell>
          <cell r="G39">
            <v>0.56999999999999995</v>
          </cell>
          <cell r="H39">
            <v>0</v>
          </cell>
          <cell r="I39">
            <v>3.13</v>
          </cell>
          <cell r="J39">
            <v>0.01</v>
          </cell>
          <cell r="K39">
            <v>9.3699999999999992</v>
          </cell>
          <cell r="L39">
            <v>0.02</v>
          </cell>
          <cell r="M39">
            <v>34.6</v>
          </cell>
          <cell r="N39">
            <v>7.0000000000000007E-2</v>
          </cell>
          <cell r="O39">
            <v>58.15</v>
          </cell>
          <cell r="P39">
            <v>0.12</v>
          </cell>
          <cell r="Q39">
            <v>100.72</v>
          </cell>
          <cell r="R39">
            <v>0.21</v>
          </cell>
          <cell r="S39">
            <v>141.81</v>
          </cell>
          <cell r="T39">
            <v>0.3</v>
          </cell>
        </row>
        <row r="40">
          <cell r="B40" t="str">
            <v>PRK</v>
          </cell>
          <cell r="C40" t="str">
            <v>North Korea</v>
          </cell>
          <cell r="D40">
            <v>77982.100000000006</v>
          </cell>
          <cell r="E40" t="str">
            <v>---</v>
          </cell>
          <cell r="F40" t="str">
            <v>---</v>
          </cell>
          <cell r="G40" t="str">
            <v>---</v>
          </cell>
          <cell r="H40" t="str">
            <v>---</v>
          </cell>
          <cell r="I40" t="str">
            <v>---</v>
          </cell>
          <cell r="J40" t="str">
            <v>---</v>
          </cell>
          <cell r="K40" t="str">
            <v>---</v>
          </cell>
          <cell r="L40" t="str">
            <v>---</v>
          </cell>
          <cell r="M40" t="str">
            <v>---</v>
          </cell>
          <cell r="N40" t="str">
            <v>---</v>
          </cell>
          <cell r="O40" t="str">
            <v>---</v>
          </cell>
          <cell r="P40" t="str">
            <v>---</v>
          </cell>
          <cell r="Q40" t="str">
            <v>---</v>
          </cell>
          <cell r="R40" t="str">
            <v>---</v>
          </cell>
          <cell r="S40" t="str">
            <v>---</v>
          </cell>
          <cell r="T40" t="str">
            <v>---</v>
          </cell>
        </row>
        <row r="41">
          <cell r="B41" t="str">
            <v>PYF</v>
          </cell>
          <cell r="C41" t="str">
            <v>French Polynesia</v>
          </cell>
          <cell r="D41">
            <v>22002</v>
          </cell>
          <cell r="E41" t="str">
            <v>---</v>
          </cell>
          <cell r="F41" t="str">
            <v>---</v>
          </cell>
          <cell r="G41" t="str">
            <v>---</v>
          </cell>
          <cell r="H41" t="str">
            <v>---</v>
          </cell>
          <cell r="I41" t="str">
            <v>---</v>
          </cell>
          <cell r="J41" t="str">
            <v>---</v>
          </cell>
          <cell r="K41" t="str">
            <v>---</v>
          </cell>
          <cell r="L41" t="str">
            <v>---</v>
          </cell>
          <cell r="M41" t="str">
            <v>---</v>
          </cell>
          <cell r="N41" t="str">
            <v>---</v>
          </cell>
          <cell r="O41" t="str">
            <v>---</v>
          </cell>
          <cell r="P41" t="str">
            <v>---</v>
          </cell>
          <cell r="Q41" t="str">
            <v>---</v>
          </cell>
          <cell r="R41" t="str">
            <v>---</v>
          </cell>
          <cell r="S41" t="str">
            <v>---</v>
          </cell>
          <cell r="T41" t="str">
            <v>---</v>
          </cell>
        </row>
        <row r="42">
          <cell r="B42" t="str">
            <v>SGP</v>
          </cell>
          <cell r="C42" t="str">
            <v>Singapore</v>
          </cell>
          <cell r="D42">
            <v>1126580</v>
          </cell>
          <cell r="E42" t="str">
            <v>---</v>
          </cell>
          <cell r="F42" t="str">
            <v>---</v>
          </cell>
          <cell r="G42" t="str">
            <v>---</v>
          </cell>
          <cell r="H42" t="str">
            <v>---</v>
          </cell>
          <cell r="I42" t="str">
            <v>---</v>
          </cell>
          <cell r="J42" t="str">
            <v>---</v>
          </cell>
          <cell r="K42" t="str">
            <v>---</v>
          </cell>
          <cell r="L42" t="str">
            <v>---</v>
          </cell>
          <cell r="M42" t="str">
            <v>---</v>
          </cell>
          <cell r="N42" t="str">
            <v>---</v>
          </cell>
          <cell r="O42" t="str">
            <v>---</v>
          </cell>
          <cell r="P42" t="str">
            <v>---</v>
          </cell>
          <cell r="Q42" t="str">
            <v>---</v>
          </cell>
          <cell r="R42" t="str">
            <v>---</v>
          </cell>
          <cell r="S42" t="str">
            <v>---</v>
          </cell>
          <cell r="T42" t="str">
            <v>---</v>
          </cell>
        </row>
        <row r="43">
          <cell r="B43" t="str">
            <v>SLB</v>
          </cell>
          <cell r="C43" t="str">
            <v>Solomon Islands</v>
          </cell>
          <cell r="D43">
            <v>3693.47</v>
          </cell>
          <cell r="E43">
            <v>0.13</v>
          </cell>
          <cell r="F43">
            <v>0.03</v>
          </cell>
          <cell r="G43">
            <v>0.05</v>
          </cell>
          <cell r="H43">
            <v>0</v>
          </cell>
          <cell r="I43">
            <v>0.95</v>
          </cell>
          <cell r="J43">
            <v>0.03</v>
          </cell>
          <cell r="K43">
            <v>2.54</v>
          </cell>
          <cell r="L43">
            <v>7.0000000000000007E-2</v>
          </cell>
          <cell r="M43">
            <v>7.33</v>
          </cell>
          <cell r="N43">
            <v>0.2</v>
          </cell>
          <cell r="O43">
            <v>13.74</v>
          </cell>
          <cell r="P43">
            <v>0.37</v>
          </cell>
          <cell r="Q43">
            <v>22.2</v>
          </cell>
          <cell r="R43">
            <v>0.6</v>
          </cell>
          <cell r="S43">
            <v>27.36</v>
          </cell>
          <cell r="T43">
            <v>0.74</v>
          </cell>
        </row>
        <row r="44">
          <cell r="B44" t="str">
            <v>THA</v>
          </cell>
          <cell r="C44" t="str">
            <v>Thailand</v>
          </cell>
          <cell r="D44">
            <v>1379000</v>
          </cell>
          <cell r="E44" t="str">
            <v>---</v>
          </cell>
          <cell r="F44" t="str">
            <v>---</v>
          </cell>
          <cell r="G44" t="str">
            <v>---</v>
          </cell>
          <cell r="H44" t="str">
            <v>---</v>
          </cell>
          <cell r="I44" t="str">
            <v>---</v>
          </cell>
          <cell r="J44" t="str">
            <v>---</v>
          </cell>
          <cell r="K44" t="str">
            <v>---</v>
          </cell>
          <cell r="L44" t="str">
            <v>---</v>
          </cell>
          <cell r="M44" t="str">
            <v>---</v>
          </cell>
          <cell r="N44" t="str">
            <v>---</v>
          </cell>
          <cell r="O44" t="str">
            <v>---</v>
          </cell>
          <cell r="P44" t="str">
            <v>---</v>
          </cell>
          <cell r="Q44" t="str">
            <v>---</v>
          </cell>
          <cell r="R44" t="str">
            <v>---</v>
          </cell>
          <cell r="S44" t="str">
            <v>---</v>
          </cell>
          <cell r="T44" t="str">
            <v>---</v>
          </cell>
        </row>
        <row r="45">
          <cell r="B45" t="str">
            <v>TJK</v>
          </cell>
          <cell r="C45" t="str">
            <v>Tajikistan</v>
          </cell>
          <cell r="D45">
            <v>20536.900000000001</v>
          </cell>
          <cell r="E45" t="str">
            <v>---</v>
          </cell>
          <cell r="F45" t="str">
            <v>---</v>
          </cell>
          <cell r="G45" t="str">
            <v>---</v>
          </cell>
          <cell r="H45" t="str">
            <v>---</v>
          </cell>
          <cell r="I45" t="str">
            <v>---</v>
          </cell>
          <cell r="J45" t="str">
            <v>---</v>
          </cell>
          <cell r="K45" t="str">
            <v>---</v>
          </cell>
          <cell r="L45" t="str">
            <v>---</v>
          </cell>
          <cell r="M45" t="str">
            <v>---</v>
          </cell>
          <cell r="N45" t="str">
            <v>---</v>
          </cell>
          <cell r="O45" t="str">
            <v>---</v>
          </cell>
          <cell r="P45" t="str">
            <v>---</v>
          </cell>
          <cell r="Q45" t="str">
            <v>---</v>
          </cell>
          <cell r="R45" t="str">
            <v>---</v>
          </cell>
          <cell r="S45" t="str">
            <v>---</v>
          </cell>
          <cell r="T45" t="str">
            <v>---</v>
          </cell>
        </row>
        <row r="46">
          <cell r="B46" t="str">
            <v>TKM</v>
          </cell>
          <cell r="C46" t="str">
            <v>Turkmenistan</v>
          </cell>
          <cell r="D46">
            <v>36127</v>
          </cell>
          <cell r="E46" t="str">
            <v>---</v>
          </cell>
          <cell r="F46" t="str">
            <v>---</v>
          </cell>
          <cell r="G46" t="str">
            <v>---</v>
          </cell>
          <cell r="H46" t="str">
            <v>---</v>
          </cell>
          <cell r="I46" t="str">
            <v>---</v>
          </cell>
          <cell r="J46" t="str">
            <v>---</v>
          </cell>
          <cell r="K46" t="str">
            <v>---</v>
          </cell>
          <cell r="L46" t="str">
            <v>---</v>
          </cell>
          <cell r="M46" t="str">
            <v>---</v>
          </cell>
          <cell r="N46" t="str">
            <v>---</v>
          </cell>
          <cell r="O46" t="str">
            <v>---</v>
          </cell>
          <cell r="P46" t="str">
            <v>---</v>
          </cell>
          <cell r="Q46" t="str">
            <v>---</v>
          </cell>
          <cell r="R46" t="str">
            <v>---</v>
          </cell>
          <cell r="S46" t="str">
            <v>---</v>
          </cell>
          <cell r="T46" t="str">
            <v>---</v>
          </cell>
        </row>
        <row r="47">
          <cell r="B47" t="str">
            <v>TLS</v>
          </cell>
          <cell r="C47" t="str">
            <v>Timor-Leste</v>
          </cell>
          <cell r="D47">
            <v>12524.2</v>
          </cell>
          <cell r="E47">
            <v>0.25</v>
          </cell>
          <cell r="F47">
            <v>0.02</v>
          </cell>
          <cell r="G47" t="str">
            <v>---</v>
          </cell>
          <cell r="H47" t="str">
            <v>---</v>
          </cell>
          <cell r="I47" t="str">
            <v>---</v>
          </cell>
          <cell r="J47" t="str">
            <v>---</v>
          </cell>
          <cell r="K47">
            <v>0.01</v>
          </cell>
          <cell r="L47">
            <v>0</v>
          </cell>
          <cell r="M47">
            <v>0.04</v>
          </cell>
          <cell r="N47">
            <v>0</v>
          </cell>
          <cell r="O47">
            <v>0.38</v>
          </cell>
          <cell r="P47">
            <v>0</v>
          </cell>
          <cell r="Q47">
            <v>6.99</v>
          </cell>
          <cell r="R47">
            <v>0.06</v>
          </cell>
          <cell r="S47">
            <v>21.84</v>
          </cell>
          <cell r="T47">
            <v>0.17</v>
          </cell>
        </row>
        <row r="48">
          <cell r="B48" t="str">
            <v>TON</v>
          </cell>
          <cell r="C48" t="str">
            <v>Tonga</v>
          </cell>
          <cell r="D48">
            <v>1303.32</v>
          </cell>
          <cell r="E48">
            <v>0.18</v>
          </cell>
          <cell r="F48">
            <v>0.14000000000000001</v>
          </cell>
          <cell r="G48">
            <v>0.06</v>
          </cell>
          <cell r="H48">
            <v>0</v>
          </cell>
          <cell r="I48">
            <v>0.53</v>
          </cell>
          <cell r="J48">
            <v>0.04</v>
          </cell>
          <cell r="K48">
            <v>0.91</v>
          </cell>
          <cell r="L48">
            <v>7.0000000000000007E-2</v>
          </cell>
          <cell r="M48">
            <v>2.69</v>
          </cell>
          <cell r="N48">
            <v>0.21</v>
          </cell>
          <cell r="O48">
            <v>7.84</v>
          </cell>
          <cell r="P48">
            <v>0.6</v>
          </cell>
          <cell r="Q48">
            <v>43.95</v>
          </cell>
          <cell r="R48">
            <v>3.37</v>
          </cell>
          <cell r="S48">
            <v>86.73</v>
          </cell>
          <cell r="T48">
            <v>6.65</v>
          </cell>
        </row>
        <row r="49">
          <cell r="B49" t="str">
            <v>TUV</v>
          </cell>
          <cell r="C49" t="str">
            <v>Tuvalu</v>
          </cell>
          <cell r="D49">
            <v>123.265</v>
          </cell>
          <cell r="E49" t="str">
            <v>---</v>
          </cell>
          <cell r="F49" t="str">
            <v>---</v>
          </cell>
          <cell r="G49" t="str">
            <v>---</v>
          </cell>
          <cell r="H49" t="str">
            <v>---</v>
          </cell>
          <cell r="I49" t="str">
            <v>---</v>
          </cell>
          <cell r="J49" t="str">
            <v>---</v>
          </cell>
          <cell r="K49" t="str">
            <v>---</v>
          </cell>
          <cell r="L49" t="str">
            <v>---</v>
          </cell>
          <cell r="M49" t="str">
            <v>---</v>
          </cell>
          <cell r="N49" t="str">
            <v>---</v>
          </cell>
          <cell r="O49" t="str">
            <v>---</v>
          </cell>
          <cell r="P49" t="str">
            <v>---</v>
          </cell>
          <cell r="Q49" t="str">
            <v>---</v>
          </cell>
          <cell r="R49" t="str">
            <v>---</v>
          </cell>
          <cell r="S49" t="str">
            <v>---</v>
          </cell>
          <cell r="T49" t="str">
            <v>---</v>
          </cell>
        </row>
        <row r="50">
          <cell r="B50" t="str">
            <v>TWN</v>
          </cell>
          <cell r="C50" t="str">
            <v>Taiwan</v>
          </cell>
          <cell r="D50">
            <v>1680400</v>
          </cell>
          <cell r="E50">
            <v>15.05</v>
          </cell>
          <cell r="F50">
            <v>0.01</v>
          </cell>
          <cell r="G50" t="str">
            <v>---</v>
          </cell>
          <cell r="H50" t="str">
            <v>---</v>
          </cell>
          <cell r="I50" t="str">
            <v>---</v>
          </cell>
          <cell r="J50" t="str">
            <v>---</v>
          </cell>
          <cell r="K50">
            <v>4.53</v>
          </cell>
          <cell r="L50">
            <v>0</v>
          </cell>
          <cell r="M50">
            <v>128.05000000000001</v>
          </cell>
          <cell r="N50">
            <v>0.01</v>
          </cell>
          <cell r="O50">
            <v>968.9</v>
          </cell>
          <cell r="P50">
            <v>0.06</v>
          </cell>
          <cell r="Q50">
            <v>3619.37</v>
          </cell>
          <cell r="R50">
            <v>0.22</v>
          </cell>
          <cell r="S50">
            <v>5823.47</v>
          </cell>
          <cell r="T50">
            <v>0.35</v>
          </cell>
        </row>
        <row r="51">
          <cell r="B51" t="str">
            <v>UZB</v>
          </cell>
          <cell r="C51" t="str">
            <v>Uzbekistan</v>
          </cell>
          <cell r="D51">
            <v>151891</v>
          </cell>
          <cell r="E51" t="str">
            <v>---</v>
          </cell>
          <cell r="F51" t="str">
            <v>---</v>
          </cell>
          <cell r="G51" t="str">
            <v>---</v>
          </cell>
          <cell r="H51" t="str">
            <v>---</v>
          </cell>
          <cell r="I51" t="str">
            <v>---</v>
          </cell>
          <cell r="J51" t="str">
            <v>---</v>
          </cell>
          <cell r="K51" t="str">
            <v>---</v>
          </cell>
          <cell r="L51" t="str">
            <v>---</v>
          </cell>
          <cell r="M51" t="str">
            <v>---</v>
          </cell>
          <cell r="N51" t="str">
            <v>---</v>
          </cell>
          <cell r="O51" t="str">
            <v>---</v>
          </cell>
          <cell r="P51" t="str">
            <v>---</v>
          </cell>
          <cell r="Q51" t="str">
            <v>---</v>
          </cell>
          <cell r="R51" t="str">
            <v>---</v>
          </cell>
          <cell r="S51" t="str">
            <v>---</v>
          </cell>
          <cell r="T51" t="str">
            <v>---</v>
          </cell>
        </row>
        <row r="52">
          <cell r="B52" t="str">
            <v>VNM</v>
          </cell>
          <cell r="C52" t="str">
            <v>Vietnam</v>
          </cell>
          <cell r="D52">
            <v>487574</v>
          </cell>
          <cell r="E52" t="str">
            <v>---</v>
          </cell>
          <cell r="F52" t="str">
            <v>---</v>
          </cell>
          <cell r="G52" t="str">
            <v>---</v>
          </cell>
          <cell r="H52" t="str">
            <v>---</v>
          </cell>
          <cell r="I52" t="str">
            <v>---</v>
          </cell>
          <cell r="J52" t="str">
            <v>---</v>
          </cell>
          <cell r="K52" t="str">
            <v>---</v>
          </cell>
          <cell r="L52" t="str">
            <v>---</v>
          </cell>
          <cell r="M52" t="str">
            <v>---</v>
          </cell>
          <cell r="N52" t="str">
            <v>---</v>
          </cell>
          <cell r="O52" t="str">
            <v>---</v>
          </cell>
          <cell r="P52" t="str">
            <v>---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</row>
        <row r="53">
          <cell r="B53" t="str">
            <v>VUT</v>
          </cell>
          <cell r="C53" t="str">
            <v>Vanuatu</v>
          </cell>
          <cell r="D53">
            <v>2809.61</v>
          </cell>
          <cell r="E53">
            <v>0.06</v>
          </cell>
          <cell r="F53">
            <v>0.02</v>
          </cell>
          <cell r="G53">
            <v>0</v>
          </cell>
          <cell r="H53">
            <v>0</v>
          </cell>
          <cell r="I53">
            <v>1.1599999999999999</v>
          </cell>
          <cell r="J53">
            <v>0.04</v>
          </cell>
          <cell r="K53">
            <v>1.96</v>
          </cell>
          <cell r="L53">
            <v>7.0000000000000007E-2</v>
          </cell>
          <cell r="M53">
            <v>2.98</v>
          </cell>
          <cell r="N53">
            <v>0.11</v>
          </cell>
          <cell r="O53">
            <v>4.2699999999999996</v>
          </cell>
          <cell r="P53">
            <v>0.15</v>
          </cell>
          <cell r="Q53">
            <v>6.11</v>
          </cell>
          <cell r="R53">
            <v>0.22</v>
          </cell>
          <cell r="S53">
            <v>7.83</v>
          </cell>
          <cell r="T53">
            <v>0.28000000000000003</v>
          </cell>
        </row>
        <row r="54">
          <cell r="B54" t="str">
            <v>WSM</v>
          </cell>
          <cell r="C54" t="str">
            <v>Samoa</v>
          </cell>
          <cell r="D54">
            <v>1930.49</v>
          </cell>
          <cell r="E54" t="str">
            <v>---</v>
          </cell>
          <cell r="F54" t="str">
            <v>---</v>
          </cell>
          <cell r="G54" t="str">
            <v>---</v>
          </cell>
          <cell r="H54" t="str">
            <v>---</v>
          </cell>
          <cell r="I54" t="str">
            <v>---</v>
          </cell>
          <cell r="J54" t="str">
            <v>---</v>
          </cell>
          <cell r="K54" t="str">
            <v>---</v>
          </cell>
          <cell r="L54" t="str">
            <v>---</v>
          </cell>
          <cell r="M54" t="str">
            <v>---</v>
          </cell>
          <cell r="N54" t="str">
            <v>---</v>
          </cell>
          <cell r="O54" t="str">
            <v>---</v>
          </cell>
          <cell r="P54" t="str">
            <v>---</v>
          </cell>
          <cell r="Q54" t="str">
            <v>---</v>
          </cell>
          <cell r="R54" t="str">
            <v>---</v>
          </cell>
          <cell r="S54" t="str">
            <v>---</v>
          </cell>
          <cell r="T54" t="str">
            <v>---</v>
          </cell>
        </row>
        <row r="55">
          <cell r="B55" t="str">
            <v>BWA</v>
          </cell>
          <cell r="C55" t="str">
            <v>Botswana</v>
          </cell>
          <cell r="D55">
            <v>90628.6</v>
          </cell>
          <cell r="E55" t="str">
            <v>---</v>
          </cell>
          <cell r="F55" t="str">
            <v>---</v>
          </cell>
          <cell r="G55" t="str">
            <v>---</v>
          </cell>
          <cell r="H55" t="str">
            <v>---</v>
          </cell>
          <cell r="I55" t="str">
            <v>---</v>
          </cell>
          <cell r="J55" t="str">
            <v>---</v>
          </cell>
          <cell r="K55" t="str">
            <v>---</v>
          </cell>
          <cell r="L55" t="str">
            <v>---</v>
          </cell>
          <cell r="M55" t="str">
            <v>---</v>
          </cell>
          <cell r="N55" t="str">
            <v>---</v>
          </cell>
          <cell r="O55" t="str">
            <v>---</v>
          </cell>
          <cell r="P55" t="str">
            <v>---</v>
          </cell>
          <cell r="Q55" t="str">
            <v>---</v>
          </cell>
          <cell r="R55" t="str">
            <v>---</v>
          </cell>
          <cell r="S55" t="str">
            <v>---</v>
          </cell>
          <cell r="T55" t="str">
            <v>---</v>
          </cell>
        </row>
        <row r="56">
          <cell r="B56" t="str">
            <v>COG</v>
          </cell>
          <cell r="C56" t="str">
            <v>Congo</v>
          </cell>
          <cell r="D56">
            <v>69047.7</v>
          </cell>
          <cell r="E56" t="str">
            <v>---</v>
          </cell>
          <cell r="F56" t="str">
            <v>---</v>
          </cell>
          <cell r="G56" t="str">
            <v>---</v>
          </cell>
          <cell r="H56" t="str">
            <v>---</v>
          </cell>
          <cell r="I56" t="str">
            <v>---</v>
          </cell>
          <cell r="J56" t="str">
            <v>---</v>
          </cell>
          <cell r="K56" t="str">
            <v>---</v>
          </cell>
          <cell r="L56" t="str">
            <v>---</v>
          </cell>
          <cell r="M56" t="str">
            <v>---</v>
          </cell>
          <cell r="N56" t="str">
            <v>---</v>
          </cell>
          <cell r="O56" t="str">
            <v>---</v>
          </cell>
          <cell r="P56" t="str">
            <v>---</v>
          </cell>
          <cell r="Q56" t="str">
            <v>---</v>
          </cell>
          <cell r="R56" t="str">
            <v>---</v>
          </cell>
          <cell r="S56" t="str">
            <v>---</v>
          </cell>
          <cell r="T56" t="str">
            <v>---</v>
          </cell>
        </row>
        <row r="57">
          <cell r="B57" t="str">
            <v>AGO</v>
          </cell>
          <cell r="C57" t="str">
            <v>Angola</v>
          </cell>
          <cell r="D57">
            <v>176183</v>
          </cell>
          <cell r="E57" t="str">
            <v>---</v>
          </cell>
          <cell r="F57" t="str">
            <v>---</v>
          </cell>
          <cell r="G57" t="str">
            <v>---</v>
          </cell>
          <cell r="H57" t="str">
            <v>---</v>
          </cell>
          <cell r="I57" t="str">
            <v>---</v>
          </cell>
          <cell r="J57" t="str">
            <v>---</v>
          </cell>
          <cell r="K57" t="str">
            <v>---</v>
          </cell>
          <cell r="L57" t="str">
            <v>---</v>
          </cell>
          <cell r="M57" t="str">
            <v>---</v>
          </cell>
          <cell r="N57" t="str">
            <v>---</v>
          </cell>
          <cell r="O57" t="str">
            <v>---</v>
          </cell>
          <cell r="P57" t="str">
            <v>---</v>
          </cell>
          <cell r="Q57" t="str">
            <v>---</v>
          </cell>
          <cell r="R57" t="str">
            <v>---</v>
          </cell>
          <cell r="S57" t="str">
            <v>---</v>
          </cell>
          <cell r="T57" t="str">
            <v>---</v>
          </cell>
        </row>
        <row r="58">
          <cell r="B58" t="str">
            <v>LSO</v>
          </cell>
          <cell r="C58" t="str">
            <v>Lesotho</v>
          </cell>
          <cell r="D58">
            <v>17938</v>
          </cell>
          <cell r="E58" t="str">
            <v>---</v>
          </cell>
          <cell r="F58" t="str">
            <v>---</v>
          </cell>
          <cell r="G58" t="str">
            <v>---</v>
          </cell>
          <cell r="H58" t="str">
            <v>---</v>
          </cell>
          <cell r="I58" t="str">
            <v>---</v>
          </cell>
          <cell r="J58" t="str">
            <v>---</v>
          </cell>
          <cell r="K58" t="str">
            <v>---</v>
          </cell>
          <cell r="L58" t="str">
            <v>---</v>
          </cell>
          <cell r="M58" t="str">
            <v>---</v>
          </cell>
          <cell r="N58" t="str">
            <v>---</v>
          </cell>
          <cell r="O58" t="str">
            <v>---</v>
          </cell>
          <cell r="P58" t="str">
            <v>---</v>
          </cell>
          <cell r="Q58" t="str">
            <v>---</v>
          </cell>
          <cell r="R58" t="str">
            <v>---</v>
          </cell>
          <cell r="S58" t="str">
            <v>---</v>
          </cell>
          <cell r="T58" t="str">
            <v>---</v>
          </cell>
        </row>
        <row r="59">
          <cell r="B59" t="str">
            <v>CMR</v>
          </cell>
          <cell r="C59" t="str">
            <v>Cameroon</v>
          </cell>
          <cell r="D59">
            <v>81683.7</v>
          </cell>
          <cell r="E59" t="str">
            <v>---</v>
          </cell>
          <cell r="F59" t="str">
            <v>---</v>
          </cell>
          <cell r="G59" t="str">
            <v>---</v>
          </cell>
          <cell r="H59" t="str">
            <v>---</v>
          </cell>
          <cell r="I59" t="str">
            <v>---</v>
          </cell>
          <cell r="J59" t="str">
            <v>---</v>
          </cell>
          <cell r="K59" t="str">
            <v>---</v>
          </cell>
          <cell r="L59" t="str">
            <v>---</v>
          </cell>
          <cell r="M59" t="str">
            <v>---</v>
          </cell>
          <cell r="N59" t="str">
            <v>---</v>
          </cell>
          <cell r="O59" t="str">
            <v>---</v>
          </cell>
          <cell r="P59" t="str">
            <v>---</v>
          </cell>
          <cell r="Q59" t="str">
            <v>---</v>
          </cell>
          <cell r="R59" t="str">
            <v>---</v>
          </cell>
          <cell r="S59" t="str">
            <v>---</v>
          </cell>
          <cell r="T59" t="str">
            <v>---</v>
          </cell>
        </row>
        <row r="60">
          <cell r="B60" t="str">
            <v>DJI</v>
          </cell>
          <cell r="C60" t="str">
            <v>Djibouti</v>
          </cell>
          <cell r="D60">
            <v>4744.66</v>
          </cell>
          <cell r="E60" t="str">
            <v>---</v>
          </cell>
          <cell r="F60" t="str">
            <v>---</v>
          </cell>
          <cell r="G60" t="str">
            <v>---</v>
          </cell>
          <cell r="H60" t="str">
            <v>---</v>
          </cell>
          <cell r="I60" t="str">
            <v>---</v>
          </cell>
          <cell r="J60" t="str">
            <v>---</v>
          </cell>
          <cell r="K60" t="str">
            <v>---</v>
          </cell>
          <cell r="L60" t="str">
            <v>---</v>
          </cell>
          <cell r="M60" t="str">
            <v>---</v>
          </cell>
          <cell r="N60" t="str">
            <v>---</v>
          </cell>
          <cell r="O60" t="str">
            <v>---</v>
          </cell>
          <cell r="P60" t="str">
            <v>---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</row>
        <row r="61">
          <cell r="B61" t="str">
            <v>ERI</v>
          </cell>
          <cell r="C61" t="str">
            <v>Eritrea</v>
          </cell>
          <cell r="D61">
            <v>9081.7900000000009</v>
          </cell>
          <cell r="E61" t="str">
            <v>---</v>
          </cell>
          <cell r="F61" t="str">
            <v>---</v>
          </cell>
          <cell r="G61" t="str">
            <v>---</v>
          </cell>
          <cell r="H61" t="str">
            <v>---</v>
          </cell>
          <cell r="I61" t="str">
            <v>---</v>
          </cell>
          <cell r="J61" t="str">
            <v>---</v>
          </cell>
          <cell r="K61" t="str">
            <v>---</v>
          </cell>
          <cell r="L61" t="str">
            <v>---</v>
          </cell>
          <cell r="M61" t="str">
            <v>---</v>
          </cell>
          <cell r="N61" t="str">
            <v>---</v>
          </cell>
          <cell r="O61" t="str">
            <v>---</v>
          </cell>
          <cell r="P61" t="str">
            <v>---</v>
          </cell>
          <cell r="Q61" t="str">
            <v>---</v>
          </cell>
          <cell r="R61" t="str">
            <v>---</v>
          </cell>
          <cell r="S61" t="str">
            <v>---</v>
          </cell>
          <cell r="T61" t="str">
            <v>---</v>
          </cell>
        </row>
        <row r="62">
          <cell r="B62" t="str">
            <v>KEN</v>
          </cell>
          <cell r="C62" t="str">
            <v>Kenya</v>
          </cell>
          <cell r="D62">
            <v>98382.7</v>
          </cell>
          <cell r="E62" t="str">
            <v>---</v>
          </cell>
          <cell r="F62" t="str">
            <v>---</v>
          </cell>
          <cell r="G62" t="str">
            <v>---</v>
          </cell>
          <cell r="H62" t="str">
            <v>---</v>
          </cell>
          <cell r="I62" t="str">
            <v>---</v>
          </cell>
          <cell r="J62" t="str">
            <v>---</v>
          </cell>
          <cell r="K62" t="str">
            <v>---</v>
          </cell>
          <cell r="L62" t="str">
            <v>---</v>
          </cell>
          <cell r="M62" t="str">
            <v>---</v>
          </cell>
          <cell r="N62" t="str">
            <v>---</v>
          </cell>
          <cell r="O62" t="str">
            <v>---</v>
          </cell>
          <cell r="P62" t="str">
            <v>---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</row>
        <row r="63">
          <cell r="B63" t="str">
            <v>GAB</v>
          </cell>
          <cell r="C63" t="str">
            <v>Gabon</v>
          </cell>
          <cell r="D63">
            <v>120252</v>
          </cell>
          <cell r="E63" t="str">
            <v>---</v>
          </cell>
          <cell r="F63" t="str">
            <v>---</v>
          </cell>
          <cell r="G63" t="str">
            <v>---</v>
          </cell>
          <cell r="H63" t="str">
            <v>---</v>
          </cell>
          <cell r="I63" t="str">
            <v>---</v>
          </cell>
          <cell r="J63" t="str">
            <v>---</v>
          </cell>
          <cell r="K63" t="str">
            <v>---</v>
          </cell>
          <cell r="L63" t="str">
            <v>---</v>
          </cell>
          <cell r="M63" t="str">
            <v>---</v>
          </cell>
          <cell r="N63" t="str">
            <v>---</v>
          </cell>
          <cell r="O63" t="str">
            <v>---</v>
          </cell>
          <cell r="P63" t="str">
            <v>---</v>
          </cell>
          <cell r="Q63" t="str">
            <v>---</v>
          </cell>
          <cell r="R63" t="str">
            <v>---</v>
          </cell>
          <cell r="S63" t="str">
            <v>---</v>
          </cell>
          <cell r="T63" t="str">
            <v>---</v>
          </cell>
        </row>
        <row r="64">
          <cell r="B64" t="str">
            <v>COM</v>
          </cell>
          <cell r="C64" t="str">
            <v>Comoros</v>
          </cell>
          <cell r="D64">
            <v>1426.14</v>
          </cell>
          <cell r="E64" t="str">
            <v>---</v>
          </cell>
          <cell r="F64" t="str">
            <v>---</v>
          </cell>
          <cell r="G64" t="str">
            <v>---</v>
          </cell>
          <cell r="H64" t="str">
            <v>---</v>
          </cell>
          <cell r="I64" t="str">
            <v>---</v>
          </cell>
          <cell r="J64" t="str">
            <v>---</v>
          </cell>
          <cell r="K64" t="str">
            <v>---</v>
          </cell>
          <cell r="L64" t="str">
            <v>---</v>
          </cell>
          <cell r="M64" t="str">
            <v>---</v>
          </cell>
          <cell r="N64" t="str">
            <v>---</v>
          </cell>
          <cell r="O64" t="str">
            <v>---</v>
          </cell>
          <cell r="P64" t="str">
            <v>---</v>
          </cell>
          <cell r="Q64" t="str">
            <v>---</v>
          </cell>
          <cell r="R64" t="str">
            <v>---</v>
          </cell>
          <cell r="S64" t="str">
            <v>---</v>
          </cell>
          <cell r="T64" t="str">
            <v>---</v>
          </cell>
        </row>
        <row r="65">
          <cell r="B65" t="str">
            <v>GHA</v>
          </cell>
          <cell r="C65" t="str">
            <v>Ghana</v>
          </cell>
          <cell r="D65">
            <v>74174</v>
          </cell>
          <cell r="E65" t="str">
            <v>---</v>
          </cell>
          <cell r="F65" t="str">
            <v>---</v>
          </cell>
          <cell r="G65" t="str">
            <v>---</v>
          </cell>
          <cell r="H65" t="str">
            <v>---</v>
          </cell>
          <cell r="I65" t="str">
            <v>---</v>
          </cell>
          <cell r="J65" t="str">
            <v>---</v>
          </cell>
          <cell r="K65" t="str">
            <v>---</v>
          </cell>
          <cell r="L65" t="str">
            <v>---</v>
          </cell>
          <cell r="M65" t="str">
            <v>---</v>
          </cell>
          <cell r="N65" t="str">
            <v>---</v>
          </cell>
          <cell r="O65" t="str">
            <v>---</v>
          </cell>
          <cell r="P65" t="str">
            <v>---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</row>
        <row r="66">
          <cell r="B66" t="str">
            <v>GNB</v>
          </cell>
          <cell r="C66" t="str">
            <v>Guinea-Bissau</v>
          </cell>
          <cell r="D66">
            <v>2029.35</v>
          </cell>
          <cell r="E66" t="str">
            <v>---</v>
          </cell>
          <cell r="F66" t="str">
            <v>---</v>
          </cell>
          <cell r="G66" t="str">
            <v>---</v>
          </cell>
          <cell r="H66" t="str">
            <v>---</v>
          </cell>
          <cell r="I66" t="str">
            <v>---</v>
          </cell>
          <cell r="J66" t="str">
            <v>---</v>
          </cell>
          <cell r="K66" t="str">
            <v>---</v>
          </cell>
          <cell r="L66" t="str">
            <v>---</v>
          </cell>
          <cell r="M66" t="str">
            <v>---</v>
          </cell>
          <cell r="N66" t="str">
            <v>---</v>
          </cell>
          <cell r="O66" t="str">
            <v>---</v>
          </cell>
          <cell r="P66" t="str">
            <v>---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</row>
        <row r="67">
          <cell r="B67" t="str">
            <v>BEN</v>
          </cell>
          <cell r="C67" t="str">
            <v>Benin</v>
          </cell>
          <cell r="D67">
            <v>21971.9</v>
          </cell>
          <cell r="E67" t="str">
            <v>---</v>
          </cell>
          <cell r="F67" t="str">
            <v>---</v>
          </cell>
          <cell r="G67" t="str">
            <v>---</v>
          </cell>
          <cell r="H67" t="str">
            <v>---</v>
          </cell>
          <cell r="I67" t="str">
            <v>---</v>
          </cell>
          <cell r="J67" t="str">
            <v>---</v>
          </cell>
          <cell r="K67" t="str">
            <v>---</v>
          </cell>
          <cell r="L67" t="str">
            <v>---</v>
          </cell>
          <cell r="M67" t="str">
            <v>---</v>
          </cell>
          <cell r="N67" t="str">
            <v>---</v>
          </cell>
          <cell r="O67" t="str">
            <v>---</v>
          </cell>
          <cell r="P67" t="str">
            <v>---</v>
          </cell>
          <cell r="Q67" t="str">
            <v>---</v>
          </cell>
          <cell r="R67" t="str">
            <v>---</v>
          </cell>
          <cell r="S67" t="str">
            <v>---</v>
          </cell>
          <cell r="T67" t="str">
            <v>---</v>
          </cell>
        </row>
        <row r="68">
          <cell r="B68" t="str">
            <v>BFA</v>
          </cell>
          <cell r="C68" t="str">
            <v>Burkina Faso</v>
          </cell>
          <cell r="D68">
            <v>24689.4</v>
          </cell>
          <cell r="E68" t="str">
            <v>---</v>
          </cell>
          <cell r="F68" t="str">
            <v>---</v>
          </cell>
          <cell r="G68" t="str">
            <v>---</v>
          </cell>
          <cell r="H68" t="str">
            <v>---</v>
          </cell>
          <cell r="I68" t="str">
            <v>---</v>
          </cell>
          <cell r="J68" t="str">
            <v>---</v>
          </cell>
          <cell r="K68" t="str">
            <v>---</v>
          </cell>
          <cell r="L68" t="str">
            <v>---</v>
          </cell>
          <cell r="M68" t="str">
            <v>---</v>
          </cell>
          <cell r="N68" t="str">
            <v>---</v>
          </cell>
          <cell r="O68" t="str">
            <v>---</v>
          </cell>
          <cell r="P68" t="str">
            <v>---</v>
          </cell>
          <cell r="Q68" t="str">
            <v>---</v>
          </cell>
          <cell r="R68" t="str">
            <v>---</v>
          </cell>
          <cell r="S68" t="str">
            <v>---</v>
          </cell>
          <cell r="T68" t="str">
            <v>---</v>
          </cell>
        </row>
        <row r="69">
          <cell r="B69" t="str">
            <v>MYT</v>
          </cell>
          <cell r="C69" t="str">
            <v>Mayotte</v>
          </cell>
          <cell r="D69">
            <v>6949.04</v>
          </cell>
          <cell r="E69" t="str">
            <v>---</v>
          </cell>
          <cell r="F69" t="str">
            <v>---</v>
          </cell>
          <cell r="G69" t="str">
            <v>---</v>
          </cell>
          <cell r="H69" t="str">
            <v>---</v>
          </cell>
          <cell r="I69" t="str">
            <v>---</v>
          </cell>
          <cell r="J69" t="str">
            <v>---</v>
          </cell>
          <cell r="K69" t="str">
            <v>---</v>
          </cell>
          <cell r="L69" t="str">
            <v>---</v>
          </cell>
          <cell r="M69" t="str">
            <v>---</v>
          </cell>
          <cell r="N69" t="str">
            <v>---</v>
          </cell>
          <cell r="O69" t="str">
            <v>---</v>
          </cell>
          <cell r="P69" t="str">
            <v>---</v>
          </cell>
          <cell r="Q69" t="str">
            <v>---</v>
          </cell>
          <cell r="R69" t="str">
            <v>---</v>
          </cell>
          <cell r="S69" t="str">
            <v>---</v>
          </cell>
          <cell r="T69" t="str">
            <v>---</v>
          </cell>
        </row>
        <row r="70">
          <cell r="B70" t="str">
            <v>MRT</v>
          </cell>
          <cell r="C70" t="str">
            <v>Mauritania</v>
          </cell>
          <cell r="D70">
            <v>11985.5</v>
          </cell>
          <cell r="E70" t="str">
            <v>---</v>
          </cell>
          <cell r="F70" t="str">
            <v>---</v>
          </cell>
          <cell r="G70" t="str">
            <v>---</v>
          </cell>
          <cell r="H70" t="str">
            <v>---</v>
          </cell>
          <cell r="I70" t="str">
            <v>---</v>
          </cell>
          <cell r="J70" t="str">
            <v>---</v>
          </cell>
          <cell r="K70" t="str">
            <v>---</v>
          </cell>
          <cell r="L70" t="str">
            <v>---</v>
          </cell>
          <cell r="M70" t="str">
            <v>---</v>
          </cell>
          <cell r="N70" t="str">
            <v>---</v>
          </cell>
          <cell r="O70" t="str">
            <v>---</v>
          </cell>
          <cell r="P70" t="str">
            <v>---</v>
          </cell>
          <cell r="Q70" t="str">
            <v>---</v>
          </cell>
          <cell r="R70" t="str">
            <v>---</v>
          </cell>
          <cell r="S70" t="str">
            <v>---</v>
          </cell>
          <cell r="T70" t="str">
            <v>---</v>
          </cell>
        </row>
        <row r="71">
          <cell r="B71" t="str">
            <v>BDI</v>
          </cell>
          <cell r="C71" t="str">
            <v>Burundi</v>
          </cell>
          <cell r="D71">
            <v>3616.17</v>
          </cell>
          <cell r="E71" t="str">
            <v>---</v>
          </cell>
          <cell r="F71" t="str">
            <v>---</v>
          </cell>
          <cell r="G71" t="str">
            <v>---</v>
          </cell>
          <cell r="H71" t="str">
            <v>---</v>
          </cell>
          <cell r="I71" t="str">
            <v>---</v>
          </cell>
          <cell r="J71" t="str">
            <v>---</v>
          </cell>
          <cell r="K71" t="str">
            <v>---</v>
          </cell>
          <cell r="L71" t="str">
            <v>---</v>
          </cell>
          <cell r="M71" t="str">
            <v>---</v>
          </cell>
          <cell r="N71" t="str">
            <v>---</v>
          </cell>
          <cell r="O71" t="str">
            <v>---</v>
          </cell>
          <cell r="P71" t="str">
            <v>---</v>
          </cell>
          <cell r="Q71" t="str">
            <v>---</v>
          </cell>
          <cell r="R71" t="str">
            <v>---</v>
          </cell>
          <cell r="S71" t="str">
            <v>---</v>
          </cell>
          <cell r="T71" t="str">
            <v>---</v>
          </cell>
        </row>
        <row r="72">
          <cell r="B72" t="str">
            <v>CIV</v>
          </cell>
          <cell r="C72" t="str">
            <v>Ivory Coast</v>
          </cell>
          <cell r="D72">
            <v>45467.6</v>
          </cell>
          <cell r="E72" t="str">
            <v>---</v>
          </cell>
          <cell r="F72" t="str">
            <v>---</v>
          </cell>
          <cell r="G72" t="str">
            <v>---</v>
          </cell>
          <cell r="H72" t="str">
            <v>---</v>
          </cell>
          <cell r="I72" t="str">
            <v>---</v>
          </cell>
          <cell r="J72" t="str">
            <v>---</v>
          </cell>
          <cell r="K72" t="str">
            <v>---</v>
          </cell>
          <cell r="L72" t="str">
            <v>---</v>
          </cell>
          <cell r="M72" t="str">
            <v>---</v>
          </cell>
          <cell r="N72" t="str">
            <v>---</v>
          </cell>
          <cell r="O72" t="str">
            <v>---</v>
          </cell>
          <cell r="P72" t="str">
            <v>---</v>
          </cell>
          <cell r="Q72" t="str">
            <v>---</v>
          </cell>
          <cell r="R72" t="str">
            <v>---</v>
          </cell>
          <cell r="S72" t="str">
            <v>---</v>
          </cell>
          <cell r="T72" t="str">
            <v>---</v>
          </cell>
        </row>
        <row r="73">
          <cell r="B73" t="str">
            <v>CPV</v>
          </cell>
          <cell r="C73" t="str">
            <v>Cape Verde</v>
          </cell>
          <cell r="D73">
            <v>7137.79</v>
          </cell>
          <cell r="E73" t="str">
            <v>---</v>
          </cell>
          <cell r="F73" t="str">
            <v>---</v>
          </cell>
          <cell r="G73" t="str">
            <v>---</v>
          </cell>
          <cell r="H73" t="str">
            <v>---</v>
          </cell>
          <cell r="I73" t="str">
            <v>---</v>
          </cell>
          <cell r="J73" t="str">
            <v>---</v>
          </cell>
          <cell r="K73" t="str">
            <v>---</v>
          </cell>
          <cell r="L73" t="str">
            <v>---</v>
          </cell>
          <cell r="M73" t="str">
            <v>---</v>
          </cell>
          <cell r="N73" t="str">
            <v>---</v>
          </cell>
          <cell r="O73" t="str">
            <v>---</v>
          </cell>
          <cell r="P73" t="str">
            <v>---</v>
          </cell>
          <cell r="Q73" t="str">
            <v>---</v>
          </cell>
          <cell r="R73" t="str">
            <v>---</v>
          </cell>
          <cell r="S73" t="str">
            <v>---</v>
          </cell>
          <cell r="T73" t="str">
            <v>---</v>
          </cell>
        </row>
        <row r="74">
          <cell r="B74" t="str">
            <v>ETH</v>
          </cell>
          <cell r="C74" t="str">
            <v>Ethiopia</v>
          </cell>
          <cell r="D74">
            <v>65598.899999999994</v>
          </cell>
          <cell r="E74" t="str">
            <v>---</v>
          </cell>
          <cell r="F74" t="str">
            <v>---</v>
          </cell>
          <cell r="G74" t="str">
            <v>---</v>
          </cell>
          <cell r="H74" t="str">
            <v>---</v>
          </cell>
          <cell r="I74" t="str">
            <v>---</v>
          </cell>
          <cell r="J74" t="str">
            <v>---</v>
          </cell>
          <cell r="K74" t="str">
            <v>---</v>
          </cell>
          <cell r="L74" t="str">
            <v>---</v>
          </cell>
          <cell r="M74" t="str">
            <v>---</v>
          </cell>
          <cell r="N74" t="str">
            <v>---</v>
          </cell>
          <cell r="O74" t="str">
            <v>---</v>
          </cell>
          <cell r="P74" t="str">
            <v>---</v>
          </cell>
          <cell r="Q74" t="str">
            <v>---</v>
          </cell>
          <cell r="R74" t="str">
            <v>---</v>
          </cell>
          <cell r="S74" t="str">
            <v>---</v>
          </cell>
          <cell r="T74" t="str">
            <v>---</v>
          </cell>
        </row>
        <row r="75">
          <cell r="B75" t="str">
            <v>LBR</v>
          </cell>
          <cell r="C75" t="str">
            <v>Liberia</v>
          </cell>
          <cell r="D75">
            <v>1911.24</v>
          </cell>
          <cell r="E75" t="str">
            <v>---</v>
          </cell>
          <cell r="F75" t="str">
            <v>---</v>
          </cell>
          <cell r="G75" t="str">
            <v>---</v>
          </cell>
          <cell r="H75" t="str">
            <v>---</v>
          </cell>
          <cell r="I75" t="str">
            <v>---</v>
          </cell>
          <cell r="J75" t="str">
            <v>---</v>
          </cell>
          <cell r="K75" t="str">
            <v>---</v>
          </cell>
          <cell r="L75" t="str">
            <v>---</v>
          </cell>
          <cell r="M75" t="str">
            <v>---</v>
          </cell>
          <cell r="N75" t="str">
            <v>---</v>
          </cell>
          <cell r="O75" t="str">
            <v>---</v>
          </cell>
          <cell r="P75" t="str">
            <v>---</v>
          </cell>
          <cell r="Q75" t="str">
            <v>---</v>
          </cell>
          <cell r="R75" t="str">
            <v>---</v>
          </cell>
          <cell r="S75" t="str">
            <v>---</v>
          </cell>
          <cell r="T75" t="str">
            <v>---</v>
          </cell>
        </row>
        <row r="76">
          <cell r="B76" t="str">
            <v>NER</v>
          </cell>
          <cell r="C76" t="str">
            <v>Niger</v>
          </cell>
          <cell r="D76">
            <v>12723.5</v>
          </cell>
          <cell r="E76" t="str">
            <v>---</v>
          </cell>
          <cell r="F76" t="str">
            <v>---</v>
          </cell>
          <cell r="G76" t="str">
            <v>---</v>
          </cell>
          <cell r="H76" t="str">
            <v>---</v>
          </cell>
          <cell r="I76" t="str">
            <v>---</v>
          </cell>
          <cell r="J76" t="str">
            <v>---</v>
          </cell>
          <cell r="K76" t="str">
            <v>---</v>
          </cell>
          <cell r="L76" t="str">
            <v>---</v>
          </cell>
          <cell r="M76" t="str">
            <v>---</v>
          </cell>
          <cell r="N76" t="str">
            <v>---</v>
          </cell>
          <cell r="O76" t="str">
            <v>---</v>
          </cell>
          <cell r="P76" t="str">
            <v>---</v>
          </cell>
          <cell r="Q76" t="str">
            <v>---</v>
          </cell>
          <cell r="R76" t="str">
            <v>---</v>
          </cell>
          <cell r="S76" t="str">
            <v>---</v>
          </cell>
          <cell r="T76" t="str">
            <v>---</v>
          </cell>
        </row>
        <row r="77">
          <cell r="B77" t="str">
            <v>STP</v>
          </cell>
          <cell r="C77" t="str">
            <v>Sao Tome And Principe</v>
          </cell>
          <cell r="D77">
            <v>2122.6999999999998</v>
          </cell>
          <cell r="E77" t="str">
            <v>---</v>
          </cell>
          <cell r="F77" t="str">
            <v>---</v>
          </cell>
          <cell r="G77" t="str">
            <v>---</v>
          </cell>
          <cell r="H77" t="str">
            <v>---</v>
          </cell>
          <cell r="I77" t="str">
            <v>---</v>
          </cell>
          <cell r="J77" t="str">
            <v>---</v>
          </cell>
          <cell r="K77" t="str">
            <v>---</v>
          </cell>
          <cell r="L77" t="str">
            <v>---</v>
          </cell>
          <cell r="M77" t="str">
            <v>---</v>
          </cell>
          <cell r="N77" t="str">
            <v>---</v>
          </cell>
          <cell r="O77" t="str">
            <v>---</v>
          </cell>
          <cell r="P77" t="str">
            <v>---</v>
          </cell>
          <cell r="Q77" t="str">
            <v>---</v>
          </cell>
          <cell r="R77" t="str">
            <v>---</v>
          </cell>
          <cell r="S77" t="str">
            <v>---</v>
          </cell>
          <cell r="T77" t="str">
            <v>---</v>
          </cell>
        </row>
        <row r="78">
          <cell r="B78" t="str">
            <v>SWZ</v>
          </cell>
          <cell r="C78" t="str">
            <v>Swaziland</v>
          </cell>
          <cell r="D78">
            <v>13701.2</v>
          </cell>
          <cell r="E78" t="str">
            <v>---</v>
          </cell>
          <cell r="F78" t="str">
            <v>---</v>
          </cell>
          <cell r="G78" t="str">
            <v>---</v>
          </cell>
          <cell r="H78" t="str">
            <v>---</v>
          </cell>
          <cell r="I78" t="str">
            <v>---</v>
          </cell>
          <cell r="J78" t="str">
            <v>---</v>
          </cell>
          <cell r="K78" t="str">
            <v>---</v>
          </cell>
          <cell r="L78" t="str">
            <v>---</v>
          </cell>
          <cell r="M78" t="str">
            <v>---</v>
          </cell>
          <cell r="N78" t="str">
            <v>---</v>
          </cell>
          <cell r="O78" t="str">
            <v>---</v>
          </cell>
          <cell r="P78" t="str">
            <v>---</v>
          </cell>
          <cell r="Q78" t="str">
            <v>---</v>
          </cell>
          <cell r="R78" t="str">
            <v>---</v>
          </cell>
          <cell r="S78" t="str">
            <v>---</v>
          </cell>
          <cell r="T78" t="str">
            <v>---</v>
          </cell>
        </row>
        <row r="79">
          <cell r="B79" t="str">
            <v>SYC</v>
          </cell>
          <cell r="C79" t="str">
            <v>Seychelles</v>
          </cell>
          <cell r="D79">
            <v>6234.98</v>
          </cell>
          <cell r="E79" t="str">
            <v>---</v>
          </cell>
          <cell r="F79" t="str">
            <v>---</v>
          </cell>
          <cell r="G79" t="str">
            <v>---</v>
          </cell>
          <cell r="H79" t="str">
            <v>---</v>
          </cell>
          <cell r="I79" t="str">
            <v>---</v>
          </cell>
          <cell r="J79" t="str">
            <v>---</v>
          </cell>
          <cell r="K79" t="str">
            <v>---</v>
          </cell>
          <cell r="L79" t="str">
            <v>---</v>
          </cell>
          <cell r="M79" t="str">
            <v>---</v>
          </cell>
          <cell r="N79" t="str">
            <v>---</v>
          </cell>
          <cell r="O79" t="str">
            <v>---</v>
          </cell>
          <cell r="P79" t="str">
            <v>---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</row>
        <row r="80">
          <cell r="B80" t="str">
            <v>MDG</v>
          </cell>
          <cell r="C80" t="str">
            <v>Madagascar</v>
          </cell>
          <cell r="D80">
            <v>23496.400000000001</v>
          </cell>
          <cell r="E80" t="str">
            <v>---</v>
          </cell>
          <cell r="F80" t="str">
            <v>---</v>
          </cell>
          <cell r="G80" t="str">
            <v>---</v>
          </cell>
          <cell r="H80" t="str">
            <v>---</v>
          </cell>
          <cell r="I80" t="str">
            <v>---</v>
          </cell>
          <cell r="J80" t="str">
            <v>---</v>
          </cell>
          <cell r="K80" t="str">
            <v>---</v>
          </cell>
          <cell r="L80" t="str">
            <v>---</v>
          </cell>
          <cell r="M80" t="str">
            <v>---</v>
          </cell>
          <cell r="N80" t="str">
            <v>---</v>
          </cell>
          <cell r="O80" t="str">
            <v>---</v>
          </cell>
          <cell r="P80" t="str">
            <v>---</v>
          </cell>
          <cell r="Q80" t="str">
            <v>---</v>
          </cell>
          <cell r="R80" t="str">
            <v>---</v>
          </cell>
          <cell r="S80" t="str">
            <v>---</v>
          </cell>
          <cell r="T80" t="str">
            <v>---</v>
          </cell>
        </row>
        <row r="81">
          <cell r="B81" t="str">
            <v>MLI</v>
          </cell>
          <cell r="C81" t="str">
            <v>Mali</v>
          </cell>
          <cell r="D81">
            <v>27719.200000000001</v>
          </cell>
          <cell r="E81" t="str">
            <v>---</v>
          </cell>
          <cell r="F81" t="str">
            <v>---</v>
          </cell>
          <cell r="G81" t="str">
            <v>---</v>
          </cell>
          <cell r="H81" t="str">
            <v>---</v>
          </cell>
          <cell r="I81" t="str">
            <v>---</v>
          </cell>
          <cell r="J81" t="str">
            <v>---</v>
          </cell>
          <cell r="K81" t="str">
            <v>---</v>
          </cell>
          <cell r="L81" t="str">
            <v>---</v>
          </cell>
          <cell r="M81" t="str">
            <v>---</v>
          </cell>
          <cell r="N81" t="str">
            <v>---</v>
          </cell>
          <cell r="O81" t="str">
            <v>---</v>
          </cell>
          <cell r="P81" t="str">
            <v>---</v>
          </cell>
          <cell r="Q81" t="str">
            <v>---</v>
          </cell>
          <cell r="R81" t="str">
            <v>---</v>
          </cell>
          <cell r="S81" t="str">
            <v>---</v>
          </cell>
          <cell r="T81" t="str">
            <v>---</v>
          </cell>
        </row>
        <row r="82">
          <cell r="B82" t="str">
            <v>MOZ</v>
          </cell>
          <cell r="C82" t="str">
            <v>Mozambique</v>
          </cell>
          <cell r="D82">
            <v>36409.4</v>
          </cell>
          <cell r="E82" t="str">
            <v>---</v>
          </cell>
          <cell r="F82" t="str">
            <v>---</v>
          </cell>
          <cell r="G82" t="str">
            <v>---</v>
          </cell>
          <cell r="H82" t="str">
            <v>---</v>
          </cell>
          <cell r="I82" t="str">
            <v>---</v>
          </cell>
          <cell r="J82" t="str">
            <v>---</v>
          </cell>
          <cell r="K82" t="str">
            <v>---</v>
          </cell>
          <cell r="L82" t="str">
            <v>---</v>
          </cell>
          <cell r="M82" t="str">
            <v>---</v>
          </cell>
          <cell r="N82" t="str">
            <v>---</v>
          </cell>
          <cell r="O82" t="str">
            <v>---</v>
          </cell>
          <cell r="P82" t="str">
            <v>---</v>
          </cell>
          <cell r="Q82" t="str">
            <v>---</v>
          </cell>
          <cell r="R82" t="str">
            <v>---</v>
          </cell>
          <cell r="S82" t="str">
            <v>---</v>
          </cell>
          <cell r="T82" t="str">
            <v>---</v>
          </cell>
        </row>
        <row r="83">
          <cell r="B83" t="str">
            <v>MWI</v>
          </cell>
          <cell r="C83" t="str">
            <v>Malawi</v>
          </cell>
          <cell r="D83">
            <v>18357</v>
          </cell>
          <cell r="E83" t="str">
            <v>---</v>
          </cell>
          <cell r="F83" t="str">
            <v>---</v>
          </cell>
          <cell r="G83" t="str">
            <v>---</v>
          </cell>
          <cell r="H83" t="str">
            <v>---</v>
          </cell>
          <cell r="I83" t="str">
            <v>---</v>
          </cell>
          <cell r="J83" t="str">
            <v>---</v>
          </cell>
          <cell r="K83" t="str">
            <v>---</v>
          </cell>
          <cell r="L83" t="str">
            <v>---</v>
          </cell>
          <cell r="M83" t="str">
            <v>---</v>
          </cell>
          <cell r="N83" t="str">
            <v>---</v>
          </cell>
          <cell r="O83" t="str">
            <v>---</v>
          </cell>
          <cell r="P83" t="str">
            <v>---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</row>
        <row r="84">
          <cell r="B84" t="str">
            <v>NAM</v>
          </cell>
          <cell r="C84" t="str">
            <v>Namibia</v>
          </cell>
          <cell r="D84">
            <v>42062.7</v>
          </cell>
          <cell r="E84" t="str">
            <v>---</v>
          </cell>
          <cell r="F84" t="str">
            <v>---</v>
          </cell>
          <cell r="G84" t="str">
            <v>---</v>
          </cell>
          <cell r="H84" t="str">
            <v>---</v>
          </cell>
          <cell r="I84" t="str">
            <v>---</v>
          </cell>
          <cell r="J84" t="str">
            <v>---</v>
          </cell>
          <cell r="K84" t="str">
            <v>---</v>
          </cell>
          <cell r="L84" t="str">
            <v>---</v>
          </cell>
          <cell r="M84" t="str">
            <v>---</v>
          </cell>
          <cell r="N84" t="str">
            <v>---</v>
          </cell>
          <cell r="O84" t="str">
            <v>---</v>
          </cell>
          <cell r="P84" t="str">
            <v>---</v>
          </cell>
          <cell r="Q84" t="str">
            <v>---</v>
          </cell>
          <cell r="R84" t="str">
            <v>---</v>
          </cell>
          <cell r="S84" t="str">
            <v>---</v>
          </cell>
          <cell r="T84" t="str">
            <v>---</v>
          </cell>
        </row>
        <row r="85">
          <cell r="B85" t="str">
            <v>REU</v>
          </cell>
          <cell r="C85" t="str">
            <v>Reunion</v>
          </cell>
          <cell r="D85">
            <v>67897.7</v>
          </cell>
          <cell r="E85" t="str">
            <v>---</v>
          </cell>
          <cell r="F85" t="str">
            <v>---</v>
          </cell>
          <cell r="G85" t="str">
            <v>---</v>
          </cell>
          <cell r="H85" t="str">
            <v>---</v>
          </cell>
          <cell r="I85" t="str">
            <v>---</v>
          </cell>
          <cell r="J85" t="str">
            <v>---</v>
          </cell>
          <cell r="K85" t="str">
            <v>---</v>
          </cell>
          <cell r="L85" t="str">
            <v>---</v>
          </cell>
          <cell r="M85" t="str">
            <v>---</v>
          </cell>
          <cell r="N85" t="str">
            <v>---</v>
          </cell>
          <cell r="O85" t="str">
            <v>---</v>
          </cell>
          <cell r="P85" t="str">
            <v>---</v>
          </cell>
          <cell r="Q85" t="str">
            <v>---</v>
          </cell>
          <cell r="R85" t="str">
            <v>---</v>
          </cell>
          <cell r="S85" t="str">
            <v>---</v>
          </cell>
          <cell r="T85" t="str">
            <v>---</v>
          </cell>
        </row>
        <row r="86">
          <cell r="B86" t="str">
            <v>RWA</v>
          </cell>
          <cell r="C86" t="str">
            <v>Rwanda</v>
          </cell>
          <cell r="D86">
            <v>13197.4</v>
          </cell>
          <cell r="E86" t="str">
            <v>---</v>
          </cell>
          <cell r="F86" t="str">
            <v>---</v>
          </cell>
          <cell r="G86" t="str">
            <v>---</v>
          </cell>
          <cell r="H86" t="str">
            <v>---</v>
          </cell>
          <cell r="I86" t="str">
            <v>---</v>
          </cell>
          <cell r="J86" t="str">
            <v>---</v>
          </cell>
          <cell r="K86" t="str">
            <v>---</v>
          </cell>
          <cell r="L86" t="str">
            <v>---</v>
          </cell>
          <cell r="M86" t="str">
            <v>---</v>
          </cell>
          <cell r="N86" t="str">
            <v>---</v>
          </cell>
          <cell r="O86" t="str">
            <v>---</v>
          </cell>
          <cell r="P86" t="str">
            <v>---</v>
          </cell>
          <cell r="Q86" t="str">
            <v>---</v>
          </cell>
          <cell r="R86" t="str">
            <v>---</v>
          </cell>
          <cell r="S86" t="str">
            <v>---</v>
          </cell>
          <cell r="T86" t="str">
            <v>---</v>
          </cell>
        </row>
        <row r="87">
          <cell r="B87" t="str">
            <v>SDN</v>
          </cell>
          <cell r="C87" t="str">
            <v>Sudan</v>
          </cell>
          <cell r="D87">
            <v>70368.800000000003</v>
          </cell>
          <cell r="E87" t="str">
            <v>---</v>
          </cell>
          <cell r="F87" t="str">
            <v>---</v>
          </cell>
          <cell r="G87" t="str">
            <v>---</v>
          </cell>
          <cell r="H87" t="str">
            <v>---</v>
          </cell>
          <cell r="I87" t="str">
            <v>---</v>
          </cell>
          <cell r="J87" t="str">
            <v>---</v>
          </cell>
          <cell r="K87" t="str">
            <v>---</v>
          </cell>
          <cell r="L87" t="str">
            <v>---</v>
          </cell>
          <cell r="M87" t="str">
            <v>---</v>
          </cell>
          <cell r="N87" t="str">
            <v>---</v>
          </cell>
          <cell r="O87" t="str">
            <v>---</v>
          </cell>
          <cell r="P87" t="str">
            <v>---</v>
          </cell>
          <cell r="Q87" t="str">
            <v>---</v>
          </cell>
          <cell r="R87" t="str">
            <v>---</v>
          </cell>
          <cell r="S87" t="str">
            <v>---</v>
          </cell>
          <cell r="T87" t="str">
            <v>---</v>
          </cell>
        </row>
        <row r="88">
          <cell r="B88" t="str">
            <v>SOM</v>
          </cell>
          <cell r="C88" t="str">
            <v>Somalia</v>
          </cell>
          <cell r="D88">
            <v>6408.32</v>
          </cell>
          <cell r="E88" t="str">
            <v>---</v>
          </cell>
          <cell r="F88" t="str">
            <v>---</v>
          </cell>
          <cell r="G88" t="str">
            <v>---</v>
          </cell>
          <cell r="H88" t="str">
            <v>---</v>
          </cell>
          <cell r="I88" t="str">
            <v>---</v>
          </cell>
          <cell r="J88" t="str">
            <v>---</v>
          </cell>
          <cell r="K88" t="str">
            <v>---</v>
          </cell>
          <cell r="L88" t="str">
            <v>---</v>
          </cell>
          <cell r="M88" t="str">
            <v>---</v>
          </cell>
          <cell r="N88" t="str">
            <v>---</v>
          </cell>
          <cell r="O88" t="str">
            <v>---</v>
          </cell>
          <cell r="P88" t="str">
            <v>---</v>
          </cell>
          <cell r="Q88" t="str">
            <v>---</v>
          </cell>
          <cell r="R88" t="str">
            <v>---</v>
          </cell>
          <cell r="S88" t="str">
            <v>---</v>
          </cell>
          <cell r="T88" t="str">
            <v>---</v>
          </cell>
        </row>
        <row r="89">
          <cell r="B89" t="str">
            <v>SLE</v>
          </cell>
          <cell r="C89" t="str">
            <v>Sierra Leone</v>
          </cell>
          <cell r="D89">
            <v>3031.82</v>
          </cell>
          <cell r="E89" t="str">
            <v>---</v>
          </cell>
          <cell r="F89" t="str">
            <v>---</v>
          </cell>
          <cell r="G89" t="str">
            <v>---</v>
          </cell>
          <cell r="H89" t="str">
            <v>---</v>
          </cell>
          <cell r="I89" t="str">
            <v>---</v>
          </cell>
          <cell r="J89" t="str">
            <v>---</v>
          </cell>
          <cell r="K89" t="str">
            <v>---</v>
          </cell>
          <cell r="L89" t="str">
            <v>---</v>
          </cell>
          <cell r="M89" t="str">
            <v>---</v>
          </cell>
          <cell r="N89" t="str">
            <v>---</v>
          </cell>
          <cell r="O89" t="str">
            <v>---</v>
          </cell>
          <cell r="P89" t="str">
            <v>---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</row>
        <row r="90">
          <cell r="B90" t="str">
            <v>TCD</v>
          </cell>
          <cell r="C90" t="str">
            <v>Chad</v>
          </cell>
          <cell r="D90">
            <v>26745.1</v>
          </cell>
          <cell r="E90" t="str">
            <v>---</v>
          </cell>
          <cell r="F90" t="str">
            <v>---</v>
          </cell>
          <cell r="G90" t="str">
            <v>---</v>
          </cell>
          <cell r="H90" t="str">
            <v>---</v>
          </cell>
          <cell r="I90" t="str">
            <v>---</v>
          </cell>
          <cell r="J90" t="str">
            <v>---</v>
          </cell>
          <cell r="K90" t="str">
            <v>---</v>
          </cell>
          <cell r="L90" t="str">
            <v>---</v>
          </cell>
          <cell r="M90" t="str">
            <v>---</v>
          </cell>
          <cell r="N90" t="str">
            <v>---</v>
          </cell>
          <cell r="O90" t="str">
            <v>---</v>
          </cell>
          <cell r="P90" t="str">
            <v>---</v>
          </cell>
          <cell r="Q90" t="str">
            <v>---</v>
          </cell>
          <cell r="R90" t="str">
            <v>---</v>
          </cell>
          <cell r="S90" t="str">
            <v>---</v>
          </cell>
          <cell r="T90" t="str">
            <v>---</v>
          </cell>
        </row>
        <row r="91">
          <cell r="B91" t="str">
            <v>TZA</v>
          </cell>
          <cell r="C91" t="str">
            <v>Tanzania</v>
          </cell>
          <cell r="D91">
            <v>50142.8</v>
          </cell>
          <cell r="E91" t="str">
            <v>---</v>
          </cell>
          <cell r="F91" t="str">
            <v>---</v>
          </cell>
          <cell r="G91" t="str">
            <v>---</v>
          </cell>
          <cell r="H91" t="str">
            <v>---</v>
          </cell>
          <cell r="I91" t="str">
            <v>---</v>
          </cell>
          <cell r="J91" t="str">
            <v>---</v>
          </cell>
          <cell r="K91" t="str">
            <v>---</v>
          </cell>
          <cell r="L91" t="str">
            <v>---</v>
          </cell>
          <cell r="M91" t="str">
            <v>---</v>
          </cell>
          <cell r="N91" t="str">
            <v>---</v>
          </cell>
          <cell r="O91" t="str">
            <v>---</v>
          </cell>
          <cell r="P91" t="str">
            <v>---</v>
          </cell>
          <cell r="Q91" t="str">
            <v>---</v>
          </cell>
          <cell r="R91" t="str">
            <v>---</v>
          </cell>
          <cell r="S91" t="str">
            <v>---</v>
          </cell>
          <cell r="T91" t="str">
            <v>---</v>
          </cell>
        </row>
        <row r="92">
          <cell r="B92" t="str">
            <v>UGA</v>
          </cell>
          <cell r="C92" t="str">
            <v>Uganda</v>
          </cell>
          <cell r="D92">
            <v>43697.1</v>
          </cell>
          <cell r="E92" t="str">
            <v>---</v>
          </cell>
          <cell r="F92" t="str">
            <v>---</v>
          </cell>
          <cell r="G92" t="str">
            <v>---</v>
          </cell>
          <cell r="H92" t="str">
            <v>---</v>
          </cell>
          <cell r="I92" t="str">
            <v>---</v>
          </cell>
          <cell r="J92" t="str">
            <v>---</v>
          </cell>
          <cell r="K92" t="str">
            <v>---</v>
          </cell>
          <cell r="L92" t="str">
            <v>---</v>
          </cell>
          <cell r="M92" t="str">
            <v>---</v>
          </cell>
          <cell r="N92" t="str">
            <v>---</v>
          </cell>
          <cell r="O92" t="str">
            <v>---</v>
          </cell>
          <cell r="P92" t="str">
            <v>---</v>
          </cell>
          <cell r="Q92" t="str">
            <v>---</v>
          </cell>
          <cell r="R92" t="str">
            <v>---</v>
          </cell>
          <cell r="S92" t="str">
            <v>---</v>
          </cell>
          <cell r="T92" t="str">
            <v>---</v>
          </cell>
        </row>
        <row r="93">
          <cell r="B93" t="str">
            <v>TUN</v>
          </cell>
          <cell r="C93" t="str">
            <v>Tunisia</v>
          </cell>
          <cell r="D93">
            <v>178846</v>
          </cell>
          <cell r="E93" t="str">
            <v>---</v>
          </cell>
          <cell r="F93" t="str">
            <v>---</v>
          </cell>
          <cell r="G93" t="str">
            <v>---</v>
          </cell>
          <cell r="H93" t="str">
            <v>---</v>
          </cell>
          <cell r="I93" t="str">
            <v>---</v>
          </cell>
          <cell r="J93" t="str">
            <v>---</v>
          </cell>
          <cell r="K93" t="str">
            <v>---</v>
          </cell>
          <cell r="L93" t="str">
            <v>---</v>
          </cell>
          <cell r="M93" t="str">
            <v>---</v>
          </cell>
          <cell r="N93" t="str">
            <v>---</v>
          </cell>
          <cell r="O93" t="str">
            <v>---</v>
          </cell>
          <cell r="P93" t="str">
            <v>---</v>
          </cell>
          <cell r="Q93" t="str">
            <v>---</v>
          </cell>
          <cell r="R93" t="str">
            <v>---</v>
          </cell>
          <cell r="S93" t="str">
            <v>---</v>
          </cell>
          <cell r="T93" t="str">
            <v>---</v>
          </cell>
        </row>
        <row r="94">
          <cell r="B94" t="str">
            <v>ZAF</v>
          </cell>
          <cell r="C94" t="str">
            <v>South Africa</v>
          </cell>
          <cell r="D94">
            <v>1282850</v>
          </cell>
          <cell r="E94" t="str">
            <v>---</v>
          </cell>
          <cell r="F94" t="str">
            <v>---</v>
          </cell>
          <cell r="G94" t="str">
            <v>---</v>
          </cell>
          <cell r="H94" t="str">
            <v>---</v>
          </cell>
          <cell r="I94" t="str">
            <v>---</v>
          </cell>
          <cell r="J94" t="str">
            <v>---</v>
          </cell>
          <cell r="K94" t="str">
            <v>---</v>
          </cell>
          <cell r="L94" t="str">
            <v>---</v>
          </cell>
          <cell r="M94" t="str">
            <v>---</v>
          </cell>
          <cell r="N94" t="str">
            <v>---</v>
          </cell>
          <cell r="O94" t="str">
            <v>---</v>
          </cell>
          <cell r="P94" t="str">
            <v>---</v>
          </cell>
          <cell r="Q94" t="str">
            <v>---</v>
          </cell>
          <cell r="R94" t="str">
            <v>---</v>
          </cell>
          <cell r="S94" t="str">
            <v>---</v>
          </cell>
          <cell r="T94" t="str">
            <v>---</v>
          </cell>
        </row>
        <row r="95">
          <cell r="B95" t="str">
            <v>ZMB</v>
          </cell>
          <cell r="C95" t="str">
            <v>Zambia</v>
          </cell>
          <cell r="D95">
            <v>48954.5</v>
          </cell>
          <cell r="E95" t="str">
            <v>---</v>
          </cell>
          <cell r="F95" t="str">
            <v>---</v>
          </cell>
          <cell r="G95" t="str">
            <v>---</v>
          </cell>
          <cell r="H95" t="str">
            <v>---</v>
          </cell>
          <cell r="I95" t="str">
            <v>---</v>
          </cell>
          <cell r="J95" t="str">
            <v>---</v>
          </cell>
          <cell r="K95" t="str">
            <v>---</v>
          </cell>
          <cell r="L95" t="str">
            <v>---</v>
          </cell>
          <cell r="M95" t="str">
            <v>---</v>
          </cell>
          <cell r="N95" t="str">
            <v>---</v>
          </cell>
          <cell r="O95" t="str">
            <v>---</v>
          </cell>
          <cell r="P95" t="str">
            <v>---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</row>
        <row r="96">
          <cell r="B96" t="str">
            <v>LBY</v>
          </cell>
          <cell r="C96" t="str">
            <v>Libya</v>
          </cell>
          <cell r="D96">
            <v>73757.399999999994</v>
          </cell>
          <cell r="E96">
            <v>0.31</v>
          </cell>
          <cell r="F96">
            <v>0</v>
          </cell>
          <cell r="G96" t="str">
            <v>---</v>
          </cell>
          <cell r="H96" t="str">
            <v>---</v>
          </cell>
          <cell r="I96" t="str">
            <v>---</v>
          </cell>
          <cell r="J96" t="str">
            <v>---</v>
          </cell>
          <cell r="K96" t="str">
            <v>---</v>
          </cell>
          <cell r="L96" t="str">
            <v>---</v>
          </cell>
          <cell r="M96">
            <v>0.48</v>
          </cell>
          <cell r="N96">
            <v>0</v>
          </cell>
          <cell r="O96">
            <v>11.83</v>
          </cell>
          <cell r="P96">
            <v>0.02</v>
          </cell>
          <cell r="Q96">
            <v>63.57</v>
          </cell>
          <cell r="R96">
            <v>0.09</v>
          </cell>
          <cell r="S96">
            <v>118.17</v>
          </cell>
          <cell r="T96">
            <v>0.16</v>
          </cell>
        </row>
        <row r="97">
          <cell r="B97" t="str">
            <v>MUS</v>
          </cell>
          <cell r="C97" t="str">
            <v>Mauritius</v>
          </cell>
          <cell r="D97">
            <v>44217.9</v>
          </cell>
          <cell r="E97" t="str">
            <v>---</v>
          </cell>
          <cell r="F97" t="str">
            <v>---</v>
          </cell>
          <cell r="G97" t="str">
            <v>---</v>
          </cell>
          <cell r="H97" t="str">
            <v>---</v>
          </cell>
          <cell r="I97" t="str">
            <v>---</v>
          </cell>
          <cell r="J97" t="str">
            <v>---</v>
          </cell>
          <cell r="K97" t="str">
            <v>---</v>
          </cell>
          <cell r="L97" t="str">
            <v>---</v>
          </cell>
          <cell r="M97" t="str">
            <v>---</v>
          </cell>
          <cell r="N97" t="str">
            <v>---</v>
          </cell>
          <cell r="O97" t="str">
            <v>---</v>
          </cell>
          <cell r="P97" t="str">
            <v>---</v>
          </cell>
          <cell r="Q97" t="str">
            <v>---</v>
          </cell>
          <cell r="R97" t="str">
            <v>---</v>
          </cell>
          <cell r="S97" t="str">
            <v>---</v>
          </cell>
          <cell r="T97" t="str">
            <v>---</v>
          </cell>
        </row>
        <row r="98">
          <cell r="B98" t="str">
            <v>MAR</v>
          </cell>
          <cell r="C98" t="str">
            <v>Morroco</v>
          </cell>
          <cell r="D98">
            <v>374846</v>
          </cell>
          <cell r="E98" t="str">
            <v>---</v>
          </cell>
          <cell r="F98" t="str">
            <v>---</v>
          </cell>
          <cell r="G98" t="str">
            <v>---</v>
          </cell>
          <cell r="H98" t="str">
            <v>---</v>
          </cell>
          <cell r="I98" t="str">
            <v>---</v>
          </cell>
          <cell r="J98" t="str">
            <v>---</v>
          </cell>
          <cell r="K98" t="str">
            <v>---</v>
          </cell>
          <cell r="L98" t="str">
            <v>---</v>
          </cell>
          <cell r="M98" t="str">
            <v>---</v>
          </cell>
          <cell r="N98" t="str">
            <v>---</v>
          </cell>
          <cell r="O98" t="str">
            <v>---</v>
          </cell>
          <cell r="P98" t="str">
            <v>---</v>
          </cell>
          <cell r="Q98" t="str">
            <v>---</v>
          </cell>
          <cell r="R98" t="str">
            <v>---</v>
          </cell>
          <cell r="S98" t="str">
            <v>---</v>
          </cell>
          <cell r="T98" t="str">
            <v>---</v>
          </cell>
        </row>
        <row r="99">
          <cell r="B99" t="str">
            <v>NGA</v>
          </cell>
          <cell r="C99" t="str">
            <v>Nigeria</v>
          </cell>
          <cell r="D99">
            <v>592030</v>
          </cell>
          <cell r="E99" t="str">
            <v>---</v>
          </cell>
          <cell r="F99" t="str">
            <v>---</v>
          </cell>
          <cell r="G99" t="str">
            <v>---</v>
          </cell>
          <cell r="H99" t="str">
            <v>---</v>
          </cell>
          <cell r="I99" t="str">
            <v>---</v>
          </cell>
          <cell r="J99" t="str">
            <v>---</v>
          </cell>
          <cell r="K99" t="str">
            <v>---</v>
          </cell>
          <cell r="L99" t="str">
            <v>---</v>
          </cell>
          <cell r="M99" t="str">
            <v>---</v>
          </cell>
          <cell r="N99" t="str">
            <v>---</v>
          </cell>
          <cell r="O99" t="str">
            <v>---</v>
          </cell>
          <cell r="P99" t="str">
            <v>---</v>
          </cell>
          <cell r="Q99" t="str">
            <v>---</v>
          </cell>
          <cell r="R99" t="str">
            <v>---</v>
          </cell>
          <cell r="S99" t="str">
            <v>---</v>
          </cell>
          <cell r="T99" t="str">
            <v>---</v>
          </cell>
        </row>
        <row r="100">
          <cell r="B100" t="str">
            <v>DZA</v>
          </cell>
          <cell r="C100" t="str">
            <v>Algeria</v>
          </cell>
          <cell r="D100">
            <v>899206</v>
          </cell>
          <cell r="E100" t="str">
            <v>---</v>
          </cell>
          <cell r="F100" t="str">
            <v>---</v>
          </cell>
          <cell r="G100" t="str">
            <v>---</v>
          </cell>
          <cell r="H100" t="str">
            <v>---</v>
          </cell>
          <cell r="I100" t="str">
            <v>---</v>
          </cell>
          <cell r="J100" t="str">
            <v>---</v>
          </cell>
          <cell r="K100" t="str">
            <v>---</v>
          </cell>
          <cell r="L100" t="str">
            <v>---</v>
          </cell>
          <cell r="M100" t="str">
            <v>---</v>
          </cell>
          <cell r="N100" t="str">
            <v>---</v>
          </cell>
          <cell r="O100" t="str">
            <v>---</v>
          </cell>
          <cell r="P100" t="str">
            <v>---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</row>
        <row r="101">
          <cell r="B101" t="str">
            <v>EGY</v>
          </cell>
          <cell r="C101" t="str">
            <v>Egypt</v>
          </cell>
          <cell r="D101">
            <v>617149</v>
          </cell>
          <cell r="E101">
            <v>8.52</v>
          </cell>
          <cell r="F101">
            <v>0.01</v>
          </cell>
          <cell r="G101" t="str">
            <v>---</v>
          </cell>
          <cell r="H101" t="str">
            <v>---</v>
          </cell>
          <cell r="I101" t="str">
            <v>---</v>
          </cell>
          <cell r="J101" t="str">
            <v>---</v>
          </cell>
          <cell r="K101" t="str">
            <v>---</v>
          </cell>
          <cell r="L101" t="str">
            <v>---</v>
          </cell>
          <cell r="M101">
            <v>4.2300000000000004</v>
          </cell>
          <cell r="N101">
            <v>0</v>
          </cell>
          <cell r="O101">
            <v>212.81</v>
          </cell>
          <cell r="P101">
            <v>0.03</v>
          </cell>
          <cell r="Q101">
            <v>1760</v>
          </cell>
          <cell r="R101">
            <v>0.28999999999999998</v>
          </cell>
          <cell r="S101">
            <v>3688.43</v>
          </cell>
          <cell r="T101">
            <v>0.6</v>
          </cell>
        </row>
        <row r="102">
          <cell r="B102" t="str">
            <v>ESH</v>
          </cell>
          <cell r="C102" t="str">
            <v>Western Sahara</v>
          </cell>
          <cell r="D102">
            <v>3690.88</v>
          </cell>
          <cell r="E102" t="str">
            <v>---</v>
          </cell>
          <cell r="F102" t="str">
            <v>---</v>
          </cell>
          <cell r="G102" t="str">
            <v>---</v>
          </cell>
          <cell r="H102" t="str">
            <v>---</v>
          </cell>
          <cell r="I102" t="str">
            <v>---</v>
          </cell>
          <cell r="J102" t="str">
            <v>---</v>
          </cell>
          <cell r="K102" t="str">
            <v>---</v>
          </cell>
          <cell r="L102" t="str">
            <v>---</v>
          </cell>
          <cell r="M102" t="str">
            <v>---</v>
          </cell>
          <cell r="N102" t="str">
            <v>---</v>
          </cell>
          <cell r="O102" t="str">
            <v>---</v>
          </cell>
          <cell r="P102" t="str">
            <v>---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</row>
        <row r="103">
          <cell r="B103" t="str">
            <v>GNQ</v>
          </cell>
          <cell r="C103" t="str">
            <v>Equatorial Guinea</v>
          </cell>
          <cell r="D103">
            <v>20061.400000000001</v>
          </cell>
          <cell r="E103" t="str">
            <v>---</v>
          </cell>
          <cell r="F103" t="str">
            <v>---</v>
          </cell>
          <cell r="G103" t="str">
            <v>---</v>
          </cell>
          <cell r="H103" t="str">
            <v>---</v>
          </cell>
          <cell r="I103" t="str">
            <v>---</v>
          </cell>
          <cell r="J103" t="str">
            <v>---</v>
          </cell>
          <cell r="K103" t="str">
            <v>---</v>
          </cell>
          <cell r="L103" t="str">
            <v>---</v>
          </cell>
          <cell r="M103" t="str">
            <v>---</v>
          </cell>
          <cell r="N103" t="str">
            <v>---</v>
          </cell>
          <cell r="O103" t="str">
            <v>---</v>
          </cell>
          <cell r="P103" t="str">
            <v>---</v>
          </cell>
          <cell r="Q103" t="str">
            <v>---</v>
          </cell>
          <cell r="R103" t="str">
            <v>---</v>
          </cell>
          <cell r="S103" t="str">
            <v>---</v>
          </cell>
          <cell r="T103" t="str">
            <v>---</v>
          </cell>
        </row>
        <row r="104">
          <cell r="B104" t="str">
            <v>CAF</v>
          </cell>
          <cell r="C104" t="str">
            <v>Central African Republic</v>
          </cell>
          <cell r="D104">
            <v>3893.74</v>
          </cell>
          <cell r="E104" t="str">
            <v>---</v>
          </cell>
          <cell r="F104" t="str">
            <v>---</v>
          </cell>
          <cell r="G104" t="str">
            <v>---</v>
          </cell>
          <cell r="H104" t="str">
            <v>---</v>
          </cell>
          <cell r="I104" t="str">
            <v>---</v>
          </cell>
          <cell r="J104" t="str">
            <v>---</v>
          </cell>
          <cell r="K104" t="str">
            <v>---</v>
          </cell>
          <cell r="L104" t="str">
            <v>---</v>
          </cell>
          <cell r="M104" t="str">
            <v>---</v>
          </cell>
          <cell r="N104" t="str">
            <v>---</v>
          </cell>
          <cell r="O104" t="str">
            <v>---</v>
          </cell>
          <cell r="P104" t="str">
            <v>---</v>
          </cell>
          <cell r="Q104" t="str">
            <v>---</v>
          </cell>
          <cell r="R104" t="str">
            <v>---</v>
          </cell>
          <cell r="S104" t="str">
            <v>---</v>
          </cell>
          <cell r="T104" t="str">
            <v>---</v>
          </cell>
        </row>
        <row r="105">
          <cell r="B105" t="str">
            <v>GIN</v>
          </cell>
          <cell r="C105" t="str">
            <v>Guinea</v>
          </cell>
          <cell r="D105">
            <v>13665.9</v>
          </cell>
          <cell r="E105" t="str">
            <v>---</v>
          </cell>
          <cell r="F105" t="str">
            <v>---</v>
          </cell>
          <cell r="G105" t="str">
            <v>---</v>
          </cell>
          <cell r="H105" t="str">
            <v>---</v>
          </cell>
          <cell r="I105" t="str">
            <v>---</v>
          </cell>
          <cell r="J105" t="str">
            <v>---</v>
          </cell>
          <cell r="K105" t="str">
            <v>---</v>
          </cell>
          <cell r="L105" t="str">
            <v>---</v>
          </cell>
          <cell r="M105" t="str">
            <v>---</v>
          </cell>
          <cell r="N105" t="str">
            <v>---</v>
          </cell>
          <cell r="O105" t="str">
            <v>---</v>
          </cell>
          <cell r="P105" t="str">
            <v>---</v>
          </cell>
          <cell r="Q105" t="str">
            <v>---</v>
          </cell>
          <cell r="R105" t="str">
            <v>---</v>
          </cell>
          <cell r="S105" t="str">
            <v>---</v>
          </cell>
          <cell r="T105" t="str">
            <v>---</v>
          </cell>
        </row>
        <row r="106">
          <cell r="B106" t="str">
            <v>GMB</v>
          </cell>
          <cell r="C106" t="str">
            <v>The Gambia</v>
          </cell>
          <cell r="D106">
            <v>2097.61</v>
          </cell>
          <cell r="E106" t="str">
            <v>---</v>
          </cell>
          <cell r="F106" t="str">
            <v>---</v>
          </cell>
          <cell r="G106" t="str">
            <v>---</v>
          </cell>
          <cell r="H106" t="str">
            <v>---</v>
          </cell>
          <cell r="I106" t="str">
            <v>---</v>
          </cell>
          <cell r="J106" t="str">
            <v>---</v>
          </cell>
          <cell r="K106" t="str">
            <v>---</v>
          </cell>
          <cell r="L106" t="str">
            <v>---</v>
          </cell>
          <cell r="M106" t="str">
            <v>---</v>
          </cell>
          <cell r="N106" t="str">
            <v>---</v>
          </cell>
          <cell r="O106" t="str">
            <v>---</v>
          </cell>
          <cell r="P106" t="str">
            <v>---</v>
          </cell>
          <cell r="Q106" t="str">
            <v>---</v>
          </cell>
          <cell r="R106" t="str">
            <v>---</v>
          </cell>
          <cell r="S106" t="str">
            <v>---</v>
          </cell>
          <cell r="T106" t="str">
            <v>---</v>
          </cell>
        </row>
        <row r="107">
          <cell r="B107" t="str">
            <v>SEN</v>
          </cell>
          <cell r="C107" t="str">
            <v>Senegal</v>
          </cell>
          <cell r="D107">
            <v>35335.199999999997</v>
          </cell>
          <cell r="E107" t="str">
            <v>---</v>
          </cell>
          <cell r="F107" t="str">
            <v>---</v>
          </cell>
          <cell r="G107" t="str">
            <v>---</v>
          </cell>
          <cell r="H107" t="str">
            <v>---</v>
          </cell>
          <cell r="I107" t="str">
            <v>---</v>
          </cell>
          <cell r="J107" t="str">
            <v>---</v>
          </cell>
          <cell r="K107" t="str">
            <v>---</v>
          </cell>
          <cell r="L107" t="str">
            <v>---</v>
          </cell>
          <cell r="M107" t="str">
            <v>---</v>
          </cell>
          <cell r="N107" t="str">
            <v>---</v>
          </cell>
          <cell r="O107" t="str">
            <v>---</v>
          </cell>
          <cell r="P107" t="str">
            <v>---</v>
          </cell>
          <cell r="Q107" t="str">
            <v>---</v>
          </cell>
          <cell r="R107" t="str">
            <v>---</v>
          </cell>
          <cell r="S107" t="str">
            <v>---</v>
          </cell>
          <cell r="T107" t="str">
            <v>---</v>
          </cell>
        </row>
        <row r="108">
          <cell r="B108" t="str">
            <v>SSD</v>
          </cell>
          <cell r="C108" t="str">
            <v>South Sudan</v>
          </cell>
          <cell r="D108">
            <v>19958.3</v>
          </cell>
          <cell r="E108" t="str">
            <v>---</v>
          </cell>
          <cell r="F108" t="str">
            <v>---</v>
          </cell>
          <cell r="G108" t="str">
            <v>---</v>
          </cell>
          <cell r="H108" t="str">
            <v>---</v>
          </cell>
          <cell r="I108" t="str">
            <v>---</v>
          </cell>
          <cell r="J108" t="str">
            <v>---</v>
          </cell>
          <cell r="K108" t="str">
            <v>---</v>
          </cell>
          <cell r="L108" t="str">
            <v>---</v>
          </cell>
          <cell r="M108" t="str">
            <v>---</v>
          </cell>
          <cell r="N108" t="str">
            <v>---</v>
          </cell>
          <cell r="O108" t="str">
            <v>---</v>
          </cell>
          <cell r="P108" t="str">
            <v>---</v>
          </cell>
          <cell r="Q108" t="str">
            <v>---</v>
          </cell>
          <cell r="R108" t="str">
            <v>---</v>
          </cell>
          <cell r="S108" t="str">
            <v>---</v>
          </cell>
          <cell r="T108" t="str">
            <v>---</v>
          </cell>
        </row>
        <row r="109">
          <cell r="B109" t="str">
            <v>TGO</v>
          </cell>
          <cell r="C109" t="str">
            <v>Togo</v>
          </cell>
          <cell r="D109">
            <v>12513.7</v>
          </cell>
          <cell r="E109" t="str">
            <v>---</v>
          </cell>
          <cell r="F109" t="str">
            <v>---</v>
          </cell>
          <cell r="G109" t="str">
            <v>---</v>
          </cell>
          <cell r="H109" t="str">
            <v>---</v>
          </cell>
          <cell r="I109" t="str">
            <v>---</v>
          </cell>
          <cell r="J109" t="str">
            <v>---</v>
          </cell>
          <cell r="K109" t="str">
            <v>---</v>
          </cell>
          <cell r="L109" t="str">
            <v>---</v>
          </cell>
          <cell r="M109" t="str">
            <v>---</v>
          </cell>
          <cell r="N109" t="str">
            <v>---</v>
          </cell>
          <cell r="O109" t="str">
            <v>---</v>
          </cell>
          <cell r="P109" t="str">
            <v>---</v>
          </cell>
          <cell r="Q109" t="str">
            <v>---</v>
          </cell>
          <cell r="R109" t="str">
            <v>---</v>
          </cell>
          <cell r="S109" t="str">
            <v>---</v>
          </cell>
          <cell r="T109" t="str">
            <v>---</v>
          </cell>
        </row>
        <row r="110">
          <cell r="B110" t="str">
            <v>ZWE</v>
          </cell>
          <cell r="C110" t="str">
            <v>Zimbawue</v>
          </cell>
          <cell r="D110">
            <v>22038.1</v>
          </cell>
          <cell r="E110" t="str">
            <v>---</v>
          </cell>
          <cell r="F110" t="str">
            <v>---</v>
          </cell>
          <cell r="G110" t="str">
            <v>---</v>
          </cell>
          <cell r="H110" t="str">
            <v>---</v>
          </cell>
          <cell r="I110" t="str">
            <v>---</v>
          </cell>
          <cell r="J110" t="str">
            <v>---</v>
          </cell>
          <cell r="K110" t="str">
            <v>---</v>
          </cell>
          <cell r="L110" t="str">
            <v>---</v>
          </cell>
          <cell r="M110" t="str">
            <v>---</v>
          </cell>
          <cell r="N110" t="str">
            <v>---</v>
          </cell>
          <cell r="O110" t="str">
            <v>---</v>
          </cell>
          <cell r="P110" t="str">
            <v>---</v>
          </cell>
          <cell r="Q110" t="str">
            <v>---</v>
          </cell>
          <cell r="R110" t="str">
            <v>---</v>
          </cell>
          <cell r="S110" t="str">
            <v>---</v>
          </cell>
          <cell r="T110" t="str">
            <v>---</v>
          </cell>
        </row>
        <row r="111">
          <cell r="B111" t="str">
            <v>COD</v>
          </cell>
          <cell r="C111" t="str">
            <v>Democratic Republic of the Congo</v>
          </cell>
          <cell r="D111">
            <v>27402</v>
          </cell>
          <cell r="E111" t="str">
            <v>---</v>
          </cell>
          <cell r="F111" t="str">
            <v>---</v>
          </cell>
          <cell r="G111" t="str">
            <v>---</v>
          </cell>
          <cell r="H111" t="str">
            <v>---</v>
          </cell>
          <cell r="I111" t="str">
            <v>---</v>
          </cell>
          <cell r="J111" t="str">
            <v>---</v>
          </cell>
          <cell r="K111" t="str">
            <v>---</v>
          </cell>
          <cell r="L111" t="str">
            <v>---</v>
          </cell>
          <cell r="M111" t="str">
            <v>---</v>
          </cell>
          <cell r="N111" t="str">
            <v>---</v>
          </cell>
          <cell r="O111" t="str">
            <v>---</v>
          </cell>
          <cell r="P111" t="str">
            <v>---</v>
          </cell>
          <cell r="Q111" t="str">
            <v>---</v>
          </cell>
          <cell r="R111" t="str">
            <v>---</v>
          </cell>
          <cell r="S111" t="str">
            <v>---</v>
          </cell>
          <cell r="T111" t="str">
            <v>---</v>
          </cell>
        </row>
        <row r="112">
          <cell r="B112" t="str">
            <v>PRT</v>
          </cell>
          <cell r="C112" t="str">
            <v>Portugal</v>
          </cell>
          <cell r="D112">
            <v>1054340</v>
          </cell>
          <cell r="E112" t="str">
            <v>---</v>
          </cell>
          <cell r="F112" t="str">
            <v>---</v>
          </cell>
          <cell r="G112" t="str">
            <v>---</v>
          </cell>
          <cell r="H112" t="str">
            <v>---</v>
          </cell>
          <cell r="I112" t="str">
            <v>---</v>
          </cell>
          <cell r="J112" t="str">
            <v>---</v>
          </cell>
          <cell r="K112" t="str">
            <v>---</v>
          </cell>
          <cell r="L112" t="str">
            <v>---</v>
          </cell>
          <cell r="M112" t="str">
            <v>---</v>
          </cell>
          <cell r="N112" t="str">
            <v>---</v>
          </cell>
          <cell r="O112" t="str">
            <v>---</v>
          </cell>
          <cell r="P112" t="str">
            <v>---</v>
          </cell>
          <cell r="Q112" t="str">
            <v>---</v>
          </cell>
          <cell r="R112" t="str">
            <v>---</v>
          </cell>
          <cell r="S112" t="str">
            <v>---</v>
          </cell>
          <cell r="T112" t="str">
            <v>---</v>
          </cell>
        </row>
        <row r="113">
          <cell r="B113" t="str">
            <v>RUS</v>
          </cell>
          <cell r="C113" t="str">
            <v>Russia</v>
          </cell>
          <cell r="D113">
            <v>6325790</v>
          </cell>
          <cell r="E113" t="str">
            <v>---</v>
          </cell>
          <cell r="F113" t="str">
            <v>---</v>
          </cell>
          <cell r="G113" t="str">
            <v>---</v>
          </cell>
          <cell r="H113" t="str">
            <v>---</v>
          </cell>
          <cell r="I113" t="str">
            <v>---</v>
          </cell>
          <cell r="J113" t="str">
            <v>---</v>
          </cell>
          <cell r="K113" t="str">
            <v>---</v>
          </cell>
          <cell r="L113" t="str">
            <v>---</v>
          </cell>
          <cell r="M113" t="str">
            <v>---</v>
          </cell>
          <cell r="N113" t="str">
            <v>---</v>
          </cell>
          <cell r="O113" t="str">
            <v>---</v>
          </cell>
          <cell r="P113" t="str">
            <v>---</v>
          </cell>
          <cell r="Q113" t="str">
            <v>---</v>
          </cell>
          <cell r="R113" t="str">
            <v>---</v>
          </cell>
          <cell r="S113" t="str">
            <v>---</v>
          </cell>
          <cell r="T113" t="str">
            <v>---</v>
          </cell>
        </row>
        <row r="114">
          <cell r="B114" t="str">
            <v>AZE</v>
          </cell>
          <cell r="C114" t="str">
            <v>Azerbaijan</v>
          </cell>
          <cell r="D114">
            <v>192784</v>
          </cell>
          <cell r="E114" t="str">
            <v>---</v>
          </cell>
          <cell r="F114" t="str">
            <v>---</v>
          </cell>
          <cell r="G114" t="str">
            <v>---</v>
          </cell>
          <cell r="H114" t="str">
            <v>---</v>
          </cell>
          <cell r="I114" t="str">
            <v>---</v>
          </cell>
          <cell r="J114" t="str">
            <v>---</v>
          </cell>
          <cell r="K114" t="str">
            <v>---</v>
          </cell>
          <cell r="L114" t="str">
            <v>---</v>
          </cell>
          <cell r="M114" t="str">
            <v>---</v>
          </cell>
          <cell r="N114" t="str">
            <v>---</v>
          </cell>
          <cell r="O114" t="str">
            <v>---</v>
          </cell>
          <cell r="P114" t="str">
            <v>---</v>
          </cell>
          <cell r="Q114" t="str">
            <v>---</v>
          </cell>
          <cell r="R114" t="str">
            <v>---</v>
          </cell>
          <cell r="S114" t="str">
            <v>---</v>
          </cell>
          <cell r="T114" t="str">
            <v>---</v>
          </cell>
        </row>
        <row r="115">
          <cell r="B115" t="str">
            <v>BIH</v>
          </cell>
          <cell r="C115" t="str">
            <v>Bosnia and Herzegovina</v>
          </cell>
          <cell r="D115">
            <v>30656.2</v>
          </cell>
          <cell r="E115" t="str">
            <v>---</v>
          </cell>
          <cell r="F115" t="str">
            <v>---</v>
          </cell>
          <cell r="G115" t="str">
            <v>---</v>
          </cell>
          <cell r="H115" t="str">
            <v>---</v>
          </cell>
          <cell r="I115" t="str">
            <v>---</v>
          </cell>
          <cell r="J115" t="str">
            <v>---</v>
          </cell>
          <cell r="K115" t="str">
            <v>---</v>
          </cell>
          <cell r="L115" t="str">
            <v>---</v>
          </cell>
          <cell r="M115" t="str">
            <v>---</v>
          </cell>
          <cell r="N115" t="str">
            <v>---</v>
          </cell>
          <cell r="O115" t="str">
            <v>---</v>
          </cell>
          <cell r="P115" t="str">
            <v>---</v>
          </cell>
          <cell r="Q115" t="str">
            <v>---</v>
          </cell>
          <cell r="R115" t="str">
            <v>---</v>
          </cell>
          <cell r="S115" t="str">
            <v>---</v>
          </cell>
          <cell r="T115" t="str">
            <v>---</v>
          </cell>
        </row>
        <row r="116">
          <cell r="B116" t="str">
            <v>CHE</v>
          </cell>
          <cell r="C116" t="str">
            <v>Switzerland</v>
          </cell>
          <cell r="D116">
            <v>3421610</v>
          </cell>
          <cell r="E116" t="str">
            <v>---</v>
          </cell>
          <cell r="F116" t="str">
            <v>---</v>
          </cell>
          <cell r="G116" t="str">
            <v>---</v>
          </cell>
          <cell r="H116" t="str">
            <v>---</v>
          </cell>
          <cell r="I116" t="str">
            <v>---</v>
          </cell>
          <cell r="J116" t="str">
            <v>---</v>
          </cell>
          <cell r="K116" t="str">
            <v>---</v>
          </cell>
          <cell r="L116" t="str">
            <v>---</v>
          </cell>
          <cell r="M116" t="str">
            <v>---</v>
          </cell>
          <cell r="N116" t="str">
            <v>---</v>
          </cell>
          <cell r="O116" t="str">
            <v>---</v>
          </cell>
          <cell r="P116" t="str">
            <v>---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</row>
        <row r="117">
          <cell r="B117" t="str">
            <v>ALB</v>
          </cell>
          <cell r="C117" t="str">
            <v>Albania</v>
          </cell>
          <cell r="D117">
            <v>40459.699999999997</v>
          </cell>
          <cell r="E117" t="str">
            <v>---</v>
          </cell>
          <cell r="F117" t="str">
            <v>---</v>
          </cell>
          <cell r="G117" t="str">
            <v>---</v>
          </cell>
          <cell r="H117" t="str">
            <v>---</v>
          </cell>
          <cell r="I117" t="str">
            <v>---</v>
          </cell>
          <cell r="J117" t="str">
            <v>---</v>
          </cell>
          <cell r="K117" t="str">
            <v>---</v>
          </cell>
          <cell r="L117" t="str">
            <v>---</v>
          </cell>
          <cell r="M117" t="str">
            <v>---</v>
          </cell>
          <cell r="N117" t="str">
            <v>---</v>
          </cell>
          <cell r="O117" t="str">
            <v>---</v>
          </cell>
          <cell r="P117" t="str">
            <v>---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</row>
        <row r="118">
          <cell r="B118" t="str">
            <v>AND</v>
          </cell>
          <cell r="C118" t="str">
            <v>Andorra</v>
          </cell>
          <cell r="D118">
            <v>8381.65</v>
          </cell>
          <cell r="E118" t="str">
            <v>---</v>
          </cell>
          <cell r="F118" t="str">
            <v>---</v>
          </cell>
          <cell r="G118" t="str">
            <v>---</v>
          </cell>
          <cell r="H118" t="str">
            <v>---</v>
          </cell>
          <cell r="I118" t="str">
            <v>---</v>
          </cell>
          <cell r="J118" t="str">
            <v>---</v>
          </cell>
          <cell r="K118" t="str">
            <v>---</v>
          </cell>
          <cell r="L118" t="str">
            <v>---</v>
          </cell>
          <cell r="M118" t="str">
            <v>---</v>
          </cell>
          <cell r="N118" t="str">
            <v>---</v>
          </cell>
          <cell r="O118" t="str">
            <v>---</v>
          </cell>
          <cell r="P118" t="str">
            <v>---</v>
          </cell>
          <cell r="Q118" t="str">
            <v>---</v>
          </cell>
          <cell r="R118" t="str">
            <v>---</v>
          </cell>
          <cell r="S118" t="str">
            <v>---</v>
          </cell>
          <cell r="T118" t="str">
            <v>---</v>
          </cell>
        </row>
        <row r="119">
          <cell r="B119" t="str">
            <v>ARM</v>
          </cell>
          <cell r="C119" t="str">
            <v>Armenia</v>
          </cell>
          <cell r="D119">
            <v>22895.200000000001</v>
          </cell>
          <cell r="E119" t="str">
            <v>---</v>
          </cell>
          <cell r="F119" t="str">
            <v>---</v>
          </cell>
          <cell r="G119" t="str">
            <v>---</v>
          </cell>
          <cell r="H119" t="str">
            <v>---</v>
          </cell>
          <cell r="I119" t="str">
            <v>---</v>
          </cell>
          <cell r="J119" t="str">
            <v>---</v>
          </cell>
          <cell r="K119" t="str">
            <v>---</v>
          </cell>
          <cell r="L119" t="str">
            <v>---</v>
          </cell>
          <cell r="M119" t="str">
            <v>---</v>
          </cell>
          <cell r="N119" t="str">
            <v>---</v>
          </cell>
          <cell r="O119" t="str">
            <v>---</v>
          </cell>
          <cell r="P119" t="str">
            <v>---</v>
          </cell>
          <cell r="Q119" t="str">
            <v>---</v>
          </cell>
          <cell r="R119" t="str">
            <v>---</v>
          </cell>
          <cell r="S119" t="str">
            <v>---</v>
          </cell>
          <cell r="T119" t="str">
            <v>---</v>
          </cell>
        </row>
        <row r="120">
          <cell r="B120" t="str">
            <v>AUT</v>
          </cell>
          <cell r="C120" t="str">
            <v>Austria</v>
          </cell>
          <cell r="D120">
            <v>1801470</v>
          </cell>
          <cell r="E120" t="str">
            <v>---</v>
          </cell>
          <cell r="F120" t="str">
            <v>---</v>
          </cell>
          <cell r="G120" t="str">
            <v>---</v>
          </cell>
          <cell r="H120" t="str">
            <v>---</v>
          </cell>
          <cell r="I120" t="str">
            <v>---</v>
          </cell>
          <cell r="J120" t="str">
            <v>---</v>
          </cell>
          <cell r="K120" t="str">
            <v>---</v>
          </cell>
          <cell r="L120" t="str">
            <v>---</v>
          </cell>
          <cell r="M120" t="str">
            <v>---</v>
          </cell>
          <cell r="N120" t="str">
            <v>---</v>
          </cell>
          <cell r="O120" t="str">
            <v>---</v>
          </cell>
          <cell r="P120" t="str">
            <v>---</v>
          </cell>
          <cell r="Q120" t="str">
            <v>---</v>
          </cell>
          <cell r="R120" t="str">
            <v>---</v>
          </cell>
          <cell r="S120" t="str">
            <v>---</v>
          </cell>
          <cell r="T120" t="str">
            <v>---</v>
          </cell>
        </row>
        <row r="121">
          <cell r="B121" t="str">
            <v>FIN</v>
          </cell>
          <cell r="C121" t="str">
            <v>Finland</v>
          </cell>
          <cell r="D121">
            <v>965383</v>
          </cell>
          <cell r="E121" t="str">
            <v>---</v>
          </cell>
          <cell r="F121" t="str">
            <v>---</v>
          </cell>
          <cell r="G121" t="str">
            <v>---</v>
          </cell>
          <cell r="H121" t="str">
            <v>---</v>
          </cell>
          <cell r="I121" t="str">
            <v>---</v>
          </cell>
          <cell r="J121" t="str">
            <v>---</v>
          </cell>
          <cell r="K121" t="str">
            <v>---</v>
          </cell>
          <cell r="L121" t="str">
            <v>---</v>
          </cell>
          <cell r="M121" t="str">
            <v>---</v>
          </cell>
          <cell r="N121" t="str">
            <v>---</v>
          </cell>
          <cell r="O121" t="str">
            <v>---</v>
          </cell>
          <cell r="P121" t="str">
            <v>---</v>
          </cell>
          <cell r="Q121" t="str">
            <v>---</v>
          </cell>
          <cell r="R121" t="str">
            <v>---</v>
          </cell>
          <cell r="S121" t="str">
            <v>---</v>
          </cell>
          <cell r="T121" t="str">
            <v>---</v>
          </cell>
        </row>
        <row r="122">
          <cell r="B122" t="str">
            <v>CYP</v>
          </cell>
          <cell r="C122" t="str">
            <v>Cyprus</v>
          </cell>
          <cell r="D122">
            <v>71610.5</v>
          </cell>
          <cell r="E122">
            <v>0.55000000000000004</v>
          </cell>
          <cell r="F122">
            <v>0.01</v>
          </cell>
          <cell r="G122" t="str">
            <v>---</v>
          </cell>
          <cell r="H122" t="str">
            <v>---</v>
          </cell>
          <cell r="I122" t="str">
            <v>---</v>
          </cell>
          <cell r="J122" t="str">
            <v>---</v>
          </cell>
          <cell r="K122" t="str">
            <v>---</v>
          </cell>
          <cell r="L122" t="str">
            <v>---</v>
          </cell>
          <cell r="M122">
            <v>0.05</v>
          </cell>
          <cell r="N122">
            <v>0</v>
          </cell>
          <cell r="O122">
            <v>1.4</v>
          </cell>
          <cell r="P122">
            <v>0</v>
          </cell>
          <cell r="Q122">
            <v>21.19</v>
          </cell>
          <cell r="R122">
            <v>0.03</v>
          </cell>
          <cell r="S122">
            <v>74.2</v>
          </cell>
          <cell r="T122">
            <v>0.1</v>
          </cell>
        </row>
        <row r="123">
          <cell r="B123" t="str">
            <v>CZE</v>
          </cell>
          <cell r="C123" t="str">
            <v>Czech Republic</v>
          </cell>
          <cell r="D123">
            <v>1007260</v>
          </cell>
          <cell r="E123" t="str">
            <v>---</v>
          </cell>
          <cell r="F123" t="str">
            <v>---</v>
          </cell>
          <cell r="G123" t="str">
            <v>---</v>
          </cell>
          <cell r="H123" t="str">
            <v>---</v>
          </cell>
          <cell r="I123" t="str">
            <v>---</v>
          </cell>
          <cell r="J123" t="str">
            <v>---</v>
          </cell>
          <cell r="K123" t="str">
            <v>---</v>
          </cell>
          <cell r="L123" t="str">
            <v>---</v>
          </cell>
          <cell r="M123" t="str">
            <v>---</v>
          </cell>
          <cell r="N123" t="str">
            <v>---</v>
          </cell>
          <cell r="O123" t="str">
            <v>---</v>
          </cell>
          <cell r="P123" t="str">
            <v>---</v>
          </cell>
          <cell r="Q123" t="str">
            <v>---</v>
          </cell>
          <cell r="R123" t="str">
            <v>---</v>
          </cell>
          <cell r="S123" t="str">
            <v>---</v>
          </cell>
          <cell r="T123" t="str">
            <v>---</v>
          </cell>
        </row>
        <row r="124">
          <cell r="B124" t="str">
            <v>DNK</v>
          </cell>
          <cell r="C124" t="str">
            <v>Denmark</v>
          </cell>
          <cell r="D124">
            <v>1346390</v>
          </cell>
          <cell r="E124" t="str">
            <v>---</v>
          </cell>
          <cell r="F124" t="str">
            <v>---</v>
          </cell>
          <cell r="G124" t="str">
            <v>---</v>
          </cell>
          <cell r="H124" t="str">
            <v>---</v>
          </cell>
          <cell r="I124" t="str">
            <v>---</v>
          </cell>
          <cell r="J124" t="str">
            <v>---</v>
          </cell>
          <cell r="K124" t="str">
            <v>---</v>
          </cell>
          <cell r="L124" t="str">
            <v>---</v>
          </cell>
          <cell r="M124" t="str">
            <v>---</v>
          </cell>
          <cell r="N124" t="str">
            <v>---</v>
          </cell>
          <cell r="O124" t="str">
            <v>---</v>
          </cell>
          <cell r="P124" t="str">
            <v>---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</row>
        <row r="125">
          <cell r="B125" t="str">
            <v>ESP</v>
          </cell>
          <cell r="C125" t="str">
            <v>Spain</v>
          </cell>
          <cell r="D125">
            <v>6233960</v>
          </cell>
          <cell r="E125" t="str">
            <v>---</v>
          </cell>
          <cell r="F125" t="str">
            <v>---</v>
          </cell>
          <cell r="G125" t="str">
            <v>---</v>
          </cell>
          <cell r="H125" t="str">
            <v>---</v>
          </cell>
          <cell r="I125" t="str">
            <v>---</v>
          </cell>
          <cell r="J125" t="str">
            <v>---</v>
          </cell>
          <cell r="K125" t="str">
            <v>---</v>
          </cell>
          <cell r="L125" t="str">
            <v>---</v>
          </cell>
          <cell r="M125" t="str">
            <v>---</v>
          </cell>
          <cell r="N125" t="str">
            <v>---</v>
          </cell>
          <cell r="O125" t="str">
            <v>---</v>
          </cell>
          <cell r="P125" t="str">
            <v>---</v>
          </cell>
          <cell r="Q125" t="str">
            <v>---</v>
          </cell>
          <cell r="R125" t="str">
            <v>---</v>
          </cell>
          <cell r="S125" t="str">
            <v>---</v>
          </cell>
          <cell r="T125" t="str">
            <v>---</v>
          </cell>
        </row>
        <row r="126">
          <cell r="B126" t="str">
            <v>EST</v>
          </cell>
          <cell r="C126" t="str">
            <v>Estonia</v>
          </cell>
          <cell r="D126">
            <v>79617.3</v>
          </cell>
          <cell r="E126" t="str">
            <v>---</v>
          </cell>
          <cell r="F126" t="str">
            <v>---</v>
          </cell>
          <cell r="G126" t="str">
            <v>---</v>
          </cell>
          <cell r="H126" t="str">
            <v>---</v>
          </cell>
          <cell r="I126" t="str">
            <v>---</v>
          </cell>
          <cell r="J126" t="str">
            <v>---</v>
          </cell>
          <cell r="K126" t="str">
            <v>---</v>
          </cell>
          <cell r="L126" t="str">
            <v>---</v>
          </cell>
          <cell r="M126" t="str">
            <v>---</v>
          </cell>
          <cell r="N126" t="str">
            <v>---</v>
          </cell>
          <cell r="O126" t="str">
            <v>---</v>
          </cell>
          <cell r="P126" t="str">
            <v>---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</row>
        <row r="127">
          <cell r="B127" t="str">
            <v>FRA</v>
          </cell>
          <cell r="C127" t="str">
            <v>France</v>
          </cell>
          <cell r="D127">
            <v>10329400</v>
          </cell>
          <cell r="E127" t="str">
            <v>---</v>
          </cell>
          <cell r="F127" t="str">
            <v>---</v>
          </cell>
          <cell r="G127" t="str">
            <v>---</v>
          </cell>
          <cell r="H127" t="str">
            <v>---</v>
          </cell>
          <cell r="I127" t="str">
            <v>---</v>
          </cell>
          <cell r="J127" t="str">
            <v>---</v>
          </cell>
          <cell r="K127" t="str">
            <v>---</v>
          </cell>
          <cell r="L127" t="str">
            <v>---</v>
          </cell>
          <cell r="M127" t="str">
            <v>---</v>
          </cell>
          <cell r="N127" t="str">
            <v>---</v>
          </cell>
          <cell r="O127" t="str">
            <v>---</v>
          </cell>
          <cell r="P127" t="str">
            <v>---</v>
          </cell>
          <cell r="Q127" t="str">
            <v>---</v>
          </cell>
          <cell r="R127" t="str">
            <v>---</v>
          </cell>
          <cell r="S127" t="str">
            <v>---</v>
          </cell>
          <cell r="T127" t="str">
            <v>---</v>
          </cell>
        </row>
        <row r="128">
          <cell r="B128" t="str">
            <v>FRO</v>
          </cell>
          <cell r="C128" t="str">
            <v>Faroe Islands</v>
          </cell>
          <cell r="D128">
            <v>9272.3700000000008</v>
          </cell>
          <cell r="E128" t="str">
            <v>---</v>
          </cell>
          <cell r="F128" t="str">
            <v>---</v>
          </cell>
          <cell r="G128" t="str">
            <v>---</v>
          </cell>
          <cell r="H128" t="str">
            <v>---</v>
          </cell>
          <cell r="I128" t="str">
            <v>---</v>
          </cell>
          <cell r="J128" t="str">
            <v>---</v>
          </cell>
          <cell r="K128" t="str">
            <v>---</v>
          </cell>
          <cell r="L128" t="str">
            <v>---</v>
          </cell>
          <cell r="M128" t="str">
            <v>---</v>
          </cell>
          <cell r="N128" t="str">
            <v>---</v>
          </cell>
          <cell r="O128" t="str">
            <v>---</v>
          </cell>
          <cell r="P128" t="str">
            <v>---</v>
          </cell>
          <cell r="Q128" t="str">
            <v>---</v>
          </cell>
          <cell r="R128" t="str">
            <v>---</v>
          </cell>
          <cell r="S128" t="str">
            <v>---</v>
          </cell>
          <cell r="T128" t="str">
            <v>---</v>
          </cell>
        </row>
        <row r="129">
          <cell r="B129" t="str">
            <v>DEU</v>
          </cell>
          <cell r="C129" t="str">
            <v>Germany</v>
          </cell>
          <cell r="D129">
            <v>15114900</v>
          </cell>
          <cell r="E129" t="str">
            <v>---</v>
          </cell>
          <cell r="F129" t="str">
            <v>---</v>
          </cell>
          <cell r="G129" t="str">
            <v>---</v>
          </cell>
          <cell r="H129" t="str">
            <v>---</v>
          </cell>
          <cell r="I129" t="str">
            <v>---</v>
          </cell>
          <cell r="J129" t="str">
            <v>---</v>
          </cell>
          <cell r="K129" t="str">
            <v>---</v>
          </cell>
          <cell r="L129" t="str">
            <v>---</v>
          </cell>
          <cell r="M129" t="str">
            <v>---</v>
          </cell>
          <cell r="N129" t="str">
            <v>---</v>
          </cell>
          <cell r="O129" t="str">
            <v>---</v>
          </cell>
          <cell r="P129" t="str">
            <v>---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</row>
        <row r="130">
          <cell r="B130" t="str">
            <v>GBR</v>
          </cell>
          <cell r="C130" t="str">
            <v>United Kingdom</v>
          </cell>
          <cell r="D130">
            <v>7806800</v>
          </cell>
          <cell r="E130" t="str">
            <v>---</v>
          </cell>
          <cell r="F130" t="str">
            <v>---</v>
          </cell>
          <cell r="G130" t="str">
            <v>---</v>
          </cell>
          <cell r="H130" t="str">
            <v>---</v>
          </cell>
          <cell r="I130" t="str">
            <v>---</v>
          </cell>
          <cell r="J130" t="str">
            <v>---</v>
          </cell>
          <cell r="K130" t="str">
            <v>---</v>
          </cell>
          <cell r="L130" t="str">
            <v>---</v>
          </cell>
          <cell r="M130" t="str">
            <v>---</v>
          </cell>
          <cell r="N130" t="str">
            <v>---</v>
          </cell>
          <cell r="O130" t="str">
            <v>---</v>
          </cell>
          <cell r="P130" t="str">
            <v>---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</row>
        <row r="131">
          <cell r="B131" t="str">
            <v>MLT</v>
          </cell>
          <cell r="C131" t="str">
            <v>Malta</v>
          </cell>
          <cell r="D131">
            <v>36990.199999999997</v>
          </cell>
          <cell r="E131" t="str">
            <v>---</v>
          </cell>
          <cell r="F131" t="str">
            <v>---</v>
          </cell>
          <cell r="G131" t="str">
            <v>---</v>
          </cell>
          <cell r="H131" t="str">
            <v>---</v>
          </cell>
          <cell r="I131" t="str">
            <v>---</v>
          </cell>
          <cell r="J131" t="str">
            <v>---</v>
          </cell>
          <cell r="K131" t="str">
            <v>---</v>
          </cell>
          <cell r="L131" t="str">
            <v>---</v>
          </cell>
          <cell r="M131" t="str">
            <v>---</v>
          </cell>
          <cell r="N131" t="str">
            <v>---</v>
          </cell>
          <cell r="O131" t="str">
            <v>---</v>
          </cell>
          <cell r="P131" t="str">
            <v>---</v>
          </cell>
          <cell r="Q131" t="str">
            <v>---</v>
          </cell>
          <cell r="R131" t="str">
            <v>---</v>
          </cell>
          <cell r="S131" t="str">
            <v>---</v>
          </cell>
          <cell r="T131" t="str">
            <v>---</v>
          </cell>
        </row>
        <row r="132">
          <cell r="B132" t="str">
            <v>BEL</v>
          </cell>
          <cell r="C132" t="str">
            <v>Belgium</v>
          </cell>
          <cell r="D132">
            <v>1980550</v>
          </cell>
          <cell r="E132" t="str">
            <v>---</v>
          </cell>
          <cell r="F132" t="str">
            <v>---</v>
          </cell>
          <cell r="G132" t="str">
            <v>---</v>
          </cell>
          <cell r="H132" t="str">
            <v>---</v>
          </cell>
          <cell r="I132" t="str">
            <v>---</v>
          </cell>
          <cell r="J132" t="str">
            <v>---</v>
          </cell>
          <cell r="K132" t="str">
            <v>---</v>
          </cell>
          <cell r="L132" t="str">
            <v>---</v>
          </cell>
          <cell r="M132" t="str">
            <v>---</v>
          </cell>
          <cell r="N132" t="str">
            <v>---</v>
          </cell>
          <cell r="O132" t="str">
            <v>---</v>
          </cell>
          <cell r="P132" t="str">
            <v>---</v>
          </cell>
          <cell r="Q132" t="str">
            <v>---</v>
          </cell>
          <cell r="R132" t="str">
            <v>---</v>
          </cell>
          <cell r="S132" t="str">
            <v>---</v>
          </cell>
          <cell r="T132" t="str">
            <v>---</v>
          </cell>
        </row>
        <row r="133">
          <cell r="B133" t="str">
            <v>BGR</v>
          </cell>
          <cell r="C133" t="str">
            <v>Bulgaria</v>
          </cell>
          <cell r="D133">
            <v>163822</v>
          </cell>
          <cell r="E133" t="str">
            <v>---</v>
          </cell>
          <cell r="F133" t="str">
            <v>---</v>
          </cell>
          <cell r="G133" t="str">
            <v>---</v>
          </cell>
          <cell r="H133" t="str">
            <v>---</v>
          </cell>
          <cell r="I133" t="str">
            <v>---</v>
          </cell>
          <cell r="J133" t="str">
            <v>---</v>
          </cell>
          <cell r="K133" t="str">
            <v>---</v>
          </cell>
          <cell r="L133" t="str">
            <v>---</v>
          </cell>
          <cell r="M133" t="str">
            <v>---</v>
          </cell>
          <cell r="N133" t="str">
            <v>---</v>
          </cell>
          <cell r="O133" t="str">
            <v>---</v>
          </cell>
          <cell r="P133" t="str">
            <v>---</v>
          </cell>
          <cell r="Q133" t="str">
            <v>---</v>
          </cell>
          <cell r="R133" t="str">
            <v>---</v>
          </cell>
          <cell r="S133" t="str">
            <v>---</v>
          </cell>
          <cell r="T133" t="str">
            <v>---</v>
          </cell>
        </row>
        <row r="134">
          <cell r="B134" t="str">
            <v>HRV</v>
          </cell>
          <cell r="C134" t="str">
            <v>Croatia</v>
          </cell>
          <cell r="D134">
            <v>188114</v>
          </cell>
          <cell r="E134" t="str">
            <v>---</v>
          </cell>
          <cell r="F134" t="str">
            <v>---</v>
          </cell>
          <cell r="G134" t="str">
            <v>---</v>
          </cell>
          <cell r="H134" t="str">
            <v>---</v>
          </cell>
          <cell r="I134" t="str">
            <v>---</v>
          </cell>
          <cell r="J134" t="str">
            <v>---</v>
          </cell>
          <cell r="K134" t="str">
            <v>---</v>
          </cell>
          <cell r="L134" t="str">
            <v>---</v>
          </cell>
          <cell r="M134" t="str">
            <v>---</v>
          </cell>
          <cell r="N134" t="str">
            <v>---</v>
          </cell>
          <cell r="O134" t="str">
            <v>---</v>
          </cell>
          <cell r="P134" t="str">
            <v>---</v>
          </cell>
          <cell r="Q134" t="str">
            <v>---</v>
          </cell>
          <cell r="R134" t="str">
            <v>---</v>
          </cell>
          <cell r="S134" t="str">
            <v>---</v>
          </cell>
          <cell r="T134" t="str">
            <v>---</v>
          </cell>
        </row>
        <row r="135">
          <cell r="B135" t="str">
            <v>MCO</v>
          </cell>
          <cell r="C135" t="str">
            <v>Monaco</v>
          </cell>
          <cell r="D135">
            <v>20716.400000000001</v>
          </cell>
          <cell r="E135" t="str">
            <v>---</v>
          </cell>
          <cell r="F135" t="str">
            <v>---</v>
          </cell>
          <cell r="G135" t="str">
            <v>---</v>
          </cell>
          <cell r="H135" t="str">
            <v>---</v>
          </cell>
          <cell r="I135" t="str">
            <v>---</v>
          </cell>
          <cell r="J135" t="str">
            <v>---</v>
          </cell>
          <cell r="K135" t="str">
            <v>---</v>
          </cell>
          <cell r="L135" t="str">
            <v>---</v>
          </cell>
          <cell r="M135" t="str">
            <v>---</v>
          </cell>
          <cell r="N135" t="str">
            <v>---</v>
          </cell>
          <cell r="O135" t="str">
            <v>---</v>
          </cell>
          <cell r="P135" t="str">
            <v>---</v>
          </cell>
          <cell r="Q135" t="str">
            <v>---</v>
          </cell>
          <cell r="R135" t="str">
            <v>---</v>
          </cell>
          <cell r="S135" t="str">
            <v>---</v>
          </cell>
          <cell r="T135" t="str">
            <v>---</v>
          </cell>
        </row>
        <row r="136">
          <cell r="B136" t="str">
            <v>SVK</v>
          </cell>
          <cell r="C136" t="str">
            <v>Slovakia</v>
          </cell>
          <cell r="D136">
            <v>414783</v>
          </cell>
          <cell r="E136" t="str">
            <v>---</v>
          </cell>
          <cell r="F136" t="str">
            <v>---</v>
          </cell>
          <cell r="G136" t="str">
            <v>---</v>
          </cell>
          <cell r="H136" t="str">
            <v>---</v>
          </cell>
          <cell r="I136" t="str">
            <v>---</v>
          </cell>
          <cell r="J136" t="str">
            <v>---</v>
          </cell>
          <cell r="K136" t="str">
            <v>---</v>
          </cell>
          <cell r="L136" t="str">
            <v>---</v>
          </cell>
          <cell r="M136" t="str">
            <v>---</v>
          </cell>
          <cell r="N136" t="str">
            <v>---</v>
          </cell>
          <cell r="O136" t="str">
            <v>---</v>
          </cell>
          <cell r="P136" t="str">
            <v>---</v>
          </cell>
          <cell r="Q136" t="str">
            <v>---</v>
          </cell>
          <cell r="R136" t="str">
            <v>---</v>
          </cell>
          <cell r="S136" t="str">
            <v>---</v>
          </cell>
          <cell r="T136" t="str">
            <v>---</v>
          </cell>
        </row>
        <row r="137">
          <cell r="B137" t="str">
            <v>SWE</v>
          </cell>
          <cell r="C137" t="str">
            <v>Sweden</v>
          </cell>
          <cell r="D137">
            <v>1747500</v>
          </cell>
          <cell r="E137" t="str">
            <v>---</v>
          </cell>
          <cell r="F137" t="str">
            <v>---</v>
          </cell>
          <cell r="G137" t="str">
            <v>---</v>
          </cell>
          <cell r="H137" t="str">
            <v>---</v>
          </cell>
          <cell r="I137" t="str">
            <v>---</v>
          </cell>
          <cell r="J137" t="str">
            <v>---</v>
          </cell>
          <cell r="K137" t="str">
            <v>---</v>
          </cell>
          <cell r="L137" t="str">
            <v>---</v>
          </cell>
          <cell r="M137" t="str">
            <v>---</v>
          </cell>
          <cell r="N137" t="str">
            <v>---</v>
          </cell>
          <cell r="O137" t="str">
            <v>---</v>
          </cell>
          <cell r="P137" t="str">
            <v>---</v>
          </cell>
          <cell r="Q137" t="str">
            <v>---</v>
          </cell>
          <cell r="R137" t="str">
            <v>---</v>
          </cell>
          <cell r="S137" t="str">
            <v>---</v>
          </cell>
          <cell r="T137" t="str">
            <v>---</v>
          </cell>
        </row>
        <row r="138">
          <cell r="B138" t="str">
            <v>GEO</v>
          </cell>
          <cell r="C138" t="str">
            <v>Georgia</v>
          </cell>
          <cell r="D138">
            <v>53823.5</v>
          </cell>
          <cell r="E138" t="str">
            <v>---</v>
          </cell>
          <cell r="F138" t="str">
            <v>---</v>
          </cell>
          <cell r="G138" t="str">
            <v>---</v>
          </cell>
          <cell r="H138" t="str">
            <v>---</v>
          </cell>
          <cell r="I138" t="str">
            <v>---</v>
          </cell>
          <cell r="J138" t="str">
            <v>---</v>
          </cell>
          <cell r="K138" t="str">
            <v>---</v>
          </cell>
          <cell r="L138" t="str">
            <v>---</v>
          </cell>
          <cell r="M138" t="str">
            <v>---</v>
          </cell>
          <cell r="N138" t="str">
            <v>---</v>
          </cell>
          <cell r="O138" t="str">
            <v>---</v>
          </cell>
          <cell r="P138" t="str">
            <v>---</v>
          </cell>
          <cell r="Q138" t="str">
            <v>---</v>
          </cell>
          <cell r="R138" t="str">
            <v>---</v>
          </cell>
          <cell r="S138" t="str">
            <v>---</v>
          </cell>
          <cell r="T138" t="str">
            <v>---</v>
          </cell>
        </row>
        <row r="139">
          <cell r="B139" t="str">
            <v>GIB</v>
          </cell>
          <cell r="C139" t="str">
            <v>Gibraltar</v>
          </cell>
          <cell r="D139">
            <v>4042.19</v>
          </cell>
          <cell r="E139" t="str">
            <v>---</v>
          </cell>
          <cell r="F139" t="str">
            <v>---</v>
          </cell>
          <cell r="G139" t="str">
            <v>---</v>
          </cell>
          <cell r="H139" t="str">
            <v>---</v>
          </cell>
          <cell r="I139" t="str">
            <v>---</v>
          </cell>
          <cell r="J139" t="str">
            <v>---</v>
          </cell>
          <cell r="K139" t="str">
            <v>---</v>
          </cell>
          <cell r="L139" t="str">
            <v>---</v>
          </cell>
          <cell r="M139" t="str">
            <v>---</v>
          </cell>
          <cell r="N139" t="str">
            <v>---</v>
          </cell>
          <cell r="O139" t="str">
            <v>---</v>
          </cell>
          <cell r="P139" t="str">
            <v>---</v>
          </cell>
          <cell r="Q139" t="str">
            <v>---</v>
          </cell>
          <cell r="R139" t="str">
            <v>---</v>
          </cell>
          <cell r="S139" t="str">
            <v>---</v>
          </cell>
          <cell r="T139" t="str">
            <v>---</v>
          </cell>
        </row>
        <row r="140">
          <cell r="B140" t="str">
            <v>HUN</v>
          </cell>
          <cell r="C140" t="str">
            <v>Hungary</v>
          </cell>
          <cell r="D140">
            <v>562480</v>
          </cell>
          <cell r="E140" t="str">
            <v>---</v>
          </cell>
          <cell r="F140" t="str">
            <v>---</v>
          </cell>
          <cell r="G140" t="str">
            <v>---</v>
          </cell>
          <cell r="H140" t="str">
            <v>---</v>
          </cell>
          <cell r="I140" t="str">
            <v>---</v>
          </cell>
          <cell r="J140" t="str">
            <v>---</v>
          </cell>
          <cell r="K140" t="str">
            <v>---</v>
          </cell>
          <cell r="L140" t="str">
            <v>---</v>
          </cell>
          <cell r="M140" t="str">
            <v>---</v>
          </cell>
          <cell r="N140" t="str">
            <v>---</v>
          </cell>
          <cell r="O140" t="str">
            <v>---</v>
          </cell>
          <cell r="P140" t="str">
            <v>---</v>
          </cell>
          <cell r="Q140" t="str">
            <v>---</v>
          </cell>
          <cell r="R140" t="str">
            <v>---</v>
          </cell>
          <cell r="S140" t="str">
            <v>---</v>
          </cell>
          <cell r="T140" t="str">
            <v>---</v>
          </cell>
        </row>
        <row r="141">
          <cell r="B141" t="str">
            <v>IRL</v>
          </cell>
          <cell r="C141" t="str">
            <v>Ireland</v>
          </cell>
          <cell r="D141">
            <v>778822</v>
          </cell>
          <cell r="E141" t="str">
            <v>---</v>
          </cell>
          <cell r="F141" t="str">
            <v>---</v>
          </cell>
          <cell r="G141" t="str">
            <v>---</v>
          </cell>
          <cell r="H141" t="str">
            <v>---</v>
          </cell>
          <cell r="I141" t="str">
            <v>---</v>
          </cell>
          <cell r="J141" t="str">
            <v>---</v>
          </cell>
          <cell r="K141" t="str">
            <v>---</v>
          </cell>
          <cell r="L141" t="str">
            <v>---</v>
          </cell>
          <cell r="M141" t="str">
            <v>---</v>
          </cell>
          <cell r="N141" t="str">
            <v>---</v>
          </cell>
          <cell r="O141" t="str">
            <v>---</v>
          </cell>
          <cell r="P141" t="str">
            <v>---</v>
          </cell>
          <cell r="Q141" t="str">
            <v>---</v>
          </cell>
          <cell r="R141" t="str">
            <v>---</v>
          </cell>
          <cell r="S141" t="str">
            <v>---</v>
          </cell>
          <cell r="T141" t="str">
            <v>---</v>
          </cell>
        </row>
        <row r="142">
          <cell r="B142" t="str">
            <v>ISL</v>
          </cell>
          <cell r="C142" t="str">
            <v>Iceland</v>
          </cell>
          <cell r="D142">
            <v>57291.7</v>
          </cell>
          <cell r="E142" t="str">
            <v>---</v>
          </cell>
          <cell r="F142" t="str">
            <v>---</v>
          </cell>
          <cell r="G142" t="str">
            <v>---</v>
          </cell>
          <cell r="H142" t="str">
            <v>---</v>
          </cell>
          <cell r="I142" t="str">
            <v>---</v>
          </cell>
          <cell r="J142" t="str">
            <v>---</v>
          </cell>
          <cell r="K142" t="str">
            <v>---</v>
          </cell>
          <cell r="L142" t="str">
            <v>---</v>
          </cell>
          <cell r="M142" t="str">
            <v>---</v>
          </cell>
          <cell r="N142" t="str">
            <v>---</v>
          </cell>
          <cell r="O142" t="str">
            <v>---</v>
          </cell>
          <cell r="P142" t="str">
            <v>---</v>
          </cell>
          <cell r="Q142" t="str">
            <v>---</v>
          </cell>
          <cell r="R142" t="str">
            <v>---</v>
          </cell>
          <cell r="S142" t="str">
            <v>---</v>
          </cell>
          <cell r="T142" t="str">
            <v>---</v>
          </cell>
        </row>
        <row r="143">
          <cell r="B143" t="str">
            <v>LTU</v>
          </cell>
          <cell r="C143" t="str">
            <v>Lithuania</v>
          </cell>
          <cell r="D143">
            <v>135614</v>
          </cell>
          <cell r="E143" t="str">
            <v>---</v>
          </cell>
          <cell r="F143" t="str">
            <v>---</v>
          </cell>
          <cell r="G143" t="str">
            <v>---</v>
          </cell>
          <cell r="H143" t="str">
            <v>---</v>
          </cell>
          <cell r="I143" t="str">
            <v>---</v>
          </cell>
          <cell r="J143" t="str">
            <v>---</v>
          </cell>
          <cell r="K143" t="str">
            <v>---</v>
          </cell>
          <cell r="L143" t="str">
            <v>---</v>
          </cell>
          <cell r="M143" t="str">
            <v>---</v>
          </cell>
          <cell r="N143" t="str">
            <v>---</v>
          </cell>
          <cell r="O143" t="str">
            <v>---</v>
          </cell>
          <cell r="P143" t="str">
            <v>---</v>
          </cell>
          <cell r="Q143" t="str">
            <v>---</v>
          </cell>
          <cell r="R143" t="str">
            <v>---</v>
          </cell>
          <cell r="S143" t="str">
            <v>---</v>
          </cell>
          <cell r="T143" t="str">
            <v>---</v>
          </cell>
        </row>
        <row r="144">
          <cell r="B144" t="str">
            <v>LUX</v>
          </cell>
          <cell r="C144" t="str">
            <v>Luxembourg</v>
          </cell>
          <cell r="D144">
            <v>201131</v>
          </cell>
          <cell r="E144" t="str">
            <v>---</v>
          </cell>
          <cell r="F144" t="str">
            <v>---</v>
          </cell>
          <cell r="G144" t="str">
            <v>---</v>
          </cell>
          <cell r="H144" t="str">
            <v>---</v>
          </cell>
          <cell r="I144" t="str">
            <v>---</v>
          </cell>
          <cell r="J144" t="str">
            <v>---</v>
          </cell>
          <cell r="K144" t="str">
            <v>---</v>
          </cell>
          <cell r="L144" t="str">
            <v>---</v>
          </cell>
          <cell r="M144" t="str">
            <v>---</v>
          </cell>
          <cell r="N144" t="str">
            <v>---</v>
          </cell>
          <cell r="O144" t="str">
            <v>---</v>
          </cell>
          <cell r="P144" t="str">
            <v>---</v>
          </cell>
          <cell r="Q144" t="str">
            <v>---</v>
          </cell>
          <cell r="R144" t="str">
            <v>---</v>
          </cell>
          <cell r="S144" t="str">
            <v>---</v>
          </cell>
          <cell r="T144" t="str">
            <v>---</v>
          </cell>
        </row>
        <row r="145">
          <cell r="B145" t="str">
            <v>LVA</v>
          </cell>
          <cell r="C145" t="str">
            <v>Latvia</v>
          </cell>
          <cell r="D145">
            <v>95608.8</v>
          </cell>
          <cell r="E145" t="str">
            <v>---</v>
          </cell>
          <cell r="F145" t="str">
            <v>---</v>
          </cell>
          <cell r="G145" t="str">
            <v>---</v>
          </cell>
          <cell r="H145" t="str">
            <v>---</v>
          </cell>
          <cell r="I145" t="str">
            <v>---</v>
          </cell>
          <cell r="J145" t="str">
            <v>---</v>
          </cell>
          <cell r="K145" t="str">
            <v>---</v>
          </cell>
          <cell r="L145" t="str">
            <v>---</v>
          </cell>
          <cell r="M145" t="str">
            <v>---</v>
          </cell>
          <cell r="N145" t="str">
            <v>---</v>
          </cell>
          <cell r="O145" t="str">
            <v>---</v>
          </cell>
          <cell r="P145" t="str">
            <v>---</v>
          </cell>
          <cell r="Q145" t="str">
            <v>---</v>
          </cell>
          <cell r="R145" t="str">
            <v>---</v>
          </cell>
          <cell r="S145" t="str">
            <v>---</v>
          </cell>
          <cell r="T145" t="str">
            <v>---</v>
          </cell>
        </row>
        <row r="146">
          <cell r="B146" t="str">
            <v>MDA</v>
          </cell>
          <cell r="C146" t="str">
            <v>Moldova</v>
          </cell>
          <cell r="D146">
            <v>33762.699999999997</v>
          </cell>
          <cell r="E146" t="str">
            <v>---</v>
          </cell>
          <cell r="F146" t="str">
            <v>---</v>
          </cell>
          <cell r="G146" t="str">
            <v>---</v>
          </cell>
          <cell r="H146" t="str">
            <v>---</v>
          </cell>
          <cell r="I146" t="str">
            <v>---</v>
          </cell>
          <cell r="J146" t="str">
            <v>---</v>
          </cell>
          <cell r="K146" t="str">
            <v>---</v>
          </cell>
          <cell r="L146" t="str">
            <v>---</v>
          </cell>
          <cell r="M146" t="str">
            <v>---</v>
          </cell>
          <cell r="N146" t="str">
            <v>---</v>
          </cell>
          <cell r="O146" t="str">
            <v>---</v>
          </cell>
          <cell r="P146" t="str">
            <v>---</v>
          </cell>
          <cell r="Q146" t="str">
            <v>---</v>
          </cell>
          <cell r="R146" t="str">
            <v>---</v>
          </cell>
          <cell r="S146" t="str">
            <v>---</v>
          </cell>
          <cell r="T146" t="str">
            <v>---</v>
          </cell>
        </row>
        <row r="147">
          <cell r="B147" t="str">
            <v>MKD</v>
          </cell>
          <cell r="C147" t="str">
            <v>Macedonia</v>
          </cell>
          <cell r="D147">
            <v>32996.400000000001</v>
          </cell>
          <cell r="E147" t="str">
            <v>---</v>
          </cell>
          <cell r="F147" t="str">
            <v>---</v>
          </cell>
          <cell r="G147" t="str">
            <v>---</v>
          </cell>
          <cell r="H147" t="str">
            <v>---</v>
          </cell>
          <cell r="I147" t="str">
            <v>---</v>
          </cell>
          <cell r="J147" t="str">
            <v>---</v>
          </cell>
          <cell r="K147" t="str">
            <v>---</v>
          </cell>
          <cell r="L147" t="str">
            <v>---</v>
          </cell>
          <cell r="M147" t="str">
            <v>---</v>
          </cell>
          <cell r="N147" t="str">
            <v>---</v>
          </cell>
          <cell r="O147" t="str">
            <v>---</v>
          </cell>
          <cell r="P147" t="str">
            <v>---</v>
          </cell>
          <cell r="Q147" t="str">
            <v>---</v>
          </cell>
          <cell r="R147" t="str">
            <v>---</v>
          </cell>
          <cell r="S147" t="str">
            <v>---</v>
          </cell>
          <cell r="T147" t="str">
            <v>---</v>
          </cell>
        </row>
        <row r="148">
          <cell r="B148" t="str">
            <v>POL</v>
          </cell>
          <cell r="C148" t="str">
            <v>Poland</v>
          </cell>
          <cell r="D148">
            <v>1614720</v>
          </cell>
          <cell r="E148" t="str">
            <v>---</v>
          </cell>
          <cell r="F148" t="str">
            <v>---</v>
          </cell>
          <cell r="G148" t="str">
            <v>---</v>
          </cell>
          <cell r="H148" t="str">
            <v>---</v>
          </cell>
          <cell r="I148" t="str">
            <v>---</v>
          </cell>
          <cell r="J148" t="str">
            <v>---</v>
          </cell>
          <cell r="K148" t="str">
            <v>---</v>
          </cell>
          <cell r="L148" t="str">
            <v>---</v>
          </cell>
          <cell r="M148" t="str">
            <v>---</v>
          </cell>
          <cell r="N148" t="str">
            <v>---</v>
          </cell>
          <cell r="O148" t="str">
            <v>---</v>
          </cell>
          <cell r="P148" t="str">
            <v>---</v>
          </cell>
          <cell r="Q148" t="str">
            <v>---</v>
          </cell>
          <cell r="R148" t="str">
            <v>---</v>
          </cell>
          <cell r="S148" t="str">
            <v>---</v>
          </cell>
          <cell r="T148" t="str">
            <v>---</v>
          </cell>
        </row>
        <row r="149">
          <cell r="B149" t="str">
            <v>SMR</v>
          </cell>
          <cell r="C149" t="str">
            <v>San Marino</v>
          </cell>
          <cell r="D149">
            <v>4049.35</v>
          </cell>
          <cell r="E149" t="str">
            <v>---</v>
          </cell>
          <cell r="F149" t="str">
            <v>---</v>
          </cell>
          <cell r="G149" t="str">
            <v>---</v>
          </cell>
          <cell r="H149" t="str">
            <v>---</v>
          </cell>
          <cell r="I149" t="str">
            <v>---</v>
          </cell>
          <cell r="J149" t="str">
            <v>---</v>
          </cell>
          <cell r="K149" t="str">
            <v>---</v>
          </cell>
          <cell r="L149" t="str">
            <v>---</v>
          </cell>
          <cell r="M149" t="str">
            <v>---</v>
          </cell>
          <cell r="N149" t="str">
            <v>---</v>
          </cell>
          <cell r="O149" t="str">
            <v>---</v>
          </cell>
          <cell r="P149" t="str">
            <v>---</v>
          </cell>
          <cell r="Q149" t="str">
            <v>---</v>
          </cell>
          <cell r="R149" t="str">
            <v>---</v>
          </cell>
          <cell r="S149" t="str">
            <v>---</v>
          </cell>
          <cell r="T149" t="str">
            <v>---</v>
          </cell>
        </row>
        <row r="150">
          <cell r="B150" t="str">
            <v>SRB</v>
          </cell>
          <cell r="C150" t="str">
            <v>Serbia</v>
          </cell>
          <cell r="D150">
            <v>57317.2</v>
          </cell>
          <cell r="E150" t="str">
            <v>---</v>
          </cell>
          <cell r="F150" t="str">
            <v>---</v>
          </cell>
          <cell r="G150" t="str">
            <v>---</v>
          </cell>
          <cell r="H150" t="str">
            <v>---</v>
          </cell>
          <cell r="I150" t="str">
            <v>---</v>
          </cell>
          <cell r="J150" t="str">
            <v>---</v>
          </cell>
          <cell r="K150" t="str">
            <v>---</v>
          </cell>
          <cell r="L150" t="str">
            <v>---</v>
          </cell>
          <cell r="M150" t="str">
            <v>---</v>
          </cell>
          <cell r="N150" t="str">
            <v>---</v>
          </cell>
          <cell r="O150" t="str">
            <v>---</v>
          </cell>
          <cell r="P150" t="str">
            <v>---</v>
          </cell>
          <cell r="Q150" t="str">
            <v>---</v>
          </cell>
          <cell r="R150" t="str">
            <v>---</v>
          </cell>
          <cell r="S150" t="str">
            <v>---</v>
          </cell>
          <cell r="T150" t="str">
            <v>---</v>
          </cell>
        </row>
        <row r="151">
          <cell r="B151" t="str">
            <v>UKR</v>
          </cell>
          <cell r="C151" t="str">
            <v>Ukraine</v>
          </cell>
          <cell r="D151">
            <v>676834</v>
          </cell>
          <cell r="E151" t="str">
            <v>---</v>
          </cell>
          <cell r="F151" t="str">
            <v>---</v>
          </cell>
          <cell r="G151" t="str">
            <v>---</v>
          </cell>
          <cell r="H151" t="str">
            <v>---</v>
          </cell>
          <cell r="I151" t="str">
            <v>---</v>
          </cell>
          <cell r="J151" t="str">
            <v>---</v>
          </cell>
          <cell r="K151" t="str">
            <v>---</v>
          </cell>
          <cell r="L151" t="str">
            <v>---</v>
          </cell>
          <cell r="M151" t="str">
            <v>---</v>
          </cell>
          <cell r="N151" t="str">
            <v>---</v>
          </cell>
          <cell r="O151" t="str">
            <v>---</v>
          </cell>
          <cell r="P151" t="str">
            <v>---</v>
          </cell>
          <cell r="Q151" t="str">
            <v>---</v>
          </cell>
          <cell r="R151" t="str">
            <v>---</v>
          </cell>
          <cell r="S151" t="str">
            <v>---</v>
          </cell>
          <cell r="T151" t="str">
            <v>---</v>
          </cell>
        </row>
        <row r="152">
          <cell r="B152" t="str">
            <v>TUR</v>
          </cell>
          <cell r="C152" t="str">
            <v>Turkey</v>
          </cell>
          <cell r="D152">
            <v>1947250</v>
          </cell>
          <cell r="E152" t="str">
            <v>---</v>
          </cell>
          <cell r="F152" t="str">
            <v>---</v>
          </cell>
          <cell r="G152" t="str">
            <v>---</v>
          </cell>
          <cell r="H152" t="str">
            <v>---</v>
          </cell>
          <cell r="I152" t="str">
            <v>---</v>
          </cell>
          <cell r="J152" t="str">
            <v>---</v>
          </cell>
          <cell r="K152" t="str">
            <v>---</v>
          </cell>
          <cell r="L152" t="str">
            <v>---</v>
          </cell>
          <cell r="M152" t="str">
            <v>---</v>
          </cell>
          <cell r="N152" t="str">
            <v>---</v>
          </cell>
          <cell r="O152" t="str">
            <v>---</v>
          </cell>
          <cell r="P152" t="str">
            <v>---</v>
          </cell>
          <cell r="Q152" t="str">
            <v>---</v>
          </cell>
          <cell r="R152" t="str">
            <v>---</v>
          </cell>
          <cell r="S152" t="str">
            <v>---</v>
          </cell>
          <cell r="T152" t="str">
            <v>---</v>
          </cell>
        </row>
        <row r="153">
          <cell r="B153" t="str">
            <v>BLR</v>
          </cell>
          <cell r="C153" t="str">
            <v>Belarus</v>
          </cell>
          <cell r="D153">
            <v>229400</v>
          </cell>
          <cell r="E153" t="str">
            <v>---</v>
          </cell>
          <cell r="F153" t="str">
            <v>---</v>
          </cell>
          <cell r="G153" t="str">
            <v>---</v>
          </cell>
          <cell r="H153" t="str">
            <v>---</v>
          </cell>
          <cell r="I153" t="str">
            <v>---</v>
          </cell>
          <cell r="J153" t="str">
            <v>---</v>
          </cell>
          <cell r="K153" t="str">
            <v>---</v>
          </cell>
          <cell r="L153" t="str">
            <v>---</v>
          </cell>
          <cell r="M153" t="str">
            <v>---</v>
          </cell>
          <cell r="N153" t="str">
            <v>---</v>
          </cell>
          <cell r="O153" t="str">
            <v>---</v>
          </cell>
          <cell r="P153" t="str">
            <v>---</v>
          </cell>
          <cell r="Q153" t="str">
            <v>---</v>
          </cell>
          <cell r="R153" t="str">
            <v>---</v>
          </cell>
          <cell r="S153" t="str">
            <v>---</v>
          </cell>
          <cell r="T153" t="str">
            <v>---</v>
          </cell>
        </row>
        <row r="154">
          <cell r="B154" t="str">
            <v>NLD</v>
          </cell>
          <cell r="C154" t="str">
            <v>Netherlands</v>
          </cell>
          <cell r="D154">
            <v>3410960</v>
          </cell>
          <cell r="E154" t="str">
            <v>---</v>
          </cell>
          <cell r="F154" t="str">
            <v>---</v>
          </cell>
          <cell r="G154" t="str">
            <v>---</v>
          </cell>
          <cell r="H154" t="str">
            <v>---</v>
          </cell>
          <cell r="I154" t="str">
            <v>---</v>
          </cell>
          <cell r="J154" t="str">
            <v>---</v>
          </cell>
          <cell r="K154" t="str">
            <v>---</v>
          </cell>
          <cell r="L154" t="str">
            <v>---</v>
          </cell>
          <cell r="M154" t="str">
            <v>---</v>
          </cell>
          <cell r="N154" t="str">
            <v>---</v>
          </cell>
          <cell r="O154" t="str">
            <v>---</v>
          </cell>
          <cell r="P154" t="str">
            <v>---</v>
          </cell>
          <cell r="Q154" t="str">
            <v>---</v>
          </cell>
          <cell r="R154" t="str">
            <v>---</v>
          </cell>
          <cell r="S154" t="str">
            <v>---</v>
          </cell>
          <cell r="T154" t="str">
            <v>---</v>
          </cell>
        </row>
        <row r="155">
          <cell r="B155" t="str">
            <v>ITA</v>
          </cell>
          <cell r="C155" t="str">
            <v>Italy</v>
          </cell>
          <cell r="D155">
            <v>8604330</v>
          </cell>
          <cell r="E155" t="str">
            <v>---</v>
          </cell>
          <cell r="F155" t="str">
            <v>---</v>
          </cell>
          <cell r="G155" t="str">
            <v>---</v>
          </cell>
          <cell r="H155" t="str">
            <v>---</v>
          </cell>
          <cell r="I155" t="str">
            <v>---</v>
          </cell>
          <cell r="J155" t="str">
            <v>---</v>
          </cell>
          <cell r="K155" t="str">
            <v>---</v>
          </cell>
          <cell r="L155" t="str">
            <v>---</v>
          </cell>
          <cell r="M155" t="str">
            <v>---</v>
          </cell>
          <cell r="N155" t="str">
            <v>---</v>
          </cell>
          <cell r="O155" t="str">
            <v>---</v>
          </cell>
          <cell r="P155" t="str">
            <v>---</v>
          </cell>
          <cell r="Q155" t="str">
            <v>---</v>
          </cell>
          <cell r="R155" t="str">
            <v>---</v>
          </cell>
          <cell r="S155" t="str">
            <v>---</v>
          </cell>
          <cell r="T155" t="str">
            <v>---</v>
          </cell>
        </row>
        <row r="156">
          <cell r="B156" t="str">
            <v>ROU</v>
          </cell>
          <cell r="C156" t="str">
            <v>Romania</v>
          </cell>
          <cell r="D156">
            <v>555697</v>
          </cell>
          <cell r="E156" t="str">
            <v>---</v>
          </cell>
          <cell r="F156" t="str">
            <v>---</v>
          </cell>
          <cell r="G156" t="str">
            <v>---</v>
          </cell>
          <cell r="H156" t="str">
            <v>---</v>
          </cell>
          <cell r="I156" t="str">
            <v>---</v>
          </cell>
          <cell r="J156" t="str">
            <v>---</v>
          </cell>
          <cell r="K156" t="str">
            <v>---</v>
          </cell>
          <cell r="L156" t="str">
            <v>---</v>
          </cell>
          <cell r="M156" t="str">
            <v>---</v>
          </cell>
          <cell r="N156" t="str">
            <v>---</v>
          </cell>
          <cell r="O156" t="str">
            <v>---</v>
          </cell>
          <cell r="P156" t="str">
            <v>---</v>
          </cell>
          <cell r="Q156" t="str">
            <v>---</v>
          </cell>
          <cell r="R156" t="str">
            <v>---</v>
          </cell>
          <cell r="S156" t="str">
            <v>---</v>
          </cell>
          <cell r="T156" t="str">
            <v>---</v>
          </cell>
        </row>
        <row r="157">
          <cell r="B157" t="str">
            <v>SVN</v>
          </cell>
          <cell r="C157" t="str">
            <v>Slovenia</v>
          </cell>
          <cell r="D157">
            <v>139900</v>
          </cell>
          <cell r="E157" t="str">
            <v>---</v>
          </cell>
          <cell r="F157" t="str">
            <v>---</v>
          </cell>
          <cell r="G157" t="str">
            <v>---</v>
          </cell>
          <cell r="H157" t="str">
            <v>---</v>
          </cell>
          <cell r="I157" t="str">
            <v>---</v>
          </cell>
          <cell r="J157" t="str">
            <v>---</v>
          </cell>
          <cell r="K157" t="str">
            <v>---</v>
          </cell>
          <cell r="L157" t="str">
            <v>---</v>
          </cell>
          <cell r="M157" t="str">
            <v>---</v>
          </cell>
          <cell r="N157" t="str">
            <v>---</v>
          </cell>
          <cell r="O157" t="str">
            <v>---</v>
          </cell>
          <cell r="P157" t="str">
            <v>---</v>
          </cell>
          <cell r="Q157" t="str">
            <v>---</v>
          </cell>
          <cell r="R157" t="str">
            <v>---</v>
          </cell>
          <cell r="S157" t="str">
            <v>---</v>
          </cell>
          <cell r="T157" t="str">
            <v>---</v>
          </cell>
        </row>
        <row r="158">
          <cell r="B158" t="str">
            <v>GRC</v>
          </cell>
          <cell r="C158" t="str">
            <v>Greece</v>
          </cell>
          <cell r="D158">
            <v>1181280</v>
          </cell>
          <cell r="E158" t="str">
            <v>---</v>
          </cell>
          <cell r="F158" t="str">
            <v>---</v>
          </cell>
          <cell r="G158" t="str">
            <v>---</v>
          </cell>
          <cell r="H158" t="str">
            <v>---</v>
          </cell>
          <cell r="I158" t="str">
            <v>---</v>
          </cell>
          <cell r="J158" t="str">
            <v>---</v>
          </cell>
          <cell r="K158" t="str">
            <v>---</v>
          </cell>
          <cell r="L158" t="str">
            <v>---</v>
          </cell>
          <cell r="M158" t="str">
            <v>---</v>
          </cell>
          <cell r="N158" t="str">
            <v>---</v>
          </cell>
          <cell r="O158" t="str">
            <v>---</v>
          </cell>
          <cell r="P158" t="str">
            <v>---</v>
          </cell>
          <cell r="Q158" t="str">
            <v>---</v>
          </cell>
          <cell r="R158" t="str">
            <v>---</v>
          </cell>
          <cell r="S158" t="str">
            <v>---</v>
          </cell>
          <cell r="T158" t="str">
            <v>---</v>
          </cell>
        </row>
        <row r="159">
          <cell r="B159" t="str">
            <v>NOR</v>
          </cell>
          <cell r="C159" t="str">
            <v>Norway</v>
          </cell>
          <cell r="D159">
            <v>1933680</v>
          </cell>
          <cell r="E159" t="str">
            <v>---</v>
          </cell>
          <cell r="F159" t="str">
            <v>---</v>
          </cell>
          <cell r="G159" t="str">
            <v>---</v>
          </cell>
          <cell r="H159" t="str">
            <v>---</v>
          </cell>
          <cell r="I159" t="str">
            <v>---</v>
          </cell>
          <cell r="J159" t="str">
            <v>---</v>
          </cell>
          <cell r="K159" t="str">
            <v>---</v>
          </cell>
          <cell r="L159" t="str">
            <v>---</v>
          </cell>
          <cell r="M159" t="str">
            <v>---</v>
          </cell>
          <cell r="N159" t="str">
            <v>---</v>
          </cell>
          <cell r="O159" t="str">
            <v>---</v>
          </cell>
          <cell r="P159" t="str">
            <v>---</v>
          </cell>
          <cell r="Q159" t="str">
            <v>---</v>
          </cell>
          <cell r="R159" t="str">
            <v>---</v>
          </cell>
          <cell r="S159" t="str">
            <v>---</v>
          </cell>
          <cell r="T159" t="str">
            <v>---</v>
          </cell>
        </row>
        <row r="160">
          <cell r="B160" t="str">
            <v>MNE</v>
          </cell>
          <cell r="C160" t="str">
            <v>Montenegro</v>
          </cell>
          <cell r="D160">
            <v>8892.93</v>
          </cell>
          <cell r="E160" t="str">
            <v>---</v>
          </cell>
          <cell r="F160" t="str">
            <v>---</v>
          </cell>
          <cell r="G160" t="str">
            <v>---</v>
          </cell>
          <cell r="H160" t="str">
            <v>---</v>
          </cell>
          <cell r="I160" t="str">
            <v>---</v>
          </cell>
          <cell r="J160" t="str">
            <v>---</v>
          </cell>
          <cell r="K160" t="str">
            <v>---</v>
          </cell>
          <cell r="L160" t="str">
            <v>---</v>
          </cell>
          <cell r="M160" t="str">
            <v>---</v>
          </cell>
          <cell r="N160" t="str">
            <v>---</v>
          </cell>
          <cell r="O160" t="str">
            <v>---</v>
          </cell>
          <cell r="P160" t="str">
            <v>---</v>
          </cell>
          <cell r="Q160" t="str">
            <v>---</v>
          </cell>
          <cell r="R160" t="str">
            <v>---</v>
          </cell>
          <cell r="S160" t="str">
            <v>---</v>
          </cell>
          <cell r="T160" t="str">
            <v>---</v>
          </cell>
        </row>
        <row r="161">
          <cell r="B161" t="str">
            <v>ISR</v>
          </cell>
          <cell r="C161" t="str">
            <v>Israel</v>
          </cell>
          <cell r="D161">
            <v>853829</v>
          </cell>
          <cell r="E161" t="str">
            <v>---</v>
          </cell>
          <cell r="F161" t="str">
            <v>---</v>
          </cell>
          <cell r="G161" t="str">
            <v>---</v>
          </cell>
          <cell r="H161" t="str">
            <v>---</v>
          </cell>
          <cell r="I161" t="str">
            <v>---</v>
          </cell>
          <cell r="J161" t="str">
            <v>---</v>
          </cell>
          <cell r="K161" t="str">
            <v>---</v>
          </cell>
          <cell r="L161" t="str">
            <v>---</v>
          </cell>
          <cell r="M161" t="str">
            <v>---</v>
          </cell>
          <cell r="N161" t="str">
            <v>---</v>
          </cell>
          <cell r="O161" t="str">
            <v>---</v>
          </cell>
          <cell r="P161" t="str">
            <v>---</v>
          </cell>
          <cell r="Q161" t="str">
            <v>---</v>
          </cell>
          <cell r="R161" t="str">
            <v>---</v>
          </cell>
          <cell r="S161" t="str">
            <v>---</v>
          </cell>
          <cell r="T161" t="str">
            <v>---</v>
          </cell>
        </row>
        <row r="162">
          <cell r="B162" t="str">
            <v>LIE</v>
          </cell>
          <cell r="C162" t="str">
            <v>Liechtenstein</v>
          </cell>
          <cell r="D162">
            <v>18837.099999999999</v>
          </cell>
          <cell r="E162" t="str">
            <v>---</v>
          </cell>
          <cell r="F162" t="str">
            <v>---</v>
          </cell>
          <cell r="G162" t="str">
            <v>---</v>
          </cell>
          <cell r="H162" t="str">
            <v>---</v>
          </cell>
          <cell r="I162" t="str">
            <v>---</v>
          </cell>
          <cell r="J162" t="str">
            <v>---</v>
          </cell>
          <cell r="K162" t="str">
            <v>---</v>
          </cell>
          <cell r="L162" t="str">
            <v>---</v>
          </cell>
          <cell r="M162" t="str">
            <v>---</v>
          </cell>
          <cell r="N162" t="str">
            <v>---</v>
          </cell>
          <cell r="O162" t="str">
            <v>---</v>
          </cell>
          <cell r="P162" t="str">
            <v>---</v>
          </cell>
          <cell r="Q162" t="str">
            <v>---</v>
          </cell>
          <cell r="R162" t="str">
            <v>---</v>
          </cell>
          <cell r="S162" t="str">
            <v>---</v>
          </cell>
          <cell r="T162" t="str">
            <v>---</v>
          </cell>
        </row>
        <row r="163">
          <cell r="B163" t="str">
            <v>BMU</v>
          </cell>
          <cell r="C163" t="str">
            <v>Bermuda</v>
          </cell>
          <cell r="D163">
            <v>10451.9</v>
          </cell>
          <cell r="E163" t="str">
            <v>---</v>
          </cell>
          <cell r="F163" t="str">
            <v>---</v>
          </cell>
          <cell r="G163" t="str">
            <v>---</v>
          </cell>
          <cell r="H163" t="str">
            <v>---</v>
          </cell>
          <cell r="I163" t="str">
            <v>---</v>
          </cell>
          <cell r="J163" t="str">
            <v>---</v>
          </cell>
          <cell r="K163" t="str">
            <v>---</v>
          </cell>
          <cell r="L163" t="str">
            <v>---</v>
          </cell>
          <cell r="M163" t="str">
            <v>---</v>
          </cell>
          <cell r="N163" t="str">
            <v>---</v>
          </cell>
          <cell r="O163" t="str">
            <v>---</v>
          </cell>
          <cell r="P163" t="str">
            <v>---</v>
          </cell>
          <cell r="Q163" t="str">
            <v>---</v>
          </cell>
          <cell r="R163" t="str">
            <v>---</v>
          </cell>
          <cell r="S163" t="str">
            <v>---</v>
          </cell>
          <cell r="T163" t="str">
            <v>---</v>
          </cell>
        </row>
        <row r="164">
          <cell r="B164" t="str">
            <v>ARG</v>
          </cell>
          <cell r="C164" t="str">
            <v>Argentina</v>
          </cell>
          <cell r="D164">
            <v>1380560</v>
          </cell>
          <cell r="E164" t="str">
            <v>---</v>
          </cell>
          <cell r="F164" t="str">
            <v>---</v>
          </cell>
          <cell r="G164" t="str">
            <v>---</v>
          </cell>
          <cell r="H164" t="str">
            <v>---</v>
          </cell>
          <cell r="I164" t="str">
            <v>---</v>
          </cell>
          <cell r="J164" t="str">
            <v>---</v>
          </cell>
          <cell r="K164" t="str">
            <v>---</v>
          </cell>
          <cell r="L164" t="str">
            <v>---</v>
          </cell>
          <cell r="M164" t="str">
            <v>---</v>
          </cell>
          <cell r="N164" t="str">
            <v>---</v>
          </cell>
          <cell r="O164" t="str">
            <v>---</v>
          </cell>
          <cell r="P164" t="str">
            <v>---</v>
          </cell>
          <cell r="Q164" t="str">
            <v>---</v>
          </cell>
          <cell r="R164" t="str">
            <v>---</v>
          </cell>
          <cell r="S164" t="str">
            <v>---</v>
          </cell>
          <cell r="T164" t="str">
            <v>---</v>
          </cell>
        </row>
        <row r="165">
          <cell r="B165" t="str">
            <v>AIA</v>
          </cell>
          <cell r="C165" t="str">
            <v>Anguilla</v>
          </cell>
          <cell r="D165">
            <v>865.49599999999998</v>
          </cell>
          <cell r="E165" t="str">
            <v>---</v>
          </cell>
          <cell r="F165" t="str">
            <v>---</v>
          </cell>
          <cell r="G165" t="str">
            <v>---</v>
          </cell>
          <cell r="H165" t="str">
            <v>---</v>
          </cell>
          <cell r="I165" t="str">
            <v>---</v>
          </cell>
          <cell r="J165" t="str">
            <v>---</v>
          </cell>
          <cell r="K165" t="str">
            <v>---</v>
          </cell>
          <cell r="L165" t="str">
            <v>---</v>
          </cell>
          <cell r="M165" t="str">
            <v>---</v>
          </cell>
          <cell r="N165" t="str">
            <v>---</v>
          </cell>
          <cell r="O165" t="str">
            <v>---</v>
          </cell>
          <cell r="P165" t="str">
            <v>---</v>
          </cell>
          <cell r="Q165" t="str">
            <v>---</v>
          </cell>
          <cell r="R165" t="str">
            <v>---</v>
          </cell>
          <cell r="S165" t="str">
            <v>---</v>
          </cell>
          <cell r="T165" t="str">
            <v>---</v>
          </cell>
        </row>
        <row r="166">
          <cell r="B166" t="str">
            <v>ATG</v>
          </cell>
          <cell r="C166" t="str">
            <v>Antigua and Barbuda</v>
          </cell>
          <cell r="D166">
            <v>6257.29</v>
          </cell>
          <cell r="E166">
            <v>0.06</v>
          </cell>
          <cell r="F166">
            <v>0.01</v>
          </cell>
          <cell r="G166" t="str">
            <v>---</v>
          </cell>
          <cell r="H166" t="str">
            <v>---</v>
          </cell>
          <cell r="I166" t="str">
            <v>---</v>
          </cell>
          <cell r="J166" t="str">
            <v>---</v>
          </cell>
          <cell r="K166" t="str">
            <v>---</v>
          </cell>
          <cell r="L166" t="str">
            <v>---</v>
          </cell>
          <cell r="M166" t="str">
            <v>---</v>
          </cell>
          <cell r="N166" t="str">
            <v>---</v>
          </cell>
          <cell r="O166">
            <v>2.4700000000000002</v>
          </cell>
          <cell r="P166">
            <v>0.04</v>
          </cell>
          <cell r="Q166">
            <v>10.65</v>
          </cell>
          <cell r="R166">
            <v>0.17</v>
          </cell>
          <cell r="S166">
            <v>18.62</v>
          </cell>
          <cell r="T166">
            <v>0.3</v>
          </cell>
        </row>
        <row r="167">
          <cell r="B167" t="str">
            <v>DOM</v>
          </cell>
          <cell r="C167" t="str">
            <v>Dominican Republic</v>
          </cell>
          <cell r="D167">
            <v>202173</v>
          </cell>
          <cell r="E167" t="str">
            <v>---</v>
          </cell>
          <cell r="F167" t="str">
            <v>---</v>
          </cell>
          <cell r="G167" t="str">
            <v>---</v>
          </cell>
          <cell r="H167" t="str">
            <v>---</v>
          </cell>
          <cell r="I167" t="str">
            <v>---</v>
          </cell>
          <cell r="J167" t="str">
            <v>---</v>
          </cell>
          <cell r="K167" t="str">
            <v>---</v>
          </cell>
          <cell r="L167" t="str">
            <v>---</v>
          </cell>
          <cell r="M167" t="str">
            <v>---</v>
          </cell>
          <cell r="N167" t="str">
            <v>---</v>
          </cell>
          <cell r="O167" t="str">
            <v>---</v>
          </cell>
          <cell r="P167" t="str">
            <v>---</v>
          </cell>
          <cell r="Q167" t="str">
            <v>---</v>
          </cell>
          <cell r="R167" t="str">
            <v>---</v>
          </cell>
          <cell r="S167" t="str">
            <v>---</v>
          </cell>
          <cell r="T167" t="str">
            <v>---</v>
          </cell>
        </row>
        <row r="168">
          <cell r="B168" t="str">
            <v>GRD</v>
          </cell>
          <cell r="C168" t="str">
            <v>Grenada</v>
          </cell>
          <cell r="D168">
            <v>4536.1899999999996</v>
          </cell>
          <cell r="E168" t="str">
            <v>---</v>
          </cell>
          <cell r="F168" t="str">
            <v>---</v>
          </cell>
          <cell r="G168" t="str">
            <v>---</v>
          </cell>
          <cell r="H168" t="str">
            <v>---</v>
          </cell>
          <cell r="I168" t="str">
            <v>---</v>
          </cell>
          <cell r="J168" t="str">
            <v>---</v>
          </cell>
          <cell r="K168" t="str">
            <v>---</v>
          </cell>
          <cell r="L168" t="str">
            <v>---</v>
          </cell>
          <cell r="M168" t="str">
            <v>---</v>
          </cell>
          <cell r="N168" t="str">
            <v>---</v>
          </cell>
          <cell r="O168" t="str">
            <v>---</v>
          </cell>
          <cell r="P168" t="str">
            <v>---</v>
          </cell>
          <cell r="Q168" t="str">
            <v>---</v>
          </cell>
          <cell r="R168" t="str">
            <v>---</v>
          </cell>
          <cell r="S168" t="str">
            <v>---</v>
          </cell>
          <cell r="T168" t="str">
            <v>---</v>
          </cell>
        </row>
        <row r="169">
          <cell r="B169" t="str">
            <v>HND</v>
          </cell>
          <cell r="C169" t="str">
            <v>Honduras</v>
          </cell>
          <cell r="D169">
            <v>77974.8</v>
          </cell>
          <cell r="E169" t="str">
            <v>---</v>
          </cell>
          <cell r="F169" t="str">
            <v>---</v>
          </cell>
          <cell r="G169" t="str">
            <v>---</v>
          </cell>
          <cell r="H169" t="str">
            <v>---</v>
          </cell>
          <cell r="I169" t="str">
            <v>---</v>
          </cell>
          <cell r="J169" t="str">
            <v>---</v>
          </cell>
          <cell r="K169" t="str">
            <v>---</v>
          </cell>
          <cell r="L169" t="str">
            <v>---</v>
          </cell>
          <cell r="M169" t="str">
            <v>---</v>
          </cell>
          <cell r="N169" t="str">
            <v>---</v>
          </cell>
          <cell r="O169" t="str">
            <v>---</v>
          </cell>
          <cell r="P169" t="str">
            <v>---</v>
          </cell>
          <cell r="Q169" t="str">
            <v>---</v>
          </cell>
          <cell r="R169" t="str">
            <v>---</v>
          </cell>
          <cell r="S169" t="str">
            <v>---</v>
          </cell>
          <cell r="T169" t="str">
            <v>---</v>
          </cell>
        </row>
        <row r="170">
          <cell r="B170" t="str">
            <v>CHL</v>
          </cell>
          <cell r="C170" t="str">
            <v>Chile</v>
          </cell>
          <cell r="D170">
            <v>784154</v>
          </cell>
          <cell r="E170">
            <v>11.81</v>
          </cell>
          <cell r="F170">
            <v>0.02</v>
          </cell>
          <cell r="G170">
            <v>2.5499999999999998</v>
          </cell>
          <cell r="H170">
            <v>0</v>
          </cell>
          <cell r="I170">
            <v>24.3</v>
          </cell>
          <cell r="J170">
            <v>0</v>
          </cell>
          <cell r="K170">
            <v>65.069999999999993</v>
          </cell>
          <cell r="L170">
            <v>0.01</v>
          </cell>
          <cell r="M170">
            <v>205.04</v>
          </cell>
          <cell r="N170">
            <v>0.03</v>
          </cell>
          <cell r="O170">
            <v>662.93</v>
          </cell>
          <cell r="P170">
            <v>0.08</v>
          </cell>
          <cell r="Q170">
            <v>2252.88</v>
          </cell>
          <cell r="R170">
            <v>0.28999999999999998</v>
          </cell>
          <cell r="S170">
            <v>3959.78</v>
          </cell>
          <cell r="T170">
            <v>0.5</v>
          </cell>
        </row>
        <row r="171">
          <cell r="B171" t="str">
            <v>COL</v>
          </cell>
          <cell r="C171" t="str">
            <v>Colombia</v>
          </cell>
          <cell r="D171">
            <v>944577</v>
          </cell>
          <cell r="E171">
            <v>13.2</v>
          </cell>
          <cell r="F171">
            <v>0.01</v>
          </cell>
          <cell r="G171" t="str">
            <v>---</v>
          </cell>
          <cell r="H171" t="str">
            <v>---</v>
          </cell>
          <cell r="I171">
            <v>6.98</v>
          </cell>
          <cell r="J171">
            <v>0</v>
          </cell>
          <cell r="K171">
            <v>63.84</v>
          </cell>
          <cell r="L171">
            <v>0.01</v>
          </cell>
          <cell r="M171">
            <v>382.75</v>
          </cell>
          <cell r="N171">
            <v>0.04</v>
          </cell>
          <cell r="O171">
            <v>1049.3800000000001</v>
          </cell>
          <cell r="P171">
            <v>0.11</v>
          </cell>
          <cell r="Q171">
            <v>3406.44</v>
          </cell>
          <cell r="R171">
            <v>0.36</v>
          </cell>
          <cell r="S171">
            <v>6257.01</v>
          </cell>
          <cell r="T171">
            <v>0.66</v>
          </cell>
        </row>
        <row r="172">
          <cell r="B172" t="str">
            <v>CRI</v>
          </cell>
          <cell r="C172" t="str">
            <v>Costa Rica</v>
          </cell>
          <cell r="D172">
            <v>140412</v>
          </cell>
          <cell r="E172">
            <v>0.47</v>
          </cell>
          <cell r="F172">
            <v>0</v>
          </cell>
          <cell r="G172" t="str">
            <v>---</v>
          </cell>
          <cell r="H172" t="str">
            <v>---</v>
          </cell>
          <cell r="I172">
            <v>0.25</v>
          </cell>
          <cell r="J172">
            <v>0</v>
          </cell>
          <cell r="K172">
            <v>1.58</v>
          </cell>
          <cell r="L172">
            <v>0</v>
          </cell>
          <cell r="M172">
            <v>13.31</v>
          </cell>
          <cell r="N172">
            <v>0.01</v>
          </cell>
          <cell r="O172">
            <v>52.75</v>
          </cell>
          <cell r="P172">
            <v>0.04</v>
          </cell>
          <cell r="Q172">
            <v>119.91</v>
          </cell>
          <cell r="R172">
            <v>0.09</v>
          </cell>
          <cell r="S172">
            <v>163.98</v>
          </cell>
          <cell r="T172">
            <v>0.12</v>
          </cell>
        </row>
        <row r="173">
          <cell r="B173" t="str">
            <v>CUB</v>
          </cell>
          <cell r="C173" t="str">
            <v>Cuba</v>
          </cell>
          <cell r="D173">
            <v>174919</v>
          </cell>
          <cell r="E173" t="str">
            <v>---</v>
          </cell>
          <cell r="F173" t="str">
            <v>---</v>
          </cell>
          <cell r="G173" t="str">
            <v>---</v>
          </cell>
          <cell r="H173" t="str">
            <v>---</v>
          </cell>
          <cell r="I173" t="str">
            <v>---</v>
          </cell>
          <cell r="J173" t="str">
            <v>---</v>
          </cell>
          <cell r="K173" t="str">
            <v>---</v>
          </cell>
          <cell r="L173" t="str">
            <v>---</v>
          </cell>
          <cell r="M173" t="str">
            <v>---</v>
          </cell>
          <cell r="N173" t="str">
            <v>---</v>
          </cell>
          <cell r="O173" t="str">
            <v>---</v>
          </cell>
          <cell r="P173" t="str">
            <v>---</v>
          </cell>
          <cell r="Q173" t="str">
            <v>---</v>
          </cell>
          <cell r="R173" t="str">
            <v>---</v>
          </cell>
          <cell r="S173" t="str">
            <v>---</v>
          </cell>
          <cell r="T173" t="str">
            <v>---</v>
          </cell>
        </row>
        <row r="174">
          <cell r="B174" t="str">
            <v>CYM</v>
          </cell>
          <cell r="C174" t="str">
            <v>Cayman Islands</v>
          </cell>
          <cell r="D174">
            <v>8554.0300000000007</v>
          </cell>
          <cell r="E174" t="str">
            <v>---</v>
          </cell>
          <cell r="F174" t="str">
            <v>---</v>
          </cell>
          <cell r="G174" t="str">
            <v>---</v>
          </cell>
          <cell r="H174" t="str">
            <v>---</v>
          </cell>
          <cell r="I174" t="str">
            <v>---</v>
          </cell>
          <cell r="J174" t="str">
            <v>---</v>
          </cell>
          <cell r="K174" t="str">
            <v>---</v>
          </cell>
          <cell r="L174" t="str">
            <v>---</v>
          </cell>
          <cell r="M174" t="str">
            <v>---</v>
          </cell>
          <cell r="N174" t="str">
            <v>---</v>
          </cell>
          <cell r="O174" t="str">
            <v>---</v>
          </cell>
          <cell r="P174" t="str">
            <v>---</v>
          </cell>
          <cell r="Q174" t="str">
            <v>---</v>
          </cell>
          <cell r="R174" t="str">
            <v>---</v>
          </cell>
          <cell r="S174" t="str">
            <v>---</v>
          </cell>
          <cell r="T174" t="str">
            <v>---</v>
          </cell>
        </row>
        <row r="175">
          <cell r="B175" t="str">
            <v>BLZ</v>
          </cell>
          <cell r="C175" t="str">
            <v>Belize</v>
          </cell>
          <cell r="D175">
            <v>5994.43</v>
          </cell>
          <cell r="E175" t="str">
            <v>---</v>
          </cell>
          <cell r="F175" t="str">
            <v>---</v>
          </cell>
          <cell r="G175" t="str">
            <v>---</v>
          </cell>
          <cell r="H175" t="str">
            <v>---</v>
          </cell>
          <cell r="I175" t="str">
            <v>---</v>
          </cell>
          <cell r="J175" t="str">
            <v>---</v>
          </cell>
          <cell r="K175" t="str">
            <v>---</v>
          </cell>
          <cell r="L175" t="str">
            <v>---</v>
          </cell>
          <cell r="M175" t="str">
            <v>---</v>
          </cell>
          <cell r="N175" t="str">
            <v>---</v>
          </cell>
          <cell r="O175" t="str">
            <v>---</v>
          </cell>
          <cell r="P175" t="str">
            <v>---</v>
          </cell>
          <cell r="Q175" t="str">
            <v>---</v>
          </cell>
          <cell r="R175" t="str">
            <v>---</v>
          </cell>
          <cell r="S175" t="str">
            <v>---</v>
          </cell>
          <cell r="T175" t="str">
            <v>---</v>
          </cell>
        </row>
        <row r="176">
          <cell r="B176" t="str">
            <v>DMA</v>
          </cell>
          <cell r="C176" t="str">
            <v>Dominica</v>
          </cell>
          <cell r="D176">
            <v>2027.94</v>
          </cell>
          <cell r="E176" t="str">
            <v>---</v>
          </cell>
          <cell r="F176" t="str">
            <v>---</v>
          </cell>
          <cell r="G176" t="str">
            <v>---</v>
          </cell>
          <cell r="H176" t="str">
            <v>---</v>
          </cell>
          <cell r="I176" t="str">
            <v>---</v>
          </cell>
          <cell r="J176" t="str">
            <v>---</v>
          </cell>
          <cell r="K176" t="str">
            <v>---</v>
          </cell>
          <cell r="L176" t="str">
            <v>---</v>
          </cell>
          <cell r="M176" t="str">
            <v>---</v>
          </cell>
          <cell r="N176" t="str">
            <v>---</v>
          </cell>
          <cell r="O176" t="str">
            <v>---</v>
          </cell>
          <cell r="P176" t="str">
            <v>---</v>
          </cell>
          <cell r="Q176" t="str">
            <v>---</v>
          </cell>
          <cell r="R176" t="str">
            <v>---</v>
          </cell>
          <cell r="S176" t="str">
            <v>---</v>
          </cell>
          <cell r="T176" t="str">
            <v>---</v>
          </cell>
        </row>
        <row r="177">
          <cell r="B177" t="str">
            <v>FLK</v>
          </cell>
          <cell r="C177" t="str">
            <v>Falkland Islands</v>
          </cell>
          <cell r="D177">
            <v>44.9375</v>
          </cell>
          <cell r="E177" t="str">
            <v>---</v>
          </cell>
          <cell r="F177" t="str">
            <v>---</v>
          </cell>
          <cell r="G177" t="str">
            <v>---</v>
          </cell>
          <cell r="H177" t="str">
            <v>---</v>
          </cell>
          <cell r="I177" t="str">
            <v>---</v>
          </cell>
          <cell r="J177" t="str">
            <v>---</v>
          </cell>
          <cell r="K177" t="str">
            <v>---</v>
          </cell>
          <cell r="L177" t="str">
            <v>---</v>
          </cell>
          <cell r="M177" t="str">
            <v>---</v>
          </cell>
          <cell r="N177" t="str">
            <v>---</v>
          </cell>
          <cell r="O177" t="str">
            <v>---</v>
          </cell>
          <cell r="P177" t="str">
            <v>---</v>
          </cell>
          <cell r="Q177" t="str">
            <v>---</v>
          </cell>
          <cell r="R177" t="str">
            <v>---</v>
          </cell>
          <cell r="S177" t="str">
            <v>---</v>
          </cell>
          <cell r="T177" t="str">
            <v>---</v>
          </cell>
        </row>
        <row r="178">
          <cell r="B178" t="str">
            <v>KNA</v>
          </cell>
          <cell r="C178" t="str">
            <v>St Kitts and Nevis</v>
          </cell>
          <cell r="D178">
            <v>4112.0600000000004</v>
          </cell>
          <cell r="E178" t="str">
            <v>---</v>
          </cell>
          <cell r="F178" t="str">
            <v>---</v>
          </cell>
          <cell r="G178" t="str">
            <v>---</v>
          </cell>
          <cell r="H178" t="str">
            <v>---</v>
          </cell>
          <cell r="I178" t="str">
            <v>---</v>
          </cell>
          <cell r="J178" t="str">
            <v>---</v>
          </cell>
          <cell r="K178" t="str">
            <v>---</v>
          </cell>
          <cell r="L178" t="str">
            <v>---</v>
          </cell>
          <cell r="M178" t="str">
            <v>---</v>
          </cell>
          <cell r="N178" t="str">
            <v>---</v>
          </cell>
          <cell r="O178" t="str">
            <v>---</v>
          </cell>
          <cell r="P178" t="str">
            <v>---</v>
          </cell>
          <cell r="Q178" t="str">
            <v>---</v>
          </cell>
          <cell r="R178" t="str">
            <v>---</v>
          </cell>
          <cell r="S178" t="str">
            <v>---</v>
          </cell>
          <cell r="T178" t="str">
            <v>---</v>
          </cell>
        </row>
        <row r="179">
          <cell r="B179" t="str">
            <v>ABW</v>
          </cell>
          <cell r="C179" t="str">
            <v>Aruba</v>
          </cell>
          <cell r="D179">
            <v>8909.3799999999992</v>
          </cell>
          <cell r="E179" t="str">
            <v>---</v>
          </cell>
          <cell r="F179" t="str">
            <v>---</v>
          </cell>
          <cell r="G179" t="str">
            <v>---</v>
          </cell>
          <cell r="H179" t="str">
            <v>---</v>
          </cell>
          <cell r="I179" t="str">
            <v>---</v>
          </cell>
          <cell r="J179" t="str">
            <v>---</v>
          </cell>
          <cell r="K179" t="str">
            <v>---</v>
          </cell>
          <cell r="L179" t="str">
            <v>---</v>
          </cell>
          <cell r="M179" t="str">
            <v>---</v>
          </cell>
          <cell r="N179" t="str">
            <v>---</v>
          </cell>
          <cell r="O179" t="str">
            <v>---</v>
          </cell>
          <cell r="P179" t="str">
            <v>---</v>
          </cell>
          <cell r="Q179" t="str">
            <v>---</v>
          </cell>
          <cell r="R179" t="str">
            <v>---</v>
          </cell>
          <cell r="S179" t="str">
            <v>---</v>
          </cell>
          <cell r="T179" t="str">
            <v>---</v>
          </cell>
        </row>
        <row r="180">
          <cell r="B180" t="str">
            <v>BRB</v>
          </cell>
          <cell r="C180" t="str">
            <v>Barbados</v>
          </cell>
          <cell r="D180">
            <v>14036.5</v>
          </cell>
          <cell r="E180" t="str">
            <v>---</v>
          </cell>
          <cell r="F180" t="str">
            <v>---</v>
          </cell>
          <cell r="G180" t="str">
            <v>---</v>
          </cell>
          <cell r="H180" t="str">
            <v>---</v>
          </cell>
          <cell r="I180" t="str">
            <v>---</v>
          </cell>
          <cell r="J180" t="str">
            <v>---</v>
          </cell>
          <cell r="K180" t="str">
            <v>---</v>
          </cell>
          <cell r="L180" t="str">
            <v>---</v>
          </cell>
          <cell r="M180" t="str">
            <v>---</v>
          </cell>
          <cell r="N180" t="str">
            <v>---</v>
          </cell>
          <cell r="O180" t="str">
            <v>---</v>
          </cell>
          <cell r="P180" t="str">
            <v>---</v>
          </cell>
          <cell r="Q180" t="str">
            <v>---</v>
          </cell>
          <cell r="R180" t="str">
            <v>---</v>
          </cell>
          <cell r="S180" t="str">
            <v>---</v>
          </cell>
          <cell r="T180" t="str">
            <v>---</v>
          </cell>
        </row>
        <row r="181">
          <cell r="B181" t="str">
            <v>ECU</v>
          </cell>
          <cell r="C181" t="str">
            <v>Ecuador</v>
          </cell>
          <cell r="D181">
            <v>282705</v>
          </cell>
          <cell r="E181">
            <v>2.2400000000000002</v>
          </cell>
          <cell r="F181">
            <v>0.01</v>
          </cell>
          <cell r="G181" t="str">
            <v>---</v>
          </cell>
          <cell r="H181" t="str">
            <v>---</v>
          </cell>
          <cell r="I181">
            <v>0.37</v>
          </cell>
          <cell r="J181">
            <v>0</v>
          </cell>
          <cell r="K181">
            <v>4.42</v>
          </cell>
          <cell r="L181">
            <v>0</v>
          </cell>
          <cell r="M181">
            <v>39.9</v>
          </cell>
          <cell r="N181">
            <v>0.01</v>
          </cell>
          <cell r="O181">
            <v>170.44</v>
          </cell>
          <cell r="P181">
            <v>0.06</v>
          </cell>
          <cell r="Q181">
            <v>463.69</v>
          </cell>
          <cell r="R181">
            <v>0.16</v>
          </cell>
          <cell r="S181">
            <v>816.72</v>
          </cell>
          <cell r="T181">
            <v>0.28999999999999998</v>
          </cell>
        </row>
        <row r="182">
          <cell r="B182" t="str">
            <v>BOL</v>
          </cell>
          <cell r="C182" t="str">
            <v>Bolivia</v>
          </cell>
          <cell r="D182">
            <v>60590</v>
          </cell>
          <cell r="E182" t="str">
            <v>---</v>
          </cell>
          <cell r="F182" t="str">
            <v>---</v>
          </cell>
          <cell r="G182" t="str">
            <v>---</v>
          </cell>
          <cell r="H182" t="str">
            <v>---</v>
          </cell>
          <cell r="I182" t="str">
            <v>---</v>
          </cell>
          <cell r="J182" t="str">
            <v>---</v>
          </cell>
          <cell r="K182" t="str">
            <v>---</v>
          </cell>
          <cell r="L182" t="str">
            <v>---</v>
          </cell>
          <cell r="M182" t="str">
            <v>---</v>
          </cell>
          <cell r="N182" t="str">
            <v>---</v>
          </cell>
          <cell r="O182" t="str">
            <v>---</v>
          </cell>
          <cell r="P182" t="str">
            <v>---</v>
          </cell>
          <cell r="Q182" t="str">
            <v>---</v>
          </cell>
          <cell r="R182" t="str">
            <v>---</v>
          </cell>
          <cell r="S182" t="str">
            <v>---</v>
          </cell>
          <cell r="T182" t="str">
            <v>---</v>
          </cell>
        </row>
        <row r="183">
          <cell r="B183" t="str">
            <v>GUF</v>
          </cell>
          <cell r="C183" t="str">
            <v>French Guiana</v>
          </cell>
          <cell r="D183">
            <v>16800.400000000001</v>
          </cell>
          <cell r="E183" t="str">
            <v>---</v>
          </cell>
          <cell r="F183" t="str">
            <v>---</v>
          </cell>
          <cell r="G183" t="str">
            <v>---</v>
          </cell>
          <cell r="H183" t="str">
            <v>---</v>
          </cell>
          <cell r="I183" t="str">
            <v>---</v>
          </cell>
          <cell r="J183" t="str">
            <v>---</v>
          </cell>
          <cell r="K183" t="str">
            <v>---</v>
          </cell>
          <cell r="L183" t="str">
            <v>---</v>
          </cell>
          <cell r="M183" t="str">
            <v>---</v>
          </cell>
          <cell r="N183" t="str">
            <v>---</v>
          </cell>
          <cell r="O183" t="str">
            <v>---</v>
          </cell>
          <cell r="P183" t="str">
            <v>---</v>
          </cell>
          <cell r="Q183" t="str">
            <v>---</v>
          </cell>
          <cell r="R183" t="str">
            <v>---</v>
          </cell>
          <cell r="S183" t="str">
            <v>---</v>
          </cell>
          <cell r="T183" t="str">
            <v>---</v>
          </cell>
        </row>
        <row r="184">
          <cell r="B184" t="str">
            <v>BHS</v>
          </cell>
          <cell r="C184" t="str">
            <v>The Bahamas</v>
          </cell>
          <cell r="D184">
            <v>45743.7</v>
          </cell>
          <cell r="E184" t="str">
            <v>---</v>
          </cell>
          <cell r="F184" t="str">
            <v>---</v>
          </cell>
          <cell r="G184" t="str">
            <v>---</v>
          </cell>
          <cell r="H184" t="str">
            <v>---</v>
          </cell>
          <cell r="I184" t="str">
            <v>---</v>
          </cell>
          <cell r="J184" t="str">
            <v>---</v>
          </cell>
          <cell r="K184" t="str">
            <v>---</v>
          </cell>
          <cell r="L184" t="str">
            <v>---</v>
          </cell>
          <cell r="M184" t="str">
            <v>---</v>
          </cell>
          <cell r="N184" t="str">
            <v>---</v>
          </cell>
          <cell r="O184" t="str">
            <v>---</v>
          </cell>
          <cell r="P184" t="str">
            <v>---</v>
          </cell>
          <cell r="Q184" t="str">
            <v>---</v>
          </cell>
          <cell r="R184" t="str">
            <v>---</v>
          </cell>
          <cell r="S184" t="str">
            <v>---</v>
          </cell>
          <cell r="T184" t="str">
            <v>---</v>
          </cell>
        </row>
        <row r="185">
          <cell r="B185" t="str">
            <v>HTI</v>
          </cell>
          <cell r="C185" t="str">
            <v>Haiti</v>
          </cell>
          <cell r="D185">
            <v>28268.6</v>
          </cell>
          <cell r="E185" t="str">
            <v>---</v>
          </cell>
          <cell r="F185" t="str">
            <v>---</v>
          </cell>
          <cell r="G185" t="str">
            <v>---</v>
          </cell>
          <cell r="H185" t="str">
            <v>---</v>
          </cell>
          <cell r="I185" t="str">
            <v>---</v>
          </cell>
          <cell r="J185" t="str">
            <v>---</v>
          </cell>
          <cell r="K185" t="str">
            <v>---</v>
          </cell>
          <cell r="L185" t="str">
            <v>---</v>
          </cell>
          <cell r="M185" t="str">
            <v>---</v>
          </cell>
          <cell r="N185" t="str">
            <v>---</v>
          </cell>
          <cell r="O185" t="str">
            <v>---</v>
          </cell>
          <cell r="P185" t="str">
            <v>---</v>
          </cell>
          <cell r="Q185" t="str">
            <v>---</v>
          </cell>
          <cell r="R185" t="str">
            <v>---</v>
          </cell>
          <cell r="S185" t="str">
            <v>---</v>
          </cell>
          <cell r="T185" t="str">
            <v>---</v>
          </cell>
        </row>
        <row r="186">
          <cell r="B186" t="str">
            <v>JAM</v>
          </cell>
          <cell r="C186" t="str">
            <v>Jamaica</v>
          </cell>
          <cell r="D186">
            <v>70711.399999999994</v>
          </cell>
          <cell r="E186" t="str">
            <v>---</v>
          </cell>
          <cell r="F186" t="str">
            <v>---</v>
          </cell>
          <cell r="G186" t="str">
            <v>---</v>
          </cell>
          <cell r="H186" t="str">
            <v>---</v>
          </cell>
          <cell r="I186" t="str">
            <v>---</v>
          </cell>
          <cell r="J186" t="str">
            <v>---</v>
          </cell>
          <cell r="K186" t="str">
            <v>---</v>
          </cell>
          <cell r="L186" t="str">
            <v>---</v>
          </cell>
          <cell r="M186" t="str">
            <v>---</v>
          </cell>
          <cell r="N186" t="str">
            <v>---</v>
          </cell>
          <cell r="O186" t="str">
            <v>---</v>
          </cell>
          <cell r="P186" t="str">
            <v>---</v>
          </cell>
          <cell r="Q186" t="str">
            <v>---</v>
          </cell>
          <cell r="R186" t="str">
            <v>---</v>
          </cell>
          <cell r="S186" t="str">
            <v>---</v>
          </cell>
          <cell r="T186" t="str">
            <v>---</v>
          </cell>
        </row>
        <row r="187">
          <cell r="B187" t="str">
            <v>PAN</v>
          </cell>
          <cell r="C187" t="str">
            <v>Panama</v>
          </cell>
          <cell r="D187">
            <v>124687</v>
          </cell>
          <cell r="E187">
            <v>0.74</v>
          </cell>
          <cell r="F187">
            <v>0.01</v>
          </cell>
          <cell r="G187" t="str">
            <v>---</v>
          </cell>
          <cell r="H187" t="str">
            <v>---</v>
          </cell>
          <cell r="I187" t="str">
            <v>---</v>
          </cell>
          <cell r="J187" t="str">
            <v>---</v>
          </cell>
          <cell r="K187">
            <v>0.51</v>
          </cell>
          <cell r="L187">
            <v>0</v>
          </cell>
          <cell r="M187">
            <v>9.66</v>
          </cell>
          <cell r="N187">
            <v>0.01</v>
          </cell>
          <cell r="O187">
            <v>48.23</v>
          </cell>
          <cell r="P187">
            <v>0.04</v>
          </cell>
          <cell r="Q187">
            <v>166.67</v>
          </cell>
          <cell r="R187">
            <v>0.13</v>
          </cell>
          <cell r="S187">
            <v>271.5</v>
          </cell>
          <cell r="T187">
            <v>0.22</v>
          </cell>
        </row>
        <row r="188">
          <cell r="B188" t="str">
            <v>PER</v>
          </cell>
          <cell r="C188" t="str">
            <v>Peru</v>
          </cell>
          <cell r="D188">
            <v>692345</v>
          </cell>
          <cell r="E188">
            <v>6.92</v>
          </cell>
          <cell r="F188">
            <v>0.01</v>
          </cell>
          <cell r="G188" t="str">
            <v>---</v>
          </cell>
          <cell r="H188" t="str">
            <v>---</v>
          </cell>
          <cell r="I188" t="str">
            <v>---</v>
          </cell>
          <cell r="J188" t="str">
            <v>---</v>
          </cell>
          <cell r="K188">
            <v>10.78</v>
          </cell>
          <cell r="L188">
            <v>0</v>
          </cell>
          <cell r="M188">
            <v>113.54</v>
          </cell>
          <cell r="N188">
            <v>0.02</v>
          </cell>
          <cell r="O188">
            <v>336.5</v>
          </cell>
          <cell r="P188">
            <v>0.05</v>
          </cell>
          <cell r="Q188">
            <v>1011.47</v>
          </cell>
          <cell r="R188">
            <v>0.15</v>
          </cell>
          <cell r="S188">
            <v>1954.78</v>
          </cell>
          <cell r="T188">
            <v>0.28000000000000003</v>
          </cell>
        </row>
        <row r="189">
          <cell r="B189" t="str">
            <v>PRY</v>
          </cell>
          <cell r="C189" t="str">
            <v>Paraguay</v>
          </cell>
          <cell r="D189">
            <v>92568.6</v>
          </cell>
          <cell r="E189" t="str">
            <v>---</v>
          </cell>
          <cell r="F189" t="str">
            <v>---</v>
          </cell>
          <cell r="G189" t="str">
            <v>---</v>
          </cell>
          <cell r="H189" t="str">
            <v>---</v>
          </cell>
          <cell r="I189" t="str">
            <v>---</v>
          </cell>
          <cell r="J189" t="str">
            <v>---</v>
          </cell>
          <cell r="K189" t="str">
            <v>---</v>
          </cell>
          <cell r="L189" t="str">
            <v>---</v>
          </cell>
          <cell r="M189" t="str">
            <v>---</v>
          </cell>
          <cell r="N189" t="str">
            <v>---</v>
          </cell>
          <cell r="O189" t="str">
            <v>---</v>
          </cell>
          <cell r="P189" t="str">
            <v>---</v>
          </cell>
          <cell r="Q189" t="str">
            <v>---</v>
          </cell>
          <cell r="R189" t="str">
            <v>---</v>
          </cell>
          <cell r="S189" t="str">
            <v>---</v>
          </cell>
          <cell r="T189" t="str">
            <v>---</v>
          </cell>
        </row>
        <row r="190">
          <cell r="B190" t="str">
            <v>BRA</v>
          </cell>
          <cell r="C190" t="str">
            <v>Brazil</v>
          </cell>
          <cell r="D190">
            <v>6817410</v>
          </cell>
          <cell r="E190" t="str">
            <v>---</v>
          </cell>
          <cell r="F190" t="str">
            <v>---</v>
          </cell>
          <cell r="G190" t="str">
            <v>---</v>
          </cell>
          <cell r="H190" t="str">
            <v>---</v>
          </cell>
          <cell r="I190" t="str">
            <v>---</v>
          </cell>
          <cell r="J190" t="str">
            <v>---</v>
          </cell>
          <cell r="K190" t="str">
            <v>---</v>
          </cell>
          <cell r="L190" t="str">
            <v>---</v>
          </cell>
          <cell r="M190" t="str">
            <v>---</v>
          </cell>
          <cell r="N190" t="str">
            <v>---</v>
          </cell>
          <cell r="O190" t="str">
            <v>---</v>
          </cell>
          <cell r="P190" t="str">
            <v>---</v>
          </cell>
          <cell r="Q190" t="str">
            <v>---</v>
          </cell>
          <cell r="R190" t="str">
            <v>---</v>
          </cell>
          <cell r="S190" t="str">
            <v>---</v>
          </cell>
          <cell r="T190" t="str">
            <v>---</v>
          </cell>
        </row>
        <row r="191">
          <cell r="B191" t="str">
            <v>GLP</v>
          </cell>
          <cell r="C191" t="str">
            <v>Guadeloupe</v>
          </cell>
          <cell r="D191">
            <v>41119.1</v>
          </cell>
          <cell r="E191">
            <v>0.28000000000000003</v>
          </cell>
          <cell r="F191">
            <v>0.01</v>
          </cell>
          <cell r="G191" t="str">
            <v>---</v>
          </cell>
          <cell r="H191" t="str">
            <v>---</v>
          </cell>
          <cell r="I191" t="str">
            <v>---</v>
          </cell>
          <cell r="J191" t="str">
            <v>---</v>
          </cell>
          <cell r="K191" t="str">
            <v>---</v>
          </cell>
          <cell r="L191" t="str">
            <v>---</v>
          </cell>
          <cell r="M191">
            <v>0.91</v>
          </cell>
          <cell r="N191">
            <v>0</v>
          </cell>
          <cell r="O191">
            <v>19.350000000000001</v>
          </cell>
          <cell r="P191">
            <v>0.05</v>
          </cell>
          <cell r="Q191">
            <v>55.2</v>
          </cell>
          <cell r="R191">
            <v>0.13</v>
          </cell>
          <cell r="S191">
            <v>78.69</v>
          </cell>
          <cell r="T191">
            <v>0.19</v>
          </cell>
        </row>
        <row r="192">
          <cell r="B192" t="str">
            <v>GTM</v>
          </cell>
          <cell r="C192" t="str">
            <v>Guatemala</v>
          </cell>
          <cell r="D192">
            <v>172912</v>
          </cell>
          <cell r="E192" t="str">
            <v>---</v>
          </cell>
          <cell r="F192" t="str">
            <v>---</v>
          </cell>
          <cell r="G192" t="str">
            <v>---</v>
          </cell>
          <cell r="H192" t="str">
            <v>---</v>
          </cell>
          <cell r="I192" t="str">
            <v>---</v>
          </cell>
          <cell r="J192" t="str">
            <v>---</v>
          </cell>
          <cell r="K192" t="str">
            <v>---</v>
          </cell>
          <cell r="L192" t="str">
            <v>---</v>
          </cell>
          <cell r="M192" t="str">
            <v>---</v>
          </cell>
          <cell r="N192" t="str">
            <v>---</v>
          </cell>
          <cell r="O192" t="str">
            <v>---</v>
          </cell>
          <cell r="P192" t="str">
            <v>---</v>
          </cell>
          <cell r="Q192" t="str">
            <v>---</v>
          </cell>
          <cell r="R192" t="str">
            <v>---</v>
          </cell>
          <cell r="S192" t="str">
            <v>---</v>
          </cell>
          <cell r="T192" t="str">
            <v>---</v>
          </cell>
        </row>
        <row r="193">
          <cell r="B193" t="str">
            <v>GUY</v>
          </cell>
          <cell r="C193" t="str">
            <v>Guyana</v>
          </cell>
          <cell r="D193">
            <v>8076.05</v>
          </cell>
          <cell r="E193" t="str">
            <v>---</v>
          </cell>
          <cell r="F193" t="str">
            <v>---</v>
          </cell>
          <cell r="G193" t="str">
            <v>---</v>
          </cell>
          <cell r="H193" t="str">
            <v>---</v>
          </cell>
          <cell r="I193" t="str">
            <v>---</v>
          </cell>
          <cell r="J193" t="str">
            <v>---</v>
          </cell>
          <cell r="K193" t="str">
            <v>---</v>
          </cell>
          <cell r="L193" t="str">
            <v>---</v>
          </cell>
          <cell r="M193" t="str">
            <v>---</v>
          </cell>
          <cell r="N193" t="str">
            <v>---</v>
          </cell>
          <cell r="O193" t="str">
            <v>---</v>
          </cell>
          <cell r="P193" t="str">
            <v>---</v>
          </cell>
          <cell r="Q193" t="str">
            <v>---</v>
          </cell>
          <cell r="R193" t="str">
            <v>---</v>
          </cell>
          <cell r="S193" t="str">
            <v>---</v>
          </cell>
          <cell r="T193" t="str">
            <v>---</v>
          </cell>
        </row>
        <row r="194">
          <cell r="B194" t="str">
            <v>LCA</v>
          </cell>
          <cell r="C194" t="str">
            <v>St Lucia</v>
          </cell>
          <cell r="D194">
            <v>3361.85</v>
          </cell>
          <cell r="E194" t="str">
            <v>---</v>
          </cell>
          <cell r="F194" t="str">
            <v>---</v>
          </cell>
          <cell r="G194" t="str">
            <v>---</v>
          </cell>
          <cell r="H194" t="str">
            <v>---</v>
          </cell>
          <cell r="I194" t="str">
            <v>---</v>
          </cell>
          <cell r="J194" t="str">
            <v>---</v>
          </cell>
          <cell r="K194" t="str">
            <v>---</v>
          </cell>
          <cell r="L194" t="str">
            <v>---</v>
          </cell>
          <cell r="M194" t="str">
            <v>---</v>
          </cell>
          <cell r="N194" t="str">
            <v>---</v>
          </cell>
          <cell r="O194" t="str">
            <v>---</v>
          </cell>
          <cell r="P194" t="str">
            <v>---</v>
          </cell>
          <cell r="Q194" t="str">
            <v>---</v>
          </cell>
          <cell r="R194" t="str">
            <v>---</v>
          </cell>
          <cell r="S194" t="str">
            <v>---</v>
          </cell>
          <cell r="T194" t="str">
            <v>---</v>
          </cell>
        </row>
        <row r="195">
          <cell r="B195" t="str">
            <v>MEX</v>
          </cell>
          <cell r="C195" t="str">
            <v>Mexico</v>
          </cell>
          <cell r="D195">
            <v>4513850</v>
          </cell>
          <cell r="E195" t="str">
            <v>---</v>
          </cell>
          <cell r="F195" t="str">
            <v>---</v>
          </cell>
          <cell r="G195" t="str">
            <v>---</v>
          </cell>
          <cell r="H195" t="str">
            <v>---</v>
          </cell>
          <cell r="I195" t="str">
            <v>---</v>
          </cell>
          <cell r="J195" t="str">
            <v>---</v>
          </cell>
          <cell r="K195" t="str">
            <v>---</v>
          </cell>
          <cell r="L195" t="str">
            <v>---</v>
          </cell>
          <cell r="M195" t="str">
            <v>---</v>
          </cell>
          <cell r="N195" t="str">
            <v>---</v>
          </cell>
          <cell r="O195" t="str">
            <v>---</v>
          </cell>
          <cell r="P195" t="str">
            <v>---</v>
          </cell>
          <cell r="Q195" t="str">
            <v>---</v>
          </cell>
          <cell r="R195" t="str">
            <v>---</v>
          </cell>
          <cell r="S195" t="str">
            <v>---</v>
          </cell>
          <cell r="T195" t="str">
            <v>---</v>
          </cell>
        </row>
        <row r="196">
          <cell r="B196" t="str">
            <v>MSR</v>
          </cell>
          <cell r="C196" t="str">
            <v>Montserrat</v>
          </cell>
          <cell r="D196">
            <v>158.42099999999999</v>
          </cell>
          <cell r="E196" t="str">
            <v>---</v>
          </cell>
          <cell r="F196" t="str">
            <v>---</v>
          </cell>
          <cell r="G196" t="str">
            <v>---</v>
          </cell>
          <cell r="H196" t="str">
            <v>---</v>
          </cell>
          <cell r="I196" t="str">
            <v>---</v>
          </cell>
          <cell r="J196" t="str">
            <v>---</v>
          </cell>
          <cell r="K196" t="str">
            <v>---</v>
          </cell>
          <cell r="L196" t="str">
            <v>---</v>
          </cell>
          <cell r="M196" t="str">
            <v>---</v>
          </cell>
          <cell r="N196" t="str">
            <v>---</v>
          </cell>
          <cell r="O196" t="str">
            <v>---</v>
          </cell>
          <cell r="P196" t="str">
            <v>---</v>
          </cell>
          <cell r="Q196" t="str">
            <v>---</v>
          </cell>
          <cell r="R196" t="str">
            <v>---</v>
          </cell>
          <cell r="S196" t="str">
            <v>---</v>
          </cell>
          <cell r="T196" t="str">
            <v>---</v>
          </cell>
        </row>
        <row r="197">
          <cell r="B197" t="str">
            <v>MTQ</v>
          </cell>
          <cell r="C197" t="str">
            <v>Martinique</v>
          </cell>
          <cell r="D197">
            <v>39559.9</v>
          </cell>
          <cell r="E197" t="str">
            <v>---</v>
          </cell>
          <cell r="F197" t="str">
            <v>---</v>
          </cell>
          <cell r="G197" t="str">
            <v>---</v>
          </cell>
          <cell r="H197" t="str">
            <v>---</v>
          </cell>
          <cell r="I197" t="str">
            <v>---</v>
          </cell>
          <cell r="J197" t="str">
            <v>---</v>
          </cell>
          <cell r="K197" t="str">
            <v>---</v>
          </cell>
          <cell r="L197" t="str">
            <v>---</v>
          </cell>
          <cell r="M197" t="str">
            <v>---</v>
          </cell>
          <cell r="N197" t="str">
            <v>---</v>
          </cell>
          <cell r="O197" t="str">
            <v>---</v>
          </cell>
          <cell r="P197" t="str">
            <v>---</v>
          </cell>
          <cell r="Q197" t="str">
            <v>---</v>
          </cell>
          <cell r="R197" t="str">
            <v>---</v>
          </cell>
          <cell r="S197" t="str">
            <v>---</v>
          </cell>
          <cell r="T197" t="str">
            <v>---</v>
          </cell>
        </row>
        <row r="198">
          <cell r="B198" t="str">
            <v>NIC</v>
          </cell>
          <cell r="C198" t="str">
            <v>Nicaragua</v>
          </cell>
          <cell r="D198">
            <v>35973.800000000003</v>
          </cell>
          <cell r="E198" t="str">
            <v>---</v>
          </cell>
          <cell r="F198" t="str">
            <v>---</v>
          </cell>
          <cell r="G198" t="str">
            <v>---</v>
          </cell>
          <cell r="H198" t="str">
            <v>---</v>
          </cell>
          <cell r="I198" t="str">
            <v>---</v>
          </cell>
          <cell r="J198" t="str">
            <v>---</v>
          </cell>
          <cell r="K198" t="str">
            <v>---</v>
          </cell>
          <cell r="L198" t="str">
            <v>---</v>
          </cell>
          <cell r="M198" t="str">
            <v>---</v>
          </cell>
          <cell r="N198" t="str">
            <v>---</v>
          </cell>
          <cell r="O198" t="str">
            <v>---</v>
          </cell>
          <cell r="P198" t="str">
            <v>---</v>
          </cell>
          <cell r="Q198" t="str">
            <v>---</v>
          </cell>
          <cell r="R198" t="str">
            <v>---</v>
          </cell>
          <cell r="S198" t="str">
            <v>---</v>
          </cell>
          <cell r="T198" t="str">
            <v>---</v>
          </cell>
        </row>
        <row r="199">
          <cell r="B199" t="str">
            <v>PRI</v>
          </cell>
          <cell r="C199" t="str">
            <v>Puerto Rico</v>
          </cell>
          <cell r="D199">
            <v>259030</v>
          </cell>
          <cell r="E199">
            <v>3.67</v>
          </cell>
          <cell r="F199">
            <v>0.01</v>
          </cell>
          <cell r="G199" t="str">
            <v>---</v>
          </cell>
          <cell r="H199" t="str">
            <v>---</v>
          </cell>
          <cell r="I199" t="str">
            <v>---</v>
          </cell>
          <cell r="J199" t="str">
            <v>---</v>
          </cell>
          <cell r="K199" t="str">
            <v>---</v>
          </cell>
          <cell r="L199" t="str">
            <v>---</v>
          </cell>
          <cell r="M199" t="str">
            <v>---</v>
          </cell>
          <cell r="N199" t="str">
            <v>---</v>
          </cell>
          <cell r="O199">
            <v>14.68</v>
          </cell>
          <cell r="P199">
            <v>0.01</v>
          </cell>
          <cell r="Q199">
            <v>320</v>
          </cell>
          <cell r="R199">
            <v>0.12</v>
          </cell>
          <cell r="S199">
            <v>969.95</v>
          </cell>
          <cell r="T199">
            <v>0.37</v>
          </cell>
        </row>
        <row r="200">
          <cell r="B200" t="str">
            <v>SLV</v>
          </cell>
          <cell r="C200" t="str">
            <v>El Salvador</v>
          </cell>
          <cell r="D200">
            <v>71580.5</v>
          </cell>
          <cell r="E200" t="str">
            <v>---</v>
          </cell>
          <cell r="F200" t="str">
            <v>---</v>
          </cell>
          <cell r="G200" t="str">
            <v>---</v>
          </cell>
          <cell r="H200" t="str">
            <v>---</v>
          </cell>
          <cell r="I200" t="str">
            <v>---</v>
          </cell>
          <cell r="J200" t="str">
            <v>---</v>
          </cell>
          <cell r="K200" t="str">
            <v>---</v>
          </cell>
          <cell r="L200" t="str">
            <v>---</v>
          </cell>
          <cell r="M200" t="str">
            <v>---</v>
          </cell>
          <cell r="N200" t="str">
            <v>---</v>
          </cell>
          <cell r="O200" t="str">
            <v>---</v>
          </cell>
          <cell r="P200" t="str">
            <v>---</v>
          </cell>
          <cell r="Q200" t="str">
            <v>---</v>
          </cell>
          <cell r="R200" t="str">
            <v>---</v>
          </cell>
          <cell r="S200" t="str">
            <v>---</v>
          </cell>
          <cell r="T200" t="str">
            <v>---</v>
          </cell>
        </row>
        <row r="201">
          <cell r="B201" t="str">
            <v>SUR</v>
          </cell>
          <cell r="C201" t="str">
            <v>Suriname</v>
          </cell>
          <cell r="D201">
            <v>9620.16</v>
          </cell>
          <cell r="E201" t="str">
            <v>---</v>
          </cell>
          <cell r="F201" t="str">
            <v>---</v>
          </cell>
          <cell r="G201" t="str">
            <v>---</v>
          </cell>
          <cell r="H201" t="str">
            <v>---</v>
          </cell>
          <cell r="I201" t="str">
            <v>---</v>
          </cell>
          <cell r="J201" t="str">
            <v>---</v>
          </cell>
          <cell r="K201" t="str">
            <v>---</v>
          </cell>
          <cell r="L201" t="str">
            <v>---</v>
          </cell>
          <cell r="M201" t="str">
            <v>---</v>
          </cell>
          <cell r="N201" t="str">
            <v>---</v>
          </cell>
          <cell r="O201" t="str">
            <v>---</v>
          </cell>
          <cell r="P201" t="str">
            <v>---</v>
          </cell>
          <cell r="Q201" t="str">
            <v>---</v>
          </cell>
          <cell r="R201" t="str">
            <v>---</v>
          </cell>
          <cell r="S201" t="str">
            <v>---</v>
          </cell>
          <cell r="T201" t="str">
            <v>---</v>
          </cell>
        </row>
        <row r="202">
          <cell r="B202" t="str">
            <v>TCA</v>
          </cell>
          <cell r="C202" t="str">
            <v>Turks and Caicos Islands</v>
          </cell>
          <cell r="D202">
            <v>1049.28</v>
          </cell>
          <cell r="E202" t="str">
            <v>---</v>
          </cell>
          <cell r="F202" t="str">
            <v>---</v>
          </cell>
          <cell r="G202" t="str">
            <v>---</v>
          </cell>
          <cell r="H202" t="str">
            <v>---</v>
          </cell>
          <cell r="I202" t="str">
            <v>---</v>
          </cell>
          <cell r="J202" t="str">
            <v>---</v>
          </cell>
          <cell r="K202" t="str">
            <v>---</v>
          </cell>
          <cell r="L202" t="str">
            <v>---</v>
          </cell>
          <cell r="M202" t="str">
            <v>---</v>
          </cell>
          <cell r="N202" t="str">
            <v>---</v>
          </cell>
          <cell r="O202" t="str">
            <v>---</v>
          </cell>
          <cell r="P202" t="str">
            <v>---</v>
          </cell>
          <cell r="Q202" t="str">
            <v>---</v>
          </cell>
          <cell r="R202" t="str">
            <v>---</v>
          </cell>
          <cell r="S202" t="str">
            <v>---</v>
          </cell>
          <cell r="T202" t="str">
            <v>---</v>
          </cell>
        </row>
        <row r="203">
          <cell r="B203" t="str">
            <v>TTO</v>
          </cell>
          <cell r="C203" t="str">
            <v xml:space="preserve">Trinidad and Tobago </v>
          </cell>
          <cell r="D203">
            <v>68647.899999999994</v>
          </cell>
          <cell r="E203" t="str">
            <v>---</v>
          </cell>
          <cell r="F203" t="str">
            <v>---</v>
          </cell>
          <cell r="G203" t="str">
            <v>---</v>
          </cell>
          <cell r="H203" t="str">
            <v>---</v>
          </cell>
          <cell r="I203" t="str">
            <v>---</v>
          </cell>
          <cell r="J203" t="str">
            <v>---</v>
          </cell>
          <cell r="K203" t="str">
            <v>---</v>
          </cell>
          <cell r="L203" t="str">
            <v>---</v>
          </cell>
          <cell r="M203" t="str">
            <v>---</v>
          </cell>
          <cell r="N203" t="str">
            <v>---</v>
          </cell>
          <cell r="O203" t="str">
            <v>---</v>
          </cell>
          <cell r="P203" t="str">
            <v>---</v>
          </cell>
          <cell r="Q203" t="str">
            <v>---</v>
          </cell>
          <cell r="R203" t="str">
            <v>---</v>
          </cell>
          <cell r="S203" t="str">
            <v>---</v>
          </cell>
          <cell r="T203" t="str">
            <v>---</v>
          </cell>
        </row>
        <row r="204">
          <cell r="B204" t="str">
            <v>URY</v>
          </cell>
          <cell r="C204" t="str">
            <v>Uruguay</v>
          </cell>
          <cell r="D204">
            <v>116460</v>
          </cell>
          <cell r="E204" t="str">
            <v>---</v>
          </cell>
          <cell r="F204" t="str">
            <v>---</v>
          </cell>
          <cell r="G204" t="str">
            <v>---</v>
          </cell>
          <cell r="H204" t="str">
            <v>---</v>
          </cell>
          <cell r="I204" t="str">
            <v>---</v>
          </cell>
          <cell r="J204" t="str">
            <v>---</v>
          </cell>
          <cell r="K204" t="str">
            <v>---</v>
          </cell>
          <cell r="L204" t="str">
            <v>---</v>
          </cell>
          <cell r="M204" t="str">
            <v>---</v>
          </cell>
          <cell r="N204" t="str">
            <v>---</v>
          </cell>
          <cell r="O204" t="str">
            <v>---</v>
          </cell>
          <cell r="P204" t="str">
            <v>---</v>
          </cell>
          <cell r="Q204" t="str">
            <v>---</v>
          </cell>
          <cell r="R204" t="str">
            <v>---</v>
          </cell>
          <cell r="S204" t="str">
            <v>---</v>
          </cell>
          <cell r="T204" t="str">
            <v>---</v>
          </cell>
        </row>
        <row r="205">
          <cell r="B205" t="str">
            <v>VCT</v>
          </cell>
          <cell r="C205" t="str">
            <v>St Vincent and the Grenadines</v>
          </cell>
          <cell r="D205">
            <v>2645.41</v>
          </cell>
          <cell r="E205" t="str">
            <v>---</v>
          </cell>
          <cell r="F205" t="str">
            <v>---</v>
          </cell>
          <cell r="G205" t="str">
            <v>---</v>
          </cell>
          <cell r="H205" t="str">
            <v>---</v>
          </cell>
          <cell r="I205" t="str">
            <v>---</v>
          </cell>
          <cell r="J205" t="str">
            <v>---</v>
          </cell>
          <cell r="K205" t="str">
            <v>---</v>
          </cell>
          <cell r="L205" t="str">
            <v>---</v>
          </cell>
          <cell r="M205" t="str">
            <v>---</v>
          </cell>
          <cell r="N205" t="str">
            <v>---</v>
          </cell>
          <cell r="O205" t="str">
            <v>---</v>
          </cell>
          <cell r="P205" t="str">
            <v>---</v>
          </cell>
          <cell r="Q205" t="str">
            <v>---</v>
          </cell>
          <cell r="R205" t="str">
            <v>---</v>
          </cell>
          <cell r="S205" t="str">
            <v>---</v>
          </cell>
          <cell r="T205" t="str">
            <v>---</v>
          </cell>
        </row>
        <row r="206">
          <cell r="B206" t="str">
            <v>VEN</v>
          </cell>
          <cell r="C206" t="str">
            <v>Venezuela</v>
          </cell>
          <cell r="D206">
            <v>1154530</v>
          </cell>
          <cell r="E206" t="str">
            <v>---</v>
          </cell>
          <cell r="F206" t="str">
            <v>---</v>
          </cell>
          <cell r="G206" t="str">
            <v>---</v>
          </cell>
          <cell r="H206" t="str">
            <v>---</v>
          </cell>
          <cell r="I206" t="str">
            <v>---</v>
          </cell>
          <cell r="J206" t="str">
            <v>---</v>
          </cell>
          <cell r="K206" t="str">
            <v>---</v>
          </cell>
          <cell r="L206" t="str">
            <v>---</v>
          </cell>
          <cell r="M206" t="str">
            <v>---</v>
          </cell>
          <cell r="N206" t="str">
            <v>---</v>
          </cell>
          <cell r="O206" t="str">
            <v>---</v>
          </cell>
          <cell r="P206" t="str">
            <v>---</v>
          </cell>
          <cell r="Q206" t="str">
            <v>---</v>
          </cell>
          <cell r="R206" t="str">
            <v>---</v>
          </cell>
          <cell r="S206" t="str">
            <v>---</v>
          </cell>
          <cell r="T206" t="str">
            <v>---</v>
          </cell>
        </row>
        <row r="207">
          <cell r="B207" t="str">
            <v>VGB</v>
          </cell>
          <cell r="C207" t="str">
            <v>British Virgins Islands</v>
          </cell>
          <cell r="D207">
            <v>3849.5</v>
          </cell>
          <cell r="E207" t="str">
            <v>---</v>
          </cell>
          <cell r="F207" t="str">
            <v>---</v>
          </cell>
          <cell r="G207" t="str">
            <v>---</v>
          </cell>
          <cell r="H207" t="str">
            <v>---</v>
          </cell>
          <cell r="I207" t="str">
            <v>---</v>
          </cell>
          <cell r="J207" t="str">
            <v>---</v>
          </cell>
          <cell r="K207" t="str">
            <v>---</v>
          </cell>
          <cell r="L207" t="str">
            <v>---</v>
          </cell>
          <cell r="M207" t="str">
            <v>---</v>
          </cell>
          <cell r="N207" t="str">
            <v>---</v>
          </cell>
          <cell r="O207" t="str">
            <v>---</v>
          </cell>
          <cell r="P207" t="str">
            <v>---</v>
          </cell>
          <cell r="Q207" t="str">
            <v>---</v>
          </cell>
          <cell r="R207" t="str">
            <v>---</v>
          </cell>
          <cell r="S207" t="str">
            <v>---</v>
          </cell>
          <cell r="T207" t="str">
            <v>---</v>
          </cell>
        </row>
        <row r="208">
          <cell r="B208" t="str">
            <v>VIR</v>
          </cell>
          <cell r="C208" t="str">
            <v>Virgin Islands</v>
          </cell>
          <cell r="D208">
            <v>5344.44</v>
          </cell>
          <cell r="E208" t="str">
            <v>---</v>
          </cell>
          <cell r="F208" t="str">
            <v>---</v>
          </cell>
          <cell r="G208" t="str">
            <v>---</v>
          </cell>
          <cell r="H208" t="str">
            <v>---</v>
          </cell>
          <cell r="I208" t="str">
            <v>---</v>
          </cell>
          <cell r="J208" t="str">
            <v>---</v>
          </cell>
          <cell r="K208" t="str">
            <v>---</v>
          </cell>
          <cell r="L208" t="str">
            <v>---</v>
          </cell>
          <cell r="M208" t="str">
            <v>---</v>
          </cell>
          <cell r="N208" t="str">
            <v>---</v>
          </cell>
          <cell r="O208" t="str">
            <v>---</v>
          </cell>
          <cell r="P208" t="str">
            <v>---</v>
          </cell>
          <cell r="Q208" t="str">
            <v>---</v>
          </cell>
          <cell r="R208" t="str">
            <v>---</v>
          </cell>
          <cell r="S208" t="str">
            <v>---</v>
          </cell>
          <cell r="T208" t="str">
            <v>---</v>
          </cell>
        </row>
        <row r="209">
          <cell r="B209" t="str">
            <v>CAN</v>
          </cell>
          <cell r="C209" t="str">
            <v>Canada</v>
          </cell>
          <cell r="D209">
            <v>6291920</v>
          </cell>
          <cell r="E209" t="str">
            <v>---</v>
          </cell>
          <cell r="F209" t="str">
            <v>---</v>
          </cell>
          <cell r="G209" t="str">
            <v>---</v>
          </cell>
          <cell r="H209" t="str">
            <v>---</v>
          </cell>
          <cell r="I209" t="str">
            <v>---</v>
          </cell>
          <cell r="J209" t="str">
            <v>---</v>
          </cell>
          <cell r="K209" t="str">
            <v>---</v>
          </cell>
          <cell r="L209" t="str">
            <v>---</v>
          </cell>
          <cell r="M209" t="str">
            <v>---</v>
          </cell>
          <cell r="N209" t="str">
            <v>---</v>
          </cell>
          <cell r="O209" t="str">
            <v>---</v>
          </cell>
          <cell r="P209" t="str">
            <v>---</v>
          </cell>
          <cell r="Q209" t="str">
            <v>---</v>
          </cell>
          <cell r="R209" t="str">
            <v>---</v>
          </cell>
          <cell r="S209" t="str">
            <v>---</v>
          </cell>
          <cell r="T209" t="str">
            <v>---</v>
          </cell>
        </row>
        <row r="210">
          <cell r="B210" t="str">
            <v>USA</v>
          </cell>
          <cell r="C210" t="str">
            <v>United States</v>
          </cell>
          <cell r="D210">
            <v>54922500</v>
          </cell>
          <cell r="E210" t="str">
            <v>---</v>
          </cell>
          <cell r="F210" t="str">
            <v>---</v>
          </cell>
          <cell r="G210" t="str">
            <v>---</v>
          </cell>
          <cell r="H210" t="str">
            <v>---</v>
          </cell>
          <cell r="I210" t="str">
            <v>---</v>
          </cell>
          <cell r="J210" t="str">
            <v>---</v>
          </cell>
          <cell r="K210" t="str">
            <v>---</v>
          </cell>
          <cell r="L210" t="str">
            <v>---</v>
          </cell>
          <cell r="M210" t="str">
            <v>---</v>
          </cell>
          <cell r="N210" t="str">
            <v>---</v>
          </cell>
          <cell r="O210" t="str">
            <v>---</v>
          </cell>
          <cell r="P210" t="str">
            <v>---</v>
          </cell>
          <cell r="Q210" t="str">
            <v>---</v>
          </cell>
          <cell r="R210" t="str">
            <v>---</v>
          </cell>
          <cell r="S210" t="str">
            <v>---</v>
          </cell>
          <cell r="T210" t="str">
            <v>---</v>
          </cell>
        </row>
        <row r="211">
          <cell r="B211" t="str">
            <v>ARE</v>
          </cell>
          <cell r="C211" t="str">
            <v>United Arab Emirates</v>
          </cell>
          <cell r="D211">
            <v>1282120</v>
          </cell>
          <cell r="E211" t="str">
            <v>---</v>
          </cell>
          <cell r="F211" t="str">
            <v>---</v>
          </cell>
          <cell r="G211" t="str">
            <v>---</v>
          </cell>
          <cell r="H211" t="str">
            <v>---</v>
          </cell>
          <cell r="I211" t="str">
            <v>---</v>
          </cell>
          <cell r="J211" t="str">
            <v>---</v>
          </cell>
          <cell r="K211" t="str">
            <v>---</v>
          </cell>
          <cell r="L211" t="str">
            <v>---</v>
          </cell>
          <cell r="M211" t="str">
            <v>---</v>
          </cell>
          <cell r="N211" t="str">
            <v>---</v>
          </cell>
          <cell r="O211" t="str">
            <v>---</v>
          </cell>
          <cell r="P211" t="str">
            <v>---</v>
          </cell>
          <cell r="Q211" t="str">
            <v>---</v>
          </cell>
          <cell r="R211" t="str">
            <v>---</v>
          </cell>
          <cell r="S211" t="str">
            <v>---</v>
          </cell>
          <cell r="T211" t="str">
            <v>---</v>
          </cell>
        </row>
        <row r="212">
          <cell r="B212" t="str">
            <v>BHR</v>
          </cell>
          <cell r="C212" t="str">
            <v>Bahrain</v>
          </cell>
          <cell r="D212">
            <v>103503</v>
          </cell>
          <cell r="E212" t="str">
            <v>---</v>
          </cell>
          <cell r="F212" t="str">
            <v>---</v>
          </cell>
          <cell r="G212" t="str">
            <v>---</v>
          </cell>
          <cell r="H212" t="str">
            <v>---</v>
          </cell>
          <cell r="I212" t="str">
            <v>---</v>
          </cell>
          <cell r="J212" t="str">
            <v>---</v>
          </cell>
          <cell r="K212" t="str">
            <v>---</v>
          </cell>
          <cell r="L212" t="str">
            <v>---</v>
          </cell>
          <cell r="M212" t="str">
            <v>---</v>
          </cell>
          <cell r="N212" t="str">
            <v>---</v>
          </cell>
          <cell r="O212" t="str">
            <v>---</v>
          </cell>
          <cell r="P212" t="str">
            <v>---</v>
          </cell>
          <cell r="Q212" t="str">
            <v>---</v>
          </cell>
          <cell r="R212" t="str">
            <v>---</v>
          </cell>
          <cell r="S212" t="str">
            <v>---</v>
          </cell>
          <cell r="T212" t="str">
            <v>---</v>
          </cell>
        </row>
        <row r="213">
          <cell r="B213" t="str">
            <v>SYR</v>
          </cell>
          <cell r="C213" t="str">
            <v>Syria</v>
          </cell>
          <cell r="D213">
            <v>204643</v>
          </cell>
          <cell r="E213" t="str">
            <v>---</v>
          </cell>
          <cell r="F213" t="str">
            <v>---</v>
          </cell>
          <cell r="G213" t="str">
            <v>---</v>
          </cell>
          <cell r="H213" t="str">
            <v>---</v>
          </cell>
          <cell r="I213" t="str">
            <v>---</v>
          </cell>
          <cell r="J213" t="str">
            <v>---</v>
          </cell>
          <cell r="K213" t="str">
            <v>---</v>
          </cell>
          <cell r="L213" t="str">
            <v>---</v>
          </cell>
          <cell r="M213" t="str">
            <v>---</v>
          </cell>
          <cell r="N213" t="str">
            <v>---</v>
          </cell>
          <cell r="O213" t="str">
            <v>---</v>
          </cell>
          <cell r="P213" t="str">
            <v>---</v>
          </cell>
          <cell r="Q213" t="str">
            <v>---</v>
          </cell>
          <cell r="R213" t="str">
            <v>---</v>
          </cell>
          <cell r="S213" t="str">
            <v>---</v>
          </cell>
          <cell r="T213" t="str">
            <v>---</v>
          </cell>
        </row>
        <row r="214">
          <cell r="B214" t="str">
            <v>IRQ</v>
          </cell>
          <cell r="C214" t="str">
            <v>Iraq</v>
          </cell>
          <cell r="D214">
            <v>132500</v>
          </cell>
          <cell r="E214" t="str">
            <v>---</v>
          </cell>
          <cell r="F214" t="str">
            <v>---</v>
          </cell>
          <cell r="G214" t="str">
            <v>---</v>
          </cell>
          <cell r="H214" t="str">
            <v>---</v>
          </cell>
          <cell r="I214" t="str">
            <v>---</v>
          </cell>
          <cell r="J214" t="str">
            <v>---</v>
          </cell>
          <cell r="K214" t="str">
            <v>---</v>
          </cell>
          <cell r="L214" t="str">
            <v>---</v>
          </cell>
          <cell r="M214" t="str">
            <v>---</v>
          </cell>
          <cell r="N214" t="str">
            <v>---</v>
          </cell>
          <cell r="O214" t="str">
            <v>---</v>
          </cell>
          <cell r="P214" t="str">
            <v>---</v>
          </cell>
          <cell r="Q214" t="str">
            <v>---</v>
          </cell>
          <cell r="R214" t="str">
            <v>---</v>
          </cell>
          <cell r="S214" t="str">
            <v>---</v>
          </cell>
          <cell r="T214" t="str">
            <v>---</v>
          </cell>
        </row>
        <row r="215">
          <cell r="B215" t="str">
            <v>OMN</v>
          </cell>
          <cell r="C215" t="str">
            <v>Oman</v>
          </cell>
          <cell r="D215">
            <v>202534</v>
          </cell>
          <cell r="E215" t="str">
            <v>---</v>
          </cell>
          <cell r="F215" t="str">
            <v>---</v>
          </cell>
          <cell r="G215" t="str">
            <v>---</v>
          </cell>
          <cell r="H215" t="str">
            <v>---</v>
          </cell>
          <cell r="I215" t="str">
            <v>---</v>
          </cell>
          <cell r="J215" t="str">
            <v>---</v>
          </cell>
          <cell r="K215" t="str">
            <v>---</v>
          </cell>
          <cell r="L215" t="str">
            <v>---</v>
          </cell>
          <cell r="M215" t="str">
            <v>---</v>
          </cell>
          <cell r="N215" t="str">
            <v>---</v>
          </cell>
          <cell r="O215" t="str">
            <v>---</v>
          </cell>
          <cell r="P215" t="str">
            <v>---</v>
          </cell>
          <cell r="Q215" t="str">
            <v>---</v>
          </cell>
          <cell r="R215" t="str">
            <v>---</v>
          </cell>
          <cell r="S215" t="str">
            <v>---</v>
          </cell>
          <cell r="T215" t="str">
            <v>---</v>
          </cell>
        </row>
        <row r="216">
          <cell r="B216" t="str">
            <v>SAU</v>
          </cell>
          <cell r="C216" t="str">
            <v>Saudi Arabia</v>
          </cell>
          <cell r="D216">
            <v>2141420</v>
          </cell>
          <cell r="E216" t="str">
            <v>---</v>
          </cell>
          <cell r="F216" t="str">
            <v>---</v>
          </cell>
          <cell r="G216" t="str">
            <v>---</v>
          </cell>
          <cell r="H216" t="str">
            <v>---</v>
          </cell>
          <cell r="I216" t="str">
            <v>---</v>
          </cell>
          <cell r="J216" t="str">
            <v>---</v>
          </cell>
          <cell r="K216" t="str">
            <v>---</v>
          </cell>
          <cell r="L216" t="str">
            <v>---</v>
          </cell>
          <cell r="M216" t="str">
            <v>---</v>
          </cell>
          <cell r="N216" t="str">
            <v>---</v>
          </cell>
          <cell r="O216" t="str">
            <v>---</v>
          </cell>
          <cell r="P216" t="str">
            <v>---</v>
          </cell>
          <cell r="Q216" t="str">
            <v>---</v>
          </cell>
          <cell r="R216" t="str">
            <v>---</v>
          </cell>
          <cell r="S216" t="str">
            <v>---</v>
          </cell>
          <cell r="T216" t="str">
            <v>---</v>
          </cell>
        </row>
        <row r="217">
          <cell r="B217" t="str">
            <v>KWT</v>
          </cell>
          <cell r="C217" t="str">
            <v>Kuwait</v>
          </cell>
          <cell r="D217">
            <v>469418</v>
          </cell>
          <cell r="E217" t="str">
            <v>---</v>
          </cell>
          <cell r="F217" t="str">
            <v>---</v>
          </cell>
          <cell r="G217" t="str">
            <v>---</v>
          </cell>
          <cell r="H217" t="str">
            <v>---</v>
          </cell>
          <cell r="I217" t="str">
            <v>---</v>
          </cell>
          <cell r="J217" t="str">
            <v>---</v>
          </cell>
          <cell r="K217" t="str">
            <v>---</v>
          </cell>
          <cell r="L217" t="str">
            <v>---</v>
          </cell>
          <cell r="M217" t="str">
            <v>---</v>
          </cell>
          <cell r="N217" t="str">
            <v>---</v>
          </cell>
          <cell r="O217" t="str">
            <v>---</v>
          </cell>
          <cell r="P217" t="str">
            <v>---</v>
          </cell>
          <cell r="Q217" t="str">
            <v>---</v>
          </cell>
          <cell r="R217" t="str">
            <v>---</v>
          </cell>
          <cell r="S217" t="str">
            <v>---</v>
          </cell>
          <cell r="T217" t="str">
            <v>---</v>
          </cell>
        </row>
        <row r="218">
          <cell r="B218" t="str">
            <v>PSE</v>
          </cell>
          <cell r="C218" t="str">
            <v>State of Palestine</v>
          </cell>
          <cell r="D218">
            <v>69454.3</v>
          </cell>
          <cell r="E218" t="str">
            <v>---</v>
          </cell>
          <cell r="F218" t="str">
            <v>---</v>
          </cell>
          <cell r="G218" t="str">
            <v>---</v>
          </cell>
          <cell r="H218" t="str">
            <v>---</v>
          </cell>
          <cell r="I218" t="str">
            <v>---</v>
          </cell>
          <cell r="J218" t="str">
            <v>---</v>
          </cell>
          <cell r="K218" t="str">
            <v>---</v>
          </cell>
          <cell r="L218" t="str">
            <v>---</v>
          </cell>
          <cell r="M218" t="str">
            <v>---</v>
          </cell>
          <cell r="N218" t="str">
            <v>---</v>
          </cell>
          <cell r="O218" t="str">
            <v>---</v>
          </cell>
          <cell r="P218" t="str">
            <v>---</v>
          </cell>
          <cell r="Q218" t="str">
            <v>---</v>
          </cell>
          <cell r="R218" t="str">
            <v>---</v>
          </cell>
          <cell r="S218" t="str">
            <v>---</v>
          </cell>
          <cell r="T218" t="str">
            <v>---</v>
          </cell>
        </row>
        <row r="219">
          <cell r="B219" t="str">
            <v>YEM</v>
          </cell>
          <cell r="C219" t="str">
            <v>Yemen</v>
          </cell>
          <cell r="D219">
            <v>79113.600000000006</v>
          </cell>
          <cell r="E219" t="str">
            <v>---</v>
          </cell>
          <cell r="F219" t="str">
            <v>---</v>
          </cell>
          <cell r="G219" t="str">
            <v>---</v>
          </cell>
          <cell r="H219" t="str">
            <v>---</v>
          </cell>
          <cell r="I219" t="str">
            <v>---</v>
          </cell>
          <cell r="J219" t="str">
            <v>---</v>
          </cell>
          <cell r="K219" t="str">
            <v>---</v>
          </cell>
          <cell r="L219" t="str">
            <v>---</v>
          </cell>
          <cell r="M219" t="str">
            <v>---</v>
          </cell>
          <cell r="N219" t="str">
            <v>---</v>
          </cell>
          <cell r="O219" t="str">
            <v>---</v>
          </cell>
          <cell r="P219" t="str">
            <v>---</v>
          </cell>
          <cell r="Q219" t="str">
            <v>---</v>
          </cell>
          <cell r="R219" t="str">
            <v>---</v>
          </cell>
          <cell r="S219" t="str">
            <v>---</v>
          </cell>
          <cell r="T219" t="str">
            <v>---</v>
          </cell>
        </row>
        <row r="220">
          <cell r="B220" t="str">
            <v>JOR</v>
          </cell>
          <cell r="C220" t="str">
            <v>Jordan</v>
          </cell>
          <cell r="D220">
            <v>121481</v>
          </cell>
          <cell r="E220" t="str">
            <v>---</v>
          </cell>
          <cell r="F220" t="str">
            <v>---</v>
          </cell>
          <cell r="G220" t="str">
            <v>---</v>
          </cell>
          <cell r="H220" t="str">
            <v>---</v>
          </cell>
          <cell r="I220" t="str">
            <v>---</v>
          </cell>
          <cell r="J220" t="str">
            <v>---</v>
          </cell>
          <cell r="K220" t="str">
            <v>---</v>
          </cell>
          <cell r="L220" t="str">
            <v>---</v>
          </cell>
          <cell r="M220" t="str">
            <v>---</v>
          </cell>
          <cell r="N220" t="str">
            <v>---</v>
          </cell>
          <cell r="O220" t="str">
            <v>---</v>
          </cell>
          <cell r="P220" t="str">
            <v>---</v>
          </cell>
          <cell r="Q220" t="str">
            <v>---</v>
          </cell>
          <cell r="R220" t="str">
            <v>---</v>
          </cell>
          <cell r="S220" t="str">
            <v>---</v>
          </cell>
          <cell r="T220" t="str">
            <v>---</v>
          </cell>
        </row>
        <row r="221">
          <cell r="B221" t="str">
            <v>LBN</v>
          </cell>
          <cell r="C221" t="str">
            <v>Lebanon</v>
          </cell>
          <cell r="D221">
            <v>207724</v>
          </cell>
          <cell r="E221">
            <v>2.73</v>
          </cell>
          <cell r="F221">
            <v>0.01</v>
          </cell>
          <cell r="G221" t="str">
            <v>---</v>
          </cell>
          <cell r="H221" t="str">
            <v>---</v>
          </cell>
          <cell r="I221" t="str">
            <v>---</v>
          </cell>
          <cell r="J221" t="str">
            <v>---</v>
          </cell>
          <cell r="K221" t="str">
            <v>---</v>
          </cell>
          <cell r="L221" t="str">
            <v>---</v>
          </cell>
          <cell r="M221" t="str">
            <v>---</v>
          </cell>
          <cell r="N221" t="str">
            <v>---</v>
          </cell>
          <cell r="O221">
            <v>17.52</v>
          </cell>
          <cell r="P221">
            <v>0.01</v>
          </cell>
          <cell r="Q221">
            <v>358.97</v>
          </cell>
          <cell r="R221">
            <v>0.17</v>
          </cell>
          <cell r="S221">
            <v>944</v>
          </cell>
          <cell r="T221">
            <v>0.45</v>
          </cell>
        </row>
        <row r="222">
          <cell r="B222" t="str">
            <v>QAT</v>
          </cell>
          <cell r="C222" t="str">
            <v>Qatar</v>
          </cell>
          <cell r="D222">
            <v>624818</v>
          </cell>
          <cell r="E222" t="str">
            <v>---</v>
          </cell>
          <cell r="F222" t="str">
            <v>---</v>
          </cell>
          <cell r="G222" t="str">
            <v>---</v>
          </cell>
          <cell r="H222" t="str">
            <v>---</v>
          </cell>
          <cell r="I222" t="str">
            <v>---</v>
          </cell>
          <cell r="J222" t="str">
            <v>---</v>
          </cell>
          <cell r="K222" t="str">
            <v>---</v>
          </cell>
          <cell r="L222" t="str">
            <v>---</v>
          </cell>
          <cell r="M222" t="str">
            <v>---</v>
          </cell>
          <cell r="N222" t="str">
            <v>---</v>
          </cell>
          <cell r="O222" t="str">
            <v>---</v>
          </cell>
          <cell r="P222" t="str">
            <v>---</v>
          </cell>
          <cell r="Q222" t="str">
            <v>---</v>
          </cell>
          <cell r="R222" t="str">
            <v>---</v>
          </cell>
          <cell r="S222" t="str">
            <v>---</v>
          </cell>
          <cell r="T222" t="str">
            <v>---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3"/>
      <sheetName val="GDP"/>
    </sheetNames>
    <sheetDataSet>
      <sheetData sheetId="0">
        <row r="6">
          <cell r="B6" t="str">
            <v>AFG</v>
          </cell>
          <cell r="C6">
            <v>18.237642791327662</v>
          </cell>
          <cell r="D6">
            <v>2014</v>
          </cell>
          <cell r="E6">
            <v>21.326000000000001</v>
          </cell>
          <cell r="F6">
            <v>2014</v>
          </cell>
          <cell r="H6">
            <v>18.237642791327662</v>
          </cell>
          <cell r="I6">
            <v>2014</v>
          </cell>
          <cell r="K6">
            <v>20038215159.387337</v>
          </cell>
          <cell r="O6">
            <v>3654.4981025267316</v>
          </cell>
        </row>
        <row r="7">
          <cell r="B7" t="str">
            <v>ALB</v>
          </cell>
          <cell r="C7">
            <v>24.760699023810314</v>
          </cell>
          <cell r="D7">
            <v>2014</v>
          </cell>
          <cell r="E7">
            <v>29.751999999999999</v>
          </cell>
          <cell r="F7">
            <v>2014</v>
          </cell>
          <cell r="H7">
            <v>24.760699023810314</v>
          </cell>
          <cell r="I7">
            <v>2014</v>
          </cell>
          <cell r="K7">
            <v>13211513725.588076</v>
          </cell>
          <cell r="O7">
            <v>3271.2631500822522</v>
          </cell>
        </row>
        <row r="8">
          <cell r="B8" t="str">
            <v>DZA</v>
          </cell>
          <cell r="C8">
            <v>36.685785544957653</v>
          </cell>
          <cell r="D8">
            <v>2014</v>
          </cell>
          <cell r="E8">
            <v>47.764000000000003</v>
          </cell>
          <cell r="F8">
            <v>2014</v>
          </cell>
          <cell r="H8">
            <v>36.685785544957653</v>
          </cell>
          <cell r="I8">
            <v>2014</v>
          </cell>
          <cell r="K8">
            <v>213518488688.11978</v>
          </cell>
          <cell r="O8">
            <v>78330.934858958295</v>
          </cell>
        </row>
        <row r="9">
          <cell r="B9" t="str">
            <v>WSM</v>
          </cell>
          <cell r="C9" t="str">
            <v/>
          </cell>
          <cell r="D9" t="str">
            <v/>
          </cell>
          <cell r="E9">
            <v>0</v>
          </cell>
          <cell r="F9">
            <v>2014</v>
          </cell>
          <cell r="H9">
            <v>0</v>
          </cell>
          <cell r="I9">
            <v>2014</v>
          </cell>
          <cell r="K9">
            <v>800418989.62175143</v>
          </cell>
          <cell r="O9">
            <v>0</v>
          </cell>
        </row>
        <row r="10">
          <cell r="B10" t="str">
            <v>AND</v>
          </cell>
          <cell r="C10" t="str">
            <v/>
          </cell>
          <cell r="D10" t="str">
            <v/>
          </cell>
          <cell r="E10" t="str">
            <v/>
          </cell>
          <cell r="F10">
            <v>9</v>
          </cell>
          <cell r="H10">
            <v>18.5</v>
          </cell>
          <cell r="I10">
            <v>2013</v>
          </cell>
          <cell r="K10">
            <v>3249100674.8400784</v>
          </cell>
          <cell r="O10">
            <v>601.08362484541453</v>
          </cell>
        </row>
        <row r="11">
          <cell r="B11" t="str">
            <v>AGO</v>
          </cell>
          <cell r="C11">
            <v>24.587076337755306</v>
          </cell>
          <cell r="D11">
            <v>2013</v>
          </cell>
          <cell r="E11">
            <v>15.037000000000001</v>
          </cell>
          <cell r="F11">
            <v>2014</v>
          </cell>
          <cell r="H11">
            <v>24.587076337755306</v>
          </cell>
          <cell r="I11">
            <v>2013</v>
          </cell>
          <cell r="K11">
            <v>138356809261.9632</v>
          </cell>
          <cell r="O11">
            <v>34017.8943117214</v>
          </cell>
        </row>
        <row r="12">
          <cell r="B12" t="str">
            <v>AIA</v>
          </cell>
          <cell r="C12" t="str">
            <v/>
          </cell>
          <cell r="D12" t="str">
            <v/>
          </cell>
          <cell r="E12" t="str">
            <v/>
          </cell>
          <cell r="F12">
            <v>9</v>
          </cell>
          <cell r="H12">
            <v>19.899999999999999</v>
          </cell>
          <cell r="I12">
            <v>2013</v>
          </cell>
          <cell r="K12">
            <v>284000000</v>
          </cell>
          <cell r="O12">
            <v>56.515999999999998</v>
          </cell>
        </row>
        <row r="13">
          <cell r="B13" t="str">
            <v>ATG</v>
          </cell>
          <cell r="C13">
            <v>25.619775379273612</v>
          </cell>
          <cell r="D13">
            <v>2014</v>
          </cell>
          <cell r="E13">
            <v>0</v>
          </cell>
          <cell r="F13">
            <v>2014</v>
          </cell>
          <cell r="H13">
            <v>25.619775379273612</v>
          </cell>
          <cell r="I13">
            <v>2014</v>
          </cell>
          <cell r="K13">
            <v>1220976011.1111109</v>
          </cell>
          <cell r="O13">
            <v>312.81131148148143</v>
          </cell>
        </row>
        <row r="14">
          <cell r="B14" t="str">
            <v>ARG</v>
          </cell>
          <cell r="C14">
            <v>17.109925019443157</v>
          </cell>
          <cell r="D14">
            <v>2014</v>
          </cell>
          <cell r="E14">
            <v>19.884</v>
          </cell>
          <cell r="F14">
            <v>2014</v>
          </cell>
          <cell r="H14">
            <v>17.109925019443157</v>
          </cell>
          <cell r="I14">
            <v>2014</v>
          </cell>
          <cell r="K14">
            <v>537659972702.09192</v>
          </cell>
          <cell r="O14">
            <v>91993.218188886458</v>
          </cell>
        </row>
        <row r="15">
          <cell r="B15" t="str">
            <v>ARM</v>
          </cell>
          <cell r="C15">
            <v>20.049860085966735</v>
          </cell>
          <cell r="D15">
            <v>2014</v>
          </cell>
          <cell r="E15">
            <v>19.352</v>
          </cell>
          <cell r="F15">
            <v>2014</v>
          </cell>
          <cell r="H15">
            <v>20.049860085966735</v>
          </cell>
          <cell r="I15">
            <v>2014</v>
          </cell>
          <cell r="K15">
            <v>11644438422.98443</v>
          </cell>
          <cell r="O15">
            <v>2334.6936116049296</v>
          </cell>
        </row>
        <row r="16">
          <cell r="B16" t="str">
            <v>ABW</v>
          </cell>
          <cell r="C16">
            <v>27.676617282460224</v>
          </cell>
          <cell r="D16">
            <v>2009</v>
          </cell>
          <cell r="E16" t="str">
            <v/>
          </cell>
          <cell r="F16">
            <v>9</v>
          </cell>
          <cell r="H16">
            <v>27.676617282460224</v>
          </cell>
          <cell r="I16">
            <v>2009</v>
          </cell>
          <cell r="K16">
            <v>2498932960.8938546</v>
          </cell>
          <cell r="O16">
            <v>691.62011173184362</v>
          </cell>
        </row>
        <row r="17">
          <cell r="B17" t="str">
            <v>AUS</v>
          </cell>
          <cell r="C17">
            <v>27.336363372456262</v>
          </cell>
          <cell r="D17">
            <v>2014</v>
          </cell>
          <cell r="E17">
            <v>26.748000000000001</v>
          </cell>
          <cell r="F17">
            <v>2014</v>
          </cell>
          <cell r="H17">
            <v>27.336363372456262</v>
          </cell>
          <cell r="I17">
            <v>2014</v>
          </cell>
          <cell r="K17">
            <v>1454675479665.8406</v>
          </cell>
          <cell r="O17">
            <v>397655.37501147535</v>
          </cell>
        </row>
        <row r="18">
          <cell r="B18" t="str">
            <v>AUT</v>
          </cell>
          <cell r="C18">
            <v>22.35957805323649</v>
          </cell>
          <cell r="D18">
            <v>2014</v>
          </cell>
          <cell r="E18">
            <v>22.757999999999999</v>
          </cell>
          <cell r="F18">
            <v>2014</v>
          </cell>
          <cell r="H18">
            <v>22.35957805323649</v>
          </cell>
          <cell r="I18">
            <v>2014</v>
          </cell>
          <cell r="K18">
            <v>436887543466.94971</v>
          </cell>
          <cell r="O18">
            <v>97686.211286360121</v>
          </cell>
        </row>
        <row r="19">
          <cell r="B19" t="str">
            <v>AZE</v>
          </cell>
          <cell r="C19">
            <v>25.836840302622342</v>
          </cell>
          <cell r="D19">
            <v>2014</v>
          </cell>
          <cell r="E19">
            <v>24.228999999999999</v>
          </cell>
          <cell r="F19">
            <v>2014</v>
          </cell>
          <cell r="H19">
            <v>25.836840302622342</v>
          </cell>
          <cell r="I19">
            <v>2014</v>
          </cell>
          <cell r="K19">
            <v>75198010965.191895</v>
          </cell>
          <cell r="O19">
            <v>19428.79000382507</v>
          </cell>
        </row>
        <row r="20">
          <cell r="B20" t="str">
            <v>BHS</v>
          </cell>
          <cell r="C20">
            <v>27.677927266318076</v>
          </cell>
          <cell r="D20">
            <v>2014</v>
          </cell>
          <cell r="E20">
            <v>28.751000000000001</v>
          </cell>
          <cell r="F20">
            <v>2014</v>
          </cell>
          <cell r="H20">
            <v>27.677927266318076</v>
          </cell>
          <cell r="I20">
            <v>2014</v>
          </cell>
          <cell r="K20">
            <v>8510500000</v>
          </cell>
          <cell r="O20">
            <v>2355.5299999999997</v>
          </cell>
        </row>
        <row r="21">
          <cell r="B21" t="str">
            <v>BHR</v>
          </cell>
          <cell r="C21">
            <v>15.273412947831552</v>
          </cell>
          <cell r="D21">
            <v>2014</v>
          </cell>
          <cell r="E21">
            <v>16.297000000000001</v>
          </cell>
          <cell r="F21">
            <v>2014</v>
          </cell>
          <cell r="H21">
            <v>15.273412947831552</v>
          </cell>
          <cell r="I21">
            <v>2014</v>
          </cell>
          <cell r="K21">
            <v>33851063829.787235</v>
          </cell>
          <cell r="O21">
            <v>5170.2127659574471</v>
          </cell>
        </row>
        <row r="22">
          <cell r="B22" t="str">
            <v>BGD</v>
          </cell>
          <cell r="C22">
            <v>28.57787571155631</v>
          </cell>
          <cell r="D22">
            <v>2014</v>
          </cell>
          <cell r="E22">
            <v>28.783999999999999</v>
          </cell>
          <cell r="F22">
            <v>2014</v>
          </cell>
          <cell r="H22">
            <v>28.57787571155631</v>
          </cell>
          <cell r="I22">
            <v>2014</v>
          </cell>
          <cell r="K22">
            <v>172886567164.17911</v>
          </cell>
          <cell r="O22">
            <v>49407.308286155429</v>
          </cell>
        </row>
        <row r="23">
          <cell r="B23" t="str">
            <v>BRB</v>
          </cell>
          <cell r="C23">
            <v>12.768400505224481</v>
          </cell>
          <cell r="D23">
            <v>2014</v>
          </cell>
          <cell r="E23">
            <v>12.972</v>
          </cell>
          <cell r="F23">
            <v>2014</v>
          </cell>
          <cell r="H23">
            <v>12.768400505224481</v>
          </cell>
          <cell r="I23">
            <v>2014</v>
          </cell>
          <cell r="K23">
            <v>4354500000</v>
          </cell>
          <cell r="O23">
            <v>556</v>
          </cell>
        </row>
        <row r="24">
          <cell r="B24" t="str">
            <v>BLR</v>
          </cell>
          <cell r="C24">
            <v>32.066431542971955</v>
          </cell>
          <cell r="D24">
            <v>2014</v>
          </cell>
          <cell r="E24">
            <v>35.369999999999997</v>
          </cell>
          <cell r="F24">
            <v>2014</v>
          </cell>
          <cell r="H24">
            <v>32.066431542971955</v>
          </cell>
          <cell r="I24">
            <v>2014</v>
          </cell>
          <cell r="K24">
            <v>76139250364.518539</v>
          </cell>
          <cell r="O24">
            <v>24415.140595470359</v>
          </cell>
        </row>
        <row r="25">
          <cell r="B25" t="str">
            <v>BEL</v>
          </cell>
          <cell r="C25">
            <v>23.294054806897911</v>
          </cell>
          <cell r="D25">
            <v>2014</v>
          </cell>
          <cell r="E25">
            <v>21.966999999999999</v>
          </cell>
          <cell r="F25">
            <v>2014</v>
          </cell>
          <cell r="H25">
            <v>23.294054806897911</v>
          </cell>
          <cell r="I25">
            <v>2014</v>
          </cell>
          <cell r="K25">
            <v>531546586178.57855</v>
          </cell>
          <cell r="O25">
            <v>123818.75310863294</v>
          </cell>
        </row>
        <row r="26">
          <cell r="B26" t="str">
            <v>BLZ</v>
          </cell>
          <cell r="C26">
            <v>16.134622236840848</v>
          </cell>
          <cell r="D26">
            <v>2014</v>
          </cell>
          <cell r="E26">
            <v>16.135000000000002</v>
          </cell>
          <cell r="F26">
            <v>2014</v>
          </cell>
          <cell r="H26">
            <v>16.134622236840848</v>
          </cell>
          <cell r="I26">
            <v>2014</v>
          </cell>
          <cell r="K26">
            <v>1699154132.0550952</v>
          </cell>
          <cell r="O26">
            <v>274.15210042876146</v>
          </cell>
        </row>
        <row r="27">
          <cell r="B27" t="str">
            <v>BEN</v>
          </cell>
          <cell r="C27">
            <v>24.432850323180265</v>
          </cell>
          <cell r="D27">
            <v>2014</v>
          </cell>
          <cell r="E27">
            <v>18.370999999999999</v>
          </cell>
          <cell r="F27">
            <v>2014</v>
          </cell>
          <cell r="H27">
            <v>24.432850323180265</v>
          </cell>
          <cell r="I27">
            <v>2014</v>
          </cell>
          <cell r="K27">
            <v>9575356734.7268982</v>
          </cell>
          <cell r="O27">
            <v>2339.5325789063845</v>
          </cell>
        </row>
        <row r="28">
          <cell r="B28" t="str">
            <v>BMU</v>
          </cell>
          <cell r="C28">
            <v>5.6884732072533373</v>
          </cell>
          <cell r="D28">
            <v>2013</v>
          </cell>
          <cell r="E28" t="str">
            <v/>
          </cell>
          <cell r="F28">
            <v>9</v>
          </cell>
          <cell r="H28">
            <v>5.6884732072533373</v>
          </cell>
          <cell r="I28">
            <v>2013</v>
          </cell>
          <cell r="K28">
            <v>5573710000</v>
          </cell>
          <cell r="O28">
            <v>317.05900000000003</v>
          </cell>
        </row>
        <row r="29">
          <cell r="B29" t="str">
            <v>BTN</v>
          </cell>
          <cell r="C29">
            <v>58.479202113332299</v>
          </cell>
          <cell r="D29">
            <v>2014</v>
          </cell>
          <cell r="E29">
            <v>55.206000000000003</v>
          </cell>
          <cell r="F29">
            <v>2014</v>
          </cell>
          <cell r="H29">
            <v>58.479202113332299</v>
          </cell>
          <cell r="I29">
            <v>2014</v>
          </cell>
          <cell r="K29">
            <v>1958803866.95068</v>
          </cell>
          <cell r="O29">
            <v>1145.4928723578571</v>
          </cell>
        </row>
        <row r="30">
          <cell r="B30" t="str">
            <v>BOL</v>
          </cell>
          <cell r="C30">
            <v>20.982049678422044</v>
          </cell>
          <cell r="D30">
            <v>2014</v>
          </cell>
          <cell r="E30">
            <v>21.033999999999999</v>
          </cell>
          <cell r="F30">
            <v>2014</v>
          </cell>
          <cell r="H30">
            <v>20.982049678422044</v>
          </cell>
          <cell r="I30">
            <v>2014</v>
          </cell>
          <cell r="K30">
            <v>32996187988.422581</v>
          </cell>
          <cell r="O30">
            <v>6923.276555716352</v>
          </cell>
        </row>
        <row r="31">
          <cell r="B31" t="str">
            <v>BIH</v>
          </cell>
          <cell r="C31">
            <v>19.137150217689808</v>
          </cell>
          <cell r="D31">
            <v>2014</v>
          </cell>
          <cell r="E31">
            <v>17.88</v>
          </cell>
          <cell r="F31">
            <v>2014</v>
          </cell>
          <cell r="H31">
            <v>19.137150217689808</v>
          </cell>
          <cell r="I31">
            <v>2014</v>
          </cell>
          <cell r="K31">
            <v>18286273232.939899</v>
          </cell>
          <cell r="O31">
            <v>3499.4715778049108</v>
          </cell>
        </row>
        <row r="32">
          <cell r="B32" t="str">
            <v>BWA</v>
          </cell>
          <cell r="C32">
            <v>29.700183108930396</v>
          </cell>
          <cell r="D32">
            <v>2014</v>
          </cell>
          <cell r="E32">
            <v>31.486999999999998</v>
          </cell>
          <cell r="F32">
            <v>2014</v>
          </cell>
          <cell r="H32">
            <v>29.700183108930396</v>
          </cell>
          <cell r="I32">
            <v>2014</v>
          </cell>
          <cell r="K32">
            <v>15813364345.317007</v>
          </cell>
          <cell r="O32">
            <v>4696.5981662414633</v>
          </cell>
        </row>
        <row r="33">
          <cell r="B33" t="str">
            <v>BRA</v>
          </cell>
          <cell r="C33">
            <v>19.743985788740822</v>
          </cell>
          <cell r="D33">
            <v>2014</v>
          </cell>
          <cell r="E33">
            <v>20.03</v>
          </cell>
          <cell r="F33">
            <v>2014</v>
          </cell>
          <cell r="H33">
            <v>19.743985788740822</v>
          </cell>
          <cell r="I33">
            <v>2014</v>
          </cell>
          <cell r="K33">
            <v>2346076315118.5518</v>
          </cell>
          <cell r="O33">
            <v>463208.97425002122</v>
          </cell>
        </row>
        <row r="34">
          <cell r="B34" t="str">
            <v>VGB</v>
          </cell>
          <cell r="C34" t="str">
            <v/>
          </cell>
          <cell r="D34" t="str">
            <v/>
          </cell>
          <cell r="E34" t="str">
            <v/>
          </cell>
          <cell r="F34">
            <v>9</v>
          </cell>
          <cell r="H34">
            <v>23.9</v>
          </cell>
          <cell r="I34">
            <v>2013</v>
          </cell>
          <cell r="K34">
            <v>916000000</v>
          </cell>
          <cell r="O34">
            <v>218.92400000000001</v>
          </cell>
        </row>
        <row r="35">
          <cell r="B35" t="str">
            <v>BRN</v>
          </cell>
          <cell r="C35">
            <v>27.268406578194504</v>
          </cell>
          <cell r="D35">
            <v>2014</v>
          </cell>
          <cell r="E35">
            <v>27.431999999999999</v>
          </cell>
          <cell r="F35">
            <v>2014</v>
          </cell>
          <cell r="H35">
            <v>27.268406578194504</v>
          </cell>
          <cell r="I35">
            <v>2014</v>
          </cell>
          <cell r="K35">
            <v>17104656669.297554</v>
          </cell>
          <cell r="O35">
            <v>4664.1673243883188</v>
          </cell>
        </row>
        <row r="36">
          <cell r="B36" t="str">
            <v>BGR</v>
          </cell>
          <cell r="C36">
            <v>21.112943670165581</v>
          </cell>
          <cell r="D36">
            <v>2014</v>
          </cell>
          <cell r="E36">
            <v>21.550999999999998</v>
          </cell>
          <cell r="F36">
            <v>2014</v>
          </cell>
          <cell r="H36">
            <v>21.112943670165581</v>
          </cell>
          <cell r="I36">
            <v>2014</v>
          </cell>
          <cell r="K36">
            <v>56717054673.721352</v>
          </cell>
          <cell r="O36">
            <v>11974.639804639804</v>
          </cell>
        </row>
        <row r="37">
          <cell r="B37" t="str">
            <v>BFA</v>
          </cell>
          <cell r="C37">
            <v>32.749633601078983</v>
          </cell>
          <cell r="D37">
            <v>2014</v>
          </cell>
          <cell r="E37">
            <v>10.785</v>
          </cell>
          <cell r="F37">
            <v>2014</v>
          </cell>
          <cell r="H37">
            <v>32.749633601078983</v>
          </cell>
          <cell r="I37">
            <v>2014</v>
          </cell>
          <cell r="K37">
            <v>12542221941.859386</v>
          </cell>
          <cell r="O37">
            <v>4107.5317313930818</v>
          </cell>
        </row>
        <row r="38">
          <cell r="B38" t="str">
            <v>BDI</v>
          </cell>
          <cell r="C38">
            <v>27.812575454128531</v>
          </cell>
          <cell r="D38">
            <v>2014</v>
          </cell>
          <cell r="E38">
            <v>19.645</v>
          </cell>
          <cell r="F38">
            <v>2014</v>
          </cell>
          <cell r="H38">
            <v>27.812575454128531</v>
          </cell>
          <cell r="I38">
            <v>2014</v>
          </cell>
          <cell r="K38">
            <v>3093647226.8107047</v>
          </cell>
          <cell r="O38">
            <v>860.42296924128198</v>
          </cell>
        </row>
        <row r="39">
          <cell r="B39" t="str">
            <v>CPV</v>
          </cell>
          <cell r="C39">
            <v>46.732243381736566</v>
          </cell>
          <cell r="D39">
            <v>2011</v>
          </cell>
          <cell r="E39">
            <v>37.622999999999998</v>
          </cell>
          <cell r="F39">
            <v>2014</v>
          </cell>
          <cell r="H39">
            <v>46.732243381736566</v>
          </cell>
          <cell r="I39">
            <v>2011</v>
          </cell>
          <cell r="K39">
            <v>1864824080.6925581</v>
          </cell>
          <cell r="O39">
            <v>871.4741280304778</v>
          </cell>
        </row>
        <row r="40">
          <cell r="B40" t="str">
            <v>KHM</v>
          </cell>
          <cell r="C40">
            <v>20.945445136820208</v>
          </cell>
          <cell r="D40">
            <v>2014</v>
          </cell>
          <cell r="E40">
            <v>23.2</v>
          </cell>
          <cell r="F40">
            <v>2014</v>
          </cell>
          <cell r="H40">
            <v>20.945445136820208</v>
          </cell>
          <cell r="I40">
            <v>2014</v>
          </cell>
          <cell r="K40">
            <v>16777820332.705883</v>
          </cell>
          <cell r="O40">
            <v>3514.189152941176</v>
          </cell>
        </row>
        <row r="41">
          <cell r="B41" t="str">
            <v>CMR</v>
          </cell>
          <cell r="C41">
            <v>20.514974847607391</v>
          </cell>
          <cell r="D41">
            <v>2014</v>
          </cell>
          <cell r="E41">
            <v>22.419</v>
          </cell>
          <cell r="F41">
            <v>2014</v>
          </cell>
          <cell r="H41">
            <v>20.514974847607391</v>
          </cell>
          <cell r="I41">
            <v>2014</v>
          </cell>
          <cell r="K41">
            <v>32050817632.960159</v>
          </cell>
          <cell r="O41">
            <v>6575.2171758542909</v>
          </cell>
        </row>
        <row r="42">
          <cell r="B42" t="str">
            <v>CAN</v>
          </cell>
          <cell r="C42">
            <v>23.659564771562035</v>
          </cell>
          <cell r="D42">
            <v>2014</v>
          </cell>
          <cell r="E42">
            <v>24.021000000000001</v>
          </cell>
          <cell r="F42">
            <v>2014</v>
          </cell>
          <cell r="H42">
            <v>23.659564771562035</v>
          </cell>
          <cell r="I42">
            <v>2014</v>
          </cell>
          <cell r="K42">
            <v>1785386649602.1875</v>
          </cell>
          <cell r="O42">
            <v>422414.71078545088</v>
          </cell>
        </row>
        <row r="43">
          <cell r="B43" t="str">
            <v>CYM</v>
          </cell>
          <cell r="C43" t="str">
            <v/>
          </cell>
          <cell r="D43" t="str">
            <v/>
          </cell>
          <cell r="E43" t="str">
            <v/>
          </cell>
          <cell r="F43">
            <v>9</v>
          </cell>
          <cell r="H43" t="str">
            <v/>
          </cell>
          <cell r="I43">
            <v>9</v>
          </cell>
          <cell r="K43" t="str">
            <v/>
          </cell>
          <cell r="O43" t="str">
            <v/>
          </cell>
        </row>
        <row r="44">
          <cell r="B44" t="str">
            <v>CAF</v>
          </cell>
          <cell r="C44">
            <v>10.175229397401107</v>
          </cell>
          <cell r="D44">
            <v>2014</v>
          </cell>
          <cell r="E44">
            <v>10.175000000000001</v>
          </cell>
          <cell r="F44">
            <v>2014</v>
          </cell>
          <cell r="H44">
            <v>10.175229397401107</v>
          </cell>
          <cell r="I44">
            <v>2014</v>
          </cell>
          <cell r="K44">
            <v>1722529061.4160166</v>
          </cell>
          <cell r="O44">
            <v>175.27128343597988</v>
          </cell>
        </row>
        <row r="45">
          <cell r="B45" t="str">
            <v>TCD</v>
          </cell>
          <cell r="C45">
            <v>33.173194877614932</v>
          </cell>
          <cell r="D45">
            <v>2014</v>
          </cell>
          <cell r="E45">
            <v>30.51</v>
          </cell>
          <cell r="F45">
            <v>2014</v>
          </cell>
          <cell r="H45">
            <v>33.173194877614932</v>
          </cell>
          <cell r="I45">
            <v>2014</v>
          </cell>
          <cell r="K45">
            <v>13922224560.793932</v>
          </cell>
          <cell r="O45">
            <v>4618.4466848513412</v>
          </cell>
        </row>
        <row r="46">
          <cell r="B46" t="str">
            <v>CHL</v>
          </cell>
          <cell r="C46">
            <v>22.027996810485895</v>
          </cell>
          <cell r="D46">
            <v>2014</v>
          </cell>
          <cell r="E46">
            <v>21.428999999999998</v>
          </cell>
          <cell r="F46">
            <v>2014</v>
          </cell>
          <cell r="H46">
            <v>22.027996810485895</v>
          </cell>
          <cell r="I46">
            <v>2014</v>
          </cell>
          <cell r="K46">
            <v>258061522886.52966</v>
          </cell>
          <cell r="O46">
            <v>56845.784030536088</v>
          </cell>
        </row>
        <row r="47">
          <cell r="B47" t="str">
            <v>CHN</v>
          </cell>
          <cell r="C47">
            <v>44.273161775977293</v>
          </cell>
          <cell r="D47">
            <v>2014</v>
          </cell>
          <cell r="E47">
            <v>46.377000000000002</v>
          </cell>
          <cell r="F47">
            <v>2014</v>
          </cell>
          <cell r="H47">
            <v>44.273161775977293</v>
          </cell>
          <cell r="I47">
            <v>2014</v>
          </cell>
          <cell r="K47">
            <v>10354831729340.432</v>
          </cell>
          <cell r="O47">
            <v>4584411.4031611159</v>
          </cell>
        </row>
        <row r="48">
          <cell r="B48" t="str">
            <v>HKG</v>
          </cell>
          <cell r="C48">
            <v>23.652851636013807</v>
          </cell>
          <cell r="D48">
            <v>2014</v>
          </cell>
          <cell r="E48">
            <v>24.001000000000001</v>
          </cell>
          <cell r="F48">
            <v>2014</v>
          </cell>
          <cell r="H48">
            <v>23.652851636013807</v>
          </cell>
          <cell r="I48">
            <v>2014</v>
          </cell>
          <cell r="K48">
            <v>290895784165.79614</v>
          </cell>
          <cell r="O48">
            <v>68805.148244154712</v>
          </cell>
        </row>
        <row r="49">
          <cell r="B49" t="str">
            <v>MAC</v>
          </cell>
          <cell r="C49">
            <v>18.394041568886294</v>
          </cell>
          <cell r="D49">
            <v>2014</v>
          </cell>
          <cell r="E49" t="str">
            <v/>
          </cell>
          <cell r="F49">
            <v>9</v>
          </cell>
          <cell r="H49">
            <v>18.394041568886294</v>
          </cell>
          <cell r="I49">
            <v>2014</v>
          </cell>
          <cell r="K49">
            <v>55501734046.149422</v>
          </cell>
          <cell r="O49">
            <v>10209.012031901442</v>
          </cell>
        </row>
        <row r="50">
          <cell r="B50" t="str">
            <v>COL</v>
          </cell>
          <cell r="C50">
            <v>25.539309556808682</v>
          </cell>
          <cell r="D50">
            <v>2014</v>
          </cell>
          <cell r="E50">
            <v>25.952000000000002</v>
          </cell>
          <cell r="F50">
            <v>2014</v>
          </cell>
          <cell r="H50">
            <v>25.539309556808682</v>
          </cell>
          <cell r="I50">
            <v>2014</v>
          </cell>
          <cell r="K50">
            <v>377739622865.83807</v>
          </cell>
          <cell r="O50">
            <v>96472.091602428074</v>
          </cell>
        </row>
        <row r="51">
          <cell r="B51" t="str">
            <v>COM</v>
          </cell>
          <cell r="C51">
            <v>20.375916150008216</v>
          </cell>
          <cell r="D51">
            <v>2014</v>
          </cell>
          <cell r="E51">
            <v>18.61</v>
          </cell>
          <cell r="F51">
            <v>2014</v>
          </cell>
          <cell r="H51">
            <v>20.375916150008216</v>
          </cell>
          <cell r="I51">
            <v>2014</v>
          </cell>
          <cell r="K51">
            <v>623751049.72500837</v>
          </cell>
          <cell r="O51">
            <v>127.09499087676376</v>
          </cell>
        </row>
        <row r="52">
          <cell r="B52" t="str">
            <v>COG</v>
          </cell>
          <cell r="C52">
            <v>41.008566452882256</v>
          </cell>
          <cell r="D52">
            <v>2014</v>
          </cell>
          <cell r="E52">
            <v>42.177999999999997</v>
          </cell>
          <cell r="F52">
            <v>2014</v>
          </cell>
          <cell r="H52">
            <v>41.008566452882256</v>
          </cell>
          <cell r="I52">
            <v>2014</v>
          </cell>
          <cell r="K52">
            <v>14177440494.815186</v>
          </cell>
          <cell r="O52">
            <v>5813.9651066341248</v>
          </cell>
        </row>
        <row r="53">
          <cell r="B53" t="str">
            <v>CRI</v>
          </cell>
          <cell r="C53">
            <v>21.842560000875729</v>
          </cell>
          <cell r="D53">
            <v>2014</v>
          </cell>
          <cell r="E53">
            <v>19.262</v>
          </cell>
          <cell r="F53">
            <v>2014</v>
          </cell>
          <cell r="H53">
            <v>21.842560000875729</v>
          </cell>
          <cell r="I53">
            <v>2014</v>
          </cell>
          <cell r="K53">
            <v>49552580683.146072</v>
          </cell>
          <cell r="O53">
            <v>10823.552167698535</v>
          </cell>
        </row>
        <row r="54">
          <cell r="B54" t="str">
            <v>CIV</v>
          </cell>
          <cell r="C54">
            <v>16.121599498429781</v>
          </cell>
          <cell r="D54">
            <v>2014</v>
          </cell>
          <cell r="E54">
            <v>16.762</v>
          </cell>
          <cell r="F54">
            <v>2014</v>
          </cell>
          <cell r="H54">
            <v>16.121599498429781</v>
          </cell>
          <cell r="I54">
            <v>2014</v>
          </cell>
          <cell r="K54">
            <v>34253607832.409214</v>
          </cell>
          <cell r="O54">
            <v>5522.2294685037878</v>
          </cell>
        </row>
        <row r="55">
          <cell r="B55" t="str">
            <v>HRV</v>
          </cell>
          <cell r="C55">
            <v>19.072286167731008</v>
          </cell>
          <cell r="D55">
            <v>2014</v>
          </cell>
          <cell r="E55">
            <v>18.193000000000001</v>
          </cell>
          <cell r="F55">
            <v>2014</v>
          </cell>
          <cell r="H55">
            <v>19.072286167731008</v>
          </cell>
          <cell r="I55">
            <v>2014</v>
          </cell>
          <cell r="K55">
            <v>57113389357.447182</v>
          </cell>
          <cell r="O55">
            <v>10892.829058342753</v>
          </cell>
        </row>
        <row r="56">
          <cell r="B56" t="str">
            <v>CUB</v>
          </cell>
          <cell r="C56">
            <v>10.415960651782576</v>
          </cell>
          <cell r="D56">
            <v>2010</v>
          </cell>
          <cell r="E56" t="str">
            <v/>
          </cell>
          <cell r="F56">
            <v>9</v>
          </cell>
          <cell r="H56">
            <v>10.415960651782576</v>
          </cell>
          <cell r="I56">
            <v>2010</v>
          </cell>
          <cell r="K56">
            <v>64328200000</v>
          </cell>
          <cell r="O56">
            <v>6700.3999999999987</v>
          </cell>
        </row>
        <row r="57">
          <cell r="B57" t="str">
            <v>CYP</v>
          </cell>
          <cell r="C57">
            <v>10.823550647853597</v>
          </cell>
          <cell r="D57">
            <v>2014</v>
          </cell>
          <cell r="E57">
            <v>11.917999999999999</v>
          </cell>
          <cell r="F57">
            <v>2014</v>
          </cell>
          <cell r="H57">
            <v>10.823550647853597</v>
          </cell>
          <cell r="I57">
            <v>2014</v>
          </cell>
          <cell r="K57">
            <v>23226158986.165272</v>
          </cell>
          <cell r="O57">
            <v>2513.8950814185978</v>
          </cell>
        </row>
        <row r="58">
          <cell r="B58" t="str">
            <v>CZE</v>
          </cell>
          <cell r="C58">
            <v>25.005691304578438</v>
          </cell>
          <cell r="D58">
            <v>2014</v>
          </cell>
          <cell r="E58">
            <v>25.25</v>
          </cell>
          <cell r="F58">
            <v>2014</v>
          </cell>
          <cell r="H58">
            <v>25.005691304578438</v>
          </cell>
          <cell r="I58">
            <v>2014</v>
          </cell>
          <cell r="K58">
            <v>205269709743.46622</v>
          </cell>
          <cell r="O58">
            <v>51329.109960255329</v>
          </cell>
        </row>
        <row r="59">
          <cell r="B59" t="str">
            <v>KOR</v>
          </cell>
          <cell r="C59">
            <v>29.106020020497247</v>
          </cell>
          <cell r="D59">
            <v>2014</v>
          </cell>
          <cell r="E59">
            <v>29.161000000000001</v>
          </cell>
          <cell r="F59">
            <v>2014</v>
          </cell>
          <cell r="H59">
            <v>29.106020020497247</v>
          </cell>
          <cell r="I59">
            <v>2014</v>
          </cell>
          <cell r="K59">
            <v>1410382988616.48</v>
          </cell>
          <cell r="O59">
            <v>410506.35503240011</v>
          </cell>
        </row>
        <row r="60">
          <cell r="B60" t="str">
            <v>COD</v>
          </cell>
          <cell r="C60">
            <v>21.431410682813826</v>
          </cell>
          <cell r="D60">
            <v>2014</v>
          </cell>
          <cell r="E60">
            <v>15.738</v>
          </cell>
          <cell r="F60">
            <v>2014</v>
          </cell>
          <cell r="H60">
            <v>21.431410682813826</v>
          </cell>
          <cell r="I60">
            <v>2014</v>
          </cell>
          <cell r="K60">
            <v>33121070959.393566</v>
          </cell>
          <cell r="O60">
            <v>7098.3127398538209</v>
          </cell>
        </row>
        <row r="61">
          <cell r="B61" t="str">
            <v>DNK</v>
          </cell>
          <cell r="C61">
            <v>18.68750318761716</v>
          </cell>
          <cell r="D61">
            <v>2014</v>
          </cell>
          <cell r="E61">
            <v>19.48</v>
          </cell>
          <cell r="F61">
            <v>2014</v>
          </cell>
          <cell r="H61">
            <v>18.68750318761716</v>
          </cell>
          <cell r="I61">
            <v>2014</v>
          </cell>
          <cell r="K61">
            <v>342362478767.50549</v>
          </cell>
          <cell r="O61">
            <v>63978.999132882716</v>
          </cell>
        </row>
        <row r="62">
          <cell r="B62" t="str">
            <v>DJI</v>
          </cell>
          <cell r="C62">
            <v>37.487474534318117</v>
          </cell>
          <cell r="D62">
            <v>2007</v>
          </cell>
          <cell r="E62">
            <v>44.097000000000001</v>
          </cell>
          <cell r="F62">
            <v>2014</v>
          </cell>
          <cell r="H62">
            <v>44.097000000000001</v>
          </cell>
          <cell r="I62">
            <v>2014</v>
          </cell>
          <cell r="K62">
            <v>1589026157.8836017</v>
          </cell>
          <cell r="O62">
            <v>700.71286484193195</v>
          </cell>
        </row>
        <row r="63">
          <cell r="B63" t="str">
            <v>DMA</v>
          </cell>
          <cell r="C63">
            <v>14.911660777385158</v>
          </cell>
          <cell r="D63">
            <v>2014</v>
          </cell>
          <cell r="E63">
            <v>14.894</v>
          </cell>
          <cell r="F63">
            <v>2014</v>
          </cell>
          <cell r="H63">
            <v>14.911660777385158</v>
          </cell>
          <cell r="I63">
            <v>2014</v>
          </cell>
          <cell r="K63">
            <v>524074074.07407403</v>
          </cell>
          <cell r="O63">
            <v>78.148148148148138</v>
          </cell>
        </row>
        <row r="64">
          <cell r="B64" t="str">
            <v>DOM</v>
          </cell>
          <cell r="C64">
            <v>20.558929262664947</v>
          </cell>
          <cell r="D64">
            <v>2014</v>
          </cell>
          <cell r="E64">
            <v>21.535</v>
          </cell>
          <cell r="F64">
            <v>2014</v>
          </cell>
          <cell r="H64">
            <v>20.558929262664947</v>
          </cell>
          <cell r="I64">
            <v>2014</v>
          </cell>
          <cell r="K64">
            <v>64137819040.492889</v>
          </cell>
          <cell r="O64">
            <v>13186.048847150982</v>
          </cell>
        </row>
        <row r="65">
          <cell r="B65" t="str">
            <v>ECU</v>
          </cell>
          <cell r="C65">
            <v>27.566127068786528</v>
          </cell>
          <cell r="D65">
            <v>2014</v>
          </cell>
          <cell r="E65">
            <v>28.062000000000001</v>
          </cell>
          <cell r="F65">
            <v>2014</v>
          </cell>
          <cell r="H65">
            <v>27.566127068786528</v>
          </cell>
          <cell r="I65">
            <v>2014</v>
          </cell>
          <cell r="K65">
            <v>100917372000</v>
          </cell>
          <cell r="O65">
            <v>27819.010999999995</v>
          </cell>
        </row>
        <row r="66">
          <cell r="B66" t="str">
            <v>EGY</v>
          </cell>
          <cell r="C66">
            <v>13.270489587505004</v>
          </cell>
          <cell r="D66">
            <v>2014</v>
          </cell>
          <cell r="E66">
            <v>14.047000000000001</v>
          </cell>
          <cell r="F66">
            <v>2014</v>
          </cell>
          <cell r="H66">
            <v>13.270489587505004</v>
          </cell>
          <cell r="I66">
            <v>2014</v>
          </cell>
          <cell r="K66">
            <v>286538047765.90405</v>
          </cell>
          <cell r="O66">
            <v>38025.001793014409</v>
          </cell>
        </row>
        <row r="67">
          <cell r="B67" t="str">
            <v>SLV</v>
          </cell>
          <cell r="C67">
            <v>13.578686759101405</v>
          </cell>
          <cell r="D67">
            <v>2014</v>
          </cell>
          <cell r="E67">
            <v>13.579000000000001</v>
          </cell>
          <cell r="F67">
            <v>2014</v>
          </cell>
          <cell r="H67">
            <v>13.578686759101405</v>
          </cell>
          <cell r="I67">
            <v>2014</v>
          </cell>
          <cell r="K67">
            <v>25163700000</v>
          </cell>
          <cell r="O67">
            <v>3416.9</v>
          </cell>
        </row>
        <row r="68">
          <cell r="B68" t="str">
            <v>GNQ</v>
          </cell>
          <cell r="C68">
            <v>47.802819738290403</v>
          </cell>
          <cell r="D68">
            <v>2014</v>
          </cell>
          <cell r="E68">
            <v>47.851999999999997</v>
          </cell>
          <cell r="F68">
            <v>2014</v>
          </cell>
          <cell r="H68">
            <v>47.802819738290403</v>
          </cell>
          <cell r="I68">
            <v>2014</v>
          </cell>
          <cell r="K68">
            <v>15529729676.688612</v>
          </cell>
          <cell r="O68">
            <v>7423.6486831912462</v>
          </cell>
        </row>
        <row r="69">
          <cell r="B69" t="str">
            <v>ERI</v>
          </cell>
          <cell r="C69">
            <v>9.9984538390811597</v>
          </cell>
          <cell r="D69">
            <v>2011</v>
          </cell>
          <cell r="E69">
            <v>8.0139999999999993</v>
          </cell>
          <cell r="F69">
            <v>2014</v>
          </cell>
          <cell r="H69">
            <v>9.9984538390811597</v>
          </cell>
          <cell r="I69">
            <v>2011</v>
          </cell>
          <cell r="K69">
            <v>2607739837.3983741</v>
          </cell>
          <cell r="O69">
            <v>260.73366388560652</v>
          </cell>
        </row>
        <row r="70">
          <cell r="B70" t="str">
            <v>EST</v>
          </cell>
          <cell r="C70">
            <v>25.209941751307941</v>
          </cell>
          <cell r="D70">
            <v>2014</v>
          </cell>
          <cell r="E70">
            <v>27.965</v>
          </cell>
          <cell r="F70">
            <v>2014</v>
          </cell>
          <cell r="H70">
            <v>25.209941751307941</v>
          </cell>
          <cell r="I70">
            <v>2014</v>
          </cell>
          <cell r="K70">
            <v>26485161115.944584</v>
          </cell>
          <cell r="O70">
            <v>6676.8936900696899</v>
          </cell>
        </row>
        <row r="71">
          <cell r="B71" t="str">
            <v>ETH</v>
          </cell>
          <cell r="C71">
            <v>37.993725303737783</v>
          </cell>
          <cell r="D71">
            <v>2014</v>
          </cell>
          <cell r="E71">
            <v>36.792999999999999</v>
          </cell>
          <cell r="F71">
            <v>2014</v>
          </cell>
          <cell r="H71">
            <v>37.993725303737783</v>
          </cell>
          <cell r="I71">
            <v>2014</v>
          </cell>
          <cell r="K71">
            <v>55612228233.51786</v>
          </cell>
          <cell r="O71">
            <v>21129.157230330482</v>
          </cell>
        </row>
        <row r="72">
          <cell r="B72" t="str">
            <v>FRO</v>
          </cell>
          <cell r="C72" t="str">
            <v/>
          </cell>
          <cell r="D72" t="str">
            <v/>
          </cell>
          <cell r="E72" t="str">
            <v/>
          </cell>
          <cell r="F72">
            <v>9</v>
          </cell>
          <cell r="H72" t="str">
            <v/>
          </cell>
          <cell r="I72">
            <v>9</v>
          </cell>
          <cell r="K72" t="str">
            <v/>
          </cell>
          <cell r="O72" t="str">
            <v/>
          </cell>
        </row>
        <row r="73">
          <cell r="B73" t="str">
            <v>FLK</v>
          </cell>
          <cell r="C73" t="str">
            <v/>
          </cell>
          <cell r="D73" t="str">
            <v/>
          </cell>
          <cell r="E73" t="str">
            <v/>
          </cell>
          <cell r="F73">
            <v>9</v>
          </cell>
          <cell r="H73" t="str">
            <v/>
          </cell>
          <cell r="I73">
            <v>9</v>
          </cell>
          <cell r="K73" t="str">
            <v/>
          </cell>
          <cell r="O73" t="str">
            <v/>
          </cell>
        </row>
        <row r="74">
          <cell r="B74" t="str">
            <v>FJI</v>
          </cell>
          <cell r="C74">
            <v>21.114545306174026</v>
          </cell>
          <cell r="D74">
            <v>2008</v>
          </cell>
          <cell r="E74">
            <v>17.46</v>
          </cell>
          <cell r="F74">
            <v>2014</v>
          </cell>
          <cell r="H74">
            <v>17.46</v>
          </cell>
          <cell r="I74">
            <v>2014</v>
          </cell>
          <cell r="K74">
            <v>4531817940.9738779</v>
          </cell>
          <cell r="O74">
            <v>791.25541249403921</v>
          </cell>
        </row>
        <row r="75">
          <cell r="B75" t="str">
            <v>FIN</v>
          </cell>
          <cell r="C75">
            <v>20.2789772782657</v>
          </cell>
          <cell r="D75">
            <v>2014</v>
          </cell>
          <cell r="E75">
            <v>20.972999999999999</v>
          </cell>
          <cell r="F75">
            <v>2014</v>
          </cell>
          <cell r="H75">
            <v>20.2789772782657</v>
          </cell>
          <cell r="I75">
            <v>2014</v>
          </cell>
          <cell r="K75">
            <v>272216575502.2511</v>
          </cell>
          <cell r="O75">
            <v>55202.73749377449</v>
          </cell>
        </row>
        <row r="76">
          <cell r="B76" t="str">
            <v>FRA</v>
          </cell>
          <cell r="C76">
            <v>21.687365090560196</v>
          </cell>
          <cell r="D76">
            <v>2014</v>
          </cell>
          <cell r="E76">
            <v>22.157</v>
          </cell>
          <cell r="F76">
            <v>2014</v>
          </cell>
          <cell r="H76">
            <v>21.687365090560196</v>
          </cell>
          <cell r="I76">
            <v>2014</v>
          </cell>
          <cell r="K76">
            <v>2829192039171.8403</v>
          </cell>
          <cell r="O76">
            <v>613577.20664826187</v>
          </cell>
        </row>
        <row r="77">
          <cell r="B77" t="str">
            <v>GUF</v>
          </cell>
          <cell r="C77" t="str">
            <v/>
          </cell>
          <cell r="D77" t="str">
            <v/>
          </cell>
          <cell r="E77" t="str">
            <v/>
          </cell>
          <cell r="F77">
            <v>9</v>
          </cell>
          <cell r="H77" t="str">
            <v/>
          </cell>
          <cell r="I77">
            <v>9</v>
          </cell>
          <cell r="K77" t="str">
            <v/>
          </cell>
          <cell r="O77" t="str">
            <v/>
          </cell>
        </row>
        <row r="78">
          <cell r="B78" t="str">
            <v>PYF</v>
          </cell>
          <cell r="C78" t="str">
            <v/>
          </cell>
          <cell r="D78" t="str">
            <v/>
          </cell>
          <cell r="E78" t="str">
            <v/>
          </cell>
          <cell r="F78">
            <v>9</v>
          </cell>
          <cell r="H78" t="str">
            <v/>
          </cell>
          <cell r="I78">
            <v>9</v>
          </cell>
          <cell r="K78" t="str">
            <v/>
          </cell>
          <cell r="O78" t="str">
            <v/>
          </cell>
        </row>
        <row r="79">
          <cell r="B79" t="str">
            <v>GAB</v>
          </cell>
          <cell r="C79">
            <v>26.582249045571505</v>
          </cell>
          <cell r="D79">
            <v>2014</v>
          </cell>
          <cell r="E79">
            <v>26.765999999999998</v>
          </cell>
          <cell r="F79">
            <v>2014</v>
          </cell>
          <cell r="H79">
            <v>26.582249045571505</v>
          </cell>
          <cell r="I79">
            <v>2014</v>
          </cell>
          <cell r="K79">
            <v>18179717776.159702</v>
          </cell>
          <cell r="O79">
            <v>4832.5778550408058</v>
          </cell>
        </row>
        <row r="80">
          <cell r="B80" t="str">
            <v>GMB</v>
          </cell>
          <cell r="C80">
            <v>21.90421236511494</v>
          </cell>
          <cell r="D80">
            <v>2013</v>
          </cell>
          <cell r="E80">
            <v>24.533999999999999</v>
          </cell>
          <cell r="F80">
            <v>2014</v>
          </cell>
          <cell r="H80">
            <v>21.90421236511494</v>
          </cell>
          <cell r="I80">
            <v>2013</v>
          </cell>
          <cell r="K80">
            <v>903779326.48912609</v>
          </cell>
          <cell r="O80">
            <v>197.9657429861837</v>
          </cell>
        </row>
        <row r="81">
          <cell r="B81" t="str">
            <v>GEO</v>
          </cell>
          <cell r="C81">
            <v>25.81544817486277</v>
          </cell>
          <cell r="D81">
            <v>2014</v>
          </cell>
          <cell r="E81">
            <v>31.216000000000001</v>
          </cell>
          <cell r="F81">
            <v>2014</v>
          </cell>
          <cell r="H81">
            <v>25.81544817486277</v>
          </cell>
          <cell r="I81">
            <v>2014</v>
          </cell>
          <cell r="K81">
            <v>16529963187.404428</v>
          </cell>
          <cell r="O81">
            <v>4267.2840799682845</v>
          </cell>
        </row>
        <row r="82">
          <cell r="B82" t="str">
            <v>DEU</v>
          </cell>
          <cell r="C82">
            <v>20.06718913449831</v>
          </cell>
          <cell r="D82">
            <v>2014</v>
          </cell>
          <cell r="E82">
            <v>19.311</v>
          </cell>
          <cell r="F82">
            <v>2014</v>
          </cell>
          <cell r="H82">
            <v>20.06718913449831</v>
          </cell>
          <cell r="I82">
            <v>2014</v>
          </cell>
          <cell r="K82">
            <v>3868291231823.7744</v>
          </cell>
          <cell r="O82">
            <v>776257.3177632913</v>
          </cell>
        </row>
        <row r="83">
          <cell r="B83" t="str">
            <v>GHA</v>
          </cell>
          <cell r="C83">
            <v>26.239809163577977</v>
          </cell>
          <cell r="D83">
            <v>2014</v>
          </cell>
          <cell r="E83">
            <v>24.783999999999999</v>
          </cell>
          <cell r="F83">
            <v>2014</v>
          </cell>
          <cell r="H83">
            <v>26.239809163577977</v>
          </cell>
          <cell r="I83">
            <v>2014</v>
          </cell>
          <cell r="K83">
            <v>38616536131.647987</v>
          </cell>
          <cell r="O83">
            <v>10132.90538652857</v>
          </cell>
        </row>
        <row r="84">
          <cell r="B84" t="str">
            <v>GIB</v>
          </cell>
          <cell r="C84" t="str">
            <v/>
          </cell>
          <cell r="D84" t="str">
            <v/>
          </cell>
          <cell r="E84" t="str">
            <v/>
          </cell>
          <cell r="F84">
            <v>9</v>
          </cell>
          <cell r="H84" t="str">
            <v/>
          </cell>
          <cell r="I84">
            <v>9</v>
          </cell>
          <cell r="K84" t="str">
            <v/>
          </cell>
          <cell r="O84" t="str">
            <v/>
          </cell>
        </row>
        <row r="85">
          <cell r="B85" t="str">
            <v>GRC</v>
          </cell>
          <cell r="C85">
            <v>11.610388326502603</v>
          </cell>
          <cell r="D85">
            <v>2014</v>
          </cell>
          <cell r="E85">
            <v>10.574999999999999</v>
          </cell>
          <cell r="F85">
            <v>2014</v>
          </cell>
          <cell r="H85">
            <v>11.610388326502603</v>
          </cell>
          <cell r="I85">
            <v>2014</v>
          </cell>
          <cell r="K85">
            <v>235574074998.31436</v>
          </cell>
          <cell r="O85">
            <v>27351.064903870778</v>
          </cell>
        </row>
        <row r="86">
          <cell r="B86" t="str">
            <v>GRD</v>
          </cell>
          <cell r="C86">
            <v>16.918844634765588</v>
          </cell>
          <cell r="D86">
            <v>2014</v>
          </cell>
          <cell r="E86">
            <v>16.919</v>
          </cell>
          <cell r="F86">
            <v>2014</v>
          </cell>
          <cell r="H86">
            <v>16.918844634765588</v>
          </cell>
          <cell r="I86">
            <v>2014</v>
          </cell>
          <cell r="K86">
            <v>911803790.37037027</v>
          </cell>
          <cell r="O86">
            <v>154.26666666666665</v>
          </cell>
        </row>
        <row r="87">
          <cell r="B87" t="str">
            <v>GLP</v>
          </cell>
          <cell r="C87" t="str">
            <v/>
          </cell>
          <cell r="D87" t="str">
            <v/>
          </cell>
          <cell r="E87" t="str">
            <v/>
          </cell>
          <cell r="F87">
            <v>9</v>
          </cell>
          <cell r="H87" t="str">
            <v/>
          </cell>
          <cell r="I87">
            <v>9</v>
          </cell>
          <cell r="K87" t="str">
            <v/>
          </cell>
          <cell r="O87" t="str">
            <v/>
          </cell>
        </row>
        <row r="88">
          <cell r="B88" t="str">
            <v>GTM</v>
          </cell>
          <cell r="C88">
            <v>13.822735734150088</v>
          </cell>
          <cell r="D88">
            <v>2014</v>
          </cell>
          <cell r="E88">
            <v>13.585000000000001</v>
          </cell>
          <cell r="F88">
            <v>2014</v>
          </cell>
          <cell r="H88">
            <v>13.822735734150088</v>
          </cell>
          <cell r="I88">
            <v>2014</v>
          </cell>
          <cell r="K88">
            <v>58827085046.946541</v>
          </cell>
          <cell r="O88">
            <v>8131.5125061431418</v>
          </cell>
        </row>
        <row r="89">
          <cell r="B89" t="str">
            <v>GIN</v>
          </cell>
          <cell r="C89">
            <v>14.016441392966295</v>
          </cell>
          <cell r="D89">
            <v>2014</v>
          </cell>
          <cell r="E89">
            <v>9.3550000000000004</v>
          </cell>
          <cell r="F89">
            <v>2014</v>
          </cell>
          <cell r="H89">
            <v>14.016441392966295</v>
          </cell>
          <cell r="I89">
            <v>2014</v>
          </cell>
          <cell r="K89">
            <v>6624068015.5003929</v>
          </cell>
          <cell r="O89">
            <v>928.45861122283793</v>
          </cell>
        </row>
        <row r="90">
          <cell r="B90" t="str">
            <v>GNB</v>
          </cell>
          <cell r="C90">
            <v>6.9256611827267767</v>
          </cell>
          <cell r="D90">
            <v>2014</v>
          </cell>
          <cell r="E90">
            <v>10.775</v>
          </cell>
          <cell r="F90">
            <v>2014</v>
          </cell>
          <cell r="H90">
            <v>6.9256611827267767</v>
          </cell>
          <cell r="I90">
            <v>2014</v>
          </cell>
          <cell r="K90">
            <v>1022371991.5346736</v>
          </cell>
          <cell r="O90">
            <v>70.806020160787568</v>
          </cell>
        </row>
        <row r="91">
          <cell r="B91" t="str">
            <v>GUY</v>
          </cell>
          <cell r="C91">
            <v>19.320341424730302</v>
          </cell>
          <cell r="D91">
            <v>2014</v>
          </cell>
          <cell r="E91">
            <v>19.32</v>
          </cell>
          <cell r="F91">
            <v>2014</v>
          </cell>
          <cell r="H91">
            <v>19.320341424730302</v>
          </cell>
          <cell r="I91">
            <v>2014</v>
          </cell>
          <cell r="K91">
            <v>3096747286.9839168</v>
          </cell>
          <cell r="O91">
            <v>598.30214890636535</v>
          </cell>
        </row>
        <row r="92">
          <cell r="B92" t="str">
            <v>HTI</v>
          </cell>
          <cell r="C92" t="str">
            <v/>
          </cell>
          <cell r="D92" t="str">
            <v/>
          </cell>
          <cell r="E92">
            <v>31.175000000000001</v>
          </cell>
          <cell r="F92">
            <v>2014</v>
          </cell>
          <cell r="H92">
            <v>31.175000000000001</v>
          </cell>
          <cell r="I92">
            <v>2014</v>
          </cell>
          <cell r="K92">
            <v>8713041022.9518776</v>
          </cell>
          <cell r="O92">
            <v>2716.2905389052476</v>
          </cell>
        </row>
        <row r="93">
          <cell r="B93" t="str">
            <v>HND</v>
          </cell>
          <cell r="C93">
            <v>22.275950613715377</v>
          </cell>
          <cell r="D93">
            <v>2014</v>
          </cell>
          <cell r="E93">
            <v>22.06</v>
          </cell>
          <cell r="F93">
            <v>2014</v>
          </cell>
          <cell r="H93">
            <v>22.275950613715377</v>
          </cell>
          <cell r="I93">
            <v>2014</v>
          </cell>
          <cell r="K93">
            <v>19385314718.409843</v>
          </cell>
          <cell r="O93">
            <v>4318.2631329862743</v>
          </cell>
        </row>
        <row r="94">
          <cell r="B94" t="str">
            <v>HUN</v>
          </cell>
          <cell r="C94">
            <v>21.663559217799218</v>
          </cell>
          <cell r="D94">
            <v>2014</v>
          </cell>
          <cell r="E94">
            <v>21.852</v>
          </cell>
          <cell r="F94">
            <v>2014</v>
          </cell>
          <cell r="H94">
            <v>21.663559217799218</v>
          </cell>
          <cell r="I94">
            <v>2014</v>
          </cell>
          <cell r="K94">
            <v>138346669914.94739</v>
          </cell>
          <cell r="O94">
            <v>29970.812762877842</v>
          </cell>
        </row>
        <row r="95">
          <cell r="B95" t="str">
            <v>ISL</v>
          </cell>
          <cell r="C95">
            <v>16.68836652825674</v>
          </cell>
          <cell r="D95">
            <v>2014</v>
          </cell>
          <cell r="E95">
            <v>16.791</v>
          </cell>
          <cell r="F95">
            <v>2014</v>
          </cell>
          <cell r="H95">
            <v>16.68836652825674</v>
          </cell>
          <cell r="I95">
            <v>2014</v>
          </cell>
          <cell r="K95">
            <v>17036097481.806551</v>
          </cell>
          <cell r="O95">
            <v>2843.046389874994</v>
          </cell>
        </row>
        <row r="96">
          <cell r="B96" t="str">
            <v>IND</v>
          </cell>
          <cell r="C96">
            <v>28.722280687962659</v>
          </cell>
          <cell r="D96">
            <v>2014</v>
          </cell>
          <cell r="E96">
            <v>31.617000000000001</v>
          </cell>
          <cell r="F96">
            <v>2014</v>
          </cell>
          <cell r="H96">
            <v>28.722280687962659</v>
          </cell>
          <cell r="I96">
            <v>2014</v>
          </cell>
          <cell r="K96">
            <v>2048517438873.5383</v>
          </cell>
          <cell r="O96">
            <v>588380.92873512162</v>
          </cell>
        </row>
        <row r="97">
          <cell r="B97" t="str">
            <v>IDN</v>
          </cell>
          <cell r="C97">
            <v>32.573503118988803</v>
          </cell>
          <cell r="D97">
            <v>2014</v>
          </cell>
          <cell r="E97">
            <v>34.651000000000003</v>
          </cell>
          <cell r="F97">
            <v>2014</v>
          </cell>
          <cell r="H97">
            <v>32.573503118988803</v>
          </cell>
          <cell r="I97">
            <v>2014</v>
          </cell>
          <cell r="K97">
            <v>888538201025.34473</v>
          </cell>
          <cell r="O97">
            <v>289428.01862439763</v>
          </cell>
        </row>
        <row r="98">
          <cell r="B98" t="str">
            <v>IRN</v>
          </cell>
          <cell r="C98">
            <v>26.164757932676231</v>
          </cell>
          <cell r="D98">
            <v>2014</v>
          </cell>
          <cell r="E98">
            <v>31.009</v>
          </cell>
          <cell r="F98">
            <v>2014</v>
          </cell>
          <cell r="H98">
            <v>26.164757932676231</v>
          </cell>
          <cell r="I98">
            <v>2014</v>
          </cell>
          <cell r="K98">
            <v>425326068422.88123</v>
          </cell>
          <cell r="O98">
            <v>111285.53622741574</v>
          </cell>
        </row>
        <row r="99">
          <cell r="B99" t="str">
            <v>IRQ</v>
          </cell>
          <cell r="C99">
            <v>22.433577796398811</v>
          </cell>
          <cell r="D99">
            <v>2014</v>
          </cell>
          <cell r="E99">
            <v>0</v>
          </cell>
          <cell r="F99">
            <v>2014</v>
          </cell>
          <cell r="H99">
            <v>22.433577796398811</v>
          </cell>
          <cell r="I99">
            <v>2014</v>
          </cell>
          <cell r="K99">
            <v>223508094682.67581</v>
          </cell>
          <cell r="O99">
            <v>50140.862301886795</v>
          </cell>
        </row>
        <row r="100">
          <cell r="B100" t="str">
            <v>IRL</v>
          </cell>
          <cell r="C100">
            <v>19.314425075312638</v>
          </cell>
          <cell r="D100">
            <v>2014</v>
          </cell>
          <cell r="E100">
            <v>20.321000000000002</v>
          </cell>
          <cell r="F100">
            <v>2014</v>
          </cell>
          <cell r="H100">
            <v>19.314425075312638</v>
          </cell>
          <cell r="I100">
            <v>2014</v>
          </cell>
          <cell r="K100">
            <v>250813607686.10849</v>
          </cell>
          <cell r="O100">
            <v>48443.206335221999</v>
          </cell>
        </row>
        <row r="101">
          <cell r="B101" t="str">
            <v>ISR</v>
          </cell>
          <cell r="C101">
            <v>19.357596504991434</v>
          </cell>
          <cell r="D101">
            <v>2014</v>
          </cell>
          <cell r="E101">
            <v>19.933</v>
          </cell>
          <cell r="F101">
            <v>2014</v>
          </cell>
          <cell r="H101">
            <v>19.357596504991434</v>
          </cell>
          <cell r="I101">
            <v>2014</v>
          </cell>
          <cell r="K101">
            <v>305674837195.00262</v>
          </cell>
          <cell r="O101">
            <v>59171.301601498082</v>
          </cell>
        </row>
        <row r="102">
          <cell r="B102" t="str">
            <v>ITA</v>
          </cell>
          <cell r="C102">
            <v>16.613419347969757</v>
          </cell>
          <cell r="D102">
            <v>2014</v>
          </cell>
          <cell r="E102">
            <v>16.533000000000001</v>
          </cell>
          <cell r="F102">
            <v>2014</v>
          </cell>
          <cell r="H102">
            <v>16.613419347969757</v>
          </cell>
          <cell r="I102">
            <v>2014</v>
          </cell>
          <cell r="K102">
            <v>2141161325367.4275</v>
          </cell>
          <cell r="O102">
            <v>355720.10989983787</v>
          </cell>
        </row>
        <row r="103">
          <cell r="B103" t="str">
            <v>JAM</v>
          </cell>
          <cell r="C103">
            <v>21.974282150709673</v>
          </cell>
          <cell r="D103">
            <v>2014</v>
          </cell>
          <cell r="E103">
            <v>19.59</v>
          </cell>
          <cell r="F103">
            <v>2014</v>
          </cell>
          <cell r="H103">
            <v>21.974282150709673</v>
          </cell>
          <cell r="I103">
            <v>2014</v>
          </cell>
          <cell r="K103">
            <v>13891359467.721636</v>
          </cell>
          <cell r="O103">
            <v>3052.5265240064737</v>
          </cell>
        </row>
        <row r="104">
          <cell r="B104" t="str">
            <v>JPN</v>
          </cell>
          <cell r="C104">
            <v>21.727226906158357</v>
          </cell>
          <cell r="D104">
            <v>2013</v>
          </cell>
          <cell r="E104">
            <v>21.850999999999999</v>
          </cell>
          <cell r="F104">
            <v>2014</v>
          </cell>
          <cell r="H104">
            <v>21.850999999999999</v>
          </cell>
          <cell r="I104">
            <v>2014</v>
          </cell>
          <cell r="K104">
            <v>4601461206885.0781</v>
          </cell>
          <cell r="O104">
            <v>1005465.2883164585</v>
          </cell>
        </row>
        <row r="105">
          <cell r="B105" t="str">
            <v>JOR</v>
          </cell>
          <cell r="C105">
            <v>27.204750516285898</v>
          </cell>
          <cell r="D105">
            <v>2014</v>
          </cell>
          <cell r="E105">
            <v>21.265999999999998</v>
          </cell>
          <cell r="F105">
            <v>2014</v>
          </cell>
          <cell r="H105">
            <v>27.204750516285898</v>
          </cell>
          <cell r="I105">
            <v>2014</v>
          </cell>
          <cell r="K105">
            <v>35826925774.647896</v>
          </cell>
          <cell r="O105">
            <v>9746.6257746478896</v>
          </cell>
        </row>
        <row r="106">
          <cell r="B106" t="str">
            <v>KAZ</v>
          </cell>
          <cell r="C106">
            <v>19.903833464244336</v>
          </cell>
          <cell r="D106">
            <v>2014</v>
          </cell>
          <cell r="E106">
            <v>24.413</v>
          </cell>
          <cell r="F106">
            <v>2014</v>
          </cell>
          <cell r="H106">
            <v>19.903833464244336</v>
          </cell>
          <cell r="I106">
            <v>2014</v>
          </cell>
          <cell r="K106">
            <v>217872250221.41092</v>
          </cell>
          <cell r="O106">
            <v>43364.929848871347</v>
          </cell>
        </row>
        <row r="107">
          <cell r="B107" t="str">
            <v>KEN</v>
          </cell>
          <cell r="C107">
            <v>22.622754808431722</v>
          </cell>
          <cell r="D107">
            <v>2014</v>
          </cell>
          <cell r="E107">
            <v>21.373000000000001</v>
          </cell>
          <cell r="F107">
            <v>2014</v>
          </cell>
          <cell r="H107">
            <v>22.622754808431722</v>
          </cell>
          <cell r="I107">
            <v>2014</v>
          </cell>
          <cell r="K107">
            <v>60936509777.962784</v>
          </cell>
          <cell r="O107">
            <v>13785.51719588454</v>
          </cell>
        </row>
        <row r="108">
          <cell r="B108" t="str">
            <v>KIR</v>
          </cell>
          <cell r="C108" t="str">
            <v/>
          </cell>
          <cell r="D108" t="str">
            <v/>
          </cell>
          <cell r="E108">
            <v>0</v>
          </cell>
          <cell r="F108">
            <v>2014</v>
          </cell>
          <cell r="H108">
            <v>0</v>
          </cell>
          <cell r="I108">
            <v>2014</v>
          </cell>
          <cell r="K108">
            <v>166756805.48043987</v>
          </cell>
          <cell r="O108">
            <v>0</v>
          </cell>
        </row>
        <row r="109">
          <cell r="B109" t="str">
            <v>KWT</v>
          </cell>
          <cell r="C109">
            <v>17.97690137148107</v>
          </cell>
          <cell r="D109">
            <v>2009</v>
          </cell>
          <cell r="E109">
            <v>15.118</v>
          </cell>
          <cell r="F109">
            <v>2014</v>
          </cell>
          <cell r="H109">
            <v>15.118</v>
          </cell>
          <cell r="I109">
            <v>2014</v>
          </cell>
          <cell r="K109">
            <v>163612438510.18973</v>
          </cell>
          <cell r="O109">
            <v>24734.928453970482</v>
          </cell>
        </row>
        <row r="110">
          <cell r="B110" t="str">
            <v>KGZ</v>
          </cell>
          <cell r="C110">
            <v>32.107589387860521</v>
          </cell>
          <cell r="D110">
            <v>2014</v>
          </cell>
          <cell r="E110">
            <v>26.995000000000001</v>
          </cell>
          <cell r="F110">
            <v>2014</v>
          </cell>
          <cell r="H110">
            <v>32.107589387860521</v>
          </cell>
          <cell r="I110">
            <v>2014</v>
          </cell>
          <cell r="K110">
            <v>7404412710.3054571</v>
          </cell>
          <cell r="O110">
            <v>2377.3784296074305</v>
          </cell>
        </row>
        <row r="111">
          <cell r="B111" t="str">
            <v>LAO</v>
          </cell>
          <cell r="C111">
            <v>30.118658083065252</v>
          </cell>
          <cell r="D111">
            <v>2014</v>
          </cell>
          <cell r="E111">
            <v>0</v>
          </cell>
          <cell r="F111">
            <v>2014</v>
          </cell>
          <cell r="H111">
            <v>30.118658083065252</v>
          </cell>
          <cell r="I111">
            <v>2014</v>
          </cell>
          <cell r="K111">
            <v>11997062176.691822</v>
          </cell>
          <cell r="O111">
            <v>3613.3541370105554</v>
          </cell>
        </row>
        <row r="112">
          <cell r="B112" t="str">
            <v>LVA</v>
          </cell>
          <cell r="C112">
            <v>22.872932412835695</v>
          </cell>
          <cell r="D112">
            <v>2014</v>
          </cell>
          <cell r="E112">
            <v>24.161999999999999</v>
          </cell>
          <cell r="F112">
            <v>2014</v>
          </cell>
          <cell r="H112">
            <v>22.872932412835695</v>
          </cell>
          <cell r="I112">
            <v>2014</v>
          </cell>
          <cell r="K112">
            <v>31286809075.22887</v>
          </cell>
          <cell r="O112">
            <v>7156.210693910044</v>
          </cell>
        </row>
        <row r="113">
          <cell r="B113" t="str">
            <v>LBN</v>
          </cell>
          <cell r="C113">
            <v>30.799999999999994</v>
          </cell>
          <cell r="D113">
            <v>2014</v>
          </cell>
          <cell r="E113">
            <v>0</v>
          </cell>
          <cell r="F113">
            <v>2014</v>
          </cell>
          <cell r="H113">
            <v>30.799999999999994</v>
          </cell>
          <cell r="I113">
            <v>2014</v>
          </cell>
          <cell r="K113">
            <v>45730945273.631836</v>
          </cell>
          <cell r="O113">
            <v>14085.131144278603</v>
          </cell>
        </row>
        <row r="114">
          <cell r="B114" t="str">
            <v>LSO</v>
          </cell>
          <cell r="C114">
            <v>35.196402689577887</v>
          </cell>
          <cell r="D114">
            <v>2013</v>
          </cell>
          <cell r="E114">
            <v>33.034999999999997</v>
          </cell>
          <cell r="F114">
            <v>2014</v>
          </cell>
          <cell r="H114">
            <v>33.034999999999997</v>
          </cell>
          <cell r="I114">
            <v>2014</v>
          </cell>
          <cell r="K114">
            <v>2181300505.8649001</v>
          </cell>
          <cell r="O114">
            <v>720.59262211246971</v>
          </cell>
        </row>
        <row r="115">
          <cell r="B115" t="str">
            <v>LBR</v>
          </cell>
          <cell r="C115">
            <v>19.493203269656338</v>
          </cell>
          <cell r="D115">
            <v>2014</v>
          </cell>
          <cell r="E115">
            <v>0</v>
          </cell>
          <cell r="F115">
            <v>2014</v>
          </cell>
          <cell r="H115">
            <v>19.493203269656338</v>
          </cell>
          <cell r="I115">
            <v>2014</v>
          </cell>
          <cell r="K115">
            <v>2013000000</v>
          </cell>
          <cell r="O115">
            <v>392.39818181818202</v>
          </cell>
        </row>
        <row r="116">
          <cell r="B116" t="str">
            <v>LBY</v>
          </cell>
          <cell r="C116">
            <v>29.829777256740915</v>
          </cell>
          <cell r="D116">
            <v>2008</v>
          </cell>
          <cell r="E116">
            <v>31.542999999999999</v>
          </cell>
          <cell r="F116">
            <v>2014</v>
          </cell>
          <cell r="H116">
            <v>29.829777256740915</v>
          </cell>
          <cell r="I116">
            <v>2008</v>
          </cell>
          <cell r="K116">
            <v>87140405361.229156</v>
          </cell>
          <cell r="O116">
            <v>25993.788819875779</v>
          </cell>
        </row>
        <row r="117">
          <cell r="B117" t="str">
            <v>LIE</v>
          </cell>
          <cell r="C117" t="str">
            <v/>
          </cell>
          <cell r="D117" t="str">
            <v/>
          </cell>
          <cell r="E117" t="str">
            <v/>
          </cell>
          <cell r="F117">
            <v>9</v>
          </cell>
          <cell r="H117" t="str">
            <v/>
          </cell>
          <cell r="I117">
            <v>9</v>
          </cell>
          <cell r="K117" t="str">
            <v/>
          </cell>
          <cell r="O117" t="str">
            <v/>
          </cell>
        </row>
        <row r="118">
          <cell r="B118" t="str">
            <v>LTU</v>
          </cell>
          <cell r="C118">
            <v>18.915418588856969</v>
          </cell>
          <cell r="D118">
            <v>2014</v>
          </cell>
          <cell r="E118">
            <v>18.91</v>
          </cell>
          <cell r="F118">
            <v>2014</v>
          </cell>
          <cell r="H118">
            <v>18.915418588856969</v>
          </cell>
          <cell r="I118">
            <v>2014</v>
          </cell>
          <cell r="K118">
            <v>48353937110.256065</v>
          </cell>
          <cell r="O118">
            <v>9146.3496085975839</v>
          </cell>
        </row>
        <row r="119">
          <cell r="B119" t="str">
            <v>LUX</v>
          </cell>
          <cell r="C119">
            <v>18.595429214172505</v>
          </cell>
          <cell r="D119">
            <v>2014</v>
          </cell>
          <cell r="E119">
            <v>18.573</v>
          </cell>
          <cell r="F119">
            <v>2014</v>
          </cell>
          <cell r="H119">
            <v>18.595429214172505</v>
          </cell>
          <cell r="I119">
            <v>2014</v>
          </cell>
          <cell r="K119">
            <v>64873963098.486794</v>
          </cell>
          <cell r="O119">
            <v>12063.591886407503</v>
          </cell>
        </row>
        <row r="120">
          <cell r="B120" t="str">
            <v>MDG</v>
          </cell>
          <cell r="C120">
            <v>14.783989042991234</v>
          </cell>
          <cell r="D120">
            <v>2014</v>
          </cell>
          <cell r="E120">
            <v>15.58</v>
          </cell>
          <cell r="F120">
            <v>2014</v>
          </cell>
          <cell r="H120">
            <v>14.783989042991234</v>
          </cell>
          <cell r="I120">
            <v>2014</v>
          </cell>
          <cell r="K120">
            <v>10593147380.725378</v>
          </cell>
          <cell r="O120">
            <v>1566.0897480743527</v>
          </cell>
        </row>
        <row r="121">
          <cell r="B121" t="str">
            <v>MWI</v>
          </cell>
          <cell r="C121">
            <v>12.453895510294508</v>
          </cell>
          <cell r="D121">
            <v>2014</v>
          </cell>
          <cell r="E121">
            <v>14.069000000000001</v>
          </cell>
          <cell r="F121">
            <v>2014</v>
          </cell>
          <cell r="H121">
            <v>12.453895510294508</v>
          </cell>
          <cell r="I121">
            <v>2014</v>
          </cell>
          <cell r="K121">
            <v>4258033615.3005042</v>
          </cell>
          <cell r="O121">
            <v>530.29105724274041</v>
          </cell>
        </row>
        <row r="122">
          <cell r="B122" t="str">
            <v>MYS</v>
          </cell>
          <cell r="C122">
            <v>25.980769578340475</v>
          </cell>
          <cell r="D122">
            <v>2014</v>
          </cell>
          <cell r="E122">
            <v>25.013999999999999</v>
          </cell>
          <cell r="F122">
            <v>2014</v>
          </cell>
          <cell r="H122">
            <v>25.980769578340475</v>
          </cell>
          <cell r="I122">
            <v>2014</v>
          </cell>
          <cell r="K122">
            <v>338103822298.26758</v>
          </cell>
          <cell r="O122">
            <v>87841.975006874636</v>
          </cell>
        </row>
        <row r="123">
          <cell r="B123" t="str">
            <v>MDV</v>
          </cell>
          <cell r="C123">
            <v>35.817432457174611</v>
          </cell>
          <cell r="D123">
            <v>2005</v>
          </cell>
          <cell r="E123">
            <v>20</v>
          </cell>
          <cell r="F123">
            <v>2014</v>
          </cell>
          <cell r="H123">
            <v>20</v>
          </cell>
          <cell r="I123">
            <v>2014</v>
          </cell>
          <cell r="K123">
            <v>3061829144.6838369</v>
          </cell>
          <cell r="O123">
            <v>612.36582893676746</v>
          </cell>
        </row>
        <row r="124">
          <cell r="B124" t="str">
            <v>MLI</v>
          </cell>
          <cell r="C124">
            <v>23.801493506006551</v>
          </cell>
          <cell r="D124">
            <v>2014</v>
          </cell>
          <cell r="E124">
            <v>25.010999999999999</v>
          </cell>
          <cell r="F124">
            <v>2014</v>
          </cell>
          <cell r="H124">
            <v>23.801493506006551</v>
          </cell>
          <cell r="I124">
            <v>2014</v>
          </cell>
          <cell r="K124">
            <v>12037229619.418907</v>
          </cell>
          <cell r="O124">
            <v>2865.0404261690883</v>
          </cell>
        </row>
        <row r="125">
          <cell r="B125" t="str">
            <v>MLT</v>
          </cell>
          <cell r="C125">
            <v>14.336735456297911</v>
          </cell>
          <cell r="D125">
            <v>2011</v>
          </cell>
          <cell r="E125">
            <v>17.687000000000001</v>
          </cell>
          <cell r="F125">
            <v>2014</v>
          </cell>
          <cell r="H125">
            <v>14.336735456297911</v>
          </cell>
          <cell r="I125">
            <v>2011</v>
          </cell>
          <cell r="K125">
            <v>9302635890.1604652</v>
          </cell>
          <cell r="O125">
            <v>1333.6942980349302</v>
          </cell>
        </row>
        <row r="126">
          <cell r="B126" t="str">
            <v>MHL</v>
          </cell>
          <cell r="C126" t="str">
            <v/>
          </cell>
          <cell r="D126" t="str">
            <v/>
          </cell>
          <cell r="E126">
            <v>0</v>
          </cell>
          <cell r="F126">
            <v>2014</v>
          </cell>
          <cell r="H126">
            <v>0</v>
          </cell>
          <cell r="I126">
            <v>2014</v>
          </cell>
          <cell r="K126">
            <v>186716625.753117</v>
          </cell>
          <cell r="O126">
            <v>0</v>
          </cell>
        </row>
        <row r="127">
          <cell r="B127" t="str">
            <v>MTQ</v>
          </cell>
          <cell r="C127" t="str">
            <v/>
          </cell>
          <cell r="D127" t="str">
            <v/>
          </cell>
          <cell r="E127" t="str">
            <v/>
          </cell>
          <cell r="F127">
            <v>9</v>
          </cell>
          <cell r="H127" t="str">
            <v/>
          </cell>
          <cell r="I127">
            <v>9</v>
          </cell>
          <cell r="K127" t="str">
            <v/>
          </cell>
          <cell r="O127" t="str">
            <v/>
          </cell>
        </row>
        <row r="128">
          <cell r="B128" t="str">
            <v>MRT</v>
          </cell>
          <cell r="C128">
            <v>43.307233185587343</v>
          </cell>
          <cell r="D128">
            <v>2014</v>
          </cell>
          <cell r="E128">
            <v>48.773000000000003</v>
          </cell>
          <cell r="F128">
            <v>2014</v>
          </cell>
          <cell r="H128">
            <v>43.307233185587343</v>
          </cell>
          <cell r="I128">
            <v>2014</v>
          </cell>
          <cell r="K128">
            <v>5061180371.0494061</v>
          </cell>
          <cell r="O128">
            <v>2191.8571852335408</v>
          </cell>
        </row>
        <row r="129">
          <cell r="B129" t="str">
            <v>MUS</v>
          </cell>
          <cell r="C129">
            <v>19.130677601929875</v>
          </cell>
          <cell r="D129">
            <v>2014</v>
          </cell>
          <cell r="E129">
            <v>22.901</v>
          </cell>
          <cell r="F129">
            <v>2014</v>
          </cell>
          <cell r="H129">
            <v>19.130677601929875</v>
          </cell>
          <cell r="I129">
            <v>2014</v>
          </cell>
          <cell r="K129">
            <v>12630332836.951694</v>
          </cell>
          <cell r="O129">
            <v>2416.2682550879122</v>
          </cell>
        </row>
        <row r="130">
          <cell r="B130" t="str">
            <v>MYT</v>
          </cell>
          <cell r="C130" t="str">
            <v/>
          </cell>
          <cell r="D130" t="str">
            <v/>
          </cell>
          <cell r="E130" t="str">
            <v/>
          </cell>
          <cell r="F130">
            <v>9</v>
          </cell>
          <cell r="H130" t="str">
            <v/>
          </cell>
          <cell r="I130">
            <v>9</v>
          </cell>
          <cell r="K130" t="str">
            <v/>
          </cell>
          <cell r="O130" t="str">
            <v/>
          </cell>
        </row>
        <row r="131">
          <cell r="B131" t="str">
            <v>MEX</v>
          </cell>
          <cell r="C131">
            <v>21.044215789040368</v>
          </cell>
          <cell r="D131">
            <v>2014</v>
          </cell>
          <cell r="E131">
            <v>21.786999999999999</v>
          </cell>
          <cell r="F131">
            <v>2014</v>
          </cell>
          <cell r="H131">
            <v>21.044215789040368</v>
          </cell>
          <cell r="I131">
            <v>2014</v>
          </cell>
          <cell r="K131">
            <v>1294689733233.0259</v>
          </cell>
          <cell r="O131">
            <v>272457.30126010906</v>
          </cell>
        </row>
        <row r="132">
          <cell r="B132" t="str">
            <v>FSM</v>
          </cell>
          <cell r="C132" t="str">
            <v/>
          </cell>
          <cell r="D132" t="str">
            <v/>
          </cell>
          <cell r="E132">
            <v>0</v>
          </cell>
          <cell r="F132">
            <v>2014</v>
          </cell>
          <cell r="H132">
            <v>0</v>
          </cell>
          <cell r="I132">
            <v>2014</v>
          </cell>
          <cell r="K132">
            <v>318071978.57574701</v>
          </cell>
          <cell r="O132">
            <v>0</v>
          </cell>
        </row>
        <row r="133">
          <cell r="B133" t="str">
            <v>MCO</v>
          </cell>
          <cell r="C133" t="str">
            <v/>
          </cell>
          <cell r="D133" t="str">
            <v/>
          </cell>
          <cell r="E133" t="str">
            <v/>
          </cell>
          <cell r="F133">
            <v>9</v>
          </cell>
          <cell r="H133" t="str">
            <v/>
          </cell>
          <cell r="I133">
            <v>9</v>
          </cell>
          <cell r="K133" t="str">
            <v/>
          </cell>
          <cell r="O133" t="str">
            <v/>
          </cell>
        </row>
        <row r="134">
          <cell r="B134" t="str">
            <v>MNG</v>
          </cell>
          <cell r="C134">
            <v>24.153579185036705</v>
          </cell>
          <cell r="D134">
            <v>2014</v>
          </cell>
          <cell r="E134">
            <v>31.902000000000001</v>
          </cell>
          <cell r="F134">
            <v>2014</v>
          </cell>
          <cell r="H134">
            <v>24.153579185036705</v>
          </cell>
          <cell r="I134">
            <v>2014</v>
          </cell>
          <cell r="K134">
            <v>12015944336.546377</v>
          </cell>
          <cell r="O134">
            <v>2902.2806301576625</v>
          </cell>
        </row>
        <row r="135">
          <cell r="B135" t="str">
            <v>MNE</v>
          </cell>
          <cell r="C135">
            <v>19.003407248630829</v>
          </cell>
          <cell r="D135">
            <v>2014</v>
          </cell>
          <cell r="E135">
            <v>18.931000000000001</v>
          </cell>
          <cell r="F135">
            <v>2014</v>
          </cell>
          <cell r="H135">
            <v>19.003407248630829</v>
          </cell>
          <cell r="I135">
            <v>2014</v>
          </cell>
          <cell r="K135">
            <v>4587928884.1714211</v>
          </cell>
          <cell r="O135">
            <v>871.86281013665939</v>
          </cell>
        </row>
        <row r="136">
          <cell r="B136" t="str">
            <v>MSR</v>
          </cell>
          <cell r="C136" t="str">
            <v/>
          </cell>
          <cell r="D136" t="str">
            <v/>
          </cell>
          <cell r="E136" t="str">
            <v/>
          </cell>
          <cell r="F136">
            <v>9</v>
          </cell>
          <cell r="H136" t="str">
            <v/>
          </cell>
          <cell r="I136">
            <v>9</v>
          </cell>
          <cell r="K136" t="str">
            <v/>
          </cell>
          <cell r="O136" t="str">
            <v/>
          </cell>
        </row>
        <row r="137">
          <cell r="B137" t="str">
            <v>MAR</v>
          </cell>
          <cell r="C137">
            <v>29.42291534426435</v>
          </cell>
          <cell r="D137">
            <v>2014</v>
          </cell>
          <cell r="E137">
            <v>33.689</v>
          </cell>
          <cell r="F137">
            <v>2014</v>
          </cell>
          <cell r="H137">
            <v>29.42291534426435</v>
          </cell>
          <cell r="I137">
            <v>2014</v>
          </cell>
          <cell r="K137">
            <v>110009040838.41881</v>
          </cell>
          <cell r="O137">
            <v>32367.866956925158</v>
          </cell>
        </row>
        <row r="138">
          <cell r="B138" t="str">
            <v>MOZ</v>
          </cell>
          <cell r="C138">
            <v>21.772239814676269</v>
          </cell>
          <cell r="D138">
            <v>2014</v>
          </cell>
          <cell r="E138">
            <v>48.365000000000002</v>
          </cell>
          <cell r="F138">
            <v>2014</v>
          </cell>
          <cell r="H138">
            <v>21.772239814676269</v>
          </cell>
          <cell r="I138">
            <v>2014</v>
          </cell>
          <cell r="K138">
            <v>15938468562.500002</v>
          </cell>
          <cell r="O138">
            <v>3470.1615982142857</v>
          </cell>
        </row>
        <row r="139">
          <cell r="B139" t="str">
            <v>MMR</v>
          </cell>
          <cell r="C139">
            <v>11.675804491917493</v>
          </cell>
          <cell r="D139">
            <v>2004</v>
          </cell>
          <cell r="E139">
            <v>25.463999999999999</v>
          </cell>
          <cell r="F139">
            <v>2014</v>
          </cell>
          <cell r="H139">
            <v>11.675804491917493</v>
          </cell>
          <cell r="I139">
            <v>2004</v>
          </cell>
          <cell r="K139">
            <v>0</v>
          </cell>
          <cell r="O139">
            <v>0</v>
          </cell>
        </row>
        <row r="140">
          <cell r="B140" t="str">
            <v>NAM</v>
          </cell>
          <cell r="C140">
            <v>34.020536623957796</v>
          </cell>
          <cell r="D140">
            <v>2014</v>
          </cell>
          <cell r="E140">
            <v>27.998999999999999</v>
          </cell>
          <cell r="F140">
            <v>2014</v>
          </cell>
          <cell r="H140">
            <v>34.020536623957796</v>
          </cell>
          <cell r="I140">
            <v>2014</v>
          </cell>
          <cell r="K140">
            <v>12995241138.149954</v>
          </cell>
          <cell r="O140">
            <v>4421.0507707759352</v>
          </cell>
        </row>
        <row r="141">
          <cell r="B141" t="str">
            <v>NPL</v>
          </cell>
          <cell r="C141">
            <v>22.977105763010758</v>
          </cell>
          <cell r="D141">
            <v>2014</v>
          </cell>
          <cell r="E141">
            <v>28.693999999999999</v>
          </cell>
          <cell r="F141">
            <v>2014</v>
          </cell>
          <cell r="H141">
            <v>22.977105763010758</v>
          </cell>
          <cell r="I141">
            <v>2014</v>
          </cell>
          <cell r="K141">
            <v>19769642122.583298</v>
          </cell>
          <cell r="O141">
            <v>4542.4915794746894</v>
          </cell>
        </row>
        <row r="142">
          <cell r="B142" t="str">
            <v>NLD</v>
          </cell>
          <cell r="C142">
            <v>18.172518369871902</v>
          </cell>
          <cell r="D142">
            <v>2014</v>
          </cell>
          <cell r="E142">
            <v>18.097000000000001</v>
          </cell>
          <cell r="F142">
            <v>2014</v>
          </cell>
          <cell r="H142">
            <v>18.172518369871902</v>
          </cell>
          <cell r="I142">
            <v>2014</v>
          </cell>
          <cell r="K142">
            <v>879319321494.63855</v>
          </cell>
          <cell r="O142">
            <v>159794.46522844618</v>
          </cell>
        </row>
        <row r="143">
          <cell r="B143" t="str">
            <v>NCL</v>
          </cell>
          <cell r="C143" t="str">
            <v/>
          </cell>
          <cell r="D143" t="str">
            <v/>
          </cell>
          <cell r="E143" t="str">
            <v/>
          </cell>
          <cell r="F143">
            <v>9</v>
          </cell>
          <cell r="H143" t="str">
            <v/>
          </cell>
          <cell r="I143">
            <v>9</v>
          </cell>
          <cell r="K143" t="str">
            <v/>
          </cell>
          <cell r="O143" t="str">
            <v/>
          </cell>
        </row>
        <row r="144">
          <cell r="B144" t="str">
            <v>NZL</v>
          </cell>
          <cell r="C144">
            <v>20.074281612845159</v>
          </cell>
          <cell r="D144">
            <v>2011</v>
          </cell>
          <cell r="E144">
            <v>23.263000000000002</v>
          </cell>
          <cell r="F144">
            <v>2014</v>
          </cell>
          <cell r="H144">
            <v>20.074281612845159</v>
          </cell>
          <cell r="I144">
            <v>2011</v>
          </cell>
          <cell r="K144">
            <v>166139807789.54022</v>
          </cell>
          <cell r="O144">
            <v>33351.372886711964</v>
          </cell>
        </row>
        <row r="145">
          <cell r="B145" t="str">
            <v>NIC</v>
          </cell>
          <cell r="C145">
            <v>27.154369085048575</v>
          </cell>
          <cell r="D145">
            <v>2014</v>
          </cell>
          <cell r="E145">
            <v>26.704999999999998</v>
          </cell>
          <cell r="F145">
            <v>2014</v>
          </cell>
          <cell r="H145">
            <v>27.154369085048575</v>
          </cell>
          <cell r="I145">
            <v>2014</v>
          </cell>
          <cell r="K145">
            <v>11805641286.80337</v>
          </cell>
          <cell r="O145">
            <v>3205.7474078754649</v>
          </cell>
        </row>
        <row r="146">
          <cell r="B146" t="str">
            <v>NER</v>
          </cell>
          <cell r="C146">
            <v>40.292839283425593</v>
          </cell>
          <cell r="D146">
            <v>2014</v>
          </cell>
          <cell r="E146">
            <v>40.566000000000003</v>
          </cell>
          <cell r="F146">
            <v>2014</v>
          </cell>
          <cell r="H146">
            <v>40.292839283425593</v>
          </cell>
          <cell r="I146">
            <v>2014</v>
          </cell>
          <cell r="K146">
            <v>8168695869.8664064</v>
          </cell>
          <cell r="O146">
            <v>3291.3994983970952</v>
          </cell>
        </row>
        <row r="147">
          <cell r="B147" t="str">
            <v>NGA</v>
          </cell>
          <cell r="C147">
            <v>15.081245262419193</v>
          </cell>
          <cell r="D147">
            <v>2014</v>
          </cell>
          <cell r="E147">
            <v>15.8</v>
          </cell>
          <cell r="F147">
            <v>2014</v>
          </cell>
          <cell r="H147">
            <v>15.081245262419193</v>
          </cell>
          <cell r="I147">
            <v>2014</v>
          </cell>
          <cell r="K147">
            <v>568508262377.79871</v>
          </cell>
          <cell r="O147">
            <v>85738.125386313448</v>
          </cell>
        </row>
        <row r="148">
          <cell r="B148" t="str">
            <v>NOR</v>
          </cell>
          <cell r="C148">
            <v>23.73910246783722</v>
          </cell>
          <cell r="D148">
            <v>2014</v>
          </cell>
          <cell r="E148">
            <v>28.425999999999998</v>
          </cell>
          <cell r="F148">
            <v>2014</v>
          </cell>
          <cell r="H148">
            <v>23.73910246783722</v>
          </cell>
          <cell r="I148">
            <v>2014</v>
          </cell>
          <cell r="K148">
            <v>499817138323.19464</v>
          </cell>
          <cell r="O148">
            <v>118652.10261835485</v>
          </cell>
        </row>
        <row r="149">
          <cell r="B149" t="str">
            <v>OMN</v>
          </cell>
          <cell r="C149">
            <v>27.984979714347492</v>
          </cell>
          <cell r="D149">
            <v>2014</v>
          </cell>
          <cell r="E149">
            <v>28.4</v>
          </cell>
          <cell r="F149">
            <v>2014</v>
          </cell>
          <cell r="H149">
            <v>27.984979714347492</v>
          </cell>
          <cell r="I149">
            <v>2014</v>
          </cell>
          <cell r="K149">
            <v>81796618985.695709</v>
          </cell>
          <cell r="O149">
            <v>22890.767230169051</v>
          </cell>
        </row>
        <row r="150">
          <cell r="B150" t="str">
            <v>PAK</v>
          </cell>
          <cell r="C150">
            <v>13.383561128526145</v>
          </cell>
          <cell r="D150">
            <v>2014</v>
          </cell>
          <cell r="E150">
            <v>14.984</v>
          </cell>
          <cell r="F150">
            <v>2014</v>
          </cell>
          <cell r="H150">
            <v>13.383561128526145</v>
          </cell>
          <cell r="I150">
            <v>2014</v>
          </cell>
          <cell r="K150">
            <v>243631917866.47809</v>
          </cell>
          <cell r="O150">
            <v>32606.626656260705</v>
          </cell>
        </row>
        <row r="151">
          <cell r="B151" t="str">
            <v>PLW</v>
          </cell>
          <cell r="C151" t="str">
            <v/>
          </cell>
          <cell r="D151" t="str">
            <v/>
          </cell>
          <cell r="E151">
            <v>24.082999999999998</v>
          </cell>
          <cell r="F151">
            <v>2014</v>
          </cell>
          <cell r="H151">
            <v>24.082999999999998</v>
          </cell>
          <cell r="I151">
            <v>2014</v>
          </cell>
          <cell r="K151">
            <v>250625562.79409999</v>
          </cell>
          <cell r="O151">
            <v>60.358154287703094</v>
          </cell>
        </row>
        <row r="152">
          <cell r="B152" t="str">
            <v>PAN</v>
          </cell>
          <cell r="C152">
            <v>26.506302000727157</v>
          </cell>
          <cell r="D152">
            <v>2012</v>
          </cell>
          <cell r="E152">
            <v>29</v>
          </cell>
          <cell r="F152">
            <v>2014</v>
          </cell>
          <cell r="H152">
            <v>29</v>
          </cell>
          <cell r="I152">
            <v>2014</v>
          </cell>
          <cell r="K152">
            <v>46212600000</v>
          </cell>
          <cell r="O152">
            <v>13401.654</v>
          </cell>
        </row>
        <row r="153">
          <cell r="B153" t="str">
            <v>PNG</v>
          </cell>
          <cell r="C153">
            <v>18.133666800385974</v>
          </cell>
          <cell r="D153">
            <v>2004</v>
          </cell>
          <cell r="E153">
            <v>20.309999999999999</v>
          </cell>
          <cell r="F153">
            <v>2014</v>
          </cell>
          <cell r="H153">
            <v>20.309999999999999</v>
          </cell>
          <cell r="I153">
            <v>2014</v>
          </cell>
          <cell r="K153">
            <v>16928577232.469328</v>
          </cell>
          <cell r="O153">
            <v>3438.1940359145201</v>
          </cell>
        </row>
        <row r="154">
          <cell r="B154" t="str">
            <v>PRY</v>
          </cell>
          <cell r="C154">
            <v>15.867453452083129</v>
          </cell>
          <cell r="D154">
            <v>2014</v>
          </cell>
          <cell r="E154">
            <v>16.353999999999999</v>
          </cell>
          <cell r="F154">
            <v>2014</v>
          </cell>
          <cell r="H154">
            <v>15.867453452083129</v>
          </cell>
          <cell r="I154">
            <v>2014</v>
          </cell>
          <cell r="K154">
            <v>30880859579.50544</v>
          </cell>
          <cell r="O154">
            <v>4900.0060193811796</v>
          </cell>
        </row>
        <row r="155">
          <cell r="B155" t="str">
            <v>PER</v>
          </cell>
          <cell r="C155">
            <v>25.912954423561622</v>
          </cell>
          <cell r="D155">
            <v>2014</v>
          </cell>
          <cell r="E155">
            <v>26.175000000000001</v>
          </cell>
          <cell r="F155">
            <v>2014</v>
          </cell>
          <cell r="H155">
            <v>25.912954423561622</v>
          </cell>
          <cell r="I155">
            <v>2014</v>
          </cell>
          <cell r="K155">
            <v>202596307719.116</v>
          </cell>
          <cell r="O155">
            <v>52498.688883073184</v>
          </cell>
        </row>
        <row r="156">
          <cell r="B156" t="str">
            <v>PHL</v>
          </cell>
          <cell r="C156">
            <v>20.780090638608606</v>
          </cell>
          <cell r="D156">
            <v>2014</v>
          </cell>
          <cell r="E156">
            <v>20.911999999999999</v>
          </cell>
          <cell r="F156">
            <v>2014</v>
          </cell>
          <cell r="H156">
            <v>20.780090638608606</v>
          </cell>
          <cell r="I156">
            <v>2014</v>
          </cell>
          <cell r="K156">
            <v>284777093019.06512</v>
          </cell>
          <cell r="O156">
            <v>59176.938047356474</v>
          </cell>
        </row>
        <row r="157">
          <cell r="B157" t="str">
            <v>POL</v>
          </cell>
          <cell r="C157">
            <v>19.633912455201774</v>
          </cell>
          <cell r="D157">
            <v>2014</v>
          </cell>
          <cell r="E157">
            <v>20.152000000000001</v>
          </cell>
          <cell r="F157">
            <v>2014</v>
          </cell>
          <cell r="H157">
            <v>19.633912455201774</v>
          </cell>
          <cell r="I157">
            <v>2014</v>
          </cell>
          <cell r="K157">
            <v>544966555714.05927</v>
          </cell>
          <cell r="O157">
            <v>106998.2564590268</v>
          </cell>
        </row>
        <row r="158">
          <cell r="B158" t="str">
            <v>PRT</v>
          </cell>
          <cell r="C158">
            <v>14.858505684097183</v>
          </cell>
          <cell r="D158">
            <v>2014</v>
          </cell>
          <cell r="E158">
            <v>14.871</v>
          </cell>
          <cell r="F158">
            <v>2014</v>
          </cell>
          <cell r="H158">
            <v>14.858505684097183</v>
          </cell>
          <cell r="I158">
            <v>2014</v>
          </cell>
          <cell r="K158">
            <v>230116912513.58719</v>
          </cell>
          <cell r="O158">
            <v>34191.934525900295</v>
          </cell>
        </row>
        <row r="159">
          <cell r="B159" t="str">
            <v>PRI</v>
          </cell>
          <cell r="C159">
            <v>9.5124042444731884</v>
          </cell>
          <cell r="D159">
            <v>2013</v>
          </cell>
          <cell r="E159" t="str">
            <v/>
          </cell>
          <cell r="F159">
            <v>9</v>
          </cell>
          <cell r="H159">
            <v>9.5124042444731884</v>
          </cell>
          <cell r="I159">
            <v>2013</v>
          </cell>
          <cell r="K159">
            <v>103134778000</v>
          </cell>
          <cell r="O159">
            <v>9810.5969999999998</v>
          </cell>
        </row>
        <row r="160">
          <cell r="B160" t="str">
            <v>QAT</v>
          </cell>
          <cell r="C160">
            <v>32.375126994483509</v>
          </cell>
          <cell r="D160">
            <v>2014</v>
          </cell>
          <cell r="E160">
            <v>0</v>
          </cell>
          <cell r="F160">
            <v>2014</v>
          </cell>
          <cell r="H160">
            <v>32.375126994483509</v>
          </cell>
          <cell r="I160">
            <v>2014</v>
          </cell>
          <cell r="K160">
            <v>210109065934.06592</v>
          </cell>
          <cell r="O160">
            <v>68023.076923076937</v>
          </cell>
        </row>
        <row r="161">
          <cell r="B161" t="str">
            <v>PRK</v>
          </cell>
          <cell r="C161" t="str">
            <v/>
          </cell>
          <cell r="D161" t="str">
            <v/>
          </cell>
          <cell r="E161" t="str">
            <v/>
          </cell>
          <cell r="F161">
            <v>9</v>
          </cell>
          <cell r="H161" t="str">
            <v/>
          </cell>
          <cell r="I161">
            <v>9</v>
          </cell>
          <cell r="K161" t="str">
            <v/>
          </cell>
          <cell r="O161" t="str">
            <v/>
          </cell>
        </row>
        <row r="162">
          <cell r="B162" t="str">
            <v>MDA</v>
          </cell>
          <cell r="C162">
            <v>24.703695662475731</v>
          </cell>
          <cell r="D162">
            <v>2014</v>
          </cell>
          <cell r="E162">
            <v>24.558</v>
          </cell>
          <cell r="F162">
            <v>2014</v>
          </cell>
          <cell r="H162">
            <v>24.703695662475731</v>
          </cell>
          <cell r="I162">
            <v>2014</v>
          </cell>
          <cell r="K162">
            <v>7962423551.5403681</v>
          </cell>
          <cell r="O162">
            <v>1967.012881529824</v>
          </cell>
        </row>
        <row r="163">
          <cell r="B163" t="str">
            <v>REU</v>
          </cell>
          <cell r="C163" t="str">
            <v/>
          </cell>
          <cell r="D163" t="str">
            <v/>
          </cell>
          <cell r="E163" t="str">
            <v/>
          </cell>
          <cell r="F163">
            <v>9</v>
          </cell>
          <cell r="H163" t="str">
            <v/>
          </cell>
          <cell r="I163">
            <v>9</v>
          </cell>
          <cell r="K163" t="str">
            <v/>
          </cell>
          <cell r="O163" t="str">
            <v/>
          </cell>
        </row>
        <row r="164">
          <cell r="B164" t="str">
            <v>ROU</v>
          </cell>
          <cell r="C164">
            <v>21.984888327530573</v>
          </cell>
          <cell r="D164">
            <v>2014</v>
          </cell>
          <cell r="E164">
            <v>23.021999999999998</v>
          </cell>
          <cell r="F164">
            <v>2014</v>
          </cell>
          <cell r="H164">
            <v>21.984888327530573</v>
          </cell>
          <cell r="I164">
            <v>2014</v>
          </cell>
          <cell r="K164">
            <v>199043652215.45444</v>
          </cell>
          <cell r="O164">
            <v>43759.524662605989</v>
          </cell>
        </row>
        <row r="165">
          <cell r="B165" t="str">
            <v>RUS</v>
          </cell>
          <cell r="C165">
            <v>20.595353028420977</v>
          </cell>
          <cell r="D165">
            <v>2014</v>
          </cell>
          <cell r="E165">
            <v>19.943999999999999</v>
          </cell>
          <cell r="F165">
            <v>2014</v>
          </cell>
          <cell r="H165">
            <v>20.595353028420977</v>
          </cell>
          <cell r="I165">
            <v>2014</v>
          </cell>
          <cell r="K165">
            <v>1860597922763.4438</v>
          </cell>
          <cell r="O165">
            <v>383196.71063259873</v>
          </cell>
        </row>
        <row r="166">
          <cell r="B166" t="str">
            <v>RWA</v>
          </cell>
          <cell r="C166">
            <v>25.292262015216181</v>
          </cell>
          <cell r="D166">
            <v>2014</v>
          </cell>
          <cell r="E166">
            <v>26.294</v>
          </cell>
          <cell r="F166">
            <v>2014</v>
          </cell>
          <cell r="H166">
            <v>25.292262015216181</v>
          </cell>
          <cell r="I166">
            <v>2014</v>
          </cell>
          <cell r="K166">
            <v>7890190336.7496338</v>
          </cell>
          <cell r="O166">
            <v>1995.6076134699852</v>
          </cell>
        </row>
        <row r="167">
          <cell r="B167" t="str">
            <v>KNA</v>
          </cell>
          <cell r="C167">
            <v>30.081509959802926</v>
          </cell>
          <cell r="D167">
            <v>2014</v>
          </cell>
          <cell r="E167">
            <v>28.99</v>
          </cell>
          <cell r="F167">
            <v>2014</v>
          </cell>
          <cell r="H167">
            <v>30.081509959802926</v>
          </cell>
          <cell r="I167">
            <v>2014</v>
          </cell>
          <cell r="K167">
            <v>852203083.88148141</v>
          </cell>
          <cell r="O167">
            <v>256.3555555555555</v>
          </cell>
        </row>
        <row r="168">
          <cell r="B168" t="str">
            <v>LCA</v>
          </cell>
          <cell r="C168">
            <v>18.728824344214175</v>
          </cell>
          <cell r="D168">
            <v>2014</v>
          </cell>
          <cell r="E168">
            <v>29.135000000000002</v>
          </cell>
          <cell r="F168">
            <v>2014</v>
          </cell>
          <cell r="H168">
            <v>18.728824344214175</v>
          </cell>
          <cell r="I168">
            <v>2014</v>
          </cell>
          <cell r="K168">
            <v>1404430563.8148146</v>
          </cell>
          <cell r="O168">
            <v>263.03333333333342</v>
          </cell>
        </row>
        <row r="169">
          <cell r="B169" t="str">
            <v>VCT</v>
          </cell>
          <cell r="C169">
            <v>22.278814032435999</v>
          </cell>
          <cell r="D169">
            <v>2014</v>
          </cell>
          <cell r="E169">
            <v>27.489000000000001</v>
          </cell>
          <cell r="F169">
            <v>2014</v>
          </cell>
          <cell r="H169">
            <v>22.278814032435999</v>
          </cell>
          <cell r="I169">
            <v>2014</v>
          </cell>
          <cell r="K169">
            <v>729309384.44444442</v>
          </cell>
          <cell r="O169">
            <v>162.4814814814815</v>
          </cell>
        </row>
        <row r="170">
          <cell r="B170" t="str">
            <v>SMR</v>
          </cell>
          <cell r="C170" t="str">
            <v/>
          </cell>
          <cell r="D170" t="str">
            <v/>
          </cell>
          <cell r="E170">
            <v>18.189</v>
          </cell>
          <cell r="F170">
            <v>2014</v>
          </cell>
          <cell r="H170">
            <v>18.189</v>
          </cell>
          <cell r="I170">
            <v>2014</v>
          </cell>
          <cell r="K170">
            <v>0</v>
          </cell>
          <cell r="O170">
            <v>0</v>
          </cell>
        </row>
        <row r="171">
          <cell r="B171" t="str">
            <v>STP</v>
          </cell>
          <cell r="C171" t="str">
            <v/>
          </cell>
          <cell r="D171" t="str">
            <v/>
          </cell>
          <cell r="E171">
            <v>25.712</v>
          </cell>
          <cell r="F171">
            <v>2014</v>
          </cell>
          <cell r="H171">
            <v>25.712</v>
          </cell>
          <cell r="I171">
            <v>2014</v>
          </cell>
          <cell r="K171">
            <v>337413478.14668238</v>
          </cell>
          <cell r="O171">
            <v>86.755753501074992</v>
          </cell>
        </row>
        <row r="172">
          <cell r="B172" t="str">
            <v>SAU</v>
          </cell>
          <cell r="C172">
            <v>24.302180649735281</v>
          </cell>
          <cell r="D172">
            <v>2014</v>
          </cell>
          <cell r="E172">
            <v>27.786000000000001</v>
          </cell>
          <cell r="F172">
            <v>2014</v>
          </cell>
          <cell r="H172">
            <v>24.302180649735281</v>
          </cell>
          <cell r="I172">
            <v>2014</v>
          </cell>
          <cell r="K172">
            <v>746248533333.33337</v>
          </cell>
          <cell r="O172">
            <v>181354.66666666669</v>
          </cell>
        </row>
        <row r="173">
          <cell r="B173" t="str">
            <v>SEN</v>
          </cell>
          <cell r="C173">
            <v>26.348597381105655</v>
          </cell>
          <cell r="D173">
            <v>2014</v>
          </cell>
          <cell r="E173">
            <v>27.864999999999998</v>
          </cell>
          <cell r="F173">
            <v>2014</v>
          </cell>
          <cell r="H173">
            <v>26.348597381105655</v>
          </cell>
          <cell r="I173">
            <v>2014</v>
          </cell>
          <cell r="K173">
            <v>15657551477.200325</v>
          </cell>
          <cell r="O173">
            <v>4125.5451984668744</v>
          </cell>
        </row>
        <row r="174">
          <cell r="B174" t="str">
            <v>SRB</v>
          </cell>
          <cell r="C174">
            <v>17.163956399138605</v>
          </cell>
          <cell r="D174">
            <v>2014</v>
          </cell>
          <cell r="E174">
            <v>15.567</v>
          </cell>
          <cell r="F174">
            <v>2014</v>
          </cell>
          <cell r="H174">
            <v>17.163956399138605</v>
          </cell>
          <cell r="I174">
            <v>2014</v>
          </cell>
          <cell r="K174">
            <v>43866423166.936821</v>
          </cell>
          <cell r="O174">
            <v>7529.2137462346718</v>
          </cell>
        </row>
        <row r="175">
          <cell r="B175" t="str">
            <v>SYC</v>
          </cell>
          <cell r="C175">
            <v>37.319584266851102</v>
          </cell>
          <cell r="D175">
            <v>2014</v>
          </cell>
          <cell r="E175">
            <v>37.319000000000003</v>
          </cell>
          <cell r="F175">
            <v>2014</v>
          </cell>
          <cell r="H175">
            <v>37.319584266851102</v>
          </cell>
          <cell r="I175">
            <v>2014</v>
          </cell>
          <cell r="K175">
            <v>1422608276.1036119</v>
          </cell>
          <cell r="O175">
            <v>530.91149438768525</v>
          </cell>
        </row>
        <row r="176">
          <cell r="B176" t="str">
            <v>SLE</v>
          </cell>
          <cell r="C176">
            <v>30.715859064493657</v>
          </cell>
          <cell r="D176">
            <v>2010</v>
          </cell>
          <cell r="E176">
            <v>13.3</v>
          </cell>
          <cell r="F176">
            <v>2014</v>
          </cell>
          <cell r="H176">
            <v>30.715859064493657</v>
          </cell>
          <cell r="I176">
            <v>2010</v>
          </cell>
          <cell r="K176">
            <v>2578026297.1591249</v>
          </cell>
          <cell r="O176">
            <v>791.8629240809812</v>
          </cell>
        </row>
        <row r="177">
          <cell r="B177" t="str">
            <v>SGP</v>
          </cell>
          <cell r="C177">
            <v>25.367717272797417</v>
          </cell>
          <cell r="D177">
            <v>2014</v>
          </cell>
          <cell r="E177">
            <v>27.638000000000002</v>
          </cell>
          <cell r="F177">
            <v>2014</v>
          </cell>
          <cell r="H177">
            <v>25.367717272797417</v>
          </cell>
          <cell r="I177">
            <v>2014</v>
          </cell>
          <cell r="K177">
            <v>307859758503.6698</v>
          </cell>
          <cell r="O177">
            <v>78096.993133927856</v>
          </cell>
        </row>
        <row r="178">
          <cell r="B178" t="str">
            <v>SVK</v>
          </cell>
          <cell r="C178">
            <v>20.865440239462817</v>
          </cell>
          <cell r="D178">
            <v>2014</v>
          </cell>
          <cell r="E178">
            <v>20.997</v>
          </cell>
          <cell r="F178">
            <v>2014</v>
          </cell>
          <cell r="H178">
            <v>20.865440239462817</v>
          </cell>
          <cell r="I178">
            <v>2014</v>
          </cell>
          <cell r="K178">
            <v>100248607784.09526</v>
          </cell>
          <cell r="O178">
            <v>20917.313348083866</v>
          </cell>
        </row>
        <row r="179">
          <cell r="B179" t="str">
            <v>SVN</v>
          </cell>
          <cell r="C179">
            <v>19.633452554497978</v>
          </cell>
          <cell r="D179">
            <v>2014</v>
          </cell>
          <cell r="E179">
            <v>19.766999999999999</v>
          </cell>
          <cell r="F179">
            <v>2014</v>
          </cell>
          <cell r="H179">
            <v>19.633452554497978</v>
          </cell>
          <cell r="I179">
            <v>2014</v>
          </cell>
          <cell r="K179">
            <v>49491440620.373932</v>
          </cell>
          <cell r="O179">
            <v>9716.8785127386545</v>
          </cell>
        </row>
        <row r="180">
          <cell r="B180" t="str">
            <v>SLB</v>
          </cell>
          <cell r="C180">
            <v>13.371507495755763</v>
          </cell>
          <cell r="D180">
            <v>2006</v>
          </cell>
          <cell r="E180">
            <v>11.507999999999999</v>
          </cell>
          <cell r="F180">
            <v>2014</v>
          </cell>
          <cell r="H180">
            <v>11.507999999999999</v>
          </cell>
          <cell r="I180">
            <v>2014</v>
          </cell>
          <cell r="K180">
            <v>1158183053.7603233</v>
          </cell>
          <cell r="O180">
            <v>133.28370582673799</v>
          </cell>
        </row>
        <row r="181">
          <cell r="B181" t="str">
            <v>SOM</v>
          </cell>
          <cell r="C181">
            <v>7.8500087611704918</v>
          </cell>
          <cell r="D181">
            <v>2014</v>
          </cell>
          <cell r="E181" t="str">
            <v/>
          </cell>
          <cell r="F181">
            <v>9</v>
          </cell>
          <cell r="H181">
            <v>7.8500087611704918</v>
          </cell>
          <cell r="I181">
            <v>2014</v>
          </cell>
          <cell r="K181">
            <v>5707000000</v>
          </cell>
          <cell r="O181">
            <v>448</v>
          </cell>
        </row>
        <row r="182">
          <cell r="B182" t="str">
            <v>ZAF</v>
          </cell>
          <cell r="C182">
            <v>20.261759501346255</v>
          </cell>
          <cell r="D182">
            <v>2014</v>
          </cell>
          <cell r="E182">
            <v>20.356000000000002</v>
          </cell>
          <cell r="F182">
            <v>2014</v>
          </cell>
          <cell r="H182">
            <v>20.261759501346255</v>
          </cell>
          <cell r="I182">
            <v>2014</v>
          </cell>
          <cell r="K182">
            <v>350085020840.24933</v>
          </cell>
          <cell r="O182">
            <v>70933.384972889238</v>
          </cell>
        </row>
        <row r="183">
          <cell r="B183" t="str">
            <v>SSD</v>
          </cell>
          <cell r="C183">
            <v>10.361442094958795</v>
          </cell>
          <cell r="D183">
            <v>2014</v>
          </cell>
          <cell r="E183">
            <v>12.762</v>
          </cell>
          <cell r="F183">
            <v>2014</v>
          </cell>
          <cell r="H183">
            <v>10.361442094958795</v>
          </cell>
          <cell r="I183">
            <v>2014</v>
          </cell>
          <cell r="K183">
            <v>13282084041.623186</v>
          </cell>
          <cell r="O183">
            <v>1376.2154469765494</v>
          </cell>
        </row>
        <row r="184">
          <cell r="B184" t="str">
            <v>ESP</v>
          </cell>
          <cell r="C184">
            <v>19.603807291866765</v>
          </cell>
          <cell r="D184">
            <v>2014</v>
          </cell>
          <cell r="E184">
            <v>19.466000000000001</v>
          </cell>
          <cell r="F184">
            <v>2014</v>
          </cell>
          <cell r="H184">
            <v>19.603807291866765</v>
          </cell>
          <cell r="I184">
            <v>2014</v>
          </cell>
          <cell r="K184">
            <v>1381342101735.6819</v>
          </cell>
          <cell r="O184">
            <v>270795.64366568526</v>
          </cell>
        </row>
        <row r="185">
          <cell r="B185" t="str">
            <v>LKA</v>
          </cell>
          <cell r="C185">
            <v>22.639168326662169</v>
          </cell>
          <cell r="D185">
            <v>2010</v>
          </cell>
          <cell r="E185">
            <v>29.582999999999998</v>
          </cell>
          <cell r="F185">
            <v>2014</v>
          </cell>
          <cell r="H185">
            <v>29.582999999999998</v>
          </cell>
          <cell r="I185">
            <v>2014</v>
          </cell>
          <cell r="K185">
            <v>78823610056.929642</v>
          </cell>
          <cell r="O185">
            <v>23318.388563141496</v>
          </cell>
        </row>
        <row r="186">
          <cell r="B186" t="str">
            <v>PSE</v>
          </cell>
          <cell r="C186">
            <v>21.337479828917889</v>
          </cell>
          <cell r="D186">
            <v>2014</v>
          </cell>
          <cell r="E186" t="str">
            <v/>
          </cell>
          <cell r="F186">
            <v>9</v>
          </cell>
          <cell r="H186">
            <v>21.337479828917889</v>
          </cell>
          <cell r="I186">
            <v>2014</v>
          </cell>
          <cell r="K186">
            <v>12737613125.017467</v>
          </cell>
          <cell r="O186">
            <v>2717.8856312362</v>
          </cell>
        </row>
        <row r="187">
          <cell r="B187" t="str">
            <v>SDN</v>
          </cell>
          <cell r="C187">
            <v>17.289768399782222</v>
          </cell>
          <cell r="D187">
            <v>2014</v>
          </cell>
          <cell r="E187">
            <v>17.251000000000001</v>
          </cell>
          <cell r="F187">
            <v>2014</v>
          </cell>
          <cell r="H187">
            <v>17.289768399782222</v>
          </cell>
          <cell r="I187">
            <v>2014</v>
          </cell>
          <cell r="K187">
            <v>73814947340.898376</v>
          </cell>
          <cell r="O187">
            <v>12762.433439662535</v>
          </cell>
        </row>
        <row r="188">
          <cell r="B188" t="str">
            <v>SUR</v>
          </cell>
          <cell r="C188">
            <v>24.85453469387755</v>
          </cell>
          <cell r="D188">
            <v>2005</v>
          </cell>
          <cell r="E188">
            <v>54.024999999999999</v>
          </cell>
          <cell r="F188">
            <v>2014</v>
          </cell>
          <cell r="H188">
            <v>54.024999999999999</v>
          </cell>
          <cell r="I188">
            <v>2014</v>
          </cell>
          <cell r="K188">
            <v>5210303030.303031</v>
          </cell>
          <cell r="O188">
            <v>2814.8662121212119</v>
          </cell>
        </row>
        <row r="189">
          <cell r="B189" t="str">
            <v>SWZ</v>
          </cell>
          <cell r="C189">
            <v>14.315508788168977</v>
          </cell>
          <cell r="D189">
            <v>2011</v>
          </cell>
          <cell r="E189">
            <v>9.2469999999999999</v>
          </cell>
          <cell r="F189">
            <v>2014</v>
          </cell>
          <cell r="H189">
            <v>9.2469999999999999</v>
          </cell>
          <cell r="I189">
            <v>2014</v>
          </cell>
          <cell r="K189">
            <v>4412891830.0262604</v>
          </cell>
          <cell r="O189">
            <v>408.06010752252831</v>
          </cell>
        </row>
        <row r="190">
          <cell r="B190" t="str">
            <v>SWE</v>
          </cell>
          <cell r="C190">
            <v>23.536642106474801</v>
          </cell>
          <cell r="D190">
            <v>2014</v>
          </cell>
          <cell r="E190">
            <v>23.478000000000002</v>
          </cell>
          <cell r="F190">
            <v>2014</v>
          </cell>
          <cell r="H190">
            <v>23.536642106474801</v>
          </cell>
          <cell r="I190">
            <v>2014</v>
          </cell>
          <cell r="K190">
            <v>571090480171.00085</v>
          </cell>
          <cell r="O190">
            <v>134415.52242199692</v>
          </cell>
        </row>
        <row r="191">
          <cell r="B191" t="str">
            <v>CHE</v>
          </cell>
          <cell r="C191">
            <v>23.711060529954366</v>
          </cell>
          <cell r="D191">
            <v>2014</v>
          </cell>
          <cell r="E191">
            <v>23.706</v>
          </cell>
          <cell r="F191">
            <v>2014</v>
          </cell>
          <cell r="H191">
            <v>23.711060529954366</v>
          </cell>
          <cell r="I191">
            <v>2014</v>
          </cell>
          <cell r="K191">
            <v>701037135966.04858</v>
          </cell>
          <cell r="O191">
            <v>166223.33964636829</v>
          </cell>
        </row>
        <row r="192">
          <cell r="B192" t="str">
            <v>SYR</v>
          </cell>
          <cell r="C192">
            <v>20.424754166117395</v>
          </cell>
          <cell r="D192">
            <v>2007</v>
          </cell>
          <cell r="E192">
            <v>26.687999999999999</v>
          </cell>
          <cell r="F192">
            <v>2010</v>
          </cell>
          <cell r="H192">
            <v>20.424754166117395</v>
          </cell>
          <cell r="I192">
            <v>2007</v>
          </cell>
          <cell r="K192">
            <v>40405006007.208649</v>
          </cell>
          <cell r="O192">
            <v>8252.6231477773326</v>
          </cell>
        </row>
        <row r="193">
          <cell r="B193" t="str">
            <v>TWN</v>
          </cell>
          <cell r="C193" t="str">
            <v/>
          </cell>
          <cell r="D193" t="str">
            <v/>
          </cell>
          <cell r="E193">
            <v>21.92</v>
          </cell>
          <cell r="F193">
            <v>2014</v>
          </cell>
          <cell r="H193">
            <v>21.92</v>
          </cell>
          <cell r="I193">
            <v>2014</v>
          </cell>
          <cell r="K193">
            <v>529597000000</v>
          </cell>
          <cell r="L193" t="str">
            <v>FMI</v>
          </cell>
          <cell r="M193">
            <v>529.59699999999998</v>
          </cell>
          <cell r="O193">
            <v>116087.6624</v>
          </cell>
        </row>
        <row r="194">
          <cell r="B194" t="str">
            <v>TJK</v>
          </cell>
          <cell r="C194">
            <v>14.0998956264265</v>
          </cell>
          <cell r="D194">
            <v>2013</v>
          </cell>
          <cell r="E194">
            <v>14.564</v>
          </cell>
          <cell r="F194">
            <v>2014</v>
          </cell>
          <cell r="H194">
            <v>14.0998956264265</v>
          </cell>
          <cell r="I194">
            <v>2013</v>
          </cell>
          <cell r="K194">
            <v>8506615265.1359434</v>
          </cell>
          <cell r="O194">
            <v>1199.423873725832</v>
          </cell>
        </row>
        <row r="195">
          <cell r="B195" t="str">
            <v>THA</v>
          </cell>
          <cell r="C195">
            <v>24.634917433421244</v>
          </cell>
          <cell r="D195">
            <v>2014</v>
          </cell>
          <cell r="E195">
            <v>24.117999999999999</v>
          </cell>
          <cell r="F195">
            <v>2014</v>
          </cell>
          <cell r="H195">
            <v>24.634917433421244</v>
          </cell>
          <cell r="I195">
            <v>2014</v>
          </cell>
          <cell r="K195">
            <v>404823952117.93182</v>
          </cell>
          <cell r="O195">
            <v>99728.046354965249</v>
          </cell>
        </row>
        <row r="196">
          <cell r="B196" t="str">
            <v>MKD</v>
          </cell>
          <cell r="C196">
            <v>24.915812267159591</v>
          </cell>
          <cell r="D196">
            <v>2014</v>
          </cell>
          <cell r="E196">
            <v>0</v>
          </cell>
          <cell r="F196">
            <v>2014</v>
          </cell>
          <cell r="H196">
            <v>24.915812267159591</v>
          </cell>
          <cell r="I196">
            <v>2014</v>
          </cell>
          <cell r="K196">
            <v>11323769141.483856</v>
          </cell>
          <cell r="O196">
            <v>2821.4090608586671</v>
          </cell>
        </row>
        <row r="197">
          <cell r="B197" t="str">
            <v>TLS</v>
          </cell>
          <cell r="C197">
            <v>38.741470811220623</v>
          </cell>
          <cell r="D197">
            <v>2013</v>
          </cell>
          <cell r="E197">
            <v>0</v>
          </cell>
          <cell r="F197">
            <v>2014</v>
          </cell>
          <cell r="H197">
            <v>38.741470811220623</v>
          </cell>
          <cell r="I197">
            <v>2013</v>
          </cell>
          <cell r="K197">
            <v>1319000000</v>
          </cell>
          <cell r="O197">
            <v>511</v>
          </cell>
        </row>
        <row r="198">
          <cell r="B198" t="str">
            <v>TGO</v>
          </cell>
          <cell r="C198">
            <v>21.455341292688715</v>
          </cell>
          <cell r="D198">
            <v>2014</v>
          </cell>
          <cell r="E198">
            <v>23.553999999999998</v>
          </cell>
          <cell r="F198">
            <v>2014</v>
          </cell>
          <cell r="H198">
            <v>21.455341292688715</v>
          </cell>
          <cell r="I198">
            <v>2014</v>
          </cell>
          <cell r="K198">
            <v>4518443476.6340017</v>
          </cell>
          <cell r="O198">
            <v>969.44746902905456</v>
          </cell>
        </row>
        <row r="199">
          <cell r="B199" t="str">
            <v>TON</v>
          </cell>
          <cell r="C199">
            <v>33.617995002999116</v>
          </cell>
          <cell r="D199">
            <v>2012</v>
          </cell>
          <cell r="E199">
            <v>28.686</v>
          </cell>
          <cell r="F199">
            <v>2012</v>
          </cell>
          <cell r="H199">
            <v>33.617995002999116</v>
          </cell>
          <cell r="I199">
            <v>2012</v>
          </cell>
          <cell r="K199">
            <v>457244315.20790923</v>
          </cell>
          <cell r="O199">
            <v>153.71637103809246</v>
          </cell>
        </row>
        <row r="200">
          <cell r="B200" t="str">
            <v>TTO</v>
          </cell>
          <cell r="C200">
            <v>13.816283631529744</v>
          </cell>
          <cell r="D200">
            <v>2014</v>
          </cell>
          <cell r="E200">
            <v>13.816000000000001</v>
          </cell>
          <cell r="F200">
            <v>2014</v>
          </cell>
          <cell r="H200">
            <v>13.816283631529744</v>
          </cell>
          <cell r="I200">
            <v>2014</v>
          </cell>
          <cell r="K200">
            <v>28882663253.839432</v>
          </cell>
          <cell r="O200">
            <v>3990.5106754900735</v>
          </cell>
        </row>
        <row r="201">
          <cell r="B201" t="str">
            <v>TUN</v>
          </cell>
          <cell r="C201">
            <v>19.157103442760604</v>
          </cell>
          <cell r="D201">
            <v>2014</v>
          </cell>
          <cell r="E201">
            <v>21.006</v>
          </cell>
          <cell r="F201">
            <v>2014</v>
          </cell>
          <cell r="H201">
            <v>19.157103442760604</v>
          </cell>
          <cell r="I201">
            <v>2014</v>
          </cell>
          <cell r="K201">
            <v>48612652412.086945</v>
          </cell>
          <cell r="O201">
            <v>9312.7761088531552</v>
          </cell>
        </row>
        <row r="202">
          <cell r="B202" t="str">
            <v>TUR</v>
          </cell>
          <cell r="C202">
            <v>20.128862411728822</v>
          </cell>
          <cell r="D202">
            <v>2014</v>
          </cell>
          <cell r="E202">
            <v>20.201000000000001</v>
          </cell>
          <cell r="F202">
            <v>2014</v>
          </cell>
          <cell r="H202">
            <v>20.128862411728822</v>
          </cell>
          <cell r="I202">
            <v>2014</v>
          </cell>
          <cell r="K202">
            <v>798429233036.32629</v>
          </cell>
          <cell r="O202">
            <v>160714.72177290381</v>
          </cell>
        </row>
        <row r="203">
          <cell r="B203" t="str">
            <v>TKM</v>
          </cell>
          <cell r="C203">
            <v>47.199999999999996</v>
          </cell>
          <cell r="D203">
            <v>2012</v>
          </cell>
          <cell r="E203">
            <v>0</v>
          </cell>
          <cell r="F203">
            <v>2014</v>
          </cell>
          <cell r="H203">
            <v>47.199999999999996</v>
          </cell>
          <cell r="I203">
            <v>2012</v>
          </cell>
          <cell r="K203">
            <v>35164210526.315788</v>
          </cell>
          <cell r="O203">
            <v>16597.507368421047</v>
          </cell>
        </row>
        <row r="204">
          <cell r="B204" t="str">
            <v>TCA</v>
          </cell>
          <cell r="C204" t="str">
            <v/>
          </cell>
          <cell r="D204" t="str">
            <v/>
          </cell>
          <cell r="E204" t="str">
            <v/>
          </cell>
          <cell r="F204">
            <v>9</v>
          </cell>
          <cell r="H204" t="str">
            <v/>
          </cell>
          <cell r="I204">
            <v>9</v>
          </cell>
          <cell r="K204" t="str">
            <v/>
          </cell>
          <cell r="O204" t="str">
            <v/>
          </cell>
        </row>
        <row r="205">
          <cell r="B205" t="str">
            <v>TUV</v>
          </cell>
          <cell r="C205" t="str">
            <v/>
          </cell>
          <cell r="D205" t="str">
            <v/>
          </cell>
          <cell r="E205">
            <v>0</v>
          </cell>
          <cell r="F205">
            <v>2014</v>
          </cell>
          <cell r="H205">
            <v>0</v>
          </cell>
          <cell r="I205">
            <v>2014</v>
          </cell>
          <cell r="K205">
            <v>37859550.402549118</v>
          </cell>
          <cell r="O205">
            <v>0</v>
          </cell>
        </row>
        <row r="206">
          <cell r="B206" t="str">
            <v>UGA</v>
          </cell>
          <cell r="C206">
            <v>26.998322792043407</v>
          </cell>
          <cell r="D206">
            <v>2014</v>
          </cell>
          <cell r="E206">
            <v>30.245000000000001</v>
          </cell>
          <cell r="F206">
            <v>2014</v>
          </cell>
          <cell r="H206">
            <v>26.998322792043407</v>
          </cell>
          <cell r="I206">
            <v>2014</v>
          </cell>
          <cell r="K206">
            <v>26998477288.846077</v>
          </cell>
          <cell r="O206">
            <v>7289.1360473791929</v>
          </cell>
        </row>
        <row r="207">
          <cell r="B207" t="str">
            <v>UKR</v>
          </cell>
          <cell r="C207">
            <v>13.999685969740758</v>
          </cell>
          <cell r="D207">
            <v>2014</v>
          </cell>
          <cell r="E207">
            <v>14.103999999999999</v>
          </cell>
          <cell r="F207">
            <v>2014</v>
          </cell>
          <cell r="H207">
            <v>13.999685969740758</v>
          </cell>
          <cell r="I207">
            <v>2014</v>
          </cell>
          <cell r="K207">
            <v>131805126738.28734</v>
          </cell>
          <cell r="O207">
            <v>18452.30383537904</v>
          </cell>
        </row>
        <row r="208">
          <cell r="B208" t="str">
            <v>ARE</v>
          </cell>
          <cell r="C208">
            <v>23.718920098024178</v>
          </cell>
          <cell r="D208">
            <v>2014</v>
          </cell>
          <cell r="E208">
            <v>24.672000000000001</v>
          </cell>
          <cell r="F208">
            <v>2014</v>
          </cell>
          <cell r="H208">
            <v>23.718920098024178</v>
          </cell>
          <cell r="I208">
            <v>2014</v>
          </cell>
          <cell r="K208">
            <v>399451327433.62836</v>
          </cell>
          <cell r="O208">
            <v>94745.54118447924</v>
          </cell>
        </row>
        <row r="209">
          <cell r="B209" t="str">
            <v>GBR</v>
          </cell>
          <cell r="C209">
            <v>16.85209357429564</v>
          </cell>
          <cell r="D209">
            <v>2014</v>
          </cell>
          <cell r="E209">
            <v>17.832000000000001</v>
          </cell>
          <cell r="F209">
            <v>2014</v>
          </cell>
          <cell r="H209">
            <v>16.85209357429564</v>
          </cell>
          <cell r="I209">
            <v>2014</v>
          </cell>
          <cell r="K209">
            <v>2988893283565.1973</v>
          </cell>
          <cell r="O209">
            <v>503691.09298224462</v>
          </cell>
        </row>
        <row r="210">
          <cell r="B210" t="str">
            <v>TZA</v>
          </cell>
          <cell r="C210">
            <v>32.65745281931261</v>
          </cell>
          <cell r="D210">
            <v>2014</v>
          </cell>
          <cell r="E210">
            <v>30.997</v>
          </cell>
          <cell r="F210">
            <v>2014</v>
          </cell>
          <cell r="H210">
            <v>32.65745281931261</v>
          </cell>
          <cell r="I210">
            <v>2014</v>
          </cell>
          <cell r="K210">
            <v>48056680982.154724</v>
          </cell>
          <cell r="O210">
            <v>15694.087918274756</v>
          </cell>
        </row>
        <row r="211">
          <cell r="B211" t="str">
            <v>USA</v>
          </cell>
          <cell r="C211">
            <v>18.997487066626043</v>
          </cell>
          <cell r="D211">
            <v>2013</v>
          </cell>
          <cell r="E211">
            <v>19.920999999999999</v>
          </cell>
          <cell r="F211">
            <v>2014</v>
          </cell>
          <cell r="H211">
            <v>18.997487066626043</v>
          </cell>
          <cell r="I211">
            <v>2013</v>
          </cell>
          <cell r="K211">
            <v>16768053000000</v>
          </cell>
          <cell r="O211">
            <v>3185508.7</v>
          </cell>
        </row>
        <row r="212">
          <cell r="B212" t="str">
            <v>VIR</v>
          </cell>
          <cell r="C212" t="str">
            <v/>
          </cell>
          <cell r="D212" t="str">
            <v/>
          </cell>
          <cell r="E212" t="str">
            <v/>
          </cell>
          <cell r="F212">
            <v>9</v>
          </cell>
          <cell r="H212" t="str">
            <v/>
          </cell>
          <cell r="I212">
            <v>9</v>
          </cell>
          <cell r="K212" t="str">
            <v/>
          </cell>
          <cell r="O212" t="str">
            <v/>
          </cell>
        </row>
        <row r="213">
          <cell r="B213" t="str">
            <v>URY</v>
          </cell>
          <cell r="C213">
            <v>21.358245090504372</v>
          </cell>
          <cell r="D213">
            <v>2014</v>
          </cell>
          <cell r="E213">
            <v>21.399000000000001</v>
          </cell>
          <cell r="F213">
            <v>2014</v>
          </cell>
          <cell r="H213">
            <v>21.358245090504372</v>
          </cell>
          <cell r="I213">
            <v>2014</v>
          </cell>
          <cell r="K213">
            <v>57471030095.370842</v>
          </cell>
          <cell r="O213">
            <v>12274.803463806833</v>
          </cell>
        </row>
        <row r="214">
          <cell r="B214" t="str">
            <v>UZB</v>
          </cell>
          <cell r="C214">
            <v>25.200000709619591</v>
          </cell>
          <cell r="D214">
            <v>2014</v>
          </cell>
          <cell r="E214">
            <v>30.847999999999999</v>
          </cell>
          <cell r="F214">
            <v>2014</v>
          </cell>
          <cell r="H214">
            <v>25.200000709619591</v>
          </cell>
          <cell r="I214">
            <v>2014</v>
          </cell>
          <cell r="K214">
            <v>62643953021.759438</v>
          </cell>
          <cell r="O214">
            <v>15786.276606017142</v>
          </cell>
        </row>
        <row r="215">
          <cell r="B215" t="str">
            <v>VUT</v>
          </cell>
          <cell r="C215">
            <v>25.921197335322148</v>
          </cell>
          <cell r="D215">
            <v>2014</v>
          </cell>
          <cell r="E215">
            <v>26.585999999999999</v>
          </cell>
          <cell r="F215">
            <v>2014</v>
          </cell>
          <cell r="H215">
            <v>25.921197335322148</v>
          </cell>
          <cell r="I215">
            <v>2014</v>
          </cell>
          <cell r="K215">
            <v>814954306.97103274</v>
          </cell>
          <cell r="O215">
            <v>211.24591410266839</v>
          </cell>
        </row>
        <row r="216">
          <cell r="B216" t="str">
            <v>VEN</v>
          </cell>
          <cell r="C216">
            <v>22.21848536916567</v>
          </cell>
          <cell r="D216">
            <v>2013</v>
          </cell>
          <cell r="E216">
            <v>19.027000000000001</v>
          </cell>
          <cell r="F216">
            <v>2014</v>
          </cell>
          <cell r="H216">
            <v>22.21848536916567</v>
          </cell>
          <cell r="I216">
            <v>2013</v>
          </cell>
          <cell r="K216">
            <v>0</v>
          </cell>
          <cell r="O216">
            <v>0</v>
          </cell>
        </row>
        <row r="217">
          <cell r="B217" t="str">
            <v>VNM</v>
          </cell>
          <cell r="C217">
            <v>23.83868277560175</v>
          </cell>
          <cell r="D217">
            <v>2014</v>
          </cell>
          <cell r="E217">
            <v>25.617000000000001</v>
          </cell>
          <cell r="F217">
            <v>2014</v>
          </cell>
          <cell r="H217">
            <v>23.83868277560175</v>
          </cell>
          <cell r="I217">
            <v>2014</v>
          </cell>
          <cell r="K217">
            <v>186204652922.26215</v>
          </cell>
          <cell r="O217">
            <v>44388.73652354833</v>
          </cell>
        </row>
        <row r="218">
          <cell r="B218" t="str">
            <v>ESH</v>
          </cell>
          <cell r="C218" t="str">
            <v/>
          </cell>
          <cell r="D218" t="str">
            <v/>
          </cell>
          <cell r="E218" t="str">
            <v/>
          </cell>
          <cell r="F218">
            <v>9</v>
          </cell>
          <cell r="H218" t="str">
            <v/>
          </cell>
          <cell r="I218">
            <v>9</v>
          </cell>
          <cell r="K218" t="str">
            <v/>
          </cell>
          <cell r="O218" t="str">
            <v/>
          </cell>
        </row>
        <row r="219">
          <cell r="B219" t="str">
            <v>YEM</v>
          </cell>
          <cell r="C219">
            <v>16.383769599564566</v>
          </cell>
          <cell r="D219">
            <v>2006</v>
          </cell>
          <cell r="E219">
            <v>7.8319999999999999</v>
          </cell>
          <cell r="F219">
            <v>2014</v>
          </cell>
          <cell r="H219">
            <v>16.383769599564566</v>
          </cell>
          <cell r="I219">
            <v>2006</v>
          </cell>
          <cell r="K219">
            <v>19081726103.214478</v>
          </cell>
          <cell r="O219">
            <v>3126.3060403706299</v>
          </cell>
        </row>
        <row r="220">
          <cell r="B220" t="str">
            <v>ZMB</v>
          </cell>
          <cell r="C220">
            <v>25.895152108894141</v>
          </cell>
          <cell r="D220">
            <v>2010</v>
          </cell>
          <cell r="E220">
            <v>31.102</v>
          </cell>
          <cell r="F220">
            <v>2014</v>
          </cell>
          <cell r="H220">
            <v>25.895152108894141</v>
          </cell>
          <cell r="I220">
            <v>2010</v>
          </cell>
          <cell r="K220">
            <v>20265552104.396404</v>
          </cell>
          <cell r="O220">
            <v>5247.7955431406463</v>
          </cell>
        </row>
        <row r="221">
          <cell r="B221" t="str">
            <v>ZWE</v>
          </cell>
          <cell r="C221">
            <v>13.195696806759511</v>
          </cell>
          <cell r="D221">
            <v>2014</v>
          </cell>
          <cell r="E221">
            <v>13.076000000000001</v>
          </cell>
          <cell r="F221">
            <v>2014</v>
          </cell>
          <cell r="H221">
            <v>13.195696806759511</v>
          </cell>
          <cell r="I221">
            <v>2014</v>
          </cell>
          <cell r="K221">
            <v>14196912534.633699</v>
          </cell>
          <cell r="O221">
            <v>1873.3815339910998</v>
          </cell>
        </row>
      </sheetData>
      <sheetData sheetId="1">
        <row r="6">
          <cell r="B6" t="str">
            <v>AFG</v>
          </cell>
          <cell r="C6">
            <v>4.6191000000000004</v>
          </cell>
          <cell r="D6">
            <v>2014</v>
          </cell>
          <cell r="E6">
            <v>20038215159.387337</v>
          </cell>
          <cell r="F6">
            <v>925.5851964272606</v>
          </cell>
          <cell r="G6">
            <v>10.216100000000001</v>
          </cell>
          <cell r="H6">
            <v>5.5969999999999995</v>
          </cell>
          <cell r="I6">
            <v>2011</v>
          </cell>
          <cell r="J6">
            <v>17930239399.814899</v>
          </cell>
          <cell r="K6">
            <v>1003.5554992076399</v>
          </cell>
          <cell r="N6">
            <v>1929.1406956349006</v>
          </cell>
        </row>
        <row r="7">
          <cell r="B7" t="str">
            <v>ALB</v>
          </cell>
          <cell r="C7">
            <v>3.5008300000000001</v>
          </cell>
          <cell r="D7">
            <v>2013</v>
          </cell>
          <cell r="E7">
            <v>12781029643.420523</v>
          </cell>
          <cell r="F7">
            <v>447.44212006575867</v>
          </cell>
          <cell r="G7">
            <v>14.329830000000001</v>
          </cell>
          <cell r="H7">
            <v>10.829000000000001</v>
          </cell>
          <cell r="I7">
            <v>2011</v>
          </cell>
          <cell r="J7">
            <v>12890867538.461769</v>
          </cell>
          <cell r="K7">
            <v>1395.9520457400251</v>
          </cell>
          <cell r="N7">
            <v>1843.3941658057838</v>
          </cell>
        </row>
        <row r="8">
          <cell r="B8" t="str">
            <v>DZA</v>
          </cell>
          <cell r="C8">
            <v>4.3370199999999999</v>
          </cell>
          <cell r="D8">
            <v>2008</v>
          </cell>
          <cell r="E8">
            <v>171000692134.74792</v>
          </cell>
          <cell r="F8">
            <v>7416.3342180224436</v>
          </cell>
          <cell r="G8">
            <v>12.866097986725663</v>
          </cell>
          <cell r="H8">
            <v>9.73</v>
          </cell>
          <cell r="I8">
            <v>2011</v>
          </cell>
          <cell r="J8">
            <v>200013050828.17026</v>
          </cell>
          <cell r="K8">
            <v>19461.269845580966</v>
          </cell>
          <cell r="N8">
            <v>26877.604063603409</v>
          </cell>
        </row>
        <row r="9">
          <cell r="B9" t="str">
            <v>WSM</v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>
            <v>800418989.62175143</v>
          </cell>
          <cell r="K9" t="str">
            <v/>
          </cell>
          <cell r="N9" t="str">
            <v/>
          </cell>
        </row>
        <row r="10">
          <cell r="B10" t="str">
            <v>AND</v>
          </cell>
          <cell r="C10">
            <v>2.46258</v>
          </cell>
          <cell r="D10">
            <v>2013</v>
          </cell>
          <cell r="E10">
            <v>3249100674.8400784</v>
          </cell>
          <cell r="F10">
            <v>80.011703398476797</v>
          </cell>
          <cell r="G10">
            <v>10.562580000000001</v>
          </cell>
          <cell r="H10" t="str">
            <v>8,1</v>
          </cell>
          <cell r="I10" t="str">
            <v/>
          </cell>
          <cell r="J10">
            <v>3249100674.8400784</v>
          </cell>
          <cell r="K10">
            <v>263.17715466204629</v>
          </cell>
          <cell r="N10">
            <v>343.1888580605231</v>
          </cell>
        </row>
        <row r="11">
          <cell r="B11" t="str">
            <v>AGO</v>
          </cell>
          <cell r="C11">
            <v>3.4764400000000002</v>
          </cell>
          <cell r="D11">
            <v>2010</v>
          </cell>
          <cell r="E11">
            <v>83369475451.468201</v>
          </cell>
          <cell r="F11">
            <v>2898.2897923850214</v>
          </cell>
          <cell r="G11">
            <v>10.266439999999999</v>
          </cell>
          <cell r="H11">
            <v>6.7899999999999991</v>
          </cell>
          <cell r="I11">
            <v>2011</v>
          </cell>
          <cell r="J11">
            <v>110890629341.44678</v>
          </cell>
          <cell r="K11">
            <v>7529.4737322842357</v>
          </cell>
          <cell r="N11">
            <v>10427.763524669257</v>
          </cell>
        </row>
        <row r="12">
          <cell r="B12" t="str">
            <v>AIA</v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>
            <v>2.8</v>
          </cell>
          <cell r="H12" t="str">
            <v/>
          </cell>
          <cell r="I12" t="str">
            <v/>
          </cell>
          <cell r="J12">
            <v>284000000</v>
          </cell>
          <cell r="K12" t="str">
            <v/>
          </cell>
          <cell r="N12" t="str">
            <v/>
          </cell>
        </row>
        <row r="13">
          <cell r="B13" t="str">
            <v>ATG</v>
          </cell>
          <cell r="C13">
            <v>2.5544699999999998</v>
          </cell>
          <cell r="D13">
            <v>2009</v>
          </cell>
          <cell r="E13">
            <v>1206410370.3703704</v>
          </cell>
          <cell r="F13">
            <v>30.817390988</v>
          </cell>
          <cell r="G13">
            <v>9.6488276158940405</v>
          </cell>
          <cell r="H13">
            <v>7.0943576158940402</v>
          </cell>
          <cell r="I13">
            <v>2011</v>
          </cell>
          <cell r="J13">
            <v>1129918370.3703701</v>
          </cell>
          <cell r="K13">
            <v>80.160449961756186</v>
          </cell>
          <cell r="N13">
            <v>110.97784094975619</v>
          </cell>
        </row>
        <row r="14">
          <cell r="B14" t="str">
            <v>ARG</v>
          </cell>
          <cell r="C14">
            <v>5.3441000000000001</v>
          </cell>
          <cell r="D14">
            <v>2013</v>
          </cell>
          <cell r="E14">
            <v>614383517369.5033</v>
          </cell>
          <cell r="F14">
            <v>32833.26955174363</v>
          </cell>
          <cell r="G14">
            <v>23.474470370370369</v>
          </cell>
          <cell r="H14">
            <v>18.130370370370372</v>
          </cell>
          <cell r="I14">
            <v>2010</v>
          </cell>
          <cell r="J14">
            <v>461640242696.1709</v>
          </cell>
          <cell r="K14">
            <v>83697.085779492452</v>
          </cell>
          <cell r="N14">
            <v>116530.35533123609</v>
          </cell>
        </row>
        <row r="15">
          <cell r="B15" t="str">
            <v>ARM</v>
          </cell>
          <cell r="C15">
            <v>2.3975599999999999</v>
          </cell>
          <cell r="D15">
            <v>2014</v>
          </cell>
          <cell r="E15">
            <v>11644438422.98443</v>
          </cell>
          <cell r="F15">
            <v>279.18239785410549</v>
          </cell>
          <cell r="G15">
            <v>11.011444340535515</v>
          </cell>
          <cell r="H15">
            <v>8.6138843405355132</v>
          </cell>
          <cell r="I15">
            <v>2013</v>
          </cell>
          <cell r="J15">
            <v>11121465767.406683</v>
          </cell>
          <cell r="K15">
            <v>957.99019817666192</v>
          </cell>
          <cell r="N15">
            <v>1237.1725960307674</v>
          </cell>
        </row>
        <row r="16">
          <cell r="B16" t="str">
            <v>ABW</v>
          </cell>
          <cell r="C16">
            <v>6.0368700000000004</v>
          </cell>
          <cell r="D16">
            <v>2011</v>
          </cell>
          <cell r="E16">
            <v>2584463687.1508379</v>
          </cell>
          <cell r="F16">
            <v>156.0207129905028</v>
          </cell>
          <cell r="G16">
            <v>23.836869999999998</v>
          </cell>
          <cell r="H16">
            <v>17.799999999999997</v>
          </cell>
          <cell r="I16">
            <v>2009</v>
          </cell>
          <cell r="J16">
            <v>2498932960.8938546</v>
          </cell>
          <cell r="K16">
            <v>444.81006703910606</v>
          </cell>
          <cell r="N16">
            <v>600.83078002960883</v>
          </cell>
        </row>
        <row r="17">
          <cell r="B17" t="str">
            <v>AUS</v>
          </cell>
          <cell r="C17">
            <v>4.9064100000000002</v>
          </cell>
          <cell r="D17">
            <v>2012</v>
          </cell>
          <cell r="E17">
            <v>1537477830480.5115</v>
          </cell>
          <cell r="F17">
            <v>75434.966022478868</v>
          </cell>
          <cell r="G17">
            <v>23.06541</v>
          </cell>
          <cell r="H17">
            <v>18.158999999999999</v>
          </cell>
          <cell r="I17">
            <v>2011</v>
          </cell>
          <cell r="J17">
            <v>1389919156068.2244</v>
          </cell>
          <cell r="K17">
            <v>252395.41955042884</v>
          </cell>
          <cell r="N17">
            <v>327830.38557290769</v>
          </cell>
        </row>
        <row r="18">
          <cell r="B18" t="str">
            <v>AUT</v>
          </cell>
          <cell r="C18">
            <v>5.4506500000000004</v>
          </cell>
          <cell r="D18">
            <v>2012</v>
          </cell>
          <cell r="E18">
            <v>407373026611.60547</v>
          </cell>
          <cell r="F18">
            <v>22204.477875005476</v>
          </cell>
          <cell r="G18">
            <v>33.337649999999996</v>
          </cell>
          <cell r="H18">
            <v>27.887</v>
          </cell>
          <cell r="I18">
            <v>2011</v>
          </cell>
          <cell r="J18">
            <v>429010675562.96912</v>
          </cell>
          <cell r="K18">
            <v>119638.2070942452</v>
          </cell>
          <cell r="N18">
            <v>141842.68496925067</v>
          </cell>
        </row>
        <row r="19">
          <cell r="B19" t="str">
            <v>AZE</v>
          </cell>
          <cell r="C19">
            <v>2.46218</v>
          </cell>
          <cell r="D19">
            <v>2013</v>
          </cell>
          <cell r="E19">
            <v>73560484384.958572</v>
          </cell>
          <cell r="F19">
            <v>1811.191534429573</v>
          </cell>
          <cell r="G19">
            <v>10.729179999999999</v>
          </cell>
          <cell r="H19">
            <v>8.2669999999999995</v>
          </cell>
          <cell r="I19">
            <v>2011</v>
          </cell>
          <cell r="J19">
            <v>65951627200.202614</v>
          </cell>
          <cell r="K19">
            <v>5452.2210206407499</v>
          </cell>
          <cell r="N19">
            <v>7263.4125550703229</v>
          </cell>
        </row>
        <row r="20">
          <cell r="B20" t="str">
            <v>BHS</v>
          </cell>
          <cell r="C20">
            <v>2.84999</v>
          </cell>
          <cell r="D20">
            <v>2000</v>
          </cell>
          <cell r="E20">
            <v>6327552000</v>
          </cell>
          <cell r="F20">
            <v>180.33459924479999</v>
          </cell>
          <cell r="G20">
            <v>9.1370324321999998</v>
          </cell>
          <cell r="H20">
            <v>6.2870424321999998</v>
          </cell>
          <cell r="I20">
            <v>2011</v>
          </cell>
          <cell r="J20">
            <v>7889750000.000001</v>
          </cell>
          <cell r="K20">
            <v>496.03193029449949</v>
          </cell>
          <cell r="N20">
            <v>676.36652953929945</v>
          </cell>
        </row>
        <row r="21">
          <cell r="B21" t="str">
            <v>BHR</v>
          </cell>
          <cell r="C21">
            <v>2.6446999999999998</v>
          </cell>
          <cell r="D21">
            <v>2012</v>
          </cell>
          <cell r="E21">
            <v>30756462765.957447</v>
          </cell>
          <cell r="F21">
            <v>813.4161707712766</v>
          </cell>
          <cell r="G21">
            <v>6.6527000000000003</v>
          </cell>
          <cell r="H21">
            <v>4.008</v>
          </cell>
          <cell r="I21">
            <v>2010</v>
          </cell>
          <cell r="J21">
            <v>25713271276.595749</v>
          </cell>
          <cell r="K21">
            <v>1030.5879127659575</v>
          </cell>
          <cell r="N21">
            <v>1844.0040835372342</v>
          </cell>
        </row>
        <row r="22">
          <cell r="B22" t="str">
            <v>BGD</v>
          </cell>
          <cell r="C22">
            <v>1.9661599999999999</v>
          </cell>
          <cell r="D22">
            <v>2013</v>
          </cell>
          <cell r="E22">
            <v>149990451022.28983</v>
          </cell>
          <cell r="F22">
            <v>2949.0522518198532</v>
          </cell>
          <cell r="G22">
            <v>4.65916</v>
          </cell>
          <cell r="H22">
            <v>2.6930000000000001</v>
          </cell>
          <cell r="I22">
            <v>2011</v>
          </cell>
          <cell r="J22">
            <v>128637938711.3856</v>
          </cell>
          <cell r="K22">
            <v>3464.2196894976141</v>
          </cell>
          <cell r="N22">
            <v>6413.2719413174673</v>
          </cell>
        </row>
        <row r="23">
          <cell r="B23" t="str">
            <v>BRB</v>
          </cell>
          <cell r="C23">
            <v>6.7117899999999997</v>
          </cell>
          <cell r="D23">
            <v>2014</v>
          </cell>
          <cell r="E23">
            <v>4354500000</v>
          </cell>
          <cell r="F23">
            <v>292.26489555000001</v>
          </cell>
          <cell r="G23">
            <v>18.118320040053405</v>
          </cell>
          <cell r="H23">
            <v>11.406530040053404</v>
          </cell>
          <cell r="I23">
            <v>2010</v>
          </cell>
          <cell r="J23">
            <v>4445500000</v>
          </cell>
          <cell r="K23">
            <v>507.07729293057412</v>
          </cell>
          <cell r="N23">
            <v>799.34218848057412</v>
          </cell>
        </row>
        <row r="24">
          <cell r="B24" t="str">
            <v>BLR</v>
          </cell>
          <cell r="C24">
            <v>4.98752</v>
          </cell>
          <cell r="D24">
            <v>2014</v>
          </cell>
          <cell r="E24">
            <v>76139250364.518539</v>
          </cell>
          <cell r="F24">
            <v>3797.4603397804349</v>
          </cell>
          <cell r="G24">
            <v>20.782520000000002</v>
          </cell>
          <cell r="H24">
            <v>15.795000000000002</v>
          </cell>
          <cell r="I24">
            <v>2011</v>
          </cell>
          <cell r="J24">
            <v>59734593904.64016</v>
          </cell>
          <cell r="K24">
            <v>9435.0791072379125</v>
          </cell>
          <cell r="N24">
            <v>13232.539447018347</v>
          </cell>
        </row>
        <row r="25">
          <cell r="B25" t="str">
            <v>BEL</v>
          </cell>
          <cell r="C25">
            <v>6.3651600000000004</v>
          </cell>
          <cell r="D25">
            <v>2011</v>
          </cell>
          <cell r="E25">
            <v>526975257158.74335</v>
          </cell>
          <cell r="F25">
            <v>33542.818278565464</v>
          </cell>
          <cell r="G25">
            <v>36.09816</v>
          </cell>
          <cell r="H25">
            <v>29.733000000000001</v>
          </cell>
          <cell r="I25">
            <v>2011</v>
          </cell>
          <cell r="J25">
            <v>526975257158.74335</v>
          </cell>
          <cell r="K25">
            <v>156685.55321100916</v>
          </cell>
          <cell r="N25">
            <v>190228.37148957461</v>
          </cell>
        </row>
        <row r="26">
          <cell r="B26" t="str">
            <v>BLZ</v>
          </cell>
          <cell r="C26">
            <v>6.2172900000000002</v>
          </cell>
          <cell r="D26">
            <v>2013</v>
          </cell>
          <cell r="E26">
            <v>1624294249.9999998</v>
          </cell>
          <cell r="F26">
            <v>100.98708397582499</v>
          </cell>
          <cell r="G26">
            <v>11.976290000000001</v>
          </cell>
          <cell r="H26">
            <v>5.7590000000000003</v>
          </cell>
          <cell r="I26">
            <v>2011</v>
          </cell>
          <cell r="J26">
            <v>1487005600</v>
          </cell>
          <cell r="K26">
            <v>85.636652504000011</v>
          </cell>
          <cell r="N26">
            <v>186.623736479825</v>
          </cell>
        </row>
        <row r="27">
          <cell r="B27" t="str">
            <v>BEN</v>
          </cell>
          <cell r="C27">
            <v>4.7956000000000003</v>
          </cell>
          <cell r="D27">
            <v>2014</v>
          </cell>
          <cell r="E27">
            <v>9575356734.7268982</v>
          </cell>
          <cell r="F27">
            <v>459.19580757056315</v>
          </cell>
          <cell r="G27">
            <v>8.9985999999999997</v>
          </cell>
          <cell r="H27">
            <v>4.2029999999999994</v>
          </cell>
          <cell r="I27">
            <v>2010</v>
          </cell>
          <cell r="J27">
            <v>6970240895.4988823</v>
          </cell>
          <cell r="K27">
            <v>292.95922483781794</v>
          </cell>
          <cell r="N27">
            <v>752.15503240838109</v>
          </cell>
        </row>
        <row r="28">
          <cell r="B28" t="str">
            <v>BMU</v>
          </cell>
          <cell r="C28">
            <v>1.78285</v>
          </cell>
          <cell r="D28">
            <v>2013</v>
          </cell>
          <cell r="E28">
            <v>5573710000</v>
          </cell>
          <cell r="F28">
            <v>99.370888734999994</v>
          </cell>
          <cell r="G28">
            <v>1.78285</v>
          </cell>
          <cell r="H28" t="str">
            <v>0</v>
          </cell>
          <cell r="I28" t="str">
            <v/>
          </cell>
          <cell r="J28">
            <v>5573710000</v>
          </cell>
          <cell r="K28">
            <v>0</v>
          </cell>
          <cell r="N28">
            <v>99.370888734999994</v>
          </cell>
        </row>
        <row r="29">
          <cell r="B29" t="str">
            <v>BTN</v>
          </cell>
          <cell r="C29">
            <v>5.9599099999999998</v>
          </cell>
          <cell r="D29">
            <v>2014</v>
          </cell>
          <cell r="E29">
            <v>1958803866.95068</v>
          </cell>
          <cell r="F29">
            <v>116.74294754678026</v>
          </cell>
          <cell r="G29">
            <v>11.158910000000001</v>
          </cell>
          <cell r="H29">
            <v>5.1989999999999998</v>
          </cell>
          <cell r="I29">
            <v>2012</v>
          </cell>
          <cell r="J29">
            <v>1823692109.6165216</v>
          </cell>
          <cell r="K29">
            <v>94.81375277896295</v>
          </cell>
          <cell r="N29">
            <v>211.55670032574321</v>
          </cell>
        </row>
        <row r="30">
          <cell r="B30" t="str">
            <v>BOL</v>
          </cell>
          <cell r="C30">
            <v>7.0375500000000004</v>
          </cell>
          <cell r="D30">
            <v>2014</v>
          </cell>
          <cell r="E30">
            <v>32996187988.422581</v>
          </cell>
          <cell r="F30">
            <v>2322.1232277792333</v>
          </cell>
          <cell r="G30">
            <v>19.159935406922358</v>
          </cell>
          <cell r="H30">
            <v>12.122385406922358</v>
          </cell>
          <cell r="I30">
            <v>2010</v>
          </cell>
          <cell r="J30">
            <v>19649631308.164806</v>
          </cell>
          <cell r="K30">
            <v>2382.0040382150173</v>
          </cell>
          <cell r="N30">
            <v>4704.1272659942506</v>
          </cell>
        </row>
        <row r="31">
          <cell r="B31" t="str">
            <v>BIH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>
            <v>17.445999999999998</v>
          </cell>
          <cell r="H31">
            <v>17.445999999999998</v>
          </cell>
          <cell r="I31">
            <v>2011</v>
          </cell>
          <cell r="J31">
            <v>18317137171.286427</v>
          </cell>
          <cell r="K31">
            <v>3195.6077509026295</v>
          </cell>
          <cell r="N31">
            <v>3195.6077509026295</v>
          </cell>
        </row>
        <row r="32">
          <cell r="B32" t="str">
            <v>BWA</v>
          </cell>
          <cell r="C32">
            <v>9.63293</v>
          </cell>
          <cell r="D32">
            <v>2009</v>
          </cell>
          <cell r="E32">
            <v>10267128733.351036</v>
          </cell>
          <cell r="F32">
            <v>989.02532389359192</v>
          </cell>
          <cell r="G32">
            <v>16.118322795883362</v>
          </cell>
          <cell r="H32">
            <v>6.59</v>
          </cell>
          <cell r="I32">
            <v>2010</v>
          </cell>
          <cell r="J32">
            <v>12786662034.856337</v>
          </cell>
          <cell r="K32">
            <v>842.64102809703263</v>
          </cell>
          <cell r="N32">
            <v>1831.6663519906247</v>
          </cell>
        </row>
        <row r="33">
          <cell r="B33" t="str">
            <v>BRA</v>
          </cell>
          <cell r="C33">
            <v>5.91432</v>
          </cell>
          <cell r="D33">
            <v>2012</v>
          </cell>
          <cell r="E33">
            <v>2413135528134.7603</v>
          </cell>
          <cell r="F33">
            <v>142720.55716757974</v>
          </cell>
          <cell r="G33">
            <v>27.204503036756627</v>
          </cell>
          <cell r="H33">
            <v>21.290183036756627</v>
          </cell>
          <cell r="I33">
            <v>2010</v>
          </cell>
          <cell r="J33">
            <v>2209433265120.5093</v>
          </cell>
          <cell r="K33">
            <v>470392.3862191448</v>
          </cell>
          <cell r="N33">
            <v>613112.94338672457</v>
          </cell>
        </row>
        <row r="34">
          <cell r="B34" t="str">
            <v>VGB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>
            <v>4.4000000000000004</v>
          </cell>
          <cell r="H34" t="str">
            <v/>
          </cell>
          <cell r="I34" t="str">
            <v/>
          </cell>
          <cell r="J34">
            <v>916000000</v>
          </cell>
          <cell r="K34" t="str">
            <v/>
          </cell>
          <cell r="N34" t="str">
            <v/>
          </cell>
        </row>
        <row r="35">
          <cell r="B35" t="str">
            <v>BRN</v>
          </cell>
          <cell r="C35">
            <v>3.7659500000000001</v>
          </cell>
          <cell r="D35">
            <v>2014</v>
          </cell>
          <cell r="E35">
            <v>17104656669.297554</v>
          </cell>
          <cell r="F35">
            <v>644.15281783741125</v>
          </cell>
          <cell r="G35">
            <v>6.0779500000000004</v>
          </cell>
          <cell r="H35">
            <v>2.3119999999999998</v>
          </cell>
          <cell r="I35">
            <v>2011</v>
          </cell>
          <cell r="J35">
            <v>16691533190.237701</v>
          </cell>
          <cell r="K35">
            <v>385.90824735829563</v>
          </cell>
          <cell r="N35">
            <v>1030.0610651957068</v>
          </cell>
        </row>
        <row r="36">
          <cell r="B36" t="str">
            <v>BGR</v>
          </cell>
          <cell r="C36">
            <v>3.5893600000000001</v>
          </cell>
          <cell r="D36">
            <v>2012</v>
          </cell>
          <cell r="E36">
            <v>53576670827.85807</v>
          </cell>
          <cell r="F36">
            <v>1923.0595920268065</v>
          </cell>
          <cell r="G36">
            <v>20.78436</v>
          </cell>
          <cell r="H36">
            <v>17.195</v>
          </cell>
          <cell r="I36">
            <v>2011</v>
          </cell>
          <cell r="J36">
            <v>56949835051.546387</v>
          </cell>
          <cell r="K36">
            <v>9792.5241371134016</v>
          </cell>
          <cell r="N36">
            <v>11715.583729140208</v>
          </cell>
        </row>
        <row r="37">
          <cell r="B37" t="str">
            <v>BFA</v>
          </cell>
          <cell r="C37">
            <v>4.52597</v>
          </cell>
          <cell r="D37">
            <v>2013</v>
          </cell>
          <cell r="E37">
            <v>12110243992.065317</v>
          </cell>
          <cell r="F37">
            <v>548.10601000767861</v>
          </cell>
          <cell r="G37">
            <v>9.6000729207232265</v>
          </cell>
          <cell r="H37">
            <v>5.0741029207232264</v>
          </cell>
          <cell r="I37">
            <v>2011</v>
          </cell>
          <cell r="J37">
            <v>10724061338.587364</v>
          </cell>
          <cell r="K37">
            <v>544.14990960141165</v>
          </cell>
          <cell r="N37">
            <v>1092.2559196090901</v>
          </cell>
        </row>
        <row r="38">
          <cell r="B38" t="str">
            <v>BDI</v>
          </cell>
          <cell r="C38">
            <v>5.4147499999999997</v>
          </cell>
          <cell r="D38">
            <v>2013</v>
          </cell>
          <cell r="E38">
            <v>2714505634.5262933</v>
          </cell>
          <cell r="F38">
            <v>146.98369384551248</v>
          </cell>
          <cell r="G38">
            <v>10.358750000000001</v>
          </cell>
          <cell r="H38">
            <v>4.944</v>
          </cell>
          <cell r="I38">
            <v>2010</v>
          </cell>
          <cell r="J38">
            <v>2026864469.3638821</v>
          </cell>
          <cell r="K38">
            <v>100.20817936535032</v>
          </cell>
          <cell r="N38">
            <v>247.19187321086281</v>
          </cell>
        </row>
        <row r="39">
          <cell r="B39" t="str">
            <v>CPV</v>
          </cell>
          <cell r="C39">
            <v>5.0369299999999999</v>
          </cell>
          <cell r="D39">
            <v>2013</v>
          </cell>
          <cell r="E39">
            <v>1837908563.3027456</v>
          </cell>
          <cell r="F39">
            <v>92.574167797564982</v>
          </cell>
          <cell r="G39">
            <v>11.911056608878383</v>
          </cell>
          <cell r="H39">
            <v>6.8741266088783819</v>
          </cell>
          <cell r="I39">
            <v>2010</v>
          </cell>
          <cell r="J39">
            <v>1664310769.5522876</v>
          </cell>
          <cell r="K39">
            <v>114.40682946422237</v>
          </cell>
          <cell r="N39">
            <v>206.98099726178737</v>
          </cell>
        </row>
        <row r="40">
          <cell r="B40" t="str">
            <v>KHM</v>
          </cell>
          <cell r="C40">
            <v>2.6038800000000002</v>
          </cell>
          <cell r="D40">
            <v>2010</v>
          </cell>
          <cell r="E40">
            <v>11242275198.978273</v>
          </cell>
          <cell r="F40">
            <v>292.7353554511555</v>
          </cell>
          <cell r="G40">
            <v>4.8346469630777111</v>
          </cell>
          <cell r="H40">
            <v>2.2307669630777109</v>
          </cell>
          <cell r="I40">
            <v>2013</v>
          </cell>
          <cell r="J40">
            <v>15449630418.548637</v>
          </cell>
          <cell r="K40">
            <v>344.64525129458775</v>
          </cell>
          <cell r="N40">
            <v>637.38060674574331</v>
          </cell>
        </row>
        <row r="41">
          <cell r="B41" t="str">
            <v>CMR</v>
          </cell>
          <cell r="C41">
            <v>3.02834</v>
          </cell>
          <cell r="D41">
            <v>2013</v>
          </cell>
          <cell r="E41">
            <v>29567504655.493481</v>
          </cell>
          <cell r="F41">
            <v>895.40457048417124</v>
          </cell>
          <cell r="G41">
            <v>5.3601802203856748</v>
          </cell>
          <cell r="H41">
            <v>2.3318402203856747</v>
          </cell>
          <cell r="I41">
            <v>2010</v>
          </cell>
          <cell r="J41">
            <v>23622483983.710125</v>
          </cell>
          <cell r="K41">
            <v>550.83858258631699</v>
          </cell>
          <cell r="N41">
            <v>1446.2431530704882</v>
          </cell>
        </row>
        <row r="42">
          <cell r="B42" t="str">
            <v>CAN</v>
          </cell>
          <cell r="C42">
            <v>5.2724599999999997</v>
          </cell>
          <cell r="D42">
            <v>2011</v>
          </cell>
          <cell r="E42">
            <v>1788796361798.8882</v>
          </cell>
          <cell r="F42">
            <v>94313.572657301673</v>
          </cell>
          <cell r="G42">
            <v>23.899459999999998</v>
          </cell>
          <cell r="H42">
            <v>18.627000000000002</v>
          </cell>
          <cell r="I42">
            <v>2010</v>
          </cell>
          <cell r="J42">
            <v>1614013783731.3142</v>
          </cell>
          <cell r="K42">
            <v>300642.34749563196</v>
          </cell>
          <cell r="N42">
            <v>394955.92015293363</v>
          </cell>
        </row>
        <row r="43">
          <cell r="B43" t="str">
            <v>CYM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>
            <v>3207032512.9420519</v>
          </cell>
          <cell r="K43" t="str">
            <v/>
          </cell>
          <cell r="N43" t="str">
            <v/>
          </cell>
        </row>
        <row r="44">
          <cell r="B44" t="str">
            <v>CAF</v>
          </cell>
          <cell r="C44">
            <v>1.22862</v>
          </cell>
          <cell r="D44">
            <v>2011</v>
          </cell>
          <cell r="E44">
            <v>2195599556.7386594</v>
          </cell>
          <cell r="F44">
            <v>26.975575274002519</v>
          </cell>
          <cell r="G44">
            <v>3.7819460088074868</v>
          </cell>
          <cell r="H44">
            <v>2.5533260088074865</v>
          </cell>
          <cell r="I44">
            <v>2012</v>
          </cell>
          <cell r="J44">
            <v>2169706564.058989</v>
          </cell>
          <cell r="K44">
            <v>55.399682014921432</v>
          </cell>
          <cell r="N44">
            <v>82.375257288923947</v>
          </cell>
        </row>
        <row r="45">
          <cell r="B45" t="str">
            <v>TCD</v>
          </cell>
          <cell r="C45">
            <v>2.8507099999999999</v>
          </cell>
          <cell r="D45">
            <v>2013</v>
          </cell>
          <cell r="E45">
            <v>12949853281.246405</v>
          </cell>
          <cell r="F45">
            <v>369.16276247381938</v>
          </cell>
          <cell r="G45">
            <v>4.1567099999999995</v>
          </cell>
          <cell r="H45">
            <v>1.306</v>
          </cell>
          <cell r="I45">
            <v>2010</v>
          </cell>
          <cell r="J45">
            <v>10657705072.288368</v>
          </cell>
          <cell r="K45">
            <v>139.18962824408609</v>
          </cell>
          <cell r="N45">
            <v>508.35239071790545</v>
          </cell>
        </row>
        <row r="46">
          <cell r="B46" t="str">
            <v>CHL</v>
          </cell>
          <cell r="C46">
            <v>4.5574399999999997</v>
          </cell>
          <cell r="D46">
            <v>2013</v>
          </cell>
          <cell r="E46">
            <v>276673695234.34052</v>
          </cell>
          <cell r="F46">
            <v>12609.237656087927</v>
          </cell>
          <cell r="G46">
            <v>14.991439999999999</v>
          </cell>
          <cell r="H46">
            <v>10.434000000000001</v>
          </cell>
          <cell r="I46">
            <v>2011</v>
          </cell>
          <cell r="J46">
            <v>250832362663.66458</v>
          </cell>
          <cell r="K46">
            <v>26171.848720326761</v>
          </cell>
          <cell r="N46">
            <v>38781.086376414692</v>
          </cell>
        </row>
        <row r="47">
          <cell r="B47" t="str">
            <v>CHN</v>
          </cell>
          <cell r="C47">
            <v>1.8959299999999999</v>
          </cell>
          <cell r="D47">
            <v>2000</v>
          </cell>
          <cell r="E47">
            <v>1205260678391.96</v>
          </cell>
          <cell r="F47">
            <v>22850.898779836683</v>
          </cell>
          <cell r="G47">
            <v>8.7229299999999999</v>
          </cell>
          <cell r="H47">
            <v>6.827</v>
          </cell>
          <cell r="I47">
            <v>2010</v>
          </cell>
          <cell r="J47">
            <v>6039658508485.5918</v>
          </cell>
          <cell r="K47">
            <v>412327.48637431132</v>
          </cell>
          <cell r="N47">
            <v>435178.38515414798</v>
          </cell>
        </row>
        <row r="48">
          <cell r="B48" t="str">
            <v>HKG</v>
          </cell>
          <cell r="C48">
            <v>3.5719599999999998</v>
          </cell>
          <cell r="D48">
            <v>2014</v>
          </cell>
          <cell r="E48">
            <v>290895784165.79614</v>
          </cell>
          <cell r="F48">
            <v>10390.681052088572</v>
          </cell>
          <cell r="G48">
            <v>8.73996</v>
          </cell>
          <cell r="H48">
            <v>5.1679999999999993</v>
          </cell>
          <cell r="I48">
            <v>2012</v>
          </cell>
          <cell r="J48">
            <v>262629441493.47635</v>
          </cell>
          <cell r="K48">
            <v>13572.689536382857</v>
          </cell>
          <cell r="N48">
            <v>23963.370588471429</v>
          </cell>
        </row>
        <row r="49">
          <cell r="B49" t="str">
            <v>MAC</v>
          </cell>
          <cell r="C49">
            <v>2.0593900000000001</v>
          </cell>
          <cell r="D49">
            <v>2013</v>
          </cell>
          <cell r="E49">
            <v>51313531848.847832</v>
          </cell>
          <cell r="F49">
            <v>1056.7457435419874</v>
          </cell>
          <cell r="G49">
            <v>7.1833900000000002</v>
          </cell>
          <cell r="H49">
            <v>5.1240000000000006</v>
          </cell>
          <cell r="I49">
            <v>2011</v>
          </cell>
          <cell r="J49">
            <v>36634780873.512756</v>
          </cell>
          <cell r="K49">
            <v>1877.1661719587939</v>
          </cell>
          <cell r="N49">
            <v>2933.9119155007811</v>
          </cell>
        </row>
        <row r="50">
          <cell r="B50" t="str">
            <v>COL</v>
          </cell>
          <cell r="C50">
            <v>4.6707999999999998</v>
          </cell>
          <cell r="D50">
            <v>2014</v>
          </cell>
          <cell r="E50">
            <v>377739622865.83807</v>
          </cell>
          <cell r="F50">
            <v>17643.462304817564</v>
          </cell>
          <cell r="G50">
            <v>15.1608</v>
          </cell>
          <cell r="H50">
            <v>10.49</v>
          </cell>
          <cell r="I50">
            <v>2010</v>
          </cell>
          <cell r="J50">
            <v>287018184637.52924</v>
          </cell>
          <cell r="K50">
            <v>30108.207568476817</v>
          </cell>
          <cell r="N50">
            <v>47751.669873294377</v>
          </cell>
        </row>
        <row r="51">
          <cell r="B51" t="str">
            <v>COM</v>
          </cell>
          <cell r="C51">
            <v>4.8899900000000001</v>
          </cell>
          <cell r="D51">
            <v>2012</v>
          </cell>
          <cell r="E51">
            <v>550476566.06045246</v>
          </cell>
          <cell r="F51">
            <v>26.918249032699517</v>
          </cell>
          <cell r="G51">
            <v>7.4099900000000005</v>
          </cell>
          <cell r="H51" t="str">
            <v>2,52</v>
          </cell>
          <cell r="I51" t="str">
            <v/>
          </cell>
          <cell r="J51">
            <v>623751049.72500837</v>
          </cell>
          <cell r="K51">
            <v>15.718526453070211</v>
          </cell>
          <cell r="N51">
            <v>42.636775485769732</v>
          </cell>
        </row>
        <row r="52">
          <cell r="B52" t="str">
            <v>COG</v>
          </cell>
          <cell r="C52">
            <v>6.22079</v>
          </cell>
          <cell r="D52">
            <v>2010</v>
          </cell>
          <cell r="E52">
            <v>12007880590.457462</v>
          </cell>
          <cell r="F52">
            <v>746.98503498311879</v>
          </cell>
          <cell r="G52">
            <v>9.00779</v>
          </cell>
          <cell r="H52">
            <v>2.7869999999999999</v>
          </cell>
          <cell r="I52">
            <v>2010</v>
          </cell>
          <cell r="J52">
            <v>12007880590.457462</v>
          </cell>
          <cell r="K52">
            <v>334.65963205604947</v>
          </cell>
          <cell r="N52">
            <v>1081.6446670391683</v>
          </cell>
        </row>
        <row r="53">
          <cell r="B53" t="str">
            <v>CRI</v>
          </cell>
          <cell r="C53">
            <v>4.89459</v>
          </cell>
          <cell r="D53">
            <v>2004</v>
          </cell>
          <cell r="E53">
            <v>18596365926.995003</v>
          </cell>
          <cell r="F53">
            <v>910.21586702610466</v>
          </cell>
          <cell r="G53">
            <v>20.34459</v>
          </cell>
          <cell r="H53">
            <v>15.45</v>
          </cell>
          <cell r="I53">
            <v>2010</v>
          </cell>
          <cell r="J53">
            <v>36298327620.195312</v>
          </cell>
          <cell r="K53">
            <v>5608.0916173201758</v>
          </cell>
          <cell r="N53">
            <v>6518.30748434628</v>
          </cell>
        </row>
        <row r="54">
          <cell r="B54" t="str">
            <v>CIV</v>
          </cell>
          <cell r="C54">
            <v>4.7194700000000003</v>
          </cell>
          <cell r="D54">
            <v>2014</v>
          </cell>
          <cell r="E54">
            <v>34253607832.409214</v>
          </cell>
          <cell r="F54">
            <v>1616.5887455682032</v>
          </cell>
          <cell r="G54">
            <v>6.6676816402116401</v>
          </cell>
          <cell r="H54">
            <v>1.9482116402116401</v>
          </cell>
          <cell r="I54">
            <v>2011</v>
          </cell>
          <cell r="J54">
            <v>25381616734.06926</v>
          </cell>
          <cell r="K54">
            <v>494.48761168704283</v>
          </cell>
          <cell r="N54">
            <v>2111.076357255246</v>
          </cell>
        </row>
        <row r="55">
          <cell r="B55" t="str">
            <v>HRV</v>
          </cell>
          <cell r="C55">
            <v>4.1579499999999996</v>
          </cell>
          <cell r="D55">
            <v>2011</v>
          </cell>
          <cell r="E55">
            <v>62249565358.987793</v>
          </cell>
          <cell r="F55">
            <v>2588.3058028440328</v>
          </cell>
          <cell r="G55">
            <v>25.11495</v>
          </cell>
          <cell r="H55">
            <v>20.957000000000001</v>
          </cell>
          <cell r="I55">
            <v>2011</v>
          </cell>
          <cell r="J55">
            <v>62249565358.987793</v>
          </cell>
          <cell r="K55">
            <v>13045.641412283072</v>
          </cell>
          <cell r="N55">
            <v>15633.947215127104</v>
          </cell>
        </row>
        <row r="56">
          <cell r="B56" t="str">
            <v>CUB</v>
          </cell>
          <cell r="C56">
            <v>12.83727</v>
          </cell>
          <cell r="D56">
            <v>2010</v>
          </cell>
          <cell r="E56">
            <v>64328200000</v>
          </cell>
          <cell r="F56">
            <v>8257.9847201400007</v>
          </cell>
          <cell r="G56">
            <v>35.637270000000001</v>
          </cell>
          <cell r="H56">
            <v>22.8</v>
          </cell>
          <cell r="I56">
            <v>2010</v>
          </cell>
          <cell r="J56">
            <v>64328200000</v>
          </cell>
          <cell r="K56">
            <v>14666.829599999999</v>
          </cell>
          <cell r="N56">
            <v>22924.814320140002</v>
          </cell>
        </row>
        <row r="57">
          <cell r="B57" t="str">
            <v>CYP</v>
          </cell>
          <cell r="C57">
            <v>6.6446699999999996</v>
          </cell>
          <cell r="D57">
            <v>2011</v>
          </cell>
          <cell r="E57">
            <v>27089174646.323914</v>
          </cell>
          <cell r="F57">
            <v>1799.9862609718912</v>
          </cell>
          <cell r="G57">
            <v>29.473968584778479</v>
          </cell>
          <cell r="H57">
            <v>22.6</v>
          </cell>
          <cell r="I57">
            <v>2011</v>
          </cell>
          <cell r="J57">
            <v>27089174646.323914</v>
          </cell>
          <cell r="K57">
            <v>6122.1534700692055</v>
          </cell>
          <cell r="N57">
            <v>7922.1397310410966</v>
          </cell>
        </row>
        <row r="58">
          <cell r="B58" t="str">
            <v>CZE</v>
          </cell>
          <cell r="C58">
            <v>4.2637099999999997</v>
          </cell>
          <cell r="D58">
            <v>2012</v>
          </cell>
          <cell r="E58">
            <v>206441578342.48499</v>
          </cell>
          <cell r="F58">
            <v>8802.0702199463649</v>
          </cell>
          <cell r="G58">
            <v>25.038709999999998</v>
          </cell>
          <cell r="H58">
            <v>20.774999999999999</v>
          </cell>
          <cell r="I58">
            <v>2011</v>
          </cell>
          <cell r="J58">
            <v>227313162936.0473</v>
          </cell>
          <cell r="K58">
            <v>47224.309599963832</v>
          </cell>
          <cell r="N58">
            <v>56026.379819910195</v>
          </cell>
        </row>
        <row r="59">
          <cell r="B59" t="str">
            <v>KOR</v>
          </cell>
          <cell r="C59">
            <v>4.6182299999999996</v>
          </cell>
          <cell r="D59">
            <v>2012</v>
          </cell>
          <cell r="E59">
            <v>1222807195712.4856</v>
          </cell>
          <cell r="F59">
            <v>56472.048754552714</v>
          </cell>
          <cell r="G59">
            <v>13.756229999999999</v>
          </cell>
          <cell r="H59">
            <v>9.1379999999999999</v>
          </cell>
          <cell r="I59">
            <v>2011</v>
          </cell>
          <cell r="J59">
            <v>1202463682633.8474</v>
          </cell>
          <cell r="K59">
            <v>109881.13131908097</v>
          </cell>
          <cell r="N59">
            <v>166353.18007363367</v>
          </cell>
        </row>
        <row r="60">
          <cell r="B60" t="str">
            <v>COD</v>
          </cell>
          <cell r="C60">
            <v>2.2447499999999998</v>
          </cell>
          <cell r="D60">
            <v>2013</v>
          </cell>
          <cell r="E60">
            <v>30014905126.10487</v>
          </cell>
          <cell r="F60">
            <v>673.75958281823898</v>
          </cell>
          <cell r="G60">
            <v>5.7283785501004303</v>
          </cell>
          <cell r="H60">
            <v>3.4836285501004305</v>
          </cell>
          <cell r="I60">
            <v>2012</v>
          </cell>
          <cell r="J60">
            <v>27463220379.994507</v>
          </cell>
          <cell r="K60">
            <v>956.71658593448853</v>
          </cell>
          <cell r="N60">
            <v>1630.4761687527275</v>
          </cell>
        </row>
        <row r="61">
          <cell r="B61" t="str">
            <v>DNK</v>
          </cell>
          <cell r="C61">
            <v>8.5471000000000004</v>
          </cell>
          <cell r="D61">
            <v>2011</v>
          </cell>
          <cell r="E61">
            <v>341498686832.93909</v>
          </cell>
          <cell r="F61">
            <v>29188.234262298141</v>
          </cell>
          <cell r="G61">
            <v>39.131100000000004</v>
          </cell>
          <cell r="H61">
            <v>30.584</v>
          </cell>
          <cell r="I61">
            <v>2011</v>
          </cell>
          <cell r="J61">
            <v>341498686832.93909</v>
          </cell>
          <cell r="K61">
            <v>104443.95838098609</v>
          </cell>
          <cell r="N61">
            <v>133632.19264328424</v>
          </cell>
        </row>
        <row r="62">
          <cell r="B62" t="str">
            <v>DJI</v>
          </cell>
          <cell r="C62">
            <v>4.4902199999999999</v>
          </cell>
          <cell r="D62">
            <v>2010</v>
          </cell>
          <cell r="E62">
            <v>1128611700.3618031</v>
          </cell>
          <cell r="F62">
            <v>50.677148291985752</v>
          </cell>
          <cell r="G62">
            <v>11.78022</v>
          </cell>
          <cell r="H62">
            <v>7.29</v>
          </cell>
          <cell r="I62">
            <v>2007</v>
          </cell>
          <cell r="J62">
            <v>847918929.10798383</v>
          </cell>
          <cell r="K62">
            <v>61.813289931972022</v>
          </cell>
          <cell r="N62">
            <v>112.49043822395777</v>
          </cell>
        </row>
        <row r="63">
          <cell r="B63" t="str">
            <v>DMA</v>
          </cell>
          <cell r="C63">
            <v>4.9918399999999998</v>
          </cell>
          <cell r="D63">
            <v>2000</v>
          </cell>
          <cell r="E63">
            <v>335845808.88356394</v>
          </cell>
          <cell r="F63">
            <v>16.764885426173297</v>
          </cell>
          <cell r="G63">
            <v>12.984839999999998</v>
          </cell>
          <cell r="H63">
            <v>7.9929999999999994</v>
          </cell>
          <cell r="I63">
            <v>2010</v>
          </cell>
          <cell r="J63">
            <v>493703703.70370364</v>
          </cell>
          <cell r="K63">
            <v>39.461737037037032</v>
          </cell>
          <cell r="N63">
            <v>56.226622463210333</v>
          </cell>
        </row>
        <row r="64">
          <cell r="B64" t="str">
            <v>DOM</v>
          </cell>
          <cell r="C64">
            <v>2.05124</v>
          </cell>
          <cell r="D64">
            <v>2007</v>
          </cell>
          <cell r="E64">
            <v>44073886687.236183</v>
          </cell>
          <cell r="F64">
            <v>904.06119328326349</v>
          </cell>
          <cell r="G64">
            <v>6.8712400000000002</v>
          </cell>
          <cell r="H64">
            <v>4.82</v>
          </cell>
          <cell r="I64">
            <v>2010</v>
          </cell>
          <cell r="J64">
            <v>53864484468.122581</v>
          </cell>
          <cell r="K64">
            <v>2596.2681513635089</v>
          </cell>
          <cell r="N64">
            <v>3500.3293446467724</v>
          </cell>
        </row>
        <row r="65">
          <cell r="B65" t="str">
            <v>ECU</v>
          </cell>
          <cell r="C65">
            <v>4.1800199999999998</v>
          </cell>
          <cell r="D65">
            <v>2012</v>
          </cell>
          <cell r="E65">
            <v>87924544000</v>
          </cell>
          <cell r="F65">
            <v>3675.2635241088001</v>
          </cell>
          <cell r="G65">
            <v>8.55002</v>
          </cell>
          <cell r="H65">
            <v>4.37</v>
          </cell>
          <cell r="I65">
            <v>2010</v>
          </cell>
          <cell r="J65">
            <v>69555367000</v>
          </cell>
          <cell r="K65">
            <v>3039.5695378999999</v>
          </cell>
          <cell r="N65">
            <v>6714.8330620088</v>
          </cell>
        </row>
        <row r="66">
          <cell r="B66" t="str">
            <v>EGY</v>
          </cell>
          <cell r="C66">
            <v>3.7608299999999999</v>
          </cell>
          <cell r="D66">
            <v>2008</v>
          </cell>
          <cell r="E66">
            <v>162818181818.18182</v>
          </cell>
          <cell r="F66">
            <v>6123.3150272727271</v>
          </cell>
          <cell r="G66">
            <v>16.966830000000002</v>
          </cell>
          <cell r="H66">
            <v>13.206</v>
          </cell>
          <cell r="I66">
            <v>2011</v>
          </cell>
          <cell r="J66">
            <v>236001858960.01514</v>
          </cell>
          <cell r="K66">
            <v>31166.405494259598</v>
          </cell>
          <cell r="N66">
            <v>37289.720521532327</v>
          </cell>
        </row>
        <row r="67">
          <cell r="B67" t="str">
            <v>SLV</v>
          </cell>
          <cell r="C67">
            <v>3.4174899999999999</v>
          </cell>
          <cell r="D67">
            <v>2011</v>
          </cell>
          <cell r="E67">
            <v>23139000000</v>
          </cell>
          <cell r="F67">
            <v>790.77301110000008</v>
          </cell>
          <cell r="G67">
            <v>11.18249</v>
          </cell>
          <cell r="H67">
            <v>7.7650000000000006</v>
          </cell>
          <cell r="I67">
            <v>2011</v>
          </cell>
          <cell r="J67">
            <v>23139000000</v>
          </cell>
          <cell r="K67">
            <v>1796.74335</v>
          </cell>
          <cell r="N67">
            <v>2587.5163610999998</v>
          </cell>
        </row>
        <row r="68">
          <cell r="B68" t="str">
            <v>GNQ</v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>
            <v>3.4797119389850399</v>
          </cell>
          <cell r="H68">
            <v>2.7797119389850398</v>
          </cell>
          <cell r="I68">
            <v>2010</v>
          </cell>
          <cell r="J68">
            <v>12709498548.489027</v>
          </cell>
          <cell r="K68">
            <v>353.28744853747975</v>
          </cell>
          <cell r="N68">
            <v>353.28744853747975</v>
          </cell>
        </row>
        <row r="69">
          <cell r="B69" t="str">
            <v>ERI</v>
          </cell>
          <cell r="C69">
            <v>2.1269999999999998</v>
          </cell>
          <cell r="D69">
            <v>2006</v>
          </cell>
          <cell r="E69">
            <v>1211161879.5086179</v>
          </cell>
          <cell r="F69">
            <v>25.761413177148299</v>
          </cell>
          <cell r="G69">
            <v>3.7629999999999999</v>
          </cell>
          <cell r="H69">
            <v>1.6360000000000001</v>
          </cell>
          <cell r="I69">
            <v>2011</v>
          </cell>
          <cell r="J69">
            <v>2607739837.3983741</v>
          </cell>
          <cell r="K69">
            <v>42.6626237398374</v>
          </cell>
          <cell r="N69">
            <v>68.424036916985699</v>
          </cell>
        </row>
        <row r="70">
          <cell r="B70" t="str">
            <v>EST</v>
          </cell>
          <cell r="C70">
            <v>4.7926200000000003</v>
          </cell>
          <cell r="D70">
            <v>2012</v>
          </cell>
          <cell r="E70">
            <v>23135266649.13253</v>
          </cell>
          <cell r="F70">
            <v>1108.7854164796554</v>
          </cell>
          <cell r="G70">
            <v>24.875619999999998</v>
          </cell>
          <cell r="H70">
            <v>20.082999999999998</v>
          </cell>
          <cell r="I70">
            <v>2010</v>
          </cell>
          <cell r="J70">
            <v>19494662251.655628</v>
          </cell>
          <cell r="K70">
            <v>3915.1130199999993</v>
          </cell>
          <cell r="N70">
            <v>5023.8984364796543</v>
          </cell>
        </row>
        <row r="71">
          <cell r="B71" t="str">
            <v>ETH</v>
          </cell>
          <cell r="C71">
            <v>4.4985499999999998</v>
          </cell>
          <cell r="D71">
            <v>2013</v>
          </cell>
          <cell r="E71">
            <v>47648211133.218285</v>
          </cell>
          <cell r="F71">
            <v>2143.478601933391</v>
          </cell>
          <cell r="G71">
            <v>7.6707286015164273</v>
          </cell>
          <cell r="H71">
            <v>3.1721786015164279</v>
          </cell>
          <cell r="I71">
            <v>2010</v>
          </cell>
          <cell r="J71">
            <v>29933790334.341785</v>
          </cell>
          <cell r="K71">
            <v>949.55329160878296</v>
          </cell>
          <cell r="N71">
            <v>3093.0318935421737</v>
          </cell>
        </row>
        <row r="72">
          <cell r="B72" t="str">
            <v>FRO</v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>
            <v>2613458940.7020607</v>
          </cell>
          <cell r="K72" t="str">
            <v/>
          </cell>
          <cell r="N72" t="str">
            <v/>
          </cell>
        </row>
        <row r="73">
          <cell r="B73" t="str">
            <v>FLK</v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N73" t="str">
            <v/>
          </cell>
        </row>
        <row r="74">
          <cell r="B74" t="str">
            <v>FJI</v>
          </cell>
          <cell r="C74">
            <v>4.22044</v>
          </cell>
          <cell r="D74">
            <v>2013</v>
          </cell>
          <cell r="E74">
            <v>4196100792.8749862</v>
          </cell>
          <cell r="F74">
            <v>177.09391630281308</v>
          </cell>
          <cell r="G74">
            <v>6.0914400000000004</v>
          </cell>
          <cell r="H74" t="str">
            <v>…</v>
          </cell>
          <cell r="I74" t="str">
            <v>...</v>
          </cell>
          <cell r="J74">
            <v>4531817940.9738779</v>
          </cell>
          <cell r="K74" t="str">
            <v/>
          </cell>
          <cell r="N74">
            <v>177.09391630281308</v>
          </cell>
        </row>
        <row r="75">
          <cell r="B75" t="str">
            <v>FIN</v>
          </cell>
          <cell r="C75">
            <v>7.1925400000000002</v>
          </cell>
          <cell r="D75">
            <v>2012</v>
          </cell>
          <cell r="E75">
            <v>256706466091.08923</v>
          </cell>
          <cell r="F75">
            <v>18463.715256188028</v>
          </cell>
          <cell r="G75">
            <v>36.416539999999998</v>
          </cell>
          <cell r="H75">
            <v>29.224</v>
          </cell>
          <cell r="I75">
            <v>2011</v>
          </cell>
          <cell r="J75">
            <v>273657214345.28772</v>
          </cell>
          <cell r="K75">
            <v>79973.584320266891</v>
          </cell>
          <cell r="N75">
            <v>98437.299576454912</v>
          </cell>
        </row>
        <row r="76">
          <cell r="B76" t="str">
            <v>FRA</v>
          </cell>
          <cell r="C76">
            <v>5.5334399999999997</v>
          </cell>
          <cell r="D76">
            <v>2012</v>
          </cell>
          <cell r="E76">
            <v>2681416108537.3901</v>
          </cell>
          <cell r="F76">
            <v>148374.55151625135</v>
          </cell>
          <cell r="G76">
            <v>37.551439999999999</v>
          </cell>
          <cell r="H76">
            <v>32.018000000000001</v>
          </cell>
          <cell r="I76">
            <v>2011</v>
          </cell>
          <cell r="J76">
            <v>2862502085070.8921</v>
          </cell>
          <cell r="K76">
            <v>916515.91759799828</v>
          </cell>
          <cell r="N76">
            <v>1064890.4691142496</v>
          </cell>
        </row>
        <row r="77">
          <cell r="B77" t="str">
            <v>GUF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N77" t="str">
            <v/>
          </cell>
        </row>
        <row r="78">
          <cell r="B78" t="str">
            <v>PYF</v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>
            <v>3447543137.9414983</v>
          </cell>
          <cell r="K78" t="str">
            <v/>
          </cell>
          <cell r="N78" t="str">
            <v/>
          </cell>
        </row>
        <row r="79">
          <cell r="B79" t="str">
            <v>GAB</v>
          </cell>
          <cell r="C79">
            <v>3.8270900000000001</v>
          </cell>
          <cell r="D79">
            <v>2000</v>
          </cell>
          <cell r="E79">
            <v>5067865320.7978973</v>
          </cell>
          <cell r="F79">
            <v>193.95176690572427</v>
          </cell>
          <cell r="G79">
            <v>5.6270899999999999</v>
          </cell>
          <cell r="H79" t="str">
            <v>1,8</v>
          </cell>
          <cell r="I79" t="str">
            <v/>
          </cell>
          <cell r="J79">
            <v>18179717776.159702</v>
          </cell>
          <cell r="K79">
            <v>327.23491997087461</v>
          </cell>
          <cell r="N79">
            <v>521.18668687659886</v>
          </cell>
        </row>
        <row r="80">
          <cell r="B80" t="str">
            <v>GMB</v>
          </cell>
          <cell r="C80">
            <v>2.8066300000000002</v>
          </cell>
          <cell r="D80">
            <v>2013</v>
          </cell>
          <cell r="E80">
            <v>903779326.48912609</v>
          </cell>
          <cell r="F80">
            <v>25.36574171104176</v>
          </cell>
          <cell r="G80">
            <v>5.790900028466857</v>
          </cell>
          <cell r="H80">
            <v>2.9842700284668564</v>
          </cell>
          <cell r="I80">
            <v>2010</v>
          </cell>
          <cell r="J80">
            <v>952429031.31653571</v>
          </cell>
          <cell r="K80">
            <v>28.423054123996586</v>
          </cell>
          <cell r="N80">
            <v>53.788795835038343</v>
          </cell>
        </row>
        <row r="81">
          <cell r="B81" t="str">
            <v>GEO</v>
          </cell>
          <cell r="C81">
            <v>1.9833099999999999</v>
          </cell>
          <cell r="D81">
            <v>2012</v>
          </cell>
          <cell r="E81">
            <v>15846474595.773027</v>
          </cell>
          <cell r="F81">
            <v>314.284715305426</v>
          </cell>
          <cell r="G81">
            <v>10.205310000000001</v>
          </cell>
          <cell r="H81">
            <v>8.2219999999999995</v>
          </cell>
          <cell r="I81">
            <v>2012</v>
          </cell>
          <cell r="J81">
            <v>15846474595.773027</v>
          </cell>
          <cell r="K81">
            <v>1302.8971412644585</v>
          </cell>
          <cell r="N81">
            <v>1617.1818565698845</v>
          </cell>
        </row>
        <row r="82">
          <cell r="B82" t="str">
            <v>DEU</v>
          </cell>
          <cell r="C82">
            <v>4.9483100000000002</v>
          </cell>
          <cell r="D82">
            <v>2012</v>
          </cell>
          <cell r="E82">
            <v>3539615377794.5078</v>
          </cell>
          <cell r="F82">
            <v>175151.14170094341</v>
          </cell>
          <cell r="G82">
            <v>30.842309999999998</v>
          </cell>
          <cell r="H82">
            <v>25.893999999999998</v>
          </cell>
          <cell r="I82">
            <v>2011</v>
          </cell>
          <cell r="J82">
            <v>3757464553794.8286</v>
          </cell>
          <cell r="K82">
            <v>972957.87155963283</v>
          </cell>
          <cell r="N82">
            <v>1148109.0132605762</v>
          </cell>
        </row>
        <row r="83">
          <cell r="B83" t="str">
            <v>GHA</v>
          </cell>
          <cell r="C83">
            <v>5.9335500000000003</v>
          </cell>
          <cell r="D83">
            <v>2013</v>
          </cell>
          <cell r="E83">
            <v>47805069494.908142</v>
          </cell>
          <cell r="F83">
            <v>2836.5377010151219</v>
          </cell>
          <cell r="G83">
            <v>11.325094483985767</v>
          </cell>
          <cell r="H83">
            <v>5.3915444839857649</v>
          </cell>
          <cell r="I83">
            <v>2010</v>
          </cell>
          <cell r="J83">
            <v>32174772955.974846</v>
          </cell>
          <cell r="K83">
            <v>1734.7171965428054</v>
          </cell>
          <cell r="N83">
            <v>4571.2548975579275</v>
          </cell>
        </row>
        <row r="84">
          <cell r="B84" t="str">
            <v>GIB</v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N84" t="str">
            <v/>
          </cell>
        </row>
        <row r="85">
          <cell r="B85" t="str">
            <v>GRC</v>
          </cell>
          <cell r="C85">
            <v>3.9657399999999998</v>
          </cell>
          <cell r="D85">
            <v>2005</v>
          </cell>
          <cell r="E85">
            <v>247783001865.43961</v>
          </cell>
          <cell r="F85">
            <v>9826.4296181784848</v>
          </cell>
          <cell r="G85">
            <v>28.37274</v>
          </cell>
          <cell r="H85">
            <v>24.407</v>
          </cell>
          <cell r="I85">
            <v>2011</v>
          </cell>
          <cell r="J85">
            <v>287779921184.32025</v>
          </cell>
          <cell r="K85">
            <v>70238.445363457053</v>
          </cell>
          <cell r="N85">
            <v>80064.874981635541</v>
          </cell>
        </row>
        <row r="86">
          <cell r="B86" t="str">
            <v>GRD</v>
          </cell>
          <cell r="C86">
            <v>3.9267400000000001</v>
          </cell>
          <cell r="D86">
            <v>2003</v>
          </cell>
          <cell r="E86">
            <v>591018407.4074074</v>
          </cell>
          <cell r="F86">
            <v>23.207756211029629</v>
          </cell>
          <cell r="G86">
            <v>8.20105465093412</v>
          </cell>
          <cell r="H86">
            <v>4.2743146509341194</v>
          </cell>
          <cell r="I86">
            <v>2010</v>
          </cell>
          <cell r="J86">
            <v>771015875.92592597</v>
          </cell>
          <cell r="K86">
            <v>32.955644545729889</v>
          </cell>
          <cell r="N86">
            <v>56.163400756759515</v>
          </cell>
        </row>
        <row r="87">
          <cell r="B87" t="str">
            <v>GLP</v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N87" t="str">
            <v/>
          </cell>
        </row>
        <row r="88">
          <cell r="B88" t="str">
            <v>GTM</v>
          </cell>
          <cell r="C88">
            <v>2.84226</v>
          </cell>
          <cell r="D88">
            <v>2013</v>
          </cell>
          <cell r="E88">
            <v>53851148431.932091</v>
          </cell>
          <cell r="F88">
            <v>1530.5896514214332</v>
          </cell>
          <cell r="G88">
            <v>7.2362642813889675</v>
          </cell>
          <cell r="H88">
            <v>4.3940042813889679</v>
          </cell>
          <cell r="I88">
            <v>2011</v>
          </cell>
          <cell r="J88">
            <v>47654787037.274902</v>
          </cell>
          <cell r="K88">
            <v>2093.9533827046544</v>
          </cell>
          <cell r="N88">
            <v>3624.5430341260876</v>
          </cell>
        </row>
        <row r="89">
          <cell r="B89" t="str">
            <v>GIN</v>
          </cell>
          <cell r="C89">
            <v>3.54088</v>
          </cell>
          <cell r="D89">
            <v>2013</v>
          </cell>
          <cell r="E89">
            <v>6231725484.5594339</v>
          </cell>
          <cell r="F89">
            <v>220.65792133766806</v>
          </cell>
          <cell r="G89">
            <v>6.0135554436176299</v>
          </cell>
          <cell r="H89">
            <v>2.4726754436176304</v>
          </cell>
          <cell r="I89">
            <v>2010</v>
          </cell>
          <cell r="J89">
            <v>4735956493.0647907</v>
          </cell>
          <cell r="K89">
            <v>117.10483322442778</v>
          </cell>
          <cell r="N89">
            <v>337.76275456209584</v>
          </cell>
        </row>
        <row r="90">
          <cell r="B90" t="str">
            <v>GNB</v>
          </cell>
          <cell r="C90">
            <v>2.3558699999999999</v>
          </cell>
          <cell r="D90">
            <v>2013</v>
          </cell>
          <cell r="E90">
            <v>946629755.78640521</v>
          </cell>
          <cell r="F90">
            <v>22.301366427645185</v>
          </cell>
          <cell r="G90">
            <v>7.7928699999999997</v>
          </cell>
          <cell r="H90">
            <v>5.4369999999999994</v>
          </cell>
          <cell r="I90">
            <v>2010</v>
          </cell>
          <cell r="J90">
            <v>847491366.89087367</v>
          </cell>
          <cell r="K90">
            <v>46.078105617856799</v>
          </cell>
          <cell r="N90">
            <v>68.379472045501984</v>
          </cell>
        </row>
        <row r="91">
          <cell r="B91" t="str">
            <v>GUY</v>
          </cell>
          <cell r="C91">
            <v>3.1940400000000002</v>
          </cell>
          <cell r="D91">
            <v>2012</v>
          </cell>
          <cell r="E91">
            <v>2851149182.5876412</v>
          </cell>
          <cell r="F91">
            <v>91.066845351522304</v>
          </cell>
          <cell r="G91">
            <v>11.372430454716273</v>
          </cell>
          <cell r="H91">
            <v>8.178390454716272</v>
          </cell>
          <cell r="I91">
            <v>2010</v>
          </cell>
          <cell r="J91">
            <v>2259288396.2446685</v>
          </cell>
          <cell r="K91">
            <v>184.7734265429863</v>
          </cell>
          <cell r="N91">
            <v>275.84027189450859</v>
          </cell>
        </row>
        <row r="92">
          <cell r="B92" t="str">
            <v>HTI</v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>
            <v>3.2703966725442859</v>
          </cell>
          <cell r="H92">
            <v>3.2703966725442859</v>
          </cell>
          <cell r="I92">
            <v>2013</v>
          </cell>
          <cell r="J92">
            <v>8452718010.077611</v>
          </cell>
          <cell r="K92">
            <v>276.43740854112974</v>
          </cell>
          <cell r="N92">
            <v>276.43740854112974</v>
          </cell>
        </row>
        <row r="93">
          <cell r="B93" t="str">
            <v>HND</v>
          </cell>
          <cell r="C93">
            <v>5.87493</v>
          </cell>
          <cell r="D93">
            <v>2013</v>
          </cell>
          <cell r="E93">
            <v>18496438641.476814</v>
          </cell>
          <cell r="F93">
            <v>1086.6528226797138</v>
          </cell>
          <cell r="G93">
            <v>10.26493</v>
          </cell>
          <cell r="H93">
            <v>4.3900000000000006</v>
          </cell>
          <cell r="I93">
            <v>2010</v>
          </cell>
          <cell r="J93">
            <v>15839344591.984165</v>
          </cell>
          <cell r="K93">
            <v>695.34722758810494</v>
          </cell>
          <cell r="N93">
            <v>1782.0000502678188</v>
          </cell>
        </row>
        <row r="94">
          <cell r="B94" t="str">
            <v>HUN</v>
          </cell>
          <cell r="C94">
            <v>4.6450800000000001</v>
          </cell>
          <cell r="D94">
            <v>2011</v>
          </cell>
          <cell r="E94">
            <v>139930994006.61511</v>
          </cell>
          <cell r="F94">
            <v>6499.9066164024771</v>
          </cell>
          <cell r="G94">
            <v>27.516079999999999</v>
          </cell>
          <cell r="H94">
            <v>22.870999999999999</v>
          </cell>
          <cell r="I94">
            <v>2010</v>
          </cell>
          <cell r="J94">
            <v>130093753005.67471</v>
          </cell>
          <cell r="K94">
            <v>29753.742249927862</v>
          </cell>
          <cell r="N94">
            <v>36253.648866330339</v>
          </cell>
        </row>
        <row r="95">
          <cell r="B95" t="str">
            <v>ISL</v>
          </cell>
          <cell r="C95">
            <v>7.0365900000000003</v>
          </cell>
          <cell r="D95">
            <v>2011</v>
          </cell>
          <cell r="E95">
            <v>14665358676.716629</v>
          </cell>
          <cell r="F95">
            <v>1031.9411621099746</v>
          </cell>
          <cell r="G95">
            <v>25.099589999999999</v>
          </cell>
          <cell r="H95">
            <v>18.062999999999999</v>
          </cell>
          <cell r="I95">
            <v>2011</v>
          </cell>
          <cell r="J95">
            <v>14665358676.716629</v>
          </cell>
          <cell r="K95">
            <v>2649.0037377753242</v>
          </cell>
          <cell r="N95">
            <v>3680.9448998852986</v>
          </cell>
        </row>
        <row r="96">
          <cell r="B96" t="str">
            <v>IND</v>
          </cell>
          <cell r="C96">
            <v>3.8256000000000001</v>
          </cell>
          <cell r="D96">
            <v>2012</v>
          </cell>
          <cell r="E96">
            <v>1831781515472.093</v>
          </cell>
          <cell r="F96">
            <v>70076.633655900398</v>
          </cell>
          <cell r="G96">
            <v>6.213085420316208</v>
          </cell>
          <cell r="H96">
            <v>2.387485420316207</v>
          </cell>
          <cell r="I96">
            <v>2012</v>
          </cell>
          <cell r="J96">
            <v>1831781515472.093</v>
          </cell>
          <cell r="K96">
            <v>43733.516613943488</v>
          </cell>
          <cell r="N96">
            <v>113810.15026984389</v>
          </cell>
        </row>
        <row r="97">
          <cell r="B97" t="str">
            <v>IDN</v>
          </cell>
          <cell r="C97">
            <v>3.36659</v>
          </cell>
          <cell r="D97">
            <v>2013</v>
          </cell>
          <cell r="E97">
            <v>910478729099.03613</v>
          </cell>
          <cell r="F97">
            <v>30652.085845975238</v>
          </cell>
          <cell r="G97">
            <v>5.9935899999999993</v>
          </cell>
          <cell r="H97">
            <v>2.6269999999999998</v>
          </cell>
          <cell r="I97">
            <v>2010</v>
          </cell>
          <cell r="J97">
            <v>755094157594.52649</v>
          </cell>
          <cell r="K97">
            <v>19836.323520008209</v>
          </cell>
          <cell r="N97">
            <v>50488.409365983447</v>
          </cell>
        </row>
        <row r="98">
          <cell r="B98" t="str">
            <v>IRN</v>
          </cell>
          <cell r="C98">
            <v>3.0615199999999998</v>
          </cell>
          <cell r="D98">
            <v>2014</v>
          </cell>
          <cell r="E98">
            <v>425326068422.88123</v>
          </cell>
          <cell r="F98">
            <v>13021.442649980192</v>
          </cell>
          <cell r="G98">
            <v>15.595009885664028</v>
          </cell>
          <cell r="H98">
            <v>12.533489885664029</v>
          </cell>
          <cell r="I98">
            <v>2010</v>
          </cell>
          <cell r="J98">
            <v>467790215915.47205</v>
          </cell>
          <cell r="K98">
            <v>58630.439397891612</v>
          </cell>
          <cell r="N98">
            <v>71651.882047871797</v>
          </cell>
        </row>
        <row r="99">
          <cell r="B99" t="str">
            <v>IRQ</v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>
            <v>13.953192115994561</v>
          </cell>
          <cell r="H99">
            <v>11.65</v>
          </cell>
          <cell r="I99">
            <v>2010</v>
          </cell>
          <cell r="J99">
            <v>138516722649.57266</v>
          </cell>
          <cell r="K99">
            <v>16137.198188675215</v>
          </cell>
          <cell r="N99">
            <v>16137.198188675215</v>
          </cell>
        </row>
        <row r="100">
          <cell r="B100" t="str">
            <v>IRL</v>
          </cell>
          <cell r="C100">
            <v>5.8445299999999998</v>
          </cell>
          <cell r="D100">
            <v>2012</v>
          </cell>
          <cell r="E100">
            <v>224652132155.01166</v>
          </cell>
          <cell r="F100">
            <v>13129.861259439302</v>
          </cell>
          <cell r="G100">
            <v>29.568529999999999</v>
          </cell>
          <cell r="H100">
            <v>23.724</v>
          </cell>
          <cell r="I100">
            <v>2010</v>
          </cell>
          <cell r="J100">
            <v>220076114437.08609</v>
          </cell>
          <cell r="K100">
            <v>52210.857389054305</v>
          </cell>
          <cell r="N100">
            <v>65340.71864849361</v>
          </cell>
        </row>
        <row r="101">
          <cell r="B101" t="str">
            <v>ISR</v>
          </cell>
          <cell r="C101">
            <v>5.6328100000000001</v>
          </cell>
          <cell r="D101">
            <v>2011</v>
          </cell>
          <cell r="E101">
            <v>261764344205.02499</v>
          </cell>
          <cell r="F101">
            <v>14744.688156815069</v>
          </cell>
          <cell r="G101">
            <v>21.648810000000001</v>
          </cell>
          <cell r="H101">
            <v>16.015999999999998</v>
          </cell>
          <cell r="I101">
            <v>2011</v>
          </cell>
          <cell r="J101">
            <v>261764344205.02499</v>
          </cell>
          <cell r="K101">
            <v>41924.1773678768</v>
          </cell>
          <cell r="N101">
            <v>56668.865524691872</v>
          </cell>
        </row>
        <row r="102">
          <cell r="B102" t="str">
            <v>ITA</v>
          </cell>
          <cell r="C102">
            <v>4.1405399999999997</v>
          </cell>
          <cell r="D102">
            <v>2011</v>
          </cell>
          <cell r="E102">
            <v>2278089156658.3262</v>
          </cell>
          <cell r="F102">
            <v>94325.192767100642</v>
          </cell>
          <cell r="G102">
            <v>31.635539999999999</v>
          </cell>
          <cell r="H102">
            <v>27.495000000000001</v>
          </cell>
          <cell r="I102">
            <v>2011</v>
          </cell>
          <cell r="J102">
            <v>2278089156658.3262</v>
          </cell>
          <cell r="K102">
            <v>626360.61362320674</v>
          </cell>
          <cell r="N102">
            <v>720685.80639030738</v>
          </cell>
        </row>
        <row r="103">
          <cell r="B103" t="str">
            <v>JAM</v>
          </cell>
          <cell r="C103">
            <v>5.9841300000000004</v>
          </cell>
          <cell r="D103">
            <v>2014</v>
          </cell>
          <cell r="E103">
            <v>13891359467.721636</v>
          </cell>
          <cell r="F103">
            <v>831.27700931577078</v>
          </cell>
          <cell r="G103">
            <v>10.40813</v>
          </cell>
          <cell r="H103">
            <v>4.4239999999999995</v>
          </cell>
          <cell r="I103">
            <v>2011</v>
          </cell>
          <cell r="J103">
            <v>14396816914.498142</v>
          </cell>
          <cell r="K103">
            <v>636.91518029739768</v>
          </cell>
          <cell r="N103">
            <v>1468.1921896131685</v>
          </cell>
        </row>
        <row r="104">
          <cell r="B104" t="str">
            <v>JPN</v>
          </cell>
          <cell r="C104">
            <v>3.8184900000000002</v>
          </cell>
          <cell r="D104">
            <v>2013</v>
          </cell>
          <cell r="E104">
            <v>4919563108372.5039</v>
          </cell>
          <cell r="F104">
            <v>187853.02533689325</v>
          </cell>
          <cell r="G104">
            <v>27.379504694251345</v>
          </cell>
          <cell r="H104">
            <v>23.561014694251345</v>
          </cell>
          <cell r="I104">
            <v>2011</v>
          </cell>
          <cell r="J104">
            <v>5905632338015.4619</v>
          </cell>
          <cell r="K104">
            <v>1391426.9029482822</v>
          </cell>
          <cell r="N104">
            <v>1579279.9282851755</v>
          </cell>
        </row>
        <row r="105">
          <cell r="B105" t="str">
            <v>JOR</v>
          </cell>
          <cell r="C105">
            <v>4.9451400000000003</v>
          </cell>
          <cell r="D105">
            <v>2000</v>
          </cell>
          <cell r="E105">
            <v>8457923955.6829891</v>
          </cell>
          <cell r="F105">
            <v>418.25618070206178</v>
          </cell>
          <cell r="G105">
            <v>17.055140000000002</v>
          </cell>
          <cell r="H105">
            <v>12.110000000000001</v>
          </cell>
          <cell r="I105">
            <v>2011</v>
          </cell>
          <cell r="J105">
            <v>28840263380.281693</v>
          </cell>
          <cell r="K105">
            <v>3492.5558953521131</v>
          </cell>
          <cell r="N105">
            <v>3910.8120760541751</v>
          </cell>
        </row>
        <row r="106">
          <cell r="B106" t="str">
            <v>KAZ</v>
          </cell>
          <cell r="C106">
            <v>2.8874200000000001</v>
          </cell>
          <cell r="D106">
            <v>2014</v>
          </cell>
          <cell r="E106">
            <v>217872250221.41092</v>
          </cell>
          <cell r="F106">
            <v>6290.8869273430646</v>
          </cell>
          <cell r="G106">
            <v>9.2704199999999997</v>
          </cell>
          <cell r="H106">
            <v>6.3829999999999991</v>
          </cell>
          <cell r="I106">
            <v>2011</v>
          </cell>
          <cell r="J106">
            <v>188048960311.22461</v>
          </cell>
          <cell r="K106">
            <v>12003.165136665466</v>
          </cell>
          <cell r="N106">
            <v>18294.052064008531</v>
          </cell>
        </row>
        <row r="107">
          <cell r="B107" t="str">
            <v>KEN</v>
          </cell>
          <cell r="C107">
            <v>5.5082199999999997</v>
          </cell>
          <cell r="D107">
            <v>2010</v>
          </cell>
          <cell r="E107">
            <v>39999659233.755547</v>
          </cell>
          <cell r="F107">
            <v>2203.2692298455695</v>
          </cell>
          <cell r="G107">
            <v>8.768274452789699</v>
          </cell>
          <cell r="H107">
            <v>3.2600544527896993</v>
          </cell>
          <cell r="I107">
            <v>2013</v>
          </cell>
          <cell r="J107">
            <v>54930813987.917267</v>
          </cell>
          <cell r="K107">
            <v>1790.774447366724</v>
          </cell>
          <cell r="N107">
            <v>3994.0436772122935</v>
          </cell>
        </row>
        <row r="108">
          <cell r="B108" t="str">
            <v>KIR</v>
          </cell>
          <cell r="C108">
            <v>11.98812</v>
          </cell>
          <cell r="D108">
            <v>2001</v>
          </cell>
          <cell r="E108">
            <v>63101272.369918279</v>
          </cell>
          <cell r="F108">
            <v>7.5646562532326467</v>
          </cell>
          <cell r="G108">
            <v>22.089119999999998</v>
          </cell>
          <cell r="H108">
            <v>10.100999999999999</v>
          </cell>
          <cell r="I108">
            <v>2011</v>
          </cell>
          <cell r="J108">
            <v>172253739.04074261</v>
          </cell>
          <cell r="K108">
            <v>17.399350180505412</v>
          </cell>
          <cell r="N108">
            <v>24.964006433738057</v>
          </cell>
        </row>
        <row r="109">
          <cell r="B109" t="str">
            <v>KWT</v>
          </cell>
          <cell r="C109">
            <v>3.7600099999999999</v>
          </cell>
          <cell r="D109">
            <v>2006</v>
          </cell>
          <cell r="E109">
            <v>101550654720.88214</v>
          </cell>
          <cell r="F109">
            <v>3818.3147725706399</v>
          </cell>
          <cell r="G109">
            <v>15.197009999999999</v>
          </cell>
          <cell r="H109">
            <v>11.436999999999999</v>
          </cell>
          <cell r="I109">
            <v>2011</v>
          </cell>
          <cell r="J109">
            <v>154027536231.88403</v>
          </cell>
          <cell r="K109">
            <v>17616.129318840576</v>
          </cell>
          <cell r="N109">
            <v>21434.444091411217</v>
          </cell>
        </row>
        <row r="110">
          <cell r="B110" t="str">
            <v>KGZ</v>
          </cell>
          <cell r="C110">
            <v>6.7801999999999998</v>
          </cell>
          <cell r="D110">
            <v>2013</v>
          </cell>
          <cell r="E110">
            <v>7335027591.9162807</v>
          </cell>
          <cell r="F110">
            <v>497.32954078710765</v>
          </cell>
          <cell r="G110">
            <v>16.3552</v>
          </cell>
          <cell r="H110">
            <v>9.5749999999999993</v>
          </cell>
          <cell r="I110">
            <v>2012</v>
          </cell>
          <cell r="J110">
            <v>6605139933.4106312</v>
          </cell>
          <cell r="K110">
            <v>632.44214862406795</v>
          </cell>
          <cell r="N110">
            <v>1129.7716894111757</v>
          </cell>
        </row>
        <row r="111">
          <cell r="B111" t="str">
            <v>LAO</v>
          </cell>
          <cell r="C111">
            <v>4.1704699999999999</v>
          </cell>
          <cell r="D111">
            <v>2014</v>
          </cell>
          <cell r="E111">
            <v>11997062176.691822</v>
          </cell>
          <cell r="F111">
            <v>500.33387896027938</v>
          </cell>
          <cell r="G111">
            <v>5.9104700000000001</v>
          </cell>
          <cell r="H111">
            <v>1.74</v>
          </cell>
          <cell r="I111">
            <v>2005</v>
          </cell>
          <cell r="J111">
            <v>2735558734.8140879</v>
          </cell>
          <cell r="K111">
            <v>47.598721985765131</v>
          </cell>
          <cell r="N111">
            <v>547.93260094604454</v>
          </cell>
        </row>
        <row r="112">
          <cell r="B112" t="str">
            <v>LVA</v>
          </cell>
          <cell r="C112">
            <v>3.2039399999999998</v>
          </cell>
          <cell r="D112">
            <v>2012</v>
          </cell>
          <cell r="E112">
            <v>28023276371.579082</v>
          </cell>
          <cell r="F112">
            <v>897.84896097957073</v>
          </cell>
          <cell r="G112">
            <v>18.10913502401203</v>
          </cell>
          <cell r="H112">
            <v>14.905195024012031</v>
          </cell>
          <cell r="I112">
            <v>2011</v>
          </cell>
          <cell r="J112">
            <v>28385281828.379139</v>
          </cell>
          <cell r="K112">
            <v>4230.8816146353583</v>
          </cell>
          <cell r="N112">
            <v>5128.730575614929</v>
          </cell>
        </row>
        <row r="113">
          <cell r="B113" t="str">
            <v>LBN</v>
          </cell>
          <cell r="C113">
            <v>2.5726800000000001</v>
          </cell>
          <cell r="D113">
            <v>2013</v>
          </cell>
          <cell r="E113">
            <v>44352418120.46434</v>
          </cell>
          <cell r="F113">
            <v>1141.0457905015621</v>
          </cell>
          <cell r="G113">
            <v>3.6956800000000003</v>
          </cell>
          <cell r="H113">
            <v>1.123</v>
          </cell>
          <cell r="I113">
            <v>2011</v>
          </cell>
          <cell r="J113">
            <v>40078938640.132668</v>
          </cell>
          <cell r="K113">
            <v>450.08648092868992</v>
          </cell>
          <cell r="N113">
            <v>1591.1322714302521</v>
          </cell>
        </row>
        <row r="114">
          <cell r="B114" t="str">
            <v>LSO</v>
          </cell>
          <cell r="C114">
            <v>12.982010000000001</v>
          </cell>
          <cell r="D114">
            <v>2008</v>
          </cell>
          <cell r="E114">
            <v>1630672199.0127945</v>
          </cell>
          <cell r="F114">
            <v>211.69402794306092</v>
          </cell>
          <cell r="G114">
            <v>21.139795722423305</v>
          </cell>
          <cell r="H114">
            <v>8.1577857224233021</v>
          </cell>
          <cell r="I114">
            <v>2010</v>
          </cell>
          <cell r="J114">
            <v>2187482926.2962356</v>
          </cell>
          <cell r="K114">
            <v>178.45016984184173</v>
          </cell>
          <cell r="N114">
            <v>390.14419778490264</v>
          </cell>
        </row>
        <row r="115">
          <cell r="B115" t="str">
            <v>LBR</v>
          </cell>
          <cell r="C115">
            <v>2.8206899999999999</v>
          </cell>
          <cell r="D115">
            <v>2012</v>
          </cell>
          <cell r="E115">
            <v>1735500000</v>
          </cell>
          <cell r="F115">
            <v>48.953074950000001</v>
          </cell>
          <cell r="G115">
            <v>14.291689999999999</v>
          </cell>
          <cell r="H115">
            <v>11.471</v>
          </cell>
          <cell r="I115">
            <v>2005</v>
          </cell>
          <cell r="J115">
            <v>550000000</v>
          </cell>
          <cell r="K115">
            <v>63.090499999999999</v>
          </cell>
          <cell r="N115">
            <v>112.04357494999999</v>
          </cell>
        </row>
        <row r="116">
          <cell r="B116" t="str">
            <v>LBY</v>
          </cell>
          <cell r="C116">
            <v>2.26417</v>
          </cell>
          <cell r="D116">
            <v>2000</v>
          </cell>
          <cell r="E116">
            <v>38270206950.409996</v>
          </cell>
          <cell r="F116">
            <v>866.50254470909806</v>
          </cell>
          <cell r="G116">
            <v>8.8151700000000019</v>
          </cell>
          <cell r="H116">
            <v>6.5510000000000002</v>
          </cell>
          <cell r="I116">
            <v>2010</v>
          </cell>
          <cell r="J116">
            <v>74773444900.536789</v>
          </cell>
          <cell r="K116">
            <v>4898.4083754341646</v>
          </cell>
          <cell r="N116">
            <v>5764.910920143263</v>
          </cell>
        </row>
        <row r="117">
          <cell r="B117" t="str">
            <v>LIE</v>
          </cell>
          <cell r="C117">
            <v>2.5560399999999999</v>
          </cell>
          <cell r="D117">
            <v>2011</v>
          </cell>
          <cell r="E117">
            <v>5739705822.4816866</v>
          </cell>
          <cell r="F117">
            <v>146.70917670496092</v>
          </cell>
          <cell r="G117">
            <v>18.816723765488238</v>
          </cell>
          <cell r="H117">
            <v>16.260683765488238</v>
          </cell>
          <cell r="I117">
            <v>2011</v>
          </cell>
          <cell r="J117">
            <v>5739705822.4816866</v>
          </cell>
          <cell r="K117">
            <v>933.31541286306276</v>
          </cell>
          <cell r="N117">
            <v>1080.0245895680237</v>
          </cell>
        </row>
        <row r="118">
          <cell r="B118" t="str">
            <v>LTU</v>
          </cell>
          <cell r="C118">
            <v>17.695129999999999</v>
          </cell>
          <cell r="D118">
            <v>2011</v>
          </cell>
          <cell r="E118">
            <v>43505562065.126633</v>
          </cell>
          <cell r="F118">
            <v>7698.3657646548418</v>
          </cell>
          <cell r="G118">
            <v>40.711129999999997</v>
          </cell>
          <cell r="H118">
            <v>23.015999999999998</v>
          </cell>
          <cell r="I118">
            <v>2010</v>
          </cell>
          <cell r="J118">
            <v>37132564255.4319</v>
          </cell>
          <cell r="K118">
            <v>8546.4309890302047</v>
          </cell>
          <cell r="N118">
            <v>16244.796753685046</v>
          </cell>
        </row>
        <row r="119">
          <cell r="B119" t="str">
            <v>LUX</v>
          </cell>
          <cell r="C119">
            <v>3.6022400000000001</v>
          </cell>
          <cell r="D119">
            <v>2000</v>
          </cell>
          <cell r="E119">
            <v>21375345494.748482</v>
          </cell>
          <cell r="F119">
            <v>769.99124555002777</v>
          </cell>
          <cell r="G119">
            <v>10.70224</v>
          </cell>
          <cell r="H119" t="str">
            <v>7,1</v>
          </cell>
          <cell r="I119" t="str">
            <v/>
          </cell>
          <cell r="J119">
            <v>64873963098.486794</v>
          </cell>
          <cell r="K119">
            <v>4606.051379992562</v>
          </cell>
          <cell r="N119">
            <v>5376.04262554259</v>
          </cell>
        </row>
        <row r="120">
          <cell r="B120" t="str">
            <v>MDG</v>
          </cell>
          <cell r="C120">
            <v>2.07999</v>
          </cell>
          <cell r="D120">
            <v>2013</v>
          </cell>
          <cell r="E120">
            <v>10613473832.738941</v>
          </cell>
          <cell r="F120">
            <v>220.75919437358669</v>
          </cell>
          <cell r="G120">
            <v>4.4726104512032085</v>
          </cell>
          <cell r="H120">
            <v>2.3926204512032081</v>
          </cell>
          <cell r="I120">
            <v>2010</v>
          </cell>
          <cell r="J120">
            <v>8729936135.744875</v>
          </cell>
          <cell r="K120">
            <v>208.87423736081092</v>
          </cell>
          <cell r="N120">
            <v>429.63343173439762</v>
          </cell>
        </row>
        <row r="121">
          <cell r="B121" t="str">
            <v>MWI</v>
          </cell>
          <cell r="C121">
            <v>6.87791</v>
          </cell>
          <cell r="D121">
            <v>2014</v>
          </cell>
          <cell r="E121">
            <v>4258033615.3005042</v>
          </cell>
          <cell r="F121">
            <v>292.86371983011492</v>
          </cell>
          <cell r="G121">
            <v>12.78491</v>
          </cell>
          <cell r="H121">
            <v>5.907</v>
          </cell>
          <cell r="I121">
            <v>2007</v>
          </cell>
          <cell r="J121">
            <v>3647816869.8595929</v>
          </cell>
          <cell r="K121">
            <v>215.47654250260615</v>
          </cell>
          <cell r="N121">
            <v>508.34026233272107</v>
          </cell>
        </row>
        <row r="122">
          <cell r="B122" t="str">
            <v>MYS</v>
          </cell>
          <cell r="C122">
            <v>6.29209</v>
          </cell>
          <cell r="D122">
            <v>2013</v>
          </cell>
          <cell r="E122">
            <v>323342854422.54596</v>
          </cell>
          <cell r="F122">
            <v>20345.023408835572</v>
          </cell>
          <cell r="G122">
            <v>9.2830899999999996</v>
          </cell>
          <cell r="H122">
            <v>2.9910000000000001</v>
          </cell>
          <cell r="I122">
            <v>2012</v>
          </cell>
          <cell r="J122">
            <v>314442825692.82568</v>
          </cell>
          <cell r="K122">
            <v>9404.9849164724183</v>
          </cell>
          <cell r="N122">
            <v>29750.00832530799</v>
          </cell>
        </row>
        <row r="123">
          <cell r="B123" t="str">
            <v>MDV</v>
          </cell>
          <cell r="C123">
            <v>5.1645599999999998</v>
          </cell>
          <cell r="D123">
            <v>2012</v>
          </cell>
          <cell r="E123">
            <v>2514041557.4937592</v>
          </cell>
          <cell r="F123">
            <v>129.83918466169968</v>
          </cell>
          <cell r="G123">
            <v>11.380559999999999</v>
          </cell>
          <cell r="H123">
            <v>6.2160000000000002</v>
          </cell>
          <cell r="I123">
            <v>2012</v>
          </cell>
          <cell r="J123">
            <v>2514041557.4937592</v>
          </cell>
          <cell r="K123">
            <v>156.27282321381205</v>
          </cell>
          <cell r="N123">
            <v>286.11200787551172</v>
          </cell>
        </row>
        <row r="124">
          <cell r="B124" t="str">
            <v>MLI</v>
          </cell>
          <cell r="C124">
            <v>4.33446</v>
          </cell>
          <cell r="D124">
            <v>2014</v>
          </cell>
          <cell r="E124">
            <v>12037229619.418907</v>
          </cell>
          <cell r="F124">
            <v>521.74890296186481</v>
          </cell>
          <cell r="G124">
            <v>9.2184600000000003</v>
          </cell>
          <cell r="H124">
            <v>4.8840000000000003</v>
          </cell>
          <cell r="I124">
            <v>2010</v>
          </cell>
          <cell r="J124">
            <v>9264035748.0893917</v>
          </cell>
          <cell r="K124">
            <v>452.45550593668594</v>
          </cell>
          <cell r="N124">
            <v>974.20440889855081</v>
          </cell>
        </row>
        <row r="125">
          <cell r="B125" t="str">
            <v>MLT</v>
          </cell>
          <cell r="C125">
            <v>6.7596600000000002</v>
          </cell>
          <cell r="D125">
            <v>2012</v>
          </cell>
          <cell r="E125">
            <v>8882509103.8270512</v>
          </cell>
          <cell r="F125">
            <v>600.42741488775562</v>
          </cell>
          <cell r="G125">
            <v>25.080492443513631</v>
          </cell>
          <cell r="H125">
            <v>18.32083244351363</v>
          </cell>
          <cell r="I125">
            <v>2011</v>
          </cell>
          <cell r="J125">
            <v>9302635890.1604652</v>
          </cell>
          <cell r="K125">
            <v>1704.3203342664613</v>
          </cell>
          <cell r="N125">
            <v>2304.7477491542168</v>
          </cell>
        </row>
        <row r="126">
          <cell r="B126" t="str">
            <v>MHL</v>
          </cell>
          <cell r="C126">
            <v>12.24</v>
          </cell>
          <cell r="D126">
            <v>2003</v>
          </cell>
          <cell r="E126">
            <v>126887585.4517</v>
          </cell>
          <cell r="F126">
            <v>15.531040459288079</v>
          </cell>
          <cell r="G126">
            <v>36.248000000000005</v>
          </cell>
          <cell r="H126">
            <v>24.008000000000003</v>
          </cell>
          <cell r="I126">
            <v>2010</v>
          </cell>
          <cell r="J126">
            <v>163803078.27887598</v>
          </cell>
          <cell r="K126">
            <v>39.325843033192548</v>
          </cell>
          <cell r="N126">
            <v>54.856883492480627</v>
          </cell>
        </row>
        <row r="127">
          <cell r="B127" t="str">
            <v>MTQ</v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N127" t="str">
            <v/>
          </cell>
        </row>
        <row r="128">
          <cell r="B128" t="str">
            <v>MRT</v>
          </cell>
          <cell r="C128">
            <v>3.2754400000000001</v>
          </cell>
          <cell r="D128">
            <v>2013</v>
          </cell>
          <cell r="E128">
            <v>5057754938.611269</v>
          </cell>
          <cell r="F128">
            <v>165.66372836124893</v>
          </cell>
          <cell r="G128">
            <v>8.143815</v>
          </cell>
          <cell r="H128">
            <v>4.8683750000000003</v>
          </cell>
          <cell r="I128">
            <v>2010</v>
          </cell>
          <cell r="J128">
            <v>4337791530.7760057</v>
          </cell>
          <cell r="K128">
            <v>211.1799584364164</v>
          </cell>
          <cell r="N128">
            <v>376.84368679766533</v>
          </cell>
        </row>
        <row r="129">
          <cell r="B129" t="str">
            <v>MUS</v>
          </cell>
          <cell r="C129">
            <v>4.9898400000000001</v>
          </cell>
          <cell r="D129">
            <v>2014</v>
          </cell>
          <cell r="E129">
            <v>12630332836.951694</v>
          </cell>
          <cell r="F129">
            <v>630.23340003135036</v>
          </cell>
          <cell r="G129">
            <v>14.11084</v>
          </cell>
          <cell r="H129">
            <v>9.1210000000000004</v>
          </cell>
          <cell r="I129">
            <v>2011</v>
          </cell>
          <cell r="J129">
            <v>11252386260.712046</v>
          </cell>
          <cell r="K129">
            <v>1026.3301508395457</v>
          </cell>
          <cell r="N129">
            <v>1656.5635508708961</v>
          </cell>
        </row>
        <row r="130">
          <cell r="B130" t="str">
            <v>MYT</v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N130" t="str">
            <v/>
          </cell>
        </row>
        <row r="131">
          <cell r="B131" t="str">
            <v>MEX</v>
          </cell>
          <cell r="C131">
            <v>5.1462000000000003</v>
          </cell>
          <cell r="D131">
            <v>2011</v>
          </cell>
          <cell r="E131">
            <v>1169362160456.5615</v>
          </cell>
          <cell r="F131">
            <v>60177.715501415572</v>
          </cell>
          <cell r="G131">
            <v>12.8682</v>
          </cell>
          <cell r="H131">
            <v>7.7219999999999995</v>
          </cell>
          <cell r="I131">
            <v>2011</v>
          </cell>
          <cell r="J131">
            <v>1169362160456.5615</v>
          </cell>
          <cell r="K131">
            <v>90298.146030455682</v>
          </cell>
          <cell r="N131">
            <v>150475.86153187125</v>
          </cell>
        </row>
        <row r="132">
          <cell r="B132" t="str">
            <v>FSM</v>
          </cell>
          <cell r="C132">
            <v>6.7081799999999996</v>
          </cell>
          <cell r="D132">
            <v>2000</v>
          </cell>
          <cell r="E132">
            <v>233226300</v>
          </cell>
          <cell r="F132">
            <v>15.645240011339999</v>
          </cell>
          <cell r="G132">
            <v>19.30818</v>
          </cell>
          <cell r="H132" t="str">
            <v>12,6</v>
          </cell>
          <cell r="I132" t="str">
            <v/>
          </cell>
          <cell r="J132">
            <v>318071978.57574701</v>
          </cell>
          <cell r="K132">
            <v>40.077069300544117</v>
          </cell>
          <cell r="N132">
            <v>55.722309311884118</v>
          </cell>
        </row>
        <row r="133">
          <cell r="B133" t="str">
            <v>MCO</v>
          </cell>
          <cell r="C133">
            <v>1.3333200000000001</v>
          </cell>
          <cell r="D133">
            <v>2011</v>
          </cell>
          <cell r="E133">
            <v>6074884388.5893745</v>
          </cell>
          <cell r="F133">
            <v>80.997648529939852</v>
          </cell>
          <cell r="G133">
            <v>5.3333200000000005</v>
          </cell>
          <cell r="H133" t="str">
            <v>4</v>
          </cell>
          <cell r="I133" t="str">
            <v/>
          </cell>
          <cell r="J133">
            <v>6074884388.5893745</v>
          </cell>
          <cell r="K133">
            <v>242.99537554357499</v>
          </cell>
          <cell r="N133">
            <v>323.99302407351485</v>
          </cell>
        </row>
        <row r="134">
          <cell r="B134" t="str">
            <v>MNG</v>
          </cell>
          <cell r="C134">
            <v>4.6090299999999997</v>
          </cell>
          <cell r="D134">
            <v>2011</v>
          </cell>
          <cell r="E134">
            <v>10409797336.16724</v>
          </cell>
          <cell r="F134">
            <v>479.79068216314892</v>
          </cell>
          <cell r="G134">
            <v>13.483029999999999</v>
          </cell>
          <cell r="H134">
            <v>8.8739999999999988</v>
          </cell>
          <cell r="I134">
            <v>2012</v>
          </cell>
          <cell r="J134">
            <v>12292770631.229982</v>
          </cell>
          <cell r="K134">
            <v>1090.8604658153486</v>
          </cell>
          <cell r="N134">
            <v>1570.6511479784974</v>
          </cell>
        </row>
        <row r="135">
          <cell r="B135" t="str">
            <v>MNE</v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>
            <v>20.054000000000002</v>
          </cell>
          <cell r="H135">
            <v>20.054000000000002</v>
          </cell>
          <cell r="I135">
            <v>2011</v>
          </cell>
          <cell r="J135">
            <v>4538199888.7962189</v>
          </cell>
          <cell r="K135">
            <v>910.09060569919382</v>
          </cell>
          <cell r="N135">
            <v>910.09060569919382</v>
          </cell>
        </row>
        <row r="136">
          <cell r="B136" t="str">
            <v>MSR</v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N136" t="str">
            <v/>
          </cell>
        </row>
        <row r="137">
          <cell r="B137" t="str">
            <v>MAR</v>
          </cell>
          <cell r="C137">
            <v>5.3757999999999999</v>
          </cell>
          <cell r="D137">
            <v>2009</v>
          </cell>
          <cell r="E137">
            <v>92897320375.817596</v>
          </cell>
          <cell r="F137">
            <v>4993.9741487632027</v>
          </cell>
          <cell r="G137">
            <v>11.949543902439025</v>
          </cell>
          <cell r="H137">
            <v>6.5737439024390243</v>
          </cell>
          <cell r="I137">
            <v>2010</v>
          </cell>
          <cell r="J137">
            <v>93216746661.597672</v>
          </cell>
          <cell r="K137">
            <v>6127.83019971881</v>
          </cell>
          <cell r="N137">
            <v>11121.804348482012</v>
          </cell>
        </row>
        <row r="138">
          <cell r="B138" t="str">
            <v>MOZ</v>
          </cell>
          <cell r="C138">
            <v>6.7155500000000004</v>
          </cell>
          <cell r="D138">
            <v>2013</v>
          </cell>
          <cell r="E138">
            <v>16018848990.669046</v>
          </cell>
          <cell r="F138">
            <v>1075.7538133928751</v>
          </cell>
          <cell r="G138">
            <v>12.032550000000001</v>
          </cell>
          <cell r="H138">
            <v>5.3170000000000002</v>
          </cell>
          <cell r="I138">
            <v>2010</v>
          </cell>
          <cell r="J138">
            <v>10154238250.181831</v>
          </cell>
          <cell r="K138">
            <v>539.90084776216793</v>
          </cell>
          <cell r="N138">
            <v>1615.654661155043</v>
          </cell>
        </row>
        <row r="139">
          <cell r="B139" t="str">
            <v>MMR</v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>
            <v>1.7409999999999999</v>
          </cell>
          <cell r="H139">
            <v>0.94099999999999995</v>
          </cell>
          <cell r="I139">
            <v>2010</v>
          </cell>
          <cell r="J139">
            <v>0</v>
          </cell>
          <cell r="K139">
            <v>0</v>
          </cell>
          <cell r="N139">
            <v>0</v>
          </cell>
        </row>
        <row r="140">
          <cell r="B140" t="str">
            <v>NAM</v>
          </cell>
          <cell r="C140">
            <v>8.3505000000000003</v>
          </cell>
          <cell r="D140">
            <v>2010</v>
          </cell>
          <cell r="E140">
            <v>11282192605.037428</v>
          </cell>
          <cell r="F140">
            <v>942.11949348365056</v>
          </cell>
          <cell r="G140">
            <v>15.750500000000001</v>
          </cell>
          <cell r="H140">
            <v>7.4</v>
          </cell>
          <cell r="I140">
            <v>2011</v>
          </cell>
          <cell r="J140">
            <v>12409629835.699825</v>
          </cell>
          <cell r="K140">
            <v>918.3126078417871</v>
          </cell>
          <cell r="N140">
            <v>1860.4321013254375</v>
          </cell>
        </row>
        <row r="141">
          <cell r="B141" t="str">
            <v>NPL</v>
          </cell>
          <cell r="C141">
            <v>4.7219699999999998</v>
          </cell>
          <cell r="D141">
            <v>2014</v>
          </cell>
          <cell r="E141">
            <v>19769642122.583298</v>
          </cell>
          <cell r="F141">
            <v>933.51657013574652</v>
          </cell>
          <cell r="G141">
            <v>6.9122037420050217</v>
          </cell>
          <cell r="H141">
            <v>2.1902337420050224</v>
          </cell>
          <cell r="I141">
            <v>2013</v>
          </cell>
          <cell r="J141">
            <v>19271168018.48201</v>
          </cell>
          <cell r="K141">
            <v>422.08362441927369</v>
          </cell>
          <cell r="N141">
            <v>1355.6001945550202</v>
          </cell>
        </row>
        <row r="142">
          <cell r="B142" t="str">
            <v>NLD</v>
          </cell>
          <cell r="C142">
            <v>5.5142800000000003</v>
          </cell>
          <cell r="D142">
            <v>2012</v>
          </cell>
          <cell r="E142">
            <v>828946812396.78809</v>
          </cell>
          <cell r="F142">
            <v>45710.448286633611</v>
          </cell>
          <cell r="G142">
            <v>28.935279999999999</v>
          </cell>
          <cell r="H142">
            <v>23.420999999999999</v>
          </cell>
          <cell r="I142">
            <v>2011</v>
          </cell>
          <cell r="J142">
            <v>893701695857.65906</v>
          </cell>
          <cell r="K142">
            <v>209313.8741868223</v>
          </cell>
          <cell r="N142">
            <v>255024.32247345592</v>
          </cell>
        </row>
        <row r="143">
          <cell r="B143" t="str">
            <v>NCL</v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>
            <v>2682347064.3641982</v>
          </cell>
          <cell r="K143" t="str">
            <v/>
          </cell>
          <cell r="N143" t="str">
            <v/>
          </cell>
        </row>
        <row r="144">
          <cell r="B144" t="str">
            <v>NZL</v>
          </cell>
          <cell r="C144">
            <v>7.2527100000000004</v>
          </cell>
          <cell r="D144">
            <v>2011</v>
          </cell>
          <cell r="E144">
            <v>166139807789.54022</v>
          </cell>
          <cell r="F144">
            <v>12049.638453532765</v>
          </cell>
          <cell r="G144">
            <v>28.447710000000001</v>
          </cell>
          <cell r="H144">
            <v>21.195</v>
          </cell>
          <cell r="I144">
            <v>2010</v>
          </cell>
          <cell r="J144">
            <v>145287593385.21402</v>
          </cell>
          <cell r="K144">
            <v>30793.705417996112</v>
          </cell>
          <cell r="N144">
            <v>42843.343871528879</v>
          </cell>
        </row>
        <row r="145">
          <cell r="B145" t="str">
            <v>NIC</v>
          </cell>
          <cell r="C145">
            <v>4.4931099999999997</v>
          </cell>
          <cell r="D145">
            <v>2010</v>
          </cell>
          <cell r="E145">
            <v>8741313142.6644936</v>
          </cell>
          <cell r="F145">
            <v>392.75681494437265</v>
          </cell>
          <cell r="G145">
            <v>11.443110000000001</v>
          </cell>
          <cell r="H145">
            <v>6.95</v>
          </cell>
          <cell r="I145">
            <v>2009</v>
          </cell>
          <cell r="J145">
            <v>8380731876.3981428</v>
          </cell>
          <cell r="K145">
            <v>582.46086540967099</v>
          </cell>
          <cell r="N145">
            <v>975.21768035404364</v>
          </cell>
        </row>
        <row r="146">
          <cell r="B146" t="str">
            <v>NER</v>
          </cell>
          <cell r="C146">
            <v>6.7779800000000003</v>
          </cell>
          <cell r="D146">
            <v>2014</v>
          </cell>
          <cell r="E146">
            <v>8168695869.8664064</v>
          </cell>
          <cell r="F146">
            <v>553.67257232037116</v>
          </cell>
          <cell r="G146">
            <v>9.690255567125325</v>
          </cell>
          <cell r="H146">
            <v>2.9122755671253251</v>
          </cell>
          <cell r="I146">
            <v>2010</v>
          </cell>
          <cell r="J146">
            <v>5718589799.2436562</v>
          </cell>
          <cell r="K146">
            <v>166.54109350749417</v>
          </cell>
          <cell r="N146">
            <v>720.21366582786527</v>
          </cell>
        </row>
        <row r="147">
          <cell r="B147" t="str">
            <v>NGA</v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>
            <v>2.8317592679493195</v>
          </cell>
          <cell r="H147">
            <v>2.8317592679493195</v>
          </cell>
          <cell r="I147">
            <v>2010</v>
          </cell>
          <cell r="J147">
            <v>369062464570.38684</v>
          </cell>
          <cell r="K147">
            <v>10450.960544994103</v>
          </cell>
          <cell r="N147">
            <v>10450.960544994103</v>
          </cell>
        </row>
        <row r="148">
          <cell r="B148" t="str">
            <v>NOR</v>
          </cell>
          <cell r="C148">
            <v>7.3718300000000001</v>
          </cell>
          <cell r="D148">
            <v>2012</v>
          </cell>
          <cell r="E148">
            <v>509704856037.81696</v>
          </cell>
          <cell r="F148">
            <v>37574.575488852599</v>
          </cell>
          <cell r="G148">
            <v>29.739829999999998</v>
          </cell>
          <cell r="H148">
            <v>22.367999999999999</v>
          </cell>
          <cell r="I148">
            <v>2011</v>
          </cell>
          <cell r="J148">
            <v>498157406416.1582</v>
          </cell>
          <cell r="K148">
            <v>111427.84866716624</v>
          </cell>
          <cell r="N148">
            <v>149002.42415601882</v>
          </cell>
        </row>
        <row r="149">
          <cell r="B149" t="str">
            <v>OMN</v>
          </cell>
          <cell r="C149">
            <v>4.1877500000000003</v>
          </cell>
          <cell r="D149">
            <v>2009</v>
          </cell>
          <cell r="E149">
            <v>48388296488.946671</v>
          </cell>
          <cell r="F149">
            <v>2026.3808862158642</v>
          </cell>
          <cell r="G149">
            <v>7.9907500000000002</v>
          </cell>
          <cell r="H149">
            <v>3.8029999999999999</v>
          </cell>
          <cell r="I149">
            <v>2011</v>
          </cell>
          <cell r="J149">
            <v>67937581274.382317</v>
          </cell>
          <cell r="K149">
            <v>2583.6662158647596</v>
          </cell>
          <cell r="N149">
            <v>4610.0471020806235</v>
          </cell>
        </row>
        <row r="150">
          <cell r="B150" t="str">
            <v>PAK</v>
          </cell>
          <cell r="C150">
            <v>2.45459</v>
          </cell>
          <cell r="D150">
            <v>2014</v>
          </cell>
          <cell r="E150">
            <v>243631917866.47809</v>
          </cell>
          <cell r="F150">
            <v>5980.1646927587844</v>
          </cell>
          <cell r="G150">
            <v>4.1345900000000002</v>
          </cell>
          <cell r="H150">
            <v>1.6800000000000002</v>
          </cell>
          <cell r="I150">
            <v>2010</v>
          </cell>
          <cell r="J150">
            <v>177406854514.88458</v>
          </cell>
          <cell r="K150">
            <v>2980.4351558500612</v>
          </cell>
          <cell r="N150">
            <v>8960.5998486088465</v>
          </cell>
        </row>
        <row r="151">
          <cell r="B151" t="str">
            <v>PLW</v>
          </cell>
          <cell r="C151">
            <v>7.47689</v>
          </cell>
          <cell r="D151">
            <v>2002</v>
          </cell>
          <cell r="E151">
            <v>164169207.77970299</v>
          </cell>
          <cell r="F151">
            <v>12.274751079559834</v>
          </cell>
          <cell r="G151">
            <v>23.26389</v>
          </cell>
          <cell r="H151">
            <v>15.786999999999999</v>
          </cell>
          <cell r="I151">
            <v>2010</v>
          </cell>
          <cell r="J151">
            <v>184324923.82030001</v>
          </cell>
          <cell r="K151">
            <v>29.099375723510761</v>
          </cell>
          <cell r="N151">
            <v>41.374126803070595</v>
          </cell>
        </row>
        <row r="152">
          <cell r="B152" t="str">
            <v>PAN</v>
          </cell>
          <cell r="C152">
            <v>3.2934299999999999</v>
          </cell>
          <cell r="D152">
            <v>2011</v>
          </cell>
          <cell r="E152">
            <v>33270500000</v>
          </cell>
          <cell r="F152">
            <v>1095.74062815</v>
          </cell>
          <cell r="G152">
            <v>9.8807650923482839</v>
          </cell>
          <cell r="H152">
            <v>6.587335092348285</v>
          </cell>
          <cell r="I152">
            <v>2010</v>
          </cell>
          <cell r="J152">
            <v>28814100000</v>
          </cell>
          <cell r="K152">
            <v>1898.0813208443269</v>
          </cell>
          <cell r="N152">
            <v>2993.8219489943267</v>
          </cell>
        </row>
        <row r="153">
          <cell r="B153" t="str">
            <v>PNG</v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>
            <v>4.3906386157101966</v>
          </cell>
          <cell r="H153">
            <v>4.3906386157101966</v>
          </cell>
          <cell r="I153">
            <v>2012</v>
          </cell>
          <cell r="J153">
            <v>15391629871.376463</v>
          </cell>
          <cell r="K153">
            <v>675.79084471984061</v>
          </cell>
          <cell r="N153">
            <v>675.79084471984061</v>
          </cell>
        </row>
        <row r="154">
          <cell r="B154" t="str">
            <v>PRY</v>
          </cell>
          <cell r="C154">
            <v>4.9630400000000003</v>
          </cell>
          <cell r="D154">
            <v>2012</v>
          </cell>
          <cell r="E154">
            <v>24611039786.13195</v>
          </cell>
          <cell r="F154">
            <v>1221.4557490016432</v>
          </cell>
          <cell r="G154">
            <v>11.313040000000001</v>
          </cell>
          <cell r="H154">
            <v>6.35</v>
          </cell>
          <cell r="I154">
            <v>2010</v>
          </cell>
          <cell r="J154">
            <v>20030528042.917126</v>
          </cell>
          <cell r="K154">
            <v>1271.9385307252373</v>
          </cell>
          <cell r="N154">
            <v>2493.3942797268805</v>
          </cell>
        </row>
        <row r="155">
          <cell r="B155" t="str">
            <v>PER</v>
          </cell>
          <cell r="C155">
            <v>3.657</v>
          </cell>
          <cell r="D155">
            <v>2014</v>
          </cell>
          <cell r="E155">
            <v>202596307719.116</v>
          </cell>
          <cell r="F155">
            <v>7408.9469732880725</v>
          </cell>
          <cell r="G155">
            <v>10.507</v>
          </cell>
          <cell r="H155">
            <v>6.85</v>
          </cell>
          <cell r="I155">
            <v>2010</v>
          </cell>
          <cell r="J155">
            <v>148522048127.96375</v>
          </cell>
          <cell r="K155">
            <v>10173.760296765517</v>
          </cell>
          <cell r="N155">
            <v>17582.70727005359</v>
          </cell>
        </row>
        <row r="156">
          <cell r="B156" t="str">
            <v>PHL</v>
          </cell>
          <cell r="C156">
            <v>2.6529500000000001</v>
          </cell>
          <cell r="D156">
            <v>2009</v>
          </cell>
          <cell r="E156">
            <v>168334599538.16824</v>
          </cell>
          <cell r="F156">
            <v>4465.8327584478338</v>
          </cell>
          <cell r="G156">
            <v>4.1979500000000005</v>
          </cell>
          <cell r="H156">
            <v>1.5449999999999999</v>
          </cell>
          <cell r="I156">
            <v>2012</v>
          </cell>
          <cell r="J156">
            <v>250092093547.53156</v>
          </cell>
          <cell r="K156">
            <v>3863.9228453093624</v>
          </cell>
          <cell r="N156">
            <v>8329.7556037571958</v>
          </cell>
        </row>
        <row r="157">
          <cell r="B157" t="str">
            <v>POL</v>
          </cell>
          <cell r="C157">
            <v>4.8612099999999998</v>
          </cell>
          <cell r="D157">
            <v>2011</v>
          </cell>
          <cell r="E157">
            <v>528742068313.75726</v>
          </cell>
          <cell r="F157">
            <v>25703.262299075199</v>
          </cell>
          <cell r="G157">
            <v>25.375209999999999</v>
          </cell>
          <cell r="H157">
            <v>20.513999999999999</v>
          </cell>
          <cell r="I157">
            <v>2011</v>
          </cell>
          <cell r="J157">
            <v>528742068313.75726</v>
          </cell>
          <cell r="K157">
            <v>108466.14789388416</v>
          </cell>
          <cell r="N157">
            <v>134169.41019295936</v>
          </cell>
        </row>
        <row r="158">
          <cell r="B158" t="str">
            <v>PRT</v>
          </cell>
          <cell r="C158">
            <v>5.1212900000000001</v>
          </cell>
          <cell r="D158">
            <v>2011</v>
          </cell>
          <cell r="E158">
            <v>244879869335.5574</v>
          </cell>
          <cell r="F158">
            <v>12541.008260294968</v>
          </cell>
          <cell r="G158">
            <v>30.548290000000001</v>
          </cell>
          <cell r="H158">
            <v>25.427</v>
          </cell>
          <cell r="I158">
            <v>2010</v>
          </cell>
          <cell r="J158">
            <v>238317631788.07947</v>
          </cell>
          <cell r="K158">
            <v>60597.024234754957</v>
          </cell>
          <cell r="N158">
            <v>73138.03249504992</v>
          </cell>
        </row>
        <row r="159">
          <cell r="B159" t="str">
            <v>PRI</v>
          </cell>
          <cell r="C159">
            <v>6.3824199999999998</v>
          </cell>
          <cell r="D159">
            <v>2013</v>
          </cell>
          <cell r="E159">
            <v>103134778000</v>
          </cell>
          <cell r="F159">
            <v>6582.4946980276</v>
          </cell>
          <cell r="G159">
            <v>6.3824199999999998</v>
          </cell>
          <cell r="H159" t="str">
            <v>0</v>
          </cell>
          <cell r="I159" t="str">
            <v/>
          </cell>
          <cell r="J159">
            <v>103134778000</v>
          </cell>
          <cell r="K159">
            <v>0</v>
          </cell>
          <cell r="N159">
            <v>6582.4946980276</v>
          </cell>
        </row>
        <row r="160">
          <cell r="B160" t="str">
            <v>QAT</v>
          </cell>
          <cell r="C160">
            <v>3.5253899999999998</v>
          </cell>
          <cell r="D160">
            <v>2014</v>
          </cell>
          <cell r="E160">
            <v>210109065934.06592</v>
          </cell>
          <cell r="F160">
            <v>7407.163999532967</v>
          </cell>
          <cell r="G160">
            <v>5.2663899999999995</v>
          </cell>
          <cell r="H160">
            <v>1.7410000000000001</v>
          </cell>
          <cell r="I160">
            <v>2010</v>
          </cell>
          <cell r="J160">
            <v>125122306346.15385</v>
          </cell>
          <cell r="K160">
            <v>2178.379353486539</v>
          </cell>
          <cell r="N160">
            <v>9585.543353019506</v>
          </cell>
        </row>
        <row r="161">
          <cell r="B161" t="str">
            <v>PRK</v>
          </cell>
          <cell r="C161" t="str">
            <v/>
          </cell>
          <cell r="D161" t="str">
            <v/>
          </cell>
          <cell r="E161">
            <v>1222807000000</v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N161" t="str">
            <v/>
          </cell>
        </row>
        <row r="162">
          <cell r="B162" t="str">
            <v>MDA</v>
          </cell>
          <cell r="C162">
            <v>7.5012400000000001</v>
          </cell>
          <cell r="D162">
            <v>2014</v>
          </cell>
          <cell r="E162">
            <v>7962423551.5403681</v>
          </cell>
          <cell r="F162">
            <v>597.28050041756671</v>
          </cell>
          <cell r="G162">
            <v>25.800220770817859</v>
          </cell>
          <cell r="H162">
            <v>18.298980770817856</v>
          </cell>
          <cell r="I162">
            <v>2013</v>
          </cell>
          <cell r="J162">
            <v>7985349731.4647093</v>
          </cell>
          <cell r="K162">
            <v>1461.2376118432824</v>
          </cell>
          <cell r="N162">
            <v>2058.5181122608492</v>
          </cell>
        </row>
        <row r="163">
          <cell r="B163" t="str">
            <v>REU</v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N163" t="str">
            <v/>
          </cell>
        </row>
        <row r="164">
          <cell r="B164" t="str">
            <v>ROU</v>
          </cell>
          <cell r="C164">
            <v>2.9855</v>
          </cell>
          <cell r="D164">
            <v>2012</v>
          </cell>
          <cell r="E164">
            <v>172043567268.32364</v>
          </cell>
          <cell r="F164">
            <v>5136.3607007958035</v>
          </cell>
          <cell r="G164">
            <v>20.379027999999998</v>
          </cell>
          <cell r="H164">
            <v>17.393528</v>
          </cell>
          <cell r="I164">
            <v>2010</v>
          </cell>
          <cell r="J164">
            <v>167998080493.40756</v>
          </cell>
          <cell r="K164">
            <v>29220.793170083387</v>
          </cell>
          <cell r="N164">
            <v>34357.153870879192</v>
          </cell>
        </row>
        <row r="165">
          <cell r="B165" t="str">
            <v>RUS</v>
          </cell>
          <cell r="C165">
            <v>4.1546700000000003</v>
          </cell>
          <cell r="D165">
            <v>2012</v>
          </cell>
          <cell r="E165">
            <v>2016112133645.4841</v>
          </cell>
          <cell r="F165">
            <v>83762.80598292884</v>
          </cell>
          <cell r="G165">
            <v>20.12867</v>
          </cell>
          <cell r="H165">
            <v>15.974</v>
          </cell>
          <cell r="I165">
            <v>2011</v>
          </cell>
          <cell r="J165">
            <v>1904793932483.1619</v>
          </cell>
          <cell r="K165">
            <v>304271.78277486027</v>
          </cell>
          <cell r="N165">
            <v>388034.58875778911</v>
          </cell>
        </row>
        <row r="166">
          <cell r="B166" t="str">
            <v>RWA</v>
          </cell>
          <cell r="C166">
            <v>5.0279499999999997</v>
          </cell>
          <cell r="D166">
            <v>2013</v>
          </cell>
          <cell r="E166">
            <v>7522006198.2320814</v>
          </cell>
          <cell r="F166">
            <v>378.20271064400993</v>
          </cell>
          <cell r="G166">
            <v>12.340508702944465</v>
          </cell>
          <cell r="H166">
            <v>7.3125587029444645</v>
          </cell>
          <cell r="I166">
            <v>2010</v>
          </cell>
          <cell r="J166">
            <v>5698548987.88591</v>
          </cell>
          <cell r="K166">
            <v>416.70973995520484</v>
          </cell>
          <cell r="N166">
            <v>794.91245059921471</v>
          </cell>
        </row>
        <row r="167">
          <cell r="B167" t="str">
            <v>KNA</v>
          </cell>
          <cell r="C167">
            <v>4.2252999999999998</v>
          </cell>
          <cell r="D167">
            <v>2007</v>
          </cell>
          <cell r="E167">
            <v>684148690</v>
          </cell>
          <cell r="F167">
            <v>28.907334598569999</v>
          </cell>
          <cell r="G167">
            <v>9.8383000000000003</v>
          </cell>
          <cell r="H167">
            <v>5.6129999999999995</v>
          </cell>
          <cell r="I167">
            <v>2010</v>
          </cell>
          <cell r="J167">
            <v>692457419.39259255</v>
          </cell>
          <cell r="K167">
            <v>38.867634950506215</v>
          </cell>
          <cell r="N167">
            <v>67.774969549076218</v>
          </cell>
        </row>
        <row r="168">
          <cell r="B168" t="str">
            <v>LCA</v>
          </cell>
          <cell r="C168">
            <v>4.8366600000000002</v>
          </cell>
          <cell r="D168">
            <v>2014</v>
          </cell>
          <cell r="E168">
            <v>1404430563.8148146</v>
          </cell>
          <cell r="F168">
            <v>67.927531307805609</v>
          </cell>
          <cell r="G168">
            <v>10.804991340734416</v>
          </cell>
          <cell r="H168">
            <v>5.9683313407344158</v>
          </cell>
          <cell r="I168">
            <v>2010</v>
          </cell>
          <cell r="J168">
            <v>1249497009.8888888</v>
          </cell>
          <cell r="K168">
            <v>74.57412164273795</v>
          </cell>
          <cell r="N168">
            <v>142.50165295054356</v>
          </cell>
        </row>
        <row r="169">
          <cell r="B169" t="str">
            <v>VCT</v>
          </cell>
          <cell r="C169">
            <v>5.0841500000000002</v>
          </cell>
          <cell r="D169">
            <v>2010</v>
          </cell>
          <cell r="E169">
            <v>681225963.70370352</v>
          </cell>
          <cell r="F169">
            <v>34.634549833641842</v>
          </cell>
          <cell r="G169">
            <v>13.331150000000001</v>
          </cell>
          <cell r="H169">
            <v>8.2469999999999999</v>
          </cell>
          <cell r="I169">
            <v>2010</v>
          </cell>
          <cell r="J169">
            <v>681225963.70370352</v>
          </cell>
          <cell r="K169">
            <v>56.180705226644427</v>
          </cell>
          <cell r="N169">
            <v>90.815255060286262</v>
          </cell>
        </row>
        <row r="170">
          <cell r="B170" t="str">
            <v>SMR</v>
          </cell>
          <cell r="C170">
            <v>2.3837299999999999</v>
          </cell>
          <cell r="D170">
            <v>2008</v>
          </cell>
          <cell r="E170">
            <v>1899879955.4833226</v>
          </cell>
          <cell r="F170">
            <v>45.288008462842605</v>
          </cell>
          <cell r="G170">
            <v>23.785504390243901</v>
          </cell>
          <cell r="H170">
            <v>21.401774390243901</v>
          </cell>
          <cell r="I170">
            <v>2008</v>
          </cell>
          <cell r="J170">
            <v>1899879955.4833226</v>
          </cell>
          <cell r="K170">
            <v>406.608021758007</v>
          </cell>
          <cell r="N170">
            <v>451.89603022084958</v>
          </cell>
        </row>
        <row r="171">
          <cell r="B171" t="str">
            <v>STP</v>
          </cell>
          <cell r="C171">
            <v>3.9059900000000001</v>
          </cell>
          <cell r="D171">
            <v>2014</v>
          </cell>
          <cell r="E171">
            <v>337413478.14668238</v>
          </cell>
          <cell r="F171">
            <v>13.179336715061599</v>
          </cell>
          <cell r="G171">
            <v>8.8329899999999988</v>
          </cell>
          <cell r="H171">
            <v>4.9269999999999996</v>
          </cell>
          <cell r="I171">
            <v>2010</v>
          </cell>
          <cell r="J171">
            <v>195176113.35413885</v>
          </cell>
          <cell r="K171">
            <v>9.6163271049584207</v>
          </cell>
          <cell r="N171">
            <v>22.795663820020017</v>
          </cell>
        </row>
        <row r="172">
          <cell r="B172" t="str">
            <v>SAU</v>
          </cell>
          <cell r="C172">
            <v>5.13781</v>
          </cell>
          <cell r="D172">
            <v>2008</v>
          </cell>
          <cell r="E172">
            <v>519796800000</v>
          </cell>
          <cell r="F172">
            <v>26706.171970080002</v>
          </cell>
          <cell r="G172">
            <v>8.7808100000000007</v>
          </cell>
          <cell r="H172">
            <v>3.6430000000000002</v>
          </cell>
          <cell r="I172">
            <v>2011</v>
          </cell>
          <cell r="J172">
            <v>669506666666.66663</v>
          </cell>
          <cell r="K172">
            <v>24390.127866666666</v>
          </cell>
          <cell r="N172">
            <v>51096.299836746664</v>
          </cell>
        </row>
        <row r="173">
          <cell r="B173" t="str">
            <v>SEN</v>
          </cell>
          <cell r="C173">
            <v>5.5999800000000004</v>
          </cell>
          <cell r="D173">
            <v>2010</v>
          </cell>
          <cell r="E173">
            <v>12932428287.604717</v>
          </cell>
          <cell r="F173">
            <v>724.21339762020671</v>
          </cell>
          <cell r="G173">
            <v>10.93698</v>
          </cell>
          <cell r="H173">
            <v>5.3369999999999997</v>
          </cell>
          <cell r="I173">
            <v>2010</v>
          </cell>
          <cell r="J173">
            <v>12932428287.604717</v>
          </cell>
          <cell r="K173">
            <v>690.20369770946354</v>
          </cell>
          <cell r="N173">
            <v>1414.4170953296702</v>
          </cell>
        </row>
        <row r="174">
          <cell r="B174" t="str">
            <v>SRB</v>
          </cell>
          <cell r="C174">
            <v>4.4265800000000004</v>
          </cell>
          <cell r="D174">
            <v>2012</v>
          </cell>
          <cell r="E174">
            <v>40742313861.137413</v>
          </cell>
          <cell r="F174">
            <v>1803.4911169143365</v>
          </cell>
          <cell r="G174">
            <v>28.479580000000002</v>
          </cell>
          <cell r="H174">
            <v>24.053000000000001</v>
          </cell>
          <cell r="I174">
            <v>2011</v>
          </cell>
          <cell r="J174">
            <v>46466728666.610313</v>
          </cell>
          <cell r="K174">
            <v>11176.642246179781</v>
          </cell>
          <cell r="N174">
            <v>12980.133363094117</v>
          </cell>
        </row>
        <row r="175">
          <cell r="B175" t="str">
            <v>SYC</v>
          </cell>
          <cell r="C175">
            <v>3.6064600000000002</v>
          </cell>
          <cell r="D175">
            <v>2011</v>
          </cell>
          <cell r="E175">
            <v>1065818956.4655522</v>
          </cell>
          <cell r="F175">
            <v>38.438334337347555</v>
          </cell>
          <cell r="G175">
            <v>11.130459999999999</v>
          </cell>
          <cell r="H175">
            <v>7.524</v>
          </cell>
          <cell r="I175">
            <v>2011</v>
          </cell>
          <cell r="J175">
            <v>1065818956.4655522</v>
          </cell>
          <cell r="K175">
            <v>80.19221828446814</v>
          </cell>
          <cell r="N175">
            <v>118.6305526218157</v>
          </cell>
        </row>
        <row r="176">
          <cell r="B176" t="str">
            <v>SLE</v>
          </cell>
          <cell r="C176">
            <v>2.7297600000000002</v>
          </cell>
          <cell r="D176">
            <v>2014</v>
          </cell>
          <cell r="E176">
            <v>4837512587.3454599</v>
          </cell>
          <cell r="F176">
            <v>132.05248360432142</v>
          </cell>
          <cell r="G176">
            <v>4.7977600000000002</v>
          </cell>
          <cell r="H176">
            <v>2.0680000000000001</v>
          </cell>
          <cell r="I176">
            <v>2009</v>
          </cell>
          <cell r="J176">
            <v>2453899846.8831687</v>
          </cell>
          <cell r="K176">
            <v>50.746648833543929</v>
          </cell>
          <cell r="N176">
            <v>182.79913243786535</v>
          </cell>
        </row>
        <row r="177">
          <cell r="B177" t="str">
            <v>SGP</v>
          </cell>
          <cell r="C177">
            <v>2.9050699999999998</v>
          </cell>
          <cell r="D177">
            <v>2013</v>
          </cell>
          <cell r="E177">
            <v>302245904259.57001</v>
          </cell>
          <cell r="F177">
            <v>8780.4550908734891</v>
          </cell>
          <cell r="G177">
            <v>5.73407</v>
          </cell>
          <cell r="H177">
            <v>2.8289999999999997</v>
          </cell>
          <cell r="I177">
            <v>2011</v>
          </cell>
          <cell r="J177">
            <v>275364525361.74274</v>
          </cell>
          <cell r="K177">
            <v>7790.0624224837011</v>
          </cell>
          <cell r="N177">
            <v>16570.51751335719</v>
          </cell>
        </row>
        <row r="178">
          <cell r="B178" t="str">
            <v>SVK</v>
          </cell>
          <cell r="C178">
            <v>3.9373100000000001</v>
          </cell>
          <cell r="D178">
            <v>2012</v>
          </cell>
          <cell r="E178">
            <v>93049721684.123474</v>
          </cell>
          <cell r="F178">
            <v>3663.6559968411621</v>
          </cell>
          <cell r="G178">
            <v>22.032309999999999</v>
          </cell>
          <cell r="H178">
            <v>18.094999999999999</v>
          </cell>
          <cell r="I178">
            <v>2011</v>
          </cell>
          <cell r="J178">
            <v>97919816513.761459</v>
          </cell>
          <cell r="K178">
            <v>17718.590798165136</v>
          </cell>
          <cell r="N178">
            <v>21382.2467950063</v>
          </cell>
        </row>
        <row r="179">
          <cell r="B179" t="str">
            <v>SVN</v>
          </cell>
          <cell r="C179">
            <v>5.6588200000000004</v>
          </cell>
          <cell r="D179">
            <v>2012</v>
          </cell>
          <cell r="E179">
            <v>46239992124.655449</v>
          </cell>
          <cell r="F179">
            <v>2616.6379223484278</v>
          </cell>
          <cell r="G179">
            <v>29.400820000000003</v>
          </cell>
          <cell r="H179">
            <v>23.742000000000001</v>
          </cell>
          <cell r="I179">
            <v>2011</v>
          </cell>
          <cell r="J179">
            <v>51287600778.42646</v>
          </cell>
          <cell r="K179">
            <v>12176.702176814011</v>
          </cell>
          <cell r="N179">
            <v>14793.340099162438</v>
          </cell>
        </row>
        <row r="180">
          <cell r="B180" t="str">
            <v>SLB</v>
          </cell>
          <cell r="C180">
            <v>10.00108</v>
          </cell>
          <cell r="D180">
            <v>2010</v>
          </cell>
          <cell r="E180">
            <v>671585231.57986116</v>
          </cell>
          <cell r="F180">
            <v>67.165776278487172</v>
          </cell>
          <cell r="G180">
            <v>18.250080000000001</v>
          </cell>
          <cell r="H180">
            <v>8.2490000000000006</v>
          </cell>
          <cell r="I180">
            <v>2010</v>
          </cell>
          <cell r="J180">
            <v>671585231.57986116</v>
          </cell>
          <cell r="K180">
            <v>55.399065753022747</v>
          </cell>
          <cell r="N180">
            <v>122.56484203150993</v>
          </cell>
        </row>
        <row r="181">
          <cell r="B181" t="str">
            <v>SOM</v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>
            <v>5707000000</v>
          </cell>
          <cell r="K181" t="str">
            <v/>
          </cell>
          <cell r="N181" t="str">
            <v/>
          </cell>
        </row>
        <row r="182">
          <cell r="B182" t="str">
            <v>ZAF</v>
          </cell>
          <cell r="C182">
            <v>6.0562899999999997</v>
          </cell>
          <cell r="D182">
            <v>2014</v>
          </cell>
          <cell r="E182">
            <v>350085020840.24933</v>
          </cell>
          <cell r="F182">
            <v>21202.164108645935</v>
          </cell>
          <cell r="G182">
            <v>15.841289999999999</v>
          </cell>
          <cell r="H182">
            <v>9.7850000000000001</v>
          </cell>
          <cell r="I182">
            <v>2010</v>
          </cell>
          <cell r="J182">
            <v>375349442837.23981</v>
          </cell>
          <cell r="K182">
            <v>36727.942981623914</v>
          </cell>
          <cell r="N182">
            <v>57930.107090269848</v>
          </cell>
        </row>
        <row r="183">
          <cell r="B183" t="str">
            <v>SSD</v>
          </cell>
          <cell r="C183">
            <v>0.80520999999999998</v>
          </cell>
          <cell r="D183">
            <v>2011</v>
          </cell>
          <cell r="E183">
            <v>17826697892.271667</v>
          </cell>
          <cell r="F183">
            <v>143.54235409836068</v>
          </cell>
          <cell r="G183">
            <v>3.0052099999999999</v>
          </cell>
          <cell r="H183" t="str">
            <v>2,2</v>
          </cell>
          <cell r="I183" t="str">
            <v/>
          </cell>
          <cell r="J183">
            <v>13282084041.623186</v>
          </cell>
          <cell r="K183">
            <v>292.20584891571008</v>
          </cell>
          <cell r="N183">
            <v>435.74820301407078</v>
          </cell>
        </row>
        <row r="184">
          <cell r="B184" t="str">
            <v>ESP</v>
          </cell>
          <cell r="C184">
            <v>4.3674299999999997</v>
          </cell>
          <cell r="D184">
            <v>2012</v>
          </cell>
          <cell r="E184">
            <v>1339946773437.2395</v>
          </cell>
          <cell r="F184">
            <v>58521.23736713003</v>
          </cell>
          <cell r="G184">
            <v>30.779429999999998</v>
          </cell>
          <cell r="H184">
            <v>26.411999999999999</v>
          </cell>
          <cell r="I184">
            <v>2011</v>
          </cell>
          <cell r="J184">
            <v>1487924659438.4209</v>
          </cell>
          <cell r="K184">
            <v>392990.66105087573</v>
          </cell>
          <cell r="N184">
            <v>451511.89841800579</v>
          </cell>
        </row>
        <row r="185">
          <cell r="B185" t="str">
            <v>LKA</v>
          </cell>
          <cell r="C185">
            <v>1.7239800000000001</v>
          </cell>
          <cell r="D185">
            <v>2012</v>
          </cell>
          <cell r="E185">
            <v>68434422593.755348</v>
          </cell>
          <cell r="F185">
            <v>1179.7957586318234</v>
          </cell>
          <cell r="G185">
            <v>4.7239800000000001</v>
          </cell>
          <cell r="H185">
            <v>3</v>
          </cell>
          <cell r="I185">
            <v>2012</v>
          </cell>
          <cell r="J185">
            <v>68434422593.755348</v>
          </cell>
          <cell r="K185">
            <v>2053.0326778126605</v>
          </cell>
          <cell r="N185">
            <v>3232.8284364444839</v>
          </cell>
        </row>
        <row r="186">
          <cell r="B186" t="str">
            <v>PSE</v>
          </cell>
          <cell r="C186" t="str">
            <v/>
          </cell>
          <cell r="D186" t="str">
            <v/>
          </cell>
          <cell r="E186" t="str">
            <v/>
          </cell>
          <cell r="F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>
            <v>12737613125.017467</v>
          </cell>
          <cell r="K186" t="str">
            <v/>
          </cell>
          <cell r="N186" t="str">
            <v/>
          </cell>
        </row>
        <row r="187">
          <cell r="B187" t="str">
            <v>SDN</v>
          </cell>
          <cell r="C187">
            <v>2.21868</v>
          </cell>
          <cell r="D187">
            <v>2009</v>
          </cell>
          <cell r="E187">
            <v>53150209167.93396</v>
          </cell>
          <cell r="F187">
            <v>1179.2330607671172</v>
          </cell>
          <cell r="G187">
            <v>4.4935361434193268</v>
          </cell>
          <cell r="H187">
            <v>2.2748561434193268</v>
          </cell>
          <cell r="I187">
            <v>2010</v>
          </cell>
          <cell r="J187">
            <v>65634109236.773636</v>
          </cell>
          <cell r="K187">
            <v>1493.081566151297</v>
          </cell>
          <cell r="N187">
            <v>2672.3146269184144</v>
          </cell>
        </row>
        <row r="188">
          <cell r="B188" t="str">
            <v>SUR</v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  <cell r="G188">
            <v>4.8</v>
          </cell>
          <cell r="H188" t="str">
            <v/>
          </cell>
          <cell r="I188" t="str">
            <v/>
          </cell>
          <cell r="J188">
            <v>5210303030.303031</v>
          </cell>
          <cell r="K188" t="str">
            <v/>
          </cell>
          <cell r="N188" t="str">
            <v/>
          </cell>
        </row>
        <row r="189">
          <cell r="B189" t="str">
            <v>SWZ</v>
          </cell>
          <cell r="C189">
            <v>8.6369500000000006</v>
          </cell>
          <cell r="D189">
            <v>2011</v>
          </cell>
          <cell r="E189">
            <v>4963056472.0640402</v>
          </cell>
          <cell r="F189">
            <v>428.65670596393511</v>
          </cell>
          <cell r="G189">
            <v>15.95195</v>
          </cell>
          <cell r="H189">
            <v>7.3150000000000004</v>
          </cell>
          <cell r="I189">
            <v>2010</v>
          </cell>
          <cell r="J189">
            <v>3527776867.1802435</v>
          </cell>
          <cell r="K189">
            <v>258.0568778342348</v>
          </cell>
          <cell r="N189">
            <v>686.71358379816991</v>
          </cell>
        </row>
        <row r="190">
          <cell r="B190" t="str">
            <v>SWE</v>
          </cell>
          <cell r="C190">
            <v>7.6561899999999996</v>
          </cell>
          <cell r="D190">
            <v>2012</v>
          </cell>
          <cell r="E190">
            <v>543880647757.40405</v>
          </cell>
          <cell r="F190">
            <v>41640.535765537592</v>
          </cell>
          <cell r="G190">
            <v>35.960189999999997</v>
          </cell>
          <cell r="H190">
            <v>28.303999999999998</v>
          </cell>
          <cell r="I190">
            <v>2010</v>
          </cell>
          <cell r="J190">
            <v>488379327089.83698</v>
          </cell>
          <cell r="K190">
            <v>138230.88473950746</v>
          </cell>
          <cell r="N190">
            <v>179871.42050504504</v>
          </cell>
        </row>
        <row r="191">
          <cell r="B191" t="str">
            <v>CHE</v>
          </cell>
          <cell r="C191">
            <v>5.0480499999999999</v>
          </cell>
          <cell r="D191">
            <v>2012</v>
          </cell>
          <cell r="E191">
            <v>665408300271.74316</v>
          </cell>
          <cell r="F191">
            <v>33590.143701867732</v>
          </cell>
          <cell r="G191">
            <v>25.601050000000001</v>
          </cell>
          <cell r="H191">
            <v>20.553000000000001</v>
          </cell>
          <cell r="I191">
            <v>2010</v>
          </cell>
          <cell r="J191">
            <v>581211708792.78943</v>
          </cell>
          <cell r="K191">
            <v>119456.44250818201</v>
          </cell>
          <cell r="N191">
            <v>153046.58621004975</v>
          </cell>
        </row>
        <row r="192">
          <cell r="B192" t="str">
            <v>SYR</v>
          </cell>
          <cell r="C192">
            <v>5.1301399999999999</v>
          </cell>
          <cell r="D192">
            <v>2007</v>
          </cell>
          <cell r="E192">
            <v>40405006007.208649</v>
          </cell>
          <cell r="F192">
            <v>2072.8333751782138</v>
          </cell>
          <cell r="G192">
            <v>7.0437619362745103</v>
          </cell>
          <cell r="H192">
            <v>1.9136219362745097</v>
          </cell>
          <cell r="I192">
            <v>2007</v>
          </cell>
          <cell r="J192">
            <v>40405006007.208649</v>
          </cell>
          <cell r="K192">
            <v>773.19905830697815</v>
          </cell>
          <cell r="N192">
            <v>2846.0324334851921</v>
          </cell>
        </row>
        <row r="193">
          <cell r="B193" t="str">
            <v>TWN</v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  <cell r="G193">
            <v>9.6827400269980917</v>
          </cell>
          <cell r="H193">
            <v>9.6827400269980917</v>
          </cell>
          <cell r="I193">
            <v>2010</v>
          </cell>
          <cell r="J193" t="str">
            <v/>
          </cell>
          <cell r="K193" t="str">
            <v/>
          </cell>
          <cell r="N193" t="str">
            <v/>
          </cell>
        </row>
        <row r="194">
          <cell r="B194" t="str">
            <v>TJK</v>
          </cell>
          <cell r="C194">
            <v>4.0180300000000004</v>
          </cell>
          <cell r="D194">
            <v>2012</v>
          </cell>
          <cell r="E194">
            <v>7633036366.0354519</v>
          </cell>
          <cell r="F194">
            <v>306.69769109821431</v>
          </cell>
          <cell r="G194">
            <v>10.76803</v>
          </cell>
          <cell r="H194">
            <v>6.75</v>
          </cell>
          <cell r="I194">
            <v>2012</v>
          </cell>
          <cell r="J194">
            <v>7633036366.0354519</v>
          </cell>
          <cell r="K194">
            <v>515.22995470739306</v>
          </cell>
          <cell r="N194">
            <v>821.92764580560743</v>
          </cell>
        </row>
        <row r="195">
          <cell r="B195" t="str">
            <v>THA</v>
          </cell>
          <cell r="C195">
            <v>4.92835</v>
          </cell>
          <cell r="D195">
            <v>2012</v>
          </cell>
          <cell r="E195">
            <v>397471809439.85638</v>
          </cell>
          <cell r="F195">
            <v>19588.801920529164</v>
          </cell>
          <cell r="G195">
            <v>12.16935</v>
          </cell>
          <cell r="H195">
            <v>7.2409999999999997</v>
          </cell>
          <cell r="I195">
            <v>2011</v>
          </cell>
          <cell r="J195">
            <v>370608559050.49567</v>
          </cell>
          <cell r="K195">
            <v>26835.765760846389</v>
          </cell>
          <cell r="N195">
            <v>46424.567681375556</v>
          </cell>
        </row>
        <row r="196">
          <cell r="B196" t="str">
            <v>MKD</v>
          </cell>
          <cell r="C196">
            <v>3.3001499999999999</v>
          </cell>
          <cell r="D196">
            <v>2002</v>
          </cell>
          <cell r="E196">
            <v>4018365247.4444366</v>
          </cell>
          <cell r="F196">
            <v>132.61208071353758</v>
          </cell>
          <cell r="G196">
            <v>20.860264258734652</v>
          </cell>
          <cell r="H196">
            <v>17.560114258734654</v>
          </cell>
          <cell r="I196">
            <v>2010</v>
          </cell>
          <cell r="J196">
            <v>9407168702.4313011</v>
          </cell>
          <cell r="K196">
            <v>1651.9095726588625</v>
          </cell>
          <cell r="N196">
            <v>1784.5216533724001</v>
          </cell>
        </row>
        <row r="197">
          <cell r="B197" t="str">
            <v>TLS</v>
          </cell>
          <cell r="C197">
            <v>7.0085199999999999</v>
          </cell>
          <cell r="D197">
            <v>2014</v>
          </cell>
          <cell r="E197">
            <v>1417000000</v>
          </cell>
          <cell r="F197">
            <v>99.310728400000002</v>
          </cell>
          <cell r="G197">
            <v>11.252589179311469</v>
          </cell>
          <cell r="H197">
            <v>4.2440691793114702</v>
          </cell>
          <cell r="I197">
            <v>2013</v>
          </cell>
          <cell r="J197">
            <v>1319000000</v>
          </cell>
          <cell r="K197">
            <v>55.979272475118293</v>
          </cell>
          <cell r="N197">
            <v>155.2900008751183</v>
          </cell>
        </row>
        <row r="198">
          <cell r="B198" t="str">
            <v>TGO</v>
          </cell>
          <cell r="C198">
            <v>4.8379799999999999</v>
          </cell>
          <cell r="D198">
            <v>2014</v>
          </cell>
          <cell r="E198">
            <v>4518443476.6340017</v>
          </cell>
          <cell r="F198">
            <v>218.60139171085765</v>
          </cell>
          <cell r="G198">
            <v>10.569707965843245</v>
          </cell>
          <cell r="H198">
            <v>5.7317279658432447</v>
          </cell>
          <cell r="I198">
            <v>2010</v>
          </cell>
          <cell r="J198">
            <v>3172945644.5584998</v>
          </cell>
          <cell r="K198">
            <v>181.86461285016472</v>
          </cell>
          <cell r="N198">
            <v>400.46600456102237</v>
          </cell>
        </row>
        <row r="199">
          <cell r="B199" t="str">
            <v>TON</v>
          </cell>
          <cell r="C199">
            <v>3.89872</v>
          </cell>
          <cell r="D199">
            <v>2004</v>
          </cell>
          <cell r="E199">
            <v>236247362.54818422</v>
          </cell>
          <cell r="F199">
            <v>9.2106231731385666</v>
          </cell>
          <cell r="G199">
            <v>12.010719999999999</v>
          </cell>
          <cell r="H199">
            <v>8.1120000000000001</v>
          </cell>
          <cell r="I199">
            <v>2005</v>
          </cell>
          <cell r="J199">
            <v>258739680.90581572</v>
          </cell>
          <cell r="K199">
            <v>20.988962915079771</v>
          </cell>
          <cell r="N199">
            <v>30.199586088218339</v>
          </cell>
        </row>
        <row r="200">
          <cell r="B200" t="str">
            <v>TTO</v>
          </cell>
          <cell r="C200">
            <v>3.1560000000000001</v>
          </cell>
          <cell r="D200">
            <v>2003</v>
          </cell>
          <cell r="E200">
            <v>11305459802.068275</v>
          </cell>
          <cell r="F200">
            <v>356.80031135327476</v>
          </cell>
          <cell r="G200">
            <v>12.115964184731386</v>
          </cell>
          <cell r="H200">
            <v>8.9599641847313851</v>
          </cell>
          <cell r="I200">
            <v>2010</v>
          </cell>
          <cell r="J200">
            <v>21037565681.123051</v>
          </cell>
          <cell r="K200">
            <v>1884.9583503679667</v>
          </cell>
          <cell r="N200">
            <v>2241.7586617212414</v>
          </cell>
        </row>
        <row r="201">
          <cell r="B201" t="str">
            <v>TUN</v>
          </cell>
          <cell r="C201">
            <v>6.22349</v>
          </cell>
          <cell r="D201">
            <v>2012</v>
          </cell>
          <cell r="E201">
            <v>45131250400.153656</v>
          </cell>
          <cell r="F201">
            <v>2808.7388555285229</v>
          </cell>
          <cell r="G201">
            <v>16.62649</v>
          </cell>
          <cell r="H201">
            <v>10.402999999999999</v>
          </cell>
          <cell r="I201">
            <v>2011</v>
          </cell>
          <cell r="J201">
            <v>45876971160.676231</v>
          </cell>
          <cell r="K201">
            <v>4772.5813098451481</v>
          </cell>
          <cell r="N201">
            <v>7581.3201653736705</v>
          </cell>
        </row>
        <row r="202">
          <cell r="B202" t="str">
            <v>TUR</v>
          </cell>
          <cell r="C202">
            <v>2.8624700000000001</v>
          </cell>
          <cell r="D202">
            <v>2006</v>
          </cell>
          <cell r="E202">
            <v>530900094644.73218</v>
          </cell>
          <cell r="F202">
            <v>15196.855939177065</v>
          </cell>
          <cell r="G202">
            <v>15.973469999999999</v>
          </cell>
          <cell r="H202">
            <v>13.111000000000001</v>
          </cell>
          <cell r="I202">
            <v>2011</v>
          </cell>
          <cell r="J202">
            <v>774754155283.58203</v>
          </cell>
          <cell r="K202">
            <v>101578.01729923046</v>
          </cell>
          <cell r="N202">
            <v>116774.87323840753</v>
          </cell>
        </row>
        <row r="203">
          <cell r="B203" t="str">
            <v>TKM</v>
          </cell>
          <cell r="C203">
            <v>3.0492499999999998</v>
          </cell>
          <cell r="D203">
            <v>2012</v>
          </cell>
          <cell r="E203">
            <v>35164210526.315788</v>
          </cell>
          <cell r="F203">
            <v>1072.244689473684</v>
          </cell>
          <cell r="G203">
            <v>5.0492499999999998</v>
          </cell>
          <cell r="H203" t="str">
            <v>2</v>
          </cell>
          <cell r="I203" t="str">
            <v/>
          </cell>
          <cell r="J203">
            <v>47931929824.561401</v>
          </cell>
          <cell r="K203">
            <v>958.63859649122799</v>
          </cell>
          <cell r="N203">
            <v>2030.8832859649119</v>
          </cell>
        </row>
        <row r="204">
          <cell r="B204" t="str">
            <v>TCA</v>
          </cell>
          <cell r="C204" t="str">
            <v/>
          </cell>
          <cell r="D204" t="str">
            <v/>
          </cell>
          <cell r="E204" t="str">
            <v/>
          </cell>
          <cell r="F204" t="str">
            <v/>
          </cell>
          <cell r="G204" t="str">
            <v/>
          </cell>
          <cell r="H204" t="str">
            <v/>
          </cell>
          <cell r="I204" t="str">
            <v/>
          </cell>
          <cell r="J204">
            <v>0</v>
          </cell>
          <cell r="K204" t="str">
            <v/>
          </cell>
          <cell r="N204" t="str">
            <v/>
          </cell>
        </row>
        <row r="205">
          <cell r="B205" t="str">
            <v>TUV</v>
          </cell>
          <cell r="C205" t="str">
            <v/>
          </cell>
          <cell r="D205" t="str">
            <v/>
          </cell>
          <cell r="E205" t="str">
            <v/>
          </cell>
          <cell r="F205" t="str">
            <v/>
          </cell>
          <cell r="G205">
            <v>20.957758220000002</v>
          </cell>
          <cell r="H205">
            <v>13.357758219999999</v>
          </cell>
          <cell r="I205">
            <v>2005</v>
          </cell>
          <cell r="J205">
            <v>21839543.633318286</v>
          </cell>
          <cell r="K205">
            <v>2.9172734348900597</v>
          </cell>
          <cell r="N205">
            <v>2.9172734348900597</v>
          </cell>
        </row>
        <row r="206">
          <cell r="B206" t="str">
            <v>UGA</v>
          </cell>
          <cell r="C206">
            <v>2.2009300000000001</v>
          </cell>
          <cell r="D206">
            <v>2013</v>
          </cell>
          <cell r="E206">
            <v>24662957430.377472</v>
          </cell>
          <cell r="F206">
            <v>542.81442897240686</v>
          </cell>
          <cell r="G206">
            <v>5.6609300000000005</v>
          </cell>
          <cell r="H206">
            <v>3.4600000000000004</v>
          </cell>
          <cell r="I206">
            <v>2011</v>
          </cell>
          <cell r="J206">
            <v>20262889523.939682</v>
          </cell>
          <cell r="K206">
            <v>701.09597752831314</v>
          </cell>
          <cell r="N206">
            <v>1243.91040650072</v>
          </cell>
        </row>
        <row r="207">
          <cell r="B207" t="str">
            <v>UKR</v>
          </cell>
          <cell r="C207">
            <v>6.6716600000000001</v>
          </cell>
          <cell r="D207">
            <v>2013</v>
          </cell>
          <cell r="E207">
            <v>183310146378.08081</v>
          </cell>
          <cell r="F207">
            <v>12229.829711847866</v>
          </cell>
          <cell r="G207">
            <v>24.09066</v>
          </cell>
          <cell r="H207">
            <v>17.419</v>
          </cell>
          <cell r="I207">
            <v>2011</v>
          </cell>
          <cell r="J207">
            <v>163159671670.26456</v>
          </cell>
          <cell r="K207">
            <v>28420.783208243385</v>
          </cell>
          <cell r="N207">
            <v>40650.612920091255</v>
          </cell>
        </row>
        <row r="208">
          <cell r="B208" t="str">
            <v>ARE</v>
          </cell>
          <cell r="C208" t="str">
            <v/>
          </cell>
          <cell r="D208" t="str">
            <v/>
          </cell>
          <cell r="E208" t="str">
            <v/>
          </cell>
          <cell r="F208" t="str">
            <v/>
          </cell>
          <cell r="G208">
            <v>5.0549999999999997</v>
          </cell>
          <cell r="H208">
            <v>3.7549999999999999</v>
          </cell>
          <cell r="I208">
            <v>2011</v>
          </cell>
          <cell r="J208">
            <v>348526072157.9306</v>
          </cell>
          <cell r="K208">
            <v>13087.154009530292</v>
          </cell>
          <cell r="N208">
            <v>13087.154009530292</v>
          </cell>
        </row>
        <row r="209">
          <cell r="B209" t="str">
            <v>GBR</v>
          </cell>
          <cell r="C209">
            <v>5.72</v>
          </cell>
          <cell r="D209">
            <v>2013</v>
          </cell>
          <cell r="E209">
            <v>2712296271989.9941</v>
          </cell>
          <cell r="F209">
            <v>155143.34675782768</v>
          </cell>
          <cell r="G209">
            <v>29.558999999999997</v>
          </cell>
          <cell r="H209">
            <v>23.838999999999999</v>
          </cell>
          <cell r="I209">
            <v>2010</v>
          </cell>
          <cell r="J209">
            <v>2403504326328.8008</v>
          </cell>
          <cell r="K209">
            <v>572971.39635352278</v>
          </cell>
          <cell r="N209">
            <v>728114.74311135046</v>
          </cell>
        </row>
        <row r="210">
          <cell r="B210" t="str">
            <v>TZA</v>
          </cell>
          <cell r="C210">
            <v>3.48143</v>
          </cell>
          <cell r="D210">
            <v>2014</v>
          </cell>
          <cell r="E210">
            <v>48056680982.154724</v>
          </cell>
          <cell r="F210">
            <v>1673.059708717029</v>
          </cell>
          <cell r="G210">
            <v>10.287430000000001</v>
          </cell>
          <cell r="H210">
            <v>6.806</v>
          </cell>
          <cell r="I210">
            <v>2010</v>
          </cell>
          <cell r="J210">
            <v>31407908612.094299</v>
          </cell>
          <cell r="K210">
            <v>2137.6222601391378</v>
          </cell>
          <cell r="N210">
            <v>3810.6819688561668</v>
          </cell>
        </row>
        <row r="211">
          <cell r="B211" t="str">
            <v>USA</v>
          </cell>
          <cell r="C211">
            <v>5.2239000000000004</v>
          </cell>
          <cell r="D211">
            <v>2011</v>
          </cell>
          <cell r="E211">
            <v>15517926000000</v>
          </cell>
          <cell r="F211">
            <v>810640.93631400005</v>
          </cell>
          <cell r="G211">
            <v>25.139899999999997</v>
          </cell>
          <cell r="H211">
            <v>19.915999999999997</v>
          </cell>
          <cell r="I211">
            <v>2010</v>
          </cell>
          <cell r="J211">
            <v>14964372000000</v>
          </cell>
          <cell r="K211">
            <v>2980304.3275199994</v>
          </cell>
          <cell r="N211">
            <v>3790945.2638339996</v>
          </cell>
        </row>
        <row r="212">
          <cell r="B212" t="str">
            <v>VIR</v>
          </cell>
          <cell r="C212" t="str">
            <v/>
          </cell>
          <cell r="D212" t="str">
            <v/>
          </cell>
          <cell r="E212" t="str">
            <v/>
          </cell>
          <cell r="F212" t="str">
            <v/>
          </cell>
          <cell r="G212" t="str">
            <v/>
          </cell>
          <cell r="H212" t="str">
            <v/>
          </cell>
          <cell r="I212" t="str">
            <v/>
          </cell>
          <cell r="J212">
            <v>0</v>
          </cell>
          <cell r="K212" t="str">
            <v/>
          </cell>
          <cell r="N212" t="str">
            <v/>
          </cell>
        </row>
        <row r="213">
          <cell r="B213" t="str">
            <v>URY</v>
          </cell>
          <cell r="C213">
            <v>4.35527</v>
          </cell>
          <cell r="D213">
            <v>2011</v>
          </cell>
          <cell r="E213">
            <v>47962439303.724724</v>
          </cell>
          <cell r="F213">
            <v>2088.8937302633317</v>
          </cell>
          <cell r="G213">
            <v>22.254580986964619</v>
          </cell>
          <cell r="H213">
            <v>17.899310986964622</v>
          </cell>
          <cell r="I213">
            <v>2010</v>
          </cell>
          <cell r="J213">
            <v>40284682479.859612</v>
          </cell>
          <cell r="K213">
            <v>7210.6805971813228</v>
          </cell>
          <cell r="N213">
            <v>9299.574327444654</v>
          </cell>
        </row>
        <row r="214">
          <cell r="B214" t="str">
            <v>UZB</v>
          </cell>
          <cell r="C214" t="str">
            <v/>
          </cell>
          <cell r="D214" t="str">
            <v/>
          </cell>
          <cell r="E214" t="str">
            <v/>
          </cell>
          <cell r="F214" t="str">
            <v/>
          </cell>
          <cell r="G214">
            <v>11.158284603</v>
          </cell>
          <cell r="H214">
            <v>11.158284603</v>
          </cell>
          <cell r="I214">
            <v>2010</v>
          </cell>
          <cell r="J214">
            <v>39332770928.942551</v>
          </cell>
          <cell r="K214">
            <v>4388.8625224974567</v>
          </cell>
          <cell r="N214">
            <v>4388.8625224974567</v>
          </cell>
        </row>
        <row r="215">
          <cell r="B215" t="str">
            <v>VUT</v>
          </cell>
          <cell r="C215">
            <v>5.0128700000000004</v>
          </cell>
          <cell r="D215">
            <v>2009</v>
          </cell>
          <cell r="E215">
            <v>610066628.69305849</v>
          </cell>
          <cell r="F215">
            <v>30.581847009765724</v>
          </cell>
          <cell r="G215">
            <v>10.446352849999998</v>
          </cell>
          <cell r="H215">
            <v>5.4334828499999999</v>
          </cell>
          <cell r="I215">
            <v>2010</v>
          </cell>
          <cell r="J215">
            <v>700804286.22435391</v>
          </cell>
          <cell r="K215">
            <v>38.078080704065179</v>
          </cell>
          <cell r="N215">
            <v>68.659927713830911</v>
          </cell>
        </row>
        <row r="216">
          <cell r="B216" t="str">
            <v>VEN</v>
          </cell>
          <cell r="C216">
            <v>6.8746799999999997</v>
          </cell>
          <cell r="D216">
            <v>2009</v>
          </cell>
          <cell r="E216">
            <v>329418979506.2879</v>
          </cell>
          <cell r="F216">
            <v>22646.500700322871</v>
          </cell>
          <cell r="G216">
            <v>13.727078493093344</v>
          </cell>
          <cell r="H216">
            <v>6.8523984930933448</v>
          </cell>
          <cell r="I216">
            <v>2010</v>
          </cell>
          <cell r="J216">
            <v>393801459277.33234</v>
          </cell>
          <cell r="K216">
            <v>26984.845261299521</v>
          </cell>
          <cell r="N216">
            <v>49631.345961622392</v>
          </cell>
        </row>
        <row r="217">
          <cell r="B217" t="str">
            <v>VNM</v>
          </cell>
          <cell r="C217">
            <v>6.3031100000000002</v>
          </cell>
          <cell r="D217">
            <v>2012</v>
          </cell>
          <cell r="E217">
            <v>155820001920.49164</v>
          </cell>
          <cell r="F217">
            <v>9821.5061230507017</v>
          </cell>
          <cell r="G217">
            <v>12.580109999999999</v>
          </cell>
          <cell r="H217">
            <v>6.2770000000000001</v>
          </cell>
          <cell r="I217">
            <v>2010</v>
          </cell>
          <cell r="J217">
            <v>115931749904.83922</v>
          </cell>
          <cell r="K217">
            <v>7277.0359415267585</v>
          </cell>
          <cell r="N217">
            <v>17098.542064577461</v>
          </cell>
        </row>
        <row r="218">
          <cell r="B218" t="str">
            <v>ESH</v>
          </cell>
          <cell r="C218" t="str">
            <v/>
          </cell>
          <cell r="D218" t="str">
            <v/>
          </cell>
          <cell r="E218" t="str">
            <v/>
          </cell>
          <cell r="F218" t="str">
            <v/>
          </cell>
          <cell r="G218">
            <v>4.9450423940149628</v>
          </cell>
          <cell r="H218">
            <v>4.9450423940149628</v>
          </cell>
          <cell r="I218">
            <v>2012</v>
          </cell>
          <cell r="J218" t="str">
            <v/>
          </cell>
          <cell r="K218" t="str">
            <v/>
          </cell>
          <cell r="N218" t="str">
            <v/>
          </cell>
        </row>
        <row r="219">
          <cell r="B219" t="str">
            <v>YEM</v>
          </cell>
          <cell r="C219">
            <v>4.5606</v>
          </cell>
          <cell r="D219">
            <v>2008</v>
          </cell>
          <cell r="E219">
            <v>30397203368.97253</v>
          </cell>
          <cell r="F219">
            <v>1386.2948568453612</v>
          </cell>
          <cell r="G219">
            <v>10.4596</v>
          </cell>
          <cell r="H219">
            <v>5.899</v>
          </cell>
          <cell r="I219">
            <v>2011</v>
          </cell>
          <cell r="J219">
            <v>31078858746.492046</v>
          </cell>
          <cell r="K219">
            <v>1833.3418774555657</v>
          </cell>
          <cell r="N219">
            <v>3219.6367343009269</v>
          </cell>
        </row>
        <row r="220">
          <cell r="B220" t="str">
            <v>ZMB</v>
          </cell>
          <cell r="C220">
            <v>1.09972</v>
          </cell>
          <cell r="D220">
            <v>2008</v>
          </cell>
          <cell r="E220">
            <v>17910858637.904797</v>
          </cell>
          <cell r="F220">
            <v>196.96929461276665</v>
          </cell>
          <cell r="G220">
            <v>6.5587200000000001</v>
          </cell>
          <cell r="H220">
            <v>5.4589999999999996</v>
          </cell>
          <cell r="I220">
            <v>2011</v>
          </cell>
          <cell r="J220">
            <v>23731726500.298313</v>
          </cell>
          <cell r="K220">
            <v>1295.5149496512847</v>
          </cell>
          <cell r="N220">
            <v>1492.4842442640513</v>
          </cell>
        </row>
        <row r="221">
          <cell r="B221" t="str">
            <v>ZWE</v>
          </cell>
          <cell r="C221">
            <v>1.9661</v>
          </cell>
          <cell r="D221">
            <v>2010</v>
          </cell>
          <cell r="E221">
            <v>9422161302.2148304</v>
          </cell>
          <cell r="F221">
            <v>185.24911336284578</v>
          </cell>
          <cell r="G221">
            <v>7.5660999999999996</v>
          </cell>
          <cell r="H221">
            <v>5.6</v>
          </cell>
          <cell r="I221">
            <v>2011</v>
          </cell>
          <cell r="J221">
            <v>10956226600</v>
          </cell>
          <cell r="K221">
            <v>613.54868959999988</v>
          </cell>
          <cell r="N221">
            <v>798.79780296284571</v>
          </cell>
        </row>
      </sheetData>
      <sheetData sheetId="2">
        <row r="6">
          <cell r="B6" t="str">
            <v>AFG</v>
          </cell>
          <cell r="C6">
            <v>0</v>
          </cell>
          <cell r="D6">
            <v>2461666314.7836623</v>
          </cell>
          <cell r="E6">
            <v>4128818042.2550769</v>
          </cell>
          <cell r="F6">
            <v>4583648921.6411247</v>
          </cell>
          <cell r="G6">
            <v>5285461999.3373938</v>
          </cell>
          <cell r="H6">
            <v>6275076016.471736</v>
          </cell>
          <cell r="I6">
            <v>7057598406.6155291</v>
          </cell>
          <cell r="J6">
            <v>9843842455.4832268</v>
          </cell>
          <cell r="K6">
            <v>10190529882.487797</v>
          </cell>
          <cell r="L6">
            <v>12486943505.738142</v>
          </cell>
          <cell r="M6">
            <v>15936800636.248709</v>
          </cell>
          <cell r="N6">
            <v>17930239399.814899</v>
          </cell>
          <cell r="O6">
            <v>20536542736.729668</v>
          </cell>
          <cell r="P6">
            <v>20458939155.26688</v>
          </cell>
          <cell r="Q6">
            <v>20038215159.387337</v>
          </cell>
          <cell r="R6">
            <v>20038215159.387337</v>
          </cell>
          <cell r="S6">
            <v>20038.215159387335</v>
          </cell>
        </row>
        <row r="7">
          <cell r="B7" t="str">
            <v>ALB</v>
          </cell>
          <cell r="C7">
            <v>3632043907.7897401</v>
          </cell>
          <cell r="D7">
            <v>4060758804.1063967</v>
          </cell>
          <cell r="E7">
            <v>4435078647.8603878</v>
          </cell>
          <cell r="F7">
            <v>5746945912.8856888</v>
          </cell>
          <cell r="G7">
            <v>7314865175.6748495</v>
          </cell>
          <cell r="H7">
            <v>8158548716.5294094</v>
          </cell>
          <cell r="I7">
            <v>8992642348.9579563</v>
          </cell>
          <cell r="J7">
            <v>10701011896.284985</v>
          </cell>
          <cell r="K7">
            <v>12881352687.777521</v>
          </cell>
          <cell r="L7">
            <v>12044212903.554081</v>
          </cell>
          <cell r="M7">
            <v>11926953259.262875</v>
          </cell>
          <cell r="N7">
            <v>12890867538.461769</v>
          </cell>
          <cell r="O7">
            <v>12319784787.142162</v>
          </cell>
          <cell r="P7">
            <v>12781029643.420523</v>
          </cell>
          <cell r="Q7">
            <v>13211513725.588076</v>
          </cell>
          <cell r="R7">
            <v>13211513725.588076</v>
          </cell>
          <cell r="S7">
            <v>13211.513725588076</v>
          </cell>
        </row>
        <row r="8">
          <cell r="B8" t="str">
            <v>DZA</v>
          </cell>
          <cell r="C8">
            <v>54790060512.888657</v>
          </cell>
          <cell r="D8">
            <v>54744714109.952721</v>
          </cell>
          <cell r="E8">
            <v>56760288396.375595</v>
          </cell>
          <cell r="F8">
            <v>67863829704.761292</v>
          </cell>
          <cell r="G8">
            <v>85324998959.301773</v>
          </cell>
          <cell r="H8">
            <v>103198229168.23038</v>
          </cell>
          <cell r="I8">
            <v>117027304787.83591</v>
          </cell>
          <cell r="J8">
            <v>134977088396.41866</v>
          </cell>
          <cell r="K8">
            <v>171000692134.74792</v>
          </cell>
          <cell r="L8">
            <v>137211039899.56969</v>
          </cell>
          <cell r="M8">
            <v>161207268840.91092</v>
          </cell>
          <cell r="N8">
            <v>200013050828.17026</v>
          </cell>
          <cell r="O8">
            <v>209047389599.66983</v>
          </cell>
          <cell r="P8">
            <v>209703529364.33142</v>
          </cell>
          <cell r="Q8">
            <v>213518488688.11978</v>
          </cell>
          <cell r="R8">
            <v>213518488688.11978</v>
          </cell>
          <cell r="S8">
            <v>213518.48868811977</v>
          </cell>
        </row>
        <row r="9">
          <cell r="B9" t="str">
            <v>WSM</v>
          </cell>
          <cell r="C9">
            <v>269019710.32745588</v>
          </cell>
          <cell r="D9">
            <v>273088357.16369998</v>
          </cell>
          <cell r="E9">
            <v>288078881.43305588</v>
          </cell>
          <cell r="F9">
            <v>338838639.37843472</v>
          </cell>
          <cell r="G9">
            <v>420320176.35943729</v>
          </cell>
          <cell r="H9">
            <v>465568018.30055714</v>
          </cell>
          <cell r="I9">
            <v>505832439.82297707</v>
          </cell>
          <cell r="J9">
            <v>570469196.66743088</v>
          </cell>
          <cell r="K9">
            <v>619260721.57930565</v>
          </cell>
          <cell r="L9">
            <v>586153251.79434597</v>
          </cell>
          <cell r="M9">
            <v>656789149.59552455</v>
          </cell>
          <cell r="N9">
            <v>761650053.93743265</v>
          </cell>
          <cell r="O9">
            <v>804163067.6613009</v>
          </cell>
          <cell r="P9">
            <v>795753602.49253523</v>
          </cell>
          <cell r="Q9">
            <v>800418989.62175143</v>
          </cell>
          <cell r="R9">
            <v>800418989.62175143</v>
          </cell>
          <cell r="S9">
            <v>800.41898962175139</v>
          </cell>
        </row>
        <row r="10">
          <cell r="B10" t="str">
            <v>AND</v>
          </cell>
          <cell r="C10">
            <v>1401694155.6973011</v>
          </cell>
          <cell r="D10">
            <v>1484004617.4083452</v>
          </cell>
          <cell r="E10">
            <v>1717563532.6986029</v>
          </cell>
          <cell r="F10">
            <v>2373836214.4656339</v>
          </cell>
          <cell r="G10">
            <v>2916913449.181427</v>
          </cell>
          <cell r="H10">
            <v>3248134606.7751083</v>
          </cell>
          <cell r="I10">
            <v>3536451645.5643101</v>
          </cell>
          <cell r="J10">
            <v>4010785102.0512905</v>
          </cell>
          <cell r="K10">
            <v>4001349339.5705252</v>
          </cell>
          <cell r="L10">
            <v>3649863492.5242624</v>
          </cell>
          <cell r="M10">
            <v>3346317328.5246129</v>
          </cell>
          <cell r="N10">
            <v>3427235708.643261</v>
          </cell>
          <cell r="O10">
            <v>3146177740.6366954</v>
          </cell>
          <cell r="P10">
            <v>3249100674.8400784</v>
          </cell>
          <cell r="R10">
            <v>3249100674.8400784</v>
          </cell>
          <cell r="S10">
            <v>3249.1006748400782</v>
          </cell>
        </row>
        <row r="11">
          <cell r="B11" t="str">
            <v>AGO</v>
          </cell>
          <cell r="C11">
            <v>9129634978.3377323</v>
          </cell>
          <cell r="D11">
            <v>8936063723.2012119</v>
          </cell>
          <cell r="E11">
            <v>15285594828.417973</v>
          </cell>
          <cell r="F11">
            <v>17812704825.195724</v>
          </cell>
          <cell r="G11">
            <v>23552047248.430122</v>
          </cell>
          <cell r="H11">
            <v>36970918699.252289</v>
          </cell>
          <cell r="I11">
            <v>52381006892.03801</v>
          </cell>
          <cell r="J11">
            <v>65266452081.385963</v>
          </cell>
          <cell r="K11">
            <v>88538611205.143311</v>
          </cell>
          <cell r="L11">
            <v>73157893409.909714</v>
          </cell>
          <cell r="M11">
            <v>83369475451.468201</v>
          </cell>
          <cell r="N11">
            <v>110890629341.44678</v>
          </cell>
          <cell r="O11">
            <v>125491841418.55565</v>
          </cell>
          <cell r="P11">
            <v>138356809261.9632</v>
          </cell>
          <cell r="R11">
            <v>138356809261.9632</v>
          </cell>
          <cell r="S11">
            <v>138356.80926196321</v>
          </cell>
        </row>
        <row r="12">
          <cell r="B12" t="str">
            <v>AIA</v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>
            <v>284000000</v>
          </cell>
          <cell r="Q12" t="str">
            <v/>
          </cell>
          <cell r="R12">
            <v>284000000</v>
          </cell>
          <cell r="S12">
            <v>284</v>
          </cell>
        </row>
        <row r="13">
          <cell r="B13" t="str">
            <v>ATG</v>
          </cell>
          <cell r="C13">
            <v>783837851.85185182</v>
          </cell>
          <cell r="D13">
            <v>773765185.18518507</v>
          </cell>
          <cell r="E13">
            <v>802529333.33333325</v>
          </cell>
          <cell r="F13">
            <v>839996370.37037027</v>
          </cell>
          <cell r="G13">
            <v>898356148.14814806</v>
          </cell>
          <cell r="H13">
            <v>997374111.11111104</v>
          </cell>
          <cell r="I13">
            <v>1135143592.5925925</v>
          </cell>
          <cell r="J13">
            <v>1289254333.3333333</v>
          </cell>
          <cell r="K13">
            <v>1347349851.8518517</v>
          </cell>
          <cell r="L13">
            <v>1206410370.3703704</v>
          </cell>
          <cell r="M13">
            <v>1135539037.0370369</v>
          </cell>
          <cell r="N13">
            <v>1129918370.3703701</v>
          </cell>
          <cell r="O13">
            <v>1204713111.1111109</v>
          </cell>
          <cell r="P13">
            <v>1200587518.5185184</v>
          </cell>
          <cell r="Q13">
            <v>1220976011.1111109</v>
          </cell>
          <cell r="R13">
            <v>1220976011.1111109</v>
          </cell>
          <cell r="S13">
            <v>1220.9760111111109</v>
          </cell>
        </row>
        <row r="14">
          <cell r="B14" t="str">
            <v>ARG</v>
          </cell>
          <cell r="C14">
            <v>284203750000</v>
          </cell>
          <cell r="D14">
            <v>268696750000</v>
          </cell>
          <cell r="E14">
            <v>97724513456.478226</v>
          </cell>
          <cell r="F14">
            <v>127586251760.67282</v>
          </cell>
          <cell r="G14">
            <v>181873056796.96759</v>
          </cell>
          <cell r="H14">
            <v>220813784300.12421</v>
          </cell>
          <cell r="I14">
            <v>262666517346.67361</v>
          </cell>
          <cell r="J14">
            <v>329317513142.71057</v>
          </cell>
          <cell r="K14">
            <v>403781994527.78564</v>
          </cell>
          <cell r="L14">
            <v>376627876887.77411</v>
          </cell>
          <cell r="M14">
            <v>461640242696.1709</v>
          </cell>
          <cell r="N14">
            <v>557890203658.12463</v>
          </cell>
          <cell r="O14">
            <v>604378456915.57959</v>
          </cell>
          <cell r="P14">
            <v>614383517369.5033</v>
          </cell>
          <cell r="Q14">
            <v>537659972702.09192</v>
          </cell>
          <cell r="R14">
            <v>537659972702.09192</v>
          </cell>
          <cell r="S14">
            <v>537659.97270209191</v>
          </cell>
        </row>
        <row r="15">
          <cell r="B15" t="str">
            <v>ARM</v>
          </cell>
          <cell r="C15">
            <v>1911563665.3900604</v>
          </cell>
          <cell r="D15">
            <v>2118467913.3787341</v>
          </cell>
          <cell r="E15">
            <v>2376335048.399756</v>
          </cell>
          <cell r="F15">
            <v>2807061008.6908445</v>
          </cell>
          <cell r="G15">
            <v>3576615240.4161587</v>
          </cell>
          <cell r="H15">
            <v>4900469515.0725203</v>
          </cell>
          <cell r="I15">
            <v>6384451606.1420975</v>
          </cell>
          <cell r="J15">
            <v>9206301700.3961964</v>
          </cell>
          <cell r="K15">
            <v>11662040713.875309</v>
          </cell>
          <cell r="L15">
            <v>8647936747.9870396</v>
          </cell>
          <cell r="M15">
            <v>9260284937.7978153</v>
          </cell>
          <cell r="N15">
            <v>10142111334.496105</v>
          </cell>
          <cell r="O15">
            <v>10619320048.585737</v>
          </cell>
          <cell r="P15">
            <v>11121465767.406683</v>
          </cell>
          <cell r="Q15">
            <v>11644438422.98443</v>
          </cell>
          <cell r="R15">
            <v>11644438422.98443</v>
          </cell>
          <cell r="S15">
            <v>11644.438422984431</v>
          </cell>
        </row>
        <row r="16">
          <cell r="B16" t="str">
            <v>ABW</v>
          </cell>
          <cell r="C16">
            <v>1873452513.9664805</v>
          </cell>
          <cell r="D16">
            <v>1920262569.8324022</v>
          </cell>
          <cell r="E16">
            <v>1941094972.067039</v>
          </cell>
          <cell r="F16">
            <v>2021301675.9776535</v>
          </cell>
          <cell r="G16">
            <v>2228279329.6089387</v>
          </cell>
          <cell r="H16">
            <v>2331005586.5921788</v>
          </cell>
          <cell r="I16">
            <v>2421474860.3351955</v>
          </cell>
          <cell r="J16">
            <v>2623726256.9832401</v>
          </cell>
          <cell r="K16">
            <v>2791960893.8547487</v>
          </cell>
          <cell r="L16">
            <v>2498932960.8938546</v>
          </cell>
          <cell r="M16">
            <v>2467703910.6145253</v>
          </cell>
          <cell r="N16">
            <v>2584463687.1508379</v>
          </cell>
          <cell r="R16">
            <v>2584463687.1508379</v>
          </cell>
          <cell r="S16">
            <v>2584.4636871508378</v>
          </cell>
        </row>
        <row r="17">
          <cell r="B17" t="str">
            <v>AUS</v>
          </cell>
          <cell r="C17">
            <v>414951956289.64392</v>
          </cell>
          <cell r="D17">
            <v>378459268004.72253</v>
          </cell>
          <cell r="E17">
            <v>394196316450.39764</v>
          </cell>
          <cell r="F17">
            <v>466348281887.01221</v>
          </cell>
          <cell r="G17">
            <v>612695262483.99487</v>
          </cell>
          <cell r="H17">
            <v>693075477371.82373</v>
          </cell>
          <cell r="I17">
            <v>746880802635.51965</v>
          </cell>
          <cell r="J17">
            <v>853053309256.49683</v>
          </cell>
          <cell r="K17">
            <v>1054557743957.0277</v>
          </cell>
          <cell r="L17">
            <v>926563834486.8208</v>
          </cell>
          <cell r="M17">
            <v>1142250506474.0598</v>
          </cell>
          <cell r="N17">
            <v>1389919156068.2244</v>
          </cell>
          <cell r="O17">
            <v>1537477830480.5115</v>
          </cell>
          <cell r="P17">
            <v>1563950959269.5188</v>
          </cell>
          <cell r="Q17">
            <v>1454675479665.8406</v>
          </cell>
          <cell r="R17">
            <v>1454675479665.8406</v>
          </cell>
          <cell r="S17">
            <v>1454675.4796658405</v>
          </cell>
        </row>
        <row r="18">
          <cell r="B18" t="str">
            <v>AUT</v>
          </cell>
          <cell r="C18">
            <v>196421706283.39783</v>
          </cell>
          <cell r="D18">
            <v>196953628635.34677</v>
          </cell>
          <cell r="E18">
            <v>212970685111.98947</v>
          </cell>
          <cell r="F18">
            <v>260721478555.30475</v>
          </cell>
          <cell r="G18">
            <v>299857238639.18549</v>
          </cell>
          <cell r="H18">
            <v>314648986444.47205</v>
          </cell>
          <cell r="I18">
            <v>334309371471.58447</v>
          </cell>
          <cell r="J18">
            <v>386458951546.67395</v>
          </cell>
          <cell r="K18">
            <v>427611527757.43372</v>
          </cell>
          <cell r="L18">
            <v>397594276187.82996</v>
          </cell>
          <cell r="M18">
            <v>390235099337.74835</v>
          </cell>
          <cell r="N18">
            <v>429010675562.96912</v>
          </cell>
          <cell r="O18">
            <v>407373026611.60547</v>
          </cell>
          <cell r="P18">
            <v>428698577647.39447</v>
          </cell>
          <cell r="Q18">
            <v>436887543466.94971</v>
          </cell>
          <cell r="R18">
            <v>436887543466.94971</v>
          </cell>
          <cell r="S18">
            <v>436887.54346694972</v>
          </cell>
        </row>
        <row r="19">
          <cell r="B19" t="str">
            <v>AZE</v>
          </cell>
          <cell r="C19">
            <v>5272617196.0451736</v>
          </cell>
          <cell r="D19">
            <v>5707618246.5684757</v>
          </cell>
          <cell r="E19">
            <v>6236024951.2042265</v>
          </cell>
          <cell r="F19">
            <v>7275766111.2430887</v>
          </cell>
          <cell r="G19">
            <v>8680511918.4935722</v>
          </cell>
          <cell r="H19">
            <v>13245421880.834042</v>
          </cell>
          <cell r="I19">
            <v>20983019923.886276</v>
          </cell>
          <cell r="J19">
            <v>33050343782.775902</v>
          </cell>
          <cell r="K19">
            <v>48852482960.077896</v>
          </cell>
          <cell r="L19">
            <v>44291490420.502617</v>
          </cell>
          <cell r="M19">
            <v>52902703376.105644</v>
          </cell>
          <cell r="N19">
            <v>65951627200.202614</v>
          </cell>
          <cell r="O19">
            <v>68730906313.64563</v>
          </cell>
          <cell r="P19">
            <v>73560484384.958572</v>
          </cell>
          <cell r="Q19">
            <v>75198010965.191895</v>
          </cell>
          <cell r="R19">
            <v>75198010965.191895</v>
          </cell>
          <cell r="S19">
            <v>75198.01096519189</v>
          </cell>
        </row>
        <row r="20">
          <cell r="B20" t="str">
            <v>BHS</v>
          </cell>
          <cell r="C20">
            <v>6327552000</v>
          </cell>
          <cell r="D20">
            <v>6516651000</v>
          </cell>
          <cell r="E20">
            <v>6957996000</v>
          </cell>
          <cell r="F20">
            <v>6949317000</v>
          </cell>
          <cell r="G20">
            <v>7094413000</v>
          </cell>
          <cell r="H20">
            <v>7706222000</v>
          </cell>
          <cell r="I20">
            <v>7965588000</v>
          </cell>
          <cell r="J20">
            <v>8318995999.999999</v>
          </cell>
          <cell r="K20">
            <v>8246649999.999999</v>
          </cell>
          <cell r="L20">
            <v>7820420000.000001</v>
          </cell>
          <cell r="M20">
            <v>7909580000</v>
          </cell>
          <cell r="N20">
            <v>7889750000.000001</v>
          </cell>
          <cell r="O20">
            <v>8234470000</v>
          </cell>
          <cell r="P20">
            <v>8431750000</v>
          </cell>
          <cell r="Q20">
            <v>8510500000</v>
          </cell>
          <cell r="R20">
            <v>8510500000</v>
          </cell>
          <cell r="S20">
            <v>8510.5</v>
          </cell>
        </row>
        <row r="21">
          <cell r="B21" t="str">
            <v>BHR</v>
          </cell>
          <cell r="C21">
            <v>9062906914.8936157</v>
          </cell>
          <cell r="D21">
            <v>8976207712.7659569</v>
          </cell>
          <cell r="E21">
            <v>9632155053.1914902</v>
          </cell>
          <cell r="F21">
            <v>11074822074.468084</v>
          </cell>
          <cell r="G21">
            <v>13150166755.319149</v>
          </cell>
          <cell r="H21">
            <v>15968726861.702127</v>
          </cell>
          <cell r="I21">
            <v>18505053191.489361</v>
          </cell>
          <cell r="J21">
            <v>21729999999.999996</v>
          </cell>
          <cell r="K21">
            <v>25710877659.574467</v>
          </cell>
          <cell r="L21">
            <v>22938218085.106384</v>
          </cell>
          <cell r="M21">
            <v>25713271276.595749</v>
          </cell>
          <cell r="N21">
            <v>29044069148.936165</v>
          </cell>
          <cell r="O21">
            <v>30756462765.957447</v>
          </cell>
          <cell r="P21">
            <v>32897606382.978722</v>
          </cell>
          <cell r="Q21">
            <v>33851063829.787235</v>
          </cell>
          <cell r="R21">
            <v>33851063829.787235</v>
          </cell>
          <cell r="S21">
            <v>33851.063829787236</v>
          </cell>
        </row>
        <row r="22">
          <cell r="B22" t="str">
            <v>BGD</v>
          </cell>
          <cell r="C22">
            <v>53369787318.624527</v>
          </cell>
          <cell r="D22">
            <v>53991289844.329132</v>
          </cell>
          <cell r="E22">
            <v>54724081490.510185</v>
          </cell>
          <cell r="F22">
            <v>60158929188.255615</v>
          </cell>
          <cell r="G22">
            <v>65108544250.042473</v>
          </cell>
          <cell r="H22">
            <v>69442943089.430893</v>
          </cell>
          <cell r="I22">
            <v>71819083683.740326</v>
          </cell>
          <cell r="J22">
            <v>79611888213.14798</v>
          </cell>
          <cell r="K22">
            <v>91631278239.323715</v>
          </cell>
          <cell r="L22">
            <v>102477791472.39047</v>
          </cell>
          <cell r="M22">
            <v>115279077465.22643</v>
          </cell>
          <cell r="N22">
            <v>128637938711.3856</v>
          </cell>
          <cell r="O22">
            <v>133355749482.47754</v>
          </cell>
          <cell r="P22">
            <v>149990451022.28983</v>
          </cell>
          <cell r="Q22">
            <v>172886567164.17911</v>
          </cell>
          <cell r="R22">
            <v>172886567164.17911</v>
          </cell>
          <cell r="S22">
            <v>172886.56716417911</v>
          </cell>
        </row>
        <row r="23">
          <cell r="B23" t="str">
            <v>BRB</v>
          </cell>
          <cell r="C23">
            <v>3121500000</v>
          </cell>
          <cell r="D23">
            <v>3116500000</v>
          </cell>
          <cell r="E23">
            <v>3169500000</v>
          </cell>
          <cell r="F23">
            <v>3275000000</v>
          </cell>
          <cell r="G23">
            <v>3514500000</v>
          </cell>
          <cell r="H23">
            <v>3897500000</v>
          </cell>
          <cell r="I23">
            <v>4303500000</v>
          </cell>
          <cell r="J23">
            <v>4546000000</v>
          </cell>
          <cell r="K23">
            <v>4595000000</v>
          </cell>
          <cell r="L23">
            <v>4602000000</v>
          </cell>
          <cell r="M23">
            <v>4445500000</v>
          </cell>
          <cell r="N23">
            <v>4358000000</v>
          </cell>
          <cell r="O23">
            <v>4313000000</v>
          </cell>
          <cell r="P23">
            <v>4281000000</v>
          </cell>
          <cell r="Q23">
            <v>4354500000</v>
          </cell>
          <cell r="R23">
            <v>4354500000</v>
          </cell>
          <cell r="S23">
            <v>4354.5</v>
          </cell>
        </row>
        <row r="24">
          <cell r="B24" t="str">
            <v>BLR</v>
          </cell>
          <cell r="C24">
            <v>12736856485.106791</v>
          </cell>
          <cell r="D24">
            <v>12354820143.884892</v>
          </cell>
          <cell r="E24">
            <v>14594925392.969078</v>
          </cell>
          <cell r="F24">
            <v>17825436034.536636</v>
          </cell>
          <cell r="G24">
            <v>23141587717.763344</v>
          </cell>
          <cell r="H24">
            <v>30210091836.829445</v>
          </cell>
          <cell r="I24">
            <v>36961821893.697563</v>
          </cell>
          <cell r="J24">
            <v>45275747860.644218</v>
          </cell>
          <cell r="K24">
            <v>60752177438.889542</v>
          </cell>
          <cell r="L24">
            <v>49208656976.038956</v>
          </cell>
          <cell r="M24">
            <v>55220932613.957985</v>
          </cell>
          <cell r="N24">
            <v>59734593904.64016</v>
          </cell>
          <cell r="O24">
            <v>63615445566.848282</v>
          </cell>
          <cell r="P24">
            <v>73097619636.820862</v>
          </cell>
          <cell r="Q24">
            <v>76139250364.518539</v>
          </cell>
          <cell r="R24">
            <v>76139250364.518539</v>
          </cell>
          <cell r="S24">
            <v>76139.250364518535</v>
          </cell>
        </row>
        <row r="25">
          <cell r="B25" t="str">
            <v>BEL</v>
          </cell>
          <cell r="C25">
            <v>237904919845.21838</v>
          </cell>
          <cell r="D25">
            <v>237841610738.25504</v>
          </cell>
          <cell r="E25">
            <v>258860342555.99472</v>
          </cell>
          <cell r="F25">
            <v>319003386004.51465</v>
          </cell>
          <cell r="G25">
            <v>370885274397.81476</v>
          </cell>
          <cell r="H25">
            <v>387365999253.82416</v>
          </cell>
          <cell r="I25">
            <v>409813072387.4043</v>
          </cell>
          <cell r="J25">
            <v>471821790309.33478</v>
          </cell>
          <cell r="K25">
            <v>518626043650.2124</v>
          </cell>
          <cell r="L25">
            <v>484552653514.86523</v>
          </cell>
          <cell r="M25">
            <v>483577483443.70862</v>
          </cell>
          <cell r="N25">
            <v>526975257158.74335</v>
          </cell>
          <cell r="O25">
            <v>497780014247.4646</v>
          </cell>
          <cell r="P25">
            <v>521402393365.0108</v>
          </cell>
          <cell r="Q25">
            <v>531546586178.57855</v>
          </cell>
          <cell r="R25">
            <v>531546586178.57855</v>
          </cell>
          <cell r="S25">
            <v>531546.58617857855</v>
          </cell>
        </row>
        <row r="26">
          <cell r="B26" t="str">
            <v>BLZ</v>
          </cell>
          <cell r="C26">
            <v>832072464.65277505</v>
          </cell>
          <cell r="D26">
            <v>871860610.92965996</v>
          </cell>
          <cell r="E26">
            <v>932551870.48404515</v>
          </cell>
          <cell r="F26">
            <v>990350000</v>
          </cell>
          <cell r="G26">
            <v>1057849999.9999999</v>
          </cell>
          <cell r="H26">
            <v>1114202700</v>
          </cell>
          <cell r="I26">
            <v>1217442150</v>
          </cell>
          <cell r="J26">
            <v>1290542550</v>
          </cell>
          <cell r="K26">
            <v>1368625150</v>
          </cell>
          <cell r="L26">
            <v>1336957250</v>
          </cell>
          <cell r="M26">
            <v>1397113450.0000002</v>
          </cell>
          <cell r="N26">
            <v>1487005600</v>
          </cell>
          <cell r="O26">
            <v>1573867300</v>
          </cell>
          <cell r="P26">
            <v>1624294249.9999998</v>
          </cell>
          <cell r="Q26">
            <v>1699154132.0550952</v>
          </cell>
          <cell r="R26">
            <v>1699154132.0550952</v>
          </cell>
          <cell r="S26">
            <v>1699.1541320550953</v>
          </cell>
        </row>
        <row r="27">
          <cell r="B27" t="str">
            <v>BEN</v>
          </cell>
          <cell r="C27">
            <v>2569186642.8699942</v>
          </cell>
          <cell r="D27">
            <v>2680213931.4647183</v>
          </cell>
          <cell r="E27">
            <v>3054571081.691196</v>
          </cell>
          <cell r="F27">
            <v>3905366187.8701715</v>
          </cell>
          <cell r="G27">
            <v>4521424807.225194</v>
          </cell>
          <cell r="H27">
            <v>4803702821.080554</v>
          </cell>
          <cell r="I27">
            <v>5142380779.4410334</v>
          </cell>
          <cell r="J27">
            <v>5969535131.5801554</v>
          </cell>
          <cell r="K27">
            <v>7132787396.6654711</v>
          </cell>
          <cell r="L27">
            <v>7097198711.6102266</v>
          </cell>
          <cell r="M27">
            <v>6970240895.4988823</v>
          </cell>
          <cell r="N27">
            <v>7814081155.6498756</v>
          </cell>
          <cell r="O27">
            <v>8117100933.5253696</v>
          </cell>
          <cell r="P27">
            <v>9110800744.8789558</v>
          </cell>
          <cell r="Q27">
            <v>9575356734.7268982</v>
          </cell>
          <cell r="R27">
            <v>9575356734.7268982</v>
          </cell>
          <cell r="S27">
            <v>9575.3567347268981</v>
          </cell>
        </row>
        <row r="28">
          <cell r="B28" t="str">
            <v>BMU</v>
          </cell>
          <cell r="C28">
            <v>3480219000</v>
          </cell>
          <cell r="D28">
            <v>3680483000</v>
          </cell>
          <cell r="E28">
            <v>3937228000</v>
          </cell>
          <cell r="F28">
            <v>4186525000</v>
          </cell>
          <cell r="G28">
            <v>4484703000</v>
          </cell>
          <cell r="H28">
            <v>4868136000</v>
          </cell>
          <cell r="I28">
            <v>5414299000</v>
          </cell>
          <cell r="J28">
            <v>5895048000</v>
          </cell>
          <cell r="K28">
            <v>6109928000</v>
          </cell>
          <cell r="L28">
            <v>5806378000</v>
          </cell>
          <cell r="M28">
            <v>5744414000</v>
          </cell>
          <cell r="N28">
            <v>5550771000</v>
          </cell>
          <cell r="O28">
            <v>5537537000</v>
          </cell>
          <cell r="P28">
            <v>5573710000</v>
          </cell>
          <cell r="R28">
            <v>5573710000</v>
          </cell>
          <cell r="S28">
            <v>5573.71</v>
          </cell>
        </row>
        <row r="29">
          <cell r="B29" t="str">
            <v>BTN</v>
          </cell>
          <cell r="C29">
            <v>439158233.19982201</v>
          </cell>
          <cell r="D29">
            <v>476360697.18160629</v>
          </cell>
          <cell r="E29">
            <v>537050133.71734214</v>
          </cell>
          <cell r="F29">
            <v>622026107.77157581</v>
          </cell>
          <cell r="G29">
            <v>702682018.97616947</v>
          </cell>
          <cell r="H29">
            <v>818869145.12471652</v>
          </cell>
          <cell r="I29">
            <v>897731524.92992246</v>
          </cell>
          <cell r="J29">
            <v>1196091805.0231569</v>
          </cell>
          <cell r="K29">
            <v>1258332337.283819</v>
          </cell>
          <cell r="L29">
            <v>1264758197.9659252</v>
          </cell>
          <cell r="M29">
            <v>1585472534.1054721</v>
          </cell>
          <cell r="N29">
            <v>1820207625.8021665</v>
          </cell>
          <cell r="O29">
            <v>1823692109.6165216</v>
          </cell>
          <cell r="P29">
            <v>1798333725.8395367</v>
          </cell>
          <cell r="Q29">
            <v>1958803866.95068</v>
          </cell>
          <cell r="R29">
            <v>1958803866.95068</v>
          </cell>
          <cell r="S29">
            <v>1958.80386695068</v>
          </cell>
        </row>
        <row r="30">
          <cell r="B30" t="str">
            <v>BOL</v>
          </cell>
          <cell r="C30">
            <v>8397912509.0967894</v>
          </cell>
          <cell r="D30">
            <v>8141537937.6106796</v>
          </cell>
          <cell r="E30">
            <v>7905485216.1785221</v>
          </cell>
          <cell r="F30">
            <v>8082364868.3935661</v>
          </cell>
          <cell r="G30">
            <v>8773451738.9112911</v>
          </cell>
          <cell r="H30">
            <v>9549077869.1065044</v>
          </cell>
          <cell r="I30">
            <v>11451869164.71117</v>
          </cell>
          <cell r="J30">
            <v>13120183156.714895</v>
          </cell>
          <cell r="K30">
            <v>16674324634.237322</v>
          </cell>
          <cell r="L30">
            <v>17339992165.242165</v>
          </cell>
          <cell r="M30">
            <v>19649631308.164806</v>
          </cell>
          <cell r="N30">
            <v>23963033443.851807</v>
          </cell>
          <cell r="O30">
            <v>27084497539.797394</v>
          </cell>
          <cell r="P30">
            <v>30659338929.088276</v>
          </cell>
          <cell r="Q30">
            <v>32996187988.422581</v>
          </cell>
          <cell r="R30">
            <v>32996187988.422581</v>
          </cell>
          <cell r="S30">
            <v>32996.187988422578</v>
          </cell>
        </row>
        <row r="31">
          <cell r="B31" t="str">
            <v>BIH</v>
          </cell>
          <cell r="C31">
            <v>5505984455.9585485</v>
          </cell>
          <cell r="D31">
            <v>5748990666.1786242</v>
          </cell>
          <cell r="E31">
            <v>6651226179.0182877</v>
          </cell>
          <cell r="F31">
            <v>8370020196.191576</v>
          </cell>
          <cell r="G31">
            <v>10022840634.920637</v>
          </cell>
          <cell r="H31">
            <v>10903779487.505564</v>
          </cell>
          <cell r="I31">
            <v>12550175101.019817</v>
          </cell>
          <cell r="J31">
            <v>15441062281.315601</v>
          </cell>
          <cell r="K31">
            <v>18711890353.505096</v>
          </cell>
          <cell r="L31">
            <v>17264893103.203354</v>
          </cell>
          <cell r="M31">
            <v>16846352248.10401</v>
          </cell>
          <cell r="N31">
            <v>18317137171.286427</v>
          </cell>
          <cell r="O31">
            <v>16906005781.106297</v>
          </cell>
          <cell r="P31">
            <v>17841444572.66988</v>
          </cell>
          <cell r="Q31">
            <v>18286273232.939899</v>
          </cell>
          <cell r="R31">
            <v>18286273232.939899</v>
          </cell>
          <cell r="S31">
            <v>18286.2732329399</v>
          </cell>
        </row>
        <row r="32">
          <cell r="B32" t="str">
            <v>BWA</v>
          </cell>
          <cell r="C32">
            <v>5788329609.1575527</v>
          </cell>
          <cell r="D32">
            <v>5489608299.6644526</v>
          </cell>
          <cell r="E32">
            <v>5438857106.7353582</v>
          </cell>
          <cell r="F32">
            <v>7511582173.3772392</v>
          </cell>
          <cell r="G32">
            <v>8957467706.5354042</v>
          </cell>
          <cell r="H32">
            <v>9931134940.5134621</v>
          </cell>
          <cell r="I32">
            <v>10126940513.312546</v>
          </cell>
          <cell r="J32">
            <v>10939053365.478596</v>
          </cell>
          <cell r="K32">
            <v>10945070441.928253</v>
          </cell>
          <cell r="L32">
            <v>10267128733.351036</v>
          </cell>
          <cell r="M32">
            <v>12786662034.856337</v>
          </cell>
          <cell r="N32">
            <v>15682931970.401569</v>
          </cell>
          <cell r="O32">
            <v>14792386725.466261</v>
          </cell>
          <cell r="P32">
            <v>14979304170.784271</v>
          </cell>
          <cell r="Q32">
            <v>15813364345.317007</v>
          </cell>
          <cell r="R32">
            <v>15813364345.317007</v>
          </cell>
          <cell r="S32">
            <v>15813.364345317008</v>
          </cell>
        </row>
        <row r="33">
          <cell r="B33" t="str">
            <v>BRA</v>
          </cell>
          <cell r="C33">
            <v>657216179283.9574</v>
          </cell>
          <cell r="D33">
            <v>559611852733.61108</v>
          </cell>
          <cell r="E33">
            <v>508779896959.97821</v>
          </cell>
          <cell r="F33">
            <v>559008449788.75525</v>
          </cell>
          <cell r="G33">
            <v>669642735042.73511</v>
          </cell>
          <cell r="H33">
            <v>892103187643.77258</v>
          </cell>
          <cell r="I33">
            <v>1107802142233.2551</v>
          </cell>
          <cell r="J33">
            <v>1395938061732.8335</v>
          </cell>
          <cell r="K33">
            <v>1694585014723.5249</v>
          </cell>
          <cell r="L33">
            <v>1664586375912.7737</v>
          </cell>
          <cell r="M33">
            <v>2209433265120.5093</v>
          </cell>
          <cell r="N33">
            <v>2615234935437.5894</v>
          </cell>
          <cell r="O33">
            <v>2413135528134.7603</v>
          </cell>
          <cell r="P33">
            <v>2392082463707.6201</v>
          </cell>
          <cell r="Q33">
            <v>2346076315118.5518</v>
          </cell>
          <cell r="R33">
            <v>2346076315118.5518</v>
          </cell>
          <cell r="S33">
            <v>2346076.3151185517</v>
          </cell>
        </row>
        <row r="34">
          <cell r="B34" t="str">
            <v>VGB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>
            <v>916000000</v>
          </cell>
          <cell r="Q34" t="str">
            <v/>
          </cell>
          <cell r="R34">
            <v>916000000</v>
          </cell>
          <cell r="S34">
            <v>916</v>
          </cell>
        </row>
        <row r="35">
          <cell r="B35" t="str">
            <v>BRN</v>
          </cell>
          <cell r="C35">
            <v>6001153306.2645025</v>
          </cell>
          <cell r="D35">
            <v>5601090584.3612213</v>
          </cell>
          <cell r="E35">
            <v>5843329107.5617113</v>
          </cell>
          <cell r="F35">
            <v>6557333084.6056709</v>
          </cell>
          <cell r="G35">
            <v>7872333215.0041418</v>
          </cell>
          <cell r="H35">
            <v>9531402847.873106</v>
          </cell>
          <cell r="I35">
            <v>11470703002.076908</v>
          </cell>
          <cell r="J35">
            <v>12247694247.229778</v>
          </cell>
          <cell r="K35">
            <v>14393099068.585943</v>
          </cell>
          <cell r="L35">
            <v>10732366286.264265</v>
          </cell>
          <cell r="M35">
            <v>12370616061.606161</v>
          </cell>
          <cell r="N35">
            <v>16691533190.237701</v>
          </cell>
          <cell r="O35">
            <v>16953505121.638922</v>
          </cell>
          <cell r="P35">
            <v>16110693734.015345</v>
          </cell>
          <cell r="Q35">
            <v>17104656669.297554</v>
          </cell>
          <cell r="R35">
            <v>17104656669.297554</v>
          </cell>
          <cell r="S35">
            <v>17104.656669297554</v>
          </cell>
        </row>
        <row r="36">
          <cell r="B36" t="str">
            <v>BGR</v>
          </cell>
          <cell r="C36">
            <v>13148099185.230539</v>
          </cell>
          <cell r="D36">
            <v>14135393875.589327</v>
          </cell>
          <cell r="E36">
            <v>16360346653.827639</v>
          </cell>
          <cell r="F36">
            <v>21074775206.32539</v>
          </cell>
          <cell r="G36">
            <v>26094622563.646755</v>
          </cell>
          <cell r="H36">
            <v>29821662537.322914</v>
          </cell>
          <cell r="I36">
            <v>34304448149.810814</v>
          </cell>
          <cell r="J36">
            <v>44765733379.986008</v>
          </cell>
          <cell r="K36">
            <v>54666642734.275673</v>
          </cell>
          <cell r="L36">
            <v>51783454183.550148</v>
          </cell>
          <cell r="M36">
            <v>49939168133.206985</v>
          </cell>
          <cell r="N36">
            <v>56949835051.546387</v>
          </cell>
          <cell r="O36">
            <v>53576670827.85807</v>
          </cell>
          <cell r="P36">
            <v>55626359256.24321</v>
          </cell>
          <cell r="Q36">
            <v>56717054673.721352</v>
          </cell>
          <cell r="R36">
            <v>56717054673.721352</v>
          </cell>
          <cell r="S36">
            <v>56717.054673721352</v>
          </cell>
        </row>
        <row r="37">
          <cell r="B37" t="str">
            <v>BFA</v>
          </cell>
          <cell r="C37">
            <v>2632700362.7368445</v>
          </cell>
          <cell r="D37">
            <v>2812845513.5712519</v>
          </cell>
          <cell r="E37">
            <v>3205592289.7977324</v>
          </cell>
          <cell r="F37">
            <v>4205691222.1139598</v>
          </cell>
          <cell r="G37">
            <v>4838551099.7098532</v>
          </cell>
          <cell r="H37">
            <v>5462709498.4511852</v>
          </cell>
          <cell r="I37">
            <v>5844669845.5373316</v>
          </cell>
          <cell r="J37">
            <v>6771277870.9641209</v>
          </cell>
          <cell r="K37">
            <v>8369637065.4025469</v>
          </cell>
          <cell r="L37">
            <v>8369175126.2531605</v>
          </cell>
          <cell r="M37">
            <v>8979966766.072319</v>
          </cell>
          <cell r="N37">
            <v>10724061338.587364</v>
          </cell>
          <cell r="O37">
            <v>11166061507.802425</v>
          </cell>
          <cell r="P37">
            <v>12110243992.065317</v>
          </cell>
          <cell r="Q37">
            <v>12542221941.859386</v>
          </cell>
          <cell r="R37">
            <v>12542221941.859386</v>
          </cell>
          <cell r="S37">
            <v>12542.221941859387</v>
          </cell>
        </row>
        <row r="38">
          <cell r="B38" t="str">
            <v>BDI</v>
          </cell>
          <cell r="C38">
            <v>870486065.88313675</v>
          </cell>
          <cell r="D38">
            <v>876794723.06858552</v>
          </cell>
          <cell r="E38">
            <v>825394490.15911055</v>
          </cell>
          <cell r="F38">
            <v>784654423.62047625</v>
          </cell>
          <cell r="G38">
            <v>915257323.39609957</v>
          </cell>
          <cell r="H38">
            <v>1117257279.4618821</v>
          </cell>
          <cell r="I38">
            <v>1273180597.027113</v>
          </cell>
          <cell r="J38">
            <v>1356078278.1882143</v>
          </cell>
          <cell r="K38">
            <v>1611634331.6486895</v>
          </cell>
          <cell r="L38">
            <v>1739781488.7457049</v>
          </cell>
          <cell r="M38">
            <v>2026864469.3638821</v>
          </cell>
          <cell r="N38">
            <v>2355652125.8518438</v>
          </cell>
          <cell r="O38">
            <v>2472384906.9979348</v>
          </cell>
          <cell r="P38">
            <v>2714505634.5262933</v>
          </cell>
          <cell r="Q38">
            <v>3093647226.8107047</v>
          </cell>
          <cell r="R38">
            <v>3093647226.8107047</v>
          </cell>
          <cell r="S38">
            <v>3093.6472268107045</v>
          </cell>
        </row>
        <row r="39">
          <cell r="B39" t="str">
            <v>CPV</v>
          </cell>
          <cell r="C39">
            <v>539227052.85667658</v>
          </cell>
          <cell r="D39">
            <v>563024256.73612678</v>
          </cell>
          <cell r="E39">
            <v>620974807.14311504</v>
          </cell>
          <cell r="F39">
            <v>813963933.81688726</v>
          </cell>
          <cell r="G39">
            <v>924318505.85154688</v>
          </cell>
          <cell r="H39">
            <v>971976952.23187232</v>
          </cell>
          <cell r="I39">
            <v>1107891063.4386301</v>
          </cell>
          <cell r="J39">
            <v>1513933983.2239838</v>
          </cell>
          <cell r="K39">
            <v>1789333748.6799023</v>
          </cell>
          <cell r="L39">
            <v>1711817181.5296857</v>
          </cell>
          <cell r="M39">
            <v>1664310769.5522876</v>
          </cell>
          <cell r="N39">
            <v>1864824080.6925581</v>
          </cell>
          <cell r="O39">
            <v>1751888561.7274745</v>
          </cell>
          <cell r="P39">
            <v>1837908563.3027456</v>
          </cell>
          <cell r="Q39">
            <v>1871187070.9953449</v>
          </cell>
          <cell r="R39">
            <v>1871187070.9953449</v>
          </cell>
          <cell r="S39">
            <v>1871.1870709953448</v>
          </cell>
        </row>
        <row r="40">
          <cell r="B40" t="str">
            <v>KHM</v>
          </cell>
          <cell r="C40">
            <v>3654031716.2688117</v>
          </cell>
          <cell r="D40">
            <v>3979813387.8440361</v>
          </cell>
          <cell r="E40">
            <v>4284028138.3456731</v>
          </cell>
          <cell r="F40">
            <v>4658246906.6599646</v>
          </cell>
          <cell r="G40">
            <v>5337833255.956975</v>
          </cell>
          <cell r="H40">
            <v>6293046162.1258392</v>
          </cell>
          <cell r="I40">
            <v>7274595706.6715412</v>
          </cell>
          <cell r="J40">
            <v>8639235842.180748</v>
          </cell>
          <cell r="K40">
            <v>10351914093.17234</v>
          </cell>
          <cell r="L40">
            <v>10401851850.610821</v>
          </cell>
          <cell r="M40">
            <v>11242275198.978273</v>
          </cell>
          <cell r="N40">
            <v>12829541141.012688</v>
          </cell>
          <cell r="O40">
            <v>14038383450.185966</v>
          </cell>
          <cell r="P40">
            <v>15449630418.548637</v>
          </cell>
          <cell r="Q40">
            <v>16777820332.705883</v>
          </cell>
          <cell r="R40">
            <v>16777820332.705883</v>
          </cell>
          <cell r="S40">
            <v>16777.820332705884</v>
          </cell>
        </row>
        <row r="41">
          <cell r="B41" t="str">
            <v>CMR</v>
          </cell>
          <cell r="C41">
            <v>9287367235.2576904</v>
          </cell>
          <cell r="D41">
            <v>9633109349.6453457</v>
          </cell>
          <cell r="E41">
            <v>10879778384.196461</v>
          </cell>
          <cell r="F41">
            <v>13621738837.196058</v>
          </cell>
          <cell r="G41">
            <v>15775357014.625444</v>
          </cell>
          <cell r="H41">
            <v>16587858856.677778</v>
          </cell>
          <cell r="I41">
            <v>17953066721.094933</v>
          </cell>
          <cell r="J41">
            <v>20431780377.860516</v>
          </cell>
          <cell r="K41">
            <v>23322254113.562302</v>
          </cell>
          <cell r="L41">
            <v>23381142146.648472</v>
          </cell>
          <cell r="M41">
            <v>23622483983.710125</v>
          </cell>
          <cell r="N41">
            <v>26587311527.57106</v>
          </cell>
          <cell r="O41">
            <v>26472056037.769592</v>
          </cell>
          <cell r="P41">
            <v>29567504655.493481</v>
          </cell>
          <cell r="Q41">
            <v>32050817632.960159</v>
          </cell>
          <cell r="R41">
            <v>32050817632.960159</v>
          </cell>
          <cell r="S41">
            <v>32050.817632960159</v>
          </cell>
        </row>
        <row r="42">
          <cell r="B42" t="str">
            <v>CAN</v>
          </cell>
          <cell r="C42">
            <v>739455928893.67712</v>
          </cell>
          <cell r="D42">
            <v>732716942148.76038</v>
          </cell>
          <cell r="E42">
            <v>752531702032.75354</v>
          </cell>
          <cell r="F42">
            <v>887751766469.20276</v>
          </cell>
          <cell r="G42">
            <v>1018401229823.213</v>
          </cell>
          <cell r="H42">
            <v>1164144248225.7798</v>
          </cell>
          <cell r="I42">
            <v>1310752820874.4709</v>
          </cell>
          <cell r="J42">
            <v>1457871706545.0144</v>
          </cell>
          <cell r="K42">
            <v>1542618556701.031</v>
          </cell>
          <cell r="L42">
            <v>1370839821537.9231</v>
          </cell>
          <cell r="M42">
            <v>1614013783731.3142</v>
          </cell>
          <cell r="N42">
            <v>1788796361798.8882</v>
          </cell>
          <cell r="O42">
            <v>1832715597431.6509</v>
          </cell>
          <cell r="P42">
            <v>1838964175409.4082</v>
          </cell>
          <cell r="Q42">
            <v>1785386649602.1875</v>
          </cell>
          <cell r="R42">
            <v>1785386649602.1875</v>
          </cell>
          <cell r="S42">
            <v>1785386.6496021876</v>
          </cell>
        </row>
        <row r="43">
          <cell r="B43" t="str">
            <v>CYM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3207032512.9420519</v>
          </cell>
          <cell r="R43">
            <v>3207032512.9420519</v>
          </cell>
          <cell r="S43">
            <v>3207.0325129420521</v>
          </cell>
        </row>
        <row r="44">
          <cell r="B44" t="str">
            <v>CAF</v>
          </cell>
          <cell r="C44">
            <v>914500299.09703434</v>
          </cell>
          <cell r="D44">
            <v>931833302.75285661</v>
          </cell>
          <cell r="E44">
            <v>991387870.12463045</v>
          </cell>
          <cell r="F44">
            <v>1139754799.1630425</v>
          </cell>
          <cell r="G44">
            <v>1270080250.6526783</v>
          </cell>
          <cell r="H44">
            <v>1350301057.0686643</v>
          </cell>
          <cell r="I44">
            <v>1460562038.3709695</v>
          </cell>
          <cell r="J44">
            <v>1698125617.9230442</v>
          </cell>
          <cell r="K44">
            <v>1985370057.9247274</v>
          </cell>
          <cell r="L44">
            <v>1981728140.7783325</v>
          </cell>
          <cell r="M44">
            <v>1986014845.6318383</v>
          </cell>
          <cell r="N44">
            <v>2195599556.7386594</v>
          </cell>
          <cell r="O44">
            <v>2169706564.058989</v>
          </cell>
          <cell r="P44">
            <v>1537740105.4570482</v>
          </cell>
          <cell r="Q44">
            <v>1722529061.4160166</v>
          </cell>
          <cell r="R44">
            <v>1722529061.4160166</v>
          </cell>
          <cell r="S44">
            <v>1722.5290614160165</v>
          </cell>
        </row>
        <row r="45">
          <cell r="B45" t="str">
            <v>TCD</v>
          </cell>
          <cell r="C45">
            <v>1385058161.7674632</v>
          </cell>
          <cell r="D45">
            <v>1709347793.328727</v>
          </cell>
          <cell r="E45">
            <v>1987622279.114625</v>
          </cell>
          <cell r="F45">
            <v>2736666515.8293967</v>
          </cell>
          <cell r="G45">
            <v>4414929219.9964867</v>
          </cell>
          <cell r="H45">
            <v>6646663021.4357147</v>
          </cell>
          <cell r="I45">
            <v>7422102519.5684767</v>
          </cell>
          <cell r="J45">
            <v>8638711756.6281834</v>
          </cell>
          <cell r="K45">
            <v>10351933631.718803</v>
          </cell>
          <cell r="L45">
            <v>9253484289.6743355</v>
          </cell>
          <cell r="M45">
            <v>10657705072.288368</v>
          </cell>
          <cell r="N45">
            <v>12156380062.047134</v>
          </cell>
          <cell r="O45">
            <v>12368070168.972256</v>
          </cell>
          <cell r="P45">
            <v>12949853281.246405</v>
          </cell>
          <cell r="Q45">
            <v>13922224560.793932</v>
          </cell>
          <cell r="R45">
            <v>13922224560.793932</v>
          </cell>
          <cell r="S45">
            <v>13922.224560793931</v>
          </cell>
        </row>
        <row r="46">
          <cell r="B46" t="str">
            <v>CHL</v>
          </cell>
          <cell r="C46">
            <v>79328640263.767624</v>
          </cell>
          <cell r="D46">
            <v>72336972322.424164</v>
          </cell>
          <cell r="E46">
            <v>70984568428.600449</v>
          </cell>
          <cell r="F46">
            <v>77840186384.871277</v>
          </cell>
          <cell r="G46">
            <v>100630707851.78745</v>
          </cell>
          <cell r="H46">
            <v>124404150138.22701</v>
          </cell>
          <cell r="I46">
            <v>154671012210.64542</v>
          </cell>
          <cell r="J46">
            <v>173081277147.79309</v>
          </cell>
          <cell r="K46">
            <v>179626674542.47437</v>
          </cell>
          <cell r="L46">
            <v>171956955710.40002</v>
          </cell>
          <cell r="M46">
            <v>217538271334.73801</v>
          </cell>
          <cell r="N46">
            <v>250832362663.66458</v>
          </cell>
          <cell r="O46">
            <v>265231582107.39874</v>
          </cell>
          <cell r="P46">
            <v>276673695234.34052</v>
          </cell>
          <cell r="Q46">
            <v>258061522886.52966</v>
          </cell>
          <cell r="R46">
            <v>258061522886.52966</v>
          </cell>
          <cell r="S46">
            <v>258061.52288652965</v>
          </cell>
        </row>
        <row r="47">
          <cell r="B47" t="str">
            <v>CHN</v>
          </cell>
          <cell r="C47">
            <v>1205260678391.96</v>
          </cell>
          <cell r="D47">
            <v>1332234719889.8162</v>
          </cell>
          <cell r="E47">
            <v>1461906487857.9197</v>
          </cell>
          <cell r="F47">
            <v>1649928718134.5901</v>
          </cell>
          <cell r="G47">
            <v>1941745602165.0881</v>
          </cell>
          <cell r="H47">
            <v>2268598904116.2759</v>
          </cell>
          <cell r="I47">
            <v>2729784031906.0879</v>
          </cell>
          <cell r="J47">
            <v>3523094314820.9004</v>
          </cell>
          <cell r="K47">
            <v>4558431073438.1973</v>
          </cell>
          <cell r="L47">
            <v>5059419738267.4121</v>
          </cell>
          <cell r="M47">
            <v>6039658508485.5918</v>
          </cell>
          <cell r="N47">
            <v>7492432097810.1064</v>
          </cell>
          <cell r="O47">
            <v>8461623162714.0684</v>
          </cell>
          <cell r="P47">
            <v>9490602600148.4883</v>
          </cell>
          <cell r="Q47">
            <v>10354831729340.432</v>
          </cell>
          <cell r="R47">
            <v>10354831729340.432</v>
          </cell>
          <cell r="S47">
            <v>10354831.729340432</v>
          </cell>
        </row>
        <row r="48">
          <cell r="B48" t="str">
            <v>HKG</v>
          </cell>
          <cell r="C48">
            <v>171668164082.55469</v>
          </cell>
          <cell r="D48">
            <v>169403241524.33707</v>
          </cell>
          <cell r="E48">
            <v>166349228737.38605</v>
          </cell>
          <cell r="F48">
            <v>161384522525.29922</v>
          </cell>
          <cell r="G48">
            <v>169099768875.1926</v>
          </cell>
          <cell r="H48">
            <v>181570082162.18994</v>
          </cell>
          <cell r="I48">
            <v>193536265094.36389</v>
          </cell>
          <cell r="J48">
            <v>211597405593.86777</v>
          </cell>
          <cell r="K48">
            <v>219279678430.16385</v>
          </cell>
          <cell r="L48">
            <v>214046415026.18747</v>
          </cell>
          <cell r="M48">
            <v>228637697575.03992</v>
          </cell>
          <cell r="N48">
            <v>248513617677.28674</v>
          </cell>
          <cell r="O48">
            <v>262629441493.47635</v>
          </cell>
          <cell r="P48">
            <v>275742650850.9541</v>
          </cell>
          <cell r="Q48">
            <v>290895784165.79614</v>
          </cell>
          <cell r="R48">
            <v>290895784165.79614</v>
          </cell>
          <cell r="S48">
            <v>290895.78416579613</v>
          </cell>
        </row>
        <row r="49">
          <cell r="B49" t="str">
            <v>MAC</v>
          </cell>
          <cell r="C49">
            <v>6101794938.8853588</v>
          </cell>
          <cell r="D49">
            <v>6514271488.1433992</v>
          </cell>
          <cell r="E49">
            <v>7008055493.3154078</v>
          </cell>
          <cell r="F49">
            <v>7926414252.2315855</v>
          </cell>
          <cell r="G49">
            <v>10258287502.181446</v>
          </cell>
          <cell r="H49">
            <v>11792517881.439501</v>
          </cell>
          <cell r="I49">
            <v>14568757217.486938</v>
          </cell>
          <cell r="J49">
            <v>18054581316.342911</v>
          </cell>
          <cell r="K49">
            <v>20731048490.667198</v>
          </cell>
          <cell r="L49">
            <v>21313219443.157196</v>
          </cell>
          <cell r="M49">
            <v>28359765189.572872</v>
          </cell>
          <cell r="N49">
            <v>36634780873.512756</v>
          </cell>
          <cell r="O49">
            <v>42991714539.606255</v>
          </cell>
          <cell r="P49">
            <v>51313531848.847832</v>
          </cell>
          <cell r="Q49">
            <v>55501734046.149422</v>
          </cell>
          <cell r="R49">
            <v>55501734046.149422</v>
          </cell>
          <cell r="S49">
            <v>55501.734046149424</v>
          </cell>
        </row>
        <row r="50">
          <cell r="B50" t="str">
            <v>COL</v>
          </cell>
          <cell r="C50">
            <v>99886577575.544403</v>
          </cell>
          <cell r="D50">
            <v>98203544965.267792</v>
          </cell>
          <cell r="E50">
            <v>97933392356.425262</v>
          </cell>
          <cell r="F50">
            <v>94684582573.316711</v>
          </cell>
          <cell r="G50">
            <v>117074865515.27939</v>
          </cell>
          <cell r="H50">
            <v>146566266310.57016</v>
          </cell>
          <cell r="I50">
            <v>162590146096.41431</v>
          </cell>
          <cell r="J50">
            <v>207416494642.37894</v>
          </cell>
          <cell r="K50">
            <v>243982437870.84012</v>
          </cell>
          <cell r="L50">
            <v>233821670544.25751</v>
          </cell>
          <cell r="M50">
            <v>287018184637.52924</v>
          </cell>
          <cell r="N50">
            <v>335415156702.18616</v>
          </cell>
          <cell r="O50">
            <v>369659700375.51984</v>
          </cell>
          <cell r="P50">
            <v>380063456192.64026</v>
          </cell>
          <cell r="Q50">
            <v>377739622865.83807</v>
          </cell>
          <cell r="R50">
            <v>377739622865.83807</v>
          </cell>
          <cell r="S50">
            <v>377739.62286583806</v>
          </cell>
        </row>
        <row r="51">
          <cell r="B51" t="str">
            <v>COM</v>
          </cell>
          <cell r="C51">
            <v>203846427.78293106</v>
          </cell>
          <cell r="D51">
            <v>220093812.2067914</v>
          </cell>
          <cell r="E51">
            <v>246737679.4721061</v>
          </cell>
          <cell r="F51">
            <v>317562269.37110645</v>
          </cell>
          <cell r="G51">
            <v>368143118.68995976</v>
          </cell>
          <cell r="H51">
            <v>380372892.60677356</v>
          </cell>
          <cell r="I51">
            <v>406111873.5398469</v>
          </cell>
          <cell r="J51">
            <v>462453582.87362671</v>
          </cell>
          <cell r="K51">
            <v>517477678.55148995</v>
          </cell>
          <cell r="L51">
            <v>514788082.33695215</v>
          </cell>
          <cell r="M51">
            <v>516962886.78666234</v>
          </cell>
          <cell r="N51">
            <v>566024620.52818334</v>
          </cell>
          <cell r="O51">
            <v>550476566.06045246</v>
          </cell>
          <cell r="P51">
            <v>598925539.67260969</v>
          </cell>
          <cell r="Q51">
            <v>623751049.72500837</v>
          </cell>
          <cell r="R51">
            <v>623751049.72500837</v>
          </cell>
          <cell r="S51">
            <v>623.75104972500833</v>
          </cell>
        </row>
        <row r="52">
          <cell r="B52" t="str">
            <v>COG</v>
          </cell>
          <cell r="C52">
            <v>3219910666.0335684</v>
          </cell>
          <cell r="D52">
            <v>2794259756.1309309</v>
          </cell>
          <cell r="E52">
            <v>3019993723.1330781</v>
          </cell>
          <cell r="F52">
            <v>3495868724.6845179</v>
          </cell>
          <cell r="G52">
            <v>4648628839.5345688</v>
          </cell>
          <cell r="H52">
            <v>6087002681.7409525</v>
          </cell>
          <cell r="I52">
            <v>7731261310.933217</v>
          </cell>
          <cell r="J52">
            <v>8394688284.0622387</v>
          </cell>
          <cell r="K52">
            <v>11859014004.077219</v>
          </cell>
          <cell r="L52">
            <v>9593536531.2377758</v>
          </cell>
          <cell r="M52">
            <v>12007880590.457462</v>
          </cell>
          <cell r="N52">
            <v>14425607224.168037</v>
          </cell>
          <cell r="O52">
            <v>13677930123.591871</v>
          </cell>
          <cell r="P52">
            <v>14085852120.476074</v>
          </cell>
          <cell r="Q52">
            <v>14177440494.815186</v>
          </cell>
          <cell r="R52">
            <v>14177440494.815186</v>
          </cell>
          <cell r="S52">
            <v>14177.440494815186</v>
          </cell>
        </row>
        <row r="53">
          <cell r="B53" t="str">
            <v>CRI</v>
          </cell>
          <cell r="C53">
            <v>15946443103.280443</v>
          </cell>
          <cell r="D53">
            <v>16403602943.412291</v>
          </cell>
          <cell r="E53">
            <v>16844378578.177979</v>
          </cell>
          <cell r="F53">
            <v>17517536016.333897</v>
          </cell>
          <cell r="G53">
            <v>18596365926.995003</v>
          </cell>
          <cell r="H53">
            <v>19964925502.646351</v>
          </cell>
          <cell r="I53">
            <v>22526463618.698864</v>
          </cell>
          <cell r="J53">
            <v>26322000105.23444</v>
          </cell>
          <cell r="K53">
            <v>29837895769.059067</v>
          </cell>
          <cell r="L53">
            <v>29382694860.853893</v>
          </cell>
          <cell r="M53">
            <v>36298327620.195312</v>
          </cell>
          <cell r="N53">
            <v>41237293551.347397</v>
          </cell>
          <cell r="O53">
            <v>45300669857.47998</v>
          </cell>
          <cell r="P53">
            <v>49236710394.448654</v>
          </cell>
          <cell r="Q53">
            <v>49552580683.146072</v>
          </cell>
          <cell r="R53">
            <v>49552580683.146072</v>
          </cell>
          <cell r="S53">
            <v>49552.580683146072</v>
          </cell>
        </row>
        <row r="54">
          <cell r="B54" t="str">
            <v>CIV</v>
          </cell>
          <cell r="C54">
            <v>10717022462.685905</v>
          </cell>
          <cell r="D54">
            <v>11192560827.296247</v>
          </cell>
          <cell r="E54">
            <v>12346919216.135941</v>
          </cell>
          <cell r="F54">
            <v>15306602560.253325</v>
          </cell>
          <cell r="G54">
            <v>16554441846.51915</v>
          </cell>
          <cell r="H54">
            <v>17084928927.455517</v>
          </cell>
          <cell r="I54">
            <v>17800887796.49873</v>
          </cell>
          <cell r="J54">
            <v>20343635319.617382</v>
          </cell>
          <cell r="K54">
            <v>24224903099.628342</v>
          </cell>
          <cell r="L54">
            <v>24277493862.062496</v>
          </cell>
          <cell r="M54">
            <v>24884505034.556419</v>
          </cell>
          <cell r="N54">
            <v>25381616734.06926</v>
          </cell>
          <cell r="O54">
            <v>27040562587.177055</v>
          </cell>
          <cell r="P54">
            <v>31292560974.448223</v>
          </cell>
          <cell r="Q54">
            <v>34253607832.409214</v>
          </cell>
          <cell r="R54">
            <v>34253607832.409214</v>
          </cell>
          <cell r="S54">
            <v>34253.607832409216</v>
          </cell>
        </row>
        <row r="55">
          <cell r="B55" t="str">
            <v>HRV</v>
          </cell>
          <cell r="C55">
            <v>21774273832.103123</v>
          </cell>
          <cell r="D55">
            <v>23289671102.319725</v>
          </cell>
          <cell r="E55">
            <v>26878499206.016491</v>
          </cell>
          <cell r="F55">
            <v>34658113497.390007</v>
          </cell>
          <cell r="G55">
            <v>41574530815.5047</v>
          </cell>
          <cell r="H55">
            <v>45416076680.870659</v>
          </cell>
          <cell r="I55">
            <v>50453577898.48864</v>
          </cell>
          <cell r="J55">
            <v>60093155532.767784</v>
          </cell>
          <cell r="K55">
            <v>70481451814.311798</v>
          </cell>
          <cell r="L55">
            <v>62703095750.525742</v>
          </cell>
          <cell r="M55">
            <v>59680624422.370201</v>
          </cell>
          <cell r="N55">
            <v>62249565358.987793</v>
          </cell>
          <cell r="O55">
            <v>56485301967.420479</v>
          </cell>
          <cell r="P55">
            <v>57770884728.649559</v>
          </cell>
          <cell r="Q55">
            <v>57113389357.447182</v>
          </cell>
          <cell r="R55">
            <v>57113389357.447182</v>
          </cell>
          <cell r="S55">
            <v>57113.38935744718</v>
          </cell>
        </row>
        <row r="56">
          <cell r="B56" t="str">
            <v>CUB</v>
          </cell>
          <cell r="C56">
            <v>30565200000</v>
          </cell>
          <cell r="D56">
            <v>31683300000</v>
          </cell>
          <cell r="E56">
            <v>33590400000</v>
          </cell>
          <cell r="F56">
            <v>35901500000</v>
          </cell>
          <cell r="G56">
            <v>38202800000</v>
          </cell>
          <cell r="H56">
            <v>42644200000</v>
          </cell>
          <cell r="I56">
            <v>52742100000</v>
          </cell>
          <cell r="J56">
            <v>58603500000</v>
          </cell>
          <cell r="K56">
            <v>60806300000</v>
          </cell>
          <cell r="L56">
            <v>62078600000</v>
          </cell>
          <cell r="M56">
            <v>64328200000</v>
          </cell>
          <cell r="N56">
            <v>68990140000</v>
          </cell>
          <cell r="O56">
            <v>73139050000</v>
          </cell>
          <cell r="P56">
            <v>77149700000</v>
          </cell>
          <cell r="R56">
            <v>77149700000</v>
          </cell>
          <cell r="S56">
            <v>77149.7</v>
          </cell>
        </row>
        <row r="57">
          <cell r="B57" t="str">
            <v>CYP</v>
          </cell>
          <cell r="C57">
            <v>9929632422.2431679</v>
          </cell>
          <cell r="D57">
            <v>10328979963.570127</v>
          </cell>
          <cell r="E57">
            <v>11345759615.384615</v>
          </cell>
          <cell r="F57">
            <v>14445240090.600225</v>
          </cell>
          <cell r="G57">
            <v>17164625000</v>
          </cell>
          <cell r="H57">
            <v>18270009451.325672</v>
          </cell>
          <cell r="I57">
            <v>19866878478.674839</v>
          </cell>
          <cell r="J57">
            <v>23716042497.13435</v>
          </cell>
          <cell r="K57">
            <v>27493064742.357307</v>
          </cell>
          <cell r="L57">
            <v>25593262400.864544</v>
          </cell>
          <cell r="M57">
            <v>25247424010.981068</v>
          </cell>
          <cell r="N57">
            <v>27089174646.323914</v>
          </cell>
          <cell r="O57">
            <v>24940600822.106205</v>
          </cell>
          <cell r="P57">
            <v>24057251748.561306</v>
          </cell>
          <cell r="Q57">
            <v>23226158986.165272</v>
          </cell>
          <cell r="R57">
            <v>23226158986.165272</v>
          </cell>
          <cell r="S57">
            <v>23226.158986165272</v>
          </cell>
        </row>
        <row r="58">
          <cell r="B58" t="str">
            <v>CZE</v>
          </cell>
          <cell r="C58">
            <v>61474265134.536407</v>
          </cell>
          <cell r="D58">
            <v>67375623427.464203</v>
          </cell>
          <cell r="E58">
            <v>81696651658.898071</v>
          </cell>
          <cell r="F58">
            <v>99300329682.016373</v>
          </cell>
          <cell r="G58">
            <v>118976023159.7133</v>
          </cell>
          <cell r="H58">
            <v>135990215966.67418</v>
          </cell>
          <cell r="I58">
            <v>155213006071.97861</v>
          </cell>
          <cell r="J58">
            <v>188818155388.12537</v>
          </cell>
          <cell r="K58">
            <v>235204812643.14627</v>
          </cell>
          <cell r="L58">
            <v>205729790694.01459</v>
          </cell>
          <cell r="M58">
            <v>207015860050.371</v>
          </cell>
          <cell r="N58">
            <v>227313162936.0473</v>
          </cell>
          <cell r="O58">
            <v>206441578342.48499</v>
          </cell>
          <cell r="P58">
            <v>208328435108.81589</v>
          </cell>
          <cell r="Q58">
            <v>205269709743.46622</v>
          </cell>
          <cell r="R58">
            <v>205269709743.46622</v>
          </cell>
          <cell r="S58">
            <v>205269.70974346623</v>
          </cell>
        </row>
        <row r="59">
          <cell r="B59" t="str">
            <v>KOR</v>
          </cell>
          <cell r="C59">
            <v>561633037419.53735</v>
          </cell>
          <cell r="D59">
            <v>533051998853.59296</v>
          </cell>
          <cell r="E59">
            <v>609020054512.46521</v>
          </cell>
          <cell r="F59">
            <v>680520807982.47754</v>
          </cell>
          <cell r="G59">
            <v>764880644710.64856</v>
          </cell>
          <cell r="H59">
            <v>898137194716.18811</v>
          </cell>
          <cell r="I59">
            <v>1011797457138.5032</v>
          </cell>
          <cell r="J59">
            <v>1122679154632.4143</v>
          </cell>
          <cell r="K59">
            <v>1002219052967.5377</v>
          </cell>
          <cell r="L59">
            <v>901934953364.71082</v>
          </cell>
          <cell r="M59">
            <v>1094499338702.7156</v>
          </cell>
          <cell r="N59">
            <v>1202463682633.8474</v>
          </cell>
          <cell r="O59">
            <v>1222807195712.4856</v>
          </cell>
          <cell r="P59">
            <v>1305604981271.9133</v>
          </cell>
          <cell r="Q59">
            <v>1410382988616.48</v>
          </cell>
          <cell r="R59">
            <v>1410382988616.48</v>
          </cell>
          <cell r="S59">
            <v>1410382.98861648</v>
          </cell>
        </row>
        <row r="60">
          <cell r="B60" t="str">
            <v>COD</v>
          </cell>
          <cell r="C60">
            <v>19088046305.217392</v>
          </cell>
          <cell r="D60">
            <v>7438189100.1999998</v>
          </cell>
          <cell r="E60">
            <v>8728038525.1403351</v>
          </cell>
          <cell r="F60">
            <v>8937567059.9515438</v>
          </cell>
          <cell r="G60">
            <v>10297483481.323141</v>
          </cell>
          <cell r="H60">
            <v>11964484667.910227</v>
          </cell>
          <cell r="I60">
            <v>14296507096.498924</v>
          </cell>
          <cell r="J60">
            <v>16364029327.287596</v>
          </cell>
          <cell r="K60">
            <v>19206060270.252144</v>
          </cell>
          <cell r="L60">
            <v>18262773820.830151</v>
          </cell>
          <cell r="M60">
            <v>20523285374.231136</v>
          </cell>
          <cell r="N60">
            <v>23849009737.67778</v>
          </cell>
          <cell r="O60">
            <v>27463220379.994507</v>
          </cell>
          <cell r="P60">
            <v>30014905126.10487</v>
          </cell>
          <cell r="Q60">
            <v>33121070959.393566</v>
          </cell>
          <cell r="R60">
            <v>33121070959.393566</v>
          </cell>
          <cell r="S60">
            <v>33121.070959393568</v>
          </cell>
        </row>
        <row r="61">
          <cell r="B61" t="str">
            <v>DNK</v>
          </cell>
          <cell r="C61">
            <v>164158800460.21948</v>
          </cell>
          <cell r="D61">
            <v>164791416350.26672</v>
          </cell>
          <cell r="E61">
            <v>178635160297.4147</v>
          </cell>
          <cell r="F61">
            <v>218095997085.47748</v>
          </cell>
          <cell r="G61">
            <v>251242843551.2677</v>
          </cell>
          <cell r="H61">
            <v>264559522419.91696</v>
          </cell>
          <cell r="I61">
            <v>282961088316.40546</v>
          </cell>
          <cell r="J61">
            <v>319500339842.3866</v>
          </cell>
          <cell r="K61">
            <v>352591553716.09033</v>
          </cell>
          <cell r="L61">
            <v>319762353336.19354</v>
          </cell>
          <cell r="M61">
            <v>319810991980.93915</v>
          </cell>
          <cell r="N61">
            <v>341498686832.93909</v>
          </cell>
          <cell r="O61">
            <v>322276544469.31152</v>
          </cell>
          <cell r="P61">
            <v>335877548363.83051</v>
          </cell>
          <cell r="Q61">
            <v>342362478767.50549</v>
          </cell>
          <cell r="R61">
            <v>342362478767.50549</v>
          </cell>
          <cell r="S61">
            <v>342362.4787675055</v>
          </cell>
        </row>
        <row r="62">
          <cell r="B62" t="str">
            <v>DJI</v>
          </cell>
          <cell r="C62">
            <v>551230861.85650551</v>
          </cell>
          <cell r="D62">
            <v>572417440.82016194</v>
          </cell>
          <cell r="E62">
            <v>591122039.60139763</v>
          </cell>
          <cell r="F62">
            <v>622044665.51504886</v>
          </cell>
          <cell r="G62">
            <v>666072101.77750516</v>
          </cell>
          <cell r="H62">
            <v>708633194.72656584</v>
          </cell>
          <cell r="I62">
            <v>768873684.03283799</v>
          </cell>
          <cell r="J62">
            <v>847918929.10798383</v>
          </cell>
          <cell r="K62">
            <v>999105339.26772857</v>
          </cell>
          <cell r="L62">
            <v>1049110684.724934</v>
          </cell>
          <cell r="M62">
            <v>1128611700.3618031</v>
          </cell>
          <cell r="N62">
            <v>1239144501.7752545</v>
          </cell>
          <cell r="O62">
            <v>1353632941.5206981</v>
          </cell>
          <cell r="P62">
            <v>1455416073.5084767</v>
          </cell>
          <cell r="Q62">
            <v>1589026157.8836017</v>
          </cell>
          <cell r="R62">
            <v>1589026157.8836017</v>
          </cell>
          <cell r="S62">
            <v>1589.0261578836016</v>
          </cell>
        </row>
        <row r="63">
          <cell r="B63" t="str">
            <v>DMA</v>
          </cell>
          <cell r="C63">
            <v>335845808.88356394</v>
          </cell>
          <cell r="D63">
            <v>343119364.31066382</v>
          </cell>
          <cell r="E63">
            <v>337695734.77681899</v>
          </cell>
          <cell r="F63">
            <v>350091216.03938836</v>
          </cell>
          <cell r="G63">
            <v>374771474.86277854</v>
          </cell>
          <cell r="H63">
            <v>370370370.37037033</v>
          </cell>
          <cell r="I63">
            <v>390370370.37037033</v>
          </cell>
          <cell r="J63">
            <v>421481481.48148143</v>
          </cell>
          <cell r="K63">
            <v>458148148.14814812</v>
          </cell>
          <cell r="L63">
            <v>489259259.25925922</v>
          </cell>
          <cell r="M63">
            <v>493703703.70370364</v>
          </cell>
          <cell r="N63">
            <v>501481481.48148143</v>
          </cell>
          <cell r="O63">
            <v>485185185.18518513</v>
          </cell>
          <cell r="P63">
            <v>506666666.66666663</v>
          </cell>
          <cell r="Q63">
            <v>524074074.07407403</v>
          </cell>
          <cell r="R63">
            <v>524074074.07407403</v>
          </cell>
          <cell r="S63">
            <v>524.07407407407402</v>
          </cell>
        </row>
        <row r="64">
          <cell r="B64" t="str">
            <v>DOM</v>
          </cell>
          <cell r="C64">
            <v>23996100575.489552</v>
          </cell>
          <cell r="D64">
            <v>24892595798.724583</v>
          </cell>
          <cell r="E64">
            <v>26571659051.213387</v>
          </cell>
          <cell r="F64">
            <v>21277171990.406712</v>
          </cell>
          <cell r="G64">
            <v>22039210346.129673</v>
          </cell>
          <cell r="H64">
            <v>34004081037.344727</v>
          </cell>
          <cell r="I64">
            <v>35952890849.447922</v>
          </cell>
          <cell r="J64">
            <v>44073886687.236183</v>
          </cell>
          <cell r="K64">
            <v>48152993002.98893</v>
          </cell>
          <cell r="L64">
            <v>48193458082.827423</v>
          </cell>
          <cell r="M64">
            <v>53864484468.122581</v>
          </cell>
          <cell r="N64">
            <v>58361928551.831642</v>
          </cell>
          <cell r="O64">
            <v>60595109805.115982</v>
          </cell>
          <cell r="P64">
            <v>61366326096.194</v>
          </cell>
          <cell r="Q64">
            <v>64137819040.492889</v>
          </cell>
          <cell r="R64">
            <v>64137819040.492889</v>
          </cell>
          <cell r="S64">
            <v>64137.81904049289</v>
          </cell>
        </row>
        <row r="65">
          <cell r="B65" t="str">
            <v>ECU</v>
          </cell>
          <cell r="C65">
            <v>18327764882.441219</v>
          </cell>
          <cell r="D65">
            <v>24468324000</v>
          </cell>
          <cell r="E65">
            <v>28548945000</v>
          </cell>
          <cell r="F65">
            <v>32432859000</v>
          </cell>
          <cell r="G65">
            <v>36591661000</v>
          </cell>
          <cell r="H65">
            <v>41507085000</v>
          </cell>
          <cell r="I65">
            <v>46802044000</v>
          </cell>
          <cell r="J65">
            <v>51007777000.000008</v>
          </cell>
          <cell r="K65">
            <v>61762635000.000008</v>
          </cell>
          <cell r="L65">
            <v>62519686000</v>
          </cell>
          <cell r="M65">
            <v>69555367000</v>
          </cell>
          <cell r="N65">
            <v>79276664000</v>
          </cell>
          <cell r="O65">
            <v>87924544000</v>
          </cell>
          <cell r="P65">
            <v>94776170000</v>
          </cell>
          <cell r="Q65">
            <v>100917372000</v>
          </cell>
          <cell r="R65">
            <v>100917372000</v>
          </cell>
          <cell r="S65">
            <v>100917.372</v>
          </cell>
        </row>
        <row r="66">
          <cell r="B66" t="str">
            <v>EGY</v>
          </cell>
          <cell r="C66">
            <v>99838543960.076309</v>
          </cell>
          <cell r="D66">
            <v>97632008709.853027</v>
          </cell>
          <cell r="E66">
            <v>87850684697.426376</v>
          </cell>
          <cell r="F66">
            <v>82924503883.05162</v>
          </cell>
          <cell r="G66">
            <v>78845185715.910385</v>
          </cell>
          <cell r="H66">
            <v>89685724897.157043</v>
          </cell>
          <cell r="I66">
            <v>107484034644.765</v>
          </cell>
          <cell r="J66">
            <v>130478960092.49852</v>
          </cell>
          <cell r="K66">
            <v>162818181818.18182</v>
          </cell>
          <cell r="L66">
            <v>188982374700.80511</v>
          </cell>
          <cell r="M66">
            <v>218888324504.7529</v>
          </cell>
          <cell r="N66">
            <v>236001858960.01514</v>
          </cell>
          <cell r="O66">
            <v>262824255567.60361</v>
          </cell>
          <cell r="P66">
            <v>271972822883.38037</v>
          </cell>
          <cell r="Q66">
            <v>286538047765.90405</v>
          </cell>
          <cell r="R66">
            <v>286538047765.90405</v>
          </cell>
          <cell r="S66">
            <v>286538.04776590405</v>
          </cell>
        </row>
        <row r="67">
          <cell r="B67" t="str">
            <v>SLV</v>
          </cell>
          <cell r="C67">
            <v>13134100000</v>
          </cell>
          <cell r="D67">
            <v>13812700000</v>
          </cell>
          <cell r="E67">
            <v>14306700000.000002</v>
          </cell>
          <cell r="F67">
            <v>15046700000</v>
          </cell>
          <cell r="G67">
            <v>15798300000</v>
          </cell>
          <cell r="H67">
            <v>17093800000</v>
          </cell>
          <cell r="I67">
            <v>18550700000</v>
          </cell>
          <cell r="J67">
            <v>20104900000</v>
          </cell>
          <cell r="K67">
            <v>21431000000</v>
          </cell>
          <cell r="L67">
            <v>20661000000</v>
          </cell>
          <cell r="M67">
            <v>21418300000</v>
          </cell>
          <cell r="N67">
            <v>23139000000</v>
          </cell>
          <cell r="O67">
            <v>23813600000</v>
          </cell>
          <cell r="P67">
            <v>24350900000.000004</v>
          </cell>
          <cell r="Q67">
            <v>25163700000</v>
          </cell>
          <cell r="R67">
            <v>25163700000</v>
          </cell>
          <cell r="S67">
            <v>25163.7</v>
          </cell>
        </row>
        <row r="68">
          <cell r="B68" t="str">
            <v>GNQ</v>
          </cell>
          <cell r="C68">
            <v>1045998496.4387157</v>
          </cell>
          <cell r="D68">
            <v>1461139022.0295386</v>
          </cell>
          <cell r="E68">
            <v>1806742742.2731116</v>
          </cell>
          <cell r="F68">
            <v>2484745935.0932889</v>
          </cell>
          <cell r="G68">
            <v>4410764338.667325</v>
          </cell>
          <cell r="H68">
            <v>8217369092.6522379</v>
          </cell>
          <cell r="I68">
            <v>9144693758.2103786</v>
          </cell>
          <cell r="J68">
            <v>10776721748.095215</v>
          </cell>
          <cell r="K68">
            <v>16021701871.773291</v>
          </cell>
          <cell r="L68">
            <v>10219467607.382933</v>
          </cell>
          <cell r="M68">
            <v>12709498548.489027</v>
          </cell>
          <cell r="N68">
            <v>17229758159.783039</v>
          </cell>
          <cell r="O68">
            <v>18011041667.13187</v>
          </cell>
          <cell r="P68">
            <v>17135584684.640919</v>
          </cell>
          <cell r="Q68">
            <v>15529729676.688612</v>
          </cell>
          <cell r="R68">
            <v>15529729676.688612</v>
          </cell>
          <cell r="S68">
            <v>15529.729676688612</v>
          </cell>
        </row>
        <row r="69">
          <cell r="B69" t="str">
            <v>ERI</v>
          </cell>
          <cell r="C69">
            <v>706370812.28910136</v>
          </cell>
          <cell r="D69">
            <v>752368494.46182418</v>
          </cell>
          <cell r="E69">
            <v>729321364.09504807</v>
          </cell>
          <cell r="F69">
            <v>870247701.70693684</v>
          </cell>
          <cell r="G69">
            <v>1109054002.4209611</v>
          </cell>
          <cell r="H69">
            <v>1098424708.6444399</v>
          </cell>
          <cell r="I69">
            <v>1211161879.5086179</v>
          </cell>
          <cell r="J69">
            <v>1317974493.4089365</v>
          </cell>
          <cell r="K69">
            <v>1380188800.0314665</v>
          </cell>
          <cell r="L69">
            <v>1856695550.4686506</v>
          </cell>
          <cell r="M69">
            <v>2117039510.7019448</v>
          </cell>
          <cell r="N69">
            <v>2607739837.3983741</v>
          </cell>
          <cell r="R69">
            <v>2607739837.3983741</v>
          </cell>
          <cell r="S69">
            <v>2607.7398373983742</v>
          </cell>
        </row>
        <row r="70">
          <cell r="B70" t="str">
            <v>EST</v>
          </cell>
          <cell r="C70">
            <v>5685773518.8427162</v>
          </cell>
          <cell r="D70">
            <v>6245072061.5880404</v>
          </cell>
          <cell r="E70">
            <v>7322068380.8985586</v>
          </cell>
          <cell r="F70">
            <v>9833875338.7533875</v>
          </cell>
          <cell r="G70">
            <v>12059204968.944099</v>
          </cell>
          <cell r="H70">
            <v>14006093769.431662</v>
          </cell>
          <cell r="I70">
            <v>16963630661.146656</v>
          </cell>
          <cell r="J70">
            <v>22237065425.677525</v>
          </cell>
          <cell r="K70">
            <v>24194038377.032372</v>
          </cell>
          <cell r="L70">
            <v>19652486801.889416</v>
          </cell>
          <cell r="M70">
            <v>19494662251.655628</v>
          </cell>
          <cell r="N70">
            <v>23168793438.976925</v>
          </cell>
          <cell r="O70">
            <v>23135266649.13253</v>
          </cell>
          <cell r="P70">
            <v>25246787741.95166</v>
          </cell>
          <cell r="Q70">
            <v>26485161115.944584</v>
          </cell>
          <cell r="R70">
            <v>26485161115.944584</v>
          </cell>
          <cell r="S70">
            <v>26485.161115944586</v>
          </cell>
        </row>
        <row r="71">
          <cell r="B71" t="str">
            <v>ETH</v>
          </cell>
          <cell r="C71">
            <v>8242392103.6806135</v>
          </cell>
          <cell r="D71">
            <v>8231326016.4749403</v>
          </cell>
          <cell r="E71">
            <v>7850809498.1680269</v>
          </cell>
          <cell r="F71">
            <v>8623691300.0407887</v>
          </cell>
          <cell r="G71">
            <v>10131187261.442078</v>
          </cell>
          <cell r="H71">
            <v>12401139453.973829</v>
          </cell>
          <cell r="I71">
            <v>15280861834.602404</v>
          </cell>
          <cell r="J71">
            <v>19707616772.799637</v>
          </cell>
          <cell r="K71">
            <v>27066912635.222847</v>
          </cell>
          <cell r="L71">
            <v>32437389116.038013</v>
          </cell>
          <cell r="M71">
            <v>29933790334.341785</v>
          </cell>
          <cell r="N71">
            <v>31952763089.330025</v>
          </cell>
          <cell r="O71">
            <v>43310721414.082886</v>
          </cell>
          <cell r="P71">
            <v>47648211133.218285</v>
          </cell>
          <cell r="Q71">
            <v>55612228233.51786</v>
          </cell>
          <cell r="R71">
            <v>55612228233.51786</v>
          </cell>
          <cell r="S71">
            <v>55612.228233517861</v>
          </cell>
        </row>
        <row r="72">
          <cell r="B72" t="str">
            <v>FRO</v>
          </cell>
          <cell r="C72">
            <v>1062339943.8334303</v>
          </cell>
          <cell r="D72">
            <v>1154899793.3387802</v>
          </cell>
          <cell r="E72">
            <v>1268445919.4142907</v>
          </cell>
          <cell r="F72">
            <v>1486861878.9562366</v>
          </cell>
          <cell r="G72">
            <v>1683997930.2632236</v>
          </cell>
          <cell r="H72">
            <v>1730891409.0756741</v>
          </cell>
          <cell r="I72">
            <v>1970142377.9150686</v>
          </cell>
          <cell r="J72">
            <v>2278229533.0509558</v>
          </cell>
          <cell r="K72">
            <v>2413237402.1480341</v>
          </cell>
          <cell r="L72">
            <v>2257097731.5501862</v>
          </cell>
          <cell r="M72">
            <v>2301178416.0061874</v>
          </cell>
          <cell r="N72">
            <v>2468748767.9772048</v>
          </cell>
          <cell r="O72">
            <v>2356505419.097549</v>
          </cell>
          <cell r="P72">
            <v>2613458940.7020607</v>
          </cell>
          <cell r="R72">
            <v>2613458940.7020607</v>
          </cell>
          <cell r="S72">
            <v>2613.4589407020608</v>
          </cell>
        </row>
        <row r="73">
          <cell r="B73" t="str">
            <v>FLK</v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</row>
        <row r="74">
          <cell r="B74" t="str">
            <v>FJI</v>
          </cell>
          <cell r="C74">
            <v>1684109743.4933758</v>
          </cell>
          <cell r="D74">
            <v>1660102345.6030922</v>
          </cell>
          <cell r="E74">
            <v>1842691481.0919566</v>
          </cell>
          <cell r="F74">
            <v>2315935752.7165313</v>
          </cell>
          <cell r="G74">
            <v>2727507212.9255629</v>
          </cell>
          <cell r="H74">
            <v>3006725014.7841511</v>
          </cell>
          <cell r="I74">
            <v>3102741451.0166359</v>
          </cell>
          <cell r="J74">
            <v>3405050611.687263</v>
          </cell>
          <cell r="K74">
            <v>3523185919.5582609</v>
          </cell>
          <cell r="L74">
            <v>2870624635.6803193</v>
          </cell>
          <cell r="M74">
            <v>3140508835.9484968</v>
          </cell>
          <cell r="N74">
            <v>3774537140.3078299</v>
          </cell>
          <cell r="O74">
            <v>3977652382.8146825</v>
          </cell>
          <cell r="P74">
            <v>4196100792.8749862</v>
          </cell>
          <cell r="Q74">
            <v>4531817940.9738779</v>
          </cell>
          <cell r="R74">
            <v>4531817940.9738779</v>
          </cell>
          <cell r="S74">
            <v>4531.8179409738777</v>
          </cell>
        </row>
        <row r="75">
          <cell r="B75" t="str">
            <v>FIN</v>
          </cell>
          <cell r="C75">
            <v>125539893126.95781</v>
          </cell>
          <cell r="D75">
            <v>129250111856.82327</v>
          </cell>
          <cell r="E75">
            <v>139552983248.63544</v>
          </cell>
          <cell r="F75">
            <v>171071106094.80814</v>
          </cell>
          <cell r="G75">
            <v>196768065557.48697</v>
          </cell>
          <cell r="H75">
            <v>204436015420.96753</v>
          </cell>
          <cell r="I75">
            <v>216552502822.73239</v>
          </cell>
          <cell r="J75">
            <v>255384615384.61539</v>
          </cell>
          <cell r="K75">
            <v>283742493042.33191</v>
          </cell>
          <cell r="L75">
            <v>251499027507.64102</v>
          </cell>
          <cell r="M75">
            <v>247814569536.42383</v>
          </cell>
          <cell r="N75">
            <v>273657214345.28772</v>
          </cell>
          <cell r="O75">
            <v>256706466091.08923</v>
          </cell>
          <cell r="P75">
            <v>269190106004.85968</v>
          </cell>
          <cell r="Q75">
            <v>272216575502.2511</v>
          </cell>
          <cell r="R75">
            <v>272216575502.2511</v>
          </cell>
          <cell r="S75">
            <v>272216.5755022511</v>
          </cell>
        </row>
        <row r="76">
          <cell r="B76" t="str">
            <v>FRA</v>
          </cell>
          <cell r="C76">
            <v>1368438363736.8713</v>
          </cell>
          <cell r="D76">
            <v>1382218344519.0156</v>
          </cell>
          <cell r="E76">
            <v>1500337850555.2419</v>
          </cell>
          <cell r="F76">
            <v>1848124153498.8713</v>
          </cell>
          <cell r="G76">
            <v>2124112242364.0427</v>
          </cell>
          <cell r="H76">
            <v>2203678646934.4609</v>
          </cell>
          <cell r="I76">
            <v>2325011918203.4878</v>
          </cell>
          <cell r="J76">
            <v>2663112510265.5352</v>
          </cell>
          <cell r="K76">
            <v>2923465651091.2554</v>
          </cell>
          <cell r="L76">
            <v>2693827452070.0195</v>
          </cell>
          <cell r="M76">
            <v>2646994701986.7549</v>
          </cell>
          <cell r="N76">
            <v>2862502085070.8921</v>
          </cell>
          <cell r="O76">
            <v>2681416108537.3901</v>
          </cell>
          <cell r="P76">
            <v>2810249215589.0747</v>
          </cell>
          <cell r="Q76">
            <v>2829192039171.8403</v>
          </cell>
          <cell r="R76">
            <v>2829192039171.8403</v>
          </cell>
          <cell r="S76">
            <v>2829192.0391718405</v>
          </cell>
        </row>
        <row r="77">
          <cell r="B77" t="str">
            <v>GUF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</row>
        <row r="78">
          <cell r="B78" t="str">
            <v>PYF</v>
          </cell>
          <cell r="C78">
            <v>3447543137.9414983</v>
          </cell>
          <cell r="R78">
            <v>3447543137.9414983</v>
          </cell>
          <cell r="S78">
            <v>3447.5431379414981</v>
          </cell>
        </row>
        <row r="79">
          <cell r="B79" t="str">
            <v>GAB</v>
          </cell>
          <cell r="C79">
            <v>5067865320.7978973</v>
          </cell>
          <cell r="D79">
            <v>5018874179.1870413</v>
          </cell>
          <cell r="E79">
            <v>5310381151.3595209</v>
          </cell>
          <cell r="F79">
            <v>6497305662.092742</v>
          </cell>
          <cell r="G79">
            <v>7756293574.9807673</v>
          </cell>
          <cell r="H79">
            <v>9458884812.1810589</v>
          </cell>
          <cell r="I79">
            <v>10154041929.652142</v>
          </cell>
          <cell r="J79">
            <v>12438956756.445471</v>
          </cell>
          <cell r="K79">
            <v>15508574820.351612</v>
          </cell>
          <cell r="L79">
            <v>12152235251.213345</v>
          </cell>
          <cell r="M79">
            <v>14358584300.30064</v>
          </cell>
          <cell r="N79">
            <v>18186478119.958179</v>
          </cell>
          <cell r="O79">
            <v>17171447372.33342</v>
          </cell>
          <cell r="P79">
            <v>17590716232.491295</v>
          </cell>
          <cell r="Q79">
            <v>18179717776.159702</v>
          </cell>
          <cell r="R79">
            <v>18179717776.159702</v>
          </cell>
          <cell r="S79">
            <v>18179.717776159701</v>
          </cell>
        </row>
        <row r="80">
          <cell r="B80" t="str">
            <v>GMB</v>
          </cell>
          <cell r="C80">
            <v>782915402.42109549</v>
          </cell>
          <cell r="D80">
            <v>687408804.63052678</v>
          </cell>
          <cell r="E80">
            <v>578236035.10427868</v>
          </cell>
          <cell r="F80">
            <v>487038821.61195916</v>
          </cell>
          <cell r="G80">
            <v>578785279.42287576</v>
          </cell>
          <cell r="H80">
            <v>624174724.4144963</v>
          </cell>
          <cell r="I80">
            <v>655068695.79984808</v>
          </cell>
          <cell r="J80">
            <v>798870893.92285335</v>
          </cell>
          <cell r="K80">
            <v>965769127.13306832</v>
          </cell>
          <cell r="L80">
            <v>900639747.50327635</v>
          </cell>
          <cell r="M80">
            <v>952429031.31653571</v>
          </cell>
          <cell r="N80">
            <v>904256642.3159343</v>
          </cell>
          <cell r="O80">
            <v>912569686.8389473</v>
          </cell>
          <cell r="P80">
            <v>903779326.48912609</v>
          </cell>
          <cell r="R80">
            <v>903779326.48912609</v>
          </cell>
          <cell r="S80">
            <v>903.77932648912611</v>
          </cell>
        </row>
        <row r="81">
          <cell r="B81" t="str">
            <v>GEO</v>
          </cell>
          <cell r="C81">
            <v>3057453482.5582576</v>
          </cell>
          <cell r="D81">
            <v>3219487824.8791084</v>
          </cell>
          <cell r="E81">
            <v>3395778673.7918258</v>
          </cell>
          <cell r="F81">
            <v>3991374548.5051155</v>
          </cell>
          <cell r="G81">
            <v>5125273880.7499762</v>
          </cell>
          <cell r="H81">
            <v>6410941012.5918875</v>
          </cell>
          <cell r="I81">
            <v>7745406200.8537407</v>
          </cell>
          <cell r="J81">
            <v>10172869679.736605</v>
          </cell>
          <cell r="K81">
            <v>12795044472.7663</v>
          </cell>
          <cell r="L81">
            <v>10766836276.563902</v>
          </cell>
          <cell r="M81">
            <v>11638536834.427425</v>
          </cell>
          <cell r="N81">
            <v>14434619982.211679</v>
          </cell>
          <cell r="O81">
            <v>15846474595.773027</v>
          </cell>
          <cell r="P81">
            <v>16140047012.143803</v>
          </cell>
          <cell r="Q81">
            <v>16529963187.404428</v>
          </cell>
          <cell r="R81">
            <v>16529963187.404428</v>
          </cell>
          <cell r="S81">
            <v>16529.963187404428</v>
          </cell>
        </row>
        <row r="82">
          <cell r="B82" t="str">
            <v>DEU</v>
          </cell>
          <cell r="C82">
            <v>1949953934033.5361</v>
          </cell>
          <cell r="D82">
            <v>1950648769574.9441</v>
          </cell>
          <cell r="E82">
            <v>2079136081309.9944</v>
          </cell>
          <cell r="F82">
            <v>2505733634311.5122</v>
          </cell>
          <cell r="G82">
            <v>2819245095604.6685</v>
          </cell>
          <cell r="H82">
            <v>2861410272354.1846</v>
          </cell>
          <cell r="I82">
            <v>3002446368084.3057</v>
          </cell>
          <cell r="J82">
            <v>3439953462907.1992</v>
          </cell>
          <cell r="K82">
            <v>3752365607148.0884</v>
          </cell>
          <cell r="L82">
            <v>3418005001389.2749</v>
          </cell>
          <cell r="M82">
            <v>3417298013245.0332</v>
          </cell>
          <cell r="N82">
            <v>3757464553794.8286</v>
          </cell>
          <cell r="O82">
            <v>3539615377794.5078</v>
          </cell>
          <cell r="P82">
            <v>3745317149399.1323</v>
          </cell>
          <cell r="Q82">
            <v>3868291231823.7744</v>
          </cell>
          <cell r="R82">
            <v>3868291231823.7744</v>
          </cell>
          <cell r="S82">
            <v>3868291.2318237745</v>
          </cell>
        </row>
        <row r="83">
          <cell r="B83" t="str">
            <v>GHA</v>
          </cell>
          <cell r="C83">
            <v>4983024408.148284</v>
          </cell>
          <cell r="D83">
            <v>5314909953.9299173</v>
          </cell>
          <cell r="E83">
            <v>6166330136.2948008</v>
          </cell>
          <cell r="F83">
            <v>7632406552.838026</v>
          </cell>
          <cell r="G83">
            <v>8881368538.0767097</v>
          </cell>
          <cell r="H83">
            <v>10731634116.738386</v>
          </cell>
          <cell r="I83">
            <v>20409257610.474628</v>
          </cell>
          <cell r="J83">
            <v>24758819717.707443</v>
          </cell>
          <cell r="K83">
            <v>28526891010.492489</v>
          </cell>
          <cell r="L83">
            <v>25977847813.742184</v>
          </cell>
          <cell r="M83">
            <v>32174772955.974846</v>
          </cell>
          <cell r="N83">
            <v>39566292432.861488</v>
          </cell>
          <cell r="O83">
            <v>41939728978.728149</v>
          </cell>
          <cell r="P83">
            <v>47805069494.908142</v>
          </cell>
          <cell r="Q83">
            <v>38616536131.647987</v>
          </cell>
          <cell r="R83">
            <v>38616536131.647987</v>
          </cell>
          <cell r="S83">
            <v>38616.53613164799</v>
          </cell>
        </row>
        <row r="84">
          <cell r="B84" t="str">
            <v>GIB</v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</row>
        <row r="85">
          <cell r="B85" t="str">
            <v>GRC</v>
          </cell>
          <cell r="C85">
            <v>130495109913.396</v>
          </cell>
          <cell r="D85">
            <v>136191353467.56152</v>
          </cell>
          <cell r="E85">
            <v>153830947016.75137</v>
          </cell>
          <cell r="F85">
            <v>201924270316.0271</v>
          </cell>
          <cell r="G85">
            <v>240521260988.32877</v>
          </cell>
          <cell r="H85">
            <v>247783001865.43961</v>
          </cell>
          <cell r="I85">
            <v>273317737046.79462</v>
          </cell>
          <cell r="J85">
            <v>318497936901.17712</v>
          </cell>
          <cell r="K85">
            <v>354460802548.70367</v>
          </cell>
          <cell r="L85">
            <v>330000252153.37592</v>
          </cell>
          <cell r="M85">
            <v>299379400264.90063</v>
          </cell>
          <cell r="N85">
            <v>287779921184.32025</v>
          </cell>
          <cell r="O85">
            <v>245670666639.04691</v>
          </cell>
          <cell r="P85">
            <v>239509850570.4473</v>
          </cell>
          <cell r="Q85">
            <v>235574074998.31436</v>
          </cell>
          <cell r="R85">
            <v>235574074998.31436</v>
          </cell>
          <cell r="S85">
            <v>235574.07499831438</v>
          </cell>
        </row>
        <row r="86">
          <cell r="B86" t="str">
            <v>GRD</v>
          </cell>
          <cell r="C86">
            <v>520044370.37037027</v>
          </cell>
          <cell r="D86">
            <v>520444185.18518513</v>
          </cell>
          <cell r="E86">
            <v>540336925.92592585</v>
          </cell>
          <cell r="F86">
            <v>591018407.4074074</v>
          </cell>
          <cell r="G86">
            <v>599118592.5925926</v>
          </cell>
          <cell r="H86">
            <v>695370296.29629624</v>
          </cell>
          <cell r="I86">
            <v>698518518.51851845</v>
          </cell>
          <cell r="J86">
            <v>758518518.51851845</v>
          </cell>
          <cell r="K86">
            <v>825925925.92592585</v>
          </cell>
          <cell r="L86">
            <v>771278098.14814806</v>
          </cell>
          <cell r="M86">
            <v>771015875.92592597</v>
          </cell>
          <cell r="N86">
            <v>778648670.37037027</v>
          </cell>
          <cell r="O86">
            <v>799882130</v>
          </cell>
          <cell r="P86">
            <v>842571332.22222221</v>
          </cell>
          <cell r="Q86">
            <v>911803790.37037027</v>
          </cell>
          <cell r="R86">
            <v>911803790.37037027</v>
          </cell>
          <cell r="S86">
            <v>911.80379037037028</v>
          </cell>
        </row>
        <row r="87">
          <cell r="B87" t="str">
            <v>GLP</v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</row>
        <row r="88">
          <cell r="B88" t="str">
            <v>GTM</v>
          </cell>
          <cell r="C88">
            <v>19290566570.048309</v>
          </cell>
          <cell r="D88">
            <v>18702803043.799149</v>
          </cell>
          <cell r="E88">
            <v>20776403595.126381</v>
          </cell>
          <cell r="F88">
            <v>21917430517.95137</v>
          </cell>
          <cell r="G88">
            <v>23965275026.741333</v>
          </cell>
          <cell r="H88">
            <v>27211376360.706848</v>
          </cell>
          <cell r="I88">
            <v>30231249704.048615</v>
          </cell>
          <cell r="J88">
            <v>34113107919.669502</v>
          </cell>
          <cell r="K88">
            <v>39136436507.936516</v>
          </cell>
          <cell r="L88">
            <v>37733609953.930603</v>
          </cell>
          <cell r="M88">
            <v>41338008265.283325</v>
          </cell>
          <cell r="N88">
            <v>47654787037.274902</v>
          </cell>
          <cell r="O88">
            <v>50388460222.63073</v>
          </cell>
          <cell r="P88">
            <v>53851148431.932091</v>
          </cell>
          <cell r="Q88">
            <v>58827085046.946541</v>
          </cell>
          <cell r="R88">
            <v>58827085046.946541</v>
          </cell>
          <cell r="S88">
            <v>58827.085046946544</v>
          </cell>
        </row>
        <row r="89">
          <cell r="B89" t="str">
            <v>GIN</v>
          </cell>
          <cell r="C89">
            <v>2995360969.1619868</v>
          </cell>
          <cell r="D89">
            <v>2833442750.4363899</v>
          </cell>
          <cell r="E89">
            <v>2949637039.0442357</v>
          </cell>
          <cell r="F89">
            <v>3446442218.8982892</v>
          </cell>
          <cell r="G89">
            <v>3666349049.4264107</v>
          </cell>
          <cell r="H89">
            <v>2937071767.2557559</v>
          </cell>
          <cell r="I89">
            <v>2931625104.5010929</v>
          </cell>
          <cell r="J89">
            <v>4134173275.1243997</v>
          </cell>
          <cell r="K89">
            <v>4515824647.4393873</v>
          </cell>
          <cell r="L89">
            <v>4609923756.1848545</v>
          </cell>
          <cell r="M89">
            <v>4735956493.0647907</v>
          </cell>
          <cell r="N89">
            <v>5067360009.3919649</v>
          </cell>
          <cell r="O89">
            <v>5667229758.9878025</v>
          </cell>
          <cell r="P89">
            <v>6231725484.5594339</v>
          </cell>
          <cell r="Q89">
            <v>6624068015.5003929</v>
          </cell>
          <cell r="R89">
            <v>6624068015.5003929</v>
          </cell>
          <cell r="S89">
            <v>6624.0680155003929</v>
          </cell>
        </row>
        <row r="90">
          <cell r="B90" t="str">
            <v>GNB</v>
          </cell>
          <cell r="C90">
            <v>370173851.94611871</v>
          </cell>
          <cell r="D90">
            <v>392278164.41645747</v>
          </cell>
          <cell r="E90">
            <v>415843479.84485966</v>
          </cell>
          <cell r="F90">
            <v>476388249.27870625</v>
          </cell>
          <cell r="G90">
            <v>531109346.81573856</v>
          </cell>
          <cell r="H90">
            <v>586791836.05954123</v>
          </cell>
          <cell r="I90">
            <v>591829897.54924548</v>
          </cell>
          <cell r="J90">
            <v>695606313.87466419</v>
          </cell>
          <cell r="K90">
            <v>864107768.26658654</v>
          </cell>
          <cell r="L90">
            <v>825796952.68291736</v>
          </cell>
          <cell r="M90">
            <v>847491366.89087367</v>
          </cell>
          <cell r="N90">
            <v>1103652041.2242854</v>
          </cell>
          <cell r="O90">
            <v>958857944.22470379</v>
          </cell>
          <cell r="P90">
            <v>946629755.78640521</v>
          </cell>
          <cell r="Q90">
            <v>1022371991.5346736</v>
          </cell>
          <cell r="R90">
            <v>1022371991.5346736</v>
          </cell>
          <cell r="S90">
            <v>1022.3719915346736</v>
          </cell>
        </row>
        <row r="91">
          <cell r="B91" t="str">
            <v>GUY</v>
          </cell>
          <cell r="C91">
            <v>712667896.72751188</v>
          </cell>
          <cell r="D91">
            <v>696281471.67853224</v>
          </cell>
          <cell r="E91">
            <v>722460886.37138438</v>
          </cell>
          <cell r="F91">
            <v>741929342.78874934</v>
          </cell>
          <cell r="G91">
            <v>785918769.5876354</v>
          </cell>
          <cell r="H91">
            <v>824880550.34396493</v>
          </cell>
          <cell r="I91">
            <v>1458446872.2697577</v>
          </cell>
          <cell r="J91">
            <v>1740334781.8373117</v>
          </cell>
          <cell r="K91">
            <v>1922603032.0188301</v>
          </cell>
          <cell r="L91">
            <v>2025565089.4827168</v>
          </cell>
          <cell r="M91">
            <v>2259288396.2446685</v>
          </cell>
          <cell r="N91">
            <v>2576597595.7944779</v>
          </cell>
          <cell r="O91">
            <v>2851149182.5876412</v>
          </cell>
          <cell r="P91">
            <v>2982036493.7276707</v>
          </cell>
          <cell r="Q91">
            <v>3096747286.9839168</v>
          </cell>
          <cell r="R91">
            <v>3096747286.9839168</v>
          </cell>
          <cell r="S91">
            <v>3096.7472869839166</v>
          </cell>
        </row>
        <row r="92">
          <cell r="B92" t="str">
            <v>HTI</v>
          </cell>
          <cell r="C92">
            <v>3953846310.660809</v>
          </cell>
          <cell r="D92">
            <v>3596443004.5616493</v>
          </cell>
          <cell r="E92">
            <v>3472191962.4228683</v>
          </cell>
          <cell r="F92">
            <v>2960306120.9355674</v>
          </cell>
          <cell r="G92">
            <v>3537720277.4998808</v>
          </cell>
          <cell r="H92">
            <v>4310358095.6289759</v>
          </cell>
          <cell r="I92">
            <v>4757289751.6442051</v>
          </cell>
          <cell r="J92">
            <v>5885325589.9764175</v>
          </cell>
          <cell r="K92">
            <v>6548530572.3529139</v>
          </cell>
          <cell r="L92">
            <v>6584649419.2834768</v>
          </cell>
          <cell r="M92">
            <v>6622541528.5688763</v>
          </cell>
          <cell r="N92">
            <v>7516834160.2527666</v>
          </cell>
          <cell r="O92">
            <v>7890216507.689127</v>
          </cell>
          <cell r="P92">
            <v>8452718010.077611</v>
          </cell>
          <cell r="Q92">
            <v>8713041022.9518776</v>
          </cell>
          <cell r="R92">
            <v>8713041022.9518776</v>
          </cell>
          <cell r="S92">
            <v>8713.0410229518784</v>
          </cell>
        </row>
        <row r="93">
          <cell r="B93" t="str">
            <v>HND</v>
          </cell>
          <cell r="C93">
            <v>7105542971.3524323</v>
          </cell>
          <cell r="D93">
            <v>7566498402.5559101</v>
          </cell>
          <cell r="E93">
            <v>7776435881.9987974</v>
          </cell>
          <cell r="F93">
            <v>8140271080.5603991</v>
          </cell>
          <cell r="G93">
            <v>8772194250.2702141</v>
          </cell>
          <cell r="H93">
            <v>9672035709.3979301</v>
          </cell>
          <cell r="I93">
            <v>10841742347.796839</v>
          </cell>
          <cell r="J93">
            <v>12275501784.297134</v>
          </cell>
          <cell r="K93">
            <v>13789715132.50201</v>
          </cell>
          <cell r="L93">
            <v>14587496229.18111</v>
          </cell>
          <cell r="M93">
            <v>15839344591.984165</v>
          </cell>
          <cell r="N93">
            <v>17710315005.999863</v>
          </cell>
          <cell r="O93">
            <v>18528601901.323956</v>
          </cell>
          <cell r="P93">
            <v>18496438641.476814</v>
          </cell>
          <cell r="Q93">
            <v>19385314718.409843</v>
          </cell>
          <cell r="R93">
            <v>19385314718.409843</v>
          </cell>
          <cell r="S93">
            <v>19385.314718409845</v>
          </cell>
        </row>
        <row r="94">
          <cell r="B94" t="str">
            <v>HUN</v>
          </cell>
          <cell r="C94">
            <v>47169872903.45993</v>
          </cell>
          <cell r="D94">
            <v>53656435272.045029</v>
          </cell>
          <cell r="E94">
            <v>67516529106.701111</v>
          </cell>
          <cell r="F94">
            <v>84998508738.25882</v>
          </cell>
          <cell r="G94">
            <v>103641111184.54735</v>
          </cell>
          <cell r="H94">
            <v>112530908271.01575</v>
          </cell>
          <cell r="I94">
            <v>114733732591.85323</v>
          </cell>
          <cell r="J94">
            <v>139079807957.26962</v>
          </cell>
          <cell r="K94">
            <v>157094861350.05255</v>
          </cell>
          <cell r="L94">
            <v>129774040645.10677</v>
          </cell>
          <cell r="M94">
            <v>130093753005.67471</v>
          </cell>
          <cell r="N94">
            <v>139930994006.61511</v>
          </cell>
          <cell r="O94">
            <v>127176184359.09282</v>
          </cell>
          <cell r="P94">
            <v>134401774737.92441</v>
          </cell>
          <cell r="Q94">
            <v>138346669914.94739</v>
          </cell>
          <cell r="R94">
            <v>138346669914.94739</v>
          </cell>
          <cell r="S94">
            <v>138346.66991494739</v>
          </cell>
        </row>
        <row r="95">
          <cell r="B95" t="str">
            <v>ISL</v>
          </cell>
          <cell r="C95">
            <v>8924735422.8146935</v>
          </cell>
          <cell r="D95">
            <v>8126161154.3696356</v>
          </cell>
          <cell r="E95">
            <v>9161798221.0672512</v>
          </cell>
          <cell r="F95">
            <v>11297018602.771513</v>
          </cell>
          <cell r="G95">
            <v>13704440838.446711</v>
          </cell>
          <cell r="H95">
            <v>16749309720.125053</v>
          </cell>
          <cell r="I95">
            <v>17041293815.901964</v>
          </cell>
          <cell r="J95">
            <v>21293841230.192802</v>
          </cell>
          <cell r="K95">
            <v>17530651669.909115</v>
          </cell>
          <cell r="L95">
            <v>12855269883.79015</v>
          </cell>
          <cell r="M95">
            <v>13236887873.051607</v>
          </cell>
          <cell r="N95">
            <v>14665358676.716629</v>
          </cell>
          <cell r="O95">
            <v>14194519025.264088</v>
          </cell>
          <cell r="P95">
            <v>15376604281.450382</v>
          </cell>
          <cell r="Q95">
            <v>17036097481.806551</v>
          </cell>
          <cell r="R95">
            <v>17036097481.806551</v>
          </cell>
          <cell r="S95">
            <v>17036.097481806552</v>
          </cell>
        </row>
        <row r="96">
          <cell r="B96" t="str">
            <v>IND</v>
          </cell>
          <cell r="C96">
            <v>476609148165.17267</v>
          </cell>
          <cell r="D96">
            <v>493954161367.56293</v>
          </cell>
          <cell r="E96">
            <v>523968381476.71466</v>
          </cell>
          <cell r="F96">
            <v>618356467437.02734</v>
          </cell>
          <cell r="G96">
            <v>721584805204.77698</v>
          </cell>
          <cell r="H96">
            <v>834214699568.13989</v>
          </cell>
          <cell r="I96">
            <v>949116769619.21545</v>
          </cell>
          <cell r="J96">
            <v>1238699170077.8625</v>
          </cell>
          <cell r="K96">
            <v>1224097069460.4597</v>
          </cell>
          <cell r="L96">
            <v>1365371474048.9253</v>
          </cell>
          <cell r="M96">
            <v>1708458876830.1799</v>
          </cell>
          <cell r="N96">
            <v>1835814449585.3481</v>
          </cell>
          <cell r="O96">
            <v>1831781515472.093</v>
          </cell>
          <cell r="P96">
            <v>1861801615477.855</v>
          </cell>
          <cell r="Q96">
            <v>2048517438873.5383</v>
          </cell>
          <cell r="R96">
            <v>2048517438873.5383</v>
          </cell>
          <cell r="S96">
            <v>2048517.4388735383</v>
          </cell>
        </row>
        <row r="97">
          <cell r="B97" t="str">
            <v>IDN</v>
          </cell>
          <cell r="C97">
            <v>165021012261.41068</v>
          </cell>
          <cell r="D97">
            <v>160446947638.23529</v>
          </cell>
          <cell r="E97">
            <v>195660611033.84912</v>
          </cell>
          <cell r="F97">
            <v>234772458818.09644</v>
          </cell>
          <cell r="G97">
            <v>256836883304.40976</v>
          </cell>
          <cell r="H97">
            <v>285868619205.80548</v>
          </cell>
          <cell r="I97">
            <v>364570515631.49194</v>
          </cell>
          <cell r="J97">
            <v>432216737774.86053</v>
          </cell>
          <cell r="K97">
            <v>510228634992.25824</v>
          </cell>
          <cell r="L97">
            <v>539580085612.40143</v>
          </cell>
          <cell r="M97">
            <v>755094157594.52649</v>
          </cell>
          <cell r="N97">
            <v>892969104529.57434</v>
          </cell>
          <cell r="O97">
            <v>917869913364.91638</v>
          </cell>
          <cell r="P97">
            <v>910478729099.03613</v>
          </cell>
          <cell r="Q97">
            <v>888538201025.34473</v>
          </cell>
          <cell r="R97">
            <v>888538201025.34473</v>
          </cell>
          <cell r="S97">
            <v>888538.20102534478</v>
          </cell>
        </row>
        <row r="98">
          <cell r="B98" t="str">
            <v>IRN</v>
          </cell>
          <cell r="C98">
            <v>109591707802.21567</v>
          </cell>
          <cell r="D98">
            <v>126878750295.9438</v>
          </cell>
          <cell r="E98">
            <v>128626917503.71574</v>
          </cell>
          <cell r="F98">
            <v>153544751395.43008</v>
          </cell>
          <cell r="G98">
            <v>183697185041.72275</v>
          </cell>
          <cell r="H98">
            <v>219845971945.26184</v>
          </cell>
          <cell r="I98">
            <v>258645743978.38739</v>
          </cell>
          <cell r="J98">
            <v>337474485087.26575</v>
          </cell>
          <cell r="K98">
            <v>397189565318.89398</v>
          </cell>
          <cell r="L98">
            <v>398978104575.33112</v>
          </cell>
          <cell r="M98">
            <v>467790215915.47205</v>
          </cell>
          <cell r="N98">
            <v>592037800186.8606</v>
          </cell>
          <cell r="O98">
            <v>587209369682.66602</v>
          </cell>
          <cell r="P98">
            <v>511620875086.77966</v>
          </cell>
          <cell r="Q98">
            <v>425326068422.88123</v>
          </cell>
          <cell r="R98">
            <v>425326068422.88123</v>
          </cell>
          <cell r="S98">
            <v>425326.06842288125</v>
          </cell>
        </row>
        <row r="99">
          <cell r="B99" t="str">
            <v>IRQ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36627901762.063004</v>
          </cell>
          <cell r="H99">
            <v>49954890353.260872</v>
          </cell>
          <cell r="I99">
            <v>65140293687.539459</v>
          </cell>
          <cell r="J99">
            <v>88840050497.095734</v>
          </cell>
          <cell r="K99">
            <v>131613661510.47458</v>
          </cell>
          <cell r="L99">
            <v>111660855042.73506</v>
          </cell>
          <cell r="M99">
            <v>138516722649.57266</v>
          </cell>
          <cell r="N99">
            <v>185749664444.44446</v>
          </cell>
          <cell r="O99">
            <v>218000986222.63867</v>
          </cell>
          <cell r="P99">
            <v>232497236277.87308</v>
          </cell>
          <cell r="Q99">
            <v>223508094682.67581</v>
          </cell>
          <cell r="R99">
            <v>223508094682.67581</v>
          </cell>
          <cell r="S99">
            <v>223508.09468267582</v>
          </cell>
        </row>
        <row r="100">
          <cell r="B100" t="str">
            <v>IRL</v>
          </cell>
          <cell r="C100">
            <v>99833960199.00499</v>
          </cell>
          <cell r="D100">
            <v>109076737091.7226</v>
          </cell>
          <cell r="E100">
            <v>127937524280.06775</v>
          </cell>
          <cell r="F100">
            <v>164537038261.85101</v>
          </cell>
          <cell r="G100">
            <v>193911407996.02682</v>
          </cell>
          <cell r="H100">
            <v>211388699291.13293</v>
          </cell>
          <cell r="I100">
            <v>231995095847.44699</v>
          </cell>
          <cell r="J100">
            <v>269714892827.81274</v>
          </cell>
          <cell r="K100">
            <v>274713996338.06943</v>
          </cell>
          <cell r="L100">
            <v>235387174076.13226</v>
          </cell>
          <cell r="M100">
            <v>220076114437.08609</v>
          </cell>
          <cell r="N100">
            <v>241784795802.05725</v>
          </cell>
          <cell r="O100">
            <v>224652132155.01166</v>
          </cell>
          <cell r="P100">
            <v>238259956626.79105</v>
          </cell>
          <cell r="Q100">
            <v>250813607686.10849</v>
          </cell>
          <cell r="R100">
            <v>250813607686.10849</v>
          </cell>
          <cell r="S100">
            <v>250813.6076861085</v>
          </cell>
        </row>
        <row r="101">
          <cell r="B101" t="str">
            <v>ISR</v>
          </cell>
          <cell r="C101">
            <v>132396684080.15108</v>
          </cell>
          <cell r="D101">
            <v>130751599020.37711</v>
          </cell>
          <cell r="E101">
            <v>121092701253.74646</v>
          </cell>
          <cell r="F101">
            <v>126749741990.73363</v>
          </cell>
          <cell r="G101">
            <v>135418563141.4547</v>
          </cell>
          <cell r="H101">
            <v>142837533703.23328</v>
          </cell>
          <cell r="I101">
            <v>154511423313.43417</v>
          </cell>
          <cell r="J101">
            <v>179564275455.80679</v>
          </cell>
          <cell r="K101">
            <v>216760312151.61649</v>
          </cell>
          <cell r="L101">
            <v>208068814688.60461</v>
          </cell>
          <cell r="M101">
            <v>234321743781.75983</v>
          </cell>
          <cell r="N101">
            <v>261764344205.02499</v>
          </cell>
          <cell r="O101">
            <v>259613579190.3317</v>
          </cell>
          <cell r="P101">
            <v>292408330563.86395</v>
          </cell>
          <cell r="Q101">
            <v>305674837195.00262</v>
          </cell>
          <cell r="R101">
            <v>305674837195.00262</v>
          </cell>
          <cell r="S101">
            <v>305674.83719500265</v>
          </cell>
        </row>
        <row r="102">
          <cell r="B102" t="str">
            <v>ITA</v>
          </cell>
          <cell r="C102">
            <v>1142213771697.0703</v>
          </cell>
          <cell r="D102">
            <v>1162784596599.5527</v>
          </cell>
          <cell r="E102">
            <v>1267043324392.9983</v>
          </cell>
          <cell r="F102">
            <v>1570330444356.6592</v>
          </cell>
          <cell r="G102">
            <v>1799125905264.4648</v>
          </cell>
          <cell r="H102">
            <v>1853512452182.5642</v>
          </cell>
          <cell r="I102">
            <v>1943530341613.3484</v>
          </cell>
          <cell r="J102">
            <v>2204085492471.9409</v>
          </cell>
          <cell r="K102">
            <v>2391875541233.3384</v>
          </cell>
          <cell r="L102">
            <v>2186239347457.6272</v>
          </cell>
          <cell r="M102">
            <v>2126747575629.1392</v>
          </cell>
          <cell r="N102">
            <v>2278089156658.3262</v>
          </cell>
          <cell r="O102">
            <v>2074631555455.2327</v>
          </cell>
          <cell r="P102">
            <v>2133539300229.7029</v>
          </cell>
          <cell r="Q102">
            <v>2141161325367.4275</v>
          </cell>
          <cell r="R102">
            <v>2141161325367.4275</v>
          </cell>
          <cell r="S102">
            <v>2141161.3253674274</v>
          </cell>
        </row>
        <row r="103">
          <cell r="B103" t="str">
            <v>JAM</v>
          </cell>
          <cell r="C103">
            <v>8929375580.3156929</v>
          </cell>
          <cell r="D103">
            <v>9087918836.8055553</v>
          </cell>
          <cell r="E103">
            <v>9694161516.2752361</v>
          </cell>
          <cell r="F103">
            <v>9399452787.8474026</v>
          </cell>
          <cell r="G103">
            <v>10150978154.548418</v>
          </cell>
          <cell r="H103">
            <v>11204416000</v>
          </cell>
          <cell r="I103">
            <v>11905525197.328476</v>
          </cell>
          <cell r="J103">
            <v>12824094989.863884</v>
          </cell>
          <cell r="K103">
            <v>13678551837.63028</v>
          </cell>
          <cell r="L103">
            <v>12037473160.809132</v>
          </cell>
          <cell r="M103">
            <v>13190512703.135729</v>
          </cell>
          <cell r="N103">
            <v>14396816914.498142</v>
          </cell>
          <cell r="O103">
            <v>14746420946.173731</v>
          </cell>
          <cell r="P103">
            <v>14187446660.712515</v>
          </cell>
          <cell r="Q103">
            <v>13891359467.721636</v>
          </cell>
          <cell r="R103">
            <v>13891359467.721636</v>
          </cell>
          <cell r="S103">
            <v>13891.359467721635</v>
          </cell>
        </row>
        <row r="104">
          <cell r="B104" t="str">
            <v>JPN</v>
          </cell>
          <cell r="C104">
            <v>4731198760271.1445</v>
          </cell>
          <cell r="D104">
            <v>4159859918093.5566</v>
          </cell>
          <cell r="E104">
            <v>3980819536159.7598</v>
          </cell>
          <cell r="F104">
            <v>4302939184963.7939</v>
          </cell>
          <cell r="G104">
            <v>4655803055650.5508</v>
          </cell>
          <cell r="H104">
            <v>4571867441130.4121</v>
          </cell>
          <cell r="I104">
            <v>4356750212598.0122</v>
          </cell>
          <cell r="J104">
            <v>4356347794333.0771</v>
          </cell>
          <cell r="K104">
            <v>4849184641953.5703</v>
          </cell>
          <cell r="L104">
            <v>5035141567658.8994</v>
          </cell>
          <cell r="M104">
            <v>5495385617892.0234</v>
          </cell>
          <cell r="N104">
            <v>5905632338015.4619</v>
          </cell>
          <cell r="O104">
            <v>5954476603961.5205</v>
          </cell>
          <cell r="P104">
            <v>4919563108372.5039</v>
          </cell>
          <cell r="Q104">
            <v>4601461206885.0781</v>
          </cell>
          <cell r="R104">
            <v>4601461206885.0781</v>
          </cell>
          <cell r="S104">
            <v>4601461.206885078</v>
          </cell>
        </row>
        <row r="105">
          <cell r="B105" t="str">
            <v>JOR</v>
          </cell>
          <cell r="C105">
            <v>8457923955.6829891</v>
          </cell>
          <cell r="D105">
            <v>8972965057.9606705</v>
          </cell>
          <cell r="E105">
            <v>9580161860.888525</v>
          </cell>
          <cell r="F105">
            <v>10193023676.441153</v>
          </cell>
          <cell r="G105">
            <v>11407566733.534086</v>
          </cell>
          <cell r="H105">
            <v>12588665303.244007</v>
          </cell>
          <cell r="I105">
            <v>15056936953.455572</v>
          </cell>
          <cell r="J105">
            <v>17110609732.016926</v>
          </cell>
          <cell r="K105">
            <v>21971835282.513737</v>
          </cell>
          <cell r="L105">
            <v>23818322957.746483</v>
          </cell>
          <cell r="M105">
            <v>26425379436.61972</v>
          </cell>
          <cell r="N105">
            <v>28840263380.281693</v>
          </cell>
          <cell r="O105">
            <v>30937277605.633804</v>
          </cell>
          <cell r="P105">
            <v>33593843661.971832</v>
          </cell>
          <cell r="Q105">
            <v>35826925774.647896</v>
          </cell>
          <cell r="R105">
            <v>35826925774.647896</v>
          </cell>
          <cell r="S105">
            <v>35826.925774647898</v>
          </cell>
        </row>
        <row r="106">
          <cell r="B106" t="str">
            <v>KAZ</v>
          </cell>
          <cell r="C106">
            <v>18291990619.137001</v>
          </cell>
          <cell r="D106">
            <v>22152689129.55827</v>
          </cell>
          <cell r="E106">
            <v>24636598581.020412</v>
          </cell>
          <cell r="F106">
            <v>30833692831.395512</v>
          </cell>
          <cell r="G106">
            <v>43151647002.609627</v>
          </cell>
          <cell r="H106">
            <v>57123671733.895248</v>
          </cell>
          <cell r="I106">
            <v>81003884545.409836</v>
          </cell>
          <cell r="J106">
            <v>104849886825.58414</v>
          </cell>
          <cell r="K106">
            <v>133441612246.79797</v>
          </cell>
          <cell r="L106">
            <v>115308661142.92726</v>
          </cell>
          <cell r="M106">
            <v>148047348240.64334</v>
          </cell>
          <cell r="N106">
            <v>188048960311.22461</v>
          </cell>
          <cell r="O106">
            <v>203517198088.69141</v>
          </cell>
          <cell r="P106">
            <v>231876282133.87042</v>
          </cell>
          <cell r="Q106">
            <v>217872250221.41092</v>
          </cell>
          <cell r="R106">
            <v>217872250221.41092</v>
          </cell>
          <cell r="S106">
            <v>217872.25022141091</v>
          </cell>
        </row>
        <row r="107">
          <cell r="B107" t="str">
            <v>KEN</v>
          </cell>
          <cell r="C107">
            <v>12705357103.00556</v>
          </cell>
          <cell r="D107">
            <v>12986007425.878052</v>
          </cell>
          <cell r="E107">
            <v>13147743910.72406</v>
          </cell>
          <cell r="F107">
            <v>14904517649.847567</v>
          </cell>
          <cell r="G107">
            <v>16095337093.836597</v>
          </cell>
          <cell r="H107">
            <v>18737895401.13493</v>
          </cell>
          <cell r="I107">
            <v>25825524820.806427</v>
          </cell>
          <cell r="J107">
            <v>31958195182.240604</v>
          </cell>
          <cell r="K107">
            <v>35895153327.849686</v>
          </cell>
          <cell r="L107">
            <v>37021512048.815796</v>
          </cell>
          <cell r="M107">
            <v>39999659233.755547</v>
          </cell>
          <cell r="N107">
            <v>41953433591.410057</v>
          </cell>
          <cell r="O107">
            <v>50410164013.55265</v>
          </cell>
          <cell r="P107">
            <v>54930813987.917267</v>
          </cell>
          <cell r="Q107">
            <v>60936509777.962784</v>
          </cell>
          <cell r="R107">
            <v>60936509777.962784</v>
          </cell>
          <cell r="S107">
            <v>60936.509777962783</v>
          </cell>
        </row>
        <row r="108">
          <cell r="B108" t="str">
            <v>KIR</v>
          </cell>
          <cell r="C108">
            <v>67512697.124304265</v>
          </cell>
          <cell r="D108">
            <v>63101272.369918279</v>
          </cell>
          <cell r="E108">
            <v>72259045.96327284</v>
          </cell>
          <cell r="F108">
            <v>90148518.062131137</v>
          </cell>
          <cell r="G108">
            <v>102220914.84041771</v>
          </cell>
          <cell r="H108">
            <v>106149546.3981691</v>
          </cell>
          <cell r="I108">
            <v>104668674.69879517</v>
          </cell>
          <cell r="J108">
            <v>123002259.22516944</v>
          </cell>
          <cell r="K108">
            <v>135044455.6282503</v>
          </cell>
          <cell r="L108">
            <v>127125253.47059742</v>
          </cell>
          <cell r="M108">
            <v>150431113.55714548</v>
          </cell>
          <cell r="N108">
            <v>172253739.04074261</v>
          </cell>
          <cell r="O108">
            <v>174984468.83412716</v>
          </cell>
          <cell r="P108">
            <v>168951535.04537556</v>
          </cell>
          <cell r="Q108">
            <v>166756805.48043987</v>
          </cell>
          <cell r="R108">
            <v>166756805.48043987</v>
          </cell>
          <cell r="S108">
            <v>166.75680548043988</v>
          </cell>
        </row>
        <row r="109">
          <cell r="B109" t="str">
            <v>KWT</v>
          </cell>
          <cell r="C109">
            <v>37711864406.779655</v>
          </cell>
          <cell r="D109">
            <v>34890772742.093262</v>
          </cell>
          <cell r="E109">
            <v>38137545245.146431</v>
          </cell>
          <cell r="F109">
            <v>47875838926.1745</v>
          </cell>
          <cell r="G109">
            <v>59440108585.001694</v>
          </cell>
          <cell r="H109">
            <v>80797945205.479462</v>
          </cell>
          <cell r="I109">
            <v>101550654720.88214</v>
          </cell>
          <cell r="J109">
            <v>114641097818.43771</v>
          </cell>
          <cell r="K109">
            <v>147395833333.33334</v>
          </cell>
          <cell r="L109">
            <v>105899930507.29674</v>
          </cell>
          <cell r="M109">
            <v>115419050942.07953</v>
          </cell>
          <cell r="N109">
            <v>154027536231.88403</v>
          </cell>
          <cell r="O109">
            <v>174070025008.93173</v>
          </cell>
          <cell r="P109">
            <v>174161495063.46967</v>
          </cell>
          <cell r="Q109">
            <v>163612438510.18973</v>
          </cell>
          <cell r="R109">
            <v>163612438510.18973</v>
          </cell>
          <cell r="S109">
            <v>163612.43851018974</v>
          </cell>
        </row>
        <row r="110">
          <cell r="B110" t="str">
            <v>KGZ</v>
          </cell>
          <cell r="C110">
            <v>1369691955.022125</v>
          </cell>
          <cell r="D110">
            <v>1525113501.1103437</v>
          </cell>
          <cell r="E110">
            <v>1605640633.4218886</v>
          </cell>
          <cell r="F110">
            <v>1919012780.9708598</v>
          </cell>
          <cell r="G110">
            <v>2211535311.6283431</v>
          </cell>
          <cell r="H110">
            <v>2460246796.05234</v>
          </cell>
          <cell r="I110">
            <v>2834168889.4201913</v>
          </cell>
          <cell r="J110">
            <v>3802566170.8154349</v>
          </cell>
          <cell r="K110">
            <v>5139957784.91084</v>
          </cell>
          <cell r="L110">
            <v>4690062255.1224699</v>
          </cell>
          <cell r="M110">
            <v>4794357795.0713921</v>
          </cell>
          <cell r="N110">
            <v>6197766118.5985575</v>
          </cell>
          <cell r="O110">
            <v>6605139933.4106312</v>
          </cell>
          <cell r="P110">
            <v>7335027591.9162807</v>
          </cell>
          <cell r="Q110">
            <v>7404412710.3054571</v>
          </cell>
          <cell r="R110">
            <v>7404412710.3054571</v>
          </cell>
          <cell r="S110">
            <v>7404.412710305457</v>
          </cell>
        </row>
        <row r="111">
          <cell r="B111" t="str">
            <v>LAO</v>
          </cell>
          <cell r="C111">
            <v>1731198022.4549377</v>
          </cell>
          <cell r="D111">
            <v>1768619058.3464744</v>
          </cell>
          <cell r="E111">
            <v>1758176653.0774584</v>
          </cell>
          <cell r="F111">
            <v>2023324407.3031571</v>
          </cell>
          <cell r="G111">
            <v>2366398119.882102</v>
          </cell>
          <cell r="H111">
            <v>2735558734.8140879</v>
          </cell>
          <cell r="I111">
            <v>3452882514.001658</v>
          </cell>
          <cell r="J111">
            <v>4222962987.5385919</v>
          </cell>
          <cell r="K111">
            <v>5443915120.5079479</v>
          </cell>
          <cell r="L111">
            <v>5832915387.0890837</v>
          </cell>
          <cell r="M111">
            <v>7181441139.8980589</v>
          </cell>
          <cell r="N111">
            <v>8283218733.6076775</v>
          </cell>
          <cell r="O111">
            <v>9359185244.2459698</v>
          </cell>
          <cell r="P111">
            <v>11192471435.438274</v>
          </cell>
          <cell r="Q111">
            <v>11997062176.691822</v>
          </cell>
          <cell r="R111">
            <v>11997062176.691822</v>
          </cell>
          <cell r="S111">
            <v>11997.062176691821</v>
          </cell>
        </row>
        <row r="112">
          <cell r="B112" t="str">
            <v>LVA</v>
          </cell>
          <cell r="C112">
            <v>7934770567.7867899</v>
          </cell>
          <cell r="D112">
            <v>8347312513.9914932</v>
          </cell>
          <cell r="E112">
            <v>9537868349.2496586</v>
          </cell>
          <cell r="F112">
            <v>11734856721.190504</v>
          </cell>
          <cell r="G112">
            <v>14359465331.078444</v>
          </cell>
          <cell r="H112">
            <v>16903250777.84692</v>
          </cell>
          <cell r="I112">
            <v>21410922999.749184</v>
          </cell>
          <cell r="J112">
            <v>30847189167.008617</v>
          </cell>
          <cell r="K112">
            <v>35542093261.219116</v>
          </cell>
          <cell r="L112">
            <v>26144610786.76675</v>
          </cell>
          <cell r="M112">
            <v>23743309485.956543</v>
          </cell>
          <cell r="N112">
            <v>28385281828.379139</v>
          </cell>
          <cell r="O112">
            <v>28023276371.579082</v>
          </cell>
          <cell r="P112">
            <v>30241650059.784775</v>
          </cell>
          <cell r="Q112">
            <v>31286809075.22887</v>
          </cell>
          <cell r="R112">
            <v>31286809075.22887</v>
          </cell>
          <cell r="S112">
            <v>31286.80907522887</v>
          </cell>
        </row>
        <row r="113">
          <cell r="B113" t="str">
            <v>LBN</v>
          </cell>
          <cell r="C113">
            <v>17260364842.454391</v>
          </cell>
          <cell r="D113">
            <v>17649751243.781094</v>
          </cell>
          <cell r="E113">
            <v>19152238805.970146</v>
          </cell>
          <cell r="F113">
            <v>20082918739.635155</v>
          </cell>
          <cell r="G113">
            <v>20955223880.597012</v>
          </cell>
          <cell r="H113">
            <v>21287562189.054722</v>
          </cell>
          <cell r="I113">
            <v>21796351575.456051</v>
          </cell>
          <cell r="J113">
            <v>24577114427.860691</v>
          </cell>
          <cell r="K113">
            <v>28829850746.268654</v>
          </cell>
          <cell r="L113">
            <v>35139635157.545601</v>
          </cell>
          <cell r="M113">
            <v>38009950248.75621</v>
          </cell>
          <cell r="N113">
            <v>40078938640.132668</v>
          </cell>
          <cell r="O113">
            <v>43205095854.063004</v>
          </cell>
          <cell r="P113">
            <v>44352418120.46434</v>
          </cell>
          <cell r="Q113">
            <v>45730945273.631836</v>
          </cell>
          <cell r="R113">
            <v>45730945273.631836</v>
          </cell>
          <cell r="S113">
            <v>45730.945273631834</v>
          </cell>
        </row>
        <row r="114">
          <cell r="B114" t="str">
            <v>LSO</v>
          </cell>
          <cell r="C114">
            <v>771261707.83019686</v>
          </cell>
          <cell r="D114">
            <v>706400239.28169036</v>
          </cell>
          <cell r="E114">
            <v>656752929.12235439</v>
          </cell>
          <cell r="F114">
            <v>969167237.29956245</v>
          </cell>
          <cell r="G114">
            <v>1234215384.8535514</v>
          </cell>
          <cell r="H114">
            <v>1368352564.1625526</v>
          </cell>
          <cell r="I114">
            <v>1428852974.6951253</v>
          </cell>
          <cell r="J114">
            <v>1597476799.7018764</v>
          </cell>
          <cell r="K114">
            <v>1630672199.0127945</v>
          </cell>
          <cell r="L114">
            <v>1711412960.1000745</v>
          </cell>
          <cell r="M114">
            <v>2187482926.2962356</v>
          </cell>
          <cell r="N114">
            <v>2523309140.4883556</v>
          </cell>
          <cell r="O114">
            <v>2384043848.9646769</v>
          </cell>
          <cell r="P114">
            <v>2218102350.05334</v>
          </cell>
          <cell r="Q114">
            <v>2181300505.8649001</v>
          </cell>
          <cell r="R114">
            <v>2181300505.8649001</v>
          </cell>
          <cell r="S114">
            <v>2181.3005058649001</v>
          </cell>
        </row>
        <row r="115">
          <cell r="B115" t="str">
            <v>LBR</v>
          </cell>
          <cell r="C115">
            <v>529064600.00000006</v>
          </cell>
          <cell r="D115">
            <v>521000000</v>
          </cell>
          <cell r="E115">
            <v>543000000</v>
          </cell>
          <cell r="F115">
            <v>416000000</v>
          </cell>
          <cell r="G115">
            <v>474699999.99999994</v>
          </cell>
          <cell r="H115">
            <v>550000000</v>
          </cell>
          <cell r="I115">
            <v>604028900</v>
          </cell>
          <cell r="J115">
            <v>739027199.99999988</v>
          </cell>
          <cell r="K115">
            <v>850040499.99999988</v>
          </cell>
          <cell r="L115">
            <v>1155147400</v>
          </cell>
          <cell r="M115">
            <v>1292697100</v>
          </cell>
          <cell r="N115">
            <v>1545400000.0000002</v>
          </cell>
          <cell r="O115">
            <v>1735500000</v>
          </cell>
          <cell r="P115">
            <v>1946500000</v>
          </cell>
          <cell r="Q115">
            <v>2013000000</v>
          </cell>
          <cell r="R115">
            <v>2013000000</v>
          </cell>
          <cell r="S115">
            <v>2013</v>
          </cell>
        </row>
        <row r="116">
          <cell r="B116" t="str">
            <v>LBY</v>
          </cell>
          <cell r="C116">
            <v>38270206950.409996</v>
          </cell>
          <cell r="D116">
            <v>34110064452.15667</v>
          </cell>
          <cell r="E116">
            <v>20481889763.779526</v>
          </cell>
          <cell r="F116">
            <v>26265625000</v>
          </cell>
          <cell r="G116">
            <v>33122307692.30769</v>
          </cell>
          <cell r="H116">
            <v>47334148578.416389</v>
          </cell>
          <cell r="I116">
            <v>54961936662.606575</v>
          </cell>
          <cell r="J116">
            <v>67516236337.715828</v>
          </cell>
          <cell r="K116">
            <v>87140405361.229156</v>
          </cell>
          <cell r="L116">
            <v>63028320702.034302</v>
          </cell>
          <cell r="M116">
            <v>74773444900.536789</v>
          </cell>
          <cell r="N116">
            <v>34699395523.607254</v>
          </cell>
          <cell r="O116">
            <v>81905365776.333511</v>
          </cell>
          <cell r="P116">
            <v>65509594212.016357</v>
          </cell>
          <cell r="Q116">
            <v>41142722414.335114</v>
          </cell>
          <cell r="R116">
            <v>41142722414.335114</v>
          </cell>
          <cell r="S116">
            <v>41142.722414335112</v>
          </cell>
        </row>
        <row r="117">
          <cell r="B117" t="str">
            <v>LIE</v>
          </cell>
          <cell r="C117">
            <v>2483890593.705452</v>
          </cell>
          <cell r="D117">
            <v>2491800558.7767353</v>
          </cell>
          <cell r="E117">
            <v>2688617884.8748002</v>
          </cell>
          <cell r="F117">
            <v>3070803439.0770769</v>
          </cell>
          <cell r="G117">
            <v>3454374269.9965467</v>
          </cell>
          <cell r="H117">
            <v>3659320086.6829605</v>
          </cell>
          <cell r="I117">
            <v>4000101033.3563762</v>
          </cell>
          <cell r="J117">
            <v>4601430548.885251</v>
          </cell>
          <cell r="K117">
            <v>5081479840.0871572</v>
          </cell>
          <cell r="L117">
            <v>4504376589.9239044</v>
          </cell>
          <cell r="M117">
            <v>5082338964.8730526</v>
          </cell>
          <cell r="N117">
            <v>5739705822.4816866</v>
          </cell>
          <cell r="O117">
            <v>5487773452.4401731</v>
          </cell>
          <cell r="R117">
            <v>5487773452.4401731</v>
          </cell>
          <cell r="S117">
            <v>5487.7734524401731</v>
          </cell>
        </row>
        <row r="118">
          <cell r="B118" t="str">
            <v>LTU</v>
          </cell>
          <cell r="C118">
            <v>11539211480.362537</v>
          </cell>
          <cell r="D118">
            <v>12252498921.018559</v>
          </cell>
          <cell r="E118">
            <v>14278357283.741899</v>
          </cell>
          <cell r="F118">
            <v>18802576988.15567</v>
          </cell>
          <cell r="G118">
            <v>22649930576.254345</v>
          </cell>
          <cell r="H118">
            <v>26125575942.28138</v>
          </cell>
          <cell r="I118">
            <v>30216060233.404442</v>
          </cell>
          <cell r="J118">
            <v>39738180076.628349</v>
          </cell>
          <cell r="K118">
            <v>47850551148.836525</v>
          </cell>
          <cell r="L118">
            <v>37440673477.898247</v>
          </cell>
          <cell r="M118">
            <v>37132564255.4319</v>
          </cell>
          <cell r="N118">
            <v>43505562065.126633</v>
          </cell>
          <cell r="O118">
            <v>42852204396.451981</v>
          </cell>
          <cell r="P118">
            <v>46412093986.459579</v>
          </cell>
          <cell r="Q118">
            <v>48353937110.256065</v>
          </cell>
          <cell r="R118">
            <v>48353937110.256065</v>
          </cell>
          <cell r="S118">
            <v>48353.937110256069</v>
          </cell>
        </row>
        <row r="119">
          <cell r="B119" t="str">
            <v>LUX</v>
          </cell>
          <cell r="C119">
            <v>21375345494.748482</v>
          </cell>
          <cell r="D119">
            <v>21052080536.912754</v>
          </cell>
          <cell r="E119">
            <v>23308582721.626202</v>
          </cell>
          <cell r="F119">
            <v>29206884875.8465</v>
          </cell>
          <cell r="G119">
            <v>34343804320.83437</v>
          </cell>
          <cell r="H119">
            <v>36977365999.253822</v>
          </cell>
          <cell r="I119">
            <v>41913561661.021202</v>
          </cell>
          <cell r="J119">
            <v>50323159047.358337</v>
          </cell>
          <cell r="K119">
            <v>55144865973.341148</v>
          </cell>
          <cell r="L119">
            <v>50386496248.958046</v>
          </cell>
          <cell r="M119">
            <v>52351655629.139076</v>
          </cell>
          <cell r="N119">
            <v>58697386711.148178</v>
          </cell>
          <cell r="O119">
            <v>55986712367.799324</v>
          </cell>
          <cell r="P119">
            <v>61794506555.505119</v>
          </cell>
          <cell r="Q119">
            <v>64873963098.486794</v>
          </cell>
          <cell r="R119">
            <v>64873963098.486794</v>
          </cell>
          <cell r="S119">
            <v>64873.963098486791</v>
          </cell>
        </row>
        <row r="120">
          <cell r="B120" t="str">
            <v>MDG</v>
          </cell>
          <cell r="C120">
            <v>3877673539.090838</v>
          </cell>
          <cell r="D120">
            <v>4529575347.5680485</v>
          </cell>
          <cell r="E120">
            <v>4397254607.6116419</v>
          </cell>
          <cell r="F120">
            <v>5474030080.2445116</v>
          </cell>
          <cell r="G120">
            <v>4363934494.3740501</v>
          </cell>
          <cell r="H120">
            <v>5039293030.8236685</v>
          </cell>
          <cell r="I120">
            <v>5515884348.5490398</v>
          </cell>
          <cell r="J120">
            <v>7342923489.0961618</v>
          </cell>
          <cell r="K120">
            <v>9413002920.9700851</v>
          </cell>
          <cell r="L120">
            <v>8550363974.7924261</v>
          </cell>
          <cell r="M120">
            <v>8729936135.744875</v>
          </cell>
          <cell r="N120">
            <v>9892702357.566906</v>
          </cell>
          <cell r="O120">
            <v>9919780071.2876415</v>
          </cell>
          <cell r="P120">
            <v>10613473832.738941</v>
          </cell>
          <cell r="Q120">
            <v>10593147380.725378</v>
          </cell>
          <cell r="R120">
            <v>10593147380.725378</v>
          </cell>
          <cell r="S120">
            <v>10593.147380725379</v>
          </cell>
        </row>
        <row r="121">
          <cell r="B121" t="str">
            <v>MWI</v>
          </cell>
          <cell r="C121">
            <v>1743506287.4151907</v>
          </cell>
          <cell r="D121">
            <v>1716502069.8694549</v>
          </cell>
          <cell r="E121">
            <v>2665158943.0125475</v>
          </cell>
          <cell r="F121">
            <v>2424656666.0653958</v>
          </cell>
          <cell r="G121">
            <v>2625127097.8001451</v>
          </cell>
          <cell r="H121">
            <v>2754995876.5249519</v>
          </cell>
          <cell r="I121">
            <v>3116790612.6965342</v>
          </cell>
          <cell r="J121">
            <v>3647816869.8595929</v>
          </cell>
          <cell r="K121">
            <v>4276769472.8325038</v>
          </cell>
          <cell r="L121">
            <v>5030641493.1545572</v>
          </cell>
          <cell r="M121">
            <v>5398615401.2281475</v>
          </cell>
          <cell r="N121">
            <v>5627896278.6433296</v>
          </cell>
          <cell r="O121">
            <v>4240491999.3898182</v>
          </cell>
          <cell r="P121">
            <v>3883521174.7953453</v>
          </cell>
          <cell r="Q121">
            <v>4258033615.3005042</v>
          </cell>
          <cell r="R121">
            <v>4258033615.3005042</v>
          </cell>
          <cell r="S121">
            <v>4258.0336153005046</v>
          </cell>
        </row>
        <row r="122">
          <cell r="B122" t="str">
            <v>MYS</v>
          </cell>
          <cell r="C122">
            <v>93789736842.10527</v>
          </cell>
          <cell r="D122">
            <v>92783947368.421051</v>
          </cell>
          <cell r="E122">
            <v>100845263157.89474</v>
          </cell>
          <cell r="F122">
            <v>110202368421.05264</v>
          </cell>
          <cell r="G122">
            <v>124749736842.10527</v>
          </cell>
          <cell r="H122">
            <v>143534102611.49692</v>
          </cell>
          <cell r="I122">
            <v>162690965596.20523</v>
          </cell>
          <cell r="J122">
            <v>193547824063.29996</v>
          </cell>
          <cell r="K122">
            <v>230813597937.52625</v>
          </cell>
          <cell r="L122">
            <v>202257586267.55566</v>
          </cell>
          <cell r="M122">
            <v>255016919685.82162</v>
          </cell>
          <cell r="N122">
            <v>297951960784.31372</v>
          </cell>
          <cell r="O122">
            <v>314442825692.82568</v>
          </cell>
          <cell r="P122">
            <v>323342854422.54596</v>
          </cell>
          <cell r="Q122">
            <v>338103822298.26758</v>
          </cell>
          <cell r="R122">
            <v>338103822298.26758</v>
          </cell>
          <cell r="S122">
            <v>338103.82229826757</v>
          </cell>
        </row>
        <row r="123">
          <cell r="B123" t="str">
            <v>MDV</v>
          </cell>
          <cell r="C123">
            <v>624337145.28462195</v>
          </cell>
          <cell r="D123">
            <v>884276168.3006537</v>
          </cell>
          <cell r="E123">
            <v>910864151.78922629</v>
          </cell>
          <cell r="F123">
            <v>1043403340.521875</v>
          </cell>
          <cell r="G123">
            <v>1202240024.4048436</v>
          </cell>
          <cell r="H123">
            <v>1119806501.9863203</v>
          </cell>
          <cell r="I123">
            <v>1474698126.1822033</v>
          </cell>
          <cell r="J123">
            <v>1745998940.1871092</v>
          </cell>
          <cell r="K123">
            <v>2117773600.7949769</v>
          </cell>
          <cell r="L123">
            <v>2166330189.3295155</v>
          </cell>
          <cell r="M123">
            <v>2323401758.7013984</v>
          </cell>
          <cell r="N123">
            <v>2449576517.9987335</v>
          </cell>
          <cell r="O123">
            <v>2514041557.4937592</v>
          </cell>
          <cell r="P123">
            <v>2790659901.1155362</v>
          </cell>
          <cell r="Q123">
            <v>3061829144.6838369</v>
          </cell>
          <cell r="R123">
            <v>3061829144.6838369</v>
          </cell>
          <cell r="S123">
            <v>3061.8291446838371</v>
          </cell>
        </row>
        <row r="124">
          <cell r="B124" t="str">
            <v>MLI</v>
          </cell>
          <cell r="C124">
            <v>2655438602.7109051</v>
          </cell>
          <cell r="D124">
            <v>3017629342.74193</v>
          </cell>
          <cell r="E124">
            <v>3189056155.197104</v>
          </cell>
          <cell r="F124">
            <v>4221530566.2651587</v>
          </cell>
          <cell r="G124">
            <v>4982269745.4182291</v>
          </cell>
          <cell r="H124">
            <v>5486319313.1000919</v>
          </cell>
          <cell r="I124">
            <v>6122647486.5302868</v>
          </cell>
          <cell r="J124">
            <v>7145362999.3911123</v>
          </cell>
          <cell r="K124">
            <v>8737660549.1092892</v>
          </cell>
          <cell r="L124">
            <v>8964480394.8063927</v>
          </cell>
          <cell r="M124">
            <v>9264035748.0893917</v>
          </cell>
          <cell r="N124">
            <v>10647545940.412081</v>
          </cell>
          <cell r="O124">
            <v>10340795746.538507</v>
          </cell>
          <cell r="P124">
            <v>10942822487.186037</v>
          </cell>
          <cell r="Q124">
            <v>12037229619.418907</v>
          </cell>
          <cell r="R124">
            <v>12037229619.418907</v>
          </cell>
          <cell r="S124">
            <v>12037.229619418908</v>
          </cell>
        </row>
        <row r="125">
          <cell r="B125" t="str">
            <v>MLT</v>
          </cell>
          <cell r="C125">
            <v>3957418082.7992473</v>
          </cell>
          <cell r="D125">
            <v>3917620727.9224091</v>
          </cell>
          <cell r="E125">
            <v>4296164768.2816124</v>
          </cell>
          <cell r="F125">
            <v>5119621569.3204927</v>
          </cell>
          <cell r="G125">
            <v>5643525281.9344091</v>
          </cell>
          <cell r="H125">
            <v>5990648161.9658766</v>
          </cell>
          <cell r="I125">
            <v>6365500031.8847914</v>
          </cell>
          <cell r="J125">
            <v>7466219568.5274839</v>
          </cell>
          <cell r="K125">
            <v>8554293727.0867443</v>
          </cell>
          <cell r="L125">
            <v>8099400960.9762745</v>
          </cell>
          <cell r="M125">
            <v>8163355021.1232729</v>
          </cell>
          <cell r="N125">
            <v>9302635890.1604652</v>
          </cell>
          <cell r="O125">
            <v>8882509103.8270512</v>
          </cell>
          <cell r="P125">
            <v>9642848650.1180992</v>
          </cell>
          <cell r="R125">
            <v>9642848650.1180992</v>
          </cell>
          <cell r="S125">
            <v>9642.8486501180996</v>
          </cell>
        </row>
        <row r="126">
          <cell r="B126" t="str">
            <v>MHL</v>
          </cell>
          <cell r="C126">
            <v>110937729.4126</v>
          </cell>
          <cell r="D126">
            <v>115152142.73729999</v>
          </cell>
          <cell r="E126">
            <v>124735071.90539999</v>
          </cell>
          <cell r="F126">
            <v>126887585.4517</v>
          </cell>
          <cell r="G126">
            <v>131106365.5396</v>
          </cell>
          <cell r="H126">
            <v>137744500</v>
          </cell>
          <cell r="I126">
            <v>143656582.76081997</v>
          </cell>
          <cell r="J126">
            <v>150071644.83740601</v>
          </cell>
          <cell r="K126">
            <v>152793449.10891601</v>
          </cell>
          <cell r="L126">
            <v>152130186.03477302</v>
          </cell>
          <cell r="M126">
            <v>163803078.27887598</v>
          </cell>
          <cell r="N126">
            <v>172861423.41757998</v>
          </cell>
          <cell r="O126">
            <v>184439555.469872</v>
          </cell>
          <cell r="P126">
            <v>190180248.29337698</v>
          </cell>
          <cell r="Q126">
            <v>186716625.753117</v>
          </cell>
          <cell r="R126">
            <v>186716625.753117</v>
          </cell>
          <cell r="S126">
            <v>186.716625753117</v>
          </cell>
        </row>
        <row r="127">
          <cell r="B127" t="str">
            <v>MTQ</v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</row>
        <row r="128">
          <cell r="B128" t="str">
            <v>MRT</v>
          </cell>
          <cell r="C128">
            <v>1293654175.3029277</v>
          </cell>
          <cell r="D128">
            <v>1295539448.2893615</v>
          </cell>
          <cell r="E128">
            <v>1324426606.6825862</v>
          </cell>
          <cell r="F128">
            <v>1563074859.3555717</v>
          </cell>
          <cell r="G128">
            <v>1833444740.4826152</v>
          </cell>
          <cell r="H128">
            <v>2184444848.9763732</v>
          </cell>
          <cell r="I128">
            <v>3040716679.0766935</v>
          </cell>
          <cell r="J128">
            <v>3356757497.120801</v>
          </cell>
          <cell r="K128">
            <v>4031047704.3986378</v>
          </cell>
          <cell r="L128">
            <v>3662281667.8516755</v>
          </cell>
          <cell r="M128">
            <v>4337791530.7760057</v>
          </cell>
          <cell r="N128">
            <v>5123097508.9390488</v>
          </cell>
          <cell r="O128">
            <v>4845165274.1584854</v>
          </cell>
          <cell r="P128">
            <v>5057754938.611269</v>
          </cell>
          <cell r="Q128">
            <v>5061180371.0494061</v>
          </cell>
          <cell r="R128">
            <v>5061180371.0494061</v>
          </cell>
          <cell r="S128">
            <v>5061.1803710494059</v>
          </cell>
        </row>
        <row r="129">
          <cell r="B129" t="str">
            <v>MUS</v>
          </cell>
          <cell r="C129">
            <v>4582562397.9431334</v>
          </cell>
          <cell r="D129">
            <v>4536544699.0572701</v>
          </cell>
          <cell r="E129">
            <v>4767303153.0443897</v>
          </cell>
          <cell r="F129">
            <v>5609836353.5637093</v>
          </cell>
          <cell r="G129">
            <v>6385691315.2253466</v>
          </cell>
          <cell r="H129">
            <v>6283796154.7632704</v>
          </cell>
          <cell r="I129">
            <v>6731529167.6259375</v>
          </cell>
          <cell r="J129">
            <v>7792052679.8174601</v>
          </cell>
          <cell r="K129">
            <v>9641089804.8698196</v>
          </cell>
          <cell r="L129">
            <v>8834661042.9351864</v>
          </cell>
          <cell r="M129">
            <v>9718233910.6820335</v>
          </cell>
          <cell r="N129">
            <v>11252386260.712046</v>
          </cell>
          <cell r="O129">
            <v>11445657237.936773</v>
          </cell>
          <cell r="P129">
            <v>11931866299.256712</v>
          </cell>
          <cell r="Q129">
            <v>12630332836.951694</v>
          </cell>
          <cell r="R129">
            <v>12630332836.951694</v>
          </cell>
          <cell r="S129">
            <v>12630.332836951695</v>
          </cell>
        </row>
        <row r="130">
          <cell r="B130" t="str">
            <v>MYT</v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</row>
        <row r="131">
          <cell r="B131" t="str">
            <v>MEX</v>
          </cell>
          <cell r="C131">
            <v>683647980782.40735</v>
          </cell>
          <cell r="D131">
            <v>724703571306.82068</v>
          </cell>
          <cell r="E131">
            <v>741559499084.74536</v>
          </cell>
          <cell r="F131">
            <v>713284260879.76465</v>
          </cell>
          <cell r="G131">
            <v>770267585947.19128</v>
          </cell>
          <cell r="H131">
            <v>866346483685.29736</v>
          </cell>
          <cell r="I131">
            <v>965281191371.84375</v>
          </cell>
          <cell r="J131">
            <v>1043124412346.0405</v>
          </cell>
          <cell r="K131">
            <v>1101275294482.3311</v>
          </cell>
          <cell r="L131">
            <v>893368974136.97412</v>
          </cell>
          <cell r="M131">
            <v>1049925441358.0248</v>
          </cell>
          <cell r="N131">
            <v>1169362160456.5615</v>
          </cell>
          <cell r="O131">
            <v>1184499844413.2275</v>
          </cell>
          <cell r="P131">
            <v>1258773797056.0603</v>
          </cell>
          <cell r="Q131">
            <v>1294689733233.0259</v>
          </cell>
          <cell r="R131">
            <v>1294689733233.0259</v>
          </cell>
          <cell r="S131">
            <v>1294689.7332330258</v>
          </cell>
        </row>
        <row r="132">
          <cell r="B132" t="str">
            <v>FSM</v>
          </cell>
          <cell r="C132">
            <v>233226300</v>
          </cell>
          <cell r="D132">
            <v>240051900</v>
          </cell>
          <cell r="E132">
            <v>241543400</v>
          </cell>
          <cell r="F132">
            <v>244991000</v>
          </cell>
          <cell r="G132">
            <v>239563300</v>
          </cell>
          <cell r="H132">
            <v>249845600</v>
          </cell>
          <cell r="I132">
            <v>252991199.99999997</v>
          </cell>
          <cell r="J132">
            <v>255890800</v>
          </cell>
          <cell r="K132">
            <v>261339600.00000003</v>
          </cell>
          <cell r="L132">
            <v>277510900</v>
          </cell>
          <cell r="M132">
            <v>294117200.00000006</v>
          </cell>
          <cell r="N132">
            <v>310287500.00000006</v>
          </cell>
          <cell r="O132">
            <v>325835160.290555</v>
          </cell>
          <cell r="P132">
            <v>315725616.95894897</v>
          </cell>
          <cell r="Q132">
            <v>318071978.57574701</v>
          </cell>
          <cell r="R132">
            <v>318071978.57574701</v>
          </cell>
          <cell r="S132">
            <v>318.07197857574704</v>
          </cell>
        </row>
        <row r="133">
          <cell r="B133" t="str">
            <v>MCO</v>
          </cell>
          <cell r="C133">
            <v>2647883820.1862526</v>
          </cell>
          <cell r="D133">
            <v>2671401082.76436</v>
          </cell>
          <cell r="E133">
            <v>2905973022.1745992</v>
          </cell>
          <cell r="F133">
            <v>3588988600.7029438</v>
          </cell>
          <cell r="G133">
            <v>4110348444.4941115</v>
          </cell>
          <cell r="H133">
            <v>4280072625.9762225</v>
          </cell>
          <cell r="I133">
            <v>4663488363.0976982</v>
          </cell>
          <cell r="J133">
            <v>5974371695.9504538</v>
          </cell>
          <cell r="K133">
            <v>6919241412.0936451</v>
          </cell>
          <cell r="L133">
            <v>5557245122.3157635</v>
          </cell>
          <cell r="M133">
            <v>5350674803.338583</v>
          </cell>
          <cell r="N133">
            <v>6074884388.5893745</v>
          </cell>
          <cell r="R133">
            <v>6074884388.5893745</v>
          </cell>
          <cell r="S133">
            <v>6074.8843885893748</v>
          </cell>
        </row>
        <row r="134">
          <cell r="B134" t="str">
            <v>MNG</v>
          </cell>
          <cell r="C134">
            <v>1136896162.1758122</v>
          </cell>
          <cell r="D134">
            <v>1267997923.0267541</v>
          </cell>
          <cell r="E134">
            <v>1396555772.0598729</v>
          </cell>
          <cell r="F134">
            <v>1595297301.4353511</v>
          </cell>
          <cell r="G134">
            <v>1992066758.8522913</v>
          </cell>
          <cell r="H134">
            <v>2523471601.7951417</v>
          </cell>
          <cell r="I134">
            <v>3414055662.5709968</v>
          </cell>
          <cell r="J134">
            <v>4234999702.7065086</v>
          </cell>
          <cell r="K134">
            <v>5623216609.6346273</v>
          </cell>
          <cell r="L134">
            <v>4583850367.88972</v>
          </cell>
          <cell r="M134">
            <v>7189482029.7087536</v>
          </cell>
          <cell r="N134">
            <v>10409797336.16724</v>
          </cell>
          <cell r="O134">
            <v>12292770631.229982</v>
          </cell>
          <cell r="P134">
            <v>12545217934.421421</v>
          </cell>
          <cell r="Q134">
            <v>12015944336.546377</v>
          </cell>
          <cell r="R134">
            <v>12015944336.546377</v>
          </cell>
          <cell r="S134">
            <v>12015.944336546378</v>
          </cell>
        </row>
        <row r="135">
          <cell r="B135" t="str">
            <v>MNE</v>
          </cell>
          <cell r="C135">
            <v>984279598.32525086</v>
          </cell>
          <cell r="D135">
            <v>1159891557.1698647</v>
          </cell>
          <cell r="E135">
            <v>1284504507.698513</v>
          </cell>
          <cell r="F135">
            <v>1707662612.6839924</v>
          </cell>
          <cell r="G135">
            <v>2073255525.2048671</v>
          </cell>
          <cell r="H135">
            <v>2257118340.5461874</v>
          </cell>
          <cell r="I135">
            <v>2696020574.5828629</v>
          </cell>
          <cell r="J135">
            <v>3668857103.7503419</v>
          </cell>
          <cell r="K135">
            <v>4519731946.682291</v>
          </cell>
          <cell r="L135">
            <v>4141382328.4245625</v>
          </cell>
          <cell r="M135">
            <v>4139192052.9801326</v>
          </cell>
          <cell r="N135">
            <v>4538199888.7962189</v>
          </cell>
          <cell r="O135">
            <v>4087725812.6686368</v>
          </cell>
          <cell r="P135">
            <v>4464260488.5820503</v>
          </cell>
          <cell r="Q135">
            <v>4587928884.1714211</v>
          </cell>
          <cell r="R135">
            <v>4587928884.1714211</v>
          </cell>
          <cell r="S135">
            <v>4587.9288841714215</v>
          </cell>
        </row>
        <row r="136">
          <cell r="B136" t="str">
            <v>MSR</v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</row>
        <row r="137">
          <cell r="B137" t="str">
            <v>MAR</v>
          </cell>
          <cell r="C137">
            <v>37020609824.957649</v>
          </cell>
          <cell r="D137">
            <v>37724674865.080063</v>
          </cell>
          <cell r="E137">
            <v>40416114690.137009</v>
          </cell>
          <cell r="F137">
            <v>49822547627.005341</v>
          </cell>
          <cell r="G137">
            <v>56948015336.039688</v>
          </cell>
          <cell r="H137">
            <v>59523857868.020302</v>
          </cell>
          <cell r="I137">
            <v>65640092773.659554</v>
          </cell>
          <cell r="J137">
            <v>79041294874.455292</v>
          </cell>
          <cell r="K137">
            <v>92507257783.569672</v>
          </cell>
          <cell r="L137">
            <v>92897320375.817596</v>
          </cell>
          <cell r="M137">
            <v>93216746661.597672</v>
          </cell>
          <cell r="N137">
            <v>101370474295.10872</v>
          </cell>
          <cell r="O137">
            <v>98266306615.363235</v>
          </cell>
          <cell r="P137">
            <v>107316974437.73737</v>
          </cell>
          <cell r="Q137">
            <v>110009040838.41881</v>
          </cell>
          <cell r="R137">
            <v>110009040838.41881</v>
          </cell>
          <cell r="S137">
            <v>110009.0408384188</v>
          </cell>
        </row>
        <row r="138">
          <cell r="B138" t="str">
            <v>MOZ</v>
          </cell>
          <cell r="C138">
            <v>5016469068.5089827</v>
          </cell>
          <cell r="D138">
            <v>4766928746.6913967</v>
          </cell>
          <cell r="E138">
            <v>5031510908.8605452</v>
          </cell>
          <cell r="F138">
            <v>5597367853.4035816</v>
          </cell>
          <cell r="G138">
            <v>6831808930.3981619</v>
          </cell>
          <cell r="H138">
            <v>7723846194.8744631</v>
          </cell>
          <cell r="I138">
            <v>8312078525.085824</v>
          </cell>
          <cell r="J138">
            <v>9366742309.4933109</v>
          </cell>
          <cell r="K138">
            <v>11494837053.40609</v>
          </cell>
          <cell r="L138">
            <v>10911698208.101519</v>
          </cell>
          <cell r="M138">
            <v>10154238250.181831</v>
          </cell>
          <cell r="N138">
            <v>13131168011.806961</v>
          </cell>
          <cell r="O138">
            <v>14534278446.308725</v>
          </cell>
          <cell r="P138">
            <v>16018848990.669046</v>
          </cell>
          <cell r="Q138">
            <v>15938468562.500002</v>
          </cell>
          <cell r="R138">
            <v>15938468562.500002</v>
          </cell>
          <cell r="S138">
            <v>15938.468562500002</v>
          </cell>
        </row>
        <row r="139">
          <cell r="B139" t="str">
            <v>MMR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74690930782.389023</v>
          </cell>
          <cell r="P139">
            <v>58652241646.007263</v>
          </cell>
          <cell r="Q139">
            <v>64330038664.732689</v>
          </cell>
          <cell r="R139">
            <v>64330038664.732689</v>
          </cell>
          <cell r="S139">
            <v>64330.038664732689</v>
          </cell>
        </row>
        <row r="140">
          <cell r="B140" t="str">
            <v>NAM</v>
          </cell>
          <cell r="C140">
            <v>3908661517.6229868</v>
          </cell>
          <cell r="D140">
            <v>3546783708.1261907</v>
          </cell>
          <cell r="E140">
            <v>3361251197.7382903</v>
          </cell>
          <cell r="F140">
            <v>4931312147.2100668</v>
          </cell>
          <cell r="G140">
            <v>6606858786.011735</v>
          </cell>
          <cell r="H140">
            <v>7261333794.6000347</v>
          </cell>
          <cell r="I140">
            <v>7978734401.5358496</v>
          </cell>
          <cell r="J140">
            <v>8740865600.2498093</v>
          </cell>
          <cell r="K140">
            <v>8486721916.912797</v>
          </cell>
          <cell r="L140">
            <v>8876191120.7618885</v>
          </cell>
          <cell r="M140">
            <v>11282192605.037428</v>
          </cell>
          <cell r="N140">
            <v>12409629835.699825</v>
          </cell>
          <cell r="O140">
            <v>13016447844.092569</v>
          </cell>
          <cell r="P140">
            <v>12754875754.782448</v>
          </cell>
          <cell r="Q140">
            <v>12995241138.149954</v>
          </cell>
          <cell r="R140">
            <v>12995241138.149954</v>
          </cell>
          <cell r="S140">
            <v>12995.241138149953</v>
          </cell>
        </row>
        <row r="141">
          <cell r="B141" t="str">
            <v>NPL</v>
          </cell>
          <cell r="C141">
            <v>5494252207.9050245</v>
          </cell>
          <cell r="D141">
            <v>6007061224.4897957</v>
          </cell>
          <cell r="E141">
            <v>6050875806.664032</v>
          </cell>
          <cell r="F141">
            <v>6330476434.5493689</v>
          </cell>
          <cell r="G141">
            <v>7273933992.7454424</v>
          </cell>
          <cell r="H141">
            <v>8130258976.0298204</v>
          </cell>
          <cell r="I141">
            <v>9043715355.8880978</v>
          </cell>
          <cell r="J141">
            <v>10325618017.378969</v>
          </cell>
          <cell r="K141">
            <v>12545438605.395878</v>
          </cell>
          <cell r="L141">
            <v>12854985464.076431</v>
          </cell>
          <cell r="M141">
            <v>16002656434.474615</v>
          </cell>
          <cell r="N141">
            <v>18913574370.76004</v>
          </cell>
          <cell r="O141">
            <v>18851513891.065998</v>
          </cell>
          <cell r="P141">
            <v>19271168018.48201</v>
          </cell>
          <cell r="Q141">
            <v>19769642122.583298</v>
          </cell>
          <cell r="R141">
            <v>19769642122.583298</v>
          </cell>
          <cell r="S141">
            <v>19769.642122583296</v>
          </cell>
        </row>
        <row r="142">
          <cell r="B142" t="str">
            <v>NLD</v>
          </cell>
          <cell r="C142">
            <v>412807259996.31476</v>
          </cell>
          <cell r="D142">
            <v>426573601789.70917</v>
          </cell>
          <cell r="E142">
            <v>465368906455.86298</v>
          </cell>
          <cell r="F142">
            <v>571863431151.24158</v>
          </cell>
          <cell r="G142">
            <v>650532654581.57434</v>
          </cell>
          <cell r="H142">
            <v>678533764457.15698</v>
          </cell>
          <cell r="I142">
            <v>726649102998.36902</v>
          </cell>
          <cell r="J142">
            <v>839419655078.01807</v>
          </cell>
          <cell r="K142">
            <v>936228211513.10974</v>
          </cell>
          <cell r="L142">
            <v>857932759099.74988</v>
          </cell>
          <cell r="M142">
            <v>836439735099.33777</v>
          </cell>
          <cell r="N142">
            <v>893701695857.65906</v>
          </cell>
          <cell r="O142">
            <v>828946812396.78809</v>
          </cell>
          <cell r="P142">
            <v>864169242952.92542</v>
          </cell>
          <cell r="Q142">
            <v>879319321494.63855</v>
          </cell>
          <cell r="R142">
            <v>879319321494.63855</v>
          </cell>
          <cell r="S142">
            <v>879319.32149463857</v>
          </cell>
        </row>
        <row r="143">
          <cell r="B143" t="str">
            <v>NCL</v>
          </cell>
          <cell r="C143">
            <v>2682347064.3641982</v>
          </cell>
          <cell r="R143">
            <v>2682347064.3641982</v>
          </cell>
          <cell r="S143">
            <v>2682.3470643641981</v>
          </cell>
        </row>
        <row r="144">
          <cell r="B144" t="str">
            <v>NZL</v>
          </cell>
          <cell r="C144">
            <v>52623101831.115799</v>
          </cell>
          <cell r="D144">
            <v>53872573915.955124</v>
          </cell>
          <cell r="E144">
            <v>66711700379.515991</v>
          </cell>
          <cell r="F144">
            <v>88361029620.129471</v>
          </cell>
          <cell r="G144">
            <v>104072385478.99159</v>
          </cell>
          <cell r="H144">
            <v>115061331901.71091</v>
          </cell>
          <cell r="I144">
            <v>111437421827.37825</v>
          </cell>
          <cell r="J144">
            <v>136776228264.86368</v>
          </cell>
          <cell r="K144">
            <v>131935035003.86588</v>
          </cell>
          <cell r="L144">
            <v>120466631957.02417</v>
          </cell>
          <cell r="M144">
            <v>145287593385.21402</v>
          </cell>
          <cell r="N144">
            <v>166139807789.54022</v>
          </cell>
          <cell r="R144">
            <v>166139807789.54022</v>
          </cell>
          <cell r="S144">
            <v>166139.80778954021</v>
          </cell>
        </row>
        <row r="145">
          <cell r="B145" t="str">
            <v>NIC</v>
          </cell>
          <cell r="C145">
            <v>5107329007.0921993</v>
          </cell>
          <cell r="D145">
            <v>5323146565.7031498</v>
          </cell>
          <cell r="E145">
            <v>5224213017.5438595</v>
          </cell>
          <cell r="F145">
            <v>5322454925.8474579</v>
          </cell>
          <cell r="G145">
            <v>5795568204.6453238</v>
          </cell>
          <cell r="H145">
            <v>6321335612.2223349</v>
          </cell>
          <cell r="I145">
            <v>6786294615.8224249</v>
          </cell>
          <cell r="J145">
            <v>7458103363.4170799</v>
          </cell>
          <cell r="K145">
            <v>8491388728.0029316</v>
          </cell>
          <cell r="L145">
            <v>8380731876.3981428</v>
          </cell>
          <cell r="M145">
            <v>8741313142.6644936</v>
          </cell>
          <cell r="N145">
            <v>9755619760.7060204</v>
          </cell>
          <cell r="O145">
            <v>10460339389.383648</v>
          </cell>
          <cell r="P145">
            <v>10850733052.081478</v>
          </cell>
          <cell r="Q145">
            <v>11805641286.80337</v>
          </cell>
          <cell r="R145">
            <v>11805641286.80337</v>
          </cell>
          <cell r="S145">
            <v>11805.641286803369</v>
          </cell>
        </row>
        <row r="146">
          <cell r="B146" t="str">
            <v>NER</v>
          </cell>
          <cell r="C146">
            <v>1798374468.3636239</v>
          </cell>
          <cell r="D146">
            <v>1945327564.6504242</v>
          </cell>
          <cell r="E146">
            <v>2170481508.8691602</v>
          </cell>
          <cell r="F146">
            <v>2731416346.4815831</v>
          </cell>
          <cell r="G146">
            <v>3052898739.467802</v>
          </cell>
          <cell r="H146">
            <v>3405134831.8504944</v>
          </cell>
          <cell r="I146">
            <v>3646728060.0646296</v>
          </cell>
          <cell r="J146">
            <v>4291363390.9129529</v>
          </cell>
          <cell r="K146">
            <v>5403363917.3095989</v>
          </cell>
          <cell r="L146">
            <v>5397121856.3520374</v>
          </cell>
          <cell r="M146">
            <v>5718589799.2436562</v>
          </cell>
          <cell r="N146">
            <v>6409169889.5089073</v>
          </cell>
          <cell r="O146">
            <v>6942209594.5543337</v>
          </cell>
          <cell r="P146">
            <v>7683045042.9115047</v>
          </cell>
          <cell r="Q146">
            <v>8168695869.8664064</v>
          </cell>
          <cell r="R146">
            <v>8168695869.8664064</v>
          </cell>
          <cell r="S146">
            <v>8168.6958698664066</v>
          </cell>
        </row>
        <row r="147">
          <cell r="B147" t="str">
            <v>NGA</v>
          </cell>
          <cell r="C147">
            <v>46385996028.948181</v>
          </cell>
          <cell r="D147">
            <v>44138014092.262741</v>
          </cell>
          <cell r="E147">
            <v>59116868251.474152</v>
          </cell>
          <cell r="F147">
            <v>67655840108.154663</v>
          </cell>
          <cell r="G147">
            <v>87845403978.274185</v>
          </cell>
          <cell r="H147">
            <v>112248324605.52707</v>
          </cell>
          <cell r="I147">
            <v>145429764861.24939</v>
          </cell>
          <cell r="J147">
            <v>166451213395.63986</v>
          </cell>
          <cell r="K147">
            <v>208064753766.4704</v>
          </cell>
          <cell r="L147">
            <v>169481317540.36389</v>
          </cell>
          <cell r="M147">
            <v>369062464570.38684</v>
          </cell>
          <cell r="N147">
            <v>411743801711.64203</v>
          </cell>
          <cell r="O147">
            <v>460953836444.36426</v>
          </cell>
          <cell r="P147">
            <v>514964650436.0451</v>
          </cell>
          <cell r="Q147">
            <v>568508262377.79871</v>
          </cell>
          <cell r="R147">
            <v>568508262377.79871</v>
          </cell>
          <cell r="S147">
            <v>568508.26237779867</v>
          </cell>
        </row>
        <row r="148">
          <cell r="B148" t="str">
            <v>NOR</v>
          </cell>
          <cell r="C148">
            <v>171315639982.7308</v>
          </cell>
          <cell r="D148">
            <v>174003247439.30515</v>
          </cell>
          <cell r="E148">
            <v>195418347152.9848</v>
          </cell>
          <cell r="F148">
            <v>228752436371.85391</v>
          </cell>
          <cell r="G148">
            <v>264357494659.3876</v>
          </cell>
          <cell r="H148">
            <v>308722079937.91229</v>
          </cell>
          <cell r="I148">
            <v>345424664369.35748</v>
          </cell>
          <cell r="J148">
            <v>400883873279.08289</v>
          </cell>
          <cell r="K148">
            <v>461946808510.63831</v>
          </cell>
          <cell r="L148">
            <v>386383919342.27057</v>
          </cell>
          <cell r="M148">
            <v>428524701366.59937</v>
          </cell>
          <cell r="N148">
            <v>498157406416.1582</v>
          </cell>
          <cell r="O148">
            <v>509704856037.81696</v>
          </cell>
          <cell r="P148">
            <v>522349106382.9787</v>
          </cell>
          <cell r="Q148">
            <v>499817138323.19464</v>
          </cell>
          <cell r="R148">
            <v>499817138323.19464</v>
          </cell>
          <cell r="S148">
            <v>499817.13832319464</v>
          </cell>
        </row>
        <row r="149">
          <cell r="B149" t="str">
            <v>OMN</v>
          </cell>
          <cell r="C149">
            <v>19507412223.667103</v>
          </cell>
          <cell r="D149">
            <v>19452015604.681404</v>
          </cell>
          <cell r="E149">
            <v>20142782834.850456</v>
          </cell>
          <cell r="F149">
            <v>21633810143.042912</v>
          </cell>
          <cell r="G149">
            <v>24763589076.723015</v>
          </cell>
          <cell r="H149">
            <v>31081924577.373211</v>
          </cell>
          <cell r="I149">
            <v>37215864759.427826</v>
          </cell>
          <cell r="J149">
            <v>42085305591.677505</v>
          </cell>
          <cell r="K149">
            <v>60905331599.479836</v>
          </cell>
          <cell r="L149">
            <v>48388296488.946671</v>
          </cell>
          <cell r="M149">
            <v>58641352405.721718</v>
          </cell>
          <cell r="N149">
            <v>67937581274.382317</v>
          </cell>
          <cell r="O149">
            <v>76341482444.733414</v>
          </cell>
          <cell r="P149">
            <v>78182574772.431732</v>
          </cell>
          <cell r="Q149">
            <v>81796618985.695709</v>
          </cell>
          <cell r="R149">
            <v>81796618985.695709</v>
          </cell>
          <cell r="S149">
            <v>81796.618985695706</v>
          </cell>
        </row>
        <row r="150">
          <cell r="B150" t="str">
            <v>PAK</v>
          </cell>
          <cell r="C150">
            <v>73952374969.799469</v>
          </cell>
          <cell r="D150">
            <v>72309738921.33287</v>
          </cell>
          <cell r="E150">
            <v>72306820396.232544</v>
          </cell>
          <cell r="F150">
            <v>83244801092.709579</v>
          </cell>
          <cell r="G150">
            <v>97977766197.672394</v>
          </cell>
          <cell r="H150">
            <v>109502102510.88319</v>
          </cell>
          <cell r="I150">
            <v>137264061106.04344</v>
          </cell>
          <cell r="J150">
            <v>152385716311.91638</v>
          </cell>
          <cell r="K150">
            <v>170077814106.3049</v>
          </cell>
          <cell r="L150">
            <v>168152775283.03159</v>
          </cell>
          <cell r="M150">
            <v>177406854514.88458</v>
          </cell>
          <cell r="N150">
            <v>213755282058.7193</v>
          </cell>
          <cell r="O150">
            <v>224646134571.40009</v>
          </cell>
          <cell r="P150">
            <v>231086513914.87189</v>
          </cell>
          <cell r="Q150">
            <v>243631917866.47809</v>
          </cell>
          <cell r="R150">
            <v>243631917866.47809</v>
          </cell>
          <cell r="S150">
            <v>243631.91786647809</v>
          </cell>
        </row>
        <row r="151">
          <cell r="B151" t="str">
            <v>PLW</v>
          </cell>
          <cell r="C151">
            <v>150074726.21866199</v>
          </cell>
          <cell r="D151">
            <v>160739441.89395699</v>
          </cell>
          <cell r="E151">
            <v>164169207.77970299</v>
          </cell>
          <cell r="F151">
            <v>160537683.46333101</v>
          </cell>
          <cell r="G151">
            <v>175741581.217033</v>
          </cell>
          <cell r="H151">
            <v>193525912.19990501</v>
          </cell>
          <cell r="I151">
            <v>194499458.8558</v>
          </cell>
          <cell r="J151">
            <v>195669929.0641</v>
          </cell>
          <cell r="K151">
            <v>198980088.704</v>
          </cell>
          <cell r="L151">
            <v>186821705.97420001</v>
          </cell>
          <cell r="M151">
            <v>184324923.82030001</v>
          </cell>
          <cell r="N151">
            <v>201223885.1981</v>
          </cell>
          <cell r="O151">
            <v>215815865.59169999</v>
          </cell>
          <cell r="P151">
            <v>228567644.0783</v>
          </cell>
          <cell r="Q151">
            <v>250625562.79409999</v>
          </cell>
          <cell r="R151">
            <v>250625562.79409999</v>
          </cell>
          <cell r="S151">
            <v>250.62556279409998</v>
          </cell>
        </row>
        <row r="152">
          <cell r="B152" t="str">
            <v>PAN</v>
          </cell>
          <cell r="C152">
            <v>11620500000</v>
          </cell>
          <cell r="D152">
            <v>11807500000</v>
          </cell>
          <cell r="E152">
            <v>12272400000</v>
          </cell>
          <cell r="F152">
            <v>12933200000</v>
          </cell>
          <cell r="G152">
            <v>14179300000</v>
          </cell>
          <cell r="H152">
            <v>15464700000</v>
          </cell>
          <cell r="I152">
            <v>17137000000</v>
          </cell>
          <cell r="J152">
            <v>21121900000</v>
          </cell>
          <cell r="K152">
            <v>24884000000</v>
          </cell>
          <cell r="L152">
            <v>25925099999.999996</v>
          </cell>
          <cell r="M152">
            <v>28814100000</v>
          </cell>
          <cell r="N152">
            <v>33270500000</v>
          </cell>
          <cell r="O152">
            <v>37956200000</v>
          </cell>
          <cell r="P152">
            <v>42648099999.999992</v>
          </cell>
          <cell r="Q152">
            <v>46212600000</v>
          </cell>
          <cell r="R152">
            <v>46212600000</v>
          </cell>
          <cell r="S152">
            <v>46212.6</v>
          </cell>
        </row>
        <row r="153">
          <cell r="B153" t="str">
            <v>PNG</v>
          </cell>
          <cell r="C153">
            <v>3521348154.7966647</v>
          </cell>
          <cell r="D153">
            <v>3081029665.9823341</v>
          </cell>
          <cell r="E153">
            <v>2999542369.4211683</v>
          </cell>
          <cell r="F153">
            <v>3536459111.243804</v>
          </cell>
          <cell r="G153">
            <v>3927114465.9056463</v>
          </cell>
          <cell r="H153">
            <v>4865971718.2973194</v>
          </cell>
          <cell r="I153">
            <v>5527856839.0748186</v>
          </cell>
          <cell r="J153">
            <v>6340673793.5453405</v>
          </cell>
          <cell r="K153">
            <v>8000074071.3306932</v>
          </cell>
          <cell r="L153">
            <v>8105331929.8755035</v>
          </cell>
          <cell r="M153">
            <v>9716103408.9655418</v>
          </cell>
          <cell r="N153">
            <v>12873049346.267397</v>
          </cell>
          <cell r="O153">
            <v>15391629871.376463</v>
          </cell>
          <cell r="P153">
            <v>15413232345.734016</v>
          </cell>
          <cell r="Q153">
            <v>16928577232.469328</v>
          </cell>
          <cell r="R153">
            <v>16928577232.469328</v>
          </cell>
          <cell r="S153">
            <v>16928.577232469328</v>
          </cell>
        </row>
        <row r="154">
          <cell r="B154" t="str">
            <v>PRY</v>
          </cell>
          <cell r="C154">
            <v>8195993230.742754</v>
          </cell>
          <cell r="D154">
            <v>7662595075.9024134</v>
          </cell>
          <cell r="E154">
            <v>6325151760.0668964</v>
          </cell>
          <cell r="F154">
            <v>6588103836.3473911</v>
          </cell>
          <cell r="G154">
            <v>8033877360.4169664</v>
          </cell>
          <cell r="H154">
            <v>8734653809.4956055</v>
          </cell>
          <cell r="I154">
            <v>10646157920.320862</v>
          </cell>
          <cell r="J154">
            <v>13794910633.851755</v>
          </cell>
          <cell r="K154">
            <v>18504130752.992191</v>
          </cell>
          <cell r="L154">
            <v>15929902138.13632</v>
          </cell>
          <cell r="M154">
            <v>20030528042.917126</v>
          </cell>
          <cell r="N154">
            <v>25071195492.012661</v>
          </cell>
          <cell r="O154">
            <v>24611039786.13195</v>
          </cell>
          <cell r="P154">
            <v>29078927134.813274</v>
          </cell>
          <cell r="Q154">
            <v>30880859579.50544</v>
          </cell>
          <cell r="R154">
            <v>30880859579.50544</v>
          </cell>
          <cell r="S154">
            <v>30880.859579505439</v>
          </cell>
        </row>
        <row r="155">
          <cell r="B155" t="str">
            <v>PER</v>
          </cell>
          <cell r="C155">
            <v>50980861887.160088</v>
          </cell>
          <cell r="D155">
            <v>51592365725.036339</v>
          </cell>
          <cell r="E155">
            <v>54436633339.966454</v>
          </cell>
          <cell r="F155">
            <v>59030590739.250404</v>
          </cell>
          <cell r="G155">
            <v>66695121799.753937</v>
          </cell>
          <cell r="H155">
            <v>74947898079.898087</v>
          </cell>
          <cell r="I155">
            <v>87862091339.400238</v>
          </cell>
          <cell r="J155">
            <v>102170980824.5446</v>
          </cell>
          <cell r="K155">
            <v>121572308725.52036</v>
          </cell>
          <cell r="L155">
            <v>121192333742.77936</v>
          </cell>
          <cell r="M155">
            <v>148522048127.96375</v>
          </cell>
          <cell r="N155">
            <v>170564249004.95395</v>
          </cell>
          <cell r="O155">
            <v>192679697094.16599</v>
          </cell>
          <cell r="P155">
            <v>201848484663.50769</v>
          </cell>
          <cell r="Q155">
            <v>202596307719.116</v>
          </cell>
          <cell r="R155">
            <v>202596307719.116</v>
          </cell>
          <cell r="S155">
            <v>202596.30771911598</v>
          </cell>
        </row>
        <row r="156">
          <cell r="B156" t="str">
            <v>PHL</v>
          </cell>
          <cell r="C156">
            <v>81026297144.27951</v>
          </cell>
          <cell r="D156">
            <v>76262072022.214996</v>
          </cell>
          <cell r="E156">
            <v>81357602950.181763</v>
          </cell>
          <cell r="F156">
            <v>83908206456.064484</v>
          </cell>
          <cell r="G156">
            <v>91371239764.881805</v>
          </cell>
          <cell r="H156">
            <v>103071585462.59904</v>
          </cell>
          <cell r="I156">
            <v>122210719245.90221</v>
          </cell>
          <cell r="J156">
            <v>149359920005.89401</v>
          </cell>
          <cell r="K156">
            <v>174195135053.12106</v>
          </cell>
          <cell r="L156">
            <v>168334599538.16824</v>
          </cell>
          <cell r="M156">
            <v>199590774784.58072</v>
          </cell>
          <cell r="N156">
            <v>224143083706.77698</v>
          </cell>
          <cell r="O156">
            <v>250092093547.53156</v>
          </cell>
          <cell r="P156">
            <v>271927428132.55371</v>
          </cell>
          <cell r="Q156">
            <v>284777093019.06512</v>
          </cell>
          <cell r="R156">
            <v>284777093019.06512</v>
          </cell>
          <cell r="S156">
            <v>284777.0930190651</v>
          </cell>
        </row>
        <row r="157">
          <cell r="B157" t="str">
            <v>POL</v>
          </cell>
          <cell r="C157">
            <v>171885598582.6373</v>
          </cell>
          <cell r="D157">
            <v>190521263343.02255</v>
          </cell>
          <cell r="E157">
            <v>198680637254.90195</v>
          </cell>
          <cell r="F157">
            <v>217513049291.60992</v>
          </cell>
          <cell r="G157">
            <v>253528543307.08661</v>
          </cell>
          <cell r="H157">
            <v>304410137536.70221</v>
          </cell>
          <cell r="I157">
            <v>343261472028.87341</v>
          </cell>
          <cell r="J157">
            <v>428762961089.63477</v>
          </cell>
          <cell r="K157">
            <v>530185123692.51196</v>
          </cell>
          <cell r="L157">
            <v>436476394987.34015</v>
          </cell>
          <cell r="M157">
            <v>479242529764.86584</v>
          </cell>
          <cell r="N157">
            <v>528742068313.75726</v>
          </cell>
          <cell r="O157">
            <v>500227851988.33105</v>
          </cell>
          <cell r="P157">
            <v>524059039422.89447</v>
          </cell>
          <cell r="Q157">
            <v>544966555714.05927</v>
          </cell>
          <cell r="R157">
            <v>544966555714.05927</v>
          </cell>
          <cell r="S157">
            <v>544966.55571405927</v>
          </cell>
        </row>
        <row r="158">
          <cell r="B158" t="str">
            <v>PRT</v>
          </cell>
          <cell r="C158">
            <v>118358489957.61932</v>
          </cell>
          <cell r="D158">
            <v>121545880984.34006</v>
          </cell>
          <cell r="E158">
            <v>134228697534.34972</v>
          </cell>
          <cell r="F158">
            <v>164964195259.59369</v>
          </cell>
          <cell r="G158">
            <v>189187437298.23691</v>
          </cell>
          <cell r="H158">
            <v>197304513120.25867</v>
          </cell>
          <cell r="I158">
            <v>208566948939.90717</v>
          </cell>
          <cell r="J158">
            <v>240169336162.05856</v>
          </cell>
          <cell r="K158">
            <v>262007590449.68509</v>
          </cell>
          <cell r="L158">
            <v>243745748819.11642</v>
          </cell>
          <cell r="M158">
            <v>238317631788.07947</v>
          </cell>
          <cell r="N158">
            <v>244879869335.5574</v>
          </cell>
          <cell r="O158">
            <v>216368178659.4465</v>
          </cell>
          <cell r="P158">
            <v>226073492966.49509</v>
          </cell>
          <cell r="Q158">
            <v>230116912513.58719</v>
          </cell>
          <cell r="R158">
            <v>230116912513.58719</v>
          </cell>
          <cell r="S158">
            <v>230116.91251358719</v>
          </cell>
        </row>
        <row r="159">
          <cell r="B159" t="str">
            <v>PRI</v>
          </cell>
          <cell r="C159">
            <v>61701810000</v>
          </cell>
          <cell r="D159">
            <v>69668635000</v>
          </cell>
          <cell r="E159">
            <v>72546194000</v>
          </cell>
          <cell r="F159">
            <v>75833996000</v>
          </cell>
          <cell r="G159">
            <v>80322313000</v>
          </cell>
          <cell r="H159">
            <v>83914521340.543106</v>
          </cell>
          <cell r="I159">
            <v>87276164364.638794</v>
          </cell>
          <cell r="J159">
            <v>89524131617.190903</v>
          </cell>
          <cell r="K159">
            <v>93639316000</v>
          </cell>
          <cell r="L159">
            <v>96385638000</v>
          </cell>
          <cell r="M159">
            <v>98381268000</v>
          </cell>
          <cell r="N159">
            <v>100351670000</v>
          </cell>
          <cell r="O159">
            <v>101080738000</v>
          </cell>
          <cell r="P159">
            <v>103134778000</v>
          </cell>
          <cell r="R159">
            <v>103134778000</v>
          </cell>
          <cell r="S159">
            <v>103134.77800000001</v>
          </cell>
        </row>
        <row r="160">
          <cell r="B160" t="str">
            <v>QAT</v>
          </cell>
          <cell r="C160">
            <v>17759890109.89011</v>
          </cell>
          <cell r="D160">
            <v>17538461538.461536</v>
          </cell>
          <cell r="E160">
            <v>19363736263.736263</v>
          </cell>
          <cell r="F160">
            <v>23533791208.791206</v>
          </cell>
          <cell r="G160">
            <v>31734065934.065933</v>
          </cell>
          <cell r="H160">
            <v>44530494505.494507</v>
          </cell>
          <cell r="I160">
            <v>60882142857.142845</v>
          </cell>
          <cell r="J160">
            <v>79712087912.087906</v>
          </cell>
          <cell r="K160">
            <v>115270054945.05495</v>
          </cell>
          <cell r="L160">
            <v>97798351648.351624</v>
          </cell>
          <cell r="M160">
            <v>125122306346.15385</v>
          </cell>
          <cell r="N160">
            <v>169804735989.01096</v>
          </cell>
          <cell r="O160">
            <v>190289835164.83514</v>
          </cell>
          <cell r="P160">
            <v>201885439560.43954</v>
          </cell>
          <cell r="Q160">
            <v>210109065934.06592</v>
          </cell>
          <cell r="R160">
            <v>210109065934.06592</v>
          </cell>
          <cell r="S160">
            <v>210109.0659340659</v>
          </cell>
        </row>
        <row r="161">
          <cell r="B161" t="str">
            <v>PRK</v>
          </cell>
          <cell r="R161" t="str">
            <v/>
          </cell>
          <cell r="S161" t="str">
            <v/>
          </cell>
        </row>
        <row r="162">
          <cell r="B162" t="str">
            <v>MDA</v>
          </cell>
          <cell r="C162">
            <v>1288420222.9478662</v>
          </cell>
          <cell r="D162">
            <v>1480656884.3846178</v>
          </cell>
          <cell r="E162">
            <v>1661818168.4226036</v>
          </cell>
          <cell r="F162">
            <v>1980901553.5122573</v>
          </cell>
          <cell r="G162">
            <v>2598231467.4367104</v>
          </cell>
          <cell r="H162">
            <v>2988338439.3155336</v>
          </cell>
          <cell r="I162">
            <v>3408272498.1151609</v>
          </cell>
          <cell r="J162">
            <v>4401154128.1229658</v>
          </cell>
          <cell r="K162">
            <v>6054806100.8468046</v>
          </cell>
          <cell r="L162">
            <v>5439422031.3962708</v>
          </cell>
          <cell r="M162">
            <v>5811604051.96737</v>
          </cell>
          <cell r="N162">
            <v>7015206498.2195482</v>
          </cell>
          <cell r="O162">
            <v>7284686576.2835016</v>
          </cell>
          <cell r="P162">
            <v>7985349731.4647093</v>
          </cell>
          <cell r="Q162">
            <v>7962423551.5403681</v>
          </cell>
          <cell r="R162">
            <v>7962423551.5403681</v>
          </cell>
          <cell r="S162">
            <v>7962.423551540368</v>
          </cell>
        </row>
        <row r="163">
          <cell r="B163" t="str">
            <v>REU</v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</row>
        <row r="164">
          <cell r="B164" t="str">
            <v>ROU</v>
          </cell>
          <cell r="C164">
            <v>37438527799.530151</v>
          </cell>
          <cell r="D164">
            <v>40716836998.038612</v>
          </cell>
          <cell r="E164">
            <v>46174557555.589172</v>
          </cell>
          <cell r="F164">
            <v>59867801204.819283</v>
          </cell>
          <cell r="G164">
            <v>76216441462.144196</v>
          </cell>
          <cell r="H164">
            <v>99697566667.810684</v>
          </cell>
          <cell r="I164">
            <v>123532929868.28052</v>
          </cell>
          <cell r="J164">
            <v>171536726407.7431</v>
          </cell>
          <cell r="K164">
            <v>208181587200.76221</v>
          </cell>
          <cell r="L164">
            <v>167422949529.40018</v>
          </cell>
          <cell r="M164">
            <v>167998080493.40756</v>
          </cell>
          <cell r="N164">
            <v>185362855081.02081</v>
          </cell>
          <cell r="O164">
            <v>172043567268.32364</v>
          </cell>
          <cell r="P164">
            <v>191587217163.97726</v>
          </cell>
          <cell r="Q164">
            <v>199043652215.45444</v>
          </cell>
          <cell r="R164">
            <v>199043652215.45444</v>
          </cell>
          <cell r="S164">
            <v>199043.65221545444</v>
          </cell>
        </row>
        <row r="165">
          <cell r="B165" t="str">
            <v>RUS</v>
          </cell>
          <cell r="C165">
            <v>259708496267.33026</v>
          </cell>
          <cell r="D165">
            <v>306602673980.11652</v>
          </cell>
          <cell r="E165">
            <v>345110438692.185</v>
          </cell>
          <cell r="F165">
            <v>430347770731.78687</v>
          </cell>
          <cell r="G165">
            <v>591016690742.79761</v>
          </cell>
          <cell r="H165">
            <v>764017107992.3916</v>
          </cell>
          <cell r="I165">
            <v>989930542278.69519</v>
          </cell>
          <cell r="J165">
            <v>1299705764823.6177</v>
          </cell>
          <cell r="K165">
            <v>1660846387624.7842</v>
          </cell>
          <cell r="L165">
            <v>1222644282201.8625</v>
          </cell>
          <cell r="M165">
            <v>1524917468442.0066</v>
          </cell>
          <cell r="N165">
            <v>1904793932483.1619</v>
          </cell>
          <cell r="O165">
            <v>2016112133645.4841</v>
          </cell>
          <cell r="P165">
            <v>2079024782973.3235</v>
          </cell>
          <cell r="Q165">
            <v>1860597922763.4438</v>
          </cell>
          <cell r="R165">
            <v>1860597922763.4438</v>
          </cell>
          <cell r="S165">
            <v>1860597.9227634438</v>
          </cell>
        </row>
        <row r="166">
          <cell r="B166" t="str">
            <v>RWA</v>
          </cell>
          <cell r="C166">
            <v>1734938190.2584124</v>
          </cell>
          <cell r="D166">
            <v>1674685125.5070965</v>
          </cell>
          <cell r="E166">
            <v>1677447003.0637147</v>
          </cell>
          <cell r="F166">
            <v>1845979351.3520474</v>
          </cell>
          <cell r="G166">
            <v>2089188920.7656128</v>
          </cell>
          <cell r="H166">
            <v>2581465675.2050643</v>
          </cell>
          <cell r="I166">
            <v>3110328010.9144239</v>
          </cell>
          <cell r="J166">
            <v>3775447705.9355884</v>
          </cell>
          <cell r="K166">
            <v>4796573531.2162209</v>
          </cell>
          <cell r="L166">
            <v>5308990459.4784307</v>
          </cell>
          <cell r="M166">
            <v>5698548987.88591</v>
          </cell>
          <cell r="N166">
            <v>6406727230.1732531</v>
          </cell>
          <cell r="O166">
            <v>7219657132.2154446</v>
          </cell>
          <cell r="P166">
            <v>7522006198.2320814</v>
          </cell>
          <cell r="Q166">
            <v>7890190336.7496338</v>
          </cell>
          <cell r="R166">
            <v>7890190336.7496338</v>
          </cell>
          <cell r="S166">
            <v>7890.1903367496334</v>
          </cell>
        </row>
        <row r="167">
          <cell r="B167" t="str">
            <v>KNA</v>
          </cell>
          <cell r="C167">
            <v>420086753.42008668</v>
          </cell>
          <cell r="D167">
            <v>460467975.0120492</v>
          </cell>
          <cell r="E167">
            <v>480825584.8441034</v>
          </cell>
          <cell r="F167">
            <v>463418878.13739675</v>
          </cell>
          <cell r="G167">
            <v>501150888.88888896</v>
          </cell>
          <cell r="H167">
            <v>543169966.66666663</v>
          </cell>
          <cell r="I167">
            <v>636070988.14814806</v>
          </cell>
          <cell r="J167">
            <v>684148690</v>
          </cell>
          <cell r="K167">
            <v>734660315.08148146</v>
          </cell>
          <cell r="L167">
            <v>708891299.22592592</v>
          </cell>
          <cell r="M167">
            <v>692457419.39259255</v>
          </cell>
          <cell r="N167">
            <v>728050618.18888879</v>
          </cell>
          <cell r="O167">
            <v>731919906.03703701</v>
          </cell>
          <cell r="P167">
            <v>787290366.87407398</v>
          </cell>
          <cell r="Q167">
            <v>852203083.88148141</v>
          </cell>
          <cell r="R167">
            <v>852203083.88148141</v>
          </cell>
          <cell r="S167">
            <v>852.20308388148146</v>
          </cell>
        </row>
        <row r="168">
          <cell r="B168" t="str">
            <v>LCA</v>
          </cell>
          <cell r="C168">
            <v>780895370.37037027</v>
          </cell>
          <cell r="D168">
            <v>742383570.81481481</v>
          </cell>
          <cell r="E168">
            <v>746048893.33333325</v>
          </cell>
          <cell r="F168">
            <v>810093360.74074066</v>
          </cell>
          <cell r="G168">
            <v>890757609.66666675</v>
          </cell>
          <cell r="H168">
            <v>946681289</v>
          </cell>
          <cell r="I168">
            <v>1074708501.4074073</v>
          </cell>
          <cell r="J168">
            <v>1173341551.8888888</v>
          </cell>
          <cell r="K168">
            <v>1194493390.7407405</v>
          </cell>
          <cell r="L168">
            <v>1186800341.1481481</v>
          </cell>
          <cell r="M168">
            <v>1249497009.8888888</v>
          </cell>
          <cell r="N168">
            <v>1290025295.7777777</v>
          </cell>
          <cell r="O168">
            <v>1311133139.5925925</v>
          </cell>
          <cell r="P168">
            <v>1334385778.1481481</v>
          </cell>
          <cell r="Q168">
            <v>1404430563.8148146</v>
          </cell>
          <cell r="R168">
            <v>1404430563.8148146</v>
          </cell>
          <cell r="S168">
            <v>1404.4305638148146</v>
          </cell>
        </row>
        <row r="169">
          <cell r="B169" t="str">
            <v>VCT</v>
          </cell>
          <cell r="C169">
            <v>396270000</v>
          </cell>
          <cell r="D169">
            <v>430040370.37037033</v>
          </cell>
          <cell r="E169">
            <v>461883439.99999994</v>
          </cell>
          <cell r="F169">
            <v>481806313.7037037</v>
          </cell>
          <cell r="G169">
            <v>521975121.11111099</v>
          </cell>
          <cell r="H169">
            <v>550728660.37037039</v>
          </cell>
          <cell r="I169">
            <v>610778281.48148155</v>
          </cell>
          <cell r="J169">
            <v>651436074.07407403</v>
          </cell>
          <cell r="K169">
            <v>695428835.92592585</v>
          </cell>
          <cell r="L169">
            <v>674922474.81481481</v>
          </cell>
          <cell r="M169">
            <v>681225963.70370352</v>
          </cell>
          <cell r="N169">
            <v>676129418.51851857</v>
          </cell>
          <cell r="O169">
            <v>692933757.4074074</v>
          </cell>
          <cell r="P169">
            <v>720636189.62962961</v>
          </cell>
          <cell r="Q169">
            <v>729309384.44444442</v>
          </cell>
          <cell r="R169">
            <v>729309384.44444442</v>
          </cell>
          <cell r="S169">
            <v>729.30938444444439</v>
          </cell>
        </row>
        <row r="170">
          <cell r="B170" t="str">
            <v>SMR</v>
          </cell>
          <cell r="C170">
            <v>773907642.41474771</v>
          </cell>
          <cell r="D170">
            <v>815205233.06279135</v>
          </cell>
          <cell r="E170">
            <v>879957209.92390692</v>
          </cell>
          <cell r="F170">
            <v>1122981525.3550227</v>
          </cell>
          <cell r="G170">
            <v>1317357834.6163397</v>
          </cell>
          <cell r="H170">
            <v>1375416604.4868927</v>
          </cell>
          <cell r="I170">
            <v>1469000145.3110027</v>
          </cell>
          <cell r="J170">
            <v>1687567364.1169527</v>
          </cell>
          <cell r="K170">
            <v>1899879955.4833226</v>
          </cell>
          <cell r="R170">
            <v>1899879955.4833226</v>
          </cell>
          <cell r="S170">
            <v>1899.8799554833226</v>
          </cell>
        </row>
        <row r="171">
          <cell r="B171" t="str">
            <v>STP</v>
          </cell>
          <cell r="C171">
            <v>0</v>
          </cell>
          <cell r="D171">
            <v>72230284.436697274</v>
          </cell>
          <cell r="E171">
            <v>80531992.119205236</v>
          </cell>
          <cell r="F171">
            <v>96343906.431537122</v>
          </cell>
          <cell r="G171">
            <v>105360801.94085346</v>
          </cell>
          <cell r="H171">
            <v>126194166.22926089</v>
          </cell>
          <cell r="I171">
            <v>134441116.92617166</v>
          </cell>
          <cell r="J171">
            <v>145827429.56924093</v>
          </cell>
          <cell r="K171">
            <v>189595284.42234924</v>
          </cell>
          <cell r="L171">
            <v>192558289.70497134</v>
          </cell>
          <cell r="M171">
            <v>195176113.35413885</v>
          </cell>
          <cell r="N171">
            <v>239986643.47300494</v>
          </cell>
          <cell r="O171">
            <v>265592759.78985998</v>
          </cell>
          <cell r="P171">
            <v>305632896.58521342</v>
          </cell>
          <cell r="Q171">
            <v>337413478.14668238</v>
          </cell>
          <cell r="R171">
            <v>337413478.14668238</v>
          </cell>
          <cell r="S171">
            <v>337.41347814668239</v>
          </cell>
        </row>
        <row r="172">
          <cell r="B172" t="str">
            <v>SAU</v>
          </cell>
          <cell r="C172">
            <v>188441866666.66666</v>
          </cell>
          <cell r="D172">
            <v>183012266666.66666</v>
          </cell>
          <cell r="E172">
            <v>188551200000</v>
          </cell>
          <cell r="F172">
            <v>214572800000</v>
          </cell>
          <cell r="G172">
            <v>258742133333.33334</v>
          </cell>
          <cell r="H172">
            <v>328459608764.1109</v>
          </cell>
          <cell r="I172">
            <v>376900133511.34845</v>
          </cell>
          <cell r="J172">
            <v>415964509673.11536</v>
          </cell>
          <cell r="K172">
            <v>519796800000</v>
          </cell>
          <cell r="L172">
            <v>429097866666.66669</v>
          </cell>
          <cell r="M172">
            <v>526811466666.66669</v>
          </cell>
          <cell r="N172">
            <v>669506666666.66663</v>
          </cell>
          <cell r="O172">
            <v>733955733333.33337</v>
          </cell>
          <cell r="P172">
            <v>744335733333.33337</v>
          </cell>
          <cell r="Q172">
            <v>746248533333.33337</v>
          </cell>
          <cell r="R172">
            <v>746248533333.33337</v>
          </cell>
          <cell r="S172">
            <v>746248.53333333333</v>
          </cell>
        </row>
        <row r="173">
          <cell r="B173" t="str">
            <v>SEN</v>
          </cell>
          <cell r="C173">
            <v>4679604753.5571051</v>
          </cell>
          <cell r="D173">
            <v>4877602059.5098343</v>
          </cell>
          <cell r="E173">
            <v>5333862371.2711344</v>
          </cell>
          <cell r="F173">
            <v>6858952880.100028</v>
          </cell>
          <cell r="G173">
            <v>8031344381.0989819</v>
          </cell>
          <cell r="H173">
            <v>8707015771.0011272</v>
          </cell>
          <cell r="I173">
            <v>9358710935.4336624</v>
          </cell>
          <cell r="J173">
            <v>11284603070.565289</v>
          </cell>
          <cell r="K173">
            <v>13386345214.538551</v>
          </cell>
          <cell r="L173">
            <v>12812994418.940149</v>
          </cell>
          <cell r="M173">
            <v>12932428287.604717</v>
          </cell>
          <cell r="N173">
            <v>14440676929.323803</v>
          </cell>
          <cell r="O173">
            <v>14045681414.365662</v>
          </cell>
          <cell r="P173">
            <v>14951667193.547081</v>
          </cell>
          <cell r="Q173">
            <v>15657551477.200325</v>
          </cell>
          <cell r="R173">
            <v>15657551477.200325</v>
          </cell>
          <cell r="S173">
            <v>15657.551477200324</v>
          </cell>
        </row>
        <row r="174">
          <cell r="B174" t="str">
            <v>SRB</v>
          </cell>
          <cell r="C174">
            <v>6540247190.3352919</v>
          </cell>
          <cell r="D174">
            <v>12267175481.254211</v>
          </cell>
          <cell r="E174">
            <v>16116843146.480574</v>
          </cell>
          <cell r="F174">
            <v>21188704081.242817</v>
          </cell>
          <cell r="G174">
            <v>24861483280.6339</v>
          </cell>
          <cell r="H174">
            <v>26252007830.46386</v>
          </cell>
          <cell r="I174">
            <v>30607991862.484329</v>
          </cell>
          <cell r="J174">
            <v>40289556656.145485</v>
          </cell>
          <cell r="K174">
            <v>49259526052.742561</v>
          </cell>
          <cell r="L174">
            <v>42616653299.911514</v>
          </cell>
          <cell r="M174">
            <v>39460357730.522369</v>
          </cell>
          <cell r="N174">
            <v>46466728666.610313</v>
          </cell>
          <cell r="O174">
            <v>40742313861.137413</v>
          </cell>
          <cell r="P174">
            <v>45519650911.413841</v>
          </cell>
          <cell r="Q174">
            <v>43866423166.936821</v>
          </cell>
          <cell r="R174">
            <v>43866423166.936821</v>
          </cell>
          <cell r="S174">
            <v>43866.423166936824</v>
          </cell>
        </row>
        <row r="175">
          <cell r="B175" t="str">
            <v>SYC</v>
          </cell>
          <cell r="C175">
            <v>614879764.78000629</v>
          </cell>
          <cell r="D175">
            <v>622262057.19163465</v>
          </cell>
          <cell r="E175">
            <v>697518248.17518246</v>
          </cell>
          <cell r="F175">
            <v>705704816.04236495</v>
          </cell>
          <cell r="G175">
            <v>839319927.27272725</v>
          </cell>
          <cell r="H175">
            <v>919103254.5454545</v>
          </cell>
          <cell r="I175">
            <v>1016418229.2515897</v>
          </cell>
          <cell r="J175">
            <v>1033629538.4339881</v>
          </cell>
          <cell r="K175">
            <v>967216406.54739249</v>
          </cell>
          <cell r="L175">
            <v>847427372.7213279</v>
          </cell>
          <cell r="M175">
            <v>969970292.84542322</v>
          </cell>
          <cell r="N175">
            <v>1065818956.4655522</v>
          </cell>
          <cell r="O175">
            <v>1134239543.1990662</v>
          </cell>
          <cell r="P175">
            <v>1411035753.697304</v>
          </cell>
          <cell r="Q175">
            <v>1422608276.1036119</v>
          </cell>
          <cell r="R175">
            <v>1422608276.1036119</v>
          </cell>
          <cell r="S175">
            <v>1422.6082761036118</v>
          </cell>
        </row>
        <row r="176">
          <cell r="B176" t="str">
            <v>SLE</v>
          </cell>
          <cell r="C176">
            <v>635874002.19874775</v>
          </cell>
          <cell r="D176">
            <v>1079478387.8357625</v>
          </cell>
          <cell r="E176">
            <v>1239004287.7560744</v>
          </cell>
          <cell r="F176">
            <v>1371442565.6970055</v>
          </cell>
          <cell r="G176">
            <v>1431208677.3035204</v>
          </cell>
          <cell r="H176">
            <v>1627854494.8024588</v>
          </cell>
          <cell r="I176">
            <v>1885112201.8527782</v>
          </cell>
          <cell r="J176">
            <v>2158496872.8579645</v>
          </cell>
          <cell r="K176">
            <v>2505458705.0333843</v>
          </cell>
          <cell r="L176">
            <v>2453899846.8831687</v>
          </cell>
          <cell r="M176">
            <v>2578026297.1591249</v>
          </cell>
          <cell r="N176">
            <v>2900558287.2453294</v>
          </cell>
          <cell r="O176">
            <v>3740395424.1749887</v>
          </cell>
          <cell r="P176">
            <v>4838115453.1186628</v>
          </cell>
          <cell r="Q176">
            <v>4837512587.3454599</v>
          </cell>
          <cell r="R176">
            <v>4837512587.3454599</v>
          </cell>
          <cell r="S176">
            <v>4837.5125873454599</v>
          </cell>
        </row>
        <row r="177">
          <cell r="B177" t="str">
            <v>SGP</v>
          </cell>
          <cell r="C177">
            <v>95833932714.617172</v>
          </cell>
          <cell r="D177">
            <v>89286208628.676666</v>
          </cell>
          <cell r="E177">
            <v>91941192896.235886</v>
          </cell>
          <cell r="F177">
            <v>97001377568.591415</v>
          </cell>
          <cell r="G177">
            <v>114188557567.15182</v>
          </cell>
          <cell r="H177">
            <v>127417688055.7558</v>
          </cell>
          <cell r="I177">
            <v>147797218201.27133</v>
          </cell>
          <cell r="J177">
            <v>179981288567.44739</v>
          </cell>
          <cell r="K177">
            <v>192225881687.7518</v>
          </cell>
          <cell r="L177">
            <v>192408387762.11758</v>
          </cell>
          <cell r="M177">
            <v>236421782178.21777</v>
          </cell>
          <cell r="N177">
            <v>275364525361.74274</v>
          </cell>
          <cell r="O177">
            <v>289935584540.28967</v>
          </cell>
          <cell r="P177">
            <v>302245904259.57001</v>
          </cell>
          <cell r="Q177">
            <v>307859758503.6698</v>
          </cell>
          <cell r="R177">
            <v>307859758503.6698</v>
          </cell>
          <cell r="S177">
            <v>307859.75850366981</v>
          </cell>
        </row>
        <row r="178">
          <cell r="B178" t="str">
            <v>SVK</v>
          </cell>
          <cell r="C178">
            <v>29114875621.890549</v>
          </cell>
          <cell r="D178">
            <v>30703017449.664436</v>
          </cell>
          <cell r="E178">
            <v>35083608130.999435</v>
          </cell>
          <cell r="F178">
            <v>46731767494.356659</v>
          </cell>
          <cell r="G178">
            <v>57240535137.819717</v>
          </cell>
          <cell r="H178">
            <v>62493023255.81395</v>
          </cell>
          <cell r="I178">
            <v>70388970016.309113</v>
          </cell>
          <cell r="J178">
            <v>86072414453.87352</v>
          </cell>
          <cell r="K178">
            <v>100076967921.4882</v>
          </cell>
          <cell r="L178">
            <v>88661440677.966095</v>
          </cell>
          <cell r="M178">
            <v>89254492715.231796</v>
          </cell>
          <cell r="N178">
            <v>97919816513.761459</v>
          </cell>
          <cell r="O178">
            <v>93049721684.123474</v>
          </cell>
          <cell r="P178">
            <v>98033841689.223022</v>
          </cell>
          <cell r="Q178">
            <v>100248607784.09526</v>
          </cell>
          <cell r="R178">
            <v>100248607784.09526</v>
          </cell>
          <cell r="S178">
            <v>100248.60778409526</v>
          </cell>
        </row>
        <row r="179">
          <cell r="B179" t="str">
            <v>SVN</v>
          </cell>
          <cell r="C179">
            <v>20342197589.32415</v>
          </cell>
          <cell r="D179">
            <v>20875389930.898323</v>
          </cell>
          <cell r="E179">
            <v>23563581047.381546</v>
          </cell>
          <cell r="F179">
            <v>29697443017.470787</v>
          </cell>
          <cell r="G179">
            <v>34470229197.807678</v>
          </cell>
          <cell r="H179">
            <v>36346971769.680389</v>
          </cell>
          <cell r="I179">
            <v>39587730523.1464</v>
          </cell>
          <cell r="J179">
            <v>48114686558.992607</v>
          </cell>
          <cell r="K179">
            <v>55589849128.460526</v>
          </cell>
          <cell r="L179">
            <v>50244790219.505417</v>
          </cell>
          <cell r="M179">
            <v>48016463576.158943</v>
          </cell>
          <cell r="N179">
            <v>51287600778.42646</v>
          </cell>
          <cell r="O179">
            <v>46239992124.655449</v>
          </cell>
          <cell r="P179">
            <v>47675804617.995781</v>
          </cell>
          <cell r="Q179">
            <v>49491440620.373932</v>
          </cell>
          <cell r="R179">
            <v>49491440620.373932</v>
          </cell>
          <cell r="S179">
            <v>49491.440620373935</v>
          </cell>
        </row>
        <row r="180">
          <cell r="B180" t="str">
            <v>SLB</v>
          </cell>
          <cell r="C180">
            <v>435101217.51841539</v>
          </cell>
          <cell r="D180">
            <v>400464593.97350121</v>
          </cell>
          <cell r="E180">
            <v>341663056.00984806</v>
          </cell>
          <cell r="F180">
            <v>332736306.47711688</v>
          </cell>
          <cell r="G180">
            <v>375109694.30081677</v>
          </cell>
          <cell r="H180">
            <v>413911362.34592175</v>
          </cell>
          <cell r="I180">
            <v>456707934.95231611</v>
          </cell>
          <cell r="J180">
            <v>516074228.9597491</v>
          </cell>
          <cell r="K180">
            <v>608292551.49952459</v>
          </cell>
          <cell r="L180">
            <v>597762270.79406285</v>
          </cell>
          <cell r="M180">
            <v>671585231.57986116</v>
          </cell>
          <cell r="N180">
            <v>886503123.81832719</v>
          </cell>
          <cell r="O180">
            <v>1025124684.3586373</v>
          </cell>
          <cell r="P180">
            <v>1059690062.4311922</v>
          </cell>
          <cell r="Q180">
            <v>1158183053.7603233</v>
          </cell>
          <cell r="R180">
            <v>1158183053.7603233</v>
          </cell>
          <cell r="S180">
            <v>1158.1830537603232</v>
          </cell>
        </row>
        <row r="181">
          <cell r="B181" t="str">
            <v>SOM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5352000000</v>
          </cell>
          <cell r="Q181">
            <v>5707000000</v>
          </cell>
          <cell r="R181">
            <v>5707000000</v>
          </cell>
          <cell r="S181">
            <v>5707</v>
          </cell>
        </row>
        <row r="182">
          <cell r="B182" t="str">
            <v>ZAF</v>
          </cell>
          <cell r="C182">
            <v>136361791002.62256</v>
          </cell>
          <cell r="D182">
            <v>121515880068.76445</v>
          </cell>
          <cell r="E182">
            <v>115482304201.80824</v>
          </cell>
          <cell r="F182">
            <v>175256866088.54285</v>
          </cell>
          <cell r="G182">
            <v>228593703990.9592</v>
          </cell>
          <cell r="H182">
            <v>257771618012.99854</v>
          </cell>
          <cell r="I182">
            <v>271638630111.49673</v>
          </cell>
          <cell r="J182">
            <v>299415359539.55774</v>
          </cell>
          <cell r="K182">
            <v>286769850239.67462</v>
          </cell>
          <cell r="L182">
            <v>295936471258.12811</v>
          </cell>
          <cell r="M182">
            <v>375349442837.23981</v>
          </cell>
          <cell r="N182">
            <v>416596716626.95734</v>
          </cell>
          <cell r="O182">
            <v>397386418270.40186</v>
          </cell>
          <cell r="P182">
            <v>366243783486.3526</v>
          </cell>
          <cell r="Q182">
            <v>350085020840.24933</v>
          </cell>
          <cell r="R182">
            <v>350085020840.24933</v>
          </cell>
          <cell r="S182">
            <v>350085.02084024932</v>
          </cell>
        </row>
        <row r="183">
          <cell r="B183" t="str">
            <v>SSD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15550136278.869602</v>
          </cell>
          <cell r="L183">
            <v>12231362022.685946</v>
          </cell>
          <cell r="M183">
            <v>15727363443.099483</v>
          </cell>
          <cell r="N183">
            <v>17826697892.271667</v>
          </cell>
          <cell r="O183">
            <v>10368813559.322033</v>
          </cell>
          <cell r="P183">
            <v>13257635693.012609</v>
          </cell>
          <cell r="Q183">
            <v>13282084041.623186</v>
          </cell>
          <cell r="R183">
            <v>13282084041.623186</v>
          </cell>
          <cell r="S183">
            <v>13282.084041623186</v>
          </cell>
        </row>
        <row r="184">
          <cell r="B184" t="str">
            <v>ESP</v>
          </cell>
          <cell r="C184">
            <v>595402616546.89514</v>
          </cell>
          <cell r="D184">
            <v>625975838926.17456</v>
          </cell>
          <cell r="E184">
            <v>705145868624.12952</v>
          </cell>
          <cell r="F184">
            <v>906853273137.69751</v>
          </cell>
          <cell r="G184">
            <v>1069555500372.4857</v>
          </cell>
          <cell r="H184">
            <v>1157276458151.9712</v>
          </cell>
          <cell r="I184">
            <v>1264551499184.5439</v>
          </cell>
          <cell r="J184">
            <v>1479341637010.676</v>
          </cell>
          <cell r="K184">
            <v>1634989014208.2908</v>
          </cell>
          <cell r="L184">
            <v>1499074742984.1624</v>
          </cell>
          <cell r="M184">
            <v>1431672847682.1191</v>
          </cell>
          <cell r="N184">
            <v>1487924659438.4209</v>
          </cell>
          <cell r="O184">
            <v>1339946773437.2395</v>
          </cell>
          <cell r="P184">
            <v>1369261671178.9983</v>
          </cell>
          <cell r="Q184">
            <v>1381342101735.6819</v>
          </cell>
          <cell r="R184">
            <v>1381342101735.6819</v>
          </cell>
          <cell r="S184">
            <v>1381342.101735682</v>
          </cell>
        </row>
        <row r="185">
          <cell r="B185" t="str">
            <v>LKA</v>
          </cell>
          <cell r="C185">
            <v>16330810303.856642</v>
          </cell>
          <cell r="D185">
            <v>15746224409.263819</v>
          </cell>
          <cell r="E185">
            <v>17102623876.22831</v>
          </cell>
          <cell r="F185">
            <v>18881765437.215084</v>
          </cell>
          <cell r="G185">
            <v>20662525941.29855</v>
          </cell>
          <cell r="H185">
            <v>24406252456.514107</v>
          </cell>
          <cell r="I185">
            <v>28279814924.591778</v>
          </cell>
          <cell r="J185">
            <v>32350248410.821606</v>
          </cell>
          <cell r="K185">
            <v>40713812309.73159</v>
          </cell>
          <cell r="L185">
            <v>42066217871.534859</v>
          </cell>
          <cell r="M185">
            <v>56725780417.372391</v>
          </cell>
          <cell r="N185">
            <v>65292732252.101021</v>
          </cell>
          <cell r="O185">
            <v>68434422593.755348</v>
          </cell>
          <cell r="P185">
            <v>74317814502.320465</v>
          </cell>
          <cell r="Q185">
            <v>78823610056.929642</v>
          </cell>
          <cell r="R185">
            <v>78823610056.929642</v>
          </cell>
          <cell r="S185">
            <v>78823.61005692964</v>
          </cell>
        </row>
        <row r="186">
          <cell r="B186" t="str">
            <v>PSE</v>
          </cell>
          <cell r="C186">
            <v>4316456478.5519829</v>
          </cell>
          <cell r="D186">
            <v>4007793470.7658658</v>
          </cell>
          <cell r="E186">
            <v>3557451137.6588283</v>
          </cell>
          <cell r="F186">
            <v>3959279120.8791208</v>
          </cell>
          <cell r="G186">
            <v>4327268183.8464966</v>
          </cell>
          <cell r="H186">
            <v>4834276355.3713484</v>
          </cell>
          <cell r="I186">
            <v>4914728219.3994341</v>
          </cell>
          <cell r="J186">
            <v>5508346437.5258617</v>
          </cell>
          <cell r="K186">
            <v>6673500000</v>
          </cell>
          <cell r="L186">
            <v>7268200000</v>
          </cell>
          <cell r="M186">
            <v>8913100000</v>
          </cell>
          <cell r="N186">
            <v>10465400000</v>
          </cell>
          <cell r="O186">
            <v>11262141134.365517</v>
          </cell>
          <cell r="P186">
            <v>12473235848.011524</v>
          </cell>
          <cell r="Q186">
            <v>12737613125.017467</v>
          </cell>
          <cell r="R186">
            <v>12737613125.017467</v>
          </cell>
          <cell r="S186">
            <v>12737.613125017468</v>
          </cell>
        </row>
        <row r="187">
          <cell r="B187" t="str">
            <v>SDN</v>
          </cell>
          <cell r="C187">
            <v>12257418326.073427</v>
          </cell>
          <cell r="D187">
            <v>13182979783.533049</v>
          </cell>
          <cell r="E187">
            <v>14803189092.704412</v>
          </cell>
          <cell r="F187">
            <v>17646503525.174343</v>
          </cell>
          <cell r="G187">
            <v>21457470202.783916</v>
          </cell>
          <cell r="H187">
            <v>26524538565.740322</v>
          </cell>
          <cell r="I187">
            <v>35822408611.55883</v>
          </cell>
          <cell r="J187">
            <v>45898948564.059326</v>
          </cell>
          <cell r="K187">
            <v>54526580231.556801</v>
          </cell>
          <cell r="L187">
            <v>53150209167.93396</v>
          </cell>
          <cell r="M187">
            <v>65634109236.773636</v>
          </cell>
          <cell r="N187">
            <v>67327289319.732994</v>
          </cell>
          <cell r="O187">
            <v>62688889672.544083</v>
          </cell>
          <cell r="P187">
            <v>66480141187.352837</v>
          </cell>
          <cell r="Q187">
            <v>73814947340.898376</v>
          </cell>
          <cell r="R187">
            <v>73814947340.898376</v>
          </cell>
          <cell r="S187">
            <v>73814.947340898376</v>
          </cell>
        </row>
        <row r="188">
          <cell r="B188" t="str">
            <v>SUR</v>
          </cell>
          <cell r="C188">
            <v>892164393.93939388</v>
          </cell>
          <cell r="D188">
            <v>763465550.45871556</v>
          </cell>
          <cell r="E188">
            <v>1078402127.6595745</v>
          </cell>
          <cell r="F188">
            <v>1271196078.4313726</v>
          </cell>
          <cell r="G188">
            <v>1484092538.405267</v>
          </cell>
          <cell r="H188">
            <v>1793776693.1055501</v>
          </cell>
          <cell r="I188">
            <v>2626380435.1787729</v>
          </cell>
          <cell r="J188">
            <v>2936612021.8579235</v>
          </cell>
          <cell r="K188">
            <v>3532969034.6083789</v>
          </cell>
          <cell r="L188">
            <v>3875409836.0655737</v>
          </cell>
          <cell r="M188">
            <v>4368398047.6433306</v>
          </cell>
          <cell r="N188">
            <v>4422276621.7870255</v>
          </cell>
          <cell r="O188">
            <v>4980000000</v>
          </cell>
          <cell r="P188">
            <v>5130909090.909091</v>
          </cell>
          <cell r="Q188">
            <v>5210303030.303031</v>
          </cell>
          <cell r="R188">
            <v>5210303030.303031</v>
          </cell>
          <cell r="S188">
            <v>5210.3030303030309</v>
          </cell>
        </row>
        <row r="189">
          <cell r="B189" t="str">
            <v>SWZ</v>
          </cell>
          <cell r="C189">
            <v>1524496383.1810718</v>
          </cell>
          <cell r="D189">
            <v>1349339652.228456</v>
          </cell>
          <cell r="E189">
            <v>1224226095.0411265</v>
          </cell>
          <cell r="F189">
            <v>1854032545.9040017</v>
          </cell>
          <cell r="G189">
            <v>2420645241.1914053</v>
          </cell>
          <cell r="H189">
            <v>2584089443.8067083</v>
          </cell>
          <cell r="I189">
            <v>2947943587.0929632</v>
          </cell>
          <cell r="J189">
            <v>3053808158.5147758</v>
          </cell>
          <cell r="K189">
            <v>3019779208.8316464</v>
          </cell>
          <cell r="L189">
            <v>3144671158.9978409</v>
          </cell>
          <cell r="M189">
            <v>3527776867.1802435</v>
          </cell>
          <cell r="N189">
            <v>4963056472.0640402</v>
          </cell>
          <cell r="O189">
            <v>4912817411.9637985</v>
          </cell>
          <cell r="P189">
            <v>4562432045.3751392</v>
          </cell>
          <cell r="Q189">
            <v>4412891830.0262604</v>
          </cell>
          <cell r="R189">
            <v>4412891830.0262604</v>
          </cell>
          <cell r="S189">
            <v>4412.8918300262603</v>
          </cell>
        </row>
        <row r="190">
          <cell r="B190" t="str">
            <v>SWE</v>
          </cell>
          <cell r="C190">
            <v>259802012617.05704</v>
          </cell>
          <cell r="D190">
            <v>239917320966.97678</v>
          </cell>
          <cell r="E190">
            <v>263926220332.54254</v>
          </cell>
          <cell r="F190">
            <v>331108912605.27063</v>
          </cell>
          <cell r="G190">
            <v>381705425301.74579</v>
          </cell>
          <cell r="H190">
            <v>389042298376.84497</v>
          </cell>
          <cell r="I190">
            <v>420032121655.68842</v>
          </cell>
          <cell r="J190">
            <v>487816328342.30927</v>
          </cell>
          <cell r="K190">
            <v>513965650650.11908</v>
          </cell>
          <cell r="L190">
            <v>429657033107.7373</v>
          </cell>
          <cell r="M190">
            <v>488379327089.83698</v>
          </cell>
          <cell r="N190">
            <v>563113421113.42114</v>
          </cell>
          <cell r="O190">
            <v>543880647757.40405</v>
          </cell>
          <cell r="P190">
            <v>578742001487.57141</v>
          </cell>
          <cell r="Q190">
            <v>571090480171.00085</v>
          </cell>
          <cell r="R190">
            <v>571090480171.00085</v>
          </cell>
          <cell r="S190">
            <v>571090.48017100082</v>
          </cell>
        </row>
        <row r="191">
          <cell r="B191" t="str">
            <v>CHE</v>
          </cell>
          <cell r="C191">
            <v>271659728209.37943</v>
          </cell>
          <cell r="D191">
            <v>278628772872.71863</v>
          </cell>
          <cell r="E191">
            <v>301127808995.25214</v>
          </cell>
          <cell r="F191">
            <v>351982634291.23041</v>
          </cell>
          <cell r="G191">
            <v>393541693928.4278</v>
          </cell>
          <cell r="H191">
            <v>407535656039.19049</v>
          </cell>
          <cell r="I191">
            <v>429195591242.62244</v>
          </cell>
          <cell r="J191">
            <v>477407802315.89471</v>
          </cell>
          <cell r="K191">
            <v>551546962699.65845</v>
          </cell>
          <cell r="L191">
            <v>539528229942.10089</v>
          </cell>
          <cell r="M191">
            <v>581211708792.78943</v>
          </cell>
          <cell r="N191">
            <v>696311671959.45947</v>
          </cell>
          <cell r="O191">
            <v>665408300271.74316</v>
          </cell>
          <cell r="P191">
            <v>684919206141.1283</v>
          </cell>
          <cell r="Q191">
            <v>701037135966.04858</v>
          </cell>
          <cell r="R191">
            <v>701037135966.04858</v>
          </cell>
          <cell r="S191">
            <v>701037.13596604858</v>
          </cell>
        </row>
        <row r="192">
          <cell r="B192" t="str">
            <v>SYR</v>
          </cell>
          <cell r="C192">
            <v>19325894913.125393</v>
          </cell>
          <cell r="D192">
            <v>21099833783.50301</v>
          </cell>
          <cell r="E192">
            <v>21582248881.65921</v>
          </cell>
          <cell r="F192">
            <v>21828144686.039421</v>
          </cell>
          <cell r="G192">
            <v>25086930693.069305</v>
          </cell>
          <cell r="H192">
            <v>28858965517.241379</v>
          </cell>
          <cell r="I192">
            <v>33332844574.78006</v>
          </cell>
          <cell r="J192">
            <v>40405006007.208649</v>
          </cell>
          <cell r="R192">
            <v>40405006007.208649</v>
          </cell>
          <cell r="S192">
            <v>40405.006007208649</v>
          </cell>
        </row>
        <row r="193">
          <cell r="B193" t="str">
            <v>TWN</v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</row>
        <row r="194">
          <cell r="B194" t="str">
            <v>TJK</v>
          </cell>
          <cell r="C194">
            <v>860550294.2734673</v>
          </cell>
          <cell r="D194">
            <v>1080774005.564455</v>
          </cell>
          <cell r="E194">
            <v>1221113794.7252271</v>
          </cell>
          <cell r="F194">
            <v>1554125542.5622265</v>
          </cell>
          <cell r="G194">
            <v>2076148710.3181283</v>
          </cell>
          <cell r="H194">
            <v>2312344310.5126343</v>
          </cell>
          <cell r="I194">
            <v>2830228903.3349752</v>
          </cell>
          <cell r="J194">
            <v>3719515378.9177113</v>
          </cell>
          <cell r="K194">
            <v>5161298559.3424129</v>
          </cell>
          <cell r="L194">
            <v>4979471963.7922029</v>
          </cell>
          <cell r="M194">
            <v>5642221528.6707182</v>
          </cell>
          <cell r="N194">
            <v>6522755783.393034</v>
          </cell>
          <cell r="O194">
            <v>7633036366.0354519</v>
          </cell>
          <cell r="P194">
            <v>8506615265.1359434</v>
          </cell>
          <cell r="Q194">
            <v>9241627840.6074772</v>
          </cell>
          <cell r="R194">
            <v>9241627840.6074772</v>
          </cell>
          <cell r="S194">
            <v>9241.627840607478</v>
          </cell>
        </row>
        <row r="195">
          <cell r="B195" t="str">
            <v>THA</v>
          </cell>
          <cell r="C195">
            <v>126392308497.74878</v>
          </cell>
          <cell r="D195">
            <v>120296746256.63092</v>
          </cell>
          <cell r="E195">
            <v>134300851255.00174</v>
          </cell>
          <cell r="F195">
            <v>152280653543.72467</v>
          </cell>
          <cell r="G195">
            <v>172895476152.59158</v>
          </cell>
          <cell r="H195">
            <v>189318499954.00308</v>
          </cell>
          <cell r="I195">
            <v>221758486880.31259</v>
          </cell>
          <cell r="J195">
            <v>262942650543.77112</v>
          </cell>
          <cell r="K195">
            <v>291383081231.82031</v>
          </cell>
          <cell r="L195">
            <v>281574762729.75983</v>
          </cell>
          <cell r="M195">
            <v>340923571200.88873</v>
          </cell>
          <cell r="N195">
            <v>370608559050.49567</v>
          </cell>
          <cell r="O195">
            <v>397471809439.85638</v>
          </cell>
          <cell r="P195">
            <v>420166569029.48645</v>
          </cell>
          <cell r="Q195">
            <v>404823952117.93182</v>
          </cell>
          <cell r="R195">
            <v>404823952117.93182</v>
          </cell>
          <cell r="S195">
            <v>404823.9521179318</v>
          </cell>
        </row>
        <row r="196">
          <cell r="B196" t="str">
            <v>MKD</v>
          </cell>
          <cell r="C196">
            <v>3772851420.247633</v>
          </cell>
          <cell r="D196">
            <v>3709637829.9486609</v>
          </cell>
          <cell r="E196">
            <v>4018365247.4444366</v>
          </cell>
          <cell r="F196">
            <v>4946292774.7904634</v>
          </cell>
          <cell r="G196">
            <v>5682719260.0762997</v>
          </cell>
          <cell r="H196">
            <v>6258600713.8262749</v>
          </cell>
          <cell r="I196">
            <v>6861222331.9631653</v>
          </cell>
          <cell r="J196">
            <v>8336478142.0887203</v>
          </cell>
          <cell r="K196">
            <v>9909548410.8274403</v>
          </cell>
          <cell r="L196">
            <v>9401731495.7166119</v>
          </cell>
          <cell r="M196">
            <v>9407168702.4313011</v>
          </cell>
          <cell r="N196">
            <v>10494632699.385948</v>
          </cell>
          <cell r="O196">
            <v>9745251126.0109043</v>
          </cell>
          <cell r="P196">
            <v>10767448426.888069</v>
          </cell>
          <cell r="Q196">
            <v>11323769141.483856</v>
          </cell>
          <cell r="R196">
            <v>11323769141.483856</v>
          </cell>
          <cell r="S196">
            <v>11323.769141483855</v>
          </cell>
        </row>
        <row r="197">
          <cell r="B197" t="str">
            <v>TLS</v>
          </cell>
          <cell r="C197">
            <v>368000000</v>
          </cell>
          <cell r="D197">
            <v>452000000</v>
          </cell>
          <cell r="E197">
            <v>444000000</v>
          </cell>
          <cell r="F197">
            <v>453000000</v>
          </cell>
          <cell r="G197">
            <v>466000000</v>
          </cell>
          <cell r="H197">
            <v>491000000</v>
          </cell>
          <cell r="I197">
            <v>463000000</v>
          </cell>
          <cell r="J197">
            <v>559000000</v>
          </cell>
          <cell r="K197">
            <v>694000000</v>
          </cell>
          <cell r="L197">
            <v>818000000</v>
          </cell>
          <cell r="M197">
            <v>934000000</v>
          </cell>
          <cell r="N197">
            <v>1138000000</v>
          </cell>
          <cell r="O197">
            <v>1295000000</v>
          </cell>
          <cell r="P197">
            <v>1319000000</v>
          </cell>
          <cell r="Q197">
            <v>1417000000</v>
          </cell>
          <cell r="R197">
            <v>1417000000</v>
          </cell>
          <cell r="S197">
            <v>1417</v>
          </cell>
        </row>
        <row r="198">
          <cell r="B198" t="str">
            <v>TGO</v>
          </cell>
          <cell r="C198">
            <v>1294250233.1889422</v>
          </cell>
          <cell r="D198">
            <v>1332328999.090771</v>
          </cell>
          <cell r="E198">
            <v>1474630207.0824153</v>
          </cell>
          <cell r="F198">
            <v>1673690429.6160893</v>
          </cell>
          <cell r="G198">
            <v>1937074572.0868742</v>
          </cell>
          <cell r="H198">
            <v>2115154262.0302539</v>
          </cell>
          <cell r="I198">
            <v>2202809251.3130388</v>
          </cell>
          <cell r="J198">
            <v>2523462557.3897467</v>
          </cell>
          <cell r="K198">
            <v>3163416242.0587702</v>
          </cell>
          <cell r="L198">
            <v>3163000528.8166981</v>
          </cell>
          <cell r="M198">
            <v>3172945644.5584998</v>
          </cell>
          <cell r="N198">
            <v>3756023159.9599977</v>
          </cell>
          <cell r="O198">
            <v>3915776459.2712121</v>
          </cell>
          <cell r="P198">
            <v>4338575823.8199339</v>
          </cell>
          <cell r="Q198">
            <v>4518443476.6340017</v>
          </cell>
          <cell r="R198">
            <v>4518443476.6340017</v>
          </cell>
          <cell r="S198">
            <v>4518.4434766340019</v>
          </cell>
        </row>
        <row r="199">
          <cell r="B199" t="str">
            <v>TON</v>
          </cell>
          <cell r="C199">
            <v>188623258.45891389</v>
          </cell>
          <cell r="D199">
            <v>167042898.8510077</v>
          </cell>
          <cell r="E199">
            <v>181801931.48688051</v>
          </cell>
          <cell r="F199">
            <v>208098552.75443512</v>
          </cell>
          <cell r="G199">
            <v>236247362.54818422</v>
          </cell>
          <cell r="H199">
            <v>258739680.90581572</v>
          </cell>
          <cell r="I199">
            <v>287983019.89239347</v>
          </cell>
          <cell r="J199">
            <v>299657872.03815514</v>
          </cell>
          <cell r="K199">
            <v>340041546.54036248</v>
          </cell>
          <cell r="L199">
            <v>321303416.07274514</v>
          </cell>
          <cell r="M199">
            <v>369816107.03043026</v>
          </cell>
          <cell r="N199">
            <v>441232909.19606709</v>
          </cell>
          <cell r="O199">
            <v>457244315.20790923</v>
          </cell>
          <cell r="P199">
            <v>432893161.18847603</v>
          </cell>
          <cell r="Q199">
            <v>434380116.95906436</v>
          </cell>
          <cell r="R199">
            <v>434380116.95906436</v>
          </cell>
          <cell r="S199">
            <v>434.38011695906437</v>
          </cell>
        </row>
        <row r="200">
          <cell r="B200" t="str">
            <v>TTO</v>
          </cell>
          <cell r="C200">
            <v>8154385853.5191593</v>
          </cell>
          <cell r="D200">
            <v>8824841173.0732212</v>
          </cell>
          <cell r="E200">
            <v>9008273720.9339542</v>
          </cell>
          <cell r="F200">
            <v>11305459802.068275</v>
          </cell>
          <cell r="G200">
            <v>13280203206.858231</v>
          </cell>
          <cell r="H200">
            <v>15982284589.497749</v>
          </cell>
          <cell r="I200">
            <v>18369057237.457031</v>
          </cell>
          <cell r="J200">
            <v>21642383059.418457</v>
          </cell>
          <cell r="K200">
            <v>27870226094.69902</v>
          </cell>
          <cell r="L200">
            <v>19175164824.740311</v>
          </cell>
          <cell r="M200">
            <v>21037565681.123051</v>
          </cell>
          <cell r="N200">
            <v>24409841948.418705</v>
          </cell>
          <cell r="O200">
            <v>24580844842.602962</v>
          </cell>
          <cell r="P200">
            <v>27257473690.745972</v>
          </cell>
          <cell r="Q200">
            <v>28882663253.839432</v>
          </cell>
          <cell r="R200">
            <v>28882663253.839432</v>
          </cell>
          <cell r="S200">
            <v>28882.663253839433</v>
          </cell>
        </row>
        <row r="201">
          <cell r="B201" t="str">
            <v>TUN</v>
          </cell>
          <cell r="C201">
            <v>21473188881.593346</v>
          </cell>
          <cell r="D201">
            <v>22066101341.488842</v>
          </cell>
          <cell r="E201">
            <v>23142294436.238308</v>
          </cell>
          <cell r="F201">
            <v>27453084982.537834</v>
          </cell>
          <cell r="G201">
            <v>31183139301.485348</v>
          </cell>
          <cell r="H201">
            <v>32273007553.568672</v>
          </cell>
          <cell r="I201">
            <v>34378437265.214119</v>
          </cell>
          <cell r="J201">
            <v>38908069299.203995</v>
          </cell>
          <cell r="K201">
            <v>44856586316.045784</v>
          </cell>
          <cell r="L201">
            <v>43454935940.161446</v>
          </cell>
          <cell r="M201">
            <v>44051138745.28434</v>
          </cell>
          <cell r="N201">
            <v>45876971160.676231</v>
          </cell>
          <cell r="O201">
            <v>45131250400.153656</v>
          </cell>
          <cell r="P201">
            <v>46920723825.937096</v>
          </cell>
          <cell r="Q201">
            <v>48612652412.086945</v>
          </cell>
          <cell r="R201">
            <v>48612652412.086945</v>
          </cell>
          <cell r="S201">
            <v>48612.652412086944</v>
          </cell>
        </row>
        <row r="202">
          <cell r="B202" t="str">
            <v>TUR</v>
          </cell>
          <cell r="C202">
            <v>266567532789.50735</v>
          </cell>
          <cell r="D202">
            <v>196005289735.63968</v>
          </cell>
          <cell r="E202">
            <v>232534560443.2059</v>
          </cell>
          <cell r="F202">
            <v>303005303084.81573</v>
          </cell>
          <cell r="G202">
            <v>392166275622.58856</v>
          </cell>
          <cell r="H202">
            <v>482979839089.01465</v>
          </cell>
          <cell r="I202">
            <v>530900094644.73218</v>
          </cell>
          <cell r="J202">
            <v>647155131936.44946</v>
          </cell>
          <cell r="K202">
            <v>730337495735.68958</v>
          </cell>
          <cell r="L202">
            <v>614553921806.45154</v>
          </cell>
          <cell r="M202">
            <v>731168051903.11426</v>
          </cell>
          <cell r="N202">
            <v>774754155283.58203</v>
          </cell>
          <cell r="O202">
            <v>788863301670.37866</v>
          </cell>
          <cell r="P202">
            <v>823242587404.13928</v>
          </cell>
          <cell r="Q202">
            <v>798429233036.32629</v>
          </cell>
          <cell r="R202">
            <v>798429233036.32629</v>
          </cell>
          <cell r="S202">
            <v>798429.23303632624</v>
          </cell>
        </row>
        <row r="203">
          <cell r="B203" t="str">
            <v>TKM</v>
          </cell>
          <cell r="C203">
            <v>2904662604.820529</v>
          </cell>
          <cell r="D203">
            <v>3534771968.5118895</v>
          </cell>
          <cell r="E203">
            <v>4462028988.7294865</v>
          </cell>
          <cell r="F203">
            <v>5977440582.8017139</v>
          </cell>
          <cell r="G203">
            <v>6838351088.4668837</v>
          </cell>
          <cell r="H203">
            <v>8104355716.8784027</v>
          </cell>
          <cell r="I203">
            <v>10277598152.424942</v>
          </cell>
          <cell r="J203">
            <v>12664165103.189493</v>
          </cell>
          <cell r="K203">
            <v>19271523178.807945</v>
          </cell>
          <cell r="L203">
            <v>20214385964.912281</v>
          </cell>
          <cell r="M203">
            <v>22148070175.438595</v>
          </cell>
          <cell r="N203">
            <v>29233333333.333332</v>
          </cell>
          <cell r="O203">
            <v>35164210526.315788</v>
          </cell>
          <cell r="P203">
            <v>41012982456.14035</v>
          </cell>
          <cell r="Q203">
            <v>47931929824.561401</v>
          </cell>
          <cell r="R203">
            <v>47931929824.561401</v>
          </cell>
          <cell r="S203">
            <v>47931.929824561405</v>
          </cell>
        </row>
        <row r="204">
          <cell r="B204" t="str">
            <v>TCA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>TUV</v>
          </cell>
          <cell r="C205">
            <v>13741844.591147296</v>
          </cell>
          <cell r="D205">
            <v>13196254.866643306</v>
          </cell>
          <cell r="E205">
            <v>15451309.042751875</v>
          </cell>
          <cell r="F205">
            <v>18230911.037525289</v>
          </cell>
          <cell r="G205">
            <v>21535683.883647945</v>
          </cell>
          <cell r="H205">
            <v>21839543.633318286</v>
          </cell>
          <cell r="I205">
            <v>22902861.445783131</v>
          </cell>
          <cell r="J205">
            <v>27030374.027278055</v>
          </cell>
          <cell r="K205">
            <v>30290219.761784945</v>
          </cell>
          <cell r="L205">
            <v>27101076.275152083</v>
          </cell>
          <cell r="M205">
            <v>31823518.620436624</v>
          </cell>
          <cell r="N205">
            <v>39312016.50335224</v>
          </cell>
          <cell r="O205">
            <v>39875750.673017189</v>
          </cell>
          <cell r="P205">
            <v>38322359.528866567</v>
          </cell>
          <cell r="Q205">
            <v>37859550.402549118</v>
          </cell>
          <cell r="R205">
            <v>37859550.402549118</v>
          </cell>
          <cell r="S205">
            <v>37.859550402549118</v>
          </cell>
        </row>
        <row r="206">
          <cell r="B206" t="str">
            <v>UGA</v>
          </cell>
          <cell r="C206">
            <v>6193246837.0968742</v>
          </cell>
          <cell r="D206">
            <v>5840503868.5724535</v>
          </cell>
          <cell r="E206">
            <v>6178563590.8925362</v>
          </cell>
          <cell r="F206">
            <v>6336696288.9821358</v>
          </cell>
          <cell r="G206">
            <v>7940362799.179966</v>
          </cell>
          <cell r="H206">
            <v>9013834373.4124622</v>
          </cell>
          <cell r="I206">
            <v>9942597779.9926548</v>
          </cell>
          <cell r="J206">
            <v>12292813603.232693</v>
          </cell>
          <cell r="K206">
            <v>14239026629.639013</v>
          </cell>
          <cell r="L206">
            <v>17878178830.73967</v>
          </cell>
          <cell r="M206">
            <v>20181796802.876266</v>
          </cell>
          <cell r="N206">
            <v>20262889523.939682</v>
          </cell>
          <cell r="O206">
            <v>23236898742.131538</v>
          </cell>
          <cell r="P206">
            <v>24662957430.377472</v>
          </cell>
          <cell r="Q206">
            <v>26998477288.846077</v>
          </cell>
          <cell r="R206">
            <v>26998477288.846077</v>
          </cell>
          <cell r="S206">
            <v>26998.477288846076</v>
          </cell>
        </row>
        <row r="207">
          <cell r="B207" t="str">
            <v>UKR</v>
          </cell>
          <cell r="C207">
            <v>31261718319.179447</v>
          </cell>
          <cell r="D207">
            <v>38009344576.60878</v>
          </cell>
          <cell r="E207">
            <v>42392896031.239441</v>
          </cell>
          <cell r="F207">
            <v>50132953288.202972</v>
          </cell>
          <cell r="G207">
            <v>64883060725.700317</v>
          </cell>
          <cell r="H207">
            <v>86142018069.350403</v>
          </cell>
          <cell r="I207">
            <v>107753069306.93069</v>
          </cell>
          <cell r="J207">
            <v>142719009900.99011</v>
          </cell>
          <cell r="K207">
            <v>179992405832.32077</v>
          </cell>
          <cell r="L207">
            <v>117227769791.55971</v>
          </cell>
          <cell r="M207">
            <v>136419300367.9621</v>
          </cell>
          <cell r="N207">
            <v>163159671670.26456</v>
          </cell>
          <cell r="O207">
            <v>175781379051.43286</v>
          </cell>
          <cell r="P207">
            <v>183310146378.08081</v>
          </cell>
          <cell r="Q207">
            <v>131805126738.28734</v>
          </cell>
          <cell r="R207">
            <v>131805126738.28734</v>
          </cell>
          <cell r="S207">
            <v>131805.12673828733</v>
          </cell>
        </row>
        <row r="208">
          <cell r="B208" t="str">
            <v>ARE</v>
          </cell>
          <cell r="C208">
            <v>104337372362.15112</v>
          </cell>
          <cell r="D208">
            <v>103311640571.81757</v>
          </cell>
          <cell r="E208">
            <v>109816201497.61743</v>
          </cell>
          <cell r="F208">
            <v>124346358066.71205</v>
          </cell>
          <cell r="G208">
            <v>147824370319.94556</v>
          </cell>
          <cell r="H208">
            <v>180617018379.85025</v>
          </cell>
          <cell r="I208">
            <v>222105922396.1879</v>
          </cell>
          <cell r="J208">
            <v>257916133424.09802</v>
          </cell>
          <cell r="K208">
            <v>315474615738.59772</v>
          </cell>
          <cell r="L208">
            <v>253547358747.4473</v>
          </cell>
          <cell r="M208">
            <v>286049336038.12115</v>
          </cell>
          <cell r="N208">
            <v>348526072157.9306</v>
          </cell>
          <cell r="O208">
            <v>373429543907.42004</v>
          </cell>
          <cell r="P208">
            <v>387192103471.74951</v>
          </cell>
          <cell r="Q208">
            <v>399451327433.62836</v>
          </cell>
          <cell r="R208">
            <v>399451327433.62836</v>
          </cell>
          <cell r="S208">
            <v>399451.32743362838</v>
          </cell>
        </row>
        <row r="209">
          <cell r="B209" t="str">
            <v>GBR</v>
          </cell>
          <cell r="C209">
            <v>1554801028899.9849</v>
          </cell>
          <cell r="D209">
            <v>1535942133294.9475</v>
          </cell>
          <cell r="E209">
            <v>1680256294964.0288</v>
          </cell>
          <cell r="F209">
            <v>1943025306122.4487</v>
          </cell>
          <cell r="G209">
            <v>2297889051629.4395</v>
          </cell>
          <cell r="H209">
            <v>2418941818181.8179</v>
          </cell>
          <cell r="I209">
            <v>2588077276908.9238</v>
          </cell>
          <cell r="J209">
            <v>2969733893557.4229</v>
          </cell>
          <cell r="K209">
            <v>2793376838235.2939</v>
          </cell>
          <cell r="L209">
            <v>2314577036921.6387</v>
          </cell>
          <cell r="M209">
            <v>2403504326328.8008</v>
          </cell>
          <cell r="N209">
            <v>2594904662714.3086</v>
          </cell>
          <cell r="O209">
            <v>2630472981169.645</v>
          </cell>
          <cell r="P209">
            <v>2712296271989.9941</v>
          </cell>
          <cell r="Q209">
            <v>2988893283565.1973</v>
          </cell>
          <cell r="R209">
            <v>2988893283565.1973</v>
          </cell>
          <cell r="S209">
            <v>2988893.2835651971</v>
          </cell>
        </row>
        <row r="210">
          <cell r="B210" t="str">
            <v>TZA</v>
          </cell>
          <cell r="C210">
            <v>10185786382.828268</v>
          </cell>
          <cell r="D210">
            <v>10383560602.853659</v>
          </cell>
          <cell r="E210">
            <v>10805599892.735523</v>
          </cell>
          <cell r="F210">
            <v>11659129888.802111</v>
          </cell>
          <cell r="G210">
            <v>12825801580.928106</v>
          </cell>
          <cell r="H210">
            <v>16929976600.141972</v>
          </cell>
          <cell r="I210">
            <v>18610460326.543652</v>
          </cell>
          <cell r="J210">
            <v>21501741757.48402</v>
          </cell>
          <cell r="K210">
            <v>27368386358.131012</v>
          </cell>
          <cell r="L210">
            <v>28573777052.45422</v>
          </cell>
          <cell r="M210">
            <v>31407908612.094299</v>
          </cell>
          <cell r="N210">
            <v>33878631649.415691</v>
          </cell>
          <cell r="O210">
            <v>39087748240.4403</v>
          </cell>
          <cell r="P210">
            <v>44384603619.542099</v>
          </cell>
          <cell r="Q210">
            <v>48056680982.154724</v>
          </cell>
          <cell r="R210">
            <v>48056680982.154724</v>
          </cell>
          <cell r="S210">
            <v>48056.680982154721</v>
          </cell>
        </row>
        <row r="211">
          <cell r="B211" t="str">
            <v>USA</v>
          </cell>
          <cell r="C211">
            <v>10284779000000</v>
          </cell>
          <cell r="D211">
            <v>10621824000000</v>
          </cell>
          <cell r="E211">
            <v>10977514000000</v>
          </cell>
          <cell r="F211">
            <v>11510670000000</v>
          </cell>
          <cell r="G211">
            <v>12274928000000</v>
          </cell>
          <cell r="H211">
            <v>13093726000000</v>
          </cell>
          <cell r="I211">
            <v>13855888000000</v>
          </cell>
          <cell r="J211">
            <v>14477635000000</v>
          </cell>
          <cell r="K211">
            <v>14718582000000</v>
          </cell>
          <cell r="L211">
            <v>14418739000000</v>
          </cell>
          <cell r="M211">
            <v>14964372000000</v>
          </cell>
          <cell r="N211">
            <v>15517926000000</v>
          </cell>
          <cell r="O211">
            <v>16163158000000</v>
          </cell>
          <cell r="P211">
            <v>16768053000000</v>
          </cell>
          <cell r="Q211">
            <v>17419000000000</v>
          </cell>
          <cell r="R211">
            <v>17419000000000</v>
          </cell>
          <cell r="S211">
            <v>17419000</v>
          </cell>
        </row>
        <row r="212">
          <cell r="B212" t="str">
            <v>VIR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>URY</v>
          </cell>
          <cell r="C213">
            <v>22823255801.844688</v>
          </cell>
          <cell r="D213">
            <v>20898788416.634758</v>
          </cell>
          <cell r="E213">
            <v>13606494599.426071</v>
          </cell>
          <cell r="F213">
            <v>12045631092.535282</v>
          </cell>
          <cell r="G213">
            <v>13686329890.119078</v>
          </cell>
          <cell r="H213">
            <v>17362857683.854469</v>
          </cell>
          <cell r="I213">
            <v>19579457966.053818</v>
          </cell>
          <cell r="J213">
            <v>23410572634.31469</v>
          </cell>
          <cell r="K213">
            <v>30366213119.292767</v>
          </cell>
          <cell r="L213">
            <v>31660911277.029419</v>
          </cell>
          <cell r="M213">
            <v>40284682479.859612</v>
          </cell>
          <cell r="N213">
            <v>47962439303.724724</v>
          </cell>
          <cell r="O213">
            <v>51384870651.199898</v>
          </cell>
          <cell r="P213">
            <v>57524653093.508308</v>
          </cell>
          <cell r="Q213">
            <v>57471030095.370842</v>
          </cell>
          <cell r="R213">
            <v>57471030095.370842</v>
          </cell>
          <cell r="S213">
            <v>57471.030095370843</v>
          </cell>
        </row>
        <row r="214">
          <cell r="B214" t="str">
            <v>UZB</v>
          </cell>
          <cell r="C214">
            <v>13760374487.510038</v>
          </cell>
          <cell r="D214">
            <v>11401351420.171762</v>
          </cell>
          <cell r="E214">
            <v>9687951055.2254162</v>
          </cell>
          <cell r="F214">
            <v>10128112401.424835</v>
          </cell>
          <cell r="G214">
            <v>12030023547.88069</v>
          </cell>
          <cell r="H214">
            <v>14307509838.805326</v>
          </cell>
          <cell r="I214">
            <v>17030896203.196268</v>
          </cell>
          <cell r="J214">
            <v>22311393927.881721</v>
          </cell>
          <cell r="K214">
            <v>27934030937.215652</v>
          </cell>
          <cell r="L214">
            <v>32816828372.975262</v>
          </cell>
          <cell r="M214">
            <v>39332770928.942551</v>
          </cell>
          <cell r="N214">
            <v>45324319955.38839</v>
          </cell>
          <cell r="O214">
            <v>51183443224.993912</v>
          </cell>
          <cell r="P214">
            <v>56795656324.582336</v>
          </cell>
          <cell r="Q214">
            <v>62643953021.759438</v>
          </cell>
          <cell r="R214">
            <v>62643953021.759438</v>
          </cell>
          <cell r="S214">
            <v>62643.953021759437</v>
          </cell>
        </row>
        <row r="215">
          <cell r="B215" t="str">
            <v>VUT</v>
          </cell>
          <cell r="C215">
            <v>272014693.05080593</v>
          </cell>
          <cell r="D215">
            <v>257926881.72043011</v>
          </cell>
          <cell r="E215">
            <v>262603781.79905936</v>
          </cell>
          <cell r="F215">
            <v>314463144.04219031</v>
          </cell>
          <cell r="G215">
            <v>364996869.12961799</v>
          </cell>
          <cell r="H215">
            <v>394962552.33610803</v>
          </cell>
          <cell r="I215">
            <v>439376794.09404129</v>
          </cell>
          <cell r="J215">
            <v>526428309.94508845</v>
          </cell>
          <cell r="K215">
            <v>607958616.14341462</v>
          </cell>
          <cell r="L215">
            <v>610066628.69305849</v>
          </cell>
          <cell r="M215">
            <v>700804286.22435391</v>
          </cell>
          <cell r="N215">
            <v>792149700.67911637</v>
          </cell>
          <cell r="O215">
            <v>781702874.10605848</v>
          </cell>
          <cell r="P215">
            <v>801787555.86112058</v>
          </cell>
          <cell r="Q215">
            <v>814954306.97103274</v>
          </cell>
          <cell r="R215">
            <v>814954306.97103274</v>
          </cell>
          <cell r="S215">
            <v>814.95430697103279</v>
          </cell>
        </row>
        <row r="216">
          <cell r="B216" t="str">
            <v>VEN</v>
          </cell>
          <cell r="C216">
            <v>117147614565.56268</v>
          </cell>
          <cell r="D216">
            <v>122909734601.32159</v>
          </cell>
          <cell r="E216">
            <v>92889586976.183304</v>
          </cell>
          <cell r="F216">
            <v>83622191418.977432</v>
          </cell>
          <cell r="G216">
            <v>112451400422.98222</v>
          </cell>
          <cell r="H216">
            <v>145513489651.87222</v>
          </cell>
          <cell r="I216">
            <v>183477522123.89383</v>
          </cell>
          <cell r="J216">
            <v>230364229156.96323</v>
          </cell>
          <cell r="K216">
            <v>315600203539.823</v>
          </cell>
          <cell r="L216">
            <v>329418979506.2879</v>
          </cell>
          <cell r="M216">
            <v>393801459277.33234</v>
          </cell>
          <cell r="N216">
            <v>316482190800.36377</v>
          </cell>
          <cell r="O216">
            <v>381286237847.66748</v>
          </cell>
          <cell r="R216">
            <v>381286237847.66748</v>
          </cell>
          <cell r="S216">
            <v>381286.23784766748</v>
          </cell>
        </row>
        <row r="217">
          <cell r="B217" t="str">
            <v>VNM</v>
          </cell>
          <cell r="C217">
            <v>33640085727.512047</v>
          </cell>
          <cell r="D217">
            <v>35291349277.306358</v>
          </cell>
          <cell r="E217">
            <v>37947904054.452042</v>
          </cell>
          <cell r="F217">
            <v>42717072777.592934</v>
          </cell>
          <cell r="G217">
            <v>49424107709.894577</v>
          </cell>
          <cell r="H217">
            <v>57633255739.398415</v>
          </cell>
          <cell r="I217">
            <v>66371664817.043625</v>
          </cell>
          <cell r="J217">
            <v>77414425532.245163</v>
          </cell>
          <cell r="K217">
            <v>99130304099.127426</v>
          </cell>
          <cell r="L217">
            <v>106014600963.97733</v>
          </cell>
          <cell r="M217">
            <v>115931749904.83922</v>
          </cell>
          <cell r="N217">
            <v>135539487317.00777</v>
          </cell>
          <cell r="O217">
            <v>155820001920.49164</v>
          </cell>
          <cell r="P217">
            <v>171222025389.99905</v>
          </cell>
          <cell r="Q217">
            <v>186204652922.26215</v>
          </cell>
          <cell r="R217">
            <v>186204652922.26215</v>
          </cell>
          <cell r="S217">
            <v>186204.65292226215</v>
          </cell>
        </row>
        <row r="218">
          <cell r="B218" t="str">
            <v>ESH</v>
          </cell>
          <cell r="C218" t="str">
            <v/>
          </cell>
          <cell r="D218" t="str">
            <v/>
          </cell>
          <cell r="E218" t="str">
            <v/>
          </cell>
          <cell r="F218" t="str">
            <v/>
          </cell>
          <cell r="G218" t="str">
            <v/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 t="str">
            <v/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</row>
        <row r="219">
          <cell r="B219" t="str">
            <v>YEM</v>
          </cell>
          <cell r="C219">
            <v>9636342274.8240776</v>
          </cell>
          <cell r="D219">
            <v>9854042164.6746349</v>
          </cell>
          <cell r="E219">
            <v>10693278291.814947</v>
          </cell>
          <cell r="F219">
            <v>11777768086.869303</v>
          </cell>
          <cell r="G219">
            <v>13873500887.561153</v>
          </cell>
          <cell r="H219">
            <v>16753772447.794027</v>
          </cell>
          <cell r="I219">
            <v>19081726103.214478</v>
          </cell>
          <cell r="J219">
            <v>25633674563.549282</v>
          </cell>
          <cell r="K219">
            <v>30397203368.97253</v>
          </cell>
          <cell r="L219">
            <v>28459501429.651249</v>
          </cell>
          <cell r="M219">
            <v>30906753495.150051</v>
          </cell>
          <cell r="N219">
            <v>31078858746.492046</v>
          </cell>
          <cell r="O219">
            <v>32074766834.74527</v>
          </cell>
          <cell r="P219">
            <v>35954502303.50412</v>
          </cell>
          <cell r="R219">
            <v>35954502303.50412</v>
          </cell>
          <cell r="S219">
            <v>35954.502303504123</v>
          </cell>
        </row>
        <row r="220">
          <cell r="B220" t="str">
            <v>ZMB</v>
          </cell>
          <cell r="C220">
            <v>3600631914.648428</v>
          </cell>
          <cell r="D220">
            <v>4094441301.2142286</v>
          </cell>
          <cell r="E220">
            <v>4193850445.4263234</v>
          </cell>
          <cell r="F220">
            <v>4901869712.278573</v>
          </cell>
          <cell r="G220">
            <v>6221109711.7558451</v>
          </cell>
          <cell r="H220">
            <v>8331863990.4850883</v>
          </cell>
          <cell r="I220">
            <v>12756858899.281174</v>
          </cell>
          <cell r="J220">
            <v>14056957976.264833</v>
          </cell>
          <cell r="K220">
            <v>17910858637.904797</v>
          </cell>
          <cell r="L220">
            <v>15328342303.957512</v>
          </cell>
          <cell r="M220">
            <v>20265552104.396404</v>
          </cell>
          <cell r="N220">
            <v>23731726500.298313</v>
          </cell>
          <cell r="O220">
            <v>24939314028.714081</v>
          </cell>
          <cell r="P220">
            <v>26820806278.841343</v>
          </cell>
          <cell r="Q220">
            <v>27066230009.101547</v>
          </cell>
          <cell r="R220">
            <v>27066230009.101547</v>
          </cell>
          <cell r="S220">
            <v>27066.230009101546</v>
          </cell>
        </row>
        <row r="221">
          <cell r="B221" t="str">
            <v>ZWE</v>
          </cell>
          <cell r="C221">
            <v>6689957600</v>
          </cell>
          <cell r="D221">
            <v>6777384700</v>
          </cell>
          <cell r="E221">
            <v>6342116400</v>
          </cell>
          <cell r="F221">
            <v>5727591800</v>
          </cell>
          <cell r="G221">
            <v>5805598400</v>
          </cell>
          <cell r="H221">
            <v>5755215200</v>
          </cell>
          <cell r="I221">
            <v>5443896500</v>
          </cell>
          <cell r="J221">
            <v>5291950100</v>
          </cell>
          <cell r="K221">
            <v>4415702800</v>
          </cell>
          <cell r="L221">
            <v>8157077400</v>
          </cell>
          <cell r="M221">
            <v>9422161302.2148304</v>
          </cell>
          <cell r="N221">
            <v>10956226600</v>
          </cell>
          <cell r="O221">
            <v>12392715461.989101</v>
          </cell>
          <cell r="P221">
            <v>13490227100</v>
          </cell>
          <cell r="Q221">
            <v>14196912534.633699</v>
          </cell>
          <cell r="R221">
            <v>14196912534.633699</v>
          </cell>
          <cell r="S221">
            <v>14196.912534633699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GOV"/>
      <sheetName val="SOC"/>
      <sheetName val="ENV"/>
      <sheetName val="INFR"/>
      <sheetName val="Macroeconomic"/>
      <sheetName val="EPI"/>
      <sheetName val="Hoja5"/>
      <sheetName val="Ind F"/>
    </sheetNames>
    <sheetDataSet>
      <sheetData sheetId="0"/>
      <sheetData sheetId="1">
        <row r="7">
          <cell r="B7" t="str">
            <v>ABW</v>
          </cell>
          <cell r="C7" t="str">
            <v/>
          </cell>
          <cell r="D7" t="str">
            <v/>
          </cell>
          <cell r="E7" t="str">
            <v/>
          </cell>
          <cell r="F7">
            <v>97.701149400000006</v>
          </cell>
          <cell r="G7">
            <v>97.768653900000004</v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>
            <v>111.17452</v>
          </cell>
          <cell r="P7">
            <v>37.755690000000001</v>
          </cell>
          <cell r="Q7" t="str">
            <v/>
          </cell>
          <cell r="R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AA7">
            <v>21.775980000000001</v>
          </cell>
          <cell r="AB7">
            <v>6.0368700000000004</v>
          </cell>
          <cell r="AC7">
            <v>17.799999999999997</v>
          </cell>
          <cell r="AD7">
            <v>9.6</v>
          </cell>
          <cell r="AE7">
            <v>8.1999999999999993</v>
          </cell>
        </row>
        <row r="8">
          <cell r="B8" t="str">
            <v>AFG</v>
          </cell>
          <cell r="C8" t="str">
            <v/>
          </cell>
          <cell r="D8">
            <v>27.8</v>
          </cell>
          <cell r="E8" t="str">
            <v/>
          </cell>
          <cell r="F8">
            <v>28.4824029</v>
          </cell>
          <cell r="G8">
            <v>60.6157191</v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>
            <v>66.3</v>
          </cell>
          <cell r="N8">
            <v>61</v>
          </cell>
          <cell r="O8">
            <v>55.65616</v>
          </cell>
          <cell r="P8">
            <v>3.7559800000000001</v>
          </cell>
          <cell r="Q8" t="str">
            <v/>
          </cell>
          <cell r="R8" t="str">
            <v/>
          </cell>
          <cell r="U8">
            <v>8.1</v>
          </cell>
          <cell r="V8">
            <v>21.2</v>
          </cell>
          <cell r="W8">
            <v>78.8</v>
          </cell>
          <cell r="X8">
            <v>7.1</v>
          </cell>
          <cell r="Y8">
            <v>0</v>
          </cell>
          <cell r="AA8">
            <v>18.068339999999999</v>
          </cell>
          <cell r="AB8">
            <v>4.6191000000000004</v>
          </cell>
          <cell r="AC8">
            <v>5.5969999999999995</v>
          </cell>
          <cell r="AD8">
            <v>3.61</v>
          </cell>
          <cell r="AE8">
            <v>1.9870000000000001</v>
          </cell>
        </row>
        <row r="9">
          <cell r="B9" t="str">
            <v>AGO</v>
          </cell>
          <cell r="C9">
            <v>2.5901258694580687</v>
          </cell>
          <cell r="D9">
            <v>42.66</v>
          </cell>
          <cell r="E9" t="str">
            <v>n/a</v>
          </cell>
          <cell r="F9">
            <v>58.689415099999998</v>
          </cell>
          <cell r="G9">
            <v>53.427174999999998</v>
          </cell>
          <cell r="H9">
            <v>2.2396810304791148</v>
          </cell>
          <cell r="I9">
            <v>2.5913548658497136</v>
          </cell>
          <cell r="J9">
            <v>2.9505617025341127</v>
          </cell>
          <cell r="K9">
            <v>2.7241120821092188</v>
          </cell>
          <cell r="L9" t="str">
            <v>n/a</v>
          </cell>
          <cell r="M9">
            <v>96</v>
          </cell>
          <cell r="N9">
            <v>52</v>
          </cell>
          <cell r="O9">
            <v>28.898720000000001</v>
          </cell>
          <cell r="P9">
            <v>9.9235699999999998</v>
          </cell>
          <cell r="Q9" t="str">
            <v/>
          </cell>
          <cell r="R9" t="str">
            <v/>
          </cell>
          <cell r="U9">
            <v>3.8</v>
          </cell>
          <cell r="V9">
            <v>66.7</v>
          </cell>
          <cell r="W9">
            <v>33.299999999999997</v>
          </cell>
          <cell r="X9">
            <v>7.7</v>
          </cell>
          <cell r="Y9">
            <v>0</v>
          </cell>
          <cell r="AA9">
            <v>8.6847700000000003</v>
          </cell>
          <cell r="AB9">
            <v>3.4764400000000002</v>
          </cell>
          <cell r="AC9">
            <v>6.7899999999999991</v>
          </cell>
          <cell r="AD9">
            <v>2.15</v>
          </cell>
          <cell r="AE9">
            <v>4.6399999999999997</v>
          </cell>
        </row>
        <row r="10">
          <cell r="B10" t="str">
            <v>AIA</v>
          </cell>
          <cell r="C10" t="str">
            <v/>
          </cell>
          <cell r="D10">
            <v>42.72</v>
          </cell>
          <cell r="E10" t="str">
            <v/>
          </cell>
          <cell r="F10">
            <v>97.865132599999995</v>
          </cell>
          <cell r="G10">
            <v>94.547778800000003</v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AA10" t="str">
            <v/>
          </cell>
          <cell r="AB10">
            <v>2.8</v>
          </cell>
          <cell r="AC10" t="str">
            <v/>
          </cell>
          <cell r="AD10" t="str">
            <v/>
          </cell>
          <cell r="AE10" t="str">
            <v/>
          </cell>
        </row>
        <row r="11">
          <cell r="B11" t="str">
            <v>ALB</v>
          </cell>
          <cell r="C11">
            <v>3.6299442444038559</v>
          </cell>
          <cell r="D11">
            <v>34.5</v>
          </cell>
          <cell r="E11">
            <v>27.17</v>
          </cell>
          <cell r="F11">
            <v>93.907160099999999</v>
          </cell>
          <cell r="G11">
            <v>94.651410400000003</v>
          </cell>
          <cell r="H11">
            <v>3.5193810322773453</v>
          </cell>
          <cell r="I11">
            <v>3.0894223350152972</v>
          </cell>
          <cell r="J11">
            <v>3.893318162316084</v>
          </cell>
          <cell r="K11">
            <v>3.0648428220529556</v>
          </cell>
          <cell r="L11" t="str">
            <v>n/a</v>
          </cell>
          <cell r="M11">
            <v>12.5</v>
          </cell>
          <cell r="N11">
            <v>74</v>
          </cell>
          <cell r="O11">
            <v>96.426090000000002</v>
          </cell>
          <cell r="P11">
            <v>62.706850000000003</v>
          </cell>
          <cell r="Q11">
            <v>4.5023652303468928</v>
          </cell>
          <cell r="R11">
            <v>4.3138444045206885</v>
          </cell>
          <cell r="U11">
            <v>5.9</v>
          </cell>
          <cell r="V11">
            <v>48.4</v>
          </cell>
          <cell r="W11">
            <v>51.6</v>
          </cell>
          <cell r="X11">
            <v>9.8000000000000007</v>
          </cell>
          <cell r="Y11">
            <v>74.099999999999994</v>
          </cell>
          <cell r="AA11">
            <v>11.17719</v>
          </cell>
          <cell r="AB11">
            <v>3.5008300000000001</v>
          </cell>
          <cell r="AC11">
            <v>10.829000000000001</v>
          </cell>
          <cell r="AD11">
            <v>2.6789999999999998</v>
          </cell>
          <cell r="AE11">
            <v>8.15</v>
          </cell>
        </row>
        <row r="12">
          <cell r="B12" t="str">
            <v>AND</v>
          </cell>
          <cell r="C12" t="str">
            <v/>
          </cell>
          <cell r="D12">
            <v>28.96</v>
          </cell>
          <cell r="E12" t="str">
            <v/>
          </cell>
          <cell r="F12">
            <v>100</v>
          </cell>
          <cell r="G12">
            <v>100</v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>
            <v>2.1</v>
          </cell>
          <cell r="N12">
            <v>83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U12">
            <v>8.1</v>
          </cell>
          <cell r="V12">
            <v>75.3</v>
          </cell>
          <cell r="W12">
            <v>24.7</v>
          </cell>
          <cell r="X12">
            <v>23.1</v>
          </cell>
          <cell r="Y12">
            <v>24.2</v>
          </cell>
          <cell r="AA12" t="str">
            <v/>
          </cell>
          <cell r="AB12">
            <v>2.46258</v>
          </cell>
          <cell r="AC12" t="str">
            <v/>
          </cell>
          <cell r="AD12" t="str">
            <v/>
          </cell>
          <cell r="AE12" t="str">
            <v/>
          </cell>
        </row>
        <row r="13">
          <cell r="B13" t="str">
            <v>ARE</v>
          </cell>
          <cell r="C13">
            <v>6.1016850184074976</v>
          </cell>
          <cell r="D13" t="str">
            <v>n/a</v>
          </cell>
          <cell r="E13">
            <v>12.1000003814697</v>
          </cell>
          <cell r="F13">
            <v>97.528629100000003</v>
          </cell>
          <cell r="G13">
            <v>99.644135500000004</v>
          </cell>
          <cell r="H13">
            <v>5.8459065343958105</v>
          </cell>
          <cell r="I13">
            <v>4.4325610726362168</v>
          </cell>
          <cell r="J13">
            <v>6.0425025002391788</v>
          </cell>
          <cell r="K13">
            <v>5.9734109175215737</v>
          </cell>
          <cell r="L13">
            <v>1</v>
          </cell>
          <cell r="M13">
            <v>5.9</v>
          </cell>
          <cell r="N13">
            <v>77</v>
          </cell>
          <cell r="O13" t="str">
            <v/>
          </cell>
          <cell r="P13">
            <v>22.039069999999999</v>
          </cell>
          <cell r="Q13">
            <v>5.2798408670359702</v>
          </cell>
          <cell r="R13">
            <v>5.2622975899111601</v>
          </cell>
          <cell r="U13">
            <v>3.2</v>
          </cell>
          <cell r="V13">
            <v>70.3</v>
          </cell>
          <cell r="W13">
            <v>29.7</v>
          </cell>
          <cell r="X13">
            <v>9.4</v>
          </cell>
          <cell r="Y13">
            <v>0</v>
          </cell>
          <cell r="AA13" t="str">
            <v/>
          </cell>
          <cell r="AB13">
            <v>1.3</v>
          </cell>
          <cell r="AC13">
            <v>3.7549999999999999</v>
          </cell>
          <cell r="AD13">
            <v>1.5920000000000001</v>
          </cell>
          <cell r="AE13">
            <v>2.1629999999999998</v>
          </cell>
        </row>
        <row r="14">
          <cell r="B14" t="str">
            <v>ARG</v>
          </cell>
          <cell r="C14">
            <v>3.7457618964543422</v>
          </cell>
          <cell r="D14">
            <v>44.49</v>
          </cell>
          <cell r="E14">
            <v>18.489999999999998</v>
          </cell>
          <cell r="F14">
            <v>96.285952899999998</v>
          </cell>
          <cell r="G14">
            <v>99.215705999999997</v>
          </cell>
          <cell r="H14">
            <v>4.8353595238278011</v>
          </cell>
          <cell r="I14">
            <v>3.120036324778761</v>
          </cell>
          <cell r="J14">
            <v>3.9013680992315649</v>
          </cell>
          <cell r="K14">
            <v>3.6691860093561761</v>
          </cell>
          <cell r="L14">
            <v>19</v>
          </cell>
          <cell r="M14">
            <v>11.1</v>
          </cell>
          <cell r="N14">
            <v>76</v>
          </cell>
          <cell r="O14">
            <v>106.32314</v>
          </cell>
          <cell r="P14">
            <v>79.986699999999999</v>
          </cell>
          <cell r="Q14">
            <v>3.0736390686035158</v>
          </cell>
          <cell r="R14">
            <v>4.7827932262420649</v>
          </cell>
          <cell r="U14">
            <v>7.3</v>
          </cell>
          <cell r="V14">
            <v>67.7</v>
          </cell>
          <cell r="W14">
            <v>32.299999999999997</v>
          </cell>
          <cell r="X14">
            <v>31.8</v>
          </cell>
          <cell r="Y14">
            <v>54</v>
          </cell>
          <cell r="AA14">
            <v>15.06353</v>
          </cell>
          <cell r="AB14">
            <v>5.3441000000000001</v>
          </cell>
          <cell r="AC14">
            <v>18.130370370370372</v>
          </cell>
          <cell r="AD14">
            <v>5.3360000000000003</v>
          </cell>
          <cell r="AE14">
            <v>12.794370370370372</v>
          </cell>
        </row>
        <row r="15">
          <cell r="B15" t="str">
            <v>ARM</v>
          </cell>
          <cell r="C15">
            <v>3.7876130251708129</v>
          </cell>
          <cell r="D15">
            <v>31.3</v>
          </cell>
          <cell r="E15">
            <v>35.36</v>
          </cell>
          <cell r="F15">
            <v>90.369733100000005</v>
          </cell>
          <cell r="G15">
            <v>99.171805000000006</v>
          </cell>
          <cell r="H15">
            <v>3.7680523103767394</v>
          </cell>
          <cell r="I15">
            <v>2.8439807663215637</v>
          </cell>
          <cell r="J15">
            <v>4.32798482770691</v>
          </cell>
          <cell r="K15">
            <v>3.8032036198249815</v>
          </cell>
          <cell r="L15">
            <v>29.799999237060501</v>
          </cell>
          <cell r="M15">
            <v>12.6</v>
          </cell>
          <cell r="N15">
            <v>71</v>
          </cell>
          <cell r="O15" t="str">
            <v/>
          </cell>
          <cell r="P15">
            <v>46.640630000000002</v>
          </cell>
          <cell r="Q15">
            <v>3.4509504763495844</v>
          </cell>
          <cell r="R15">
            <v>3.4436541772046629</v>
          </cell>
          <cell r="U15">
            <v>4.5</v>
          </cell>
          <cell r="V15">
            <v>41.7</v>
          </cell>
          <cell r="W15">
            <v>58.3</v>
          </cell>
          <cell r="X15">
            <v>7.9</v>
          </cell>
          <cell r="Y15">
            <v>0</v>
          </cell>
          <cell r="AA15">
            <v>8.8688500000000001</v>
          </cell>
          <cell r="AB15">
            <v>2.3975599999999999</v>
          </cell>
          <cell r="AC15">
            <v>8.6138843405355132</v>
          </cell>
          <cell r="AD15">
            <v>1.646023386369972</v>
          </cell>
          <cell r="AE15">
            <v>6.9678609541655421</v>
          </cell>
        </row>
        <row r="16">
          <cell r="B16" t="str">
            <v>ATG</v>
          </cell>
          <cell r="C16" t="str">
            <v/>
          </cell>
          <cell r="D16" t="str">
            <v/>
          </cell>
          <cell r="E16" t="str">
            <v/>
          </cell>
          <cell r="F16">
            <v>91.427487400000004</v>
          </cell>
          <cell r="G16">
            <v>97.866357199999996</v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>
            <v>5.8</v>
          </cell>
          <cell r="N16">
            <v>75</v>
          </cell>
          <cell r="O16">
            <v>102.31822</v>
          </cell>
          <cell r="P16">
            <v>23.486239999999999</v>
          </cell>
          <cell r="Q16" t="str">
            <v/>
          </cell>
          <cell r="R16" t="str">
            <v/>
          </cell>
          <cell r="U16">
            <v>4.9000000000000004</v>
          </cell>
          <cell r="V16">
            <v>64.5</v>
          </cell>
          <cell r="W16">
            <v>35.5</v>
          </cell>
          <cell r="X16">
            <v>14.7</v>
          </cell>
          <cell r="Y16">
            <v>8.8000000000000007</v>
          </cell>
          <cell r="AA16">
            <v>6.91662</v>
          </cell>
          <cell r="AB16">
            <v>2.5544699999999998</v>
          </cell>
          <cell r="AC16">
            <v>7.0943576158940402</v>
          </cell>
          <cell r="AD16">
            <v>4.048</v>
          </cell>
          <cell r="AE16">
            <v>3.0463576158940402</v>
          </cell>
        </row>
        <row r="17">
          <cell r="B17" t="str">
            <v>AUS</v>
          </cell>
          <cell r="C17">
            <v>5.8001202214628549</v>
          </cell>
          <cell r="D17">
            <v>32.42</v>
          </cell>
          <cell r="E17">
            <v>11.66</v>
          </cell>
          <cell r="F17">
            <v>100</v>
          </cell>
          <cell r="G17">
            <v>100</v>
          </cell>
          <cell r="H17">
            <v>6.1592759574119018</v>
          </cell>
          <cell r="I17">
            <v>5.2073884016686423</v>
          </cell>
          <cell r="J17">
            <v>5.7305025011302675</v>
          </cell>
          <cell r="K17">
            <v>5.9629447593209619</v>
          </cell>
          <cell r="L17">
            <v>9</v>
          </cell>
          <cell r="M17">
            <v>3</v>
          </cell>
          <cell r="N17">
            <v>83</v>
          </cell>
          <cell r="O17">
            <v>137.58152000000001</v>
          </cell>
          <cell r="P17">
            <v>86.554550000000006</v>
          </cell>
          <cell r="Q17">
            <v>5.1126391687872692</v>
          </cell>
          <cell r="R17">
            <v>5.2919246060888199</v>
          </cell>
          <cell r="U17">
            <v>9.4</v>
          </cell>
          <cell r="V17">
            <v>66.599999999999994</v>
          </cell>
          <cell r="W17">
            <v>33.4</v>
          </cell>
          <cell r="X17">
            <v>18.7</v>
          </cell>
          <cell r="Y17">
            <v>0</v>
          </cell>
          <cell r="AA17">
            <v>13.220409999999999</v>
          </cell>
          <cell r="AB17">
            <v>4.9064100000000002</v>
          </cell>
          <cell r="AC17">
            <v>18.158999999999999</v>
          </cell>
          <cell r="AD17">
            <v>7.6115298289269049</v>
          </cell>
          <cell r="AE17">
            <v>10.547470171073094</v>
          </cell>
        </row>
        <row r="18">
          <cell r="B18" t="str">
            <v>AUT</v>
          </cell>
          <cell r="C18">
            <v>5.9979861843215332</v>
          </cell>
          <cell r="D18">
            <v>27.6</v>
          </cell>
          <cell r="E18">
            <v>8.73</v>
          </cell>
          <cell r="F18">
            <v>100</v>
          </cell>
          <cell r="G18">
            <v>100</v>
          </cell>
          <cell r="H18">
            <v>6.5959825299616197</v>
          </cell>
          <cell r="I18">
            <v>5.8498081319446342</v>
          </cell>
          <cell r="J18">
            <v>5.6593381400767608</v>
          </cell>
          <cell r="K18">
            <v>5.5858031327064062</v>
          </cell>
          <cell r="L18">
            <v>8.6000003814697301</v>
          </cell>
          <cell r="M18">
            <v>2.9</v>
          </cell>
          <cell r="N18">
            <v>81</v>
          </cell>
          <cell r="O18">
            <v>99.296400000000006</v>
          </cell>
          <cell r="P18">
            <v>79.998639999999995</v>
          </cell>
          <cell r="Q18">
            <v>4.3238744727400844</v>
          </cell>
          <cell r="R18">
            <v>4.8849301485128187</v>
          </cell>
          <cell r="U18">
            <v>11</v>
          </cell>
          <cell r="V18">
            <v>75.7</v>
          </cell>
          <cell r="W18">
            <v>24.3</v>
          </cell>
          <cell r="X18">
            <v>16.3</v>
          </cell>
          <cell r="Y18">
            <v>55.1</v>
          </cell>
          <cell r="AA18">
            <v>11.045389999999999</v>
          </cell>
          <cell r="AB18">
            <v>5.4506500000000004</v>
          </cell>
          <cell r="AC18">
            <v>27.887</v>
          </cell>
          <cell r="AD18">
            <v>7.5142986381322956</v>
          </cell>
          <cell r="AE18">
            <v>20.372701361867705</v>
          </cell>
        </row>
        <row r="19">
          <cell r="B19" t="str">
            <v>AZE</v>
          </cell>
          <cell r="C19">
            <v>4.3256452575735356</v>
          </cell>
          <cell r="D19">
            <v>33.71</v>
          </cell>
          <cell r="E19">
            <v>14.16</v>
          </cell>
          <cell r="F19">
            <v>82.022384900000006</v>
          </cell>
          <cell r="G19">
            <v>80.199898500000003</v>
          </cell>
          <cell r="H19">
            <v>4.4487868283685055</v>
          </cell>
          <cell r="I19">
            <v>3.3466503470801729</v>
          </cell>
          <cell r="J19">
            <v>4.4681717540128494</v>
          </cell>
          <cell r="K19">
            <v>3.7339029615883268</v>
          </cell>
          <cell r="L19">
            <v>54.700000762939503</v>
          </cell>
          <cell r="M19">
            <v>27.9</v>
          </cell>
          <cell r="N19">
            <v>72</v>
          </cell>
          <cell r="O19">
            <v>102.79574</v>
          </cell>
          <cell r="P19">
            <v>23.15973</v>
          </cell>
          <cell r="Q19">
            <v>3.0891413543987118</v>
          </cell>
          <cell r="R19">
            <v>3.273654061664268</v>
          </cell>
          <cell r="U19">
            <v>5.6</v>
          </cell>
          <cell r="V19">
            <v>20.8</v>
          </cell>
          <cell r="W19">
            <v>79.2</v>
          </cell>
          <cell r="X19">
            <v>3.5</v>
          </cell>
          <cell r="Y19">
            <v>0</v>
          </cell>
          <cell r="AA19">
            <v>7.3038299999999996</v>
          </cell>
          <cell r="AB19">
            <v>2.46218</v>
          </cell>
          <cell r="AC19">
            <v>8.2669999999999995</v>
          </cell>
          <cell r="AD19">
            <v>1.012</v>
          </cell>
          <cell r="AE19">
            <v>7.2549999999999999</v>
          </cell>
        </row>
        <row r="20">
          <cell r="B20" t="str">
            <v>BDI</v>
          </cell>
          <cell r="C20" t="str">
            <v/>
          </cell>
          <cell r="D20">
            <v>33.270000000000003</v>
          </cell>
          <cell r="E20" t="str">
            <v/>
          </cell>
          <cell r="F20">
            <v>50.050424599999999</v>
          </cell>
          <cell r="G20">
            <v>74.350683599999996</v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>
            <v>54.1</v>
          </cell>
          <cell r="N20">
            <v>56</v>
          </cell>
          <cell r="O20">
            <v>37.888979999999997</v>
          </cell>
          <cell r="P20">
            <v>4.4081700000000001</v>
          </cell>
          <cell r="Q20">
            <v>2.5952488889734751</v>
          </cell>
          <cell r="R20">
            <v>2.6106147255306618</v>
          </cell>
          <cell r="U20">
            <v>8</v>
          </cell>
          <cell r="V20">
            <v>54.7</v>
          </cell>
          <cell r="W20">
            <v>45.3</v>
          </cell>
          <cell r="X20">
            <v>13.7</v>
          </cell>
          <cell r="Y20">
            <v>0</v>
          </cell>
          <cell r="AA20">
            <v>17.241530000000001</v>
          </cell>
          <cell r="AB20">
            <v>5.4147499999999997</v>
          </cell>
          <cell r="AC20">
            <v>4.944</v>
          </cell>
          <cell r="AD20">
            <v>2.8940000000000001</v>
          </cell>
          <cell r="AE20">
            <v>2.0499999999999998</v>
          </cell>
        </row>
        <row r="21">
          <cell r="B21" t="str">
            <v>BEL</v>
          </cell>
          <cell r="C21">
            <v>5.890616086699711</v>
          </cell>
          <cell r="D21">
            <v>26.5</v>
          </cell>
          <cell r="E21">
            <v>19.75</v>
          </cell>
          <cell r="F21">
            <v>100</v>
          </cell>
          <cell r="G21">
            <v>100</v>
          </cell>
          <cell r="H21">
            <v>6.7626492667020672</v>
          </cell>
          <cell r="I21">
            <v>6.1887849793699141</v>
          </cell>
          <cell r="J21">
            <v>5.4642443502154538</v>
          </cell>
          <cell r="K21">
            <v>5.811185611274821</v>
          </cell>
          <cell r="L21">
            <v>10.300000190734901</v>
          </cell>
          <cell r="M21">
            <v>3.3</v>
          </cell>
          <cell r="N21">
            <v>80</v>
          </cell>
          <cell r="O21">
            <v>163.10101</v>
          </cell>
          <cell r="P21">
            <v>72.309569999999994</v>
          </cell>
          <cell r="Q21">
            <v>5.4662055436954944</v>
          </cell>
          <cell r="R21">
            <v>6.0476188659667969</v>
          </cell>
          <cell r="U21">
            <v>11.2</v>
          </cell>
          <cell r="V21">
            <v>75.8</v>
          </cell>
          <cell r="W21">
            <v>24.2</v>
          </cell>
          <cell r="X21">
            <v>15.6</v>
          </cell>
          <cell r="Y21">
            <v>85.5</v>
          </cell>
          <cell r="AA21">
            <v>11.954700000000001</v>
          </cell>
          <cell r="AB21">
            <v>6.3651600000000004</v>
          </cell>
          <cell r="AC21">
            <v>29.733000000000001</v>
          </cell>
          <cell r="AD21">
            <v>8.6433267304778454</v>
          </cell>
          <cell r="AE21">
            <v>21.089673269522155</v>
          </cell>
        </row>
        <row r="22">
          <cell r="B22" t="str">
            <v>BEN</v>
          </cell>
          <cell r="C22" t="str">
            <v/>
          </cell>
          <cell r="D22">
            <v>38.619999999999997</v>
          </cell>
          <cell r="E22" t="str">
            <v/>
          </cell>
          <cell r="F22">
            <v>14.173176399999999</v>
          </cell>
          <cell r="G22">
            <v>76.018882399999995</v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>
            <v>64.2</v>
          </cell>
          <cell r="N22">
            <v>59</v>
          </cell>
          <cell r="O22">
            <v>54.363599999999998</v>
          </cell>
          <cell r="P22">
            <v>15.362780000000001</v>
          </cell>
          <cell r="Q22">
            <v>2.3939394950866699</v>
          </cell>
          <cell r="R22">
            <v>3.3384616374969482</v>
          </cell>
          <cell r="U22">
            <v>4.5999999999999996</v>
          </cell>
          <cell r="V22">
            <v>54.2</v>
          </cell>
          <cell r="W22">
            <v>45.8</v>
          </cell>
          <cell r="X22">
            <v>10.7</v>
          </cell>
          <cell r="Y22">
            <v>0.2</v>
          </cell>
          <cell r="AA22">
            <v>22.34122</v>
          </cell>
          <cell r="AB22">
            <v>4.7956000000000003</v>
          </cell>
          <cell r="AC22">
            <v>4.2029999999999994</v>
          </cell>
          <cell r="AD22">
            <v>2.2229999999999999</v>
          </cell>
          <cell r="AE22">
            <v>1.98</v>
          </cell>
        </row>
        <row r="23">
          <cell r="B23" t="str">
            <v>BFA</v>
          </cell>
          <cell r="C23" t="str">
            <v/>
          </cell>
          <cell r="D23">
            <v>39.79</v>
          </cell>
          <cell r="E23" t="str">
            <v/>
          </cell>
          <cell r="F23">
            <v>18.0200137</v>
          </cell>
          <cell r="G23">
            <v>79.976160800000002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>
            <v>60.9</v>
          </cell>
          <cell r="N23">
            <v>59</v>
          </cell>
          <cell r="O23">
            <v>30.335270000000001</v>
          </cell>
          <cell r="P23">
            <v>4.7759099999999997</v>
          </cell>
          <cell r="Q23" t="str">
            <v/>
          </cell>
          <cell r="R23" t="str">
            <v/>
          </cell>
          <cell r="U23">
            <v>6.4</v>
          </cell>
          <cell r="V23">
            <v>58.5</v>
          </cell>
          <cell r="W23">
            <v>40.200000000000003</v>
          </cell>
          <cell r="X23">
            <v>13.5</v>
          </cell>
          <cell r="Y23">
            <v>0.2</v>
          </cell>
          <cell r="AA23">
            <v>16.165279999999999</v>
          </cell>
          <cell r="AB23">
            <v>4.52597</v>
          </cell>
          <cell r="AC23">
            <v>5.0741029207232264</v>
          </cell>
          <cell r="AD23">
            <v>3.2719999999999998</v>
          </cell>
          <cell r="AE23">
            <v>1.8021029207232266</v>
          </cell>
        </row>
        <row r="24">
          <cell r="B24" t="str">
            <v>BGD</v>
          </cell>
          <cell r="C24">
            <v>3.6531192288705441</v>
          </cell>
          <cell r="D24">
            <v>32.119999999999997</v>
          </cell>
          <cell r="E24">
            <v>8.6999999999999993</v>
          </cell>
          <cell r="F24">
            <v>54.730294299999997</v>
          </cell>
          <cell r="G24">
            <v>83.218425699999997</v>
          </cell>
          <cell r="H24">
            <v>3.2471915666920257</v>
          </cell>
          <cell r="I24">
            <v>2.2966637657010551</v>
          </cell>
          <cell r="J24">
            <v>3.7381696003053526</v>
          </cell>
          <cell r="K24">
            <v>3.9812283954504517</v>
          </cell>
          <cell r="L24" t="str">
            <v>n/a</v>
          </cell>
          <cell r="M24">
            <v>30.7</v>
          </cell>
          <cell r="N24">
            <v>71</v>
          </cell>
          <cell r="O24">
            <v>58.309260000000002</v>
          </cell>
          <cell r="P24">
            <v>13.386559999999999</v>
          </cell>
          <cell r="Q24">
            <v>3.3637827381943213</v>
          </cell>
          <cell r="R24">
            <v>3.6882180676315768</v>
          </cell>
          <cell r="U24">
            <v>3.7</v>
          </cell>
          <cell r="V24">
            <v>35.299999999999997</v>
          </cell>
          <cell r="W24">
            <v>64.7</v>
          </cell>
          <cell r="X24">
            <v>7.8</v>
          </cell>
          <cell r="Y24">
            <v>0</v>
          </cell>
          <cell r="AA24">
            <v>14.029870000000001</v>
          </cell>
          <cell r="AB24">
            <v>1.9661599999999999</v>
          </cell>
          <cell r="AC24">
            <v>2.6930000000000001</v>
          </cell>
          <cell r="AD24">
            <v>1.113</v>
          </cell>
          <cell r="AE24">
            <v>1.58</v>
          </cell>
        </row>
        <row r="25">
          <cell r="B25" t="str">
            <v>BGR</v>
          </cell>
          <cell r="C25">
            <v>4.3121474982149026</v>
          </cell>
          <cell r="D25">
            <v>33.6</v>
          </cell>
          <cell r="E25">
            <v>28.09</v>
          </cell>
          <cell r="F25">
            <v>100</v>
          </cell>
          <cell r="G25">
            <v>99.4854646</v>
          </cell>
          <cell r="H25">
            <v>3.8914028274511394</v>
          </cell>
          <cell r="I25">
            <v>3.1702894209141093</v>
          </cell>
          <cell r="J25">
            <v>3.6895729280207874</v>
          </cell>
          <cell r="K25">
            <v>3.3411520839293201</v>
          </cell>
          <cell r="L25">
            <v>8</v>
          </cell>
          <cell r="M25">
            <v>9.3000000000000007</v>
          </cell>
          <cell r="N25">
            <v>75</v>
          </cell>
          <cell r="O25">
            <v>100.87929</v>
          </cell>
          <cell r="P25">
            <v>70.785629999999998</v>
          </cell>
          <cell r="Q25">
            <v>3.2886575546438834</v>
          </cell>
          <cell r="R25">
            <v>3.5552926792946038</v>
          </cell>
          <cell r="U25">
            <v>7.6</v>
          </cell>
          <cell r="V25">
            <v>59.3</v>
          </cell>
          <cell r="W25">
            <v>40.700000000000003</v>
          </cell>
          <cell r="X25">
            <v>11.7</v>
          </cell>
          <cell r="Y25">
            <v>76.400000000000006</v>
          </cell>
          <cell r="AA25">
            <v>11.10005</v>
          </cell>
          <cell r="AB25">
            <v>3.5893600000000001</v>
          </cell>
          <cell r="AC25">
            <v>17.195</v>
          </cell>
          <cell r="AD25">
            <v>4.3120000000000003</v>
          </cell>
          <cell r="AE25">
            <v>12.882999999999999</v>
          </cell>
        </row>
        <row r="26">
          <cell r="B26" t="str">
            <v>BHR</v>
          </cell>
          <cell r="C26" t="str">
            <v/>
          </cell>
          <cell r="D26" t="str">
            <v/>
          </cell>
          <cell r="E26" t="str">
            <v/>
          </cell>
          <cell r="F26">
            <v>99.197603400000006</v>
          </cell>
          <cell r="G26">
            <v>100</v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>
            <v>5.3</v>
          </cell>
          <cell r="N26">
            <v>77</v>
          </cell>
          <cell r="O26" t="str">
            <v/>
          </cell>
          <cell r="P26">
            <v>36.837679999999999</v>
          </cell>
          <cell r="Q26">
            <v>4.5942884412142311</v>
          </cell>
          <cell r="R26">
            <v>4.5729634431329105</v>
          </cell>
          <cell r="U26">
            <v>4.9000000000000004</v>
          </cell>
          <cell r="V26">
            <v>70.2</v>
          </cell>
          <cell r="W26">
            <v>29.8</v>
          </cell>
          <cell r="X26">
            <v>10.6</v>
          </cell>
          <cell r="Y26">
            <v>1.3</v>
          </cell>
          <cell r="AA26">
            <v>8.9480400000000007</v>
          </cell>
          <cell r="AB26">
            <v>2.6446999999999998</v>
          </cell>
          <cell r="AC26">
            <v>4.008</v>
          </cell>
          <cell r="AD26">
            <v>2.3980000000000001</v>
          </cell>
          <cell r="AE26">
            <v>1.61</v>
          </cell>
        </row>
        <row r="27">
          <cell r="B27" t="str">
            <v>BHS</v>
          </cell>
          <cell r="C27" t="str">
            <v/>
          </cell>
          <cell r="D27" t="str">
            <v>…</v>
          </cell>
          <cell r="E27" t="str">
            <v/>
          </cell>
          <cell r="F27" t="str">
            <v>NA</v>
          </cell>
          <cell r="G27">
            <v>96.000011499999999</v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>
            <v>9.9</v>
          </cell>
          <cell r="N27">
            <v>76</v>
          </cell>
          <cell r="O27">
            <v>92.633679999999998</v>
          </cell>
          <cell r="P27" t="str">
            <v/>
          </cell>
          <cell r="Q27" t="str">
            <v/>
          </cell>
          <cell r="R27" t="str">
            <v/>
          </cell>
          <cell r="U27">
            <v>7.3</v>
          </cell>
          <cell r="V27">
            <v>44</v>
          </cell>
          <cell r="W27">
            <v>56</v>
          </cell>
          <cell r="X27">
            <v>14</v>
          </cell>
          <cell r="Y27">
            <v>0</v>
          </cell>
          <cell r="AA27">
            <v>18.843720000000001</v>
          </cell>
          <cell r="AB27">
            <v>2.84999</v>
          </cell>
          <cell r="AC27">
            <v>6.2870424321999998</v>
          </cell>
          <cell r="AD27">
            <v>3.5</v>
          </cell>
          <cell r="AE27">
            <v>2.7870424321999998</v>
          </cell>
        </row>
        <row r="28">
          <cell r="B28" t="str">
            <v>BIH</v>
          </cell>
          <cell r="C28" t="str">
            <v/>
          </cell>
          <cell r="D28">
            <v>36.200000000000003</v>
          </cell>
          <cell r="E28" t="str">
            <v/>
          </cell>
          <cell r="F28">
            <v>95.794232100000002</v>
          </cell>
          <cell r="G28">
            <v>98.814171200000004</v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>
            <v>5.0999999999999996</v>
          </cell>
          <cell r="N28">
            <v>77</v>
          </cell>
          <cell r="O28" t="str">
            <v/>
          </cell>
          <cell r="P28" t="str">
            <v/>
          </cell>
          <cell r="Q28">
            <v>2.355769157409668</v>
          </cell>
          <cell r="R28">
            <v>3.2843136787414551</v>
          </cell>
          <cell r="U28">
            <v>9.6</v>
          </cell>
          <cell r="V28">
            <v>70</v>
          </cell>
          <cell r="W28">
            <v>30</v>
          </cell>
          <cell r="X28">
            <v>16.2</v>
          </cell>
          <cell r="Y28">
            <v>97.5</v>
          </cell>
          <cell r="AA28" t="str">
            <v/>
          </cell>
          <cell r="AB28" t="str">
            <v/>
          </cell>
          <cell r="AC28">
            <v>17.445999999999998</v>
          </cell>
          <cell r="AD28">
            <v>6.9459999999999997</v>
          </cell>
          <cell r="AE28">
            <v>10.5</v>
          </cell>
        </row>
        <row r="29">
          <cell r="B29" t="str">
            <v>BLR</v>
          </cell>
          <cell r="C29" t="str">
            <v/>
          </cell>
          <cell r="D29">
            <v>26.48</v>
          </cell>
          <cell r="E29" t="str">
            <v/>
          </cell>
          <cell r="F29">
            <v>92.990949999999998</v>
          </cell>
          <cell r="G29">
            <v>99.711395300000007</v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>
            <v>3.4</v>
          </cell>
          <cell r="N29">
            <v>72</v>
          </cell>
          <cell r="O29">
            <v>107.0318</v>
          </cell>
          <cell r="P29">
            <v>88.857029999999995</v>
          </cell>
          <cell r="Q29" t="str">
            <v/>
          </cell>
          <cell r="R29" t="str">
            <v/>
          </cell>
          <cell r="U29">
            <v>6.1</v>
          </cell>
          <cell r="V29">
            <v>65.400000000000006</v>
          </cell>
          <cell r="W29">
            <v>34.6</v>
          </cell>
          <cell r="X29">
            <v>13.5</v>
          </cell>
          <cell r="Y29">
            <v>0</v>
          </cell>
          <cell r="AA29">
            <v>12.30363</v>
          </cell>
          <cell r="AB29">
            <v>4.98752</v>
          </cell>
          <cell r="AC29">
            <v>15.795000000000002</v>
          </cell>
          <cell r="AD29">
            <v>3.9980000000000002</v>
          </cell>
          <cell r="AE29">
            <v>11.797000000000001</v>
          </cell>
        </row>
        <row r="30">
          <cell r="B30" t="str">
            <v>BLZ</v>
          </cell>
          <cell r="C30" t="str">
            <v/>
          </cell>
          <cell r="D30">
            <v>53.13</v>
          </cell>
          <cell r="E30" t="str">
            <v/>
          </cell>
          <cell r="F30">
            <v>89.854621199999997</v>
          </cell>
          <cell r="G30">
            <v>98.597795700000006</v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>
            <v>14.2</v>
          </cell>
          <cell r="N30">
            <v>75</v>
          </cell>
          <cell r="O30">
            <v>80.163039999999995</v>
          </cell>
          <cell r="P30">
            <v>24.184799999999999</v>
          </cell>
          <cell r="Q30" t="str">
            <v/>
          </cell>
          <cell r="R30" t="str">
            <v/>
          </cell>
          <cell r="U30">
            <v>5.4</v>
          </cell>
          <cell r="V30">
            <v>62.4</v>
          </cell>
          <cell r="W30">
            <v>37.6</v>
          </cell>
          <cell r="X30">
            <v>11.9</v>
          </cell>
          <cell r="Y30">
            <v>13.8</v>
          </cell>
          <cell r="AA30">
            <v>23.05208</v>
          </cell>
          <cell r="AB30">
            <v>6.2172900000000002</v>
          </cell>
          <cell r="AC30">
            <v>5.7590000000000003</v>
          </cell>
          <cell r="AD30">
            <v>3.7589999999999999</v>
          </cell>
          <cell r="AE30">
            <v>2</v>
          </cell>
        </row>
        <row r="31">
          <cell r="B31" t="str">
            <v>BMU</v>
          </cell>
          <cell r="C31" t="str">
            <v/>
          </cell>
          <cell r="D31" t="str">
            <v/>
          </cell>
          <cell r="E31" t="str">
            <v/>
          </cell>
          <cell r="F31" t="str">
            <v>NA</v>
          </cell>
          <cell r="G31" t="str">
            <v>NA</v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>
            <v>72.622429999999994</v>
          </cell>
          <cell r="P31">
            <v>29.045850000000002</v>
          </cell>
          <cell r="Q31" t="str">
            <v/>
          </cell>
          <cell r="R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AA31">
            <v>7.7964399999999996</v>
          </cell>
          <cell r="AB31">
            <v>1.78285</v>
          </cell>
          <cell r="AC31" t="str">
            <v/>
          </cell>
          <cell r="AD31" t="str">
            <v/>
          </cell>
          <cell r="AE31" t="str">
            <v/>
          </cell>
        </row>
        <row r="32">
          <cell r="B32" t="str">
            <v>BOL</v>
          </cell>
          <cell r="C32">
            <v>3.4385906147981697</v>
          </cell>
          <cell r="D32">
            <v>47.199999999999996</v>
          </cell>
          <cell r="E32">
            <v>6.24</v>
          </cell>
          <cell r="F32">
            <v>46.2896511</v>
          </cell>
          <cell r="G32">
            <v>88.027219799999997</v>
          </cell>
          <cell r="H32">
            <v>3.6346982486697152</v>
          </cell>
          <cell r="I32">
            <v>3.5223931434608953</v>
          </cell>
          <cell r="J32">
            <v>3.7631111724672559</v>
          </cell>
          <cell r="K32">
            <v>3.5117130179209664</v>
          </cell>
          <cell r="L32">
            <v>54.900001525878899</v>
          </cell>
          <cell r="M32">
            <v>30.6</v>
          </cell>
          <cell r="N32">
            <v>68</v>
          </cell>
          <cell r="O32">
            <v>84.674499999999995</v>
          </cell>
          <cell r="P32" t="str">
            <v/>
          </cell>
          <cell r="Q32">
            <v>3.1100800037384033</v>
          </cell>
          <cell r="R32">
            <v>3.0851275126139326</v>
          </cell>
          <cell r="U32">
            <v>6.1</v>
          </cell>
          <cell r="V32">
            <v>78.400000000000006</v>
          </cell>
          <cell r="W32">
            <v>21.6</v>
          </cell>
          <cell r="X32">
            <v>9.6999999999999993</v>
          </cell>
          <cell r="Y32">
            <v>41.3</v>
          </cell>
          <cell r="AA32">
            <v>17.828749999999999</v>
          </cell>
          <cell r="AB32">
            <v>7.0375500000000004</v>
          </cell>
          <cell r="AC32">
            <v>12.122385406922358</v>
          </cell>
          <cell r="AD32">
            <v>3.622385406922358</v>
          </cell>
          <cell r="AE32">
            <v>8.5</v>
          </cell>
        </row>
        <row r="33">
          <cell r="B33" t="str">
            <v>BRA</v>
          </cell>
          <cell r="C33">
            <v>4.2946896116701803</v>
          </cell>
          <cell r="D33">
            <v>56.699999999999996</v>
          </cell>
          <cell r="E33">
            <v>14.56</v>
          </cell>
          <cell r="F33">
            <v>80.800105099999996</v>
          </cell>
          <cell r="G33">
            <v>97.230753000000007</v>
          </cell>
          <cell r="H33">
            <v>3.3238976999898231</v>
          </cell>
          <cell r="I33">
            <v>4.0342806519276024</v>
          </cell>
          <cell r="J33">
            <v>4.6333861093921591</v>
          </cell>
          <cell r="K33">
            <v>4.441776777370122</v>
          </cell>
          <cell r="L33">
            <v>25.100000381469702</v>
          </cell>
          <cell r="M33">
            <v>14.6</v>
          </cell>
          <cell r="N33">
            <v>75</v>
          </cell>
          <cell r="O33" t="str">
            <v/>
          </cell>
          <cell r="P33" t="str">
            <v/>
          </cell>
          <cell r="Q33">
            <v>2.4429690322691986</v>
          </cell>
          <cell r="R33">
            <v>3.9524636237950954</v>
          </cell>
          <cell r="U33">
            <v>9.6999999999999993</v>
          </cell>
          <cell r="V33">
            <v>48.2</v>
          </cell>
          <cell r="W33">
            <v>51.8</v>
          </cell>
          <cell r="X33">
            <v>6.9</v>
          </cell>
          <cell r="Y33">
            <v>0</v>
          </cell>
          <cell r="AA33">
            <v>15.569649999999999</v>
          </cell>
          <cell r="AB33">
            <v>5.91432</v>
          </cell>
          <cell r="AC33">
            <v>21.290183036756627</v>
          </cell>
          <cell r="AD33">
            <v>5.7864604090194023</v>
          </cell>
          <cell r="AE33">
            <v>15.503722627737226</v>
          </cell>
        </row>
        <row r="34">
          <cell r="B34" t="str">
            <v>BRB</v>
          </cell>
          <cell r="C34" t="str">
            <v/>
          </cell>
          <cell r="D34" t="str">
            <v/>
          </cell>
          <cell r="E34" t="str">
            <v/>
          </cell>
          <cell r="F34" t="str">
            <v>NA</v>
          </cell>
          <cell r="G34">
            <v>99.840102200000004</v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>
            <v>12</v>
          </cell>
          <cell r="N34">
            <v>78</v>
          </cell>
          <cell r="O34">
            <v>109.24757</v>
          </cell>
          <cell r="P34">
            <v>65.432230000000004</v>
          </cell>
          <cell r="Q34" t="str">
            <v/>
          </cell>
          <cell r="R34" t="str">
            <v/>
          </cell>
          <cell r="U34">
            <v>6.8</v>
          </cell>
          <cell r="V34">
            <v>61</v>
          </cell>
          <cell r="W34">
            <v>39</v>
          </cell>
          <cell r="X34">
            <v>11.6</v>
          </cell>
          <cell r="Y34">
            <v>0.2</v>
          </cell>
          <cell r="AA34">
            <v>13.689579999999999</v>
          </cell>
          <cell r="AB34">
            <v>6.7117899999999997</v>
          </cell>
          <cell r="AC34">
            <v>11.406530040053404</v>
          </cell>
          <cell r="AD34">
            <v>4.3390000000000004</v>
          </cell>
          <cell r="AE34">
            <v>7.0675300400534047</v>
          </cell>
        </row>
        <row r="35">
          <cell r="B35" t="str">
            <v>BRN</v>
          </cell>
          <cell r="C35" t="str">
            <v/>
          </cell>
          <cell r="D35" t="str">
            <v/>
          </cell>
          <cell r="E35" t="str">
            <v/>
          </cell>
          <cell r="F35" t="str">
            <v>NA</v>
          </cell>
          <cell r="G35" t="str">
            <v>NA</v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>
            <v>8.6</v>
          </cell>
          <cell r="N35">
            <v>77</v>
          </cell>
          <cell r="O35">
            <v>99.116209999999995</v>
          </cell>
          <cell r="P35">
            <v>31.725339999999999</v>
          </cell>
          <cell r="Q35" t="str">
            <v/>
          </cell>
          <cell r="R35" t="str">
            <v/>
          </cell>
          <cell r="U35">
            <v>2.5</v>
          </cell>
          <cell r="V35">
            <v>91.9</v>
          </cell>
          <cell r="W35">
            <v>8.1</v>
          </cell>
          <cell r="X35">
            <v>7.4</v>
          </cell>
          <cell r="Y35">
            <v>0</v>
          </cell>
          <cell r="AA35">
            <v>9.9859100000000005</v>
          </cell>
          <cell r="AB35">
            <v>3.7659500000000001</v>
          </cell>
          <cell r="AC35">
            <v>2.3119999999999998</v>
          </cell>
          <cell r="AD35">
            <v>1.599</v>
          </cell>
          <cell r="AE35">
            <v>0.71299999999999997</v>
          </cell>
        </row>
        <row r="36">
          <cell r="B36" t="str">
            <v>BTN</v>
          </cell>
          <cell r="C36" t="str">
            <v/>
          </cell>
          <cell r="D36">
            <v>38.729999999999997</v>
          </cell>
          <cell r="E36" t="str">
            <v/>
          </cell>
          <cell r="F36">
            <v>45.183923999999998</v>
          </cell>
          <cell r="G36">
            <v>97.207649799999999</v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>
            <v>27.2</v>
          </cell>
          <cell r="N36">
            <v>68</v>
          </cell>
          <cell r="O36">
            <v>84.197689999999994</v>
          </cell>
          <cell r="P36">
            <v>10.92693</v>
          </cell>
          <cell r="Q36">
            <v>4.0485992609444308</v>
          </cell>
          <cell r="R36">
            <v>3.7800253052832717</v>
          </cell>
          <cell r="U36">
            <v>3.6</v>
          </cell>
          <cell r="V36">
            <v>73.8</v>
          </cell>
          <cell r="W36">
            <v>26.2</v>
          </cell>
          <cell r="X36">
            <v>6.6</v>
          </cell>
          <cell r="Y36">
            <v>0</v>
          </cell>
          <cell r="AA36">
            <v>15.60829</v>
          </cell>
          <cell r="AB36">
            <v>5.9599099999999998</v>
          </cell>
          <cell r="AC36">
            <v>5.1989999999999998</v>
          </cell>
          <cell r="AD36">
            <v>3.03</v>
          </cell>
          <cell r="AE36">
            <v>2.169</v>
          </cell>
        </row>
        <row r="37">
          <cell r="B37" t="str">
            <v>BWA</v>
          </cell>
          <cell r="C37" t="str">
            <v/>
          </cell>
          <cell r="D37">
            <v>60.96</v>
          </cell>
          <cell r="E37" t="str">
            <v/>
          </cell>
          <cell r="F37">
            <v>64.035291599999994</v>
          </cell>
          <cell r="G37">
            <v>96.795253700000004</v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>
            <v>34.799999999999997</v>
          </cell>
          <cell r="N37">
            <v>64</v>
          </cell>
          <cell r="O37">
            <v>83.91825</v>
          </cell>
          <cell r="P37">
            <v>27.51322</v>
          </cell>
          <cell r="Q37">
            <v>3.5644561003236213</v>
          </cell>
          <cell r="R37">
            <v>3.5242757443119501</v>
          </cell>
          <cell r="U37">
            <v>5.4</v>
          </cell>
          <cell r="V37">
            <v>57.1</v>
          </cell>
          <cell r="W37">
            <v>42.9</v>
          </cell>
          <cell r="X37">
            <v>8.8000000000000007</v>
          </cell>
          <cell r="Y37">
            <v>0</v>
          </cell>
          <cell r="AA37">
            <v>20.477399999999999</v>
          </cell>
          <cell r="AB37">
            <v>9.63293</v>
          </cell>
          <cell r="AC37">
            <v>6.59</v>
          </cell>
          <cell r="AD37">
            <v>3.488</v>
          </cell>
          <cell r="AE37">
            <v>2.9973927958833619</v>
          </cell>
        </row>
        <row r="38">
          <cell r="B38" t="str">
            <v>CAF</v>
          </cell>
          <cell r="C38" t="str">
            <v/>
          </cell>
          <cell r="D38">
            <v>56.3</v>
          </cell>
          <cell r="E38" t="str">
            <v/>
          </cell>
          <cell r="F38">
            <v>33.789214999999999</v>
          </cell>
          <cell r="G38">
            <v>67.1390782</v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>
            <v>91.5</v>
          </cell>
          <cell r="N38">
            <v>51</v>
          </cell>
          <cell r="O38">
            <v>17.37801</v>
          </cell>
          <cell r="P38">
            <v>2.7741600000000002</v>
          </cell>
          <cell r="Q38" t="str">
            <v/>
          </cell>
          <cell r="R38" t="str">
            <v/>
          </cell>
          <cell r="U38">
            <v>3.9</v>
          </cell>
          <cell r="V38">
            <v>50.3</v>
          </cell>
          <cell r="W38">
            <v>49.7</v>
          </cell>
          <cell r="X38">
            <v>15.9</v>
          </cell>
          <cell r="Y38">
            <v>0</v>
          </cell>
          <cell r="AA38">
            <v>7.8254599999999996</v>
          </cell>
          <cell r="AB38">
            <v>1.22862</v>
          </cell>
          <cell r="AC38">
            <v>2.5533260088074865</v>
          </cell>
          <cell r="AD38">
            <v>1.9337415387282046</v>
          </cell>
          <cell r="AE38">
            <v>0.61958447007928186</v>
          </cell>
        </row>
        <row r="39">
          <cell r="B39" t="str">
            <v>CAN</v>
          </cell>
          <cell r="C39">
            <v>5.95401074859247</v>
          </cell>
          <cell r="D39">
            <v>32.4</v>
          </cell>
          <cell r="E39">
            <v>14.3</v>
          </cell>
          <cell r="F39">
            <v>99.806536100000002</v>
          </cell>
          <cell r="G39">
            <v>99.806536100000002</v>
          </cell>
          <cell r="H39">
            <v>6.4599847713399203</v>
          </cell>
          <cell r="I39">
            <v>5.4963610299341017</v>
          </cell>
          <cell r="J39">
            <v>5.6414987820700881</v>
          </cell>
          <cell r="K39">
            <v>5.9979023997427312</v>
          </cell>
          <cell r="L39" t="str">
            <v>n/a</v>
          </cell>
          <cell r="M39">
            <v>4.3</v>
          </cell>
          <cell r="N39">
            <v>82</v>
          </cell>
          <cell r="O39">
            <v>110.2676</v>
          </cell>
          <cell r="P39" t="str">
            <v/>
          </cell>
          <cell r="Q39">
            <v>5.1044525410495911</v>
          </cell>
          <cell r="R39">
            <v>5.7585180775593905</v>
          </cell>
          <cell r="U39">
            <v>10.9</v>
          </cell>
          <cell r="V39">
            <v>69.8</v>
          </cell>
          <cell r="W39">
            <v>30.2</v>
          </cell>
          <cell r="X39">
            <v>18.5</v>
          </cell>
          <cell r="Y39">
            <v>1.9</v>
          </cell>
          <cell r="AA39">
            <v>12.227080000000001</v>
          </cell>
          <cell r="AB39">
            <v>5.2724599999999997</v>
          </cell>
          <cell r="AC39">
            <v>18.627000000000002</v>
          </cell>
          <cell r="AD39">
            <v>7.968</v>
          </cell>
          <cell r="AE39">
            <v>10.659000000000001</v>
          </cell>
        </row>
        <row r="40">
          <cell r="B40" t="str">
            <v>CHE</v>
          </cell>
          <cell r="C40">
            <v>6.7487555366028866</v>
          </cell>
          <cell r="D40">
            <v>28.7</v>
          </cell>
          <cell r="E40">
            <v>8.44</v>
          </cell>
          <cell r="F40">
            <v>100</v>
          </cell>
          <cell r="G40">
            <v>100</v>
          </cell>
          <cell r="H40">
            <v>6.8095149795740122</v>
          </cell>
          <cell r="I40">
            <v>6.0251328257837082</v>
          </cell>
          <cell r="J40">
            <v>6.1813992243544256</v>
          </cell>
          <cell r="K40">
            <v>6.3543842688392633</v>
          </cell>
          <cell r="L40">
            <v>9.1000003814697301</v>
          </cell>
          <cell r="M40">
            <v>3.4</v>
          </cell>
          <cell r="N40">
            <v>83</v>
          </cell>
          <cell r="O40">
            <v>96.225660000000005</v>
          </cell>
          <cell r="P40">
            <v>56.268160000000002</v>
          </cell>
          <cell r="Q40">
            <v>6.1321096613690571</v>
          </cell>
          <cell r="R40">
            <v>6.2566033156601701</v>
          </cell>
          <cell r="U40">
            <v>11.5</v>
          </cell>
          <cell r="V40">
            <v>66</v>
          </cell>
          <cell r="W40">
            <v>34</v>
          </cell>
          <cell r="X40">
            <v>22.1</v>
          </cell>
          <cell r="Y40">
            <v>69.2</v>
          </cell>
          <cell r="AA40">
            <v>16.099509999999999</v>
          </cell>
          <cell r="AB40">
            <v>5.0480499999999999</v>
          </cell>
          <cell r="AC40">
            <v>20.553000000000001</v>
          </cell>
          <cell r="AD40">
            <v>6.737643226473633</v>
          </cell>
          <cell r="AE40">
            <v>13.815356773526368</v>
          </cell>
        </row>
        <row r="41">
          <cell r="B41" t="str">
            <v>CHL</v>
          </cell>
          <cell r="C41">
            <v>4.6797473299465668</v>
          </cell>
          <cell r="D41">
            <v>51.6</v>
          </cell>
          <cell r="E41">
            <v>16.670000000000002</v>
          </cell>
          <cell r="F41">
            <v>98.718187099999994</v>
          </cell>
          <cell r="G41">
            <v>98.491643499999995</v>
          </cell>
          <cell r="H41">
            <v>4.0899421181701658</v>
          </cell>
          <cell r="I41">
            <v>3.75878785726609</v>
          </cell>
          <cell r="J41">
            <v>5.7198382437345963</v>
          </cell>
          <cell r="K41">
            <v>4.7529612723060239</v>
          </cell>
          <cell r="L41">
            <v>24.399999618530298</v>
          </cell>
          <cell r="M41">
            <v>7</v>
          </cell>
          <cell r="N41">
            <v>80</v>
          </cell>
          <cell r="O41">
            <v>100.45766999999999</v>
          </cell>
          <cell r="P41">
            <v>83.81644</v>
          </cell>
          <cell r="Q41">
            <v>3.375640813171441</v>
          </cell>
          <cell r="R41">
            <v>5.2583336251847284</v>
          </cell>
          <cell r="U41">
            <v>7.7</v>
          </cell>
          <cell r="V41">
            <v>47.4</v>
          </cell>
          <cell r="W41">
            <v>52.6</v>
          </cell>
          <cell r="X41">
            <v>15.3</v>
          </cell>
          <cell r="Y41">
            <v>8.8000000000000007</v>
          </cell>
          <cell r="AA41">
            <v>19.277999999999999</v>
          </cell>
          <cell r="AB41">
            <v>4.5574399999999997</v>
          </cell>
          <cell r="AC41">
            <v>10.434000000000001</v>
          </cell>
          <cell r="AD41">
            <v>3.633</v>
          </cell>
          <cell r="AE41">
            <v>6.8010000000000002</v>
          </cell>
        </row>
        <row r="42">
          <cell r="B42" t="str">
            <v>CHN</v>
          </cell>
          <cell r="C42">
            <v>4.9556107610854205</v>
          </cell>
          <cell r="D42">
            <v>42.06</v>
          </cell>
          <cell r="E42" t="str">
            <v>n/a</v>
          </cell>
          <cell r="F42">
            <v>65.069818400000003</v>
          </cell>
          <cell r="G42">
            <v>91.6892505</v>
          </cell>
          <cell r="H42">
            <v>4.417107289485795</v>
          </cell>
          <cell r="I42">
            <v>4.2772860089307718</v>
          </cell>
          <cell r="J42">
            <v>5.0993131749676994</v>
          </cell>
          <cell r="K42">
            <v>4.302216696083863</v>
          </cell>
          <cell r="L42" t="str">
            <v>n/a</v>
          </cell>
          <cell r="M42">
            <v>9.1999999999999993</v>
          </cell>
          <cell r="N42">
            <v>75</v>
          </cell>
          <cell r="O42">
            <v>96.241749999999996</v>
          </cell>
          <cell r="P42">
            <v>30.16207</v>
          </cell>
          <cell r="Q42">
            <v>3.918092136934769</v>
          </cell>
          <cell r="R42">
            <v>3.9380011025210715</v>
          </cell>
          <cell r="U42">
            <v>5.6</v>
          </cell>
          <cell r="V42">
            <v>55.8</v>
          </cell>
          <cell r="W42">
            <v>44.2</v>
          </cell>
          <cell r="X42">
            <v>12.6</v>
          </cell>
          <cell r="Y42">
            <v>69.3</v>
          </cell>
          <cell r="AA42">
            <v>12.63156</v>
          </cell>
          <cell r="AB42">
            <v>1.8959299999999999</v>
          </cell>
          <cell r="AC42">
            <v>6.827</v>
          </cell>
          <cell r="AD42">
            <v>1.2709999999999999</v>
          </cell>
          <cell r="AE42">
            <v>5.556</v>
          </cell>
        </row>
        <row r="43">
          <cell r="B43" t="str">
            <v>CIV</v>
          </cell>
          <cell r="C43">
            <v>3.3685909289412268</v>
          </cell>
          <cell r="D43">
            <v>41.5</v>
          </cell>
          <cell r="E43" t="str">
            <v>n/a</v>
          </cell>
          <cell r="F43">
            <v>23.926181499999998</v>
          </cell>
          <cell r="G43">
            <v>79.862137899999993</v>
          </cell>
          <cell r="H43">
            <v>3.4344367318246731</v>
          </cell>
          <cell r="I43">
            <v>3.2101590436765539</v>
          </cell>
          <cell r="J43">
            <v>3.5163095190148033</v>
          </cell>
          <cell r="K43">
            <v>3.8088164850062083</v>
          </cell>
          <cell r="L43" t="str">
            <v>n/a</v>
          </cell>
          <cell r="M43">
            <v>66.599999999999994</v>
          </cell>
          <cell r="N43">
            <v>53</v>
          </cell>
          <cell r="O43">
            <v>40.132159999999999</v>
          </cell>
          <cell r="P43">
            <v>8.6802100000000006</v>
          </cell>
          <cell r="Q43">
            <v>4.0969572004282249</v>
          </cell>
          <cell r="R43">
            <v>4.5946933626378854</v>
          </cell>
          <cell r="U43">
            <v>5.7</v>
          </cell>
          <cell r="V43">
            <v>33.1</v>
          </cell>
          <cell r="W43">
            <v>66.900000000000006</v>
          </cell>
          <cell r="X43">
            <v>8.5</v>
          </cell>
          <cell r="Y43">
            <v>6.3</v>
          </cell>
          <cell r="AA43">
            <v>21.94258</v>
          </cell>
          <cell r="AB43">
            <v>4.7194700000000003</v>
          </cell>
          <cell r="AC43">
            <v>1.9482116402116401</v>
          </cell>
          <cell r="AD43">
            <v>0.873</v>
          </cell>
          <cell r="AE43">
            <v>1.0752116402116401</v>
          </cell>
        </row>
        <row r="44">
          <cell r="B44" t="str">
            <v>CMR</v>
          </cell>
          <cell r="C44">
            <v>3.3678211201553223</v>
          </cell>
          <cell r="D44">
            <v>38.9</v>
          </cell>
          <cell r="E44">
            <v>6.38</v>
          </cell>
          <cell r="F44">
            <v>47.804797499999999</v>
          </cell>
          <cell r="G44">
            <v>74.395075800000001</v>
          </cell>
          <cell r="H44">
            <v>3.5354962700368864</v>
          </cell>
          <cell r="I44">
            <v>2.9689828381179995</v>
          </cell>
          <cell r="J44">
            <v>3.3723225966145614</v>
          </cell>
          <cell r="K44">
            <v>3.9074486214723922</v>
          </cell>
          <cell r="L44">
            <v>76.400001525878906</v>
          </cell>
          <cell r="M44">
            <v>57.1</v>
          </cell>
          <cell r="N44">
            <v>57</v>
          </cell>
          <cell r="O44">
            <v>56.430729999999997</v>
          </cell>
          <cell r="P44">
            <v>11.926030000000001</v>
          </cell>
          <cell r="Q44">
            <v>3.6285825530251303</v>
          </cell>
          <cell r="R44">
            <v>4.3418210679358173</v>
          </cell>
          <cell r="U44">
            <v>5.0999999999999996</v>
          </cell>
          <cell r="V44">
            <v>34.700000000000003</v>
          </cell>
          <cell r="W44">
            <v>65.3</v>
          </cell>
          <cell r="X44">
            <v>8.5</v>
          </cell>
          <cell r="Y44">
            <v>2.6</v>
          </cell>
          <cell r="AA44">
            <v>15.176220000000001</v>
          </cell>
          <cell r="AB44">
            <v>3.02834</v>
          </cell>
          <cell r="AC44">
            <v>2.3318402203856747</v>
          </cell>
          <cell r="AD44">
            <v>1.5209999999999999</v>
          </cell>
          <cell r="AE44">
            <v>0.81084022038567494</v>
          </cell>
        </row>
        <row r="45">
          <cell r="B45" t="str">
            <v>COD</v>
          </cell>
          <cell r="C45" t="str">
            <v/>
          </cell>
          <cell r="D45">
            <v>44.43</v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>
            <v>74.5</v>
          </cell>
          <cell r="N45">
            <v>52</v>
          </cell>
          <cell r="O45">
            <v>43.505209999999998</v>
          </cell>
          <cell r="P45">
            <v>6.6407600000000002</v>
          </cell>
          <cell r="Q45" t="str">
            <v/>
          </cell>
          <cell r="R45" t="str">
            <v/>
          </cell>
          <cell r="U45">
            <v>3.5</v>
          </cell>
          <cell r="V45">
            <v>53.1</v>
          </cell>
          <cell r="W45">
            <v>46.9</v>
          </cell>
          <cell r="X45">
            <v>12.9</v>
          </cell>
          <cell r="Y45">
            <v>0</v>
          </cell>
          <cell r="AA45">
            <v>8.9764599999999994</v>
          </cell>
          <cell r="AB45">
            <v>2.2447499999999998</v>
          </cell>
          <cell r="AC45">
            <v>3.4836285501004305</v>
          </cell>
          <cell r="AD45">
            <v>2.7566353940138217</v>
          </cell>
          <cell r="AE45">
            <v>0.72699315608660886</v>
          </cell>
        </row>
        <row r="46">
          <cell r="B46" t="str">
            <v>COG</v>
          </cell>
          <cell r="C46" t="str">
            <v/>
          </cell>
          <cell r="D46">
            <v>47.32</v>
          </cell>
          <cell r="E46" t="str">
            <v/>
          </cell>
          <cell r="F46">
            <v>17.775888800000001</v>
          </cell>
          <cell r="G46">
            <v>72.368487200000004</v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>
            <v>33.200000000000003</v>
          </cell>
          <cell r="N46">
            <v>59</v>
          </cell>
          <cell r="O46">
            <v>54.543379999999999</v>
          </cell>
          <cell r="P46">
            <v>9.7187999999999999</v>
          </cell>
          <cell r="Q46" t="str">
            <v/>
          </cell>
          <cell r="R46" t="str">
            <v/>
          </cell>
          <cell r="U46">
            <v>4.0999999999999996</v>
          </cell>
          <cell r="V46">
            <v>77.5</v>
          </cell>
          <cell r="W46">
            <v>22.5</v>
          </cell>
          <cell r="X46">
            <v>8.6999999999999993</v>
          </cell>
          <cell r="Y46">
            <v>0</v>
          </cell>
          <cell r="AA46">
            <v>29.018360000000001</v>
          </cell>
          <cell r="AB46">
            <v>6.22079</v>
          </cell>
          <cell r="AC46">
            <v>2.7869999999999999</v>
          </cell>
          <cell r="AD46">
            <v>1.387</v>
          </cell>
          <cell r="AE46">
            <v>1.4</v>
          </cell>
        </row>
        <row r="47">
          <cell r="B47" t="str">
            <v>COL</v>
          </cell>
          <cell r="C47">
            <v>3.7966567811403489</v>
          </cell>
          <cell r="D47">
            <v>53.6</v>
          </cell>
          <cell r="E47">
            <v>23.19</v>
          </cell>
          <cell r="F47">
            <v>78.134876199999994</v>
          </cell>
          <cell r="G47">
            <v>92.929878000000002</v>
          </cell>
          <cell r="H47">
            <v>3.6245150670178021</v>
          </cell>
          <cell r="I47">
            <v>3.1358501965487617</v>
          </cell>
          <cell r="J47">
            <v>4.4108671848685841</v>
          </cell>
          <cell r="K47">
            <v>3.7390726831478931</v>
          </cell>
          <cell r="L47">
            <v>48.599998474121101</v>
          </cell>
          <cell r="M47">
            <v>13.6</v>
          </cell>
          <cell r="N47">
            <v>78</v>
          </cell>
          <cell r="O47" t="str">
            <v/>
          </cell>
          <cell r="P47">
            <v>51.290999999999997</v>
          </cell>
          <cell r="Q47">
            <v>3.1449192643165591</v>
          </cell>
          <cell r="R47">
            <v>4.0326286077499391</v>
          </cell>
          <cell r="U47">
            <v>6.8</v>
          </cell>
          <cell r="V47">
            <v>76</v>
          </cell>
          <cell r="W47">
            <v>24</v>
          </cell>
          <cell r="X47">
            <v>16.100000000000001</v>
          </cell>
          <cell r="Y47">
            <v>84.3</v>
          </cell>
          <cell r="AA47">
            <v>16.865880000000001</v>
          </cell>
          <cell r="AB47">
            <v>4.6707999999999998</v>
          </cell>
          <cell r="AC47">
            <v>10.49</v>
          </cell>
          <cell r="AD47">
            <v>1.91</v>
          </cell>
          <cell r="AE47">
            <v>8.58</v>
          </cell>
        </row>
        <row r="48">
          <cell r="B48" t="str">
            <v>COM</v>
          </cell>
          <cell r="C48" t="str">
            <v/>
          </cell>
          <cell r="D48">
            <v>64.3</v>
          </cell>
          <cell r="E48" t="str">
            <v/>
          </cell>
          <cell r="F48" t="str">
            <v>NA</v>
          </cell>
          <cell r="G48" t="str">
            <v>NA</v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>
            <v>55.1</v>
          </cell>
          <cell r="N48">
            <v>62</v>
          </cell>
          <cell r="O48">
            <v>59.33229</v>
          </cell>
          <cell r="P48">
            <v>8.6826299999999996</v>
          </cell>
          <cell r="Q48" t="str">
            <v/>
          </cell>
          <cell r="R48" t="str">
            <v/>
          </cell>
          <cell r="U48">
            <v>5.8</v>
          </cell>
          <cell r="V48">
            <v>32.700000000000003</v>
          </cell>
          <cell r="W48">
            <v>67.3</v>
          </cell>
          <cell r="X48">
            <v>7.6</v>
          </cell>
          <cell r="Y48">
            <v>0</v>
          </cell>
          <cell r="AA48">
            <v>29.23312</v>
          </cell>
          <cell r="AB48">
            <v>4.8899900000000001</v>
          </cell>
          <cell r="AC48" t="str">
            <v/>
          </cell>
          <cell r="AD48">
            <v>2.52</v>
          </cell>
          <cell r="AE48" t="str">
            <v/>
          </cell>
        </row>
        <row r="49">
          <cell r="B49" t="str">
            <v>CPV</v>
          </cell>
          <cell r="C49" t="str">
            <v/>
          </cell>
          <cell r="D49">
            <v>50.5</v>
          </cell>
          <cell r="E49" t="str">
            <v/>
          </cell>
          <cell r="F49">
            <v>63.290150500000003</v>
          </cell>
          <cell r="G49">
            <v>88.725990600000003</v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>
            <v>20.7</v>
          </cell>
          <cell r="N49">
            <v>75</v>
          </cell>
          <cell r="O49">
            <v>92.579470000000001</v>
          </cell>
          <cell r="P49">
            <v>22.98218</v>
          </cell>
          <cell r="Q49">
            <v>3.9584756764498623</v>
          </cell>
          <cell r="R49">
            <v>4.0489932407032363</v>
          </cell>
          <cell r="U49">
            <v>4.4000000000000004</v>
          </cell>
          <cell r="V49">
            <v>73.7</v>
          </cell>
          <cell r="W49">
            <v>26.3</v>
          </cell>
          <cell r="X49">
            <v>10</v>
          </cell>
          <cell r="Y49">
            <v>29.6</v>
          </cell>
          <cell r="AA49">
            <v>14.977740000000001</v>
          </cell>
          <cell r="AB49">
            <v>5.0369299999999999</v>
          </cell>
          <cell r="AC49">
            <v>6.8741266088783819</v>
          </cell>
          <cell r="AD49">
            <v>2.3809824008405567</v>
          </cell>
          <cell r="AE49">
            <v>4.4931442080378252</v>
          </cell>
        </row>
        <row r="50">
          <cell r="B50" t="str">
            <v>CRI</v>
          </cell>
          <cell r="C50">
            <v>4.5143454838616099</v>
          </cell>
          <cell r="D50">
            <v>50.4</v>
          </cell>
          <cell r="E50">
            <v>18.420000000000002</v>
          </cell>
          <cell r="F50">
            <v>93.708361800000006</v>
          </cell>
          <cell r="G50">
            <v>96.444169400000007</v>
          </cell>
          <cell r="H50">
            <v>5.9899959193989591</v>
          </cell>
          <cell r="I50">
            <v>3.8502418465810742</v>
          </cell>
          <cell r="J50">
            <v>4.8517931760091759</v>
          </cell>
          <cell r="K50">
            <v>5.1488840578807942</v>
          </cell>
          <cell r="L50">
            <v>20.200000762939499</v>
          </cell>
          <cell r="M50">
            <v>8.5</v>
          </cell>
          <cell r="N50">
            <v>79</v>
          </cell>
          <cell r="O50">
            <v>120.32665</v>
          </cell>
          <cell r="P50">
            <v>53.03828</v>
          </cell>
          <cell r="Q50">
            <v>4.5397543543336019</v>
          </cell>
          <cell r="R50">
            <v>5.1293553586640108</v>
          </cell>
          <cell r="U50">
            <v>9.9</v>
          </cell>
          <cell r="V50">
            <v>75</v>
          </cell>
          <cell r="W50">
            <v>25</v>
          </cell>
          <cell r="X50">
            <v>26.9</v>
          </cell>
          <cell r="Y50">
            <v>80</v>
          </cell>
          <cell r="AA50">
            <v>21.021889999999999</v>
          </cell>
          <cell r="AB50">
            <v>4.89459</v>
          </cell>
          <cell r="AC50">
            <v>15.45</v>
          </cell>
          <cell r="AD50">
            <v>6.57</v>
          </cell>
          <cell r="AE50">
            <v>8.879999999999999</v>
          </cell>
        </row>
        <row r="51">
          <cell r="B51" t="str">
            <v>CUB</v>
          </cell>
          <cell r="C51" t="str">
            <v/>
          </cell>
          <cell r="D51" t="str">
            <v/>
          </cell>
          <cell r="E51" t="str">
            <v/>
          </cell>
          <cell r="F51">
            <v>92.079478100000003</v>
          </cell>
          <cell r="G51">
            <v>93.753883700000003</v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>
            <v>4</v>
          </cell>
          <cell r="N51">
            <v>78</v>
          </cell>
          <cell r="O51">
            <v>99.665130000000005</v>
          </cell>
          <cell r="P51">
            <v>40.999760000000002</v>
          </cell>
          <cell r="Q51" t="str">
            <v/>
          </cell>
          <cell r="R51" t="str">
            <v/>
          </cell>
          <cell r="U51">
            <v>8.8000000000000007</v>
          </cell>
          <cell r="V51">
            <v>93</v>
          </cell>
          <cell r="W51">
            <v>7</v>
          </cell>
          <cell r="X51">
            <v>13.4</v>
          </cell>
          <cell r="Y51">
            <v>0</v>
          </cell>
          <cell r="AA51" t="str">
            <v/>
          </cell>
          <cell r="AB51">
            <v>12.83727</v>
          </cell>
          <cell r="AC51">
            <v>22.8</v>
          </cell>
          <cell r="AD51">
            <v>9.6999999999999993</v>
          </cell>
          <cell r="AE51">
            <v>13.100000000000001</v>
          </cell>
        </row>
        <row r="52">
          <cell r="B52" t="str">
            <v>CYM</v>
          </cell>
          <cell r="C52" t="str">
            <v/>
          </cell>
          <cell r="D52" t="str">
            <v/>
          </cell>
          <cell r="E52" t="str">
            <v/>
          </cell>
          <cell r="F52">
            <v>96.250594899999996</v>
          </cell>
          <cell r="G52">
            <v>95.575455199999993</v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</row>
        <row r="53">
          <cell r="B53" t="str">
            <v>CYP</v>
          </cell>
          <cell r="C53">
            <v>4.4783629184910323</v>
          </cell>
          <cell r="D53">
            <v>31</v>
          </cell>
          <cell r="E53">
            <v>27.76</v>
          </cell>
          <cell r="F53">
            <v>100</v>
          </cell>
          <cell r="G53">
            <v>100</v>
          </cell>
          <cell r="H53">
            <v>5.1152658181687061</v>
          </cell>
          <cell r="I53">
            <v>4.3135244437819775</v>
          </cell>
          <cell r="J53">
            <v>4.949997435187564</v>
          </cell>
          <cell r="K53">
            <v>4.292645253967418</v>
          </cell>
          <cell r="L53">
            <v>12.5</v>
          </cell>
          <cell r="M53">
            <v>2.5</v>
          </cell>
          <cell r="N53">
            <v>82</v>
          </cell>
          <cell r="O53">
            <v>99.416730000000001</v>
          </cell>
          <cell r="P53">
            <v>53.104349999999997</v>
          </cell>
          <cell r="Q53">
            <v>4.8597585393671405</v>
          </cell>
          <cell r="R53">
            <v>4.7456809478893618</v>
          </cell>
          <cell r="U53">
            <v>7.4</v>
          </cell>
          <cell r="V53">
            <v>46.3</v>
          </cell>
          <cell r="W53">
            <v>53.7</v>
          </cell>
          <cell r="X53">
            <v>7.5</v>
          </cell>
          <cell r="Y53">
            <v>1.5</v>
          </cell>
          <cell r="AA53">
            <v>15.536709999999999</v>
          </cell>
          <cell r="AB53">
            <v>6.6446699999999996</v>
          </cell>
          <cell r="AC53">
            <v>22.6</v>
          </cell>
          <cell r="AD53">
            <v>3.3544073397999394</v>
          </cell>
          <cell r="AE53">
            <v>19.47489124497854</v>
          </cell>
        </row>
        <row r="54">
          <cell r="B54" t="str">
            <v>CZE</v>
          </cell>
          <cell r="C54">
            <v>4.9726693906549349</v>
          </cell>
          <cell r="D54">
            <v>24.9</v>
          </cell>
          <cell r="E54">
            <v>19.510000000000002</v>
          </cell>
          <cell r="F54">
            <v>99.994275799999997</v>
          </cell>
          <cell r="G54">
            <v>99.816200300000006</v>
          </cell>
          <cell r="H54">
            <v>6.2102170589535692</v>
          </cell>
          <cell r="I54">
            <v>4.9008335805834671</v>
          </cell>
          <cell r="J54">
            <v>5.2066799721413926</v>
          </cell>
          <cell r="K54">
            <v>4.9446168453069728</v>
          </cell>
          <cell r="L54">
            <v>15</v>
          </cell>
          <cell r="M54">
            <v>2.8</v>
          </cell>
          <cell r="N54">
            <v>78</v>
          </cell>
          <cell r="O54">
            <v>104.37976</v>
          </cell>
          <cell r="P54">
            <v>65.377440000000007</v>
          </cell>
          <cell r="Q54">
            <v>3.8442971041036205</v>
          </cell>
          <cell r="R54">
            <v>4.2945152562718061</v>
          </cell>
          <cell r="U54">
            <v>7.2</v>
          </cell>
          <cell r="V54">
            <v>83.3</v>
          </cell>
          <cell r="W54">
            <v>16.7</v>
          </cell>
          <cell r="X54">
            <v>14.2</v>
          </cell>
          <cell r="Y54">
            <v>92.7</v>
          </cell>
          <cell r="AA54">
            <v>10.444089999999999</v>
          </cell>
          <cell r="AB54">
            <v>4.2637099999999997</v>
          </cell>
          <cell r="AC54">
            <v>20.774999999999999</v>
          </cell>
          <cell r="AD54">
            <v>6.6880014217528174</v>
          </cell>
          <cell r="AE54">
            <v>14.086998578247181</v>
          </cell>
        </row>
        <row r="55">
          <cell r="B55" t="str">
            <v>DEU</v>
          </cell>
          <cell r="C55">
            <v>6.3600709438034517</v>
          </cell>
          <cell r="D55">
            <v>28.3</v>
          </cell>
          <cell r="E55">
            <v>8.1300000000000008</v>
          </cell>
          <cell r="F55">
            <v>100</v>
          </cell>
          <cell r="G55">
            <v>100</v>
          </cell>
          <cell r="H55">
            <v>6.3165188868588134</v>
          </cell>
          <cell r="I55">
            <v>5.6668742569184598</v>
          </cell>
          <cell r="J55">
            <v>5.4538518305934751</v>
          </cell>
          <cell r="K55">
            <v>5.5352543251261093</v>
          </cell>
          <cell r="L55">
            <v>6.8000001907348597</v>
          </cell>
          <cell r="M55">
            <v>3.1</v>
          </cell>
          <cell r="N55">
            <v>81</v>
          </cell>
          <cell r="O55">
            <v>102.4777</v>
          </cell>
          <cell r="P55">
            <v>61.056420000000003</v>
          </cell>
          <cell r="Q55">
            <v>5.357166444293914</v>
          </cell>
          <cell r="R55">
            <v>5.2072049106321021</v>
          </cell>
          <cell r="U55">
            <v>11.3</v>
          </cell>
          <cell r="V55">
            <v>76.8</v>
          </cell>
          <cell r="W55">
            <v>23.2</v>
          </cell>
          <cell r="X55">
            <v>19.399999999999999</v>
          </cell>
          <cell r="Y55">
            <v>88.9</v>
          </cell>
          <cell r="AA55">
            <v>11.02623</v>
          </cell>
          <cell r="AB55">
            <v>4.9483100000000002</v>
          </cell>
          <cell r="AC55">
            <v>25.893999999999998</v>
          </cell>
          <cell r="AD55">
            <v>6.841574779508349</v>
          </cell>
          <cell r="AE55">
            <v>19.052425220491649</v>
          </cell>
        </row>
        <row r="56">
          <cell r="B56" t="str">
            <v>DJI</v>
          </cell>
          <cell r="C56" t="str">
            <v/>
          </cell>
          <cell r="D56">
            <v>39.96</v>
          </cell>
          <cell r="E56" t="str">
            <v/>
          </cell>
          <cell r="F56">
            <v>61.325317699999999</v>
          </cell>
          <cell r="G56">
            <v>92.4903154</v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>
            <v>54.2</v>
          </cell>
          <cell r="N56">
            <v>62</v>
          </cell>
          <cell r="O56">
            <v>46.352910000000001</v>
          </cell>
          <cell r="P56">
            <v>4.9850599999999998</v>
          </cell>
          <cell r="Q56" t="str">
            <v/>
          </cell>
          <cell r="R56" t="str">
            <v/>
          </cell>
          <cell r="U56">
            <v>8.9</v>
          </cell>
          <cell r="V56">
            <v>60</v>
          </cell>
          <cell r="W56">
            <v>40</v>
          </cell>
          <cell r="X56">
            <v>14.1</v>
          </cell>
          <cell r="Y56">
            <v>9.5</v>
          </cell>
          <cell r="AA56">
            <v>12.3284</v>
          </cell>
          <cell r="AB56">
            <v>4.4902199999999999</v>
          </cell>
          <cell r="AC56">
            <v>7.29</v>
          </cell>
          <cell r="AD56">
            <v>5.34</v>
          </cell>
          <cell r="AE56">
            <v>1.9500000000000002</v>
          </cell>
        </row>
        <row r="57">
          <cell r="B57" t="str">
            <v>DMA</v>
          </cell>
          <cell r="C57" t="str">
            <v/>
          </cell>
          <cell r="D57" t="str">
            <v/>
          </cell>
          <cell r="E57" t="str">
            <v/>
          </cell>
          <cell r="F57" t="str">
            <v>NA</v>
          </cell>
          <cell r="G57" t="str">
            <v>NA</v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>
            <v>19.600000000000001</v>
          </cell>
          <cell r="N57">
            <v>75</v>
          </cell>
          <cell r="O57">
            <v>96.729600000000005</v>
          </cell>
          <cell r="P57" t="str">
            <v/>
          </cell>
          <cell r="Q57" t="str">
            <v/>
          </cell>
          <cell r="R57" t="str">
            <v/>
          </cell>
          <cell r="U57">
            <v>6</v>
          </cell>
          <cell r="V57">
            <v>70.599999999999994</v>
          </cell>
          <cell r="W57">
            <v>29.4</v>
          </cell>
          <cell r="X57">
            <v>11.6</v>
          </cell>
          <cell r="Y57">
            <v>0.1</v>
          </cell>
          <cell r="AA57">
            <v>11.41962</v>
          </cell>
          <cell r="AB57">
            <v>4.9918399999999998</v>
          </cell>
          <cell r="AC57">
            <v>7.9929999999999994</v>
          </cell>
          <cell r="AD57">
            <v>4.1929999999999996</v>
          </cell>
          <cell r="AE57">
            <v>3.8</v>
          </cell>
        </row>
        <row r="58">
          <cell r="B58" t="str">
            <v>DNK</v>
          </cell>
          <cell r="C58">
            <v>6.1389283835774684</v>
          </cell>
          <cell r="D58">
            <v>28.1</v>
          </cell>
          <cell r="E58">
            <v>14.14</v>
          </cell>
          <cell r="F58">
            <v>100</v>
          </cell>
          <cell r="G58">
            <v>100</v>
          </cell>
          <cell r="H58">
            <v>6.3861056525544839</v>
          </cell>
          <cell r="I58">
            <v>6.0461272525775005</v>
          </cell>
          <cell r="J58">
            <v>5.7087545040001668</v>
          </cell>
          <cell r="K58">
            <v>6.0617189109632061</v>
          </cell>
          <cell r="L58">
            <v>5.5999999046325701</v>
          </cell>
          <cell r="M58">
            <v>2.9</v>
          </cell>
          <cell r="N58">
            <v>80</v>
          </cell>
          <cell r="O58">
            <v>129.77909</v>
          </cell>
          <cell r="P58">
            <v>81.237030000000004</v>
          </cell>
          <cell r="Q58">
            <v>4.8943331927198415</v>
          </cell>
          <cell r="R58">
            <v>5.3503567027606174</v>
          </cell>
          <cell r="U58">
            <v>10.6</v>
          </cell>
          <cell r="V58">
            <v>85.4</v>
          </cell>
          <cell r="W58">
            <v>14.6</v>
          </cell>
          <cell r="X58">
            <v>15.9</v>
          </cell>
          <cell r="Y58">
            <v>0</v>
          </cell>
          <cell r="AA58">
            <v>15.03626</v>
          </cell>
          <cell r="AB58">
            <v>8.5471000000000004</v>
          </cell>
          <cell r="AC58">
            <v>30.584</v>
          </cell>
          <cell r="AD58">
            <v>7.6086580107206672</v>
          </cell>
          <cell r="AE58">
            <v>22.975341989279332</v>
          </cell>
        </row>
        <row r="59">
          <cell r="B59" t="str">
            <v>DOM</v>
          </cell>
          <cell r="C59">
            <v>3.3780132557424878</v>
          </cell>
          <cell r="D59">
            <v>51.7</v>
          </cell>
          <cell r="E59">
            <v>31.17</v>
          </cell>
          <cell r="F59">
            <v>82.322971300000006</v>
          </cell>
          <cell r="G59">
            <v>81.605203799999998</v>
          </cell>
          <cell r="H59">
            <v>3.3398637025245796</v>
          </cell>
          <cell r="I59">
            <v>2.6802418639919474</v>
          </cell>
          <cell r="J59">
            <v>3.878105656726281</v>
          </cell>
          <cell r="K59">
            <v>3.4625212080241576</v>
          </cell>
          <cell r="L59">
            <v>37.099998474121101</v>
          </cell>
          <cell r="M59">
            <v>25.7</v>
          </cell>
          <cell r="N59">
            <v>74</v>
          </cell>
          <cell r="O59">
            <v>78.356039999999993</v>
          </cell>
          <cell r="P59">
            <v>47.51576</v>
          </cell>
          <cell r="Q59">
            <v>2.6487333524141379</v>
          </cell>
          <cell r="R59">
            <v>3.7239945301906667</v>
          </cell>
          <cell r="U59">
            <v>5.4</v>
          </cell>
          <cell r="V59">
            <v>52.2</v>
          </cell>
          <cell r="W59">
            <v>49.7</v>
          </cell>
          <cell r="X59">
            <v>14.1</v>
          </cell>
          <cell r="Y59">
            <v>47.6</v>
          </cell>
          <cell r="AA59">
            <v>20.64725</v>
          </cell>
          <cell r="AB59">
            <v>2.05124</v>
          </cell>
          <cell r="AC59">
            <v>4.82</v>
          </cell>
          <cell r="AD59">
            <v>1.75</v>
          </cell>
          <cell r="AE59">
            <v>3.0700000000000003</v>
          </cell>
        </row>
        <row r="60">
          <cell r="B60" t="str">
            <v>DZA</v>
          </cell>
          <cell r="C60">
            <v>3.8851437183782731</v>
          </cell>
          <cell r="D60">
            <v>35.299999999999997</v>
          </cell>
          <cell r="E60">
            <v>24.8</v>
          </cell>
          <cell r="F60">
            <v>95.137669200000005</v>
          </cell>
          <cell r="G60">
            <v>83.853960999999998</v>
          </cell>
          <cell r="H60">
            <v>3.7938686060526621</v>
          </cell>
          <cell r="I60">
            <v>3.2918687598978114</v>
          </cell>
          <cell r="J60">
            <v>3.8037370927487975</v>
          </cell>
          <cell r="K60">
            <v>3.4073031751888796</v>
          </cell>
          <cell r="L60">
            <v>29.5</v>
          </cell>
          <cell r="M60">
            <v>21.9</v>
          </cell>
          <cell r="N60">
            <v>72</v>
          </cell>
          <cell r="O60">
            <v>99.860190000000003</v>
          </cell>
          <cell r="P60">
            <v>34.593809999999998</v>
          </cell>
          <cell r="Q60">
            <v>3.3158929908831505</v>
          </cell>
          <cell r="R60">
            <v>3.363474654039571</v>
          </cell>
          <cell r="U60">
            <v>6.6</v>
          </cell>
          <cell r="V60">
            <v>74.2</v>
          </cell>
          <cell r="W60">
            <v>25.8</v>
          </cell>
          <cell r="X60">
            <v>9.4</v>
          </cell>
          <cell r="Y60">
            <v>30.1</v>
          </cell>
          <cell r="AA60">
            <v>11.429410000000001</v>
          </cell>
          <cell r="AB60">
            <v>4.3370199999999999</v>
          </cell>
          <cell r="AC60">
            <v>9.73</v>
          </cell>
          <cell r="AD60">
            <v>3.1709999999999998</v>
          </cell>
          <cell r="AE60">
            <v>5.3580779867256636</v>
          </cell>
        </row>
        <row r="61">
          <cell r="B61" t="str">
            <v>ECU</v>
          </cell>
          <cell r="C61" t="str">
            <v/>
          </cell>
          <cell r="D61">
            <v>46.800000000000004</v>
          </cell>
          <cell r="E61" t="str">
            <v/>
          </cell>
          <cell r="F61">
            <v>92.948464999999999</v>
          </cell>
          <cell r="G61">
            <v>91.824249899999998</v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>
            <v>18.399999999999999</v>
          </cell>
          <cell r="N61">
            <v>76</v>
          </cell>
          <cell r="O61">
            <v>104.20374</v>
          </cell>
          <cell r="P61">
            <v>40.48086</v>
          </cell>
          <cell r="Q61">
            <v>3.6465516090393066</v>
          </cell>
          <cell r="R61">
            <v>4.2758622169494629</v>
          </cell>
          <cell r="U61">
            <v>7.5</v>
          </cell>
          <cell r="V61">
            <v>52.3</v>
          </cell>
          <cell r="W61">
            <v>47.7</v>
          </cell>
          <cell r="X61">
            <v>8.5</v>
          </cell>
          <cell r="Y61">
            <v>43.3</v>
          </cell>
          <cell r="AA61">
            <v>10.34829</v>
          </cell>
          <cell r="AB61">
            <v>4.1800199999999998</v>
          </cell>
          <cell r="AC61">
            <v>4.37</v>
          </cell>
          <cell r="AD61">
            <v>2.0699999999999998</v>
          </cell>
          <cell r="AE61">
            <v>2.3000000000000003</v>
          </cell>
        </row>
        <row r="62">
          <cell r="B62" t="str">
            <v>EGY</v>
          </cell>
          <cell r="C62">
            <v>3.3342246144180305</v>
          </cell>
          <cell r="D62">
            <v>30.8</v>
          </cell>
          <cell r="E62">
            <v>34.700000000000003</v>
          </cell>
          <cell r="F62">
            <v>94.950204600000006</v>
          </cell>
          <cell r="G62">
            <v>99.315040999999994</v>
          </cell>
          <cell r="H62">
            <v>3.0011993125000003</v>
          </cell>
          <cell r="I62">
            <v>2.3493226237873079</v>
          </cell>
          <cell r="J62">
            <v>3.62850099468689</v>
          </cell>
          <cell r="K62">
            <v>2.9367885841112136</v>
          </cell>
          <cell r="L62">
            <v>23.100000381469702</v>
          </cell>
          <cell r="M62">
            <v>20.3</v>
          </cell>
          <cell r="N62">
            <v>71</v>
          </cell>
          <cell r="O62">
            <v>86.048249999999996</v>
          </cell>
          <cell r="P62">
            <v>30.316120000000002</v>
          </cell>
          <cell r="Q62">
            <v>2.1350987674405912</v>
          </cell>
          <cell r="R62">
            <v>2.530362980157737</v>
          </cell>
          <cell r="U62">
            <v>5.0999999999999996</v>
          </cell>
          <cell r="V62">
            <v>40.700000000000003</v>
          </cell>
          <cell r="W62">
            <v>59.3</v>
          </cell>
          <cell r="X62">
            <v>5.5</v>
          </cell>
          <cell r="Y62">
            <v>21.9</v>
          </cell>
          <cell r="AA62">
            <v>10.44253</v>
          </cell>
          <cell r="AB62">
            <v>3.7608299999999999</v>
          </cell>
          <cell r="AC62">
            <v>13.206</v>
          </cell>
          <cell r="AD62">
            <v>1.4790000000000001</v>
          </cell>
          <cell r="AE62">
            <v>11.727</v>
          </cell>
        </row>
        <row r="63">
          <cell r="B63" t="str">
            <v>ERI</v>
          </cell>
          <cell r="C63" t="str">
            <v/>
          </cell>
          <cell r="D63">
            <v>40.9</v>
          </cell>
          <cell r="E63" t="str">
            <v/>
          </cell>
          <cell r="F63" t="str">
            <v>NA</v>
          </cell>
          <cell r="G63" t="str">
            <v>NA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>
            <v>34.1</v>
          </cell>
          <cell r="N63">
            <v>64</v>
          </cell>
          <cell r="O63">
            <v>35.519309999999997</v>
          </cell>
          <cell r="P63">
            <v>2.5653800000000002</v>
          </cell>
          <cell r="Q63" t="str">
            <v/>
          </cell>
          <cell r="R63" t="str">
            <v/>
          </cell>
          <cell r="U63">
            <v>3</v>
          </cell>
          <cell r="V63">
            <v>45.4</v>
          </cell>
          <cell r="W63">
            <v>54.6</v>
          </cell>
          <cell r="X63">
            <v>3.6</v>
          </cell>
          <cell r="Y63">
            <v>0</v>
          </cell>
          <cell r="AA63">
            <v>5.1680700000000002</v>
          </cell>
          <cell r="AB63">
            <v>2.1269999999999998</v>
          </cell>
          <cell r="AC63">
            <v>1.6360000000000001</v>
          </cell>
          <cell r="AD63">
            <v>1.246</v>
          </cell>
          <cell r="AE63">
            <v>0.39</v>
          </cell>
        </row>
        <row r="64">
          <cell r="B64" t="str">
            <v>ESH</v>
          </cell>
          <cell r="C64" t="str">
            <v/>
          </cell>
          <cell r="D64">
            <v>40.9</v>
          </cell>
          <cell r="E64" t="str">
            <v/>
          </cell>
          <cell r="F64" t="str">
            <v>NA</v>
          </cell>
          <cell r="G64" t="str">
            <v>NA</v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AA64" t="str">
            <v/>
          </cell>
          <cell r="AB64" t="str">
            <v/>
          </cell>
          <cell r="AC64">
            <v>4.9450423940149628</v>
          </cell>
          <cell r="AD64">
            <v>3.871042394014963</v>
          </cell>
          <cell r="AE64">
            <v>1.0740000000000001</v>
          </cell>
        </row>
        <row r="65">
          <cell r="B65" t="str">
            <v>ESP</v>
          </cell>
          <cell r="C65">
            <v>4.6515708431296705</v>
          </cell>
          <cell r="D65">
            <v>35</v>
          </cell>
          <cell r="E65">
            <v>53.16</v>
          </cell>
          <cell r="F65">
            <v>99.989062500000003</v>
          </cell>
          <cell r="G65">
            <v>99.9535506</v>
          </cell>
          <cell r="H65">
            <v>6.5371748618000032</v>
          </cell>
          <cell r="I65">
            <v>4.9525169174438481</v>
          </cell>
          <cell r="J65">
            <v>4.3843729000000007</v>
          </cell>
          <cell r="K65">
            <v>4.4672801335411076</v>
          </cell>
          <cell r="L65">
            <v>12.300000190734901</v>
          </cell>
          <cell r="M65">
            <v>3.5</v>
          </cell>
          <cell r="N65">
            <v>83</v>
          </cell>
          <cell r="O65">
            <v>131.08604</v>
          </cell>
          <cell r="P65">
            <v>87.065770000000001</v>
          </cell>
          <cell r="Q65">
            <v>3.4416808038949966</v>
          </cell>
          <cell r="R65">
            <v>5.7508783638477325</v>
          </cell>
          <cell r="U65">
            <v>8.9</v>
          </cell>
          <cell r="V65">
            <v>70.400000000000006</v>
          </cell>
          <cell r="W65">
            <v>29.6</v>
          </cell>
          <cell r="X65">
            <v>13.9</v>
          </cell>
          <cell r="Y65">
            <v>6.6</v>
          </cell>
          <cell r="AA65">
            <v>9.2298100000000005</v>
          </cell>
          <cell r="AB65">
            <v>4.3674299999999997</v>
          </cell>
          <cell r="AC65">
            <v>26.411999999999999</v>
          </cell>
          <cell r="AD65">
            <v>7.2203340080099885</v>
          </cell>
          <cell r="AE65">
            <v>19.191665991990011</v>
          </cell>
        </row>
        <row r="66">
          <cell r="B66" t="str">
            <v>EST</v>
          </cell>
          <cell r="C66">
            <v>5.1272056108684874</v>
          </cell>
          <cell r="D66">
            <v>32.5</v>
          </cell>
          <cell r="E66">
            <v>20.91</v>
          </cell>
          <cell r="F66">
            <v>97.910762599999998</v>
          </cell>
          <cell r="G66">
            <v>98.754081400000004</v>
          </cell>
          <cell r="H66">
            <v>4.7828137975678331</v>
          </cell>
          <cell r="I66">
            <v>4.0647132133942163</v>
          </cell>
          <cell r="J66">
            <v>5.604733330431185</v>
          </cell>
          <cell r="K66">
            <v>5.501126201090945</v>
          </cell>
          <cell r="L66">
            <v>5</v>
          </cell>
          <cell r="M66">
            <v>2.2999999999999998</v>
          </cell>
          <cell r="N66">
            <v>77</v>
          </cell>
          <cell r="O66">
            <v>108.58293999999999</v>
          </cell>
          <cell r="P66">
            <v>72.924710000000005</v>
          </cell>
          <cell r="Q66">
            <v>4.359727316657029</v>
          </cell>
          <cell r="R66">
            <v>4.74462606300742</v>
          </cell>
          <cell r="U66">
            <v>5.7</v>
          </cell>
          <cell r="V66">
            <v>77.900000000000006</v>
          </cell>
          <cell r="W66">
            <v>22.1</v>
          </cell>
          <cell r="X66">
            <v>11.7</v>
          </cell>
          <cell r="Y66">
            <v>86.6</v>
          </cell>
          <cell r="AA66">
            <v>13.412649999999999</v>
          </cell>
          <cell r="AB66">
            <v>4.7926200000000003</v>
          </cell>
          <cell r="AC66">
            <v>20.082999999999998</v>
          </cell>
          <cell r="AD66">
            <v>5.3576199427049289</v>
          </cell>
          <cell r="AE66">
            <v>14.725380057295069</v>
          </cell>
        </row>
        <row r="67">
          <cell r="B67" t="str">
            <v>ETH</v>
          </cell>
          <cell r="C67">
            <v>3.2398533142761106</v>
          </cell>
          <cell r="D67">
            <v>33.6</v>
          </cell>
          <cell r="E67">
            <v>26.3</v>
          </cell>
          <cell r="F67">
            <v>20.7080059</v>
          </cell>
          <cell r="G67">
            <v>49.038460999999998</v>
          </cell>
          <cell r="H67">
            <v>3.7272112794054593</v>
          </cell>
          <cell r="I67">
            <v>2.6569988766635468</v>
          </cell>
          <cell r="J67">
            <v>4.151975503886244</v>
          </cell>
          <cell r="K67">
            <v>3.6602462058650005</v>
          </cell>
          <cell r="L67" t="str">
            <v>n/a</v>
          </cell>
          <cell r="M67">
            <v>41.4</v>
          </cell>
          <cell r="N67">
            <v>65</v>
          </cell>
          <cell r="O67">
            <v>36.23122</v>
          </cell>
          <cell r="P67">
            <v>6.2998799999999999</v>
          </cell>
          <cell r="Q67">
            <v>3.6809608951210975</v>
          </cell>
          <cell r="R67">
            <v>3.749165406326453</v>
          </cell>
          <cell r="U67">
            <v>5.0999999999999996</v>
          </cell>
          <cell r="V67">
            <v>61</v>
          </cell>
          <cell r="W67">
            <v>39</v>
          </cell>
          <cell r="X67">
            <v>16.399999999999999</v>
          </cell>
          <cell r="Y67">
            <v>0</v>
          </cell>
          <cell r="AA67">
            <v>22.035820000000001</v>
          </cell>
          <cell r="AB67">
            <v>4.4985499999999998</v>
          </cell>
          <cell r="AC67">
            <v>3.1721786015164279</v>
          </cell>
          <cell r="AD67">
            <v>2.5579999999999998</v>
          </cell>
          <cell r="AE67">
            <v>0.614178601516428</v>
          </cell>
        </row>
        <row r="68">
          <cell r="B68" t="str">
            <v>FIN</v>
          </cell>
          <cell r="C68">
            <v>6.3818437935415488</v>
          </cell>
          <cell r="D68">
            <v>25.9</v>
          </cell>
          <cell r="E68">
            <v>18.96</v>
          </cell>
          <cell r="F68">
            <v>100</v>
          </cell>
          <cell r="G68">
            <v>100</v>
          </cell>
          <cell r="H68">
            <v>6.4191973534058988</v>
          </cell>
          <cell r="I68">
            <v>6.1294313366924147</v>
          </cell>
          <cell r="J68">
            <v>6.303408148261938</v>
          </cell>
          <cell r="K68">
            <v>6.3936329617450838</v>
          </cell>
          <cell r="L68">
            <v>9.6000003814697301</v>
          </cell>
          <cell r="M68">
            <v>1.9</v>
          </cell>
          <cell r="N68">
            <v>81</v>
          </cell>
          <cell r="O68">
            <v>143.21856</v>
          </cell>
          <cell r="P68">
            <v>91.065790000000007</v>
          </cell>
          <cell r="Q68">
            <v>5.7140765084160705</v>
          </cell>
          <cell r="R68">
            <v>5.4412351560110999</v>
          </cell>
          <cell r="U68">
            <v>9.4</v>
          </cell>
          <cell r="V68">
            <v>75.3</v>
          </cell>
          <cell r="W68">
            <v>24.7</v>
          </cell>
          <cell r="X68">
            <v>12.1</v>
          </cell>
          <cell r="Y68">
            <v>19</v>
          </cell>
          <cell r="AA68">
            <v>12.817600000000001</v>
          </cell>
          <cell r="AB68">
            <v>7.1925400000000002</v>
          </cell>
          <cell r="AC68">
            <v>29.224</v>
          </cell>
          <cell r="AD68">
            <v>7.2515623196677126</v>
          </cell>
          <cell r="AE68">
            <v>21.972437680332288</v>
          </cell>
        </row>
        <row r="69">
          <cell r="B69" t="str">
            <v>FJI</v>
          </cell>
          <cell r="C69" t="str">
            <v/>
          </cell>
          <cell r="D69">
            <v>42.8</v>
          </cell>
          <cell r="E69" t="str">
            <v/>
          </cell>
          <cell r="F69">
            <v>87.114552399999994</v>
          </cell>
          <cell r="G69">
            <v>96.282383999999993</v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>
            <v>19.100000000000001</v>
          </cell>
          <cell r="N69">
            <v>70</v>
          </cell>
          <cell r="O69">
            <v>88.66825</v>
          </cell>
          <cell r="P69" t="str">
            <v/>
          </cell>
          <cell r="Q69" t="str">
            <v/>
          </cell>
          <cell r="R69" t="str">
            <v/>
          </cell>
          <cell r="U69">
            <v>4.0999999999999996</v>
          </cell>
          <cell r="V69">
            <v>67.400000000000006</v>
          </cell>
          <cell r="W69">
            <v>32.6</v>
          </cell>
          <cell r="X69">
            <v>8.9</v>
          </cell>
          <cell r="Y69">
            <v>0</v>
          </cell>
          <cell r="AA69">
            <v>14.88946</v>
          </cell>
          <cell r="AB69">
            <v>4.22044</v>
          </cell>
          <cell r="AC69">
            <v>1.87</v>
          </cell>
          <cell r="AD69">
            <v>1.871</v>
          </cell>
          <cell r="AE69" t="str">
            <v>…</v>
          </cell>
        </row>
        <row r="70">
          <cell r="B70" t="str">
            <v>FLK</v>
          </cell>
          <cell r="C70" t="str">
            <v/>
          </cell>
          <cell r="D70">
            <v>42.78</v>
          </cell>
          <cell r="E70" t="str">
            <v/>
          </cell>
          <cell r="F70" t="str">
            <v>NA</v>
          </cell>
          <cell r="G70" t="str">
            <v>NA</v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</row>
        <row r="71">
          <cell r="B71" t="str">
            <v>FRA</v>
          </cell>
          <cell r="C71">
            <v>5.5582711798671172</v>
          </cell>
          <cell r="D71">
            <v>30.5</v>
          </cell>
          <cell r="E71">
            <v>23.81</v>
          </cell>
          <cell r="F71">
            <v>100</v>
          </cell>
          <cell r="G71">
            <v>100</v>
          </cell>
          <cell r="H71">
            <v>6.3286700501496282</v>
          </cell>
          <cell r="I71">
            <v>5.7430233711331455</v>
          </cell>
          <cell r="J71">
            <v>5.0850210910942302</v>
          </cell>
          <cell r="K71">
            <v>4.7225758652943011</v>
          </cell>
          <cell r="L71">
            <v>7.0999999046325701</v>
          </cell>
          <cell r="M71">
            <v>3.5</v>
          </cell>
          <cell r="N71">
            <v>82</v>
          </cell>
          <cell r="O71">
            <v>110.94065000000001</v>
          </cell>
          <cell r="P71">
            <v>62.14687</v>
          </cell>
          <cell r="Q71">
            <v>4.5016484009592155</v>
          </cell>
          <cell r="R71">
            <v>5.5435673345599259</v>
          </cell>
          <cell r="U71">
            <v>11.7</v>
          </cell>
          <cell r="V71">
            <v>77.5</v>
          </cell>
          <cell r="W71">
            <v>22.5</v>
          </cell>
          <cell r="X71">
            <v>15.8</v>
          </cell>
          <cell r="Y71">
            <v>95.1</v>
          </cell>
          <cell r="AA71">
            <v>9.7419600000000006</v>
          </cell>
          <cell r="AB71">
            <v>5.5334399999999997</v>
          </cell>
          <cell r="AC71">
            <v>32.018000000000001</v>
          </cell>
          <cell r="AD71">
            <v>8.2346565514657684</v>
          </cell>
          <cell r="AE71">
            <v>23.783343448534232</v>
          </cell>
        </row>
        <row r="72">
          <cell r="B72" t="str">
            <v>FRO</v>
          </cell>
          <cell r="C72" t="str">
            <v/>
          </cell>
          <cell r="D72">
            <v>40.9</v>
          </cell>
          <cell r="E72" t="str">
            <v/>
          </cell>
          <cell r="F72" t="str">
            <v>NA</v>
          </cell>
          <cell r="G72" t="str">
            <v>NA</v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</row>
        <row r="73">
          <cell r="B73" t="str">
            <v>FSM</v>
          </cell>
          <cell r="C73" t="str">
            <v/>
          </cell>
          <cell r="D73">
            <v>40.9</v>
          </cell>
          <cell r="E73" t="str">
            <v/>
          </cell>
          <cell r="F73">
            <v>55.186387199999999</v>
          </cell>
          <cell r="G73">
            <v>89.133241299999995</v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>
            <v>28.6</v>
          </cell>
          <cell r="N73">
            <v>69</v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U73">
            <v>12.6</v>
          </cell>
          <cell r="V73">
            <v>90.3</v>
          </cell>
          <cell r="W73">
            <v>9.6999999999999993</v>
          </cell>
          <cell r="X73">
            <v>17.7</v>
          </cell>
          <cell r="Y73">
            <v>18.2</v>
          </cell>
          <cell r="AA73">
            <v>9.9651200000000006</v>
          </cell>
          <cell r="AB73">
            <v>6.7081799999999996</v>
          </cell>
          <cell r="AC73" t="str">
            <v/>
          </cell>
          <cell r="AD73" t="str">
            <v/>
          </cell>
          <cell r="AE73" t="str">
            <v/>
          </cell>
        </row>
        <row r="74">
          <cell r="B74" t="str">
            <v>GAB</v>
          </cell>
          <cell r="C74">
            <v>3.2734810675973671</v>
          </cell>
          <cell r="D74">
            <v>41.45</v>
          </cell>
          <cell r="E74">
            <v>35.700000000000003</v>
          </cell>
          <cell r="F74">
            <v>32.8934693</v>
          </cell>
          <cell r="G74">
            <v>87.885185199999995</v>
          </cell>
          <cell r="H74">
            <v>3.2905314190836901</v>
          </cell>
          <cell r="I74">
            <v>2.5553587446308326</v>
          </cell>
          <cell r="J74">
            <v>3.852418211475257</v>
          </cell>
          <cell r="K74">
            <v>3.7505382652837884</v>
          </cell>
          <cell r="L74" t="str">
            <v>n/a</v>
          </cell>
          <cell r="M74">
            <v>36.1</v>
          </cell>
          <cell r="N74">
            <v>64</v>
          </cell>
          <cell r="O74" t="str">
            <v/>
          </cell>
          <cell r="P74" t="str">
            <v/>
          </cell>
          <cell r="Q74">
            <v>2.7977535990925579</v>
          </cell>
          <cell r="R74">
            <v>3.5566914967128205</v>
          </cell>
          <cell r="U74">
            <v>3.8</v>
          </cell>
          <cell r="V74">
            <v>54.4</v>
          </cell>
          <cell r="W74">
            <v>45.6</v>
          </cell>
          <cell r="X74">
            <v>7.2</v>
          </cell>
          <cell r="Y74">
            <v>27.1</v>
          </cell>
          <cell r="AA74">
            <v>17.706489999999999</v>
          </cell>
          <cell r="AB74">
            <v>3.8270900000000001</v>
          </cell>
          <cell r="AC74" t="str">
            <v/>
          </cell>
          <cell r="AD74">
            <v>1.8</v>
          </cell>
          <cell r="AE74" t="str">
            <v/>
          </cell>
        </row>
        <row r="75">
          <cell r="B75" t="str">
            <v>GBR</v>
          </cell>
          <cell r="C75">
            <v>5.9459820497271956</v>
          </cell>
          <cell r="D75">
            <v>32.799999999999997</v>
          </cell>
          <cell r="E75">
            <v>20.97</v>
          </cell>
          <cell r="F75">
            <v>100</v>
          </cell>
          <cell r="G75">
            <v>100</v>
          </cell>
          <cell r="H75">
            <v>6.7521143645394721</v>
          </cell>
          <cell r="I75">
            <v>5.0476225526823244</v>
          </cell>
          <cell r="J75">
            <v>5.4266775849806423</v>
          </cell>
          <cell r="K75">
            <v>5.4500397692992237</v>
          </cell>
          <cell r="L75">
            <v>12.1000003814697</v>
          </cell>
          <cell r="M75">
            <v>3.5</v>
          </cell>
          <cell r="N75">
            <v>81</v>
          </cell>
          <cell r="O75">
            <v>124.42597000000001</v>
          </cell>
          <cell r="P75">
            <v>56.870130000000003</v>
          </cell>
          <cell r="Q75">
            <v>4.7424898618569404</v>
          </cell>
          <cell r="R75">
            <v>5.9305327552959231</v>
          </cell>
          <cell r="U75">
            <v>9.1</v>
          </cell>
          <cell r="V75">
            <v>83.5</v>
          </cell>
          <cell r="W75">
            <v>16.5</v>
          </cell>
          <cell r="X75">
            <v>16.2</v>
          </cell>
          <cell r="Y75">
            <v>0</v>
          </cell>
          <cell r="AA75">
            <v>12.716419999999999</v>
          </cell>
          <cell r="AB75">
            <v>5.72</v>
          </cell>
          <cell r="AC75">
            <v>23.838999999999999</v>
          </cell>
          <cell r="AD75">
            <v>7.4856542646946131</v>
          </cell>
          <cell r="AE75">
            <v>16.353345735305385</v>
          </cell>
        </row>
        <row r="76">
          <cell r="B76" t="str">
            <v>GEO</v>
          </cell>
          <cell r="C76">
            <v>3.8750403721246989</v>
          </cell>
          <cell r="D76">
            <v>42.1</v>
          </cell>
          <cell r="E76">
            <v>33.270000000000003</v>
          </cell>
          <cell r="F76">
            <v>93.431963699999997</v>
          </cell>
          <cell r="G76">
            <v>98.055336199999999</v>
          </cell>
          <cell r="H76">
            <v>4.0467707198913576</v>
          </cell>
          <cell r="I76">
            <v>2.6614968264772951</v>
          </cell>
          <cell r="J76">
            <v>5.6605813938056642</v>
          </cell>
          <cell r="K76">
            <v>4.492343918527343</v>
          </cell>
          <cell r="L76">
            <v>60.599998474121101</v>
          </cell>
          <cell r="M76">
            <v>10.6</v>
          </cell>
          <cell r="N76">
            <v>74</v>
          </cell>
          <cell r="O76">
            <v>99.430040000000005</v>
          </cell>
          <cell r="P76">
            <v>39.178669999999997</v>
          </cell>
          <cell r="Q76">
            <v>3.1496409463882444</v>
          </cell>
          <cell r="R76">
            <v>3.8120668566226956</v>
          </cell>
          <cell r="U76">
            <v>9.4</v>
          </cell>
          <cell r="V76">
            <v>21.5</v>
          </cell>
          <cell r="W76">
            <v>78.5</v>
          </cell>
          <cell r="X76">
            <v>6.7</v>
          </cell>
          <cell r="Y76">
            <v>68.8</v>
          </cell>
          <cell r="AA76">
            <v>6.7077600000000004</v>
          </cell>
          <cell r="AB76">
            <v>1.9833099999999999</v>
          </cell>
          <cell r="AC76">
            <v>8.2219999999999995</v>
          </cell>
          <cell r="AD76">
            <v>1.595</v>
          </cell>
          <cell r="AE76">
            <v>6.6269999999999998</v>
          </cell>
        </row>
        <row r="77">
          <cell r="B77" t="str">
            <v>GHA</v>
          </cell>
          <cell r="C77">
            <v>3.4028930556702921</v>
          </cell>
          <cell r="D77">
            <v>42.76</v>
          </cell>
          <cell r="E77">
            <v>11.16</v>
          </cell>
          <cell r="F77">
            <v>13.460841800000001</v>
          </cell>
          <cell r="G77">
            <v>86.289108299999995</v>
          </cell>
          <cell r="H77">
            <v>3.6968573790634252</v>
          </cell>
          <cell r="I77">
            <v>3.5804834942125567</v>
          </cell>
          <cell r="J77">
            <v>3.3080947128013563</v>
          </cell>
          <cell r="K77">
            <v>3.9920869537015014</v>
          </cell>
          <cell r="L77">
            <v>76.800003051757798</v>
          </cell>
          <cell r="M77">
            <v>42.8</v>
          </cell>
          <cell r="N77">
            <v>63</v>
          </cell>
          <cell r="O77">
            <v>67.095590000000001</v>
          </cell>
          <cell r="P77">
            <v>15.56657</v>
          </cell>
          <cell r="Q77">
            <v>3.5720764645640712</v>
          </cell>
          <cell r="R77">
            <v>4.4906579907076347</v>
          </cell>
          <cell r="U77">
            <v>5.4</v>
          </cell>
          <cell r="V77">
            <v>60.6</v>
          </cell>
          <cell r="W77">
            <v>39.4</v>
          </cell>
          <cell r="X77">
            <v>10.6</v>
          </cell>
          <cell r="Y77">
            <v>22.2</v>
          </cell>
          <cell r="AA77">
            <v>30.76981</v>
          </cell>
          <cell r="AB77">
            <v>5.9335500000000003</v>
          </cell>
          <cell r="AC77">
            <v>5.3915444839857649</v>
          </cell>
          <cell r="AD77">
            <v>3.024</v>
          </cell>
          <cell r="AE77">
            <v>2.3675444839857653</v>
          </cell>
        </row>
        <row r="78">
          <cell r="B78" t="str">
            <v>GIB</v>
          </cell>
          <cell r="C78" t="str">
            <v/>
          </cell>
          <cell r="D78">
            <v>39.4</v>
          </cell>
          <cell r="E78" t="str">
            <v/>
          </cell>
          <cell r="F78" t="str">
            <v>NA</v>
          </cell>
          <cell r="G78" t="str">
            <v>NA</v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</row>
        <row r="79">
          <cell r="B79" t="str">
            <v>GIN</v>
          </cell>
          <cell r="C79">
            <v>2.6123117440390029</v>
          </cell>
          <cell r="D79">
            <v>39.4</v>
          </cell>
          <cell r="E79">
            <v>1.01</v>
          </cell>
          <cell r="F79">
            <v>18.478687900000001</v>
          </cell>
          <cell r="G79">
            <v>73.6249301</v>
          </cell>
          <cell r="H79">
            <v>2.9716999282059855</v>
          </cell>
          <cell r="I79">
            <v>2.1368949719394057</v>
          </cell>
          <cell r="J79">
            <v>2.8010244263905082</v>
          </cell>
          <cell r="K79">
            <v>3.4370006330387857</v>
          </cell>
          <cell r="L79" t="str">
            <v>n/a</v>
          </cell>
          <cell r="M79">
            <v>61</v>
          </cell>
          <cell r="N79">
            <v>58</v>
          </cell>
          <cell r="O79">
            <v>38.823270000000001</v>
          </cell>
          <cell r="P79">
            <v>10.84933</v>
          </cell>
          <cell r="Q79">
            <v>2.4257851475616912</v>
          </cell>
          <cell r="R79">
            <v>2.3281899600617821</v>
          </cell>
          <cell r="U79">
            <v>4.7</v>
          </cell>
          <cell r="V79">
            <v>35.799999999999997</v>
          </cell>
          <cell r="W79">
            <v>64.2</v>
          </cell>
          <cell r="X79">
            <v>6.8</v>
          </cell>
          <cell r="Y79">
            <v>4.5</v>
          </cell>
          <cell r="AA79">
            <v>14.132770000000001</v>
          </cell>
          <cell r="AB79">
            <v>3.54088</v>
          </cell>
          <cell r="AC79">
            <v>2.4726754436176304</v>
          </cell>
          <cell r="AD79">
            <v>2.012</v>
          </cell>
          <cell r="AE79">
            <v>0.46067544361763024</v>
          </cell>
        </row>
        <row r="80">
          <cell r="B80" t="str">
            <v>GLP</v>
          </cell>
          <cell r="C80" t="str">
            <v/>
          </cell>
          <cell r="D80">
            <v>33.729999999999997</v>
          </cell>
          <cell r="E80" t="str">
            <v/>
          </cell>
          <cell r="F80">
            <v>96.906076600000006</v>
          </cell>
          <cell r="G80">
            <v>99.336383999999995</v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</row>
        <row r="81">
          <cell r="B81" t="str">
            <v>GMB</v>
          </cell>
          <cell r="C81" t="str">
            <v/>
          </cell>
          <cell r="D81">
            <v>47.28</v>
          </cell>
          <cell r="E81" t="str">
            <v/>
          </cell>
          <cell r="F81">
            <v>67.682110800000004</v>
          </cell>
          <cell r="G81">
            <v>89.3038861</v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>
            <v>47.9</v>
          </cell>
          <cell r="N81">
            <v>61</v>
          </cell>
          <cell r="O81">
            <v>57.451830000000001</v>
          </cell>
          <cell r="P81" t="str">
            <v/>
          </cell>
          <cell r="Q81">
            <v>4.3066734015941623</v>
          </cell>
          <cell r="R81">
            <v>4.2767310475761242</v>
          </cell>
          <cell r="U81">
            <v>6</v>
          </cell>
          <cell r="V81">
            <v>60.1</v>
          </cell>
          <cell r="W81">
            <v>39.9</v>
          </cell>
          <cell r="X81">
            <v>13</v>
          </cell>
          <cell r="Y81">
            <v>0</v>
          </cell>
          <cell r="AA81">
            <v>13.8003</v>
          </cell>
          <cell r="AB81">
            <v>2.8066300000000002</v>
          </cell>
          <cell r="AC81">
            <v>2.9842700284668564</v>
          </cell>
          <cell r="AD81">
            <v>2.48</v>
          </cell>
          <cell r="AE81">
            <v>0.50427002846685642</v>
          </cell>
        </row>
        <row r="82">
          <cell r="B82" t="str">
            <v>GNB</v>
          </cell>
          <cell r="C82" t="str">
            <v/>
          </cell>
          <cell r="D82">
            <v>35.520000000000003</v>
          </cell>
          <cell r="E82" t="str">
            <v/>
          </cell>
          <cell r="F82">
            <v>19.044304</v>
          </cell>
          <cell r="G82">
            <v>71.742872500000004</v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>
            <v>60.3</v>
          </cell>
          <cell r="N82">
            <v>54</v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U82">
            <v>5.5</v>
          </cell>
          <cell r="V82">
            <v>20.3</v>
          </cell>
          <cell r="W82">
            <v>79.7</v>
          </cell>
          <cell r="X82">
            <v>7.8</v>
          </cell>
          <cell r="Y82">
            <v>1.5</v>
          </cell>
          <cell r="AA82" t="str">
            <v/>
          </cell>
          <cell r="AB82">
            <v>2.3558699999999999</v>
          </cell>
          <cell r="AC82">
            <v>5.4369999999999994</v>
          </cell>
          <cell r="AD82">
            <v>2.3119999999999998</v>
          </cell>
          <cell r="AE82">
            <v>3.125</v>
          </cell>
        </row>
        <row r="83">
          <cell r="B83" t="str">
            <v>GNQ</v>
          </cell>
          <cell r="C83" t="str">
            <v/>
          </cell>
          <cell r="D83">
            <v>39.4</v>
          </cell>
          <cell r="E83" t="str">
            <v/>
          </cell>
          <cell r="F83" t="str">
            <v>NA</v>
          </cell>
          <cell r="G83" t="str">
            <v>NA</v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>
            <v>68.2</v>
          </cell>
          <cell r="N83">
            <v>56</v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U83">
            <v>3.5</v>
          </cell>
          <cell r="V83">
            <v>77.8</v>
          </cell>
          <cell r="W83">
            <v>22.2</v>
          </cell>
          <cell r="X83">
            <v>7</v>
          </cell>
          <cell r="Y83">
            <v>0</v>
          </cell>
          <cell r="AA83">
            <v>5.5798100000000002</v>
          </cell>
          <cell r="AB83">
            <v>0.7</v>
          </cell>
          <cell r="AC83">
            <v>2.7797119389850398</v>
          </cell>
          <cell r="AD83">
            <v>2.431</v>
          </cell>
          <cell r="AE83">
            <v>0.3487119389850396</v>
          </cell>
        </row>
        <row r="84">
          <cell r="B84" t="str">
            <v>GRC</v>
          </cell>
          <cell r="C84">
            <v>3.8520623353537236</v>
          </cell>
          <cell r="D84">
            <v>34.299999999999997</v>
          </cell>
          <cell r="E84">
            <v>55.26</v>
          </cell>
          <cell r="F84">
            <v>98.633533099999994</v>
          </cell>
          <cell r="G84">
            <v>99.758551999999995</v>
          </cell>
          <cell r="H84">
            <v>4.6862769976774388</v>
          </cell>
          <cell r="I84">
            <v>3.4101116498057191</v>
          </cell>
          <cell r="J84">
            <v>4.1755677552984931</v>
          </cell>
          <cell r="K84">
            <v>3.8936277122957055</v>
          </cell>
          <cell r="L84">
            <v>29.700000762939499</v>
          </cell>
          <cell r="M84">
            <v>3.6</v>
          </cell>
          <cell r="N84">
            <v>81</v>
          </cell>
          <cell r="O84">
            <v>108.19783</v>
          </cell>
          <cell r="P84">
            <v>110.16267999999999</v>
          </cell>
          <cell r="Q84">
            <v>2.9324476697988677</v>
          </cell>
          <cell r="R84">
            <v>3.9190453631138942</v>
          </cell>
          <cell r="U84">
            <v>9.8000000000000007</v>
          </cell>
          <cell r="V84">
            <v>69.5</v>
          </cell>
          <cell r="W84">
            <v>30.5</v>
          </cell>
          <cell r="X84">
            <v>11.7</v>
          </cell>
          <cell r="Y84">
            <v>57.8</v>
          </cell>
          <cell r="AA84">
            <v>9.1724899999999998</v>
          </cell>
          <cell r="AB84">
            <v>3.9657399999999998</v>
          </cell>
          <cell r="AC84">
            <v>24.407</v>
          </cell>
          <cell r="AD84">
            <v>5.5410236097931289</v>
          </cell>
          <cell r="AE84">
            <v>18.865976390206871</v>
          </cell>
        </row>
        <row r="85">
          <cell r="B85" t="str">
            <v>GRD</v>
          </cell>
          <cell r="C85" t="str">
            <v/>
          </cell>
          <cell r="D85">
            <v>39.4</v>
          </cell>
          <cell r="E85" t="str">
            <v/>
          </cell>
          <cell r="F85" t="str">
            <v>NA</v>
          </cell>
          <cell r="G85" t="str">
            <v>NA</v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>
            <v>10.8</v>
          </cell>
          <cell r="N85">
            <v>73</v>
          </cell>
          <cell r="O85">
            <v>101.13979999999999</v>
          </cell>
          <cell r="P85" t="str">
            <v/>
          </cell>
          <cell r="Q85" t="str">
            <v/>
          </cell>
          <cell r="R85" t="str">
            <v/>
          </cell>
          <cell r="U85">
            <v>6.3</v>
          </cell>
          <cell r="V85">
            <v>47.3</v>
          </cell>
          <cell r="W85">
            <v>52.7</v>
          </cell>
          <cell r="X85">
            <v>9.6</v>
          </cell>
          <cell r="Y85">
            <v>0.5</v>
          </cell>
          <cell r="AA85">
            <v>10.80899</v>
          </cell>
          <cell r="AB85">
            <v>3.9267400000000001</v>
          </cell>
          <cell r="AC85">
            <v>4.2743146509341194</v>
          </cell>
          <cell r="AD85">
            <v>2.6339999999999999</v>
          </cell>
          <cell r="AE85">
            <v>1.6403146509341198</v>
          </cell>
        </row>
        <row r="86">
          <cell r="B86" t="str">
            <v>GTM</v>
          </cell>
          <cell r="C86">
            <v>4.0023356923952838</v>
          </cell>
          <cell r="D86">
            <v>58.5</v>
          </cell>
          <cell r="E86">
            <v>4.9000000000000004</v>
          </cell>
          <cell r="F86">
            <v>80.235064399999999</v>
          </cell>
          <cell r="G86">
            <v>93.799211200000002</v>
          </cell>
          <cell r="H86">
            <v>3.2571014546987138</v>
          </cell>
          <cell r="I86">
            <v>2.6162552175882912</v>
          </cell>
          <cell r="J86">
            <v>3.3837922967394585</v>
          </cell>
          <cell r="K86">
            <v>4.6259083383150541</v>
          </cell>
          <cell r="L86" t="str">
            <v>n/a</v>
          </cell>
          <cell r="M86">
            <v>24.3</v>
          </cell>
          <cell r="N86">
            <v>72</v>
          </cell>
          <cell r="O86">
            <v>63.53116</v>
          </cell>
          <cell r="P86">
            <v>18.325839999999999</v>
          </cell>
          <cell r="Q86">
            <v>2.7114708853967535</v>
          </cell>
          <cell r="R86">
            <v>4.62653744925493</v>
          </cell>
          <cell r="U86">
            <v>6.4</v>
          </cell>
          <cell r="V86">
            <v>37.799999999999997</v>
          </cell>
          <cell r="W86">
            <v>62.2</v>
          </cell>
          <cell r="X86">
            <v>16.899999999999999</v>
          </cell>
          <cell r="Y86">
            <v>46.2</v>
          </cell>
          <cell r="AA86">
            <v>20.63795</v>
          </cell>
          <cell r="AB86">
            <v>2.84226</v>
          </cell>
          <cell r="AC86">
            <v>4.3940042813889679</v>
          </cell>
          <cell r="AD86">
            <v>1.2530448717948717</v>
          </cell>
          <cell r="AE86">
            <v>3.140959409594096</v>
          </cell>
        </row>
        <row r="87">
          <cell r="B87" t="str">
            <v>GUF</v>
          </cell>
          <cell r="C87" t="str">
            <v/>
          </cell>
          <cell r="D87">
            <v>52.35</v>
          </cell>
          <cell r="E87" t="str">
            <v/>
          </cell>
          <cell r="F87">
            <v>90.398177799999999</v>
          </cell>
          <cell r="G87">
            <v>89.958241900000004</v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AA87" t="str">
            <v/>
          </cell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</row>
        <row r="88">
          <cell r="B88" t="str">
            <v>GUY</v>
          </cell>
          <cell r="C88">
            <v>3.559867206713685</v>
          </cell>
          <cell r="D88">
            <v>44.5</v>
          </cell>
          <cell r="E88" t="str">
            <v>n/a</v>
          </cell>
          <cell r="F88">
            <v>83.869371999999998</v>
          </cell>
          <cell r="G88">
            <v>94.517088999999999</v>
          </cell>
          <cell r="H88">
            <v>4.4951843367612891</v>
          </cell>
          <cell r="I88">
            <v>3.753210078109094</v>
          </cell>
          <cell r="J88">
            <v>3.6571404368415603</v>
          </cell>
          <cell r="K88">
            <v>3.7881259030303029</v>
          </cell>
          <cell r="L88" t="str">
            <v>n/a</v>
          </cell>
          <cell r="M88">
            <v>32</v>
          </cell>
          <cell r="N88">
            <v>64</v>
          </cell>
          <cell r="O88">
            <v>89.336839999999995</v>
          </cell>
          <cell r="P88">
            <v>12.48062</v>
          </cell>
          <cell r="Q88">
            <v>3.8541406436797674</v>
          </cell>
          <cell r="R88">
            <v>4.5711247050434078</v>
          </cell>
          <cell r="U88">
            <v>6.5</v>
          </cell>
          <cell r="V88">
            <v>66.2</v>
          </cell>
          <cell r="W88">
            <v>33.799999999999997</v>
          </cell>
          <cell r="X88">
            <v>13.9</v>
          </cell>
          <cell r="Y88">
            <v>2.4</v>
          </cell>
          <cell r="AA88">
            <v>10.260439999999999</v>
          </cell>
          <cell r="AB88">
            <v>3.1940400000000002</v>
          </cell>
          <cell r="AC88">
            <v>8.178390454716272</v>
          </cell>
          <cell r="AD88">
            <v>4.4770000000000003</v>
          </cell>
          <cell r="AE88">
            <v>3.7013904547162726</v>
          </cell>
        </row>
        <row r="89">
          <cell r="B89" t="str">
            <v>HKG</v>
          </cell>
          <cell r="C89" t="str">
            <v/>
          </cell>
          <cell r="D89">
            <v>39.4</v>
          </cell>
          <cell r="E89" t="str">
            <v/>
          </cell>
          <cell r="F89" t="str">
            <v>NA</v>
          </cell>
          <cell r="G89" t="str">
            <v>NA</v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>
            <v>1.7</v>
          </cell>
          <cell r="N89" t="str">
            <v/>
          </cell>
          <cell r="O89">
            <v>100.6336</v>
          </cell>
          <cell r="P89">
            <v>68.778729999999996</v>
          </cell>
          <cell r="Q89">
            <v>4.8311199138904435</v>
          </cell>
          <cell r="R89">
            <v>5.5888579697444518</v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AA89">
            <v>20.30087</v>
          </cell>
          <cell r="AB89">
            <v>3.5719599999999998</v>
          </cell>
          <cell r="AC89">
            <v>5.1679999999999993</v>
          </cell>
          <cell r="AD89">
            <v>2.9159999999999999</v>
          </cell>
          <cell r="AE89">
            <v>2.2519999999999998</v>
          </cell>
        </row>
        <row r="90">
          <cell r="B90" t="str">
            <v>HND</v>
          </cell>
          <cell r="C90">
            <v>3.5240209534255524</v>
          </cell>
          <cell r="D90">
            <v>56.7</v>
          </cell>
          <cell r="E90">
            <v>7.46</v>
          </cell>
          <cell r="F90">
            <v>80.602247399999996</v>
          </cell>
          <cell r="G90">
            <v>88.933260599999997</v>
          </cell>
          <cell r="H90">
            <v>3.047349544126293</v>
          </cell>
          <cell r="I90">
            <v>2.7346081307125627</v>
          </cell>
          <cell r="J90">
            <v>4.0065298471658526</v>
          </cell>
          <cell r="K90">
            <v>4.1359077517833498</v>
          </cell>
          <cell r="L90">
            <v>53.299999237060497</v>
          </cell>
          <cell r="M90">
            <v>17.399999999999999</v>
          </cell>
          <cell r="N90">
            <v>74</v>
          </cell>
          <cell r="O90">
            <v>68.380089999999996</v>
          </cell>
          <cell r="P90">
            <v>21.184139999999999</v>
          </cell>
          <cell r="Q90">
            <v>3.5074017816245271</v>
          </cell>
          <cell r="R90">
            <v>3.9974302789046297</v>
          </cell>
          <cell r="U90">
            <v>8.6999999999999993</v>
          </cell>
          <cell r="V90">
            <v>49.1</v>
          </cell>
          <cell r="W90">
            <v>50.9</v>
          </cell>
          <cell r="X90">
            <v>12.2</v>
          </cell>
          <cell r="Y90">
            <v>28.2</v>
          </cell>
          <cell r="AA90">
            <v>19.230509999999999</v>
          </cell>
          <cell r="AB90">
            <v>5.87493</v>
          </cell>
          <cell r="AC90">
            <v>4.3900000000000006</v>
          </cell>
          <cell r="AD90">
            <v>3.45</v>
          </cell>
          <cell r="AE90">
            <v>0.94</v>
          </cell>
        </row>
        <row r="91">
          <cell r="B91" t="str">
            <v>HRV</v>
          </cell>
          <cell r="C91">
            <v>4.0597759663365958</v>
          </cell>
          <cell r="D91">
            <v>30.5</v>
          </cell>
          <cell r="E91">
            <v>43.05</v>
          </cell>
          <cell r="F91">
            <v>98.202140299999996</v>
          </cell>
          <cell r="G91">
            <v>98.545100099999999</v>
          </cell>
          <cell r="H91">
            <v>5.2463055809172454</v>
          </cell>
          <cell r="I91">
            <v>3.1513790148148151</v>
          </cell>
          <cell r="J91">
            <v>4.60608778944348</v>
          </cell>
          <cell r="K91">
            <v>3.6680762065285011</v>
          </cell>
          <cell r="L91">
            <v>16.5</v>
          </cell>
          <cell r="M91">
            <v>3.6</v>
          </cell>
          <cell r="N91">
            <v>78</v>
          </cell>
          <cell r="O91">
            <v>99.767060000000001</v>
          </cell>
          <cell r="P91">
            <v>61.667209999999997</v>
          </cell>
          <cell r="Q91">
            <v>3.1384591193846716</v>
          </cell>
          <cell r="R91">
            <v>4.0178871931853122</v>
          </cell>
          <cell r="U91">
            <v>7.3</v>
          </cell>
          <cell r="V91">
            <v>80</v>
          </cell>
          <cell r="W91">
            <v>20</v>
          </cell>
          <cell r="X91">
            <v>12.7</v>
          </cell>
          <cell r="Y91">
            <v>93.5</v>
          </cell>
          <cell r="AA91">
            <v>8.6206300000000002</v>
          </cell>
          <cell r="AB91">
            <v>4.1579499999999996</v>
          </cell>
          <cell r="AC91">
            <v>20.957000000000001</v>
          </cell>
          <cell r="AD91">
            <v>6.1760000000000002</v>
          </cell>
          <cell r="AE91">
            <v>14.781000000000001</v>
          </cell>
        </row>
        <row r="92">
          <cell r="B92" t="str">
            <v>HTI</v>
          </cell>
          <cell r="C92">
            <v>2.5142985396981001</v>
          </cell>
          <cell r="D92">
            <v>59.5</v>
          </cell>
          <cell r="E92" t="str">
            <v>n/a</v>
          </cell>
          <cell r="F92">
            <v>26.096242400000001</v>
          </cell>
          <cell r="G92">
            <v>63.964551999999998</v>
          </cell>
          <cell r="H92">
            <v>2.4021294168991085</v>
          </cell>
          <cell r="I92">
            <v>2.2359628909915923</v>
          </cell>
          <cell r="J92">
            <v>2.5379676758964536</v>
          </cell>
          <cell r="K92">
            <v>3.2929994409915921</v>
          </cell>
          <cell r="L92" t="str">
            <v>n/a</v>
          </cell>
          <cell r="M92">
            <v>52.2</v>
          </cell>
          <cell r="N92">
            <v>63</v>
          </cell>
          <cell r="O92" t="str">
            <v/>
          </cell>
          <cell r="P92">
            <v>6.5408799999999996</v>
          </cell>
          <cell r="Q92">
            <v>2.3995935923344378</v>
          </cell>
          <cell r="R92">
            <v>2.9129874783593253</v>
          </cell>
          <cell r="U92">
            <v>9.4</v>
          </cell>
          <cell r="V92">
            <v>7.4</v>
          </cell>
          <cell r="W92">
            <v>92.6</v>
          </cell>
          <cell r="X92">
            <v>1.9</v>
          </cell>
          <cell r="Y92">
            <v>0</v>
          </cell>
          <cell r="AA92" t="str">
            <v/>
          </cell>
          <cell r="AB92" t="str">
            <v/>
          </cell>
          <cell r="AC92">
            <v>3.2703966725442859</v>
          </cell>
          <cell r="AD92">
            <v>2.2134924685999513</v>
          </cell>
          <cell r="AE92">
            <v>1.0569042039443346</v>
          </cell>
        </row>
        <row r="93">
          <cell r="B93" t="str">
            <v>HUN</v>
          </cell>
          <cell r="C93">
            <v>4.3519041579460378</v>
          </cell>
          <cell r="D93">
            <v>26.9</v>
          </cell>
          <cell r="E93">
            <v>28.14</v>
          </cell>
          <cell r="F93">
            <v>99.999428100000003</v>
          </cell>
          <cell r="G93">
            <v>100</v>
          </cell>
          <cell r="H93">
            <v>5.1192834846105235</v>
          </cell>
          <cell r="I93">
            <v>2.8545174692239197</v>
          </cell>
          <cell r="J93">
            <v>4.3758853573012413</v>
          </cell>
          <cell r="K93">
            <v>3.5559675058823528</v>
          </cell>
          <cell r="L93">
            <v>6.4000000953674299</v>
          </cell>
          <cell r="M93">
            <v>5.3</v>
          </cell>
          <cell r="N93">
            <v>75</v>
          </cell>
          <cell r="O93">
            <v>108.19886</v>
          </cell>
          <cell r="P93">
            <v>57.016719999999999</v>
          </cell>
          <cell r="Q93">
            <v>3.1588893620935208</v>
          </cell>
          <cell r="R93">
            <v>4.0685893471926864</v>
          </cell>
          <cell r="U93">
            <v>8</v>
          </cell>
          <cell r="V93">
            <v>63.6</v>
          </cell>
          <cell r="W93">
            <v>36.4</v>
          </cell>
          <cell r="X93">
            <v>10.199999999999999</v>
          </cell>
          <cell r="Y93">
            <v>83.3</v>
          </cell>
          <cell r="AA93">
            <v>9.3500499999999995</v>
          </cell>
          <cell r="AB93">
            <v>4.6450800000000001</v>
          </cell>
          <cell r="AC93">
            <v>22.870999999999999</v>
          </cell>
          <cell r="AD93">
            <v>5.1350191611016562</v>
          </cell>
          <cell r="AE93">
            <v>17.735980838898342</v>
          </cell>
        </row>
        <row r="94">
          <cell r="B94" t="str">
            <v>IDN</v>
          </cell>
          <cell r="C94">
            <v>4.3055714481673562</v>
          </cell>
          <cell r="D94">
            <v>38.140755540000001</v>
          </cell>
          <cell r="E94">
            <v>21.64</v>
          </cell>
          <cell r="F94">
            <v>58.684995200000003</v>
          </cell>
          <cell r="G94">
            <v>84.263976200000002</v>
          </cell>
          <cell r="H94">
            <v>4.1393104264977412</v>
          </cell>
          <cell r="I94">
            <v>4.2274261224688514</v>
          </cell>
          <cell r="J94">
            <v>4.4523541379273501</v>
          </cell>
          <cell r="K94">
            <v>4.5441558879610744</v>
          </cell>
          <cell r="L94">
            <v>53.222148254540897</v>
          </cell>
          <cell r="M94">
            <v>22.8</v>
          </cell>
          <cell r="N94">
            <v>71</v>
          </cell>
          <cell r="O94">
            <v>82.489710000000002</v>
          </cell>
          <cell r="P94">
            <v>31.28556</v>
          </cell>
          <cell r="Q94">
            <v>4.2868703588526298</v>
          </cell>
          <cell r="R94">
            <v>4.4397760477471859</v>
          </cell>
          <cell r="U94">
            <v>3.1</v>
          </cell>
          <cell r="V94">
            <v>39</v>
          </cell>
          <cell r="W94">
            <v>61</v>
          </cell>
          <cell r="X94">
            <v>6.6</v>
          </cell>
          <cell r="Y94">
            <v>17.600000000000001</v>
          </cell>
          <cell r="AA94">
            <v>18.090420000000002</v>
          </cell>
          <cell r="AB94">
            <v>3.36659</v>
          </cell>
          <cell r="AC94">
            <v>2.6269999999999998</v>
          </cell>
          <cell r="AD94">
            <v>1.0269999999999999</v>
          </cell>
          <cell r="AE94">
            <v>1.6</v>
          </cell>
        </row>
        <row r="95">
          <cell r="B95" t="str">
            <v>IND</v>
          </cell>
          <cell r="C95">
            <v>3.9805682900763806</v>
          </cell>
          <cell r="D95">
            <v>33.9</v>
          </cell>
          <cell r="E95">
            <v>10.699999809265099</v>
          </cell>
          <cell r="F95">
            <v>35.094515600000001</v>
          </cell>
          <cell r="G95">
            <v>91.629756499999999</v>
          </cell>
          <cell r="H95">
            <v>3.7056588527416956</v>
          </cell>
          <cell r="I95">
            <v>3.4757425861038365</v>
          </cell>
          <cell r="J95">
            <v>3.8684506781400527</v>
          </cell>
          <cell r="K95">
            <v>4.1410013172607272</v>
          </cell>
          <cell r="L95">
            <v>80.800003051757798</v>
          </cell>
          <cell r="M95">
            <v>37.9</v>
          </cell>
          <cell r="N95">
            <v>66</v>
          </cell>
          <cell r="O95">
            <v>68.897210000000001</v>
          </cell>
          <cell r="P95">
            <v>23.89011</v>
          </cell>
          <cell r="Q95">
            <v>4.1943195132867874</v>
          </cell>
          <cell r="R95">
            <v>4.352241151711552</v>
          </cell>
          <cell r="U95">
            <v>4</v>
          </cell>
          <cell r="V95">
            <v>32.200000000000003</v>
          </cell>
          <cell r="W95">
            <v>67.8</v>
          </cell>
          <cell r="X95">
            <v>4.5</v>
          </cell>
          <cell r="Y95">
            <v>6.2</v>
          </cell>
          <cell r="AA95">
            <v>14.21945</v>
          </cell>
          <cell r="AB95">
            <v>3.8256000000000001</v>
          </cell>
          <cell r="AC95">
            <v>2.387485420316207</v>
          </cell>
          <cell r="AD95">
            <v>0.96341685699713953</v>
          </cell>
          <cell r="AE95">
            <v>1.4240685633190675</v>
          </cell>
        </row>
        <row r="96">
          <cell r="B96" t="str">
            <v>IRL</v>
          </cell>
          <cell r="C96">
            <v>5.378672852183243</v>
          </cell>
          <cell r="D96">
            <v>29.8</v>
          </cell>
          <cell r="E96">
            <v>30.43</v>
          </cell>
          <cell r="F96">
            <v>98.9773304</v>
          </cell>
          <cell r="G96">
            <v>99.852932100000004</v>
          </cell>
          <cell r="H96">
            <v>5.075251710662128</v>
          </cell>
          <cell r="I96">
            <v>5.4930833206554652</v>
          </cell>
          <cell r="J96">
            <v>5.5731531276124464</v>
          </cell>
          <cell r="K96">
            <v>5.6090170150981002</v>
          </cell>
          <cell r="L96">
            <v>11.699999809265099</v>
          </cell>
          <cell r="M96">
            <v>3</v>
          </cell>
          <cell r="N96">
            <v>81</v>
          </cell>
          <cell r="O96">
            <v>126.47526000000001</v>
          </cell>
          <cell r="P96">
            <v>73.168480000000002</v>
          </cell>
          <cell r="Q96">
            <v>5.3624285145809782</v>
          </cell>
          <cell r="R96">
            <v>5.4103602359169409</v>
          </cell>
          <cell r="U96">
            <v>8.9</v>
          </cell>
          <cell r="V96">
            <v>67.7</v>
          </cell>
          <cell r="W96">
            <v>32.299999999999997</v>
          </cell>
          <cell r="X96">
            <v>14.1</v>
          </cell>
          <cell r="Y96">
            <v>0.2</v>
          </cell>
          <cell r="AA96">
            <v>12.682650000000001</v>
          </cell>
          <cell r="AB96">
            <v>5.8445299999999998</v>
          </cell>
          <cell r="AC96">
            <v>23.724</v>
          </cell>
          <cell r="AD96">
            <v>6.3880000000000017</v>
          </cell>
          <cell r="AE96">
            <v>17.335999999999999</v>
          </cell>
        </row>
        <row r="97">
          <cell r="B97" t="str">
            <v>IRN</v>
          </cell>
          <cell r="C97">
            <v>3.7259521810837066</v>
          </cell>
          <cell r="D97">
            <v>38.28</v>
          </cell>
          <cell r="E97">
            <v>24.71</v>
          </cell>
          <cell r="F97">
            <v>99.585087099999996</v>
          </cell>
          <cell r="G97">
            <v>95.279525199999995</v>
          </cell>
          <cell r="H97">
            <v>4.1822308448393768</v>
          </cell>
          <cell r="I97">
            <v>3.4599137416190677</v>
          </cell>
          <cell r="J97">
            <v>3.2987747560946952</v>
          </cell>
          <cell r="K97">
            <v>3.4687761085490076</v>
          </cell>
          <cell r="L97">
            <v>42</v>
          </cell>
          <cell r="M97">
            <v>13.4</v>
          </cell>
          <cell r="N97">
            <v>74</v>
          </cell>
          <cell r="O97">
            <v>88.406639999999996</v>
          </cell>
          <cell r="P97">
            <v>65.957549999999998</v>
          </cell>
          <cell r="Q97">
            <v>3.2190412919298357</v>
          </cell>
          <cell r="R97">
            <v>3.8898737891400756</v>
          </cell>
          <cell r="U97">
            <v>6.7</v>
          </cell>
          <cell r="V97">
            <v>40.799999999999997</v>
          </cell>
          <cell r="W97">
            <v>59.2</v>
          </cell>
          <cell r="X97">
            <v>17.5</v>
          </cell>
          <cell r="Y97">
            <v>47.2</v>
          </cell>
          <cell r="AA97">
            <v>21.673909999999999</v>
          </cell>
          <cell r="AB97">
            <v>3.0615199999999998</v>
          </cell>
          <cell r="AC97">
            <v>12.533489885664029</v>
          </cell>
          <cell r="AD97">
            <v>1.839915567282322</v>
          </cell>
          <cell r="AE97">
            <v>10.693574318381707</v>
          </cell>
        </row>
        <row r="98">
          <cell r="B98" t="str">
            <v>IRQ</v>
          </cell>
          <cell r="C98" t="str">
            <v/>
          </cell>
          <cell r="D98">
            <v>30.9</v>
          </cell>
          <cell r="E98" t="str">
            <v/>
          </cell>
          <cell r="F98">
            <v>83.885781899999998</v>
          </cell>
          <cell r="G98">
            <v>84.875782099999995</v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>
            <v>26.5</v>
          </cell>
          <cell r="N98">
            <v>70</v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U98">
            <v>5.2</v>
          </cell>
          <cell r="V98">
            <v>63.5</v>
          </cell>
          <cell r="W98">
            <v>36.5</v>
          </cell>
          <cell r="X98">
            <v>6</v>
          </cell>
          <cell r="Y98">
            <v>0</v>
          </cell>
          <cell r="AA98" t="str">
            <v/>
          </cell>
          <cell r="AB98">
            <v>2.2999999999999998</v>
          </cell>
          <cell r="AC98">
            <v>11.65</v>
          </cell>
          <cell r="AD98">
            <v>6.3550000000000004</v>
          </cell>
          <cell r="AE98">
            <v>5.29819211599456</v>
          </cell>
        </row>
        <row r="99">
          <cell r="B99" t="str">
            <v>ISL</v>
          </cell>
          <cell r="C99">
            <v>5.408558319913916</v>
          </cell>
          <cell r="D99">
            <v>24</v>
          </cell>
          <cell r="E99">
            <v>13.54</v>
          </cell>
          <cell r="F99">
            <v>100</v>
          </cell>
          <cell r="G99">
            <v>100</v>
          </cell>
          <cell r="H99">
            <v>6.2200062712365582</v>
          </cell>
          <cell r="I99">
            <v>5.2835848803283341</v>
          </cell>
          <cell r="J99">
            <v>5.4901116765773956</v>
          </cell>
          <cell r="K99">
            <v>5.8625524995090661</v>
          </cell>
          <cell r="L99">
            <v>8</v>
          </cell>
          <cell r="M99">
            <v>1.6</v>
          </cell>
          <cell r="N99">
            <v>82</v>
          </cell>
          <cell r="O99">
            <v>111.17026</v>
          </cell>
          <cell r="P99">
            <v>82.227580000000003</v>
          </cell>
          <cell r="Q99">
            <v>5.0477409224177521</v>
          </cell>
          <cell r="R99">
            <v>5.3456923601239232</v>
          </cell>
          <cell r="U99">
            <v>9.1</v>
          </cell>
          <cell r="V99">
            <v>80.5</v>
          </cell>
          <cell r="W99">
            <v>19.5</v>
          </cell>
          <cell r="X99">
            <v>15.8</v>
          </cell>
          <cell r="Y99">
            <v>39.6</v>
          </cell>
          <cell r="AA99">
            <v>15.41577</v>
          </cell>
          <cell r="AB99">
            <v>7.0365900000000003</v>
          </cell>
          <cell r="AC99">
            <v>18.062999999999999</v>
          </cell>
          <cell r="AD99">
            <v>7.1185618850336603</v>
          </cell>
          <cell r="AE99">
            <v>10.944438114966339</v>
          </cell>
        </row>
        <row r="100">
          <cell r="B100" t="str">
            <v>ISR</v>
          </cell>
          <cell r="C100" t="str">
            <v/>
          </cell>
          <cell r="D100">
            <v>37.1</v>
          </cell>
          <cell r="E100" t="str">
            <v/>
          </cell>
          <cell r="F100">
            <v>100</v>
          </cell>
          <cell r="G100">
            <v>100</v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>
            <v>3.2</v>
          </cell>
          <cell r="N100">
            <v>82</v>
          </cell>
          <cell r="O100">
            <v>101.53176000000001</v>
          </cell>
          <cell r="P100">
            <v>66.276539999999997</v>
          </cell>
          <cell r="Q100">
            <v>4.0476085324441229</v>
          </cell>
          <cell r="R100">
            <v>4.9539239975713922</v>
          </cell>
          <cell r="U100">
            <v>7.2</v>
          </cell>
          <cell r="V100">
            <v>59.1</v>
          </cell>
          <cell r="W100">
            <v>40.9</v>
          </cell>
          <cell r="X100">
            <v>10.5</v>
          </cell>
          <cell r="Y100">
            <v>71.8</v>
          </cell>
          <cell r="AA100">
            <v>13.490819999999999</v>
          </cell>
          <cell r="AB100">
            <v>5.6328100000000001</v>
          </cell>
          <cell r="AC100">
            <v>16.015999999999998</v>
          </cell>
          <cell r="AD100">
            <v>4.33</v>
          </cell>
          <cell r="AE100">
            <v>11.686</v>
          </cell>
        </row>
        <row r="101">
          <cell r="B101" t="str">
            <v>ITA</v>
          </cell>
          <cell r="C101">
            <v>4.3570035761677524</v>
          </cell>
          <cell r="D101">
            <v>31.9</v>
          </cell>
          <cell r="E101">
            <v>35.26</v>
          </cell>
          <cell r="F101" t="str">
            <v>NA</v>
          </cell>
          <cell r="G101">
            <v>100</v>
          </cell>
          <cell r="H101">
            <v>6.0926926525486085</v>
          </cell>
          <cell r="I101">
            <v>3.7404584973471442</v>
          </cell>
          <cell r="J101">
            <v>4.2182306821824191</v>
          </cell>
          <cell r="K101">
            <v>3.6575146528160984</v>
          </cell>
          <cell r="L101">
            <v>18.200000762939499</v>
          </cell>
          <cell r="M101">
            <v>2.9</v>
          </cell>
          <cell r="N101">
            <v>83</v>
          </cell>
          <cell r="O101">
            <v>102.39798999999999</v>
          </cell>
          <cell r="P101">
            <v>63.455069999999999</v>
          </cell>
          <cell r="Q101">
            <v>3.7066843105166143</v>
          </cell>
          <cell r="R101">
            <v>5.1089921193176444</v>
          </cell>
          <cell r="U101">
            <v>9.1</v>
          </cell>
          <cell r="V101">
            <v>78</v>
          </cell>
          <cell r="W101">
            <v>22</v>
          </cell>
          <cell r="X101">
            <v>14</v>
          </cell>
          <cell r="Y101">
            <v>0.4</v>
          </cell>
          <cell r="AA101">
            <v>8.4302100000000006</v>
          </cell>
          <cell r="AB101">
            <v>4.1405399999999997</v>
          </cell>
          <cell r="AC101">
            <v>27.495000000000001</v>
          </cell>
          <cell r="AD101">
            <v>7.2687363525355551</v>
          </cell>
          <cell r="AE101">
            <v>20.226263647464446</v>
          </cell>
        </row>
        <row r="102">
          <cell r="B102" t="str">
            <v>JAM</v>
          </cell>
          <cell r="C102">
            <v>3.5820431813883165</v>
          </cell>
          <cell r="D102">
            <v>45.51</v>
          </cell>
          <cell r="E102">
            <v>30.76</v>
          </cell>
          <cell r="F102">
            <v>80.193641299999996</v>
          </cell>
          <cell r="G102">
            <v>93.117367900000005</v>
          </cell>
          <cell r="H102">
            <v>4.7261145899340757</v>
          </cell>
          <cell r="I102">
            <v>2.4427412370567323</v>
          </cell>
          <cell r="J102">
            <v>3.5280586623859032</v>
          </cell>
          <cell r="K102">
            <v>4.0173333678327676</v>
          </cell>
          <cell r="L102">
            <v>37.5</v>
          </cell>
          <cell r="M102">
            <v>13.5</v>
          </cell>
          <cell r="N102">
            <v>74</v>
          </cell>
          <cell r="O102">
            <v>83.024659999999997</v>
          </cell>
          <cell r="P102">
            <v>27.444759999999999</v>
          </cell>
          <cell r="Q102">
            <v>3.6686418851216631</v>
          </cell>
          <cell r="R102">
            <v>4.5318590164184567</v>
          </cell>
          <cell r="U102">
            <v>5.9</v>
          </cell>
          <cell r="V102">
            <v>57.2</v>
          </cell>
          <cell r="W102">
            <v>42.8</v>
          </cell>
          <cell r="X102">
            <v>9.6999999999999993</v>
          </cell>
          <cell r="Y102">
            <v>0.2</v>
          </cell>
          <cell r="AA102">
            <v>20.57386</v>
          </cell>
          <cell r="AB102">
            <v>5.9841300000000004</v>
          </cell>
          <cell r="AC102">
            <v>4.4239999999999995</v>
          </cell>
          <cell r="AD102">
            <v>2.8149999999999999</v>
          </cell>
          <cell r="AE102">
            <v>1.609</v>
          </cell>
        </row>
        <row r="103">
          <cell r="B103" t="str">
            <v>JOR</v>
          </cell>
          <cell r="C103" t="str">
            <v/>
          </cell>
          <cell r="D103">
            <v>35.43</v>
          </cell>
          <cell r="E103" t="str">
            <v/>
          </cell>
          <cell r="F103">
            <v>98.071947199999997</v>
          </cell>
          <cell r="G103">
            <v>96.155758199999994</v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>
            <v>15.4</v>
          </cell>
          <cell r="N103">
            <v>74</v>
          </cell>
          <cell r="O103">
            <v>84.294290000000004</v>
          </cell>
          <cell r="P103">
            <v>47.586309999999997</v>
          </cell>
          <cell r="Q103">
            <v>4.4389574019939868</v>
          </cell>
          <cell r="R103">
            <v>4.4063740755056404</v>
          </cell>
          <cell r="U103">
            <v>7.2</v>
          </cell>
          <cell r="V103">
            <v>66</v>
          </cell>
          <cell r="W103">
            <v>34</v>
          </cell>
          <cell r="X103">
            <v>13.5</v>
          </cell>
          <cell r="Y103">
            <v>8.1</v>
          </cell>
          <cell r="AA103">
            <v>14.664260000000001</v>
          </cell>
          <cell r="AB103">
            <v>4.9451400000000003</v>
          </cell>
          <cell r="AC103">
            <v>12.110000000000001</v>
          </cell>
          <cell r="AD103">
            <v>3.31</v>
          </cell>
          <cell r="AE103">
            <v>8.8000000000000007</v>
          </cell>
        </row>
        <row r="104">
          <cell r="B104" t="str">
            <v>JPN</v>
          </cell>
          <cell r="C104">
            <v>6.2888544082500886</v>
          </cell>
          <cell r="D104">
            <v>33.6</v>
          </cell>
          <cell r="E104">
            <v>7.93</v>
          </cell>
          <cell r="F104">
            <v>100</v>
          </cell>
          <cell r="G104">
            <v>100</v>
          </cell>
          <cell r="H104">
            <v>6.6450774763656355</v>
          </cell>
          <cell r="I104">
            <v>5.1175301860107769</v>
          </cell>
          <cell r="J104">
            <v>6.1109772700470995</v>
          </cell>
          <cell r="K104">
            <v>5.6784109632577557</v>
          </cell>
          <cell r="L104">
            <v>10.5</v>
          </cell>
          <cell r="M104">
            <v>2</v>
          </cell>
          <cell r="N104">
            <v>84</v>
          </cell>
          <cell r="O104">
            <v>101.91998</v>
          </cell>
          <cell r="P104">
            <v>62.411630000000002</v>
          </cell>
          <cell r="Q104">
            <v>4.5471537067044165</v>
          </cell>
          <cell r="R104">
            <v>4.3891266638232818</v>
          </cell>
          <cell r="U104">
            <v>10.3</v>
          </cell>
          <cell r="V104">
            <v>82.1</v>
          </cell>
          <cell r="W104">
            <v>17.899999999999999</v>
          </cell>
          <cell r="X104">
            <v>20</v>
          </cell>
          <cell r="Y104">
            <v>87</v>
          </cell>
          <cell r="AA104">
            <v>9.5781500000000008</v>
          </cell>
          <cell r="AB104">
            <v>3.8184900000000002</v>
          </cell>
          <cell r="AC104">
            <v>23.561014694251345</v>
          </cell>
          <cell r="AD104">
            <v>6.80676285226658</v>
          </cell>
          <cell r="AE104">
            <v>16.754251841984765</v>
          </cell>
        </row>
        <row r="105">
          <cell r="B105" t="str">
            <v>KAZ</v>
          </cell>
          <cell r="C105">
            <v>4.6860218321538589</v>
          </cell>
          <cell r="D105">
            <v>29.04</v>
          </cell>
          <cell r="E105">
            <v>3.9</v>
          </cell>
          <cell r="F105">
            <v>97.287093299999995</v>
          </cell>
          <cell r="G105">
            <v>94.819936100000007</v>
          </cell>
          <cell r="H105">
            <v>4.49834566951405</v>
          </cell>
          <cell r="I105">
            <v>3.7182872511888849</v>
          </cell>
          <cell r="J105">
            <v>4.8125298727017896</v>
          </cell>
          <cell r="K105">
            <v>4.1047772389610397</v>
          </cell>
          <cell r="L105">
            <v>29.200000762939499</v>
          </cell>
          <cell r="M105">
            <v>12.6</v>
          </cell>
          <cell r="N105">
            <v>68</v>
          </cell>
          <cell r="O105">
            <v>105.48272</v>
          </cell>
          <cell r="P105">
            <v>48.47533</v>
          </cell>
          <cell r="Q105">
            <v>3.6918329579489568</v>
          </cell>
          <cell r="R105">
            <v>3.7453573363167898</v>
          </cell>
          <cell r="U105">
            <v>4.3</v>
          </cell>
          <cell r="V105">
            <v>53.1</v>
          </cell>
          <cell r="W105">
            <v>46.9</v>
          </cell>
          <cell r="X105">
            <v>10.9</v>
          </cell>
          <cell r="Y105">
            <v>0</v>
          </cell>
          <cell r="AA105">
            <v>13.040900000000001</v>
          </cell>
          <cell r="AB105">
            <v>2.8874200000000001</v>
          </cell>
          <cell r="AC105">
            <v>6.3829999999999991</v>
          </cell>
          <cell r="AD105">
            <v>2.2719999999999998</v>
          </cell>
          <cell r="AE105">
            <v>4.1109999999999998</v>
          </cell>
        </row>
        <row r="106">
          <cell r="B106" t="str">
            <v>KEN</v>
          </cell>
          <cell r="C106">
            <v>3.5315474653691354</v>
          </cell>
          <cell r="D106">
            <v>47.68</v>
          </cell>
          <cell r="E106">
            <v>27.9</v>
          </cell>
          <cell r="F106">
            <v>29.375046600000001</v>
          </cell>
          <cell r="G106">
            <v>60.9109677</v>
          </cell>
          <cell r="H106">
            <v>3.996262330508924</v>
          </cell>
          <cell r="I106">
            <v>3.2349731541683857</v>
          </cell>
          <cell r="J106">
            <v>4.1315603856493457</v>
          </cell>
          <cell r="K106">
            <v>3.9765151054156238</v>
          </cell>
          <cell r="L106" t="str">
            <v>n/a</v>
          </cell>
          <cell r="M106">
            <v>35.5</v>
          </cell>
          <cell r="N106">
            <v>61</v>
          </cell>
          <cell r="O106">
            <v>67.640389999999996</v>
          </cell>
          <cell r="P106" t="str">
            <v/>
          </cell>
          <cell r="Q106">
            <v>4.3286741102895432</v>
          </cell>
          <cell r="R106">
            <v>4.3502880995174706</v>
          </cell>
          <cell r="U106">
            <v>4.5</v>
          </cell>
          <cell r="V106">
            <v>41.7</v>
          </cell>
          <cell r="W106">
            <v>58.3</v>
          </cell>
          <cell r="X106">
            <v>5.9</v>
          </cell>
          <cell r="Y106">
            <v>13.1</v>
          </cell>
          <cell r="AA106">
            <v>20.555990000000001</v>
          </cell>
          <cell r="AB106">
            <v>5.5082199999999997</v>
          </cell>
          <cell r="AC106">
            <v>3.2600544527896993</v>
          </cell>
          <cell r="AD106">
            <v>2.3328594420600859</v>
          </cell>
          <cell r="AE106">
            <v>0.92719501072961363</v>
          </cell>
        </row>
        <row r="107">
          <cell r="B107" t="str">
            <v>KGZ</v>
          </cell>
          <cell r="C107">
            <v>3.6616273574368199</v>
          </cell>
          <cell r="D107">
            <v>33.380000000000003</v>
          </cell>
          <cell r="E107">
            <v>17.57</v>
          </cell>
          <cell r="F107">
            <v>93.313553099999993</v>
          </cell>
          <cell r="G107">
            <v>88.728994299999997</v>
          </cell>
          <cell r="H107">
            <v>4.5005362036899914</v>
          </cell>
          <cell r="I107">
            <v>2.6858036619037282</v>
          </cell>
          <cell r="J107">
            <v>3.7193398008404741</v>
          </cell>
          <cell r="K107">
            <v>3.8010747495626198</v>
          </cell>
          <cell r="L107" t="str">
            <v>n/a</v>
          </cell>
          <cell r="M107">
            <v>19</v>
          </cell>
          <cell r="N107">
            <v>69</v>
          </cell>
          <cell r="O107">
            <v>90.781670000000005</v>
          </cell>
          <cell r="P107">
            <v>47.333889999999997</v>
          </cell>
          <cell r="Q107">
            <v>3.0236742046144274</v>
          </cell>
          <cell r="R107">
            <v>3.0549428950656545</v>
          </cell>
          <cell r="U107">
            <v>6.7</v>
          </cell>
          <cell r="V107">
            <v>59</v>
          </cell>
          <cell r="W107">
            <v>41</v>
          </cell>
          <cell r="X107">
            <v>13.2</v>
          </cell>
          <cell r="Y107">
            <v>64.099999999999994</v>
          </cell>
          <cell r="AA107">
            <v>18.195589999999999</v>
          </cell>
          <cell r="AB107">
            <v>6.7801999999999998</v>
          </cell>
          <cell r="AC107">
            <v>9.5749999999999993</v>
          </cell>
          <cell r="AD107">
            <v>3.8260000000000001</v>
          </cell>
          <cell r="AE107">
            <v>5.7489999999999997</v>
          </cell>
        </row>
        <row r="108">
          <cell r="B108" t="str">
            <v>KHM</v>
          </cell>
          <cell r="C108">
            <v>3.5831533997402079</v>
          </cell>
          <cell r="D108">
            <v>36.03</v>
          </cell>
          <cell r="E108">
            <v>0.54</v>
          </cell>
          <cell r="F108">
            <v>33.082477900000001</v>
          </cell>
          <cell r="G108">
            <v>67.085405300000005</v>
          </cell>
          <cell r="H108">
            <v>3.1173356605427767</v>
          </cell>
          <cell r="I108">
            <v>2.7250559714897866</v>
          </cell>
          <cell r="J108">
            <v>3.5507931665239023</v>
          </cell>
          <cell r="K108">
            <v>3.6893319073423605</v>
          </cell>
          <cell r="L108">
            <v>64.099998474121094</v>
          </cell>
          <cell r="M108">
            <v>24.6</v>
          </cell>
          <cell r="N108">
            <v>73</v>
          </cell>
          <cell r="O108" t="str">
            <v/>
          </cell>
          <cell r="P108">
            <v>15.90151</v>
          </cell>
          <cell r="Q108">
            <v>3.1576362585565847</v>
          </cell>
          <cell r="R108">
            <v>3.2035162916608675</v>
          </cell>
          <cell r="U108">
            <v>7.5</v>
          </cell>
          <cell r="V108">
            <v>20.5</v>
          </cell>
          <cell r="W108">
            <v>79.5</v>
          </cell>
          <cell r="X108">
            <v>7.7</v>
          </cell>
          <cell r="Y108">
            <v>0</v>
          </cell>
          <cell r="AA108">
            <v>13.08358</v>
          </cell>
          <cell r="AB108">
            <v>2.6038800000000002</v>
          </cell>
          <cell r="AC108">
            <v>2.2307669630777109</v>
          </cell>
          <cell r="AD108">
            <v>1.4455593668273419</v>
          </cell>
          <cell r="AE108">
            <v>0.78520759625036918</v>
          </cell>
        </row>
        <row r="109">
          <cell r="B109" t="str">
            <v>KIR</v>
          </cell>
          <cell r="C109" t="str">
            <v/>
          </cell>
          <cell r="D109">
            <v>40</v>
          </cell>
          <cell r="E109" t="str">
            <v/>
          </cell>
          <cell r="F109">
            <v>39.230213800000001</v>
          </cell>
          <cell r="G109">
            <v>66.103488900000002</v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>
            <v>43.6</v>
          </cell>
          <cell r="N109">
            <v>67</v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U109">
            <v>10.1</v>
          </cell>
          <cell r="V109">
            <v>82.5</v>
          </cell>
          <cell r="W109">
            <v>17.5</v>
          </cell>
          <cell r="X109">
            <v>10</v>
          </cell>
          <cell r="Y109">
            <v>0</v>
          </cell>
          <cell r="AA109">
            <v>11.51614</v>
          </cell>
          <cell r="AB109">
            <v>11.98812</v>
          </cell>
          <cell r="AC109">
            <v>10.100999999999999</v>
          </cell>
          <cell r="AD109">
            <v>8.52</v>
          </cell>
          <cell r="AE109">
            <v>1.581</v>
          </cell>
        </row>
        <row r="110">
          <cell r="B110" t="str">
            <v>KNA</v>
          </cell>
          <cell r="C110" t="str">
            <v/>
          </cell>
          <cell r="D110">
            <v>39.4</v>
          </cell>
          <cell r="E110" t="str">
            <v/>
          </cell>
          <cell r="F110" t="str">
            <v>NA</v>
          </cell>
          <cell r="G110">
            <v>98.297864300000001</v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>
            <v>8.4</v>
          </cell>
          <cell r="N110">
            <v>74</v>
          </cell>
          <cell r="O110">
            <v>91.518320000000003</v>
          </cell>
          <cell r="P110">
            <v>79.104820000000004</v>
          </cell>
          <cell r="Q110" t="str">
            <v/>
          </cell>
          <cell r="R110" t="str">
            <v/>
          </cell>
          <cell r="U110">
            <v>6.4</v>
          </cell>
          <cell r="V110">
            <v>36.1</v>
          </cell>
          <cell r="W110">
            <v>63.9</v>
          </cell>
          <cell r="X110">
            <v>7.3</v>
          </cell>
          <cell r="Y110">
            <v>0.3</v>
          </cell>
          <cell r="AA110">
            <v>12.75324</v>
          </cell>
          <cell r="AB110">
            <v>4.2252999999999998</v>
          </cell>
          <cell r="AC110">
            <v>5.6129999999999995</v>
          </cell>
          <cell r="AD110">
            <v>2.6030000000000002</v>
          </cell>
          <cell r="AE110">
            <v>3.01</v>
          </cell>
        </row>
        <row r="111">
          <cell r="B111" t="str">
            <v>KOR</v>
          </cell>
          <cell r="C111" t="str">
            <v/>
          </cell>
          <cell r="D111">
            <v>31.1</v>
          </cell>
          <cell r="E111" t="str">
            <v/>
          </cell>
          <cell r="F111">
            <v>100</v>
          </cell>
          <cell r="G111">
            <v>97.763901700000005</v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>
            <v>2.9</v>
          </cell>
          <cell r="N111">
            <v>82</v>
          </cell>
          <cell r="O111">
            <v>97.730289999999997</v>
          </cell>
          <cell r="P111">
            <v>95.345420000000004</v>
          </cell>
          <cell r="Q111">
            <v>3.7030000448226934</v>
          </cell>
          <cell r="R111">
            <v>4.3244998216629025</v>
          </cell>
          <cell r="U111">
            <v>7.2</v>
          </cell>
          <cell r="V111">
            <v>53.4</v>
          </cell>
          <cell r="W111">
            <v>46.6</v>
          </cell>
          <cell r="X111">
            <v>11.5</v>
          </cell>
          <cell r="Y111">
            <v>77.8</v>
          </cell>
          <cell r="AA111" t="str">
            <v/>
          </cell>
          <cell r="AB111">
            <v>4.6182299999999996</v>
          </cell>
          <cell r="AC111">
            <v>9.1379999999999999</v>
          </cell>
          <cell r="AD111">
            <v>4.00453716427233</v>
          </cell>
          <cell r="AE111">
            <v>5.1334628357276699</v>
          </cell>
        </row>
        <row r="112">
          <cell r="B112" t="str">
            <v>KWT</v>
          </cell>
          <cell r="C112" t="str">
            <v/>
          </cell>
          <cell r="D112">
            <v>39.4</v>
          </cell>
          <cell r="E112" t="str">
            <v/>
          </cell>
          <cell r="F112">
            <v>100</v>
          </cell>
          <cell r="G112">
            <v>99.000014899999996</v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>
            <v>7.3</v>
          </cell>
          <cell r="N112">
            <v>78</v>
          </cell>
          <cell r="O112">
            <v>92.547830000000005</v>
          </cell>
          <cell r="P112">
            <v>27.027049999999999</v>
          </cell>
          <cell r="Q112">
            <v>3.351317067768262</v>
          </cell>
          <cell r="R112">
            <v>3.9250543682471561</v>
          </cell>
          <cell r="U112">
            <v>2.9</v>
          </cell>
          <cell r="V112">
            <v>82.6</v>
          </cell>
          <cell r="W112">
            <v>17.399999999999999</v>
          </cell>
          <cell r="X112">
            <v>5.8</v>
          </cell>
          <cell r="Y112">
            <v>0</v>
          </cell>
          <cell r="AA112">
            <v>13.370010000000001</v>
          </cell>
          <cell r="AB112">
            <v>3.7600099999999999</v>
          </cell>
          <cell r="AC112">
            <v>11.436999999999999</v>
          </cell>
          <cell r="AD112">
            <v>2.2280000000000002</v>
          </cell>
          <cell r="AE112">
            <v>9.2089999999999996</v>
          </cell>
        </row>
        <row r="113">
          <cell r="B113" t="str">
            <v>LAO</v>
          </cell>
          <cell r="C113" t="str">
            <v/>
          </cell>
          <cell r="D113">
            <v>36.74</v>
          </cell>
          <cell r="E113" t="str">
            <v/>
          </cell>
          <cell r="F113">
            <v>61.515223300000002</v>
          </cell>
          <cell r="G113">
            <v>69.564905600000003</v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>
            <v>50.7</v>
          </cell>
          <cell r="N113">
            <v>66</v>
          </cell>
          <cell r="O113">
            <v>57.235970000000002</v>
          </cell>
          <cell r="P113">
            <v>17.29194</v>
          </cell>
          <cell r="Q113">
            <v>3.758818228464377</v>
          </cell>
          <cell r="R113">
            <v>3.8696660236308444</v>
          </cell>
          <cell r="U113">
            <v>2</v>
          </cell>
          <cell r="V113">
            <v>49.3</v>
          </cell>
          <cell r="W113">
            <v>50.7</v>
          </cell>
          <cell r="X113">
            <v>3.5</v>
          </cell>
          <cell r="Y113">
            <v>3.1</v>
          </cell>
          <cell r="AA113">
            <v>15.35253</v>
          </cell>
          <cell r="AB113">
            <v>4.1704699999999999</v>
          </cell>
          <cell r="AC113">
            <v>1.74</v>
          </cell>
          <cell r="AD113">
            <v>1.218</v>
          </cell>
          <cell r="AE113">
            <v>0.52200000000000002</v>
          </cell>
        </row>
        <row r="114">
          <cell r="B114" t="str">
            <v>LBN</v>
          </cell>
          <cell r="C114">
            <v>3.4898139007255127</v>
          </cell>
          <cell r="D114" t="str">
            <v>n/a</v>
          </cell>
          <cell r="E114">
            <v>16.799999237060501</v>
          </cell>
          <cell r="F114" t="str">
            <v>NA</v>
          </cell>
          <cell r="G114">
            <v>100</v>
          </cell>
          <cell r="H114">
            <v>3.7807902649821226</v>
          </cell>
          <cell r="I114">
            <v>2.084779060759494</v>
          </cell>
          <cell r="J114">
            <v>3.5160929423014391</v>
          </cell>
          <cell r="K114">
            <v>3.6857912870075467</v>
          </cell>
          <cell r="L114">
            <v>27.799999237060501</v>
          </cell>
          <cell r="M114">
            <v>7.1</v>
          </cell>
          <cell r="N114">
            <v>80</v>
          </cell>
          <cell r="O114">
            <v>68.200270000000003</v>
          </cell>
          <cell r="P114">
            <v>42.772829999999999</v>
          </cell>
          <cell r="Q114">
            <v>4.8507170850580392</v>
          </cell>
          <cell r="R114">
            <v>5.473314528031783</v>
          </cell>
          <cell r="U114">
            <v>7.2</v>
          </cell>
          <cell r="V114">
            <v>50.7</v>
          </cell>
          <cell r="W114">
            <v>49.3</v>
          </cell>
          <cell r="X114">
            <v>10.7</v>
          </cell>
          <cell r="Y114">
            <v>39.4</v>
          </cell>
          <cell r="AA114">
            <v>8.5755199999999991</v>
          </cell>
          <cell r="AB114">
            <v>2.5726800000000001</v>
          </cell>
          <cell r="AC114">
            <v>1.123</v>
          </cell>
          <cell r="AD114">
            <v>0.76500000000000001</v>
          </cell>
          <cell r="AE114">
            <v>0.35799999999999998</v>
          </cell>
        </row>
        <row r="115">
          <cell r="B115" t="str">
            <v>LBR</v>
          </cell>
          <cell r="C115" t="str">
            <v/>
          </cell>
          <cell r="D115">
            <v>38.159999999999997</v>
          </cell>
          <cell r="E115" t="str">
            <v/>
          </cell>
          <cell r="F115">
            <v>18.195589200000001</v>
          </cell>
          <cell r="G115">
            <v>74.423917000000003</v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>
            <v>52.8</v>
          </cell>
          <cell r="N115">
            <v>62</v>
          </cell>
          <cell r="O115">
            <v>37.873480000000001</v>
          </cell>
          <cell r="P115">
            <v>11.63857</v>
          </cell>
          <cell r="Q115">
            <v>3.4722223281860352</v>
          </cell>
          <cell r="R115">
            <v>3.1772150993347168</v>
          </cell>
          <cell r="U115">
            <v>10</v>
          </cell>
          <cell r="V115">
            <v>35.9</v>
          </cell>
          <cell r="W115">
            <v>64.099999999999994</v>
          </cell>
          <cell r="X115">
            <v>13.2</v>
          </cell>
          <cell r="Y115">
            <v>0</v>
          </cell>
          <cell r="AA115">
            <v>8.1326900000000002</v>
          </cell>
          <cell r="AB115">
            <v>2.8206899999999999</v>
          </cell>
          <cell r="AC115">
            <v>11.471</v>
          </cell>
          <cell r="AD115">
            <v>1.601</v>
          </cell>
          <cell r="AE115">
            <v>9.8699999999999992</v>
          </cell>
        </row>
        <row r="116">
          <cell r="B116" t="str">
            <v>LBY</v>
          </cell>
          <cell r="C116">
            <v>2.9328713355772011</v>
          </cell>
          <cell r="D116" t="str">
            <v>n/a</v>
          </cell>
          <cell r="E116">
            <v>48.7</v>
          </cell>
          <cell r="F116">
            <v>96.554945399999994</v>
          </cell>
          <cell r="G116" t="str">
            <v>NA</v>
          </cell>
          <cell r="H116">
            <v>3.0923701247164828</v>
          </cell>
          <cell r="I116">
            <v>2.887252359122193</v>
          </cell>
          <cell r="J116">
            <v>3.4755344334070148</v>
          </cell>
          <cell r="K116">
            <v>3.381400037837782</v>
          </cell>
          <cell r="L116" t="str">
            <v>n/a</v>
          </cell>
          <cell r="M116">
            <v>11.4</v>
          </cell>
          <cell r="N116">
            <v>75</v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U116">
            <v>4.3</v>
          </cell>
          <cell r="V116">
            <v>70.3</v>
          </cell>
          <cell r="W116">
            <v>29.7</v>
          </cell>
          <cell r="X116">
            <v>4.3</v>
          </cell>
          <cell r="Y116">
            <v>0</v>
          </cell>
          <cell r="AA116">
            <v>8.1387300000000007</v>
          </cell>
          <cell r="AB116">
            <v>2.26417</v>
          </cell>
          <cell r="AC116">
            <v>6.5510000000000002</v>
          </cell>
          <cell r="AD116">
            <v>2.1110000000000002</v>
          </cell>
          <cell r="AE116">
            <v>4.4400000000000004</v>
          </cell>
        </row>
        <row r="117">
          <cell r="B117" t="str">
            <v>LCA</v>
          </cell>
          <cell r="C117" t="str">
            <v/>
          </cell>
          <cell r="D117">
            <v>42.6</v>
          </cell>
          <cell r="E117" t="str">
            <v/>
          </cell>
          <cell r="F117">
            <v>65.215514299999995</v>
          </cell>
          <cell r="G117">
            <v>93.803253699999999</v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>
            <v>12.7</v>
          </cell>
          <cell r="N117">
            <v>75</v>
          </cell>
          <cell r="O117">
            <v>86.4572</v>
          </cell>
          <cell r="P117">
            <v>16.860289999999999</v>
          </cell>
          <cell r="Q117" t="str">
            <v/>
          </cell>
          <cell r="R117" t="str">
            <v/>
          </cell>
          <cell r="U117">
            <v>8.5</v>
          </cell>
          <cell r="V117">
            <v>55.3</v>
          </cell>
          <cell r="W117">
            <v>44.7</v>
          </cell>
          <cell r="X117">
            <v>15</v>
          </cell>
          <cell r="Y117">
            <v>3.3</v>
          </cell>
          <cell r="AA117">
            <v>13.82497</v>
          </cell>
          <cell r="AB117">
            <v>4.8366600000000002</v>
          </cell>
          <cell r="AC117">
            <v>5.9683313407344158</v>
          </cell>
          <cell r="AD117">
            <v>4.2460000000000004</v>
          </cell>
          <cell r="AE117">
            <v>1.7223313407344152</v>
          </cell>
        </row>
        <row r="118">
          <cell r="B118" t="str">
            <v>LIE</v>
          </cell>
          <cell r="C118" t="str">
            <v/>
          </cell>
          <cell r="D118">
            <v>32</v>
          </cell>
          <cell r="E118" t="str">
            <v/>
          </cell>
          <cell r="F118" t="str">
            <v>NA</v>
          </cell>
          <cell r="G118" t="str">
            <v>NA</v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>
            <v>110.37385999999999</v>
          </cell>
          <cell r="P118">
            <v>42.496679999999998</v>
          </cell>
          <cell r="Q118" t="str">
            <v/>
          </cell>
          <cell r="R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AA118" t="str">
            <v/>
          </cell>
          <cell r="AB118">
            <v>2.5560399999999999</v>
          </cell>
          <cell r="AC118">
            <v>16.260683765488238</v>
          </cell>
          <cell r="AD118">
            <v>4.0588777064039414</v>
          </cell>
          <cell r="AE118">
            <v>12.201806059084296</v>
          </cell>
        </row>
        <row r="119">
          <cell r="B119" t="str">
            <v>LKA</v>
          </cell>
          <cell r="C119">
            <v>4.1010182128940391</v>
          </cell>
          <cell r="D119">
            <v>36.4</v>
          </cell>
          <cell r="E119">
            <v>19.420000000000002</v>
          </cell>
          <cell r="F119">
            <v>91.128372299999995</v>
          </cell>
          <cell r="G119">
            <v>92.604790399999999</v>
          </cell>
          <cell r="H119">
            <v>5.4950941244970952</v>
          </cell>
          <cell r="I119">
            <v>2.2920829277499122</v>
          </cell>
          <cell r="J119">
            <v>4.2665260345177662</v>
          </cell>
          <cell r="K119">
            <v>5.2503518676443033</v>
          </cell>
          <cell r="L119">
            <v>40.700000762939503</v>
          </cell>
          <cell r="M119">
            <v>8.4</v>
          </cell>
          <cell r="N119">
            <v>75</v>
          </cell>
          <cell r="O119">
            <v>99.724509999999995</v>
          </cell>
          <cell r="P119">
            <v>20.706009999999999</v>
          </cell>
          <cell r="Q119">
            <v>4.6535225490628154</v>
          </cell>
          <cell r="R119">
            <v>4.9086251329044401</v>
          </cell>
          <cell r="U119">
            <v>3.2</v>
          </cell>
          <cell r="V119">
            <v>43.9</v>
          </cell>
          <cell r="W119">
            <v>56.1</v>
          </cell>
          <cell r="X119">
            <v>7.4</v>
          </cell>
          <cell r="Y119">
            <v>0.1</v>
          </cell>
          <cell r="AA119">
            <v>8.7517200000000006</v>
          </cell>
          <cell r="AB119">
            <v>1.7239800000000001</v>
          </cell>
          <cell r="AC119">
            <v>3</v>
          </cell>
          <cell r="AD119">
            <v>1.306</v>
          </cell>
          <cell r="AE119">
            <v>1.694</v>
          </cell>
        </row>
        <row r="120">
          <cell r="B120" t="str">
            <v>LSO</v>
          </cell>
          <cell r="C120" t="str">
            <v/>
          </cell>
          <cell r="D120">
            <v>52.5</v>
          </cell>
          <cell r="E120" t="str">
            <v/>
          </cell>
          <cell r="F120">
            <v>26.3054375</v>
          </cell>
          <cell r="G120">
            <v>77.668547799999999</v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>
            <v>69.2</v>
          </cell>
          <cell r="N120">
            <v>50</v>
          </cell>
          <cell r="O120">
            <v>52.171210000000002</v>
          </cell>
          <cell r="P120">
            <v>9.8422000000000001</v>
          </cell>
          <cell r="Q120">
            <v>4.1709098417680339</v>
          </cell>
          <cell r="R120">
            <v>3.6337326956319282</v>
          </cell>
          <cell r="U120">
            <v>11.5</v>
          </cell>
          <cell r="V120">
            <v>79.099999999999994</v>
          </cell>
          <cell r="W120">
            <v>20.9</v>
          </cell>
          <cell r="X120">
            <v>14.5</v>
          </cell>
          <cell r="Y120">
            <v>0</v>
          </cell>
          <cell r="AA120">
            <v>24.69755</v>
          </cell>
          <cell r="AB120">
            <v>12.982010000000001</v>
          </cell>
          <cell r="AC120">
            <v>8.1577857224233021</v>
          </cell>
          <cell r="AD120">
            <v>7.9805496132960343</v>
          </cell>
          <cell r="AE120">
            <v>0.1772361091272675</v>
          </cell>
        </row>
        <row r="121">
          <cell r="B121" t="str">
            <v>LTU</v>
          </cell>
          <cell r="C121">
            <v>4.6618645227999469</v>
          </cell>
          <cell r="D121">
            <v>28</v>
          </cell>
          <cell r="E121">
            <v>26.42</v>
          </cell>
          <cell r="F121" t="str">
            <v>NA</v>
          </cell>
          <cell r="G121" t="str">
            <v>NA</v>
          </cell>
          <cell r="H121">
            <v>5.0651597586118378</v>
          </cell>
          <cell r="I121">
            <v>3.5673207027377725</v>
          </cell>
          <cell r="J121">
            <v>4.7956845753505588</v>
          </cell>
          <cell r="K121">
            <v>4.6194554917989059</v>
          </cell>
          <cell r="L121">
            <v>8.8999996185302699</v>
          </cell>
          <cell r="M121">
            <v>3.3</v>
          </cell>
          <cell r="N121">
            <v>74</v>
          </cell>
          <cell r="O121">
            <v>105.41182999999999</v>
          </cell>
          <cell r="P121">
            <v>71.969700000000003</v>
          </cell>
          <cell r="Q121">
            <v>4.0420657110936711</v>
          </cell>
          <cell r="R121">
            <v>4.3595909393194949</v>
          </cell>
          <cell r="U121">
            <v>6.2</v>
          </cell>
          <cell r="V121">
            <v>66.599999999999994</v>
          </cell>
          <cell r="W121">
            <v>33.4</v>
          </cell>
          <cell r="X121">
            <v>12.1</v>
          </cell>
          <cell r="Y121">
            <v>85.1</v>
          </cell>
          <cell r="AA121" t="str">
            <v/>
          </cell>
          <cell r="AB121">
            <v>17.695129999999999</v>
          </cell>
          <cell r="AC121">
            <v>23.015999999999998</v>
          </cell>
          <cell r="AD121">
            <v>6.4900647460647463</v>
          </cell>
          <cell r="AE121">
            <v>16.525935253935252</v>
          </cell>
        </row>
        <row r="122">
          <cell r="B122" t="str">
            <v>LUX</v>
          </cell>
          <cell r="C122">
            <v>5.9630014276652989</v>
          </cell>
          <cell r="D122">
            <v>28</v>
          </cell>
          <cell r="E122">
            <v>18.75</v>
          </cell>
          <cell r="F122">
            <v>100</v>
          </cell>
          <cell r="G122">
            <v>100</v>
          </cell>
          <cell r="H122">
            <v>6.5355659119439258</v>
          </cell>
          <cell r="I122">
            <v>6.0980638804541449</v>
          </cell>
          <cell r="J122">
            <v>6.1908890619047625</v>
          </cell>
          <cell r="K122">
            <v>5.8720670340629217</v>
          </cell>
          <cell r="L122">
            <v>5.6999998092651403</v>
          </cell>
          <cell r="M122">
            <v>1.5</v>
          </cell>
          <cell r="N122">
            <v>82</v>
          </cell>
          <cell r="O122">
            <v>102.41558999999999</v>
          </cell>
          <cell r="P122">
            <v>19.407409999999999</v>
          </cell>
          <cell r="Q122">
            <v>4.6673586069527317</v>
          </cell>
          <cell r="R122">
            <v>4.8579519954778378</v>
          </cell>
          <cell r="U122">
            <v>7.1</v>
          </cell>
          <cell r="V122">
            <v>83.7</v>
          </cell>
          <cell r="W122">
            <v>16.3</v>
          </cell>
          <cell r="X122">
            <v>13.6</v>
          </cell>
          <cell r="Y122">
            <v>83.6</v>
          </cell>
          <cell r="AA122">
            <v>9.6991700000000005</v>
          </cell>
          <cell r="AB122">
            <v>3.6022400000000001</v>
          </cell>
          <cell r="AC122" t="str">
            <v/>
          </cell>
          <cell r="AD122" t="str">
            <v/>
          </cell>
          <cell r="AE122" t="str">
            <v/>
          </cell>
        </row>
        <row r="123">
          <cell r="B123" t="str">
            <v>LVA</v>
          </cell>
          <cell r="C123">
            <v>4.640617503734954</v>
          </cell>
          <cell r="D123">
            <v>35.200000000000003</v>
          </cell>
          <cell r="E123">
            <v>28.38</v>
          </cell>
          <cell r="F123" t="str">
            <v>NA</v>
          </cell>
          <cell r="G123">
            <v>98.395464899999993</v>
          </cell>
          <cell r="H123">
            <v>4.6379639770374084</v>
          </cell>
          <cell r="I123">
            <v>4.0100285055423521</v>
          </cell>
          <cell r="J123">
            <v>4.7849506348470454</v>
          </cell>
          <cell r="K123">
            <v>5.2025721328224783</v>
          </cell>
          <cell r="L123">
            <v>7.5</v>
          </cell>
          <cell r="M123">
            <v>6.9</v>
          </cell>
          <cell r="N123">
            <v>74</v>
          </cell>
          <cell r="O123">
            <v>110.48138</v>
          </cell>
          <cell r="P123">
            <v>66.954880000000003</v>
          </cell>
          <cell r="Q123">
            <v>3.7159085933166214</v>
          </cell>
          <cell r="R123">
            <v>4.5486462922035891</v>
          </cell>
          <cell r="U123">
            <v>5.7</v>
          </cell>
          <cell r="V123">
            <v>61.9</v>
          </cell>
          <cell r="W123">
            <v>38.1</v>
          </cell>
          <cell r="X123">
            <v>9.8000000000000007</v>
          </cell>
          <cell r="Y123">
            <v>0</v>
          </cell>
          <cell r="AA123">
            <v>8.7436399999999992</v>
          </cell>
          <cell r="AB123">
            <v>3.2039399999999998</v>
          </cell>
          <cell r="AC123">
            <v>14.905195024012031</v>
          </cell>
          <cell r="AD123">
            <v>2.6318761531241619</v>
          </cell>
          <cell r="AE123">
            <v>12.273318870887868</v>
          </cell>
        </row>
        <row r="124">
          <cell r="B124" t="str">
            <v>MAC</v>
          </cell>
          <cell r="C124" t="str">
            <v/>
          </cell>
          <cell r="D124">
            <v>39.4</v>
          </cell>
          <cell r="E124" t="str">
            <v/>
          </cell>
          <cell r="F124" t="str">
            <v>NA</v>
          </cell>
          <cell r="G124" t="str">
            <v>NA</v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>
            <v>96.064970000000002</v>
          </cell>
          <cell r="P124">
            <v>69.355099999999993</v>
          </cell>
          <cell r="Q124" t="str">
            <v/>
          </cell>
          <cell r="R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AA124">
            <v>20.223749999999999</v>
          </cell>
          <cell r="AB124">
            <v>2.0593900000000001</v>
          </cell>
          <cell r="AC124">
            <v>5.1240000000000006</v>
          </cell>
          <cell r="AD124">
            <v>1.35</v>
          </cell>
          <cell r="AE124">
            <v>3.774</v>
          </cell>
        </row>
        <row r="125">
          <cell r="B125" t="str">
            <v>MAR</v>
          </cell>
          <cell r="C125">
            <v>3.8807224296810849</v>
          </cell>
          <cell r="D125">
            <v>40.880000000000003</v>
          </cell>
          <cell r="E125">
            <v>18.61</v>
          </cell>
          <cell r="F125">
            <v>69.7649835</v>
          </cell>
          <cell r="G125">
            <v>82.120541500000002</v>
          </cell>
          <cell r="H125">
            <v>3.6950513700623979</v>
          </cell>
          <cell r="I125">
            <v>2.4765710447211213</v>
          </cell>
          <cell r="J125">
            <v>3.9080869185869558</v>
          </cell>
          <cell r="K125">
            <v>4.5452677369143464</v>
          </cell>
          <cell r="L125">
            <v>50.700000762939503</v>
          </cell>
          <cell r="M125">
            <v>23.7</v>
          </cell>
          <cell r="N125">
            <v>71</v>
          </cell>
          <cell r="O125">
            <v>69.062950000000001</v>
          </cell>
          <cell r="P125">
            <v>24.571940000000001</v>
          </cell>
          <cell r="Q125">
            <v>2.7741008826664517</v>
          </cell>
          <cell r="R125">
            <v>4.0701397895812992</v>
          </cell>
          <cell r="U125">
            <v>6</v>
          </cell>
          <cell r="V125">
            <v>33.9</v>
          </cell>
          <cell r="W125">
            <v>66.099999999999994</v>
          </cell>
          <cell r="X125">
            <v>6</v>
          </cell>
          <cell r="Y125">
            <v>24.6</v>
          </cell>
          <cell r="AA125">
            <v>18.4573</v>
          </cell>
          <cell r="AB125">
            <v>5.3757999999999999</v>
          </cell>
          <cell r="AC125">
            <v>6.5737439024390243</v>
          </cell>
          <cell r="AD125">
            <v>2.0659999999999998</v>
          </cell>
          <cell r="AE125">
            <v>4.5077439024390245</v>
          </cell>
        </row>
        <row r="126">
          <cell r="B126" t="str">
            <v>MCO</v>
          </cell>
          <cell r="C126" t="str">
            <v/>
          </cell>
          <cell r="D126">
            <v>39.4</v>
          </cell>
          <cell r="E126" t="str">
            <v/>
          </cell>
          <cell r="F126">
            <v>100</v>
          </cell>
          <cell r="G126">
            <v>100</v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>
            <v>2.8</v>
          </cell>
          <cell r="N126">
            <v>82</v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U126">
            <v>4</v>
          </cell>
          <cell r="V126">
            <v>88.2</v>
          </cell>
          <cell r="W126">
            <v>11.8</v>
          </cell>
          <cell r="X126">
            <v>18.8</v>
          </cell>
          <cell r="Y126">
            <v>98.7</v>
          </cell>
          <cell r="AA126">
            <v>7.0592199999999998</v>
          </cell>
          <cell r="AB126">
            <v>1.3333200000000001</v>
          </cell>
          <cell r="AC126" t="str">
            <v/>
          </cell>
          <cell r="AD126" t="str">
            <v/>
          </cell>
          <cell r="AE126" t="str">
            <v/>
          </cell>
        </row>
        <row r="127">
          <cell r="B127" t="str">
            <v>MDA</v>
          </cell>
          <cell r="C127">
            <v>3.9843878482812136</v>
          </cell>
          <cell r="D127">
            <v>33.03</v>
          </cell>
          <cell r="E127">
            <v>13.09</v>
          </cell>
          <cell r="F127">
            <v>86.053541100000004</v>
          </cell>
          <cell r="G127">
            <v>96.232295500000006</v>
          </cell>
          <cell r="H127">
            <v>4.2892200997918373</v>
          </cell>
          <cell r="I127">
            <v>2.7601959629050614</v>
          </cell>
          <cell r="J127">
            <v>3.6850010536624316</v>
          </cell>
          <cell r="K127">
            <v>3.3875406474273566</v>
          </cell>
          <cell r="L127">
            <v>28.600000381469702</v>
          </cell>
          <cell r="M127">
            <v>13.6</v>
          </cell>
          <cell r="N127">
            <v>70</v>
          </cell>
          <cell r="O127">
            <v>88.33605</v>
          </cell>
          <cell r="P127">
            <v>41.277169999999998</v>
          </cell>
          <cell r="Q127">
            <v>3.2046674927831149</v>
          </cell>
          <cell r="R127">
            <v>3.3471583190526344</v>
          </cell>
          <cell r="U127">
            <v>11.8</v>
          </cell>
          <cell r="V127">
            <v>46</v>
          </cell>
          <cell r="W127">
            <v>54</v>
          </cell>
          <cell r="X127">
            <v>13.4</v>
          </cell>
          <cell r="Y127">
            <v>85</v>
          </cell>
          <cell r="AA127">
            <v>20.82347</v>
          </cell>
          <cell r="AB127">
            <v>7.5012400000000001</v>
          </cell>
          <cell r="AC127">
            <v>18.298980770817856</v>
          </cell>
          <cell r="AD127">
            <v>5.1960056119501523</v>
          </cell>
          <cell r="AE127">
            <v>13.102975158867705</v>
          </cell>
        </row>
        <row r="128">
          <cell r="B128" t="str">
            <v>MDG</v>
          </cell>
          <cell r="C128" t="str">
            <v/>
          </cell>
          <cell r="D128">
            <v>44.11</v>
          </cell>
          <cell r="E128" t="str">
            <v/>
          </cell>
          <cell r="F128">
            <v>13.6543306</v>
          </cell>
          <cell r="G128">
            <v>48.105935100000004</v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>
            <v>35.9</v>
          </cell>
          <cell r="N128">
            <v>64</v>
          </cell>
          <cell r="O128">
            <v>38.434930000000001</v>
          </cell>
          <cell r="P128">
            <v>4.2457900000000004</v>
          </cell>
          <cell r="Q128">
            <v>2.9107483739438265</v>
          </cell>
          <cell r="R128">
            <v>3.8283487833064536</v>
          </cell>
          <cell r="U128">
            <v>4.2</v>
          </cell>
          <cell r="V128">
            <v>62.6</v>
          </cell>
          <cell r="W128">
            <v>37.4</v>
          </cell>
          <cell r="X128">
            <v>11.8</v>
          </cell>
          <cell r="Y128">
            <v>0</v>
          </cell>
          <cell r="AA128">
            <v>13.989380000000001</v>
          </cell>
          <cell r="AB128">
            <v>2.07999</v>
          </cell>
          <cell r="AC128">
            <v>2.3926204512032081</v>
          </cell>
          <cell r="AD128">
            <v>2.0779999999999998</v>
          </cell>
          <cell r="AE128">
            <v>0.31462045120320847</v>
          </cell>
        </row>
        <row r="129">
          <cell r="B129" t="str">
            <v>MDV</v>
          </cell>
          <cell r="C129" t="str">
            <v/>
          </cell>
          <cell r="D129">
            <v>37.4</v>
          </cell>
          <cell r="E129" t="str">
            <v/>
          </cell>
          <cell r="F129">
            <v>97.977699400000006</v>
          </cell>
          <cell r="G129">
            <v>98.576610299999999</v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>
            <v>7.4</v>
          </cell>
          <cell r="N129">
            <v>78</v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U129">
            <v>10.8</v>
          </cell>
          <cell r="V129">
            <v>57.6</v>
          </cell>
          <cell r="W129">
            <v>42.4</v>
          </cell>
          <cell r="X129">
            <v>16.3</v>
          </cell>
          <cell r="Y129">
            <v>57.3</v>
          </cell>
          <cell r="AA129">
            <v>15.292149999999999</v>
          </cell>
          <cell r="AB129">
            <v>5.1645599999999998</v>
          </cell>
          <cell r="AC129">
            <v>6.2160000000000002</v>
          </cell>
          <cell r="AD129">
            <v>0.35599999999999998</v>
          </cell>
          <cell r="AE129">
            <v>5.86</v>
          </cell>
        </row>
        <row r="130">
          <cell r="B130" t="str">
            <v>MEX</v>
          </cell>
          <cell r="C130">
            <v>4.1973990141424764</v>
          </cell>
          <cell r="D130">
            <v>49.2</v>
          </cell>
          <cell r="E130">
            <v>9.34</v>
          </cell>
          <cell r="F130">
            <v>84.701553399999995</v>
          </cell>
          <cell r="G130">
            <v>94.439139999999995</v>
          </cell>
          <cell r="H130">
            <v>4.2116344370324335</v>
          </cell>
          <cell r="I130">
            <v>3.0903057587513318</v>
          </cell>
          <cell r="J130">
            <v>3.6196203987866955</v>
          </cell>
          <cell r="K130">
            <v>4.0235851080973308</v>
          </cell>
          <cell r="L130">
            <v>29.200000762939499</v>
          </cell>
          <cell r="M130">
            <v>11.3</v>
          </cell>
          <cell r="N130">
            <v>75</v>
          </cell>
          <cell r="O130">
            <v>87.037379999999999</v>
          </cell>
          <cell r="P130">
            <v>29.208580000000001</v>
          </cell>
          <cell r="Q130">
            <v>2.8492117624678368</v>
          </cell>
          <cell r="R130">
            <v>4.2209139686209447</v>
          </cell>
          <cell r="U130">
            <v>6.2</v>
          </cell>
          <cell r="V130">
            <v>51.7</v>
          </cell>
          <cell r="W130">
            <v>48.3</v>
          </cell>
          <cell r="X130">
            <v>15.4</v>
          </cell>
          <cell r="Y130">
            <v>55.1</v>
          </cell>
          <cell r="AA130">
            <v>19.088049999999999</v>
          </cell>
          <cell r="AB130">
            <v>5.1462000000000003</v>
          </cell>
          <cell r="AC130">
            <v>7.7219999999999995</v>
          </cell>
          <cell r="AD130">
            <v>2.7570000000000001</v>
          </cell>
          <cell r="AE130">
            <v>4.9649999999999999</v>
          </cell>
        </row>
        <row r="131">
          <cell r="B131" t="str">
            <v>MHL</v>
          </cell>
          <cell r="C131" t="str">
            <v/>
          </cell>
          <cell r="D131">
            <v>39.4</v>
          </cell>
          <cell r="E131" t="str">
            <v/>
          </cell>
          <cell r="F131">
            <v>75.695052500000003</v>
          </cell>
          <cell r="G131">
            <v>94.410391099999998</v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>
            <v>29.6</v>
          </cell>
          <cell r="N131">
            <v>70</v>
          </cell>
          <cell r="O131" t="str">
            <v/>
          </cell>
          <cell r="P131">
            <v>42.861750000000001</v>
          </cell>
          <cell r="Q131" t="str">
            <v/>
          </cell>
          <cell r="R131" t="str">
            <v/>
          </cell>
          <cell r="U131">
            <v>16.5</v>
          </cell>
          <cell r="V131">
            <v>83.6</v>
          </cell>
          <cell r="W131">
            <v>16.399999999999999</v>
          </cell>
          <cell r="X131">
            <v>24</v>
          </cell>
          <cell r="Y131">
            <v>16.7</v>
          </cell>
          <cell r="AA131">
            <v>22.508749999999999</v>
          </cell>
          <cell r="AB131">
            <v>12.24</v>
          </cell>
          <cell r="AC131">
            <v>24.008000000000003</v>
          </cell>
          <cell r="AD131">
            <v>14.365</v>
          </cell>
          <cell r="AE131">
            <v>9.6430000000000007</v>
          </cell>
        </row>
        <row r="132">
          <cell r="B132" t="str">
            <v>MKD</v>
          </cell>
          <cell r="C132">
            <v>4.1315858082887029</v>
          </cell>
          <cell r="D132">
            <v>43.56</v>
          </cell>
          <cell r="E132">
            <v>53.91</v>
          </cell>
          <cell r="F132">
            <v>91.333756199999996</v>
          </cell>
          <cell r="G132">
            <v>99.5934867</v>
          </cell>
          <cell r="H132">
            <v>5.0052851679285055</v>
          </cell>
          <cell r="I132">
            <v>3.899195345032501</v>
          </cell>
          <cell r="J132">
            <v>5.0574515545799255</v>
          </cell>
          <cell r="K132">
            <v>4.1369849589115137</v>
          </cell>
          <cell r="L132">
            <v>22.100000381469702</v>
          </cell>
          <cell r="M132">
            <v>4.8</v>
          </cell>
          <cell r="N132">
            <v>76</v>
          </cell>
          <cell r="O132">
            <v>82.034319999999994</v>
          </cell>
          <cell r="P132">
            <v>39.350749999999998</v>
          </cell>
          <cell r="Q132">
            <v>3.8237651761972677</v>
          </cell>
          <cell r="R132">
            <v>4.007759738418291</v>
          </cell>
          <cell r="U132">
            <v>6.4</v>
          </cell>
          <cell r="V132">
            <v>68.900000000000006</v>
          </cell>
          <cell r="W132">
            <v>31.1</v>
          </cell>
          <cell r="X132">
            <v>13.2</v>
          </cell>
          <cell r="Y132">
            <v>91.6</v>
          </cell>
          <cell r="AA132">
            <v>8.6408799999999992</v>
          </cell>
          <cell r="AB132">
            <v>3.3001499999999999</v>
          </cell>
          <cell r="AC132">
            <v>17.560114258734654</v>
          </cell>
          <cell r="AD132">
            <v>4.0789999999999997</v>
          </cell>
          <cell r="AE132">
            <v>13.481114258734655</v>
          </cell>
        </row>
        <row r="133">
          <cell r="B133" t="str">
            <v>MLI</v>
          </cell>
          <cell r="C133" t="str">
            <v/>
          </cell>
          <cell r="D133">
            <v>33.020000000000003</v>
          </cell>
          <cell r="E133" t="str">
            <v/>
          </cell>
          <cell r="F133">
            <v>21.6102515</v>
          </cell>
          <cell r="G133">
            <v>65.396579099999997</v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>
            <v>74.5</v>
          </cell>
          <cell r="N133">
            <v>57</v>
          </cell>
          <cell r="O133">
            <v>43.511150000000001</v>
          </cell>
          <cell r="P133">
            <v>6.8747800000000003</v>
          </cell>
          <cell r="Q133">
            <v>3.0604556287443918</v>
          </cell>
          <cell r="R133">
            <v>3.6035831809043888</v>
          </cell>
          <cell r="U133">
            <v>7.1</v>
          </cell>
          <cell r="V133">
            <v>39.700000000000003</v>
          </cell>
          <cell r="W133">
            <v>60.3</v>
          </cell>
          <cell r="X133">
            <v>12.3</v>
          </cell>
          <cell r="Y133">
            <v>0.7</v>
          </cell>
          <cell r="AA133">
            <v>22.403379999999999</v>
          </cell>
          <cell r="AB133">
            <v>4.33446</v>
          </cell>
          <cell r="AC133">
            <v>4.8840000000000003</v>
          </cell>
          <cell r="AD133">
            <v>2.8170000000000002</v>
          </cell>
          <cell r="AE133">
            <v>2.0670000000000002</v>
          </cell>
        </row>
        <row r="134">
          <cell r="B134" t="str">
            <v>MLT</v>
          </cell>
          <cell r="C134" t="str">
            <v/>
          </cell>
          <cell r="D134">
            <v>27.1</v>
          </cell>
          <cell r="E134" t="str">
            <v/>
          </cell>
          <cell r="F134">
            <v>100</v>
          </cell>
          <cell r="G134">
            <v>100</v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>
            <v>5.0999999999999996</v>
          </cell>
          <cell r="N134">
            <v>81</v>
          </cell>
          <cell r="O134">
            <v>85.499340000000004</v>
          </cell>
          <cell r="P134">
            <v>45.082410000000003</v>
          </cell>
          <cell r="Q134">
            <v>4.6915453320457825</v>
          </cell>
          <cell r="R134">
            <v>4.7000729424612864</v>
          </cell>
          <cell r="U134">
            <v>8.6999999999999993</v>
          </cell>
          <cell r="V134">
            <v>66.099999999999994</v>
          </cell>
          <cell r="W134">
            <v>33.9</v>
          </cell>
          <cell r="X134">
            <v>13.3</v>
          </cell>
          <cell r="Y134">
            <v>2.7</v>
          </cell>
          <cell r="AA134">
            <v>15.25658</v>
          </cell>
          <cell r="AB134">
            <v>6.7596600000000002</v>
          </cell>
          <cell r="AC134">
            <v>18.32083244351363</v>
          </cell>
          <cell r="AD134">
            <v>4.0054633371306512</v>
          </cell>
          <cell r="AE134">
            <v>14.315369106382979</v>
          </cell>
        </row>
        <row r="135">
          <cell r="B135" t="str">
            <v>MMR</v>
          </cell>
          <cell r="C135" t="str">
            <v/>
          </cell>
          <cell r="D135">
            <v>39.200000000000003</v>
          </cell>
          <cell r="E135" t="str">
            <v/>
          </cell>
          <cell r="F135">
            <v>77.305877899999999</v>
          </cell>
          <cell r="G135">
            <v>84.134026500000004</v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>
            <v>39.5</v>
          </cell>
          <cell r="N135">
            <v>66</v>
          </cell>
          <cell r="O135">
            <v>51.29609</v>
          </cell>
          <cell r="P135">
            <v>13.528169999999999</v>
          </cell>
          <cell r="Q135">
            <v>2.5475640572034397</v>
          </cell>
          <cell r="R135">
            <v>2.7619026633409351</v>
          </cell>
          <cell r="U135">
            <v>1.8</v>
          </cell>
          <cell r="V135">
            <v>27.2</v>
          </cell>
          <cell r="W135">
            <v>72.8</v>
          </cell>
          <cell r="X135">
            <v>1.5</v>
          </cell>
          <cell r="Y135">
            <v>3</v>
          </cell>
          <cell r="AA135" t="str">
            <v/>
          </cell>
          <cell r="AB135">
            <v>0.8</v>
          </cell>
          <cell r="AC135">
            <v>0.94099999999999995</v>
          </cell>
          <cell r="AD135">
            <v>0.24099999999999999</v>
          </cell>
          <cell r="AE135">
            <v>0.7</v>
          </cell>
        </row>
        <row r="136">
          <cell r="B136" t="str">
            <v>MNE</v>
          </cell>
          <cell r="C136">
            <v>4.0836346213666088</v>
          </cell>
          <cell r="D136">
            <v>28.58</v>
          </cell>
          <cell r="E136">
            <v>43.7</v>
          </cell>
          <cell r="F136">
            <v>90.024530999999996</v>
          </cell>
          <cell r="G136">
            <v>98.018065300000004</v>
          </cell>
          <cell r="H136">
            <v>5.098157194855407</v>
          </cell>
          <cell r="I136">
            <v>3.3223693469753197</v>
          </cell>
          <cell r="J136">
            <v>3.8800483692403804</v>
          </cell>
          <cell r="K136">
            <v>4.1616995132965968</v>
          </cell>
          <cell r="L136" t="str">
            <v>n/a</v>
          </cell>
          <cell r="M136">
            <v>4.3</v>
          </cell>
          <cell r="N136">
            <v>76</v>
          </cell>
          <cell r="O136">
            <v>91.388090000000005</v>
          </cell>
          <cell r="P136">
            <v>55.344589999999997</v>
          </cell>
          <cell r="Q136">
            <v>3.9171694114887519</v>
          </cell>
          <cell r="R136">
            <v>4.3524219243886089</v>
          </cell>
          <cell r="U136">
            <v>6.5</v>
          </cell>
          <cell r="V136">
            <v>57.3</v>
          </cell>
          <cell r="W136">
            <v>42.7</v>
          </cell>
          <cell r="X136">
            <v>9.8000000000000007</v>
          </cell>
          <cell r="Y136">
            <v>89.3</v>
          </cell>
          <cell r="AA136" t="str">
            <v/>
          </cell>
          <cell r="AB136" t="str">
            <v/>
          </cell>
          <cell r="AC136">
            <v>20.054000000000002</v>
          </cell>
          <cell r="AD136">
            <v>6.2439999999999998</v>
          </cell>
          <cell r="AE136">
            <v>13.81</v>
          </cell>
        </row>
        <row r="137">
          <cell r="B137" t="str">
            <v>MNG</v>
          </cell>
          <cell r="C137">
            <v>3.5954554368744427</v>
          </cell>
          <cell r="D137">
            <v>36.520000000000003</v>
          </cell>
          <cell r="E137">
            <v>13.96</v>
          </cell>
          <cell r="F137">
            <v>53.001913500000001</v>
          </cell>
          <cell r="G137">
            <v>85.255135999999993</v>
          </cell>
          <cell r="H137">
            <v>3.6357819839433319</v>
          </cell>
          <cell r="I137">
            <v>3.4045965617190239</v>
          </cell>
          <cell r="J137">
            <v>3.7841539863385414</v>
          </cell>
          <cell r="K137">
            <v>4.5752005075215045</v>
          </cell>
          <cell r="L137">
            <v>54.900001525878899</v>
          </cell>
          <cell r="M137">
            <v>19</v>
          </cell>
          <cell r="N137">
            <v>68</v>
          </cell>
          <cell r="O137">
            <v>90.718710000000002</v>
          </cell>
          <cell r="P137">
            <v>64.274180000000001</v>
          </cell>
          <cell r="Q137">
            <v>3.0382715821266175</v>
          </cell>
          <cell r="R137">
            <v>3.0320987343788151</v>
          </cell>
          <cell r="U137">
            <v>6</v>
          </cell>
          <cell r="V137">
            <v>60.2</v>
          </cell>
          <cell r="W137">
            <v>39.799999999999997</v>
          </cell>
          <cell r="X137">
            <v>10.3</v>
          </cell>
          <cell r="Y137">
            <v>19.8</v>
          </cell>
          <cell r="AA137">
            <v>12.15085</v>
          </cell>
          <cell r="AB137">
            <v>4.6090299999999997</v>
          </cell>
          <cell r="AC137">
            <v>8.8739999999999988</v>
          </cell>
          <cell r="AD137">
            <v>3.125</v>
          </cell>
          <cell r="AE137">
            <v>5.7489999999999997</v>
          </cell>
        </row>
        <row r="138">
          <cell r="B138" t="str">
            <v>MOZ</v>
          </cell>
          <cell r="C138">
            <v>2.7036435739629829</v>
          </cell>
          <cell r="D138">
            <v>45.7</v>
          </cell>
          <cell r="E138">
            <v>39.35</v>
          </cell>
          <cell r="F138">
            <v>19.058347900000001</v>
          </cell>
          <cell r="G138">
            <v>47.1831666</v>
          </cell>
          <cell r="H138">
            <v>3.3143711426179241</v>
          </cell>
          <cell r="I138">
            <v>2.9268174824742266</v>
          </cell>
          <cell r="J138">
            <v>3.4763215054742007</v>
          </cell>
          <cell r="K138">
            <v>3.4666056865867061</v>
          </cell>
          <cell r="L138" t="str">
            <v>n/a</v>
          </cell>
          <cell r="M138">
            <v>56.7</v>
          </cell>
          <cell r="N138">
            <v>54</v>
          </cell>
          <cell r="O138">
            <v>24.505980000000001</v>
          </cell>
          <cell r="P138">
            <v>5.9747199999999996</v>
          </cell>
          <cell r="Q138">
            <v>2.8090266130902437</v>
          </cell>
          <cell r="R138">
            <v>2.8363794815721848</v>
          </cell>
          <cell r="U138">
            <v>6.8</v>
          </cell>
          <cell r="V138">
            <v>46.4</v>
          </cell>
          <cell r="W138">
            <v>53.6</v>
          </cell>
          <cell r="X138">
            <v>8.8000000000000007</v>
          </cell>
          <cell r="Y138">
            <v>22.8</v>
          </cell>
          <cell r="AA138">
            <v>19.032879999999999</v>
          </cell>
          <cell r="AB138">
            <v>6.7155500000000004</v>
          </cell>
          <cell r="AC138">
            <v>5.3170000000000002</v>
          </cell>
          <cell r="AD138">
            <v>3.2930000000000001</v>
          </cell>
          <cell r="AE138">
            <v>2.024</v>
          </cell>
        </row>
        <row r="139">
          <cell r="B139" t="str">
            <v>MRT</v>
          </cell>
          <cell r="C139" t="str">
            <v/>
          </cell>
          <cell r="D139">
            <v>40.46</v>
          </cell>
          <cell r="E139" t="str">
            <v/>
          </cell>
          <cell r="F139">
            <v>26.580781200000001</v>
          </cell>
          <cell r="G139">
            <v>49.610790799999997</v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>
            <v>65.099999999999994</v>
          </cell>
          <cell r="N139">
            <v>63</v>
          </cell>
          <cell r="O139">
            <v>29.935320000000001</v>
          </cell>
          <cell r="P139">
            <v>5.46516</v>
          </cell>
          <cell r="Q139">
            <v>2.4783895105928986</v>
          </cell>
          <cell r="R139">
            <v>3.1781091200338829</v>
          </cell>
          <cell r="U139">
            <v>3.8</v>
          </cell>
          <cell r="V139">
            <v>49</v>
          </cell>
          <cell r="W139">
            <v>51</v>
          </cell>
          <cell r="X139">
            <v>5.5</v>
          </cell>
          <cell r="Y139">
            <v>15.1</v>
          </cell>
          <cell r="AA139">
            <v>11.40537</v>
          </cell>
          <cell r="AB139">
            <v>3.2754400000000001</v>
          </cell>
          <cell r="AC139">
            <v>4.8683750000000003</v>
          </cell>
          <cell r="AD139">
            <v>4.0289999999999999</v>
          </cell>
          <cell r="AE139">
            <v>0.83937500000000009</v>
          </cell>
        </row>
        <row r="140">
          <cell r="B140" t="str">
            <v>MSR</v>
          </cell>
          <cell r="C140" t="str">
            <v/>
          </cell>
          <cell r="D140">
            <v>37.479999999999997</v>
          </cell>
          <cell r="E140" t="str">
            <v/>
          </cell>
          <cell r="F140" t="str">
            <v>NA</v>
          </cell>
          <cell r="G140">
            <v>98.981636100000003</v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</row>
        <row r="141">
          <cell r="B141" t="str">
            <v>MTQ</v>
          </cell>
          <cell r="C141" t="str">
            <v/>
          </cell>
          <cell r="D141">
            <v>37.479999999999997</v>
          </cell>
          <cell r="E141" t="str">
            <v/>
          </cell>
          <cell r="F141">
            <v>91.685518599999995</v>
          </cell>
          <cell r="G141">
            <v>99.978139200000001</v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</row>
        <row r="142">
          <cell r="B142" t="str">
            <v>MUS</v>
          </cell>
          <cell r="C142">
            <v>4.6979541309520352</v>
          </cell>
          <cell r="D142">
            <v>38.9</v>
          </cell>
          <cell r="E142">
            <v>22.11</v>
          </cell>
          <cell r="F142">
            <v>90.635186300000001</v>
          </cell>
          <cell r="G142">
            <v>99.763124399999995</v>
          </cell>
          <cell r="H142">
            <v>6.192203773684211</v>
          </cell>
          <cell r="I142">
            <v>3.8246792688577758</v>
          </cell>
          <cell r="J142">
            <v>5.332583460889154</v>
          </cell>
          <cell r="K142">
            <v>4.7006846859376612</v>
          </cell>
          <cell r="L142">
            <v>17.100000381469702</v>
          </cell>
          <cell r="M142">
            <v>11.8</v>
          </cell>
          <cell r="N142">
            <v>74</v>
          </cell>
          <cell r="O142">
            <v>97.938159999999996</v>
          </cell>
          <cell r="P142">
            <v>38.674120000000002</v>
          </cell>
          <cell r="Q142">
            <v>4.0935138110456792</v>
          </cell>
          <cell r="R142">
            <v>4.268504303899304</v>
          </cell>
          <cell r="U142">
            <v>4.8</v>
          </cell>
          <cell r="V142">
            <v>49.1</v>
          </cell>
          <cell r="W142">
            <v>50.9</v>
          </cell>
          <cell r="X142">
            <v>9.5</v>
          </cell>
          <cell r="Y142">
            <v>0</v>
          </cell>
          <cell r="AA142">
            <v>14.779109999999999</v>
          </cell>
          <cell r="AB142">
            <v>4.9898400000000001</v>
          </cell>
          <cell r="AC142">
            <v>9.1210000000000004</v>
          </cell>
          <cell r="AD142">
            <v>2.3919999999999999</v>
          </cell>
          <cell r="AE142">
            <v>6.7290000000000001</v>
          </cell>
        </row>
        <row r="143">
          <cell r="B143" t="str">
            <v>MWI</v>
          </cell>
          <cell r="C143" t="str">
            <v/>
          </cell>
          <cell r="D143">
            <v>43.91</v>
          </cell>
          <cell r="E143" t="str">
            <v/>
          </cell>
          <cell r="F143">
            <v>52.8670841</v>
          </cell>
          <cell r="G143">
            <v>83.6891277</v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>
            <v>43.4</v>
          </cell>
          <cell r="N143">
            <v>60</v>
          </cell>
          <cell r="O143">
            <v>39.492069999999998</v>
          </cell>
          <cell r="P143">
            <v>0.79773000000000005</v>
          </cell>
          <cell r="Q143">
            <v>3.1345778855410487</v>
          </cell>
          <cell r="R143">
            <v>3.0680191495201807</v>
          </cell>
          <cell r="U143">
            <v>8.3000000000000007</v>
          </cell>
          <cell r="V143">
            <v>50</v>
          </cell>
          <cell r="W143">
            <v>50</v>
          </cell>
          <cell r="X143">
            <v>16.2</v>
          </cell>
          <cell r="Y143">
            <v>0</v>
          </cell>
          <cell r="AA143">
            <v>13.6515</v>
          </cell>
          <cell r="AB143">
            <v>6.87791</v>
          </cell>
          <cell r="AC143">
            <v>5.907</v>
          </cell>
          <cell r="AD143">
            <v>4.5069999999999997</v>
          </cell>
          <cell r="AE143">
            <v>1.4</v>
          </cell>
        </row>
        <row r="144">
          <cell r="B144" t="str">
            <v>MYS</v>
          </cell>
          <cell r="C144">
            <v>5.5930365841576064</v>
          </cell>
          <cell r="D144">
            <v>46.2</v>
          </cell>
          <cell r="E144">
            <v>10.27</v>
          </cell>
          <cell r="F144">
            <v>95.661958799999994</v>
          </cell>
          <cell r="G144">
            <v>99.600119899999996</v>
          </cell>
          <cell r="H144">
            <v>5.7937021799616755</v>
          </cell>
          <cell r="I144">
            <v>5.1119025326732679</v>
          </cell>
          <cell r="J144">
            <v>5.358117734957947</v>
          </cell>
          <cell r="K144">
            <v>5.5580557788965512</v>
          </cell>
          <cell r="L144">
            <v>21.399999618530298</v>
          </cell>
          <cell r="M144">
            <v>6</v>
          </cell>
          <cell r="N144">
            <v>74</v>
          </cell>
          <cell r="O144">
            <v>71.067800000000005</v>
          </cell>
          <cell r="P144">
            <v>38.532820000000001</v>
          </cell>
          <cell r="Q144">
            <v>5.4432055570147373</v>
          </cell>
          <cell r="R144">
            <v>5.2494859647024708</v>
          </cell>
          <cell r="U144">
            <v>4</v>
          </cell>
          <cell r="V144">
            <v>54.8</v>
          </cell>
          <cell r="W144">
            <v>45.2</v>
          </cell>
          <cell r="X144">
            <v>5.9</v>
          </cell>
          <cell r="Y144">
            <v>1.2</v>
          </cell>
          <cell r="AA144">
            <v>20.97702</v>
          </cell>
          <cell r="AB144">
            <v>6.29209</v>
          </cell>
          <cell r="AC144">
            <v>2.9910000000000001</v>
          </cell>
          <cell r="AD144">
            <v>1.992</v>
          </cell>
          <cell r="AE144">
            <v>0.999</v>
          </cell>
        </row>
        <row r="145">
          <cell r="B145" t="str">
            <v>MYT</v>
          </cell>
          <cell r="C145" t="str">
            <v/>
          </cell>
          <cell r="D145">
            <v>38.700000000000003</v>
          </cell>
          <cell r="E145" t="str">
            <v/>
          </cell>
          <cell r="F145" t="str">
            <v>NA</v>
          </cell>
          <cell r="G145" t="str">
            <v>NA</v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</row>
        <row r="146">
          <cell r="B146" t="str">
            <v>NAM</v>
          </cell>
          <cell r="C146">
            <v>3.4773668382040235</v>
          </cell>
          <cell r="D146">
            <v>63.9</v>
          </cell>
          <cell r="E146">
            <v>34.299999999999997</v>
          </cell>
          <cell r="F146">
            <v>32.329806699999999</v>
          </cell>
          <cell r="G146">
            <v>93.447386499999993</v>
          </cell>
          <cell r="H146">
            <v>4.0071000862848916</v>
          </cell>
          <cell r="I146">
            <v>3.8381394952293304</v>
          </cell>
          <cell r="J146">
            <v>4.3506491124472593</v>
          </cell>
          <cell r="K146">
            <v>4.4859825611510065</v>
          </cell>
          <cell r="L146">
            <v>32.700000762939503</v>
          </cell>
          <cell r="M146">
            <v>32.799999999999997</v>
          </cell>
          <cell r="N146">
            <v>68</v>
          </cell>
          <cell r="O146" t="str">
            <v/>
          </cell>
          <cell r="P146" t="str">
            <v/>
          </cell>
          <cell r="Q146">
            <v>3.2079893552943277</v>
          </cell>
          <cell r="R146">
            <v>3.454762102741944</v>
          </cell>
          <cell r="U146">
            <v>7.7</v>
          </cell>
          <cell r="V146">
            <v>60.4</v>
          </cell>
          <cell r="W146">
            <v>39.6</v>
          </cell>
          <cell r="X146">
            <v>13.9</v>
          </cell>
          <cell r="Y146">
            <v>2.5</v>
          </cell>
          <cell r="AA146">
            <v>26.193249999999999</v>
          </cell>
          <cell r="AB146">
            <v>8.3505000000000003</v>
          </cell>
          <cell r="AC146">
            <v>7.4</v>
          </cell>
          <cell r="AD146">
            <v>2.8000000000000007</v>
          </cell>
          <cell r="AE146">
            <v>4.5999999999999996</v>
          </cell>
        </row>
        <row r="147">
          <cell r="B147" t="str">
            <v>NCL</v>
          </cell>
          <cell r="C147" t="str">
            <v/>
          </cell>
          <cell r="D147">
            <v>38.700000000000003</v>
          </cell>
          <cell r="E147" t="str">
            <v/>
          </cell>
          <cell r="F147">
            <v>100</v>
          </cell>
          <cell r="G147">
            <v>98.451039199999997</v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</row>
        <row r="148">
          <cell r="B148" t="str">
            <v>NER</v>
          </cell>
          <cell r="C148" t="str">
            <v/>
          </cell>
          <cell r="D148">
            <v>34.549999999999997</v>
          </cell>
          <cell r="E148" t="str">
            <v/>
          </cell>
          <cell r="F148">
            <v>9.5796039999999998</v>
          </cell>
          <cell r="G148">
            <v>50.253338800000002</v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>
            <v>57.1</v>
          </cell>
          <cell r="N148">
            <v>59</v>
          </cell>
          <cell r="O148">
            <v>18.819459999999999</v>
          </cell>
          <cell r="P148">
            <v>1.7145900000000001</v>
          </cell>
          <cell r="Q148" t="str">
            <v/>
          </cell>
          <cell r="R148" t="str">
            <v/>
          </cell>
          <cell r="U148">
            <v>6.5</v>
          </cell>
          <cell r="V148">
            <v>36.700000000000003</v>
          </cell>
          <cell r="W148">
            <v>63.3</v>
          </cell>
          <cell r="X148">
            <v>10</v>
          </cell>
          <cell r="Y148">
            <v>1.5</v>
          </cell>
          <cell r="AA148">
            <v>19.192019999999999</v>
          </cell>
          <cell r="AB148">
            <v>6.7779800000000003</v>
          </cell>
          <cell r="AC148">
            <v>2.9122755671253251</v>
          </cell>
          <cell r="AD148">
            <v>2.3809999999999998</v>
          </cell>
          <cell r="AE148">
            <v>0.53127556712532531</v>
          </cell>
        </row>
        <row r="149">
          <cell r="B149" t="str">
            <v>NGA</v>
          </cell>
          <cell r="C149">
            <v>2.9690894901636513</v>
          </cell>
          <cell r="D149">
            <v>48.83</v>
          </cell>
          <cell r="E149" t="str">
            <v>n/a</v>
          </cell>
          <cell r="F149">
            <v>30.611130299999999</v>
          </cell>
          <cell r="G149">
            <v>61.083284800000001</v>
          </cell>
          <cell r="H149">
            <v>2.8547449126434326</v>
          </cell>
          <cell r="I149">
            <v>2.1599348550497544</v>
          </cell>
          <cell r="J149">
            <v>3.2980719107912639</v>
          </cell>
          <cell r="K149">
            <v>4.2401604708418734</v>
          </cell>
          <cell r="L149" t="str">
            <v>n/a</v>
          </cell>
          <cell r="M149">
            <v>69.400000000000006</v>
          </cell>
          <cell r="N149">
            <v>55</v>
          </cell>
          <cell r="O149">
            <v>43.836709999999997</v>
          </cell>
          <cell r="P149" t="str">
            <v/>
          </cell>
          <cell r="Q149">
            <v>2.6522764380161581</v>
          </cell>
          <cell r="R149">
            <v>3.7380154685332219</v>
          </cell>
          <cell r="U149">
            <v>3.7</v>
          </cell>
          <cell r="V149">
            <v>23.9</v>
          </cell>
          <cell r="W149">
            <v>76.099999999999994</v>
          </cell>
          <cell r="X149">
            <v>6.5</v>
          </cell>
          <cell r="Y149">
            <v>0</v>
          </cell>
          <cell r="AA149" t="str">
            <v/>
          </cell>
          <cell r="AB149" t="str">
            <v/>
          </cell>
          <cell r="AC149">
            <v>2.8317592679493195</v>
          </cell>
          <cell r="AD149">
            <v>1.7090000000000001</v>
          </cell>
          <cell r="AE149">
            <v>1.1227592679493197</v>
          </cell>
        </row>
        <row r="150">
          <cell r="B150" t="str">
            <v>NIC</v>
          </cell>
          <cell r="C150">
            <v>3.5496467569777073</v>
          </cell>
          <cell r="D150">
            <v>47.8</v>
          </cell>
          <cell r="E150">
            <v>11.8999996185303</v>
          </cell>
          <cell r="F150">
            <v>52.060756499999997</v>
          </cell>
          <cell r="G150">
            <v>84.954119000000006</v>
          </cell>
          <cell r="H150">
            <v>3.7708643297114781</v>
          </cell>
          <cell r="I150">
            <v>3.0496002598870415</v>
          </cell>
          <cell r="J150">
            <v>3.6664784022988455</v>
          </cell>
          <cell r="K150">
            <v>3.7503155868543354</v>
          </cell>
          <cell r="L150">
            <v>47.099998474121101</v>
          </cell>
          <cell r="M150">
            <v>18.8</v>
          </cell>
          <cell r="N150">
            <v>74</v>
          </cell>
          <cell r="O150">
            <v>74.18835</v>
          </cell>
          <cell r="P150" t="str">
            <v/>
          </cell>
          <cell r="Q150">
            <v>2.3131651878356934</v>
          </cell>
          <cell r="R150">
            <v>3.6961904128392535</v>
          </cell>
          <cell r="U150">
            <v>8.4</v>
          </cell>
          <cell r="V150">
            <v>53.7</v>
          </cell>
          <cell r="W150">
            <v>46.3</v>
          </cell>
          <cell r="X150">
            <v>20.9</v>
          </cell>
          <cell r="Y150">
            <v>36.5</v>
          </cell>
          <cell r="AA150">
            <v>22.75367</v>
          </cell>
          <cell r="AB150">
            <v>4.4931099999999997</v>
          </cell>
          <cell r="AC150">
            <v>6.95</v>
          </cell>
          <cell r="AD150">
            <v>4.0599999999999996</v>
          </cell>
          <cell r="AE150">
            <v>2.8900000000000006</v>
          </cell>
        </row>
        <row r="151">
          <cell r="B151" t="str">
            <v>NLD</v>
          </cell>
          <cell r="C151">
            <v>6.3883750547688898</v>
          </cell>
          <cell r="D151">
            <v>25.4</v>
          </cell>
          <cell r="E151">
            <v>9.48</v>
          </cell>
          <cell r="F151">
            <v>100</v>
          </cell>
          <cell r="G151">
            <v>100</v>
          </cell>
          <cell r="H151">
            <v>6.5905080673265726</v>
          </cell>
          <cell r="I151">
            <v>5.8417132408364427</v>
          </cell>
          <cell r="J151">
            <v>6.1010292683799525</v>
          </cell>
          <cell r="K151">
            <v>5.900117494852644</v>
          </cell>
          <cell r="L151">
            <v>11.5</v>
          </cell>
          <cell r="M151">
            <v>3.2</v>
          </cell>
          <cell r="N151">
            <v>81</v>
          </cell>
          <cell r="O151">
            <v>130.69220999999999</v>
          </cell>
          <cell r="P151">
            <v>78.501069999999999</v>
          </cell>
          <cell r="Q151">
            <v>5.4276570504171806</v>
          </cell>
          <cell r="R151">
            <v>5.70199229312919</v>
          </cell>
          <cell r="U151">
            <v>12.9</v>
          </cell>
          <cell r="V151">
            <v>79.8</v>
          </cell>
          <cell r="W151">
            <v>12.9</v>
          </cell>
          <cell r="X151">
            <v>20.7</v>
          </cell>
          <cell r="Y151">
            <v>92.7</v>
          </cell>
          <cell r="AA151">
            <v>11.619350000000001</v>
          </cell>
          <cell r="AB151">
            <v>5.5142800000000003</v>
          </cell>
          <cell r="AC151">
            <v>23.420999999999999</v>
          </cell>
          <cell r="AD151">
            <v>7.7333145865834627</v>
          </cell>
          <cell r="AE151">
            <v>15.687685413416537</v>
          </cell>
        </row>
        <row r="152">
          <cell r="B152" t="str">
            <v>NOR</v>
          </cell>
          <cell r="C152">
            <v>6.4253756315655632</v>
          </cell>
          <cell r="D152">
            <v>22.6</v>
          </cell>
          <cell r="E152">
            <v>8.4600000000000009</v>
          </cell>
          <cell r="F152">
            <v>100</v>
          </cell>
          <cell r="G152">
            <v>100</v>
          </cell>
          <cell r="H152">
            <v>6.7270618359044461</v>
          </cell>
          <cell r="I152">
            <v>6.1385027904766929</v>
          </cell>
          <cell r="J152">
            <v>6.1950828686086687</v>
          </cell>
          <cell r="K152">
            <v>6.2576242087649661</v>
          </cell>
          <cell r="L152">
            <v>5.1999998092651403</v>
          </cell>
          <cell r="M152">
            <v>2</v>
          </cell>
          <cell r="N152">
            <v>82</v>
          </cell>
          <cell r="O152">
            <v>113.01461999999999</v>
          </cell>
          <cell r="P152">
            <v>76.117930000000001</v>
          </cell>
          <cell r="Q152">
            <v>5.2909692143637042</v>
          </cell>
          <cell r="R152">
            <v>5.4063983243609233</v>
          </cell>
          <cell r="U152">
            <v>9.6</v>
          </cell>
          <cell r="V152">
            <v>85.5</v>
          </cell>
          <cell r="W152">
            <v>14.5</v>
          </cell>
          <cell r="X152">
            <v>18.3</v>
          </cell>
          <cell r="Y152">
            <v>12.2</v>
          </cell>
          <cell r="AA152">
            <v>15.01093</v>
          </cell>
          <cell r="AB152">
            <v>7.3718300000000001</v>
          </cell>
          <cell r="AC152">
            <v>22.367999999999999</v>
          </cell>
          <cell r="AD152">
            <v>6.5305317399230294</v>
          </cell>
          <cell r="AE152">
            <v>15.837468260076969</v>
          </cell>
        </row>
        <row r="153">
          <cell r="B153" t="str">
            <v>NPL</v>
          </cell>
          <cell r="C153">
            <v>3.744652109977074</v>
          </cell>
          <cell r="D153">
            <v>32.82</v>
          </cell>
          <cell r="E153">
            <v>3.5</v>
          </cell>
          <cell r="F153">
            <v>35.423625800000003</v>
          </cell>
          <cell r="G153">
            <v>87.5538636</v>
          </cell>
          <cell r="H153">
            <v>3.3782546552238077</v>
          </cell>
          <cell r="I153">
            <v>2.3939965041592357</v>
          </cell>
          <cell r="J153">
            <v>3.7094348840419187</v>
          </cell>
          <cell r="K153">
            <v>3.5617601574309523</v>
          </cell>
          <cell r="L153" t="str">
            <v>n/a</v>
          </cell>
          <cell r="M153">
            <v>29.4</v>
          </cell>
          <cell r="N153">
            <v>68</v>
          </cell>
          <cell r="O153">
            <v>66.868949999999998</v>
          </cell>
          <cell r="P153">
            <v>15.83248</v>
          </cell>
          <cell r="Q153">
            <v>3.6695919548333027</v>
          </cell>
          <cell r="R153">
            <v>3.6388278076768588</v>
          </cell>
          <cell r="U153">
            <v>6</v>
          </cell>
          <cell r="V153">
            <v>43.3</v>
          </cell>
          <cell r="W153">
            <v>56.7</v>
          </cell>
          <cell r="X153">
            <v>11.9</v>
          </cell>
          <cell r="Y153">
            <v>0</v>
          </cell>
          <cell r="AA153">
            <v>21.398019999999999</v>
          </cell>
          <cell r="AB153">
            <v>4.7219699999999998</v>
          </cell>
          <cell r="AC153">
            <v>2.1902337420050224</v>
          </cell>
          <cell r="AD153">
            <v>1.5259171224052761</v>
          </cell>
          <cell r="AE153">
            <v>0.66431661959974631</v>
          </cell>
        </row>
        <row r="154">
          <cell r="B154" t="str">
            <v>NZL</v>
          </cell>
          <cell r="C154">
            <v>5.9368404756548818</v>
          </cell>
          <cell r="D154">
            <v>32.299999999999997</v>
          </cell>
          <cell r="E154">
            <v>17.670000000000002</v>
          </cell>
          <cell r="F154" t="str">
            <v>NA</v>
          </cell>
          <cell r="G154">
            <v>100</v>
          </cell>
          <cell r="H154">
            <v>6.4698850701374147</v>
          </cell>
          <cell r="I154">
            <v>5.85232918624025</v>
          </cell>
          <cell r="J154">
            <v>6.2033845333333328</v>
          </cell>
          <cell r="K154">
            <v>6.3293025578637145</v>
          </cell>
          <cell r="L154">
            <v>12.1000003814697</v>
          </cell>
          <cell r="M154">
            <v>4.7</v>
          </cell>
          <cell r="N154">
            <v>82</v>
          </cell>
          <cell r="O154">
            <v>117.22349</v>
          </cell>
          <cell r="P154">
            <v>79.714290000000005</v>
          </cell>
          <cell r="Q154">
            <v>5.4280928458290543</v>
          </cell>
          <cell r="R154">
            <v>5.2337337855635022</v>
          </cell>
          <cell r="U154">
            <v>9.6999999999999993</v>
          </cell>
          <cell r="V154">
            <v>83</v>
          </cell>
          <cell r="W154">
            <v>17</v>
          </cell>
          <cell r="X154">
            <v>20.5</v>
          </cell>
          <cell r="Y154">
            <v>10.4</v>
          </cell>
          <cell r="AA154">
            <v>18.665870000000002</v>
          </cell>
          <cell r="AB154">
            <v>7.2527100000000004</v>
          </cell>
          <cell r="AC154">
            <v>21.195</v>
          </cell>
          <cell r="AD154">
            <v>8.3849999999999998</v>
          </cell>
          <cell r="AE154">
            <v>12.81</v>
          </cell>
        </row>
        <row r="155">
          <cell r="B155" t="str">
            <v>OMN</v>
          </cell>
          <cell r="C155" t="str">
            <v/>
          </cell>
          <cell r="D155">
            <v>38.700000000000003</v>
          </cell>
          <cell r="E155" t="str">
            <v/>
          </cell>
          <cell r="F155">
            <v>96.631935499999997</v>
          </cell>
          <cell r="G155">
            <v>92.273865200000003</v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>
            <v>9.9</v>
          </cell>
          <cell r="N155">
            <v>76</v>
          </cell>
          <cell r="O155">
            <v>99.648979999999995</v>
          </cell>
          <cell r="P155">
            <v>28.575089999999999</v>
          </cell>
          <cell r="Q155">
            <v>3.0911136536762633</v>
          </cell>
          <cell r="R155">
            <v>3.110363992192279</v>
          </cell>
          <cell r="U155">
            <v>2.6</v>
          </cell>
          <cell r="V155">
            <v>80</v>
          </cell>
          <cell r="W155">
            <v>20</v>
          </cell>
          <cell r="X155">
            <v>4.8</v>
          </cell>
          <cell r="Y155">
            <v>0</v>
          </cell>
          <cell r="AA155">
            <v>10.94918</v>
          </cell>
          <cell r="AB155">
            <v>4.1877500000000003</v>
          </cell>
          <cell r="AC155">
            <v>3.8029999999999999</v>
          </cell>
          <cell r="AD155">
            <v>1.4910000000000001</v>
          </cell>
          <cell r="AE155">
            <v>2.3119999999999998</v>
          </cell>
        </row>
        <row r="156">
          <cell r="B156" t="str">
            <v>PAK</v>
          </cell>
          <cell r="C156">
            <v>3.1613608064710075</v>
          </cell>
          <cell r="D156">
            <v>30.02</v>
          </cell>
          <cell r="E156">
            <v>7.6999998092651403</v>
          </cell>
          <cell r="F156">
            <v>47.447221900000002</v>
          </cell>
          <cell r="G156">
            <v>91.426671299999995</v>
          </cell>
          <cell r="H156">
            <v>3.1828739134094075</v>
          </cell>
          <cell r="I156">
            <v>2.4253259787512507</v>
          </cell>
          <cell r="J156">
            <v>2.9623974963097028</v>
          </cell>
          <cell r="K156">
            <v>3.6279130373150243</v>
          </cell>
          <cell r="L156">
            <v>63.099998474121101</v>
          </cell>
          <cell r="M156">
            <v>65.8</v>
          </cell>
          <cell r="N156">
            <v>66</v>
          </cell>
          <cell r="O156">
            <v>41.638260000000002</v>
          </cell>
          <cell r="P156">
            <v>10.355230000000001</v>
          </cell>
          <cell r="Q156">
            <v>3.5723949320176067</v>
          </cell>
          <cell r="R156">
            <v>4.1254624478957229</v>
          </cell>
          <cell r="U156">
            <v>2.8</v>
          </cell>
          <cell r="V156">
            <v>36.799999999999997</v>
          </cell>
          <cell r="W156">
            <v>63.2</v>
          </cell>
          <cell r="X156">
            <v>4.7</v>
          </cell>
          <cell r="Y156">
            <v>2.9</v>
          </cell>
          <cell r="AA156">
            <v>11.55362</v>
          </cell>
          <cell r="AB156">
            <v>2.45459</v>
          </cell>
          <cell r="AC156">
            <v>1.6800000000000002</v>
          </cell>
          <cell r="AD156">
            <v>0.38</v>
          </cell>
          <cell r="AE156">
            <v>1.3</v>
          </cell>
        </row>
        <row r="157">
          <cell r="B157" t="str">
            <v>PAN</v>
          </cell>
          <cell r="C157">
            <v>4.4185787993635737</v>
          </cell>
          <cell r="D157">
            <v>53.1</v>
          </cell>
          <cell r="E157">
            <v>10.3</v>
          </cell>
          <cell r="F157">
            <v>71.239238499999999</v>
          </cell>
          <cell r="G157">
            <v>94.249807799999999</v>
          </cell>
          <cell r="H157">
            <v>4.5834556382967309</v>
          </cell>
          <cell r="I157">
            <v>3.731982343678161</v>
          </cell>
          <cell r="J157">
            <v>4.482713924137931</v>
          </cell>
          <cell r="K157">
            <v>4.7060620031811702</v>
          </cell>
          <cell r="L157">
            <v>29.200000762939499</v>
          </cell>
          <cell r="M157">
            <v>14.6</v>
          </cell>
          <cell r="N157">
            <v>77</v>
          </cell>
          <cell r="O157">
            <v>75.498509999999996</v>
          </cell>
          <cell r="P157">
            <v>38.739350000000002</v>
          </cell>
          <cell r="Q157">
            <v>3.2708809487382124</v>
          </cell>
          <cell r="R157">
            <v>3.9094701650883819</v>
          </cell>
          <cell r="U157">
            <v>7.2</v>
          </cell>
          <cell r="V157">
            <v>68.400000000000006</v>
          </cell>
          <cell r="W157">
            <v>31.6</v>
          </cell>
          <cell r="X157">
            <v>12.8</v>
          </cell>
          <cell r="Y157">
            <v>50.1</v>
          </cell>
          <cell r="AA157">
            <v>13.01972</v>
          </cell>
          <cell r="AB157">
            <v>3.2934299999999999</v>
          </cell>
          <cell r="AC157">
            <v>6.587335092348285</v>
          </cell>
          <cell r="AD157">
            <v>2.2358839050131927</v>
          </cell>
          <cell r="AE157">
            <v>4.3514511873350923</v>
          </cell>
        </row>
        <row r="158">
          <cell r="B158" t="str">
            <v>PER</v>
          </cell>
          <cell r="C158">
            <v>3.9911757275718092</v>
          </cell>
          <cell r="D158">
            <v>44.9</v>
          </cell>
          <cell r="E158">
            <v>9.4700000000000006</v>
          </cell>
          <cell r="F158">
            <v>71.554663099999999</v>
          </cell>
          <cell r="G158">
            <v>85.250523799999996</v>
          </cell>
          <cell r="H158">
            <v>3.3012942897824544</v>
          </cell>
          <cell r="I158">
            <v>2.8637850780277345</v>
          </cell>
          <cell r="J158">
            <v>3.6629952676550142</v>
          </cell>
          <cell r="K158">
            <v>4.476702489849183</v>
          </cell>
          <cell r="L158">
            <v>46.299999237060497</v>
          </cell>
          <cell r="M158">
            <v>13.1</v>
          </cell>
          <cell r="N158">
            <v>77</v>
          </cell>
          <cell r="O158">
            <v>95.621840000000006</v>
          </cell>
          <cell r="P158">
            <v>40.512790000000003</v>
          </cell>
          <cell r="Q158">
            <v>2.4930871278047562</v>
          </cell>
          <cell r="R158">
            <v>4.1010394483804706</v>
          </cell>
          <cell r="U158">
            <v>5.3</v>
          </cell>
          <cell r="V158">
            <v>58.7</v>
          </cell>
          <cell r="W158">
            <v>41.3</v>
          </cell>
          <cell r="X158">
            <v>14.7</v>
          </cell>
          <cell r="Y158">
            <v>35.1</v>
          </cell>
          <cell r="AA158">
            <v>15.20979</v>
          </cell>
          <cell r="AB158">
            <v>3.657</v>
          </cell>
          <cell r="AC158">
            <v>6.85</v>
          </cell>
          <cell r="AD158">
            <v>1.58</v>
          </cell>
          <cell r="AE158">
            <v>5.27</v>
          </cell>
        </row>
        <row r="159">
          <cell r="B159" t="str">
            <v>PHL</v>
          </cell>
          <cell r="C159">
            <v>4.2574744193085952</v>
          </cell>
          <cell r="D159">
            <v>42.98</v>
          </cell>
          <cell r="E159">
            <v>17.63</v>
          </cell>
          <cell r="F159">
            <v>74.153181500000002</v>
          </cell>
          <cell r="G159">
            <v>92.388578300000006</v>
          </cell>
          <cell r="H159">
            <v>3.5669124618928065</v>
          </cell>
          <cell r="I159">
            <v>3.3476256500305532</v>
          </cell>
          <cell r="J159">
            <v>4.646307342448603</v>
          </cell>
          <cell r="K159">
            <v>4.7068966082523787</v>
          </cell>
          <cell r="L159">
            <v>39.799999237060497</v>
          </cell>
          <cell r="M159">
            <v>22.2</v>
          </cell>
          <cell r="N159">
            <v>69</v>
          </cell>
          <cell r="O159">
            <v>88.388919999999999</v>
          </cell>
          <cell r="P159">
            <v>35.753329999999998</v>
          </cell>
          <cell r="Q159">
            <v>4.4709401512146005</v>
          </cell>
          <cell r="R159">
            <v>4.6934698677062991</v>
          </cell>
          <cell r="U159">
            <v>4.4000000000000004</v>
          </cell>
          <cell r="V159">
            <v>31.6</v>
          </cell>
          <cell r="W159">
            <v>68.400000000000006</v>
          </cell>
          <cell r="X159">
            <v>8.5</v>
          </cell>
          <cell r="Y159">
            <v>37.6</v>
          </cell>
          <cell r="AA159">
            <v>13.21116</v>
          </cell>
          <cell r="AB159">
            <v>2.6529500000000001</v>
          </cell>
          <cell r="AC159">
            <v>1.5449999999999999</v>
          </cell>
          <cell r="AD159">
            <v>0.55600000000000005</v>
          </cell>
          <cell r="AE159">
            <v>0.98899999999999999</v>
          </cell>
        </row>
        <row r="160">
          <cell r="B160" t="str">
            <v>PLW</v>
          </cell>
          <cell r="C160" t="str">
            <v/>
          </cell>
          <cell r="D160">
            <v>42</v>
          </cell>
          <cell r="E160" t="str">
            <v/>
          </cell>
          <cell r="F160">
            <v>100</v>
          </cell>
          <cell r="G160">
            <v>95.264205000000004</v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>
            <v>14.2</v>
          </cell>
          <cell r="N160">
            <v>73</v>
          </cell>
          <cell r="O160">
            <v>113.59773</v>
          </cell>
          <cell r="P160">
            <v>61.863799999999998</v>
          </cell>
          <cell r="Q160" t="str">
            <v/>
          </cell>
          <cell r="R160" t="str">
            <v/>
          </cell>
          <cell r="U160">
            <v>9.9</v>
          </cell>
          <cell r="V160">
            <v>77</v>
          </cell>
          <cell r="W160">
            <v>23</v>
          </cell>
          <cell r="X160">
            <v>18</v>
          </cell>
          <cell r="Y160">
            <v>0</v>
          </cell>
          <cell r="AA160">
            <v>15.343439999999999</v>
          </cell>
          <cell r="AB160">
            <v>7.47689</v>
          </cell>
          <cell r="AC160">
            <v>15.786999999999999</v>
          </cell>
          <cell r="AD160">
            <v>8.7850000000000001</v>
          </cell>
          <cell r="AE160">
            <v>7.0019999999999998</v>
          </cell>
        </row>
        <row r="161">
          <cell r="B161" t="str">
            <v>PNG</v>
          </cell>
          <cell r="C161" t="str">
            <v/>
          </cell>
          <cell r="D161">
            <v>50.88</v>
          </cell>
          <cell r="E161" t="str">
            <v/>
          </cell>
          <cell r="F161">
            <v>18.704077300000002</v>
          </cell>
          <cell r="G161">
            <v>40.226515399999997</v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>
            <v>44.5</v>
          </cell>
          <cell r="N161">
            <v>62</v>
          </cell>
          <cell r="O161">
            <v>40.346319999999999</v>
          </cell>
          <cell r="P161" t="str">
            <v/>
          </cell>
          <cell r="Q161" t="str">
            <v/>
          </cell>
          <cell r="R161" t="str">
            <v/>
          </cell>
          <cell r="U161">
            <v>4.5</v>
          </cell>
          <cell r="V161">
            <v>80.400000000000006</v>
          </cell>
          <cell r="W161">
            <v>19.600000000000001</v>
          </cell>
          <cell r="X161">
            <v>12.6</v>
          </cell>
          <cell r="Y161">
            <v>0</v>
          </cell>
          <cell r="AA161" t="str">
            <v/>
          </cell>
          <cell r="AB161" t="str">
            <v/>
          </cell>
          <cell r="AC161">
            <v>4.3906386157101966</v>
          </cell>
          <cell r="AD161">
            <v>3.2708826092368986</v>
          </cell>
          <cell r="AE161">
            <v>1.1197560064732979</v>
          </cell>
        </row>
        <row r="162">
          <cell r="B162" t="str">
            <v>POL</v>
          </cell>
          <cell r="C162">
            <v>4.4752223356935215</v>
          </cell>
          <cell r="D162">
            <v>30.9</v>
          </cell>
          <cell r="E162">
            <v>26.49</v>
          </cell>
          <cell r="F162" t="str">
            <v>NA</v>
          </cell>
          <cell r="G162">
            <v>98</v>
          </cell>
          <cell r="H162">
            <v>3.7316173972795075</v>
          </cell>
          <cell r="I162">
            <v>2.8661850074525717</v>
          </cell>
          <cell r="J162">
            <v>4.8851602422364468</v>
          </cell>
          <cell r="K162">
            <v>4.0872694909975529</v>
          </cell>
          <cell r="L162">
            <v>18.200000762939499</v>
          </cell>
          <cell r="M162">
            <v>4.5</v>
          </cell>
          <cell r="N162">
            <v>77</v>
          </cell>
          <cell r="O162">
            <v>108.70262</v>
          </cell>
          <cell r="P162">
            <v>71.158690000000007</v>
          </cell>
          <cell r="Q162">
            <v>3.5965685971117249</v>
          </cell>
          <cell r="R162">
            <v>4.0554306601556602</v>
          </cell>
          <cell r="U162">
            <v>6.7</v>
          </cell>
          <cell r="V162">
            <v>69.599999999999994</v>
          </cell>
          <cell r="W162">
            <v>30.4</v>
          </cell>
          <cell r="X162">
            <v>11.1</v>
          </cell>
          <cell r="Y162">
            <v>86.2</v>
          </cell>
          <cell r="AA162">
            <v>11.06329</v>
          </cell>
          <cell r="AB162">
            <v>4.8612099999999998</v>
          </cell>
          <cell r="AC162">
            <v>20.513999999999999</v>
          </cell>
          <cell r="AD162">
            <v>4.6481873111782477</v>
          </cell>
          <cell r="AE162">
            <v>15.865812688821752</v>
          </cell>
        </row>
        <row r="163">
          <cell r="B163" t="str">
            <v>PRI</v>
          </cell>
          <cell r="C163" t="str">
            <v/>
          </cell>
          <cell r="D163">
            <v>38.700000000000003</v>
          </cell>
          <cell r="E163" t="str">
            <v/>
          </cell>
          <cell r="F163">
            <v>99.280341399999998</v>
          </cell>
          <cell r="G163" t="str">
            <v>NA</v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 t="str">
            <v/>
          </cell>
          <cell r="O163">
            <v>80.803600000000003</v>
          </cell>
          <cell r="P163">
            <v>85.335840000000005</v>
          </cell>
          <cell r="Q163" t="str">
            <v/>
          </cell>
          <cell r="R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AA163" t="str">
            <v/>
          </cell>
          <cell r="AB163">
            <v>6.3824199999999998</v>
          </cell>
          <cell r="AC163" t="str">
            <v/>
          </cell>
          <cell r="AD163" t="str">
            <v/>
          </cell>
          <cell r="AE163" t="str">
            <v/>
          </cell>
        </row>
        <row r="164">
          <cell r="B164" t="str">
            <v>PRK</v>
          </cell>
          <cell r="C164">
            <v>5.2458142610176468</v>
          </cell>
          <cell r="D164">
            <v>30.7</v>
          </cell>
          <cell r="E164">
            <v>9</v>
          </cell>
          <cell r="F164">
            <v>81.827364099999997</v>
          </cell>
          <cell r="G164">
            <v>98.110958199999999</v>
          </cell>
          <cell r="H164">
            <v>5.5708387138358102</v>
          </cell>
          <cell r="I164">
            <v>3.3693232956094903</v>
          </cell>
          <cell r="J164">
            <v>5.33153513198544</v>
          </cell>
          <cell r="K164">
            <v>3.706895023756906</v>
          </cell>
          <cell r="L164">
            <v>24.799999237060501</v>
          </cell>
          <cell r="M164">
            <v>19.7</v>
          </cell>
          <cell r="N164">
            <v>70</v>
          </cell>
          <cell r="O164" t="str">
            <v/>
          </cell>
          <cell r="P164">
            <v>30.32253</v>
          </cell>
          <cell r="Q164" t="str">
            <v/>
          </cell>
          <cell r="R164" t="str">
            <v/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</row>
        <row r="165">
          <cell r="B165" t="str">
            <v>PRT</v>
          </cell>
          <cell r="C165">
            <v>4.6064550402485285</v>
          </cell>
          <cell r="D165">
            <v>34.5</v>
          </cell>
          <cell r="E165">
            <v>37.68</v>
          </cell>
          <cell r="F165">
            <v>100</v>
          </cell>
          <cell r="G165">
            <v>99.688315700000004</v>
          </cell>
          <cell r="H165">
            <v>5.9304933833274838</v>
          </cell>
          <cell r="I165">
            <v>4.3123437715863551</v>
          </cell>
          <cell r="J165">
            <v>5.1668582809473671</v>
          </cell>
          <cell r="K165">
            <v>4.3313035984196979</v>
          </cell>
          <cell r="L165">
            <v>16.700000762939499</v>
          </cell>
          <cell r="M165">
            <v>3</v>
          </cell>
          <cell r="N165">
            <v>81</v>
          </cell>
          <cell r="O165">
            <v>119.73972999999999</v>
          </cell>
          <cell r="P165">
            <v>66.221620000000001</v>
          </cell>
          <cell r="Q165">
            <v>4.3057825637586191</v>
          </cell>
          <cell r="R165">
            <v>5.1883258559487082</v>
          </cell>
          <cell r="U165">
            <v>9.6999999999999993</v>
          </cell>
          <cell r="V165">
            <v>64.7</v>
          </cell>
          <cell r="W165">
            <v>35.299999999999997</v>
          </cell>
          <cell r="X165">
            <v>12.9</v>
          </cell>
          <cell r="Y165">
            <v>1.8</v>
          </cell>
          <cell r="AA165">
            <v>10.24668</v>
          </cell>
          <cell r="AB165">
            <v>5.1212900000000001</v>
          </cell>
          <cell r="AC165">
            <v>25.427</v>
          </cell>
          <cell r="AD165">
            <v>6.9276947856947864</v>
          </cell>
          <cell r="AE165">
            <v>18.499305214305213</v>
          </cell>
        </row>
        <row r="166">
          <cell r="B166" t="str">
            <v>PRY</v>
          </cell>
          <cell r="C166">
            <v>3.3092088725264355</v>
          </cell>
          <cell r="D166">
            <v>54.6</v>
          </cell>
          <cell r="E166">
            <v>12.62</v>
          </cell>
          <cell r="F166" t="str">
            <v>NA</v>
          </cell>
          <cell r="G166" t="str">
            <v>NA</v>
          </cell>
          <cell r="H166">
            <v>3.3238740991452991</v>
          </cell>
          <cell r="I166">
            <v>2.0595596030034775</v>
          </cell>
          <cell r="J166">
            <v>3.672438187654075</v>
          </cell>
          <cell r="K166">
            <v>4.0613840033895645</v>
          </cell>
          <cell r="L166">
            <v>43.200000762939503</v>
          </cell>
          <cell r="M166">
            <v>17.5</v>
          </cell>
          <cell r="N166">
            <v>75</v>
          </cell>
          <cell r="O166">
            <v>76.573480000000004</v>
          </cell>
          <cell r="P166">
            <v>35.080849999999998</v>
          </cell>
          <cell r="Q166">
            <v>2.0528048439459363</v>
          </cell>
          <cell r="R166">
            <v>3.0152976919304235</v>
          </cell>
          <cell r="U166">
            <v>9</v>
          </cell>
          <cell r="V166">
            <v>38.5</v>
          </cell>
          <cell r="W166">
            <v>61.5</v>
          </cell>
          <cell r="X166">
            <v>7.8</v>
          </cell>
          <cell r="Y166">
            <v>34.700000000000003</v>
          </cell>
          <cell r="AA166">
            <v>16.08897</v>
          </cell>
          <cell r="AB166">
            <v>4.9630400000000003</v>
          </cell>
          <cell r="AC166">
            <v>6.35</v>
          </cell>
          <cell r="AD166">
            <v>2.2799999999999998</v>
          </cell>
          <cell r="AE166">
            <v>4.07</v>
          </cell>
        </row>
        <row r="167">
          <cell r="B167" t="str">
            <v>PSE</v>
          </cell>
          <cell r="C167" t="str">
            <v/>
          </cell>
          <cell r="D167">
            <v>35.5</v>
          </cell>
          <cell r="E167" t="str">
            <v/>
          </cell>
          <cell r="F167">
            <v>94.286996200000004</v>
          </cell>
          <cell r="G167">
            <v>81.803929299999993</v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 t="str">
            <v/>
          </cell>
          <cell r="N167" t="str">
            <v/>
          </cell>
          <cell r="O167">
            <v>82.240449999999996</v>
          </cell>
          <cell r="P167">
            <v>44.006869999999999</v>
          </cell>
          <cell r="Q167" t="str">
            <v/>
          </cell>
          <cell r="R167" t="str">
            <v/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</row>
        <row r="168">
          <cell r="B168" t="str">
            <v>PYF</v>
          </cell>
          <cell r="C168" t="str">
            <v/>
          </cell>
          <cell r="D168">
            <v>38.700000000000003</v>
          </cell>
          <cell r="E168" t="str">
            <v/>
          </cell>
          <cell r="F168">
            <v>97.123571400000003</v>
          </cell>
          <cell r="G168">
            <v>100</v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</row>
        <row r="169">
          <cell r="B169" t="str">
            <v>QAT</v>
          </cell>
          <cell r="C169" t="str">
            <v/>
          </cell>
          <cell r="D169">
            <v>38.700000000000003</v>
          </cell>
          <cell r="E169" t="str">
            <v/>
          </cell>
          <cell r="F169">
            <v>100</v>
          </cell>
          <cell r="G169">
            <v>100</v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>
            <v>6.8</v>
          </cell>
          <cell r="N169">
            <v>79</v>
          </cell>
          <cell r="O169">
            <v>109.41109</v>
          </cell>
          <cell r="P169">
            <v>15.83137</v>
          </cell>
          <cell r="Q169">
            <v>5.8809731204728575</v>
          </cell>
          <cell r="R169">
            <v>5.7494068479768323</v>
          </cell>
          <cell r="U169">
            <v>2.2000000000000002</v>
          </cell>
          <cell r="V169">
            <v>83.8</v>
          </cell>
          <cell r="W169">
            <v>16.2</v>
          </cell>
          <cell r="X169">
            <v>5.8</v>
          </cell>
          <cell r="Y169">
            <v>0</v>
          </cell>
          <cell r="AA169">
            <v>8.2364999999999995</v>
          </cell>
          <cell r="AB169">
            <v>3.5253899999999998</v>
          </cell>
          <cell r="AC169">
            <v>1.7410000000000001</v>
          </cell>
          <cell r="AD169">
            <v>1.526</v>
          </cell>
          <cell r="AE169">
            <v>0.215</v>
          </cell>
        </row>
        <row r="170">
          <cell r="B170" t="str">
            <v>REU</v>
          </cell>
          <cell r="C170" t="str">
            <v/>
          </cell>
          <cell r="D170">
            <v>38.700000000000003</v>
          </cell>
          <cell r="E170" t="str">
            <v/>
          </cell>
          <cell r="F170">
            <v>98.219312099999996</v>
          </cell>
          <cell r="G170">
            <v>99.119704499999997</v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</row>
        <row r="171">
          <cell r="B171" t="str">
            <v>ROU</v>
          </cell>
          <cell r="C171">
            <v>4.1330860996385548</v>
          </cell>
          <cell r="D171">
            <v>33.200000000000003</v>
          </cell>
          <cell r="E171">
            <v>22.68</v>
          </cell>
          <cell r="F171" t="str">
            <v>NA</v>
          </cell>
          <cell r="G171" t="str">
            <v>NA</v>
          </cell>
          <cell r="H171">
            <v>3.9490943829206628</v>
          </cell>
          <cell r="I171">
            <v>3.8351304542221936</v>
          </cell>
          <cell r="J171">
            <v>3.8633695886600163</v>
          </cell>
          <cell r="K171">
            <v>3.4339439999999999</v>
          </cell>
          <cell r="L171">
            <v>31.5</v>
          </cell>
          <cell r="M171">
            <v>9.6999999999999993</v>
          </cell>
          <cell r="N171">
            <v>74</v>
          </cell>
          <cell r="O171">
            <v>97.887820000000005</v>
          </cell>
          <cell r="P171">
            <v>52.168140000000001</v>
          </cell>
          <cell r="Q171">
            <v>3.3229845142897281</v>
          </cell>
          <cell r="R171">
            <v>3.8563911112993123</v>
          </cell>
          <cell r="U171">
            <v>5.3</v>
          </cell>
          <cell r="V171">
            <v>79.7</v>
          </cell>
          <cell r="W171">
            <v>20.3</v>
          </cell>
          <cell r="X171">
            <v>12.2</v>
          </cell>
          <cell r="Y171">
            <v>83</v>
          </cell>
          <cell r="AA171">
            <v>8.4357900000000008</v>
          </cell>
          <cell r="AB171">
            <v>2.9855</v>
          </cell>
          <cell r="AC171">
            <v>17.393528</v>
          </cell>
          <cell r="AD171">
            <v>4.1858829999999996</v>
          </cell>
          <cell r="AE171">
            <v>13.207644999999999</v>
          </cell>
        </row>
        <row r="172">
          <cell r="B172" t="str">
            <v>RUS</v>
          </cell>
          <cell r="C172">
            <v>4.4629185479000109</v>
          </cell>
          <cell r="D172">
            <v>40.11</v>
          </cell>
          <cell r="E172">
            <v>14.76</v>
          </cell>
          <cell r="F172">
            <v>70.432347899999996</v>
          </cell>
          <cell r="G172">
            <v>97.027006999999998</v>
          </cell>
          <cell r="H172">
            <v>4.1224171697787639</v>
          </cell>
          <cell r="I172">
            <v>3.3078136374468352</v>
          </cell>
          <cell r="J172">
            <v>4.1681701747071918</v>
          </cell>
          <cell r="K172">
            <v>3.9687050000941229</v>
          </cell>
          <cell r="L172">
            <v>5.6999998092651403</v>
          </cell>
          <cell r="M172">
            <v>8.1999999999999993</v>
          </cell>
          <cell r="N172">
            <v>69</v>
          </cell>
          <cell r="O172">
            <v>98.825320000000005</v>
          </cell>
          <cell r="P172">
            <v>77.996480000000005</v>
          </cell>
          <cell r="Q172">
            <v>3.4765192008382702</v>
          </cell>
          <cell r="R172">
            <v>3.7470477247988252</v>
          </cell>
          <cell r="U172">
            <v>6.5</v>
          </cell>
          <cell r="V172">
            <v>48.1</v>
          </cell>
          <cell r="W172">
            <v>51.9</v>
          </cell>
          <cell r="X172">
            <v>8.4</v>
          </cell>
          <cell r="Y172">
            <v>38.9</v>
          </cell>
          <cell r="AA172">
            <v>11.95923</v>
          </cell>
          <cell r="AB172">
            <v>4.1546700000000003</v>
          </cell>
          <cell r="AC172">
            <v>15.974</v>
          </cell>
          <cell r="AD172">
            <v>3.964</v>
          </cell>
          <cell r="AE172">
            <v>12.01</v>
          </cell>
        </row>
        <row r="173">
          <cell r="B173" t="str">
            <v>RWA</v>
          </cell>
          <cell r="C173" t="str">
            <v/>
          </cell>
          <cell r="D173">
            <v>50.82</v>
          </cell>
          <cell r="E173" t="str">
            <v/>
          </cell>
          <cell r="F173">
            <v>61.279188900000001</v>
          </cell>
          <cell r="G173">
            <v>68.931202299999995</v>
          </cell>
          <cell r="H173" t="str">
            <v/>
          </cell>
          <cell r="I173" t="str">
            <v/>
          </cell>
          <cell r="J173" t="str">
            <v/>
          </cell>
          <cell r="K173" t="str">
            <v/>
          </cell>
          <cell r="L173" t="str">
            <v/>
          </cell>
          <cell r="M173">
            <v>31.1</v>
          </cell>
          <cell r="N173">
            <v>65</v>
          </cell>
          <cell r="O173">
            <v>40.159790000000001</v>
          </cell>
          <cell r="P173">
            <v>7.5292500000000002</v>
          </cell>
          <cell r="Q173">
            <v>4.1588964379260771</v>
          </cell>
          <cell r="R173">
            <v>4.0634761564615127</v>
          </cell>
          <cell r="U173">
            <v>11.1</v>
          </cell>
          <cell r="V173">
            <v>58.8</v>
          </cell>
          <cell r="W173">
            <v>41.2</v>
          </cell>
          <cell r="X173">
            <v>22.3</v>
          </cell>
          <cell r="Y173">
            <v>11.2</v>
          </cell>
          <cell r="AA173">
            <v>16.597190000000001</v>
          </cell>
          <cell r="AB173">
            <v>5.0279499999999997</v>
          </cell>
          <cell r="AC173">
            <v>7.3125587029444645</v>
          </cell>
          <cell r="AD173">
            <v>5.7149999999999999</v>
          </cell>
          <cell r="AE173">
            <v>1.5975587029444651</v>
          </cell>
        </row>
        <row r="174">
          <cell r="B174" t="str">
            <v>SAU</v>
          </cell>
          <cell r="C174">
            <v>5.1953622179632557</v>
          </cell>
          <cell r="D174" t="str">
            <v>n/a</v>
          </cell>
          <cell r="E174">
            <v>29.43</v>
          </cell>
          <cell r="F174">
            <v>100</v>
          </cell>
          <cell r="G174">
            <v>97.034114500000001</v>
          </cell>
          <cell r="H174">
            <v>5.2675006750725748</v>
          </cell>
          <cell r="I174">
            <v>4.4152170761766918</v>
          </cell>
          <cell r="J174">
            <v>5.6394503805466183</v>
          </cell>
          <cell r="K174">
            <v>5.1973348310992247</v>
          </cell>
          <cell r="L174" t="str">
            <v>n/a</v>
          </cell>
          <cell r="M174">
            <v>12.5</v>
          </cell>
          <cell r="N174">
            <v>76</v>
          </cell>
          <cell r="O174">
            <v>108.28788</v>
          </cell>
          <cell r="P174">
            <v>61.112020000000001</v>
          </cell>
          <cell r="Q174">
            <v>4.1028762909273304</v>
          </cell>
          <cell r="R174">
            <v>4.2970570784476063</v>
          </cell>
          <cell r="U174">
            <v>3.2</v>
          </cell>
          <cell r="V174">
            <v>64.2</v>
          </cell>
          <cell r="W174">
            <v>35.799999999999997</v>
          </cell>
          <cell r="X174">
            <v>5.4</v>
          </cell>
          <cell r="Y174">
            <v>0</v>
          </cell>
          <cell r="AA174">
            <v>17.73611</v>
          </cell>
          <cell r="AB174">
            <v>5.13781</v>
          </cell>
          <cell r="AC174">
            <v>3.6430000000000002</v>
          </cell>
          <cell r="AD174">
            <v>2.5430000000000001</v>
          </cell>
          <cell r="AE174">
            <v>1.1000000000000001</v>
          </cell>
        </row>
        <row r="175">
          <cell r="B175" t="str">
            <v>SDN</v>
          </cell>
          <cell r="C175" t="str">
            <v/>
          </cell>
          <cell r="D175">
            <v>35.299999999999997</v>
          </cell>
          <cell r="E175" t="str">
            <v/>
          </cell>
          <cell r="F175">
            <v>23.513291299999999</v>
          </cell>
          <cell r="G175">
            <v>55.435977600000001</v>
          </cell>
          <cell r="H175" t="str">
            <v/>
          </cell>
          <cell r="I175" t="str">
            <v/>
          </cell>
          <cell r="J175" t="str">
            <v/>
          </cell>
          <cell r="K175" t="str">
            <v/>
          </cell>
          <cell r="L175" t="str">
            <v/>
          </cell>
          <cell r="M175">
            <v>47.6</v>
          </cell>
          <cell r="N175">
            <v>63</v>
          </cell>
          <cell r="O175">
            <v>40.211919999999999</v>
          </cell>
          <cell r="P175">
            <v>16.924669999999999</v>
          </cell>
          <cell r="Q175" t="str">
            <v/>
          </cell>
          <cell r="R175" t="str">
            <v/>
          </cell>
          <cell r="U175">
            <v>6.5</v>
          </cell>
          <cell r="V175">
            <v>21.1</v>
          </cell>
          <cell r="W175">
            <v>78.900000000000006</v>
          </cell>
          <cell r="X175">
            <v>11.4</v>
          </cell>
          <cell r="Y175">
            <v>10.6</v>
          </cell>
          <cell r="AA175">
            <v>10.7707</v>
          </cell>
          <cell r="AB175">
            <v>2.21868</v>
          </cell>
          <cell r="AC175">
            <v>2.2748561434193268</v>
          </cell>
          <cell r="AD175">
            <v>1.988</v>
          </cell>
          <cell r="AE175">
            <v>0.28685614341932669</v>
          </cell>
        </row>
        <row r="176">
          <cell r="B176" t="str">
            <v>SEN</v>
          </cell>
          <cell r="C176">
            <v>3.4303065530911288</v>
          </cell>
          <cell r="D176">
            <v>40.299999999999997</v>
          </cell>
          <cell r="E176" t="str">
            <v>n/a</v>
          </cell>
          <cell r="F176">
            <v>51.370035100000003</v>
          </cell>
          <cell r="G176">
            <v>73.371340599999996</v>
          </cell>
          <cell r="H176">
            <v>3.6842933759029965</v>
          </cell>
          <cell r="I176">
            <v>3.4091654563945735</v>
          </cell>
          <cell r="J176">
            <v>3.1409684646379104</v>
          </cell>
          <cell r="K176">
            <v>4.1897787263975816</v>
          </cell>
          <cell r="L176" t="str">
            <v>n/a</v>
          </cell>
          <cell r="M176">
            <v>41.7</v>
          </cell>
          <cell r="N176">
            <v>64</v>
          </cell>
          <cell r="O176">
            <v>40.06776</v>
          </cell>
          <cell r="P176">
            <v>7.3894599999999997</v>
          </cell>
          <cell r="Q176">
            <v>3.7548538258201196</v>
          </cell>
          <cell r="R176">
            <v>4.7170721003883767</v>
          </cell>
          <cell r="U176">
            <v>4.2</v>
          </cell>
          <cell r="V176">
            <v>52.3</v>
          </cell>
          <cell r="W176">
            <v>47.7</v>
          </cell>
          <cell r="X176">
            <v>7.6</v>
          </cell>
          <cell r="Y176">
            <v>5</v>
          </cell>
          <cell r="AA176">
            <v>20.723179999999999</v>
          </cell>
          <cell r="AB176">
            <v>5.5999800000000004</v>
          </cell>
          <cell r="AC176">
            <v>5.3369999999999997</v>
          </cell>
          <cell r="AD176">
            <v>3.2770000000000001</v>
          </cell>
          <cell r="AE176">
            <v>2.06</v>
          </cell>
        </row>
        <row r="177">
          <cell r="B177" t="str">
            <v>SGP</v>
          </cell>
          <cell r="C177" t="str">
            <v/>
          </cell>
          <cell r="D177">
            <v>42.5</v>
          </cell>
          <cell r="E177" t="str">
            <v/>
          </cell>
          <cell r="F177">
            <v>100</v>
          </cell>
          <cell r="G177">
            <v>100</v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>
            <v>2.1</v>
          </cell>
          <cell r="N177">
            <v>83</v>
          </cell>
          <cell r="O177" t="str">
            <v/>
          </cell>
          <cell r="P177" t="str">
            <v/>
          </cell>
          <cell r="Q177">
            <v>5.8457215607166289</v>
          </cell>
          <cell r="R177">
            <v>5.8907613755726231</v>
          </cell>
          <cell r="U177">
            <v>4.5999999999999996</v>
          </cell>
          <cell r="V177">
            <v>39.799999999999997</v>
          </cell>
          <cell r="W177">
            <v>60.2</v>
          </cell>
          <cell r="X177">
            <v>12.5</v>
          </cell>
          <cell r="Y177">
            <v>11.8</v>
          </cell>
          <cell r="AA177">
            <v>19.950340000000001</v>
          </cell>
          <cell r="AB177">
            <v>2.9050699999999998</v>
          </cell>
          <cell r="AC177">
            <v>2.8289999999999997</v>
          </cell>
          <cell r="AD177">
            <v>1.1990000000000001</v>
          </cell>
          <cell r="AE177">
            <v>1.63</v>
          </cell>
        </row>
        <row r="178">
          <cell r="B178" t="str">
            <v>SLB</v>
          </cell>
          <cell r="C178" t="str">
            <v/>
          </cell>
          <cell r="D178">
            <v>46</v>
          </cell>
          <cell r="E178" t="str">
            <v/>
          </cell>
          <cell r="F178">
            <v>28.545069699999999</v>
          </cell>
          <cell r="G178">
            <v>79.2582211</v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>
            <v>23.6</v>
          </cell>
          <cell r="N178">
            <v>69</v>
          </cell>
          <cell r="O178">
            <v>48.436790000000002</v>
          </cell>
          <cell r="P178" t="str">
            <v/>
          </cell>
          <cell r="Q178" t="str">
            <v/>
          </cell>
          <cell r="R178" t="str">
            <v/>
          </cell>
          <cell r="U178">
            <v>5.0999999999999996</v>
          </cell>
          <cell r="V178">
            <v>94</v>
          </cell>
          <cell r="W178">
            <v>6</v>
          </cell>
          <cell r="X178">
            <v>12.7</v>
          </cell>
          <cell r="Y178">
            <v>0</v>
          </cell>
          <cell r="AA178">
            <v>17.478490000000001</v>
          </cell>
          <cell r="AB178">
            <v>10.00108</v>
          </cell>
          <cell r="AC178">
            <v>8.2490000000000006</v>
          </cell>
          <cell r="AD178">
            <v>6.95</v>
          </cell>
          <cell r="AE178">
            <v>1.2989999999999999</v>
          </cell>
        </row>
        <row r="179">
          <cell r="B179" t="str">
            <v>SLE</v>
          </cell>
          <cell r="C179">
            <v>2.852361074391923</v>
          </cell>
          <cell r="D179">
            <v>35.35</v>
          </cell>
          <cell r="E179" t="str">
            <v>n/a</v>
          </cell>
          <cell r="F179">
            <v>12.8878</v>
          </cell>
          <cell r="G179">
            <v>57.484752800000003</v>
          </cell>
          <cell r="H179">
            <v>3.5212482428259726</v>
          </cell>
          <cell r="I179">
            <v>3.3322792797373983</v>
          </cell>
          <cell r="J179">
            <v>3.7971446472585066</v>
          </cell>
          <cell r="K179">
            <v>3.5931281129256565</v>
          </cell>
          <cell r="L179" t="str">
            <v>n/a</v>
          </cell>
          <cell r="M179">
            <v>87.1</v>
          </cell>
          <cell r="N179">
            <v>46</v>
          </cell>
          <cell r="O179">
            <v>43.424289999999999</v>
          </cell>
          <cell r="P179" t="str">
            <v/>
          </cell>
          <cell r="Q179">
            <v>2.8386251775841966</v>
          </cell>
          <cell r="R179">
            <v>3.0395110958500915</v>
          </cell>
          <cell r="U179">
            <v>11.8</v>
          </cell>
          <cell r="V179">
            <v>14.3</v>
          </cell>
          <cell r="W179">
            <v>85.7</v>
          </cell>
          <cell r="X179">
            <v>11.4</v>
          </cell>
          <cell r="Y179">
            <v>0</v>
          </cell>
          <cell r="AA179">
            <v>15.202310000000001</v>
          </cell>
          <cell r="AB179">
            <v>2.7297600000000002</v>
          </cell>
          <cell r="AC179">
            <v>2.0680000000000001</v>
          </cell>
          <cell r="AD179">
            <v>1.4570000000000001</v>
          </cell>
          <cell r="AE179">
            <v>0.61099999999999999</v>
          </cell>
        </row>
        <row r="180">
          <cell r="B180" t="str">
            <v>SLV</v>
          </cell>
          <cell r="C180">
            <v>3.7816856709672519</v>
          </cell>
          <cell r="D180">
            <v>43.7</v>
          </cell>
          <cell r="E180">
            <v>12.4</v>
          </cell>
          <cell r="F180">
            <v>69.966363700000002</v>
          </cell>
          <cell r="G180">
            <v>89.663638199999994</v>
          </cell>
          <cell r="H180">
            <v>3.3816600634162493</v>
          </cell>
          <cell r="I180">
            <v>3.2066219923619426</v>
          </cell>
          <cell r="J180">
            <v>3.7746822306269161</v>
          </cell>
          <cell r="K180">
            <v>3.6083333989001201</v>
          </cell>
          <cell r="L180">
            <v>37.5</v>
          </cell>
          <cell r="M180">
            <v>14.4</v>
          </cell>
          <cell r="N180">
            <v>73</v>
          </cell>
          <cell r="O180">
            <v>78.107839999999996</v>
          </cell>
          <cell r="P180">
            <v>29.168479999999999</v>
          </cell>
          <cell r="Q180">
            <v>2.8647350725374721</v>
          </cell>
          <cell r="R180">
            <v>3.8948640446913867</v>
          </cell>
          <cell r="U180">
            <v>6.9</v>
          </cell>
          <cell r="V180">
            <v>66.7</v>
          </cell>
          <cell r="W180">
            <v>33.299999999999997</v>
          </cell>
          <cell r="X180">
            <v>18.2</v>
          </cell>
          <cell r="Y180">
            <v>39.9</v>
          </cell>
          <cell r="AA180">
            <v>15.872579999999999</v>
          </cell>
          <cell r="AB180">
            <v>3.4174899999999999</v>
          </cell>
          <cell r="AC180">
            <v>7.7650000000000006</v>
          </cell>
          <cell r="AD180">
            <v>3.7970000000000002</v>
          </cell>
          <cell r="AE180">
            <v>3.968</v>
          </cell>
        </row>
        <row r="181">
          <cell r="B181" t="str">
            <v>SMR</v>
          </cell>
          <cell r="C181" t="str">
            <v/>
          </cell>
          <cell r="D181">
            <v>38.700000000000003</v>
          </cell>
          <cell r="E181" t="str">
            <v/>
          </cell>
          <cell r="F181" t="str">
            <v>NA</v>
          </cell>
          <cell r="G181" t="str">
            <v>NA</v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>
            <v>2.6</v>
          </cell>
          <cell r="N181">
            <v>83</v>
          </cell>
          <cell r="O181">
            <v>94.651989999999998</v>
          </cell>
          <cell r="P181">
            <v>59.848999999999997</v>
          </cell>
          <cell r="Q181" t="str">
            <v/>
          </cell>
          <cell r="R181" t="str">
            <v/>
          </cell>
          <cell r="U181">
            <v>6.5</v>
          </cell>
          <cell r="V181">
            <v>87.8</v>
          </cell>
          <cell r="W181">
            <v>12.2</v>
          </cell>
          <cell r="X181">
            <v>13.1</v>
          </cell>
          <cell r="Y181">
            <v>72.900000000000006</v>
          </cell>
          <cell r="AA181">
            <v>10.640359999999999</v>
          </cell>
          <cell r="AB181">
            <v>2.3837299999999999</v>
          </cell>
          <cell r="AC181">
            <v>21.401774390243901</v>
          </cell>
          <cell r="AD181">
            <v>6.0830000000000002</v>
          </cell>
          <cell r="AE181">
            <v>15.318774390243902</v>
          </cell>
        </row>
        <row r="182">
          <cell r="B182" t="str">
            <v>SOM</v>
          </cell>
          <cell r="C182" t="str">
            <v/>
          </cell>
          <cell r="D182">
            <v>38.700000000000003</v>
          </cell>
          <cell r="E182" t="str">
            <v/>
          </cell>
          <cell r="F182">
            <v>23.558008999999998</v>
          </cell>
          <cell r="G182">
            <v>29.545877600000001</v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>
            <v>85</v>
          </cell>
          <cell r="N182">
            <v>54</v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Y182" t="str">
            <v/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</row>
        <row r="183">
          <cell r="B183" t="str">
            <v>SRB</v>
          </cell>
          <cell r="C183">
            <v>3.6841046316706634</v>
          </cell>
          <cell r="D183">
            <v>29.62</v>
          </cell>
          <cell r="E183">
            <v>51.05</v>
          </cell>
          <cell r="F183">
            <v>97.224428000000003</v>
          </cell>
          <cell r="G183">
            <v>99.216518699999995</v>
          </cell>
          <cell r="H183">
            <v>3.9942134500000002</v>
          </cell>
          <cell r="I183">
            <v>2.8340920603767397</v>
          </cell>
          <cell r="J183">
            <v>4.3460242450958262</v>
          </cell>
          <cell r="K183">
            <v>3.0385607842643738</v>
          </cell>
          <cell r="L183">
            <v>26.399999618530298</v>
          </cell>
          <cell r="M183">
            <v>5.9</v>
          </cell>
          <cell r="N183">
            <v>75</v>
          </cell>
          <cell r="O183">
            <v>94.344409999999996</v>
          </cell>
          <cell r="P183">
            <v>58.054969999999997</v>
          </cell>
          <cell r="Q183">
            <v>3.0568503015604449</v>
          </cell>
          <cell r="R183">
            <v>3.3648387372194222</v>
          </cell>
          <cell r="U183">
            <v>10.6</v>
          </cell>
          <cell r="V183">
            <v>60.5</v>
          </cell>
          <cell r="W183">
            <v>39.5</v>
          </cell>
          <cell r="X183">
            <v>14.1</v>
          </cell>
          <cell r="Y183">
            <v>93.6</v>
          </cell>
          <cell r="AA183">
            <v>9.5992300000000004</v>
          </cell>
          <cell r="AB183">
            <v>4.4265800000000004</v>
          </cell>
          <cell r="AC183">
            <v>24.053000000000001</v>
          </cell>
          <cell r="AD183">
            <v>6.32</v>
          </cell>
          <cell r="AE183">
            <v>17.733000000000001</v>
          </cell>
        </row>
        <row r="184">
          <cell r="B184" t="str">
            <v>SSD</v>
          </cell>
          <cell r="C184" t="str">
            <v/>
          </cell>
          <cell r="D184">
            <v>45.5</v>
          </cell>
          <cell r="E184" t="str">
            <v/>
          </cell>
          <cell r="F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>
            <v>60.3</v>
          </cell>
          <cell r="N184">
            <v>56</v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  <cell r="U184">
            <v>2.2000000000000002</v>
          </cell>
          <cell r="V184">
            <v>35.299999999999997</v>
          </cell>
          <cell r="W184">
            <v>64.7</v>
          </cell>
          <cell r="X184">
            <v>4</v>
          </cell>
          <cell r="Y184">
            <v>0</v>
          </cell>
          <cell r="AA184" t="str">
            <v/>
          </cell>
          <cell r="AB184">
            <v>0.80520999999999998</v>
          </cell>
          <cell r="AC184" t="str">
            <v/>
          </cell>
          <cell r="AD184" t="str">
            <v/>
          </cell>
          <cell r="AE184" t="str">
            <v/>
          </cell>
        </row>
        <row r="185">
          <cell r="B185" t="str">
            <v>STP</v>
          </cell>
          <cell r="C185" t="str">
            <v/>
          </cell>
          <cell r="D185">
            <v>50.8</v>
          </cell>
          <cell r="E185" t="str">
            <v/>
          </cell>
          <cell r="F185">
            <v>34.287291000000003</v>
          </cell>
          <cell r="G185">
            <v>96.966046800000001</v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>
            <v>34.6</v>
          </cell>
          <cell r="N185">
            <v>67</v>
          </cell>
          <cell r="O185">
            <v>76.898060000000001</v>
          </cell>
          <cell r="P185">
            <v>9.7532700000000006</v>
          </cell>
          <cell r="Q185" t="str">
            <v/>
          </cell>
          <cell r="R185" t="str">
            <v/>
          </cell>
          <cell r="U185">
            <v>6.9</v>
          </cell>
          <cell r="V185">
            <v>28.8</v>
          </cell>
          <cell r="W185">
            <v>71.2</v>
          </cell>
          <cell r="X185">
            <v>5.6</v>
          </cell>
          <cell r="Y185">
            <v>0</v>
          </cell>
          <cell r="AA185">
            <v>19.323589999999999</v>
          </cell>
          <cell r="AB185">
            <v>3.9059900000000001</v>
          </cell>
          <cell r="AC185">
            <v>4.9269999999999996</v>
          </cell>
          <cell r="AD185">
            <v>4.1849999999999996</v>
          </cell>
          <cell r="AE185">
            <v>0.74199999999999999</v>
          </cell>
        </row>
        <row r="186">
          <cell r="B186" t="str">
            <v>SUR</v>
          </cell>
          <cell r="C186" t="str">
            <v/>
          </cell>
          <cell r="D186">
            <v>52.9</v>
          </cell>
          <cell r="E186" t="str">
            <v/>
          </cell>
          <cell r="F186">
            <v>82.972843800000007</v>
          </cell>
          <cell r="G186">
            <v>91.909243900000007</v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>
            <v>19</v>
          </cell>
          <cell r="N186">
            <v>77</v>
          </cell>
          <cell r="O186">
            <v>78.481610000000003</v>
          </cell>
          <cell r="P186" t="str">
            <v/>
          </cell>
          <cell r="Q186" t="str">
            <v/>
          </cell>
          <cell r="R186" t="str">
            <v/>
          </cell>
          <cell r="U186">
            <v>4.8</v>
          </cell>
          <cell r="V186">
            <v>70.8</v>
          </cell>
          <cell r="W186">
            <v>29.2</v>
          </cell>
          <cell r="X186">
            <v>11.8</v>
          </cell>
          <cell r="Y186">
            <v>41.8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</row>
        <row r="187">
          <cell r="B187" t="str">
            <v>SVK</v>
          </cell>
          <cell r="C187">
            <v>4.234075167149892</v>
          </cell>
          <cell r="D187">
            <v>25.3</v>
          </cell>
          <cell r="E187">
            <v>34.03</v>
          </cell>
          <cell r="F187">
            <v>99.741771099999994</v>
          </cell>
          <cell r="G187">
            <v>100</v>
          </cell>
          <cell r="H187">
            <v>4.9837180038741682</v>
          </cell>
          <cell r="I187">
            <v>3.8268863365429753</v>
          </cell>
          <cell r="J187">
            <v>4.618938644439238</v>
          </cell>
          <cell r="K187">
            <v>4.285753756170041</v>
          </cell>
          <cell r="L187">
            <v>12.3999996185303</v>
          </cell>
          <cell r="M187">
            <v>5.8</v>
          </cell>
          <cell r="N187">
            <v>76</v>
          </cell>
          <cell r="O187">
            <v>91.817049999999995</v>
          </cell>
          <cell r="P187">
            <v>54.42859</v>
          </cell>
          <cell r="Q187">
            <v>2.7928352879572516</v>
          </cell>
          <cell r="R187">
            <v>3.8298628980600382</v>
          </cell>
          <cell r="U187">
            <v>8.1999999999999993</v>
          </cell>
          <cell r="V187">
            <v>70</v>
          </cell>
          <cell r="W187">
            <v>30</v>
          </cell>
          <cell r="X187">
            <v>14.9</v>
          </cell>
          <cell r="Y187">
            <v>90</v>
          </cell>
          <cell r="AA187">
            <v>9.7943899999999999</v>
          </cell>
          <cell r="AB187">
            <v>3.9373100000000001</v>
          </cell>
          <cell r="AC187">
            <v>18.094999999999999</v>
          </cell>
          <cell r="AD187">
            <v>6.7067706422018354</v>
          </cell>
          <cell r="AE187">
            <v>11.388229357798163</v>
          </cell>
        </row>
        <row r="188">
          <cell r="B188" t="str">
            <v>SVN</v>
          </cell>
          <cell r="C188">
            <v>4.5230140015580949</v>
          </cell>
          <cell r="D188">
            <v>23.7</v>
          </cell>
          <cell r="E188">
            <v>20.58</v>
          </cell>
          <cell r="F188">
            <v>100</v>
          </cell>
          <cell r="G188">
            <v>99.599511000000007</v>
          </cell>
          <cell r="H188">
            <v>5.2537717017254169</v>
          </cell>
          <cell r="I188">
            <v>4.3133063398637042</v>
          </cell>
          <cell r="J188">
            <v>4.8434262063054003</v>
          </cell>
          <cell r="K188">
            <v>4.2869589598991986</v>
          </cell>
          <cell r="L188">
            <v>12.800000190734901</v>
          </cell>
          <cell r="M188">
            <v>2.1</v>
          </cell>
          <cell r="N188">
            <v>80</v>
          </cell>
          <cell r="O188">
            <v>110.94795999999999</v>
          </cell>
          <cell r="P188">
            <v>85.221850000000003</v>
          </cell>
          <cell r="Q188">
            <v>4.0747405755715285</v>
          </cell>
          <cell r="R188">
            <v>4.495047689656742</v>
          </cell>
          <cell r="U188">
            <v>9.1999999999999993</v>
          </cell>
          <cell r="V188">
            <v>71.599999999999994</v>
          </cell>
          <cell r="W188">
            <v>28.4</v>
          </cell>
          <cell r="X188">
            <v>11</v>
          </cell>
          <cell r="Y188">
            <v>93.4</v>
          </cell>
          <cell r="AA188">
            <v>12.071680000000001</v>
          </cell>
          <cell r="AB188">
            <v>5.6588200000000004</v>
          </cell>
          <cell r="AC188">
            <v>23.742000000000001</v>
          </cell>
          <cell r="AD188">
            <v>6.3238552204176344</v>
          </cell>
          <cell r="AE188">
            <v>17.418144779582367</v>
          </cell>
        </row>
        <row r="189">
          <cell r="B189" t="str">
            <v>SWE</v>
          </cell>
          <cell r="C189">
            <v>6.0460681413408466</v>
          </cell>
          <cell r="D189">
            <v>24.8</v>
          </cell>
          <cell r="E189">
            <v>23.64</v>
          </cell>
          <cell r="F189">
            <v>100</v>
          </cell>
          <cell r="G189">
            <v>100</v>
          </cell>
          <cell r="H189">
            <v>6.0724583625169419</v>
          </cell>
          <cell r="I189">
            <v>5.2689862880157472</v>
          </cell>
          <cell r="J189">
            <v>5.6699379284302616</v>
          </cell>
          <cell r="K189">
            <v>5.5050033064440296</v>
          </cell>
          <cell r="L189">
            <v>6.6999998092651403</v>
          </cell>
          <cell r="M189">
            <v>2.4</v>
          </cell>
          <cell r="N189">
            <v>82</v>
          </cell>
          <cell r="O189">
            <v>128.46305000000001</v>
          </cell>
          <cell r="P189">
            <v>63.392940000000003</v>
          </cell>
          <cell r="Q189">
            <v>4.6089255553025463</v>
          </cell>
          <cell r="R189">
            <v>5.3590317982893723</v>
          </cell>
          <cell r="U189">
            <v>9.6999999999999993</v>
          </cell>
          <cell r="V189">
            <v>81.5</v>
          </cell>
          <cell r="W189">
            <v>18.5</v>
          </cell>
          <cell r="X189">
            <v>15</v>
          </cell>
          <cell r="Y189">
            <v>0</v>
          </cell>
          <cell r="AA189">
            <v>13.2464</v>
          </cell>
          <cell r="AB189">
            <v>7.6561899999999996</v>
          </cell>
          <cell r="AC189">
            <v>28.303999999999998</v>
          </cell>
          <cell r="AD189">
            <v>6.9957709966405375</v>
          </cell>
          <cell r="AE189">
            <v>21.308229003359461</v>
          </cell>
        </row>
        <row r="190">
          <cell r="B190" t="str">
            <v>SWZ</v>
          </cell>
          <cell r="C190">
            <v>3.2742336685176801</v>
          </cell>
          <cell r="D190">
            <v>51.49</v>
          </cell>
          <cell r="E190" t="str">
            <v>n/a</v>
          </cell>
          <cell r="F190">
            <v>56.975476399999998</v>
          </cell>
          <cell r="G190">
            <v>72.211945200000002</v>
          </cell>
          <cell r="H190">
            <v>4.1091931500000003</v>
          </cell>
          <cell r="I190">
            <v>3.1307234010734559</v>
          </cell>
          <cell r="J190">
            <v>4.165210304293824</v>
          </cell>
          <cell r="K190">
            <v>4.224909519322205</v>
          </cell>
          <cell r="L190" t="str">
            <v>n/a</v>
          </cell>
          <cell r="M190">
            <v>44.5</v>
          </cell>
          <cell r="N190">
            <v>53</v>
          </cell>
          <cell r="O190">
            <v>62.993119999999998</v>
          </cell>
          <cell r="P190">
            <v>5.3288799999999998</v>
          </cell>
          <cell r="Q190">
            <v>3.4969791054725645</v>
          </cell>
          <cell r="R190">
            <v>3.2715836644172667</v>
          </cell>
          <cell r="U190">
            <v>8.4</v>
          </cell>
          <cell r="V190">
            <v>74.7</v>
          </cell>
          <cell r="W190">
            <v>25.3</v>
          </cell>
          <cell r="X190">
            <v>18.100000000000001</v>
          </cell>
          <cell r="Y190">
            <v>0</v>
          </cell>
          <cell r="AA190">
            <v>22.356310000000001</v>
          </cell>
          <cell r="AB190">
            <v>8.6369500000000006</v>
          </cell>
          <cell r="AC190">
            <v>7.3150000000000004</v>
          </cell>
          <cell r="AD190">
            <v>5.5350000000000001</v>
          </cell>
          <cell r="AE190">
            <v>1.78</v>
          </cell>
        </row>
        <row r="191">
          <cell r="B191" t="str">
            <v>SYC</v>
          </cell>
          <cell r="C191" t="str">
            <v/>
          </cell>
          <cell r="D191">
            <v>65.8</v>
          </cell>
          <cell r="E191" t="str">
            <v/>
          </cell>
          <cell r="F191">
            <v>97.100565200000005</v>
          </cell>
          <cell r="G191">
            <v>96.254560900000001</v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>
            <v>11.7</v>
          </cell>
          <cell r="N191">
            <v>74</v>
          </cell>
          <cell r="O191">
            <v>74.592129999999997</v>
          </cell>
          <cell r="P191">
            <v>6.4694000000000003</v>
          </cell>
          <cell r="Q191">
            <v>4.3233561984316236</v>
          </cell>
          <cell r="R191">
            <v>4.3174932212218584</v>
          </cell>
          <cell r="U191">
            <v>4</v>
          </cell>
          <cell r="V191">
            <v>92</v>
          </cell>
          <cell r="W191">
            <v>8</v>
          </cell>
          <cell r="X191">
            <v>9.6</v>
          </cell>
          <cell r="Y191">
            <v>0</v>
          </cell>
          <cell r="AA191">
            <v>10.38641</v>
          </cell>
          <cell r="AB191">
            <v>3.6064600000000002</v>
          </cell>
          <cell r="AC191">
            <v>7.524</v>
          </cell>
          <cell r="AD191">
            <v>3.1379999999999999</v>
          </cell>
          <cell r="AE191">
            <v>4.3860000000000001</v>
          </cell>
        </row>
        <row r="192">
          <cell r="B192" t="str">
            <v>SYR</v>
          </cell>
          <cell r="C192" t="str">
            <v/>
          </cell>
          <cell r="D192">
            <v>35.799999999999997</v>
          </cell>
          <cell r="E192" t="str">
            <v/>
          </cell>
          <cell r="F192">
            <v>95.153220599999997</v>
          </cell>
          <cell r="G192">
            <v>89.906870499999997</v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>
            <v>11.1</v>
          </cell>
          <cell r="N192">
            <v>76</v>
          </cell>
          <cell r="O192">
            <v>53.015630000000002</v>
          </cell>
          <cell r="P192">
            <v>34.521740000000001</v>
          </cell>
          <cell r="Q192" t="str">
            <v/>
          </cell>
          <cell r="R192" t="str">
            <v/>
          </cell>
          <cell r="U192">
            <v>3.3</v>
          </cell>
          <cell r="V192">
            <v>46.1</v>
          </cell>
          <cell r="W192">
            <v>53.9</v>
          </cell>
          <cell r="X192">
            <v>5.3</v>
          </cell>
          <cell r="Y192">
            <v>0</v>
          </cell>
          <cell r="AA192">
            <v>19.184049999999999</v>
          </cell>
          <cell r="AB192">
            <v>5.1301399999999999</v>
          </cell>
          <cell r="AC192">
            <v>1.9136219362745097</v>
          </cell>
          <cell r="AD192">
            <v>1.5669999999999999</v>
          </cell>
          <cell r="AE192">
            <v>0.34662193627450977</v>
          </cell>
        </row>
        <row r="193">
          <cell r="B193" t="str">
            <v>TCA</v>
          </cell>
          <cell r="C193" t="str">
            <v/>
          </cell>
          <cell r="D193">
            <v>32.4</v>
          </cell>
          <cell r="E193" t="str">
            <v/>
          </cell>
          <cell r="F193" t="str">
            <v>NA</v>
          </cell>
          <cell r="G193" t="str">
            <v>NA</v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 t="str">
            <v/>
          </cell>
          <cell r="AA193" t="str">
            <v/>
          </cell>
          <cell r="AB193" t="str">
            <v/>
          </cell>
          <cell r="AC193" t="str">
            <v/>
          </cell>
          <cell r="AD193" t="str">
            <v/>
          </cell>
          <cell r="AE193" t="str">
            <v/>
          </cell>
        </row>
        <row r="194">
          <cell r="B194" t="str">
            <v>TCD</v>
          </cell>
          <cell r="C194" t="str">
            <v/>
          </cell>
          <cell r="D194">
            <v>39.78</v>
          </cell>
          <cell r="E194" t="str">
            <v/>
          </cell>
          <cell r="F194">
            <v>11.731642600000001</v>
          </cell>
          <cell r="G194">
            <v>50.1562275</v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L194" t="str">
            <v/>
          </cell>
          <cell r="M194">
            <v>85</v>
          </cell>
          <cell r="N194">
            <v>52</v>
          </cell>
          <cell r="O194">
            <v>22.40279</v>
          </cell>
          <cell r="P194">
            <v>3.4453900000000002</v>
          </cell>
          <cell r="Q194">
            <v>2.6711187021621807</v>
          </cell>
          <cell r="R194">
            <v>3.1215733704977477</v>
          </cell>
          <cell r="U194">
            <v>3.6</v>
          </cell>
          <cell r="V194">
            <v>36.9</v>
          </cell>
          <cell r="W194">
            <v>63.1</v>
          </cell>
          <cell r="X194">
            <v>5.9</v>
          </cell>
          <cell r="Y194">
            <v>0</v>
          </cell>
          <cell r="AA194">
            <v>10.083259999999999</v>
          </cell>
          <cell r="AB194">
            <v>2.8507099999999999</v>
          </cell>
          <cell r="AC194">
            <v>1.306</v>
          </cell>
          <cell r="AD194">
            <v>1.006</v>
          </cell>
          <cell r="AE194">
            <v>0.3</v>
          </cell>
        </row>
        <row r="195">
          <cell r="B195" t="str">
            <v>TGO</v>
          </cell>
          <cell r="C195" t="str">
            <v/>
          </cell>
          <cell r="D195">
            <v>39.29</v>
          </cell>
          <cell r="E195" t="str">
            <v/>
          </cell>
          <cell r="F195">
            <v>11.400980000000001</v>
          </cell>
          <cell r="G195">
            <v>58.960572800000001</v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>
            <v>52.3</v>
          </cell>
          <cell r="N195">
            <v>58</v>
          </cell>
          <cell r="O195">
            <v>54.708590000000001</v>
          </cell>
          <cell r="P195">
            <v>10.117620000000001</v>
          </cell>
          <cell r="Q195" t="str">
            <v/>
          </cell>
          <cell r="R195" t="str">
            <v/>
          </cell>
          <cell r="U195">
            <v>8.6</v>
          </cell>
          <cell r="V195">
            <v>52.1</v>
          </cell>
          <cell r="W195">
            <v>47.9</v>
          </cell>
          <cell r="X195">
            <v>15.4</v>
          </cell>
          <cell r="Y195">
            <v>6.5</v>
          </cell>
          <cell r="AA195">
            <v>17.200009999999999</v>
          </cell>
          <cell r="AB195">
            <v>4.8379799999999999</v>
          </cell>
          <cell r="AC195">
            <v>5.7317279658432447</v>
          </cell>
          <cell r="AD195">
            <v>3.4239999999999999</v>
          </cell>
          <cell r="AE195">
            <v>2.3077279658432448</v>
          </cell>
        </row>
        <row r="196">
          <cell r="B196" t="str">
            <v>THA</v>
          </cell>
          <cell r="C196">
            <v>4.634933113091396</v>
          </cell>
          <cell r="D196">
            <v>39.369999999999997</v>
          </cell>
          <cell r="E196">
            <v>2.7</v>
          </cell>
          <cell r="F196">
            <v>93.440621699999994</v>
          </cell>
          <cell r="G196">
            <v>95.815610699999993</v>
          </cell>
          <cell r="H196">
            <v>4.57589913293147</v>
          </cell>
          <cell r="I196">
            <v>3.822302123886451</v>
          </cell>
          <cell r="J196">
            <v>3.7388590027610578</v>
          </cell>
          <cell r="K196">
            <v>4.4493148185426765</v>
          </cell>
          <cell r="L196">
            <v>53.5</v>
          </cell>
          <cell r="M196">
            <v>10.5</v>
          </cell>
          <cell r="N196">
            <v>75</v>
          </cell>
          <cell r="O196">
            <v>86.205590000000001</v>
          </cell>
          <cell r="P196">
            <v>51.378799999999998</v>
          </cell>
          <cell r="Q196">
            <v>3.5825924719679412</v>
          </cell>
          <cell r="R196">
            <v>4.0482228283633557</v>
          </cell>
          <cell r="U196">
            <v>4.5999999999999996</v>
          </cell>
          <cell r="V196">
            <v>80.099999999999994</v>
          </cell>
          <cell r="W196">
            <v>19.899999999999999</v>
          </cell>
          <cell r="X196">
            <v>17</v>
          </cell>
          <cell r="Y196">
            <v>9.1</v>
          </cell>
          <cell r="AA196">
            <v>20.73911</v>
          </cell>
          <cell r="AB196">
            <v>4.92835</v>
          </cell>
          <cell r="AC196">
            <v>7.2409999999999997</v>
          </cell>
          <cell r="AD196">
            <v>2.266</v>
          </cell>
          <cell r="AE196">
            <v>4.9749999999999996</v>
          </cell>
        </row>
        <row r="197">
          <cell r="B197" t="str">
            <v>TJK</v>
          </cell>
          <cell r="C197" t="str">
            <v/>
          </cell>
          <cell r="D197">
            <v>30.83</v>
          </cell>
          <cell r="E197" t="str">
            <v/>
          </cell>
          <cell r="F197">
            <v>94.704353999999995</v>
          </cell>
          <cell r="G197">
            <v>65.894993200000002</v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>
            <v>38.5</v>
          </cell>
          <cell r="N197">
            <v>69</v>
          </cell>
          <cell r="O197">
            <v>87.894649999999999</v>
          </cell>
          <cell r="P197">
            <v>24.474920000000001</v>
          </cell>
          <cell r="Q197">
            <v>3.9177843162507724</v>
          </cell>
          <cell r="R197">
            <v>4.0439513593009018</v>
          </cell>
          <cell r="U197">
            <v>6.8</v>
          </cell>
          <cell r="V197">
            <v>30.6</v>
          </cell>
          <cell r="W197">
            <v>69.400000000000006</v>
          </cell>
          <cell r="X197">
            <v>7.3</v>
          </cell>
          <cell r="Y197">
            <v>0</v>
          </cell>
          <cell r="AA197">
            <v>16.350239999999999</v>
          </cell>
          <cell r="AB197">
            <v>4.0180300000000004</v>
          </cell>
          <cell r="AC197">
            <v>6.75</v>
          </cell>
          <cell r="AD197">
            <v>1.7929999999999999</v>
          </cell>
          <cell r="AE197">
            <v>4.9569999999999999</v>
          </cell>
        </row>
        <row r="198">
          <cell r="B198" t="str">
            <v>TKM</v>
          </cell>
          <cell r="C198" t="str">
            <v/>
          </cell>
          <cell r="D198">
            <v>40.770000000000003</v>
          </cell>
          <cell r="E198" t="str">
            <v/>
          </cell>
          <cell r="F198">
            <v>99.058057500000004</v>
          </cell>
          <cell r="G198">
            <v>70.955463699999996</v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>
            <v>43.7</v>
          </cell>
          <cell r="N198">
            <v>64</v>
          </cell>
          <cell r="O198">
            <v>85.341419999999999</v>
          </cell>
          <cell r="P198">
            <v>7.9844400000000002</v>
          </cell>
          <cell r="Q198" t="str">
            <v/>
          </cell>
          <cell r="R198" t="str">
            <v/>
          </cell>
          <cell r="U198">
            <v>2</v>
          </cell>
          <cell r="V198">
            <v>65.5</v>
          </cell>
          <cell r="W198">
            <v>34.5</v>
          </cell>
          <cell r="X198">
            <v>8.6999999999999993</v>
          </cell>
          <cell r="Y198">
            <v>6.5</v>
          </cell>
          <cell r="AA198">
            <v>20.79551</v>
          </cell>
          <cell r="AB198">
            <v>3.0492499999999998</v>
          </cell>
          <cell r="AC198" t="str">
            <v/>
          </cell>
          <cell r="AD198" t="str">
            <v/>
          </cell>
          <cell r="AE198" t="str">
            <v/>
          </cell>
        </row>
        <row r="199">
          <cell r="B199" t="str">
            <v>TLS</v>
          </cell>
          <cell r="C199">
            <v>2.8850988779209472</v>
          </cell>
          <cell r="D199">
            <v>31.9</v>
          </cell>
          <cell r="E199">
            <v>14.800000190734901</v>
          </cell>
          <cell r="F199">
            <v>38.716487800000003</v>
          </cell>
          <cell r="G199">
            <v>69.087754399999994</v>
          </cell>
          <cell r="H199">
            <v>3.8916487104796538</v>
          </cell>
          <cell r="I199">
            <v>2.5389695636880001</v>
          </cell>
          <cell r="J199">
            <v>4.0337801470378158</v>
          </cell>
          <cell r="K199">
            <v>3.8079004972972976</v>
          </cell>
          <cell r="L199">
            <v>69.599998474121094</v>
          </cell>
          <cell r="M199">
            <v>44.7</v>
          </cell>
          <cell r="N199">
            <v>67</v>
          </cell>
          <cell r="O199">
            <v>73.074299999999994</v>
          </cell>
          <cell r="P199">
            <v>18.149709999999999</v>
          </cell>
          <cell r="Q199" t="str">
            <v/>
          </cell>
          <cell r="R199" t="str">
            <v/>
          </cell>
          <cell r="U199">
            <v>1.3</v>
          </cell>
          <cell r="V199">
            <v>91.7</v>
          </cell>
          <cell r="W199">
            <v>8.3000000000000007</v>
          </cell>
          <cell r="X199">
            <v>3</v>
          </cell>
          <cell r="Y199">
            <v>0</v>
          </cell>
          <cell r="AA199">
            <v>9.6172900000000006</v>
          </cell>
          <cell r="AB199">
            <v>7.0085199999999999</v>
          </cell>
          <cell r="AC199">
            <v>4.2440691793114702</v>
          </cell>
          <cell r="AD199">
            <v>1.6390275738293361</v>
          </cell>
          <cell r="AE199">
            <v>2.6050416054821341</v>
          </cell>
        </row>
        <row r="200">
          <cell r="B200" t="str">
            <v>TON</v>
          </cell>
          <cell r="C200" t="str">
            <v/>
          </cell>
          <cell r="D200">
            <v>34</v>
          </cell>
          <cell r="E200" t="str">
            <v/>
          </cell>
          <cell r="F200">
            <v>91.507908400000005</v>
          </cell>
          <cell r="G200">
            <v>99.241213700000003</v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>
            <v>14.4</v>
          </cell>
          <cell r="N200">
            <v>71</v>
          </cell>
          <cell r="O200">
            <v>90.642560000000003</v>
          </cell>
          <cell r="P200" t="str">
            <v/>
          </cell>
          <cell r="Q200" t="str">
            <v/>
          </cell>
          <cell r="R200" t="str">
            <v/>
          </cell>
          <cell r="U200">
            <v>4.7</v>
          </cell>
          <cell r="V200">
            <v>81.8</v>
          </cell>
          <cell r="W200">
            <v>18.2</v>
          </cell>
          <cell r="X200">
            <v>13.7</v>
          </cell>
          <cell r="Y200">
            <v>0</v>
          </cell>
          <cell r="AA200">
            <v>19.309360000000002</v>
          </cell>
          <cell r="AB200">
            <v>3.89872</v>
          </cell>
          <cell r="AC200">
            <v>8.1120000000000001</v>
          </cell>
          <cell r="AD200">
            <v>7.0590000000000002</v>
          </cell>
          <cell r="AE200">
            <v>1.0529999999999999</v>
          </cell>
        </row>
        <row r="201">
          <cell r="B201" t="str">
            <v>TTO</v>
          </cell>
          <cell r="C201">
            <v>4.0349557269670733</v>
          </cell>
          <cell r="D201">
            <v>40.270000000000003</v>
          </cell>
          <cell r="E201">
            <v>14.02</v>
          </cell>
          <cell r="F201">
            <v>92.109406899999996</v>
          </cell>
          <cell r="G201">
            <v>93.924982400000005</v>
          </cell>
          <cell r="H201">
            <v>4.9541200720160585</v>
          </cell>
          <cell r="I201">
            <v>3.6015509996568467</v>
          </cell>
          <cell r="J201">
            <v>3.993363757982042</v>
          </cell>
          <cell r="K201">
            <v>4.7641024787814672</v>
          </cell>
          <cell r="L201" t="str">
            <v>n/a</v>
          </cell>
          <cell r="M201">
            <v>18.2</v>
          </cell>
          <cell r="N201">
            <v>71</v>
          </cell>
          <cell r="O201" t="str">
            <v/>
          </cell>
          <cell r="P201" t="str">
            <v/>
          </cell>
          <cell r="Q201">
            <v>4.3933293988627771</v>
          </cell>
          <cell r="R201">
            <v>4.9168675576486898</v>
          </cell>
          <cell r="U201">
            <v>5.5</v>
          </cell>
          <cell r="V201">
            <v>48</v>
          </cell>
          <cell r="W201">
            <v>52</v>
          </cell>
          <cell r="X201">
            <v>7.2</v>
          </cell>
          <cell r="Y201">
            <v>0</v>
          </cell>
          <cell r="AA201">
            <v>13.335850000000001</v>
          </cell>
          <cell r="AB201">
            <v>3.1560000000000001</v>
          </cell>
          <cell r="AC201">
            <v>8.9599641847313851</v>
          </cell>
          <cell r="AD201">
            <v>3.3170000000000002</v>
          </cell>
          <cell r="AE201">
            <v>5.6429641847313849</v>
          </cell>
        </row>
        <row r="202">
          <cell r="B202" t="str">
            <v>TUN</v>
          </cell>
          <cell r="C202">
            <v>3.742333098503317</v>
          </cell>
          <cell r="D202">
            <v>36.06</v>
          </cell>
          <cell r="E202">
            <v>37.630000000000003</v>
          </cell>
          <cell r="F202">
            <v>89.782507300000006</v>
          </cell>
          <cell r="G202">
            <v>96.376392899999999</v>
          </cell>
          <cell r="H202">
            <v>4.9401682289823814</v>
          </cell>
          <cell r="I202">
            <v>3.4930370140701927</v>
          </cell>
          <cell r="J202">
            <v>3.7703670350935896</v>
          </cell>
          <cell r="K202">
            <v>3.943326837163295</v>
          </cell>
          <cell r="L202">
            <v>28.799999237060501</v>
          </cell>
          <cell r="M202">
            <v>12.1</v>
          </cell>
          <cell r="N202">
            <v>76</v>
          </cell>
          <cell r="O202">
            <v>90.141779999999997</v>
          </cell>
          <cell r="P202">
            <v>34.583669999999998</v>
          </cell>
          <cell r="Q202">
            <v>3.3468296982649433</v>
          </cell>
          <cell r="R202">
            <v>4.1945695110828201</v>
          </cell>
          <cell r="U202">
            <v>7.1</v>
          </cell>
          <cell r="V202">
            <v>59.3</v>
          </cell>
          <cell r="W202">
            <v>40.700000000000003</v>
          </cell>
          <cell r="X202">
            <v>13.3</v>
          </cell>
          <cell r="Y202">
            <v>56.3</v>
          </cell>
          <cell r="AA202">
            <v>21.249669999999998</v>
          </cell>
          <cell r="AB202">
            <v>6.22349</v>
          </cell>
          <cell r="AC202">
            <v>10.402999999999999</v>
          </cell>
          <cell r="AD202">
            <v>1.4950000000000001</v>
          </cell>
          <cell r="AE202">
            <v>8.9079999999999995</v>
          </cell>
        </row>
        <row r="203">
          <cell r="B203" t="str">
            <v>TUR</v>
          </cell>
          <cell r="C203">
            <v>4.49375593918941</v>
          </cell>
          <cell r="D203">
            <v>40.03</v>
          </cell>
          <cell r="E203">
            <v>15.68</v>
          </cell>
          <cell r="F203">
            <v>90.997029600000005</v>
          </cell>
          <cell r="G203">
            <v>99.738847000000007</v>
          </cell>
          <cell r="H203">
            <v>5.0289115153980966</v>
          </cell>
          <cell r="I203">
            <v>4.1061554701621255</v>
          </cell>
          <cell r="J203">
            <v>4.3774948179741493</v>
          </cell>
          <cell r="K203">
            <v>3.9962935412505596</v>
          </cell>
          <cell r="L203">
            <v>32.099998474121101</v>
          </cell>
          <cell r="M203">
            <v>11.6</v>
          </cell>
          <cell r="N203">
            <v>75</v>
          </cell>
          <cell r="O203">
            <v>114.62479999999999</v>
          </cell>
          <cell r="P203">
            <v>78.981949999999998</v>
          </cell>
          <cell r="Q203">
            <v>3.3108917534699911</v>
          </cell>
          <cell r="R203">
            <v>3.6639248362758701</v>
          </cell>
          <cell r="U203">
            <v>5.6</v>
          </cell>
          <cell r="V203">
            <v>77.400000000000006</v>
          </cell>
          <cell r="W203">
            <v>22.6</v>
          </cell>
          <cell r="X203">
            <v>10.7</v>
          </cell>
          <cell r="Y203">
            <v>64.099999999999994</v>
          </cell>
          <cell r="AA203">
            <v>8.5544799999999999</v>
          </cell>
          <cell r="AB203">
            <v>2.8624700000000001</v>
          </cell>
          <cell r="AC203">
            <v>13.111000000000001</v>
          </cell>
          <cell r="AD203">
            <v>5.899</v>
          </cell>
          <cell r="AE203">
            <v>7.2119999999999997</v>
          </cell>
        </row>
        <row r="204">
          <cell r="B204" t="str">
            <v>TUV</v>
          </cell>
          <cell r="C204" t="str">
            <v/>
          </cell>
          <cell r="D204">
            <v>37</v>
          </cell>
          <cell r="E204" t="str">
            <v/>
          </cell>
          <cell r="F204">
            <v>83.263938300000007</v>
          </cell>
          <cell r="G204">
            <v>97.674418599999996</v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>
            <v>22.8</v>
          </cell>
          <cell r="N204">
            <v>68</v>
          </cell>
          <cell r="O204">
            <v>80.766639999999995</v>
          </cell>
          <cell r="P204" t="str">
            <v/>
          </cell>
          <cell r="Q204" t="str">
            <v/>
          </cell>
          <cell r="R204" t="str">
            <v/>
          </cell>
          <cell r="U204">
            <v>19.7</v>
          </cell>
          <cell r="V204">
            <v>99.9</v>
          </cell>
          <cell r="W204">
            <v>0.1</v>
          </cell>
          <cell r="X204">
            <v>22.1</v>
          </cell>
          <cell r="Y204">
            <v>0</v>
          </cell>
          <cell r="AA204" t="str">
            <v/>
          </cell>
          <cell r="AB204">
            <v>7.6</v>
          </cell>
          <cell r="AC204">
            <v>13.357758219999999</v>
          </cell>
          <cell r="AD204">
            <v>8.68</v>
          </cell>
          <cell r="AE204">
            <v>4.6777582199999994</v>
          </cell>
        </row>
        <row r="205">
          <cell r="B205" t="str">
            <v>TWN</v>
          </cell>
          <cell r="C205" t="str">
            <v/>
          </cell>
          <cell r="D205">
            <v>34.200000000000003</v>
          </cell>
          <cell r="E205" t="str">
            <v/>
          </cell>
          <cell r="F205">
            <v>100</v>
          </cell>
          <cell r="G205">
            <v>100</v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>
            <v>3.6</v>
          </cell>
          <cell r="N205" t="str">
            <v/>
          </cell>
          <cell r="O205">
            <v>100.38</v>
          </cell>
          <cell r="P205">
            <v>83.79</v>
          </cell>
          <cell r="Q205">
            <v>4.1475687748474606</v>
          </cell>
          <cell r="R205">
            <v>4.8768138016705738</v>
          </cell>
          <cell r="U205" t="str">
            <v/>
          </cell>
          <cell r="V205" t="str">
            <v/>
          </cell>
          <cell r="W205" t="str">
            <v/>
          </cell>
          <cell r="X205" t="str">
            <v/>
          </cell>
          <cell r="Y205" t="str">
            <v/>
          </cell>
          <cell r="AA205" t="str">
            <v/>
          </cell>
          <cell r="AB205" t="str">
            <v/>
          </cell>
          <cell r="AC205">
            <v>9.6827400269980917</v>
          </cell>
          <cell r="AD205">
            <v>3.3179723502304146</v>
          </cell>
          <cell r="AE205">
            <v>6.3647676767676771</v>
          </cell>
        </row>
        <row r="206">
          <cell r="B206" t="str">
            <v>TZA</v>
          </cell>
          <cell r="C206">
            <v>3.3763372929458315</v>
          </cell>
          <cell r="D206">
            <v>37.6</v>
          </cell>
          <cell r="E206">
            <v>6.92</v>
          </cell>
          <cell r="F206">
            <v>11.9080037</v>
          </cell>
          <cell r="G206">
            <v>53.3436296</v>
          </cell>
          <cell r="H206">
            <v>3.2176784313885953</v>
          </cell>
          <cell r="I206">
            <v>3.2615110306587383</v>
          </cell>
          <cell r="J206">
            <v>3.3881612745936289</v>
          </cell>
          <cell r="K206">
            <v>3.5682660510638295</v>
          </cell>
          <cell r="L206" t="str">
            <v>n/a</v>
          </cell>
          <cell r="M206">
            <v>35.200000000000003</v>
          </cell>
          <cell r="N206">
            <v>63</v>
          </cell>
          <cell r="O206">
            <v>32.256079999999997</v>
          </cell>
          <cell r="P206">
            <v>3.6473200000000001</v>
          </cell>
          <cell r="Q206">
            <v>3.1882698655128481</v>
          </cell>
          <cell r="R206">
            <v>3.232892942428589</v>
          </cell>
          <cell r="U206">
            <v>7.3</v>
          </cell>
          <cell r="V206">
            <v>36.299999999999997</v>
          </cell>
          <cell r="W206">
            <v>63.7</v>
          </cell>
          <cell r="X206">
            <v>11.2</v>
          </cell>
          <cell r="Y206">
            <v>4.5</v>
          </cell>
          <cell r="AA206">
            <v>15.879810000000001</v>
          </cell>
          <cell r="AB206">
            <v>3.48143</v>
          </cell>
          <cell r="AC206">
            <v>6.806</v>
          </cell>
          <cell r="AD206">
            <v>4.4809999999999999</v>
          </cell>
          <cell r="AE206">
            <v>2.3250000000000002</v>
          </cell>
        </row>
        <row r="207">
          <cell r="B207" t="str">
            <v>UGA</v>
          </cell>
          <cell r="C207" t="str">
            <v/>
          </cell>
          <cell r="D207">
            <v>44.3</v>
          </cell>
          <cell r="E207" t="str">
            <v/>
          </cell>
          <cell r="F207">
            <v>35.015399500000001</v>
          </cell>
          <cell r="G207">
            <v>74.787622600000006</v>
          </cell>
          <cell r="H207" t="str">
            <v/>
          </cell>
          <cell r="I207" t="str">
            <v/>
          </cell>
          <cell r="J207" t="str">
            <v/>
          </cell>
          <cell r="K207" t="str">
            <v/>
          </cell>
          <cell r="L207" t="str">
            <v/>
          </cell>
          <cell r="M207">
            <v>37.700000000000003</v>
          </cell>
          <cell r="N207">
            <v>59</v>
          </cell>
          <cell r="O207">
            <v>27.61148</v>
          </cell>
          <cell r="P207">
            <v>4.48339</v>
          </cell>
          <cell r="Q207">
            <v>3.4919077650193246</v>
          </cell>
          <cell r="R207">
            <v>3.8591846204573113</v>
          </cell>
          <cell r="U207">
            <v>9.8000000000000007</v>
          </cell>
          <cell r="V207">
            <v>44.4</v>
          </cell>
          <cell r="W207">
            <v>55.6</v>
          </cell>
          <cell r="X207">
            <v>24.3</v>
          </cell>
          <cell r="Y207">
            <v>0</v>
          </cell>
          <cell r="AA207">
            <v>12.86619</v>
          </cell>
          <cell r="AB207">
            <v>2.2009300000000001</v>
          </cell>
          <cell r="AC207">
            <v>3.4600000000000004</v>
          </cell>
          <cell r="AD207">
            <v>2.3040000000000003</v>
          </cell>
          <cell r="AE207">
            <v>1.1560000000000001</v>
          </cell>
        </row>
        <row r="208">
          <cell r="B208" t="str">
            <v>UKR</v>
          </cell>
          <cell r="C208">
            <v>4.193003074072382</v>
          </cell>
          <cell r="D208">
            <v>25.62</v>
          </cell>
          <cell r="E208">
            <v>17.29</v>
          </cell>
          <cell r="F208">
            <v>94.2755461</v>
          </cell>
          <cell r="G208">
            <v>97.955352199999993</v>
          </cell>
          <cell r="H208">
            <v>3.9196537126805264</v>
          </cell>
          <cell r="I208">
            <v>3.1512617616988918</v>
          </cell>
          <cell r="J208">
            <v>3.9274511997577504</v>
          </cell>
          <cell r="K208">
            <v>3.0834784957718968</v>
          </cell>
          <cell r="L208">
            <v>17.799999237060501</v>
          </cell>
          <cell r="M208">
            <v>7.7</v>
          </cell>
          <cell r="N208">
            <v>71</v>
          </cell>
          <cell r="O208">
            <v>99.236940000000004</v>
          </cell>
          <cell r="P208">
            <v>82.305030000000002</v>
          </cell>
          <cell r="Q208">
            <v>3.9860575914382936</v>
          </cell>
          <cell r="R208">
            <v>3.9225960373878479</v>
          </cell>
          <cell r="U208">
            <v>7.8</v>
          </cell>
          <cell r="V208">
            <v>54.5</v>
          </cell>
          <cell r="W208">
            <v>45.5</v>
          </cell>
          <cell r="X208">
            <v>12.2</v>
          </cell>
          <cell r="Y208">
            <v>0.6</v>
          </cell>
          <cell r="AA208">
            <v>13.665520000000001</v>
          </cell>
          <cell r="AB208">
            <v>6.6716600000000001</v>
          </cell>
          <cell r="AC208">
            <v>17.419</v>
          </cell>
          <cell r="AD208">
            <v>3.8239999999999998</v>
          </cell>
          <cell r="AE208">
            <v>13.595000000000001</v>
          </cell>
        </row>
        <row r="209">
          <cell r="B209" t="str">
            <v>URY</v>
          </cell>
          <cell r="C209">
            <v>4.1930036133778845</v>
          </cell>
          <cell r="D209">
            <v>37.9</v>
          </cell>
          <cell r="E209">
            <v>18.41</v>
          </cell>
          <cell r="F209">
            <v>98.880505600000006</v>
          </cell>
          <cell r="G209">
            <v>99.810503400000002</v>
          </cell>
          <cell r="H209">
            <v>5.7819196029318611</v>
          </cell>
          <cell r="I209">
            <v>4.4608782994764393</v>
          </cell>
          <cell r="J209">
            <v>5.2446869828936666</v>
          </cell>
          <cell r="K209">
            <v>4.6678421998712185</v>
          </cell>
          <cell r="L209">
            <v>22.200000762939499</v>
          </cell>
          <cell r="M209">
            <v>8.6999999999999993</v>
          </cell>
          <cell r="N209">
            <v>77</v>
          </cell>
          <cell r="O209">
            <v>90.295850000000002</v>
          </cell>
          <cell r="P209">
            <v>63.133780000000002</v>
          </cell>
          <cell r="Q209">
            <v>2.9928948696921855</v>
          </cell>
          <cell r="R209">
            <v>4.3708260452046108</v>
          </cell>
          <cell r="U209">
            <v>8.8000000000000007</v>
          </cell>
          <cell r="V209">
            <v>70.2</v>
          </cell>
          <cell r="W209">
            <v>29.8</v>
          </cell>
          <cell r="X209">
            <v>20.399999999999999</v>
          </cell>
          <cell r="Y209">
            <v>63</v>
          </cell>
          <cell r="AA209">
            <v>14.925890000000001</v>
          </cell>
          <cell r="AB209">
            <v>4.35527</v>
          </cell>
          <cell r="AC209">
            <v>17.899310986964622</v>
          </cell>
          <cell r="AD209">
            <v>4.8467039106145249</v>
          </cell>
          <cell r="AE209">
            <v>13.052607076350096</v>
          </cell>
        </row>
        <row r="210">
          <cell r="B210" t="str">
            <v>USA</v>
          </cell>
          <cell r="C210">
            <v>5.9709001942512767</v>
          </cell>
          <cell r="D210">
            <v>37.799999999999997</v>
          </cell>
          <cell r="E210">
            <v>15.55</v>
          </cell>
          <cell r="F210">
            <v>99.587713399999998</v>
          </cell>
          <cell r="G210">
            <v>98.761560500000002</v>
          </cell>
          <cell r="H210">
            <v>4.9937589864571068</v>
          </cell>
          <cell r="I210">
            <v>4.6070818973561867</v>
          </cell>
          <cell r="J210">
            <v>5.097645440205353</v>
          </cell>
          <cell r="K210">
            <v>5.6175079008089401</v>
          </cell>
          <cell r="L210" t="str">
            <v>n/a</v>
          </cell>
          <cell r="M210">
            <v>5.6</v>
          </cell>
          <cell r="N210">
            <v>79</v>
          </cell>
          <cell r="O210">
            <v>95.929580000000001</v>
          </cell>
          <cell r="P210">
            <v>88.808570000000003</v>
          </cell>
          <cell r="Q210">
            <v>4.8551791635072785</v>
          </cell>
          <cell r="R210">
            <v>5.6989680246401573</v>
          </cell>
          <cell r="U210">
            <v>17.100000000000001</v>
          </cell>
          <cell r="V210">
            <v>47.1</v>
          </cell>
          <cell r="W210">
            <v>52.9</v>
          </cell>
          <cell r="X210">
            <v>20.7</v>
          </cell>
          <cell r="Y210">
            <v>87.6</v>
          </cell>
          <cell r="AA210">
            <v>12.90896</v>
          </cell>
          <cell r="AB210">
            <v>5.2239000000000004</v>
          </cell>
          <cell r="AC210">
            <v>19.915999999999997</v>
          </cell>
          <cell r="AD210">
            <v>8.5719999999999992</v>
          </cell>
          <cell r="AE210">
            <v>11.343999999999999</v>
          </cell>
        </row>
        <row r="211">
          <cell r="B211" t="str">
            <v>UZB</v>
          </cell>
          <cell r="C211" t="str">
            <v/>
          </cell>
          <cell r="D211">
            <v>36.700000000000003</v>
          </cell>
          <cell r="E211" t="str">
            <v/>
          </cell>
          <cell r="F211">
            <v>100</v>
          </cell>
          <cell r="G211">
            <v>87.262215499999996</v>
          </cell>
          <cell r="H211" t="str">
            <v/>
          </cell>
          <cell r="I211" t="str">
            <v/>
          </cell>
          <cell r="J211" t="str">
            <v/>
          </cell>
          <cell r="K211" t="str">
            <v/>
          </cell>
          <cell r="L211" t="str">
            <v/>
          </cell>
          <cell r="M211">
            <v>33.9</v>
          </cell>
          <cell r="N211">
            <v>69</v>
          </cell>
          <cell r="O211">
            <v>110.28981</v>
          </cell>
          <cell r="P211">
            <v>8.9001599999999996</v>
          </cell>
          <cell r="Q211" t="str">
            <v/>
          </cell>
          <cell r="R211" t="str">
            <v/>
          </cell>
          <cell r="U211">
            <v>6.1</v>
          </cell>
          <cell r="V211">
            <v>51</v>
          </cell>
          <cell r="W211">
            <v>49</v>
          </cell>
          <cell r="X211">
            <v>9.6999999999999993</v>
          </cell>
          <cell r="Y211">
            <v>0</v>
          </cell>
          <cell r="AA211" t="str">
            <v/>
          </cell>
          <cell r="AB211" t="str">
            <v/>
          </cell>
          <cell r="AC211">
            <v>11.158284603</v>
          </cell>
          <cell r="AD211">
            <v>2.7309999999999999</v>
          </cell>
          <cell r="AE211">
            <v>8.4272846030000004</v>
          </cell>
        </row>
        <row r="212">
          <cell r="B212" t="str">
            <v>VCT</v>
          </cell>
          <cell r="C212" t="str">
            <v/>
          </cell>
          <cell r="D212">
            <v>34.46</v>
          </cell>
          <cell r="E212" t="str">
            <v/>
          </cell>
          <cell r="F212" t="str">
            <v>NA</v>
          </cell>
          <cell r="G212">
            <v>95.059662599999996</v>
          </cell>
          <cell r="H212" t="str">
            <v/>
          </cell>
          <cell r="I212" t="str">
            <v/>
          </cell>
          <cell r="J212" t="str">
            <v/>
          </cell>
          <cell r="K212" t="str">
            <v/>
          </cell>
          <cell r="L212" t="str">
            <v/>
          </cell>
          <cell r="M212">
            <v>16.600000000000001</v>
          </cell>
          <cell r="N212">
            <v>74</v>
          </cell>
          <cell r="O212">
            <v>104.68671000000001</v>
          </cell>
          <cell r="P212" t="str">
            <v/>
          </cell>
          <cell r="Q212" t="str">
            <v/>
          </cell>
          <cell r="R212" t="str">
            <v/>
          </cell>
          <cell r="U212">
            <v>5.2</v>
          </cell>
          <cell r="V212">
            <v>82.7</v>
          </cell>
          <cell r="W212">
            <v>17.3</v>
          </cell>
          <cell r="X212">
            <v>14.7</v>
          </cell>
          <cell r="Y212">
            <v>0</v>
          </cell>
          <cell r="AA212">
            <v>15.48563</v>
          </cell>
          <cell r="AB212">
            <v>5.0841500000000002</v>
          </cell>
          <cell r="AC212">
            <v>8.2469999999999999</v>
          </cell>
          <cell r="AD212">
            <v>3.8959999999999999</v>
          </cell>
          <cell r="AE212">
            <v>4.351</v>
          </cell>
        </row>
        <row r="213">
          <cell r="B213" t="str">
            <v>VEN</v>
          </cell>
          <cell r="C213">
            <v>3.1463972439430523</v>
          </cell>
          <cell r="D213">
            <v>40.5</v>
          </cell>
          <cell r="E213">
            <v>16.22</v>
          </cell>
          <cell r="F213" t="str">
            <v>NA</v>
          </cell>
          <cell r="G213" t="str">
            <v>NA</v>
          </cell>
          <cell r="H213">
            <v>2.9824394124813978</v>
          </cell>
          <cell r="I213">
            <v>2.4906300021276597</v>
          </cell>
          <cell r="J213">
            <v>3.8711925318237306</v>
          </cell>
          <cell r="K213">
            <v>2.9587606201383552</v>
          </cell>
          <cell r="L213">
            <v>31.799999237060501</v>
          </cell>
          <cell r="M213">
            <v>12.9</v>
          </cell>
          <cell r="N213">
            <v>76</v>
          </cell>
          <cell r="O213">
            <v>91.611279999999994</v>
          </cell>
          <cell r="P213" t="str">
            <v/>
          </cell>
          <cell r="Q213">
            <v>2.5055180390675864</v>
          </cell>
          <cell r="R213">
            <v>4.2533914526303604</v>
          </cell>
          <cell r="U213">
            <v>3.6</v>
          </cell>
          <cell r="V213">
            <v>27.1</v>
          </cell>
          <cell r="W213">
            <v>72.900000000000006</v>
          </cell>
          <cell r="X213">
            <v>4.3</v>
          </cell>
          <cell r="Y213">
            <v>39</v>
          </cell>
          <cell r="AA213">
            <v>20.66358</v>
          </cell>
          <cell r="AB213">
            <v>6.8746799999999997</v>
          </cell>
          <cell r="AC213">
            <v>6.8523984930933448</v>
          </cell>
          <cell r="AD213">
            <v>1.5475931352030137</v>
          </cell>
          <cell r="AE213">
            <v>5.3048053578903307</v>
          </cell>
        </row>
        <row r="214">
          <cell r="B214" t="str">
            <v>VGB</v>
          </cell>
          <cell r="C214" t="str">
            <v/>
          </cell>
          <cell r="D214">
            <v>34.46</v>
          </cell>
          <cell r="E214" t="str">
            <v/>
          </cell>
          <cell r="F214">
            <v>97.499786999999998</v>
          </cell>
          <cell r="G214" t="str">
            <v>NA</v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>
            <v>97.73733</v>
          </cell>
          <cell r="P214" t="str">
            <v/>
          </cell>
          <cell r="Q214" t="str">
            <v/>
          </cell>
          <cell r="R214" t="str">
            <v/>
          </cell>
          <cell r="U214" t="str">
            <v/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AA214" t="str">
            <v/>
          </cell>
          <cell r="AB214">
            <v>4.4000000000000004</v>
          </cell>
          <cell r="AC214" t="str">
            <v/>
          </cell>
          <cell r="AD214" t="str">
            <v/>
          </cell>
          <cell r="AE214" t="str">
            <v/>
          </cell>
        </row>
        <row r="215">
          <cell r="B215" t="str">
            <v>VIR</v>
          </cell>
          <cell r="C215" t="str">
            <v/>
          </cell>
          <cell r="D215">
            <v>34.46</v>
          </cell>
          <cell r="E215" t="str">
            <v/>
          </cell>
          <cell r="F215">
            <v>96.400418900000005</v>
          </cell>
          <cell r="G215">
            <v>100</v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R215" t="str">
            <v/>
          </cell>
          <cell r="U215" t="str">
            <v/>
          </cell>
          <cell r="V215" t="str">
            <v/>
          </cell>
          <cell r="W215" t="str">
            <v/>
          </cell>
          <cell r="X215" t="str">
            <v/>
          </cell>
          <cell r="Y215" t="str">
            <v/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</row>
        <row r="216">
          <cell r="B216" t="str">
            <v>VNM</v>
          </cell>
          <cell r="C216">
            <v>4.1126464864053887</v>
          </cell>
          <cell r="D216">
            <v>35.57</v>
          </cell>
          <cell r="E216">
            <v>6.16</v>
          </cell>
          <cell r="F216">
            <v>74.763974200000007</v>
          </cell>
          <cell r="G216">
            <v>95.577003399999995</v>
          </cell>
          <cell r="H216">
            <v>3.6711688914871217</v>
          </cell>
          <cell r="I216">
            <v>3.5511510209522399</v>
          </cell>
          <cell r="J216">
            <v>4.0670777000517377</v>
          </cell>
          <cell r="K216">
            <v>3.7012337331018257</v>
          </cell>
          <cell r="L216">
            <v>62.5</v>
          </cell>
          <cell r="M216">
            <v>17.3</v>
          </cell>
          <cell r="N216">
            <v>76</v>
          </cell>
          <cell r="O216" t="str">
            <v/>
          </cell>
          <cell r="P216">
            <v>30.477740000000001</v>
          </cell>
          <cell r="Q216">
            <v>3.528709793645282</v>
          </cell>
          <cell r="R216">
            <v>3.510242289166118</v>
          </cell>
          <cell r="U216">
            <v>6</v>
          </cell>
          <cell r="V216">
            <v>41.9</v>
          </cell>
          <cell r="W216">
            <v>58.1</v>
          </cell>
          <cell r="X216">
            <v>9.3000000000000007</v>
          </cell>
          <cell r="Y216">
            <v>37</v>
          </cell>
          <cell r="AA216">
            <v>21.437429999999999</v>
          </cell>
          <cell r="AB216">
            <v>6.3031100000000002</v>
          </cell>
          <cell r="AC216">
            <v>6.2770000000000001</v>
          </cell>
          <cell r="AD216">
            <v>2.5369999999999999</v>
          </cell>
          <cell r="AE216">
            <v>3.74</v>
          </cell>
        </row>
        <row r="217">
          <cell r="B217" t="str">
            <v>VUT</v>
          </cell>
          <cell r="C217" t="str">
            <v/>
          </cell>
          <cell r="D217">
            <v>46</v>
          </cell>
          <cell r="E217" t="str">
            <v/>
          </cell>
          <cell r="F217">
            <v>57.826552499999998</v>
          </cell>
          <cell r="G217">
            <v>90.632239400000003</v>
          </cell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>
            <v>23.1</v>
          </cell>
          <cell r="N217">
            <v>72</v>
          </cell>
          <cell r="O217">
            <v>59.532699999999998</v>
          </cell>
          <cell r="P217" t="str">
            <v/>
          </cell>
          <cell r="Q217" t="str">
            <v/>
          </cell>
          <cell r="R217" t="str">
            <v/>
          </cell>
          <cell r="U217">
            <v>3.9</v>
          </cell>
          <cell r="V217">
            <v>87.3</v>
          </cell>
          <cell r="W217">
            <v>12.7</v>
          </cell>
          <cell r="X217">
            <v>14.1</v>
          </cell>
          <cell r="Y217">
            <v>0</v>
          </cell>
          <cell r="AA217">
            <v>18.72315</v>
          </cell>
          <cell r="AB217">
            <v>5.0128700000000004</v>
          </cell>
          <cell r="AC217">
            <v>5.4334828499999999</v>
          </cell>
          <cell r="AD217">
            <v>4.68</v>
          </cell>
          <cell r="AE217">
            <v>0.75348285000000004</v>
          </cell>
        </row>
        <row r="218">
          <cell r="B218" t="str">
            <v>WSM</v>
          </cell>
          <cell r="C218" t="str">
            <v/>
          </cell>
          <cell r="D218">
            <v>42.69</v>
          </cell>
          <cell r="E218" t="str">
            <v/>
          </cell>
          <cell r="F218">
            <v>96.899759900000006</v>
          </cell>
          <cell r="G218">
            <v>100</v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 t="str">
            <v/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</row>
        <row r="219">
          <cell r="B219" t="str">
            <v>YEM</v>
          </cell>
          <cell r="C219">
            <v>2.5609464167107903</v>
          </cell>
          <cell r="D219">
            <v>37.69</v>
          </cell>
          <cell r="E219">
            <v>33.700000000000003</v>
          </cell>
          <cell r="F219">
            <v>53.005728300000001</v>
          </cell>
          <cell r="G219">
            <v>54.750220599999999</v>
          </cell>
          <cell r="H219">
            <v>2.4151092626562498</v>
          </cell>
          <cell r="I219">
            <v>2.9600774767890625</v>
          </cell>
          <cell r="J219">
            <v>3.6391291541093751</v>
          </cell>
          <cell r="K219">
            <v>3.071196196484375</v>
          </cell>
          <cell r="L219">
            <v>29.600000381469702</v>
          </cell>
          <cell r="M219">
            <v>33.799999999999997</v>
          </cell>
          <cell r="N219">
            <v>64</v>
          </cell>
          <cell r="O219">
            <v>48.624659999999999</v>
          </cell>
          <cell r="P219">
            <v>9.9746000000000006</v>
          </cell>
          <cell r="Q219" t="str">
            <v/>
          </cell>
          <cell r="R219" t="str">
            <v/>
          </cell>
          <cell r="U219">
            <v>5.4</v>
          </cell>
          <cell r="V219">
            <v>24.9</v>
          </cell>
          <cell r="W219">
            <v>75.099999999999994</v>
          </cell>
          <cell r="X219">
            <v>3.9</v>
          </cell>
          <cell r="Y219">
            <v>0</v>
          </cell>
          <cell r="AA219">
            <v>12.489240000000001</v>
          </cell>
          <cell r="AB219">
            <v>4.5606</v>
          </cell>
          <cell r="AC219">
            <v>5.899</v>
          </cell>
          <cell r="AD219">
            <v>1.4950000000000001</v>
          </cell>
          <cell r="AE219">
            <v>4.4039999999999999</v>
          </cell>
        </row>
        <row r="220">
          <cell r="B220" t="str">
            <v>ZAF</v>
          </cell>
          <cell r="C220">
            <v>4.1069324526703053</v>
          </cell>
          <cell r="D220">
            <v>63.14</v>
          </cell>
          <cell r="E220">
            <v>51.52</v>
          </cell>
          <cell r="F220">
            <v>73.9616276</v>
          </cell>
          <cell r="G220">
            <v>91.491389499999997</v>
          </cell>
          <cell r="H220">
            <v>3.7409501080655052</v>
          </cell>
          <cell r="I220">
            <v>3.9200216333333335</v>
          </cell>
          <cell r="J220">
            <v>4.8022298619047614</v>
          </cell>
          <cell r="K220">
            <v>4.7555949966963995</v>
          </cell>
          <cell r="L220">
            <v>10</v>
          </cell>
          <cell r="M220">
            <v>33.6</v>
          </cell>
          <cell r="N220">
            <v>60</v>
          </cell>
          <cell r="O220">
            <v>98.228279999999998</v>
          </cell>
          <cell r="P220">
            <v>19.66282</v>
          </cell>
          <cell r="Q220">
            <v>2.2489464238837913</v>
          </cell>
          <cell r="R220">
            <v>5.2311282890814326</v>
          </cell>
          <cell r="U220">
            <v>8.9</v>
          </cell>
          <cell r="V220">
            <v>48.4</v>
          </cell>
          <cell r="W220">
            <v>51.6</v>
          </cell>
          <cell r="X220">
            <v>14</v>
          </cell>
          <cell r="Y220">
            <v>2.8</v>
          </cell>
          <cell r="AA220">
            <v>19.155249999999999</v>
          </cell>
          <cell r="AB220">
            <v>6.0562899999999997</v>
          </cell>
          <cell r="AC220">
            <v>9.7850000000000001</v>
          </cell>
          <cell r="AD220">
            <v>4.74</v>
          </cell>
          <cell r="AE220">
            <v>5.0449999999999999</v>
          </cell>
        </row>
        <row r="221">
          <cell r="B221" t="str">
            <v>ZMB</v>
          </cell>
          <cell r="C221">
            <v>3.4753516408199161</v>
          </cell>
          <cell r="D221">
            <v>57.49</v>
          </cell>
          <cell r="E221" t="str">
            <v>n/a</v>
          </cell>
          <cell r="F221">
            <v>42.076484200000003</v>
          </cell>
          <cell r="G221">
            <v>64.145122799999996</v>
          </cell>
          <cell r="H221">
            <v>4.2608569777405387</v>
          </cell>
          <cell r="I221">
            <v>3.603599330791865</v>
          </cell>
          <cell r="J221">
            <v>4.1875781087836206</v>
          </cell>
          <cell r="K221">
            <v>4.3787668599034966</v>
          </cell>
          <cell r="L221" t="str">
            <v>n/a</v>
          </cell>
          <cell r="M221">
            <v>43.3</v>
          </cell>
          <cell r="N221">
            <v>58</v>
          </cell>
          <cell r="O221" t="str">
            <v/>
          </cell>
          <cell r="P221" t="str">
            <v/>
          </cell>
          <cell r="Q221">
            <v>4.3378799710954938</v>
          </cell>
          <cell r="R221">
            <v>4.3344960606828025</v>
          </cell>
          <cell r="U221">
            <v>5</v>
          </cell>
          <cell r="V221">
            <v>58.3</v>
          </cell>
          <cell r="W221">
            <v>41.7</v>
          </cell>
          <cell r="X221">
            <v>12.6</v>
          </cell>
          <cell r="Y221">
            <v>0</v>
          </cell>
          <cell r="AA221">
            <v>5.6517999999999997</v>
          </cell>
          <cell r="AB221">
            <v>1.09972</v>
          </cell>
          <cell r="AC221">
            <v>5.4589999999999996</v>
          </cell>
          <cell r="AD221">
            <v>3.6589999999999998</v>
          </cell>
          <cell r="AE221">
            <v>1.8</v>
          </cell>
        </row>
        <row r="222">
          <cell r="B222" t="str">
            <v>ZWE</v>
          </cell>
          <cell r="C222">
            <v>3.2441452347395296</v>
          </cell>
          <cell r="D222">
            <v>50.1</v>
          </cell>
          <cell r="E222">
            <v>8.73</v>
          </cell>
          <cell r="F222">
            <v>40.240464899999999</v>
          </cell>
          <cell r="G222">
            <v>79.979697999999999</v>
          </cell>
          <cell r="H222">
            <v>3.1518640089249246</v>
          </cell>
          <cell r="I222">
            <v>2.0314428042538837</v>
          </cell>
          <cell r="J222">
            <v>3.1159825259849621</v>
          </cell>
          <cell r="K222">
            <v>4.1032602476975226</v>
          </cell>
          <cell r="L222" t="str">
            <v>n/a</v>
          </cell>
          <cell r="M222">
            <v>46.6</v>
          </cell>
          <cell r="N222">
            <v>59</v>
          </cell>
          <cell r="O222">
            <v>46.673180000000002</v>
          </cell>
          <cell r="P222">
            <v>5.8717499999999996</v>
          </cell>
          <cell r="Q222">
            <v>4.2261479153925059</v>
          </cell>
          <cell r="R222">
            <v>3.9790782179151263</v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AA222">
            <v>8.7209099999999999</v>
          </cell>
          <cell r="AB222">
            <v>1.9661</v>
          </cell>
          <cell r="AC222">
            <v>5.6</v>
          </cell>
          <cell r="AD222">
            <v>4.3</v>
          </cell>
          <cell r="AE222">
            <v>1.3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etNationalSavings (current US)"/>
      <sheetName val="Consump fixed cap current US"/>
      <sheetName val="Education expendit (current US)"/>
      <sheetName val="Energy depl (current US)"/>
      <sheetName val="Mineral depl (current US)"/>
      <sheetName val="Net forest dep (current US)"/>
      <sheetName val="CO2 damage (current US)"/>
      <sheetName val="PM (current US)"/>
      <sheetName val="GNI Constant LCU"/>
      <sheetName val="GNI Current LCU BM"/>
      <sheetName val="GNI constant 2005 USD BM"/>
      <sheetName val="GNI current USD BM"/>
      <sheetName val="Private consump (current US)"/>
      <sheetName val="Gen Gov Consum (current US)"/>
      <sheetName val="Netcurrent transf (currentUS)"/>
    </sheetNames>
    <sheetDataSet>
      <sheetData sheetId="0"/>
      <sheetData sheetId="1"/>
      <sheetData sheetId="2">
        <row r="2">
          <cell r="B2" t="str">
            <v>AFG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 t="str">
            <v>ALB</v>
          </cell>
          <cell r="C3">
            <v>217370655.634022</v>
          </cell>
          <cell r="D3">
            <v>242799608.05898601</v>
          </cell>
          <cell r="E3">
            <v>265704574.77105501</v>
          </cell>
          <cell r="F3">
            <v>312880558.69003898</v>
          </cell>
          <cell r="G3">
            <v>373408145.67694902</v>
          </cell>
          <cell r="H3">
            <v>341405299.82505101</v>
          </cell>
          <cell r="I3">
            <v>334285602.341443</v>
          </cell>
          <cell r="J3">
            <v>366535689.36812198</v>
          </cell>
          <cell r="K3">
            <v>354872844.63637</v>
          </cell>
        </row>
        <row r="4">
          <cell r="B4" t="str">
            <v>DZA</v>
          </cell>
          <cell r="C4">
            <v>3654647099.8751302</v>
          </cell>
          <cell r="D4">
            <v>4405168943.8346901</v>
          </cell>
          <cell r="E4">
            <v>5030252994.2391195</v>
          </cell>
          <cell r="F4">
            <v>5952861766.3330698</v>
          </cell>
          <cell r="G4">
            <v>7583728374.1140404</v>
          </cell>
          <cell r="H4">
            <v>6077961152.46875</v>
          </cell>
          <cell r="I4">
            <v>7197783997.3190098</v>
          </cell>
          <cell r="J4">
            <v>8815053556.0713997</v>
          </cell>
          <cell r="K4">
            <v>9094965626.4359608</v>
          </cell>
        </row>
        <row r="5">
          <cell r="B5" t="str">
            <v>ASM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B6" t="str">
            <v>AND</v>
          </cell>
          <cell r="C6">
            <v>77013159.254449397</v>
          </cell>
          <cell r="D6">
            <v>84229592.862213105</v>
          </cell>
          <cell r="E6">
            <v>93639811.169939607</v>
          </cell>
          <cell r="F6">
            <v>107632127.92711399</v>
          </cell>
          <cell r="G6">
            <v>123107389.228136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B7" t="str">
            <v>AGO</v>
          </cell>
          <cell r="C7">
            <v>460327573.84651899</v>
          </cell>
          <cell r="D7">
            <v>630534444.45541203</v>
          </cell>
          <cell r="E7">
            <v>900058943.17570198</v>
          </cell>
          <cell r="F7">
            <v>1470962326.89171</v>
          </cell>
          <cell r="G7">
            <v>2141394434.4823</v>
          </cell>
          <cell r="H7">
            <v>2262649223.1931801</v>
          </cell>
          <cell r="I7">
            <v>2638250669.2487202</v>
          </cell>
          <cell r="J7">
            <v>3268007437.1082602</v>
          </cell>
          <cell r="K7">
            <v>3643618789.60466</v>
          </cell>
        </row>
        <row r="8">
          <cell r="B8" t="str">
            <v>ATG</v>
          </cell>
          <cell r="C8">
            <v>26870716.5569693</v>
          </cell>
          <cell r="D8">
            <v>28307520.025573201</v>
          </cell>
          <cell r="E8">
            <v>30360017.892364498</v>
          </cell>
          <cell r="F8">
            <v>32296487.545321301</v>
          </cell>
          <cell r="G8">
            <v>31335254.6288886</v>
          </cell>
          <cell r="H8">
            <v>27147809.692037199</v>
          </cell>
          <cell r="I8">
            <v>25381798.868611801</v>
          </cell>
          <cell r="J8">
            <v>23797617.842530899</v>
          </cell>
          <cell r="K8">
            <v>24549395.5666667</v>
          </cell>
        </row>
        <row r="9">
          <cell r="B9" t="str">
            <v>ARG</v>
          </cell>
          <cell r="C9">
            <v>5743308889.5646696</v>
          </cell>
          <cell r="D9">
            <v>7535553645.3871202</v>
          </cell>
          <cell r="E9">
            <v>9468231701.2936192</v>
          </cell>
          <cell r="F9">
            <v>12498275360.4098</v>
          </cell>
          <cell r="G9">
            <v>17019203787.2402</v>
          </cell>
          <cell r="H9">
            <v>17891727422.8885</v>
          </cell>
          <cell r="I9">
            <v>20553350895.764702</v>
          </cell>
          <cell r="J9">
            <v>24943704414.8909</v>
          </cell>
          <cell r="K9">
            <v>26673018890.303699</v>
          </cell>
        </row>
        <row r="10">
          <cell r="B10" t="str">
            <v>ARM</v>
          </cell>
          <cell r="C10">
            <v>81774145.201202899</v>
          </cell>
          <cell r="D10">
            <v>111716035.01072299</v>
          </cell>
          <cell r="E10">
            <v>146491182.078908</v>
          </cell>
          <cell r="F10">
            <v>210538992.83747199</v>
          </cell>
          <cell r="G10">
            <v>269319594.781147</v>
          </cell>
          <cell r="H10">
            <v>195656981.16069099</v>
          </cell>
          <cell r="I10">
            <v>213066840.52994299</v>
          </cell>
          <cell r="J10">
            <v>237361714.34787899</v>
          </cell>
          <cell r="K10">
            <v>231534215.80195799</v>
          </cell>
        </row>
        <row r="11">
          <cell r="B11" t="str">
            <v>ABW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B12" t="str">
            <v>AUS</v>
          </cell>
          <cell r="C12">
            <v>29025381113.529701</v>
          </cell>
          <cell r="D12">
            <v>32683830855.134602</v>
          </cell>
          <cell r="E12">
            <v>34395230333.033798</v>
          </cell>
          <cell r="F12">
            <v>37981359777.655602</v>
          </cell>
          <cell r="G12">
            <v>46574709987.831398</v>
          </cell>
          <cell r="H12">
            <v>42931169659.1194</v>
          </cell>
          <cell r="I12">
            <v>55660986556.4823</v>
          </cell>
          <cell r="J12">
            <v>67727036457.822899</v>
          </cell>
          <cell r="K12">
            <v>75136379163.882401</v>
          </cell>
        </row>
        <row r="13">
          <cell r="B13" t="str">
            <v>AUT</v>
          </cell>
          <cell r="C13">
            <v>15389050356.927999</v>
          </cell>
          <cell r="D13">
            <v>15979427897.368799</v>
          </cell>
          <cell r="E13">
            <v>17009496284.2815</v>
          </cell>
          <cell r="F13">
            <v>19309786547.406502</v>
          </cell>
          <cell r="G13">
            <v>21858668298.824501</v>
          </cell>
          <cell r="H13">
            <v>22059220866.7533</v>
          </cell>
          <cell r="I13">
            <v>21053977776.854198</v>
          </cell>
          <cell r="J13">
            <v>23145445352.5425</v>
          </cell>
          <cell r="K13">
            <v>21994942724.084301</v>
          </cell>
        </row>
        <row r="14">
          <cell r="B14" t="str">
            <v>AZE</v>
          </cell>
          <cell r="C14">
            <v>292377179.443003</v>
          </cell>
          <cell r="D14">
            <v>387536836.63372099</v>
          </cell>
          <cell r="E14">
            <v>517753028.96442503</v>
          </cell>
          <cell r="F14">
            <v>797701201.37416899</v>
          </cell>
          <cell r="G14">
            <v>1156514750.2943201</v>
          </cell>
          <cell r="H14">
            <v>1395496767.2960401</v>
          </cell>
          <cell r="I14">
            <v>1433842415.00073</v>
          </cell>
          <cell r="J14">
            <v>1692096630.02369</v>
          </cell>
          <cell r="K14">
            <v>1695790961.8785999</v>
          </cell>
        </row>
        <row r="15">
          <cell r="B15" t="str">
            <v>BHS</v>
          </cell>
          <cell r="C15">
            <v>269121537.37320399</v>
          </cell>
          <cell r="D15">
            <v>290593568.23201197</v>
          </cell>
          <cell r="E15">
            <v>300729756.308828</v>
          </cell>
          <cell r="F15">
            <v>313457314.13999999</v>
          </cell>
          <cell r="G15">
            <v>314032322.59073597</v>
          </cell>
          <cell r="H15">
            <v>290614128.774032</v>
          </cell>
          <cell r="I15">
            <v>290113969.602512</v>
          </cell>
          <cell r="J15">
            <v>291484650.451428</v>
          </cell>
          <cell r="K15">
            <v>291484650.451428</v>
          </cell>
        </row>
        <row r="16">
          <cell r="B16" t="str">
            <v>BHR</v>
          </cell>
          <cell r="C16">
            <v>447312901.32831901</v>
          </cell>
          <cell r="D16">
            <v>532474812.42364502</v>
          </cell>
          <cell r="E16">
            <v>595937724.43361402</v>
          </cell>
          <cell r="F16">
            <v>652059496.28264797</v>
          </cell>
          <cell r="G16">
            <v>750671113.808146</v>
          </cell>
          <cell r="H16">
            <v>622000308.40716004</v>
          </cell>
          <cell r="I16">
            <v>706847200.99973798</v>
          </cell>
          <cell r="J16">
            <v>765578350.60258996</v>
          </cell>
          <cell r="K16">
            <v>803292361.98247397</v>
          </cell>
        </row>
        <row r="17">
          <cell r="B17" t="str">
            <v>BGD</v>
          </cell>
          <cell r="C17">
            <v>1009219549.78767</v>
          </cell>
          <cell r="D17">
            <v>1120948217.3577199</v>
          </cell>
          <cell r="E17">
            <v>1215928901.4443099</v>
          </cell>
          <cell r="F17">
            <v>1512073607.03736</v>
          </cell>
          <cell r="G17">
            <v>1701935124.51246</v>
          </cell>
          <cell r="H17">
            <v>1765062357.3255799</v>
          </cell>
          <cell r="I17">
            <v>1986132979.5978301</v>
          </cell>
          <cell r="J17">
            <v>2210053918.5044298</v>
          </cell>
          <cell r="K17">
            <v>2311632895.0415502</v>
          </cell>
        </row>
        <row r="18">
          <cell r="B18" t="str">
            <v>BRB</v>
          </cell>
          <cell r="C18">
            <v>231837851.20500001</v>
          </cell>
          <cell r="D18">
            <v>258061123.90000001</v>
          </cell>
          <cell r="E18">
            <v>290619574.97500002</v>
          </cell>
          <cell r="F18">
            <v>319251745.94999999</v>
          </cell>
          <cell r="G18">
            <v>305152980.60000002</v>
          </cell>
          <cell r="H18">
            <v>324601496.69999999</v>
          </cell>
          <cell r="I18">
            <v>312464136.59500003</v>
          </cell>
          <cell r="J18">
            <v>306683855.52999997</v>
          </cell>
          <cell r="K18">
            <v>295980032.995</v>
          </cell>
        </row>
        <row r="19">
          <cell r="B19" t="str">
            <v>BLR</v>
          </cell>
          <cell r="C19">
            <v>1259110367.08149</v>
          </cell>
          <cell r="D19">
            <v>1689297089.6603999</v>
          </cell>
          <cell r="E19">
            <v>2104674174.60956</v>
          </cell>
          <cell r="F19">
            <v>2186804377.2841001</v>
          </cell>
          <cell r="G19">
            <v>2780317008.9730301</v>
          </cell>
          <cell r="H19">
            <v>2117585384.2869999</v>
          </cell>
          <cell r="I19">
            <v>2675102218.4246502</v>
          </cell>
          <cell r="J19">
            <v>2864760498.8785501</v>
          </cell>
          <cell r="K19">
            <v>2961925522.7843199</v>
          </cell>
        </row>
        <row r="20">
          <cell r="B20" t="str">
            <v>BEL</v>
          </cell>
          <cell r="C20">
            <v>21086362727.459</v>
          </cell>
          <cell r="D20">
            <v>21870530792.294701</v>
          </cell>
          <cell r="E20">
            <v>23346822556.611698</v>
          </cell>
          <cell r="F20">
            <v>26881133419.422501</v>
          </cell>
          <cell r="G20">
            <v>31482157716.043499</v>
          </cell>
          <cell r="H20">
            <v>30184470460.642101</v>
          </cell>
          <cell r="I20">
            <v>29818783524.078899</v>
          </cell>
          <cell r="J20">
            <v>32409766316.388901</v>
          </cell>
          <cell r="K20">
            <v>30339819263.692501</v>
          </cell>
        </row>
        <row r="21">
          <cell r="B21" t="str">
            <v>BLZ</v>
          </cell>
          <cell r="C21">
            <v>60249323.246741898</v>
          </cell>
          <cell r="D21">
            <v>66955235.853670202</v>
          </cell>
          <cell r="E21">
            <v>61914617.046148203</v>
          </cell>
          <cell r="F21">
            <v>67747284.300532207</v>
          </cell>
          <cell r="G21">
            <v>75701065.399218395</v>
          </cell>
          <cell r="H21">
            <v>82471878.136039004</v>
          </cell>
          <cell r="I21">
            <v>91438034.652857095</v>
          </cell>
          <cell r="J21">
            <v>103685120.40000001</v>
          </cell>
          <cell r="K21">
            <v>0</v>
          </cell>
        </row>
        <row r="22">
          <cell r="B22" t="str">
            <v>BEN</v>
          </cell>
          <cell r="C22">
            <v>133804890.54518799</v>
          </cell>
          <cell r="D22">
            <v>157067317.26855201</v>
          </cell>
          <cell r="E22">
            <v>162905425.721986</v>
          </cell>
          <cell r="F22">
            <v>177877911.80414599</v>
          </cell>
          <cell r="G22">
            <v>258799555.04130101</v>
          </cell>
          <cell r="H22">
            <v>281761552.50605601</v>
          </cell>
          <cell r="I22">
            <v>311660092.50294697</v>
          </cell>
          <cell r="J22">
            <v>347815899.80101401</v>
          </cell>
          <cell r="K22">
            <v>359906884.75427401</v>
          </cell>
        </row>
        <row r="23">
          <cell r="B23" t="str">
            <v>BMU</v>
          </cell>
          <cell r="C23">
            <v>0</v>
          </cell>
          <cell r="D23">
            <v>0</v>
          </cell>
          <cell r="E23">
            <v>0</v>
          </cell>
          <cell r="F23">
            <v>168175732.079339</v>
          </cell>
          <cell r="G23">
            <v>159072996.253838</v>
          </cell>
          <cell r="H23">
            <v>139987242.18180001</v>
          </cell>
          <cell r="I23">
            <v>150693213.14520001</v>
          </cell>
          <cell r="J23">
            <v>140780752.05809999</v>
          </cell>
          <cell r="K23">
            <v>143399302.24950001</v>
          </cell>
        </row>
        <row r="24">
          <cell r="B24" t="str">
            <v>BTN</v>
          </cell>
          <cell r="C24">
            <v>27870837.021095701</v>
          </cell>
          <cell r="D24">
            <v>34679037.061071001</v>
          </cell>
          <cell r="E24">
            <v>34888461.935133502</v>
          </cell>
          <cell r="F24">
            <v>41402949.025741503</v>
          </cell>
          <cell r="G24">
            <v>38071087.238132298</v>
          </cell>
          <cell r="H24">
            <v>49165142.646742798</v>
          </cell>
          <cell r="I24">
            <v>45552921.630363397</v>
          </cell>
          <cell r="J24">
            <v>58298159.301298603</v>
          </cell>
          <cell r="K24">
            <v>56478978.893578097</v>
          </cell>
        </row>
        <row r="25">
          <cell r="B25" t="str">
            <v>BOL</v>
          </cell>
          <cell r="C25">
            <v>499935139.559443</v>
          </cell>
          <cell r="D25">
            <v>512821687.15559697</v>
          </cell>
          <cell r="E25">
            <v>577237028.34812105</v>
          </cell>
          <cell r="F25">
            <v>731569673.41843605</v>
          </cell>
          <cell r="G25">
            <v>1026746525.52957</v>
          </cell>
          <cell r="H25">
            <v>1227561120.76387</v>
          </cell>
          <cell r="I25">
            <v>1353755473.77441</v>
          </cell>
          <cell r="J25">
            <v>1491669926.0693099</v>
          </cell>
          <cell r="K25">
            <v>1663035288.13151</v>
          </cell>
        </row>
        <row r="26">
          <cell r="B26" t="str">
            <v>BIH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B27" t="str">
            <v>BWA</v>
          </cell>
          <cell r="C27">
            <v>626567636.82663095</v>
          </cell>
          <cell r="D27">
            <v>746300299.01254201</v>
          </cell>
          <cell r="E27">
            <v>720566488.05483902</v>
          </cell>
          <cell r="F27">
            <v>734620819.08757901</v>
          </cell>
          <cell r="G27">
            <v>866107101.89251399</v>
          </cell>
          <cell r="H27">
            <v>918139572.06903899</v>
          </cell>
          <cell r="I27">
            <v>1230275048.4302299</v>
          </cell>
          <cell r="J27">
            <v>1420558287.92171</v>
          </cell>
          <cell r="K27">
            <v>1348817281.07131</v>
          </cell>
        </row>
        <row r="28">
          <cell r="B28" t="str">
            <v>BRA</v>
          </cell>
          <cell r="C28">
            <v>25078594244.1026</v>
          </cell>
          <cell r="D28">
            <v>37587015439.276901</v>
          </cell>
          <cell r="E28">
            <v>50821617902.159897</v>
          </cell>
          <cell r="F28">
            <v>64967285701.935097</v>
          </cell>
          <cell r="G28">
            <v>83318133554.977798</v>
          </cell>
          <cell r="H28">
            <v>85763403430.260498</v>
          </cell>
          <cell r="I28">
            <v>117103763088.74899</v>
          </cell>
          <cell r="J28">
            <v>135221716758.033</v>
          </cell>
          <cell r="K28">
            <v>123396782519.01401</v>
          </cell>
        </row>
        <row r="29">
          <cell r="B29" t="str">
            <v>VGB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</row>
        <row r="30">
          <cell r="B30" t="str">
            <v>BRN</v>
          </cell>
          <cell r="C30">
            <v>235833689.843456</v>
          </cell>
          <cell r="D30">
            <v>270118049.91734302</v>
          </cell>
          <cell r="E30">
            <v>306523796.24646002</v>
          </cell>
          <cell r="F30">
            <v>309041280.69027501</v>
          </cell>
          <cell r="G30">
            <v>339335960.45954299</v>
          </cell>
          <cell r="H30">
            <v>235856487.042514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BGR</v>
          </cell>
          <cell r="C31">
            <v>583174883.86168206</v>
          </cell>
          <cell r="D31">
            <v>1120787375.9501901</v>
          </cell>
          <cell r="E31">
            <v>1248903767.29195</v>
          </cell>
          <cell r="F31">
            <v>1455058187.68624</v>
          </cell>
          <cell r="G31">
            <v>2030941400.2214301</v>
          </cell>
          <cell r="H31">
            <v>2048558669.1119699</v>
          </cell>
          <cell r="I31">
            <v>1875326611.5101399</v>
          </cell>
          <cell r="J31">
            <v>2069989019.4849801</v>
          </cell>
          <cell r="K31">
            <v>1991930817.05567</v>
          </cell>
        </row>
        <row r="32">
          <cell r="B32" t="str">
            <v>BFA</v>
          </cell>
          <cell r="C32">
            <v>192505072.438813</v>
          </cell>
          <cell r="D32">
            <v>232638848.016395</v>
          </cell>
          <cell r="E32">
            <v>246622516.16857001</v>
          </cell>
          <cell r="F32">
            <v>268411358.95893699</v>
          </cell>
          <cell r="G32">
            <v>311147571.28083599</v>
          </cell>
          <cell r="H32">
            <v>290357877.45609599</v>
          </cell>
          <cell r="I32">
            <v>297565944.72564</v>
          </cell>
          <cell r="J32">
            <v>319266403.95837897</v>
          </cell>
          <cell r="K32">
            <v>329368609.954283</v>
          </cell>
        </row>
        <row r="33">
          <cell r="B33" t="str">
            <v>BDI</v>
          </cell>
          <cell r="C33">
            <v>27930351.395405799</v>
          </cell>
          <cell r="D33">
            <v>38361693.278912</v>
          </cell>
          <cell r="E33">
            <v>49042122.517472602</v>
          </cell>
          <cell r="F33">
            <v>57634431.014174998</v>
          </cell>
          <cell r="G33">
            <v>74878632.129758507</v>
          </cell>
          <cell r="H33">
            <v>94182226.950966701</v>
          </cell>
          <cell r="I33">
            <v>128136800.519354</v>
          </cell>
          <cell r="J33">
            <v>135071069.85485801</v>
          </cell>
          <cell r="K33">
            <v>140583796.21934101</v>
          </cell>
        </row>
        <row r="34">
          <cell r="B34" t="str">
            <v>KHM</v>
          </cell>
          <cell r="C34">
            <v>85464649.442368597</v>
          </cell>
          <cell r="D34">
            <v>99504355.124249801</v>
          </cell>
          <cell r="E34">
            <v>114686937.464862</v>
          </cell>
          <cell r="F34">
            <v>135053781.24420899</v>
          </cell>
          <cell r="G34">
            <v>160889070.11140099</v>
          </cell>
          <cell r="H34">
            <v>162102970.47313201</v>
          </cell>
          <cell r="I34">
            <v>175061453.53271499</v>
          </cell>
          <cell r="J34">
            <v>197901931.862427</v>
          </cell>
          <cell r="K34">
            <v>217824253.19523901</v>
          </cell>
        </row>
        <row r="35">
          <cell r="B35" t="str">
            <v>CMR</v>
          </cell>
          <cell r="C35">
            <v>420985145.91027701</v>
          </cell>
          <cell r="D35">
            <v>465504819.35755199</v>
          </cell>
          <cell r="E35">
            <v>443548916.984981</v>
          </cell>
          <cell r="F35">
            <v>555602497.45278394</v>
          </cell>
          <cell r="G35">
            <v>593538567.39294505</v>
          </cell>
          <cell r="H35">
            <v>659762268.30656004</v>
          </cell>
          <cell r="I35">
            <v>691071364.52912605</v>
          </cell>
          <cell r="J35">
            <v>742835117.645262</v>
          </cell>
          <cell r="K35">
            <v>733762725.97994196</v>
          </cell>
        </row>
        <row r="36">
          <cell r="B36" t="str">
            <v>CAN</v>
          </cell>
          <cell r="C36">
            <v>47361822489.277603</v>
          </cell>
          <cell r="D36">
            <v>53188732365.484901</v>
          </cell>
          <cell r="E36">
            <v>59844681204.379601</v>
          </cell>
          <cell r="F36">
            <v>65692129228.377296</v>
          </cell>
          <cell r="G36">
            <v>66457734514.169998</v>
          </cell>
          <cell r="H36">
            <v>61760682844.020599</v>
          </cell>
          <cell r="I36">
            <v>79295082068.985992</v>
          </cell>
          <cell r="J36">
            <v>90968746328.888901</v>
          </cell>
          <cell r="K36">
            <v>93201544638.911102</v>
          </cell>
        </row>
        <row r="37">
          <cell r="B37" t="str">
            <v>CPV</v>
          </cell>
          <cell r="C37">
            <v>62669048.535318702</v>
          </cell>
          <cell r="D37">
            <v>59659794.6058755</v>
          </cell>
          <cell r="E37">
            <v>60205197.668696597</v>
          </cell>
          <cell r="F37">
            <v>79360244.612568796</v>
          </cell>
          <cell r="G37">
            <v>101488162.68537501</v>
          </cell>
          <cell r="H37">
            <v>84372997.362763003</v>
          </cell>
          <cell r="I37">
            <v>78342457.205757603</v>
          </cell>
          <cell r="J37">
            <v>88053543.981606707</v>
          </cell>
          <cell r="K37">
            <v>90372801.970108703</v>
          </cell>
        </row>
        <row r="38">
          <cell r="B38" t="str">
            <v>CYM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 t="str">
            <v>CIV</v>
          </cell>
          <cell r="C39">
            <v>637913925.768296</v>
          </cell>
          <cell r="D39">
            <v>667338201.37955201</v>
          </cell>
          <cell r="E39">
            <v>690392876.66272199</v>
          </cell>
          <cell r="F39">
            <v>817916288.19348097</v>
          </cell>
          <cell r="G39">
            <v>970194860.38845396</v>
          </cell>
          <cell r="H39">
            <v>953789709.48049498</v>
          </cell>
          <cell r="I39">
            <v>948115573.78929698</v>
          </cell>
          <cell r="J39">
            <v>996197555.82148004</v>
          </cell>
          <cell r="K39">
            <v>1024198191.18176</v>
          </cell>
        </row>
        <row r="40">
          <cell r="B40" t="str">
            <v>CAF</v>
          </cell>
          <cell r="C40">
            <v>20195867.419600401</v>
          </cell>
          <cell r="D40">
            <v>21609182.7336585</v>
          </cell>
          <cell r="E40">
            <v>20333747.628336899</v>
          </cell>
          <cell r="F40">
            <v>21989932.556119598</v>
          </cell>
          <cell r="G40">
            <v>25006999.437889401</v>
          </cell>
          <cell r="H40">
            <v>24278031.597546101</v>
          </cell>
          <cell r="I40">
            <v>22994022.674029902</v>
          </cell>
          <cell r="J40">
            <v>25617339.2441823</v>
          </cell>
          <cell r="K40">
            <v>25333843.9251808</v>
          </cell>
        </row>
        <row r="41">
          <cell r="B41" t="str">
            <v>TCD</v>
          </cell>
          <cell r="C41">
            <v>42482806.080610797</v>
          </cell>
          <cell r="D41">
            <v>56645891.864258401</v>
          </cell>
          <cell r="E41">
            <v>74250655.874412</v>
          </cell>
          <cell r="F41">
            <v>99539800.218243301</v>
          </cell>
          <cell r="G41">
            <v>127678867.231359</v>
          </cell>
          <cell r="H41">
            <v>140399138.93733299</v>
          </cell>
          <cell r="I41">
            <v>152124174.38790199</v>
          </cell>
          <cell r="J41">
            <v>191613466.828493</v>
          </cell>
          <cell r="K41">
            <v>194813331.56617501</v>
          </cell>
        </row>
        <row r="42">
          <cell r="B42" t="str">
            <v>CHI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 t="str">
            <v>CHL</v>
          </cell>
          <cell r="C43">
            <v>3241138113.9520898</v>
          </cell>
          <cell r="D43">
            <v>3823887959.1044598</v>
          </cell>
          <cell r="E43">
            <v>4438624417.2717896</v>
          </cell>
          <cell r="F43">
            <v>5237707793.1909199</v>
          </cell>
          <cell r="G43">
            <v>6356740082.4829197</v>
          </cell>
          <cell r="H43">
            <v>6809062709.0775099</v>
          </cell>
          <cell r="I43">
            <v>8581824982.5282297</v>
          </cell>
          <cell r="J43">
            <v>9755038801.7526894</v>
          </cell>
          <cell r="K43">
            <v>10581575767.808201</v>
          </cell>
        </row>
        <row r="44">
          <cell r="B44" t="str">
            <v>CHN</v>
          </cell>
          <cell r="C44">
            <v>34804571462.940903</v>
          </cell>
          <cell r="D44">
            <v>40482314317.924698</v>
          </cell>
          <cell r="E44">
            <v>48919521107.695702</v>
          </cell>
          <cell r="F44">
            <v>63269294355.232597</v>
          </cell>
          <cell r="G44">
            <v>82208113661.883194</v>
          </cell>
          <cell r="H44">
            <v>90018386917.143997</v>
          </cell>
          <cell r="I44">
            <v>106673626482.405</v>
          </cell>
          <cell r="J44">
            <v>131008446159.23199</v>
          </cell>
          <cell r="K44">
            <v>147870363736.73999</v>
          </cell>
        </row>
        <row r="45">
          <cell r="B45" t="str">
            <v>COL</v>
          </cell>
          <cell r="C45">
            <v>4562499194.9943399</v>
          </cell>
          <cell r="D45">
            <v>5791054941.2959499</v>
          </cell>
          <cell r="E45">
            <v>6253040261.6298704</v>
          </cell>
          <cell r="F45">
            <v>7430944886.2589998</v>
          </cell>
          <cell r="G45">
            <v>8305110808.8263798</v>
          </cell>
          <cell r="H45">
            <v>8856380959.6021595</v>
          </cell>
          <cell r="I45">
            <v>9892026460.2873898</v>
          </cell>
          <cell r="J45">
            <v>10447852983.6831</v>
          </cell>
          <cell r="K45">
            <v>11528692768.509199</v>
          </cell>
        </row>
        <row r="46">
          <cell r="B46" t="str">
            <v>COM</v>
          </cell>
          <cell r="C46">
            <v>15089281.660330299</v>
          </cell>
          <cell r="D46">
            <v>16165557.479416599</v>
          </cell>
          <cell r="E46">
            <v>16904558.261435501</v>
          </cell>
          <cell r="F46">
            <v>19555468.234973699</v>
          </cell>
          <cell r="G46">
            <v>22130278.465533402</v>
          </cell>
          <cell r="H46">
            <v>22397251.321171202</v>
          </cell>
          <cell r="I46">
            <v>22663640.610193901</v>
          </cell>
          <cell r="J46">
            <v>25491251.9420694</v>
          </cell>
          <cell r="K46">
            <v>24936738.017969899</v>
          </cell>
        </row>
        <row r="47">
          <cell r="B47" t="str">
            <v>COG</v>
          </cell>
          <cell r="C47">
            <v>105378854.17045601</v>
          </cell>
          <cell r="D47">
            <v>101661248.43340001</v>
          </cell>
          <cell r="E47">
            <v>128716352.788376</v>
          </cell>
          <cell r="F47">
            <v>145580230.31587201</v>
          </cell>
          <cell r="G47">
            <v>221059430.590128</v>
          </cell>
          <cell r="H47">
            <v>175948942.60732001</v>
          </cell>
          <cell r="I47">
            <v>227516507.38103801</v>
          </cell>
          <cell r="J47">
            <v>270105552.01199698</v>
          </cell>
          <cell r="K47">
            <v>273088591.53121197</v>
          </cell>
        </row>
        <row r="48">
          <cell r="B48" t="str">
            <v>COD</v>
          </cell>
          <cell r="C48">
            <v>105041463.858705</v>
          </cell>
          <cell r="D48">
            <v>121547750.339542</v>
          </cell>
          <cell r="E48">
            <v>162324687.82425201</v>
          </cell>
          <cell r="F48">
            <v>193923139.211615</v>
          </cell>
          <cell r="G48">
            <v>227007199.21072701</v>
          </cell>
          <cell r="H48">
            <v>241541312.94136101</v>
          </cell>
          <cell r="I48">
            <v>298583104.93040401</v>
          </cell>
          <cell r="J48">
            <v>351074907.51649898</v>
          </cell>
          <cell r="K48">
            <v>392164322.14078301</v>
          </cell>
        </row>
        <row r="49">
          <cell r="B49" t="str">
            <v>COK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</row>
        <row r="50">
          <cell r="B50" t="str">
            <v>CRI</v>
          </cell>
          <cell r="C50">
            <v>736375729.08863103</v>
          </cell>
          <cell r="D50">
            <v>849601035.14684701</v>
          </cell>
          <cell r="E50">
            <v>1024031153.66855</v>
          </cell>
          <cell r="F50">
            <v>1219324611.72</v>
          </cell>
          <cell r="G50">
            <v>1480804284.5020101</v>
          </cell>
          <cell r="H50">
            <v>1756704996.78076</v>
          </cell>
          <cell r="I50">
            <v>2207030438.3632998</v>
          </cell>
          <cell r="J50">
            <v>2511951003.7386098</v>
          </cell>
          <cell r="K50">
            <v>2748217628.3842201</v>
          </cell>
        </row>
        <row r="51">
          <cell r="B51" t="str">
            <v>HRV</v>
          </cell>
          <cell r="C51">
            <v>1509664400.2416999</v>
          </cell>
          <cell r="D51">
            <v>1651695266.6422601</v>
          </cell>
          <cell r="E51">
            <v>1863746258.3350101</v>
          </cell>
          <cell r="F51">
            <v>2249710859.72786</v>
          </cell>
          <cell r="G51">
            <v>2895421514.2464499</v>
          </cell>
          <cell r="H51">
            <v>2519190390.4263501</v>
          </cell>
          <cell r="I51">
            <v>2363562298.8547502</v>
          </cell>
          <cell r="J51">
            <v>2477875598.3382201</v>
          </cell>
          <cell r="K51">
            <v>2374738172.0906701</v>
          </cell>
        </row>
        <row r="52">
          <cell r="B52" t="str">
            <v>CUB</v>
          </cell>
          <cell r="C52">
            <v>3375166551.9000001</v>
          </cell>
          <cell r="D52">
            <v>3862832421.6900001</v>
          </cell>
          <cell r="E52">
            <v>4225971247.6799998</v>
          </cell>
          <cell r="F52">
            <v>6742474737.9300003</v>
          </cell>
          <cell r="G52">
            <v>8368280001.1015501</v>
          </cell>
          <cell r="H52">
            <v>7996929284.0791502</v>
          </cell>
          <cell r="I52">
            <v>8197325696.7845602</v>
          </cell>
          <cell r="J52">
            <v>8695449382.3038807</v>
          </cell>
          <cell r="K52">
            <v>0</v>
          </cell>
        </row>
        <row r="53">
          <cell r="B53" t="str">
            <v>CYP</v>
          </cell>
          <cell r="C53">
            <v>961145087.63416898</v>
          </cell>
          <cell r="D53">
            <v>1038143380.73305</v>
          </cell>
          <cell r="E53">
            <v>1157123168.1266699</v>
          </cell>
          <cell r="F53">
            <v>1367575319.25735</v>
          </cell>
          <cell r="G53">
            <v>1626183522.6600299</v>
          </cell>
          <cell r="H53">
            <v>1567557521.60322</v>
          </cell>
          <cell r="I53">
            <v>1510680942.7019899</v>
          </cell>
          <cell r="J53">
            <v>1682070054.3508501</v>
          </cell>
          <cell r="K53">
            <v>1479820560.6187501</v>
          </cell>
        </row>
        <row r="54">
          <cell r="B54" t="str">
            <v>CZE</v>
          </cell>
          <cell r="C54">
            <v>4308022210.2316198</v>
          </cell>
          <cell r="D54">
            <v>4769813745.8263798</v>
          </cell>
          <cell r="E54">
            <v>5847045330.3097296</v>
          </cell>
          <cell r="F54">
            <v>6514225935.6826</v>
          </cell>
          <cell r="G54">
            <v>7895293761.7105999</v>
          </cell>
          <cell r="H54">
            <v>7598324726.3588696</v>
          </cell>
          <cell r="I54">
            <v>7531399229.0889997</v>
          </cell>
          <cell r="J54">
            <v>8266005078.9660997</v>
          </cell>
          <cell r="K54">
            <v>7463056107.7512503</v>
          </cell>
        </row>
        <row r="55">
          <cell r="B55" t="str">
            <v>DNK</v>
          </cell>
          <cell r="C55">
            <v>19553459594.145302</v>
          </cell>
          <cell r="D55">
            <v>20407634368.0662</v>
          </cell>
          <cell r="E55">
            <v>20835557568.448799</v>
          </cell>
          <cell r="F55">
            <v>23250623221.154701</v>
          </cell>
          <cell r="G55">
            <v>25179032073.054199</v>
          </cell>
          <cell r="H55">
            <v>25702191972.497002</v>
          </cell>
          <cell r="I55">
            <v>26106474428.3274</v>
          </cell>
          <cell r="J55">
            <v>27922526819.664799</v>
          </cell>
          <cell r="K55">
            <v>26454383461.7868</v>
          </cell>
        </row>
        <row r="56">
          <cell r="B56" t="str">
            <v>DJI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 t="str">
            <v>DMA</v>
          </cell>
          <cell r="C57">
            <v>16554938.0027392</v>
          </cell>
          <cell r="D57">
            <v>16504952.807830701</v>
          </cell>
          <cell r="E57">
            <v>18224654.9578018</v>
          </cell>
          <cell r="F57">
            <v>19805019.2395113</v>
          </cell>
          <cell r="G57">
            <v>22022254.0566638</v>
          </cell>
          <cell r="H57">
            <v>23201951.028602999</v>
          </cell>
          <cell r="I57">
            <v>22954164.870699301</v>
          </cell>
          <cell r="J57">
            <v>23509216.878086898</v>
          </cell>
          <cell r="K57">
            <v>22951910.4066667</v>
          </cell>
        </row>
        <row r="58">
          <cell r="B58" t="str">
            <v>DOM</v>
          </cell>
          <cell r="C58">
            <v>381605534.480241</v>
          </cell>
          <cell r="D58">
            <v>601991382.93382096</v>
          </cell>
          <cell r="E58">
            <v>640322392.95791399</v>
          </cell>
          <cell r="F58">
            <v>736582340.78153396</v>
          </cell>
          <cell r="G58">
            <v>825602915.81665802</v>
          </cell>
          <cell r="H58">
            <v>844724088.15506101</v>
          </cell>
          <cell r="I58">
            <v>939736569.45761001</v>
          </cell>
          <cell r="J58">
            <v>1007028179.08153</v>
          </cell>
          <cell r="K58">
            <v>1066876365.85528</v>
          </cell>
        </row>
        <row r="59">
          <cell r="B59" t="str">
            <v>ECU</v>
          </cell>
          <cell r="C59">
            <v>801155000.72665405</v>
          </cell>
          <cell r="D59">
            <v>1026529289.54783</v>
          </cell>
          <cell r="E59">
            <v>1289437472.6008799</v>
          </cell>
          <cell r="F59">
            <v>1543758338.92307</v>
          </cell>
          <cell r="G59">
            <v>2068631027.8963499</v>
          </cell>
          <cell r="H59">
            <v>2271804631.9565001</v>
          </cell>
          <cell r="I59">
            <v>2652714558.0970101</v>
          </cell>
          <cell r="J59">
            <v>3080038391.3987899</v>
          </cell>
          <cell r="K59">
            <v>3370731014.9481502</v>
          </cell>
        </row>
        <row r="60">
          <cell r="B60" t="str">
            <v>EGY</v>
          </cell>
          <cell r="C60">
            <v>3468842353.3508701</v>
          </cell>
          <cell r="D60">
            <v>3944954509.2154899</v>
          </cell>
          <cell r="E60">
            <v>4913190553.6546497</v>
          </cell>
          <cell r="F60">
            <v>5863727210.2577105</v>
          </cell>
          <cell r="G60">
            <v>7307230017.3888102</v>
          </cell>
          <cell r="H60">
            <v>8433110642.58218</v>
          </cell>
          <cell r="I60">
            <v>9604202398.4298801</v>
          </cell>
          <cell r="J60">
            <v>10120401728.5317</v>
          </cell>
          <cell r="K60">
            <v>11307769002.761</v>
          </cell>
        </row>
        <row r="61">
          <cell r="B61" t="str">
            <v>SLV</v>
          </cell>
          <cell r="C61">
            <v>423742500.06</v>
          </cell>
          <cell r="D61">
            <v>458103847.80000001</v>
          </cell>
          <cell r="E61">
            <v>500007640.72000003</v>
          </cell>
          <cell r="F61">
            <v>552286778.51999998</v>
          </cell>
          <cell r="G61">
            <v>717830996.39999998</v>
          </cell>
          <cell r="H61">
            <v>729528411.88999999</v>
          </cell>
          <cell r="I61">
            <v>659417233.23000002</v>
          </cell>
          <cell r="J61">
            <v>711137447.88999999</v>
          </cell>
          <cell r="K61">
            <v>724569205.05999994</v>
          </cell>
        </row>
        <row r="62">
          <cell r="B62" t="str">
            <v>GNQ</v>
          </cell>
          <cell r="C62">
            <v>23315099.654389899</v>
          </cell>
          <cell r="D62">
            <v>42090681.913167</v>
          </cell>
          <cell r="E62">
            <v>52078518.439221099</v>
          </cell>
          <cell r="F62">
            <v>67304056.190232798</v>
          </cell>
          <cell r="G62">
            <v>73368704.945940897</v>
          </cell>
          <cell r="H62">
            <v>72277284.851786703</v>
          </cell>
          <cell r="I62">
            <v>68435112.237577498</v>
          </cell>
          <cell r="J62">
            <v>107444226.41492601</v>
          </cell>
          <cell r="K62">
            <v>111468782.97544</v>
          </cell>
        </row>
        <row r="63">
          <cell r="B63" t="str">
            <v>ERI</v>
          </cell>
          <cell r="C63">
            <v>24754624.722581699</v>
          </cell>
          <cell r="D63">
            <v>21703952.100398701</v>
          </cell>
          <cell r="E63">
            <v>20715490.256886099</v>
          </cell>
          <cell r="F63">
            <v>22581020.849208701</v>
          </cell>
          <cell r="G63">
            <v>23574845.446450599</v>
          </cell>
          <cell r="H63">
            <v>31707976.692381501</v>
          </cell>
          <cell r="I63">
            <v>36133367.045060597</v>
          </cell>
          <cell r="J63">
            <v>44519449.695349097</v>
          </cell>
          <cell r="K63">
            <v>52783984.640290603</v>
          </cell>
        </row>
        <row r="64">
          <cell r="B64" t="str">
            <v>EST</v>
          </cell>
          <cell r="C64">
            <v>536278466.42877698</v>
          </cell>
          <cell r="D64">
            <v>616495616.16654205</v>
          </cell>
          <cell r="E64">
            <v>708260187.45051301</v>
          </cell>
          <cell r="F64">
            <v>880699736.12010801</v>
          </cell>
          <cell r="G64">
            <v>1225722600.2136199</v>
          </cell>
          <cell r="H64">
            <v>1008122637.15001</v>
          </cell>
          <cell r="I64">
            <v>999313259.27237701</v>
          </cell>
          <cell r="J64">
            <v>1193890392.3445101</v>
          </cell>
          <cell r="K64">
            <v>1193190025.7564299</v>
          </cell>
        </row>
        <row r="65">
          <cell r="B65" t="str">
            <v>ETH</v>
          </cell>
          <cell r="C65">
            <v>295300107.84538198</v>
          </cell>
          <cell r="D65">
            <v>401205174.33823198</v>
          </cell>
          <cell r="E65">
            <v>541998968.02170098</v>
          </cell>
          <cell r="F65">
            <v>706188042.61975706</v>
          </cell>
          <cell r="G65">
            <v>985835800.43266904</v>
          </cell>
          <cell r="H65">
            <v>893421743.58071303</v>
          </cell>
          <cell r="I65">
            <v>755562175.95821404</v>
          </cell>
          <cell r="J65">
            <v>861226321.20577204</v>
          </cell>
          <cell r="K65">
            <v>1196453702.0323901</v>
          </cell>
        </row>
        <row r="66">
          <cell r="B66" t="str">
            <v>FRO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B67" t="str">
            <v>FLK</v>
          </cell>
          <cell r="C67" t="e">
            <v>#N/A</v>
          </cell>
          <cell r="D67" t="e">
            <v>#N/A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 t="e">
            <v>#N/A</v>
          </cell>
          <cell r="K67" t="e">
            <v>#N/A</v>
          </cell>
        </row>
        <row r="68">
          <cell r="B68" t="str">
            <v>FJI</v>
          </cell>
          <cell r="C68">
            <v>163852415.56780201</v>
          </cell>
          <cell r="D68">
            <v>175385074.28733599</v>
          </cell>
          <cell r="E68">
            <v>163829988.482941</v>
          </cell>
          <cell r="F68">
            <v>174366907.75778201</v>
          </cell>
          <cell r="G68">
            <v>176450166.25471699</v>
          </cell>
          <cell r="H68">
            <v>137655794.06957501</v>
          </cell>
          <cell r="I68">
            <v>139610893.536688</v>
          </cell>
          <cell r="J68">
            <v>153118351.85701501</v>
          </cell>
          <cell r="K68">
            <v>158131473.20803899</v>
          </cell>
        </row>
        <row r="69">
          <cell r="B69" t="str">
            <v>FIN</v>
          </cell>
          <cell r="C69">
            <v>11137849396.4848</v>
          </cell>
          <cell r="D69">
            <v>11538149733.621799</v>
          </cell>
          <cell r="E69">
            <v>11946357208.9505</v>
          </cell>
          <cell r="F69">
            <v>13575943876.721399</v>
          </cell>
          <cell r="G69">
            <v>15474075294.9793</v>
          </cell>
          <cell r="H69">
            <v>15314310152.630501</v>
          </cell>
          <cell r="I69">
            <v>15137306254.736799</v>
          </cell>
          <cell r="J69">
            <v>16664142941.6667</v>
          </cell>
          <cell r="K69">
            <v>15681273715.865299</v>
          </cell>
        </row>
        <row r="70">
          <cell r="B70" t="str">
            <v>FRA</v>
          </cell>
          <cell r="C70">
            <v>108462458129.606</v>
          </cell>
          <cell r="D70">
            <v>110307302178.929</v>
          </cell>
          <cell r="E70">
            <v>115366032456.311</v>
          </cell>
          <cell r="F70">
            <v>132644827002.23599</v>
          </cell>
          <cell r="G70">
            <v>145606177344.12399</v>
          </cell>
          <cell r="H70">
            <v>140371164727.905</v>
          </cell>
          <cell r="I70">
            <v>136886093751.411</v>
          </cell>
          <cell r="J70">
            <v>149456844204.79999</v>
          </cell>
          <cell r="K70">
            <v>139919416199.53699</v>
          </cell>
        </row>
        <row r="71">
          <cell r="B71" t="str">
            <v>GUF</v>
          </cell>
          <cell r="C71" t="e">
            <v>#N/A</v>
          </cell>
          <cell r="D71" t="e">
            <v>#N/A</v>
          </cell>
          <cell r="E71" t="e">
            <v>#N/A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J71" t="e">
            <v>#N/A</v>
          </cell>
          <cell r="K71" t="e">
            <v>#N/A</v>
          </cell>
        </row>
        <row r="72">
          <cell r="B72" t="str">
            <v>PYF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B73" t="str">
            <v>GAB</v>
          </cell>
          <cell r="C73">
            <v>183392707.89320299</v>
          </cell>
          <cell r="D73">
            <v>236116672.64212099</v>
          </cell>
          <cell r="E73">
            <v>250771861.08815899</v>
          </cell>
          <cell r="F73">
            <v>308828877.15257299</v>
          </cell>
          <cell r="G73">
            <v>423837676.816221</v>
          </cell>
          <cell r="H73">
            <v>337604595.82878101</v>
          </cell>
          <cell r="I73">
            <v>392765791.11613297</v>
          </cell>
          <cell r="J73">
            <v>506825204.37987101</v>
          </cell>
          <cell r="K73">
            <v>503226708.25134897</v>
          </cell>
        </row>
        <row r="74">
          <cell r="B74" t="str">
            <v>GMB</v>
          </cell>
          <cell r="C74">
            <v>9513351.4947227594</v>
          </cell>
          <cell r="D74">
            <v>10829503.9794045</v>
          </cell>
          <cell r="E74">
            <v>11938180.8826495</v>
          </cell>
          <cell r="F74">
            <v>15385160.459065201</v>
          </cell>
          <cell r="G74">
            <v>19608059.343374301</v>
          </cell>
          <cell r="H74">
            <v>17333867.1351736</v>
          </cell>
          <cell r="I74">
            <v>22644158.156955201</v>
          </cell>
          <cell r="J74">
            <v>23206891.427101001</v>
          </cell>
          <cell r="K74">
            <v>21544425.040421799</v>
          </cell>
        </row>
        <row r="75">
          <cell r="B75" t="str">
            <v>GEO</v>
          </cell>
          <cell r="C75">
            <v>145347999.55252799</v>
          </cell>
          <cell r="D75">
            <v>171280223.620388</v>
          </cell>
          <cell r="E75">
            <v>198060168.113545</v>
          </cell>
          <cell r="F75">
            <v>240128593.836573</v>
          </cell>
          <cell r="G75">
            <v>279617000.70941401</v>
          </cell>
          <cell r="H75">
            <v>219799393.14667901</v>
          </cell>
          <cell r="I75">
            <v>218188442.58063099</v>
          </cell>
          <cell r="J75">
            <v>247221448.99335399</v>
          </cell>
          <cell r="K75">
            <v>275970709.27506101</v>
          </cell>
        </row>
        <row r="76">
          <cell r="B76" t="str">
            <v>DEU</v>
          </cell>
          <cell r="C76">
            <v>117385968074.508</v>
          </cell>
          <cell r="D76">
            <v>119219016973.17999</v>
          </cell>
          <cell r="E76">
            <v>125996871052.925</v>
          </cell>
          <cell r="F76">
            <v>146464760026.16901</v>
          </cell>
          <cell r="G76">
            <v>161269194924.37799</v>
          </cell>
          <cell r="H76">
            <v>162416821884.772</v>
          </cell>
          <cell r="I76">
            <v>162065358000</v>
          </cell>
          <cell r="J76">
            <v>179088980200</v>
          </cell>
          <cell r="K76">
            <v>169578835078.42599</v>
          </cell>
        </row>
        <row r="77">
          <cell r="B77" t="str">
            <v>GHA</v>
          </cell>
          <cell r="C77">
            <v>594927748.17360997</v>
          </cell>
          <cell r="D77">
            <v>678552784.14052403</v>
          </cell>
          <cell r="E77">
            <v>879979717.42974401</v>
          </cell>
          <cell r="F77">
            <v>1080705253.46018</v>
          </cell>
          <cell r="G77">
            <v>1422500245.2439301</v>
          </cell>
          <cell r="H77">
            <v>1234422006.3600199</v>
          </cell>
          <cell r="I77">
            <v>1474126216.6419201</v>
          </cell>
          <cell r="J77">
            <v>3159810485.9609098</v>
          </cell>
          <cell r="K77">
            <v>3180860010.2831502</v>
          </cell>
        </row>
        <row r="78">
          <cell r="B78" t="str">
            <v>GIB</v>
          </cell>
          <cell r="C78" t="e">
            <v>#N/A</v>
          </cell>
          <cell r="D78" t="e">
            <v>#N/A</v>
          </cell>
          <cell r="E78" t="e">
            <v>#N/A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#N/A</v>
          </cell>
          <cell r="J78" t="e">
            <v>#N/A</v>
          </cell>
          <cell r="K78" t="e">
            <v>#N/A</v>
          </cell>
        </row>
        <row r="79">
          <cell r="B79" t="str">
            <v>GRC</v>
          </cell>
          <cell r="C79">
            <v>7010343320.5818396</v>
          </cell>
          <cell r="D79">
            <v>7682202192.75805</v>
          </cell>
          <cell r="E79">
            <v>8303286387.7736301</v>
          </cell>
          <cell r="F79">
            <v>9634075044.0343609</v>
          </cell>
          <cell r="G79">
            <v>10729471250.6546</v>
          </cell>
          <cell r="H79">
            <v>10169972169.461901</v>
          </cell>
          <cell r="I79">
            <v>9225228413.9552498</v>
          </cell>
          <cell r="J79">
            <v>9131838684.2532806</v>
          </cell>
          <cell r="K79">
            <v>8128551601.0435104</v>
          </cell>
        </row>
        <row r="80">
          <cell r="B80" t="str">
            <v>GRL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B81" t="str">
            <v>GRD</v>
          </cell>
          <cell r="C81">
            <v>19900367.175074302</v>
          </cell>
          <cell r="D81">
            <v>25010285.254919</v>
          </cell>
          <cell r="E81">
            <v>25149003.392313901</v>
          </cell>
          <cell r="F81">
            <v>26819615.265811801</v>
          </cell>
          <cell r="G81">
            <v>29138081.543037899</v>
          </cell>
          <cell r="H81">
            <v>27317395.380572099</v>
          </cell>
          <cell r="I81">
            <v>27566671.4275891</v>
          </cell>
          <cell r="J81">
            <v>29011368.0026622</v>
          </cell>
          <cell r="K81">
            <v>27011391.702443101</v>
          </cell>
        </row>
        <row r="82">
          <cell r="B82" t="str">
            <v>GLP</v>
          </cell>
          <cell r="C82" t="e">
            <v>#N/A</v>
          </cell>
          <cell r="D82" t="e">
            <v>#N/A</v>
          </cell>
          <cell r="E82" t="e">
            <v>#N/A</v>
          </cell>
          <cell r="F82" t="e">
            <v>#N/A</v>
          </cell>
          <cell r="G82" t="e">
            <v>#N/A</v>
          </cell>
          <cell r="H82" t="e">
            <v>#N/A</v>
          </cell>
          <cell r="I82" t="e">
            <v>#N/A</v>
          </cell>
          <cell r="J82" t="e">
            <v>#N/A</v>
          </cell>
          <cell r="K82" t="e">
            <v>#N/A</v>
          </cell>
        </row>
        <row r="83">
          <cell r="B83" t="str">
            <v>GUM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B84" t="str">
            <v>GTM</v>
          </cell>
          <cell r="C84">
            <v>587026453.46247804</v>
          </cell>
          <cell r="D84">
            <v>707200475.07059002</v>
          </cell>
          <cell r="E84">
            <v>827423410.276582</v>
          </cell>
          <cell r="F84">
            <v>970534354.64746594</v>
          </cell>
          <cell r="G84">
            <v>1105290453.3740101</v>
          </cell>
          <cell r="H84">
            <v>1057919362.55358</v>
          </cell>
          <cell r="I84">
            <v>1156604626.4389501</v>
          </cell>
          <cell r="J84">
            <v>1378355413.7395</v>
          </cell>
          <cell r="K84">
            <v>1433637936.1632099</v>
          </cell>
        </row>
        <row r="85">
          <cell r="B85" t="str">
            <v>GIN</v>
          </cell>
          <cell r="C85">
            <v>84466344.266713902</v>
          </cell>
          <cell r="D85">
            <v>70839512.275304899</v>
          </cell>
          <cell r="E85">
            <v>70949981.017625302</v>
          </cell>
          <cell r="F85">
            <v>113663142.534072</v>
          </cell>
          <cell r="G85">
            <v>127659222.763052</v>
          </cell>
          <cell r="H85">
            <v>138631891.11993101</v>
          </cell>
          <cell r="I85">
            <v>158095258.271568</v>
          </cell>
          <cell r="J85">
            <v>149747631.68365601</v>
          </cell>
          <cell r="K85">
            <v>134605294.70743799</v>
          </cell>
        </row>
        <row r="86">
          <cell r="B86" t="str">
            <v>GNB</v>
          </cell>
          <cell r="C86">
            <v>11727043.7334751</v>
          </cell>
          <cell r="D86">
            <v>12849766.582836401</v>
          </cell>
          <cell r="E86">
            <v>13113181.337071501</v>
          </cell>
          <cell r="F86">
            <v>15721903.915503601</v>
          </cell>
          <cell r="G86">
            <v>18983224.709796298</v>
          </cell>
          <cell r="H86">
            <v>18821932.2006635</v>
          </cell>
          <cell r="I86">
            <v>19099367.4477714</v>
          </cell>
          <cell r="J86">
            <v>22134424.225587402</v>
          </cell>
          <cell r="K86">
            <v>18801322.404173601</v>
          </cell>
        </row>
        <row r="87">
          <cell r="B87" t="str">
            <v>GUY</v>
          </cell>
          <cell r="C87">
            <v>36124355.838130899</v>
          </cell>
          <cell r="D87">
            <v>60344148.9681051</v>
          </cell>
          <cell r="E87">
            <v>67670282.818150997</v>
          </cell>
          <cell r="F87">
            <v>59143805.440662801</v>
          </cell>
          <cell r="G87">
            <v>63066163.981011704</v>
          </cell>
          <cell r="H87">
            <v>63102578.530522197</v>
          </cell>
          <cell r="I87">
            <v>76730447.825080007</v>
          </cell>
          <cell r="J87">
            <v>80581759.180599496</v>
          </cell>
          <cell r="K87">
            <v>84061366.624266103</v>
          </cell>
        </row>
        <row r="88">
          <cell r="B88" t="str">
            <v>HTI</v>
          </cell>
          <cell r="C88">
            <v>54627318.746726997</v>
          </cell>
          <cell r="D88">
            <v>61797337.539634399</v>
          </cell>
          <cell r="E88">
            <v>71421705.381445199</v>
          </cell>
          <cell r="F88">
            <v>87311407.718549505</v>
          </cell>
          <cell r="G88">
            <v>93739504.002068594</v>
          </cell>
          <cell r="H88">
            <v>94759692.606882304</v>
          </cell>
          <cell r="I88">
            <v>97300115.469063893</v>
          </cell>
          <cell r="J88">
            <v>107974524.42300799</v>
          </cell>
          <cell r="K88">
            <v>115644949.034108</v>
          </cell>
        </row>
        <row r="89">
          <cell r="B89" t="str">
            <v>HND</v>
          </cell>
          <cell r="C89">
            <v>295221104.244573</v>
          </cell>
          <cell r="D89">
            <v>326930682.69755298</v>
          </cell>
          <cell r="E89">
            <v>365721515.781142</v>
          </cell>
          <cell r="F89">
            <v>421230709.64967197</v>
          </cell>
          <cell r="G89">
            <v>474675315.06517899</v>
          </cell>
          <cell r="H89">
            <v>503540976.75567901</v>
          </cell>
          <cell r="I89">
            <v>535730020.93289697</v>
          </cell>
          <cell r="J89">
            <v>588678122.16018999</v>
          </cell>
          <cell r="K89">
            <v>607434547.799371</v>
          </cell>
        </row>
        <row r="90">
          <cell r="B90" t="str">
            <v>HKG</v>
          </cell>
          <cell r="C90">
            <v>6324507129.0446796</v>
          </cell>
          <cell r="D90">
            <v>6123049034.2406702</v>
          </cell>
          <cell r="E90">
            <v>6213882112.8891096</v>
          </cell>
          <cell r="F90">
            <v>6329100573.5637197</v>
          </cell>
          <cell r="G90">
            <v>6377829556.3003998</v>
          </cell>
          <cell r="H90">
            <v>6080205004.2957802</v>
          </cell>
          <cell r="I90">
            <v>6946031037.9447098</v>
          </cell>
          <cell r="J90">
            <v>7186977862.1916704</v>
          </cell>
          <cell r="K90">
            <v>7506162430.9086704</v>
          </cell>
        </row>
        <row r="91">
          <cell r="B91" t="str">
            <v>HUN</v>
          </cell>
          <cell r="C91">
            <v>5209363429.5485001</v>
          </cell>
          <cell r="D91">
            <v>5599612388.5561104</v>
          </cell>
          <cell r="E91">
            <v>5683380579.60217</v>
          </cell>
          <cell r="F91">
            <v>6792734887.3998404</v>
          </cell>
          <cell r="G91">
            <v>7437754556.7904997</v>
          </cell>
          <cell r="H91">
            <v>5973463569.9801397</v>
          </cell>
          <cell r="I91">
            <v>5620223708.8929501</v>
          </cell>
          <cell r="J91">
            <v>6054552212.6887503</v>
          </cell>
          <cell r="K91">
            <v>5396871864.6872597</v>
          </cell>
        </row>
        <row r="92">
          <cell r="B92" t="str">
            <v>ISL</v>
          </cell>
          <cell r="C92">
            <v>891563698.16090095</v>
          </cell>
          <cell r="D92">
            <v>1130242247.0512099</v>
          </cell>
          <cell r="E92">
            <v>1128611307.9146199</v>
          </cell>
          <cell r="F92">
            <v>1398883002.49331</v>
          </cell>
          <cell r="G92">
            <v>1170279888.3812101</v>
          </cell>
          <cell r="H92">
            <v>873743359.37957704</v>
          </cell>
          <cell r="I92">
            <v>895254653.47606695</v>
          </cell>
          <cell r="J92">
            <v>1041649211.80652</v>
          </cell>
          <cell r="K92">
            <v>1043684518.8246</v>
          </cell>
        </row>
        <row r="93">
          <cell r="B93" t="str">
            <v>IND</v>
          </cell>
          <cell r="C93">
            <v>23842813738.2034</v>
          </cell>
          <cell r="D93">
            <v>25965229065.369598</v>
          </cell>
          <cell r="E93">
            <v>29021745000.502701</v>
          </cell>
          <cell r="F93">
            <v>38014907266.788399</v>
          </cell>
          <cell r="G93">
            <v>37501256467.620796</v>
          </cell>
          <cell r="H93">
            <v>41828631921.447098</v>
          </cell>
          <cell r="I93">
            <v>52094491671.783501</v>
          </cell>
          <cell r="J93">
            <v>57443196575.210602</v>
          </cell>
          <cell r="K93">
            <v>56617787246.949097</v>
          </cell>
        </row>
        <row r="94">
          <cell r="B94" t="str">
            <v>IDN</v>
          </cell>
          <cell r="C94">
            <v>5616417124.3771496</v>
          </cell>
          <cell r="D94">
            <v>6752388184.7848501</v>
          </cell>
          <cell r="E94">
            <v>9332661723.6584091</v>
          </cell>
          <cell r="F94">
            <v>11872791884.385201</v>
          </cell>
          <cell r="G94">
            <v>13330220960.892401</v>
          </cell>
          <cell r="H94">
            <v>17027592942.940001</v>
          </cell>
          <cell r="I94">
            <v>18728858557.7094</v>
          </cell>
          <cell r="J94">
            <v>20335096749.511501</v>
          </cell>
          <cell r="K94">
            <v>21085890099.573399</v>
          </cell>
        </row>
        <row r="95">
          <cell r="B95" t="str">
            <v>IRN</v>
          </cell>
          <cell r="C95">
            <v>7277554478.1117601</v>
          </cell>
          <cell r="D95">
            <v>8497214516.6368904</v>
          </cell>
          <cell r="E95">
            <v>10457258954.9163</v>
          </cell>
          <cell r="F95">
            <v>13818125079.2981</v>
          </cell>
          <cell r="G95">
            <v>13938084468.531099</v>
          </cell>
          <cell r="H95">
            <v>13279274732.114799</v>
          </cell>
          <cell r="I95">
            <v>0</v>
          </cell>
          <cell r="J95">
            <v>0</v>
          </cell>
          <cell r="K95">
            <v>0</v>
          </cell>
        </row>
        <row r="96">
          <cell r="B96" t="str">
            <v>IRQ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B97" t="str">
            <v>IRL</v>
          </cell>
          <cell r="C97">
            <v>8143488206.0892696</v>
          </cell>
          <cell r="D97">
            <v>8808917688.3400192</v>
          </cell>
          <cell r="E97">
            <v>9757622995.0246906</v>
          </cell>
          <cell r="F97">
            <v>11653368622.187799</v>
          </cell>
          <cell r="G97">
            <v>13706710420.1565</v>
          </cell>
          <cell r="H97">
            <v>13363163747.8055</v>
          </cell>
          <cell r="I97">
            <v>12372812948.739</v>
          </cell>
          <cell r="J97">
            <v>12965976530.951599</v>
          </cell>
          <cell r="K97">
            <v>12176882624.519501</v>
          </cell>
        </row>
        <row r="98">
          <cell r="B98" t="str">
            <v>IMN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B99" t="str">
            <v>ISR</v>
          </cell>
          <cell r="C99">
            <v>7624500018.2061596</v>
          </cell>
          <cell r="D99">
            <v>7813797351.29356</v>
          </cell>
          <cell r="E99">
            <v>8826244370.2957401</v>
          </cell>
          <cell r="F99">
            <v>9856242149.3262596</v>
          </cell>
          <cell r="G99">
            <v>11969875487.399599</v>
          </cell>
          <cell r="H99">
            <v>11376509712.914499</v>
          </cell>
          <cell r="I99">
            <v>13081188332.360399</v>
          </cell>
          <cell r="J99">
            <v>14658027891.8097</v>
          </cell>
          <cell r="K99">
            <v>14411043381.746</v>
          </cell>
        </row>
        <row r="100">
          <cell r="B100" t="str">
            <v>ITA</v>
          </cell>
          <cell r="C100">
            <v>74808137269.319702</v>
          </cell>
          <cell r="D100">
            <v>73897790355.091599</v>
          </cell>
          <cell r="E100">
            <v>83742864725.070007</v>
          </cell>
          <cell r="F100">
            <v>86456108302.881897</v>
          </cell>
          <cell r="G100">
            <v>99737463815.615097</v>
          </cell>
          <cell r="H100">
            <v>93596068105.287003</v>
          </cell>
          <cell r="I100">
            <v>86799851019.532303</v>
          </cell>
          <cell r="J100">
            <v>93190716977.215195</v>
          </cell>
          <cell r="K100">
            <v>85484265582.339203</v>
          </cell>
        </row>
        <row r="101">
          <cell r="B101" t="str">
            <v>JAM</v>
          </cell>
          <cell r="C101">
            <v>383044399.26852</v>
          </cell>
          <cell r="D101">
            <v>494742181.62128198</v>
          </cell>
          <cell r="E101">
            <v>568245391.73952699</v>
          </cell>
          <cell r="F101">
            <v>646160129.77845395</v>
          </cell>
          <cell r="G101">
            <v>798286123.24739397</v>
          </cell>
          <cell r="H101">
            <v>685722302.85456002</v>
          </cell>
          <cell r="I101">
            <v>765857290.45777094</v>
          </cell>
          <cell r="J101">
            <v>835555352.01440501</v>
          </cell>
          <cell r="K101">
            <v>862996548.87344301</v>
          </cell>
        </row>
        <row r="102">
          <cell r="B102" t="str">
            <v>JPN</v>
          </cell>
          <cell r="C102">
            <v>151058044446.62701</v>
          </cell>
          <cell r="D102">
            <v>149016904082.56299</v>
          </cell>
          <cell r="E102">
            <v>142731292132.112</v>
          </cell>
          <cell r="F102">
            <v>143445756701.97</v>
          </cell>
          <cell r="G102">
            <v>159629961287.19101</v>
          </cell>
          <cell r="H102">
            <v>164828922658.83099</v>
          </cell>
          <cell r="I102">
            <v>179744345722.64801</v>
          </cell>
          <cell r="J102">
            <v>193682726581.00601</v>
          </cell>
          <cell r="K102">
            <v>195891435929.68799</v>
          </cell>
        </row>
        <row r="103">
          <cell r="B103" t="str">
            <v>JOR</v>
          </cell>
          <cell r="C103">
            <v>655381974.22580099</v>
          </cell>
          <cell r="D103">
            <v>724812133.87323904</v>
          </cell>
          <cell r="E103">
            <v>870161937.32569003</v>
          </cell>
          <cell r="F103">
            <v>998277538.30399597</v>
          </cell>
          <cell r="G103">
            <v>1271673573.5996699</v>
          </cell>
          <cell r="H103">
            <v>1364802003.1410601</v>
          </cell>
          <cell r="I103">
            <v>1477393136.1494501</v>
          </cell>
          <cell r="J103">
            <v>1607898092.14347</v>
          </cell>
          <cell r="K103">
            <v>1722877513.3131399</v>
          </cell>
        </row>
        <row r="104">
          <cell r="B104" t="str">
            <v>KAZ</v>
          </cell>
          <cell r="C104">
            <v>1778093517.73892</v>
          </cell>
          <cell r="D104">
            <v>2275905914.0433402</v>
          </cell>
          <cell r="E104">
            <v>3162368775.06601</v>
          </cell>
          <cell r="F104">
            <v>4056100487.03232</v>
          </cell>
          <cell r="G104">
            <v>5034200827.0098896</v>
          </cell>
          <cell r="H104">
            <v>4540998531.7438402</v>
          </cell>
          <cell r="I104">
            <v>5679015989.2372398</v>
          </cell>
          <cell r="J104">
            <v>7079666320.1189299</v>
          </cell>
          <cell r="K104">
            <v>7744167182.3482199</v>
          </cell>
        </row>
        <row r="105">
          <cell r="B105" t="str">
            <v>KEN</v>
          </cell>
          <cell r="C105">
            <v>1011264144.25255</v>
          </cell>
          <cell r="D105">
            <v>1215366156.9061201</v>
          </cell>
          <cell r="E105">
            <v>1489075824.1094201</v>
          </cell>
          <cell r="F105">
            <v>1749123971.1869299</v>
          </cell>
          <cell r="G105">
            <v>1908605544.0445001</v>
          </cell>
          <cell r="H105">
            <v>1860797931.6034601</v>
          </cell>
          <cell r="I105">
            <v>1893779107.46281</v>
          </cell>
          <cell r="J105">
            <v>1987641157.9291799</v>
          </cell>
          <cell r="K105">
            <v>2395417653.4433599</v>
          </cell>
        </row>
        <row r="106">
          <cell r="B106" t="str">
            <v>KIR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B107" t="str">
            <v>PRK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B108" t="str">
            <v>KOR</v>
          </cell>
          <cell r="C108">
            <v>27572006384.1721</v>
          </cell>
          <cell r="D108">
            <v>30442672783.9706</v>
          </cell>
          <cell r="E108">
            <v>37553147774.243599</v>
          </cell>
          <cell r="F108">
            <v>41455247736.887398</v>
          </cell>
          <cell r="G108">
            <v>40080663273.880501</v>
          </cell>
          <cell r="H108">
            <v>35320943367.999802</v>
          </cell>
          <cell r="I108">
            <v>42841977564.502701</v>
          </cell>
          <cell r="J108">
            <v>47109907028.880096</v>
          </cell>
          <cell r="K108">
            <v>47889442711.514999</v>
          </cell>
        </row>
        <row r="109">
          <cell r="B109" t="str">
            <v>KWT</v>
          </cell>
          <cell r="C109">
            <v>3024256470.01337</v>
          </cell>
          <cell r="D109">
            <v>3537469010.2739701</v>
          </cell>
          <cell r="E109">
            <v>3584754570.0796099</v>
          </cell>
          <cell r="F109">
            <v>4049851785.9154902</v>
          </cell>
          <cell r="G109">
            <v>5038006818.2876101</v>
          </cell>
          <cell r="H109">
            <v>3672893572.2749801</v>
          </cell>
          <cell r="I109">
            <v>4161129555.3554902</v>
          </cell>
          <cell r="J109">
            <v>5469648827.2137699</v>
          </cell>
          <cell r="K109">
            <v>0</v>
          </cell>
        </row>
        <row r="110">
          <cell r="B110" t="str">
            <v>KGZ</v>
          </cell>
          <cell r="C110">
            <v>95215994.757306695</v>
          </cell>
          <cell r="D110">
            <v>113426833.729697</v>
          </cell>
          <cell r="E110">
            <v>144354547.76088101</v>
          </cell>
          <cell r="F110">
            <v>214725496.72891</v>
          </cell>
          <cell r="G110">
            <v>262992144.30574301</v>
          </cell>
          <cell r="H110">
            <v>268090195.83376801</v>
          </cell>
          <cell r="I110">
            <v>260938232.10809901</v>
          </cell>
          <cell r="J110">
            <v>395332729.17420399</v>
          </cell>
          <cell r="K110">
            <v>424365130.23665297</v>
          </cell>
        </row>
        <row r="111">
          <cell r="B111" t="str">
            <v>LAO</v>
          </cell>
          <cell r="C111">
            <v>33243051.419331599</v>
          </cell>
          <cell r="D111">
            <v>28100046.4213572</v>
          </cell>
          <cell r="E111">
            <v>34336841.957592003</v>
          </cell>
          <cell r="F111">
            <v>42893709.8267949</v>
          </cell>
          <cell r="G111">
            <v>54608627.735020697</v>
          </cell>
          <cell r="H111">
            <v>59654453.842290901</v>
          </cell>
          <cell r="I111">
            <v>70658064.399907395</v>
          </cell>
          <cell r="J111">
            <v>80657906.711941406</v>
          </cell>
          <cell r="K111">
            <v>92565388.481062904</v>
          </cell>
        </row>
        <row r="112">
          <cell r="B112" t="str">
            <v>LVA</v>
          </cell>
          <cell r="C112">
            <v>750488286.81524801</v>
          </cell>
          <cell r="D112">
            <v>882783335.12338102</v>
          </cell>
          <cell r="E112">
            <v>1078275761.5325699</v>
          </cell>
          <cell r="F112">
            <v>1551787336.4025199</v>
          </cell>
          <cell r="G112">
            <v>1858108101.35429</v>
          </cell>
          <cell r="H112">
            <v>1552262149.01401</v>
          </cell>
          <cell r="I112">
            <v>1366424125.7764299</v>
          </cell>
          <cell r="J112">
            <v>1595774074.6736901</v>
          </cell>
          <cell r="K112">
            <v>1582185100.4456699</v>
          </cell>
        </row>
        <row r="113">
          <cell r="B113" t="str">
            <v>LBN</v>
          </cell>
          <cell r="C113">
            <v>526087323.83999997</v>
          </cell>
          <cell r="D113">
            <v>528265461.58925402</v>
          </cell>
          <cell r="E113">
            <v>566517819.95217299</v>
          </cell>
          <cell r="F113">
            <v>590874344.60238802</v>
          </cell>
          <cell r="G113">
            <v>491448682.60815901</v>
          </cell>
          <cell r="H113">
            <v>550999856.55776095</v>
          </cell>
          <cell r="I113">
            <v>546266317.91492498</v>
          </cell>
          <cell r="J113">
            <v>573581671.97611904</v>
          </cell>
          <cell r="K113">
            <v>608146642.94860804</v>
          </cell>
        </row>
        <row r="114">
          <cell r="B114" t="str">
            <v>LSO</v>
          </cell>
          <cell r="C114">
            <v>141670498.20606399</v>
          </cell>
          <cell r="D114">
            <v>162328934.611983</v>
          </cell>
          <cell r="E114">
            <v>173361449.75517499</v>
          </cell>
          <cell r="F114">
            <v>192160061.35411501</v>
          </cell>
          <cell r="G114">
            <v>198031058.80597699</v>
          </cell>
          <cell r="H114">
            <v>206410590.043688</v>
          </cell>
          <cell r="I114">
            <v>255765667.855782</v>
          </cell>
          <cell r="J114">
            <v>278629779.39611602</v>
          </cell>
          <cell r="K114">
            <v>268398052.21087101</v>
          </cell>
        </row>
        <row r="115">
          <cell r="B115" t="str">
            <v>LBR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25267773.2959705</v>
          </cell>
          <cell r="H115">
            <v>36982556.152960397</v>
          </cell>
          <cell r="I115">
            <v>40742865.812071301</v>
          </cell>
          <cell r="J115">
            <v>51987442.292238399</v>
          </cell>
          <cell r="K115">
            <v>57878384.849075399</v>
          </cell>
        </row>
        <row r="116">
          <cell r="B116" t="str">
            <v>LBY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B117" t="str">
            <v>LIE</v>
          </cell>
          <cell r="C117">
            <v>0</v>
          </cell>
          <cell r="D117">
            <v>0</v>
          </cell>
          <cell r="E117">
            <v>82154180.479751796</v>
          </cell>
          <cell r="F117">
            <v>88402052.685327396</v>
          </cell>
          <cell r="G117">
            <v>104087582.49056301</v>
          </cell>
          <cell r="H117">
            <v>114148557.016891</v>
          </cell>
          <cell r="I117">
            <v>0</v>
          </cell>
          <cell r="J117">
            <v>0</v>
          </cell>
          <cell r="K117">
            <v>0</v>
          </cell>
        </row>
        <row r="118">
          <cell r="B118" t="str">
            <v>LTU</v>
          </cell>
          <cell r="C118">
            <v>1116796621.9031</v>
          </cell>
          <cell r="D118">
            <v>1199783449.0527501</v>
          </cell>
          <cell r="E118">
            <v>1343073963.97908</v>
          </cell>
          <cell r="F118">
            <v>1650882669.5729699</v>
          </cell>
          <cell r="G118">
            <v>2137190132.5619099</v>
          </cell>
          <cell r="H118">
            <v>2024303392.43156</v>
          </cell>
          <cell r="I118">
            <v>1863504355.59989</v>
          </cell>
          <cell r="J118">
            <v>2136535759.23985</v>
          </cell>
          <cell r="K118">
            <v>2117955739.29263</v>
          </cell>
        </row>
        <row r="119">
          <cell r="B119" t="str">
            <v>LUX</v>
          </cell>
          <cell r="C119">
            <v>1050376506.73918</v>
          </cell>
          <cell r="D119">
            <v>1140536602.9572699</v>
          </cell>
          <cell r="E119">
            <v>1141669934.3905301</v>
          </cell>
          <cell r="F119">
            <v>1456637877.1840501</v>
          </cell>
          <cell r="G119">
            <v>1525554884.2128401</v>
          </cell>
          <cell r="H119">
            <v>1150548369.8985801</v>
          </cell>
          <cell r="I119">
            <v>1260959470.4082</v>
          </cell>
          <cell r="J119">
            <v>1407189333.39293</v>
          </cell>
          <cell r="K119">
            <v>1325658500.3045199</v>
          </cell>
        </row>
        <row r="120">
          <cell r="B120" t="str">
            <v>MAC</v>
          </cell>
          <cell r="C120">
            <v>210915817.15768501</v>
          </cell>
          <cell r="D120">
            <v>251006923.14270601</v>
          </cell>
          <cell r="E120">
            <v>310940367.95023799</v>
          </cell>
          <cell r="F120">
            <v>446311645.02897102</v>
          </cell>
          <cell r="G120">
            <v>478580299.08837801</v>
          </cell>
          <cell r="H120">
            <v>519803942.46697199</v>
          </cell>
          <cell r="I120">
            <v>557452679.52338195</v>
          </cell>
          <cell r="J120">
            <v>604758425.02637303</v>
          </cell>
          <cell r="K120">
            <v>0</v>
          </cell>
        </row>
        <row r="121">
          <cell r="B121" t="str">
            <v>MKD</v>
          </cell>
          <cell r="C121">
            <v>268613133.67497301</v>
          </cell>
          <cell r="D121">
            <v>288110570.043024</v>
          </cell>
          <cell r="E121">
            <v>320292364.36060297</v>
          </cell>
          <cell r="F121">
            <v>380957984.07418698</v>
          </cell>
          <cell r="G121">
            <v>476254697.59271598</v>
          </cell>
          <cell r="H121">
            <v>452570044.64808297</v>
          </cell>
          <cell r="I121">
            <v>451775514.61097997</v>
          </cell>
          <cell r="J121">
            <v>503290862.74023497</v>
          </cell>
          <cell r="K121">
            <v>459507661.33157903</v>
          </cell>
        </row>
        <row r="122">
          <cell r="B122" t="str">
            <v>MDG</v>
          </cell>
          <cell r="C122">
            <v>105405084.315722</v>
          </cell>
          <cell r="D122">
            <v>132297497.677797</v>
          </cell>
          <cell r="E122">
            <v>130058867.27588899</v>
          </cell>
          <cell r="F122">
            <v>222701264.42730001</v>
          </cell>
          <cell r="G122">
            <v>246886736.91746601</v>
          </cell>
          <cell r="H122">
            <v>223240973.280045</v>
          </cell>
          <cell r="I122">
            <v>227118947.13907999</v>
          </cell>
          <cell r="J122">
            <v>249340018.67920399</v>
          </cell>
          <cell r="K122">
            <v>258589927.05050799</v>
          </cell>
        </row>
        <row r="123">
          <cell r="B123" t="str">
            <v>MWI</v>
          </cell>
          <cell r="C123">
            <v>92842085.434837595</v>
          </cell>
          <cell r="D123">
            <v>99949416.457853496</v>
          </cell>
          <cell r="E123">
            <v>116098448.39394499</v>
          </cell>
          <cell r="F123">
            <v>139953496.99482599</v>
          </cell>
          <cell r="G123">
            <v>167916341.41047099</v>
          </cell>
          <cell r="H123">
            <v>200114705.147966</v>
          </cell>
          <cell r="I123">
            <v>217392378.18243</v>
          </cell>
          <cell r="J123">
            <v>270447401.39520103</v>
          </cell>
          <cell r="K123">
            <v>203785700.42396</v>
          </cell>
        </row>
        <row r="124">
          <cell r="B124" t="str">
            <v>MYS</v>
          </cell>
          <cell r="C124">
            <v>6521369764.2631598</v>
          </cell>
          <cell r="D124">
            <v>6442108617.8694601</v>
          </cell>
          <cell r="E124">
            <v>6127660956.0103903</v>
          </cell>
          <cell r="F124">
            <v>7684693573.0872803</v>
          </cell>
          <cell r="G124">
            <v>9483749260.5355301</v>
          </cell>
          <cell r="H124">
            <v>8739683292.2268505</v>
          </cell>
          <cell r="I124">
            <v>10553582520.928801</v>
          </cell>
          <cell r="J124">
            <v>12439347217.2332</v>
          </cell>
          <cell r="K124">
            <v>12934515738.157</v>
          </cell>
        </row>
        <row r="125">
          <cell r="B125" t="str">
            <v>MDV</v>
          </cell>
          <cell r="C125">
            <v>46078884.857065603</v>
          </cell>
          <cell r="D125">
            <v>47828882.4431962</v>
          </cell>
          <cell r="E125">
            <v>62805747.128928401</v>
          </cell>
          <cell r="F125">
            <v>64800466.061631799</v>
          </cell>
          <cell r="G125">
            <v>79675520.206828907</v>
          </cell>
          <cell r="H125">
            <v>85167142.184731305</v>
          </cell>
          <cell r="I125">
            <v>90666679.476284295</v>
          </cell>
          <cell r="J125">
            <v>91152951.822732598</v>
          </cell>
          <cell r="K125">
            <v>93677664.764687896</v>
          </cell>
        </row>
        <row r="126">
          <cell r="B126" t="str">
            <v>MLI</v>
          </cell>
          <cell r="C126">
            <v>163540653.22765699</v>
          </cell>
          <cell r="D126">
            <v>179249380.06081101</v>
          </cell>
          <cell r="E126">
            <v>210964059.66465899</v>
          </cell>
          <cell r="F126">
            <v>246418188.25288299</v>
          </cell>
          <cell r="G126">
            <v>282276872.87840199</v>
          </cell>
          <cell r="H126">
            <v>297908101.38806403</v>
          </cell>
          <cell r="I126">
            <v>338110808.09595698</v>
          </cell>
          <cell r="J126">
            <v>432484466.145244</v>
          </cell>
          <cell r="K126">
            <v>416069977.53456002</v>
          </cell>
        </row>
        <row r="127">
          <cell r="B127" t="str">
            <v>MLT</v>
          </cell>
          <cell r="C127">
            <v>255781174.74852499</v>
          </cell>
          <cell r="D127">
            <v>292234266.72919798</v>
          </cell>
          <cell r="E127">
            <v>347584846.958992</v>
          </cell>
          <cell r="F127">
            <v>445424368.09785497</v>
          </cell>
          <cell r="G127">
            <v>466287874.75057101</v>
          </cell>
          <cell r="H127">
            <v>418890131.65281397</v>
          </cell>
          <cell r="I127">
            <v>521641795.07284802</v>
          </cell>
          <cell r="J127">
            <v>600525072.89407802</v>
          </cell>
          <cell r="K127">
            <v>564811321.38461494</v>
          </cell>
        </row>
        <row r="128">
          <cell r="B128" t="str">
            <v>MHL</v>
          </cell>
          <cell r="C128">
            <v>10919042.273659</v>
          </cell>
          <cell r="D128">
            <v>11604523.9417719</v>
          </cell>
          <cell r="E128">
            <v>11989204.951276099</v>
          </cell>
          <cell r="F128">
            <v>12554309.1439275</v>
          </cell>
          <cell r="G128">
            <v>12742234.7482356</v>
          </cell>
          <cell r="H128">
            <v>12518974.509244001</v>
          </cell>
          <cell r="I128">
            <v>12945504.571544699</v>
          </cell>
          <cell r="J128">
            <v>13659172.091099201</v>
          </cell>
          <cell r="K128">
            <v>14268955.52</v>
          </cell>
        </row>
        <row r="129">
          <cell r="B129" t="str">
            <v>MTQ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</row>
        <row r="130">
          <cell r="B130" t="str">
            <v>MRT</v>
          </cell>
          <cell r="C130">
            <v>39994480.2502921</v>
          </cell>
          <cell r="D130">
            <v>52626765.5937443</v>
          </cell>
          <cell r="E130">
            <v>76253140.860910907</v>
          </cell>
          <cell r="F130">
            <v>91493035.171232402</v>
          </cell>
          <cell r="G130">
            <v>110502356.31353299</v>
          </cell>
          <cell r="H130">
            <v>102555258.13571601</v>
          </cell>
          <cell r="I130">
            <v>135813119.67165199</v>
          </cell>
          <cell r="J130">
            <v>145586516.81178001</v>
          </cell>
          <cell r="K130">
            <v>144729860.74889401</v>
          </cell>
        </row>
        <row r="131">
          <cell r="B131" t="str">
            <v>MUS</v>
          </cell>
          <cell r="C131">
            <v>240430793.45628399</v>
          </cell>
          <cell r="D131">
            <v>222040309.09596899</v>
          </cell>
          <cell r="E131">
            <v>227024189.758232</v>
          </cell>
          <cell r="F131">
            <v>247228017.34466901</v>
          </cell>
          <cell r="G131">
            <v>309059511.65327501</v>
          </cell>
          <cell r="H131">
            <v>288335857.09860498</v>
          </cell>
          <cell r="I131">
            <v>332112831.74270099</v>
          </cell>
          <cell r="J131">
            <v>364938818.11958802</v>
          </cell>
          <cell r="K131">
            <v>340798984.364326</v>
          </cell>
        </row>
        <row r="132">
          <cell r="B132" t="str">
            <v>MEX</v>
          </cell>
          <cell r="C132">
            <v>36546276805.319603</v>
          </cell>
          <cell r="D132">
            <v>42283213249.2472</v>
          </cell>
          <cell r="E132">
            <v>45053396224.4953</v>
          </cell>
          <cell r="F132">
            <v>48208683448.037399</v>
          </cell>
          <cell r="G132">
            <v>51907862133.771797</v>
          </cell>
          <cell r="H132">
            <v>45447401770.0811</v>
          </cell>
          <cell r="I132">
            <v>53127322516.731201</v>
          </cell>
          <cell r="J132">
            <v>58552233552.654404</v>
          </cell>
          <cell r="K132">
            <v>59359999979.790604</v>
          </cell>
        </row>
        <row r="133">
          <cell r="B133" t="str">
            <v>FSM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B134" t="str">
            <v>MDA</v>
          </cell>
          <cell r="C134">
            <v>165545353.80641499</v>
          </cell>
          <cell r="D134">
            <v>190960814.53007001</v>
          </cell>
          <cell r="E134">
            <v>219787608.955623</v>
          </cell>
          <cell r="F134">
            <v>330452136.53736001</v>
          </cell>
          <cell r="G134">
            <v>433914520.33831602</v>
          </cell>
          <cell r="H134">
            <v>484223958.79601902</v>
          </cell>
          <cell r="I134">
            <v>485929035.85060501</v>
          </cell>
          <cell r="J134">
            <v>559219243.41749799</v>
          </cell>
          <cell r="K134">
            <v>567818717.97031105</v>
          </cell>
        </row>
        <row r="135">
          <cell r="B135" t="str">
            <v>MCO</v>
          </cell>
          <cell r="C135">
            <v>46609707.221185401</v>
          </cell>
          <cell r="D135">
            <v>48534311.549520001</v>
          </cell>
          <cell r="E135">
            <v>52882092.6421827</v>
          </cell>
          <cell r="F135">
            <v>67746985.283399805</v>
          </cell>
          <cell r="G135">
            <v>78461429.916577101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B136" t="str">
            <v>MNG</v>
          </cell>
          <cell r="C136">
            <v>81396521.376972198</v>
          </cell>
          <cell r="D136">
            <v>102741509.55728599</v>
          </cell>
          <cell r="E136">
            <v>141767572.062141</v>
          </cell>
          <cell r="F136">
            <v>175966249.757375</v>
          </cell>
          <cell r="G136">
            <v>247066717.10590801</v>
          </cell>
          <cell r="H136">
            <v>211220579.35755399</v>
          </cell>
          <cell r="I136">
            <v>287306810.49289298</v>
          </cell>
          <cell r="J136">
            <v>399109983.804878</v>
          </cell>
          <cell r="K136">
            <v>483506952.37924802</v>
          </cell>
        </row>
        <row r="137">
          <cell r="B137" t="str">
            <v>MNE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B138" t="str">
            <v>MAR</v>
          </cell>
          <cell r="C138">
            <v>2973906159.0663099</v>
          </cell>
          <cell r="D138">
            <v>3089398862.7411199</v>
          </cell>
          <cell r="E138">
            <v>3365168873.9426999</v>
          </cell>
          <cell r="F138">
            <v>3861524486.71875</v>
          </cell>
          <cell r="G138">
            <v>4546233661.0064497</v>
          </cell>
          <cell r="H138">
            <v>4603929185.5777597</v>
          </cell>
          <cell r="I138">
            <v>4605163413.0427198</v>
          </cell>
          <cell r="J138">
            <v>4999172563.9770298</v>
          </cell>
          <cell r="K138">
            <v>4841289041.7747498</v>
          </cell>
        </row>
        <row r="139">
          <cell r="B139" t="str">
            <v>MOZ</v>
          </cell>
          <cell r="C139">
            <v>204728432.42932799</v>
          </cell>
          <cell r="D139">
            <v>264723905.74435899</v>
          </cell>
          <cell r="E139">
            <v>260062932.44123101</v>
          </cell>
          <cell r="F139">
            <v>299375061.23850602</v>
          </cell>
          <cell r="G139">
            <v>368011483.29341298</v>
          </cell>
          <cell r="H139">
            <v>378943989.97390598</v>
          </cell>
          <cell r="I139">
            <v>369377580.207223</v>
          </cell>
          <cell r="J139">
            <v>497409509.19508499</v>
          </cell>
          <cell r="K139">
            <v>570733627.53800595</v>
          </cell>
        </row>
        <row r="140">
          <cell r="B140" t="str">
            <v>MMR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B141" t="str">
            <v>NAM</v>
          </cell>
          <cell r="C141">
            <v>471213030.62026602</v>
          </cell>
          <cell r="D141">
            <v>519686019.52459902</v>
          </cell>
          <cell r="E141">
            <v>594185239.21224797</v>
          </cell>
          <cell r="F141">
            <v>666818418.74764502</v>
          </cell>
          <cell r="G141">
            <v>689433951.99049699</v>
          </cell>
          <cell r="H141">
            <v>713144233.78219604</v>
          </cell>
          <cell r="I141">
            <v>887429434.20224202</v>
          </cell>
          <cell r="J141">
            <v>1027107507.59057</v>
          </cell>
          <cell r="K141">
            <v>1068297951.8895</v>
          </cell>
        </row>
        <row r="142">
          <cell r="B142" t="str">
            <v>NRU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</row>
        <row r="143">
          <cell r="B143" t="str">
            <v>NPL</v>
          </cell>
          <cell r="C143">
            <v>188347217.374587</v>
          </cell>
          <cell r="D143">
            <v>228252867.775608</v>
          </cell>
          <cell r="E143">
            <v>273536859.811378</v>
          </cell>
          <cell r="F143">
            <v>334215805.34335899</v>
          </cell>
          <cell r="G143">
            <v>431489958.54116601</v>
          </cell>
          <cell r="H143">
            <v>546940831.99920905</v>
          </cell>
          <cell r="I143">
            <v>678344053.84697998</v>
          </cell>
          <cell r="J143">
            <v>808496983.905424</v>
          </cell>
          <cell r="K143">
            <v>805022066.24691403</v>
          </cell>
        </row>
        <row r="144">
          <cell r="B144" t="str">
            <v>NLD</v>
          </cell>
          <cell r="C144">
            <v>33791196589.695999</v>
          </cell>
          <cell r="D144">
            <v>35324727525.378998</v>
          </cell>
          <cell r="E144">
            <v>39083750793.118599</v>
          </cell>
          <cell r="F144">
            <v>45556259704.680801</v>
          </cell>
          <cell r="G144">
            <v>49743526016.453697</v>
          </cell>
          <cell r="H144">
            <v>46208461992.091103</v>
          </cell>
          <cell r="I144">
            <v>46043313857.763199</v>
          </cell>
          <cell r="J144">
            <v>50550838065</v>
          </cell>
          <cell r="K144">
            <v>47108015626.253502</v>
          </cell>
        </row>
        <row r="145">
          <cell r="B145" t="str">
            <v>ANT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</row>
        <row r="146">
          <cell r="B146" t="str">
            <v>NCL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B147" t="str">
            <v>NZL</v>
          </cell>
          <cell r="C147">
            <v>6730749013.2932796</v>
          </cell>
          <cell r="D147">
            <v>7175116354.4510403</v>
          </cell>
          <cell r="E147">
            <v>6599768002.8442097</v>
          </cell>
          <cell r="F147">
            <v>8120571382.1147804</v>
          </cell>
          <cell r="G147">
            <v>6928040344.3401699</v>
          </cell>
          <cell r="H147">
            <v>7470553003.67838</v>
          </cell>
          <cell r="I147">
            <v>9785003997.8951206</v>
          </cell>
          <cell r="J147">
            <v>11254435813.3955</v>
          </cell>
          <cell r="K147">
            <v>12377822740.620701</v>
          </cell>
        </row>
        <row r="148">
          <cell r="B148" t="str">
            <v>NIC</v>
          </cell>
          <cell r="C148">
            <v>153468627.65043899</v>
          </cell>
          <cell r="D148">
            <v>183827068.18482599</v>
          </cell>
          <cell r="E148">
            <v>209852719.445526</v>
          </cell>
          <cell r="F148">
            <v>249684782.00536901</v>
          </cell>
          <cell r="G148">
            <v>296812500.60120898</v>
          </cell>
          <cell r="H148">
            <v>310929747.59010297</v>
          </cell>
          <cell r="I148">
            <v>348325552.29710901</v>
          </cell>
          <cell r="J148">
            <v>391640881.52130401</v>
          </cell>
          <cell r="K148">
            <v>426477734.59968001</v>
          </cell>
        </row>
        <row r="149">
          <cell r="B149" t="str">
            <v>NER</v>
          </cell>
          <cell r="C149">
            <v>80163499.638051093</v>
          </cell>
          <cell r="D149">
            <v>90468466.033951893</v>
          </cell>
          <cell r="E149">
            <v>98187266.659808904</v>
          </cell>
          <cell r="F149">
            <v>129843748.784023</v>
          </cell>
          <cell r="G149">
            <v>180134246.86695799</v>
          </cell>
          <cell r="H149">
            <v>196536350.68562901</v>
          </cell>
          <cell r="I149">
            <v>203720651.67120999</v>
          </cell>
          <cell r="J149">
            <v>257313391.46957201</v>
          </cell>
          <cell r="K149">
            <v>269211144.658759</v>
          </cell>
        </row>
        <row r="150">
          <cell r="B150" t="str">
            <v>NGA</v>
          </cell>
          <cell r="C150">
            <v>662893795.64407301</v>
          </cell>
          <cell r="D150">
            <v>840489758.45176399</v>
          </cell>
          <cell r="E150">
            <v>1196689861.6048501</v>
          </cell>
          <cell r="F150">
            <v>1314124075.14645</v>
          </cell>
          <cell r="G150">
            <v>1639735844.48195</v>
          </cell>
          <cell r="H150">
            <v>1316806584.5773699</v>
          </cell>
          <cell r="I150">
            <v>1783583056.2822101</v>
          </cell>
          <cell r="J150">
            <v>1893035749.86515</v>
          </cell>
          <cell r="K150">
            <v>2042480346.6464901</v>
          </cell>
        </row>
        <row r="151">
          <cell r="B151" t="str">
            <v>NIU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</row>
        <row r="152">
          <cell r="B152" t="str">
            <v>MNP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B153" t="str">
            <v>NOR</v>
          </cell>
          <cell r="C153">
            <v>17725160672.261398</v>
          </cell>
          <cell r="D153">
            <v>19523453753.760201</v>
          </cell>
          <cell r="E153">
            <v>20276447907.561298</v>
          </cell>
          <cell r="F153">
            <v>23980926854.701801</v>
          </cell>
          <cell r="G153">
            <v>26605924304.9468</v>
          </cell>
          <cell r="H153">
            <v>24800683945.403599</v>
          </cell>
          <cell r="I153">
            <v>26418464709.8344</v>
          </cell>
          <cell r="J153">
            <v>30618806434.3036</v>
          </cell>
          <cell r="K153">
            <v>31606749285.878799</v>
          </cell>
        </row>
        <row r="154">
          <cell r="B154" t="str">
            <v>OMN</v>
          </cell>
          <cell r="C154">
            <v>869613461.62631094</v>
          </cell>
          <cell r="D154">
            <v>974874959.74400103</v>
          </cell>
          <cell r="E154">
            <v>1323830325.3657601</v>
          </cell>
          <cell r="F154">
            <v>1582839844.05528</v>
          </cell>
          <cell r="G154">
            <v>2342318324.0395699</v>
          </cell>
          <cell r="H154">
            <v>1911804562.97926</v>
          </cell>
          <cell r="I154">
            <v>2369782660.0910401</v>
          </cell>
          <cell r="J154">
            <v>2822966786.9170899</v>
          </cell>
          <cell r="K154">
            <v>0</v>
          </cell>
        </row>
        <row r="155">
          <cell r="B155" t="str">
            <v>PAK</v>
          </cell>
          <cell r="C155">
            <v>1519664081.52163</v>
          </cell>
          <cell r="D155">
            <v>1912172095.3256199</v>
          </cell>
          <cell r="E155">
            <v>2714707587.7497201</v>
          </cell>
          <cell r="F155">
            <v>3188701043.98838</v>
          </cell>
          <cell r="G155">
            <v>3736047702.0584698</v>
          </cell>
          <cell r="H155">
            <v>3309624010.3390799</v>
          </cell>
          <cell r="I155">
            <v>2881574795.8860002</v>
          </cell>
          <cell r="J155">
            <v>3253320543.47224</v>
          </cell>
          <cell r="K155">
            <v>3447004027.1830101</v>
          </cell>
        </row>
        <row r="156">
          <cell r="B156" t="str">
            <v>PLW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try_in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OV"/>
      <sheetName val="SOC"/>
      <sheetName val="ENV"/>
      <sheetName val="INFR"/>
      <sheetName val="Macroeconomic"/>
      <sheetName val="EPI"/>
      <sheetName val="Hoja5"/>
    </sheetNames>
    <sheetDataSet>
      <sheetData sheetId="0"/>
      <sheetData sheetId="1">
        <row r="4">
          <cell r="D4" t="str">
            <v>0 (igualdad)</v>
          </cell>
          <cell r="F4" t="str">
            <v>0 (negativo)</v>
          </cell>
          <cell r="G4">
            <v>0</v>
          </cell>
          <cell r="H4" t="str">
            <v>1 (negativo)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 t="str">
            <v>1 (negativo)</v>
          </cell>
          <cell r="R4">
            <v>0</v>
          </cell>
          <cell r="U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K4">
            <v>0</v>
          </cell>
          <cell r="AP4" t="str">
            <v>(2010 - 2015)</v>
          </cell>
          <cell r="AQ4">
            <v>0</v>
          </cell>
        </row>
        <row r="5">
          <cell r="D5" t="str">
            <v>100 (desigualdad)</v>
          </cell>
          <cell r="F5" t="str">
            <v>100 (positivo)</v>
          </cell>
          <cell r="G5">
            <v>0</v>
          </cell>
          <cell r="H5" t="str">
            <v>7 (positivo)</v>
          </cell>
          <cell r="I5">
            <v>0</v>
          </cell>
          <cell r="J5">
            <v>0</v>
          </cell>
          <cell r="K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 t="str">
            <v>7 (positivo)</v>
          </cell>
          <cell r="R5">
            <v>0</v>
          </cell>
          <cell r="U5" t="str">
            <v>WHO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AA5" t="str">
            <v>UNICEF</v>
          </cell>
          <cell r="AB5">
            <v>0</v>
          </cell>
          <cell r="AC5" t="str">
            <v>ILO</v>
          </cell>
          <cell r="AD5">
            <v>0</v>
          </cell>
          <cell r="AE5">
            <v>0</v>
          </cell>
          <cell r="AG5" t="str">
            <v>WB</v>
          </cell>
          <cell r="AH5" t="str">
            <v>FMI</v>
          </cell>
          <cell r="AI5" t="str">
            <v>Factbook</v>
          </cell>
          <cell r="AK5" t="str">
            <v>HDI</v>
          </cell>
          <cell r="AL5" t="str">
            <v>Population</v>
          </cell>
          <cell r="AM5" t="str">
            <v>Average annual growth</v>
          </cell>
          <cell r="AN5" t="str">
            <v>Urban population</v>
          </cell>
          <cell r="AO5" t="str">
            <v>Urban population growth</v>
          </cell>
          <cell r="AP5" t="str">
            <v>Urbanization rate</v>
          </cell>
          <cell r="AQ5" t="str">
            <v>Urban Growth rate</v>
          </cell>
        </row>
        <row r="6">
          <cell r="B6" t="str">
            <v>ISO</v>
          </cell>
          <cell r="C6" t="str">
            <v>SOCGCI</v>
          </cell>
          <cell r="D6" t="str">
            <v>Income Gini Index</v>
          </cell>
          <cell r="E6" t="str">
            <v>Youth unemployment</v>
          </cell>
          <cell r="F6" t="str">
            <v>Access to sanitation (%)</v>
          </cell>
          <cell r="G6" t="str">
            <v>Access to improved drinking water (%)</v>
          </cell>
          <cell r="H6" t="str">
            <v>Access to healthcare services</v>
          </cell>
          <cell r="I6" t="str">
            <v>Social safety net protection</v>
          </cell>
          <cell r="J6" t="str">
            <v>Extent of informal economy</v>
          </cell>
          <cell r="K6" t="str">
            <v>Social mobility</v>
          </cell>
          <cell r="L6" t="str">
            <v>Vulnerable employment</v>
          </cell>
          <cell r="M6" t="str">
            <v>Infant mortality, deaths/1,000 live births*</v>
          </cell>
          <cell r="N6" t="str">
            <v>Life expectancy, years*</v>
          </cell>
          <cell r="O6" t="str">
            <v>Secondary education enrollment, gross %*</v>
          </cell>
          <cell r="P6" t="str">
            <v>Tertiary education enrollment, gross %*</v>
          </cell>
          <cell r="Q6" t="str">
            <v>Quality of the education system</v>
          </cell>
          <cell r="R6" t="str">
            <v>Quality of management schools</v>
          </cell>
          <cell r="U6" t="str">
            <v>Total expenditure on health as a percentage of gross domestic product</v>
          </cell>
          <cell r="V6" t="str">
            <v>General government expenditure on health as a percentage of total expenditure on health</v>
          </cell>
          <cell r="W6" t="str">
            <v>Private expenditure on health as a percentage of total expenditure on health</v>
          </cell>
          <cell r="X6" t="str">
            <v>General government expenditure on health as a percentage of total government expenditure</v>
          </cell>
          <cell r="Y6" t="str">
            <v>Social security expenditure on health as a percentage of general government expenditure on health</v>
          </cell>
          <cell r="AA6" t="str">
            <v>Expenditure on education as % of total government expenditure (%)</v>
          </cell>
          <cell r="AB6" t="str">
            <v>Expenditure on education as % of GDP (%)</v>
          </cell>
          <cell r="AC6" t="str">
            <v>Social protection (%GDP)</v>
          </cell>
          <cell r="AD6" t="str">
            <v>Public health care (%GDP)</v>
          </cell>
          <cell r="AE6" t="str">
            <v>Public social protection (excluding health care ) (%GDP)</v>
          </cell>
          <cell r="AG6" t="str">
            <v>Unemployment (% labour force)</v>
          </cell>
          <cell r="AH6" t="str">
            <v>Unemployment (% labour force)</v>
          </cell>
          <cell r="AI6" t="str">
            <v>Unemployment (% of labour force)</v>
          </cell>
          <cell r="AK6">
            <v>0</v>
          </cell>
          <cell r="AL6" t="str">
            <v>(million)</v>
          </cell>
          <cell r="AM6" t="str">
            <v>(2010/2015)</v>
          </cell>
          <cell r="AN6" t="str">
            <v>(%)</v>
          </cell>
          <cell r="AO6" t="str">
            <v>(%)</v>
          </cell>
          <cell r="AP6" t="str">
            <v>(%)</v>
          </cell>
          <cell r="AQ6" t="str">
            <v>(%)</v>
          </cell>
        </row>
        <row r="7">
          <cell r="B7" t="str">
            <v>AFG</v>
          </cell>
          <cell r="C7" t="str">
            <v/>
          </cell>
          <cell r="D7">
            <v>27.8</v>
          </cell>
          <cell r="E7" t="str">
            <v/>
          </cell>
          <cell r="F7">
            <v>28.4824029</v>
          </cell>
          <cell r="G7">
            <v>60.6157191</v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>
            <v>66.3</v>
          </cell>
          <cell r="N7">
            <v>61</v>
          </cell>
          <cell r="O7">
            <v>55.65616</v>
          </cell>
          <cell r="P7">
            <v>3.7559800000000001</v>
          </cell>
          <cell r="Q7" t="str">
            <v/>
          </cell>
          <cell r="R7" t="str">
            <v/>
          </cell>
          <cell r="U7">
            <v>8.1</v>
          </cell>
          <cell r="V7">
            <v>21.2</v>
          </cell>
          <cell r="W7">
            <v>78.8</v>
          </cell>
          <cell r="X7">
            <v>7.1</v>
          </cell>
          <cell r="Y7">
            <v>0</v>
          </cell>
          <cell r="AA7">
            <v>18.068339999999999</v>
          </cell>
          <cell r="AB7">
            <v>4.6191000000000004</v>
          </cell>
          <cell r="AC7">
            <v>5.5969999999999995</v>
          </cell>
          <cell r="AD7">
            <v>3.61</v>
          </cell>
          <cell r="AE7">
            <v>1.9870000000000001</v>
          </cell>
          <cell r="AF7">
            <v>10.216100000000001</v>
          </cell>
          <cell r="AG7">
            <v>8.1999998092651403</v>
          </cell>
          <cell r="AH7">
            <v>0</v>
          </cell>
          <cell r="AI7">
            <v>35</v>
          </cell>
          <cell r="AK7">
            <v>0.46526426020753242</v>
          </cell>
          <cell r="AL7">
            <v>31.280518000000001</v>
          </cell>
          <cell r="AM7">
            <v>2.3929999999999998</v>
          </cell>
          <cell r="AN7">
            <v>24.45</v>
          </cell>
          <cell r="AO7">
            <v>4.6096300673853063</v>
          </cell>
          <cell r="AP7">
            <v>1.56836236671352</v>
          </cell>
          <cell r="AQ7">
            <v>3.9603699715915202</v>
          </cell>
        </row>
        <row r="8">
          <cell r="B8" t="str">
            <v>ALB</v>
          </cell>
          <cell r="C8">
            <v>3.6299442444038559</v>
          </cell>
          <cell r="D8">
            <v>34.5</v>
          </cell>
          <cell r="E8">
            <v>27.17</v>
          </cell>
          <cell r="F8">
            <v>93.907160099999999</v>
          </cell>
          <cell r="G8">
            <v>94.651410400000003</v>
          </cell>
          <cell r="H8">
            <v>3.5193810322773453</v>
          </cell>
          <cell r="I8">
            <v>3.0894223350152972</v>
          </cell>
          <cell r="J8">
            <v>3.893318162316084</v>
          </cell>
          <cell r="K8">
            <v>3.0648428220529556</v>
          </cell>
          <cell r="L8" t="str">
            <v>n/a</v>
          </cell>
          <cell r="M8">
            <v>12.5</v>
          </cell>
          <cell r="N8">
            <v>74</v>
          </cell>
          <cell r="O8">
            <v>96.426090000000002</v>
          </cell>
          <cell r="P8">
            <v>62.706850000000003</v>
          </cell>
          <cell r="Q8">
            <v>4.5023652303468928</v>
          </cell>
          <cell r="R8">
            <v>4.3138444045206885</v>
          </cell>
          <cell r="U8">
            <v>5.9</v>
          </cell>
          <cell r="V8">
            <v>48.4</v>
          </cell>
          <cell r="W8">
            <v>51.6</v>
          </cell>
          <cell r="X8">
            <v>9.8000000000000007</v>
          </cell>
          <cell r="Y8">
            <v>74.099999999999994</v>
          </cell>
          <cell r="AA8">
            <v>11.17719</v>
          </cell>
          <cell r="AB8">
            <v>3.5008300000000001</v>
          </cell>
          <cell r="AC8">
            <v>10.829000000000001</v>
          </cell>
          <cell r="AD8">
            <v>2.6789999999999998</v>
          </cell>
          <cell r="AE8">
            <v>8.15</v>
          </cell>
          <cell r="AF8">
            <v>14.329830000000001</v>
          </cell>
          <cell r="AG8">
            <v>17.5</v>
          </cell>
          <cell r="AH8">
            <v>17.25</v>
          </cell>
          <cell r="AI8">
            <v>18</v>
          </cell>
          <cell r="AK8">
            <v>0.73276580264162194</v>
          </cell>
          <cell r="AL8">
            <v>3.185413</v>
          </cell>
          <cell r="AM8">
            <v>0.29499999999999998</v>
          </cell>
          <cell r="AN8">
            <v>56.63</v>
          </cell>
          <cell r="AO8">
            <v>1.7357617124805869</v>
          </cell>
          <cell r="AP8">
            <v>1.9158563161541999</v>
          </cell>
          <cell r="AQ8">
            <v>2.2112331945072601</v>
          </cell>
        </row>
        <row r="9">
          <cell r="B9" t="str">
            <v>DZA</v>
          </cell>
          <cell r="C9">
            <v>3.8851437183782731</v>
          </cell>
          <cell r="D9">
            <v>35.299999999999997</v>
          </cell>
          <cell r="E9">
            <v>24.8</v>
          </cell>
          <cell r="F9">
            <v>95.137669200000005</v>
          </cell>
          <cell r="G9">
            <v>83.853960999999998</v>
          </cell>
          <cell r="H9">
            <v>3.7938686060526621</v>
          </cell>
          <cell r="I9">
            <v>3.2918687598978114</v>
          </cell>
          <cell r="J9">
            <v>3.8037370927487975</v>
          </cell>
          <cell r="K9">
            <v>3.4073031751888796</v>
          </cell>
          <cell r="L9">
            <v>29.5</v>
          </cell>
          <cell r="M9">
            <v>21.9</v>
          </cell>
          <cell r="N9">
            <v>72</v>
          </cell>
          <cell r="O9">
            <v>99.860190000000003</v>
          </cell>
          <cell r="P9">
            <v>34.593809999999998</v>
          </cell>
          <cell r="Q9">
            <v>3.3158929908831505</v>
          </cell>
          <cell r="R9">
            <v>3.363474654039571</v>
          </cell>
          <cell r="U9">
            <v>6.6</v>
          </cell>
          <cell r="V9">
            <v>74.2</v>
          </cell>
          <cell r="W9">
            <v>25.8</v>
          </cell>
          <cell r="X9">
            <v>9.4</v>
          </cell>
          <cell r="Y9">
            <v>30.1</v>
          </cell>
          <cell r="AA9">
            <v>11.429410000000001</v>
          </cell>
          <cell r="AB9">
            <v>4.3370199999999999</v>
          </cell>
          <cell r="AC9">
            <v>9.73</v>
          </cell>
          <cell r="AD9">
            <v>3.1709999999999998</v>
          </cell>
          <cell r="AE9">
            <v>5.3580779867256636</v>
          </cell>
          <cell r="AF9">
            <v>14.067019999999999</v>
          </cell>
          <cell r="AG9">
            <v>10.6000003814697</v>
          </cell>
          <cell r="AH9">
            <v>11.581</v>
          </cell>
          <cell r="AI9">
            <v>10.6</v>
          </cell>
          <cell r="AK9">
            <v>0.73562376713464528</v>
          </cell>
          <cell r="AL9">
            <v>39.928947000000001</v>
          </cell>
          <cell r="AM9">
            <v>1.84</v>
          </cell>
          <cell r="AN9">
            <v>75.48</v>
          </cell>
          <cell r="AO9">
            <v>2.8269781132883862</v>
          </cell>
          <cell r="AP9">
            <v>0.92629372865110804</v>
          </cell>
          <cell r="AQ9">
            <v>2.76583940383115</v>
          </cell>
        </row>
        <row r="10">
          <cell r="B10" t="str">
            <v>WSM</v>
          </cell>
          <cell r="C10" t="str">
            <v/>
          </cell>
          <cell r="D10">
            <v>42.69</v>
          </cell>
          <cell r="E10" t="str">
            <v/>
          </cell>
          <cell r="F10">
            <v>96.899759900000006</v>
          </cell>
          <cell r="G10">
            <v>100</v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>
            <v>8.6999998092651403</v>
          </cell>
          <cell r="AH10">
            <v>0</v>
          </cell>
          <cell r="AI10">
            <v>29.8</v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>
            <v>-0.17036009582576325</v>
          </cell>
          <cell r="AP10">
            <v>-8.9704720283366499E-2</v>
          </cell>
          <cell r="AQ10">
            <v>-0.12514964058845501</v>
          </cell>
        </row>
        <row r="11">
          <cell r="B11" t="str">
            <v>AND</v>
          </cell>
          <cell r="C11" t="str">
            <v/>
          </cell>
          <cell r="D11">
            <v>28.96</v>
          </cell>
          <cell r="E11" t="str">
            <v/>
          </cell>
          <cell r="F11">
            <v>100</v>
          </cell>
          <cell r="G11">
            <v>100</v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>
            <v>2.1</v>
          </cell>
          <cell r="N11">
            <v>83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U11">
            <v>8.1</v>
          </cell>
          <cell r="V11">
            <v>75.3</v>
          </cell>
          <cell r="W11">
            <v>24.7</v>
          </cell>
          <cell r="X11">
            <v>23.1</v>
          </cell>
          <cell r="Y11">
            <v>24.2</v>
          </cell>
          <cell r="AA11" t="str">
            <v/>
          </cell>
          <cell r="AB11">
            <v>2.46258</v>
          </cell>
          <cell r="AC11" t="str">
            <v/>
          </cell>
          <cell r="AD11" t="str">
            <v/>
          </cell>
          <cell r="AE11" t="str">
            <v/>
          </cell>
          <cell r="AF11">
            <v>2.46258</v>
          </cell>
          <cell r="AG11" t="str">
            <v/>
          </cell>
          <cell r="AH11" t="str">
            <v/>
          </cell>
          <cell r="AI11">
            <v>4</v>
          </cell>
          <cell r="AK11">
            <v>0.84464190837831399</v>
          </cell>
          <cell r="AL11">
            <v>8.0153000000000002E-2</v>
          </cell>
          <cell r="AM11">
            <v>0.76600000000000001</v>
          </cell>
          <cell r="AN11" t="str">
            <v>..</v>
          </cell>
          <cell r="AO11">
            <v>-4.8110741812770526</v>
          </cell>
          <cell r="AP11">
            <v>-0.625036410002482</v>
          </cell>
          <cell r="AQ11">
            <v>0.14128158375678801</v>
          </cell>
        </row>
        <row r="12">
          <cell r="B12" t="str">
            <v>AGO</v>
          </cell>
          <cell r="C12">
            <v>2.5901258694580687</v>
          </cell>
          <cell r="D12">
            <v>42.66</v>
          </cell>
          <cell r="E12" t="str">
            <v>n/a</v>
          </cell>
          <cell r="F12">
            <v>58.689415099999998</v>
          </cell>
          <cell r="G12">
            <v>53.427174999999998</v>
          </cell>
          <cell r="H12">
            <v>2.2396810304791148</v>
          </cell>
          <cell r="I12">
            <v>2.5913548658497136</v>
          </cell>
          <cell r="J12">
            <v>2.9505617025341127</v>
          </cell>
          <cell r="K12">
            <v>2.7241120821092188</v>
          </cell>
          <cell r="L12" t="str">
            <v>n/a</v>
          </cell>
          <cell r="M12">
            <v>96</v>
          </cell>
          <cell r="N12">
            <v>52</v>
          </cell>
          <cell r="O12">
            <v>28.898720000000001</v>
          </cell>
          <cell r="P12">
            <v>9.9235699999999998</v>
          </cell>
          <cell r="Q12" t="str">
            <v/>
          </cell>
          <cell r="R12" t="str">
            <v/>
          </cell>
          <cell r="U12">
            <v>3.8</v>
          </cell>
          <cell r="V12">
            <v>66.7</v>
          </cell>
          <cell r="W12">
            <v>33.299999999999997</v>
          </cell>
          <cell r="X12">
            <v>7.7</v>
          </cell>
          <cell r="Y12">
            <v>0</v>
          </cell>
          <cell r="AA12">
            <v>8.6847700000000003</v>
          </cell>
          <cell r="AB12">
            <v>3.4764400000000002</v>
          </cell>
          <cell r="AC12">
            <v>6.7899999999999991</v>
          </cell>
          <cell r="AD12">
            <v>2.15</v>
          </cell>
          <cell r="AE12">
            <v>4.6399999999999997</v>
          </cell>
          <cell r="AF12">
            <v>10.266439999999999</v>
          </cell>
          <cell r="AG12" t="str">
            <v/>
          </cell>
          <cell r="AH12">
            <v>0</v>
          </cell>
          <cell r="AI12" t="str">
            <v/>
          </cell>
          <cell r="AK12">
            <v>0.53159142182439567</v>
          </cell>
          <cell r="AL12">
            <v>22.137260999999999</v>
          </cell>
          <cell r="AM12">
            <v>3.0939999999999999</v>
          </cell>
          <cell r="AN12">
            <v>61.48</v>
          </cell>
          <cell r="AO12">
            <v>5.0978790890341239</v>
          </cell>
          <cell r="AP12">
            <v>1.8804766767175101</v>
          </cell>
          <cell r="AQ12">
            <v>4.9746946397113101</v>
          </cell>
        </row>
        <row r="13">
          <cell r="B13" t="str">
            <v>AIA</v>
          </cell>
          <cell r="C13" t="str">
            <v/>
          </cell>
          <cell r="D13">
            <v>42.72</v>
          </cell>
          <cell r="E13" t="str">
            <v/>
          </cell>
          <cell r="F13">
            <v>97.865132599999995</v>
          </cell>
          <cell r="G13">
            <v>94.547778800000003</v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>
            <v>8</v>
          </cell>
          <cell r="AK13" t="str">
            <v/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>
            <v>0</v>
          </cell>
          <cell r="AQ13">
            <v>1.19265828919575</v>
          </cell>
        </row>
        <row r="14">
          <cell r="B14" t="str">
            <v>ATG</v>
          </cell>
          <cell r="C14" t="str">
            <v/>
          </cell>
          <cell r="D14" t="str">
            <v/>
          </cell>
          <cell r="E14" t="str">
            <v/>
          </cell>
          <cell r="F14">
            <v>91.427487400000004</v>
          </cell>
          <cell r="G14">
            <v>97.866357199999996</v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>
            <v>5.8</v>
          </cell>
          <cell r="N14">
            <v>75</v>
          </cell>
          <cell r="O14">
            <v>102.31822</v>
          </cell>
          <cell r="P14">
            <v>23.486239999999999</v>
          </cell>
          <cell r="Q14" t="str">
            <v/>
          </cell>
          <cell r="R14" t="str">
            <v/>
          </cell>
          <cell r="U14">
            <v>4.9000000000000004</v>
          </cell>
          <cell r="V14">
            <v>64.5</v>
          </cell>
          <cell r="W14">
            <v>35.5</v>
          </cell>
          <cell r="X14">
            <v>14.7</v>
          </cell>
          <cell r="Y14">
            <v>8.8000000000000007</v>
          </cell>
          <cell r="AA14">
            <v>6.91662</v>
          </cell>
          <cell r="AB14">
            <v>2.5544699999999998</v>
          </cell>
          <cell r="AC14">
            <v>7.0943576158940402</v>
          </cell>
          <cell r="AD14">
            <v>4.048</v>
          </cell>
          <cell r="AE14">
            <v>3.0463576158940402</v>
          </cell>
          <cell r="AF14">
            <v>9.6488276158940405</v>
          </cell>
          <cell r="AG14" t="str">
            <v/>
          </cell>
          <cell r="AH14">
            <v>0</v>
          </cell>
          <cell r="AI14">
            <v>11</v>
          </cell>
          <cell r="AK14">
            <v>0.78336726438452919</v>
          </cell>
          <cell r="AL14">
            <v>9.0903000000000012E-2</v>
          </cell>
          <cell r="AM14">
            <v>1.0249999999999999</v>
          </cell>
          <cell r="AN14">
            <v>29.8</v>
          </cell>
          <cell r="AO14">
            <v>-0.84231998790096851</v>
          </cell>
          <cell r="AP14">
            <v>-1.9739274135492</v>
          </cell>
          <cell r="AQ14">
            <v>-0.94834169636571697</v>
          </cell>
        </row>
        <row r="15">
          <cell r="B15" t="str">
            <v>ARG</v>
          </cell>
          <cell r="C15">
            <v>3.7457618964543422</v>
          </cell>
          <cell r="D15">
            <v>44.49</v>
          </cell>
          <cell r="E15">
            <v>18.489999999999998</v>
          </cell>
          <cell r="F15">
            <v>96.285952899999998</v>
          </cell>
          <cell r="G15">
            <v>99.215705999999997</v>
          </cell>
          <cell r="H15">
            <v>4.8353595238278011</v>
          </cell>
          <cell r="I15">
            <v>3.120036324778761</v>
          </cell>
          <cell r="J15">
            <v>3.9013680992315649</v>
          </cell>
          <cell r="K15">
            <v>3.6691860093561761</v>
          </cell>
          <cell r="L15">
            <v>19</v>
          </cell>
          <cell r="M15">
            <v>11.1</v>
          </cell>
          <cell r="N15">
            <v>76</v>
          </cell>
          <cell r="O15">
            <v>106.32314</v>
          </cell>
          <cell r="P15">
            <v>79.986699999999999</v>
          </cell>
          <cell r="Q15">
            <v>3.0736390686035158</v>
          </cell>
          <cell r="R15">
            <v>4.7827932262420649</v>
          </cell>
          <cell r="U15">
            <v>7.3</v>
          </cell>
          <cell r="V15">
            <v>67.7</v>
          </cell>
          <cell r="W15">
            <v>32.299999999999997</v>
          </cell>
          <cell r="X15">
            <v>31.8</v>
          </cell>
          <cell r="Y15">
            <v>54</v>
          </cell>
          <cell r="AA15">
            <v>15.06353</v>
          </cell>
          <cell r="AB15">
            <v>5.3441000000000001</v>
          </cell>
          <cell r="AC15">
            <v>18.130370370370372</v>
          </cell>
          <cell r="AD15">
            <v>5.3360000000000003</v>
          </cell>
          <cell r="AE15">
            <v>12.794370370370372</v>
          </cell>
          <cell r="AF15">
            <v>23.474470370370373</v>
          </cell>
          <cell r="AG15">
            <v>7.3000001907348597</v>
          </cell>
          <cell r="AH15">
            <v>6.9139999999999997</v>
          </cell>
          <cell r="AI15">
            <v>7.3</v>
          </cell>
          <cell r="AK15">
            <v>0.83557201822956795</v>
          </cell>
          <cell r="AL15">
            <v>41.803125000000001</v>
          </cell>
          <cell r="AM15">
            <v>0.86299999999999999</v>
          </cell>
          <cell r="AN15">
            <v>92.95</v>
          </cell>
          <cell r="AO15">
            <v>1.1991243665327191</v>
          </cell>
          <cell r="AP15">
            <v>0.171851514606915</v>
          </cell>
          <cell r="AQ15">
            <v>1.0350931417223399</v>
          </cell>
        </row>
        <row r="16">
          <cell r="B16" t="str">
            <v>ARM</v>
          </cell>
          <cell r="C16">
            <v>3.7876130251708129</v>
          </cell>
          <cell r="D16">
            <v>31.3</v>
          </cell>
          <cell r="E16">
            <v>35.36</v>
          </cell>
          <cell r="F16">
            <v>90.369733100000005</v>
          </cell>
          <cell r="G16">
            <v>99.171805000000006</v>
          </cell>
          <cell r="H16">
            <v>3.7680523103767394</v>
          </cell>
          <cell r="I16">
            <v>2.8439807663215637</v>
          </cell>
          <cell r="J16">
            <v>4.32798482770691</v>
          </cell>
          <cell r="K16">
            <v>3.8032036198249815</v>
          </cell>
          <cell r="L16">
            <v>29.799999237060501</v>
          </cell>
          <cell r="M16">
            <v>12.6</v>
          </cell>
          <cell r="N16">
            <v>71</v>
          </cell>
          <cell r="O16" t="str">
            <v/>
          </cell>
          <cell r="P16">
            <v>46.640630000000002</v>
          </cell>
          <cell r="Q16">
            <v>3.4509504763495844</v>
          </cell>
          <cell r="R16">
            <v>3.4436541772046629</v>
          </cell>
          <cell r="U16">
            <v>4.5</v>
          </cell>
          <cell r="V16">
            <v>41.7</v>
          </cell>
          <cell r="W16">
            <v>58.3</v>
          </cell>
          <cell r="X16">
            <v>7.9</v>
          </cell>
          <cell r="Y16">
            <v>0</v>
          </cell>
          <cell r="AA16">
            <v>8.8688500000000001</v>
          </cell>
          <cell r="AB16">
            <v>2.3975599999999999</v>
          </cell>
          <cell r="AC16">
            <v>8.6138843405355132</v>
          </cell>
          <cell r="AD16">
            <v>1.646023386369972</v>
          </cell>
          <cell r="AE16">
            <v>6.9678609541655421</v>
          </cell>
          <cell r="AF16">
            <v>11.011444340535514</v>
          </cell>
          <cell r="AG16">
            <v>16.200000762939499</v>
          </cell>
          <cell r="AH16">
            <v>17.899999999999999</v>
          </cell>
          <cell r="AI16">
            <v>17.600000000000001</v>
          </cell>
          <cell r="AK16">
            <v>0.73298258304466546</v>
          </cell>
          <cell r="AL16">
            <v>2.9839899999999999</v>
          </cell>
          <cell r="AM16">
            <v>0.17499999999999999</v>
          </cell>
          <cell r="AN16">
            <v>64.23</v>
          </cell>
          <cell r="AO16">
            <v>0.20633222236920787</v>
          </cell>
          <cell r="AP16">
            <v>-0.287364451952692</v>
          </cell>
          <cell r="AQ16">
            <v>-0.112843430530814</v>
          </cell>
        </row>
        <row r="17">
          <cell r="B17" t="str">
            <v>ABW</v>
          </cell>
          <cell r="C17" t="str">
            <v/>
          </cell>
          <cell r="D17" t="str">
            <v/>
          </cell>
          <cell r="E17" t="str">
            <v/>
          </cell>
          <cell r="F17">
            <v>97.701149400000006</v>
          </cell>
          <cell r="G17">
            <v>97.768653900000004</v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>
            <v>111.17452</v>
          </cell>
          <cell r="P17">
            <v>37.755690000000001</v>
          </cell>
          <cell r="Q17" t="str">
            <v/>
          </cell>
          <cell r="R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AA17">
            <v>21.775980000000001</v>
          </cell>
          <cell r="AB17">
            <v>6.0368700000000004</v>
          </cell>
          <cell r="AC17">
            <v>17.799999999999997</v>
          </cell>
          <cell r="AD17">
            <v>9.6</v>
          </cell>
          <cell r="AE17">
            <v>8.1999999999999993</v>
          </cell>
          <cell r="AF17">
            <v>23.836869999999998</v>
          </cell>
          <cell r="AG17">
            <v>10.6000003814697</v>
          </cell>
          <cell r="AH17" t="str">
            <v/>
          </cell>
          <cell r="AI17">
            <v>6.9</v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>
            <v>-0.16184226227504242</v>
          </cell>
          <cell r="AP17">
            <v>-0.72406739464850001</v>
          </cell>
          <cell r="AQ17">
            <v>-0.27760000959992098</v>
          </cell>
        </row>
        <row r="18">
          <cell r="B18" t="str">
            <v>AUS</v>
          </cell>
          <cell r="C18">
            <v>5.8001202214628549</v>
          </cell>
          <cell r="D18">
            <v>32.42</v>
          </cell>
          <cell r="E18">
            <v>11.66</v>
          </cell>
          <cell r="F18">
            <v>100</v>
          </cell>
          <cell r="G18">
            <v>100</v>
          </cell>
          <cell r="H18">
            <v>6.1592759574119018</v>
          </cell>
          <cell r="I18">
            <v>5.2073884016686423</v>
          </cell>
          <cell r="J18">
            <v>5.7305025011302675</v>
          </cell>
          <cell r="K18">
            <v>5.9629447593209619</v>
          </cell>
          <cell r="L18">
            <v>9</v>
          </cell>
          <cell r="M18">
            <v>3</v>
          </cell>
          <cell r="N18">
            <v>83</v>
          </cell>
          <cell r="O18">
            <v>137.58152000000001</v>
          </cell>
          <cell r="P18">
            <v>86.554550000000006</v>
          </cell>
          <cell r="Q18">
            <v>5.1126391687872692</v>
          </cell>
          <cell r="R18">
            <v>5.2919246060888199</v>
          </cell>
          <cell r="U18">
            <v>9.4</v>
          </cell>
          <cell r="V18">
            <v>66.599999999999994</v>
          </cell>
          <cell r="W18">
            <v>33.4</v>
          </cell>
          <cell r="X18">
            <v>18.7</v>
          </cell>
          <cell r="Y18">
            <v>0</v>
          </cell>
          <cell r="AA18">
            <v>13.220409999999999</v>
          </cell>
          <cell r="AB18">
            <v>4.9064100000000002</v>
          </cell>
          <cell r="AC18">
            <v>18.158999999999999</v>
          </cell>
          <cell r="AD18">
            <v>7.6115298289269049</v>
          </cell>
          <cell r="AE18">
            <v>10.547470171073094</v>
          </cell>
          <cell r="AF18">
            <v>23.06541</v>
          </cell>
          <cell r="AG18">
            <v>6.0999999046325701</v>
          </cell>
          <cell r="AH18">
            <v>6.2679999999999998</v>
          </cell>
          <cell r="AI18">
            <v>6.1</v>
          </cell>
          <cell r="AK18">
            <v>0.93495825022226342</v>
          </cell>
          <cell r="AL18">
            <v>23.630169000000002</v>
          </cell>
          <cell r="AM18">
            <v>1.3120000000000001</v>
          </cell>
          <cell r="AN18">
            <v>89.64</v>
          </cell>
          <cell r="AO18">
            <v>1.7178609967595344</v>
          </cell>
          <cell r="AP18">
            <v>0.15492118145419301</v>
          </cell>
          <cell r="AQ18">
            <v>1.4664699842837601</v>
          </cell>
        </row>
        <row r="19">
          <cell r="B19" t="str">
            <v>AUT</v>
          </cell>
          <cell r="C19">
            <v>5.9979861843215332</v>
          </cell>
          <cell r="D19">
            <v>27.6</v>
          </cell>
          <cell r="E19">
            <v>8.73</v>
          </cell>
          <cell r="F19">
            <v>100</v>
          </cell>
          <cell r="G19">
            <v>100</v>
          </cell>
          <cell r="H19">
            <v>6.5959825299616197</v>
          </cell>
          <cell r="I19">
            <v>5.8498081319446342</v>
          </cell>
          <cell r="J19">
            <v>5.6593381400767608</v>
          </cell>
          <cell r="K19">
            <v>5.5858031327064062</v>
          </cell>
          <cell r="L19">
            <v>8.6000003814697301</v>
          </cell>
          <cell r="M19">
            <v>2.9</v>
          </cell>
          <cell r="N19">
            <v>81</v>
          </cell>
          <cell r="O19">
            <v>99.296400000000006</v>
          </cell>
          <cell r="P19">
            <v>79.998639999999995</v>
          </cell>
          <cell r="Q19">
            <v>4.3238744727400844</v>
          </cell>
          <cell r="R19">
            <v>4.8849301485128187</v>
          </cell>
          <cell r="U19">
            <v>11</v>
          </cell>
          <cell r="V19">
            <v>75.7</v>
          </cell>
          <cell r="W19">
            <v>24.3</v>
          </cell>
          <cell r="X19">
            <v>16.3</v>
          </cell>
          <cell r="Y19">
            <v>55.1</v>
          </cell>
          <cell r="AA19">
            <v>11.045389999999999</v>
          </cell>
          <cell r="AB19">
            <v>5.4506500000000004</v>
          </cell>
          <cell r="AC19">
            <v>27.887</v>
          </cell>
          <cell r="AD19">
            <v>7.5142986381322956</v>
          </cell>
          <cell r="AE19">
            <v>20.372701361867705</v>
          </cell>
          <cell r="AF19">
            <v>33.337650000000004</v>
          </cell>
          <cell r="AG19">
            <v>5.5999999046325701</v>
          </cell>
          <cell r="AH19">
            <v>5.8</v>
          </cell>
          <cell r="AI19">
            <v>5.6</v>
          </cell>
          <cell r="AK19">
            <v>0.88502726002130805</v>
          </cell>
          <cell r="AL19">
            <v>8.5264290000000003</v>
          </cell>
          <cell r="AM19">
            <v>0.36799999999999999</v>
          </cell>
          <cell r="AN19">
            <v>68.3</v>
          </cell>
          <cell r="AO19">
            <v>0.70103011730169651</v>
          </cell>
          <cell r="AP19">
            <v>3.5199523575376701E-2</v>
          </cell>
          <cell r="AQ19">
            <v>0.40271656624611801</v>
          </cell>
        </row>
        <row r="20">
          <cell r="B20" t="str">
            <v>AZE</v>
          </cell>
          <cell r="C20">
            <v>4.3256452575735356</v>
          </cell>
          <cell r="D20">
            <v>33.71</v>
          </cell>
          <cell r="E20">
            <v>14.16</v>
          </cell>
          <cell r="F20">
            <v>82.022384900000006</v>
          </cell>
          <cell r="G20">
            <v>80.199898500000003</v>
          </cell>
          <cell r="H20">
            <v>4.4487868283685055</v>
          </cell>
          <cell r="I20">
            <v>3.3466503470801729</v>
          </cell>
          <cell r="J20">
            <v>4.4681717540128494</v>
          </cell>
          <cell r="K20">
            <v>3.7339029615883268</v>
          </cell>
          <cell r="L20">
            <v>54.700000762939503</v>
          </cell>
          <cell r="M20">
            <v>27.9</v>
          </cell>
          <cell r="N20">
            <v>72</v>
          </cell>
          <cell r="O20">
            <v>102.79574</v>
          </cell>
          <cell r="P20">
            <v>23.15973</v>
          </cell>
          <cell r="Q20">
            <v>3.0891413543987118</v>
          </cell>
          <cell r="R20">
            <v>3.273654061664268</v>
          </cell>
          <cell r="U20">
            <v>5.6</v>
          </cell>
          <cell r="V20">
            <v>20.8</v>
          </cell>
          <cell r="W20">
            <v>79.2</v>
          </cell>
          <cell r="X20">
            <v>3.5</v>
          </cell>
          <cell r="Y20">
            <v>0</v>
          </cell>
          <cell r="AA20">
            <v>7.3038299999999996</v>
          </cell>
          <cell r="AB20">
            <v>2.46218</v>
          </cell>
          <cell r="AC20">
            <v>8.2669999999999995</v>
          </cell>
          <cell r="AD20">
            <v>1.012</v>
          </cell>
          <cell r="AE20">
            <v>7.2549999999999999</v>
          </cell>
          <cell r="AF20">
            <v>10.729179999999999</v>
          </cell>
          <cell r="AG20">
            <v>4.9000000953674299</v>
          </cell>
          <cell r="AH20">
            <v>6.048</v>
          </cell>
          <cell r="AI20">
            <v>5.4</v>
          </cell>
          <cell r="AK20">
            <v>0.75113917353741355</v>
          </cell>
          <cell r="AL20">
            <v>9.5148869999999999</v>
          </cell>
          <cell r="AM20">
            <v>1.1080000000000001</v>
          </cell>
          <cell r="AN20">
            <v>54.35</v>
          </cell>
          <cell r="AO20">
            <v>1.7472374261417807</v>
          </cell>
          <cell r="AP20">
            <v>0.45141287325979701</v>
          </cell>
          <cell r="AQ20">
            <v>1.5588786306037199</v>
          </cell>
        </row>
        <row r="21">
          <cell r="B21" t="str">
            <v>BHS</v>
          </cell>
          <cell r="C21" t="str">
            <v/>
          </cell>
          <cell r="D21" t="str">
            <v>…</v>
          </cell>
          <cell r="E21" t="str">
            <v/>
          </cell>
          <cell r="F21" t="str">
            <v>NA</v>
          </cell>
          <cell r="G21">
            <v>96.000011499999999</v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>
            <v>9.9</v>
          </cell>
          <cell r="N21">
            <v>76</v>
          </cell>
          <cell r="O21">
            <v>92.633679999999998</v>
          </cell>
          <cell r="P21" t="str">
            <v/>
          </cell>
          <cell r="Q21" t="str">
            <v/>
          </cell>
          <cell r="R21" t="str">
            <v/>
          </cell>
          <cell r="U21">
            <v>7.3</v>
          </cell>
          <cell r="V21">
            <v>44</v>
          </cell>
          <cell r="W21">
            <v>56</v>
          </cell>
          <cell r="X21">
            <v>14</v>
          </cell>
          <cell r="Y21">
            <v>0</v>
          </cell>
          <cell r="AA21">
            <v>18.843720000000001</v>
          </cell>
          <cell r="AB21">
            <v>2.84999</v>
          </cell>
          <cell r="AC21">
            <v>6.2870424321999998</v>
          </cell>
          <cell r="AD21">
            <v>3.5</v>
          </cell>
          <cell r="AE21">
            <v>2.7870424321999998</v>
          </cell>
          <cell r="AF21">
            <v>9.1370324321999998</v>
          </cell>
          <cell r="AG21">
            <v>16.200000762939499</v>
          </cell>
          <cell r="AH21">
            <v>13</v>
          </cell>
          <cell r="AI21">
            <v>15</v>
          </cell>
          <cell r="AK21">
            <v>0.78995805951221898</v>
          </cell>
          <cell r="AL21">
            <v>0.38257100000000005</v>
          </cell>
          <cell r="AM21">
            <v>1.4470000000000001</v>
          </cell>
          <cell r="AN21">
            <v>84.83</v>
          </cell>
          <cell r="AO21">
            <v>1.4538943361743897</v>
          </cell>
          <cell r="AP21">
            <v>7.8586512916756196E-2</v>
          </cell>
          <cell r="AQ21">
            <v>1.5259068253594399</v>
          </cell>
        </row>
        <row r="22">
          <cell r="B22" t="str">
            <v>BHR</v>
          </cell>
          <cell r="C22" t="str">
            <v/>
          </cell>
          <cell r="D22" t="str">
            <v/>
          </cell>
          <cell r="E22" t="str">
            <v/>
          </cell>
          <cell r="F22">
            <v>99.197603400000006</v>
          </cell>
          <cell r="G22">
            <v>100</v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>
            <v>5.3</v>
          </cell>
          <cell r="N22">
            <v>77</v>
          </cell>
          <cell r="O22" t="str">
            <v/>
          </cell>
          <cell r="P22">
            <v>36.837679999999999</v>
          </cell>
          <cell r="Q22">
            <v>4.5942884412142311</v>
          </cell>
          <cell r="R22">
            <v>4.5729634431329105</v>
          </cell>
          <cell r="U22">
            <v>4.9000000000000004</v>
          </cell>
          <cell r="V22">
            <v>70.2</v>
          </cell>
          <cell r="W22">
            <v>29.8</v>
          </cell>
          <cell r="X22">
            <v>10.6</v>
          </cell>
          <cell r="Y22">
            <v>1.3</v>
          </cell>
          <cell r="AA22">
            <v>8.9480400000000007</v>
          </cell>
          <cell r="AB22">
            <v>2.6446999999999998</v>
          </cell>
          <cell r="AC22">
            <v>4.008</v>
          </cell>
          <cell r="AD22">
            <v>2.3980000000000001</v>
          </cell>
          <cell r="AE22">
            <v>1.61</v>
          </cell>
          <cell r="AF22">
            <v>6.6526999999999994</v>
          </cell>
          <cell r="AG22">
            <v>1.20000004768372</v>
          </cell>
          <cell r="AH22">
            <v>4.18</v>
          </cell>
          <cell r="AI22">
            <v>4.0999999999999996</v>
          </cell>
          <cell r="AK22">
            <v>0.82392195681220692</v>
          </cell>
          <cell r="AL22">
            <v>1.3441110000000001</v>
          </cell>
          <cell r="AM22">
            <v>1.659</v>
          </cell>
          <cell r="AN22">
            <v>88.88</v>
          </cell>
          <cell r="AO22">
            <v>0.98096792653401388</v>
          </cell>
          <cell r="AP22">
            <v>5.4142495419431398E-2</v>
          </cell>
          <cell r="AQ22">
            <v>1.7127229676381199</v>
          </cell>
        </row>
        <row r="23">
          <cell r="B23" t="str">
            <v>BGD</v>
          </cell>
          <cell r="C23">
            <v>3.6531192288705441</v>
          </cell>
          <cell r="D23">
            <v>32.119999999999997</v>
          </cell>
          <cell r="E23">
            <v>8.6999999999999993</v>
          </cell>
          <cell r="F23">
            <v>54.730294299999997</v>
          </cell>
          <cell r="G23">
            <v>83.218425699999997</v>
          </cell>
          <cell r="H23">
            <v>3.2471915666920257</v>
          </cell>
          <cell r="I23">
            <v>2.2966637657010551</v>
          </cell>
          <cell r="J23">
            <v>3.7381696003053526</v>
          </cell>
          <cell r="K23">
            <v>3.9812283954504517</v>
          </cell>
          <cell r="L23" t="str">
            <v>n/a</v>
          </cell>
          <cell r="M23">
            <v>30.7</v>
          </cell>
          <cell r="N23">
            <v>71</v>
          </cell>
          <cell r="O23">
            <v>58.309260000000002</v>
          </cell>
          <cell r="P23">
            <v>13.386559999999999</v>
          </cell>
          <cell r="Q23">
            <v>3.3637827381943213</v>
          </cell>
          <cell r="R23">
            <v>3.6882180676315768</v>
          </cell>
          <cell r="U23">
            <v>3.7</v>
          </cell>
          <cell r="V23">
            <v>35.299999999999997</v>
          </cell>
          <cell r="W23">
            <v>64.7</v>
          </cell>
          <cell r="X23">
            <v>7.8</v>
          </cell>
          <cell r="Y23">
            <v>0</v>
          </cell>
          <cell r="AA23">
            <v>14.029870000000001</v>
          </cell>
          <cell r="AB23">
            <v>1.9661599999999999</v>
          </cell>
          <cell r="AC23">
            <v>2.6930000000000001</v>
          </cell>
          <cell r="AD23">
            <v>1.113</v>
          </cell>
          <cell r="AE23">
            <v>1.58</v>
          </cell>
          <cell r="AF23">
            <v>4.65916</v>
          </cell>
          <cell r="AG23">
            <v>4.5</v>
          </cell>
          <cell r="AH23">
            <v>0</v>
          </cell>
          <cell r="AI23">
            <v>5</v>
          </cell>
          <cell r="AK23">
            <v>0.57009997440544979</v>
          </cell>
          <cell r="AL23">
            <v>158.51257000000001</v>
          </cell>
          <cell r="AM23">
            <v>1.1930000000000001</v>
          </cell>
          <cell r="AN23">
            <v>29.86</v>
          </cell>
          <cell r="AO23">
            <v>3.5172149827697918</v>
          </cell>
          <cell r="AP23">
            <v>2.3598914024175501</v>
          </cell>
          <cell r="AQ23">
            <v>3.5526557700460302</v>
          </cell>
        </row>
        <row r="24">
          <cell r="B24" t="str">
            <v>BRB</v>
          </cell>
          <cell r="C24" t="str">
            <v/>
          </cell>
          <cell r="D24" t="str">
            <v/>
          </cell>
          <cell r="E24" t="str">
            <v/>
          </cell>
          <cell r="F24" t="str">
            <v>NA</v>
          </cell>
          <cell r="G24">
            <v>99.840102200000004</v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>
            <v>12</v>
          </cell>
          <cell r="N24">
            <v>78</v>
          </cell>
          <cell r="O24">
            <v>109.24757</v>
          </cell>
          <cell r="P24">
            <v>65.432230000000004</v>
          </cell>
          <cell r="Q24" t="str">
            <v/>
          </cell>
          <cell r="R24" t="str">
            <v/>
          </cell>
          <cell r="U24">
            <v>6.8</v>
          </cell>
          <cell r="V24">
            <v>61</v>
          </cell>
          <cell r="W24">
            <v>39</v>
          </cell>
          <cell r="X24">
            <v>11.6</v>
          </cell>
          <cell r="Y24">
            <v>0.2</v>
          </cell>
          <cell r="AA24">
            <v>13.689579999999999</v>
          </cell>
          <cell r="AB24">
            <v>6.7117899999999997</v>
          </cell>
          <cell r="AC24">
            <v>11.406530040053404</v>
          </cell>
          <cell r="AD24">
            <v>4.3390000000000004</v>
          </cell>
          <cell r="AE24">
            <v>7.0675300400534047</v>
          </cell>
          <cell r="AF24">
            <v>18.118320040053405</v>
          </cell>
          <cell r="AG24">
            <v>11.5</v>
          </cell>
          <cell r="AH24">
            <v>12.272</v>
          </cell>
          <cell r="AI24">
            <v>11.5</v>
          </cell>
          <cell r="AK24">
            <v>0.78545841290263796</v>
          </cell>
          <cell r="AL24">
            <v>0.28606599999999999</v>
          </cell>
          <cell r="AM24">
            <v>0.499</v>
          </cell>
          <cell r="AN24">
            <v>45.95</v>
          </cell>
          <cell r="AO24">
            <v>-4.1370134707538968E-2</v>
          </cell>
          <cell r="AP24">
            <v>-0.36831134501992202</v>
          </cell>
          <cell r="AQ24">
            <v>0.13083537067812601</v>
          </cell>
        </row>
        <row r="25">
          <cell r="B25" t="str">
            <v>BLR</v>
          </cell>
          <cell r="C25" t="str">
            <v/>
          </cell>
          <cell r="D25">
            <v>26.48</v>
          </cell>
          <cell r="E25" t="str">
            <v/>
          </cell>
          <cell r="F25">
            <v>92.990949999999998</v>
          </cell>
          <cell r="G25">
            <v>99.711395300000007</v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>
            <v>3.4</v>
          </cell>
          <cell r="N25">
            <v>72</v>
          </cell>
          <cell r="O25">
            <v>107.0318</v>
          </cell>
          <cell r="P25">
            <v>88.857029999999995</v>
          </cell>
          <cell r="Q25" t="str">
            <v/>
          </cell>
          <cell r="R25" t="str">
            <v/>
          </cell>
          <cell r="U25">
            <v>6.1</v>
          </cell>
          <cell r="V25">
            <v>65.400000000000006</v>
          </cell>
          <cell r="W25">
            <v>34.6</v>
          </cell>
          <cell r="X25">
            <v>13.5</v>
          </cell>
          <cell r="Y25">
            <v>0</v>
          </cell>
          <cell r="AA25">
            <v>12.30363</v>
          </cell>
          <cell r="AB25">
            <v>4.98752</v>
          </cell>
          <cell r="AC25">
            <v>15.795000000000002</v>
          </cell>
          <cell r="AD25">
            <v>3.9980000000000002</v>
          </cell>
          <cell r="AE25">
            <v>11.797000000000001</v>
          </cell>
          <cell r="AF25">
            <v>20.782520000000002</v>
          </cell>
          <cell r="AG25">
            <v>0.5</v>
          </cell>
          <cell r="AH25">
            <v>0.51500000000000001</v>
          </cell>
          <cell r="AI25">
            <v>0.7</v>
          </cell>
          <cell r="AK25">
            <v>0.79836651789255031</v>
          </cell>
          <cell r="AL25">
            <v>9.3076090000000011</v>
          </cell>
          <cell r="AM25">
            <v>-0.49399999999999999</v>
          </cell>
          <cell r="AN25">
            <v>76.260000000000005</v>
          </cell>
          <cell r="AO25">
            <v>0.56803074914664387</v>
          </cell>
          <cell r="AP25">
            <v>0.54259617376579095</v>
          </cell>
          <cell r="AQ25">
            <v>4.9026825901452097E-2</v>
          </cell>
        </row>
        <row r="26">
          <cell r="B26" t="str">
            <v>BEL</v>
          </cell>
          <cell r="C26">
            <v>5.890616086699711</v>
          </cell>
          <cell r="D26">
            <v>26.5</v>
          </cell>
          <cell r="E26">
            <v>19.75</v>
          </cell>
          <cell r="F26">
            <v>100</v>
          </cell>
          <cell r="G26">
            <v>100</v>
          </cell>
          <cell r="H26">
            <v>6.7626492667020672</v>
          </cell>
          <cell r="I26">
            <v>6.1887849793699141</v>
          </cell>
          <cell r="J26">
            <v>5.4642443502154538</v>
          </cell>
          <cell r="K26">
            <v>5.811185611274821</v>
          </cell>
          <cell r="L26">
            <v>10.300000190734901</v>
          </cell>
          <cell r="M26">
            <v>3.3</v>
          </cell>
          <cell r="N26">
            <v>80</v>
          </cell>
          <cell r="O26">
            <v>163.10101</v>
          </cell>
          <cell r="P26">
            <v>72.309569999999994</v>
          </cell>
          <cell r="Q26">
            <v>5.4662055436954944</v>
          </cell>
          <cell r="R26">
            <v>6.0476188659667969</v>
          </cell>
          <cell r="U26">
            <v>11.2</v>
          </cell>
          <cell r="V26">
            <v>75.8</v>
          </cell>
          <cell r="W26">
            <v>24.2</v>
          </cell>
          <cell r="X26">
            <v>15.6</v>
          </cell>
          <cell r="Y26">
            <v>85.5</v>
          </cell>
          <cell r="AA26">
            <v>11.954700000000001</v>
          </cell>
          <cell r="AB26">
            <v>6.3651600000000004</v>
          </cell>
          <cell r="AC26">
            <v>29.733000000000001</v>
          </cell>
          <cell r="AD26">
            <v>8.6433267304778454</v>
          </cell>
          <cell r="AE26">
            <v>21.089673269522155</v>
          </cell>
          <cell r="AF26">
            <v>36.09816</v>
          </cell>
          <cell r="AG26">
            <v>8.5</v>
          </cell>
          <cell r="AH26">
            <v>8.5239999999999991</v>
          </cell>
          <cell r="AI26">
            <v>8.5</v>
          </cell>
          <cell r="AK26">
            <v>0.89026299223710059</v>
          </cell>
          <cell r="AL26">
            <v>11.14442</v>
          </cell>
          <cell r="AM26">
            <v>0.438</v>
          </cell>
          <cell r="AN26">
            <v>97.58</v>
          </cell>
          <cell r="AO26">
            <v>0.42129469189847307</v>
          </cell>
          <cell r="AP26">
            <v>4.4399222322114199E-2</v>
          </cell>
          <cell r="AQ26">
            <v>0.48218406220889198</v>
          </cell>
        </row>
        <row r="27">
          <cell r="B27" t="str">
            <v>BLZ</v>
          </cell>
          <cell r="C27" t="str">
            <v/>
          </cell>
          <cell r="D27">
            <v>53.13</v>
          </cell>
          <cell r="E27" t="str">
            <v/>
          </cell>
          <cell r="F27">
            <v>89.854621199999997</v>
          </cell>
          <cell r="G27">
            <v>98.597795700000006</v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>
            <v>14.2</v>
          </cell>
          <cell r="N27">
            <v>75</v>
          </cell>
          <cell r="O27">
            <v>80.163039999999995</v>
          </cell>
          <cell r="P27">
            <v>24.184799999999999</v>
          </cell>
          <cell r="Q27" t="str">
            <v/>
          </cell>
          <cell r="R27" t="str">
            <v/>
          </cell>
          <cell r="U27">
            <v>5.4</v>
          </cell>
          <cell r="V27">
            <v>62.4</v>
          </cell>
          <cell r="W27">
            <v>37.6</v>
          </cell>
          <cell r="X27">
            <v>11.9</v>
          </cell>
          <cell r="Y27">
            <v>13.8</v>
          </cell>
          <cell r="AA27">
            <v>23.05208</v>
          </cell>
          <cell r="AB27">
            <v>6.2172900000000002</v>
          </cell>
          <cell r="AC27">
            <v>5.7590000000000003</v>
          </cell>
          <cell r="AD27">
            <v>3.7589999999999999</v>
          </cell>
          <cell r="AE27">
            <v>2</v>
          </cell>
          <cell r="AF27">
            <v>11.976290000000001</v>
          </cell>
          <cell r="AG27">
            <v>11.699999809265099</v>
          </cell>
          <cell r="AH27">
            <v>11.315</v>
          </cell>
          <cell r="AI27">
            <v>12.9</v>
          </cell>
          <cell r="AK27">
            <v>0.71498223481171574</v>
          </cell>
          <cell r="AL27">
            <v>0.339758</v>
          </cell>
          <cell r="AM27">
            <v>2.38</v>
          </cell>
          <cell r="AN27">
            <v>44.16</v>
          </cell>
          <cell r="AO27">
            <v>1.7656427324627511</v>
          </cell>
          <cell r="AP27">
            <v>-0.44528240270459701</v>
          </cell>
          <cell r="AQ27">
            <v>1.9349584982763901</v>
          </cell>
        </row>
        <row r="28">
          <cell r="B28" t="str">
            <v>BEN</v>
          </cell>
          <cell r="C28" t="str">
            <v/>
          </cell>
          <cell r="D28">
            <v>38.619999999999997</v>
          </cell>
          <cell r="E28" t="str">
            <v/>
          </cell>
          <cell r="F28">
            <v>14.173176399999999</v>
          </cell>
          <cell r="G28">
            <v>76.018882399999995</v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>
            <v>64.2</v>
          </cell>
          <cell r="N28">
            <v>59</v>
          </cell>
          <cell r="O28">
            <v>54.363599999999998</v>
          </cell>
          <cell r="P28">
            <v>15.362780000000001</v>
          </cell>
          <cell r="Q28">
            <v>2.3939394950866699</v>
          </cell>
          <cell r="R28">
            <v>3.3384616374969482</v>
          </cell>
          <cell r="U28">
            <v>4.5999999999999996</v>
          </cell>
          <cell r="V28">
            <v>54.2</v>
          </cell>
          <cell r="W28">
            <v>45.8</v>
          </cell>
          <cell r="X28">
            <v>10.7</v>
          </cell>
          <cell r="Y28">
            <v>0.2</v>
          </cell>
          <cell r="AA28">
            <v>22.34122</v>
          </cell>
          <cell r="AB28">
            <v>4.7956000000000003</v>
          </cell>
          <cell r="AC28">
            <v>4.2029999999999994</v>
          </cell>
          <cell r="AD28">
            <v>2.2229999999999999</v>
          </cell>
          <cell r="AE28">
            <v>1.98</v>
          </cell>
          <cell r="AF28">
            <v>8.9985999999999997</v>
          </cell>
          <cell r="AG28">
            <v>1</v>
          </cell>
          <cell r="AH28">
            <v>0</v>
          </cell>
          <cell r="AI28" t="str">
            <v/>
          </cell>
          <cell r="AK28">
            <v>0.47963511040055773</v>
          </cell>
          <cell r="AL28">
            <v>10.59951</v>
          </cell>
          <cell r="AM28">
            <v>2.6920000000000002</v>
          </cell>
          <cell r="AN28">
            <v>46.87</v>
          </cell>
          <cell r="AO28">
            <v>3.629524833023841</v>
          </cell>
          <cell r="AP28">
            <v>0.97730504625416503</v>
          </cell>
          <cell r="AQ28">
            <v>3.6689731077432199</v>
          </cell>
        </row>
        <row r="29">
          <cell r="B29" t="str">
            <v>BMU</v>
          </cell>
          <cell r="C29" t="str">
            <v/>
          </cell>
          <cell r="D29" t="str">
            <v/>
          </cell>
          <cell r="E29" t="str">
            <v/>
          </cell>
          <cell r="F29" t="str">
            <v>NA</v>
          </cell>
          <cell r="G29" t="str">
            <v>NA</v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>
            <v>72.622429999999994</v>
          </cell>
          <cell r="P29">
            <v>29.045850000000002</v>
          </cell>
          <cell r="Q29" t="str">
            <v/>
          </cell>
          <cell r="R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AA29">
            <v>7.7964399999999996</v>
          </cell>
          <cell r="AB29">
            <v>1.78285</v>
          </cell>
          <cell r="AC29" t="str">
            <v/>
          </cell>
          <cell r="AD29" t="str">
            <v/>
          </cell>
          <cell r="AE29" t="str">
            <v/>
          </cell>
          <cell r="AF29">
            <v>1.78285</v>
          </cell>
          <cell r="AG29">
            <v>6.6999998092651403</v>
          </cell>
          <cell r="AH29" t="str">
            <v/>
          </cell>
          <cell r="AI29">
            <v>9</v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>
            <v>0.27653610285340119</v>
          </cell>
          <cell r="AP29">
            <v>0</v>
          </cell>
          <cell r="AQ29">
            <v>0.192142687835645</v>
          </cell>
        </row>
        <row r="30">
          <cell r="B30" t="str">
            <v>BTN</v>
          </cell>
          <cell r="C30" t="str">
            <v/>
          </cell>
          <cell r="D30">
            <v>38.729999999999997</v>
          </cell>
          <cell r="E30" t="str">
            <v/>
          </cell>
          <cell r="F30">
            <v>45.183923999999998</v>
          </cell>
          <cell r="G30">
            <v>97.207649799999999</v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>
            <v>27.2</v>
          </cell>
          <cell r="N30">
            <v>68</v>
          </cell>
          <cell r="O30">
            <v>84.197689999999994</v>
          </cell>
          <cell r="P30">
            <v>10.92693</v>
          </cell>
          <cell r="Q30">
            <v>4.0485992609444308</v>
          </cell>
          <cell r="R30">
            <v>3.7800253052832717</v>
          </cell>
          <cell r="U30">
            <v>3.6</v>
          </cell>
          <cell r="V30">
            <v>73.8</v>
          </cell>
          <cell r="W30">
            <v>26.2</v>
          </cell>
          <cell r="X30">
            <v>6.6</v>
          </cell>
          <cell r="Y30">
            <v>0</v>
          </cell>
          <cell r="AA30">
            <v>15.60829</v>
          </cell>
          <cell r="AB30">
            <v>5.9599099999999998</v>
          </cell>
          <cell r="AC30">
            <v>5.1989999999999998</v>
          </cell>
          <cell r="AD30">
            <v>3.03</v>
          </cell>
          <cell r="AE30">
            <v>2.169</v>
          </cell>
          <cell r="AF30">
            <v>11.158909999999999</v>
          </cell>
          <cell r="AG30">
            <v>2.5999999046325701</v>
          </cell>
          <cell r="AH30">
            <v>3.2</v>
          </cell>
          <cell r="AI30">
            <v>3.2</v>
          </cell>
          <cell r="AK30">
            <v>0.60518458794922225</v>
          </cell>
          <cell r="AL30">
            <v>0.76555200000000001</v>
          </cell>
          <cell r="AM30">
            <v>1.595</v>
          </cell>
          <cell r="AN30">
            <v>37.909999999999997</v>
          </cell>
          <cell r="AO30">
            <v>3.3879786323658894</v>
          </cell>
          <cell r="AP30">
            <v>2.0995061306676099</v>
          </cell>
          <cell r="AQ30">
            <v>3.6943864681902499</v>
          </cell>
        </row>
        <row r="31">
          <cell r="B31" t="str">
            <v>BOL</v>
          </cell>
          <cell r="C31">
            <v>3.4385906147981697</v>
          </cell>
          <cell r="D31">
            <v>47.199999999999996</v>
          </cell>
          <cell r="E31">
            <v>6.24</v>
          </cell>
          <cell r="F31">
            <v>46.2896511</v>
          </cell>
          <cell r="G31">
            <v>88.027219799999997</v>
          </cell>
          <cell r="H31">
            <v>3.6346982486697152</v>
          </cell>
          <cell r="I31">
            <v>3.5223931434608953</v>
          </cell>
          <cell r="J31">
            <v>3.7631111724672559</v>
          </cell>
          <cell r="K31">
            <v>3.5117130179209664</v>
          </cell>
          <cell r="L31">
            <v>54.900001525878899</v>
          </cell>
          <cell r="M31">
            <v>30.6</v>
          </cell>
          <cell r="N31">
            <v>68</v>
          </cell>
          <cell r="O31">
            <v>84.674499999999995</v>
          </cell>
          <cell r="P31" t="str">
            <v/>
          </cell>
          <cell r="Q31">
            <v>3.1100800037384033</v>
          </cell>
          <cell r="R31">
            <v>3.0851275126139326</v>
          </cell>
          <cell r="U31">
            <v>6.1</v>
          </cell>
          <cell r="V31">
            <v>78.400000000000006</v>
          </cell>
          <cell r="W31">
            <v>21.6</v>
          </cell>
          <cell r="X31">
            <v>9.6999999999999993</v>
          </cell>
          <cell r="Y31">
            <v>41.3</v>
          </cell>
          <cell r="AA31">
            <v>17.828749999999999</v>
          </cell>
          <cell r="AB31">
            <v>7.0375500000000004</v>
          </cell>
          <cell r="AC31">
            <v>12.122385406922358</v>
          </cell>
          <cell r="AD31">
            <v>3.622385406922358</v>
          </cell>
          <cell r="AE31">
            <v>8.5</v>
          </cell>
          <cell r="AF31">
            <v>19.159935406922358</v>
          </cell>
          <cell r="AG31">
            <v>2.7000000476837198</v>
          </cell>
          <cell r="AH31">
            <v>4</v>
          </cell>
          <cell r="AI31">
            <v>7.3</v>
          </cell>
          <cell r="AK31">
            <v>0.66183076420764531</v>
          </cell>
          <cell r="AL31">
            <v>10.847664</v>
          </cell>
          <cell r="AM31">
            <v>1.64</v>
          </cell>
          <cell r="AN31">
            <v>68.06</v>
          </cell>
          <cell r="AO31">
            <v>2.1505676353490366</v>
          </cell>
          <cell r="AP31">
            <v>0.61840732603775095</v>
          </cell>
          <cell r="AQ31">
            <v>2.2584262965495698</v>
          </cell>
        </row>
        <row r="32">
          <cell r="B32" t="str">
            <v>BIH</v>
          </cell>
          <cell r="C32" t="str">
            <v/>
          </cell>
          <cell r="D32">
            <v>36.200000000000003</v>
          </cell>
          <cell r="E32" t="str">
            <v/>
          </cell>
          <cell r="F32">
            <v>95.794232100000002</v>
          </cell>
          <cell r="G32">
            <v>98.814171200000004</v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>
            <v>5.0999999999999996</v>
          </cell>
          <cell r="N32">
            <v>77</v>
          </cell>
          <cell r="O32" t="str">
            <v/>
          </cell>
          <cell r="P32" t="str">
            <v/>
          </cell>
          <cell r="Q32">
            <v>2.355769157409668</v>
          </cell>
          <cell r="R32">
            <v>3.2843136787414551</v>
          </cell>
          <cell r="U32">
            <v>9.6</v>
          </cell>
          <cell r="V32">
            <v>70</v>
          </cell>
          <cell r="W32">
            <v>30</v>
          </cell>
          <cell r="X32">
            <v>16.2</v>
          </cell>
          <cell r="Y32">
            <v>97.5</v>
          </cell>
          <cell r="AA32" t="str">
            <v/>
          </cell>
          <cell r="AB32" t="str">
            <v/>
          </cell>
          <cell r="AC32">
            <v>17.445999999999998</v>
          </cell>
          <cell r="AD32">
            <v>6.9459999999999997</v>
          </cell>
          <cell r="AE32">
            <v>10.5</v>
          </cell>
          <cell r="AF32">
            <v>17.445999999999998</v>
          </cell>
          <cell r="AG32">
            <v>27.5</v>
          </cell>
          <cell r="AH32">
            <v>27</v>
          </cell>
          <cell r="AI32">
            <v>43.9</v>
          </cell>
          <cell r="AK32">
            <v>0.7325303258444873</v>
          </cell>
          <cell r="AL32">
            <v>3.8247460000000002</v>
          </cell>
          <cell r="AM32">
            <v>-0.13700000000000001</v>
          </cell>
          <cell r="AN32">
            <v>49.88</v>
          </cell>
          <cell r="AO32">
            <v>0.17219692937276501</v>
          </cell>
          <cell r="AP32">
            <v>0.273952607819681</v>
          </cell>
          <cell r="AQ32">
            <v>0.13688869692120301</v>
          </cell>
        </row>
        <row r="33">
          <cell r="B33" t="str">
            <v>BWA</v>
          </cell>
          <cell r="C33" t="str">
            <v/>
          </cell>
          <cell r="D33">
            <v>60.96</v>
          </cell>
          <cell r="E33" t="str">
            <v/>
          </cell>
          <cell r="F33">
            <v>64.035291599999994</v>
          </cell>
          <cell r="G33">
            <v>96.795253700000004</v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>
            <v>34.799999999999997</v>
          </cell>
          <cell r="N33">
            <v>64</v>
          </cell>
          <cell r="O33">
            <v>83.91825</v>
          </cell>
          <cell r="P33">
            <v>27.51322</v>
          </cell>
          <cell r="Q33">
            <v>3.5644561003236213</v>
          </cell>
          <cell r="R33">
            <v>3.5242757443119501</v>
          </cell>
          <cell r="U33">
            <v>5.4</v>
          </cell>
          <cell r="V33">
            <v>57.1</v>
          </cell>
          <cell r="W33">
            <v>42.9</v>
          </cell>
          <cell r="X33">
            <v>8.8000000000000007</v>
          </cell>
          <cell r="Y33">
            <v>0</v>
          </cell>
          <cell r="AA33">
            <v>20.477399999999999</v>
          </cell>
          <cell r="AB33">
            <v>9.63293</v>
          </cell>
          <cell r="AC33">
            <v>6.59</v>
          </cell>
          <cell r="AD33">
            <v>3.488</v>
          </cell>
          <cell r="AE33">
            <v>2.9973927958833619</v>
          </cell>
          <cell r="AF33">
            <v>16.222929999999998</v>
          </cell>
          <cell r="AG33">
            <v>17.899999618530298</v>
          </cell>
          <cell r="AH33">
            <v>0</v>
          </cell>
          <cell r="AI33">
            <v>17.8</v>
          </cell>
          <cell r="AK33">
            <v>0.69791874265796994</v>
          </cell>
          <cell r="AL33">
            <v>2.0385870000000001</v>
          </cell>
          <cell r="AM33">
            <v>0.86499999999999999</v>
          </cell>
          <cell r="AN33">
            <v>63.56</v>
          </cell>
          <cell r="AO33">
            <v>2.4119703552608773</v>
          </cell>
          <cell r="AP33">
            <v>0.42542442684774701</v>
          </cell>
          <cell r="AQ33">
            <v>1.2902094500879899</v>
          </cell>
        </row>
        <row r="34">
          <cell r="B34" t="str">
            <v>BRA</v>
          </cell>
          <cell r="C34">
            <v>4.2946896116701803</v>
          </cell>
          <cell r="D34">
            <v>56.699999999999996</v>
          </cell>
          <cell r="E34">
            <v>14.56</v>
          </cell>
          <cell r="F34">
            <v>80.800105099999996</v>
          </cell>
          <cell r="G34">
            <v>97.230753000000007</v>
          </cell>
          <cell r="H34">
            <v>3.3238976999898231</v>
          </cell>
          <cell r="I34">
            <v>4.0342806519276024</v>
          </cell>
          <cell r="J34">
            <v>4.6333861093921591</v>
          </cell>
          <cell r="K34">
            <v>4.441776777370122</v>
          </cell>
          <cell r="L34">
            <v>25.100000381469702</v>
          </cell>
          <cell r="M34">
            <v>14.6</v>
          </cell>
          <cell r="N34">
            <v>75</v>
          </cell>
          <cell r="O34" t="str">
            <v/>
          </cell>
          <cell r="P34" t="str">
            <v/>
          </cell>
          <cell r="Q34">
            <v>2.4429690322691986</v>
          </cell>
          <cell r="R34">
            <v>3.9524636237950954</v>
          </cell>
          <cell r="U34">
            <v>9.6999999999999993</v>
          </cell>
          <cell r="V34">
            <v>48.2</v>
          </cell>
          <cell r="W34">
            <v>51.8</v>
          </cell>
          <cell r="X34">
            <v>6.9</v>
          </cell>
          <cell r="Y34">
            <v>0</v>
          </cell>
          <cell r="AA34">
            <v>15.569649999999999</v>
          </cell>
          <cell r="AB34">
            <v>5.91432</v>
          </cell>
          <cell r="AC34">
            <v>21.290183036756627</v>
          </cell>
          <cell r="AD34">
            <v>5.7864604090194023</v>
          </cell>
          <cell r="AE34">
            <v>15.503722627737226</v>
          </cell>
          <cell r="AF34">
            <v>27.204503036756627</v>
          </cell>
          <cell r="AG34">
            <v>4.8000001907348597</v>
          </cell>
          <cell r="AH34">
            <v>6.5979999999999999</v>
          </cell>
          <cell r="AI34">
            <v>4.8</v>
          </cell>
          <cell r="AK34">
            <v>0.75529195580555619</v>
          </cell>
          <cell r="AL34">
            <v>202.03367</v>
          </cell>
          <cell r="AM34">
            <v>0.84699999999999998</v>
          </cell>
          <cell r="AN34">
            <v>85.43</v>
          </cell>
          <cell r="AO34">
            <v>1.1935045732944536</v>
          </cell>
          <cell r="AP34">
            <v>0.31808318877421599</v>
          </cell>
          <cell r="AQ34">
            <v>1.16526474696102</v>
          </cell>
        </row>
        <row r="35">
          <cell r="B35" t="str">
            <v>VGB</v>
          </cell>
          <cell r="C35" t="str">
            <v/>
          </cell>
          <cell r="D35">
            <v>34.46</v>
          </cell>
          <cell r="E35" t="str">
            <v/>
          </cell>
          <cell r="F35">
            <v>97.499786999999998</v>
          </cell>
          <cell r="G35" t="str">
            <v>NA</v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>
            <v>97.73733</v>
          </cell>
          <cell r="P35" t="str">
            <v/>
          </cell>
          <cell r="Q35" t="str">
            <v/>
          </cell>
          <cell r="R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>
            <v>8.6999999999999993</v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>
            <v>0.67868805785046304</v>
          </cell>
          <cell r="AQ35">
            <v>1.8036177331599099</v>
          </cell>
        </row>
        <row r="36">
          <cell r="B36" t="str">
            <v>BRN</v>
          </cell>
          <cell r="C36" t="str">
            <v/>
          </cell>
          <cell r="D36" t="str">
            <v/>
          </cell>
          <cell r="E36" t="str">
            <v/>
          </cell>
          <cell r="F36" t="str">
            <v>NA</v>
          </cell>
          <cell r="G36" t="str">
            <v>NA</v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>
            <v>8.6</v>
          </cell>
          <cell r="N36">
            <v>77</v>
          </cell>
          <cell r="O36">
            <v>99.116209999999995</v>
          </cell>
          <cell r="P36">
            <v>31.725339999999999</v>
          </cell>
          <cell r="Q36" t="str">
            <v/>
          </cell>
          <cell r="R36" t="str">
            <v/>
          </cell>
          <cell r="U36">
            <v>2.5</v>
          </cell>
          <cell r="V36">
            <v>91.9</v>
          </cell>
          <cell r="W36">
            <v>8.1</v>
          </cell>
          <cell r="X36">
            <v>7.4</v>
          </cell>
          <cell r="Y36">
            <v>0</v>
          </cell>
          <cell r="AA36">
            <v>9.9859100000000005</v>
          </cell>
          <cell r="AB36">
            <v>3.7659500000000001</v>
          </cell>
          <cell r="AC36">
            <v>2.3119999999999998</v>
          </cell>
          <cell r="AD36">
            <v>1.599</v>
          </cell>
          <cell r="AE36">
            <v>0.71299999999999997</v>
          </cell>
          <cell r="AF36">
            <v>6.0779499999999995</v>
          </cell>
          <cell r="AG36">
            <v>1.70000004768372</v>
          </cell>
          <cell r="AH36">
            <v>2.7</v>
          </cell>
          <cell r="AI36">
            <v>2.7</v>
          </cell>
          <cell r="AK36">
            <v>0.85561586466371675</v>
          </cell>
          <cell r="AL36">
            <v>0.423205</v>
          </cell>
          <cell r="AM36">
            <v>1.35</v>
          </cell>
          <cell r="AN36">
            <v>77.069999999999993</v>
          </cell>
          <cell r="AO36">
            <v>1.8473094779582002</v>
          </cell>
          <cell r="AP36">
            <v>0.44320531231147797</v>
          </cell>
          <cell r="AQ36">
            <v>1.79324821353931</v>
          </cell>
        </row>
        <row r="37">
          <cell r="B37" t="str">
            <v>BGR</v>
          </cell>
          <cell r="C37">
            <v>4.3121474982149026</v>
          </cell>
          <cell r="D37">
            <v>33.6</v>
          </cell>
          <cell r="E37">
            <v>28.09</v>
          </cell>
          <cell r="F37">
            <v>100</v>
          </cell>
          <cell r="G37">
            <v>99.4854646</v>
          </cell>
          <cell r="H37">
            <v>3.8914028274511394</v>
          </cell>
          <cell r="I37">
            <v>3.1702894209141093</v>
          </cell>
          <cell r="J37">
            <v>3.6895729280207874</v>
          </cell>
          <cell r="K37">
            <v>3.3411520839293201</v>
          </cell>
          <cell r="L37">
            <v>8</v>
          </cell>
          <cell r="M37">
            <v>9.3000000000000007</v>
          </cell>
          <cell r="N37">
            <v>75</v>
          </cell>
          <cell r="O37">
            <v>100.87929</v>
          </cell>
          <cell r="P37">
            <v>70.785629999999998</v>
          </cell>
          <cell r="Q37">
            <v>3.2886575546438834</v>
          </cell>
          <cell r="R37">
            <v>3.5552926792946038</v>
          </cell>
          <cell r="U37">
            <v>7.6</v>
          </cell>
          <cell r="V37">
            <v>59.3</v>
          </cell>
          <cell r="W37">
            <v>40.700000000000003</v>
          </cell>
          <cell r="X37">
            <v>11.7</v>
          </cell>
          <cell r="Y37">
            <v>76.400000000000006</v>
          </cell>
          <cell r="AA37">
            <v>11.10005</v>
          </cell>
          <cell r="AB37">
            <v>3.5893600000000001</v>
          </cell>
          <cell r="AC37">
            <v>17.195</v>
          </cell>
          <cell r="AD37">
            <v>4.3120000000000003</v>
          </cell>
          <cell r="AE37">
            <v>12.882999999999999</v>
          </cell>
          <cell r="AF37">
            <v>20.78436</v>
          </cell>
          <cell r="AG37">
            <v>11.3999996185303</v>
          </cell>
          <cell r="AH37">
            <v>10.337</v>
          </cell>
          <cell r="AI37">
            <v>11.2</v>
          </cell>
          <cell r="AK37">
            <v>0.78167531408021307</v>
          </cell>
          <cell r="AL37">
            <v>7.1679979999999999</v>
          </cell>
          <cell r="AM37">
            <v>-0.76300000000000001</v>
          </cell>
          <cell r="AN37">
            <v>74.8</v>
          </cell>
          <cell r="AO37">
            <v>-0.12461451819497425</v>
          </cell>
          <cell r="AP37">
            <v>0.45020704381582299</v>
          </cell>
          <cell r="AQ37">
            <v>-0.31262243839179099</v>
          </cell>
        </row>
        <row r="38">
          <cell r="B38" t="str">
            <v>BFA</v>
          </cell>
          <cell r="C38" t="str">
            <v/>
          </cell>
          <cell r="D38">
            <v>39.79</v>
          </cell>
          <cell r="E38" t="str">
            <v/>
          </cell>
          <cell r="F38">
            <v>18.0200137</v>
          </cell>
          <cell r="G38">
            <v>79.976160800000002</v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>
            <v>60.9</v>
          </cell>
          <cell r="N38">
            <v>59</v>
          </cell>
          <cell r="O38">
            <v>30.335270000000001</v>
          </cell>
          <cell r="P38">
            <v>4.7759099999999997</v>
          </cell>
          <cell r="Q38" t="str">
            <v/>
          </cell>
          <cell r="R38" t="str">
            <v/>
          </cell>
          <cell r="U38">
            <v>6.4</v>
          </cell>
          <cell r="V38">
            <v>58.5</v>
          </cell>
          <cell r="W38">
            <v>40.200000000000003</v>
          </cell>
          <cell r="X38">
            <v>13.5</v>
          </cell>
          <cell r="Y38">
            <v>0.2</v>
          </cell>
          <cell r="AA38">
            <v>16.165279999999999</v>
          </cell>
          <cell r="AB38">
            <v>4.52597</v>
          </cell>
          <cell r="AC38">
            <v>5.0741029207232264</v>
          </cell>
          <cell r="AD38">
            <v>3.2719999999999998</v>
          </cell>
          <cell r="AE38">
            <v>1.8021029207232266</v>
          </cell>
          <cell r="AF38">
            <v>9.6000729207232265</v>
          </cell>
          <cell r="AG38">
            <v>3.2999999523162802</v>
          </cell>
          <cell r="AH38">
            <v>0</v>
          </cell>
          <cell r="AI38">
            <v>77</v>
          </cell>
          <cell r="AK38">
            <v>0.40228757276205573</v>
          </cell>
          <cell r="AL38">
            <v>17.419615</v>
          </cell>
          <cell r="AM38">
            <v>2.8439999999999999</v>
          </cell>
          <cell r="AN38">
            <v>29.04</v>
          </cell>
          <cell r="AO38">
            <v>5.840797119617509</v>
          </cell>
          <cell r="AP38">
            <v>3.0271621183953998</v>
          </cell>
          <cell r="AQ38">
            <v>5.8701914387039196</v>
          </cell>
        </row>
        <row r="39">
          <cell r="B39" t="str">
            <v>BDI</v>
          </cell>
          <cell r="C39" t="str">
            <v/>
          </cell>
          <cell r="D39">
            <v>33.270000000000003</v>
          </cell>
          <cell r="E39" t="str">
            <v/>
          </cell>
          <cell r="F39">
            <v>50.050424599999999</v>
          </cell>
          <cell r="G39">
            <v>74.350683599999996</v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>
            <v>54.1</v>
          </cell>
          <cell r="N39">
            <v>56</v>
          </cell>
          <cell r="O39">
            <v>37.888979999999997</v>
          </cell>
          <cell r="P39">
            <v>4.4081700000000001</v>
          </cell>
          <cell r="Q39">
            <v>2.5952488889734751</v>
          </cell>
          <cell r="R39">
            <v>2.6106147255306618</v>
          </cell>
          <cell r="U39">
            <v>8</v>
          </cell>
          <cell r="V39">
            <v>54.7</v>
          </cell>
          <cell r="W39">
            <v>45.3</v>
          </cell>
          <cell r="X39">
            <v>13.7</v>
          </cell>
          <cell r="Y39">
            <v>0</v>
          </cell>
          <cell r="AA39">
            <v>17.241530000000001</v>
          </cell>
          <cell r="AB39">
            <v>5.4147499999999997</v>
          </cell>
          <cell r="AC39">
            <v>4.944</v>
          </cell>
          <cell r="AD39">
            <v>2.8940000000000001</v>
          </cell>
          <cell r="AE39">
            <v>2.0499999999999998</v>
          </cell>
          <cell r="AF39">
            <v>10.358750000000001</v>
          </cell>
          <cell r="AG39">
            <v>1.6000000238418599</v>
          </cell>
          <cell r="AH39">
            <v>0</v>
          </cell>
          <cell r="AI39" t="str">
            <v/>
          </cell>
          <cell r="AK39">
            <v>0.39992832853047416</v>
          </cell>
          <cell r="AL39">
            <v>10.482752</v>
          </cell>
          <cell r="AM39">
            <v>3.1589999999999998</v>
          </cell>
          <cell r="AN39">
            <v>11.77</v>
          </cell>
          <cell r="AO39">
            <v>5.7857648630299874</v>
          </cell>
          <cell r="AP39">
            <v>2.4986187935115902</v>
          </cell>
          <cell r="AQ39">
            <v>5.6572630960702099</v>
          </cell>
        </row>
        <row r="40">
          <cell r="B40" t="str">
            <v>CPV</v>
          </cell>
          <cell r="C40" t="str">
            <v/>
          </cell>
          <cell r="D40">
            <v>50.5</v>
          </cell>
          <cell r="E40" t="str">
            <v/>
          </cell>
          <cell r="F40">
            <v>63.290150500000003</v>
          </cell>
          <cell r="G40">
            <v>88.725990600000003</v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>
            <v>20.7</v>
          </cell>
          <cell r="N40">
            <v>75</v>
          </cell>
          <cell r="O40">
            <v>92.579470000000001</v>
          </cell>
          <cell r="P40">
            <v>22.98218</v>
          </cell>
          <cell r="Q40">
            <v>3.9584756764498623</v>
          </cell>
          <cell r="R40">
            <v>4.0489932407032363</v>
          </cell>
          <cell r="U40">
            <v>4.4000000000000004</v>
          </cell>
          <cell r="V40">
            <v>73.7</v>
          </cell>
          <cell r="W40">
            <v>26.3</v>
          </cell>
          <cell r="X40">
            <v>10</v>
          </cell>
          <cell r="Y40">
            <v>29.6</v>
          </cell>
          <cell r="AA40">
            <v>14.977740000000001</v>
          </cell>
          <cell r="AB40">
            <v>5.0369299999999999</v>
          </cell>
          <cell r="AC40">
            <v>6.8741266088783819</v>
          </cell>
          <cell r="AD40">
            <v>2.3809824008405567</v>
          </cell>
          <cell r="AE40">
            <v>4.4931442080378252</v>
          </cell>
          <cell r="AF40">
            <v>11.911056608878383</v>
          </cell>
          <cell r="AG40">
            <v>10.699999809265099</v>
          </cell>
          <cell r="AH40">
            <v>10</v>
          </cell>
          <cell r="AI40">
            <v>12</v>
          </cell>
          <cell r="AK40">
            <v>0.64624027254262584</v>
          </cell>
          <cell r="AL40">
            <v>0.503637</v>
          </cell>
          <cell r="AM40">
            <v>0.83199999999999996</v>
          </cell>
          <cell r="AN40">
            <v>64.86</v>
          </cell>
          <cell r="AO40">
            <v>2.4079911431841654</v>
          </cell>
          <cell r="AP40">
            <v>1.16019615828752</v>
          </cell>
          <cell r="AQ40">
            <v>1.9921273234010499</v>
          </cell>
        </row>
        <row r="41">
          <cell r="B41" t="str">
            <v>KHM</v>
          </cell>
          <cell r="C41">
            <v>3.5831533997402079</v>
          </cell>
          <cell r="D41">
            <v>36.03</v>
          </cell>
          <cell r="E41">
            <v>0.54</v>
          </cell>
          <cell r="F41">
            <v>33.082477900000001</v>
          </cell>
          <cell r="G41">
            <v>67.085405300000005</v>
          </cell>
          <cell r="H41">
            <v>3.1173356605427767</v>
          </cell>
          <cell r="I41">
            <v>2.7250559714897866</v>
          </cell>
          <cell r="J41">
            <v>3.5507931665239023</v>
          </cell>
          <cell r="K41">
            <v>3.6893319073423605</v>
          </cell>
          <cell r="L41">
            <v>64.099998474121094</v>
          </cell>
          <cell r="M41">
            <v>24.6</v>
          </cell>
          <cell r="N41">
            <v>73</v>
          </cell>
          <cell r="O41" t="str">
            <v/>
          </cell>
          <cell r="P41">
            <v>15.90151</v>
          </cell>
          <cell r="Q41">
            <v>3.1576362585565847</v>
          </cell>
          <cell r="R41">
            <v>3.2035162916608675</v>
          </cell>
          <cell r="U41">
            <v>7.5</v>
          </cell>
          <cell r="V41">
            <v>20.5</v>
          </cell>
          <cell r="W41">
            <v>79.5</v>
          </cell>
          <cell r="X41">
            <v>7.7</v>
          </cell>
          <cell r="Y41">
            <v>0</v>
          </cell>
          <cell r="AA41">
            <v>13.08358</v>
          </cell>
          <cell r="AB41">
            <v>2.6038800000000002</v>
          </cell>
          <cell r="AC41">
            <v>2.2307669630777109</v>
          </cell>
          <cell r="AD41">
            <v>1.4455593668273419</v>
          </cell>
          <cell r="AE41">
            <v>0.78520759625036918</v>
          </cell>
          <cell r="AF41">
            <v>4.8346469630777111</v>
          </cell>
          <cell r="AG41">
            <v>0.30000001192092901</v>
          </cell>
          <cell r="AH41">
            <v>0</v>
          </cell>
          <cell r="AI41">
            <v>0.3</v>
          </cell>
          <cell r="AK41">
            <v>0.55475832129913205</v>
          </cell>
          <cell r="AL41">
            <v>15.40827</v>
          </cell>
          <cell r="AM41">
            <v>1.748</v>
          </cell>
          <cell r="AN41">
            <v>20.54</v>
          </cell>
          <cell r="AO41">
            <v>2.5967326603038576</v>
          </cell>
          <cell r="AP41">
            <v>0.90114667689781902</v>
          </cell>
          <cell r="AQ41">
            <v>2.6488895860058599</v>
          </cell>
        </row>
        <row r="42">
          <cell r="B42" t="str">
            <v>CMR</v>
          </cell>
          <cell r="C42">
            <v>3.3678211201553223</v>
          </cell>
          <cell r="D42">
            <v>38.9</v>
          </cell>
          <cell r="E42">
            <v>6.38</v>
          </cell>
          <cell r="F42">
            <v>47.804797499999999</v>
          </cell>
          <cell r="G42">
            <v>74.395075800000001</v>
          </cell>
          <cell r="H42">
            <v>3.5354962700368864</v>
          </cell>
          <cell r="I42">
            <v>2.9689828381179995</v>
          </cell>
          <cell r="J42">
            <v>3.3723225966145614</v>
          </cell>
          <cell r="K42">
            <v>3.9074486214723922</v>
          </cell>
          <cell r="L42">
            <v>76.400001525878906</v>
          </cell>
          <cell r="M42">
            <v>57.1</v>
          </cell>
          <cell r="N42">
            <v>57</v>
          </cell>
          <cell r="O42">
            <v>56.430729999999997</v>
          </cell>
          <cell r="P42">
            <v>11.926030000000001</v>
          </cell>
          <cell r="Q42">
            <v>3.6285825530251303</v>
          </cell>
          <cell r="R42">
            <v>4.3418210679358173</v>
          </cell>
          <cell r="U42">
            <v>5.0999999999999996</v>
          </cell>
          <cell r="V42">
            <v>34.700000000000003</v>
          </cell>
          <cell r="W42">
            <v>65.3</v>
          </cell>
          <cell r="X42">
            <v>8.5</v>
          </cell>
          <cell r="Y42">
            <v>2.6</v>
          </cell>
          <cell r="AA42">
            <v>15.176220000000001</v>
          </cell>
          <cell r="AB42">
            <v>3.02834</v>
          </cell>
          <cell r="AC42">
            <v>2.3318402203856747</v>
          </cell>
          <cell r="AD42">
            <v>1.5209999999999999</v>
          </cell>
          <cell r="AE42">
            <v>0.81084022038567494</v>
          </cell>
          <cell r="AF42">
            <v>5.3601802203856748</v>
          </cell>
          <cell r="AG42">
            <v>4.0999999046325701</v>
          </cell>
          <cell r="AH42">
            <v>0</v>
          </cell>
          <cell r="AI42">
            <v>30</v>
          </cell>
          <cell r="AK42">
            <v>0.51180652813855065</v>
          </cell>
          <cell r="AL42">
            <v>22.818632000000001</v>
          </cell>
          <cell r="AM42">
            <v>2.5190000000000001</v>
          </cell>
          <cell r="AN42">
            <v>53.81</v>
          </cell>
          <cell r="AO42">
            <v>3.5609821251799554</v>
          </cell>
          <cell r="AP42">
            <v>1.0824477823693599</v>
          </cell>
          <cell r="AQ42">
            <v>3.6020933060720002</v>
          </cell>
        </row>
        <row r="43">
          <cell r="B43" t="str">
            <v>CAN</v>
          </cell>
          <cell r="C43">
            <v>5.95401074859247</v>
          </cell>
          <cell r="D43">
            <v>32.4</v>
          </cell>
          <cell r="E43">
            <v>14.3</v>
          </cell>
          <cell r="F43">
            <v>99.806536100000002</v>
          </cell>
          <cell r="G43">
            <v>99.806536100000002</v>
          </cell>
          <cell r="H43">
            <v>6.4599847713399203</v>
          </cell>
          <cell r="I43">
            <v>5.4963610299341017</v>
          </cell>
          <cell r="J43">
            <v>5.6414987820700881</v>
          </cell>
          <cell r="K43">
            <v>5.9979023997427312</v>
          </cell>
          <cell r="L43" t="str">
            <v>n/a</v>
          </cell>
          <cell r="M43">
            <v>4.3</v>
          </cell>
          <cell r="N43">
            <v>82</v>
          </cell>
          <cell r="O43">
            <v>110.2676</v>
          </cell>
          <cell r="P43" t="str">
            <v/>
          </cell>
          <cell r="Q43">
            <v>5.1044525410495911</v>
          </cell>
          <cell r="R43">
            <v>5.7585180775593905</v>
          </cell>
          <cell r="U43">
            <v>10.9</v>
          </cell>
          <cell r="V43">
            <v>69.8</v>
          </cell>
          <cell r="W43">
            <v>30.2</v>
          </cell>
          <cell r="X43">
            <v>18.5</v>
          </cell>
          <cell r="Y43">
            <v>1.9</v>
          </cell>
          <cell r="AA43">
            <v>12.227080000000001</v>
          </cell>
          <cell r="AB43">
            <v>5.2724599999999997</v>
          </cell>
          <cell r="AC43">
            <v>18.627000000000002</v>
          </cell>
          <cell r="AD43">
            <v>7.968</v>
          </cell>
          <cell r="AE43">
            <v>10.659000000000001</v>
          </cell>
          <cell r="AF43">
            <v>23.899460000000001</v>
          </cell>
          <cell r="AG43">
            <v>6.9000000953674299</v>
          </cell>
          <cell r="AH43">
            <v>6.7880000000000003</v>
          </cell>
          <cell r="AI43">
            <v>6.9</v>
          </cell>
          <cell r="AK43">
            <v>0.91317898442072809</v>
          </cell>
          <cell r="AL43">
            <v>35.524732</v>
          </cell>
          <cell r="AM43">
            <v>0.997</v>
          </cell>
          <cell r="AN43">
            <v>80.98</v>
          </cell>
          <cell r="AO43">
            <v>1.2992204921328525</v>
          </cell>
          <cell r="AP43">
            <v>0.218968181158368</v>
          </cell>
          <cell r="AQ43">
            <v>1.21618806116807</v>
          </cell>
        </row>
        <row r="44">
          <cell r="B44" t="str">
            <v>CYM</v>
          </cell>
          <cell r="C44" t="str">
            <v/>
          </cell>
          <cell r="D44" t="str">
            <v/>
          </cell>
          <cell r="E44" t="str">
            <v/>
          </cell>
          <cell r="F44">
            <v>96.250594899999996</v>
          </cell>
          <cell r="G44">
            <v>95.575455199999993</v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>
            <v>6.3000001907348597</v>
          </cell>
          <cell r="AH44" t="str">
            <v/>
          </cell>
          <cell r="AI44">
            <v>4</v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>
            <v>1.3663530049447188</v>
          </cell>
          <cell r="AP44">
            <v>0</v>
          </cell>
          <cell r="AQ44">
            <v>1.5449848229786101</v>
          </cell>
        </row>
        <row r="45">
          <cell r="B45" t="str">
            <v>CAF</v>
          </cell>
          <cell r="C45" t="str">
            <v/>
          </cell>
          <cell r="D45">
            <v>56.3</v>
          </cell>
          <cell r="E45" t="str">
            <v/>
          </cell>
          <cell r="F45">
            <v>33.789214999999999</v>
          </cell>
          <cell r="G45">
            <v>67.1390782</v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>
            <v>91.5</v>
          </cell>
          <cell r="N45">
            <v>51</v>
          </cell>
          <cell r="O45">
            <v>17.37801</v>
          </cell>
          <cell r="P45">
            <v>2.7741600000000002</v>
          </cell>
          <cell r="Q45" t="str">
            <v/>
          </cell>
          <cell r="R45" t="str">
            <v/>
          </cell>
          <cell r="U45">
            <v>3.9</v>
          </cell>
          <cell r="V45">
            <v>50.3</v>
          </cell>
          <cell r="W45">
            <v>49.7</v>
          </cell>
          <cell r="X45">
            <v>15.9</v>
          </cell>
          <cell r="Y45">
            <v>0</v>
          </cell>
          <cell r="AA45">
            <v>7.8254599999999996</v>
          </cell>
          <cell r="AB45">
            <v>1.22862</v>
          </cell>
          <cell r="AC45">
            <v>2.5533260088074865</v>
          </cell>
          <cell r="AD45">
            <v>1.9337415387282046</v>
          </cell>
          <cell r="AE45">
            <v>0.61958447007928186</v>
          </cell>
          <cell r="AF45">
            <v>3.7819460088074868</v>
          </cell>
          <cell r="AG45" t="str">
            <v/>
          </cell>
          <cell r="AH45">
            <v>0</v>
          </cell>
          <cell r="AI45">
            <v>8</v>
          </cell>
          <cell r="AK45">
            <v>0.35013106761746393</v>
          </cell>
          <cell r="AL45">
            <v>4.7092030000000005</v>
          </cell>
          <cell r="AM45">
            <v>1.982</v>
          </cell>
          <cell r="AN45">
            <v>39.82</v>
          </cell>
          <cell r="AO45">
            <v>2.6218291224224313</v>
          </cell>
          <cell r="AP45">
            <v>0.61324781430182396</v>
          </cell>
          <cell r="AQ45">
            <v>2.5949226460553301</v>
          </cell>
        </row>
        <row r="46">
          <cell r="B46" t="str">
            <v>TCD</v>
          </cell>
          <cell r="C46" t="str">
            <v/>
          </cell>
          <cell r="D46">
            <v>39.78</v>
          </cell>
          <cell r="E46" t="str">
            <v/>
          </cell>
          <cell r="F46">
            <v>11.731642600000001</v>
          </cell>
          <cell r="G46">
            <v>50.1562275</v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>
            <v>85</v>
          </cell>
          <cell r="N46">
            <v>52</v>
          </cell>
          <cell r="O46">
            <v>22.40279</v>
          </cell>
          <cell r="P46">
            <v>3.4453900000000002</v>
          </cell>
          <cell r="Q46">
            <v>2.6711187021621807</v>
          </cell>
          <cell r="R46">
            <v>3.1215733704977477</v>
          </cell>
          <cell r="U46">
            <v>3.6</v>
          </cell>
          <cell r="V46">
            <v>36.9</v>
          </cell>
          <cell r="W46">
            <v>63.1</v>
          </cell>
          <cell r="X46">
            <v>5.9</v>
          </cell>
          <cell r="Y46">
            <v>0</v>
          </cell>
          <cell r="AA46">
            <v>10.083259999999999</v>
          </cell>
          <cell r="AB46">
            <v>2.8507099999999999</v>
          </cell>
          <cell r="AC46">
            <v>1.306</v>
          </cell>
          <cell r="AD46">
            <v>1.006</v>
          </cell>
          <cell r="AE46">
            <v>0.3</v>
          </cell>
          <cell r="AF46">
            <v>4.1567100000000003</v>
          </cell>
          <cell r="AG46" t="str">
            <v/>
          </cell>
          <cell r="AH46">
            <v>0</v>
          </cell>
          <cell r="AI46" t="str">
            <v/>
          </cell>
          <cell r="AK46">
            <v>0.39190571693842363</v>
          </cell>
          <cell r="AL46">
            <v>13.211146000000001</v>
          </cell>
          <cell r="AM46">
            <v>2.9820000000000002</v>
          </cell>
          <cell r="AN46">
            <v>22.06</v>
          </cell>
          <cell r="AO46">
            <v>3.8132003614737675</v>
          </cell>
          <cell r="AP46">
            <v>0.439123232236309</v>
          </cell>
          <cell r="AQ46">
            <v>3.4217922922696</v>
          </cell>
        </row>
        <row r="47">
          <cell r="B47" t="str">
            <v>CHL</v>
          </cell>
          <cell r="C47">
            <v>4.6797473299465668</v>
          </cell>
          <cell r="D47">
            <v>51.6</v>
          </cell>
          <cell r="E47">
            <v>16.670000000000002</v>
          </cell>
          <cell r="F47">
            <v>98.718187099999994</v>
          </cell>
          <cell r="G47">
            <v>98.491643499999995</v>
          </cell>
          <cell r="H47">
            <v>4.0899421181701658</v>
          </cell>
          <cell r="I47">
            <v>3.75878785726609</v>
          </cell>
          <cell r="J47">
            <v>5.7198382437345963</v>
          </cell>
          <cell r="K47">
            <v>4.7529612723060239</v>
          </cell>
          <cell r="L47">
            <v>24.399999618530298</v>
          </cell>
          <cell r="M47">
            <v>7</v>
          </cell>
          <cell r="N47">
            <v>80</v>
          </cell>
          <cell r="O47">
            <v>100.45766999999999</v>
          </cell>
          <cell r="P47">
            <v>83.81644</v>
          </cell>
          <cell r="Q47">
            <v>3.375640813171441</v>
          </cell>
          <cell r="R47">
            <v>5.2583336251847284</v>
          </cell>
          <cell r="U47">
            <v>7.7</v>
          </cell>
          <cell r="V47">
            <v>47.4</v>
          </cell>
          <cell r="W47">
            <v>52.6</v>
          </cell>
          <cell r="X47">
            <v>15.3</v>
          </cell>
          <cell r="Y47">
            <v>8.8000000000000007</v>
          </cell>
          <cell r="AA47">
            <v>19.277999999999999</v>
          </cell>
          <cell r="AB47">
            <v>4.5574399999999997</v>
          </cell>
          <cell r="AC47">
            <v>10.434000000000001</v>
          </cell>
          <cell r="AD47">
            <v>3.633</v>
          </cell>
          <cell r="AE47">
            <v>6.8010000000000002</v>
          </cell>
          <cell r="AF47">
            <v>14.991440000000001</v>
          </cell>
          <cell r="AG47">
            <v>5.9000000953674299</v>
          </cell>
          <cell r="AH47">
            <v>6.5620000000000003</v>
          </cell>
          <cell r="AI47">
            <v>6.3</v>
          </cell>
          <cell r="AK47">
            <v>0.83217847721140892</v>
          </cell>
          <cell r="AL47">
            <v>17.772870999999999</v>
          </cell>
          <cell r="AM47">
            <v>0.88200000000000001</v>
          </cell>
          <cell r="AN47">
            <v>89.78</v>
          </cell>
          <cell r="AO47">
            <v>1.2600609765796629</v>
          </cell>
          <cell r="AP47">
            <v>0.21199866129005701</v>
          </cell>
          <cell r="AQ47">
            <v>1.09389518549569</v>
          </cell>
        </row>
        <row r="48">
          <cell r="B48" t="str">
            <v>CHN</v>
          </cell>
          <cell r="C48">
            <v>4.9556107610854205</v>
          </cell>
          <cell r="D48">
            <v>42.06</v>
          </cell>
          <cell r="E48" t="str">
            <v>n/a</v>
          </cell>
          <cell r="F48">
            <v>65.069818400000003</v>
          </cell>
          <cell r="G48">
            <v>91.6892505</v>
          </cell>
          <cell r="H48">
            <v>4.417107289485795</v>
          </cell>
          <cell r="I48">
            <v>4.2772860089307718</v>
          </cell>
          <cell r="J48">
            <v>5.0993131749676994</v>
          </cell>
          <cell r="K48">
            <v>4.302216696083863</v>
          </cell>
          <cell r="L48" t="str">
            <v>n/a</v>
          </cell>
          <cell r="M48">
            <v>9.1999999999999993</v>
          </cell>
          <cell r="N48">
            <v>75</v>
          </cell>
          <cell r="O48">
            <v>96.241749999999996</v>
          </cell>
          <cell r="P48">
            <v>30.16207</v>
          </cell>
          <cell r="Q48">
            <v>3.918092136934769</v>
          </cell>
          <cell r="R48">
            <v>3.9380011025210715</v>
          </cell>
          <cell r="U48">
            <v>5.6</v>
          </cell>
          <cell r="V48">
            <v>55.8</v>
          </cell>
          <cell r="W48">
            <v>44.2</v>
          </cell>
          <cell r="X48">
            <v>12.6</v>
          </cell>
          <cell r="Y48">
            <v>69.3</v>
          </cell>
          <cell r="AA48">
            <v>12.63156</v>
          </cell>
          <cell r="AB48">
            <v>1.8959299999999999</v>
          </cell>
          <cell r="AC48">
            <v>6.827</v>
          </cell>
          <cell r="AD48">
            <v>1.2709999999999999</v>
          </cell>
          <cell r="AE48">
            <v>5.556</v>
          </cell>
          <cell r="AF48">
            <v>8.7229299999999999</v>
          </cell>
          <cell r="AG48">
            <v>4.0999999046325701</v>
          </cell>
          <cell r="AH48">
            <v>4.09</v>
          </cell>
          <cell r="AI48">
            <v>4.0999999999999996</v>
          </cell>
          <cell r="AK48">
            <v>0.727494941192669</v>
          </cell>
          <cell r="AL48">
            <v>1393.7838359999998</v>
          </cell>
          <cell r="AM48">
            <v>0.60499999999999998</v>
          </cell>
          <cell r="AN48">
            <v>54.4</v>
          </cell>
          <cell r="AO48">
            <v>2.8154365357647335</v>
          </cell>
          <cell r="AP48">
            <v>2.4402605784451099</v>
          </cell>
          <cell r="AQ48">
            <v>3.04528109958266</v>
          </cell>
        </row>
        <row r="49">
          <cell r="B49" t="str">
            <v>HKG</v>
          </cell>
          <cell r="C49" t="str">
            <v/>
          </cell>
          <cell r="D49">
            <v>39.4</v>
          </cell>
          <cell r="E49" t="str">
            <v/>
          </cell>
          <cell r="F49" t="str">
            <v>NA</v>
          </cell>
          <cell r="G49" t="str">
            <v>NA</v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>
            <v>1.7</v>
          </cell>
          <cell r="N49" t="str">
            <v/>
          </cell>
          <cell r="O49">
            <v>100.6336</v>
          </cell>
          <cell r="P49">
            <v>68.778729999999996</v>
          </cell>
          <cell r="Q49">
            <v>4.8311199138904435</v>
          </cell>
          <cell r="R49">
            <v>5.5888579697444518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AA49">
            <v>20.30087</v>
          </cell>
          <cell r="AB49">
            <v>3.5719599999999998</v>
          </cell>
          <cell r="AC49">
            <v>5.1679999999999993</v>
          </cell>
          <cell r="AD49">
            <v>2.9159999999999999</v>
          </cell>
          <cell r="AE49">
            <v>2.2519999999999998</v>
          </cell>
          <cell r="AF49">
            <v>8.73996</v>
          </cell>
          <cell r="AG49">
            <v>3.2000000476837198</v>
          </cell>
          <cell r="AH49">
            <v>3.2280000000000002</v>
          </cell>
          <cell r="AI49">
            <v>3.2</v>
          </cell>
          <cell r="AK49">
            <v>0.90995186958535068</v>
          </cell>
          <cell r="AL49">
            <v>7.2595690000000008</v>
          </cell>
          <cell r="AM49">
            <v>0.73499999999999999</v>
          </cell>
          <cell r="AN49">
            <v>100</v>
          </cell>
          <cell r="AO49">
            <v>0.75125793412283426</v>
          </cell>
          <cell r="AP49">
            <v>0</v>
          </cell>
          <cell r="AQ49">
            <v>0.73542141685704299</v>
          </cell>
        </row>
        <row r="50">
          <cell r="B50" t="str">
            <v>MAC</v>
          </cell>
          <cell r="C50" t="str">
            <v/>
          </cell>
          <cell r="D50">
            <v>39.4</v>
          </cell>
          <cell r="E50" t="str">
            <v/>
          </cell>
          <cell r="F50" t="str">
            <v>NA</v>
          </cell>
          <cell r="G50" t="str">
            <v>NA</v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>
            <v>96.064970000000002</v>
          </cell>
          <cell r="P50">
            <v>69.355099999999993</v>
          </cell>
          <cell r="Q50" t="str">
            <v/>
          </cell>
          <cell r="R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AA50">
            <v>20.223749999999999</v>
          </cell>
          <cell r="AB50">
            <v>2.0593900000000001</v>
          </cell>
          <cell r="AC50">
            <v>5.1240000000000006</v>
          </cell>
          <cell r="AD50">
            <v>1.35</v>
          </cell>
          <cell r="AE50">
            <v>3.774</v>
          </cell>
          <cell r="AF50">
            <v>7.1833900000000011</v>
          </cell>
          <cell r="AG50">
            <v>1.70000004768372</v>
          </cell>
          <cell r="AH50" t="str">
            <v/>
          </cell>
          <cell r="AI50">
            <v>1.9</v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>
            <v>1.7205063264251492</v>
          </cell>
          <cell r="AP50">
            <v>0</v>
          </cell>
          <cell r="AQ50">
            <v>1.78104930821013</v>
          </cell>
        </row>
        <row r="51">
          <cell r="B51" t="str">
            <v>COL</v>
          </cell>
          <cell r="C51">
            <v>3.7966567811403489</v>
          </cell>
          <cell r="D51">
            <v>53.6</v>
          </cell>
          <cell r="E51">
            <v>23.19</v>
          </cell>
          <cell r="F51">
            <v>78.134876199999994</v>
          </cell>
          <cell r="G51">
            <v>92.929878000000002</v>
          </cell>
          <cell r="H51">
            <v>3.6245150670178021</v>
          </cell>
          <cell r="I51">
            <v>3.1358501965487617</v>
          </cell>
          <cell r="J51">
            <v>4.4108671848685841</v>
          </cell>
          <cell r="K51">
            <v>3.7390726831478931</v>
          </cell>
          <cell r="L51">
            <v>48.599998474121101</v>
          </cell>
          <cell r="M51">
            <v>13.6</v>
          </cell>
          <cell r="N51">
            <v>78</v>
          </cell>
          <cell r="O51" t="str">
            <v/>
          </cell>
          <cell r="P51">
            <v>51.290999999999997</v>
          </cell>
          <cell r="Q51">
            <v>3.1449192643165591</v>
          </cell>
          <cell r="R51">
            <v>4.0326286077499391</v>
          </cell>
          <cell r="U51">
            <v>6.8</v>
          </cell>
          <cell r="V51">
            <v>76</v>
          </cell>
          <cell r="W51">
            <v>24</v>
          </cell>
          <cell r="X51">
            <v>16.100000000000001</v>
          </cell>
          <cell r="Y51">
            <v>84.3</v>
          </cell>
          <cell r="AA51">
            <v>16.865880000000001</v>
          </cell>
          <cell r="AB51">
            <v>4.6707999999999998</v>
          </cell>
          <cell r="AC51">
            <v>10.49</v>
          </cell>
          <cell r="AD51">
            <v>1.91</v>
          </cell>
          <cell r="AE51">
            <v>8.58</v>
          </cell>
          <cell r="AF51">
            <v>15.1608</v>
          </cell>
          <cell r="AG51">
            <v>9.1000003814697301</v>
          </cell>
          <cell r="AH51">
            <v>8.9920000000000009</v>
          </cell>
          <cell r="AI51">
            <v>9.1</v>
          </cell>
          <cell r="AK51">
            <v>0.72017039997179844</v>
          </cell>
          <cell r="AL51">
            <v>48.929705999999996</v>
          </cell>
          <cell r="AM51">
            <v>1.286</v>
          </cell>
          <cell r="AN51">
            <v>76.12</v>
          </cell>
          <cell r="AO51">
            <v>1.3096896078436375</v>
          </cell>
          <cell r="AP51">
            <v>0.36971582011927601</v>
          </cell>
          <cell r="AQ51">
            <v>1.65556791912595</v>
          </cell>
        </row>
        <row r="52">
          <cell r="B52" t="str">
            <v>COM</v>
          </cell>
          <cell r="C52" t="str">
            <v/>
          </cell>
          <cell r="D52">
            <v>64.3</v>
          </cell>
          <cell r="E52" t="str">
            <v/>
          </cell>
          <cell r="F52" t="str">
            <v>NA</v>
          </cell>
          <cell r="G52" t="str">
            <v>NA</v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>
            <v>55.1</v>
          </cell>
          <cell r="N52">
            <v>62</v>
          </cell>
          <cell r="O52">
            <v>59.33229</v>
          </cell>
          <cell r="P52">
            <v>8.6826299999999996</v>
          </cell>
          <cell r="Q52" t="str">
            <v/>
          </cell>
          <cell r="R52" t="str">
            <v/>
          </cell>
          <cell r="U52">
            <v>5.8</v>
          </cell>
          <cell r="V52">
            <v>32.700000000000003</v>
          </cell>
          <cell r="W52">
            <v>67.3</v>
          </cell>
          <cell r="X52">
            <v>7.6</v>
          </cell>
          <cell r="Y52">
            <v>0</v>
          </cell>
          <cell r="AA52">
            <v>29.23312</v>
          </cell>
          <cell r="AB52">
            <v>4.8899900000000001</v>
          </cell>
          <cell r="AC52" t="str">
            <v/>
          </cell>
          <cell r="AD52" t="str">
            <v/>
          </cell>
          <cell r="AE52" t="str">
            <v/>
          </cell>
          <cell r="AF52">
            <v>4.8899900000000001</v>
          </cell>
          <cell r="AG52" t="str">
            <v/>
          </cell>
          <cell r="AH52">
            <v>0</v>
          </cell>
          <cell r="AI52">
            <v>20</v>
          </cell>
          <cell r="AK52">
            <v>0.50318352442349268</v>
          </cell>
          <cell r="AL52">
            <v>0.75243799999999994</v>
          </cell>
          <cell r="AM52">
            <v>2.3969999999999998</v>
          </cell>
          <cell r="AN52">
            <v>28.33</v>
          </cell>
          <cell r="AO52">
            <v>2.7208973629056286</v>
          </cell>
          <cell r="AP52">
            <v>0.26897619625225999</v>
          </cell>
          <cell r="AQ52">
            <v>2.6659602916238101</v>
          </cell>
        </row>
        <row r="53">
          <cell r="B53" t="str">
            <v>COG</v>
          </cell>
          <cell r="C53" t="str">
            <v/>
          </cell>
          <cell r="D53">
            <v>47.32</v>
          </cell>
          <cell r="E53" t="str">
            <v/>
          </cell>
          <cell r="F53">
            <v>17.775888800000001</v>
          </cell>
          <cell r="G53">
            <v>72.368487200000004</v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>
            <v>33.200000000000003</v>
          </cell>
          <cell r="N53">
            <v>59</v>
          </cell>
          <cell r="O53">
            <v>54.543379999999999</v>
          </cell>
          <cell r="P53">
            <v>9.7187999999999999</v>
          </cell>
          <cell r="Q53" t="str">
            <v/>
          </cell>
          <cell r="R53" t="str">
            <v/>
          </cell>
          <cell r="U53">
            <v>4.0999999999999996</v>
          </cell>
          <cell r="V53">
            <v>77.5</v>
          </cell>
          <cell r="W53">
            <v>22.5</v>
          </cell>
          <cell r="X53">
            <v>8.6999999999999993</v>
          </cell>
          <cell r="Y53">
            <v>0</v>
          </cell>
          <cell r="AA53">
            <v>29.018360000000001</v>
          </cell>
          <cell r="AB53">
            <v>6.22079</v>
          </cell>
          <cell r="AC53">
            <v>2.7869999999999999</v>
          </cell>
          <cell r="AD53">
            <v>1.387</v>
          </cell>
          <cell r="AE53">
            <v>1.4</v>
          </cell>
          <cell r="AF53">
            <v>9.00779</v>
          </cell>
          <cell r="AG53" t="str">
            <v/>
          </cell>
          <cell r="AH53">
            <v>0</v>
          </cell>
          <cell r="AI53">
            <v>53</v>
          </cell>
          <cell r="AK53">
            <v>0.59062154061183103</v>
          </cell>
          <cell r="AL53">
            <v>4.5585940000000003</v>
          </cell>
          <cell r="AM53">
            <v>2.5510000000000002</v>
          </cell>
          <cell r="AN53">
            <v>64.94</v>
          </cell>
          <cell r="AO53">
            <v>3.1443084191383113</v>
          </cell>
          <cell r="AP53">
            <v>0.669383205618307</v>
          </cell>
          <cell r="AQ53">
            <v>3.2206228146671001</v>
          </cell>
        </row>
        <row r="54">
          <cell r="B54" t="str">
            <v>CRI</v>
          </cell>
          <cell r="C54">
            <v>4.5143454838616099</v>
          </cell>
          <cell r="D54">
            <v>50.4</v>
          </cell>
          <cell r="E54">
            <v>18.420000000000002</v>
          </cell>
          <cell r="F54">
            <v>93.708361800000006</v>
          </cell>
          <cell r="G54">
            <v>96.444169400000007</v>
          </cell>
          <cell r="H54">
            <v>5.9899959193989591</v>
          </cell>
          <cell r="I54">
            <v>3.8502418465810742</v>
          </cell>
          <cell r="J54">
            <v>4.8517931760091759</v>
          </cell>
          <cell r="K54">
            <v>5.1488840578807942</v>
          </cell>
          <cell r="L54">
            <v>20.200000762939499</v>
          </cell>
          <cell r="M54">
            <v>8.5</v>
          </cell>
          <cell r="N54">
            <v>79</v>
          </cell>
          <cell r="O54">
            <v>120.32665</v>
          </cell>
          <cell r="P54">
            <v>53.03828</v>
          </cell>
          <cell r="Q54">
            <v>4.5397543543336019</v>
          </cell>
          <cell r="R54">
            <v>5.1293553586640108</v>
          </cell>
          <cell r="U54">
            <v>9.9</v>
          </cell>
          <cell r="V54">
            <v>75</v>
          </cell>
          <cell r="W54">
            <v>25</v>
          </cell>
          <cell r="X54">
            <v>26.9</v>
          </cell>
          <cell r="Y54">
            <v>80</v>
          </cell>
          <cell r="AA54">
            <v>21.021889999999999</v>
          </cell>
          <cell r="AB54">
            <v>4.89459</v>
          </cell>
          <cell r="AC54">
            <v>15.45</v>
          </cell>
          <cell r="AD54">
            <v>6.57</v>
          </cell>
          <cell r="AE54">
            <v>8.879999999999999</v>
          </cell>
          <cell r="AF54">
            <v>20.34459</v>
          </cell>
          <cell r="AG54">
            <v>9.6000003814697301</v>
          </cell>
          <cell r="AH54">
            <v>8.3109999999999999</v>
          </cell>
          <cell r="AI54">
            <v>8.6</v>
          </cell>
          <cell r="AK54">
            <v>0.76574690470012075</v>
          </cell>
          <cell r="AL54">
            <v>4.9377550000000001</v>
          </cell>
          <cell r="AM54">
            <v>1.3740000000000001</v>
          </cell>
          <cell r="AN54">
            <v>66.03</v>
          </cell>
          <cell r="AO54">
            <v>2.3527412235400345</v>
          </cell>
          <cell r="AP54">
            <v>1.37026414039551</v>
          </cell>
          <cell r="AQ54">
            <v>2.74397512451988</v>
          </cell>
        </row>
        <row r="55">
          <cell r="B55" t="str">
            <v>CIV</v>
          </cell>
          <cell r="C55">
            <v>3.3685909289412268</v>
          </cell>
          <cell r="D55">
            <v>41.5</v>
          </cell>
          <cell r="E55" t="str">
            <v>n/a</v>
          </cell>
          <cell r="F55">
            <v>23.926181499999998</v>
          </cell>
          <cell r="G55">
            <v>79.862137899999993</v>
          </cell>
          <cell r="H55">
            <v>3.4344367318246731</v>
          </cell>
          <cell r="I55">
            <v>3.2101590436765539</v>
          </cell>
          <cell r="J55">
            <v>3.5163095190148033</v>
          </cell>
          <cell r="K55">
            <v>3.8088164850062083</v>
          </cell>
          <cell r="L55" t="str">
            <v>n/a</v>
          </cell>
          <cell r="M55">
            <v>66.599999999999994</v>
          </cell>
          <cell r="N55">
            <v>53</v>
          </cell>
          <cell r="O55">
            <v>40.132159999999999</v>
          </cell>
          <cell r="P55">
            <v>8.6802100000000006</v>
          </cell>
          <cell r="Q55">
            <v>4.0969572004282249</v>
          </cell>
          <cell r="R55">
            <v>4.5946933626378854</v>
          </cell>
          <cell r="U55">
            <v>5.7</v>
          </cell>
          <cell r="V55">
            <v>33.1</v>
          </cell>
          <cell r="W55">
            <v>66.900000000000006</v>
          </cell>
          <cell r="X55">
            <v>8.5</v>
          </cell>
          <cell r="Y55">
            <v>6.3</v>
          </cell>
          <cell r="AA55">
            <v>21.94258</v>
          </cell>
          <cell r="AB55">
            <v>4.7194700000000003</v>
          </cell>
          <cell r="AC55">
            <v>1.9482116402116401</v>
          </cell>
          <cell r="AD55">
            <v>0.873</v>
          </cell>
          <cell r="AE55">
            <v>1.0752116402116401</v>
          </cell>
          <cell r="AF55">
            <v>6.6676816402116401</v>
          </cell>
          <cell r="AG55">
            <v>9.3999996185302699</v>
          </cell>
          <cell r="AH55">
            <v>0</v>
          </cell>
          <cell r="AI55" t="str">
            <v/>
          </cell>
          <cell r="AK55">
            <v>0.46222199694966382</v>
          </cell>
          <cell r="AL55">
            <v>20.804774000000002</v>
          </cell>
          <cell r="AM55">
            <v>2.306</v>
          </cell>
          <cell r="AN55">
            <v>53.47</v>
          </cell>
          <cell r="AO55">
            <v>3.7846320799354682</v>
          </cell>
          <cell r="AP55">
            <v>1.3842084804360399</v>
          </cell>
          <cell r="AQ55">
            <v>3.6897956187650598</v>
          </cell>
        </row>
        <row r="56">
          <cell r="B56" t="str">
            <v>HRV</v>
          </cell>
          <cell r="C56">
            <v>4.0597759663365958</v>
          </cell>
          <cell r="D56">
            <v>30.5</v>
          </cell>
          <cell r="E56">
            <v>43.05</v>
          </cell>
          <cell r="F56">
            <v>98.202140299999996</v>
          </cell>
          <cell r="G56">
            <v>98.545100099999999</v>
          </cell>
          <cell r="H56">
            <v>5.2463055809172454</v>
          </cell>
          <cell r="I56">
            <v>3.1513790148148151</v>
          </cell>
          <cell r="J56">
            <v>4.60608778944348</v>
          </cell>
          <cell r="K56">
            <v>3.6680762065285011</v>
          </cell>
          <cell r="L56">
            <v>16.5</v>
          </cell>
          <cell r="M56">
            <v>3.6</v>
          </cell>
          <cell r="N56">
            <v>78</v>
          </cell>
          <cell r="O56">
            <v>99.767060000000001</v>
          </cell>
          <cell r="P56">
            <v>61.667209999999997</v>
          </cell>
          <cell r="Q56">
            <v>3.1384591193846716</v>
          </cell>
          <cell r="R56">
            <v>4.0178871931853122</v>
          </cell>
          <cell r="U56">
            <v>7.3</v>
          </cell>
          <cell r="V56">
            <v>80</v>
          </cell>
          <cell r="W56">
            <v>20</v>
          </cell>
          <cell r="X56">
            <v>12.7</v>
          </cell>
          <cell r="Y56">
            <v>93.5</v>
          </cell>
          <cell r="AA56">
            <v>8.6206300000000002</v>
          </cell>
          <cell r="AB56">
            <v>4.1579499999999996</v>
          </cell>
          <cell r="AC56">
            <v>20.957000000000001</v>
          </cell>
          <cell r="AD56">
            <v>6.1760000000000002</v>
          </cell>
          <cell r="AE56">
            <v>14.781000000000001</v>
          </cell>
          <cell r="AF56">
            <v>25.11495</v>
          </cell>
          <cell r="AG56">
            <v>17.299999237060501</v>
          </cell>
          <cell r="AH56">
            <v>16.587</v>
          </cell>
          <cell r="AI56">
            <v>20.3</v>
          </cell>
          <cell r="AK56">
            <v>0.81753986901317288</v>
          </cell>
          <cell r="AL56">
            <v>4.2720440000000002</v>
          </cell>
          <cell r="AM56">
            <v>-0.38500000000000001</v>
          </cell>
          <cell r="AN56">
            <v>58.66</v>
          </cell>
          <cell r="AO56">
            <v>0.10024857735838413</v>
          </cell>
          <cell r="AP56">
            <v>0.48997738128445301</v>
          </cell>
          <cell r="AQ56">
            <v>0.105275956478909</v>
          </cell>
        </row>
        <row r="57">
          <cell r="B57" t="str">
            <v>CUB</v>
          </cell>
          <cell r="C57" t="str">
            <v/>
          </cell>
          <cell r="D57" t="str">
            <v/>
          </cell>
          <cell r="E57" t="str">
            <v/>
          </cell>
          <cell r="F57">
            <v>92.079478100000003</v>
          </cell>
          <cell r="G57">
            <v>93.753883700000003</v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>
            <v>4</v>
          </cell>
          <cell r="N57">
            <v>78</v>
          </cell>
          <cell r="O57">
            <v>99.665130000000005</v>
          </cell>
          <cell r="P57">
            <v>40.999760000000002</v>
          </cell>
          <cell r="Q57" t="str">
            <v/>
          </cell>
          <cell r="R57" t="str">
            <v/>
          </cell>
          <cell r="U57">
            <v>8.8000000000000007</v>
          </cell>
          <cell r="V57">
            <v>93</v>
          </cell>
          <cell r="W57">
            <v>7</v>
          </cell>
          <cell r="X57">
            <v>13.4</v>
          </cell>
          <cell r="Y57">
            <v>0</v>
          </cell>
          <cell r="AA57" t="str">
            <v/>
          </cell>
          <cell r="AB57">
            <v>12.83727</v>
          </cell>
          <cell r="AC57">
            <v>22.8</v>
          </cell>
          <cell r="AD57">
            <v>9.6999999999999993</v>
          </cell>
          <cell r="AE57">
            <v>13.100000000000001</v>
          </cell>
          <cell r="AF57">
            <v>35.637270000000001</v>
          </cell>
          <cell r="AG57">
            <v>3.2999999523162802</v>
          </cell>
          <cell r="AH57" t="str">
            <v/>
          </cell>
          <cell r="AI57">
            <v>2.7</v>
          </cell>
          <cell r="AK57">
            <v>0.76901113512639141</v>
          </cell>
          <cell r="AL57">
            <v>11.258597</v>
          </cell>
          <cell r="AM57">
            <v>-5.8999999999999997E-2</v>
          </cell>
          <cell r="AN57">
            <v>75.099999999999994</v>
          </cell>
          <cell r="AO57">
            <v>0.27344533189310916</v>
          </cell>
          <cell r="AP57">
            <v>0.124161756474052</v>
          </cell>
          <cell r="AQ57">
            <v>6.5526938668302503E-2</v>
          </cell>
        </row>
        <row r="58">
          <cell r="B58" t="str">
            <v>CYP</v>
          </cell>
          <cell r="C58">
            <v>4.4783629184910323</v>
          </cell>
          <cell r="D58">
            <v>31</v>
          </cell>
          <cell r="E58">
            <v>27.76</v>
          </cell>
          <cell r="F58">
            <v>100</v>
          </cell>
          <cell r="G58">
            <v>100</v>
          </cell>
          <cell r="H58">
            <v>5.1152658181687061</v>
          </cell>
          <cell r="I58">
            <v>4.3135244437819775</v>
          </cell>
          <cell r="J58">
            <v>4.949997435187564</v>
          </cell>
          <cell r="K58">
            <v>4.292645253967418</v>
          </cell>
          <cell r="L58">
            <v>12.5</v>
          </cell>
          <cell r="M58">
            <v>2.5</v>
          </cell>
          <cell r="N58">
            <v>82</v>
          </cell>
          <cell r="O58">
            <v>99.416730000000001</v>
          </cell>
          <cell r="P58">
            <v>53.104349999999997</v>
          </cell>
          <cell r="Q58">
            <v>4.8597585393671405</v>
          </cell>
          <cell r="R58">
            <v>4.7456809478893618</v>
          </cell>
          <cell r="U58">
            <v>7.4</v>
          </cell>
          <cell r="V58">
            <v>46.3</v>
          </cell>
          <cell r="W58">
            <v>53.7</v>
          </cell>
          <cell r="X58">
            <v>7.5</v>
          </cell>
          <cell r="Y58">
            <v>1.5</v>
          </cell>
          <cell r="AA58">
            <v>15.536709999999999</v>
          </cell>
          <cell r="AB58">
            <v>6.6446699999999996</v>
          </cell>
          <cell r="AC58">
            <v>22.6</v>
          </cell>
          <cell r="AD58">
            <v>3.3544073397999394</v>
          </cell>
          <cell r="AE58">
            <v>19.47489124497854</v>
          </cell>
          <cell r="AF58">
            <v>29.244669999999999</v>
          </cell>
          <cell r="AG58">
            <v>16.100000381469702</v>
          </cell>
          <cell r="AH58">
            <v>15.988</v>
          </cell>
          <cell r="AI58">
            <v>16.100000000000001</v>
          </cell>
          <cell r="AK58">
            <v>0.84974543510491829</v>
          </cell>
          <cell r="AL58">
            <v>1.1530579999999999</v>
          </cell>
          <cell r="AM58">
            <v>1.0760000000000001</v>
          </cell>
          <cell r="AN58">
            <v>71.09</v>
          </cell>
          <cell r="AO58">
            <v>0.87621006219941433</v>
          </cell>
          <cell r="AP58">
            <v>-0.18740097845756201</v>
          </cell>
          <cell r="AQ58">
            <v>0.88884047133053401</v>
          </cell>
        </row>
        <row r="59">
          <cell r="B59" t="str">
            <v>CZE</v>
          </cell>
          <cell r="C59">
            <v>4.9726693906549349</v>
          </cell>
          <cell r="D59">
            <v>24.9</v>
          </cell>
          <cell r="E59">
            <v>19.510000000000002</v>
          </cell>
          <cell r="F59">
            <v>99.994275799999997</v>
          </cell>
          <cell r="G59">
            <v>99.816200300000006</v>
          </cell>
          <cell r="H59">
            <v>6.2102170589535692</v>
          </cell>
          <cell r="I59">
            <v>4.9008335805834671</v>
          </cell>
          <cell r="J59">
            <v>5.2066799721413926</v>
          </cell>
          <cell r="K59">
            <v>4.9446168453069728</v>
          </cell>
          <cell r="L59">
            <v>15</v>
          </cell>
          <cell r="M59">
            <v>2.8</v>
          </cell>
          <cell r="N59">
            <v>78</v>
          </cell>
          <cell r="O59">
            <v>104.37976</v>
          </cell>
          <cell r="P59">
            <v>65.377440000000007</v>
          </cell>
          <cell r="Q59">
            <v>3.8442971041036205</v>
          </cell>
          <cell r="R59">
            <v>4.2945152562718061</v>
          </cell>
          <cell r="U59">
            <v>7.2</v>
          </cell>
          <cell r="V59">
            <v>83.3</v>
          </cell>
          <cell r="W59">
            <v>16.7</v>
          </cell>
          <cell r="X59">
            <v>14.2</v>
          </cell>
          <cell r="Y59">
            <v>92.7</v>
          </cell>
          <cell r="AA59">
            <v>10.444089999999999</v>
          </cell>
          <cell r="AB59">
            <v>4.2637099999999997</v>
          </cell>
          <cell r="AC59">
            <v>20.774999999999999</v>
          </cell>
          <cell r="AD59">
            <v>6.6880014217528174</v>
          </cell>
          <cell r="AE59">
            <v>14.086998578247181</v>
          </cell>
          <cell r="AF59">
            <v>25.038709999999998</v>
          </cell>
          <cell r="AG59">
            <v>6.0999999046325701</v>
          </cell>
          <cell r="AH59">
            <v>5.22</v>
          </cell>
          <cell r="AI59">
            <v>7.7</v>
          </cell>
          <cell r="AK59">
            <v>0.87009082075001398</v>
          </cell>
          <cell r="AL59">
            <v>10.740468</v>
          </cell>
          <cell r="AM59">
            <v>0.41899999999999998</v>
          </cell>
          <cell r="AN59">
            <v>73.349999999999994</v>
          </cell>
          <cell r="AO59">
            <v>-9.1388392872306767E-2</v>
          </cell>
          <cell r="AP59">
            <v>-7.1933177025974696E-2</v>
          </cell>
          <cell r="AQ59">
            <v>0.34703114160051002</v>
          </cell>
        </row>
        <row r="60">
          <cell r="B60" t="str">
            <v>PRK</v>
          </cell>
          <cell r="C60">
            <v>5.2458142610176468</v>
          </cell>
          <cell r="D60">
            <v>30.7</v>
          </cell>
          <cell r="E60">
            <v>9</v>
          </cell>
          <cell r="F60">
            <v>81.827364099999997</v>
          </cell>
          <cell r="G60">
            <v>98.110958199999999</v>
          </cell>
          <cell r="H60">
            <v>5.5708387138358102</v>
          </cell>
          <cell r="I60">
            <v>3.3693232956094903</v>
          </cell>
          <cell r="J60">
            <v>5.33153513198544</v>
          </cell>
          <cell r="K60">
            <v>3.706895023756906</v>
          </cell>
          <cell r="L60">
            <v>24.799999237060501</v>
          </cell>
          <cell r="M60">
            <v>19.7</v>
          </cell>
          <cell r="N60">
            <v>70</v>
          </cell>
          <cell r="O60" t="str">
            <v/>
          </cell>
          <cell r="P60">
            <v>30.32253</v>
          </cell>
          <cell r="Q60" t="str">
            <v/>
          </cell>
          <cell r="R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>
            <v>25.6</v>
          </cell>
          <cell r="AK60">
            <v>0</v>
          </cell>
          <cell r="AL60">
            <v>25.026588</v>
          </cell>
          <cell r="AM60">
            <v>0.52800000000000002</v>
          </cell>
          <cell r="AN60">
            <v>60.71</v>
          </cell>
          <cell r="AO60">
            <v>0.76584026631234592</v>
          </cell>
          <cell r="AP60">
            <v>0.219682598527946</v>
          </cell>
          <cell r="AQ60">
            <v>0.74703022298191202</v>
          </cell>
        </row>
        <row r="61">
          <cell r="B61" t="str">
            <v>COD</v>
          </cell>
          <cell r="C61" t="str">
            <v/>
          </cell>
          <cell r="D61">
            <v>44.43</v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>
            <v>74.5</v>
          </cell>
          <cell r="N61">
            <v>52</v>
          </cell>
          <cell r="O61">
            <v>43.505209999999998</v>
          </cell>
          <cell r="P61">
            <v>6.6407600000000002</v>
          </cell>
          <cell r="Q61" t="str">
            <v/>
          </cell>
          <cell r="R61" t="str">
            <v/>
          </cell>
          <cell r="U61">
            <v>3.5</v>
          </cell>
          <cell r="V61">
            <v>53.1</v>
          </cell>
          <cell r="W61">
            <v>46.9</v>
          </cell>
          <cell r="X61">
            <v>12.9</v>
          </cell>
          <cell r="Y61">
            <v>0</v>
          </cell>
          <cell r="AA61">
            <v>8.9764599999999994</v>
          </cell>
          <cell r="AB61">
            <v>2.2447499999999998</v>
          </cell>
          <cell r="AC61">
            <v>3.4836285501004305</v>
          </cell>
          <cell r="AD61">
            <v>2.7566353940138217</v>
          </cell>
          <cell r="AE61">
            <v>0.72699315608660886</v>
          </cell>
          <cell r="AF61">
            <v>5.7283785501004303</v>
          </cell>
          <cell r="AG61" t="str">
            <v/>
          </cell>
          <cell r="AH61">
            <v>0</v>
          </cell>
          <cell r="AI61" t="str">
            <v/>
          </cell>
          <cell r="AK61">
            <v>0.43313535394693004</v>
          </cell>
          <cell r="AL61">
            <v>69.360118</v>
          </cell>
          <cell r="AM61">
            <v>2.7189999999999999</v>
          </cell>
          <cell r="AN61">
            <v>35.93</v>
          </cell>
          <cell r="AO61">
            <v>4.3876540942114968</v>
          </cell>
          <cell r="AP61">
            <v>1.24119353991758</v>
          </cell>
          <cell r="AQ61">
            <v>3.95963153534312</v>
          </cell>
        </row>
        <row r="62">
          <cell r="B62" t="str">
            <v>DNK</v>
          </cell>
          <cell r="C62">
            <v>6.1389283835774684</v>
          </cell>
          <cell r="D62">
            <v>28.1</v>
          </cell>
          <cell r="E62">
            <v>14.14</v>
          </cell>
          <cell r="F62">
            <v>100</v>
          </cell>
          <cell r="G62">
            <v>100</v>
          </cell>
          <cell r="H62">
            <v>6.3861056525544839</v>
          </cell>
          <cell r="I62">
            <v>6.0461272525775005</v>
          </cell>
          <cell r="J62">
            <v>5.7087545040001668</v>
          </cell>
          <cell r="K62">
            <v>6.0617189109632061</v>
          </cell>
          <cell r="L62">
            <v>5.5999999046325701</v>
          </cell>
          <cell r="M62">
            <v>2.9</v>
          </cell>
          <cell r="N62">
            <v>80</v>
          </cell>
          <cell r="O62">
            <v>129.77909</v>
          </cell>
          <cell r="P62">
            <v>81.237030000000004</v>
          </cell>
          <cell r="Q62">
            <v>4.8943331927198415</v>
          </cell>
          <cell r="R62">
            <v>5.3503567027606174</v>
          </cell>
          <cell r="U62">
            <v>10.6</v>
          </cell>
          <cell r="V62">
            <v>85.4</v>
          </cell>
          <cell r="W62">
            <v>14.6</v>
          </cell>
          <cell r="X62">
            <v>15.9</v>
          </cell>
          <cell r="Y62">
            <v>0</v>
          </cell>
          <cell r="AA62">
            <v>15.03626</v>
          </cell>
          <cell r="AB62">
            <v>8.5471000000000004</v>
          </cell>
          <cell r="AC62">
            <v>30.584</v>
          </cell>
          <cell r="AD62">
            <v>7.6086580107206672</v>
          </cell>
          <cell r="AE62">
            <v>22.975341989279332</v>
          </cell>
          <cell r="AF62">
            <v>39.131100000000004</v>
          </cell>
          <cell r="AG62">
            <v>6.5999999046325701</v>
          </cell>
          <cell r="AH62">
            <v>6.2</v>
          </cell>
          <cell r="AI62">
            <v>4.9000000000000004</v>
          </cell>
          <cell r="AK62">
            <v>0.92332792604768088</v>
          </cell>
          <cell r="AL62">
            <v>5.6401840000000005</v>
          </cell>
          <cell r="AM62">
            <v>0.39500000000000002</v>
          </cell>
          <cell r="AN62">
            <v>87.34</v>
          </cell>
          <cell r="AO62">
            <v>0.64137793732483162</v>
          </cell>
          <cell r="AP62">
            <v>0.201983708011857</v>
          </cell>
          <cell r="AQ62">
            <v>0.59730515653335903</v>
          </cell>
        </row>
        <row r="63">
          <cell r="B63" t="str">
            <v>DJI</v>
          </cell>
          <cell r="C63" t="str">
            <v/>
          </cell>
          <cell r="D63">
            <v>39.96</v>
          </cell>
          <cell r="E63" t="str">
            <v/>
          </cell>
          <cell r="F63">
            <v>61.325317699999999</v>
          </cell>
          <cell r="G63">
            <v>92.4903154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>
            <v>54.2</v>
          </cell>
          <cell r="N63">
            <v>62</v>
          </cell>
          <cell r="O63">
            <v>46.352910000000001</v>
          </cell>
          <cell r="P63">
            <v>4.9850599999999998</v>
          </cell>
          <cell r="Q63" t="str">
            <v/>
          </cell>
          <cell r="R63" t="str">
            <v/>
          </cell>
          <cell r="U63">
            <v>8.9</v>
          </cell>
          <cell r="V63">
            <v>60</v>
          </cell>
          <cell r="W63">
            <v>40</v>
          </cell>
          <cell r="X63">
            <v>14.1</v>
          </cell>
          <cell r="Y63">
            <v>9.5</v>
          </cell>
          <cell r="AA63">
            <v>12.3284</v>
          </cell>
          <cell r="AB63">
            <v>4.4902199999999999</v>
          </cell>
          <cell r="AC63">
            <v>7.29</v>
          </cell>
          <cell r="AD63">
            <v>5.34</v>
          </cell>
          <cell r="AE63">
            <v>1.9500000000000002</v>
          </cell>
          <cell r="AF63">
            <v>11.78022</v>
          </cell>
          <cell r="AG63" t="str">
            <v/>
          </cell>
          <cell r="AH63">
            <v>0</v>
          </cell>
          <cell r="AI63">
            <v>60</v>
          </cell>
          <cell r="AK63">
            <v>0.47044273544408238</v>
          </cell>
          <cell r="AL63">
            <v>0.88631300000000002</v>
          </cell>
          <cell r="AM63">
            <v>1.5149999999999999</v>
          </cell>
          <cell r="AN63">
            <v>77.31</v>
          </cell>
          <cell r="AO63">
            <v>1.4335216638913038</v>
          </cell>
          <cell r="AP63">
            <v>8.9932054679244894E-2</v>
          </cell>
          <cell r="AQ63">
            <v>1.60478274133808</v>
          </cell>
        </row>
        <row r="64">
          <cell r="B64" t="str">
            <v>DMA</v>
          </cell>
          <cell r="C64" t="str">
            <v/>
          </cell>
          <cell r="D64" t="str">
            <v/>
          </cell>
          <cell r="E64" t="str">
            <v/>
          </cell>
          <cell r="F64" t="str">
            <v>NA</v>
          </cell>
          <cell r="G64" t="str">
            <v>NA</v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>
            <v>19.600000000000001</v>
          </cell>
          <cell r="N64">
            <v>75</v>
          </cell>
          <cell r="O64">
            <v>96.729600000000005</v>
          </cell>
          <cell r="P64" t="str">
            <v/>
          </cell>
          <cell r="Q64" t="str">
            <v/>
          </cell>
          <cell r="R64" t="str">
            <v/>
          </cell>
          <cell r="U64">
            <v>6</v>
          </cell>
          <cell r="V64">
            <v>70.599999999999994</v>
          </cell>
          <cell r="W64">
            <v>29.4</v>
          </cell>
          <cell r="X64">
            <v>11.6</v>
          </cell>
          <cell r="Y64">
            <v>0.1</v>
          </cell>
          <cell r="AA64">
            <v>11.41962</v>
          </cell>
          <cell r="AB64">
            <v>4.9918399999999998</v>
          </cell>
          <cell r="AC64">
            <v>7.9929999999999994</v>
          </cell>
          <cell r="AD64">
            <v>4.1929999999999996</v>
          </cell>
          <cell r="AE64">
            <v>3.8</v>
          </cell>
          <cell r="AF64">
            <v>12.984839999999998</v>
          </cell>
          <cell r="AG64" t="str">
            <v/>
          </cell>
          <cell r="AH64">
            <v>0</v>
          </cell>
          <cell r="AI64">
            <v>23</v>
          </cell>
          <cell r="AK64">
            <v>0.72378830852725473</v>
          </cell>
          <cell r="AL64">
            <v>7.2340999999999989E-2</v>
          </cell>
          <cell r="AM64">
            <v>0.42099999999999999</v>
          </cell>
          <cell r="AN64" t="str">
            <v>..</v>
          </cell>
          <cell r="AO64">
            <v>0.87809549595054548</v>
          </cell>
          <cell r="AP64">
            <v>0.41997285432870501</v>
          </cell>
          <cell r="AQ64">
            <v>0.84051074641949897</v>
          </cell>
        </row>
        <row r="65">
          <cell r="B65" t="str">
            <v>DOM</v>
          </cell>
          <cell r="C65">
            <v>3.3780132557424878</v>
          </cell>
          <cell r="D65">
            <v>51.7</v>
          </cell>
          <cell r="E65">
            <v>31.17</v>
          </cell>
          <cell r="F65">
            <v>82.322971300000006</v>
          </cell>
          <cell r="G65">
            <v>81.605203799999998</v>
          </cell>
          <cell r="H65">
            <v>3.3398637025245796</v>
          </cell>
          <cell r="I65">
            <v>2.6802418639919474</v>
          </cell>
          <cell r="J65">
            <v>3.878105656726281</v>
          </cell>
          <cell r="K65">
            <v>3.4625212080241576</v>
          </cell>
          <cell r="L65">
            <v>37.099998474121101</v>
          </cell>
          <cell r="M65">
            <v>25.7</v>
          </cell>
          <cell r="N65">
            <v>74</v>
          </cell>
          <cell r="O65">
            <v>78.356039999999993</v>
          </cell>
          <cell r="P65">
            <v>47.51576</v>
          </cell>
          <cell r="Q65">
            <v>2.6487333524141379</v>
          </cell>
          <cell r="R65">
            <v>3.7239945301906667</v>
          </cell>
          <cell r="U65">
            <v>5.4</v>
          </cell>
          <cell r="V65">
            <v>52.2</v>
          </cell>
          <cell r="W65">
            <v>49.7</v>
          </cell>
          <cell r="X65">
            <v>14.1</v>
          </cell>
          <cell r="Y65">
            <v>47.6</v>
          </cell>
          <cell r="AA65">
            <v>20.64725</v>
          </cell>
          <cell r="AB65">
            <v>2.05124</v>
          </cell>
          <cell r="AC65">
            <v>4.82</v>
          </cell>
          <cell r="AD65">
            <v>1.75</v>
          </cell>
          <cell r="AE65">
            <v>3.0700000000000003</v>
          </cell>
          <cell r="AF65">
            <v>6.8712400000000002</v>
          </cell>
          <cell r="AG65">
            <v>14.5</v>
          </cell>
          <cell r="AH65">
            <v>5.65</v>
          </cell>
          <cell r="AI65">
            <v>14.5</v>
          </cell>
          <cell r="AK65">
            <v>0.71502847209969045</v>
          </cell>
          <cell r="AL65">
            <v>10.528954000000001</v>
          </cell>
          <cell r="AM65">
            <v>1.23</v>
          </cell>
          <cell r="AN65">
            <v>71.38</v>
          </cell>
          <cell r="AO65">
            <v>2.4660620544708594</v>
          </cell>
          <cell r="AP65">
            <v>1.36973084724421</v>
          </cell>
          <cell r="AQ65">
            <v>2.5995225567269</v>
          </cell>
        </row>
        <row r="66">
          <cell r="B66" t="str">
            <v>ECU</v>
          </cell>
          <cell r="C66" t="str">
            <v/>
          </cell>
          <cell r="D66">
            <v>46.800000000000004</v>
          </cell>
          <cell r="E66" t="str">
            <v/>
          </cell>
          <cell r="F66">
            <v>92.948464999999999</v>
          </cell>
          <cell r="G66">
            <v>91.824249899999998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>
            <v>18.399999999999999</v>
          </cell>
          <cell r="N66">
            <v>76</v>
          </cell>
          <cell r="O66">
            <v>104.20374</v>
          </cell>
          <cell r="P66">
            <v>40.48086</v>
          </cell>
          <cell r="Q66">
            <v>3.6465516090393066</v>
          </cell>
          <cell r="R66">
            <v>4.2758622169494629</v>
          </cell>
          <cell r="U66">
            <v>7.5</v>
          </cell>
          <cell r="V66">
            <v>52.3</v>
          </cell>
          <cell r="W66">
            <v>47.7</v>
          </cell>
          <cell r="X66">
            <v>8.5</v>
          </cell>
          <cell r="Y66">
            <v>43.3</v>
          </cell>
          <cell r="AA66">
            <v>10.34829</v>
          </cell>
          <cell r="AB66">
            <v>4.1800199999999998</v>
          </cell>
          <cell r="AC66">
            <v>4.37</v>
          </cell>
          <cell r="AD66">
            <v>2.0699999999999998</v>
          </cell>
          <cell r="AE66">
            <v>2.3000000000000003</v>
          </cell>
          <cell r="AF66">
            <v>8.55002</v>
          </cell>
          <cell r="AG66">
            <v>4.1999998092651403</v>
          </cell>
          <cell r="AH66">
            <v>4.6500000000000004</v>
          </cell>
          <cell r="AI66">
            <v>4.3</v>
          </cell>
          <cell r="AK66">
            <v>0.73167444306173501</v>
          </cell>
          <cell r="AL66">
            <v>15.982550999999999</v>
          </cell>
          <cell r="AM66">
            <v>1.569</v>
          </cell>
          <cell r="AN66">
            <v>69.14</v>
          </cell>
          <cell r="AO66">
            <v>1.8747145524075668</v>
          </cell>
          <cell r="AP66">
            <v>0.33283481364053102</v>
          </cell>
          <cell r="AQ66">
            <v>1.90237610549351</v>
          </cell>
        </row>
        <row r="67">
          <cell r="B67" t="str">
            <v>EGY</v>
          </cell>
          <cell r="C67">
            <v>3.3342246144180305</v>
          </cell>
          <cell r="D67">
            <v>30.8</v>
          </cell>
          <cell r="E67">
            <v>34.700000000000003</v>
          </cell>
          <cell r="F67">
            <v>94.950204600000006</v>
          </cell>
          <cell r="G67">
            <v>99.315040999999994</v>
          </cell>
          <cell r="H67">
            <v>3.0011993125000003</v>
          </cell>
          <cell r="I67">
            <v>2.3493226237873079</v>
          </cell>
          <cell r="J67">
            <v>3.62850099468689</v>
          </cell>
          <cell r="K67">
            <v>2.9367885841112136</v>
          </cell>
          <cell r="L67">
            <v>23.100000381469702</v>
          </cell>
          <cell r="M67">
            <v>20.3</v>
          </cell>
          <cell r="N67">
            <v>71</v>
          </cell>
          <cell r="O67">
            <v>86.048249999999996</v>
          </cell>
          <cell r="P67">
            <v>30.316120000000002</v>
          </cell>
          <cell r="Q67">
            <v>2.1350987674405912</v>
          </cell>
          <cell r="R67">
            <v>2.530362980157737</v>
          </cell>
          <cell r="U67">
            <v>5.0999999999999996</v>
          </cell>
          <cell r="V67">
            <v>40.700000000000003</v>
          </cell>
          <cell r="W67">
            <v>59.3</v>
          </cell>
          <cell r="X67">
            <v>5.5</v>
          </cell>
          <cell r="Y67">
            <v>21.9</v>
          </cell>
          <cell r="AA67">
            <v>10.44253</v>
          </cell>
          <cell r="AB67">
            <v>3.7608299999999999</v>
          </cell>
          <cell r="AC67">
            <v>13.206</v>
          </cell>
          <cell r="AD67">
            <v>1.4790000000000001</v>
          </cell>
          <cell r="AE67">
            <v>11.727</v>
          </cell>
          <cell r="AF67">
            <v>16.966829999999998</v>
          </cell>
          <cell r="AG67">
            <v>13.199999809265099</v>
          </cell>
          <cell r="AH67">
            <v>12.881</v>
          </cell>
          <cell r="AI67">
            <v>13</v>
          </cell>
          <cell r="AK67">
            <v>0.68994865522471338</v>
          </cell>
          <cell r="AL67">
            <v>83.386739000000006</v>
          </cell>
          <cell r="AM67">
            <v>1.63</v>
          </cell>
          <cell r="AN67">
            <v>43.99</v>
          </cell>
          <cell r="AO67">
            <v>2.321077905678147</v>
          </cell>
          <cell r="AP67">
            <v>5.3857079229038402E-2</v>
          </cell>
          <cell r="AQ67">
            <v>1.6837620997257701</v>
          </cell>
        </row>
        <row r="68">
          <cell r="B68" t="str">
            <v>SLV</v>
          </cell>
          <cell r="C68">
            <v>3.7816856709672519</v>
          </cell>
          <cell r="D68">
            <v>43.7</v>
          </cell>
          <cell r="E68">
            <v>12.4</v>
          </cell>
          <cell r="F68">
            <v>69.966363700000002</v>
          </cell>
          <cell r="G68">
            <v>89.663638199999994</v>
          </cell>
          <cell r="H68">
            <v>3.3816600634162493</v>
          </cell>
          <cell r="I68">
            <v>3.2066219923619426</v>
          </cell>
          <cell r="J68">
            <v>3.7746822306269161</v>
          </cell>
          <cell r="K68">
            <v>3.6083333989001201</v>
          </cell>
          <cell r="L68">
            <v>37.5</v>
          </cell>
          <cell r="M68">
            <v>14.4</v>
          </cell>
          <cell r="N68">
            <v>73</v>
          </cell>
          <cell r="O68">
            <v>78.107839999999996</v>
          </cell>
          <cell r="P68">
            <v>29.168479999999999</v>
          </cell>
          <cell r="Q68">
            <v>2.8647350725374721</v>
          </cell>
          <cell r="R68">
            <v>3.8948640446913867</v>
          </cell>
          <cell r="U68">
            <v>6.9</v>
          </cell>
          <cell r="V68">
            <v>66.7</v>
          </cell>
          <cell r="W68">
            <v>33.299999999999997</v>
          </cell>
          <cell r="X68">
            <v>18.2</v>
          </cell>
          <cell r="Y68">
            <v>39.9</v>
          </cell>
          <cell r="AA68">
            <v>15.872579999999999</v>
          </cell>
          <cell r="AB68">
            <v>3.4174899999999999</v>
          </cell>
          <cell r="AC68">
            <v>7.7650000000000006</v>
          </cell>
          <cell r="AD68">
            <v>3.7970000000000002</v>
          </cell>
          <cell r="AE68">
            <v>3.968</v>
          </cell>
          <cell r="AF68">
            <v>11.182490000000001</v>
          </cell>
          <cell r="AG68">
            <v>5.9000000953674299</v>
          </cell>
          <cell r="AH68">
            <v>5.3869999999999996</v>
          </cell>
          <cell r="AI68">
            <v>6.2</v>
          </cell>
          <cell r="AK68">
            <v>0.66578428849696392</v>
          </cell>
          <cell r="AL68">
            <v>6.3837520000000003</v>
          </cell>
          <cell r="AM68">
            <v>0.65700000000000003</v>
          </cell>
          <cell r="AN68">
            <v>66.23</v>
          </cell>
          <cell r="AO68">
            <v>1.0232917301116635</v>
          </cell>
          <cell r="AP68">
            <v>0.74505607842279498</v>
          </cell>
          <cell r="AQ68">
            <v>1.4026298576563101</v>
          </cell>
        </row>
        <row r="69">
          <cell r="B69" t="str">
            <v>GNQ</v>
          </cell>
          <cell r="C69" t="str">
            <v/>
          </cell>
          <cell r="D69">
            <v>39.4</v>
          </cell>
          <cell r="E69" t="str">
            <v/>
          </cell>
          <cell r="F69" t="str">
            <v>NA</v>
          </cell>
          <cell r="G69" t="str">
            <v>NA</v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>
            <v>68.2</v>
          </cell>
          <cell r="N69">
            <v>56</v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U69">
            <v>3.5</v>
          </cell>
          <cell r="V69">
            <v>77.8</v>
          </cell>
          <cell r="W69">
            <v>22.2</v>
          </cell>
          <cell r="X69">
            <v>7</v>
          </cell>
          <cell r="Y69">
            <v>0</v>
          </cell>
          <cell r="AA69">
            <v>5.5798100000000002</v>
          </cell>
          <cell r="AB69" t="str">
            <v/>
          </cell>
          <cell r="AC69">
            <v>2.7797119389850398</v>
          </cell>
          <cell r="AD69">
            <v>2.431</v>
          </cell>
          <cell r="AE69">
            <v>0.3487119389850396</v>
          </cell>
          <cell r="AF69">
            <v>2.7797119389850398</v>
          </cell>
          <cell r="AG69" t="str">
            <v/>
          </cell>
          <cell r="AH69">
            <v>0</v>
          </cell>
          <cell r="AI69">
            <v>22.3</v>
          </cell>
          <cell r="AK69">
            <v>0.58656086094596971</v>
          </cell>
          <cell r="AL69">
            <v>0.778061</v>
          </cell>
          <cell r="AM69">
            <v>2.7650000000000001</v>
          </cell>
          <cell r="AN69">
            <v>40</v>
          </cell>
          <cell r="AO69">
            <v>3.3282460897530259</v>
          </cell>
          <cell r="AP69">
            <v>0.35378578982857101</v>
          </cell>
          <cell r="AQ69">
            <v>3.1182025107680702</v>
          </cell>
        </row>
        <row r="70">
          <cell r="B70" t="str">
            <v>ERI</v>
          </cell>
          <cell r="C70" t="str">
            <v/>
          </cell>
          <cell r="D70">
            <v>40.9</v>
          </cell>
          <cell r="E70" t="str">
            <v/>
          </cell>
          <cell r="F70" t="str">
            <v>NA</v>
          </cell>
          <cell r="G70" t="str">
            <v>NA</v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>
            <v>34.1</v>
          </cell>
          <cell r="N70">
            <v>64</v>
          </cell>
          <cell r="O70">
            <v>35.519309999999997</v>
          </cell>
          <cell r="P70">
            <v>2.5653800000000002</v>
          </cell>
          <cell r="Q70" t="str">
            <v/>
          </cell>
          <cell r="R70" t="str">
            <v/>
          </cell>
          <cell r="U70">
            <v>3</v>
          </cell>
          <cell r="V70">
            <v>45.4</v>
          </cell>
          <cell r="W70">
            <v>54.6</v>
          </cell>
          <cell r="X70">
            <v>3.6</v>
          </cell>
          <cell r="Y70">
            <v>0</v>
          </cell>
          <cell r="AA70">
            <v>5.1680700000000002</v>
          </cell>
          <cell r="AB70">
            <v>2.1269999999999998</v>
          </cell>
          <cell r="AC70">
            <v>1.6360000000000001</v>
          </cell>
          <cell r="AD70">
            <v>1.246</v>
          </cell>
          <cell r="AE70">
            <v>0.39</v>
          </cell>
          <cell r="AF70">
            <v>3.7629999999999999</v>
          </cell>
          <cell r="AG70" t="str">
            <v/>
          </cell>
          <cell r="AH70">
            <v>0</v>
          </cell>
          <cell r="AI70">
            <v>8.6</v>
          </cell>
          <cell r="AK70">
            <v>0.39089902333552989</v>
          </cell>
          <cell r="AL70">
            <v>6.5361760000000002</v>
          </cell>
          <cell r="AM70">
            <v>3.2010000000000001</v>
          </cell>
          <cell r="AN70">
            <v>22.72</v>
          </cell>
          <cell r="AO70">
            <v>4.1557536823999524</v>
          </cell>
          <cell r="AP70">
            <v>1.91309615616638</v>
          </cell>
          <cell r="AQ70">
            <v>5.1135818711662901</v>
          </cell>
        </row>
        <row r="71">
          <cell r="B71" t="str">
            <v>EST</v>
          </cell>
          <cell r="C71">
            <v>5.1272056108684874</v>
          </cell>
          <cell r="D71">
            <v>32.5</v>
          </cell>
          <cell r="E71">
            <v>20.91</v>
          </cell>
          <cell r="F71">
            <v>97.910762599999998</v>
          </cell>
          <cell r="G71">
            <v>98.754081400000004</v>
          </cell>
          <cell r="H71">
            <v>4.7828137975678331</v>
          </cell>
          <cell r="I71">
            <v>4.0647132133942163</v>
          </cell>
          <cell r="J71">
            <v>5.604733330431185</v>
          </cell>
          <cell r="K71">
            <v>5.501126201090945</v>
          </cell>
          <cell r="L71">
            <v>5</v>
          </cell>
          <cell r="M71">
            <v>2.2999999999999998</v>
          </cell>
          <cell r="N71">
            <v>77</v>
          </cell>
          <cell r="O71">
            <v>108.58293999999999</v>
          </cell>
          <cell r="P71">
            <v>72.924710000000005</v>
          </cell>
          <cell r="Q71">
            <v>4.359727316657029</v>
          </cell>
          <cell r="R71">
            <v>4.74462606300742</v>
          </cell>
          <cell r="U71">
            <v>5.7</v>
          </cell>
          <cell r="V71">
            <v>77.900000000000006</v>
          </cell>
          <cell r="W71">
            <v>22.1</v>
          </cell>
          <cell r="X71">
            <v>11.7</v>
          </cell>
          <cell r="Y71">
            <v>86.6</v>
          </cell>
          <cell r="AA71">
            <v>13.412649999999999</v>
          </cell>
          <cell r="AB71">
            <v>4.7926200000000003</v>
          </cell>
          <cell r="AC71">
            <v>20.082999999999998</v>
          </cell>
          <cell r="AD71">
            <v>5.3576199427049289</v>
          </cell>
          <cell r="AE71">
            <v>14.725380057295069</v>
          </cell>
          <cell r="AF71">
            <v>24.875619999999998</v>
          </cell>
          <cell r="AG71">
            <v>7.4000000953674299</v>
          </cell>
          <cell r="AH71">
            <v>6.7619999999999996</v>
          </cell>
          <cell r="AI71">
            <v>7.3</v>
          </cell>
          <cell r="AK71">
            <v>0.86083501535087692</v>
          </cell>
          <cell r="AL71">
            <v>1.283771</v>
          </cell>
          <cell r="AM71">
            <v>-0.28399999999999997</v>
          </cell>
          <cell r="AN71">
            <v>69.66</v>
          </cell>
          <cell r="AO71">
            <v>-0.47707002931018694</v>
          </cell>
          <cell r="AP71">
            <v>-0.16397402219621901</v>
          </cell>
          <cell r="AQ71">
            <v>-0.44799208899486898</v>
          </cell>
        </row>
        <row r="72">
          <cell r="B72" t="str">
            <v>ETH</v>
          </cell>
          <cell r="C72">
            <v>3.2398533142761106</v>
          </cell>
          <cell r="D72">
            <v>33.6</v>
          </cell>
          <cell r="E72">
            <v>26.3</v>
          </cell>
          <cell r="F72">
            <v>20.7080059</v>
          </cell>
          <cell r="G72">
            <v>49.038460999999998</v>
          </cell>
          <cell r="H72">
            <v>3.7272112794054593</v>
          </cell>
          <cell r="I72">
            <v>2.6569988766635468</v>
          </cell>
          <cell r="J72">
            <v>4.151975503886244</v>
          </cell>
          <cell r="K72">
            <v>3.6602462058650005</v>
          </cell>
          <cell r="L72" t="str">
            <v>n/a</v>
          </cell>
          <cell r="M72">
            <v>41.4</v>
          </cell>
          <cell r="N72">
            <v>65</v>
          </cell>
          <cell r="O72">
            <v>36.23122</v>
          </cell>
          <cell r="P72">
            <v>6.2998799999999999</v>
          </cell>
          <cell r="Q72">
            <v>3.6809608951210975</v>
          </cell>
          <cell r="R72">
            <v>3.749165406326453</v>
          </cell>
          <cell r="U72">
            <v>5.0999999999999996</v>
          </cell>
          <cell r="V72">
            <v>61</v>
          </cell>
          <cell r="W72">
            <v>39</v>
          </cell>
          <cell r="X72">
            <v>16.399999999999999</v>
          </cell>
          <cell r="Y72">
            <v>0</v>
          </cell>
          <cell r="AA72">
            <v>22.035820000000001</v>
          </cell>
          <cell r="AB72">
            <v>4.4985499999999998</v>
          </cell>
          <cell r="AC72">
            <v>3.1721786015164279</v>
          </cell>
          <cell r="AD72">
            <v>2.5579999999999998</v>
          </cell>
          <cell r="AE72">
            <v>0.614178601516428</v>
          </cell>
          <cell r="AF72">
            <v>7.6707286015164282</v>
          </cell>
          <cell r="AG72">
            <v>4.5</v>
          </cell>
          <cell r="AH72">
            <v>0</v>
          </cell>
          <cell r="AI72">
            <v>17.5</v>
          </cell>
          <cell r="AK72">
            <v>0.44181595438422666</v>
          </cell>
          <cell r="AL72">
            <v>96.506031000000007</v>
          </cell>
          <cell r="AM72">
            <v>2.5510000000000002</v>
          </cell>
          <cell r="AN72">
            <v>17.78</v>
          </cell>
          <cell r="AO72">
            <v>4.8355873631160424</v>
          </cell>
          <cell r="AP72">
            <v>2.34346742996531</v>
          </cell>
          <cell r="AQ72">
            <v>4.8941104857498701</v>
          </cell>
        </row>
        <row r="73">
          <cell r="B73" t="str">
            <v>FRO</v>
          </cell>
          <cell r="C73" t="str">
            <v/>
          </cell>
          <cell r="D73">
            <v>40.9</v>
          </cell>
          <cell r="E73" t="str">
            <v/>
          </cell>
          <cell r="F73" t="str">
            <v>NA</v>
          </cell>
          <cell r="G73" t="str">
            <v>NA</v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4</v>
          </cell>
          <cell r="AH73" t="str">
            <v/>
          </cell>
          <cell r="AI73">
            <v>5.5</v>
          </cell>
          <cell r="AK73" t="str">
            <v/>
          </cell>
          <cell r="AL73" t="str">
            <v/>
          </cell>
          <cell r="AM73" t="str">
            <v/>
          </cell>
          <cell r="AN73" t="str">
            <v/>
          </cell>
          <cell r="AO73">
            <v>0.36332004629024672</v>
          </cell>
          <cell r="AP73">
            <v>0.68873414832564395</v>
          </cell>
          <cell r="AQ73">
            <v>0.95737267012372695</v>
          </cell>
        </row>
        <row r="74">
          <cell r="B74" t="str">
            <v>FLK</v>
          </cell>
          <cell r="C74" t="str">
            <v/>
          </cell>
          <cell r="D74">
            <v>42.78</v>
          </cell>
          <cell r="E74" t="str">
            <v/>
          </cell>
          <cell r="F74" t="str">
            <v>NA</v>
          </cell>
          <cell r="G74" t="str">
            <v>NA</v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>
            <v>4.0999999999999996</v>
          </cell>
          <cell r="AK74" t="str">
            <v/>
          </cell>
          <cell r="AL74" t="str">
            <v/>
          </cell>
          <cell r="AM74" t="str">
            <v/>
          </cell>
          <cell r="AN74" t="str">
            <v/>
          </cell>
          <cell r="AO74" t="str">
            <v/>
          </cell>
          <cell r="AP74">
            <v>0.49997777867743598</v>
          </cell>
          <cell r="AQ74">
            <v>0.46565836367154401</v>
          </cell>
        </row>
        <row r="75">
          <cell r="B75" t="str">
            <v>FJI</v>
          </cell>
          <cell r="C75" t="str">
            <v/>
          </cell>
          <cell r="D75">
            <v>42.8</v>
          </cell>
          <cell r="E75" t="str">
            <v/>
          </cell>
          <cell r="F75">
            <v>87.114552399999994</v>
          </cell>
          <cell r="G75">
            <v>96.282383999999993</v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>
            <v>19.100000000000001</v>
          </cell>
          <cell r="N75">
            <v>70</v>
          </cell>
          <cell r="O75">
            <v>88.66825</v>
          </cell>
          <cell r="P75" t="str">
            <v/>
          </cell>
          <cell r="Q75" t="str">
            <v/>
          </cell>
          <cell r="R75" t="str">
            <v/>
          </cell>
          <cell r="U75">
            <v>4.0999999999999996</v>
          </cell>
          <cell r="V75">
            <v>67.400000000000006</v>
          </cell>
          <cell r="W75">
            <v>32.6</v>
          </cell>
          <cell r="X75">
            <v>8.9</v>
          </cell>
          <cell r="Y75">
            <v>0</v>
          </cell>
          <cell r="AA75">
            <v>14.88946</v>
          </cell>
          <cell r="AB75">
            <v>4.22044</v>
          </cell>
          <cell r="AC75">
            <v>1.87</v>
          </cell>
          <cell r="AD75">
            <v>1.871</v>
          </cell>
          <cell r="AE75" t="str">
            <v>…</v>
          </cell>
          <cell r="AF75">
            <v>6.0904400000000001</v>
          </cell>
          <cell r="AG75">
            <v>9</v>
          </cell>
          <cell r="AH75">
            <v>8.75</v>
          </cell>
          <cell r="AI75">
            <v>8.8000000000000007</v>
          </cell>
          <cell r="AK75">
            <v>0.72713577447592592</v>
          </cell>
          <cell r="AL75">
            <v>0.88702700000000001</v>
          </cell>
          <cell r="AM75">
            <v>0.73399999999999999</v>
          </cell>
          <cell r="AN75">
            <v>53.42</v>
          </cell>
          <cell r="AO75">
            <v>1.3860073439763385</v>
          </cell>
          <cell r="AP75">
            <v>0.72007474257131898</v>
          </cell>
          <cell r="AQ75">
            <v>1.4538764080509901</v>
          </cell>
        </row>
        <row r="76">
          <cell r="B76" t="str">
            <v>FIN</v>
          </cell>
          <cell r="C76">
            <v>6.3818437935415488</v>
          </cell>
          <cell r="D76">
            <v>25.9</v>
          </cell>
          <cell r="E76">
            <v>18.96</v>
          </cell>
          <cell r="F76">
            <v>100</v>
          </cell>
          <cell r="G76">
            <v>100</v>
          </cell>
          <cell r="H76">
            <v>6.4191973534058988</v>
          </cell>
          <cell r="I76">
            <v>6.1294313366924147</v>
          </cell>
          <cell r="J76">
            <v>6.303408148261938</v>
          </cell>
          <cell r="K76">
            <v>6.3936329617450838</v>
          </cell>
          <cell r="L76">
            <v>9.6000003814697301</v>
          </cell>
          <cell r="M76">
            <v>1.9</v>
          </cell>
          <cell r="N76">
            <v>81</v>
          </cell>
          <cell r="O76">
            <v>143.21856</v>
          </cell>
          <cell r="P76">
            <v>91.065790000000007</v>
          </cell>
          <cell r="Q76">
            <v>5.7140765084160705</v>
          </cell>
          <cell r="R76">
            <v>5.4412351560110999</v>
          </cell>
          <cell r="U76">
            <v>9.4</v>
          </cell>
          <cell r="V76">
            <v>75.3</v>
          </cell>
          <cell r="W76">
            <v>24.7</v>
          </cell>
          <cell r="X76">
            <v>12.1</v>
          </cell>
          <cell r="Y76">
            <v>19</v>
          </cell>
          <cell r="AA76">
            <v>12.817600000000001</v>
          </cell>
          <cell r="AB76">
            <v>7.1925400000000002</v>
          </cell>
          <cell r="AC76">
            <v>29.224</v>
          </cell>
          <cell r="AD76">
            <v>7.2515623196677126</v>
          </cell>
          <cell r="AE76">
            <v>21.972437680332288</v>
          </cell>
          <cell r="AF76">
            <v>36.416539999999998</v>
          </cell>
          <cell r="AG76">
            <v>8.6999998092651403</v>
          </cell>
          <cell r="AH76">
            <v>9.4939999999999998</v>
          </cell>
          <cell r="AI76">
            <v>8.6999999999999993</v>
          </cell>
          <cell r="AK76">
            <v>0.88272778682549469</v>
          </cell>
          <cell r="AL76">
            <v>5.4434970000000007</v>
          </cell>
          <cell r="AM76">
            <v>0.34300000000000003</v>
          </cell>
          <cell r="AN76">
            <v>84.08</v>
          </cell>
          <cell r="AO76">
            <v>0.61118642873751561</v>
          </cell>
          <cell r="AP76">
            <v>0.15806589645324401</v>
          </cell>
          <cell r="AQ76">
            <v>0.50142981532377395</v>
          </cell>
        </row>
        <row r="77">
          <cell r="B77" t="str">
            <v>FRA</v>
          </cell>
          <cell r="C77">
            <v>5.5582711798671172</v>
          </cell>
          <cell r="D77">
            <v>30.5</v>
          </cell>
          <cell r="E77">
            <v>23.81</v>
          </cell>
          <cell r="F77">
            <v>100</v>
          </cell>
          <cell r="G77">
            <v>100</v>
          </cell>
          <cell r="H77">
            <v>6.3286700501496282</v>
          </cell>
          <cell r="I77">
            <v>5.7430233711331455</v>
          </cell>
          <cell r="J77">
            <v>5.0850210910942302</v>
          </cell>
          <cell r="K77">
            <v>4.7225758652943011</v>
          </cell>
          <cell r="L77">
            <v>7.0999999046325701</v>
          </cell>
          <cell r="M77">
            <v>3.5</v>
          </cell>
          <cell r="N77">
            <v>82</v>
          </cell>
          <cell r="O77">
            <v>110.94065000000001</v>
          </cell>
          <cell r="P77">
            <v>62.14687</v>
          </cell>
          <cell r="Q77">
            <v>4.5016484009592155</v>
          </cell>
          <cell r="R77">
            <v>5.5435673345599259</v>
          </cell>
          <cell r="U77">
            <v>11.7</v>
          </cell>
          <cell r="V77">
            <v>77.5</v>
          </cell>
          <cell r="W77">
            <v>22.5</v>
          </cell>
          <cell r="X77">
            <v>15.8</v>
          </cell>
          <cell r="Y77">
            <v>95.1</v>
          </cell>
          <cell r="AA77">
            <v>9.7419600000000006</v>
          </cell>
          <cell r="AB77">
            <v>5.5334399999999997</v>
          </cell>
          <cell r="AC77">
            <v>32.018000000000001</v>
          </cell>
          <cell r="AD77">
            <v>8.2346565514657684</v>
          </cell>
          <cell r="AE77">
            <v>23.783343448534232</v>
          </cell>
          <cell r="AF77">
            <v>37.551439999999999</v>
          </cell>
          <cell r="AG77">
            <v>9.8999996185302699</v>
          </cell>
          <cell r="AH77">
            <v>10.18</v>
          </cell>
          <cell r="AI77">
            <v>10.199999999999999</v>
          </cell>
          <cell r="AK77">
            <v>0.88810743652259672</v>
          </cell>
          <cell r="AL77">
            <v>64.641278999999997</v>
          </cell>
          <cell r="AM77">
            <v>0.54700000000000004</v>
          </cell>
          <cell r="AN77">
            <v>87.36</v>
          </cell>
          <cell r="AO77">
            <v>0.72154602103290955</v>
          </cell>
          <cell r="AP77">
            <v>0.29772823583893798</v>
          </cell>
          <cell r="AQ77">
            <v>0.84425981093941505</v>
          </cell>
        </row>
        <row r="78">
          <cell r="B78" t="str">
            <v>GUF</v>
          </cell>
          <cell r="C78" t="str">
            <v/>
          </cell>
          <cell r="D78">
            <v>52.35</v>
          </cell>
          <cell r="E78" t="str">
            <v/>
          </cell>
          <cell r="F78">
            <v>90.398177799999999</v>
          </cell>
          <cell r="G78">
            <v>89.958241900000004</v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K78" t="str">
            <v/>
          </cell>
          <cell r="AL78" t="str">
            <v/>
          </cell>
          <cell r="AM78" t="str">
            <v/>
          </cell>
          <cell r="AN78" t="str">
            <v/>
          </cell>
          <cell r="AO78" t="str">
            <v/>
          </cell>
          <cell r="AP78">
            <v>0.350135097793282</v>
          </cell>
          <cell r="AQ78">
            <v>2.8334967362559298</v>
          </cell>
        </row>
        <row r="79">
          <cell r="B79" t="str">
            <v>PYF</v>
          </cell>
          <cell r="C79" t="str">
            <v/>
          </cell>
          <cell r="D79">
            <v>38.700000000000003</v>
          </cell>
          <cell r="E79" t="str">
            <v/>
          </cell>
          <cell r="F79">
            <v>97.123571400000003</v>
          </cell>
          <cell r="G79">
            <v>100</v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21.799999237060501</v>
          </cell>
          <cell r="AH79" t="str">
            <v/>
          </cell>
          <cell r="AI79">
            <v>21.8</v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>
            <v>0.88185406900964036</v>
          </cell>
          <cell r="AP79">
            <v>-0.21324706514094199</v>
          </cell>
          <cell r="AQ79">
            <v>0.85466514936576898</v>
          </cell>
        </row>
        <row r="80">
          <cell r="B80" t="str">
            <v>GAB</v>
          </cell>
          <cell r="C80">
            <v>3.2734810675973671</v>
          </cell>
          <cell r="D80">
            <v>41.45</v>
          </cell>
          <cell r="E80">
            <v>35.700000000000003</v>
          </cell>
          <cell r="F80">
            <v>32.8934693</v>
          </cell>
          <cell r="G80">
            <v>87.885185199999995</v>
          </cell>
          <cell r="H80">
            <v>3.2905314190836901</v>
          </cell>
          <cell r="I80">
            <v>2.5553587446308326</v>
          </cell>
          <cell r="J80">
            <v>3.852418211475257</v>
          </cell>
          <cell r="K80">
            <v>3.7505382652837884</v>
          </cell>
          <cell r="L80" t="str">
            <v>n/a</v>
          </cell>
          <cell r="M80">
            <v>36.1</v>
          </cell>
          <cell r="N80">
            <v>64</v>
          </cell>
          <cell r="O80" t="str">
            <v/>
          </cell>
          <cell r="P80" t="str">
            <v/>
          </cell>
          <cell r="Q80">
            <v>2.7977535990925579</v>
          </cell>
          <cell r="R80">
            <v>3.5566914967128205</v>
          </cell>
          <cell r="U80">
            <v>3.8</v>
          </cell>
          <cell r="V80">
            <v>54.4</v>
          </cell>
          <cell r="W80">
            <v>45.6</v>
          </cell>
          <cell r="X80">
            <v>7.2</v>
          </cell>
          <cell r="Y80">
            <v>27.1</v>
          </cell>
          <cell r="AA80">
            <v>17.706489999999999</v>
          </cell>
          <cell r="AB80">
            <v>3.8270900000000001</v>
          </cell>
          <cell r="AC80" t="str">
            <v/>
          </cell>
          <cell r="AD80" t="str">
            <v/>
          </cell>
          <cell r="AE80" t="str">
            <v/>
          </cell>
          <cell r="AF80">
            <v>3.8270900000000001</v>
          </cell>
          <cell r="AG80">
            <v>20.399999618530298</v>
          </cell>
          <cell r="AH80">
            <v>0</v>
          </cell>
          <cell r="AI80">
            <v>21</v>
          </cell>
          <cell r="AK80">
            <v>0.68351293195225105</v>
          </cell>
          <cell r="AL80">
            <v>1.7112940000000001</v>
          </cell>
          <cell r="AM80">
            <v>2.3610000000000002</v>
          </cell>
          <cell r="AN80">
            <v>87.13</v>
          </cell>
          <cell r="AO80">
            <v>2.5381347762637776</v>
          </cell>
          <cell r="AP80">
            <v>0.33763594510643102</v>
          </cell>
          <cell r="AQ80">
            <v>2.6985115724535902</v>
          </cell>
        </row>
        <row r="81">
          <cell r="B81" t="str">
            <v>GMB</v>
          </cell>
          <cell r="C81" t="str">
            <v/>
          </cell>
          <cell r="D81">
            <v>47.28</v>
          </cell>
          <cell r="E81" t="str">
            <v/>
          </cell>
          <cell r="F81">
            <v>67.682110800000004</v>
          </cell>
          <cell r="G81">
            <v>89.3038861</v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>
            <v>47.9</v>
          </cell>
          <cell r="N81">
            <v>61</v>
          </cell>
          <cell r="O81">
            <v>57.451830000000001</v>
          </cell>
          <cell r="P81" t="str">
            <v/>
          </cell>
          <cell r="Q81">
            <v>4.3066734015941623</v>
          </cell>
          <cell r="R81">
            <v>4.2767310475761242</v>
          </cell>
          <cell r="U81">
            <v>6</v>
          </cell>
          <cell r="V81">
            <v>60.1</v>
          </cell>
          <cell r="W81">
            <v>39.9</v>
          </cell>
          <cell r="X81">
            <v>13</v>
          </cell>
          <cell r="Y81">
            <v>0</v>
          </cell>
          <cell r="AA81">
            <v>13.8003</v>
          </cell>
          <cell r="AB81">
            <v>2.8066300000000002</v>
          </cell>
          <cell r="AC81">
            <v>2.9842700284668564</v>
          </cell>
          <cell r="AD81">
            <v>2.48</v>
          </cell>
          <cell r="AE81">
            <v>0.50427002846685642</v>
          </cell>
          <cell r="AF81">
            <v>5.7909000284668561</v>
          </cell>
          <cell r="AG81">
            <v>29.799999237060501</v>
          </cell>
          <cell r="AH81">
            <v>0</v>
          </cell>
          <cell r="AI81" t="str">
            <v/>
          </cell>
          <cell r="AK81">
            <v>0.44064949738774817</v>
          </cell>
          <cell r="AL81">
            <v>1.908954</v>
          </cell>
          <cell r="AM81">
            <v>3.1779999999999999</v>
          </cell>
          <cell r="AN81">
            <v>58.93</v>
          </cell>
          <cell r="AO81">
            <v>4.3257999752225595</v>
          </cell>
          <cell r="AP81">
            <v>1.15102189958068</v>
          </cell>
          <cell r="AQ81">
            <v>4.3288760493899101</v>
          </cell>
        </row>
        <row r="82">
          <cell r="B82" t="str">
            <v>GEO</v>
          </cell>
          <cell r="C82">
            <v>3.8750403721246989</v>
          </cell>
          <cell r="D82">
            <v>42.1</v>
          </cell>
          <cell r="E82">
            <v>33.270000000000003</v>
          </cell>
          <cell r="F82">
            <v>93.431963699999997</v>
          </cell>
          <cell r="G82">
            <v>98.055336199999999</v>
          </cell>
          <cell r="H82">
            <v>4.0467707198913576</v>
          </cell>
          <cell r="I82">
            <v>2.6614968264772951</v>
          </cell>
          <cell r="J82">
            <v>5.6605813938056642</v>
          </cell>
          <cell r="K82">
            <v>4.492343918527343</v>
          </cell>
          <cell r="L82">
            <v>60.599998474121101</v>
          </cell>
          <cell r="M82">
            <v>10.6</v>
          </cell>
          <cell r="N82">
            <v>74</v>
          </cell>
          <cell r="O82">
            <v>99.430040000000005</v>
          </cell>
          <cell r="P82">
            <v>39.178669999999997</v>
          </cell>
          <cell r="Q82">
            <v>3.1496409463882444</v>
          </cell>
          <cell r="R82">
            <v>3.8120668566226956</v>
          </cell>
          <cell r="U82">
            <v>9.4</v>
          </cell>
          <cell r="V82">
            <v>21.5</v>
          </cell>
          <cell r="W82">
            <v>78.5</v>
          </cell>
          <cell r="X82">
            <v>6.7</v>
          </cell>
          <cell r="Y82">
            <v>68.8</v>
          </cell>
          <cell r="AA82">
            <v>6.7077600000000004</v>
          </cell>
          <cell r="AB82">
            <v>1.9833099999999999</v>
          </cell>
          <cell r="AC82">
            <v>8.2219999999999995</v>
          </cell>
          <cell r="AD82">
            <v>1.595</v>
          </cell>
          <cell r="AE82">
            <v>6.6269999999999998</v>
          </cell>
          <cell r="AF82">
            <v>10.205309999999999</v>
          </cell>
          <cell r="AG82">
            <v>12.3999996185303</v>
          </cell>
          <cell r="AH82" t="str">
            <v>n/a</v>
          </cell>
          <cell r="AI82">
            <v>12.4</v>
          </cell>
          <cell r="AK82">
            <v>0.75411864105961968</v>
          </cell>
          <cell r="AL82">
            <v>4.3228419999999996</v>
          </cell>
          <cell r="AM82">
            <v>-0.38700000000000001</v>
          </cell>
          <cell r="AN82">
            <v>53.18</v>
          </cell>
          <cell r="AO82">
            <v>0.67374747425091208</v>
          </cell>
          <cell r="AP82">
            <v>0.28993090586477199</v>
          </cell>
          <cell r="AQ82">
            <v>-9.7363654029140406E-2</v>
          </cell>
        </row>
        <row r="83">
          <cell r="B83" t="str">
            <v>DEU</v>
          </cell>
          <cell r="C83">
            <v>6.3600709438034517</v>
          </cell>
          <cell r="D83">
            <v>28.3</v>
          </cell>
          <cell r="E83">
            <v>8.1300000000000008</v>
          </cell>
          <cell r="F83">
            <v>100</v>
          </cell>
          <cell r="G83">
            <v>100</v>
          </cell>
          <cell r="H83">
            <v>6.3165188868588134</v>
          </cell>
          <cell r="I83">
            <v>5.6668742569184598</v>
          </cell>
          <cell r="J83">
            <v>5.4538518305934751</v>
          </cell>
          <cell r="K83">
            <v>5.5352543251261093</v>
          </cell>
          <cell r="L83">
            <v>6.8000001907348597</v>
          </cell>
          <cell r="M83">
            <v>3.1</v>
          </cell>
          <cell r="N83">
            <v>81</v>
          </cell>
          <cell r="O83">
            <v>102.4777</v>
          </cell>
          <cell r="P83">
            <v>61.056420000000003</v>
          </cell>
          <cell r="Q83">
            <v>5.357166444293914</v>
          </cell>
          <cell r="R83">
            <v>5.2072049106321021</v>
          </cell>
          <cell r="U83">
            <v>11.3</v>
          </cell>
          <cell r="V83">
            <v>76.8</v>
          </cell>
          <cell r="W83">
            <v>23.2</v>
          </cell>
          <cell r="X83">
            <v>19.399999999999999</v>
          </cell>
          <cell r="Y83">
            <v>88.9</v>
          </cell>
          <cell r="AA83">
            <v>11.02623</v>
          </cell>
          <cell r="AB83">
            <v>4.9483100000000002</v>
          </cell>
          <cell r="AC83">
            <v>25.893999999999998</v>
          </cell>
          <cell r="AD83">
            <v>6.841574779508349</v>
          </cell>
          <cell r="AE83">
            <v>19.052425220491649</v>
          </cell>
          <cell r="AF83">
            <v>30.842309999999998</v>
          </cell>
          <cell r="AG83">
            <v>5</v>
          </cell>
          <cell r="AH83">
            <v>4.718</v>
          </cell>
          <cell r="AI83">
            <v>5</v>
          </cell>
          <cell r="AK83">
            <v>0.91607990769889125</v>
          </cell>
          <cell r="AL83">
            <v>82.652255999999994</v>
          </cell>
          <cell r="AM83">
            <v>-0.11</v>
          </cell>
          <cell r="AN83">
            <v>74.319999999999993</v>
          </cell>
          <cell r="AO83">
            <v>0.5740066093988172</v>
          </cell>
          <cell r="AP83">
            <v>0.27007202190302698</v>
          </cell>
          <cell r="AQ83">
            <v>0.160035158790966</v>
          </cell>
        </row>
        <row r="84">
          <cell r="B84" t="str">
            <v>GHA</v>
          </cell>
          <cell r="C84">
            <v>3.4028930556702921</v>
          </cell>
          <cell r="D84">
            <v>42.76</v>
          </cell>
          <cell r="E84">
            <v>11.16</v>
          </cell>
          <cell r="F84">
            <v>13.460841800000001</v>
          </cell>
          <cell r="G84">
            <v>86.289108299999995</v>
          </cell>
          <cell r="H84">
            <v>3.6968573790634252</v>
          </cell>
          <cell r="I84">
            <v>3.5804834942125567</v>
          </cell>
          <cell r="J84">
            <v>3.3080947128013563</v>
          </cell>
          <cell r="K84">
            <v>3.9920869537015014</v>
          </cell>
          <cell r="L84">
            <v>76.800003051757798</v>
          </cell>
          <cell r="M84">
            <v>42.8</v>
          </cell>
          <cell r="N84">
            <v>63</v>
          </cell>
          <cell r="O84">
            <v>67.095590000000001</v>
          </cell>
          <cell r="P84">
            <v>15.56657</v>
          </cell>
          <cell r="Q84">
            <v>3.5720764645640712</v>
          </cell>
          <cell r="R84">
            <v>4.4906579907076347</v>
          </cell>
          <cell r="U84">
            <v>5.4</v>
          </cell>
          <cell r="V84">
            <v>60.6</v>
          </cell>
          <cell r="W84">
            <v>39.4</v>
          </cell>
          <cell r="X84">
            <v>10.6</v>
          </cell>
          <cell r="Y84">
            <v>22.2</v>
          </cell>
          <cell r="AA84">
            <v>30.76981</v>
          </cell>
          <cell r="AB84">
            <v>5.9335500000000003</v>
          </cell>
          <cell r="AC84">
            <v>5.3915444839857649</v>
          </cell>
          <cell r="AD84">
            <v>3.024</v>
          </cell>
          <cell r="AE84">
            <v>2.3675444839857653</v>
          </cell>
          <cell r="AF84">
            <v>11.325094483985765</v>
          </cell>
          <cell r="AG84">
            <v>5.1999998092651403</v>
          </cell>
          <cell r="AH84">
            <v>0</v>
          </cell>
          <cell r="AI84">
            <v>5.2</v>
          </cell>
          <cell r="AK84">
            <v>0.57909028668107232</v>
          </cell>
          <cell r="AL84">
            <v>26.442177999999998</v>
          </cell>
          <cell r="AM84">
            <v>2.1259999999999999</v>
          </cell>
          <cell r="AN84">
            <v>53.85</v>
          </cell>
          <cell r="AO84">
            <v>3.5882294229389968</v>
          </cell>
          <cell r="AP84">
            <v>1.2715846808720901</v>
          </cell>
          <cell r="AQ84">
            <v>3.39767383116925</v>
          </cell>
        </row>
        <row r="85">
          <cell r="B85" t="str">
            <v>GIB</v>
          </cell>
          <cell r="C85" t="str">
            <v/>
          </cell>
          <cell r="D85">
            <v>39.4</v>
          </cell>
          <cell r="E85" t="str">
            <v/>
          </cell>
          <cell r="F85" t="str">
            <v>NA</v>
          </cell>
          <cell r="G85" t="str">
            <v>NA</v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>
            <v>3</v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  <cell r="AO85" t="str">
            <v/>
          </cell>
          <cell r="AP85">
            <v>0</v>
          </cell>
          <cell r="AQ85">
            <v>6.8933813358305701E-2</v>
          </cell>
        </row>
        <row r="86">
          <cell r="B86" t="str">
            <v>GRC</v>
          </cell>
          <cell r="C86">
            <v>3.8520623353537236</v>
          </cell>
          <cell r="D86">
            <v>34.299999999999997</v>
          </cell>
          <cell r="E86">
            <v>55.26</v>
          </cell>
          <cell r="F86">
            <v>98.633533099999994</v>
          </cell>
          <cell r="G86">
            <v>99.758551999999995</v>
          </cell>
          <cell r="H86">
            <v>4.6862769976774388</v>
          </cell>
          <cell r="I86">
            <v>3.4101116498057191</v>
          </cell>
          <cell r="J86">
            <v>4.1755677552984931</v>
          </cell>
          <cell r="K86">
            <v>3.8936277122957055</v>
          </cell>
          <cell r="L86">
            <v>29.700000762939499</v>
          </cell>
          <cell r="M86">
            <v>3.6</v>
          </cell>
          <cell r="N86">
            <v>81</v>
          </cell>
          <cell r="O86">
            <v>108.19783</v>
          </cell>
          <cell r="P86">
            <v>110.16267999999999</v>
          </cell>
          <cell r="Q86">
            <v>2.9324476697988677</v>
          </cell>
          <cell r="R86">
            <v>3.9190453631138942</v>
          </cell>
          <cell r="U86">
            <v>9.8000000000000007</v>
          </cell>
          <cell r="V86">
            <v>69.5</v>
          </cell>
          <cell r="W86">
            <v>30.5</v>
          </cell>
          <cell r="X86">
            <v>11.7</v>
          </cell>
          <cell r="Y86">
            <v>57.8</v>
          </cell>
          <cell r="AA86">
            <v>9.1724899999999998</v>
          </cell>
          <cell r="AB86">
            <v>3.9657399999999998</v>
          </cell>
          <cell r="AC86">
            <v>24.407</v>
          </cell>
          <cell r="AD86">
            <v>5.5410236097931289</v>
          </cell>
          <cell r="AE86">
            <v>18.865976390206871</v>
          </cell>
          <cell r="AF86">
            <v>28.37274</v>
          </cell>
          <cell r="AG86">
            <v>26.5</v>
          </cell>
          <cell r="AH86">
            <v>26.786000000000001</v>
          </cell>
          <cell r="AI86">
            <v>26.6</v>
          </cell>
          <cell r="AK86">
            <v>0.86518718080571977</v>
          </cell>
          <cell r="AL86">
            <v>11.128404</v>
          </cell>
          <cell r="AM86">
            <v>2.8000000000000001E-2</v>
          </cell>
          <cell r="AN86">
            <v>62.17</v>
          </cell>
          <cell r="AO86">
            <v>-0.20285451469051297</v>
          </cell>
          <cell r="AP86">
            <v>0.44460965476880299</v>
          </cell>
          <cell r="AQ86">
            <v>0.47297509321218401</v>
          </cell>
        </row>
        <row r="87">
          <cell r="B87" t="str">
            <v>GRD</v>
          </cell>
          <cell r="C87" t="str">
            <v/>
          </cell>
          <cell r="D87">
            <v>39.4</v>
          </cell>
          <cell r="E87" t="str">
            <v/>
          </cell>
          <cell r="F87" t="str">
            <v>NA</v>
          </cell>
          <cell r="G87" t="str">
            <v>NA</v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>
            <v>10.8</v>
          </cell>
          <cell r="N87">
            <v>73</v>
          </cell>
          <cell r="O87">
            <v>101.13979999999999</v>
          </cell>
          <cell r="P87" t="str">
            <v/>
          </cell>
          <cell r="Q87" t="str">
            <v/>
          </cell>
          <cell r="R87" t="str">
            <v/>
          </cell>
          <cell r="U87">
            <v>6.3</v>
          </cell>
          <cell r="V87">
            <v>47.3</v>
          </cell>
          <cell r="W87">
            <v>52.7</v>
          </cell>
          <cell r="X87">
            <v>9.6</v>
          </cell>
          <cell r="Y87">
            <v>0.5</v>
          </cell>
          <cell r="AA87">
            <v>10.80899</v>
          </cell>
          <cell r="AB87">
            <v>3.9267400000000001</v>
          </cell>
          <cell r="AC87">
            <v>4.2743146509341194</v>
          </cell>
          <cell r="AD87">
            <v>2.6339999999999999</v>
          </cell>
          <cell r="AE87">
            <v>1.6403146509341198</v>
          </cell>
          <cell r="AF87">
            <v>8.20105465093412</v>
          </cell>
          <cell r="AG87" t="str">
            <v/>
          </cell>
          <cell r="AH87">
            <v>0</v>
          </cell>
          <cell r="AI87">
            <v>33.5</v>
          </cell>
          <cell r="AK87">
            <v>0.74999317959942002</v>
          </cell>
          <cell r="AL87">
            <v>0.10630299999999999</v>
          </cell>
          <cell r="AM87">
            <v>0.38200000000000001</v>
          </cell>
          <cell r="AN87">
            <v>40.159999999999997</v>
          </cell>
          <cell r="AO87">
            <v>0.41312523999402495</v>
          </cell>
          <cell r="AP87">
            <v>-5.05107463450069E-2</v>
          </cell>
          <cell r="AQ87">
            <v>0.33138486816903001</v>
          </cell>
        </row>
        <row r="88">
          <cell r="B88" t="str">
            <v>GLP</v>
          </cell>
          <cell r="C88" t="str">
            <v/>
          </cell>
          <cell r="D88">
            <v>33.729999999999997</v>
          </cell>
          <cell r="E88" t="str">
            <v/>
          </cell>
          <cell r="F88">
            <v>96.906076600000006</v>
          </cell>
          <cell r="G88">
            <v>99.336383999999995</v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AA88" t="str">
            <v/>
          </cell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>
            <v>4.2675770993014003E-3</v>
          </cell>
          <cell r="AQ88">
            <v>0.50377212223005796</v>
          </cell>
        </row>
        <row r="89">
          <cell r="B89" t="str">
            <v>GTM</v>
          </cell>
          <cell r="C89">
            <v>4.0023356923952838</v>
          </cell>
          <cell r="D89">
            <v>58.5</v>
          </cell>
          <cell r="E89">
            <v>4.9000000000000004</v>
          </cell>
          <cell r="F89">
            <v>80.235064399999999</v>
          </cell>
          <cell r="G89">
            <v>93.799211200000002</v>
          </cell>
          <cell r="H89">
            <v>3.2571014546987138</v>
          </cell>
          <cell r="I89">
            <v>2.6162552175882912</v>
          </cell>
          <cell r="J89">
            <v>3.3837922967394585</v>
          </cell>
          <cell r="K89">
            <v>4.6259083383150541</v>
          </cell>
          <cell r="L89" t="str">
            <v>n/a</v>
          </cell>
          <cell r="M89">
            <v>24.3</v>
          </cell>
          <cell r="N89">
            <v>72</v>
          </cell>
          <cell r="O89">
            <v>63.53116</v>
          </cell>
          <cell r="P89">
            <v>18.325839999999999</v>
          </cell>
          <cell r="Q89">
            <v>2.7114708853967535</v>
          </cell>
          <cell r="R89">
            <v>4.62653744925493</v>
          </cell>
          <cell r="U89">
            <v>6.4</v>
          </cell>
          <cell r="V89">
            <v>37.799999999999997</v>
          </cell>
          <cell r="W89">
            <v>62.2</v>
          </cell>
          <cell r="X89">
            <v>16.899999999999999</v>
          </cell>
          <cell r="Y89">
            <v>46.2</v>
          </cell>
          <cell r="AA89">
            <v>20.63795</v>
          </cell>
          <cell r="AB89">
            <v>2.84226</v>
          </cell>
          <cell r="AC89">
            <v>4.3940042813889679</v>
          </cell>
          <cell r="AD89">
            <v>1.2530448717948717</v>
          </cell>
          <cell r="AE89">
            <v>3.140959409594096</v>
          </cell>
          <cell r="AF89">
            <v>7.2362642813889675</v>
          </cell>
          <cell r="AG89">
            <v>3</v>
          </cell>
          <cell r="AH89">
            <v>0</v>
          </cell>
          <cell r="AI89">
            <v>4.0999999999999996</v>
          </cell>
          <cell r="AK89">
            <v>0.62720878788975842</v>
          </cell>
          <cell r="AL89">
            <v>15.859714</v>
          </cell>
          <cell r="AM89">
            <v>2.5049999999999999</v>
          </cell>
          <cell r="AN89">
            <v>51.14</v>
          </cell>
          <cell r="AO89">
            <v>2.9404118322831008</v>
          </cell>
          <cell r="AP89">
            <v>0.89137990593760297</v>
          </cell>
          <cell r="AQ89">
            <v>3.3964043100241899</v>
          </cell>
        </row>
        <row r="90">
          <cell r="B90" t="str">
            <v>GIN</v>
          </cell>
          <cell r="C90">
            <v>2.6123117440390029</v>
          </cell>
          <cell r="D90">
            <v>39.4</v>
          </cell>
          <cell r="E90">
            <v>1.01</v>
          </cell>
          <cell r="F90">
            <v>18.478687900000001</v>
          </cell>
          <cell r="G90">
            <v>73.6249301</v>
          </cell>
          <cell r="H90">
            <v>2.9716999282059855</v>
          </cell>
          <cell r="I90">
            <v>2.1368949719394057</v>
          </cell>
          <cell r="J90">
            <v>2.8010244263905082</v>
          </cell>
          <cell r="K90">
            <v>3.4370006330387857</v>
          </cell>
          <cell r="L90" t="str">
            <v>n/a</v>
          </cell>
          <cell r="M90">
            <v>61</v>
          </cell>
          <cell r="N90">
            <v>58</v>
          </cell>
          <cell r="O90">
            <v>38.823270000000001</v>
          </cell>
          <cell r="P90">
            <v>10.84933</v>
          </cell>
          <cell r="Q90">
            <v>2.4257851475616912</v>
          </cell>
          <cell r="R90">
            <v>2.3281899600617821</v>
          </cell>
          <cell r="U90">
            <v>4.7</v>
          </cell>
          <cell r="V90">
            <v>35.799999999999997</v>
          </cell>
          <cell r="W90">
            <v>64.2</v>
          </cell>
          <cell r="X90">
            <v>6.8</v>
          </cell>
          <cell r="Y90">
            <v>4.5</v>
          </cell>
          <cell r="AA90">
            <v>14.132770000000001</v>
          </cell>
          <cell r="AB90">
            <v>3.54088</v>
          </cell>
          <cell r="AC90">
            <v>2.4726754436176304</v>
          </cell>
          <cell r="AD90">
            <v>2.012</v>
          </cell>
          <cell r="AE90">
            <v>0.46067544361763024</v>
          </cell>
          <cell r="AF90">
            <v>6.0135554436176299</v>
          </cell>
          <cell r="AG90">
            <v>1.70000004768372</v>
          </cell>
          <cell r="AH90">
            <v>0</v>
          </cell>
          <cell r="AI90" t="str">
            <v/>
          </cell>
          <cell r="AK90">
            <v>0.41128162740383645</v>
          </cell>
          <cell r="AL90">
            <v>12.043897999999999</v>
          </cell>
          <cell r="AM90">
            <v>2.5379999999999998</v>
          </cell>
          <cell r="AN90">
            <v>36.89</v>
          </cell>
          <cell r="AO90">
            <v>3.990686259125948</v>
          </cell>
          <cell r="AP90">
            <v>1.28069070850063</v>
          </cell>
          <cell r="AQ90">
            <v>3.8186222665962601</v>
          </cell>
        </row>
        <row r="91">
          <cell r="B91" t="str">
            <v>GNB</v>
          </cell>
          <cell r="C91" t="str">
            <v/>
          </cell>
          <cell r="D91">
            <v>35.520000000000003</v>
          </cell>
          <cell r="E91" t="str">
            <v/>
          </cell>
          <cell r="F91">
            <v>19.044304</v>
          </cell>
          <cell r="G91">
            <v>71.742872500000004</v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>
            <v>60.3</v>
          </cell>
          <cell r="N91">
            <v>54</v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U91">
            <v>5.5</v>
          </cell>
          <cell r="V91">
            <v>20.3</v>
          </cell>
          <cell r="W91">
            <v>79.7</v>
          </cell>
          <cell r="X91">
            <v>7.8</v>
          </cell>
          <cell r="Y91">
            <v>1.5</v>
          </cell>
          <cell r="AA91" t="str">
            <v/>
          </cell>
          <cell r="AB91">
            <v>2.3558699999999999</v>
          </cell>
          <cell r="AC91">
            <v>5.4369999999999994</v>
          </cell>
          <cell r="AD91">
            <v>2.3119999999999998</v>
          </cell>
          <cell r="AE91">
            <v>3.125</v>
          </cell>
          <cell r="AF91">
            <v>7.7928699999999989</v>
          </cell>
          <cell r="AG91" t="str">
            <v/>
          </cell>
          <cell r="AH91">
            <v>0</v>
          </cell>
          <cell r="AI91" t="str">
            <v/>
          </cell>
          <cell r="AK91">
            <v>0.4196050696629739</v>
          </cell>
          <cell r="AL91">
            <v>1.745798</v>
          </cell>
          <cell r="AM91">
            <v>2.387</v>
          </cell>
          <cell r="AN91">
            <v>45.95</v>
          </cell>
          <cell r="AO91">
            <v>4.1062781470946961</v>
          </cell>
          <cell r="AP91">
            <v>1.7402275397925999</v>
          </cell>
          <cell r="AQ91">
            <v>4.1280099396946701</v>
          </cell>
        </row>
        <row r="92">
          <cell r="B92" t="str">
            <v>GUY</v>
          </cell>
          <cell r="C92">
            <v>3.559867206713685</v>
          </cell>
          <cell r="D92">
            <v>44.5</v>
          </cell>
          <cell r="E92" t="str">
            <v>n/a</v>
          </cell>
          <cell r="F92">
            <v>83.869371999999998</v>
          </cell>
          <cell r="G92">
            <v>94.517088999999999</v>
          </cell>
          <cell r="H92">
            <v>4.4951843367612891</v>
          </cell>
          <cell r="I92">
            <v>3.753210078109094</v>
          </cell>
          <cell r="J92">
            <v>3.6571404368415603</v>
          </cell>
          <cell r="K92">
            <v>3.7881259030303029</v>
          </cell>
          <cell r="L92" t="str">
            <v>n/a</v>
          </cell>
          <cell r="M92">
            <v>32</v>
          </cell>
          <cell r="N92">
            <v>64</v>
          </cell>
          <cell r="O92">
            <v>89.336839999999995</v>
          </cell>
          <cell r="P92">
            <v>12.48062</v>
          </cell>
          <cell r="Q92">
            <v>3.8541406436797674</v>
          </cell>
          <cell r="R92">
            <v>4.5711247050434078</v>
          </cell>
          <cell r="U92">
            <v>6.5</v>
          </cell>
          <cell r="V92">
            <v>66.2</v>
          </cell>
          <cell r="W92">
            <v>33.799999999999997</v>
          </cell>
          <cell r="X92">
            <v>13.9</v>
          </cell>
          <cell r="Y92">
            <v>2.4</v>
          </cell>
          <cell r="AA92">
            <v>10.260439999999999</v>
          </cell>
          <cell r="AB92">
            <v>3.1940400000000002</v>
          </cell>
          <cell r="AC92">
            <v>8.178390454716272</v>
          </cell>
          <cell r="AD92">
            <v>4.4770000000000003</v>
          </cell>
          <cell r="AE92">
            <v>3.7013904547162726</v>
          </cell>
          <cell r="AF92">
            <v>11.372430454716273</v>
          </cell>
          <cell r="AG92" t="str">
            <v/>
          </cell>
          <cell r="AH92">
            <v>0</v>
          </cell>
          <cell r="AI92">
            <v>11.1</v>
          </cell>
          <cell r="AK92">
            <v>0.63571574929001728</v>
          </cell>
          <cell r="AL92">
            <v>0.80367699999999997</v>
          </cell>
          <cell r="AM92">
            <v>0.53900000000000003</v>
          </cell>
          <cell r="AN92">
            <v>28.63</v>
          </cell>
          <cell r="AO92">
            <v>0.64606862596344761</v>
          </cell>
          <cell r="AP92">
            <v>0.221160163150836</v>
          </cell>
          <cell r="AQ92">
            <v>0.76025813186372204</v>
          </cell>
        </row>
        <row r="93">
          <cell r="B93" t="str">
            <v>HTI</v>
          </cell>
          <cell r="C93">
            <v>2.5142985396981001</v>
          </cell>
          <cell r="D93">
            <v>59.5</v>
          </cell>
          <cell r="E93" t="str">
            <v>n/a</v>
          </cell>
          <cell r="F93">
            <v>26.096242400000001</v>
          </cell>
          <cell r="G93">
            <v>63.964551999999998</v>
          </cell>
          <cell r="H93">
            <v>2.4021294168991085</v>
          </cell>
          <cell r="I93">
            <v>2.2359628909915923</v>
          </cell>
          <cell r="J93">
            <v>2.5379676758964536</v>
          </cell>
          <cell r="K93">
            <v>3.2929994409915921</v>
          </cell>
          <cell r="L93" t="str">
            <v>n/a</v>
          </cell>
          <cell r="M93">
            <v>52.2</v>
          </cell>
          <cell r="N93">
            <v>63</v>
          </cell>
          <cell r="O93" t="str">
            <v/>
          </cell>
          <cell r="P93">
            <v>6.5408799999999996</v>
          </cell>
          <cell r="Q93">
            <v>2.3995935923344378</v>
          </cell>
          <cell r="R93">
            <v>2.9129874783593253</v>
          </cell>
          <cell r="U93">
            <v>9.4</v>
          </cell>
          <cell r="V93">
            <v>7.4</v>
          </cell>
          <cell r="W93">
            <v>92.6</v>
          </cell>
          <cell r="X93">
            <v>1.9</v>
          </cell>
          <cell r="Y93">
            <v>0</v>
          </cell>
          <cell r="AA93" t="str">
            <v/>
          </cell>
          <cell r="AB93" t="str">
            <v/>
          </cell>
          <cell r="AC93">
            <v>3.2703966725442859</v>
          </cell>
          <cell r="AD93">
            <v>2.2134924685999513</v>
          </cell>
          <cell r="AE93">
            <v>1.0569042039443346</v>
          </cell>
          <cell r="AF93">
            <v>3.2703966725442859</v>
          </cell>
          <cell r="AG93" t="str">
            <v/>
          </cell>
          <cell r="AH93">
            <v>0</v>
          </cell>
          <cell r="AI93">
            <v>40.6</v>
          </cell>
          <cell r="AK93">
            <v>0.48337329926255101</v>
          </cell>
          <cell r="AL93">
            <v>10.461409</v>
          </cell>
          <cell r="AM93">
            <v>1.381</v>
          </cell>
          <cell r="AN93">
            <v>57.39</v>
          </cell>
          <cell r="AO93">
            <v>3.5729871215390756</v>
          </cell>
          <cell r="AP93">
            <v>2.3990191282383799</v>
          </cell>
          <cell r="AQ93">
            <v>3.7797110199419999</v>
          </cell>
        </row>
        <row r="94">
          <cell r="B94" t="str">
            <v>HND</v>
          </cell>
          <cell r="C94">
            <v>3.5240209534255524</v>
          </cell>
          <cell r="D94">
            <v>56.7</v>
          </cell>
          <cell r="E94">
            <v>7.46</v>
          </cell>
          <cell r="F94">
            <v>80.602247399999996</v>
          </cell>
          <cell r="G94">
            <v>88.933260599999997</v>
          </cell>
          <cell r="H94">
            <v>3.047349544126293</v>
          </cell>
          <cell r="I94">
            <v>2.7346081307125627</v>
          </cell>
          <cell r="J94">
            <v>4.0065298471658526</v>
          </cell>
          <cell r="K94">
            <v>4.1359077517833498</v>
          </cell>
          <cell r="L94">
            <v>53.299999237060497</v>
          </cell>
          <cell r="M94">
            <v>17.399999999999999</v>
          </cell>
          <cell r="N94">
            <v>74</v>
          </cell>
          <cell r="O94">
            <v>68.380089999999996</v>
          </cell>
          <cell r="P94">
            <v>21.184139999999999</v>
          </cell>
          <cell r="Q94">
            <v>3.5074017816245271</v>
          </cell>
          <cell r="R94">
            <v>3.9974302789046297</v>
          </cell>
          <cell r="U94">
            <v>8.6999999999999993</v>
          </cell>
          <cell r="V94">
            <v>49.1</v>
          </cell>
          <cell r="W94">
            <v>50.9</v>
          </cell>
          <cell r="X94">
            <v>12.2</v>
          </cell>
          <cell r="Y94">
            <v>28.2</v>
          </cell>
          <cell r="AA94">
            <v>19.230509999999999</v>
          </cell>
          <cell r="AB94">
            <v>5.87493</v>
          </cell>
          <cell r="AC94">
            <v>4.3900000000000006</v>
          </cell>
          <cell r="AD94">
            <v>3.45</v>
          </cell>
          <cell r="AE94">
            <v>0.94</v>
          </cell>
          <cell r="AF94">
            <v>10.26493</v>
          </cell>
          <cell r="AG94">
            <v>3.9000000953674299</v>
          </cell>
          <cell r="AH94">
            <v>4.5</v>
          </cell>
          <cell r="AI94">
            <v>4.3</v>
          </cell>
          <cell r="AK94">
            <v>0.60605460756075524</v>
          </cell>
          <cell r="AL94">
            <v>8.2607490000000006</v>
          </cell>
          <cell r="AM94">
            <v>2.0030000000000001</v>
          </cell>
          <cell r="AN94">
            <v>53.88</v>
          </cell>
          <cell r="AO94">
            <v>2.5391249816138872</v>
          </cell>
          <cell r="AP94">
            <v>1.14063192147369</v>
          </cell>
          <cell r="AQ94">
            <v>3.1433978598346499</v>
          </cell>
        </row>
        <row r="95">
          <cell r="B95" t="str">
            <v>HUN</v>
          </cell>
          <cell r="C95">
            <v>4.3519041579460378</v>
          </cell>
          <cell r="D95">
            <v>26.9</v>
          </cell>
          <cell r="E95">
            <v>28.14</v>
          </cell>
          <cell r="F95">
            <v>99.999428100000003</v>
          </cell>
          <cell r="G95">
            <v>100</v>
          </cell>
          <cell r="H95">
            <v>5.1192834846105235</v>
          </cell>
          <cell r="I95">
            <v>2.8545174692239197</v>
          </cell>
          <cell r="J95">
            <v>4.3758853573012413</v>
          </cell>
          <cell r="K95">
            <v>3.5559675058823528</v>
          </cell>
          <cell r="L95">
            <v>6.4000000953674299</v>
          </cell>
          <cell r="M95">
            <v>5.3</v>
          </cell>
          <cell r="N95">
            <v>75</v>
          </cell>
          <cell r="O95">
            <v>108.19886</v>
          </cell>
          <cell r="P95">
            <v>57.016719999999999</v>
          </cell>
          <cell r="Q95">
            <v>3.1588893620935208</v>
          </cell>
          <cell r="R95">
            <v>4.0685893471926864</v>
          </cell>
          <cell r="U95">
            <v>8</v>
          </cell>
          <cell r="V95">
            <v>63.6</v>
          </cell>
          <cell r="W95">
            <v>36.4</v>
          </cell>
          <cell r="X95">
            <v>10.199999999999999</v>
          </cell>
          <cell r="Y95">
            <v>83.3</v>
          </cell>
          <cell r="AA95">
            <v>9.3500499999999995</v>
          </cell>
          <cell r="AB95">
            <v>4.6450800000000001</v>
          </cell>
          <cell r="AC95">
            <v>22.870999999999999</v>
          </cell>
          <cell r="AD95">
            <v>5.1350191611016562</v>
          </cell>
          <cell r="AE95">
            <v>17.735980838898342</v>
          </cell>
          <cell r="AF95">
            <v>27.516079999999999</v>
          </cell>
          <cell r="AG95">
            <v>7.6999998092651403</v>
          </cell>
          <cell r="AH95">
            <v>7.3120000000000003</v>
          </cell>
          <cell r="AI95">
            <v>7.7</v>
          </cell>
          <cell r="AK95">
            <v>0.82835045318991474</v>
          </cell>
          <cell r="AL95">
            <v>9.933173</v>
          </cell>
          <cell r="AM95">
            <v>-0.20699999999999999</v>
          </cell>
          <cell r="AN95">
            <v>70.87</v>
          </cell>
          <cell r="AO95">
            <v>0.34123639507058956</v>
          </cell>
          <cell r="AP95">
            <v>0.67622048863762796</v>
          </cell>
          <cell r="AQ95">
            <v>0.46890547500652802</v>
          </cell>
        </row>
        <row r="96">
          <cell r="B96" t="str">
            <v>ISL</v>
          </cell>
          <cell r="C96">
            <v>5.408558319913916</v>
          </cell>
          <cell r="D96">
            <v>24</v>
          </cell>
          <cell r="E96">
            <v>13.54</v>
          </cell>
          <cell r="F96">
            <v>100</v>
          </cell>
          <cell r="G96">
            <v>100</v>
          </cell>
          <cell r="H96">
            <v>6.2200062712365582</v>
          </cell>
          <cell r="I96">
            <v>5.2835848803283341</v>
          </cell>
          <cell r="J96">
            <v>5.4901116765773956</v>
          </cell>
          <cell r="K96">
            <v>5.8625524995090661</v>
          </cell>
          <cell r="L96">
            <v>8</v>
          </cell>
          <cell r="M96">
            <v>1.6</v>
          </cell>
          <cell r="N96">
            <v>82</v>
          </cell>
          <cell r="O96">
            <v>111.17026</v>
          </cell>
          <cell r="P96">
            <v>82.227580000000003</v>
          </cell>
          <cell r="Q96">
            <v>5.0477409224177521</v>
          </cell>
          <cell r="R96">
            <v>5.3456923601239232</v>
          </cell>
          <cell r="U96">
            <v>9.1</v>
          </cell>
          <cell r="V96">
            <v>80.5</v>
          </cell>
          <cell r="W96">
            <v>19.5</v>
          </cell>
          <cell r="X96">
            <v>15.8</v>
          </cell>
          <cell r="Y96">
            <v>39.6</v>
          </cell>
          <cell r="AA96">
            <v>15.41577</v>
          </cell>
          <cell r="AB96">
            <v>7.0365900000000003</v>
          </cell>
          <cell r="AC96">
            <v>18.062999999999999</v>
          </cell>
          <cell r="AD96">
            <v>7.1185618850336603</v>
          </cell>
          <cell r="AE96">
            <v>10.944438114966339</v>
          </cell>
          <cell r="AF96">
            <v>25.099589999999999</v>
          </cell>
          <cell r="AG96">
            <v>4.9000000953674299</v>
          </cell>
          <cell r="AH96">
            <v>4.3</v>
          </cell>
          <cell r="AI96">
            <v>3.6</v>
          </cell>
          <cell r="AK96">
            <v>0.89941212684202121</v>
          </cell>
          <cell r="AL96">
            <v>0.33313500000000001</v>
          </cell>
          <cell r="AM96">
            <v>1.1419999999999999</v>
          </cell>
          <cell r="AN96">
            <v>94.05</v>
          </cell>
          <cell r="AO96">
            <v>1.2809275121846648</v>
          </cell>
          <cell r="AP96">
            <v>0.109288143225377</v>
          </cell>
          <cell r="AQ96">
            <v>1.25119074262216</v>
          </cell>
        </row>
        <row r="97">
          <cell r="B97" t="str">
            <v>IND</v>
          </cell>
          <cell r="C97">
            <v>3.9805682900763806</v>
          </cell>
          <cell r="D97">
            <v>33.9</v>
          </cell>
          <cell r="E97">
            <v>10.699999809265099</v>
          </cell>
          <cell r="F97">
            <v>35.094515600000001</v>
          </cell>
          <cell r="G97">
            <v>91.629756499999999</v>
          </cell>
          <cell r="H97">
            <v>3.7056588527416956</v>
          </cell>
          <cell r="I97">
            <v>3.4757425861038365</v>
          </cell>
          <cell r="J97">
            <v>3.8684506781400527</v>
          </cell>
          <cell r="K97">
            <v>4.1410013172607272</v>
          </cell>
          <cell r="L97">
            <v>80.800003051757798</v>
          </cell>
          <cell r="M97">
            <v>37.9</v>
          </cell>
          <cell r="N97">
            <v>66</v>
          </cell>
          <cell r="O97">
            <v>68.897210000000001</v>
          </cell>
          <cell r="P97">
            <v>23.89011</v>
          </cell>
          <cell r="Q97">
            <v>4.1943195132867874</v>
          </cell>
          <cell r="R97">
            <v>4.352241151711552</v>
          </cell>
          <cell r="U97">
            <v>4</v>
          </cell>
          <cell r="V97">
            <v>32.200000000000003</v>
          </cell>
          <cell r="W97">
            <v>67.8</v>
          </cell>
          <cell r="X97">
            <v>4.5</v>
          </cell>
          <cell r="Y97">
            <v>6.2</v>
          </cell>
          <cell r="AA97">
            <v>14.21945</v>
          </cell>
          <cell r="AB97">
            <v>3.8256000000000001</v>
          </cell>
          <cell r="AC97">
            <v>2.387485420316207</v>
          </cell>
          <cell r="AD97">
            <v>0.96341685699713953</v>
          </cell>
          <cell r="AE97">
            <v>1.4240685633190675</v>
          </cell>
          <cell r="AF97">
            <v>6.2130854203162071</v>
          </cell>
          <cell r="AG97">
            <v>4.9000000953674299</v>
          </cell>
          <cell r="AH97">
            <v>0</v>
          </cell>
          <cell r="AI97">
            <v>7.3</v>
          </cell>
          <cell r="AK97">
            <v>0.60869272663581298</v>
          </cell>
          <cell r="AL97">
            <v>1267.4018489999999</v>
          </cell>
          <cell r="AM97">
            <v>1.2350000000000001</v>
          </cell>
          <cell r="AN97">
            <v>32.369999999999997</v>
          </cell>
          <cell r="AO97">
            <v>2.3827406675360132</v>
          </cell>
          <cell r="AP97">
            <v>1.1416953627006301</v>
          </cell>
          <cell r="AQ97">
            <v>2.37587612913069</v>
          </cell>
        </row>
        <row r="98">
          <cell r="B98" t="str">
            <v>IDN</v>
          </cell>
          <cell r="C98">
            <v>4.3055714481673562</v>
          </cell>
          <cell r="D98">
            <v>38.140755540000001</v>
          </cell>
          <cell r="E98">
            <v>21.64</v>
          </cell>
          <cell r="F98">
            <v>58.684995200000003</v>
          </cell>
          <cell r="G98">
            <v>84.263976200000002</v>
          </cell>
          <cell r="H98">
            <v>4.1393104264977412</v>
          </cell>
          <cell r="I98">
            <v>4.2274261224688514</v>
          </cell>
          <cell r="J98">
            <v>4.4523541379273501</v>
          </cell>
          <cell r="K98">
            <v>4.5441558879610744</v>
          </cell>
          <cell r="L98">
            <v>53.222148254540897</v>
          </cell>
          <cell r="M98">
            <v>22.8</v>
          </cell>
          <cell r="N98">
            <v>71</v>
          </cell>
          <cell r="O98">
            <v>82.489710000000002</v>
          </cell>
          <cell r="P98">
            <v>31.28556</v>
          </cell>
          <cell r="Q98">
            <v>4.2868703588526298</v>
          </cell>
          <cell r="R98">
            <v>4.4397760477471859</v>
          </cell>
          <cell r="U98">
            <v>3.1</v>
          </cell>
          <cell r="V98">
            <v>39</v>
          </cell>
          <cell r="W98">
            <v>61</v>
          </cell>
          <cell r="X98">
            <v>6.6</v>
          </cell>
          <cell r="Y98">
            <v>17.600000000000001</v>
          </cell>
          <cell r="AA98">
            <v>18.090420000000002</v>
          </cell>
          <cell r="AB98">
            <v>3.36659</v>
          </cell>
          <cell r="AC98">
            <v>2.6269999999999998</v>
          </cell>
          <cell r="AD98">
            <v>1.0269999999999999</v>
          </cell>
          <cell r="AE98">
            <v>1.6</v>
          </cell>
          <cell r="AF98">
            <v>5.9935899999999993</v>
          </cell>
          <cell r="AG98">
            <v>5.9000000953674299</v>
          </cell>
          <cell r="AH98">
            <v>5.8</v>
          </cell>
          <cell r="AI98">
            <v>5.9</v>
          </cell>
          <cell r="AK98">
            <v>0.68375955929175392</v>
          </cell>
          <cell r="AL98">
            <v>252.81224499999999</v>
          </cell>
          <cell r="AM98">
            <v>1.212</v>
          </cell>
          <cell r="AN98">
            <v>53</v>
          </cell>
          <cell r="AO98">
            <v>2.6872278578043032</v>
          </cell>
          <cell r="AP98">
            <v>1.4738593932981201</v>
          </cell>
          <cell r="AQ98">
            <v>2.6855997837939798</v>
          </cell>
        </row>
        <row r="99">
          <cell r="B99" t="str">
            <v>IRN</v>
          </cell>
          <cell r="C99">
            <v>3.7259521810837066</v>
          </cell>
          <cell r="D99">
            <v>38.28</v>
          </cell>
          <cell r="E99">
            <v>24.71</v>
          </cell>
          <cell r="F99">
            <v>99.585087099999996</v>
          </cell>
          <cell r="G99">
            <v>95.279525199999995</v>
          </cell>
          <cell r="H99">
            <v>4.1822308448393768</v>
          </cell>
          <cell r="I99">
            <v>3.4599137416190677</v>
          </cell>
          <cell r="J99">
            <v>3.2987747560946952</v>
          </cell>
          <cell r="K99">
            <v>3.4687761085490076</v>
          </cell>
          <cell r="L99">
            <v>42</v>
          </cell>
          <cell r="M99">
            <v>13.4</v>
          </cell>
          <cell r="N99">
            <v>74</v>
          </cell>
          <cell r="O99">
            <v>88.406639999999996</v>
          </cell>
          <cell r="P99">
            <v>65.957549999999998</v>
          </cell>
          <cell r="Q99">
            <v>3.2190412919298357</v>
          </cell>
          <cell r="R99">
            <v>3.8898737891400756</v>
          </cell>
          <cell r="U99">
            <v>6.7</v>
          </cell>
          <cell r="V99">
            <v>40.799999999999997</v>
          </cell>
          <cell r="W99">
            <v>59.2</v>
          </cell>
          <cell r="X99">
            <v>17.5</v>
          </cell>
          <cell r="Y99">
            <v>47.2</v>
          </cell>
          <cell r="AA99">
            <v>21.673909999999999</v>
          </cell>
          <cell r="AB99">
            <v>3.0615199999999998</v>
          </cell>
          <cell r="AC99">
            <v>12.533489885664029</v>
          </cell>
          <cell r="AD99">
            <v>1.839915567282322</v>
          </cell>
          <cell r="AE99">
            <v>10.693574318381707</v>
          </cell>
          <cell r="AF99">
            <v>15.595009885664028</v>
          </cell>
          <cell r="AG99">
            <v>10.6000003814697</v>
          </cell>
          <cell r="AH99">
            <v>11.667999999999999</v>
          </cell>
          <cell r="AI99">
            <v>10.3</v>
          </cell>
          <cell r="AK99">
            <v>0.76559071102711429</v>
          </cell>
          <cell r="AL99">
            <v>78.470221999999993</v>
          </cell>
          <cell r="AM99">
            <v>1.3029999999999999</v>
          </cell>
          <cell r="AN99">
            <v>69.5</v>
          </cell>
          <cell r="AO99">
            <v>2.0135908242370792</v>
          </cell>
          <cell r="AP99">
            <v>0.76369858979723904</v>
          </cell>
          <cell r="AQ99">
            <v>2.0670023943785001</v>
          </cell>
        </row>
        <row r="100">
          <cell r="B100" t="str">
            <v>IRQ</v>
          </cell>
          <cell r="C100" t="str">
            <v/>
          </cell>
          <cell r="D100">
            <v>30.9</v>
          </cell>
          <cell r="E100" t="str">
            <v/>
          </cell>
          <cell r="F100">
            <v>83.885781899999998</v>
          </cell>
          <cell r="G100">
            <v>84.875782099999995</v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>
            <v>26.5</v>
          </cell>
          <cell r="N100">
            <v>70</v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U100">
            <v>5.2</v>
          </cell>
          <cell r="V100">
            <v>63.5</v>
          </cell>
          <cell r="W100">
            <v>36.5</v>
          </cell>
          <cell r="X100">
            <v>6</v>
          </cell>
          <cell r="Y100">
            <v>0</v>
          </cell>
          <cell r="AA100" t="str">
            <v/>
          </cell>
          <cell r="AB100" t="str">
            <v/>
          </cell>
          <cell r="AC100">
            <v>11.65</v>
          </cell>
          <cell r="AD100">
            <v>6.3550000000000004</v>
          </cell>
          <cell r="AE100">
            <v>5.29819211599456</v>
          </cell>
          <cell r="AF100">
            <v>11.65</v>
          </cell>
          <cell r="AG100">
            <v>8</v>
          </cell>
          <cell r="AH100">
            <v>0</v>
          </cell>
          <cell r="AI100">
            <v>16</v>
          </cell>
          <cell r="AK100">
            <v>0.65386083899606229</v>
          </cell>
          <cell r="AL100">
            <v>34.768760999999998</v>
          </cell>
          <cell r="AM100">
            <v>2.8849999999999998</v>
          </cell>
          <cell r="AN100">
            <v>66.37</v>
          </cell>
          <cell r="AO100">
            <v>3.148991970875691</v>
          </cell>
          <cell r="AP100">
            <v>0.126205248933771</v>
          </cell>
          <cell r="AQ100">
            <v>3.01114376889227</v>
          </cell>
        </row>
        <row r="101">
          <cell r="B101" t="str">
            <v>IRL</v>
          </cell>
          <cell r="C101">
            <v>5.378672852183243</v>
          </cell>
          <cell r="D101">
            <v>29.8</v>
          </cell>
          <cell r="E101">
            <v>30.43</v>
          </cell>
          <cell r="F101">
            <v>98.9773304</v>
          </cell>
          <cell r="G101">
            <v>99.852932100000004</v>
          </cell>
          <cell r="H101">
            <v>5.075251710662128</v>
          </cell>
          <cell r="I101">
            <v>5.4930833206554652</v>
          </cell>
          <cell r="J101">
            <v>5.5731531276124464</v>
          </cell>
          <cell r="K101">
            <v>5.6090170150981002</v>
          </cell>
          <cell r="L101">
            <v>11.699999809265099</v>
          </cell>
          <cell r="M101">
            <v>3</v>
          </cell>
          <cell r="N101">
            <v>81</v>
          </cell>
          <cell r="O101">
            <v>126.47526000000001</v>
          </cell>
          <cell r="P101">
            <v>73.168480000000002</v>
          </cell>
          <cell r="Q101">
            <v>5.3624285145809782</v>
          </cell>
          <cell r="R101">
            <v>5.4103602359169409</v>
          </cell>
          <cell r="U101">
            <v>8.9</v>
          </cell>
          <cell r="V101">
            <v>67.7</v>
          </cell>
          <cell r="W101">
            <v>32.299999999999997</v>
          </cell>
          <cell r="X101">
            <v>14.1</v>
          </cell>
          <cell r="Y101">
            <v>0.2</v>
          </cell>
          <cell r="AA101">
            <v>12.682650000000001</v>
          </cell>
          <cell r="AB101">
            <v>5.8445299999999998</v>
          </cell>
          <cell r="AC101">
            <v>23.724</v>
          </cell>
          <cell r="AD101">
            <v>6.3880000000000017</v>
          </cell>
          <cell r="AE101">
            <v>17.335999999999999</v>
          </cell>
          <cell r="AF101">
            <v>29.568529999999999</v>
          </cell>
          <cell r="AG101">
            <v>11.300000190734901</v>
          </cell>
          <cell r="AH101">
            <v>9.5790000000000006</v>
          </cell>
          <cell r="AI101">
            <v>11.3</v>
          </cell>
          <cell r="AK101">
            <v>0.91554156198420278</v>
          </cell>
          <cell r="AL101">
            <v>4.6773400000000001</v>
          </cell>
          <cell r="AM101">
            <v>1.1279999999999999</v>
          </cell>
          <cell r="AN101">
            <v>63.12</v>
          </cell>
          <cell r="AO101">
            <v>0.76696728791130264</v>
          </cell>
          <cell r="AP101">
            <v>0.44804841427615499</v>
          </cell>
          <cell r="AQ101">
            <v>1.57639202179638</v>
          </cell>
        </row>
        <row r="102">
          <cell r="B102" t="str">
            <v>ISR</v>
          </cell>
          <cell r="C102" t="str">
            <v/>
          </cell>
          <cell r="D102">
            <v>37.1</v>
          </cell>
          <cell r="E102" t="str">
            <v/>
          </cell>
          <cell r="F102">
            <v>100</v>
          </cell>
          <cell r="G102">
            <v>100</v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>
            <v>3.2</v>
          </cell>
          <cell r="N102">
            <v>82</v>
          </cell>
          <cell r="O102">
            <v>101.53176000000001</v>
          </cell>
          <cell r="P102">
            <v>66.276539999999997</v>
          </cell>
          <cell r="Q102">
            <v>4.0476085324441229</v>
          </cell>
          <cell r="R102">
            <v>4.9539239975713922</v>
          </cell>
          <cell r="U102">
            <v>7.2</v>
          </cell>
          <cell r="V102">
            <v>59.1</v>
          </cell>
          <cell r="W102">
            <v>40.9</v>
          </cell>
          <cell r="X102">
            <v>10.5</v>
          </cell>
          <cell r="Y102">
            <v>71.8</v>
          </cell>
          <cell r="AA102">
            <v>13.490819999999999</v>
          </cell>
          <cell r="AB102">
            <v>5.6328100000000001</v>
          </cell>
          <cell r="AC102">
            <v>16.015999999999998</v>
          </cell>
          <cell r="AD102">
            <v>4.33</v>
          </cell>
          <cell r="AE102">
            <v>11.686</v>
          </cell>
          <cell r="AF102">
            <v>21.648809999999997</v>
          </cell>
          <cell r="AG102">
            <v>5.9000000953674299</v>
          </cell>
          <cell r="AH102">
            <v>5.3019999999999996</v>
          </cell>
          <cell r="AI102">
            <v>5.9</v>
          </cell>
          <cell r="AK102">
            <v>0.89427298063624716</v>
          </cell>
          <cell r="AL102">
            <v>7.8221069999999999</v>
          </cell>
          <cell r="AM102">
            <v>1.302</v>
          </cell>
          <cell r="AN102">
            <v>92.07</v>
          </cell>
          <cell r="AO102">
            <v>1.9842137246051008</v>
          </cell>
          <cell r="AP102">
            <v>6.8709162835285095E-2</v>
          </cell>
          <cell r="AQ102">
            <v>1.37072802617874</v>
          </cell>
        </row>
        <row r="103">
          <cell r="B103" t="str">
            <v>ITA</v>
          </cell>
          <cell r="C103">
            <v>4.3570035761677524</v>
          </cell>
          <cell r="D103">
            <v>31.9</v>
          </cell>
          <cell r="E103">
            <v>35.26</v>
          </cell>
          <cell r="F103" t="str">
            <v>NA</v>
          </cell>
          <cell r="G103">
            <v>100</v>
          </cell>
          <cell r="H103">
            <v>6.0926926525486085</v>
          </cell>
          <cell r="I103">
            <v>3.7404584973471442</v>
          </cell>
          <cell r="J103">
            <v>4.2182306821824191</v>
          </cell>
          <cell r="K103">
            <v>3.6575146528160984</v>
          </cell>
          <cell r="L103">
            <v>18.200000762939499</v>
          </cell>
          <cell r="M103">
            <v>2.9</v>
          </cell>
          <cell r="N103">
            <v>83</v>
          </cell>
          <cell r="O103">
            <v>102.39798999999999</v>
          </cell>
          <cell r="P103">
            <v>63.455069999999999</v>
          </cell>
          <cell r="Q103">
            <v>3.7066843105166143</v>
          </cell>
          <cell r="R103">
            <v>5.1089921193176444</v>
          </cell>
          <cell r="U103">
            <v>9.1</v>
          </cell>
          <cell r="V103">
            <v>78</v>
          </cell>
          <cell r="W103">
            <v>22</v>
          </cell>
          <cell r="X103">
            <v>14</v>
          </cell>
          <cell r="Y103">
            <v>0.4</v>
          </cell>
          <cell r="AA103">
            <v>8.4302100000000006</v>
          </cell>
          <cell r="AB103">
            <v>4.1405399999999997</v>
          </cell>
          <cell r="AC103">
            <v>27.495000000000001</v>
          </cell>
          <cell r="AD103">
            <v>7.2687363525355551</v>
          </cell>
          <cell r="AE103">
            <v>20.226263647464446</v>
          </cell>
          <cell r="AF103">
            <v>31.635539999999999</v>
          </cell>
          <cell r="AG103">
            <v>12.699999809265099</v>
          </cell>
          <cell r="AH103">
            <v>12.167</v>
          </cell>
          <cell r="AI103">
            <v>12.7</v>
          </cell>
          <cell r="AK103">
            <v>0.8730229841026993</v>
          </cell>
          <cell r="AL103">
            <v>61.070224000000003</v>
          </cell>
          <cell r="AM103">
            <v>0.20799999999999999</v>
          </cell>
          <cell r="AN103">
            <v>68.92</v>
          </cell>
          <cell r="AO103">
            <v>2.0100670051305278</v>
          </cell>
          <cell r="AP103">
            <v>0.18559252130926801</v>
          </cell>
          <cell r="AQ103">
            <v>0.39392022462945903</v>
          </cell>
        </row>
        <row r="104">
          <cell r="B104" t="str">
            <v>JAM</v>
          </cell>
          <cell r="C104">
            <v>3.5820431813883165</v>
          </cell>
          <cell r="D104">
            <v>45.51</v>
          </cell>
          <cell r="E104">
            <v>30.76</v>
          </cell>
          <cell r="F104">
            <v>80.193641299999996</v>
          </cell>
          <cell r="G104">
            <v>93.117367900000005</v>
          </cell>
          <cell r="H104">
            <v>4.7261145899340757</v>
          </cell>
          <cell r="I104">
            <v>2.4427412370567323</v>
          </cell>
          <cell r="J104">
            <v>3.5280586623859032</v>
          </cell>
          <cell r="K104">
            <v>4.0173333678327676</v>
          </cell>
          <cell r="L104">
            <v>37.5</v>
          </cell>
          <cell r="M104">
            <v>13.5</v>
          </cell>
          <cell r="N104">
            <v>74</v>
          </cell>
          <cell r="O104">
            <v>83.024659999999997</v>
          </cell>
          <cell r="P104">
            <v>27.444759999999999</v>
          </cell>
          <cell r="Q104">
            <v>3.6686418851216631</v>
          </cell>
          <cell r="R104">
            <v>4.5318590164184567</v>
          </cell>
          <cell r="U104">
            <v>5.9</v>
          </cell>
          <cell r="V104">
            <v>57.2</v>
          </cell>
          <cell r="W104">
            <v>42.8</v>
          </cell>
          <cell r="X104">
            <v>9.6999999999999993</v>
          </cell>
          <cell r="Y104">
            <v>0.2</v>
          </cell>
          <cell r="AA104">
            <v>20.57386</v>
          </cell>
          <cell r="AB104">
            <v>5.9841300000000004</v>
          </cell>
          <cell r="AC104">
            <v>4.4239999999999995</v>
          </cell>
          <cell r="AD104">
            <v>2.8149999999999999</v>
          </cell>
          <cell r="AE104">
            <v>1.609</v>
          </cell>
          <cell r="AF104">
            <v>10.40813</v>
          </cell>
          <cell r="AG104">
            <v>15.300000190734901</v>
          </cell>
          <cell r="AH104">
            <v>15.275</v>
          </cell>
          <cell r="AI104">
            <v>14.2</v>
          </cell>
          <cell r="AK104">
            <v>0.71852960192058857</v>
          </cell>
          <cell r="AL104">
            <v>2.7988369999999998</v>
          </cell>
          <cell r="AM104">
            <v>0.51700000000000002</v>
          </cell>
          <cell r="AN104">
            <v>52.28</v>
          </cell>
          <cell r="AO104">
            <v>0.64385474362548523</v>
          </cell>
          <cell r="AP104">
            <v>0.38515531807875802</v>
          </cell>
          <cell r="AQ104">
            <v>0.90190844461426101</v>
          </cell>
        </row>
        <row r="105">
          <cell r="B105" t="str">
            <v>JPN</v>
          </cell>
          <cell r="C105">
            <v>6.2888544082500886</v>
          </cell>
          <cell r="D105">
            <v>33.6</v>
          </cell>
          <cell r="E105">
            <v>7.93</v>
          </cell>
          <cell r="F105">
            <v>100</v>
          </cell>
          <cell r="G105">
            <v>100</v>
          </cell>
          <cell r="H105">
            <v>6.6450774763656355</v>
          </cell>
          <cell r="I105">
            <v>5.1175301860107769</v>
          </cell>
          <cell r="J105">
            <v>6.1109772700470995</v>
          </cell>
          <cell r="K105">
            <v>5.6784109632577557</v>
          </cell>
          <cell r="L105">
            <v>10.5</v>
          </cell>
          <cell r="M105">
            <v>2</v>
          </cell>
          <cell r="N105">
            <v>84</v>
          </cell>
          <cell r="O105">
            <v>101.91998</v>
          </cell>
          <cell r="P105">
            <v>62.411630000000002</v>
          </cell>
          <cell r="Q105">
            <v>4.5471537067044165</v>
          </cell>
          <cell r="R105">
            <v>4.3891266638232818</v>
          </cell>
          <cell r="U105">
            <v>10.3</v>
          </cell>
          <cell r="V105">
            <v>82.1</v>
          </cell>
          <cell r="W105">
            <v>17.899999999999999</v>
          </cell>
          <cell r="X105">
            <v>20</v>
          </cell>
          <cell r="Y105">
            <v>87</v>
          </cell>
          <cell r="AA105">
            <v>9.5781500000000008</v>
          </cell>
          <cell r="AB105">
            <v>3.8184900000000002</v>
          </cell>
          <cell r="AC105">
            <v>23.561014694251345</v>
          </cell>
          <cell r="AD105">
            <v>6.80676285226658</v>
          </cell>
          <cell r="AE105">
            <v>16.754251841984765</v>
          </cell>
          <cell r="AF105">
            <v>27.379504694251345</v>
          </cell>
          <cell r="AG105">
            <v>3.5</v>
          </cell>
          <cell r="AH105">
            <v>3.508</v>
          </cell>
          <cell r="AI105">
            <v>3.6</v>
          </cell>
          <cell r="AK105">
            <v>0.89059321258987167</v>
          </cell>
          <cell r="AL105">
            <v>126.999808</v>
          </cell>
          <cell r="AM105">
            <v>-8.4000000000000005E-2</v>
          </cell>
          <cell r="AN105">
            <v>93.04</v>
          </cell>
          <cell r="AO105">
            <v>0.40884322604403434</v>
          </cell>
          <cell r="AP105">
            <v>0.64694261211080095</v>
          </cell>
          <cell r="AQ105">
            <v>0.56277516492002699</v>
          </cell>
        </row>
        <row r="106">
          <cell r="B106" t="str">
            <v>JOR</v>
          </cell>
          <cell r="C106" t="str">
            <v/>
          </cell>
          <cell r="D106">
            <v>35.43</v>
          </cell>
          <cell r="E106" t="str">
            <v/>
          </cell>
          <cell r="F106">
            <v>98.071947199999997</v>
          </cell>
          <cell r="G106">
            <v>96.155758199999994</v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>
            <v>15.4</v>
          </cell>
          <cell r="N106">
            <v>74</v>
          </cell>
          <cell r="O106">
            <v>84.294290000000004</v>
          </cell>
          <cell r="P106">
            <v>47.586309999999997</v>
          </cell>
          <cell r="Q106">
            <v>4.4389574019939868</v>
          </cell>
          <cell r="R106">
            <v>4.4063740755056404</v>
          </cell>
          <cell r="U106">
            <v>7.2</v>
          </cell>
          <cell r="V106">
            <v>66</v>
          </cell>
          <cell r="W106">
            <v>34</v>
          </cell>
          <cell r="X106">
            <v>13.5</v>
          </cell>
          <cell r="Y106">
            <v>8.1</v>
          </cell>
          <cell r="AA106">
            <v>14.664260000000001</v>
          </cell>
          <cell r="AB106">
            <v>4.9451400000000003</v>
          </cell>
          <cell r="AC106">
            <v>12.110000000000001</v>
          </cell>
          <cell r="AD106">
            <v>3.31</v>
          </cell>
          <cell r="AE106">
            <v>8.8000000000000007</v>
          </cell>
          <cell r="AF106">
            <v>17.055140000000002</v>
          </cell>
          <cell r="AG106">
            <v>12.6000003814697</v>
          </cell>
          <cell r="AH106" t="str">
            <v>n/a</v>
          </cell>
          <cell r="AI106">
            <v>11.9</v>
          </cell>
          <cell r="AK106">
            <v>0.74832854187556475</v>
          </cell>
          <cell r="AL106">
            <v>7.5048120000000003</v>
          </cell>
          <cell r="AM106">
            <v>3.5019999999999998</v>
          </cell>
          <cell r="AN106">
            <v>83.44</v>
          </cell>
          <cell r="AO106">
            <v>2.5332397405661569</v>
          </cell>
          <cell r="AP106">
            <v>0.29034165820888802</v>
          </cell>
          <cell r="AQ106">
            <v>3.7922651939994201</v>
          </cell>
        </row>
        <row r="107">
          <cell r="B107" t="str">
            <v>KAZ</v>
          </cell>
          <cell r="C107">
            <v>4.6860218321538589</v>
          </cell>
          <cell r="D107">
            <v>29.04</v>
          </cell>
          <cell r="E107">
            <v>3.9</v>
          </cell>
          <cell r="F107">
            <v>97.287093299999995</v>
          </cell>
          <cell r="G107">
            <v>94.819936100000007</v>
          </cell>
          <cell r="H107">
            <v>4.49834566951405</v>
          </cell>
          <cell r="I107">
            <v>3.7182872511888849</v>
          </cell>
          <cell r="J107">
            <v>4.8125298727017896</v>
          </cell>
          <cell r="K107">
            <v>4.1047772389610397</v>
          </cell>
          <cell r="L107">
            <v>29.200000762939499</v>
          </cell>
          <cell r="M107">
            <v>12.6</v>
          </cell>
          <cell r="N107">
            <v>68</v>
          </cell>
          <cell r="O107">
            <v>105.48272</v>
          </cell>
          <cell r="P107">
            <v>48.47533</v>
          </cell>
          <cell r="Q107">
            <v>3.6918329579489568</v>
          </cell>
          <cell r="R107">
            <v>3.7453573363167898</v>
          </cell>
          <cell r="U107">
            <v>4.3</v>
          </cell>
          <cell r="V107">
            <v>53.1</v>
          </cell>
          <cell r="W107">
            <v>46.9</v>
          </cell>
          <cell r="X107">
            <v>10.9</v>
          </cell>
          <cell r="Y107">
            <v>0</v>
          </cell>
          <cell r="AA107">
            <v>13.040900000000001</v>
          </cell>
          <cell r="AB107">
            <v>2.8874200000000001</v>
          </cell>
          <cell r="AC107">
            <v>6.3829999999999991</v>
          </cell>
          <cell r="AD107">
            <v>2.2719999999999998</v>
          </cell>
          <cell r="AE107">
            <v>4.1109999999999998</v>
          </cell>
          <cell r="AF107">
            <v>9.2704199999999997</v>
          </cell>
          <cell r="AG107">
            <v>5.0999999046325701</v>
          </cell>
          <cell r="AH107">
            <v>5.0419999999999998</v>
          </cell>
          <cell r="AI107">
            <v>5</v>
          </cell>
          <cell r="AK107">
            <v>0.78798245216232687</v>
          </cell>
          <cell r="AL107">
            <v>16.606878000000002</v>
          </cell>
          <cell r="AM107">
            <v>1.0389999999999999</v>
          </cell>
          <cell r="AN107">
            <v>53.3</v>
          </cell>
          <cell r="AO107">
            <v>1.3459224261939102</v>
          </cell>
          <cell r="AP107">
            <v>-0.18134524452895301</v>
          </cell>
          <cell r="AQ107">
            <v>0.85808275858138305</v>
          </cell>
        </row>
        <row r="108">
          <cell r="B108" t="str">
            <v>KEN</v>
          </cell>
          <cell r="C108">
            <v>3.5315474653691354</v>
          </cell>
          <cell r="D108">
            <v>47.68</v>
          </cell>
          <cell r="E108">
            <v>27.9</v>
          </cell>
          <cell r="F108">
            <v>29.375046600000001</v>
          </cell>
          <cell r="G108">
            <v>60.9109677</v>
          </cell>
          <cell r="H108">
            <v>3.996262330508924</v>
          </cell>
          <cell r="I108">
            <v>3.2349731541683857</v>
          </cell>
          <cell r="J108">
            <v>4.1315603856493457</v>
          </cell>
          <cell r="K108">
            <v>3.9765151054156238</v>
          </cell>
          <cell r="L108" t="str">
            <v>n/a</v>
          </cell>
          <cell r="M108">
            <v>35.5</v>
          </cell>
          <cell r="N108">
            <v>61</v>
          </cell>
          <cell r="O108">
            <v>67.640389999999996</v>
          </cell>
          <cell r="P108" t="str">
            <v/>
          </cell>
          <cell r="Q108">
            <v>4.3286741102895432</v>
          </cell>
          <cell r="R108">
            <v>4.3502880995174706</v>
          </cell>
          <cell r="U108">
            <v>4.5</v>
          </cell>
          <cell r="V108">
            <v>41.7</v>
          </cell>
          <cell r="W108">
            <v>58.3</v>
          </cell>
          <cell r="X108">
            <v>5.9</v>
          </cell>
          <cell r="Y108">
            <v>13.1</v>
          </cell>
          <cell r="AA108">
            <v>20.555990000000001</v>
          </cell>
          <cell r="AB108">
            <v>5.5082199999999997</v>
          </cell>
          <cell r="AC108">
            <v>3.2600544527896993</v>
          </cell>
          <cell r="AD108">
            <v>2.3328594420600859</v>
          </cell>
          <cell r="AE108">
            <v>0.92719501072961363</v>
          </cell>
          <cell r="AF108">
            <v>8.768274452789699</v>
          </cell>
          <cell r="AG108" t="str">
            <v/>
          </cell>
          <cell r="AH108">
            <v>0</v>
          </cell>
          <cell r="AI108">
            <v>40</v>
          </cell>
          <cell r="AK108">
            <v>0.54840928475248385</v>
          </cell>
          <cell r="AL108">
            <v>45.54598</v>
          </cell>
          <cell r="AM108">
            <v>2.669</v>
          </cell>
          <cell r="AN108">
            <v>25.21</v>
          </cell>
          <cell r="AO108">
            <v>4.3129268670599314</v>
          </cell>
          <cell r="AP108">
            <v>1.6686842914489599</v>
          </cell>
          <cell r="AQ108">
            <v>4.33754235863685</v>
          </cell>
        </row>
        <row r="109">
          <cell r="B109" t="str">
            <v>KIR</v>
          </cell>
          <cell r="C109" t="str">
            <v/>
          </cell>
          <cell r="D109">
            <v>40</v>
          </cell>
          <cell r="E109" t="str">
            <v/>
          </cell>
          <cell r="F109">
            <v>39.230213800000001</v>
          </cell>
          <cell r="G109">
            <v>66.103488900000002</v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>
            <v>43.6</v>
          </cell>
          <cell r="N109">
            <v>67</v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U109">
            <v>10.1</v>
          </cell>
          <cell r="V109">
            <v>82.5</v>
          </cell>
          <cell r="W109">
            <v>17.5</v>
          </cell>
          <cell r="X109">
            <v>10</v>
          </cell>
          <cell r="Y109">
            <v>0</v>
          </cell>
          <cell r="AA109">
            <v>11.51614</v>
          </cell>
          <cell r="AB109">
            <v>11.98812</v>
          </cell>
          <cell r="AC109">
            <v>10.100999999999999</v>
          </cell>
          <cell r="AD109">
            <v>8.52</v>
          </cell>
          <cell r="AE109">
            <v>1.581</v>
          </cell>
          <cell r="AF109">
            <v>22.089120000000001</v>
          </cell>
          <cell r="AG109">
            <v>30.600000381469702</v>
          </cell>
          <cell r="AH109">
            <v>0</v>
          </cell>
          <cell r="AI109">
            <v>30.6</v>
          </cell>
          <cell r="AK109">
            <v>0.59023695741279547</v>
          </cell>
          <cell r="AL109">
            <v>0.10394199999999999</v>
          </cell>
          <cell r="AM109">
            <v>1.538</v>
          </cell>
          <cell r="AN109">
            <v>44.29</v>
          </cell>
          <cell r="AO109">
            <v>2.0266278353573188</v>
          </cell>
          <cell r="AP109">
            <v>0.24115554957221699</v>
          </cell>
          <cell r="AQ109">
            <v>1.77894972032993</v>
          </cell>
        </row>
        <row r="110">
          <cell r="B110" t="str">
            <v>KWT</v>
          </cell>
          <cell r="C110" t="str">
            <v/>
          </cell>
          <cell r="D110">
            <v>39.4</v>
          </cell>
          <cell r="E110" t="str">
            <v/>
          </cell>
          <cell r="F110">
            <v>100</v>
          </cell>
          <cell r="G110">
            <v>99.000014899999996</v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>
            <v>7.3</v>
          </cell>
          <cell r="N110">
            <v>78</v>
          </cell>
          <cell r="O110">
            <v>92.547830000000005</v>
          </cell>
          <cell r="P110">
            <v>27.027049999999999</v>
          </cell>
          <cell r="Q110">
            <v>3.351317067768262</v>
          </cell>
          <cell r="R110">
            <v>3.9250543682471561</v>
          </cell>
          <cell r="U110">
            <v>2.9</v>
          </cell>
          <cell r="V110">
            <v>82.6</v>
          </cell>
          <cell r="W110">
            <v>17.399999999999999</v>
          </cell>
          <cell r="X110">
            <v>5.8</v>
          </cell>
          <cell r="Y110">
            <v>0</v>
          </cell>
          <cell r="AA110">
            <v>13.370010000000001</v>
          </cell>
          <cell r="AB110">
            <v>3.7600099999999999</v>
          </cell>
          <cell r="AC110">
            <v>11.436999999999999</v>
          </cell>
          <cell r="AD110">
            <v>2.2280000000000002</v>
          </cell>
          <cell r="AE110">
            <v>9.2089999999999996</v>
          </cell>
          <cell r="AF110">
            <v>15.197009999999999</v>
          </cell>
          <cell r="AG110">
            <v>3.5999999046325701</v>
          </cell>
          <cell r="AH110">
            <v>2.0720000000000001</v>
          </cell>
          <cell r="AI110">
            <v>3</v>
          </cell>
          <cell r="AK110">
            <v>0.81627176757734243</v>
          </cell>
          <cell r="AL110">
            <v>3.479371</v>
          </cell>
          <cell r="AM110">
            <v>3.61</v>
          </cell>
          <cell r="AN110">
            <v>98.29</v>
          </cell>
          <cell r="AO110">
            <v>4.3571215380954138</v>
          </cell>
          <cell r="AP110">
            <v>1.6072837262892999E-2</v>
          </cell>
          <cell r="AQ110">
            <v>3.6261631836708301</v>
          </cell>
        </row>
        <row r="111">
          <cell r="B111" t="str">
            <v>KGZ</v>
          </cell>
          <cell r="C111">
            <v>3.6616273574368199</v>
          </cell>
          <cell r="D111">
            <v>33.380000000000003</v>
          </cell>
          <cell r="E111">
            <v>17.57</v>
          </cell>
          <cell r="F111">
            <v>93.313553099999993</v>
          </cell>
          <cell r="G111">
            <v>88.728994299999997</v>
          </cell>
          <cell r="H111">
            <v>4.5005362036899914</v>
          </cell>
          <cell r="I111">
            <v>2.6858036619037282</v>
          </cell>
          <cell r="J111">
            <v>3.7193398008404741</v>
          </cell>
          <cell r="K111">
            <v>3.8010747495626198</v>
          </cell>
          <cell r="L111" t="str">
            <v>n/a</v>
          </cell>
          <cell r="M111">
            <v>19</v>
          </cell>
          <cell r="N111">
            <v>69</v>
          </cell>
          <cell r="O111">
            <v>90.781670000000005</v>
          </cell>
          <cell r="P111">
            <v>47.333889999999997</v>
          </cell>
          <cell r="Q111">
            <v>3.0236742046144274</v>
          </cell>
          <cell r="R111">
            <v>3.0549428950656545</v>
          </cell>
          <cell r="U111">
            <v>6.7</v>
          </cell>
          <cell r="V111">
            <v>59</v>
          </cell>
          <cell r="W111">
            <v>41</v>
          </cell>
          <cell r="X111">
            <v>13.2</v>
          </cell>
          <cell r="Y111">
            <v>64.099999999999994</v>
          </cell>
          <cell r="AA111">
            <v>18.195589999999999</v>
          </cell>
          <cell r="AB111">
            <v>6.7801999999999998</v>
          </cell>
          <cell r="AC111">
            <v>9.5749999999999993</v>
          </cell>
          <cell r="AD111">
            <v>3.8260000000000001</v>
          </cell>
          <cell r="AE111">
            <v>5.7489999999999997</v>
          </cell>
          <cell r="AF111">
            <v>16.3552</v>
          </cell>
          <cell r="AG111">
            <v>8.3000001907348597</v>
          </cell>
          <cell r="AH111">
            <v>7.47</v>
          </cell>
          <cell r="AI111">
            <v>8</v>
          </cell>
          <cell r="AK111">
            <v>0.65527351472543305</v>
          </cell>
          <cell r="AL111">
            <v>5.6250150000000003</v>
          </cell>
          <cell r="AM111">
            <v>1.353</v>
          </cell>
          <cell r="AN111">
            <v>35.6</v>
          </cell>
          <cell r="AO111">
            <v>2.2708574678144795</v>
          </cell>
          <cell r="AP111">
            <v>0.22757603664498399</v>
          </cell>
          <cell r="AQ111">
            <v>1.5806419200480299</v>
          </cell>
        </row>
        <row r="112">
          <cell r="B112" t="str">
            <v>LAO</v>
          </cell>
          <cell r="C112" t="str">
            <v/>
          </cell>
          <cell r="D112">
            <v>36.74</v>
          </cell>
          <cell r="E112" t="str">
            <v/>
          </cell>
          <cell r="F112">
            <v>61.515223300000002</v>
          </cell>
          <cell r="G112">
            <v>69.564905600000003</v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>
            <v>50.7</v>
          </cell>
          <cell r="N112">
            <v>66</v>
          </cell>
          <cell r="O112">
            <v>57.235970000000002</v>
          </cell>
          <cell r="P112">
            <v>17.29194</v>
          </cell>
          <cell r="Q112">
            <v>3.758818228464377</v>
          </cell>
          <cell r="R112">
            <v>3.8696660236308444</v>
          </cell>
          <cell r="U112">
            <v>2</v>
          </cell>
          <cell r="V112">
            <v>49.3</v>
          </cell>
          <cell r="W112">
            <v>50.7</v>
          </cell>
          <cell r="X112">
            <v>3.5</v>
          </cell>
          <cell r="Y112">
            <v>3.1</v>
          </cell>
          <cell r="AA112">
            <v>15.35253</v>
          </cell>
          <cell r="AB112">
            <v>4.1704699999999999</v>
          </cell>
          <cell r="AC112">
            <v>1.74</v>
          </cell>
          <cell r="AD112">
            <v>1.218</v>
          </cell>
          <cell r="AE112">
            <v>0.52200000000000002</v>
          </cell>
          <cell r="AF112">
            <v>5.9104700000000001</v>
          </cell>
          <cell r="AG112" t="str">
            <v/>
          </cell>
          <cell r="AH112">
            <v>0</v>
          </cell>
          <cell r="AI112">
            <v>1.3</v>
          </cell>
          <cell r="AK112">
            <v>0.57504489148152038</v>
          </cell>
          <cell r="AL112">
            <v>6.8940979999999996</v>
          </cell>
          <cell r="AM112">
            <v>1.8620000000000001</v>
          </cell>
          <cell r="AN112">
            <v>37.56</v>
          </cell>
          <cell r="AO112">
            <v>4.5714063770381053</v>
          </cell>
          <cell r="AP112">
            <v>3.0677399977703099</v>
          </cell>
          <cell r="AQ112">
            <v>4.9292889186161997</v>
          </cell>
        </row>
        <row r="113">
          <cell r="B113" t="str">
            <v>LVA</v>
          </cell>
          <cell r="C113">
            <v>4.640617503734954</v>
          </cell>
          <cell r="D113">
            <v>35.200000000000003</v>
          </cell>
          <cell r="E113">
            <v>28.38</v>
          </cell>
          <cell r="F113" t="str">
            <v>NA</v>
          </cell>
          <cell r="G113">
            <v>98.395464899999993</v>
          </cell>
          <cell r="H113">
            <v>4.6379639770374084</v>
          </cell>
          <cell r="I113">
            <v>4.0100285055423521</v>
          </cell>
          <cell r="J113">
            <v>4.7849506348470454</v>
          </cell>
          <cell r="K113">
            <v>5.2025721328224783</v>
          </cell>
          <cell r="L113">
            <v>7.5</v>
          </cell>
          <cell r="M113">
            <v>6.9</v>
          </cell>
          <cell r="N113">
            <v>74</v>
          </cell>
          <cell r="O113">
            <v>110.48138</v>
          </cell>
          <cell r="P113">
            <v>66.954880000000003</v>
          </cell>
          <cell r="Q113">
            <v>3.7159085933166214</v>
          </cell>
          <cell r="R113">
            <v>4.5486462922035891</v>
          </cell>
          <cell r="U113">
            <v>5.7</v>
          </cell>
          <cell r="V113">
            <v>61.9</v>
          </cell>
          <cell r="W113">
            <v>38.1</v>
          </cell>
          <cell r="X113">
            <v>9.8000000000000007</v>
          </cell>
          <cell r="Y113">
            <v>0</v>
          </cell>
          <cell r="AA113">
            <v>8.7436399999999992</v>
          </cell>
          <cell r="AB113">
            <v>3.2039399999999998</v>
          </cell>
          <cell r="AC113">
            <v>14.905195024012031</v>
          </cell>
          <cell r="AD113">
            <v>2.6318761531241619</v>
          </cell>
          <cell r="AE113">
            <v>12.273318870887868</v>
          </cell>
          <cell r="AF113">
            <v>18.10913502401203</v>
          </cell>
          <cell r="AG113">
            <v>10.800000190734901</v>
          </cell>
          <cell r="AH113">
            <v>10.441000000000001</v>
          </cell>
          <cell r="AI113">
            <v>8.9</v>
          </cell>
          <cell r="AK113">
            <v>0.81876600953899703</v>
          </cell>
          <cell r="AL113">
            <v>2.0411109999999999</v>
          </cell>
          <cell r="AM113">
            <v>-0.57399999999999995</v>
          </cell>
          <cell r="AN113">
            <v>67.67</v>
          </cell>
          <cell r="AO113">
            <v>-1.1955094462783251</v>
          </cell>
          <cell r="AP113">
            <v>-9.1801692192165399E-2</v>
          </cell>
          <cell r="AQ113">
            <v>-0.66591732919415303</v>
          </cell>
        </row>
        <row r="114">
          <cell r="B114" t="str">
            <v>LBN</v>
          </cell>
          <cell r="C114">
            <v>3.4898139007255127</v>
          </cell>
          <cell r="D114" t="str">
            <v>n/a</v>
          </cell>
          <cell r="E114">
            <v>16.799999237060501</v>
          </cell>
          <cell r="F114" t="str">
            <v>NA</v>
          </cell>
          <cell r="G114">
            <v>100</v>
          </cell>
          <cell r="H114">
            <v>3.7807902649821226</v>
          </cell>
          <cell r="I114">
            <v>2.084779060759494</v>
          </cell>
          <cell r="J114">
            <v>3.5160929423014391</v>
          </cell>
          <cell r="K114">
            <v>3.6857912870075467</v>
          </cell>
          <cell r="L114">
            <v>27.799999237060501</v>
          </cell>
          <cell r="M114">
            <v>7.1</v>
          </cell>
          <cell r="N114">
            <v>80</v>
          </cell>
          <cell r="O114">
            <v>68.200270000000003</v>
          </cell>
          <cell r="P114">
            <v>42.772829999999999</v>
          </cell>
          <cell r="Q114">
            <v>4.8507170850580392</v>
          </cell>
          <cell r="R114">
            <v>5.473314528031783</v>
          </cell>
          <cell r="U114">
            <v>7.2</v>
          </cell>
          <cell r="V114">
            <v>50.7</v>
          </cell>
          <cell r="W114">
            <v>49.3</v>
          </cell>
          <cell r="X114">
            <v>10.7</v>
          </cell>
          <cell r="Y114">
            <v>39.4</v>
          </cell>
          <cell r="AA114">
            <v>8.5755199999999991</v>
          </cell>
          <cell r="AB114">
            <v>2.5726800000000001</v>
          </cell>
          <cell r="AC114">
            <v>1.123</v>
          </cell>
          <cell r="AD114">
            <v>0.76500000000000001</v>
          </cell>
          <cell r="AE114">
            <v>0.35799999999999998</v>
          </cell>
          <cell r="AF114">
            <v>3.6956800000000003</v>
          </cell>
          <cell r="AG114">
            <v>9</v>
          </cell>
          <cell r="AH114">
            <v>0</v>
          </cell>
          <cell r="AI114" t="str">
            <v/>
          </cell>
          <cell r="AK114">
            <v>0.76889783727936489</v>
          </cell>
          <cell r="AL114">
            <v>4.9659139999999997</v>
          </cell>
          <cell r="AM114">
            <v>3.04</v>
          </cell>
          <cell r="AN114">
            <v>87.58</v>
          </cell>
          <cell r="AO114">
            <v>1.3192495646351279</v>
          </cell>
          <cell r="AP114">
            <v>0.13922045072304401</v>
          </cell>
          <cell r="AQ114">
            <v>3.1787547152965199</v>
          </cell>
        </row>
        <row r="115">
          <cell r="B115" t="str">
            <v>LSO</v>
          </cell>
          <cell r="C115" t="str">
            <v/>
          </cell>
          <cell r="D115">
            <v>52.5</v>
          </cell>
          <cell r="E115" t="str">
            <v/>
          </cell>
          <cell r="F115">
            <v>26.3054375</v>
          </cell>
          <cell r="G115">
            <v>77.668547799999999</v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>
            <v>69.2</v>
          </cell>
          <cell r="N115">
            <v>50</v>
          </cell>
          <cell r="O115">
            <v>52.171210000000002</v>
          </cell>
          <cell r="P115">
            <v>9.8422000000000001</v>
          </cell>
          <cell r="Q115">
            <v>4.1709098417680339</v>
          </cell>
          <cell r="R115">
            <v>3.6337326956319282</v>
          </cell>
          <cell r="U115">
            <v>11.5</v>
          </cell>
          <cell r="V115">
            <v>79.099999999999994</v>
          </cell>
          <cell r="W115">
            <v>20.9</v>
          </cell>
          <cell r="X115">
            <v>14.5</v>
          </cell>
          <cell r="Y115">
            <v>0</v>
          </cell>
          <cell r="AA115">
            <v>24.69755</v>
          </cell>
          <cell r="AB115">
            <v>12.982010000000001</v>
          </cell>
          <cell r="AC115">
            <v>8.1577857224233021</v>
          </cell>
          <cell r="AD115">
            <v>7.9805496132960343</v>
          </cell>
          <cell r="AE115">
            <v>0.1772361091272675</v>
          </cell>
          <cell r="AF115">
            <v>21.139795722423301</v>
          </cell>
          <cell r="AG115">
            <v>24.399999618530298</v>
          </cell>
          <cell r="AH115">
            <v>0</v>
          </cell>
          <cell r="AI115">
            <v>28.1</v>
          </cell>
          <cell r="AK115">
            <v>0.49653214869026219</v>
          </cell>
          <cell r="AL115">
            <v>2.0975109999999999</v>
          </cell>
          <cell r="AM115">
            <v>1.077</v>
          </cell>
          <cell r="AN115">
            <v>29.75</v>
          </cell>
          <cell r="AO115">
            <v>3.1994846118414459</v>
          </cell>
          <cell r="AP115">
            <v>1.9675894452353799</v>
          </cell>
          <cell r="AQ115">
            <v>3.04522835208593</v>
          </cell>
        </row>
        <row r="116">
          <cell r="B116" t="str">
            <v>LBR</v>
          </cell>
          <cell r="C116" t="str">
            <v/>
          </cell>
          <cell r="D116">
            <v>38.159999999999997</v>
          </cell>
          <cell r="E116" t="str">
            <v/>
          </cell>
          <cell r="F116">
            <v>18.195589200000001</v>
          </cell>
          <cell r="G116">
            <v>74.423917000000003</v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>
            <v>52.8</v>
          </cell>
          <cell r="N116">
            <v>62</v>
          </cell>
          <cell r="O116">
            <v>37.873480000000001</v>
          </cell>
          <cell r="P116">
            <v>11.63857</v>
          </cell>
          <cell r="Q116">
            <v>3.4722223281860352</v>
          </cell>
          <cell r="R116">
            <v>3.1772150993347168</v>
          </cell>
          <cell r="U116">
            <v>10</v>
          </cell>
          <cell r="V116">
            <v>35.9</v>
          </cell>
          <cell r="W116">
            <v>64.099999999999994</v>
          </cell>
          <cell r="X116">
            <v>13.2</v>
          </cell>
          <cell r="Y116">
            <v>0</v>
          </cell>
          <cell r="AA116">
            <v>8.1326900000000002</v>
          </cell>
          <cell r="AB116">
            <v>2.8206899999999999</v>
          </cell>
          <cell r="AC116">
            <v>11.471</v>
          </cell>
          <cell r="AD116">
            <v>1.601</v>
          </cell>
          <cell r="AE116">
            <v>9.8699999999999992</v>
          </cell>
          <cell r="AF116">
            <v>14.291689999999999</v>
          </cell>
          <cell r="AG116">
            <v>3.7000000476837198</v>
          </cell>
          <cell r="AH116">
            <v>0</v>
          </cell>
          <cell r="AI116">
            <v>85</v>
          </cell>
          <cell r="AK116">
            <v>0.42969510900183755</v>
          </cell>
          <cell r="AL116">
            <v>4.3968729999999994</v>
          </cell>
          <cell r="AM116">
            <v>2.5819999999999999</v>
          </cell>
          <cell r="AN116">
            <v>49.31</v>
          </cell>
          <cell r="AO116">
            <v>3.1553771944865869</v>
          </cell>
          <cell r="AP116">
            <v>0.77956987687676804</v>
          </cell>
          <cell r="AQ116">
            <v>3.3617107462367701</v>
          </cell>
        </row>
        <row r="117">
          <cell r="B117" t="str">
            <v>LBY</v>
          </cell>
          <cell r="C117">
            <v>2.9328713355772011</v>
          </cell>
          <cell r="D117" t="str">
            <v>n/a</v>
          </cell>
          <cell r="E117">
            <v>48.7</v>
          </cell>
          <cell r="F117">
            <v>96.554945399999994</v>
          </cell>
          <cell r="G117" t="str">
            <v>NA</v>
          </cell>
          <cell r="H117">
            <v>3.0923701247164828</v>
          </cell>
          <cell r="I117">
            <v>2.887252359122193</v>
          </cell>
          <cell r="J117">
            <v>3.4755344334070148</v>
          </cell>
          <cell r="K117">
            <v>3.381400037837782</v>
          </cell>
          <cell r="L117" t="str">
            <v>n/a</v>
          </cell>
          <cell r="M117">
            <v>11.4</v>
          </cell>
          <cell r="N117">
            <v>75</v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U117">
            <v>4.3</v>
          </cell>
          <cell r="V117">
            <v>70.3</v>
          </cell>
          <cell r="W117">
            <v>29.7</v>
          </cell>
          <cell r="X117">
            <v>4.3</v>
          </cell>
          <cell r="Y117">
            <v>0</v>
          </cell>
          <cell r="AA117">
            <v>8.1387300000000007</v>
          </cell>
          <cell r="AB117">
            <v>2.26417</v>
          </cell>
          <cell r="AC117">
            <v>6.5510000000000002</v>
          </cell>
          <cell r="AD117">
            <v>2.1110000000000002</v>
          </cell>
          <cell r="AE117">
            <v>4.4400000000000004</v>
          </cell>
          <cell r="AF117">
            <v>8.8151700000000002</v>
          </cell>
          <cell r="AG117">
            <v>19</v>
          </cell>
          <cell r="AH117">
            <v>0</v>
          </cell>
          <cell r="AI117">
            <v>30</v>
          </cell>
          <cell r="AK117">
            <v>0.72446401101394198</v>
          </cell>
          <cell r="AL117">
            <v>6.2534520000000002</v>
          </cell>
          <cell r="AM117">
            <v>0.89500000000000002</v>
          </cell>
          <cell r="AN117">
            <v>78.239999999999995</v>
          </cell>
          <cell r="AO117">
            <v>0.12965950948955732</v>
          </cell>
          <cell r="AP117">
            <v>0.233555369949936</v>
          </cell>
          <cell r="AQ117">
            <v>1.12855329827051</v>
          </cell>
        </row>
        <row r="118">
          <cell r="B118" t="str">
            <v>LIE</v>
          </cell>
          <cell r="C118" t="str">
            <v/>
          </cell>
          <cell r="D118">
            <v>32</v>
          </cell>
          <cell r="E118" t="str">
            <v/>
          </cell>
          <cell r="F118" t="str">
            <v>NA</v>
          </cell>
          <cell r="G118" t="str">
            <v>NA</v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>
            <v>110.37385999999999</v>
          </cell>
          <cell r="P118">
            <v>42.496679999999998</v>
          </cell>
          <cell r="Q118" t="str">
            <v/>
          </cell>
          <cell r="R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AA118" t="str">
            <v/>
          </cell>
          <cell r="AB118">
            <v>2.5560399999999999</v>
          </cell>
          <cell r="AC118">
            <v>16.260683765488238</v>
          </cell>
          <cell r="AD118">
            <v>4.0588777064039414</v>
          </cell>
          <cell r="AE118">
            <v>12.201806059084296</v>
          </cell>
          <cell r="AF118">
            <v>18.816723765488238</v>
          </cell>
          <cell r="AG118">
            <v>2.5999999046325701</v>
          </cell>
          <cell r="AH118" t="str">
            <v/>
          </cell>
          <cell r="AI118" t="str">
            <v/>
          </cell>
          <cell r="AK118">
            <v>0.90750119035273191</v>
          </cell>
          <cell r="AL118">
            <v>3.7194000000000005E-2</v>
          </cell>
          <cell r="AM118">
            <v>0.72899999999999998</v>
          </cell>
          <cell r="AN118" t="str">
            <v>..</v>
          </cell>
          <cell r="AO118">
            <v>0.48863092898615162</v>
          </cell>
          <cell r="AP118">
            <v>-0.24345586325975499</v>
          </cell>
          <cell r="AQ118">
            <v>0.48404707120738999</v>
          </cell>
        </row>
        <row r="119">
          <cell r="B119" t="str">
            <v>LTU</v>
          </cell>
          <cell r="C119">
            <v>4.6618645227999469</v>
          </cell>
          <cell r="D119">
            <v>28</v>
          </cell>
          <cell r="E119">
            <v>26.42</v>
          </cell>
          <cell r="F119" t="str">
            <v>NA</v>
          </cell>
          <cell r="G119" t="str">
            <v>NA</v>
          </cell>
          <cell r="H119">
            <v>5.0651597586118378</v>
          </cell>
          <cell r="I119">
            <v>3.5673207027377725</v>
          </cell>
          <cell r="J119">
            <v>4.7956845753505588</v>
          </cell>
          <cell r="K119">
            <v>4.6194554917989059</v>
          </cell>
          <cell r="L119">
            <v>8.8999996185302699</v>
          </cell>
          <cell r="M119">
            <v>3.3</v>
          </cell>
          <cell r="N119">
            <v>74</v>
          </cell>
          <cell r="O119">
            <v>105.41182999999999</v>
          </cell>
          <cell r="P119">
            <v>71.969700000000003</v>
          </cell>
          <cell r="Q119">
            <v>4.0420657110936711</v>
          </cell>
          <cell r="R119">
            <v>4.3595909393194949</v>
          </cell>
          <cell r="U119">
            <v>6.2</v>
          </cell>
          <cell r="V119">
            <v>66.599999999999994</v>
          </cell>
          <cell r="W119">
            <v>33.4</v>
          </cell>
          <cell r="X119">
            <v>12.1</v>
          </cell>
          <cell r="Y119">
            <v>85.1</v>
          </cell>
          <cell r="AA119" t="str">
            <v/>
          </cell>
          <cell r="AB119">
            <v>17.695129999999999</v>
          </cell>
          <cell r="AC119">
            <v>23.015999999999998</v>
          </cell>
          <cell r="AD119">
            <v>6.4900647460647463</v>
          </cell>
          <cell r="AE119">
            <v>16.525935253935252</v>
          </cell>
          <cell r="AF119">
            <v>40.711129999999997</v>
          </cell>
          <cell r="AG119">
            <v>10.699999809265099</v>
          </cell>
          <cell r="AH119">
            <v>10.6</v>
          </cell>
          <cell r="AI119">
            <v>10.7</v>
          </cell>
          <cell r="AK119">
            <v>0.83942188312843347</v>
          </cell>
          <cell r="AL119">
            <v>3.0082869999999997</v>
          </cell>
          <cell r="AM119">
            <v>-0.45800000000000002</v>
          </cell>
          <cell r="AN119">
            <v>67.44</v>
          </cell>
          <cell r="AO119">
            <v>-1.0117765086316293</v>
          </cell>
          <cell r="AP119">
            <v>-7.4738390354472495E-2</v>
          </cell>
          <cell r="AQ119">
            <v>-0.53277094668024905</v>
          </cell>
        </row>
        <row r="120">
          <cell r="B120" t="str">
            <v>LUX</v>
          </cell>
          <cell r="C120">
            <v>5.9630014276652989</v>
          </cell>
          <cell r="D120">
            <v>28</v>
          </cell>
          <cell r="E120">
            <v>18.75</v>
          </cell>
          <cell r="F120">
            <v>100</v>
          </cell>
          <cell r="G120">
            <v>100</v>
          </cell>
          <cell r="H120">
            <v>6.5355659119439258</v>
          </cell>
          <cell r="I120">
            <v>6.0980638804541449</v>
          </cell>
          <cell r="J120">
            <v>6.1908890619047625</v>
          </cell>
          <cell r="K120">
            <v>5.8720670340629217</v>
          </cell>
          <cell r="L120">
            <v>5.6999998092651403</v>
          </cell>
          <cell r="M120">
            <v>1.5</v>
          </cell>
          <cell r="N120">
            <v>82</v>
          </cell>
          <cell r="O120">
            <v>102.41558999999999</v>
          </cell>
          <cell r="P120">
            <v>19.407409999999999</v>
          </cell>
          <cell r="Q120">
            <v>4.6673586069527317</v>
          </cell>
          <cell r="R120">
            <v>4.8579519954778378</v>
          </cell>
          <cell r="U120">
            <v>7.1</v>
          </cell>
          <cell r="V120">
            <v>83.7</v>
          </cell>
          <cell r="W120">
            <v>16.3</v>
          </cell>
          <cell r="X120">
            <v>13.6</v>
          </cell>
          <cell r="Y120">
            <v>83.6</v>
          </cell>
          <cell r="AA120">
            <v>9.6991700000000005</v>
          </cell>
          <cell r="AB120">
            <v>3.6022400000000001</v>
          </cell>
          <cell r="AC120" t="str">
            <v/>
          </cell>
          <cell r="AD120" t="str">
            <v/>
          </cell>
          <cell r="AE120" t="str">
            <v/>
          </cell>
          <cell r="AF120">
            <v>3.6022400000000001</v>
          </cell>
          <cell r="AG120">
            <v>5.9000000953674299</v>
          </cell>
          <cell r="AH120">
            <v>6.89</v>
          </cell>
          <cell r="AI120">
            <v>7.1</v>
          </cell>
          <cell r="AK120">
            <v>0.89185162666863516</v>
          </cell>
          <cell r="AL120">
            <v>0.53676099999999993</v>
          </cell>
          <cell r="AM120">
            <v>1.347</v>
          </cell>
          <cell r="AN120">
            <v>86.11</v>
          </cell>
          <cell r="AO120">
            <v>2.6517319647390591</v>
          </cell>
          <cell r="AP120">
            <v>0.36104770481808401</v>
          </cell>
          <cell r="AQ120">
            <v>1.70760652349963</v>
          </cell>
        </row>
        <row r="121">
          <cell r="B121" t="str">
            <v>MDG</v>
          </cell>
          <cell r="C121" t="str">
            <v/>
          </cell>
          <cell r="D121">
            <v>44.11</v>
          </cell>
          <cell r="E121" t="str">
            <v/>
          </cell>
          <cell r="F121">
            <v>13.6543306</v>
          </cell>
          <cell r="G121">
            <v>48.105935100000004</v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>
            <v>35.9</v>
          </cell>
          <cell r="N121">
            <v>64</v>
          </cell>
          <cell r="O121">
            <v>38.434930000000001</v>
          </cell>
          <cell r="P121">
            <v>4.2457900000000004</v>
          </cell>
          <cell r="Q121">
            <v>2.9107483739438265</v>
          </cell>
          <cell r="R121">
            <v>3.8283487833064536</v>
          </cell>
          <cell r="U121">
            <v>4.2</v>
          </cell>
          <cell r="V121">
            <v>62.6</v>
          </cell>
          <cell r="W121">
            <v>37.4</v>
          </cell>
          <cell r="X121">
            <v>11.8</v>
          </cell>
          <cell r="Y121">
            <v>0</v>
          </cell>
          <cell r="AA121">
            <v>13.989380000000001</v>
          </cell>
          <cell r="AB121">
            <v>2.07999</v>
          </cell>
          <cell r="AC121">
            <v>2.3926204512032081</v>
          </cell>
          <cell r="AD121">
            <v>2.0779999999999998</v>
          </cell>
          <cell r="AE121">
            <v>0.31462045120320847</v>
          </cell>
          <cell r="AF121">
            <v>4.4726104512032077</v>
          </cell>
          <cell r="AG121">
            <v>1.29999995231628</v>
          </cell>
          <cell r="AH121">
            <v>0</v>
          </cell>
          <cell r="AI121" t="str">
            <v/>
          </cell>
          <cell r="AK121">
            <v>0.50986557901921314</v>
          </cell>
          <cell r="AL121">
            <v>23.571961999999999</v>
          </cell>
          <cell r="AM121">
            <v>2.79</v>
          </cell>
          <cell r="AN121">
            <v>34.479999999999997</v>
          </cell>
          <cell r="AO121">
            <v>4.6462966057452553</v>
          </cell>
          <cell r="AP121">
            <v>1.8965776548439</v>
          </cell>
          <cell r="AQ121">
            <v>4.6867327035844202</v>
          </cell>
        </row>
        <row r="122">
          <cell r="B122" t="str">
            <v>MWI</v>
          </cell>
          <cell r="C122" t="str">
            <v/>
          </cell>
          <cell r="D122">
            <v>43.91</v>
          </cell>
          <cell r="E122" t="str">
            <v/>
          </cell>
          <cell r="F122">
            <v>52.8670841</v>
          </cell>
          <cell r="G122">
            <v>83.6891277</v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>
            <v>43.4</v>
          </cell>
          <cell r="N122">
            <v>60</v>
          </cell>
          <cell r="O122">
            <v>39.492069999999998</v>
          </cell>
          <cell r="P122">
            <v>0.79773000000000005</v>
          </cell>
          <cell r="Q122">
            <v>3.1345778855410487</v>
          </cell>
          <cell r="R122">
            <v>3.0680191495201807</v>
          </cell>
          <cell r="U122">
            <v>8.3000000000000007</v>
          </cell>
          <cell r="V122">
            <v>50</v>
          </cell>
          <cell r="W122">
            <v>50</v>
          </cell>
          <cell r="X122">
            <v>16.2</v>
          </cell>
          <cell r="Y122">
            <v>0</v>
          </cell>
          <cell r="AA122">
            <v>13.6515</v>
          </cell>
          <cell r="AB122">
            <v>6.87791</v>
          </cell>
          <cell r="AC122">
            <v>5.907</v>
          </cell>
          <cell r="AD122">
            <v>4.5069999999999997</v>
          </cell>
          <cell r="AE122">
            <v>1.4</v>
          </cell>
          <cell r="AF122">
            <v>12.78491</v>
          </cell>
          <cell r="AG122">
            <v>6.4000000953674299</v>
          </cell>
          <cell r="AH122">
            <v>0</v>
          </cell>
          <cell r="AI122" t="str">
            <v/>
          </cell>
          <cell r="AK122">
            <v>0.44541556451409692</v>
          </cell>
          <cell r="AL122">
            <v>16.829143999999999</v>
          </cell>
          <cell r="AM122">
            <v>2.8450000000000002</v>
          </cell>
          <cell r="AN122">
            <v>16.13</v>
          </cell>
          <cell r="AO122">
            <v>4.0583796572605868</v>
          </cell>
          <cell r="AP122">
            <v>0.92056988733405498</v>
          </cell>
          <cell r="AQ122">
            <v>3.7654265323936298</v>
          </cell>
        </row>
        <row r="123">
          <cell r="B123" t="str">
            <v>MYS</v>
          </cell>
          <cell r="C123">
            <v>5.5930365841576064</v>
          </cell>
          <cell r="D123">
            <v>46.2</v>
          </cell>
          <cell r="E123">
            <v>10.27</v>
          </cell>
          <cell r="F123">
            <v>95.661958799999994</v>
          </cell>
          <cell r="G123">
            <v>99.600119899999996</v>
          </cell>
          <cell r="H123">
            <v>5.7937021799616755</v>
          </cell>
          <cell r="I123">
            <v>5.1119025326732679</v>
          </cell>
          <cell r="J123">
            <v>5.358117734957947</v>
          </cell>
          <cell r="K123">
            <v>5.5580557788965512</v>
          </cell>
          <cell r="L123">
            <v>21.399999618530298</v>
          </cell>
          <cell r="M123">
            <v>6</v>
          </cell>
          <cell r="N123">
            <v>74</v>
          </cell>
          <cell r="O123">
            <v>71.067800000000005</v>
          </cell>
          <cell r="P123">
            <v>38.532820000000001</v>
          </cell>
          <cell r="Q123">
            <v>5.4432055570147373</v>
          </cell>
          <cell r="R123">
            <v>5.2494859647024708</v>
          </cell>
          <cell r="U123">
            <v>4</v>
          </cell>
          <cell r="V123">
            <v>54.8</v>
          </cell>
          <cell r="W123">
            <v>45.2</v>
          </cell>
          <cell r="X123">
            <v>5.9</v>
          </cell>
          <cell r="Y123">
            <v>1.2</v>
          </cell>
          <cell r="AA123">
            <v>20.97702</v>
          </cell>
          <cell r="AB123">
            <v>6.29209</v>
          </cell>
          <cell r="AC123">
            <v>2.9910000000000001</v>
          </cell>
          <cell r="AD123">
            <v>1.992</v>
          </cell>
          <cell r="AE123">
            <v>0.999</v>
          </cell>
          <cell r="AF123">
            <v>9.2830899999999996</v>
          </cell>
          <cell r="AG123">
            <v>2.9000000953674299</v>
          </cell>
          <cell r="AH123">
            <v>3</v>
          </cell>
          <cell r="AI123">
            <v>2.9</v>
          </cell>
          <cell r="AK123">
            <v>0.77924582389408803</v>
          </cell>
          <cell r="AL123">
            <v>30.187896000000002</v>
          </cell>
          <cell r="AM123">
            <v>1.613</v>
          </cell>
          <cell r="AN123">
            <v>74.790000000000006</v>
          </cell>
          <cell r="AO123">
            <v>2.456745022828088</v>
          </cell>
          <cell r="AP123">
            <v>1.0421470523656799</v>
          </cell>
          <cell r="AQ123">
            <v>2.6555741281651399</v>
          </cell>
        </row>
        <row r="124">
          <cell r="B124" t="str">
            <v>MDV</v>
          </cell>
          <cell r="C124" t="str">
            <v/>
          </cell>
          <cell r="D124">
            <v>37.4</v>
          </cell>
          <cell r="E124" t="str">
            <v/>
          </cell>
          <cell r="F124">
            <v>97.977699400000006</v>
          </cell>
          <cell r="G124">
            <v>98.576610299999999</v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>
            <v>7.4</v>
          </cell>
          <cell r="N124">
            <v>78</v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U124">
            <v>10.8</v>
          </cell>
          <cell r="V124">
            <v>57.6</v>
          </cell>
          <cell r="W124">
            <v>42.4</v>
          </cell>
          <cell r="X124">
            <v>16.3</v>
          </cell>
          <cell r="Y124">
            <v>57.3</v>
          </cell>
          <cell r="AA124">
            <v>15.292149999999999</v>
          </cell>
          <cell r="AB124">
            <v>5.1645599999999998</v>
          </cell>
          <cell r="AC124">
            <v>6.2160000000000002</v>
          </cell>
          <cell r="AD124">
            <v>0.35599999999999998</v>
          </cell>
          <cell r="AE124">
            <v>5.86</v>
          </cell>
          <cell r="AF124">
            <v>11.380559999999999</v>
          </cell>
          <cell r="AG124">
            <v>11.699999809265099</v>
          </cell>
          <cell r="AH124">
            <v>0</v>
          </cell>
          <cell r="AI124">
            <v>11</v>
          </cell>
          <cell r="AK124">
            <v>0.70636529169859397</v>
          </cell>
          <cell r="AL124">
            <v>0.351572</v>
          </cell>
          <cell r="AM124">
            <v>1.89</v>
          </cell>
          <cell r="AN124">
            <v>44.54</v>
          </cell>
          <cell r="AO124">
            <v>4.4677760283537005</v>
          </cell>
          <cell r="AP124">
            <v>2.6004769562968999</v>
          </cell>
          <cell r="AQ124">
            <v>4.4907111145147303</v>
          </cell>
        </row>
        <row r="125">
          <cell r="B125" t="str">
            <v>MLI</v>
          </cell>
          <cell r="C125" t="str">
            <v/>
          </cell>
          <cell r="D125">
            <v>33.020000000000003</v>
          </cell>
          <cell r="E125" t="str">
            <v/>
          </cell>
          <cell r="F125">
            <v>21.6102515</v>
          </cell>
          <cell r="G125">
            <v>65.396579099999997</v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>
            <v>74.5</v>
          </cell>
          <cell r="N125">
            <v>57</v>
          </cell>
          <cell r="O125">
            <v>43.511150000000001</v>
          </cell>
          <cell r="P125">
            <v>6.8747800000000003</v>
          </cell>
          <cell r="Q125">
            <v>3.0604556287443918</v>
          </cell>
          <cell r="R125">
            <v>3.6035831809043888</v>
          </cell>
          <cell r="U125">
            <v>7.1</v>
          </cell>
          <cell r="V125">
            <v>39.700000000000003</v>
          </cell>
          <cell r="W125">
            <v>60.3</v>
          </cell>
          <cell r="X125">
            <v>12.3</v>
          </cell>
          <cell r="Y125">
            <v>0.7</v>
          </cell>
          <cell r="AA125">
            <v>22.403379999999999</v>
          </cell>
          <cell r="AB125">
            <v>4.33446</v>
          </cell>
          <cell r="AC125">
            <v>4.8840000000000003</v>
          </cell>
          <cell r="AD125">
            <v>2.8170000000000002</v>
          </cell>
          <cell r="AE125">
            <v>2.0670000000000002</v>
          </cell>
          <cell r="AF125">
            <v>9.2184600000000003</v>
          </cell>
          <cell r="AG125">
            <v>8.1999998092651403</v>
          </cell>
          <cell r="AH125">
            <v>0</v>
          </cell>
          <cell r="AI125">
            <v>30</v>
          </cell>
          <cell r="AK125">
            <v>0.41928883598566863</v>
          </cell>
          <cell r="AL125">
            <v>15.768227000000001</v>
          </cell>
          <cell r="AM125">
            <v>3.0110000000000001</v>
          </cell>
          <cell r="AN125">
            <v>36.869999999999997</v>
          </cell>
          <cell r="AO125">
            <v>4.9462446335055548</v>
          </cell>
          <cell r="AP125">
            <v>2.06738849700728</v>
          </cell>
          <cell r="AQ125">
            <v>5.0789305495034602</v>
          </cell>
        </row>
        <row r="126">
          <cell r="B126" t="str">
            <v>MLT</v>
          </cell>
          <cell r="C126" t="str">
            <v/>
          </cell>
          <cell r="D126">
            <v>27.1</v>
          </cell>
          <cell r="E126" t="str">
            <v/>
          </cell>
          <cell r="F126">
            <v>100</v>
          </cell>
          <cell r="G126">
            <v>100</v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>
            <v>5.0999999999999996</v>
          </cell>
          <cell r="N126">
            <v>81</v>
          </cell>
          <cell r="O126">
            <v>85.499340000000004</v>
          </cell>
          <cell r="P126">
            <v>45.082410000000003</v>
          </cell>
          <cell r="Q126">
            <v>4.6915453320457825</v>
          </cell>
          <cell r="R126">
            <v>4.7000729424612864</v>
          </cell>
          <cell r="U126">
            <v>8.6999999999999993</v>
          </cell>
          <cell r="V126">
            <v>66.099999999999994</v>
          </cell>
          <cell r="W126">
            <v>33.9</v>
          </cell>
          <cell r="X126">
            <v>13.3</v>
          </cell>
          <cell r="Y126">
            <v>2.7</v>
          </cell>
          <cell r="AA126">
            <v>15.25658</v>
          </cell>
          <cell r="AB126">
            <v>6.7596600000000002</v>
          </cell>
          <cell r="AC126">
            <v>18.32083244351363</v>
          </cell>
          <cell r="AD126">
            <v>4.0054633371306512</v>
          </cell>
          <cell r="AE126">
            <v>14.315369106382979</v>
          </cell>
          <cell r="AF126">
            <v>25.080492443513631</v>
          </cell>
          <cell r="AG126">
            <v>5.9000000953674299</v>
          </cell>
          <cell r="AH126">
            <v>5.7</v>
          </cell>
          <cell r="AI126">
            <v>5.9</v>
          </cell>
          <cell r="AK126">
            <v>0.83897834008905114</v>
          </cell>
          <cell r="AL126">
            <v>0.43014600000000003</v>
          </cell>
          <cell r="AM126">
            <v>0.30399999999999999</v>
          </cell>
          <cell r="AN126">
            <v>95.3</v>
          </cell>
          <cell r="AO126">
            <v>1.0923403577957214</v>
          </cell>
          <cell r="AP126">
            <v>0.15615214640299699</v>
          </cell>
          <cell r="AQ126">
            <v>0.46010011732761102</v>
          </cell>
        </row>
        <row r="127">
          <cell r="B127" t="str">
            <v>MHL</v>
          </cell>
          <cell r="C127" t="str">
            <v/>
          </cell>
          <cell r="D127">
            <v>39.4</v>
          </cell>
          <cell r="E127" t="str">
            <v/>
          </cell>
          <cell r="F127">
            <v>75.695052500000003</v>
          </cell>
          <cell r="G127">
            <v>94.410391099999998</v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>
            <v>29.6</v>
          </cell>
          <cell r="N127">
            <v>70</v>
          </cell>
          <cell r="O127" t="str">
            <v/>
          </cell>
          <cell r="P127">
            <v>42.861750000000001</v>
          </cell>
          <cell r="Q127" t="str">
            <v/>
          </cell>
          <cell r="R127" t="str">
            <v/>
          </cell>
          <cell r="U127">
            <v>16.5</v>
          </cell>
          <cell r="V127">
            <v>83.6</v>
          </cell>
          <cell r="W127">
            <v>16.399999999999999</v>
          </cell>
          <cell r="X127">
            <v>24</v>
          </cell>
          <cell r="Y127">
            <v>16.7</v>
          </cell>
          <cell r="AA127">
            <v>22.508749999999999</v>
          </cell>
          <cell r="AB127">
            <v>12.24</v>
          </cell>
          <cell r="AC127">
            <v>24.008000000000003</v>
          </cell>
          <cell r="AD127">
            <v>14.365</v>
          </cell>
          <cell r="AE127">
            <v>9.6430000000000007</v>
          </cell>
          <cell r="AF127">
            <v>36.248000000000005</v>
          </cell>
          <cell r="AG127">
            <v>4.6999998092651403</v>
          </cell>
          <cell r="AH127">
            <v>0</v>
          </cell>
          <cell r="AI127">
            <v>36</v>
          </cell>
          <cell r="AK127">
            <v>0</v>
          </cell>
          <cell r="AL127">
            <v>5.2771999999999999E-2</v>
          </cell>
          <cell r="AM127">
            <v>0.214</v>
          </cell>
          <cell r="AN127" t="str">
            <v>..</v>
          </cell>
          <cell r="AO127">
            <v>0.57852807265816641</v>
          </cell>
          <cell r="AP127">
            <v>0.37244093191144401</v>
          </cell>
          <cell r="AQ127">
            <v>0.58644103407711701</v>
          </cell>
        </row>
        <row r="128">
          <cell r="B128" t="str">
            <v>MTQ</v>
          </cell>
          <cell r="C128" t="str">
            <v/>
          </cell>
          <cell r="D128">
            <v>37.479999999999997</v>
          </cell>
          <cell r="E128" t="str">
            <v/>
          </cell>
          <cell r="F128">
            <v>91.685518599999995</v>
          </cell>
          <cell r="G128">
            <v>99.978139200000001</v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K128" t="str">
            <v/>
          </cell>
          <cell r="AL128" t="str">
            <v/>
          </cell>
          <cell r="AM128" t="str">
            <v/>
          </cell>
          <cell r="AN128" t="str">
            <v/>
          </cell>
          <cell r="AO128" t="str">
            <v/>
          </cell>
          <cell r="AP128">
            <v>-3.2150552414808999E-2</v>
          </cell>
          <cell r="AQ128">
            <v>0.209694560378971</v>
          </cell>
        </row>
        <row r="129">
          <cell r="B129" t="str">
            <v>MRT</v>
          </cell>
          <cell r="C129" t="str">
            <v/>
          </cell>
          <cell r="D129">
            <v>40.46</v>
          </cell>
          <cell r="E129" t="str">
            <v/>
          </cell>
          <cell r="F129">
            <v>26.580781200000001</v>
          </cell>
          <cell r="G129">
            <v>49.610790799999997</v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>
            <v>65.099999999999994</v>
          </cell>
          <cell r="N129">
            <v>63</v>
          </cell>
          <cell r="O129">
            <v>29.935320000000001</v>
          </cell>
          <cell r="P129">
            <v>5.46516</v>
          </cell>
          <cell r="Q129">
            <v>2.4783895105928986</v>
          </cell>
          <cell r="R129">
            <v>3.1781091200338829</v>
          </cell>
          <cell r="U129">
            <v>3.8</v>
          </cell>
          <cell r="V129">
            <v>49</v>
          </cell>
          <cell r="W129">
            <v>51</v>
          </cell>
          <cell r="X129">
            <v>5.5</v>
          </cell>
          <cell r="Y129">
            <v>15.1</v>
          </cell>
          <cell r="AA129">
            <v>11.40537</v>
          </cell>
          <cell r="AB129">
            <v>3.2754400000000001</v>
          </cell>
          <cell r="AC129">
            <v>4.8683750000000003</v>
          </cell>
          <cell r="AD129">
            <v>4.0289999999999999</v>
          </cell>
          <cell r="AE129">
            <v>0.83937500000000009</v>
          </cell>
          <cell r="AF129">
            <v>8.143815</v>
          </cell>
          <cell r="AG129">
            <v>31.200000762939499</v>
          </cell>
          <cell r="AH129">
            <v>0</v>
          </cell>
          <cell r="AI129">
            <v>31</v>
          </cell>
          <cell r="AK129">
            <v>0.50586720828014342</v>
          </cell>
          <cell r="AL129">
            <v>3.9844569999999999</v>
          </cell>
          <cell r="AM129">
            <v>2.452</v>
          </cell>
          <cell r="AN129">
            <v>42.31</v>
          </cell>
          <cell r="AO129">
            <v>3.5225018125255732</v>
          </cell>
          <cell r="AP129">
            <v>1.0907019324690199</v>
          </cell>
          <cell r="AQ129">
            <v>3.54293510806189</v>
          </cell>
        </row>
        <row r="130">
          <cell r="B130" t="str">
            <v>MUS</v>
          </cell>
          <cell r="C130">
            <v>4.6979541309520352</v>
          </cell>
          <cell r="D130">
            <v>38.9</v>
          </cell>
          <cell r="E130">
            <v>22.11</v>
          </cell>
          <cell r="F130">
            <v>90.635186300000001</v>
          </cell>
          <cell r="G130">
            <v>99.763124399999995</v>
          </cell>
          <cell r="H130">
            <v>6.192203773684211</v>
          </cell>
          <cell r="I130">
            <v>3.8246792688577758</v>
          </cell>
          <cell r="J130">
            <v>5.332583460889154</v>
          </cell>
          <cell r="K130">
            <v>4.7006846859376612</v>
          </cell>
          <cell r="L130">
            <v>17.100000381469702</v>
          </cell>
          <cell r="M130">
            <v>11.8</v>
          </cell>
          <cell r="N130">
            <v>74</v>
          </cell>
          <cell r="O130">
            <v>97.938159999999996</v>
          </cell>
          <cell r="P130">
            <v>38.674120000000002</v>
          </cell>
          <cell r="Q130">
            <v>4.0935138110456792</v>
          </cell>
          <cell r="R130">
            <v>4.268504303899304</v>
          </cell>
          <cell r="U130">
            <v>4.8</v>
          </cell>
          <cell r="V130">
            <v>49.1</v>
          </cell>
          <cell r="W130">
            <v>50.9</v>
          </cell>
          <cell r="X130">
            <v>9.5</v>
          </cell>
          <cell r="Y130">
            <v>0</v>
          </cell>
          <cell r="AA130">
            <v>14.779109999999999</v>
          </cell>
          <cell r="AB130">
            <v>4.9898400000000001</v>
          </cell>
          <cell r="AC130">
            <v>9.1210000000000004</v>
          </cell>
          <cell r="AD130">
            <v>2.3919999999999999</v>
          </cell>
          <cell r="AE130">
            <v>6.7290000000000001</v>
          </cell>
          <cell r="AF130">
            <v>14.11084</v>
          </cell>
          <cell r="AG130">
            <v>7.6999998092651403</v>
          </cell>
          <cell r="AH130">
            <v>7.8159999999999998</v>
          </cell>
          <cell r="AI130">
            <v>7.8</v>
          </cell>
          <cell r="AK130">
            <v>0.77655244442417404</v>
          </cell>
          <cell r="AL130">
            <v>1.2491510000000001</v>
          </cell>
          <cell r="AM130">
            <v>0.36899999999999999</v>
          </cell>
          <cell r="AN130">
            <v>41.81</v>
          </cell>
          <cell r="AO130">
            <v>-0.23258484955753206</v>
          </cell>
          <cell r="AP130">
            <v>-0.45260498477337302</v>
          </cell>
          <cell r="AQ130">
            <v>-8.3716721879966302E-2</v>
          </cell>
        </row>
        <row r="131">
          <cell r="B131" t="str">
            <v>MYT</v>
          </cell>
          <cell r="C131" t="str">
            <v/>
          </cell>
          <cell r="D131">
            <v>38.700000000000003</v>
          </cell>
          <cell r="E131" t="str">
            <v/>
          </cell>
          <cell r="F131" t="str">
            <v>NA</v>
          </cell>
          <cell r="G131" t="str">
            <v>NA</v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K131" t="str">
            <v/>
          </cell>
          <cell r="AL131" t="str">
            <v/>
          </cell>
          <cell r="AM131" t="str">
            <v/>
          </cell>
          <cell r="AN131" t="str">
            <v/>
          </cell>
          <cell r="AO131" t="str">
            <v/>
          </cell>
          <cell r="AP131">
            <v>-0.82445922886605305</v>
          </cell>
          <cell r="AQ131">
            <v>1.8843822380881901</v>
          </cell>
        </row>
        <row r="132">
          <cell r="B132" t="str">
            <v>MEX</v>
          </cell>
          <cell r="C132">
            <v>4.1973990141424764</v>
          </cell>
          <cell r="D132">
            <v>49.2</v>
          </cell>
          <cell r="E132">
            <v>9.34</v>
          </cell>
          <cell r="F132">
            <v>84.701553399999995</v>
          </cell>
          <cell r="G132">
            <v>94.439139999999995</v>
          </cell>
          <cell r="H132">
            <v>4.2116344370324335</v>
          </cell>
          <cell r="I132">
            <v>3.0903057587513318</v>
          </cell>
          <cell r="J132">
            <v>3.6196203987866955</v>
          </cell>
          <cell r="K132">
            <v>4.0235851080973308</v>
          </cell>
          <cell r="L132">
            <v>29.200000762939499</v>
          </cell>
          <cell r="M132">
            <v>11.3</v>
          </cell>
          <cell r="N132">
            <v>75</v>
          </cell>
          <cell r="O132">
            <v>87.037379999999999</v>
          </cell>
          <cell r="P132">
            <v>29.208580000000001</v>
          </cell>
          <cell r="Q132">
            <v>2.8492117624678368</v>
          </cell>
          <cell r="R132">
            <v>4.2209139686209447</v>
          </cell>
          <cell r="U132">
            <v>6.2</v>
          </cell>
          <cell r="V132">
            <v>51.7</v>
          </cell>
          <cell r="W132">
            <v>48.3</v>
          </cell>
          <cell r="X132">
            <v>15.4</v>
          </cell>
          <cell r="Y132">
            <v>55.1</v>
          </cell>
          <cell r="AA132">
            <v>19.088049999999999</v>
          </cell>
          <cell r="AB132">
            <v>5.1462000000000003</v>
          </cell>
          <cell r="AC132">
            <v>7.7219999999999995</v>
          </cell>
          <cell r="AD132">
            <v>2.7570000000000001</v>
          </cell>
          <cell r="AE132">
            <v>4.9649999999999999</v>
          </cell>
          <cell r="AF132">
            <v>12.8682</v>
          </cell>
          <cell r="AG132">
            <v>4.9000000953674299</v>
          </cell>
          <cell r="AH132">
            <v>4.25</v>
          </cell>
          <cell r="AI132">
            <v>4.8</v>
          </cell>
          <cell r="AK132">
            <v>0.75620791155171296</v>
          </cell>
          <cell r="AL132">
            <v>123.79921499999999</v>
          </cell>
          <cell r="AM132">
            <v>1.21</v>
          </cell>
          <cell r="AN132">
            <v>78.959999999999994</v>
          </cell>
          <cell r="AO132">
            <v>1.6764082234704616</v>
          </cell>
          <cell r="AP132">
            <v>0.36188443939567899</v>
          </cell>
          <cell r="AQ132">
            <v>1.57144894296372</v>
          </cell>
        </row>
        <row r="133">
          <cell r="B133" t="str">
            <v>FSM</v>
          </cell>
          <cell r="C133" t="str">
            <v/>
          </cell>
          <cell r="D133">
            <v>40.9</v>
          </cell>
          <cell r="E133" t="str">
            <v/>
          </cell>
          <cell r="F133">
            <v>55.186387199999999</v>
          </cell>
          <cell r="G133">
            <v>89.133241299999995</v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>
            <v>28.6</v>
          </cell>
          <cell r="N133">
            <v>69</v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U133">
            <v>12.6</v>
          </cell>
          <cell r="V133">
            <v>90.3</v>
          </cell>
          <cell r="W133">
            <v>9.6999999999999993</v>
          </cell>
          <cell r="X133">
            <v>17.7</v>
          </cell>
          <cell r="Y133">
            <v>18.2</v>
          </cell>
          <cell r="AA133">
            <v>9.9651200000000006</v>
          </cell>
          <cell r="AB133">
            <v>6.7081799999999996</v>
          </cell>
          <cell r="AC133" t="str">
            <v/>
          </cell>
          <cell r="AD133" t="str">
            <v/>
          </cell>
          <cell r="AE133" t="str">
            <v/>
          </cell>
          <cell r="AF133">
            <v>6.7081799999999996</v>
          </cell>
          <cell r="AG133" t="str">
            <v/>
          </cell>
          <cell r="AH133">
            <v>0</v>
          </cell>
          <cell r="AI133">
            <v>16.2</v>
          </cell>
          <cell r="AK133">
            <v>0.63959016878170338</v>
          </cell>
          <cell r="AL133">
            <v>0.10390300000000001</v>
          </cell>
          <cell r="AM133">
            <v>0.16200000000000001</v>
          </cell>
          <cell r="AN133">
            <v>22.89</v>
          </cell>
          <cell r="AO133">
            <v>0.47356727043675995</v>
          </cell>
          <cell r="AP133">
            <v>0.11269651034215</v>
          </cell>
          <cell r="AQ133">
            <v>0.27424186913342502</v>
          </cell>
        </row>
        <row r="134">
          <cell r="B134" t="str">
            <v>MCO</v>
          </cell>
          <cell r="C134" t="str">
            <v/>
          </cell>
          <cell r="D134">
            <v>39.4</v>
          </cell>
          <cell r="E134" t="str">
            <v/>
          </cell>
          <cell r="F134">
            <v>100</v>
          </cell>
          <cell r="G134">
            <v>100</v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>
            <v>2.8</v>
          </cell>
          <cell r="N134">
            <v>82</v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U134">
            <v>4</v>
          </cell>
          <cell r="V134">
            <v>88.2</v>
          </cell>
          <cell r="W134">
            <v>11.8</v>
          </cell>
          <cell r="X134">
            <v>18.8</v>
          </cell>
          <cell r="Y134">
            <v>98.7</v>
          </cell>
          <cell r="AA134">
            <v>7.0592199999999998</v>
          </cell>
          <cell r="AB134">
            <v>1.3333200000000001</v>
          </cell>
          <cell r="AC134" t="str">
            <v/>
          </cell>
          <cell r="AD134" t="str">
            <v/>
          </cell>
          <cell r="AE134" t="str">
            <v/>
          </cell>
          <cell r="AF134">
            <v>1.3333200000000001</v>
          </cell>
          <cell r="AG134" t="str">
            <v/>
          </cell>
          <cell r="AH134" t="str">
            <v/>
          </cell>
          <cell r="AI134">
            <v>2</v>
          </cell>
          <cell r="AK134" t="str">
            <v>..</v>
          </cell>
          <cell r="AL134">
            <v>3.8066000000000003E-2</v>
          </cell>
          <cell r="AM134">
            <v>0.78500000000000003</v>
          </cell>
          <cell r="AN134" t="str">
            <v>..</v>
          </cell>
          <cell r="AO134">
            <v>0.25282444838654961</v>
          </cell>
          <cell r="AP134">
            <v>0</v>
          </cell>
          <cell r="AQ134">
            <v>0.78504057767394397</v>
          </cell>
        </row>
        <row r="135">
          <cell r="B135" t="str">
            <v>MNG</v>
          </cell>
          <cell r="C135">
            <v>3.5954554368744427</v>
          </cell>
          <cell r="D135">
            <v>36.520000000000003</v>
          </cell>
          <cell r="E135">
            <v>13.96</v>
          </cell>
          <cell r="F135">
            <v>53.001913500000001</v>
          </cell>
          <cell r="G135">
            <v>85.255135999999993</v>
          </cell>
          <cell r="H135">
            <v>3.6357819839433319</v>
          </cell>
          <cell r="I135">
            <v>3.4045965617190239</v>
          </cell>
          <cell r="J135">
            <v>3.7841539863385414</v>
          </cell>
          <cell r="K135">
            <v>4.5752005075215045</v>
          </cell>
          <cell r="L135">
            <v>54.900001525878899</v>
          </cell>
          <cell r="M135">
            <v>19</v>
          </cell>
          <cell r="N135">
            <v>68</v>
          </cell>
          <cell r="O135">
            <v>90.718710000000002</v>
          </cell>
          <cell r="P135">
            <v>64.274180000000001</v>
          </cell>
          <cell r="Q135">
            <v>3.0382715821266175</v>
          </cell>
          <cell r="R135">
            <v>3.0320987343788151</v>
          </cell>
          <cell r="U135">
            <v>6</v>
          </cell>
          <cell r="V135">
            <v>60.2</v>
          </cell>
          <cell r="W135">
            <v>39.799999999999997</v>
          </cell>
          <cell r="X135">
            <v>10.3</v>
          </cell>
          <cell r="Y135">
            <v>19.8</v>
          </cell>
          <cell r="AA135">
            <v>12.15085</v>
          </cell>
          <cell r="AB135">
            <v>4.6090299999999997</v>
          </cell>
          <cell r="AC135">
            <v>8.8739999999999988</v>
          </cell>
          <cell r="AD135">
            <v>3.125</v>
          </cell>
          <cell r="AE135">
            <v>5.7489999999999997</v>
          </cell>
          <cell r="AF135">
            <v>13.483029999999999</v>
          </cell>
          <cell r="AG135">
            <v>7.9000000953674299</v>
          </cell>
          <cell r="AH135">
            <v>8.0109999999999992</v>
          </cell>
          <cell r="AI135">
            <v>7.7</v>
          </cell>
          <cell r="AK135">
            <v>0.72662058883660641</v>
          </cell>
          <cell r="AL135">
            <v>2.8814150000000001</v>
          </cell>
          <cell r="AM135">
            <v>1.4930000000000001</v>
          </cell>
          <cell r="AN135">
            <v>71.209999999999994</v>
          </cell>
          <cell r="AO135">
            <v>2.966757702611432</v>
          </cell>
          <cell r="AP135">
            <v>1.28203644261936</v>
          </cell>
          <cell r="AQ135">
            <v>2.7755479867063402</v>
          </cell>
        </row>
        <row r="136">
          <cell r="B136" t="str">
            <v>MNE</v>
          </cell>
          <cell r="C136">
            <v>4.0836346213666088</v>
          </cell>
          <cell r="D136">
            <v>28.58</v>
          </cell>
          <cell r="E136">
            <v>43.7</v>
          </cell>
          <cell r="F136">
            <v>90.024530999999996</v>
          </cell>
          <cell r="G136">
            <v>98.018065300000004</v>
          </cell>
          <cell r="H136">
            <v>5.098157194855407</v>
          </cell>
          <cell r="I136">
            <v>3.3223693469753197</v>
          </cell>
          <cell r="J136">
            <v>3.8800483692403804</v>
          </cell>
          <cell r="K136">
            <v>4.1616995132965968</v>
          </cell>
          <cell r="L136" t="str">
            <v>n/a</v>
          </cell>
          <cell r="M136">
            <v>4.3</v>
          </cell>
          <cell r="N136">
            <v>76</v>
          </cell>
          <cell r="O136">
            <v>91.388090000000005</v>
          </cell>
          <cell r="P136">
            <v>55.344589999999997</v>
          </cell>
          <cell r="Q136">
            <v>3.9171694114887519</v>
          </cell>
          <cell r="R136">
            <v>4.3524219243886089</v>
          </cell>
          <cell r="U136">
            <v>6.5</v>
          </cell>
          <cell r="V136">
            <v>57.3</v>
          </cell>
          <cell r="W136">
            <v>42.7</v>
          </cell>
          <cell r="X136">
            <v>9.8000000000000007</v>
          </cell>
          <cell r="Y136">
            <v>89.3</v>
          </cell>
          <cell r="AA136" t="str">
            <v/>
          </cell>
          <cell r="AB136" t="str">
            <v/>
          </cell>
          <cell r="AC136">
            <v>20.054000000000002</v>
          </cell>
          <cell r="AD136">
            <v>6.2439999999999998</v>
          </cell>
          <cell r="AE136">
            <v>13.81</v>
          </cell>
          <cell r="AF136">
            <v>20.054000000000002</v>
          </cell>
          <cell r="AG136">
            <v>18</v>
          </cell>
          <cell r="AH136">
            <v>0</v>
          </cell>
          <cell r="AI136">
            <v>18.5</v>
          </cell>
          <cell r="AK136">
            <v>0.80220100680979334</v>
          </cell>
          <cell r="AL136">
            <v>0.62154200000000004</v>
          </cell>
          <cell r="AM136">
            <v>4.8000000000000001E-2</v>
          </cell>
          <cell r="AN136">
            <v>63.85</v>
          </cell>
          <cell r="AO136">
            <v>0.39179008592089526</v>
          </cell>
          <cell r="AP136">
            <v>0.29263749533586197</v>
          </cell>
          <cell r="AQ136">
            <v>0.34014882173482203</v>
          </cell>
        </row>
        <row r="137">
          <cell r="B137" t="str">
            <v>MSR</v>
          </cell>
          <cell r="C137" t="str">
            <v/>
          </cell>
          <cell r="D137">
            <v>37.479999999999997</v>
          </cell>
          <cell r="E137" t="str">
            <v/>
          </cell>
          <cell r="F137" t="str">
            <v>NA</v>
          </cell>
          <cell r="G137">
            <v>98.981636100000003</v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>
            <v>6</v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>
            <v>-0.26397215580162198</v>
          </cell>
          <cell r="AQ137">
            <v>0.651523408692253</v>
          </cell>
        </row>
        <row r="138">
          <cell r="B138" t="str">
            <v>MAR</v>
          </cell>
          <cell r="C138">
            <v>3.8807224296810849</v>
          </cell>
          <cell r="D138">
            <v>40.880000000000003</v>
          </cell>
          <cell r="E138">
            <v>18.61</v>
          </cell>
          <cell r="F138">
            <v>69.7649835</v>
          </cell>
          <cell r="G138">
            <v>82.120541500000002</v>
          </cell>
          <cell r="H138">
            <v>3.6950513700623979</v>
          </cell>
          <cell r="I138">
            <v>2.4765710447211213</v>
          </cell>
          <cell r="J138">
            <v>3.9080869185869558</v>
          </cell>
          <cell r="K138">
            <v>4.5452677369143464</v>
          </cell>
          <cell r="L138">
            <v>50.700000762939503</v>
          </cell>
          <cell r="M138">
            <v>23.7</v>
          </cell>
          <cell r="N138">
            <v>71</v>
          </cell>
          <cell r="O138">
            <v>69.062950000000001</v>
          </cell>
          <cell r="P138">
            <v>24.571940000000001</v>
          </cell>
          <cell r="Q138">
            <v>2.7741008826664517</v>
          </cell>
          <cell r="R138">
            <v>4.0701397895812992</v>
          </cell>
          <cell r="U138">
            <v>6</v>
          </cell>
          <cell r="V138">
            <v>33.9</v>
          </cell>
          <cell r="W138">
            <v>66.099999999999994</v>
          </cell>
          <cell r="X138">
            <v>6</v>
          </cell>
          <cell r="Y138">
            <v>24.6</v>
          </cell>
          <cell r="AA138">
            <v>18.4573</v>
          </cell>
          <cell r="AB138">
            <v>5.3757999999999999</v>
          </cell>
          <cell r="AC138">
            <v>6.5737439024390243</v>
          </cell>
          <cell r="AD138">
            <v>2.0659999999999998</v>
          </cell>
          <cell r="AE138">
            <v>4.5077439024390245</v>
          </cell>
          <cell r="AF138">
            <v>11.949543902439025</v>
          </cell>
          <cell r="AG138">
            <v>9.8999996185302699</v>
          </cell>
          <cell r="AH138">
            <v>9.7789999999999999</v>
          </cell>
          <cell r="AI138">
            <v>9.6999999999999993</v>
          </cell>
          <cell r="AK138">
            <v>0.62795366156730748</v>
          </cell>
          <cell r="AL138">
            <v>33.492908999999997</v>
          </cell>
          <cell r="AM138">
            <v>1.411</v>
          </cell>
          <cell r="AN138">
            <v>58.13</v>
          </cell>
          <cell r="AO138">
            <v>2.2301928436040059</v>
          </cell>
          <cell r="AP138">
            <v>0.85218907374331498</v>
          </cell>
          <cell r="AQ138">
            <v>2.2630175228698901</v>
          </cell>
        </row>
        <row r="139">
          <cell r="B139" t="str">
            <v>MOZ</v>
          </cell>
          <cell r="C139">
            <v>2.7036435739629829</v>
          </cell>
          <cell r="D139">
            <v>45.7</v>
          </cell>
          <cell r="E139">
            <v>39.35</v>
          </cell>
          <cell r="F139">
            <v>19.058347900000001</v>
          </cell>
          <cell r="G139">
            <v>47.1831666</v>
          </cell>
          <cell r="H139">
            <v>3.3143711426179241</v>
          </cell>
          <cell r="I139">
            <v>2.9268174824742266</v>
          </cell>
          <cell r="J139">
            <v>3.4763215054742007</v>
          </cell>
          <cell r="K139">
            <v>3.4666056865867061</v>
          </cell>
          <cell r="L139" t="str">
            <v>n/a</v>
          </cell>
          <cell r="M139">
            <v>56.7</v>
          </cell>
          <cell r="N139">
            <v>54</v>
          </cell>
          <cell r="O139">
            <v>24.505980000000001</v>
          </cell>
          <cell r="P139">
            <v>5.9747199999999996</v>
          </cell>
          <cell r="Q139">
            <v>2.8090266130902437</v>
          </cell>
          <cell r="R139">
            <v>2.8363794815721848</v>
          </cell>
          <cell r="U139">
            <v>6.8</v>
          </cell>
          <cell r="V139">
            <v>46.4</v>
          </cell>
          <cell r="W139">
            <v>53.6</v>
          </cell>
          <cell r="X139">
            <v>8.8000000000000007</v>
          </cell>
          <cell r="Y139">
            <v>22.8</v>
          </cell>
          <cell r="AA139">
            <v>19.032879999999999</v>
          </cell>
          <cell r="AB139">
            <v>6.7155500000000004</v>
          </cell>
          <cell r="AC139">
            <v>5.3170000000000002</v>
          </cell>
          <cell r="AD139">
            <v>3.2930000000000001</v>
          </cell>
          <cell r="AE139">
            <v>2.024</v>
          </cell>
          <cell r="AF139">
            <v>12.032550000000001</v>
          </cell>
          <cell r="AG139">
            <v>22.600000381469702</v>
          </cell>
          <cell r="AH139">
            <v>0</v>
          </cell>
          <cell r="AI139">
            <v>17</v>
          </cell>
          <cell r="AK139">
            <v>0.41642756117288943</v>
          </cell>
          <cell r="AL139">
            <v>26.472977</v>
          </cell>
          <cell r="AM139">
            <v>2.4729999999999999</v>
          </cell>
          <cell r="AN139">
            <v>31.96</v>
          </cell>
          <cell r="AO139">
            <v>3.6242766835976528</v>
          </cell>
          <cell r="AP139">
            <v>0.79733207394584005</v>
          </cell>
          <cell r="AQ139">
            <v>3.2701960898920501</v>
          </cell>
        </row>
        <row r="140">
          <cell r="B140" t="str">
            <v>MMR</v>
          </cell>
          <cell r="C140" t="str">
            <v/>
          </cell>
          <cell r="D140">
            <v>39.200000000000003</v>
          </cell>
          <cell r="E140" t="str">
            <v/>
          </cell>
          <cell r="F140">
            <v>77.305877899999999</v>
          </cell>
          <cell r="G140">
            <v>84.134026500000004</v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>
            <v>39.5</v>
          </cell>
          <cell r="N140">
            <v>66</v>
          </cell>
          <cell r="O140">
            <v>51.29609</v>
          </cell>
          <cell r="P140">
            <v>13.528169999999999</v>
          </cell>
          <cell r="Q140">
            <v>2.5475640572034397</v>
          </cell>
          <cell r="R140">
            <v>2.7619026633409351</v>
          </cell>
          <cell r="U140">
            <v>1.8</v>
          </cell>
          <cell r="V140">
            <v>27.2</v>
          </cell>
          <cell r="W140">
            <v>72.8</v>
          </cell>
          <cell r="X140">
            <v>1.5</v>
          </cell>
          <cell r="Y140">
            <v>3</v>
          </cell>
          <cell r="AA140" t="str">
            <v/>
          </cell>
          <cell r="AB140" t="str">
            <v/>
          </cell>
          <cell r="AC140">
            <v>0.94099999999999995</v>
          </cell>
          <cell r="AD140">
            <v>0.24099999999999999</v>
          </cell>
          <cell r="AE140">
            <v>0.7</v>
          </cell>
          <cell r="AF140">
            <v>0.94099999999999995</v>
          </cell>
          <cell r="AG140" t="str">
            <v/>
          </cell>
          <cell r="AH140">
            <v>4</v>
          </cell>
          <cell r="AI140">
            <v>5.0999999999999996</v>
          </cell>
          <cell r="AK140">
            <v>0.53556067762119364</v>
          </cell>
          <cell r="AL140">
            <v>53.718958000000001</v>
          </cell>
          <cell r="AM140">
            <v>0.84199999999999997</v>
          </cell>
          <cell r="AN140">
            <v>34.35</v>
          </cell>
          <cell r="AO140">
            <v>2.4866633644914882</v>
          </cell>
          <cell r="AP140">
            <v>1.6454323127339101</v>
          </cell>
          <cell r="AQ140">
            <v>2.4873796333531599</v>
          </cell>
        </row>
        <row r="141">
          <cell r="B141" t="str">
            <v>NAM</v>
          </cell>
          <cell r="C141">
            <v>3.4773668382040235</v>
          </cell>
          <cell r="D141">
            <v>63.9</v>
          </cell>
          <cell r="E141">
            <v>34.299999999999997</v>
          </cell>
          <cell r="F141">
            <v>32.329806699999999</v>
          </cell>
          <cell r="G141">
            <v>93.447386499999993</v>
          </cell>
          <cell r="H141">
            <v>4.0071000862848916</v>
          </cell>
          <cell r="I141">
            <v>3.8381394952293304</v>
          </cell>
          <cell r="J141">
            <v>4.3506491124472593</v>
          </cell>
          <cell r="K141">
            <v>4.4859825611510065</v>
          </cell>
          <cell r="L141">
            <v>32.700000762939503</v>
          </cell>
          <cell r="M141">
            <v>32.799999999999997</v>
          </cell>
          <cell r="N141">
            <v>68</v>
          </cell>
          <cell r="O141" t="str">
            <v/>
          </cell>
          <cell r="P141" t="str">
            <v/>
          </cell>
          <cell r="Q141">
            <v>3.2079893552943277</v>
          </cell>
          <cell r="R141">
            <v>3.454762102741944</v>
          </cell>
          <cell r="U141">
            <v>7.7</v>
          </cell>
          <cell r="V141">
            <v>60.4</v>
          </cell>
          <cell r="W141">
            <v>39.6</v>
          </cell>
          <cell r="X141">
            <v>13.9</v>
          </cell>
          <cell r="Y141">
            <v>2.5</v>
          </cell>
          <cell r="AA141">
            <v>26.193249999999999</v>
          </cell>
          <cell r="AB141">
            <v>8.3505000000000003</v>
          </cell>
          <cell r="AC141">
            <v>7.4</v>
          </cell>
          <cell r="AD141">
            <v>2.8000000000000007</v>
          </cell>
          <cell r="AE141">
            <v>4.5999999999999996</v>
          </cell>
          <cell r="AF141">
            <v>15.750500000000001</v>
          </cell>
          <cell r="AG141">
            <v>29.700000762939499</v>
          </cell>
          <cell r="AH141">
            <v>0</v>
          </cell>
          <cell r="AI141">
            <v>28.1</v>
          </cell>
          <cell r="AK141">
            <v>0.62761630767066268</v>
          </cell>
          <cell r="AL141">
            <v>2.347988</v>
          </cell>
          <cell r="AM141">
            <v>1.869</v>
          </cell>
          <cell r="AN141">
            <v>40.1</v>
          </cell>
          <cell r="AO141">
            <v>4.5807400648084018</v>
          </cell>
          <cell r="AP141">
            <v>2.2880511577397602</v>
          </cell>
          <cell r="AQ141">
            <v>4.1568561675778897</v>
          </cell>
        </row>
        <row r="142">
          <cell r="B142" t="str">
            <v>NPL</v>
          </cell>
          <cell r="C142">
            <v>3.744652109977074</v>
          </cell>
          <cell r="D142">
            <v>32.82</v>
          </cell>
          <cell r="E142">
            <v>3.5</v>
          </cell>
          <cell r="F142">
            <v>35.423625800000003</v>
          </cell>
          <cell r="G142">
            <v>87.5538636</v>
          </cell>
          <cell r="H142">
            <v>3.3782546552238077</v>
          </cell>
          <cell r="I142">
            <v>2.3939965041592357</v>
          </cell>
          <cell r="J142">
            <v>3.7094348840419187</v>
          </cell>
          <cell r="K142">
            <v>3.5617601574309523</v>
          </cell>
          <cell r="L142" t="str">
            <v>n/a</v>
          </cell>
          <cell r="M142">
            <v>29.4</v>
          </cell>
          <cell r="N142">
            <v>68</v>
          </cell>
          <cell r="O142">
            <v>66.868949999999998</v>
          </cell>
          <cell r="P142">
            <v>15.83248</v>
          </cell>
          <cell r="Q142">
            <v>3.6695919548333027</v>
          </cell>
          <cell r="R142">
            <v>3.6388278076768588</v>
          </cell>
          <cell r="U142">
            <v>6</v>
          </cell>
          <cell r="V142">
            <v>43.3</v>
          </cell>
          <cell r="W142">
            <v>56.7</v>
          </cell>
          <cell r="X142">
            <v>11.9</v>
          </cell>
          <cell r="Y142">
            <v>0</v>
          </cell>
          <cell r="AA142">
            <v>21.398019999999999</v>
          </cell>
          <cell r="AB142">
            <v>4.7219699999999998</v>
          </cell>
          <cell r="AC142">
            <v>2.1902337420050224</v>
          </cell>
          <cell r="AD142">
            <v>1.5259171224052761</v>
          </cell>
          <cell r="AE142">
            <v>0.66431661959974631</v>
          </cell>
          <cell r="AF142">
            <v>6.9122037420050226</v>
          </cell>
          <cell r="AG142">
            <v>3.2999999523162802</v>
          </cell>
          <cell r="AH142">
            <v>0</v>
          </cell>
          <cell r="AI142">
            <v>46</v>
          </cell>
          <cell r="AK142">
            <v>0.54753652493605665</v>
          </cell>
          <cell r="AL142">
            <v>28.120740000000001</v>
          </cell>
          <cell r="AM142">
            <v>1.1539999999999999</v>
          </cell>
          <cell r="AN142">
            <v>18</v>
          </cell>
          <cell r="AO142">
            <v>3.2398129123359878</v>
          </cell>
          <cell r="AP142">
            <v>2.0256030756886898</v>
          </cell>
          <cell r="AQ142">
            <v>3.1799419411777499</v>
          </cell>
        </row>
        <row r="143">
          <cell r="B143" t="str">
            <v>NLD</v>
          </cell>
          <cell r="C143">
            <v>6.3883750547688898</v>
          </cell>
          <cell r="D143">
            <v>25.4</v>
          </cell>
          <cell r="E143">
            <v>9.48</v>
          </cell>
          <cell r="F143">
            <v>100</v>
          </cell>
          <cell r="G143">
            <v>100</v>
          </cell>
          <cell r="H143">
            <v>6.5905080673265726</v>
          </cell>
          <cell r="I143">
            <v>5.8417132408364427</v>
          </cell>
          <cell r="J143">
            <v>6.1010292683799525</v>
          </cell>
          <cell r="K143">
            <v>5.900117494852644</v>
          </cell>
          <cell r="L143">
            <v>11.5</v>
          </cell>
          <cell r="M143">
            <v>3.2</v>
          </cell>
          <cell r="N143">
            <v>81</v>
          </cell>
          <cell r="O143">
            <v>130.69220999999999</v>
          </cell>
          <cell r="P143">
            <v>78.501069999999999</v>
          </cell>
          <cell r="Q143">
            <v>5.4276570504171806</v>
          </cell>
          <cell r="R143">
            <v>5.70199229312919</v>
          </cell>
          <cell r="U143">
            <v>12.9</v>
          </cell>
          <cell r="V143">
            <v>79.8</v>
          </cell>
          <cell r="W143">
            <v>12.9</v>
          </cell>
          <cell r="X143">
            <v>20.7</v>
          </cell>
          <cell r="Y143">
            <v>92.7</v>
          </cell>
          <cell r="AA143">
            <v>11.619350000000001</v>
          </cell>
          <cell r="AB143">
            <v>5.5142800000000003</v>
          </cell>
          <cell r="AC143">
            <v>23.420999999999999</v>
          </cell>
          <cell r="AD143">
            <v>7.7333145865834627</v>
          </cell>
          <cell r="AE143">
            <v>15.687685413416537</v>
          </cell>
          <cell r="AF143">
            <v>28.935279999999999</v>
          </cell>
          <cell r="AG143">
            <v>6.8000001907348597</v>
          </cell>
          <cell r="AH143">
            <v>7.2030000000000003</v>
          </cell>
          <cell r="AI143">
            <v>7.4</v>
          </cell>
          <cell r="AK143">
            <v>0.92179351186519154</v>
          </cell>
          <cell r="AL143">
            <v>16.802462999999999</v>
          </cell>
          <cell r="AM143">
            <v>0.27400000000000002</v>
          </cell>
          <cell r="AN143">
            <v>84.33</v>
          </cell>
          <cell r="AO143">
            <v>1.0088733984022462</v>
          </cell>
          <cell r="AP143">
            <v>0.77393256889205697</v>
          </cell>
          <cell r="AQ143">
            <v>1.04767368882726</v>
          </cell>
        </row>
        <row r="144">
          <cell r="B144" t="str">
            <v>NCL</v>
          </cell>
          <cell r="C144" t="str">
            <v/>
          </cell>
          <cell r="D144">
            <v>38.700000000000003</v>
          </cell>
          <cell r="E144" t="str">
            <v/>
          </cell>
          <cell r="F144">
            <v>100</v>
          </cell>
          <cell r="G144">
            <v>98.451039199999997</v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>
            <v>14</v>
          </cell>
          <cell r="AH144" t="str">
            <v/>
          </cell>
          <cell r="AI144">
            <v>17.100000000000001</v>
          </cell>
          <cell r="AK144" t="str">
            <v/>
          </cell>
          <cell r="AL144" t="str">
            <v/>
          </cell>
          <cell r="AM144" t="str">
            <v/>
          </cell>
          <cell r="AN144" t="str">
            <v/>
          </cell>
          <cell r="AO144">
            <v>2.332390845518495</v>
          </cell>
          <cell r="AP144">
            <v>0.85463567166952403</v>
          </cell>
          <cell r="AQ144">
            <v>2.1716990421004798</v>
          </cell>
        </row>
        <row r="145">
          <cell r="B145" t="str">
            <v>NZL</v>
          </cell>
          <cell r="C145">
            <v>5.9368404756548818</v>
          </cell>
          <cell r="D145">
            <v>32.299999999999997</v>
          </cell>
          <cell r="E145">
            <v>17.670000000000002</v>
          </cell>
          <cell r="F145" t="str">
            <v>NA</v>
          </cell>
          <cell r="G145">
            <v>100</v>
          </cell>
          <cell r="H145">
            <v>6.4698850701374147</v>
          </cell>
          <cell r="I145">
            <v>5.85232918624025</v>
          </cell>
          <cell r="J145">
            <v>6.2033845333333328</v>
          </cell>
          <cell r="K145">
            <v>6.3293025578637145</v>
          </cell>
          <cell r="L145">
            <v>12.1000003814697</v>
          </cell>
          <cell r="M145">
            <v>4.7</v>
          </cell>
          <cell r="N145">
            <v>82</v>
          </cell>
          <cell r="O145">
            <v>117.22349</v>
          </cell>
          <cell r="P145">
            <v>79.714290000000005</v>
          </cell>
          <cell r="Q145">
            <v>5.4280928458290543</v>
          </cell>
          <cell r="R145">
            <v>5.2337337855635022</v>
          </cell>
          <cell r="U145">
            <v>9.6999999999999993</v>
          </cell>
          <cell r="V145">
            <v>83</v>
          </cell>
          <cell r="W145">
            <v>17</v>
          </cell>
          <cell r="X145">
            <v>20.5</v>
          </cell>
          <cell r="Y145">
            <v>10.4</v>
          </cell>
          <cell r="AA145">
            <v>18.665870000000002</v>
          </cell>
          <cell r="AB145">
            <v>7.2527100000000004</v>
          </cell>
          <cell r="AC145">
            <v>21.195</v>
          </cell>
          <cell r="AD145">
            <v>8.3849999999999998</v>
          </cell>
          <cell r="AE145">
            <v>12.81</v>
          </cell>
          <cell r="AF145">
            <v>28.447710000000001</v>
          </cell>
          <cell r="AG145">
            <v>5.8000001907348597</v>
          </cell>
          <cell r="AH145">
            <v>5.8490000000000002</v>
          </cell>
          <cell r="AI145">
            <v>5.7</v>
          </cell>
          <cell r="AK145">
            <v>0.91349765564925123</v>
          </cell>
          <cell r="AL145">
            <v>4.5513490000000001</v>
          </cell>
          <cell r="AM145">
            <v>1.0189999999999999</v>
          </cell>
          <cell r="AN145">
            <v>86.37</v>
          </cell>
          <cell r="AO145">
            <v>1.5427961718477494</v>
          </cell>
          <cell r="AP145">
            <v>2.7602367978599999E-2</v>
          </cell>
          <cell r="AQ145">
            <v>1.0462194942879799</v>
          </cell>
        </row>
        <row r="146">
          <cell r="B146" t="str">
            <v>NIC</v>
          </cell>
          <cell r="C146">
            <v>3.5496467569777073</v>
          </cell>
          <cell r="D146">
            <v>47.8</v>
          </cell>
          <cell r="E146">
            <v>11.8999996185303</v>
          </cell>
          <cell r="F146">
            <v>52.060756499999997</v>
          </cell>
          <cell r="G146">
            <v>84.954119000000006</v>
          </cell>
          <cell r="H146">
            <v>3.7708643297114781</v>
          </cell>
          <cell r="I146">
            <v>3.0496002598870415</v>
          </cell>
          <cell r="J146">
            <v>3.6664784022988455</v>
          </cell>
          <cell r="K146">
            <v>3.7503155868543354</v>
          </cell>
          <cell r="L146">
            <v>47.099998474121101</v>
          </cell>
          <cell r="M146">
            <v>18.8</v>
          </cell>
          <cell r="N146">
            <v>74</v>
          </cell>
          <cell r="O146">
            <v>74.18835</v>
          </cell>
          <cell r="P146" t="str">
            <v/>
          </cell>
          <cell r="Q146">
            <v>2.3131651878356934</v>
          </cell>
          <cell r="R146">
            <v>3.6961904128392535</v>
          </cell>
          <cell r="U146">
            <v>8.4</v>
          </cell>
          <cell r="V146">
            <v>53.7</v>
          </cell>
          <cell r="W146">
            <v>46.3</v>
          </cell>
          <cell r="X146">
            <v>20.9</v>
          </cell>
          <cell r="Y146">
            <v>36.5</v>
          </cell>
          <cell r="AA146">
            <v>22.75367</v>
          </cell>
          <cell r="AB146">
            <v>4.4931099999999997</v>
          </cell>
          <cell r="AC146">
            <v>6.95</v>
          </cell>
          <cell r="AD146">
            <v>4.0599999999999996</v>
          </cell>
          <cell r="AE146">
            <v>2.8900000000000006</v>
          </cell>
          <cell r="AF146">
            <v>11.443110000000001</v>
          </cell>
          <cell r="AG146">
            <v>5.3000001907348597</v>
          </cell>
          <cell r="AH146">
            <v>6.7850000000000001</v>
          </cell>
          <cell r="AI146">
            <v>6</v>
          </cell>
          <cell r="AK146">
            <v>0.63143213373139528</v>
          </cell>
          <cell r="AL146">
            <v>6.1692689999999999</v>
          </cell>
          <cell r="AM146">
            <v>1.4390000000000001</v>
          </cell>
          <cell r="AN146">
            <v>58.45</v>
          </cell>
          <cell r="AO146">
            <v>1.678497558702247</v>
          </cell>
          <cell r="AP146">
            <v>0.52539346782873597</v>
          </cell>
          <cell r="AQ146">
            <v>1.96432088070152</v>
          </cell>
        </row>
        <row r="147">
          <cell r="B147" t="str">
            <v>NER</v>
          </cell>
          <cell r="C147" t="str">
            <v/>
          </cell>
          <cell r="D147">
            <v>34.549999999999997</v>
          </cell>
          <cell r="E147" t="str">
            <v/>
          </cell>
          <cell r="F147">
            <v>9.5796039999999998</v>
          </cell>
          <cell r="G147">
            <v>50.253338800000002</v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>
            <v>57.1</v>
          </cell>
          <cell r="N147">
            <v>59</v>
          </cell>
          <cell r="O147">
            <v>18.819459999999999</v>
          </cell>
          <cell r="P147">
            <v>1.7145900000000001</v>
          </cell>
          <cell r="Q147" t="str">
            <v/>
          </cell>
          <cell r="R147" t="str">
            <v/>
          </cell>
          <cell r="U147">
            <v>6.5</v>
          </cell>
          <cell r="V147">
            <v>36.700000000000003</v>
          </cell>
          <cell r="W147">
            <v>63.3</v>
          </cell>
          <cell r="X147">
            <v>10</v>
          </cell>
          <cell r="Y147">
            <v>1.5</v>
          </cell>
          <cell r="AA147">
            <v>19.192019999999999</v>
          </cell>
          <cell r="AB147">
            <v>6.7779800000000003</v>
          </cell>
          <cell r="AC147">
            <v>2.9122755671253251</v>
          </cell>
          <cell r="AD147">
            <v>2.3809999999999998</v>
          </cell>
          <cell r="AE147">
            <v>0.53127556712532531</v>
          </cell>
          <cell r="AF147">
            <v>9.690255567125325</v>
          </cell>
          <cell r="AG147">
            <v>2.4000000953674299</v>
          </cell>
          <cell r="AH147">
            <v>0</v>
          </cell>
          <cell r="AI147">
            <v>5.0999999999999996</v>
          </cell>
          <cell r="AK147">
            <v>0.34825438930134534</v>
          </cell>
          <cell r="AL147">
            <v>18.534801999999999</v>
          </cell>
          <cell r="AM147">
            <v>3.851</v>
          </cell>
          <cell r="AN147">
            <v>18.59</v>
          </cell>
          <cell r="AO147">
            <v>5.386795577610469</v>
          </cell>
          <cell r="AP147">
            <v>1.2933330468820401</v>
          </cell>
          <cell r="AQ147">
            <v>5.14410369968176</v>
          </cell>
        </row>
        <row r="148">
          <cell r="B148" t="str">
            <v>NGA</v>
          </cell>
          <cell r="C148">
            <v>2.9690894901636513</v>
          </cell>
          <cell r="D148">
            <v>48.83</v>
          </cell>
          <cell r="E148" t="str">
            <v>n/a</v>
          </cell>
          <cell r="F148">
            <v>30.611130299999999</v>
          </cell>
          <cell r="G148">
            <v>61.083284800000001</v>
          </cell>
          <cell r="H148">
            <v>2.8547449126434326</v>
          </cell>
          <cell r="I148">
            <v>2.1599348550497544</v>
          </cell>
          <cell r="J148">
            <v>3.2980719107912639</v>
          </cell>
          <cell r="K148">
            <v>4.2401604708418734</v>
          </cell>
          <cell r="L148" t="str">
            <v>n/a</v>
          </cell>
          <cell r="M148">
            <v>69.400000000000006</v>
          </cell>
          <cell r="N148">
            <v>55</v>
          </cell>
          <cell r="O148">
            <v>43.836709999999997</v>
          </cell>
          <cell r="P148" t="str">
            <v/>
          </cell>
          <cell r="Q148">
            <v>2.6522764380161581</v>
          </cell>
          <cell r="R148">
            <v>3.7380154685332219</v>
          </cell>
          <cell r="U148">
            <v>3.7</v>
          </cell>
          <cell r="V148">
            <v>23.9</v>
          </cell>
          <cell r="W148">
            <v>76.099999999999994</v>
          </cell>
          <cell r="X148">
            <v>6.5</v>
          </cell>
          <cell r="Y148">
            <v>0</v>
          </cell>
          <cell r="AA148" t="str">
            <v/>
          </cell>
          <cell r="AB148" t="str">
            <v/>
          </cell>
          <cell r="AC148">
            <v>2.8317592679493195</v>
          </cell>
          <cell r="AD148">
            <v>1.7090000000000001</v>
          </cell>
          <cell r="AE148">
            <v>1.1227592679493197</v>
          </cell>
          <cell r="AF148">
            <v>2.8317592679493195</v>
          </cell>
          <cell r="AG148">
            <v>4.8000001907348597</v>
          </cell>
          <cell r="AH148">
            <v>8.1999999999999993</v>
          </cell>
          <cell r="AI148">
            <v>23.9</v>
          </cell>
          <cell r="AK148">
            <v>0.5140240014216384</v>
          </cell>
          <cell r="AL148">
            <v>178.51690400000001</v>
          </cell>
          <cell r="AM148">
            <v>2.78</v>
          </cell>
          <cell r="AN148">
            <v>51.47</v>
          </cell>
          <cell r="AO148">
            <v>4.4834880905094519</v>
          </cell>
          <cell r="AP148">
            <v>1.88444718207543</v>
          </cell>
          <cell r="AQ148">
            <v>4.66445750818359</v>
          </cell>
        </row>
        <row r="149">
          <cell r="B149" t="str">
            <v>NOR</v>
          </cell>
          <cell r="C149">
            <v>6.4253756315655632</v>
          </cell>
          <cell r="D149">
            <v>22.6</v>
          </cell>
          <cell r="E149">
            <v>8.4600000000000009</v>
          </cell>
          <cell r="F149">
            <v>100</v>
          </cell>
          <cell r="G149">
            <v>100</v>
          </cell>
          <cell r="H149">
            <v>6.7270618359044461</v>
          </cell>
          <cell r="I149">
            <v>6.1385027904766929</v>
          </cell>
          <cell r="J149">
            <v>6.1950828686086687</v>
          </cell>
          <cell r="K149">
            <v>6.2576242087649661</v>
          </cell>
          <cell r="L149">
            <v>5.1999998092651403</v>
          </cell>
          <cell r="M149">
            <v>2</v>
          </cell>
          <cell r="N149">
            <v>82</v>
          </cell>
          <cell r="O149">
            <v>113.01461999999999</v>
          </cell>
          <cell r="P149">
            <v>76.117930000000001</v>
          </cell>
          <cell r="Q149">
            <v>5.2909692143637042</v>
          </cell>
          <cell r="R149">
            <v>5.4063983243609233</v>
          </cell>
          <cell r="U149">
            <v>9.6</v>
          </cell>
          <cell r="V149">
            <v>85.5</v>
          </cell>
          <cell r="W149">
            <v>14.5</v>
          </cell>
          <cell r="X149">
            <v>18.3</v>
          </cell>
          <cell r="Y149">
            <v>12.2</v>
          </cell>
          <cell r="AA149">
            <v>15.01093</v>
          </cell>
          <cell r="AB149">
            <v>7.3718300000000001</v>
          </cell>
          <cell r="AC149">
            <v>22.367999999999999</v>
          </cell>
          <cell r="AD149">
            <v>6.5305317399230294</v>
          </cell>
          <cell r="AE149">
            <v>15.837468260076969</v>
          </cell>
          <cell r="AF149">
            <v>29.739829999999998</v>
          </cell>
          <cell r="AG149">
            <v>3.5</v>
          </cell>
          <cell r="AH149">
            <v>4.2</v>
          </cell>
          <cell r="AI149">
            <v>3.5</v>
          </cell>
          <cell r="AK149">
            <v>0.94387728002258975</v>
          </cell>
          <cell r="AL149">
            <v>5.0919239999999997</v>
          </cell>
          <cell r="AM149">
            <v>1.0029999999999999</v>
          </cell>
          <cell r="AN149">
            <v>80.2</v>
          </cell>
          <cell r="AO149">
            <v>1.4489407161860848</v>
          </cell>
          <cell r="AP149">
            <v>0.34367131066748602</v>
          </cell>
          <cell r="AQ149">
            <v>1.3470159724082</v>
          </cell>
        </row>
        <row r="150">
          <cell r="B150" t="str">
            <v>OMN</v>
          </cell>
          <cell r="C150" t="str">
            <v/>
          </cell>
          <cell r="D150">
            <v>38.700000000000003</v>
          </cell>
          <cell r="E150" t="str">
            <v/>
          </cell>
          <cell r="F150">
            <v>96.631935499999997</v>
          </cell>
          <cell r="G150">
            <v>92.273865200000003</v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  <cell r="M150">
            <v>9.9</v>
          </cell>
          <cell r="N150">
            <v>76</v>
          </cell>
          <cell r="O150">
            <v>99.648979999999995</v>
          </cell>
          <cell r="P150">
            <v>28.575089999999999</v>
          </cell>
          <cell r="Q150">
            <v>3.0911136536762633</v>
          </cell>
          <cell r="R150">
            <v>3.110363992192279</v>
          </cell>
          <cell r="U150">
            <v>2.6</v>
          </cell>
          <cell r="V150">
            <v>80</v>
          </cell>
          <cell r="W150">
            <v>20</v>
          </cell>
          <cell r="X150">
            <v>4.8</v>
          </cell>
          <cell r="Y150">
            <v>0</v>
          </cell>
          <cell r="AA150">
            <v>10.94918</v>
          </cell>
          <cell r="AB150">
            <v>4.1877500000000003</v>
          </cell>
          <cell r="AC150">
            <v>3.8029999999999999</v>
          </cell>
          <cell r="AD150">
            <v>1.4910000000000001</v>
          </cell>
          <cell r="AE150">
            <v>2.3119999999999998</v>
          </cell>
          <cell r="AF150">
            <v>7.9907500000000002</v>
          </cell>
          <cell r="AG150" t="str">
            <v/>
          </cell>
          <cell r="AH150">
            <v>0</v>
          </cell>
          <cell r="AI150">
            <v>15</v>
          </cell>
          <cell r="AK150">
            <v>0.79301947706921505</v>
          </cell>
          <cell r="AL150">
            <v>3.9264920000000001</v>
          </cell>
          <cell r="AM150">
            <v>7.8869999999999996</v>
          </cell>
          <cell r="AN150">
            <v>74.2</v>
          </cell>
          <cell r="AO150">
            <v>8.7111486709966872</v>
          </cell>
          <cell r="AP150">
            <v>0.64926317540904199</v>
          </cell>
          <cell r="AQ150">
            <v>8.5366586069212893</v>
          </cell>
        </row>
        <row r="151">
          <cell r="B151" t="str">
            <v>PAK</v>
          </cell>
          <cell r="C151">
            <v>3.1613608064710075</v>
          </cell>
          <cell r="D151">
            <v>30.02</v>
          </cell>
          <cell r="E151">
            <v>7.6999998092651403</v>
          </cell>
          <cell r="F151">
            <v>47.447221900000002</v>
          </cell>
          <cell r="G151">
            <v>91.426671299999995</v>
          </cell>
          <cell r="H151">
            <v>3.1828739134094075</v>
          </cell>
          <cell r="I151">
            <v>2.4253259787512507</v>
          </cell>
          <cell r="J151">
            <v>2.9623974963097028</v>
          </cell>
          <cell r="K151">
            <v>3.6279130373150243</v>
          </cell>
          <cell r="L151">
            <v>63.099998474121101</v>
          </cell>
          <cell r="M151">
            <v>65.8</v>
          </cell>
          <cell r="N151">
            <v>66</v>
          </cell>
          <cell r="O151">
            <v>41.638260000000002</v>
          </cell>
          <cell r="P151">
            <v>10.355230000000001</v>
          </cell>
          <cell r="Q151">
            <v>3.5723949320176067</v>
          </cell>
          <cell r="R151">
            <v>4.1254624478957229</v>
          </cell>
          <cell r="U151">
            <v>2.8</v>
          </cell>
          <cell r="V151">
            <v>36.799999999999997</v>
          </cell>
          <cell r="W151">
            <v>63.2</v>
          </cell>
          <cell r="X151">
            <v>4.7</v>
          </cell>
          <cell r="Y151">
            <v>2.9</v>
          </cell>
          <cell r="AA151">
            <v>11.55362</v>
          </cell>
          <cell r="AB151">
            <v>2.45459</v>
          </cell>
          <cell r="AC151">
            <v>1.6800000000000002</v>
          </cell>
          <cell r="AD151">
            <v>0.38</v>
          </cell>
          <cell r="AE151">
            <v>1.3</v>
          </cell>
          <cell r="AF151">
            <v>4.1345900000000002</v>
          </cell>
          <cell r="AG151">
            <v>5.5999999046325701</v>
          </cell>
          <cell r="AH151">
            <v>6.5049999999999999</v>
          </cell>
          <cell r="AI151">
            <v>6.8</v>
          </cell>
          <cell r="AK151">
            <v>0.53838176187861064</v>
          </cell>
          <cell r="AL151">
            <v>185.132926</v>
          </cell>
          <cell r="AM151">
            <v>1.661</v>
          </cell>
          <cell r="AN151">
            <v>37.19</v>
          </cell>
          <cell r="AO151">
            <v>3.2667447348894423</v>
          </cell>
          <cell r="AP151">
            <v>1.1468718399712501</v>
          </cell>
          <cell r="AQ151">
            <v>2.8077427811105</v>
          </cell>
        </row>
        <row r="152">
          <cell r="B152" t="str">
            <v>PLW</v>
          </cell>
          <cell r="C152" t="str">
            <v/>
          </cell>
          <cell r="D152">
            <v>42</v>
          </cell>
          <cell r="E152" t="str">
            <v/>
          </cell>
          <cell r="F152">
            <v>100</v>
          </cell>
          <cell r="G152">
            <v>95.264205000000004</v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>
            <v>14.2</v>
          </cell>
          <cell r="N152">
            <v>73</v>
          </cell>
          <cell r="O152">
            <v>113.59773</v>
          </cell>
          <cell r="P152">
            <v>61.863799999999998</v>
          </cell>
          <cell r="Q152" t="str">
            <v/>
          </cell>
          <cell r="R152" t="str">
            <v/>
          </cell>
          <cell r="U152">
            <v>9.9</v>
          </cell>
          <cell r="V152">
            <v>77</v>
          </cell>
          <cell r="W152">
            <v>23</v>
          </cell>
          <cell r="X152">
            <v>18</v>
          </cell>
          <cell r="Y152">
            <v>0</v>
          </cell>
          <cell r="AA152">
            <v>15.343439999999999</v>
          </cell>
          <cell r="AB152">
            <v>7.47689</v>
          </cell>
          <cell r="AC152">
            <v>15.786999999999999</v>
          </cell>
          <cell r="AD152">
            <v>8.7850000000000001</v>
          </cell>
          <cell r="AE152">
            <v>7.0019999999999998</v>
          </cell>
          <cell r="AF152">
            <v>23.26389</v>
          </cell>
          <cell r="AG152" t="str">
            <v/>
          </cell>
          <cell r="AH152">
            <v>0</v>
          </cell>
          <cell r="AI152">
            <v>4.2</v>
          </cell>
          <cell r="AK152">
            <v>0.78018106465457304</v>
          </cell>
          <cell r="AL152">
            <v>2.1097000000000001E-2</v>
          </cell>
          <cell r="AM152">
            <v>0.78600000000000003</v>
          </cell>
          <cell r="AN152" t="str">
            <v>..</v>
          </cell>
          <cell r="AO152">
            <v>1.6362091851330947</v>
          </cell>
          <cell r="AP152">
            <v>0.87158584783702997</v>
          </cell>
          <cell r="AQ152">
            <v>1.65820605817026</v>
          </cell>
        </row>
        <row r="153">
          <cell r="B153" t="str">
            <v>PAN</v>
          </cell>
          <cell r="C153">
            <v>4.4185787993635737</v>
          </cell>
          <cell r="D153">
            <v>53.1</v>
          </cell>
          <cell r="E153">
            <v>10.3</v>
          </cell>
          <cell r="F153">
            <v>71.239238499999999</v>
          </cell>
          <cell r="G153">
            <v>94.249807799999999</v>
          </cell>
          <cell r="H153">
            <v>4.5834556382967309</v>
          </cell>
          <cell r="I153">
            <v>3.731982343678161</v>
          </cell>
          <cell r="J153">
            <v>4.482713924137931</v>
          </cell>
          <cell r="K153">
            <v>4.7060620031811702</v>
          </cell>
          <cell r="L153">
            <v>29.200000762939499</v>
          </cell>
          <cell r="M153">
            <v>14.6</v>
          </cell>
          <cell r="N153">
            <v>77</v>
          </cell>
          <cell r="O153">
            <v>75.498509999999996</v>
          </cell>
          <cell r="P153">
            <v>38.739350000000002</v>
          </cell>
          <cell r="Q153">
            <v>3.2708809487382124</v>
          </cell>
          <cell r="R153">
            <v>3.9094701650883819</v>
          </cell>
          <cell r="U153">
            <v>7.2</v>
          </cell>
          <cell r="V153">
            <v>68.400000000000006</v>
          </cell>
          <cell r="W153">
            <v>31.6</v>
          </cell>
          <cell r="X153">
            <v>12.8</v>
          </cell>
          <cell r="Y153">
            <v>50.1</v>
          </cell>
          <cell r="AA153">
            <v>13.01972</v>
          </cell>
          <cell r="AB153">
            <v>3.2934299999999999</v>
          </cell>
          <cell r="AC153">
            <v>6.587335092348285</v>
          </cell>
          <cell r="AD153">
            <v>2.2358839050131927</v>
          </cell>
          <cell r="AE153">
            <v>4.3514511873350923</v>
          </cell>
          <cell r="AF153">
            <v>9.8807650923482839</v>
          </cell>
          <cell r="AG153">
            <v>4.8000001907348597</v>
          </cell>
          <cell r="AH153">
            <v>4.5</v>
          </cell>
          <cell r="AI153">
            <v>4.5</v>
          </cell>
          <cell r="AK153">
            <v>0.77967759708981565</v>
          </cell>
          <cell r="AL153">
            <v>3.9260169999999999</v>
          </cell>
          <cell r="AM153">
            <v>1.617</v>
          </cell>
          <cell r="AN153">
            <v>77.02</v>
          </cell>
          <cell r="AO153">
            <v>2.0627331727277705</v>
          </cell>
          <cell r="AP153">
            <v>0.44859025583114798</v>
          </cell>
          <cell r="AQ153">
            <v>2.0656737155079101</v>
          </cell>
        </row>
        <row r="154">
          <cell r="B154" t="str">
            <v>PNG</v>
          </cell>
          <cell r="C154" t="str">
            <v/>
          </cell>
          <cell r="D154">
            <v>50.88</v>
          </cell>
          <cell r="E154" t="str">
            <v/>
          </cell>
          <cell r="F154">
            <v>18.704077300000002</v>
          </cell>
          <cell r="G154">
            <v>40.226515399999997</v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  <cell r="M154">
            <v>44.5</v>
          </cell>
          <cell r="N154">
            <v>62</v>
          </cell>
          <cell r="O154">
            <v>40.346319999999999</v>
          </cell>
          <cell r="P154" t="str">
            <v/>
          </cell>
          <cell r="Q154" t="str">
            <v/>
          </cell>
          <cell r="R154" t="str">
            <v/>
          </cell>
          <cell r="U154">
            <v>4.5</v>
          </cell>
          <cell r="V154">
            <v>80.400000000000006</v>
          </cell>
          <cell r="W154">
            <v>19.600000000000001</v>
          </cell>
          <cell r="X154">
            <v>12.6</v>
          </cell>
          <cell r="Y154">
            <v>0</v>
          </cell>
          <cell r="AA154" t="str">
            <v/>
          </cell>
          <cell r="AB154" t="str">
            <v/>
          </cell>
          <cell r="AC154">
            <v>4.3906386157101966</v>
          </cell>
          <cell r="AD154">
            <v>3.2708826092368986</v>
          </cell>
          <cell r="AE154">
            <v>1.1197560064732979</v>
          </cell>
          <cell r="AF154">
            <v>4.3906386157101966</v>
          </cell>
          <cell r="AG154" t="str">
            <v/>
          </cell>
          <cell r="AH154">
            <v>0</v>
          </cell>
          <cell r="AI154">
            <v>1.9</v>
          </cell>
          <cell r="AK154">
            <v>0.5052593621041408</v>
          </cell>
          <cell r="AL154">
            <v>7.476108</v>
          </cell>
          <cell r="AM154">
            <v>2.1349999999999998</v>
          </cell>
          <cell r="AN154">
            <v>12.67</v>
          </cell>
          <cell r="AO154">
            <v>2.1563025182690461</v>
          </cell>
          <cell r="AP154">
            <v>-2.1518600292903398E-2</v>
          </cell>
          <cell r="AQ154">
            <v>2.1150548279443702</v>
          </cell>
        </row>
        <row r="155">
          <cell r="B155" t="str">
            <v>PRY</v>
          </cell>
          <cell r="C155">
            <v>3.3092088725264355</v>
          </cell>
          <cell r="D155">
            <v>54.6</v>
          </cell>
          <cell r="E155">
            <v>12.62</v>
          </cell>
          <cell r="F155" t="str">
            <v>NA</v>
          </cell>
          <cell r="G155" t="str">
            <v>NA</v>
          </cell>
          <cell r="H155">
            <v>3.3238740991452991</v>
          </cell>
          <cell r="I155">
            <v>2.0595596030034775</v>
          </cell>
          <cell r="J155">
            <v>3.672438187654075</v>
          </cell>
          <cell r="K155">
            <v>4.0613840033895645</v>
          </cell>
          <cell r="L155">
            <v>43.200000762939503</v>
          </cell>
          <cell r="M155">
            <v>17.5</v>
          </cell>
          <cell r="N155">
            <v>75</v>
          </cell>
          <cell r="O155">
            <v>76.573480000000004</v>
          </cell>
          <cell r="P155">
            <v>35.080849999999998</v>
          </cell>
          <cell r="Q155">
            <v>2.0528048439459363</v>
          </cell>
          <cell r="R155">
            <v>3.0152976919304235</v>
          </cell>
          <cell r="U155">
            <v>9</v>
          </cell>
          <cell r="V155">
            <v>38.5</v>
          </cell>
          <cell r="W155">
            <v>61.5</v>
          </cell>
          <cell r="X155">
            <v>7.8</v>
          </cell>
          <cell r="Y155">
            <v>34.700000000000003</v>
          </cell>
          <cell r="AA155">
            <v>16.08897</v>
          </cell>
          <cell r="AB155">
            <v>4.9630400000000003</v>
          </cell>
          <cell r="AC155">
            <v>6.35</v>
          </cell>
          <cell r="AD155">
            <v>2.2799999999999998</v>
          </cell>
          <cell r="AE155">
            <v>4.07</v>
          </cell>
          <cell r="AF155">
            <v>11.313040000000001</v>
          </cell>
          <cell r="AG155">
            <v>6</v>
          </cell>
          <cell r="AH155">
            <v>5.5</v>
          </cell>
          <cell r="AI155">
            <v>7.3</v>
          </cell>
          <cell r="AK155">
            <v>0.67916435563286059</v>
          </cell>
          <cell r="AL155">
            <v>6.9175789999999999</v>
          </cell>
          <cell r="AM155">
            <v>1.7</v>
          </cell>
          <cell r="AN155">
            <v>63.52</v>
          </cell>
          <cell r="AO155">
            <v>1.7424179093922398</v>
          </cell>
          <cell r="AP155">
            <v>0.39915673210590602</v>
          </cell>
          <cell r="AQ155">
            <v>2.09957170272369</v>
          </cell>
        </row>
        <row r="156">
          <cell r="B156" t="str">
            <v>PER</v>
          </cell>
          <cell r="C156">
            <v>3.9911757275718092</v>
          </cell>
          <cell r="D156">
            <v>44.9</v>
          </cell>
          <cell r="E156">
            <v>9.4700000000000006</v>
          </cell>
          <cell r="F156">
            <v>71.554663099999999</v>
          </cell>
          <cell r="G156">
            <v>85.250523799999996</v>
          </cell>
          <cell r="H156">
            <v>3.3012942897824544</v>
          </cell>
          <cell r="I156">
            <v>2.8637850780277345</v>
          </cell>
          <cell r="J156">
            <v>3.6629952676550142</v>
          </cell>
          <cell r="K156">
            <v>4.476702489849183</v>
          </cell>
          <cell r="L156">
            <v>46.299999237060497</v>
          </cell>
          <cell r="M156">
            <v>13.1</v>
          </cell>
          <cell r="N156">
            <v>77</v>
          </cell>
          <cell r="O156">
            <v>95.621840000000006</v>
          </cell>
          <cell r="P156">
            <v>40.512790000000003</v>
          </cell>
          <cell r="Q156">
            <v>2.4930871278047562</v>
          </cell>
          <cell r="R156">
            <v>4.1010394483804706</v>
          </cell>
          <cell r="U156">
            <v>5.3</v>
          </cell>
          <cell r="V156">
            <v>58.7</v>
          </cell>
          <cell r="W156">
            <v>41.3</v>
          </cell>
          <cell r="X156">
            <v>14.7</v>
          </cell>
          <cell r="Y156">
            <v>35.1</v>
          </cell>
          <cell r="AA156">
            <v>15.20979</v>
          </cell>
          <cell r="AB156">
            <v>3.657</v>
          </cell>
          <cell r="AC156">
            <v>6.85</v>
          </cell>
          <cell r="AD156">
            <v>1.58</v>
          </cell>
          <cell r="AE156">
            <v>5.27</v>
          </cell>
          <cell r="AF156">
            <v>10.507</v>
          </cell>
          <cell r="AG156">
            <v>6</v>
          </cell>
          <cell r="AH156">
            <v>6</v>
          </cell>
          <cell r="AI156">
            <v>5.5</v>
          </cell>
          <cell r="AK156">
            <v>0.73420312910429786</v>
          </cell>
          <cell r="AL156">
            <v>30.769077000000003</v>
          </cell>
          <cell r="AM156">
            <v>1.2569999999999999</v>
          </cell>
          <cell r="AN156">
            <v>78.260000000000005</v>
          </cell>
          <cell r="AO156">
            <v>1.748711750394667</v>
          </cell>
          <cell r="AP156">
            <v>0.43570561378357098</v>
          </cell>
          <cell r="AQ156">
            <v>1.6928013218550599</v>
          </cell>
        </row>
        <row r="157">
          <cell r="B157" t="str">
            <v>PHL</v>
          </cell>
          <cell r="C157">
            <v>4.2574744193085952</v>
          </cell>
          <cell r="D157">
            <v>42.98</v>
          </cell>
          <cell r="E157">
            <v>17.63</v>
          </cell>
          <cell r="F157">
            <v>74.153181500000002</v>
          </cell>
          <cell r="G157">
            <v>92.388578300000006</v>
          </cell>
          <cell r="H157">
            <v>3.5669124618928065</v>
          </cell>
          <cell r="I157">
            <v>3.3476256500305532</v>
          </cell>
          <cell r="J157">
            <v>4.646307342448603</v>
          </cell>
          <cell r="K157">
            <v>4.7068966082523787</v>
          </cell>
          <cell r="L157">
            <v>39.799999237060497</v>
          </cell>
          <cell r="M157">
            <v>22.2</v>
          </cell>
          <cell r="N157">
            <v>69</v>
          </cell>
          <cell r="O157">
            <v>88.388919999999999</v>
          </cell>
          <cell r="P157">
            <v>35.753329999999998</v>
          </cell>
          <cell r="Q157">
            <v>4.4709401512146005</v>
          </cell>
          <cell r="R157">
            <v>4.6934698677062991</v>
          </cell>
          <cell r="U157">
            <v>4.4000000000000004</v>
          </cell>
          <cell r="V157">
            <v>31.6</v>
          </cell>
          <cell r="W157">
            <v>68.400000000000006</v>
          </cell>
          <cell r="X157">
            <v>8.5</v>
          </cell>
          <cell r="Y157">
            <v>37.6</v>
          </cell>
          <cell r="AA157">
            <v>13.21116</v>
          </cell>
          <cell r="AB157">
            <v>2.6529500000000001</v>
          </cell>
          <cell r="AC157">
            <v>1.5449999999999999</v>
          </cell>
          <cell r="AD157">
            <v>0.55600000000000005</v>
          </cell>
          <cell r="AE157">
            <v>0.98899999999999999</v>
          </cell>
          <cell r="AF157">
            <v>4.1979500000000005</v>
          </cell>
          <cell r="AG157">
            <v>6.8000001907348597</v>
          </cell>
          <cell r="AH157">
            <v>6.3</v>
          </cell>
          <cell r="AI157">
            <v>6.8</v>
          </cell>
          <cell r="AK157">
            <v>0.66821834558420257</v>
          </cell>
          <cell r="AL157">
            <v>100.096496</v>
          </cell>
          <cell r="AM157">
            <v>1.7130000000000001</v>
          </cell>
          <cell r="AN157">
            <v>49.55</v>
          </cell>
          <cell r="AO157">
            <v>1.2678520819163424</v>
          </cell>
          <cell r="AP157">
            <v>-0.39363969843583102</v>
          </cell>
          <cell r="AQ157">
            <v>1.31964728747749</v>
          </cell>
        </row>
        <row r="158">
          <cell r="B158" t="str">
            <v>POL</v>
          </cell>
          <cell r="C158">
            <v>4.4752223356935215</v>
          </cell>
          <cell r="D158">
            <v>30.9</v>
          </cell>
          <cell r="E158">
            <v>26.49</v>
          </cell>
          <cell r="F158" t="str">
            <v>NA</v>
          </cell>
          <cell r="G158">
            <v>98</v>
          </cell>
          <cell r="H158">
            <v>3.7316173972795075</v>
          </cell>
          <cell r="I158">
            <v>2.8661850074525717</v>
          </cell>
          <cell r="J158">
            <v>4.8851602422364468</v>
          </cell>
          <cell r="K158">
            <v>4.0872694909975529</v>
          </cell>
          <cell r="L158">
            <v>18.200000762939499</v>
          </cell>
          <cell r="M158">
            <v>4.5</v>
          </cell>
          <cell r="N158">
            <v>77</v>
          </cell>
          <cell r="O158">
            <v>108.70262</v>
          </cell>
          <cell r="P158">
            <v>71.158690000000007</v>
          </cell>
          <cell r="Q158">
            <v>3.5965685971117249</v>
          </cell>
          <cell r="R158">
            <v>4.0554306601556602</v>
          </cell>
          <cell r="U158">
            <v>6.7</v>
          </cell>
          <cell r="V158">
            <v>69.599999999999994</v>
          </cell>
          <cell r="W158">
            <v>30.4</v>
          </cell>
          <cell r="X158">
            <v>11.1</v>
          </cell>
          <cell r="Y158">
            <v>86.2</v>
          </cell>
          <cell r="AA158">
            <v>11.06329</v>
          </cell>
          <cell r="AB158">
            <v>4.8612099999999998</v>
          </cell>
          <cell r="AC158">
            <v>20.513999999999999</v>
          </cell>
          <cell r="AD158">
            <v>4.6481873111782477</v>
          </cell>
          <cell r="AE158">
            <v>15.865812688821752</v>
          </cell>
          <cell r="AF158">
            <v>25.375209999999999</v>
          </cell>
          <cell r="AG158">
            <v>9</v>
          </cell>
          <cell r="AH158">
            <v>7.48</v>
          </cell>
          <cell r="AI158">
            <v>12.3</v>
          </cell>
          <cell r="AK158">
            <v>0.84267782791099266</v>
          </cell>
          <cell r="AL158">
            <v>38.220542999999999</v>
          </cell>
          <cell r="AM158">
            <v>1.2E-2</v>
          </cell>
          <cell r="AN158">
            <v>60.7</v>
          </cell>
          <cell r="AO158">
            <v>-0.19835933598681826</v>
          </cell>
          <cell r="AP158">
            <v>-0.116280354889677</v>
          </cell>
          <cell r="AQ158">
            <v>-0.104374945126921</v>
          </cell>
        </row>
        <row r="159">
          <cell r="B159" t="str">
            <v>PRT</v>
          </cell>
          <cell r="C159">
            <v>4.6064550402485285</v>
          </cell>
          <cell r="D159">
            <v>34.5</v>
          </cell>
          <cell r="E159">
            <v>37.68</v>
          </cell>
          <cell r="F159">
            <v>100</v>
          </cell>
          <cell r="G159">
            <v>99.688315700000004</v>
          </cell>
          <cell r="H159">
            <v>5.9304933833274838</v>
          </cell>
          <cell r="I159">
            <v>4.3123437715863551</v>
          </cell>
          <cell r="J159">
            <v>5.1668582809473671</v>
          </cell>
          <cell r="K159">
            <v>4.3313035984196979</v>
          </cell>
          <cell r="L159">
            <v>16.700000762939499</v>
          </cell>
          <cell r="M159">
            <v>3</v>
          </cell>
          <cell r="N159">
            <v>81</v>
          </cell>
          <cell r="O159">
            <v>119.73972999999999</v>
          </cell>
          <cell r="P159">
            <v>66.221620000000001</v>
          </cell>
          <cell r="Q159">
            <v>4.3057825637586191</v>
          </cell>
          <cell r="R159">
            <v>5.1883258559487082</v>
          </cell>
          <cell r="U159">
            <v>9.6999999999999993</v>
          </cell>
          <cell r="V159">
            <v>64.7</v>
          </cell>
          <cell r="W159">
            <v>35.299999999999997</v>
          </cell>
          <cell r="X159">
            <v>12.9</v>
          </cell>
          <cell r="Y159">
            <v>1.8</v>
          </cell>
          <cell r="AA159">
            <v>10.24668</v>
          </cell>
          <cell r="AB159">
            <v>5.1212900000000001</v>
          </cell>
          <cell r="AC159">
            <v>25.427</v>
          </cell>
          <cell r="AD159">
            <v>6.9276947856947864</v>
          </cell>
          <cell r="AE159">
            <v>18.499305214305213</v>
          </cell>
          <cell r="AF159">
            <v>30.548290000000001</v>
          </cell>
          <cell r="AG159">
            <v>13.8999996185303</v>
          </cell>
          <cell r="AH159">
            <v>12.269</v>
          </cell>
          <cell r="AI159">
            <v>13.9</v>
          </cell>
          <cell r="AK159">
            <v>0.83009529677395011</v>
          </cell>
          <cell r="AL159">
            <v>10.610303999999999</v>
          </cell>
          <cell r="AM159">
            <v>3.7999999999999999E-2</v>
          </cell>
          <cell r="AN159">
            <v>62.67</v>
          </cell>
          <cell r="AO159">
            <v>0.33573644205327968</v>
          </cell>
          <cell r="AP159">
            <v>0.93571303151293495</v>
          </cell>
          <cell r="AQ159">
            <v>0.97382342420359902</v>
          </cell>
        </row>
        <row r="160">
          <cell r="B160" t="str">
            <v>PRI</v>
          </cell>
          <cell r="C160" t="str">
            <v/>
          </cell>
          <cell r="D160">
            <v>38.700000000000003</v>
          </cell>
          <cell r="E160" t="str">
            <v/>
          </cell>
          <cell r="F160">
            <v>99.280341399999998</v>
          </cell>
          <cell r="G160" t="str">
            <v>NA</v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 t="str">
            <v/>
          </cell>
          <cell r="N160" t="str">
            <v/>
          </cell>
          <cell r="O160">
            <v>80.803600000000003</v>
          </cell>
          <cell r="P160">
            <v>85.335840000000005</v>
          </cell>
          <cell r="Q160" t="str">
            <v/>
          </cell>
          <cell r="R160" t="str">
            <v/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 t="str">
            <v/>
          </cell>
          <cell r="AA160" t="str">
            <v/>
          </cell>
          <cell r="AB160">
            <v>6.3824199999999998</v>
          </cell>
          <cell r="AC160" t="str">
            <v/>
          </cell>
          <cell r="AD160" t="str">
            <v/>
          </cell>
          <cell r="AE160" t="str">
            <v/>
          </cell>
          <cell r="AF160">
            <v>6.3824199999999998</v>
          </cell>
          <cell r="AG160">
            <v>13.8999996185303</v>
          </cell>
          <cell r="AH160" t="str">
            <v/>
          </cell>
          <cell r="AI160">
            <v>13.7</v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>
            <v>-1.3708448774065674</v>
          </cell>
          <cell r="AP160">
            <v>-4.8019230750765203E-2</v>
          </cell>
          <cell r="AQ160">
            <v>-0.20837859887062399</v>
          </cell>
        </row>
        <row r="161">
          <cell r="B161" t="str">
            <v>QAT</v>
          </cell>
          <cell r="C161" t="str">
            <v/>
          </cell>
          <cell r="D161">
            <v>38.700000000000003</v>
          </cell>
          <cell r="E161" t="str">
            <v/>
          </cell>
          <cell r="F161">
            <v>100</v>
          </cell>
          <cell r="G161">
            <v>100</v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>
            <v>6.8</v>
          </cell>
          <cell r="N161">
            <v>79</v>
          </cell>
          <cell r="O161">
            <v>109.41109</v>
          </cell>
          <cell r="P161">
            <v>15.83137</v>
          </cell>
          <cell r="Q161">
            <v>5.8809731204728575</v>
          </cell>
          <cell r="R161">
            <v>5.7494068479768323</v>
          </cell>
          <cell r="U161">
            <v>2.2000000000000002</v>
          </cell>
          <cell r="V161">
            <v>83.8</v>
          </cell>
          <cell r="W161">
            <v>16.2</v>
          </cell>
          <cell r="X161">
            <v>5.8</v>
          </cell>
          <cell r="Y161">
            <v>0</v>
          </cell>
          <cell r="AA161">
            <v>8.2364999999999995</v>
          </cell>
          <cell r="AB161">
            <v>3.5253899999999998</v>
          </cell>
          <cell r="AC161">
            <v>1.7410000000000001</v>
          </cell>
          <cell r="AD161">
            <v>1.526</v>
          </cell>
          <cell r="AE161">
            <v>0.215</v>
          </cell>
          <cell r="AF161">
            <v>5.2663899999999995</v>
          </cell>
          <cell r="AG161">
            <v>0.30000001192092901</v>
          </cell>
          <cell r="AH161">
            <v>0</v>
          </cell>
          <cell r="AI161">
            <v>0.4</v>
          </cell>
          <cell r="AK161">
            <v>0.84976836456848703</v>
          </cell>
          <cell r="AL161">
            <v>2.267916</v>
          </cell>
          <cell r="AM161">
            <v>5.9039999999999999</v>
          </cell>
          <cell r="AN161">
            <v>99.16</v>
          </cell>
          <cell r="AO161">
            <v>3.411662394492371</v>
          </cell>
          <cell r="AP161">
            <v>0.119050978359828</v>
          </cell>
          <cell r="AQ161">
            <v>6.0231318539734904</v>
          </cell>
        </row>
        <row r="162">
          <cell r="B162" t="str">
            <v>KOR</v>
          </cell>
          <cell r="C162" t="str">
            <v/>
          </cell>
          <cell r="D162">
            <v>31.1</v>
          </cell>
          <cell r="E162" t="str">
            <v/>
          </cell>
          <cell r="F162">
            <v>100</v>
          </cell>
          <cell r="G162">
            <v>97.763901700000005</v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>
            <v>2.9</v>
          </cell>
          <cell r="N162">
            <v>82</v>
          </cell>
          <cell r="O162">
            <v>97.730289999999997</v>
          </cell>
          <cell r="P162">
            <v>95.345420000000004</v>
          </cell>
          <cell r="Q162">
            <v>3.7030000448226934</v>
          </cell>
          <cell r="R162">
            <v>4.3244998216629025</v>
          </cell>
          <cell r="U162">
            <v>7.2</v>
          </cell>
          <cell r="V162">
            <v>53.4</v>
          </cell>
          <cell r="W162">
            <v>46.6</v>
          </cell>
          <cell r="X162">
            <v>11.5</v>
          </cell>
          <cell r="Y162">
            <v>77.8</v>
          </cell>
          <cell r="AA162" t="str">
            <v/>
          </cell>
          <cell r="AB162">
            <v>4.6182299999999996</v>
          </cell>
          <cell r="AC162">
            <v>9.1379999999999999</v>
          </cell>
          <cell r="AD162">
            <v>4.00453716427233</v>
          </cell>
          <cell r="AE162">
            <v>5.1334628357276699</v>
          </cell>
          <cell r="AF162">
            <v>13.756229999999999</v>
          </cell>
          <cell r="AG162">
            <v>3.5</v>
          </cell>
          <cell r="AH162">
            <v>3.7</v>
          </cell>
          <cell r="AI162">
            <v>3.5</v>
          </cell>
          <cell r="AK162">
            <v>0.89833413494606951</v>
          </cell>
          <cell r="AL162">
            <v>49.512025999999999</v>
          </cell>
          <cell r="AM162">
            <v>0.52800000000000002</v>
          </cell>
          <cell r="AN162">
            <v>84.02</v>
          </cell>
          <cell r="AO162">
            <v>0.54082288201316364</v>
          </cell>
          <cell r="AP162">
            <v>0.13089274869228901</v>
          </cell>
          <cell r="AQ162">
            <v>0.65900874458264402</v>
          </cell>
        </row>
        <row r="163">
          <cell r="B163" t="str">
            <v>MDA</v>
          </cell>
          <cell r="C163">
            <v>3.9843878482812136</v>
          </cell>
          <cell r="D163">
            <v>33.03</v>
          </cell>
          <cell r="E163">
            <v>13.09</v>
          </cell>
          <cell r="F163">
            <v>86.053541100000004</v>
          </cell>
          <cell r="G163">
            <v>96.232295500000006</v>
          </cell>
          <cell r="H163">
            <v>4.2892200997918373</v>
          </cell>
          <cell r="I163">
            <v>2.7601959629050614</v>
          </cell>
          <cell r="J163">
            <v>3.6850010536624316</v>
          </cell>
          <cell r="K163">
            <v>3.3875406474273566</v>
          </cell>
          <cell r="L163">
            <v>28.600000381469702</v>
          </cell>
          <cell r="M163">
            <v>13.6</v>
          </cell>
          <cell r="N163">
            <v>70</v>
          </cell>
          <cell r="O163">
            <v>88.33605</v>
          </cell>
          <cell r="P163">
            <v>41.277169999999998</v>
          </cell>
          <cell r="Q163">
            <v>3.2046674927831149</v>
          </cell>
          <cell r="R163">
            <v>3.3471583190526344</v>
          </cell>
          <cell r="U163">
            <v>11.8</v>
          </cell>
          <cell r="V163">
            <v>46</v>
          </cell>
          <cell r="W163">
            <v>54</v>
          </cell>
          <cell r="X163">
            <v>13.4</v>
          </cell>
          <cell r="Y163">
            <v>85</v>
          </cell>
          <cell r="AA163">
            <v>20.82347</v>
          </cell>
          <cell r="AB163">
            <v>7.5012400000000001</v>
          </cell>
          <cell r="AC163">
            <v>18.298980770817856</v>
          </cell>
          <cell r="AD163">
            <v>5.1960056119501523</v>
          </cell>
          <cell r="AE163">
            <v>13.102975158867705</v>
          </cell>
          <cell r="AF163">
            <v>25.800220770817855</v>
          </cell>
          <cell r="AG163">
            <v>3.9000000953674299</v>
          </cell>
          <cell r="AH163">
            <v>7</v>
          </cell>
          <cell r="AI163">
            <v>6.2</v>
          </cell>
          <cell r="AK163">
            <v>0.69330269057027449</v>
          </cell>
          <cell r="AL163">
            <v>3.4613800000000001</v>
          </cell>
          <cell r="AM163">
            <v>-0.77700000000000002</v>
          </cell>
          <cell r="AN163">
            <v>49.83</v>
          </cell>
          <cell r="AO163">
            <v>4.156804228677885E-2</v>
          </cell>
          <cell r="AP163">
            <v>4.8508607351777901E-2</v>
          </cell>
          <cell r="AQ163">
            <v>-0.72855979458473297</v>
          </cell>
        </row>
        <row r="164">
          <cell r="B164" t="str">
            <v>REU</v>
          </cell>
          <cell r="C164" t="str">
            <v/>
          </cell>
          <cell r="D164">
            <v>38.700000000000003</v>
          </cell>
          <cell r="E164" t="str">
            <v/>
          </cell>
          <cell r="F164">
            <v>98.219312099999996</v>
          </cell>
          <cell r="G164">
            <v>99.119704499999997</v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  <cell r="M164" t="str">
            <v/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  <cell r="R164" t="str">
            <v/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K164" t="str">
            <v/>
          </cell>
          <cell r="AL164" t="str">
            <v/>
          </cell>
          <cell r="AM164" t="str">
            <v/>
          </cell>
          <cell r="AN164" t="str">
            <v/>
          </cell>
          <cell r="AO164" t="str">
            <v/>
          </cell>
          <cell r="AP164">
            <v>0.21334664448022</v>
          </cell>
          <cell r="AQ164">
            <v>1.3752429850874199</v>
          </cell>
        </row>
        <row r="165">
          <cell r="B165" t="str">
            <v>ROU</v>
          </cell>
          <cell r="C165">
            <v>4.1330860996385548</v>
          </cell>
          <cell r="D165">
            <v>33.200000000000003</v>
          </cell>
          <cell r="E165">
            <v>22.68</v>
          </cell>
          <cell r="F165" t="str">
            <v>NA</v>
          </cell>
          <cell r="G165" t="str">
            <v>NA</v>
          </cell>
          <cell r="H165">
            <v>3.9490943829206628</v>
          </cell>
          <cell r="I165">
            <v>3.8351304542221936</v>
          </cell>
          <cell r="J165">
            <v>3.8633695886600163</v>
          </cell>
          <cell r="K165">
            <v>3.4339439999999999</v>
          </cell>
          <cell r="L165">
            <v>31.5</v>
          </cell>
          <cell r="M165">
            <v>9.6999999999999993</v>
          </cell>
          <cell r="N165">
            <v>74</v>
          </cell>
          <cell r="O165">
            <v>97.887820000000005</v>
          </cell>
          <cell r="P165">
            <v>52.168140000000001</v>
          </cell>
          <cell r="Q165">
            <v>3.3229845142897281</v>
          </cell>
          <cell r="R165">
            <v>3.8563911112993123</v>
          </cell>
          <cell r="U165">
            <v>5.3</v>
          </cell>
          <cell r="V165">
            <v>79.7</v>
          </cell>
          <cell r="W165">
            <v>20.3</v>
          </cell>
          <cell r="X165">
            <v>12.2</v>
          </cell>
          <cell r="Y165">
            <v>83</v>
          </cell>
          <cell r="AA165">
            <v>8.4357900000000008</v>
          </cell>
          <cell r="AB165">
            <v>2.9855</v>
          </cell>
          <cell r="AC165">
            <v>17.393528</v>
          </cell>
          <cell r="AD165">
            <v>4.1858829999999996</v>
          </cell>
          <cell r="AE165">
            <v>13.207644999999999</v>
          </cell>
          <cell r="AF165">
            <v>20.379027999999998</v>
          </cell>
          <cell r="AG165">
            <v>6.8000001907348597</v>
          </cell>
          <cell r="AH165">
            <v>6.9</v>
          </cell>
          <cell r="AI165">
            <v>6.8</v>
          </cell>
          <cell r="AK165">
            <v>0.7927974199615847</v>
          </cell>
          <cell r="AL165">
            <v>21.640168000000003</v>
          </cell>
          <cell r="AM165">
            <v>-0.26</v>
          </cell>
          <cell r="AN165">
            <v>52.87</v>
          </cell>
          <cell r="AO165">
            <v>-7.354507902541231E-2</v>
          </cell>
          <cell r="AP165">
            <v>0.271239384644689</v>
          </cell>
          <cell r="AQ165">
            <v>1.13497834608722E-2</v>
          </cell>
        </row>
        <row r="166">
          <cell r="B166" t="str">
            <v>RUS</v>
          </cell>
          <cell r="C166">
            <v>4.4629185479000109</v>
          </cell>
          <cell r="D166">
            <v>40.11</v>
          </cell>
          <cell r="E166">
            <v>14.76</v>
          </cell>
          <cell r="F166">
            <v>70.432347899999996</v>
          </cell>
          <cell r="G166">
            <v>97.027006999999998</v>
          </cell>
          <cell r="H166">
            <v>4.1224171697787639</v>
          </cell>
          <cell r="I166">
            <v>3.3078136374468352</v>
          </cell>
          <cell r="J166">
            <v>4.1681701747071918</v>
          </cell>
          <cell r="K166">
            <v>3.9687050000941229</v>
          </cell>
          <cell r="L166">
            <v>5.6999998092651403</v>
          </cell>
          <cell r="M166">
            <v>8.1999999999999993</v>
          </cell>
          <cell r="N166">
            <v>69</v>
          </cell>
          <cell r="O166">
            <v>98.825320000000005</v>
          </cell>
          <cell r="P166">
            <v>77.996480000000005</v>
          </cell>
          <cell r="Q166">
            <v>3.4765192008382702</v>
          </cell>
          <cell r="R166">
            <v>3.7470477247988252</v>
          </cell>
          <cell r="U166">
            <v>6.5</v>
          </cell>
          <cell r="V166">
            <v>48.1</v>
          </cell>
          <cell r="W166">
            <v>51.9</v>
          </cell>
          <cell r="X166">
            <v>8.4</v>
          </cell>
          <cell r="Y166">
            <v>38.9</v>
          </cell>
          <cell r="AA166">
            <v>11.95923</v>
          </cell>
          <cell r="AB166">
            <v>4.1546700000000003</v>
          </cell>
          <cell r="AC166">
            <v>15.974</v>
          </cell>
          <cell r="AD166">
            <v>3.964</v>
          </cell>
          <cell r="AE166">
            <v>12.01</v>
          </cell>
          <cell r="AF166">
            <v>20.12867</v>
          </cell>
          <cell r="AG166">
            <v>5.1999998092651403</v>
          </cell>
          <cell r="AH166">
            <v>5.9580000000000002</v>
          </cell>
          <cell r="AI166">
            <v>5.2</v>
          </cell>
          <cell r="AK166">
            <v>0.79787020085761506</v>
          </cell>
          <cell r="AL166">
            <v>142.46765100000002</v>
          </cell>
          <cell r="AM166">
            <v>-0.21299999999999999</v>
          </cell>
          <cell r="AN166">
            <v>74.33</v>
          </cell>
          <cell r="AO166">
            <v>0.31643118767098183</v>
          </cell>
          <cell r="AP166">
            <v>8.6936052116287493E-2</v>
          </cell>
          <cell r="AQ166">
            <v>-0.125956421286438</v>
          </cell>
        </row>
        <row r="167">
          <cell r="B167" t="str">
            <v>RWA</v>
          </cell>
          <cell r="C167" t="str">
            <v/>
          </cell>
          <cell r="D167">
            <v>50.82</v>
          </cell>
          <cell r="E167" t="str">
            <v/>
          </cell>
          <cell r="F167">
            <v>61.279188900000001</v>
          </cell>
          <cell r="G167">
            <v>68.931202299999995</v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>
            <v>31.1</v>
          </cell>
          <cell r="N167">
            <v>65</v>
          </cell>
          <cell r="O167">
            <v>40.159790000000001</v>
          </cell>
          <cell r="P167">
            <v>7.5292500000000002</v>
          </cell>
          <cell r="Q167">
            <v>4.1588964379260771</v>
          </cell>
          <cell r="R167">
            <v>4.0634761564615127</v>
          </cell>
          <cell r="U167">
            <v>11.1</v>
          </cell>
          <cell r="V167">
            <v>58.8</v>
          </cell>
          <cell r="W167">
            <v>41.2</v>
          </cell>
          <cell r="X167">
            <v>22.3</v>
          </cell>
          <cell r="Y167">
            <v>11.2</v>
          </cell>
          <cell r="AA167">
            <v>16.597190000000001</v>
          </cell>
          <cell r="AB167">
            <v>5.0279499999999997</v>
          </cell>
          <cell r="AC167">
            <v>7.3125587029444645</v>
          </cell>
          <cell r="AD167">
            <v>5.7149999999999999</v>
          </cell>
          <cell r="AE167">
            <v>1.5975587029444651</v>
          </cell>
          <cell r="AF167">
            <v>12.340508702944465</v>
          </cell>
          <cell r="AG167">
            <v>3.4000000953674299</v>
          </cell>
          <cell r="AH167">
            <v>0</v>
          </cell>
          <cell r="AI167" t="str">
            <v/>
          </cell>
          <cell r="AK167">
            <v>0.48324052368554321</v>
          </cell>
          <cell r="AL167">
            <v>12.100049</v>
          </cell>
          <cell r="AM167">
            <v>2.74</v>
          </cell>
          <cell r="AN167">
            <v>20.02</v>
          </cell>
          <cell r="AO167">
            <v>5.903928991030809</v>
          </cell>
          <cell r="AP167">
            <v>3.6941086197372099</v>
          </cell>
          <cell r="AQ167">
            <v>6.4342749759432598</v>
          </cell>
        </row>
        <row r="168">
          <cell r="B168" t="str">
            <v>KNA</v>
          </cell>
          <cell r="C168" t="str">
            <v/>
          </cell>
          <cell r="D168">
            <v>39.4</v>
          </cell>
          <cell r="E168" t="str">
            <v/>
          </cell>
          <cell r="F168" t="str">
            <v>NA</v>
          </cell>
          <cell r="G168">
            <v>98.297864300000001</v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>
            <v>8.4</v>
          </cell>
          <cell r="N168">
            <v>74</v>
          </cell>
          <cell r="O168">
            <v>91.518320000000003</v>
          </cell>
          <cell r="P168">
            <v>79.104820000000004</v>
          </cell>
          <cell r="Q168" t="str">
            <v/>
          </cell>
          <cell r="R168" t="str">
            <v/>
          </cell>
          <cell r="U168">
            <v>6.4</v>
          </cell>
          <cell r="V168">
            <v>36.1</v>
          </cell>
          <cell r="W168">
            <v>63.9</v>
          </cell>
          <cell r="X168">
            <v>7.3</v>
          </cell>
          <cell r="Y168">
            <v>0.3</v>
          </cell>
          <cell r="AA168">
            <v>12.75324</v>
          </cell>
          <cell r="AB168">
            <v>4.2252999999999998</v>
          </cell>
          <cell r="AC168">
            <v>5.6129999999999995</v>
          </cell>
          <cell r="AD168">
            <v>2.6030000000000002</v>
          </cell>
          <cell r="AE168">
            <v>3.01</v>
          </cell>
          <cell r="AF168">
            <v>9.8383000000000003</v>
          </cell>
          <cell r="AG168" t="str">
            <v/>
          </cell>
          <cell r="AH168">
            <v>0</v>
          </cell>
          <cell r="AI168">
            <v>4.5</v>
          </cell>
          <cell r="AK168">
            <v>0.751862282032841</v>
          </cell>
          <cell r="AL168">
            <v>5.4789000000000004E-2</v>
          </cell>
          <cell r="AM168">
            <v>1.123</v>
          </cell>
          <cell r="AN168" t="str">
            <v>..</v>
          </cell>
          <cell r="AO168">
            <v>1.3877165181361149</v>
          </cell>
          <cell r="AP168">
            <v>0.15097248015402701</v>
          </cell>
          <cell r="AQ168">
            <v>1.2737972746033299</v>
          </cell>
        </row>
        <row r="169">
          <cell r="B169" t="str">
            <v>LCA</v>
          </cell>
          <cell r="C169" t="str">
            <v/>
          </cell>
          <cell r="D169">
            <v>42.6</v>
          </cell>
          <cell r="E169" t="str">
            <v/>
          </cell>
          <cell r="F169">
            <v>65.215514299999995</v>
          </cell>
          <cell r="G169">
            <v>93.803253699999999</v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>
            <v>12.7</v>
          </cell>
          <cell r="N169">
            <v>75</v>
          </cell>
          <cell r="O169">
            <v>86.4572</v>
          </cell>
          <cell r="P169">
            <v>16.860289999999999</v>
          </cell>
          <cell r="Q169" t="str">
            <v/>
          </cell>
          <cell r="R169" t="str">
            <v/>
          </cell>
          <cell r="U169">
            <v>8.5</v>
          </cell>
          <cell r="V169">
            <v>55.3</v>
          </cell>
          <cell r="W169">
            <v>44.7</v>
          </cell>
          <cell r="X169">
            <v>15</v>
          </cell>
          <cell r="Y169">
            <v>3.3</v>
          </cell>
          <cell r="AA169">
            <v>13.82497</v>
          </cell>
          <cell r="AB169">
            <v>4.8366600000000002</v>
          </cell>
          <cell r="AC169">
            <v>5.9683313407344158</v>
          </cell>
          <cell r="AD169">
            <v>4.2460000000000004</v>
          </cell>
          <cell r="AE169">
            <v>1.7223313407344152</v>
          </cell>
          <cell r="AF169">
            <v>10.804991340734416</v>
          </cell>
          <cell r="AG169">
            <v>22.200000762939499</v>
          </cell>
          <cell r="AH169">
            <v>0</v>
          </cell>
          <cell r="AI169">
            <v>20</v>
          </cell>
          <cell r="AK169">
            <v>0.72905644949464998</v>
          </cell>
          <cell r="AL169">
            <v>0.18359800000000001</v>
          </cell>
          <cell r="AM169">
            <v>0.83299999999999996</v>
          </cell>
          <cell r="AN169">
            <v>15.49</v>
          </cell>
          <cell r="AO169">
            <v>0.82860322569211842</v>
          </cell>
          <cell r="AP169">
            <v>5.84510888520373E-2</v>
          </cell>
          <cell r="AQ169">
            <v>0.89094804401562899</v>
          </cell>
        </row>
        <row r="170">
          <cell r="B170" t="str">
            <v>VCT</v>
          </cell>
          <cell r="C170" t="str">
            <v/>
          </cell>
          <cell r="D170">
            <v>34.46</v>
          </cell>
          <cell r="E170" t="str">
            <v/>
          </cell>
          <cell r="F170" t="str">
            <v>NA</v>
          </cell>
          <cell r="G170">
            <v>95.059662599999996</v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>
            <v>16.600000000000001</v>
          </cell>
          <cell r="N170">
            <v>74</v>
          </cell>
          <cell r="O170">
            <v>104.68671000000001</v>
          </cell>
          <cell r="P170" t="str">
            <v/>
          </cell>
          <cell r="Q170" t="str">
            <v/>
          </cell>
          <cell r="R170" t="str">
            <v/>
          </cell>
          <cell r="U170">
            <v>5.2</v>
          </cell>
          <cell r="V170">
            <v>82.7</v>
          </cell>
          <cell r="W170">
            <v>17.3</v>
          </cell>
          <cell r="X170">
            <v>14.7</v>
          </cell>
          <cell r="Y170">
            <v>0</v>
          </cell>
          <cell r="AA170">
            <v>15.48563</v>
          </cell>
          <cell r="AB170">
            <v>5.0841500000000002</v>
          </cell>
          <cell r="AC170">
            <v>8.2469999999999999</v>
          </cell>
          <cell r="AD170">
            <v>3.8959999999999999</v>
          </cell>
          <cell r="AE170">
            <v>4.351</v>
          </cell>
          <cell r="AF170">
            <v>13.331150000000001</v>
          </cell>
          <cell r="AG170">
            <v>18.799999237060501</v>
          </cell>
          <cell r="AH170">
            <v>0</v>
          </cell>
          <cell r="AI170">
            <v>18.8</v>
          </cell>
          <cell r="AK170">
            <v>0.72003538838277115</v>
          </cell>
          <cell r="AL170">
            <v>0.109371</v>
          </cell>
          <cell r="AM170">
            <v>1.0999999999999999E-2</v>
          </cell>
          <cell r="AN170">
            <v>50.47</v>
          </cell>
          <cell r="AO170">
            <v>0.73494791307841456</v>
          </cell>
          <cell r="AP170">
            <v>0.71080113813134005</v>
          </cell>
          <cell r="AQ170">
            <v>0.72149898241044697</v>
          </cell>
        </row>
        <row r="171">
          <cell r="B171" t="str">
            <v>SMR</v>
          </cell>
          <cell r="C171" t="str">
            <v/>
          </cell>
          <cell r="D171">
            <v>38.700000000000003</v>
          </cell>
          <cell r="E171" t="str">
            <v/>
          </cell>
          <cell r="F171" t="str">
            <v>NA</v>
          </cell>
          <cell r="G171" t="str">
            <v>NA</v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>
            <v>2.6</v>
          </cell>
          <cell r="N171">
            <v>83</v>
          </cell>
          <cell r="O171">
            <v>94.651989999999998</v>
          </cell>
          <cell r="P171">
            <v>59.848999999999997</v>
          </cell>
          <cell r="Q171" t="str">
            <v/>
          </cell>
          <cell r="R171" t="str">
            <v/>
          </cell>
          <cell r="U171">
            <v>6.5</v>
          </cell>
          <cell r="V171">
            <v>87.8</v>
          </cell>
          <cell r="W171">
            <v>12.2</v>
          </cell>
          <cell r="X171">
            <v>13.1</v>
          </cell>
          <cell r="Y171">
            <v>72.900000000000006</v>
          </cell>
          <cell r="AA171">
            <v>10.640359999999999</v>
          </cell>
          <cell r="AB171">
            <v>2.3837299999999999</v>
          </cell>
          <cell r="AC171">
            <v>21.401774390243901</v>
          </cell>
          <cell r="AD171">
            <v>6.0830000000000002</v>
          </cell>
          <cell r="AE171">
            <v>15.318774390243902</v>
          </cell>
          <cell r="AF171">
            <v>23.785504390243901</v>
          </cell>
          <cell r="AG171">
            <v>6.5999999046325701</v>
          </cell>
          <cell r="AH171">
            <v>8.4390000000000001</v>
          </cell>
          <cell r="AI171">
            <v>8.6999999999999993</v>
          </cell>
          <cell r="AK171" t="str">
            <v>..</v>
          </cell>
          <cell r="AL171">
            <v>3.1636999999999998E-2</v>
          </cell>
          <cell r="AM171">
            <v>0.60099999999999998</v>
          </cell>
          <cell r="AN171" t="str">
            <v>..</v>
          </cell>
          <cell r="AO171">
            <v>0.67110950811171111</v>
          </cell>
          <cell r="AP171">
            <v>2.20952241555234E-2</v>
          </cell>
          <cell r="AQ171">
            <v>0.62252864295219101</v>
          </cell>
        </row>
        <row r="172">
          <cell r="B172" t="str">
            <v>STP</v>
          </cell>
          <cell r="C172" t="str">
            <v/>
          </cell>
          <cell r="D172">
            <v>50.8</v>
          </cell>
          <cell r="E172" t="str">
            <v/>
          </cell>
          <cell r="F172">
            <v>34.287291000000003</v>
          </cell>
          <cell r="G172">
            <v>96.966046800000001</v>
          </cell>
          <cell r="H172" t="str">
            <v/>
          </cell>
          <cell r="I172" t="str">
            <v/>
          </cell>
          <cell r="J172" t="str">
            <v/>
          </cell>
          <cell r="K172" t="str">
            <v/>
          </cell>
          <cell r="L172" t="str">
            <v/>
          </cell>
          <cell r="M172">
            <v>34.6</v>
          </cell>
          <cell r="N172">
            <v>67</v>
          </cell>
          <cell r="O172">
            <v>76.898060000000001</v>
          </cell>
          <cell r="P172">
            <v>9.7532700000000006</v>
          </cell>
          <cell r="Q172" t="str">
            <v/>
          </cell>
          <cell r="R172" t="str">
            <v/>
          </cell>
          <cell r="U172">
            <v>6.9</v>
          </cell>
          <cell r="V172">
            <v>28.8</v>
          </cell>
          <cell r="W172">
            <v>71.2</v>
          </cell>
          <cell r="X172">
            <v>5.6</v>
          </cell>
          <cell r="Y172">
            <v>0</v>
          </cell>
          <cell r="AA172">
            <v>19.323589999999999</v>
          </cell>
          <cell r="AB172">
            <v>3.9059900000000001</v>
          </cell>
          <cell r="AC172">
            <v>4.9269999999999996</v>
          </cell>
          <cell r="AD172">
            <v>4.1849999999999996</v>
          </cell>
          <cell r="AE172">
            <v>0.74199999999999999</v>
          </cell>
          <cell r="AF172">
            <v>8.8329899999999988</v>
          </cell>
          <cell r="AG172">
            <v>13.6000003814697</v>
          </cell>
          <cell r="AH172">
            <v>13.032999999999999</v>
          </cell>
          <cell r="AI172">
            <v>13.5</v>
          </cell>
          <cell r="AK172">
            <v>0.55500390898838214</v>
          </cell>
          <cell r="AL172">
            <v>0.197882</v>
          </cell>
          <cell r="AM172">
            <v>2.581</v>
          </cell>
          <cell r="AN172">
            <v>64.69</v>
          </cell>
          <cell r="AO172">
            <v>3.0945326739666901</v>
          </cell>
          <cell r="AP172">
            <v>1.00336789759087</v>
          </cell>
          <cell r="AQ172">
            <v>3.5848570149205798</v>
          </cell>
        </row>
        <row r="173">
          <cell r="B173" t="str">
            <v>SAU</v>
          </cell>
          <cell r="C173">
            <v>5.1953622179632557</v>
          </cell>
          <cell r="D173" t="str">
            <v>n/a</v>
          </cell>
          <cell r="E173">
            <v>29.43</v>
          </cell>
          <cell r="F173">
            <v>100</v>
          </cell>
          <cell r="G173">
            <v>97.034114500000001</v>
          </cell>
          <cell r="H173">
            <v>5.2675006750725748</v>
          </cell>
          <cell r="I173">
            <v>4.4152170761766918</v>
          </cell>
          <cell r="J173">
            <v>5.6394503805466183</v>
          </cell>
          <cell r="K173">
            <v>5.1973348310992247</v>
          </cell>
          <cell r="L173" t="str">
            <v>n/a</v>
          </cell>
          <cell r="M173">
            <v>12.5</v>
          </cell>
          <cell r="N173">
            <v>76</v>
          </cell>
          <cell r="O173">
            <v>108.28788</v>
          </cell>
          <cell r="P173">
            <v>61.112020000000001</v>
          </cell>
          <cell r="Q173">
            <v>4.1028762909273304</v>
          </cell>
          <cell r="R173">
            <v>4.2970570784476063</v>
          </cell>
          <cell r="U173">
            <v>3.2</v>
          </cell>
          <cell r="V173">
            <v>64.2</v>
          </cell>
          <cell r="W173">
            <v>35.799999999999997</v>
          </cell>
          <cell r="X173">
            <v>5.4</v>
          </cell>
          <cell r="Y173">
            <v>0</v>
          </cell>
          <cell r="AA173">
            <v>17.73611</v>
          </cell>
          <cell r="AB173">
            <v>5.13781</v>
          </cell>
          <cell r="AC173">
            <v>3.6430000000000002</v>
          </cell>
          <cell r="AD173">
            <v>2.5430000000000001</v>
          </cell>
          <cell r="AE173">
            <v>1.1000000000000001</v>
          </cell>
          <cell r="AF173">
            <v>8.7808100000000007</v>
          </cell>
          <cell r="AG173">
            <v>5.9000000953674299</v>
          </cell>
          <cell r="AH173" t="str">
            <v>n/a</v>
          </cell>
          <cell r="AI173">
            <v>11.6</v>
          </cell>
          <cell r="AK173">
            <v>0.83727397725589381</v>
          </cell>
          <cell r="AL173">
            <v>29.369427999999999</v>
          </cell>
          <cell r="AM173">
            <v>1.8480000000000001</v>
          </cell>
          <cell r="AN173">
            <v>82.92</v>
          </cell>
          <cell r="AO173">
            <v>2.4943252322353167</v>
          </cell>
          <cell r="AP173">
            <v>0.253250687289576</v>
          </cell>
          <cell r="AQ173">
            <v>2.10164890531086</v>
          </cell>
        </row>
        <row r="174">
          <cell r="B174" t="str">
            <v>SEN</v>
          </cell>
          <cell r="C174">
            <v>3.4303065530911288</v>
          </cell>
          <cell r="D174">
            <v>40.299999999999997</v>
          </cell>
          <cell r="E174" t="str">
            <v>n/a</v>
          </cell>
          <cell r="F174">
            <v>51.370035100000003</v>
          </cell>
          <cell r="G174">
            <v>73.371340599999996</v>
          </cell>
          <cell r="H174">
            <v>3.6842933759029965</v>
          </cell>
          <cell r="I174">
            <v>3.4091654563945735</v>
          </cell>
          <cell r="J174">
            <v>3.1409684646379104</v>
          </cell>
          <cell r="K174">
            <v>4.1897787263975816</v>
          </cell>
          <cell r="L174" t="str">
            <v>n/a</v>
          </cell>
          <cell r="M174">
            <v>41.7</v>
          </cell>
          <cell r="N174">
            <v>64</v>
          </cell>
          <cell r="O174">
            <v>40.06776</v>
          </cell>
          <cell r="P174">
            <v>7.3894599999999997</v>
          </cell>
          <cell r="Q174">
            <v>3.7548538258201196</v>
          </cell>
          <cell r="R174">
            <v>4.7170721003883767</v>
          </cell>
          <cell r="U174">
            <v>4.2</v>
          </cell>
          <cell r="V174">
            <v>52.3</v>
          </cell>
          <cell r="W174">
            <v>47.7</v>
          </cell>
          <cell r="X174">
            <v>7.6</v>
          </cell>
          <cell r="Y174">
            <v>5</v>
          </cell>
          <cell r="AA174">
            <v>20.723179999999999</v>
          </cell>
          <cell r="AB174">
            <v>5.5999800000000004</v>
          </cell>
          <cell r="AC174">
            <v>5.3369999999999997</v>
          </cell>
          <cell r="AD174">
            <v>3.2770000000000001</v>
          </cell>
          <cell r="AE174">
            <v>2.06</v>
          </cell>
          <cell r="AF174">
            <v>10.93698</v>
          </cell>
          <cell r="AG174">
            <v>10.3999996185303</v>
          </cell>
          <cell r="AH174">
            <v>0</v>
          </cell>
          <cell r="AI174">
            <v>48</v>
          </cell>
          <cell r="AK174">
            <v>0.46588912688093614</v>
          </cell>
          <cell r="AL174">
            <v>14.548171</v>
          </cell>
          <cell r="AM174">
            <v>2.895</v>
          </cell>
          <cell r="AN174">
            <v>43.45</v>
          </cell>
          <cell r="AO174">
            <v>3.8518842953568271</v>
          </cell>
          <cell r="AP174">
            <v>0.69395333855975605</v>
          </cell>
          <cell r="AQ174">
            <v>3.5890656479899699</v>
          </cell>
        </row>
        <row r="175">
          <cell r="B175" t="str">
            <v>SRB</v>
          </cell>
          <cell r="C175">
            <v>3.6841046316706634</v>
          </cell>
          <cell r="D175">
            <v>29.62</v>
          </cell>
          <cell r="E175">
            <v>51.05</v>
          </cell>
          <cell r="F175">
            <v>97.224428000000003</v>
          </cell>
          <cell r="G175">
            <v>99.216518699999995</v>
          </cell>
          <cell r="H175">
            <v>3.9942134500000002</v>
          </cell>
          <cell r="I175">
            <v>2.8340920603767397</v>
          </cell>
          <cell r="J175">
            <v>4.3460242450958262</v>
          </cell>
          <cell r="K175">
            <v>3.0385607842643738</v>
          </cell>
          <cell r="L175">
            <v>26.399999618530298</v>
          </cell>
          <cell r="M175">
            <v>5.9</v>
          </cell>
          <cell r="N175">
            <v>75</v>
          </cell>
          <cell r="O175">
            <v>94.344409999999996</v>
          </cell>
          <cell r="P175">
            <v>58.054969999999997</v>
          </cell>
          <cell r="Q175">
            <v>3.0568503015604449</v>
          </cell>
          <cell r="R175">
            <v>3.3648387372194222</v>
          </cell>
          <cell r="U175">
            <v>10.6</v>
          </cell>
          <cell r="V175">
            <v>60.5</v>
          </cell>
          <cell r="W175">
            <v>39.5</v>
          </cell>
          <cell r="X175">
            <v>14.1</v>
          </cell>
          <cell r="Y175">
            <v>93.6</v>
          </cell>
          <cell r="AA175">
            <v>9.5992300000000004</v>
          </cell>
          <cell r="AB175">
            <v>4.4265800000000004</v>
          </cell>
          <cell r="AC175">
            <v>24.053000000000001</v>
          </cell>
          <cell r="AD175">
            <v>6.32</v>
          </cell>
          <cell r="AE175">
            <v>17.733000000000001</v>
          </cell>
          <cell r="AF175">
            <v>28.479580000000002</v>
          </cell>
          <cell r="AG175">
            <v>22.100000381469702</v>
          </cell>
          <cell r="AH175">
            <v>20.588999999999999</v>
          </cell>
          <cell r="AI175">
            <v>19.7</v>
          </cell>
          <cell r="AK175">
            <v>0.77114977747197555</v>
          </cell>
          <cell r="AL175">
            <v>9.4683780000000013</v>
          </cell>
          <cell r="AM175">
            <v>-0.46800000000000003</v>
          </cell>
          <cell r="AN175">
            <v>57.41</v>
          </cell>
          <cell r="AO175">
            <v>-0.33762544824940227</v>
          </cell>
          <cell r="AP175">
            <v>0.124592994192783</v>
          </cell>
          <cell r="AQ175">
            <v>-0.34325915375885102</v>
          </cell>
        </row>
        <row r="176">
          <cell r="B176" t="str">
            <v>SYC</v>
          </cell>
          <cell r="C176" t="str">
            <v/>
          </cell>
          <cell r="D176">
            <v>65.8</v>
          </cell>
          <cell r="E176" t="str">
            <v/>
          </cell>
          <cell r="F176">
            <v>97.100565200000005</v>
          </cell>
          <cell r="G176">
            <v>96.254560900000001</v>
          </cell>
          <cell r="H176" t="str">
            <v/>
          </cell>
          <cell r="I176" t="str">
            <v/>
          </cell>
          <cell r="J176" t="str">
            <v/>
          </cell>
          <cell r="K176" t="str">
            <v/>
          </cell>
          <cell r="L176" t="str">
            <v/>
          </cell>
          <cell r="M176">
            <v>11.7</v>
          </cell>
          <cell r="N176">
            <v>74</v>
          </cell>
          <cell r="O176">
            <v>74.592129999999997</v>
          </cell>
          <cell r="P176">
            <v>6.4694000000000003</v>
          </cell>
          <cell r="Q176">
            <v>4.3233561984316236</v>
          </cell>
          <cell r="R176">
            <v>4.3174932212218584</v>
          </cell>
          <cell r="U176">
            <v>4</v>
          </cell>
          <cell r="V176">
            <v>92</v>
          </cell>
          <cell r="W176">
            <v>8</v>
          </cell>
          <cell r="X176">
            <v>9.6</v>
          </cell>
          <cell r="Y176">
            <v>0</v>
          </cell>
          <cell r="AA176">
            <v>10.38641</v>
          </cell>
          <cell r="AB176">
            <v>3.6064600000000002</v>
          </cell>
          <cell r="AC176">
            <v>7.524</v>
          </cell>
          <cell r="AD176">
            <v>3.1379999999999999</v>
          </cell>
          <cell r="AE176">
            <v>4.3860000000000001</v>
          </cell>
          <cell r="AF176">
            <v>11.130459999999999</v>
          </cell>
          <cell r="AG176">
            <v>4.0999999046325701</v>
          </cell>
          <cell r="AH176">
            <v>2.6840000000000002</v>
          </cell>
          <cell r="AI176">
            <v>3</v>
          </cell>
          <cell r="AK176">
            <v>0.77245936746633859</v>
          </cell>
          <cell r="AL176">
            <v>9.3306E-2</v>
          </cell>
          <cell r="AM176">
            <v>0.55100000000000005</v>
          </cell>
          <cell r="AN176">
            <v>54.79</v>
          </cell>
          <cell r="AO176">
            <v>2.4052772452096716</v>
          </cell>
          <cell r="AP176">
            <v>0.59059335248229194</v>
          </cell>
          <cell r="AQ176">
            <v>1.14118899982724</v>
          </cell>
        </row>
        <row r="177">
          <cell r="B177" t="str">
            <v>SLE</v>
          </cell>
          <cell r="C177">
            <v>2.852361074391923</v>
          </cell>
          <cell r="D177">
            <v>35.35</v>
          </cell>
          <cell r="E177" t="str">
            <v>n/a</v>
          </cell>
          <cell r="F177">
            <v>12.8878</v>
          </cell>
          <cell r="G177">
            <v>57.484752800000003</v>
          </cell>
          <cell r="H177">
            <v>3.5212482428259726</v>
          </cell>
          <cell r="I177">
            <v>3.3322792797373983</v>
          </cell>
          <cell r="J177">
            <v>3.7971446472585066</v>
          </cell>
          <cell r="K177">
            <v>3.5931281129256565</v>
          </cell>
          <cell r="L177" t="str">
            <v>n/a</v>
          </cell>
          <cell r="M177">
            <v>87.1</v>
          </cell>
          <cell r="N177">
            <v>46</v>
          </cell>
          <cell r="O177">
            <v>43.424289999999999</v>
          </cell>
          <cell r="P177" t="str">
            <v/>
          </cell>
          <cell r="Q177">
            <v>2.8386251775841966</v>
          </cell>
          <cell r="R177">
            <v>3.0395110958500915</v>
          </cell>
          <cell r="U177">
            <v>11.8</v>
          </cell>
          <cell r="V177">
            <v>14.3</v>
          </cell>
          <cell r="W177">
            <v>85.7</v>
          </cell>
          <cell r="X177">
            <v>11.4</v>
          </cell>
          <cell r="Y177">
            <v>0</v>
          </cell>
          <cell r="AA177">
            <v>15.202310000000001</v>
          </cell>
          <cell r="AB177">
            <v>2.7297600000000002</v>
          </cell>
          <cell r="AC177">
            <v>2.0680000000000001</v>
          </cell>
          <cell r="AD177">
            <v>1.4570000000000001</v>
          </cell>
          <cell r="AE177">
            <v>0.61099999999999999</v>
          </cell>
          <cell r="AF177">
            <v>4.7977600000000002</v>
          </cell>
          <cell r="AG177" t="str">
            <v/>
          </cell>
          <cell r="AH177">
            <v>0</v>
          </cell>
          <cell r="AI177" t="str">
            <v/>
          </cell>
          <cell r="AK177">
            <v>0.4127794265541796</v>
          </cell>
          <cell r="AL177">
            <v>6.2053819999999993</v>
          </cell>
          <cell r="AM177">
            <v>1.879</v>
          </cell>
          <cell r="AN177">
            <v>40.369999999999997</v>
          </cell>
          <cell r="AO177">
            <v>3.0827181613757384</v>
          </cell>
          <cell r="AP177">
            <v>0.870403267554551</v>
          </cell>
          <cell r="AQ177">
            <v>2.7495858129536499</v>
          </cell>
        </row>
        <row r="178">
          <cell r="B178" t="str">
            <v>SGP</v>
          </cell>
          <cell r="C178" t="str">
            <v/>
          </cell>
          <cell r="D178">
            <v>42.5</v>
          </cell>
          <cell r="E178" t="str">
            <v/>
          </cell>
          <cell r="F178">
            <v>100</v>
          </cell>
          <cell r="G178">
            <v>100</v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>
            <v>2.1</v>
          </cell>
          <cell r="N178">
            <v>83</v>
          </cell>
          <cell r="O178" t="str">
            <v/>
          </cell>
          <cell r="P178" t="str">
            <v/>
          </cell>
          <cell r="Q178">
            <v>5.8457215607166289</v>
          </cell>
          <cell r="R178">
            <v>5.8907613755726231</v>
          </cell>
          <cell r="U178">
            <v>4.5999999999999996</v>
          </cell>
          <cell r="V178">
            <v>39.799999999999997</v>
          </cell>
          <cell r="W178">
            <v>60.2</v>
          </cell>
          <cell r="X178">
            <v>12.5</v>
          </cell>
          <cell r="Y178">
            <v>11.8</v>
          </cell>
          <cell r="AA178">
            <v>19.950340000000001</v>
          </cell>
          <cell r="AB178">
            <v>2.9050699999999998</v>
          </cell>
          <cell r="AC178">
            <v>2.8289999999999997</v>
          </cell>
          <cell r="AD178">
            <v>1.1990000000000001</v>
          </cell>
          <cell r="AE178">
            <v>1.63</v>
          </cell>
          <cell r="AF178">
            <v>5.7340699999999991</v>
          </cell>
          <cell r="AG178">
            <v>1.70000004768372</v>
          </cell>
          <cell r="AH178">
            <v>2</v>
          </cell>
          <cell r="AI178">
            <v>2</v>
          </cell>
          <cell r="AK178">
            <v>0.91179782000857368</v>
          </cell>
          <cell r="AL178">
            <v>5.5171019999999995</v>
          </cell>
          <cell r="AM178">
            <v>2.02</v>
          </cell>
          <cell r="AN178">
            <v>100</v>
          </cell>
          <cell r="AO178">
            <v>1.2972975875862724</v>
          </cell>
          <cell r="AP178">
            <v>0</v>
          </cell>
          <cell r="AQ178">
            <v>2.0204315189837501</v>
          </cell>
        </row>
        <row r="179">
          <cell r="B179" t="str">
            <v>SVK</v>
          </cell>
          <cell r="C179">
            <v>4.234075167149892</v>
          </cell>
          <cell r="D179">
            <v>25.3</v>
          </cell>
          <cell r="E179">
            <v>34.03</v>
          </cell>
          <cell r="F179">
            <v>99.741771099999994</v>
          </cell>
          <cell r="G179">
            <v>100</v>
          </cell>
          <cell r="H179">
            <v>4.9837180038741682</v>
          </cell>
          <cell r="I179">
            <v>3.8268863365429753</v>
          </cell>
          <cell r="J179">
            <v>4.618938644439238</v>
          </cell>
          <cell r="K179">
            <v>4.285753756170041</v>
          </cell>
          <cell r="L179">
            <v>12.3999996185303</v>
          </cell>
          <cell r="M179">
            <v>5.8</v>
          </cell>
          <cell r="N179">
            <v>76</v>
          </cell>
          <cell r="O179">
            <v>91.817049999999995</v>
          </cell>
          <cell r="P179">
            <v>54.42859</v>
          </cell>
          <cell r="Q179">
            <v>2.7928352879572516</v>
          </cell>
          <cell r="R179">
            <v>3.8298628980600382</v>
          </cell>
          <cell r="U179">
            <v>8.1999999999999993</v>
          </cell>
          <cell r="V179">
            <v>70</v>
          </cell>
          <cell r="W179">
            <v>30</v>
          </cell>
          <cell r="X179">
            <v>14.9</v>
          </cell>
          <cell r="Y179">
            <v>90</v>
          </cell>
          <cell r="AA179">
            <v>9.7943899999999999</v>
          </cell>
          <cell r="AB179">
            <v>3.9373100000000001</v>
          </cell>
          <cell r="AC179">
            <v>18.094999999999999</v>
          </cell>
          <cell r="AD179">
            <v>6.7067706422018354</v>
          </cell>
          <cell r="AE179">
            <v>11.388229357798163</v>
          </cell>
          <cell r="AF179">
            <v>22.032309999999999</v>
          </cell>
          <cell r="AG179">
            <v>13.199999809265099</v>
          </cell>
          <cell r="AH179">
            <v>11.859</v>
          </cell>
          <cell r="AI179">
            <v>12.8</v>
          </cell>
          <cell r="AK179">
            <v>0.8435721190938259</v>
          </cell>
          <cell r="AL179">
            <v>5.4541540000000008</v>
          </cell>
          <cell r="AM179">
            <v>0.09</v>
          </cell>
          <cell r="AN179">
            <v>54.57</v>
          </cell>
          <cell r="AO179">
            <v>-0.25471972759318173</v>
          </cell>
          <cell r="AP179">
            <v>-0.40155389678864201</v>
          </cell>
          <cell r="AQ179">
            <v>-0.311711571490421</v>
          </cell>
        </row>
        <row r="180">
          <cell r="B180" t="str">
            <v>SVN</v>
          </cell>
          <cell r="C180">
            <v>4.5230140015580949</v>
          </cell>
          <cell r="D180">
            <v>23.7</v>
          </cell>
          <cell r="E180">
            <v>20.58</v>
          </cell>
          <cell r="F180">
            <v>100</v>
          </cell>
          <cell r="G180">
            <v>99.599511000000007</v>
          </cell>
          <cell r="H180">
            <v>5.2537717017254169</v>
          </cell>
          <cell r="I180">
            <v>4.3133063398637042</v>
          </cell>
          <cell r="J180">
            <v>4.8434262063054003</v>
          </cell>
          <cell r="K180">
            <v>4.2869589598991986</v>
          </cell>
          <cell r="L180">
            <v>12.800000190734901</v>
          </cell>
          <cell r="M180">
            <v>2.1</v>
          </cell>
          <cell r="N180">
            <v>80</v>
          </cell>
          <cell r="O180">
            <v>110.94795999999999</v>
          </cell>
          <cell r="P180">
            <v>85.221850000000003</v>
          </cell>
          <cell r="Q180">
            <v>4.0747405755715285</v>
          </cell>
          <cell r="R180">
            <v>4.495047689656742</v>
          </cell>
          <cell r="U180">
            <v>9.1999999999999993</v>
          </cell>
          <cell r="V180">
            <v>71.599999999999994</v>
          </cell>
          <cell r="W180">
            <v>28.4</v>
          </cell>
          <cell r="X180">
            <v>11</v>
          </cell>
          <cell r="Y180">
            <v>93.4</v>
          </cell>
          <cell r="AA180">
            <v>12.071680000000001</v>
          </cell>
          <cell r="AB180">
            <v>5.6588200000000004</v>
          </cell>
          <cell r="AC180">
            <v>23.742000000000001</v>
          </cell>
          <cell r="AD180">
            <v>6.3238552204176344</v>
          </cell>
          <cell r="AE180">
            <v>17.418144779582367</v>
          </cell>
          <cell r="AF180">
            <v>29.400820000000003</v>
          </cell>
          <cell r="AG180">
            <v>9.6999998092651403</v>
          </cell>
          <cell r="AH180">
            <v>8.6620000000000008</v>
          </cell>
          <cell r="AI180">
            <v>13.1</v>
          </cell>
          <cell r="AK180">
            <v>0.8802808403501835</v>
          </cell>
          <cell r="AL180">
            <v>2.0755919999999999</v>
          </cell>
          <cell r="AM180">
            <v>0.24099999999999999</v>
          </cell>
          <cell r="AN180">
            <v>49.79</v>
          </cell>
          <cell r="AO180">
            <v>-2.8878978743435677E-2</v>
          </cell>
          <cell r="AP180">
            <v>-0.15648590215057701</v>
          </cell>
          <cell r="AQ180">
            <v>8.3700449363603199E-2</v>
          </cell>
        </row>
        <row r="181">
          <cell r="B181" t="str">
            <v>SLB</v>
          </cell>
          <cell r="C181" t="str">
            <v/>
          </cell>
          <cell r="D181">
            <v>46</v>
          </cell>
          <cell r="E181" t="str">
            <v/>
          </cell>
          <cell r="F181">
            <v>28.545069699999999</v>
          </cell>
          <cell r="G181">
            <v>79.2582211</v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>
            <v>23.6</v>
          </cell>
          <cell r="N181">
            <v>69</v>
          </cell>
          <cell r="O181">
            <v>48.436790000000002</v>
          </cell>
          <cell r="P181" t="str">
            <v/>
          </cell>
          <cell r="Q181" t="str">
            <v/>
          </cell>
          <cell r="R181" t="str">
            <v/>
          </cell>
          <cell r="U181">
            <v>5.0999999999999996</v>
          </cell>
          <cell r="V181">
            <v>94</v>
          </cell>
          <cell r="W181">
            <v>6</v>
          </cell>
          <cell r="X181">
            <v>12.7</v>
          </cell>
          <cell r="Y181">
            <v>0</v>
          </cell>
          <cell r="AA181">
            <v>17.478490000000001</v>
          </cell>
          <cell r="AB181">
            <v>10.00108</v>
          </cell>
          <cell r="AC181">
            <v>8.2490000000000006</v>
          </cell>
          <cell r="AD181">
            <v>6.95</v>
          </cell>
          <cell r="AE181">
            <v>1.2989999999999999</v>
          </cell>
          <cell r="AF181">
            <v>18.250080000000001</v>
          </cell>
          <cell r="AG181" t="str">
            <v/>
          </cell>
          <cell r="AH181">
            <v>0</v>
          </cell>
          <cell r="AI181" t="str">
            <v/>
          </cell>
          <cell r="AK181">
            <v>0.50563741717445343</v>
          </cell>
          <cell r="AL181">
            <v>0.57286499999999996</v>
          </cell>
          <cell r="AM181">
            <v>2.0920000000000001</v>
          </cell>
          <cell r="AN181">
            <v>21.83</v>
          </cell>
          <cell r="AO181">
            <v>4.1298800832721083</v>
          </cell>
          <cell r="AP181">
            <v>2.1551376778434199</v>
          </cell>
          <cell r="AQ181">
            <v>4.2467367438680901</v>
          </cell>
        </row>
        <row r="182">
          <cell r="B182" t="str">
            <v>SOM</v>
          </cell>
          <cell r="C182" t="str">
            <v/>
          </cell>
          <cell r="D182">
            <v>38.700000000000003</v>
          </cell>
          <cell r="E182" t="str">
            <v/>
          </cell>
          <cell r="F182">
            <v>23.558008999999998</v>
          </cell>
          <cell r="G182">
            <v>29.545877600000001</v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>
            <v>85</v>
          </cell>
          <cell r="N182">
            <v>54</v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Y182" t="str">
            <v/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K182" t="str">
            <v>..</v>
          </cell>
          <cell r="AL182">
            <v>10.805650999999999</v>
          </cell>
          <cell r="AM182">
            <v>2.8690000000000002</v>
          </cell>
          <cell r="AN182">
            <v>39.159999999999997</v>
          </cell>
          <cell r="AO182">
            <v>3.5996122329873113</v>
          </cell>
          <cell r="AP182">
            <v>1.1939490392686001</v>
          </cell>
          <cell r="AQ182">
            <v>4.0633377339265904</v>
          </cell>
        </row>
        <row r="183">
          <cell r="B183" t="str">
            <v>ZAF</v>
          </cell>
          <cell r="C183">
            <v>4.1069324526703053</v>
          </cell>
          <cell r="D183">
            <v>63.14</v>
          </cell>
          <cell r="E183">
            <v>51.52</v>
          </cell>
          <cell r="F183">
            <v>73.9616276</v>
          </cell>
          <cell r="G183">
            <v>91.491389499999997</v>
          </cell>
          <cell r="H183">
            <v>3.7409501080655052</v>
          </cell>
          <cell r="I183">
            <v>3.9200216333333335</v>
          </cell>
          <cell r="J183">
            <v>4.8022298619047614</v>
          </cell>
          <cell r="K183">
            <v>4.7555949966963995</v>
          </cell>
          <cell r="L183">
            <v>10</v>
          </cell>
          <cell r="M183">
            <v>33.6</v>
          </cell>
          <cell r="N183">
            <v>60</v>
          </cell>
          <cell r="O183">
            <v>98.228279999999998</v>
          </cell>
          <cell r="P183">
            <v>19.66282</v>
          </cell>
          <cell r="Q183">
            <v>2.2489464238837913</v>
          </cell>
          <cell r="R183">
            <v>5.2311282890814326</v>
          </cell>
          <cell r="U183">
            <v>8.9</v>
          </cell>
          <cell r="V183">
            <v>48.4</v>
          </cell>
          <cell r="W183">
            <v>51.6</v>
          </cell>
          <cell r="X183">
            <v>14</v>
          </cell>
          <cell r="Y183">
            <v>2.8</v>
          </cell>
          <cell r="AA183">
            <v>19.155249999999999</v>
          </cell>
          <cell r="AB183">
            <v>6.0562899999999997</v>
          </cell>
          <cell r="AC183">
            <v>9.7850000000000001</v>
          </cell>
          <cell r="AD183">
            <v>4.74</v>
          </cell>
          <cell r="AE183">
            <v>5.0449999999999999</v>
          </cell>
          <cell r="AF183">
            <v>15.841290000000001</v>
          </cell>
          <cell r="AG183">
            <v>24.899999618530298</v>
          </cell>
          <cell r="AH183">
            <v>25.821999999999999</v>
          </cell>
          <cell r="AI183">
            <v>25.1</v>
          </cell>
          <cell r="AK183">
            <v>0.6658793943164153</v>
          </cell>
          <cell r="AL183">
            <v>53.139527999999999</v>
          </cell>
          <cell r="AM183">
            <v>0.77700000000000002</v>
          </cell>
          <cell r="AN183">
            <v>63.32</v>
          </cell>
          <cell r="AO183">
            <v>2.3724636740999108</v>
          </cell>
          <cell r="AP183">
            <v>0.81353376780405195</v>
          </cell>
          <cell r="AQ183">
            <v>1.59079141443686</v>
          </cell>
        </row>
        <row r="184">
          <cell r="B184" t="str">
            <v>SSD</v>
          </cell>
          <cell r="C184" t="str">
            <v/>
          </cell>
          <cell r="D184">
            <v>45.5</v>
          </cell>
          <cell r="E184" t="str">
            <v/>
          </cell>
          <cell r="F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>
            <v>60.3</v>
          </cell>
          <cell r="N184">
            <v>56</v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  <cell r="U184">
            <v>2.2000000000000002</v>
          </cell>
          <cell r="V184">
            <v>35.299999999999997</v>
          </cell>
          <cell r="W184">
            <v>64.7</v>
          </cell>
          <cell r="X184">
            <v>4</v>
          </cell>
          <cell r="Y184">
            <v>0</v>
          </cell>
          <cell r="AA184" t="str">
            <v/>
          </cell>
          <cell r="AB184">
            <v>0.80520999999999998</v>
          </cell>
          <cell r="AC184" t="str">
            <v/>
          </cell>
          <cell r="AD184" t="str">
            <v/>
          </cell>
          <cell r="AE184" t="str">
            <v/>
          </cell>
          <cell r="AF184">
            <v>0.80520999999999998</v>
          </cell>
          <cell r="AG184">
            <v>13.699999809265099</v>
          </cell>
          <cell r="AH184">
            <v>0</v>
          </cell>
          <cell r="AI184" t="str">
            <v/>
          </cell>
          <cell r="AK184">
            <v>0.46669886374448338</v>
          </cell>
          <cell r="AL184">
            <v>11.738718</v>
          </cell>
          <cell r="AM184">
            <v>4.0170000000000003</v>
          </cell>
          <cell r="AN184">
            <v>18.62</v>
          </cell>
          <cell r="AO184">
            <v>5.0025658889751394</v>
          </cell>
          <cell r="AP184">
            <v>1.0357206423094401</v>
          </cell>
          <cell r="AQ184">
            <v>5.0533044708915602</v>
          </cell>
        </row>
        <row r="185">
          <cell r="B185" t="str">
            <v>ESP</v>
          </cell>
          <cell r="C185">
            <v>4.6515708431296705</v>
          </cell>
          <cell r="D185">
            <v>35</v>
          </cell>
          <cell r="E185">
            <v>53.16</v>
          </cell>
          <cell r="F185">
            <v>99.989062500000003</v>
          </cell>
          <cell r="G185">
            <v>99.9535506</v>
          </cell>
          <cell r="H185">
            <v>6.5371748618000032</v>
          </cell>
          <cell r="I185">
            <v>4.9525169174438481</v>
          </cell>
          <cell r="J185">
            <v>4.3843729000000007</v>
          </cell>
          <cell r="K185">
            <v>4.4672801335411076</v>
          </cell>
          <cell r="L185">
            <v>12.300000190734901</v>
          </cell>
          <cell r="M185">
            <v>3.5</v>
          </cell>
          <cell r="N185">
            <v>83</v>
          </cell>
          <cell r="O185">
            <v>131.08604</v>
          </cell>
          <cell r="P185">
            <v>87.065770000000001</v>
          </cell>
          <cell r="Q185">
            <v>3.4416808038949966</v>
          </cell>
          <cell r="R185">
            <v>5.7508783638477325</v>
          </cell>
          <cell r="U185">
            <v>8.9</v>
          </cell>
          <cell r="V185">
            <v>70.400000000000006</v>
          </cell>
          <cell r="W185">
            <v>29.6</v>
          </cell>
          <cell r="X185">
            <v>13.9</v>
          </cell>
          <cell r="Y185">
            <v>6.6</v>
          </cell>
          <cell r="AA185">
            <v>9.2298100000000005</v>
          </cell>
          <cell r="AB185">
            <v>4.3674299999999997</v>
          </cell>
          <cell r="AC185">
            <v>26.411999999999999</v>
          </cell>
          <cell r="AD185">
            <v>7.2203340080099885</v>
          </cell>
          <cell r="AE185">
            <v>19.191665991990011</v>
          </cell>
          <cell r="AF185">
            <v>30.779429999999998</v>
          </cell>
          <cell r="AG185">
            <v>24.399999618530298</v>
          </cell>
          <cell r="AH185">
            <v>21.835999999999999</v>
          </cell>
          <cell r="AI185">
            <v>24.5</v>
          </cell>
          <cell r="AK185">
            <v>0.87612430743343872</v>
          </cell>
          <cell r="AL185">
            <v>47.066402000000004</v>
          </cell>
          <cell r="AM185">
            <v>0.436</v>
          </cell>
          <cell r="AN185">
            <v>77.849999999999994</v>
          </cell>
          <cell r="AO185">
            <v>-0.1779925346687973</v>
          </cell>
          <cell r="AP185">
            <v>0.28781481500149098</v>
          </cell>
          <cell r="AQ185">
            <v>0.72351545535879802</v>
          </cell>
        </row>
        <row r="186">
          <cell r="B186" t="str">
            <v>LKA</v>
          </cell>
          <cell r="C186">
            <v>4.1010182128940391</v>
          </cell>
          <cell r="D186">
            <v>36.4</v>
          </cell>
          <cell r="E186">
            <v>19.420000000000002</v>
          </cell>
          <cell r="F186">
            <v>91.128372299999995</v>
          </cell>
          <cell r="G186">
            <v>92.604790399999999</v>
          </cell>
          <cell r="H186">
            <v>5.4950941244970952</v>
          </cell>
          <cell r="I186">
            <v>2.2920829277499122</v>
          </cell>
          <cell r="J186">
            <v>4.2665260345177662</v>
          </cell>
          <cell r="K186">
            <v>5.2503518676443033</v>
          </cell>
          <cell r="L186">
            <v>40.700000762939503</v>
          </cell>
          <cell r="M186">
            <v>8.4</v>
          </cell>
          <cell r="N186">
            <v>75</v>
          </cell>
          <cell r="O186">
            <v>99.724509999999995</v>
          </cell>
          <cell r="P186">
            <v>20.706009999999999</v>
          </cell>
          <cell r="Q186">
            <v>4.6535225490628154</v>
          </cell>
          <cell r="R186">
            <v>4.9086251329044401</v>
          </cell>
          <cell r="U186">
            <v>3.2</v>
          </cell>
          <cell r="V186">
            <v>43.9</v>
          </cell>
          <cell r="W186">
            <v>56.1</v>
          </cell>
          <cell r="X186">
            <v>7.4</v>
          </cell>
          <cell r="Y186">
            <v>0.1</v>
          </cell>
          <cell r="AA186">
            <v>8.7517200000000006</v>
          </cell>
          <cell r="AB186">
            <v>1.7239800000000001</v>
          </cell>
          <cell r="AC186">
            <v>3</v>
          </cell>
          <cell r="AD186">
            <v>1.306</v>
          </cell>
          <cell r="AE186">
            <v>1.694</v>
          </cell>
          <cell r="AF186">
            <v>4.7239800000000001</v>
          </cell>
          <cell r="AG186">
            <v>4.3000001907348597</v>
          </cell>
          <cell r="AH186">
            <v>4</v>
          </cell>
          <cell r="AI186">
            <v>4.3</v>
          </cell>
          <cell r="AK186">
            <v>0.7566589109483568</v>
          </cell>
          <cell r="AL186">
            <v>21.445775000000001</v>
          </cell>
          <cell r="AM186">
            <v>0.80500000000000005</v>
          </cell>
          <cell r="AN186">
            <v>15.34</v>
          </cell>
          <cell r="AO186">
            <v>0.86795683024802062</v>
          </cell>
          <cell r="AP186">
            <v>3.8171072469593802E-2</v>
          </cell>
          <cell r="AQ186">
            <v>0.84323708257275798</v>
          </cell>
        </row>
        <row r="187">
          <cell r="B187" t="str">
            <v>PSE</v>
          </cell>
          <cell r="C187" t="str">
            <v/>
          </cell>
          <cell r="D187">
            <v>35.5</v>
          </cell>
          <cell r="E187" t="str">
            <v/>
          </cell>
          <cell r="F187">
            <v>94.286996200000004</v>
          </cell>
          <cell r="G187">
            <v>81.803929299999993</v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 t="str">
            <v/>
          </cell>
          <cell r="N187" t="str">
            <v/>
          </cell>
          <cell r="O187">
            <v>82.240449999999996</v>
          </cell>
          <cell r="P187">
            <v>44.006869999999999</v>
          </cell>
          <cell r="Q187" t="str">
            <v/>
          </cell>
          <cell r="R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26.899999618530298</v>
          </cell>
          <cell r="AH187" t="str">
            <v/>
          </cell>
          <cell r="AI187" t="str">
            <v/>
          </cell>
          <cell r="AK187">
            <v>0.67749260872159611</v>
          </cell>
          <cell r="AL187">
            <v>4.4364109999999997</v>
          </cell>
          <cell r="AM187">
            <v>2.5070000000000001</v>
          </cell>
          <cell r="AN187">
            <v>75.010000000000005</v>
          </cell>
          <cell r="AO187">
            <v>3.2596904756660381</v>
          </cell>
          <cell r="AP187">
            <v>0.29882474128987402</v>
          </cell>
          <cell r="AQ187">
            <v>2.80597473057913</v>
          </cell>
        </row>
        <row r="188">
          <cell r="B188" t="str">
            <v>SDN</v>
          </cell>
          <cell r="C188" t="str">
            <v/>
          </cell>
          <cell r="D188">
            <v>35.299999999999997</v>
          </cell>
          <cell r="E188" t="str">
            <v/>
          </cell>
          <cell r="F188">
            <v>23.513291299999999</v>
          </cell>
          <cell r="G188">
            <v>55.435977600000001</v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>
            <v>47.6</v>
          </cell>
          <cell r="N188">
            <v>63</v>
          </cell>
          <cell r="O188">
            <v>40.211919999999999</v>
          </cell>
          <cell r="P188">
            <v>16.924669999999999</v>
          </cell>
          <cell r="Q188" t="str">
            <v/>
          </cell>
          <cell r="R188" t="str">
            <v/>
          </cell>
          <cell r="U188">
            <v>6.5</v>
          </cell>
          <cell r="V188">
            <v>21.1</v>
          </cell>
          <cell r="W188">
            <v>78.900000000000006</v>
          </cell>
          <cell r="X188">
            <v>11.4</v>
          </cell>
          <cell r="Y188">
            <v>10.6</v>
          </cell>
          <cell r="AA188">
            <v>10.7707</v>
          </cell>
          <cell r="AB188">
            <v>2.21868</v>
          </cell>
          <cell r="AC188">
            <v>2.2748561434193268</v>
          </cell>
          <cell r="AD188">
            <v>1.988</v>
          </cell>
          <cell r="AE188">
            <v>0.28685614341932669</v>
          </cell>
          <cell r="AF188">
            <v>4.4935361434193268</v>
          </cell>
          <cell r="AG188">
            <v>13</v>
          </cell>
          <cell r="AH188">
            <v>13.301</v>
          </cell>
          <cell r="AI188">
            <v>13.6</v>
          </cell>
          <cell r="AK188">
            <v>0.47911311960705188</v>
          </cell>
          <cell r="AL188">
            <v>38.764089999999996</v>
          </cell>
          <cell r="AM188">
            <v>2.1070000000000002</v>
          </cell>
          <cell r="AN188">
            <v>33.65</v>
          </cell>
          <cell r="AO188">
            <v>2.6312368319781361</v>
          </cell>
          <cell r="AP188">
            <v>0.43418862744990899</v>
          </cell>
          <cell r="AQ188">
            <v>2.5410381190311999</v>
          </cell>
        </row>
        <row r="189">
          <cell r="B189" t="str">
            <v>SUR</v>
          </cell>
          <cell r="C189" t="str">
            <v/>
          </cell>
          <cell r="D189">
            <v>52.9</v>
          </cell>
          <cell r="E189" t="str">
            <v/>
          </cell>
          <cell r="F189">
            <v>82.972843800000007</v>
          </cell>
          <cell r="G189">
            <v>91.909243900000007</v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L189" t="str">
            <v/>
          </cell>
          <cell r="M189">
            <v>19</v>
          </cell>
          <cell r="N189">
            <v>77</v>
          </cell>
          <cell r="O189">
            <v>78.481610000000003</v>
          </cell>
          <cell r="P189" t="str">
            <v/>
          </cell>
          <cell r="Q189" t="str">
            <v/>
          </cell>
          <cell r="R189" t="str">
            <v/>
          </cell>
          <cell r="U189">
            <v>4.8</v>
          </cell>
          <cell r="V189">
            <v>70.8</v>
          </cell>
          <cell r="W189">
            <v>29.2</v>
          </cell>
          <cell r="X189">
            <v>11.8</v>
          </cell>
          <cell r="Y189">
            <v>41.8</v>
          </cell>
          <cell r="AA189" t="str">
            <v/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>
            <v>4.8000001907348597</v>
          </cell>
          <cell r="AH189">
            <v>8.9280000000000008</v>
          </cell>
          <cell r="AI189">
            <v>8.9</v>
          </cell>
          <cell r="AK189">
            <v>0.71428615221299985</v>
          </cell>
          <cell r="AL189">
            <v>0.54392499999999999</v>
          </cell>
          <cell r="AM189">
            <v>0.876</v>
          </cell>
          <cell r="AN189">
            <v>70.930000000000007</v>
          </cell>
          <cell r="AO189">
            <v>0.81211412785686454</v>
          </cell>
          <cell r="AP189">
            <v>-9.0945642296396303E-2</v>
          </cell>
          <cell r="AQ189">
            <v>0.78495758666223903</v>
          </cell>
        </row>
        <row r="190">
          <cell r="B190" t="str">
            <v>SWZ</v>
          </cell>
          <cell r="C190">
            <v>3.2742336685176801</v>
          </cell>
          <cell r="D190">
            <v>51.49</v>
          </cell>
          <cell r="E190" t="str">
            <v>n/a</v>
          </cell>
          <cell r="F190">
            <v>56.975476399999998</v>
          </cell>
          <cell r="G190">
            <v>72.211945200000002</v>
          </cell>
          <cell r="H190">
            <v>4.1091931500000003</v>
          </cell>
          <cell r="I190">
            <v>3.1307234010734559</v>
          </cell>
          <cell r="J190">
            <v>4.165210304293824</v>
          </cell>
          <cell r="K190">
            <v>4.224909519322205</v>
          </cell>
          <cell r="L190" t="str">
            <v>n/a</v>
          </cell>
          <cell r="M190">
            <v>44.5</v>
          </cell>
          <cell r="N190">
            <v>53</v>
          </cell>
          <cell r="O190">
            <v>62.993119999999998</v>
          </cell>
          <cell r="P190">
            <v>5.3288799999999998</v>
          </cell>
          <cell r="Q190">
            <v>3.4969791054725645</v>
          </cell>
          <cell r="R190">
            <v>3.2715836644172667</v>
          </cell>
          <cell r="U190">
            <v>8.4</v>
          </cell>
          <cell r="V190">
            <v>74.7</v>
          </cell>
          <cell r="W190">
            <v>25.3</v>
          </cell>
          <cell r="X190">
            <v>18.100000000000001</v>
          </cell>
          <cell r="Y190">
            <v>0</v>
          </cell>
          <cell r="AA190">
            <v>22.356310000000001</v>
          </cell>
          <cell r="AB190">
            <v>8.6369500000000006</v>
          </cell>
          <cell r="AC190">
            <v>7.3150000000000004</v>
          </cell>
          <cell r="AD190">
            <v>5.5350000000000001</v>
          </cell>
          <cell r="AE190">
            <v>1.78</v>
          </cell>
          <cell r="AF190">
            <v>15.95195</v>
          </cell>
          <cell r="AG190">
            <v>28.200000762939499</v>
          </cell>
          <cell r="AH190">
            <v>0</v>
          </cell>
          <cell r="AI190">
            <v>40</v>
          </cell>
          <cell r="AK190">
            <v>0.53063315045528303</v>
          </cell>
          <cell r="AL190">
            <v>1.2677039999999999</v>
          </cell>
          <cell r="AM190">
            <v>1.4910000000000001</v>
          </cell>
          <cell r="AN190">
            <v>21.14</v>
          </cell>
          <cell r="AO190">
            <v>1.3629807544814712</v>
          </cell>
          <cell r="AP190">
            <v>-0.17196367623644801</v>
          </cell>
          <cell r="AQ190">
            <v>1.3190183029199101</v>
          </cell>
        </row>
        <row r="191">
          <cell r="B191" t="str">
            <v>SWE</v>
          </cell>
          <cell r="C191">
            <v>6.0460681413408466</v>
          </cell>
          <cell r="D191">
            <v>24.8</v>
          </cell>
          <cell r="E191">
            <v>23.64</v>
          </cell>
          <cell r="F191">
            <v>100</v>
          </cell>
          <cell r="G191">
            <v>100</v>
          </cell>
          <cell r="H191">
            <v>6.0724583625169419</v>
          </cell>
          <cell r="I191">
            <v>5.2689862880157472</v>
          </cell>
          <cell r="J191">
            <v>5.6699379284302616</v>
          </cell>
          <cell r="K191">
            <v>5.5050033064440296</v>
          </cell>
          <cell r="L191">
            <v>6.6999998092651403</v>
          </cell>
          <cell r="M191">
            <v>2.4</v>
          </cell>
          <cell r="N191">
            <v>82</v>
          </cell>
          <cell r="O191">
            <v>128.46305000000001</v>
          </cell>
          <cell r="P191">
            <v>63.392940000000003</v>
          </cell>
          <cell r="Q191">
            <v>4.6089255553025463</v>
          </cell>
          <cell r="R191">
            <v>5.3590317982893723</v>
          </cell>
          <cell r="U191">
            <v>9.6999999999999993</v>
          </cell>
          <cell r="V191">
            <v>81.5</v>
          </cell>
          <cell r="W191">
            <v>18.5</v>
          </cell>
          <cell r="X191">
            <v>15</v>
          </cell>
          <cell r="Y191">
            <v>0</v>
          </cell>
          <cell r="AA191">
            <v>13.2464</v>
          </cell>
          <cell r="AB191">
            <v>7.6561899999999996</v>
          </cell>
          <cell r="AC191">
            <v>28.303999999999998</v>
          </cell>
          <cell r="AD191">
            <v>6.9957709966405375</v>
          </cell>
          <cell r="AE191">
            <v>21.308229003359461</v>
          </cell>
          <cell r="AF191">
            <v>35.960189999999997</v>
          </cell>
          <cell r="AG191">
            <v>8</v>
          </cell>
          <cell r="AH191">
            <v>7.7249999999999996</v>
          </cell>
          <cell r="AI191">
            <v>7.9</v>
          </cell>
          <cell r="AK191">
            <v>0.90681646015663409</v>
          </cell>
          <cell r="AL191">
            <v>9.6312610000000003</v>
          </cell>
          <cell r="AM191">
            <v>0.65300000000000002</v>
          </cell>
          <cell r="AN191">
            <v>85.66</v>
          </cell>
          <cell r="AO191">
            <v>1.1010136827584642</v>
          </cell>
          <cell r="AP191">
            <v>0.17767906595643401</v>
          </cell>
          <cell r="AQ191">
            <v>0.83102190576840795</v>
          </cell>
        </row>
        <row r="192">
          <cell r="B192" t="str">
            <v>CHE</v>
          </cell>
          <cell r="C192">
            <v>6.7487555366028866</v>
          </cell>
          <cell r="D192">
            <v>28.7</v>
          </cell>
          <cell r="E192">
            <v>8.44</v>
          </cell>
          <cell r="F192">
            <v>100</v>
          </cell>
          <cell r="G192">
            <v>100</v>
          </cell>
          <cell r="H192">
            <v>6.8095149795740122</v>
          </cell>
          <cell r="I192">
            <v>6.0251328257837082</v>
          </cell>
          <cell r="J192">
            <v>6.1813992243544256</v>
          </cell>
          <cell r="K192">
            <v>6.3543842688392633</v>
          </cell>
          <cell r="L192">
            <v>9.1000003814697301</v>
          </cell>
          <cell r="M192">
            <v>3.4</v>
          </cell>
          <cell r="N192">
            <v>83</v>
          </cell>
          <cell r="O192">
            <v>96.225660000000005</v>
          </cell>
          <cell r="P192">
            <v>56.268160000000002</v>
          </cell>
          <cell r="Q192">
            <v>6.1321096613690571</v>
          </cell>
          <cell r="R192">
            <v>6.2566033156601701</v>
          </cell>
          <cell r="U192">
            <v>11.5</v>
          </cell>
          <cell r="V192">
            <v>66</v>
          </cell>
          <cell r="W192">
            <v>34</v>
          </cell>
          <cell r="X192">
            <v>22.1</v>
          </cell>
          <cell r="Y192">
            <v>69.2</v>
          </cell>
          <cell r="AA192">
            <v>16.099509999999999</v>
          </cell>
          <cell r="AB192">
            <v>5.0480499999999999</v>
          </cell>
          <cell r="AC192">
            <v>20.553000000000001</v>
          </cell>
          <cell r="AD192">
            <v>6.737643226473633</v>
          </cell>
          <cell r="AE192">
            <v>13.815356773526368</v>
          </cell>
          <cell r="AF192">
            <v>25.601050000000001</v>
          </cell>
          <cell r="AG192">
            <v>4.5</v>
          </cell>
          <cell r="AH192">
            <v>3.375</v>
          </cell>
          <cell r="AI192">
            <v>3.2</v>
          </cell>
          <cell r="AK192">
            <v>0.92961313988671224</v>
          </cell>
          <cell r="AL192">
            <v>8.1578959999999991</v>
          </cell>
          <cell r="AM192">
            <v>1.016</v>
          </cell>
          <cell r="AN192">
            <v>73.91</v>
          </cell>
          <cell r="AO192">
            <v>1.3166171141519074</v>
          </cell>
          <cell r="AP192">
            <v>6.7491170264233694E-2</v>
          </cell>
          <cell r="AQ192">
            <v>1.0834328895458201</v>
          </cell>
        </row>
        <row r="193">
          <cell r="B193" t="str">
            <v>SYR</v>
          </cell>
          <cell r="C193" t="str">
            <v/>
          </cell>
          <cell r="D193">
            <v>35.799999999999997</v>
          </cell>
          <cell r="E193" t="str">
            <v/>
          </cell>
          <cell r="F193">
            <v>95.153220599999997</v>
          </cell>
          <cell r="G193">
            <v>89.906870499999997</v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>
            <v>11.1</v>
          </cell>
          <cell r="N193">
            <v>76</v>
          </cell>
          <cell r="O193">
            <v>53.015630000000002</v>
          </cell>
          <cell r="P193">
            <v>34.521740000000001</v>
          </cell>
          <cell r="Q193" t="str">
            <v/>
          </cell>
          <cell r="R193" t="str">
            <v/>
          </cell>
          <cell r="U193">
            <v>3.3</v>
          </cell>
          <cell r="V193">
            <v>46.1</v>
          </cell>
          <cell r="W193">
            <v>53.9</v>
          </cell>
          <cell r="X193">
            <v>5.3</v>
          </cell>
          <cell r="Y193">
            <v>0</v>
          </cell>
          <cell r="AA193">
            <v>19.184049999999999</v>
          </cell>
          <cell r="AB193">
            <v>5.1301399999999999</v>
          </cell>
          <cell r="AC193">
            <v>1.9136219362745097</v>
          </cell>
          <cell r="AD193">
            <v>1.5669999999999999</v>
          </cell>
          <cell r="AE193">
            <v>0.34662193627450977</v>
          </cell>
          <cell r="AF193">
            <v>7.0437619362745094</v>
          </cell>
          <cell r="AG193">
            <v>14.8999996185303</v>
          </cell>
          <cell r="AH193" t="str">
            <v>n/a</v>
          </cell>
          <cell r="AI193">
            <v>40</v>
          </cell>
          <cell r="AK193">
            <v>0.59372056140245699</v>
          </cell>
          <cell r="AL193">
            <v>21.986615</v>
          </cell>
          <cell r="AM193">
            <v>0.66900000000000004</v>
          </cell>
          <cell r="AN193">
            <v>57.25</v>
          </cell>
          <cell r="AO193">
            <v>2.377604638763144</v>
          </cell>
          <cell r="AP193">
            <v>0.69854364715725403</v>
          </cell>
          <cell r="AQ193">
            <v>1.36769245658904</v>
          </cell>
        </row>
        <row r="194">
          <cell r="B194" t="str">
            <v>TWN</v>
          </cell>
          <cell r="C194" t="str">
            <v/>
          </cell>
          <cell r="D194">
            <v>34.200000000000003</v>
          </cell>
          <cell r="E194" t="str">
            <v/>
          </cell>
          <cell r="F194">
            <v>100</v>
          </cell>
          <cell r="G194">
            <v>100</v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L194" t="str">
            <v/>
          </cell>
          <cell r="M194">
            <v>3.6</v>
          </cell>
          <cell r="N194" t="str">
            <v/>
          </cell>
          <cell r="O194">
            <v>100.38</v>
          </cell>
          <cell r="P194">
            <v>83.79</v>
          </cell>
          <cell r="Q194">
            <v>4.1475687748474606</v>
          </cell>
          <cell r="R194">
            <v>4.8768138016705738</v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AA194" t="str">
            <v/>
          </cell>
          <cell r="AB194" t="str">
            <v/>
          </cell>
          <cell r="AC194">
            <v>9.6827400269980917</v>
          </cell>
          <cell r="AD194">
            <v>3.3179723502304146</v>
          </cell>
          <cell r="AE194">
            <v>6.3647676767676771</v>
          </cell>
          <cell r="AF194">
            <v>9.6827400269980917</v>
          </cell>
          <cell r="AG194" t="str">
            <v/>
          </cell>
          <cell r="AH194">
            <v>3.96</v>
          </cell>
          <cell r="AI194">
            <v>4</v>
          </cell>
          <cell r="AK194" t="str">
            <v/>
          </cell>
          <cell r="AL194" t="str">
            <v/>
          </cell>
          <cell r="AM194" t="str">
            <v/>
          </cell>
          <cell r="AN194" t="str">
            <v/>
          </cell>
          <cell r="AO194" t="str">
            <v/>
          </cell>
          <cell r="AP194" t="str">
            <v/>
          </cell>
          <cell r="AQ194" t="str">
            <v/>
          </cell>
        </row>
        <row r="195">
          <cell r="B195" t="str">
            <v>TJK</v>
          </cell>
          <cell r="C195" t="str">
            <v/>
          </cell>
          <cell r="D195">
            <v>30.83</v>
          </cell>
          <cell r="E195" t="str">
            <v/>
          </cell>
          <cell r="F195">
            <v>94.704353999999995</v>
          </cell>
          <cell r="G195">
            <v>65.894993200000002</v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>
            <v>38.5</v>
          </cell>
          <cell r="N195">
            <v>69</v>
          </cell>
          <cell r="O195">
            <v>87.894649999999999</v>
          </cell>
          <cell r="P195">
            <v>24.474920000000001</v>
          </cell>
          <cell r="Q195">
            <v>3.9177843162507724</v>
          </cell>
          <cell r="R195">
            <v>4.0439513593009018</v>
          </cell>
          <cell r="U195">
            <v>6.8</v>
          </cell>
          <cell r="V195">
            <v>30.6</v>
          </cell>
          <cell r="W195">
            <v>69.400000000000006</v>
          </cell>
          <cell r="X195">
            <v>7.3</v>
          </cell>
          <cell r="Y195">
            <v>0</v>
          </cell>
          <cell r="AA195">
            <v>16.350239999999999</v>
          </cell>
          <cell r="AB195">
            <v>4.0180300000000004</v>
          </cell>
          <cell r="AC195">
            <v>6.75</v>
          </cell>
          <cell r="AD195">
            <v>1.7929999999999999</v>
          </cell>
          <cell r="AE195">
            <v>4.9569999999999999</v>
          </cell>
          <cell r="AF195">
            <v>10.76803</v>
          </cell>
          <cell r="AG195">
            <v>11.5</v>
          </cell>
          <cell r="AH195" t="str">
            <v>n/a</v>
          </cell>
          <cell r="AI195">
            <v>2.5</v>
          </cell>
          <cell r="AK195">
            <v>0.62445550494776747</v>
          </cell>
          <cell r="AL195">
            <v>8.4089469999999995</v>
          </cell>
          <cell r="AM195">
            <v>2.4249999999999998</v>
          </cell>
          <cell r="AN195">
            <v>26.68</v>
          </cell>
          <cell r="AO195">
            <v>2.5086636266035076</v>
          </cell>
          <cell r="AP195">
            <v>0.19963391388458601</v>
          </cell>
          <cell r="AQ195">
            <v>2.6242733926698101</v>
          </cell>
        </row>
        <row r="196">
          <cell r="B196" t="str">
            <v>THA</v>
          </cell>
          <cell r="C196">
            <v>4.634933113091396</v>
          </cell>
          <cell r="D196">
            <v>39.369999999999997</v>
          </cell>
          <cell r="E196">
            <v>2.7</v>
          </cell>
          <cell r="F196">
            <v>93.440621699999994</v>
          </cell>
          <cell r="G196">
            <v>95.815610699999993</v>
          </cell>
          <cell r="H196">
            <v>4.57589913293147</v>
          </cell>
          <cell r="I196">
            <v>3.822302123886451</v>
          </cell>
          <cell r="J196">
            <v>3.7388590027610578</v>
          </cell>
          <cell r="K196">
            <v>4.4493148185426765</v>
          </cell>
          <cell r="L196">
            <v>53.5</v>
          </cell>
          <cell r="M196">
            <v>10.5</v>
          </cell>
          <cell r="N196">
            <v>75</v>
          </cell>
          <cell r="O196">
            <v>86.205590000000001</v>
          </cell>
          <cell r="P196">
            <v>51.378799999999998</v>
          </cell>
          <cell r="Q196">
            <v>3.5825924719679412</v>
          </cell>
          <cell r="R196">
            <v>4.0482228283633557</v>
          </cell>
          <cell r="U196">
            <v>4.5999999999999996</v>
          </cell>
          <cell r="V196">
            <v>80.099999999999994</v>
          </cell>
          <cell r="W196">
            <v>19.899999999999999</v>
          </cell>
          <cell r="X196">
            <v>17</v>
          </cell>
          <cell r="Y196">
            <v>9.1</v>
          </cell>
          <cell r="AA196">
            <v>20.73911</v>
          </cell>
          <cell r="AB196">
            <v>4.92835</v>
          </cell>
          <cell r="AC196">
            <v>7.2409999999999997</v>
          </cell>
          <cell r="AD196">
            <v>2.266</v>
          </cell>
          <cell r="AE196">
            <v>4.9749999999999996</v>
          </cell>
          <cell r="AF196">
            <v>12.16935</v>
          </cell>
          <cell r="AG196">
            <v>0.80000001192092896</v>
          </cell>
          <cell r="AH196">
            <v>0.8</v>
          </cell>
          <cell r="AI196">
            <v>0.8</v>
          </cell>
          <cell r="AK196">
            <v>0.72583613923147783</v>
          </cell>
          <cell r="AL196">
            <v>67.222971999999999</v>
          </cell>
          <cell r="AM196">
            <v>0.29799999999999999</v>
          </cell>
          <cell r="AN196">
            <v>35.22</v>
          </cell>
          <cell r="AO196">
            <v>2.9414412244140999</v>
          </cell>
          <cell r="AP196">
            <v>2.6693800821705298</v>
          </cell>
          <cell r="AQ196">
            <v>2.9677347315915101</v>
          </cell>
        </row>
        <row r="197">
          <cell r="B197" t="str">
            <v>MKD</v>
          </cell>
          <cell r="C197">
            <v>4.1315858082887029</v>
          </cell>
          <cell r="D197">
            <v>43.56</v>
          </cell>
          <cell r="E197">
            <v>53.91</v>
          </cell>
          <cell r="F197">
            <v>91.333756199999996</v>
          </cell>
          <cell r="G197">
            <v>99.5934867</v>
          </cell>
          <cell r="H197">
            <v>5.0052851679285055</v>
          </cell>
          <cell r="I197">
            <v>3.899195345032501</v>
          </cell>
          <cell r="J197">
            <v>5.0574515545799255</v>
          </cell>
          <cell r="K197">
            <v>4.1369849589115137</v>
          </cell>
          <cell r="L197">
            <v>22.100000381469702</v>
          </cell>
          <cell r="M197">
            <v>4.8</v>
          </cell>
          <cell r="N197">
            <v>76</v>
          </cell>
          <cell r="O197">
            <v>82.034319999999994</v>
          </cell>
          <cell r="P197">
            <v>39.350749999999998</v>
          </cell>
          <cell r="Q197">
            <v>3.8237651761972677</v>
          </cell>
          <cell r="R197">
            <v>4.007759738418291</v>
          </cell>
          <cell r="U197">
            <v>6.4</v>
          </cell>
          <cell r="V197">
            <v>68.900000000000006</v>
          </cell>
          <cell r="W197">
            <v>31.1</v>
          </cell>
          <cell r="X197">
            <v>13.2</v>
          </cell>
          <cell r="Y197">
            <v>91.6</v>
          </cell>
          <cell r="AA197">
            <v>8.6408799999999992</v>
          </cell>
          <cell r="AB197">
            <v>3.3001499999999999</v>
          </cell>
          <cell r="AC197">
            <v>17.560114258734654</v>
          </cell>
          <cell r="AD197">
            <v>4.0789999999999997</v>
          </cell>
          <cell r="AE197">
            <v>13.481114258734655</v>
          </cell>
          <cell r="AF197">
            <v>20.860264258734652</v>
          </cell>
          <cell r="AG197">
            <v>28</v>
          </cell>
          <cell r="AH197">
            <v>27.254999999999999</v>
          </cell>
          <cell r="AI197">
            <v>28</v>
          </cell>
          <cell r="AK197">
            <v>0.74725285993656609</v>
          </cell>
          <cell r="AL197">
            <v>2.1084340000000004</v>
          </cell>
          <cell r="AM197">
            <v>6.7000000000000004E-2</v>
          </cell>
          <cell r="AN197">
            <v>59.66</v>
          </cell>
          <cell r="AO197">
            <v>0.23276044651323363</v>
          </cell>
          <cell r="AP197">
            <v>3.9265192811068099E-2</v>
          </cell>
          <cell r="AQ197">
            <v>0.105954426454735</v>
          </cell>
        </row>
        <row r="198">
          <cell r="B198" t="str">
            <v>TLS</v>
          </cell>
          <cell r="C198">
            <v>2.8850988779209472</v>
          </cell>
          <cell r="D198">
            <v>31.9</v>
          </cell>
          <cell r="E198">
            <v>14.800000190734901</v>
          </cell>
          <cell r="F198">
            <v>38.716487800000003</v>
          </cell>
          <cell r="G198">
            <v>69.087754399999994</v>
          </cell>
          <cell r="H198">
            <v>3.8916487104796538</v>
          </cell>
          <cell r="I198">
            <v>2.5389695636880001</v>
          </cell>
          <cell r="J198">
            <v>4.0337801470378158</v>
          </cell>
          <cell r="K198">
            <v>3.8079004972972976</v>
          </cell>
          <cell r="L198">
            <v>69.599998474121094</v>
          </cell>
          <cell r="M198">
            <v>44.7</v>
          </cell>
          <cell r="N198">
            <v>67</v>
          </cell>
          <cell r="O198">
            <v>73.074299999999994</v>
          </cell>
          <cell r="P198">
            <v>18.149709999999999</v>
          </cell>
          <cell r="Q198" t="str">
            <v/>
          </cell>
          <cell r="R198" t="str">
            <v/>
          </cell>
          <cell r="U198">
            <v>1.3</v>
          </cell>
          <cell r="V198">
            <v>91.7</v>
          </cell>
          <cell r="W198">
            <v>8.3000000000000007</v>
          </cell>
          <cell r="X198">
            <v>3</v>
          </cell>
          <cell r="Y198">
            <v>0</v>
          </cell>
          <cell r="AA198">
            <v>9.6172900000000006</v>
          </cell>
          <cell r="AB198">
            <v>7.0085199999999999</v>
          </cell>
          <cell r="AC198">
            <v>4.2440691793114702</v>
          </cell>
          <cell r="AD198">
            <v>1.6390275738293361</v>
          </cell>
          <cell r="AE198">
            <v>2.6050416054821341</v>
          </cell>
          <cell r="AF198">
            <v>11.252589179311471</v>
          </cell>
          <cell r="AG198">
            <v>3.9000000953674299</v>
          </cell>
          <cell r="AH198">
            <v>0</v>
          </cell>
          <cell r="AI198">
            <v>11</v>
          </cell>
          <cell r="AK198">
            <v>0.59476107906358866</v>
          </cell>
          <cell r="AL198">
            <v>1.152439</v>
          </cell>
          <cell r="AM198">
            <v>1.657</v>
          </cell>
          <cell r="AN198">
            <v>29.5</v>
          </cell>
          <cell r="AO198">
            <v>4.7096312201893662</v>
          </cell>
          <cell r="AP198">
            <v>2.0977187875546601</v>
          </cell>
          <cell r="AQ198">
            <v>3.75473744733217</v>
          </cell>
        </row>
        <row r="199">
          <cell r="B199" t="str">
            <v>TGO</v>
          </cell>
          <cell r="C199" t="str">
            <v/>
          </cell>
          <cell r="D199">
            <v>39.29</v>
          </cell>
          <cell r="E199" t="str">
            <v/>
          </cell>
          <cell r="F199">
            <v>11.400980000000001</v>
          </cell>
          <cell r="G199">
            <v>58.960572800000001</v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>
            <v>52.3</v>
          </cell>
          <cell r="N199">
            <v>58</v>
          </cell>
          <cell r="O199">
            <v>54.708590000000001</v>
          </cell>
          <cell r="P199">
            <v>10.117620000000001</v>
          </cell>
          <cell r="Q199" t="str">
            <v/>
          </cell>
          <cell r="R199" t="str">
            <v/>
          </cell>
          <cell r="U199">
            <v>8.6</v>
          </cell>
          <cell r="V199">
            <v>52.1</v>
          </cell>
          <cell r="W199">
            <v>47.9</v>
          </cell>
          <cell r="X199">
            <v>15.4</v>
          </cell>
          <cell r="Y199">
            <v>6.5</v>
          </cell>
          <cell r="AA199">
            <v>17.200009999999999</v>
          </cell>
          <cell r="AB199">
            <v>4.8379799999999999</v>
          </cell>
          <cell r="AC199">
            <v>5.7317279658432447</v>
          </cell>
          <cell r="AD199">
            <v>3.4239999999999999</v>
          </cell>
          <cell r="AE199">
            <v>2.3077279658432448</v>
          </cell>
          <cell r="AF199">
            <v>10.569707965843245</v>
          </cell>
          <cell r="AG199" t="str">
            <v/>
          </cell>
          <cell r="AH199">
            <v>0</v>
          </cell>
          <cell r="AI199" t="str">
            <v/>
          </cell>
          <cell r="AK199">
            <v>0.48353754880754862</v>
          </cell>
          <cell r="AL199">
            <v>6.9932439999999998</v>
          </cell>
          <cell r="AM199">
            <v>2.57</v>
          </cell>
          <cell r="AN199">
            <v>39.47</v>
          </cell>
          <cell r="AO199">
            <v>3.9045959774787522</v>
          </cell>
          <cell r="AP199">
            <v>1.25517005734799</v>
          </cell>
          <cell r="AQ199">
            <v>3.82541529837482</v>
          </cell>
        </row>
        <row r="200">
          <cell r="B200" t="str">
            <v>TON</v>
          </cell>
          <cell r="C200" t="str">
            <v/>
          </cell>
          <cell r="D200">
            <v>34</v>
          </cell>
          <cell r="E200" t="str">
            <v/>
          </cell>
          <cell r="F200">
            <v>91.507908400000005</v>
          </cell>
          <cell r="G200">
            <v>99.241213700000003</v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>
            <v>14.4</v>
          </cell>
          <cell r="N200">
            <v>71</v>
          </cell>
          <cell r="O200">
            <v>90.642560000000003</v>
          </cell>
          <cell r="P200" t="str">
            <v/>
          </cell>
          <cell r="Q200" t="str">
            <v/>
          </cell>
          <cell r="R200" t="str">
            <v/>
          </cell>
          <cell r="U200">
            <v>4.7</v>
          </cell>
          <cell r="V200">
            <v>81.8</v>
          </cell>
          <cell r="W200">
            <v>18.2</v>
          </cell>
          <cell r="X200">
            <v>13.7</v>
          </cell>
          <cell r="Y200">
            <v>0</v>
          </cell>
          <cell r="AA200">
            <v>19.309360000000002</v>
          </cell>
          <cell r="AB200">
            <v>3.89872</v>
          </cell>
          <cell r="AC200">
            <v>8.1120000000000001</v>
          </cell>
          <cell r="AD200">
            <v>7.0590000000000002</v>
          </cell>
          <cell r="AE200">
            <v>1.0529999999999999</v>
          </cell>
          <cell r="AF200">
            <v>12.010719999999999</v>
          </cell>
          <cell r="AG200">
            <v>1.1000000238418599</v>
          </cell>
          <cell r="AH200">
            <v>0</v>
          </cell>
          <cell r="AI200">
            <v>1.1000000000000001</v>
          </cell>
          <cell r="AK200">
            <v>0.7170407287872379</v>
          </cell>
          <cell r="AL200">
            <v>0.105782</v>
          </cell>
          <cell r="AM200">
            <v>0.434</v>
          </cell>
          <cell r="AN200">
            <v>23.74</v>
          </cell>
          <cell r="AO200">
            <v>0.72803652021008691</v>
          </cell>
          <cell r="AP200">
            <v>0.27430845489838901</v>
          </cell>
          <cell r="AQ200">
            <v>0.70692423222163403</v>
          </cell>
        </row>
        <row r="201">
          <cell r="B201" t="str">
            <v>TTO</v>
          </cell>
          <cell r="C201">
            <v>4.0349557269670733</v>
          </cell>
          <cell r="D201">
            <v>40.270000000000003</v>
          </cell>
          <cell r="E201">
            <v>14.02</v>
          </cell>
          <cell r="F201">
            <v>92.109406899999996</v>
          </cell>
          <cell r="G201">
            <v>93.924982400000005</v>
          </cell>
          <cell r="H201">
            <v>4.9541200720160585</v>
          </cell>
          <cell r="I201">
            <v>3.6015509996568467</v>
          </cell>
          <cell r="J201">
            <v>3.993363757982042</v>
          </cell>
          <cell r="K201">
            <v>4.7641024787814672</v>
          </cell>
          <cell r="L201" t="str">
            <v>n/a</v>
          </cell>
          <cell r="M201">
            <v>18.2</v>
          </cell>
          <cell r="N201">
            <v>71</v>
          </cell>
          <cell r="O201" t="str">
            <v/>
          </cell>
          <cell r="P201" t="str">
            <v/>
          </cell>
          <cell r="Q201">
            <v>4.3933293988627771</v>
          </cell>
          <cell r="R201">
            <v>4.9168675576486898</v>
          </cell>
          <cell r="U201">
            <v>5.5</v>
          </cell>
          <cell r="V201">
            <v>48</v>
          </cell>
          <cell r="W201">
            <v>52</v>
          </cell>
          <cell r="X201">
            <v>7.2</v>
          </cell>
          <cell r="Y201">
            <v>0</v>
          </cell>
          <cell r="AA201">
            <v>13.335850000000001</v>
          </cell>
          <cell r="AB201">
            <v>3.1560000000000001</v>
          </cell>
          <cell r="AC201">
            <v>8.9599641847313851</v>
          </cell>
          <cell r="AD201">
            <v>3.3170000000000002</v>
          </cell>
          <cell r="AE201">
            <v>5.6429641847313849</v>
          </cell>
          <cell r="AF201">
            <v>12.115964184731386</v>
          </cell>
          <cell r="AG201">
            <v>3.5999999046325701</v>
          </cell>
          <cell r="AH201">
            <v>4</v>
          </cell>
          <cell r="AI201">
            <v>3.3</v>
          </cell>
          <cell r="AK201">
            <v>0.77189381924064582</v>
          </cell>
          <cell r="AL201">
            <v>1.3442349999999998</v>
          </cell>
          <cell r="AM201">
            <v>0.27800000000000002</v>
          </cell>
          <cell r="AN201">
            <v>14.51</v>
          </cell>
          <cell r="AO201">
            <v>-0.88547125661642845</v>
          </cell>
          <cell r="AP201">
            <v>-1.4764071146106701</v>
          </cell>
          <cell r="AQ201">
            <v>-1.1977562994272799</v>
          </cell>
        </row>
        <row r="202">
          <cell r="B202" t="str">
            <v>TUN</v>
          </cell>
          <cell r="C202">
            <v>3.742333098503317</v>
          </cell>
          <cell r="D202">
            <v>36.06</v>
          </cell>
          <cell r="E202">
            <v>37.630000000000003</v>
          </cell>
          <cell r="F202">
            <v>89.782507300000006</v>
          </cell>
          <cell r="G202">
            <v>96.376392899999999</v>
          </cell>
          <cell r="H202">
            <v>4.9401682289823814</v>
          </cell>
          <cell r="I202">
            <v>3.4930370140701927</v>
          </cell>
          <cell r="J202">
            <v>3.7703670350935896</v>
          </cell>
          <cell r="K202">
            <v>3.943326837163295</v>
          </cell>
          <cell r="L202">
            <v>28.799999237060501</v>
          </cell>
          <cell r="M202">
            <v>12.1</v>
          </cell>
          <cell r="N202">
            <v>76</v>
          </cell>
          <cell r="O202">
            <v>90.141779999999997</v>
          </cell>
          <cell r="P202">
            <v>34.583669999999998</v>
          </cell>
          <cell r="Q202">
            <v>3.3468296982649433</v>
          </cell>
          <cell r="R202">
            <v>4.1945695110828201</v>
          </cell>
          <cell r="U202">
            <v>7.1</v>
          </cell>
          <cell r="V202">
            <v>59.3</v>
          </cell>
          <cell r="W202">
            <v>40.700000000000003</v>
          </cell>
          <cell r="X202">
            <v>13.3</v>
          </cell>
          <cell r="Y202">
            <v>56.3</v>
          </cell>
          <cell r="AA202">
            <v>21.249669999999998</v>
          </cell>
          <cell r="AB202">
            <v>6.22349</v>
          </cell>
          <cell r="AC202">
            <v>10.402999999999999</v>
          </cell>
          <cell r="AD202">
            <v>1.4950000000000001</v>
          </cell>
          <cell r="AE202">
            <v>8.9079999999999995</v>
          </cell>
          <cell r="AF202">
            <v>16.626489999999997</v>
          </cell>
          <cell r="AG202">
            <v>15.8999996185303</v>
          </cell>
          <cell r="AH202">
            <v>15</v>
          </cell>
          <cell r="AI202">
            <v>14.9</v>
          </cell>
          <cell r="AK202">
            <v>0.72119113210135466</v>
          </cell>
          <cell r="AL202">
            <v>11.116899</v>
          </cell>
          <cell r="AM202">
            <v>1.1040000000000001</v>
          </cell>
          <cell r="AN202">
            <v>66.95</v>
          </cell>
          <cell r="AO202">
            <v>1.29026463860346</v>
          </cell>
          <cell r="AP202">
            <v>0.273547675779299</v>
          </cell>
          <cell r="AQ202">
            <v>1.3777671579280399</v>
          </cell>
        </row>
        <row r="203">
          <cell r="B203" t="str">
            <v>TUR</v>
          </cell>
          <cell r="C203">
            <v>4.49375593918941</v>
          </cell>
          <cell r="D203">
            <v>40.03</v>
          </cell>
          <cell r="E203">
            <v>15.68</v>
          </cell>
          <cell r="F203">
            <v>90.997029600000005</v>
          </cell>
          <cell r="G203">
            <v>99.738847000000007</v>
          </cell>
          <cell r="H203">
            <v>5.0289115153980966</v>
          </cell>
          <cell r="I203">
            <v>4.1061554701621255</v>
          </cell>
          <cell r="J203">
            <v>4.3774948179741493</v>
          </cell>
          <cell r="K203">
            <v>3.9962935412505596</v>
          </cell>
          <cell r="L203">
            <v>32.099998474121101</v>
          </cell>
          <cell r="M203">
            <v>11.6</v>
          </cell>
          <cell r="N203">
            <v>75</v>
          </cell>
          <cell r="O203">
            <v>114.62479999999999</v>
          </cell>
          <cell r="P203">
            <v>78.981949999999998</v>
          </cell>
          <cell r="Q203">
            <v>3.3108917534699911</v>
          </cell>
          <cell r="R203">
            <v>3.6639248362758701</v>
          </cell>
          <cell r="U203">
            <v>5.6</v>
          </cell>
          <cell r="V203">
            <v>77.400000000000006</v>
          </cell>
          <cell r="W203">
            <v>22.6</v>
          </cell>
          <cell r="X203">
            <v>10.7</v>
          </cell>
          <cell r="Y203">
            <v>64.099999999999994</v>
          </cell>
          <cell r="AA203">
            <v>8.5544799999999999</v>
          </cell>
          <cell r="AB203">
            <v>2.8624700000000001</v>
          </cell>
          <cell r="AC203">
            <v>13.111000000000001</v>
          </cell>
          <cell r="AD203">
            <v>5.899</v>
          </cell>
          <cell r="AE203">
            <v>7.2119999999999997</v>
          </cell>
          <cell r="AF203">
            <v>15.973470000000001</v>
          </cell>
          <cell r="AG203">
            <v>9.8999996185302699</v>
          </cell>
          <cell r="AH203">
            <v>10.755000000000001</v>
          </cell>
          <cell r="AI203">
            <v>10</v>
          </cell>
          <cell r="AK203">
            <v>0.76112029344145038</v>
          </cell>
          <cell r="AL203">
            <v>75.83702000000001</v>
          </cell>
          <cell r="AM203">
            <v>1.224</v>
          </cell>
          <cell r="AN203">
            <v>74.27</v>
          </cell>
          <cell r="AO203">
            <v>1.9391988153363688</v>
          </cell>
          <cell r="AP203">
            <v>0.74450696756242996</v>
          </cell>
          <cell r="AQ203">
            <v>1.9685642186627501</v>
          </cell>
        </row>
        <row r="204">
          <cell r="B204" t="str">
            <v>TKM</v>
          </cell>
          <cell r="C204" t="str">
            <v/>
          </cell>
          <cell r="D204">
            <v>40.770000000000003</v>
          </cell>
          <cell r="E204" t="str">
            <v/>
          </cell>
          <cell r="F204">
            <v>99.058057500000004</v>
          </cell>
          <cell r="G204">
            <v>70.955463699999996</v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>
            <v>43.7</v>
          </cell>
          <cell r="N204">
            <v>64</v>
          </cell>
          <cell r="O204">
            <v>85.341419999999999</v>
          </cell>
          <cell r="P204">
            <v>7.9844400000000002</v>
          </cell>
          <cell r="Q204" t="str">
            <v/>
          </cell>
          <cell r="R204" t="str">
            <v/>
          </cell>
          <cell r="U204">
            <v>2</v>
          </cell>
          <cell r="V204">
            <v>65.5</v>
          </cell>
          <cell r="W204">
            <v>34.5</v>
          </cell>
          <cell r="X204">
            <v>8.6999999999999993</v>
          </cell>
          <cell r="Y204">
            <v>6.5</v>
          </cell>
          <cell r="AA204">
            <v>20.79551</v>
          </cell>
          <cell r="AB204">
            <v>3.0492499999999998</v>
          </cell>
          <cell r="AC204" t="str">
            <v/>
          </cell>
          <cell r="AD204" t="str">
            <v/>
          </cell>
          <cell r="AE204" t="str">
            <v/>
          </cell>
          <cell r="AF204">
            <v>3.0492499999999998</v>
          </cell>
          <cell r="AG204" t="str">
            <v/>
          </cell>
          <cell r="AH204">
            <v>0</v>
          </cell>
          <cell r="AI204">
            <v>11</v>
          </cell>
          <cell r="AK204">
            <v>0.68752051713547202</v>
          </cell>
          <cell r="AL204">
            <v>5.3071710000000003</v>
          </cell>
          <cell r="AM204">
            <v>1.274</v>
          </cell>
          <cell r="AN204">
            <v>49.71</v>
          </cell>
          <cell r="AO204">
            <v>1.9549852686280857</v>
          </cell>
          <cell r="AP204">
            <v>0.66443193160506897</v>
          </cell>
          <cell r="AQ204">
            <v>1.9377059651744399</v>
          </cell>
        </row>
        <row r="205">
          <cell r="B205" t="str">
            <v>TCA</v>
          </cell>
          <cell r="C205" t="str">
            <v/>
          </cell>
          <cell r="D205">
            <v>32.4</v>
          </cell>
          <cell r="E205" t="str">
            <v/>
          </cell>
          <cell r="F205" t="str">
            <v>NA</v>
          </cell>
          <cell r="G205" t="str">
            <v>NA</v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 t="str">
            <v/>
          </cell>
          <cell r="N205" t="str">
            <v/>
          </cell>
          <cell r="O205" t="str">
            <v/>
          </cell>
          <cell r="P205" t="str">
            <v/>
          </cell>
          <cell r="Q205" t="str">
            <v/>
          </cell>
          <cell r="R205" t="str">
            <v/>
          </cell>
          <cell r="U205" t="str">
            <v/>
          </cell>
          <cell r="V205" t="str">
            <v/>
          </cell>
          <cell r="W205" t="str">
            <v/>
          </cell>
          <cell r="X205" t="str">
            <v/>
          </cell>
          <cell r="Y205" t="str">
            <v/>
          </cell>
          <cell r="AA205" t="str">
            <v/>
          </cell>
          <cell r="AB205" t="str">
            <v/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8.3000001907348597</v>
          </cell>
          <cell r="AH205" t="str">
            <v/>
          </cell>
          <cell r="AI205">
            <v>10</v>
          </cell>
          <cell r="AK205" t="str">
            <v/>
          </cell>
          <cell r="AL205" t="str">
            <v/>
          </cell>
          <cell r="AM205" t="str">
            <v/>
          </cell>
          <cell r="AN205" t="str">
            <v/>
          </cell>
          <cell r="AO205">
            <v>2.3045803846476574</v>
          </cell>
          <cell r="AP205">
            <v>0.42936950062862</v>
          </cell>
          <cell r="AQ205">
            <v>2.4801947086676899</v>
          </cell>
        </row>
        <row r="206">
          <cell r="B206" t="str">
            <v>TUV</v>
          </cell>
          <cell r="C206" t="str">
            <v/>
          </cell>
          <cell r="D206">
            <v>37</v>
          </cell>
          <cell r="E206" t="str">
            <v/>
          </cell>
          <cell r="F206">
            <v>83.263938300000007</v>
          </cell>
          <cell r="G206">
            <v>97.674418599999996</v>
          </cell>
          <cell r="H206" t="str">
            <v/>
          </cell>
          <cell r="I206" t="str">
            <v/>
          </cell>
          <cell r="J206" t="str">
            <v/>
          </cell>
          <cell r="K206" t="str">
            <v/>
          </cell>
          <cell r="L206" t="str">
            <v/>
          </cell>
          <cell r="M206">
            <v>22.8</v>
          </cell>
          <cell r="N206">
            <v>68</v>
          </cell>
          <cell r="O206">
            <v>80.766639999999995</v>
          </cell>
          <cell r="P206" t="str">
            <v/>
          </cell>
          <cell r="Q206" t="str">
            <v/>
          </cell>
          <cell r="R206" t="str">
            <v/>
          </cell>
          <cell r="U206">
            <v>19.7</v>
          </cell>
          <cell r="V206">
            <v>99.9</v>
          </cell>
          <cell r="W206">
            <v>0.1</v>
          </cell>
          <cell r="X206">
            <v>22.1</v>
          </cell>
          <cell r="Y206">
            <v>0</v>
          </cell>
          <cell r="AA206" t="str">
            <v/>
          </cell>
          <cell r="AB206" t="str">
            <v/>
          </cell>
          <cell r="AC206">
            <v>13.357758219999999</v>
          </cell>
          <cell r="AD206">
            <v>8.68</v>
          </cell>
          <cell r="AE206">
            <v>4.6777582199999994</v>
          </cell>
          <cell r="AF206">
            <v>13.357758219999999</v>
          </cell>
          <cell r="AG206" t="str">
            <v/>
          </cell>
          <cell r="AH206">
            <v>0</v>
          </cell>
          <cell r="AI206" t="str">
            <v/>
          </cell>
          <cell r="AK206" t="str">
            <v>..</v>
          </cell>
          <cell r="AL206">
            <v>9.894E-3</v>
          </cell>
          <cell r="AM206">
            <v>0.18</v>
          </cell>
          <cell r="AN206" t="str">
            <v>..</v>
          </cell>
          <cell r="AO206">
            <v>1.8221762302708957</v>
          </cell>
          <cell r="AP206">
            <v>1.7199907678545601</v>
          </cell>
          <cell r="AQ206">
            <v>1.9011383814209499</v>
          </cell>
        </row>
        <row r="207">
          <cell r="B207" t="str">
            <v>UGA</v>
          </cell>
          <cell r="C207" t="str">
            <v/>
          </cell>
          <cell r="D207">
            <v>44.3</v>
          </cell>
          <cell r="E207" t="str">
            <v/>
          </cell>
          <cell r="F207">
            <v>35.015399500000001</v>
          </cell>
          <cell r="G207">
            <v>74.787622600000006</v>
          </cell>
          <cell r="H207" t="str">
            <v/>
          </cell>
          <cell r="I207" t="str">
            <v/>
          </cell>
          <cell r="J207" t="str">
            <v/>
          </cell>
          <cell r="K207" t="str">
            <v/>
          </cell>
          <cell r="L207" t="str">
            <v/>
          </cell>
          <cell r="M207">
            <v>37.700000000000003</v>
          </cell>
          <cell r="N207">
            <v>59</v>
          </cell>
          <cell r="O207">
            <v>27.61148</v>
          </cell>
          <cell r="P207">
            <v>4.48339</v>
          </cell>
          <cell r="Q207">
            <v>3.4919077650193246</v>
          </cell>
          <cell r="R207">
            <v>3.8591846204573113</v>
          </cell>
          <cell r="U207">
            <v>9.8000000000000007</v>
          </cell>
          <cell r="V207">
            <v>44.4</v>
          </cell>
          <cell r="W207">
            <v>55.6</v>
          </cell>
          <cell r="X207">
            <v>24.3</v>
          </cell>
          <cell r="Y207">
            <v>0</v>
          </cell>
          <cell r="AA207">
            <v>12.86619</v>
          </cell>
          <cell r="AB207">
            <v>2.2009300000000001</v>
          </cell>
          <cell r="AC207">
            <v>3.4600000000000004</v>
          </cell>
          <cell r="AD207">
            <v>2.3040000000000003</v>
          </cell>
          <cell r="AE207">
            <v>1.1560000000000001</v>
          </cell>
          <cell r="AF207">
            <v>5.6609300000000005</v>
          </cell>
          <cell r="AG207">
            <v>1.8999999761581401</v>
          </cell>
          <cell r="AH207">
            <v>0</v>
          </cell>
          <cell r="AI207" t="str">
            <v/>
          </cell>
          <cell r="AK207">
            <v>0.48267209055669003</v>
          </cell>
          <cell r="AL207">
            <v>38.844624000000003</v>
          </cell>
          <cell r="AM207">
            <v>3.3279999999999998</v>
          </cell>
          <cell r="AN207">
            <v>16.829999999999998</v>
          </cell>
          <cell r="AO207">
            <v>5.362607217567211</v>
          </cell>
          <cell r="AP207">
            <v>2.1056921765994101</v>
          </cell>
          <cell r="AQ207">
            <v>5.4345982597096496</v>
          </cell>
        </row>
        <row r="208">
          <cell r="B208" t="str">
            <v>UKR</v>
          </cell>
          <cell r="C208">
            <v>4.193003074072382</v>
          </cell>
          <cell r="D208">
            <v>25.62</v>
          </cell>
          <cell r="E208">
            <v>17.29</v>
          </cell>
          <cell r="F208">
            <v>94.2755461</v>
          </cell>
          <cell r="G208">
            <v>97.955352199999993</v>
          </cell>
          <cell r="H208">
            <v>3.9196537126805264</v>
          </cell>
          <cell r="I208">
            <v>3.1512617616988918</v>
          </cell>
          <cell r="J208">
            <v>3.9274511997577504</v>
          </cell>
          <cell r="K208">
            <v>3.0834784957718968</v>
          </cell>
          <cell r="L208">
            <v>17.799999237060501</v>
          </cell>
          <cell r="M208">
            <v>7.7</v>
          </cell>
          <cell r="N208">
            <v>71</v>
          </cell>
          <cell r="O208">
            <v>99.236940000000004</v>
          </cell>
          <cell r="P208">
            <v>82.305030000000002</v>
          </cell>
          <cell r="Q208">
            <v>3.9860575914382936</v>
          </cell>
          <cell r="R208">
            <v>3.9225960373878479</v>
          </cell>
          <cell r="U208">
            <v>7.8</v>
          </cell>
          <cell r="V208">
            <v>54.5</v>
          </cell>
          <cell r="W208">
            <v>45.5</v>
          </cell>
          <cell r="X208">
            <v>12.2</v>
          </cell>
          <cell r="Y208">
            <v>0.6</v>
          </cell>
          <cell r="AA208">
            <v>13.665520000000001</v>
          </cell>
          <cell r="AB208">
            <v>6.6716600000000001</v>
          </cell>
          <cell r="AC208">
            <v>17.419</v>
          </cell>
          <cell r="AD208">
            <v>3.8239999999999998</v>
          </cell>
          <cell r="AE208">
            <v>13.595000000000001</v>
          </cell>
          <cell r="AF208">
            <v>24.09066</v>
          </cell>
          <cell r="AG208">
            <v>9.3000001907348597</v>
          </cell>
          <cell r="AH208">
            <v>11.467000000000001</v>
          </cell>
          <cell r="AI208">
            <v>9.3000000000000007</v>
          </cell>
          <cell r="AK208">
            <v>0.74700522141257897</v>
          </cell>
          <cell r="AL208">
            <v>44.941302999999998</v>
          </cell>
          <cell r="AM208">
            <v>-0.61899999999999999</v>
          </cell>
          <cell r="AN208">
            <v>69.47</v>
          </cell>
          <cell r="AO208">
            <v>2.0891136503662287E-2</v>
          </cell>
          <cell r="AP208">
            <v>0.29166370582079298</v>
          </cell>
          <cell r="AQ208">
            <v>-0.32744036472384502</v>
          </cell>
        </row>
        <row r="209">
          <cell r="B209" t="str">
            <v>ARE</v>
          </cell>
          <cell r="C209">
            <v>6.1016850184074976</v>
          </cell>
          <cell r="D209" t="str">
            <v>n/a</v>
          </cell>
          <cell r="E209">
            <v>12.1000003814697</v>
          </cell>
          <cell r="F209">
            <v>97.528629100000003</v>
          </cell>
          <cell r="G209">
            <v>99.644135500000004</v>
          </cell>
          <cell r="H209">
            <v>5.8459065343958105</v>
          </cell>
          <cell r="I209">
            <v>4.4325610726362168</v>
          </cell>
          <cell r="J209">
            <v>6.0425025002391788</v>
          </cell>
          <cell r="K209">
            <v>5.9734109175215737</v>
          </cell>
          <cell r="L209">
            <v>1</v>
          </cell>
          <cell r="M209">
            <v>5.9</v>
          </cell>
          <cell r="N209">
            <v>77</v>
          </cell>
          <cell r="O209" t="str">
            <v/>
          </cell>
          <cell r="P209">
            <v>22.039069999999999</v>
          </cell>
          <cell r="Q209">
            <v>5.2798408670359702</v>
          </cell>
          <cell r="R209">
            <v>5.2622975899111601</v>
          </cell>
          <cell r="U209">
            <v>3.2</v>
          </cell>
          <cell r="V209">
            <v>70.3</v>
          </cell>
          <cell r="W209">
            <v>29.7</v>
          </cell>
          <cell r="X209">
            <v>9.4</v>
          </cell>
          <cell r="Y209">
            <v>0</v>
          </cell>
          <cell r="AA209" t="str">
            <v/>
          </cell>
          <cell r="AB209" t="str">
            <v/>
          </cell>
          <cell r="AC209">
            <v>3.7549999999999999</v>
          </cell>
          <cell r="AD209">
            <v>1.5920000000000001</v>
          </cell>
          <cell r="AE209">
            <v>2.1629999999999998</v>
          </cell>
          <cell r="AF209">
            <v>3.7549999999999999</v>
          </cell>
          <cell r="AG209">
            <v>4.1999998092651403</v>
          </cell>
          <cell r="AH209">
            <v>0</v>
          </cell>
          <cell r="AI209">
            <v>2.4</v>
          </cell>
          <cell r="AK209">
            <v>0.83546903977307319</v>
          </cell>
          <cell r="AL209">
            <v>9.4456240000000005</v>
          </cell>
          <cell r="AM209">
            <v>2.524</v>
          </cell>
          <cell r="AN209">
            <v>85.22</v>
          </cell>
          <cell r="AO209">
            <v>0.84413298395645353</v>
          </cell>
          <cell r="AP209">
            <v>0.35048893365260297</v>
          </cell>
          <cell r="AQ209">
            <v>2.87462907262874</v>
          </cell>
        </row>
        <row r="210">
          <cell r="B210" t="str">
            <v>GBR</v>
          </cell>
          <cell r="C210">
            <v>5.9459820497271956</v>
          </cell>
          <cell r="D210">
            <v>32.799999999999997</v>
          </cell>
          <cell r="E210">
            <v>20.97</v>
          </cell>
          <cell r="F210">
            <v>100</v>
          </cell>
          <cell r="G210">
            <v>100</v>
          </cell>
          <cell r="H210">
            <v>6.7521143645394721</v>
          </cell>
          <cell r="I210">
            <v>5.0476225526823244</v>
          </cell>
          <cell r="J210">
            <v>5.4266775849806423</v>
          </cell>
          <cell r="K210">
            <v>5.4500397692992237</v>
          </cell>
          <cell r="L210">
            <v>12.1000003814697</v>
          </cell>
          <cell r="M210">
            <v>3.5</v>
          </cell>
          <cell r="N210">
            <v>81</v>
          </cell>
          <cell r="O210">
            <v>124.42597000000001</v>
          </cell>
          <cell r="P210">
            <v>56.870130000000003</v>
          </cell>
          <cell r="Q210">
            <v>4.7424898618569404</v>
          </cell>
          <cell r="R210">
            <v>5.9305327552959231</v>
          </cell>
          <cell r="U210">
            <v>9.1</v>
          </cell>
          <cell r="V210">
            <v>83.5</v>
          </cell>
          <cell r="W210">
            <v>16.5</v>
          </cell>
          <cell r="X210">
            <v>16.2</v>
          </cell>
          <cell r="Y210">
            <v>0</v>
          </cell>
          <cell r="AA210">
            <v>12.716419999999999</v>
          </cell>
          <cell r="AB210">
            <v>5.72</v>
          </cell>
          <cell r="AC210">
            <v>23.838999999999999</v>
          </cell>
          <cell r="AD210">
            <v>7.4856542646946131</v>
          </cell>
          <cell r="AE210">
            <v>16.353345735305385</v>
          </cell>
          <cell r="AF210">
            <v>29.558999999999997</v>
          </cell>
          <cell r="AG210">
            <v>6.0999999046325701</v>
          </cell>
          <cell r="AH210">
            <v>5.5990000000000002</v>
          </cell>
          <cell r="AI210">
            <v>6.2</v>
          </cell>
          <cell r="AK210">
            <v>0.90669819173631161</v>
          </cell>
          <cell r="AL210">
            <v>63.489233999999996</v>
          </cell>
          <cell r="AM210">
            <v>0.56499999999999995</v>
          </cell>
          <cell r="AN210">
            <v>80.010000000000005</v>
          </cell>
          <cell r="AO210">
            <v>0.93531309858055356</v>
          </cell>
          <cell r="AP210">
            <v>0.31484414078034001</v>
          </cell>
          <cell r="AQ210">
            <v>0.87967023030477898</v>
          </cell>
        </row>
        <row r="211">
          <cell r="B211" t="str">
            <v>TZA</v>
          </cell>
          <cell r="C211">
            <v>3.3763372929458315</v>
          </cell>
          <cell r="D211">
            <v>37.6</v>
          </cell>
          <cell r="E211">
            <v>6.92</v>
          </cell>
          <cell r="F211">
            <v>11.9080037</v>
          </cell>
          <cell r="G211">
            <v>53.3436296</v>
          </cell>
          <cell r="H211">
            <v>3.2176784313885953</v>
          </cell>
          <cell r="I211">
            <v>3.2615110306587383</v>
          </cell>
          <cell r="J211">
            <v>3.3881612745936289</v>
          </cell>
          <cell r="K211">
            <v>3.5682660510638295</v>
          </cell>
          <cell r="L211" t="str">
            <v>n/a</v>
          </cell>
          <cell r="M211">
            <v>35.200000000000003</v>
          </cell>
          <cell r="N211">
            <v>63</v>
          </cell>
          <cell r="O211">
            <v>32.256079999999997</v>
          </cell>
          <cell r="P211">
            <v>3.6473200000000001</v>
          </cell>
          <cell r="Q211">
            <v>3.1882698655128481</v>
          </cell>
          <cell r="R211">
            <v>3.232892942428589</v>
          </cell>
          <cell r="U211">
            <v>7.3</v>
          </cell>
          <cell r="V211">
            <v>36.299999999999997</v>
          </cell>
          <cell r="W211">
            <v>63.7</v>
          </cell>
          <cell r="X211">
            <v>11.2</v>
          </cell>
          <cell r="Y211">
            <v>4.5</v>
          </cell>
          <cell r="AA211">
            <v>15.879810000000001</v>
          </cell>
          <cell r="AB211">
            <v>3.48143</v>
          </cell>
          <cell r="AC211">
            <v>6.806</v>
          </cell>
          <cell r="AD211">
            <v>4.4809999999999999</v>
          </cell>
          <cell r="AE211">
            <v>2.3250000000000002</v>
          </cell>
          <cell r="AF211">
            <v>10.287430000000001</v>
          </cell>
          <cell r="AG211">
            <v>2.9000000953674299</v>
          </cell>
          <cell r="AH211">
            <v>0</v>
          </cell>
          <cell r="AI211" t="str">
            <v/>
          </cell>
          <cell r="AK211">
            <v>0.52121435595462706</v>
          </cell>
          <cell r="AL211">
            <v>50.757459000000004</v>
          </cell>
          <cell r="AM211">
            <v>3.0150000000000001</v>
          </cell>
          <cell r="AN211">
            <v>28.11</v>
          </cell>
          <cell r="AO211">
            <v>5.4622799021534902</v>
          </cell>
          <cell r="AP211">
            <v>2.3428516039903098</v>
          </cell>
          <cell r="AQ211">
            <v>5.3582557502205503</v>
          </cell>
        </row>
        <row r="212">
          <cell r="B212" t="str">
            <v>USA</v>
          </cell>
          <cell r="C212">
            <v>5.9709001942512767</v>
          </cell>
          <cell r="D212">
            <v>37.799999999999997</v>
          </cell>
          <cell r="E212">
            <v>15.55</v>
          </cell>
          <cell r="F212">
            <v>99.587713399999998</v>
          </cell>
          <cell r="G212">
            <v>98.761560500000002</v>
          </cell>
          <cell r="H212">
            <v>4.9937589864571068</v>
          </cell>
          <cell r="I212">
            <v>4.6070818973561867</v>
          </cell>
          <cell r="J212">
            <v>5.097645440205353</v>
          </cell>
          <cell r="K212">
            <v>5.6175079008089401</v>
          </cell>
          <cell r="L212" t="str">
            <v>n/a</v>
          </cell>
          <cell r="M212">
            <v>5.6</v>
          </cell>
          <cell r="N212">
            <v>79</v>
          </cell>
          <cell r="O212">
            <v>95.929580000000001</v>
          </cell>
          <cell r="P212">
            <v>88.808570000000003</v>
          </cell>
          <cell r="Q212">
            <v>4.8551791635072785</v>
          </cell>
          <cell r="R212">
            <v>5.6989680246401573</v>
          </cell>
          <cell r="U212">
            <v>17.100000000000001</v>
          </cell>
          <cell r="V212">
            <v>47.1</v>
          </cell>
          <cell r="W212">
            <v>52.9</v>
          </cell>
          <cell r="X212">
            <v>20.7</v>
          </cell>
          <cell r="Y212">
            <v>87.6</v>
          </cell>
          <cell r="AA212">
            <v>12.90896</v>
          </cell>
          <cell r="AB212">
            <v>5.2239000000000004</v>
          </cell>
          <cell r="AC212">
            <v>19.915999999999997</v>
          </cell>
          <cell r="AD212">
            <v>8.5719999999999992</v>
          </cell>
          <cell r="AE212">
            <v>11.343999999999999</v>
          </cell>
          <cell r="AF212">
            <v>25.139899999999997</v>
          </cell>
          <cell r="AG212">
            <v>6.1999998092651403</v>
          </cell>
          <cell r="AH212">
            <v>5.2919999999999998</v>
          </cell>
          <cell r="AI212">
            <v>6.2</v>
          </cell>
          <cell r="AK212">
            <v>0.91495935395977745</v>
          </cell>
          <cell r="AL212">
            <v>322.58300600000001</v>
          </cell>
          <cell r="AM212">
            <v>0.80800000000000005</v>
          </cell>
          <cell r="AN212">
            <v>83.12</v>
          </cell>
          <cell r="AO212">
            <v>0.9516889207013195</v>
          </cell>
          <cell r="AP212">
            <v>0.208144055768859</v>
          </cell>
          <cell r="AQ212">
            <v>1.0166202056897899</v>
          </cell>
        </row>
        <row r="213">
          <cell r="B213" t="str">
            <v>VIR</v>
          </cell>
          <cell r="C213" t="str">
            <v/>
          </cell>
          <cell r="D213">
            <v>34.46</v>
          </cell>
          <cell r="E213" t="str">
            <v/>
          </cell>
          <cell r="F213">
            <v>96.400418900000005</v>
          </cell>
          <cell r="G213">
            <v>100</v>
          </cell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 t="str">
            <v/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  <cell r="R213" t="str">
            <v/>
          </cell>
          <cell r="U213" t="str">
            <v/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>
            <v>13</v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>
            <v>-0.39649845645171522</v>
          </cell>
          <cell r="AP213">
            <v>0.15605910834336401</v>
          </cell>
          <cell r="AQ213">
            <v>0.254360377369658</v>
          </cell>
        </row>
        <row r="214">
          <cell r="B214" t="str">
            <v>URY</v>
          </cell>
          <cell r="C214">
            <v>4.1930036133778845</v>
          </cell>
          <cell r="D214">
            <v>37.9</v>
          </cell>
          <cell r="E214">
            <v>18.41</v>
          </cell>
          <cell r="F214">
            <v>98.880505600000006</v>
          </cell>
          <cell r="G214">
            <v>99.810503400000002</v>
          </cell>
          <cell r="H214">
            <v>5.7819196029318611</v>
          </cell>
          <cell r="I214">
            <v>4.4608782994764393</v>
          </cell>
          <cell r="J214">
            <v>5.2446869828936666</v>
          </cell>
          <cell r="K214">
            <v>4.6678421998712185</v>
          </cell>
          <cell r="L214">
            <v>22.200000762939499</v>
          </cell>
          <cell r="M214">
            <v>8.6999999999999993</v>
          </cell>
          <cell r="N214">
            <v>77</v>
          </cell>
          <cell r="O214">
            <v>90.295850000000002</v>
          </cell>
          <cell r="P214">
            <v>63.133780000000002</v>
          </cell>
          <cell r="Q214">
            <v>2.9928948696921855</v>
          </cell>
          <cell r="R214">
            <v>4.3708260452046108</v>
          </cell>
          <cell r="U214">
            <v>8.8000000000000007</v>
          </cell>
          <cell r="V214">
            <v>70.2</v>
          </cell>
          <cell r="W214">
            <v>29.8</v>
          </cell>
          <cell r="X214">
            <v>20.399999999999999</v>
          </cell>
          <cell r="Y214">
            <v>63</v>
          </cell>
          <cell r="AA214">
            <v>14.925890000000001</v>
          </cell>
          <cell r="AB214">
            <v>4.35527</v>
          </cell>
          <cell r="AC214">
            <v>17.899310986964622</v>
          </cell>
          <cell r="AD214">
            <v>4.8467039106145249</v>
          </cell>
          <cell r="AE214">
            <v>13.052607076350096</v>
          </cell>
          <cell r="AF214">
            <v>22.254580986964623</v>
          </cell>
          <cell r="AG214">
            <v>6.5999999046325701</v>
          </cell>
          <cell r="AH214">
            <v>6.59</v>
          </cell>
          <cell r="AI214">
            <v>6.6</v>
          </cell>
          <cell r="AK214">
            <v>0.79276297685494324</v>
          </cell>
          <cell r="AL214">
            <v>3.4186939999999999</v>
          </cell>
          <cell r="AM214">
            <v>0.34100000000000003</v>
          </cell>
          <cell r="AN214">
            <v>92.82</v>
          </cell>
          <cell r="AO214">
            <v>0.51602946795255189</v>
          </cell>
          <cell r="AP214">
            <v>0.1891172346577</v>
          </cell>
          <cell r="AQ214">
            <v>0.53022758782047696</v>
          </cell>
        </row>
        <row r="215">
          <cell r="B215" t="str">
            <v>UZB</v>
          </cell>
          <cell r="C215" t="str">
            <v/>
          </cell>
          <cell r="D215">
            <v>36.700000000000003</v>
          </cell>
          <cell r="E215" t="str">
            <v/>
          </cell>
          <cell r="F215">
            <v>100</v>
          </cell>
          <cell r="G215">
            <v>87.262215499999996</v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>
            <v>33.9</v>
          </cell>
          <cell r="N215">
            <v>69</v>
          </cell>
          <cell r="O215">
            <v>110.28981</v>
          </cell>
          <cell r="P215">
            <v>8.9001599999999996</v>
          </cell>
          <cell r="Q215" t="str">
            <v/>
          </cell>
          <cell r="R215" t="str">
            <v/>
          </cell>
          <cell r="U215">
            <v>6.1</v>
          </cell>
          <cell r="V215">
            <v>51</v>
          </cell>
          <cell r="W215">
            <v>49</v>
          </cell>
          <cell r="X215">
            <v>9.6999999999999993</v>
          </cell>
          <cell r="Y215">
            <v>0</v>
          </cell>
          <cell r="AA215" t="str">
            <v/>
          </cell>
          <cell r="AB215" t="str">
            <v/>
          </cell>
          <cell r="AC215">
            <v>11.158284603</v>
          </cell>
          <cell r="AD215">
            <v>2.7309999999999999</v>
          </cell>
          <cell r="AE215">
            <v>8.4272846030000004</v>
          </cell>
          <cell r="AF215">
            <v>11.158284603</v>
          </cell>
          <cell r="AG215" t="str">
            <v/>
          </cell>
          <cell r="AH215">
            <v>0</v>
          </cell>
          <cell r="AI215">
            <v>4.8</v>
          </cell>
          <cell r="AK215">
            <v>0.67546611726696659</v>
          </cell>
          <cell r="AL215">
            <v>29.324919999999999</v>
          </cell>
          <cell r="AM215">
            <v>1.351</v>
          </cell>
          <cell r="AN215">
            <v>36.33</v>
          </cell>
          <cell r="AO215">
            <v>1.8551818911946578</v>
          </cell>
          <cell r="AP215">
            <v>9.5926089401648401E-2</v>
          </cell>
          <cell r="AQ215">
            <v>1.44725186359004</v>
          </cell>
        </row>
        <row r="216">
          <cell r="B216" t="str">
            <v>VUT</v>
          </cell>
          <cell r="C216" t="str">
            <v/>
          </cell>
          <cell r="D216">
            <v>46</v>
          </cell>
          <cell r="E216" t="str">
            <v/>
          </cell>
          <cell r="F216">
            <v>57.826552499999998</v>
          </cell>
          <cell r="G216">
            <v>90.632239400000003</v>
          </cell>
          <cell r="H216" t="str">
            <v/>
          </cell>
          <cell r="I216" t="str">
            <v/>
          </cell>
          <cell r="J216" t="str">
            <v/>
          </cell>
          <cell r="K216" t="str">
            <v/>
          </cell>
          <cell r="L216" t="str">
            <v/>
          </cell>
          <cell r="M216">
            <v>23.1</v>
          </cell>
          <cell r="N216">
            <v>72</v>
          </cell>
          <cell r="O216">
            <v>59.532699999999998</v>
          </cell>
          <cell r="P216" t="str">
            <v/>
          </cell>
          <cell r="Q216" t="str">
            <v/>
          </cell>
          <cell r="R216" t="str">
            <v/>
          </cell>
          <cell r="U216">
            <v>3.9</v>
          </cell>
          <cell r="V216">
            <v>87.3</v>
          </cell>
          <cell r="W216">
            <v>12.7</v>
          </cell>
          <cell r="X216">
            <v>14.1</v>
          </cell>
          <cell r="Y216">
            <v>0</v>
          </cell>
          <cell r="AA216">
            <v>18.72315</v>
          </cell>
          <cell r="AB216">
            <v>5.0128700000000004</v>
          </cell>
          <cell r="AC216">
            <v>5.4334828499999999</v>
          </cell>
          <cell r="AD216">
            <v>4.68</v>
          </cell>
          <cell r="AE216">
            <v>0.75348285000000004</v>
          </cell>
          <cell r="AF216">
            <v>10.44635285</v>
          </cell>
          <cell r="AG216">
            <v>4.5999999046325701</v>
          </cell>
          <cell r="AH216">
            <v>0</v>
          </cell>
          <cell r="AI216">
            <v>1.7</v>
          </cell>
          <cell r="AK216">
            <v>0.59387120524559633</v>
          </cell>
          <cell r="AL216">
            <v>0.258301</v>
          </cell>
          <cell r="AM216">
            <v>2.2090000000000001</v>
          </cell>
          <cell r="AN216">
            <v>25.84</v>
          </cell>
          <cell r="AO216">
            <v>3.4383547291318393</v>
          </cell>
          <cell r="AP216">
            <v>1.2141669552942</v>
          </cell>
          <cell r="AQ216">
            <v>3.4229960646841602</v>
          </cell>
        </row>
        <row r="217">
          <cell r="B217" t="str">
            <v>VEN</v>
          </cell>
          <cell r="C217">
            <v>3.1463972439430523</v>
          </cell>
          <cell r="D217">
            <v>40.5</v>
          </cell>
          <cell r="E217">
            <v>16.22</v>
          </cell>
          <cell r="F217" t="str">
            <v>NA</v>
          </cell>
          <cell r="G217" t="str">
            <v>NA</v>
          </cell>
          <cell r="H217">
            <v>2.9824394124813978</v>
          </cell>
          <cell r="I217">
            <v>2.4906300021276597</v>
          </cell>
          <cell r="J217">
            <v>3.8711925318237306</v>
          </cell>
          <cell r="K217">
            <v>2.9587606201383552</v>
          </cell>
          <cell r="L217">
            <v>31.799999237060501</v>
          </cell>
          <cell r="M217">
            <v>12.9</v>
          </cell>
          <cell r="N217">
            <v>76</v>
          </cell>
          <cell r="O217">
            <v>91.611279999999994</v>
          </cell>
          <cell r="P217" t="str">
            <v/>
          </cell>
          <cell r="Q217">
            <v>2.5055180390675864</v>
          </cell>
          <cell r="R217">
            <v>4.2533914526303604</v>
          </cell>
          <cell r="U217">
            <v>3.6</v>
          </cell>
          <cell r="V217">
            <v>27.1</v>
          </cell>
          <cell r="W217">
            <v>72.900000000000006</v>
          </cell>
          <cell r="X217">
            <v>4.3</v>
          </cell>
          <cell r="Y217">
            <v>39</v>
          </cell>
          <cell r="AA217">
            <v>20.66358</v>
          </cell>
          <cell r="AB217">
            <v>6.8746799999999997</v>
          </cell>
          <cell r="AC217">
            <v>6.8523984930933448</v>
          </cell>
          <cell r="AD217">
            <v>1.5475931352030137</v>
          </cell>
          <cell r="AE217">
            <v>5.3048053578903307</v>
          </cell>
          <cell r="AF217">
            <v>13.727078493093344</v>
          </cell>
          <cell r="AG217">
            <v>7</v>
          </cell>
          <cell r="AH217">
            <v>14.022</v>
          </cell>
          <cell r="AI217">
            <v>7</v>
          </cell>
          <cell r="AK217">
            <v>0.76225240029652452</v>
          </cell>
          <cell r="AL217">
            <v>30.851343</v>
          </cell>
          <cell r="AM217">
            <v>1.492</v>
          </cell>
          <cell r="AN217">
            <v>94.11</v>
          </cell>
          <cell r="AO217">
            <v>1.4233362006788921</v>
          </cell>
          <cell r="AP217">
            <v>4.9730278380425902E-2</v>
          </cell>
          <cell r="AQ217">
            <v>1.5417751812406699</v>
          </cell>
        </row>
        <row r="218">
          <cell r="B218" t="str">
            <v>VNM</v>
          </cell>
          <cell r="C218">
            <v>4.1126464864053887</v>
          </cell>
          <cell r="D218">
            <v>35.57</v>
          </cell>
          <cell r="E218">
            <v>6.16</v>
          </cell>
          <cell r="F218">
            <v>74.763974200000007</v>
          </cell>
          <cell r="G218">
            <v>95.577003399999995</v>
          </cell>
          <cell r="H218">
            <v>3.6711688914871217</v>
          </cell>
          <cell r="I218">
            <v>3.5511510209522399</v>
          </cell>
          <cell r="J218">
            <v>4.0670777000517377</v>
          </cell>
          <cell r="K218">
            <v>3.7012337331018257</v>
          </cell>
          <cell r="L218">
            <v>62.5</v>
          </cell>
          <cell r="M218">
            <v>17.3</v>
          </cell>
          <cell r="N218">
            <v>76</v>
          </cell>
          <cell r="O218" t="str">
            <v/>
          </cell>
          <cell r="P218">
            <v>30.477740000000001</v>
          </cell>
          <cell r="Q218">
            <v>3.528709793645282</v>
          </cell>
          <cell r="R218">
            <v>3.510242289166118</v>
          </cell>
          <cell r="U218">
            <v>6</v>
          </cell>
          <cell r="V218">
            <v>41.9</v>
          </cell>
          <cell r="W218">
            <v>58.1</v>
          </cell>
          <cell r="X218">
            <v>9.3000000000000007</v>
          </cell>
          <cell r="Y218">
            <v>37</v>
          </cell>
          <cell r="AA218">
            <v>21.437429999999999</v>
          </cell>
          <cell r="AB218">
            <v>6.3031100000000002</v>
          </cell>
          <cell r="AC218">
            <v>6.2770000000000001</v>
          </cell>
          <cell r="AD218">
            <v>2.5369999999999999</v>
          </cell>
          <cell r="AE218">
            <v>3.74</v>
          </cell>
          <cell r="AF218">
            <v>12.580110000000001</v>
          </cell>
          <cell r="AG218">
            <v>1.79999995231628</v>
          </cell>
          <cell r="AH218">
            <v>2.4500000000000002</v>
          </cell>
          <cell r="AI218">
            <v>3.4</v>
          </cell>
          <cell r="AK218">
            <v>0.6657173502165511</v>
          </cell>
          <cell r="AL218">
            <v>92.547959000000006</v>
          </cell>
          <cell r="AM218">
            <v>0.95199999999999996</v>
          </cell>
          <cell r="AN218">
            <v>32.96</v>
          </cell>
          <cell r="AO218">
            <v>3.0993832481201022</v>
          </cell>
          <cell r="AP218">
            <v>2.0027659209219499</v>
          </cell>
          <cell r="AQ218">
            <v>2.9542828685589302</v>
          </cell>
        </row>
        <row r="219">
          <cell r="B219" t="str">
            <v>ESH</v>
          </cell>
          <cell r="C219" t="str">
            <v/>
          </cell>
          <cell r="D219">
            <v>40.9</v>
          </cell>
          <cell r="E219" t="str">
            <v/>
          </cell>
          <cell r="F219" t="str">
            <v>NA</v>
          </cell>
          <cell r="G219" t="str">
            <v>NA</v>
          </cell>
          <cell r="H219" t="str">
            <v/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AA219" t="str">
            <v/>
          </cell>
          <cell r="AB219" t="str">
            <v/>
          </cell>
          <cell r="AC219">
            <v>4.9450423940149628</v>
          </cell>
          <cell r="AD219">
            <v>3.871042394014963</v>
          </cell>
          <cell r="AE219">
            <v>1.0740000000000001</v>
          </cell>
          <cell r="AF219">
            <v>4.9450423940149628</v>
          </cell>
          <cell r="AG219" t="str">
            <v/>
          </cell>
          <cell r="AH219" t="str">
            <v/>
          </cell>
          <cell r="AI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>
            <v>5.7917248568119202E-2</v>
          </cell>
          <cell r="AQ219">
            <v>3.2697884676976599</v>
          </cell>
        </row>
        <row r="220">
          <cell r="B220" t="str">
            <v>YEM</v>
          </cell>
          <cell r="C220">
            <v>2.5609464167107903</v>
          </cell>
          <cell r="D220">
            <v>37.69</v>
          </cell>
          <cell r="E220">
            <v>33.700000000000003</v>
          </cell>
          <cell r="F220">
            <v>53.005728300000001</v>
          </cell>
          <cell r="G220">
            <v>54.750220599999999</v>
          </cell>
          <cell r="H220">
            <v>2.4151092626562498</v>
          </cell>
          <cell r="I220">
            <v>2.9600774767890625</v>
          </cell>
          <cell r="J220">
            <v>3.6391291541093751</v>
          </cell>
          <cell r="K220">
            <v>3.071196196484375</v>
          </cell>
          <cell r="L220">
            <v>29.600000381469702</v>
          </cell>
          <cell r="M220">
            <v>33.799999999999997</v>
          </cell>
          <cell r="N220">
            <v>64</v>
          </cell>
          <cell r="O220">
            <v>48.624659999999999</v>
          </cell>
          <cell r="P220">
            <v>9.9746000000000006</v>
          </cell>
          <cell r="Q220" t="str">
            <v/>
          </cell>
          <cell r="R220" t="str">
            <v/>
          </cell>
          <cell r="U220">
            <v>5.4</v>
          </cell>
          <cell r="V220">
            <v>24.9</v>
          </cell>
          <cell r="W220">
            <v>75.099999999999994</v>
          </cell>
          <cell r="X220">
            <v>3.9</v>
          </cell>
          <cell r="Y220">
            <v>0</v>
          </cell>
          <cell r="AA220">
            <v>12.489240000000001</v>
          </cell>
          <cell r="AB220">
            <v>4.5606</v>
          </cell>
          <cell r="AC220">
            <v>5.899</v>
          </cell>
          <cell r="AD220">
            <v>1.4950000000000001</v>
          </cell>
          <cell r="AE220">
            <v>4.4039999999999999</v>
          </cell>
          <cell r="AF220">
            <v>10.4596</v>
          </cell>
          <cell r="AG220">
            <v>17.799999237060501</v>
          </cell>
          <cell r="AH220">
            <v>0</v>
          </cell>
          <cell r="AI220">
            <v>27</v>
          </cell>
          <cell r="AK220">
            <v>0.49811025018235328</v>
          </cell>
          <cell r="AL220">
            <v>24.968508</v>
          </cell>
          <cell r="AM220">
            <v>2.298</v>
          </cell>
          <cell r="AN220">
            <v>34.06</v>
          </cell>
          <cell r="AO220">
            <v>4.2258433347548197</v>
          </cell>
          <cell r="AP220">
            <v>1.734028839894</v>
          </cell>
          <cell r="AQ220">
            <v>4.0327233742569799</v>
          </cell>
        </row>
        <row r="221">
          <cell r="B221" t="str">
            <v>ZMB</v>
          </cell>
          <cell r="C221">
            <v>3.4753516408199161</v>
          </cell>
          <cell r="D221">
            <v>57.49</v>
          </cell>
          <cell r="E221" t="str">
            <v>n/a</v>
          </cell>
          <cell r="F221">
            <v>42.076484200000003</v>
          </cell>
          <cell r="G221">
            <v>64.145122799999996</v>
          </cell>
          <cell r="H221">
            <v>4.2608569777405387</v>
          </cell>
          <cell r="I221">
            <v>3.603599330791865</v>
          </cell>
          <cell r="J221">
            <v>4.1875781087836206</v>
          </cell>
          <cell r="K221">
            <v>4.3787668599034966</v>
          </cell>
          <cell r="L221" t="str">
            <v>n/a</v>
          </cell>
          <cell r="M221">
            <v>43.3</v>
          </cell>
          <cell r="N221">
            <v>58</v>
          </cell>
          <cell r="O221" t="str">
            <v/>
          </cell>
          <cell r="P221" t="str">
            <v/>
          </cell>
          <cell r="Q221">
            <v>4.3378799710954938</v>
          </cell>
          <cell r="R221">
            <v>4.3344960606828025</v>
          </cell>
          <cell r="U221">
            <v>5</v>
          </cell>
          <cell r="V221">
            <v>58.3</v>
          </cell>
          <cell r="W221">
            <v>41.7</v>
          </cell>
          <cell r="X221">
            <v>12.6</v>
          </cell>
          <cell r="Y221">
            <v>0</v>
          </cell>
          <cell r="AA221">
            <v>5.6517999999999997</v>
          </cell>
          <cell r="AB221">
            <v>1.09972</v>
          </cell>
          <cell r="AC221">
            <v>5.4589999999999996</v>
          </cell>
          <cell r="AD221">
            <v>3.6589999999999998</v>
          </cell>
          <cell r="AE221">
            <v>1.8</v>
          </cell>
          <cell r="AF221">
            <v>6.5587199999999992</v>
          </cell>
          <cell r="AG221">
            <v>7.9000000953674299</v>
          </cell>
          <cell r="AH221">
            <v>0</v>
          </cell>
          <cell r="AI221">
            <v>15</v>
          </cell>
          <cell r="AK221">
            <v>0.58550986326183219</v>
          </cell>
          <cell r="AL221">
            <v>15.021002000000001</v>
          </cell>
          <cell r="AM221">
            <v>3.2120000000000002</v>
          </cell>
          <cell r="AN221">
            <v>40.47</v>
          </cell>
          <cell r="AO221">
            <v>4.1752536036073016</v>
          </cell>
          <cell r="AP221">
            <v>1.1036485888287</v>
          </cell>
          <cell r="AQ221">
            <v>4.3160307418525399</v>
          </cell>
        </row>
        <row r="222">
          <cell r="B222" t="str">
            <v>ZWE</v>
          </cell>
          <cell r="C222">
            <v>3.2441452347395296</v>
          </cell>
          <cell r="D222">
            <v>50.1</v>
          </cell>
          <cell r="E222">
            <v>8.73</v>
          </cell>
          <cell r="F222">
            <v>40.240464899999999</v>
          </cell>
          <cell r="G222">
            <v>79.979697999999999</v>
          </cell>
          <cell r="H222">
            <v>3.1518640089249246</v>
          </cell>
          <cell r="I222">
            <v>2.0314428042538837</v>
          </cell>
          <cell r="J222">
            <v>3.1159825259849621</v>
          </cell>
          <cell r="K222">
            <v>4.1032602476975226</v>
          </cell>
          <cell r="L222" t="str">
            <v>n/a</v>
          </cell>
          <cell r="M222">
            <v>46.6</v>
          </cell>
          <cell r="N222">
            <v>59</v>
          </cell>
          <cell r="O222">
            <v>46.673180000000002</v>
          </cell>
          <cell r="P222">
            <v>5.8717499999999996</v>
          </cell>
          <cell r="Q222">
            <v>4.2261479153925059</v>
          </cell>
          <cell r="R222">
            <v>3.9790782179151263</v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AA222">
            <v>8.7209099999999999</v>
          </cell>
          <cell r="AB222">
            <v>1.9661</v>
          </cell>
          <cell r="AC222">
            <v>5.6</v>
          </cell>
          <cell r="AD222">
            <v>4.3</v>
          </cell>
          <cell r="AE222">
            <v>1.3</v>
          </cell>
          <cell r="AF222">
            <v>7.5660999999999996</v>
          </cell>
          <cell r="AG222">
            <v>11.300000190734901</v>
          </cell>
          <cell r="AH222">
            <v>0</v>
          </cell>
          <cell r="AI222">
            <v>95</v>
          </cell>
          <cell r="AK222">
            <v>0.50874738557583188</v>
          </cell>
          <cell r="AL222">
            <v>14.599325</v>
          </cell>
          <cell r="AM222">
            <v>2.8050000000000002</v>
          </cell>
          <cell r="AN222">
            <v>40.08</v>
          </cell>
          <cell r="AO222">
            <v>1.8377934966037333</v>
          </cell>
          <cell r="AP222">
            <v>-0.50023958325274298</v>
          </cell>
          <cell r="AQ222">
            <v>2.3047218198033201</v>
          </cell>
        </row>
        <row r="223">
          <cell r="C223">
            <v>113</v>
          </cell>
          <cell r="D223">
            <v>202</v>
          </cell>
          <cell r="E223">
            <v>103</v>
          </cell>
          <cell r="F223">
            <v>183</v>
          </cell>
          <cell r="G223">
            <v>190</v>
          </cell>
          <cell r="H223">
            <v>113</v>
          </cell>
          <cell r="I223">
            <v>113</v>
          </cell>
          <cell r="J223">
            <v>113</v>
          </cell>
          <cell r="K223">
            <v>113</v>
          </cell>
          <cell r="L223">
            <v>85</v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  <cell r="Q223">
            <v>140</v>
          </cell>
          <cell r="R223">
            <v>140</v>
          </cell>
          <cell r="U223">
            <v>187</v>
          </cell>
          <cell r="V223">
            <v>187</v>
          </cell>
          <cell r="W223">
            <v>187</v>
          </cell>
          <cell r="X223">
            <v>187</v>
          </cell>
          <cell r="Y223">
            <v>187</v>
          </cell>
          <cell r="AA223" t="str">
            <v/>
          </cell>
          <cell r="AB223" t="str">
            <v/>
          </cell>
          <cell r="AC223">
            <v>185</v>
          </cell>
          <cell r="AD223" t="str">
            <v/>
          </cell>
          <cell r="AE223" t="str">
            <v/>
          </cell>
          <cell r="AF223">
            <v>0</v>
          </cell>
          <cell r="AG223" t="str">
            <v/>
          </cell>
          <cell r="AH223" t="str">
            <v/>
          </cell>
          <cell r="AI223" t="str">
            <v/>
          </cell>
          <cell r="AK223" t="str">
            <v/>
          </cell>
        </row>
        <row r="224">
          <cell r="U224" t="str">
            <v/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AA224">
            <v>0</v>
          </cell>
          <cell r="AB224">
            <v>0</v>
          </cell>
          <cell r="AF224">
            <v>0</v>
          </cell>
          <cell r="AG224" t="str">
            <v/>
          </cell>
          <cell r="AH224" t="str">
            <v/>
          </cell>
          <cell r="AI224" t="str">
            <v/>
          </cell>
          <cell r="AK224" t="str">
            <v/>
          </cell>
        </row>
        <row r="225">
          <cell r="U225" t="str">
            <v/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AA225">
            <v>0</v>
          </cell>
          <cell r="AB225">
            <v>0</v>
          </cell>
          <cell r="AF225">
            <v>0</v>
          </cell>
          <cell r="AG225" t="str">
            <v/>
          </cell>
          <cell r="AH225" t="str">
            <v/>
          </cell>
          <cell r="AI225" t="str">
            <v/>
          </cell>
          <cell r="AK225" t="str">
            <v/>
          </cell>
        </row>
        <row r="226">
          <cell r="U226" t="str">
            <v/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AA226">
            <v>0</v>
          </cell>
          <cell r="AB226">
            <v>0</v>
          </cell>
          <cell r="AF226">
            <v>0</v>
          </cell>
          <cell r="AG226" t="str">
            <v/>
          </cell>
          <cell r="AH226" t="str">
            <v/>
          </cell>
          <cell r="AI226" t="str">
            <v/>
          </cell>
          <cell r="AK226" t="str">
            <v/>
          </cell>
        </row>
        <row r="227">
          <cell r="U227" t="str">
            <v/>
          </cell>
          <cell r="V227" t="str">
            <v/>
          </cell>
          <cell r="W227" t="str">
            <v/>
          </cell>
          <cell r="X227" t="str">
            <v/>
          </cell>
          <cell r="Y227" t="str">
            <v/>
          </cell>
          <cell r="AA227">
            <v>0</v>
          </cell>
          <cell r="AB227">
            <v>0</v>
          </cell>
          <cell r="AF227">
            <v>0</v>
          </cell>
          <cell r="AG227" t="str">
            <v/>
          </cell>
          <cell r="AH227" t="str">
            <v/>
          </cell>
          <cell r="AI227" t="str">
            <v/>
          </cell>
          <cell r="AK227" t="str">
            <v/>
          </cell>
        </row>
        <row r="228">
          <cell r="U228" t="str">
            <v/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AA228">
            <v>0</v>
          </cell>
          <cell r="AB228">
            <v>0</v>
          </cell>
          <cell r="AF228">
            <v>0</v>
          </cell>
          <cell r="AG228" t="str">
            <v/>
          </cell>
          <cell r="AH228" t="str">
            <v/>
          </cell>
          <cell r="AI228" t="str">
            <v/>
          </cell>
          <cell r="AK228" t="str">
            <v/>
          </cell>
        </row>
        <row r="229">
          <cell r="U229" t="str">
            <v/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AA229">
            <v>0</v>
          </cell>
          <cell r="AB229">
            <v>0</v>
          </cell>
          <cell r="AF229">
            <v>0</v>
          </cell>
          <cell r="AG229" t="str">
            <v/>
          </cell>
          <cell r="AH229" t="str">
            <v/>
          </cell>
          <cell r="AI229" t="str">
            <v/>
          </cell>
          <cell r="AK229" t="str">
            <v/>
          </cell>
        </row>
        <row r="230">
          <cell r="U230" t="str">
            <v/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AA230">
            <v>0</v>
          </cell>
          <cell r="AB230">
            <v>0</v>
          </cell>
          <cell r="AF230">
            <v>0</v>
          </cell>
          <cell r="AG230" t="str">
            <v/>
          </cell>
          <cell r="AH230" t="str">
            <v/>
          </cell>
          <cell r="AI230" t="str">
            <v/>
          </cell>
          <cell r="AK230" t="str">
            <v/>
          </cell>
        </row>
        <row r="231">
          <cell r="U231" t="str">
            <v/>
          </cell>
          <cell r="V231" t="str">
            <v/>
          </cell>
          <cell r="W231" t="str">
            <v/>
          </cell>
          <cell r="X231" t="str">
            <v/>
          </cell>
          <cell r="Y231" t="str">
            <v/>
          </cell>
          <cell r="AA231">
            <v>0</v>
          </cell>
          <cell r="AB231">
            <v>0</v>
          </cell>
          <cell r="AF231">
            <v>0</v>
          </cell>
          <cell r="AG231" t="str">
            <v/>
          </cell>
          <cell r="AH231" t="str">
            <v/>
          </cell>
          <cell r="AI231" t="str">
            <v/>
          </cell>
          <cell r="AK231" t="str">
            <v/>
          </cell>
        </row>
        <row r="232"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Y232" t="str">
            <v/>
          </cell>
          <cell r="AA232">
            <v>0</v>
          </cell>
          <cell r="AB232">
            <v>0</v>
          </cell>
          <cell r="AF232">
            <v>0</v>
          </cell>
          <cell r="AG232" t="str">
            <v/>
          </cell>
          <cell r="AH232" t="str">
            <v/>
          </cell>
          <cell r="AI232" t="str">
            <v/>
          </cell>
          <cell r="AK232" t="str">
            <v/>
          </cell>
        </row>
        <row r="233"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 t="str">
            <v/>
          </cell>
          <cell r="AA233">
            <v>0</v>
          </cell>
          <cell r="AB233">
            <v>0</v>
          </cell>
          <cell r="AF233">
            <v>0</v>
          </cell>
          <cell r="AK233" t="str">
            <v/>
          </cell>
        </row>
        <row r="234">
          <cell r="U234" t="str">
            <v/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AA234">
            <v>0</v>
          </cell>
          <cell r="AB234">
            <v>0</v>
          </cell>
          <cell r="AF234">
            <v>0</v>
          </cell>
          <cell r="AK234" t="str">
            <v/>
          </cell>
        </row>
        <row r="235"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 t="str">
            <v/>
          </cell>
          <cell r="AA235">
            <v>0</v>
          </cell>
          <cell r="AB235">
            <v>0</v>
          </cell>
          <cell r="AF235">
            <v>0</v>
          </cell>
          <cell r="AK235" t="str">
            <v/>
          </cell>
        </row>
        <row r="236"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AA236">
            <v>0</v>
          </cell>
          <cell r="AB236">
            <v>0</v>
          </cell>
          <cell r="AF236">
            <v>0</v>
          </cell>
          <cell r="AK236" t="str">
            <v/>
          </cell>
        </row>
        <row r="237">
          <cell r="U237" t="str">
            <v/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AA237">
            <v>0</v>
          </cell>
          <cell r="AB237">
            <v>0</v>
          </cell>
          <cell r="AF237">
            <v>0</v>
          </cell>
          <cell r="AK237" t="str">
            <v/>
          </cell>
        </row>
        <row r="238"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AA238">
            <v>0</v>
          </cell>
          <cell r="AB238">
            <v>0</v>
          </cell>
          <cell r="AF238">
            <v>0</v>
          </cell>
          <cell r="AK238" t="str">
            <v/>
          </cell>
        </row>
        <row r="239"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AA239">
            <v>0</v>
          </cell>
          <cell r="AB239">
            <v>0</v>
          </cell>
          <cell r="AF239">
            <v>0</v>
          </cell>
          <cell r="AK239" t="str">
            <v/>
          </cell>
        </row>
        <row r="240"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AA240">
            <v>0</v>
          </cell>
          <cell r="AB240">
            <v>0</v>
          </cell>
          <cell r="AF240">
            <v>0</v>
          </cell>
          <cell r="AK240" t="str">
            <v/>
          </cell>
        </row>
        <row r="241"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 t="str">
            <v/>
          </cell>
          <cell r="AA241">
            <v>0</v>
          </cell>
          <cell r="AB241">
            <v>0</v>
          </cell>
          <cell r="AF241">
            <v>0</v>
          </cell>
          <cell r="AK241" t="str">
            <v/>
          </cell>
        </row>
        <row r="242">
          <cell r="U242" t="str">
            <v/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AA242">
            <v>0</v>
          </cell>
          <cell r="AB242">
            <v>0</v>
          </cell>
          <cell r="AF242">
            <v>0</v>
          </cell>
          <cell r="AK242" t="str">
            <v/>
          </cell>
        </row>
        <row r="243">
          <cell r="U243" t="str">
            <v/>
          </cell>
          <cell r="V243" t="str">
            <v/>
          </cell>
          <cell r="W243" t="str">
            <v/>
          </cell>
          <cell r="X243" t="str">
            <v/>
          </cell>
          <cell r="Y243" t="str">
            <v/>
          </cell>
          <cell r="AA243">
            <v>0</v>
          </cell>
          <cell r="AB243">
            <v>0</v>
          </cell>
          <cell r="AF243">
            <v>0</v>
          </cell>
          <cell r="AK243" t="str">
            <v/>
          </cell>
        </row>
        <row r="244">
          <cell r="U244" t="str">
            <v/>
          </cell>
          <cell r="V244" t="str">
            <v/>
          </cell>
          <cell r="W244" t="str">
            <v/>
          </cell>
          <cell r="X244" t="str">
            <v/>
          </cell>
          <cell r="Y244" t="str">
            <v/>
          </cell>
          <cell r="AA244">
            <v>0</v>
          </cell>
          <cell r="AB244">
            <v>0</v>
          </cell>
          <cell r="AF244">
            <v>0</v>
          </cell>
          <cell r="AK244" t="str">
            <v/>
          </cell>
        </row>
        <row r="245"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AA245">
            <v>0</v>
          </cell>
          <cell r="AB245">
            <v>0</v>
          </cell>
          <cell r="AF245">
            <v>0</v>
          </cell>
          <cell r="AK245" t="str">
            <v/>
          </cell>
        </row>
        <row r="246"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AA246">
            <v>0</v>
          </cell>
          <cell r="AB246">
            <v>0</v>
          </cell>
          <cell r="AF246">
            <v>0</v>
          </cell>
          <cell r="AK246" t="str">
            <v/>
          </cell>
        </row>
        <row r="247">
          <cell r="U247" t="str">
            <v/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AA247">
            <v>0</v>
          </cell>
          <cell r="AB247">
            <v>0</v>
          </cell>
          <cell r="AF247">
            <v>0</v>
          </cell>
          <cell r="AK247" t="str">
            <v/>
          </cell>
        </row>
        <row r="248"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AA248">
            <v>0</v>
          </cell>
          <cell r="AB248">
            <v>0</v>
          </cell>
          <cell r="AF248">
            <v>0</v>
          </cell>
          <cell r="AK248" t="str">
            <v/>
          </cell>
        </row>
        <row r="249"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AA249">
            <v>0</v>
          </cell>
          <cell r="AB249">
            <v>0</v>
          </cell>
          <cell r="AF249">
            <v>0</v>
          </cell>
        </row>
        <row r="250"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AA250">
            <v>0</v>
          </cell>
          <cell r="AB250">
            <v>0</v>
          </cell>
          <cell r="AF250">
            <v>0</v>
          </cell>
        </row>
        <row r="251"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AA251">
            <v>0</v>
          </cell>
          <cell r="AB251">
            <v>0</v>
          </cell>
          <cell r="AF251">
            <v>0</v>
          </cell>
        </row>
        <row r="252"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AA252">
            <v>0</v>
          </cell>
          <cell r="AB252">
            <v>0</v>
          </cell>
          <cell r="AF252">
            <v>0</v>
          </cell>
        </row>
        <row r="253"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AA253">
            <v>0</v>
          </cell>
          <cell r="AB253">
            <v>0</v>
          </cell>
          <cell r="AF253">
            <v>0</v>
          </cell>
        </row>
        <row r="254"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AA254">
            <v>0</v>
          </cell>
          <cell r="AB254">
            <v>0</v>
          </cell>
          <cell r="AF254">
            <v>0</v>
          </cell>
        </row>
        <row r="255"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AA255">
            <v>0</v>
          </cell>
          <cell r="AB255">
            <v>0</v>
          </cell>
        </row>
        <row r="256"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AA256">
            <v>0</v>
          </cell>
          <cell r="AB256">
            <v>0</v>
          </cell>
        </row>
        <row r="257"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AA257">
            <v>0</v>
          </cell>
          <cell r="AB257">
            <v>0</v>
          </cell>
        </row>
        <row r="258"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AA258">
            <v>0</v>
          </cell>
          <cell r="AB258">
            <v>0</v>
          </cell>
        </row>
        <row r="259"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AA259">
            <v>0</v>
          </cell>
          <cell r="AB259">
            <v>0</v>
          </cell>
        </row>
        <row r="260"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AA260">
            <v>0</v>
          </cell>
          <cell r="AB260">
            <v>0</v>
          </cell>
        </row>
        <row r="261"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AA261">
            <v>0</v>
          </cell>
          <cell r="AB261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4">
          <cell r="B4" t="str">
            <v>ABW</v>
          </cell>
          <cell r="C4" t="str">
            <v>Factor de conversión de PPA (PIB) al cociente de tipo de cambio del mercado</v>
          </cell>
          <cell r="D4" t="str">
            <v>PA.NUS.PPPC.RF</v>
          </cell>
          <cell r="BD4">
            <v>0.70397717458618425</v>
          </cell>
        </row>
        <row r="5">
          <cell r="B5" t="str">
            <v>AND</v>
          </cell>
          <cell r="C5" t="str">
            <v>Factor de conversión de PPA (PIB) al cociente de tipo de cambio del mercado</v>
          </cell>
          <cell r="D5" t="str">
            <v>PA.NUS.PPPC.RF</v>
          </cell>
        </row>
        <row r="6">
          <cell r="B6" t="str">
            <v>AFG</v>
          </cell>
          <cell r="C6" t="str">
            <v>Factor de conversión de PPA (PIB) al cociente de tipo de cambio del mercado</v>
          </cell>
          <cell r="D6" t="str">
            <v>PA.NUS.PPPC.RF</v>
          </cell>
          <cell r="AU6">
            <v>0.21428145235149038</v>
          </cell>
          <cell r="AV6">
            <v>0.21506547563932579</v>
          </cell>
          <cell r="AW6">
            <v>0.23885665079054227</v>
          </cell>
          <cell r="AX6">
            <v>0.24714644410736472</v>
          </cell>
          <cell r="AY6">
            <v>0.25548613630981332</v>
          </cell>
          <cell r="AZ6">
            <v>0.30520110058543681</v>
          </cell>
          <cell r="BA6">
            <v>0.29909459251521991</v>
          </cell>
          <cell r="BB6">
            <v>0.30052361307749764</v>
          </cell>
          <cell r="BC6">
            <v>0.34949006795282167</v>
          </cell>
          <cell r="BD6">
            <v>0.36219682451350338</v>
          </cell>
          <cell r="BE6">
            <v>0.35696778486483516</v>
          </cell>
          <cell r="BF6">
            <v>0.34094458994392673</v>
          </cell>
        </row>
        <row r="7">
          <cell r="B7" t="str">
            <v>AGO</v>
          </cell>
          <cell r="C7" t="str">
            <v>Factor de conversión de PPA (PIB) al cociente de tipo de cambio del mercado</v>
          </cell>
          <cell r="D7" t="str">
            <v>PA.NUS.PPPC.RF</v>
          </cell>
          <cell r="AI7">
            <v>0.36223037195346258</v>
          </cell>
          <cell r="AJ7">
            <v>0.42169588207750897</v>
          </cell>
          <cell r="AK7">
            <v>0.20989510515767246</v>
          </cell>
          <cell r="AL7">
            <v>0.24900327589437568</v>
          </cell>
          <cell r="AM7">
            <v>0.18092685216464396</v>
          </cell>
          <cell r="AN7">
            <v>0.19928630160994407</v>
          </cell>
          <cell r="AO7">
            <v>0.26285242718391161</v>
          </cell>
          <cell r="AP7">
            <v>0.24338965861800177</v>
          </cell>
          <cell r="AQ7">
            <v>0.18996879246869122</v>
          </cell>
          <cell r="AR7">
            <v>0.17319384862871007</v>
          </cell>
          <cell r="AS7">
            <v>0.24392522443507419</v>
          </cell>
          <cell r="AT7">
            <v>0.22395417660228062</v>
          </cell>
          <cell r="AU7">
            <v>0.27100774358253354</v>
          </cell>
          <cell r="AV7">
            <v>0.28662149811604731</v>
          </cell>
          <cell r="AW7">
            <v>0.34827571049774653</v>
          </cell>
          <cell r="AX7">
            <v>0.41018147118529047</v>
          </cell>
          <cell r="AY7">
            <v>0.48785689328114801</v>
          </cell>
          <cell r="AZ7">
            <v>0.56075382198127022</v>
          </cell>
          <cell r="BA7">
            <v>0.67293541172699778</v>
          </cell>
          <cell r="BB7">
            <v>0.58478072395620062</v>
          </cell>
          <cell r="BC7">
            <v>0.61039693479952439</v>
          </cell>
          <cell r="BD7">
            <v>0.72725860835444389</v>
          </cell>
          <cell r="BE7">
            <v>0.75270744343838147</v>
          </cell>
          <cell r="BF7">
            <v>0.7519200124504396</v>
          </cell>
        </row>
        <row r="8">
          <cell r="B8" t="str">
            <v>ALB</v>
          </cell>
          <cell r="C8" t="str">
            <v>Factor de conversión de PPA (PIB) al cociente de tipo de cambio del mercado</v>
          </cell>
          <cell r="D8" t="str">
            <v>PA.NUS.PPPC.RF</v>
          </cell>
          <cell r="AI8">
            <v>0.2248505350018575</v>
          </cell>
          <cell r="AJ8">
            <v>0.16752332174379314</v>
          </cell>
          <cell r="AK8">
            <v>0.10991851889409353</v>
          </cell>
          <cell r="AL8">
            <v>0.16956889411120735</v>
          </cell>
          <cell r="AM8">
            <v>0.24788702402255938</v>
          </cell>
          <cell r="AN8">
            <v>0.26168088172304882</v>
          </cell>
          <cell r="AO8">
            <v>0.29274909942088584</v>
          </cell>
          <cell r="AP8">
            <v>0.23361327890822564</v>
          </cell>
          <cell r="AQ8">
            <v>0.25469193965412812</v>
          </cell>
          <cell r="AR8">
            <v>0.28715530564561625</v>
          </cell>
          <cell r="AS8">
            <v>0.28089249597763177</v>
          </cell>
          <cell r="AT8">
            <v>0.28478570593743979</v>
          </cell>
          <cell r="AU8">
            <v>0.29644710553873144</v>
          </cell>
          <cell r="AV8">
            <v>0.34930692566487714</v>
          </cell>
          <cell r="AW8">
            <v>0.42397179576484012</v>
          </cell>
          <cell r="AX8">
            <v>0.43695609950933728</v>
          </cell>
          <cell r="AY8">
            <v>0.42476824480323622</v>
          </cell>
          <cell r="AZ8">
            <v>0.47084062001652699</v>
          </cell>
          <cell r="BA8">
            <v>0.49840011299882114</v>
          </cell>
          <cell r="BB8">
            <v>0.43859905436515051</v>
          </cell>
          <cell r="BC8">
            <v>0.44032403386285845</v>
          </cell>
          <cell r="BD8">
            <v>0.45040640271005605</v>
          </cell>
          <cell r="BE8">
            <v>0.43390839793149855</v>
          </cell>
          <cell r="BF8">
            <v>0.44355325709296228</v>
          </cell>
        </row>
        <row r="9">
          <cell r="B9" t="str">
            <v>ANR</v>
          </cell>
          <cell r="C9" t="str">
            <v>Factor de conversión de PPA (PIB) al cociente de tipo de cambio del mercado</v>
          </cell>
          <cell r="D9" t="str">
            <v>PA.NUS.PPPC.RF</v>
          </cell>
        </row>
        <row r="10">
          <cell r="B10" t="str">
            <v>ARB</v>
          </cell>
          <cell r="C10" t="str">
            <v>Factor de conversión de PPA (PIB) al cociente de tipo de cambio del mercado</v>
          </cell>
          <cell r="D10" t="str">
            <v>PA.NUS.PPPC.RF</v>
          </cell>
        </row>
        <row r="11">
          <cell r="B11" t="str">
            <v>ARE</v>
          </cell>
          <cell r="C11" t="str">
            <v>Factor de conversión de PPA (PIB) al cociente de tipo de cambio del mercado</v>
          </cell>
          <cell r="D11" t="str">
            <v>PA.NUS.PPPC.RF</v>
          </cell>
          <cell r="AI11">
            <v>0.37434368028631199</v>
          </cell>
          <cell r="AJ11">
            <v>0.36523097157709705</v>
          </cell>
          <cell r="AK11">
            <v>0.36353980533015384</v>
          </cell>
          <cell r="AL11">
            <v>0.35962758396777411</v>
          </cell>
          <cell r="AM11">
            <v>0.35120718981644239</v>
          </cell>
          <cell r="AN11">
            <v>0.35747366695525612</v>
          </cell>
          <cell r="AO11">
            <v>0.37132898528547298</v>
          </cell>
          <cell r="AP11">
            <v>0.36160588687307055</v>
          </cell>
          <cell r="AQ11">
            <v>0.34236631814968121</v>
          </cell>
          <cell r="AR11">
            <v>0.36604601684607585</v>
          </cell>
          <cell r="AS11">
            <v>0.39892869717403778</v>
          </cell>
          <cell r="AT11">
            <v>0.38083130476990928</v>
          </cell>
          <cell r="AU11">
            <v>0.38921103274635543</v>
          </cell>
          <cell r="AV11">
            <v>0.39712519238231964</v>
          </cell>
          <cell r="AW11">
            <v>0.41939002265314423</v>
          </cell>
          <cell r="AX11">
            <v>0.47351111837682802</v>
          </cell>
          <cell r="AY11">
            <v>0.51431839364891063</v>
          </cell>
          <cell r="AZ11">
            <v>0.5638467092379934</v>
          </cell>
          <cell r="BA11">
            <v>0.65554057156516254</v>
          </cell>
          <cell r="BB11">
            <v>0.55193946985509923</v>
          </cell>
          <cell r="BC11">
            <v>0.60504043266282492</v>
          </cell>
          <cell r="BD11">
            <v>0.69280019253896508</v>
          </cell>
          <cell r="BE11">
            <v>0.71830366857960792</v>
          </cell>
        </row>
        <row r="12">
          <cell r="B12" t="str">
            <v>ARG</v>
          </cell>
          <cell r="C12" t="str">
            <v>Factor de conversión de PPA (PIB) al cociente de tipo de cambio del mercado</v>
          </cell>
          <cell r="D12" t="str">
            <v>PA.NUS.PPPC.RF</v>
          </cell>
        </row>
        <row r="13">
          <cell r="B13" t="str">
            <v>ARM</v>
          </cell>
          <cell r="C13" t="str">
            <v>Factor de conversión de PPA (PIB) al cociente de tipo de cambio del mercado</v>
          </cell>
          <cell r="D13" t="str">
            <v>PA.NUS.PPPC.RF</v>
          </cell>
          <cell r="AI13">
            <v>0.26312827471275191</v>
          </cell>
          <cell r="AJ13">
            <v>0.26433652205661951</v>
          </cell>
          <cell r="AK13">
            <v>0.2731900232586234</v>
          </cell>
          <cell r="AL13">
            <v>0.27620258824946653</v>
          </cell>
          <cell r="AM13">
            <v>0.28090588748022099</v>
          </cell>
          <cell r="AN13">
            <v>0.28738147335249387</v>
          </cell>
          <cell r="AO13">
            <v>0.28994861972262259</v>
          </cell>
          <cell r="AP13">
            <v>0.2832548215730486</v>
          </cell>
          <cell r="AQ13">
            <v>0.3016475102206026</v>
          </cell>
          <cell r="AR13">
            <v>0.28056510527037032</v>
          </cell>
          <cell r="AS13">
            <v>0.26832366005539321</v>
          </cell>
          <cell r="AT13">
            <v>0.26534775512173459</v>
          </cell>
          <cell r="AU13">
            <v>0.2589909011950815</v>
          </cell>
          <cell r="AV13">
            <v>0.26301174711805037</v>
          </cell>
          <cell r="AW13">
            <v>0.29526697422302745</v>
          </cell>
          <cell r="AX13">
            <v>0.34424977218559943</v>
          </cell>
          <cell r="AY13">
            <v>0.38439210055577588</v>
          </cell>
          <cell r="AZ13">
            <v>0.47469199398193579</v>
          </cell>
          <cell r="BA13">
            <v>0.55172350921879776</v>
          </cell>
          <cell r="BB13">
            <v>0.47292163392129227</v>
          </cell>
          <cell r="BC13">
            <v>0.48958128927721534</v>
          </cell>
          <cell r="BD13">
            <v>0.50227946697118386</v>
          </cell>
          <cell r="BE13">
            <v>0.45213370240359196</v>
          </cell>
          <cell r="BF13">
            <v>0.45080953102813726</v>
          </cell>
        </row>
        <row r="14">
          <cell r="B14" t="str">
            <v>ASM</v>
          </cell>
          <cell r="C14" t="str">
            <v>Factor de conversión de PPA (PIB) al cociente de tipo de cambio del mercado</v>
          </cell>
          <cell r="D14" t="str">
            <v>PA.NUS.PPPC.RF</v>
          </cell>
        </row>
        <row r="15">
          <cell r="B15" t="str">
            <v>ATG</v>
          </cell>
          <cell r="C15" t="str">
            <v>Factor de conversión de PPA (PIB) al cociente de tipo de cambio del mercado</v>
          </cell>
          <cell r="D15" t="str">
            <v>PA.NUS.PPPC.RF</v>
          </cell>
          <cell r="AI15">
            <v>0.56924796372761466</v>
          </cell>
          <cell r="AJ15">
            <v>0.56587669014317576</v>
          </cell>
          <cell r="AK15">
            <v>0.56648521698916954</v>
          </cell>
          <cell r="AL15">
            <v>0.56562360033083059</v>
          </cell>
          <cell r="AM15">
            <v>0.57056407005841581</v>
          </cell>
          <cell r="AN15">
            <v>0.57638175547328663</v>
          </cell>
          <cell r="AO15">
            <v>0.58061949132834922</v>
          </cell>
          <cell r="AP15">
            <v>0.58326682808106967</v>
          </cell>
          <cell r="AQ15">
            <v>0.59094869876433254</v>
          </cell>
          <cell r="AR15">
            <v>0.58827693717715457</v>
          </cell>
          <cell r="AS15">
            <v>0.66134822894971346</v>
          </cell>
          <cell r="AT15">
            <v>0.65940841674266815</v>
          </cell>
          <cell r="AU15">
            <v>0.65402046818428572</v>
          </cell>
          <cell r="AV15">
            <v>0.6334689766869418</v>
          </cell>
          <cell r="AW15">
            <v>0.62636622870312531</v>
          </cell>
          <cell r="AX15">
            <v>0.63313041601539877</v>
          </cell>
          <cell r="AY15">
            <v>0.61630006233853352</v>
          </cell>
          <cell r="AZ15">
            <v>0.62272873770353976</v>
          </cell>
          <cell r="BA15">
            <v>0.63796490031570363</v>
          </cell>
          <cell r="BB15">
            <v>0.64430595781117406</v>
          </cell>
          <cell r="BC15">
            <v>0.64560092501243327</v>
          </cell>
          <cell r="BD15">
            <v>0.64127927863930367</v>
          </cell>
          <cell r="BE15">
            <v>0.64634053537999625</v>
          </cell>
          <cell r="BF15">
            <v>0.65163115601170374</v>
          </cell>
        </row>
        <row r="16">
          <cell r="B16" t="str">
            <v>AUS</v>
          </cell>
          <cell r="C16" t="str">
            <v>Factor de conversión de PPA (PIB) al cociente de tipo de cambio del mercado</v>
          </cell>
          <cell r="D16" t="str">
            <v>PA.NUS.PPPC.RF</v>
          </cell>
          <cell r="AI16">
            <v>1.0476356498653328</v>
          </cell>
          <cell r="AJ16">
            <v>1.0579843191272271</v>
          </cell>
          <cell r="AK16">
            <v>1.018233683765285</v>
          </cell>
          <cell r="AL16">
            <v>0.91847744940978071</v>
          </cell>
          <cell r="AM16">
            <v>0.90032414043583531</v>
          </cell>
          <cell r="AN16">
            <v>0.96812825141075132</v>
          </cell>
          <cell r="AO16">
            <v>0.9933805364188163</v>
          </cell>
          <cell r="AP16">
            <v>1.0274571873532634</v>
          </cell>
          <cell r="AQ16">
            <v>0.87879631214813814</v>
          </cell>
          <cell r="AR16">
            <v>0.81272715879182855</v>
          </cell>
          <cell r="AS16">
            <v>0.82304190793192233</v>
          </cell>
          <cell r="AT16">
            <v>0.71066928786089945</v>
          </cell>
          <cell r="AU16">
            <v>0.69929356111343666</v>
          </cell>
          <cell r="AV16">
            <v>0.78724068142108317</v>
          </cell>
          <cell r="AW16">
            <v>0.9724446976810357</v>
          </cell>
          <cell r="AX16">
            <v>1.043719581265975</v>
          </cell>
          <cell r="AY16">
            <v>1.0533309336627734</v>
          </cell>
          <cell r="AZ16">
            <v>1.1202583928711627</v>
          </cell>
          <cell r="BA16">
            <v>1.3242017964031609</v>
          </cell>
          <cell r="BB16">
            <v>1.0620079068488528</v>
          </cell>
          <cell r="BC16">
            <v>1.3265910634017102</v>
          </cell>
          <cell r="BD16">
            <v>1.4898019790078469</v>
          </cell>
          <cell r="BE16">
            <v>1.5750300553231178</v>
          </cell>
          <cell r="BF16">
            <v>1.5492064715746181</v>
          </cell>
        </row>
        <row r="17">
          <cell r="B17" t="str">
            <v>AUT</v>
          </cell>
          <cell r="C17" t="str">
            <v>Factor de conversión de PPA (PIB) al cociente de tipo de cambio del mercado</v>
          </cell>
          <cell r="D17" t="str">
            <v>PA.NUS.PPPC.RF</v>
          </cell>
          <cell r="AI17">
            <v>1.1105263717778047</v>
          </cell>
          <cell r="AJ17">
            <v>1.0847754566882732</v>
          </cell>
          <cell r="AK17">
            <v>1.1660642449286251</v>
          </cell>
          <cell r="AL17">
            <v>1.1057028853661421</v>
          </cell>
          <cell r="AM17">
            <v>1.1303169738585714</v>
          </cell>
          <cell r="AN17">
            <v>1.2771604708611983</v>
          </cell>
          <cell r="AO17">
            <v>1.2097195827917859</v>
          </cell>
          <cell r="AP17">
            <v>1.0423959352801893</v>
          </cell>
          <cell r="AQ17">
            <v>1.0198240973766119</v>
          </cell>
          <cell r="AR17">
            <v>0.97708153633070538</v>
          </cell>
          <cell r="AS17">
            <v>0.82844610005527919</v>
          </cell>
          <cell r="AT17">
            <v>0.82013833736017905</v>
          </cell>
          <cell r="AU17">
            <v>0.84293286561264813</v>
          </cell>
          <cell r="AV17">
            <v>0.99819350564334086</v>
          </cell>
          <cell r="AW17">
            <v>1.0862402277228338</v>
          </cell>
          <cell r="AX17">
            <v>1.1023284783365668</v>
          </cell>
          <cell r="AY17">
            <v>1.0733103125859196</v>
          </cell>
          <cell r="AZ17">
            <v>1.1882815363295751</v>
          </cell>
          <cell r="BA17">
            <v>1.2487552929149843</v>
          </cell>
          <cell r="BB17">
            <v>1.1683188120961066</v>
          </cell>
          <cell r="BC17">
            <v>1.114370517652739</v>
          </cell>
          <cell r="BD17">
            <v>1.1538389354016916</v>
          </cell>
          <cell r="BE17">
            <v>1.0818042438889008</v>
          </cell>
          <cell r="BF17">
            <v>1.1110916724768776</v>
          </cell>
        </row>
        <row r="18">
          <cell r="B18" t="str">
            <v>AZE</v>
          </cell>
          <cell r="C18" t="str">
            <v>Factor de conversión de PPA (PIB) al cociente de tipo de cambio del mercado</v>
          </cell>
          <cell r="D18" t="str">
            <v>PA.NUS.PPPC.RF</v>
          </cell>
          <cell r="AI18">
            <v>0.22438029643656032</v>
          </cell>
          <cell r="AJ18">
            <v>0.21706763156027784</v>
          </cell>
          <cell r="AK18">
            <v>0.15565887801113923</v>
          </cell>
          <cell r="AL18">
            <v>0.15737538464200754</v>
          </cell>
          <cell r="AM18">
            <v>0.16005524195332899</v>
          </cell>
          <cell r="AN18">
            <v>0.16374491707147434</v>
          </cell>
          <cell r="AO18">
            <v>0.16520763199384911</v>
          </cell>
          <cell r="AP18">
            <v>0.19150759998544539</v>
          </cell>
          <cell r="AQ18">
            <v>0.19325178215594471</v>
          </cell>
          <cell r="AR18">
            <v>0.18278226878980713</v>
          </cell>
          <cell r="AS18">
            <v>0.18514297166852839</v>
          </cell>
          <cell r="AT18">
            <v>0.17827902446282137</v>
          </cell>
          <cell r="AU18">
            <v>0.17345036574806991</v>
          </cell>
          <cell r="AV18">
            <v>0.17842184079012224</v>
          </cell>
          <cell r="AW18">
            <v>0.18801316272668289</v>
          </cell>
          <cell r="AX18">
            <v>0.21991296001786401</v>
          </cell>
          <cell r="AY18">
            <v>0.25128441992509681</v>
          </cell>
          <cell r="AZ18">
            <v>0.30834254980039627</v>
          </cell>
          <cell r="BA18">
            <v>0.40356213549894226</v>
          </cell>
          <cell r="BB18">
            <v>0.33185972531605873</v>
          </cell>
          <cell r="BC18">
            <v>0.37350831591531958</v>
          </cell>
          <cell r="BD18">
            <v>0.45636801420488038</v>
          </cell>
          <cell r="BE18">
            <v>0.45736587624234343</v>
          </cell>
          <cell r="BF18">
            <v>0.45578264043262329</v>
          </cell>
        </row>
        <row r="19">
          <cell r="B19" t="str">
            <v>BDI</v>
          </cell>
          <cell r="C19" t="str">
            <v>Factor de conversión de PPA (PIB) al cociente de tipo de cambio del mercado</v>
          </cell>
          <cell r="D19" t="str">
            <v>PA.NUS.PPPC.RF</v>
          </cell>
          <cell r="AI19">
            <v>0.29677571063192959</v>
          </cell>
          <cell r="AJ19">
            <v>0.28208228524552126</v>
          </cell>
          <cell r="AK19">
            <v>0.25330476678212699</v>
          </cell>
          <cell r="AL19">
            <v>0.22869864603774503</v>
          </cell>
          <cell r="AM19">
            <v>0.22947545958347362</v>
          </cell>
          <cell r="AN19">
            <v>0.2640187059819189</v>
          </cell>
          <cell r="AO19">
            <v>0.24481462053264905</v>
          </cell>
          <cell r="AP19">
            <v>0.27381687478001615</v>
          </cell>
          <cell r="AQ19">
            <v>0.23756372862142219</v>
          </cell>
          <cell r="AR19">
            <v>0.21392282621649161</v>
          </cell>
          <cell r="AS19">
            <v>0.22727192838222074</v>
          </cell>
          <cell r="AT19">
            <v>0.21928363120551694</v>
          </cell>
          <cell r="AU19">
            <v>0.19464939070655668</v>
          </cell>
          <cell r="AV19">
            <v>0.18366397523388356</v>
          </cell>
          <cell r="AW19">
            <v>0.19890387858934699</v>
          </cell>
          <cell r="AX19">
            <v>0.23315789558595112</v>
          </cell>
          <cell r="AY19">
            <v>0.24460257983598865</v>
          </cell>
          <cell r="AZ19">
            <v>0.24220205731801897</v>
          </cell>
          <cell r="BA19">
            <v>0.26876283767534981</v>
          </cell>
          <cell r="BB19">
            <v>0.27826571113032211</v>
          </cell>
          <cell r="BC19">
            <v>0.30862128322319266</v>
          </cell>
          <cell r="BD19">
            <v>0.33762374436342141</v>
          </cell>
          <cell r="BE19">
            <v>0.33480860061558099</v>
          </cell>
          <cell r="BF19">
            <v>0.3470928302940563</v>
          </cell>
        </row>
        <row r="20">
          <cell r="B20" t="str">
            <v>BEL</v>
          </cell>
          <cell r="C20" t="str">
            <v>Factor de conversión de PPA (PIB) al cociente de tipo de cambio del mercado</v>
          </cell>
          <cell r="D20" t="str">
            <v>PA.NUS.PPPC.RF</v>
          </cell>
          <cell r="AI20">
            <v>1.0878369712699179</v>
          </cell>
          <cell r="AJ20">
            <v>1.0599453408151209</v>
          </cell>
          <cell r="AK20">
            <v>1.1383691505646172</v>
          </cell>
          <cell r="AL20">
            <v>1.074601630130597</v>
          </cell>
          <cell r="AM20">
            <v>1.1107634205449723</v>
          </cell>
          <cell r="AN20">
            <v>1.2499439586754242</v>
          </cell>
          <cell r="AO20">
            <v>1.1896875843648209</v>
          </cell>
          <cell r="AP20">
            <v>1.0285590685611186</v>
          </cell>
          <cell r="AQ20">
            <v>1.0274116248055123</v>
          </cell>
          <cell r="AR20">
            <v>0.98153457170253566</v>
          </cell>
          <cell r="AS20">
            <v>0.81990150635710346</v>
          </cell>
          <cell r="AT20">
            <v>0.79178490022371362</v>
          </cell>
          <cell r="AU20">
            <v>0.81425221626199884</v>
          </cell>
          <cell r="AV20">
            <v>0.99134366704288934</v>
          </cell>
          <cell r="AW20">
            <v>1.113703011677935</v>
          </cell>
          <cell r="AX20">
            <v>1.1187385862806547</v>
          </cell>
          <cell r="AY20">
            <v>1.1065351894113238</v>
          </cell>
          <cell r="AZ20">
            <v>1.2148021638637492</v>
          </cell>
          <cell r="BA20">
            <v>1.2795324941999715</v>
          </cell>
          <cell r="BB20">
            <v>1.1877767675104227</v>
          </cell>
          <cell r="BC20">
            <v>1.1311348665390428</v>
          </cell>
          <cell r="BD20">
            <v>1.1662694792187225</v>
          </cell>
          <cell r="BE20">
            <v>1.0913231259490275</v>
          </cell>
          <cell r="BF20">
            <v>1.1251676132016495</v>
          </cell>
        </row>
        <row r="21">
          <cell r="B21" t="str">
            <v>BEN</v>
          </cell>
          <cell r="C21" t="str">
            <v>Factor de conversión de PPA (PIB) al cociente de tipo de cambio del mercado</v>
          </cell>
          <cell r="D21" t="str">
            <v>PA.NUS.PPPC.RF</v>
          </cell>
          <cell r="AI21">
            <v>0.44488017792027756</v>
          </cell>
          <cell r="AJ21">
            <v>0.4186819360049478</v>
          </cell>
          <cell r="AK21">
            <v>0.33931909602718668</v>
          </cell>
          <cell r="AL21">
            <v>0.42015207117338904</v>
          </cell>
          <cell r="AM21">
            <v>0.28331637992434716</v>
          </cell>
          <cell r="AN21">
            <v>0.35530572904924301</v>
          </cell>
          <cell r="AO21">
            <v>0.36398953069566109</v>
          </cell>
          <cell r="AP21">
            <v>0.32515246679745669</v>
          </cell>
          <cell r="AQ21">
            <v>0.33488675183111327</v>
          </cell>
          <cell r="AR21">
            <v>0.31774485669004326</v>
          </cell>
          <cell r="AS21">
            <v>0.28083320897371195</v>
          </cell>
          <cell r="AT21">
            <v>0.27374782036848533</v>
          </cell>
          <cell r="AU21">
            <v>0.29004845602076557</v>
          </cell>
          <cell r="AV21">
            <v>0.34681879691919681</v>
          </cell>
          <cell r="AW21">
            <v>0.37277943300766819</v>
          </cell>
          <cell r="AX21">
            <v>0.37775743020222391</v>
          </cell>
          <cell r="AY21">
            <v>0.38136875015702465</v>
          </cell>
          <cell r="AZ21">
            <v>0.41554564341072553</v>
          </cell>
          <cell r="BA21">
            <v>0.46756280808433209</v>
          </cell>
          <cell r="BB21">
            <v>0.4486411591303105</v>
          </cell>
          <cell r="BC21">
            <v>0.4304873558048391</v>
          </cell>
          <cell r="BD21">
            <v>0.45359172268539211</v>
          </cell>
          <cell r="BE21">
            <v>0.43735373314998632</v>
          </cell>
          <cell r="BF21">
            <v>0.44929646906614645</v>
          </cell>
        </row>
        <row r="22">
          <cell r="B22" t="str">
            <v>BFA</v>
          </cell>
          <cell r="C22" t="str">
            <v>Factor de conversión de PPA (PIB) al cociente de tipo de cambio del mercado</v>
          </cell>
          <cell r="D22" t="str">
            <v>PA.NUS.PPPC.RF</v>
          </cell>
          <cell r="AI22">
            <v>0.6507144599711151</v>
          </cell>
          <cell r="AJ22">
            <v>0.58368025234029275</v>
          </cell>
          <cell r="AK22">
            <v>0.40684451824334839</v>
          </cell>
          <cell r="AL22">
            <v>0.39982367163652766</v>
          </cell>
          <cell r="AM22">
            <v>0.31404396768177423</v>
          </cell>
          <cell r="AN22">
            <v>0.36533831051304211</v>
          </cell>
          <cell r="AO22">
            <v>0.35130662149257375</v>
          </cell>
          <cell r="AP22">
            <v>0.30743143627433467</v>
          </cell>
          <cell r="AQ22">
            <v>0.32478553590319365</v>
          </cell>
          <cell r="AR22">
            <v>0.32043394034473877</v>
          </cell>
          <cell r="AS22">
            <v>0.26643635009444488</v>
          </cell>
          <cell r="AT22">
            <v>0.26327140862959331</v>
          </cell>
          <cell r="AU22">
            <v>0.28103451920733941</v>
          </cell>
          <cell r="AV22">
            <v>0.33532555176092743</v>
          </cell>
          <cell r="AW22">
            <v>0.35939588031124381</v>
          </cell>
          <cell r="AX22">
            <v>0.36180772747877255</v>
          </cell>
          <cell r="AY22">
            <v>0.35175456540317296</v>
          </cell>
          <cell r="AZ22">
            <v>0.38229352493800528</v>
          </cell>
          <cell r="BA22">
            <v>0.43808087217274189</v>
          </cell>
          <cell r="BB22">
            <v>0.42208514367502892</v>
          </cell>
          <cell r="BC22">
            <v>0.42621519196041024</v>
          </cell>
          <cell r="BD22">
            <v>0.45279617503108005</v>
          </cell>
          <cell r="BE22">
            <v>0.4191863801156866</v>
          </cell>
          <cell r="BF22">
            <v>0.4185679017539895</v>
          </cell>
        </row>
        <row r="23">
          <cell r="B23" t="str">
            <v>BGD</v>
          </cell>
          <cell r="C23" t="str">
            <v>Factor de conversión de PPA (PIB) al cociente de tipo de cambio del mercado</v>
          </cell>
          <cell r="D23" t="str">
            <v>PA.NUS.PPPC.RF</v>
          </cell>
          <cell r="AI23">
            <v>0.40573555792310462</v>
          </cell>
          <cell r="AJ23">
            <v>0.39043681052995893</v>
          </cell>
          <cell r="AK23">
            <v>0.37223968657012035</v>
          </cell>
          <cell r="AL23">
            <v>0.36366583647373102</v>
          </cell>
          <cell r="AM23">
            <v>0.34832225141062528</v>
          </cell>
          <cell r="AN23">
            <v>0.36535623559997998</v>
          </cell>
          <cell r="AO23">
            <v>0.36759581338660891</v>
          </cell>
          <cell r="AP23">
            <v>0.35687423629251636</v>
          </cell>
          <cell r="AQ23">
            <v>0.34956197943756168</v>
          </cell>
          <cell r="AR23">
            <v>0.34058084278475664</v>
          </cell>
          <cell r="AS23">
            <v>0.32417158664986684</v>
          </cell>
          <cell r="AT23">
            <v>0.30015848884267421</v>
          </cell>
          <cell r="AU23">
            <v>0.28662968112396309</v>
          </cell>
          <cell r="AV23">
            <v>0.29135281094643695</v>
          </cell>
          <cell r="AW23">
            <v>0.29073355272120771</v>
          </cell>
          <cell r="AX23">
            <v>0.28333581889815285</v>
          </cell>
          <cell r="AY23">
            <v>0.26473899511732879</v>
          </cell>
          <cell r="AZ23">
            <v>0.26781987626023457</v>
          </cell>
          <cell r="BA23">
            <v>0.28765060137908322</v>
          </cell>
          <cell r="BB23">
            <v>0.3032175007706025</v>
          </cell>
          <cell r="BC23">
            <v>0.31722921243548657</v>
          </cell>
          <cell r="BD23">
            <v>0.32510231748439272</v>
          </cell>
          <cell r="BE23">
            <v>0.31186283762065664</v>
          </cell>
          <cell r="BF23">
            <v>0.32425493281829854</v>
          </cell>
        </row>
        <row r="24">
          <cell r="B24" t="str">
            <v>BGR</v>
          </cell>
          <cell r="C24" t="str">
            <v>Factor de conversión de PPA (PIB) al cociente de tipo de cambio del mercado</v>
          </cell>
          <cell r="D24" t="str">
            <v>PA.NUS.PPPC.RF</v>
          </cell>
          <cell r="AI24">
            <v>0.44036536815577848</v>
          </cell>
          <cell r="AJ24">
            <v>0.24578704245916647</v>
          </cell>
          <cell r="AK24">
            <v>0.24561650482769251</v>
          </cell>
          <cell r="AL24">
            <v>0.25431392088005367</v>
          </cell>
          <cell r="AM24">
            <v>0.21911836263035556</v>
          </cell>
          <cell r="AN24">
            <v>0.28100933572030035</v>
          </cell>
          <cell r="AO24">
            <v>0.22903713446650589</v>
          </cell>
          <cell r="AP24">
            <v>0.24891019337355977</v>
          </cell>
          <cell r="AQ24">
            <v>0.28921341113242804</v>
          </cell>
          <cell r="AR24">
            <v>0.28441448852785967</v>
          </cell>
          <cell r="AS24">
            <v>0.25341192153522413</v>
          </cell>
          <cell r="AT24">
            <v>0.25556611434341503</v>
          </cell>
          <cell r="AU24">
            <v>0.26792880074232545</v>
          </cell>
          <cell r="AV24">
            <v>0.32160748205209616</v>
          </cell>
          <cell r="AW24">
            <v>0.36649233530277509</v>
          </cell>
          <cell r="AX24">
            <v>0.38058026762265612</v>
          </cell>
          <cell r="AY24">
            <v>0.38902618126817096</v>
          </cell>
          <cell r="AZ24">
            <v>0.44576333297827236</v>
          </cell>
          <cell r="BA24">
            <v>0.48852982793875405</v>
          </cell>
          <cell r="BB24">
            <v>0.46586140525711872</v>
          </cell>
          <cell r="BC24">
            <v>0.44791447871042711</v>
          </cell>
          <cell r="BD24">
            <v>0.46942877520586135</v>
          </cell>
          <cell r="BE24">
            <v>0.44366110242496748</v>
          </cell>
          <cell r="BF24">
            <v>0.45773156965746942</v>
          </cell>
        </row>
        <row r="25">
          <cell r="B25" t="str">
            <v>BHR</v>
          </cell>
          <cell r="C25" t="str">
            <v>Factor de conversión de PPA (PIB) al cociente de tipo de cambio del mercado</v>
          </cell>
          <cell r="D25" t="str">
            <v>PA.NUS.PPPC.RF</v>
          </cell>
          <cell r="AI25">
            <v>0.37196393380734832</v>
          </cell>
          <cell r="AJ25">
            <v>0.35321326570492706</v>
          </cell>
          <cell r="AK25">
            <v>0.33313850574961174</v>
          </cell>
          <cell r="AL25">
            <v>0.3155489328724953</v>
          </cell>
          <cell r="AM25">
            <v>0.33162286816343822</v>
          </cell>
          <cell r="AN25">
            <v>0.32838960195717221</v>
          </cell>
          <cell r="AO25">
            <v>0.32313403231520316</v>
          </cell>
          <cell r="AP25">
            <v>0.32065838681713943</v>
          </cell>
          <cell r="AQ25">
            <v>0.29483785267214463</v>
          </cell>
          <cell r="AR25">
            <v>0.29840838164883821</v>
          </cell>
          <cell r="AS25">
            <v>0.37928728866168743</v>
          </cell>
          <cell r="AT25">
            <v>0.35831898785165583</v>
          </cell>
          <cell r="AU25">
            <v>0.36547569742577396</v>
          </cell>
          <cell r="AV25">
            <v>0.38857468877406115</v>
          </cell>
          <cell r="AW25">
            <v>0.41977619142546191</v>
          </cell>
          <cell r="AX25">
            <v>0.46259516099974823</v>
          </cell>
          <cell r="AY25">
            <v>0.48848288922127719</v>
          </cell>
          <cell r="AZ25">
            <v>0.51599579371340198</v>
          </cell>
          <cell r="BA25">
            <v>0.5636637619566246</v>
          </cell>
          <cell r="BB25">
            <v>0.48664911699140678</v>
          </cell>
          <cell r="BC25">
            <v>0.51659570979875313</v>
          </cell>
          <cell r="BD25">
            <v>0.5605037463733763</v>
          </cell>
          <cell r="BE25">
            <v>0.55693636088400145</v>
          </cell>
          <cell r="BF25">
            <v>0.56162877141380763</v>
          </cell>
        </row>
        <row r="26">
          <cell r="B26" t="str">
            <v>BHS</v>
          </cell>
          <cell r="C26" t="str">
            <v>Factor de conversión de PPA (PIB) al cociente de tipo de cambio del mercado</v>
          </cell>
          <cell r="D26" t="str">
            <v>PA.NUS.PPPC.RF</v>
          </cell>
          <cell r="AI26">
            <v>0.79088790323946601</v>
          </cell>
          <cell r="AJ26">
            <v>0.78499719993628003</v>
          </cell>
          <cell r="AK26">
            <v>0.79747007141819704</v>
          </cell>
          <cell r="AL26">
            <v>0.77229669447121296</v>
          </cell>
          <cell r="AM26">
            <v>0.77270940267149102</v>
          </cell>
          <cell r="AN26">
            <v>0.76299391074150502</v>
          </cell>
          <cell r="AO26">
            <v>0.756683880737265</v>
          </cell>
          <cell r="AP26">
            <v>1.00201540293855</v>
          </cell>
          <cell r="AQ26">
            <v>1.02148930865322</v>
          </cell>
          <cell r="AR26">
            <v>1.0569678516315899</v>
          </cell>
          <cell r="AS26">
            <v>1.04301189457688</v>
          </cell>
          <cell r="AT26">
            <v>1.02325579409839</v>
          </cell>
          <cell r="AU26">
            <v>1.04768584289112</v>
          </cell>
          <cell r="AV26">
            <v>1.03901894734801</v>
          </cell>
          <cell r="AW26">
            <v>1.0233767531252</v>
          </cell>
          <cell r="AX26">
            <v>1.04171523170554</v>
          </cell>
          <cell r="AY26">
            <v>1.01901448655081</v>
          </cell>
          <cell r="AZ26">
            <v>1.02192940509785</v>
          </cell>
          <cell r="BA26">
            <v>1.0172725735035499</v>
          </cell>
          <cell r="BB26">
            <v>0.99903866008478104</v>
          </cell>
          <cell r="BC26">
            <v>0.98589067861121404</v>
          </cell>
          <cell r="BD26">
            <v>0.94924948597658998</v>
          </cell>
          <cell r="BE26">
            <v>0.94832127476371997</v>
          </cell>
        </row>
        <row r="27">
          <cell r="B27" t="str">
            <v>BIH</v>
          </cell>
          <cell r="C27" t="str">
            <v>Factor de conversión de PPA (PIB) al cociente de tipo de cambio del mercado</v>
          </cell>
          <cell r="D27" t="str">
            <v>PA.NUS.PPPC.RF</v>
          </cell>
          <cell r="AM27">
            <v>0.34068630024711827</v>
          </cell>
          <cell r="AN27">
            <v>0.41062484589680992</v>
          </cell>
          <cell r="AO27">
            <v>0.31853980918424207</v>
          </cell>
          <cell r="AP27">
            <v>0.3071306575293013</v>
          </cell>
          <cell r="AQ27">
            <v>0.29467811219808854</v>
          </cell>
          <cell r="AR27">
            <v>0.30172201840180662</v>
          </cell>
          <cell r="AS27">
            <v>0.32859023469259674</v>
          </cell>
          <cell r="AT27">
            <v>0.3212719455771747</v>
          </cell>
          <cell r="AU27">
            <v>0.34764158791491628</v>
          </cell>
          <cell r="AV27">
            <v>0.41241065065258398</v>
          </cell>
          <cell r="AW27">
            <v>0.4530373765163524</v>
          </cell>
          <cell r="AX27">
            <v>0.45664626664002034</v>
          </cell>
          <cell r="AY27">
            <v>0.45676762730970111</v>
          </cell>
          <cell r="AZ27">
            <v>0.51230783485486986</v>
          </cell>
          <cell r="BA27">
            <v>0.56553908434269773</v>
          </cell>
          <cell r="BB27">
            <v>0.52581900575898866</v>
          </cell>
          <cell r="BC27">
            <v>0.50080949291647525</v>
          </cell>
          <cell r="BD27">
            <v>0.51494086621200652</v>
          </cell>
          <cell r="BE27">
            <v>0.47741169439740577</v>
          </cell>
          <cell r="BF27">
            <v>0.48332762117175954</v>
          </cell>
        </row>
        <row r="28">
          <cell r="B28" t="str">
            <v>BLR</v>
          </cell>
          <cell r="C28" t="str">
            <v>Factor de conversión de PPA (PIB) al cociente de tipo de cambio del mercado</v>
          </cell>
          <cell r="D28" t="str">
            <v>PA.NUS.PPPC.RF</v>
          </cell>
          <cell r="AI28">
            <v>0.32585802198198965</v>
          </cell>
          <cell r="AJ28">
            <v>0.32735431856452191</v>
          </cell>
          <cell r="AK28">
            <v>0.33831848821350119</v>
          </cell>
          <cell r="AL28">
            <v>0.34204926886378256</v>
          </cell>
          <cell r="AM28">
            <v>0.34787383877619593</v>
          </cell>
          <cell r="AN28">
            <v>0.35589318437921197</v>
          </cell>
          <cell r="AO28">
            <v>0.35907234367938845</v>
          </cell>
          <cell r="AP28">
            <v>0.30340894208924052</v>
          </cell>
          <cell r="AQ28">
            <v>0.29832675131681624</v>
          </cell>
          <cell r="AR28">
            <v>0.22683268576667884</v>
          </cell>
          <cell r="AS28">
            <v>0.21996829479145844</v>
          </cell>
          <cell r="AT28">
            <v>0.19917950904249065</v>
          </cell>
          <cell r="AU28">
            <v>0.22060268303602346</v>
          </cell>
          <cell r="AV28">
            <v>0.24677247483827586</v>
          </cell>
          <cell r="AW28">
            <v>0.27978592399289853</v>
          </cell>
          <cell r="AX28">
            <v>0.32336593682435671</v>
          </cell>
          <cell r="AY28">
            <v>0.34894929797139734</v>
          </cell>
          <cell r="AZ28">
            <v>0.38324697252274381</v>
          </cell>
          <cell r="BA28">
            <v>0.45759614221545836</v>
          </cell>
          <cell r="BB28">
            <v>0.36714841607818083</v>
          </cell>
          <cell r="BC28">
            <v>0.37783164385940615</v>
          </cell>
          <cell r="BD28">
            <v>0.37978833485329261</v>
          </cell>
          <cell r="BE28">
            <v>0.39074748968229583</v>
          </cell>
          <cell r="BF28">
            <v>0.43004732039137833</v>
          </cell>
        </row>
        <row r="29">
          <cell r="B29" t="str">
            <v>BLZ</v>
          </cell>
          <cell r="C29" t="str">
            <v>Factor de conversión de PPA (PIB) al cociente de tipo de cambio del mercado</v>
          </cell>
          <cell r="D29" t="str">
            <v>PA.NUS.PPPC.RF</v>
          </cell>
          <cell r="AI29">
            <v>0.66086307854588999</v>
          </cell>
          <cell r="AJ29">
            <v>0.623211426156565</v>
          </cell>
          <cell r="AK29">
            <v>0.63364944669001999</v>
          </cell>
          <cell r="AL29">
            <v>0.62914201535047998</v>
          </cell>
          <cell r="AM29">
            <v>0.63813180840624495</v>
          </cell>
          <cell r="AN29">
            <v>0.66309168144331998</v>
          </cell>
          <cell r="AO29">
            <v>0.66401868183983004</v>
          </cell>
          <cell r="AP29">
            <v>0.643206034854925</v>
          </cell>
          <cell r="AQ29">
            <v>0.64586795074197501</v>
          </cell>
          <cell r="AR29">
            <v>0.62254055817636</v>
          </cell>
          <cell r="AS29">
            <v>0.61136948364722998</v>
          </cell>
          <cell r="AT29">
            <v>0.59656266420001502</v>
          </cell>
          <cell r="AU29">
            <v>0.59792630936822999</v>
          </cell>
          <cell r="AV29">
            <v>0.56934528708521004</v>
          </cell>
          <cell r="AW29">
            <v>0.56563338006239505</v>
          </cell>
          <cell r="AX29">
            <v>0.560592108380775</v>
          </cell>
          <cell r="AY29">
            <v>0.56760894118238003</v>
          </cell>
          <cell r="AZ29">
            <v>0.57919035359547</v>
          </cell>
          <cell r="BA29">
            <v>0.58034411278824005</v>
          </cell>
          <cell r="BB29">
            <v>0.56122579884208001</v>
          </cell>
          <cell r="BC29">
            <v>0.55788626805128505</v>
          </cell>
          <cell r="BD29">
            <v>0.57490073890941495</v>
          </cell>
          <cell r="BE29">
            <v>0.57366097218941003</v>
          </cell>
          <cell r="BF29">
            <v>0.57266250760458504</v>
          </cell>
        </row>
        <row r="30">
          <cell r="B30" t="str">
            <v>BMU</v>
          </cell>
          <cell r="C30" t="str">
            <v>Factor de conversión de PPA (PIB) al cociente de tipo de cambio del mercado</v>
          </cell>
          <cell r="D30" t="str">
            <v>PA.NUS.PPPC.RF</v>
          </cell>
          <cell r="AI30">
            <v>1.0218353803186799</v>
          </cell>
          <cell r="AJ30">
            <v>1.0525366551984501</v>
          </cell>
          <cell r="AK30">
            <v>1.0580263127495</v>
          </cell>
          <cell r="AL30">
            <v>1.08713306340232</v>
          </cell>
          <cell r="AM30">
            <v>1.08533170577534</v>
          </cell>
          <cell r="AN30">
            <v>1.1075779070687</v>
          </cell>
          <cell r="AO30">
            <v>1.4071158741087799</v>
          </cell>
          <cell r="AP30">
            <v>1.4391142059575801</v>
          </cell>
          <cell r="AQ30">
            <v>1.46270149950536</v>
          </cell>
          <cell r="AR30">
            <v>1.48121855084309</v>
          </cell>
          <cell r="AS30">
            <v>1.3869543657005801</v>
          </cell>
          <cell r="AT30">
            <v>1.33732443453159</v>
          </cell>
          <cell r="AU30">
            <v>1.4300972008284401</v>
          </cell>
          <cell r="AV30">
            <v>1.4416833210661399</v>
          </cell>
          <cell r="AW30">
            <v>1.4690588410682801</v>
          </cell>
          <cell r="AX30">
            <v>1.51966057719197</v>
          </cell>
          <cell r="AY30">
            <v>1.5536152099718801</v>
          </cell>
          <cell r="AZ30">
            <v>1.60223516188707</v>
          </cell>
          <cell r="BA30">
            <v>1.6043073222215201</v>
          </cell>
          <cell r="BB30">
            <v>1.59736564322623</v>
          </cell>
          <cell r="BC30">
            <v>1.5948157871936</v>
          </cell>
          <cell r="BD30">
            <v>1.56358868705359</v>
          </cell>
          <cell r="BE30">
            <v>1.59289152674014</v>
          </cell>
        </row>
        <row r="31">
          <cell r="B31" t="str">
            <v>BOL</v>
          </cell>
          <cell r="C31" t="str">
            <v>Factor de conversión de PPA (PIB) al cociente de tipo de cambio del mercado</v>
          </cell>
          <cell r="D31" t="str">
            <v>PA.NUS.PPPC.RF</v>
          </cell>
          <cell r="AI31">
            <v>0.29574237854022062</v>
          </cell>
          <cell r="AJ31">
            <v>0.29847367610471121</v>
          </cell>
          <cell r="AK31">
            <v>0.30324342462237597</v>
          </cell>
          <cell r="AL31">
            <v>0.2886390593495784</v>
          </cell>
          <cell r="AM31">
            <v>0.28162731434991728</v>
          </cell>
          <cell r="AN31">
            <v>0.29588231622665062</v>
          </cell>
          <cell r="AO31">
            <v>0.3067010766900235</v>
          </cell>
          <cell r="AP31">
            <v>0.30784660366922079</v>
          </cell>
          <cell r="AQ31">
            <v>0.31087776131225214</v>
          </cell>
          <cell r="AR31">
            <v>0.29756776533868912</v>
          </cell>
          <cell r="AS31">
            <v>0.28770279500053852</v>
          </cell>
          <cell r="AT31">
            <v>0.26815812019077423</v>
          </cell>
          <cell r="AU31">
            <v>0.25022391534853278</v>
          </cell>
          <cell r="AV31">
            <v>0.24419048693706499</v>
          </cell>
          <cell r="AW31">
            <v>0.24766115926802545</v>
          </cell>
          <cell r="AX31">
            <v>0.25012307829979541</v>
          </cell>
          <cell r="AY31">
            <v>0.27769231768739383</v>
          </cell>
          <cell r="AZ31">
            <v>0.29639380953328276</v>
          </cell>
          <cell r="BA31">
            <v>0.34806597312774135</v>
          </cell>
          <cell r="BB31">
            <v>0.34753009386643446</v>
          </cell>
          <cell r="BC31">
            <v>0.37368898038802995</v>
          </cell>
          <cell r="BD31">
            <v>0.42469810334407526</v>
          </cell>
          <cell r="BE31">
            <v>0.44800604415755568</v>
          </cell>
          <cell r="BF31">
            <v>0.46783758355871924</v>
          </cell>
        </row>
        <row r="32">
          <cell r="B32" t="str">
            <v>BRA</v>
          </cell>
          <cell r="C32" t="str">
            <v>Factor de conversión de PPA (PIB) al cociente de tipo de cambio del mercado</v>
          </cell>
          <cell r="D32" t="str">
            <v>PA.NUS.PPPC.RF</v>
          </cell>
          <cell r="AI32">
            <v>0.47671819819678801</v>
          </cell>
          <cell r="AJ32">
            <v>0.40076702577382101</v>
          </cell>
          <cell r="AK32">
            <v>0.37746117560893178</v>
          </cell>
          <cell r="AL32">
            <v>0.39530460120872918</v>
          </cell>
          <cell r="AM32">
            <v>0.45795297128216489</v>
          </cell>
          <cell r="AN32">
            <v>0.60479029378490257</v>
          </cell>
          <cell r="AO32">
            <v>0.63492519883345733</v>
          </cell>
          <cell r="AP32">
            <v>0.62653079433213699</v>
          </cell>
          <cell r="AQ32">
            <v>0.60012002137349296</v>
          </cell>
          <cell r="AR32">
            <v>0.41044405061581019</v>
          </cell>
          <cell r="AS32">
            <v>0.4226788686483165</v>
          </cell>
          <cell r="AT32">
            <v>0.35020509865617849</v>
          </cell>
          <cell r="AU32">
            <v>0.30602325724118701</v>
          </cell>
          <cell r="AV32">
            <v>0.3250096201717127</v>
          </cell>
          <cell r="AW32">
            <v>0.35951948879113504</v>
          </cell>
          <cell r="AX32">
            <v>0.44881189616843875</v>
          </cell>
          <cell r="AY32">
            <v>0.51701395449874543</v>
          </cell>
          <cell r="AZ32">
            <v>0.59586516787916899</v>
          </cell>
          <cell r="BA32">
            <v>0.67228095931862797</v>
          </cell>
          <cell r="BB32">
            <v>0.6558549410824247</v>
          </cell>
          <cell r="BC32">
            <v>0.7970922939106696</v>
          </cell>
          <cell r="BD32">
            <v>0.8794086885158775</v>
          </cell>
          <cell r="BE32">
            <v>0.7767481142947007</v>
          </cell>
          <cell r="BF32">
            <v>0.74552654546272357</v>
          </cell>
        </row>
        <row r="33">
          <cell r="B33" t="str">
            <v>BRB</v>
          </cell>
          <cell r="C33" t="str">
            <v>Factor de conversión de PPA (PIB) al cociente de tipo de cambio del mercado</v>
          </cell>
          <cell r="D33" t="str">
            <v>PA.NUS.PPPC.RF</v>
          </cell>
          <cell r="AI33">
            <v>0.92475098628574093</v>
          </cell>
          <cell r="AJ33">
            <v>0.91444217294625907</v>
          </cell>
          <cell r="AK33">
            <v>0.91454920893545499</v>
          </cell>
          <cell r="AL33">
            <v>0.92775218081384736</v>
          </cell>
          <cell r="AM33">
            <v>0.9185649924988406</v>
          </cell>
          <cell r="AN33">
            <v>0.93219490592927212</v>
          </cell>
          <cell r="AO33">
            <v>0.95856430852671581</v>
          </cell>
          <cell r="AP33">
            <v>0.93626615201740571</v>
          </cell>
          <cell r="AQ33">
            <v>1.0031067761638681</v>
          </cell>
          <cell r="AR33">
            <v>1.010126877836133</v>
          </cell>
          <cell r="AS33">
            <v>0.99992650681093997</v>
          </cell>
          <cell r="AT33">
            <v>1.0008120698015099</v>
          </cell>
          <cell r="AU33">
            <v>0.99677540458098501</v>
          </cell>
          <cell r="AV33">
            <v>0.989368804766665</v>
          </cell>
          <cell r="AW33">
            <v>1.0185819825949549</v>
          </cell>
          <cell r="AX33">
            <v>1.0522340756126101</v>
          </cell>
          <cell r="AY33">
            <v>1.0706044655538001</v>
          </cell>
          <cell r="AZ33">
            <v>1.07315142300039</v>
          </cell>
          <cell r="BA33">
            <v>1.0555673271484649</v>
          </cell>
          <cell r="BB33">
            <v>1.1050358329420751</v>
          </cell>
          <cell r="BC33">
            <v>1.051367264918325</v>
          </cell>
          <cell r="BD33">
            <v>1.00839815762783</v>
          </cell>
          <cell r="BE33">
            <v>0.95830504554179496</v>
          </cell>
        </row>
        <row r="34">
          <cell r="B34" t="str">
            <v>BRN</v>
          </cell>
          <cell r="C34" t="str">
            <v>Factor de conversión de PPA (PIB) al cociente de tipo de cambio del mercado</v>
          </cell>
          <cell r="D34" t="str">
            <v>PA.NUS.PPPC.RF</v>
          </cell>
          <cell r="AI34">
            <v>0.27445815269120771</v>
          </cell>
          <cell r="AJ34">
            <v>0.27076993354631107</v>
          </cell>
          <cell r="AK34">
            <v>0.28560495056032353</v>
          </cell>
          <cell r="AL34">
            <v>0.27294417719804431</v>
          </cell>
          <cell r="AM34">
            <v>0.25794581370649794</v>
          </cell>
          <cell r="AN34">
            <v>0.28010707819129743</v>
          </cell>
          <cell r="AO34">
            <v>0.28893938739326525</v>
          </cell>
          <cell r="AP34">
            <v>0.29292699792008559</v>
          </cell>
          <cell r="AQ34">
            <v>0.22714521051151351</v>
          </cell>
          <cell r="AR34">
            <v>0.24675611512982004</v>
          </cell>
          <cell r="AS34">
            <v>0.30604502439804637</v>
          </cell>
          <cell r="AT34">
            <v>0.27178694253001562</v>
          </cell>
          <cell r="AU34">
            <v>0.26884044748634817</v>
          </cell>
          <cell r="AV34">
            <v>0.28743267506816267</v>
          </cell>
          <cell r="AW34">
            <v>0.3341818554445658</v>
          </cell>
          <cell r="AX34">
            <v>0.39052221115221042</v>
          </cell>
          <cell r="AY34">
            <v>0.4367553827739889</v>
          </cell>
          <cell r="AZ34">
            <v>0.45358258504096943</v>
          </cell>
          <cell r="BA34">
            <v>0.53316438960262202</v>
          </cell>
          <cell r="BB34">
            <v>0.40160961504448717</v>
          </cell>
          <cell r="BC34">
            <v>0.44575854185318498</v>
          </cell>
          <cell r="BD34">
            <v>0.57034763541058708</v>
          </cell>
          <cell r="BE34">
            <v>0.56401743931776382</v>
          </cell>
          <cell r="BF34">
            <v>0.53739964739444612</v>
          </cell>
        </row>
        <row r="35">
          <cell r="B35" t="str">
            <v>BTN</v>
          </cell>
          <cell r="C35" t="str">
            <v>Factor de conversión de PPA (PIB) al cociente de tipo de cambio del mercado</v>
          </cell>
          <cell r="D35" t="str">
            <v>PA.NUS.PPPC.RF</v>
          </cell>
          <cell r="AI35">
            <v>0.36856272438457338</v>
          </cell>
          <cell r="AJ35">
            <v>0.29873264081418782</v>
          </cell>
          <cell r="AK35">
            <v>0.28006116578996371</v>
          </cell>
          <cell r="AL35">
            <v>0.25158754464516692</v>
          </cell>
          <cell r="AM35">
            <v>0.27020481478256775</v>
          </cell>
          <cell r="AN35">
            <v>0.27663715247401205</v>
          </cell>
          <cell r="AO35">
            <v>0.2687048425426562</v>
          </cell>
          <cell r="AP35">
            <v>0.28996714599698425</v>
          </cell>
          <cell r="AQ35">
            <v>0.2789717800252739</v>
          </cell>
          <cell r="AR35">
            <v>0.28314188808770319</v>
          </cell>
          <cell r="AS35">
            <v>0.27133419444139301</v>
          </cell>
          <cell r="AT35">
            <v>0.26591268067236917</v>
          </cell>
          <cell r="AU35">
            <v>0.26664797798309814</v>
          </cell>
          <cell r="AV35">
            <v>0.28123341351828041</v>
          </cell>
          <cell r="AW35">
            <v>0.29200557432088481</v>
          </cell>
          <cell r="AX35">
            <v>0.30779038764600908</v>
          </cell>
          <cell r="AY35">
            <v>0.30636323614493927</v>
          </cell>
          <cell r="AZ35">
            <v>0.33720899039444474</v>
          </cell>
          <cell r="BA35">
            <v>0.33208548211279704</v>
          </cell>
          <cell r="BB35">
            <v>0.31059164677142381</v>
          </cell>
          <cell r="BC35">
            <v>0.34428772676105668</v>
          </cell>
          <cell r="BD35">
            <v>0.36116512984085242</v>
          </cell>
          <cell r="BE35">
            <v>0.3430288475466679</v>
          </cell>
          <cell r="BF35">
            <v>0.32576761554456313</v>
          </cell>
        </row>
        <row r="36">
          <cell r="B36" t="str">
            <v>BWA</v>
          </cell>
          <cell r="C36" t="str">
            <v>Factor de conversión de PPA (PIB) al cociente de tipo de cambio del mercado</v>
          </cell>
          <cell r="D36" t="str">
            <v>PA.NUS.PPPC.RF</v>
          </cell>
          <cell r="AI36">
            <v>0.52491663227368857</v>
          </cell>
          <cell r="AJ36">
            <v>0.49174465398451139</v>
          </cell>
          <cell r="AK36">
            <v>0.49127469887006603</v>
          </cell>
          <cell r="AL36">
            <v>0.47238508740785989</v>
          </cell>
          <cell r="AM36">
            <v>0.45698131653990076</v>
          </cell>
          <cell r="AN36">
            <v>0.46452305010313633</v>
          </cell>
          <cell r="AO36">
            <v>0.44173701517630881</v>
          </cell>
          <cell r="AP36">
            <v>0.41634302269170687</v>
          </cell>
          <cell r="AQ36">
            <v>0.39020588826157393</v>
          </cell>
          <cell r="AR36">
            <v>0.40160362950065309</v>
          </cell>
          <cell r="AS36">
            <v>0.40637393142677825</v>
          </cell>
          <cell r="AT36">
            <v>0.37583179138165296</v>
          </cell>
          <cell r="AU36">
            <v>0.34573490515135302</v>
          </cell>
          <cell r="AV36">
            <v>0.44743716171624343</v>
          </cell>
          <cell r="AW36">
            <v>0.50564966236779474</v>
          </cell>
          <cell r="AX36">
            <v>0.51952159150229316</v>
          </cell>
          <cell r="AY36">
            <v>0.47606975351321662</v>
          </cell>
          <cell r="AZ36">
            <v>0.46092956994574719</v>
          </cell>
          <cell r="BA36">
            <v>0.44204354638858523</v>
          </cell>
          <cell r="BB36">
            <v>0.43289215569325024</v>
          </cell>
          <cell r="BC36">
            <v>0.53571214268796064</v>
          </cell>
          <cell r="BD36">
            <v>0.55043744491388646</v>
          </cell>
          <cell r="BE36">
            <v>0.49327550111576934</v>
          </cell>
          <cell r="BF36">
            <v>0.46678004611674878</v>
          </cell>
        </row>
        <row r="37">
          <cell r="B37" t="str">
            <v>CAA</v>
          </cell>
          <cell r="C37" t="str">
            <v>Factor de conversión de PPA (PIB) al cociente de tipo de cambio del mercado</v>
          </cell>
          <cell r="D37" t="str">
            <v>PA.NUS.PPPC.RF</v>
          </cell>
        </row>
        <row r="38">
          <cell r="B38" t="str">
            <v>CAF</v>
          </cell>
          <cell r="C38" t="str">
            <v>Factor de conversión de PPA (PIB) al cociente de tipo de cambio del mercado</v>
          </cell>
          <cell r="D38" t="str">
            <v>PA.NUS.PPPC.RF</v>
          </cell>
          <cell r="AI38">
            <v>0.97933993038789047</v>
          </cell>
          <cell r="AJ38">
            <v>0.91118020549233136</v>
          </cell>
          <cell r="AK38">
            <v>0.97589896401579024</v>
          </cell>
          <cell r="AL38">
            <v>0.86044764222995962</v>
          </cell>
          <cell r="AM38">
            <v>0.53459272988080575</v>
          </cell>
          <cell r="AN38">
            <v>0.6401329576347371</v>
          </cell>
          <cell r="AO38">
            <v>0.59167424359762744</v>
          </cell>
          <cell r="AP38">
            <v>0.51404263762448266</v>
          </cell>
          <cell r="AQ38">
            <v>0.50102811497576194</v>
          </cell>
          <cell r="AR38">
            <v>0.49265004529817902</v>
          </cell>
          <cell r="AS38">
            <v>0.45200178332485796</v>
          </cell>
          <cell r="AT38">
            <v>0.43100929343797123</v>
          </cell>
          <cell r="AU38">
            <v>0.43585327439618932</v>
          </cell>
          <cell r="AV38">
            <v>0.51929253130176223</v>
          </cell>
          <cell r="AW38">
            <v>0.53137570370939702</v>
          </cell>
          <cell r="AX38">
            <v>0.54245576150055363</v>
          </cell>
          <cell r="AY38">
            <v>0.53380897893188661</v>
          </cell>
          <cell r="AZ38">
            <v>0.55417586290072507</v>
          </cell>
          <cell r="BA38">
            <v>0.61169478029797597</v>
          </cell>
          <cell r="BB38">
            <v>0.55635388499228</v>
          </cell>
          <cell r="BC38">
            <v>0.51660976468455144</v>
          </cell>
          <cell r="BD38">
            <v>0.54223379424055895</v>
          </cell>
          <cell r="BE38">
            <v>0.50589072022915438</v>
          </cell>
          <cell r="BF38">
            <v>0.55202029265100827</v>
          </cell>
        </row>
        <row r="39">
          <cell r="B39" t="str">
            <v>CAN</v>
          </cell>
          <cell r="C39" t="str">
            <v>Factor de conversión de PPA (PIB) al cociente de tipo de cambio del mercado</v>
          </cell>
          <cell r="D39" t="str">
            <v>PA.NUS.PPPC.RF</v>
          </cell>
          <cell r="AI39">
            <v>1.0720692466575248</v>
          </cell>
          <cell r="AJ39">
            <v>1.0878911573710397</v>
          </cell>
          <cell r="AK39">
            <v>1.0214885099693884</v>
          </cell>
          <cell r="AL39">
            <v>0.94825192233160216</v>
          </cell>
          <cell r="AM39">
            <v>0.88722793057996485</v>
          </cell>
          <cell r="AN39">
            <v>0.88432857403089471</v>
          </cell>
          <cell r="AO39">
            <v>0.88827303116978362</v>
          </cell>
          <cell r="AP39">
            <v>0.87037878087534304</v>
          </cell>
          <cell r="AQ39">
            <v>0.80019954027637352</v>
          </cell>
          <cell r="AR39">
            <v>0.80151443763882335</v>
          </cell>
          <cell r="AS39">
            <v>0.82864645815096627</v>
          </cell>
          <cell r="AT39">
            <v>0.78546435756714883</v>
          </cell>
          <cell r="AU39">
            <v>0.78336423819537382</v>
          </cell>
          <cell r="AV39">
            <v>0.87495110627364214</v>
          </cell>
          <cell r="AW39">
            <v>0.94635162103580261</v>
          </cell>
          <cell r="AX39">
            <v>1.0015520362887171</v>
          </cell>
          <cell r="AY39">
            <v>1.0629218281032857</v>
          </cell>
          <cell r="AZ39">
            <v>1.1284133836183621</v>
          </cell>
          <cell r="BA39">
            <v>1.1568357634203028</v>
          </cell>
          <cell r="BB39">
            <v>1.0521101534386033</v>
          </cell>
          <cell r="BC39">
            <v>1.187454886976739</v>
          </cell>
          <cell r="BD39">
            <v>1.2530219387587913</v>
          </cell>
          <cell r="BE39">
            <v>1.2500916502383412</v>
          </cell>
          <cell r="BF39">
            <v>1.2014319596381986</v>
          </cell>
        </row>
        <row r="40">
          <cell r="B40" t="str">
            <v>CEA</v>
          </cell>
          <cell r="C40" t="str">
            <v>Factor de conversión de PPA (PIB) al cociente de tipo de cambio del mercado</v>
          </cell>
          <cell r="D40" t="str">
            <v>PA.NUS.PPPC.RF</v>
          </cell>
        </row>
        <row r="41">
          <cell r="B41" t="str">
            <v>CEB</v>
          </cell>
          <cell r="C41" t="str">
            <v>Factor de conversión de PPA (PIB) al cociente de tipo de cambio del mercado</v>
          </cell>
          <cell r="D41" t="str">
            <v>PA.NUS.PPPC.RF</v>
          </cell>
        </row>
        <row r="42">
          <cell r="B42" t="str">
            <v>CEU</v>
          </cell>
          <cell r="C42" t="str">
            <v>Factor de conversión de PPA (PIB) al cociente de tipo de cambio del mercado</v>
          </cell>
          <cell r="D42" t="str">
            <v>PA.NUS.PPPC.RF</v>
          </cell>
        </row>
        <row r="43">
          <cell r="B43" t="str">
            <v>CHE</v>
          </cell>
          <cell r="C43" t="str">
            <v>Factor de conversión de PPA (PIB) al cociente de tipo de cambio del mercado</v>
          </cell>
          <cell r="D43" t="str">
            <v>PA.NUS.PPPC.RF</v>
          </cell>
          <cell r="AI43">
            <v>1.4349246530377195</v>
          </cell>
          <cell r="AJ43">
            <v>1.4181189728033474</v>
          </cell>
          <cell r="AK43">
            <v>1.4439518653107668</v>
          </cell>
          <cell r="AL43">
            <v>1.3734024011911206</v>
          </cell>
          <cell r="AM43">
            <v>1.470040021934635</v>
          </cell>
          <cell r="AN43">
            <v>1.6778185124735727</v>
          </cell>
          <cell r="AO43">
            <v>1.5698653357605177</v>
          </cell>
          <cell r="AP43">
            <v>1.3059909019499758</v>
          </cell>
          <cell r="AQ43">
            <v>1.2956315726307077</v>
          </cell>
          <cell r="AR43">
            <v>1.2463087604846226</v>
          </cell>
          <cell r="AS43">
            <v>1.094995490881099</v>
          </cell>
          <cell r="AT43">
            <v>1.0890987603697559</v>
          </cell>
          <cell r="AU43">
            <v>1.136351730399076</v>
          </cell>
          <cell r="AV43">
            <v>1.3185931677433727</v>
          </cell>
          <cell r="AW43">
            <v>1.4111418238841977</v>
          </cell>
          <cell r="AX43">
            <v>1.3996054661587476</v>
          </cell>
          <cell r="AY43">
            <v>1.3214039122378429</v>
          </cell>
          <cell r="AZ43">
            <v>1.3347997289715188</v>
          </cell>
          <cell r="BA43">
            <v>1.4298568844694346</v>
          </cell>
          <cell r="BB43">
            <v>1.3904106552857896</v>
          </cell>
          <cell r="BC43">
            <v>1.447120411299057</v>
          </cell>
          <cell r="BD43">
            <v>1.6231407615739368</v>
          </cell>
          <cell r="BE43">
            <v>1.5136554909454083</v>
          </cell>
          <cell r="BF43">
            <v>1.4994343331205329</v>
          </cell>
        </row>
        <row r="44">
          <cell r="B44" t="str">
            <v>CHI</v>
          </cell>
          <cell r="C44" t="str">
            <v>Factor de conversión de PPA (PIB) al cociente de tipo de cambio del mercado</v>
          </cell>
          <cell r="D44" t="str">
            <v>PA.NUS.PPPC.RF</v>
          </cell>
        </row>
        <row r="45">
          <cell r="B45" t="str">
            <v>CHL</v>
          </cell>
          <cell r="C45" t="str">
            <v>Factor de conversión de PPA (PIB) al cociente de tipo de cambio del mercado</v>
          </cell>
          <cell r="D45" t="str">
            <v>PA.NUS.PPPC.RF</v>
          </cell>
          <cell r="AI45">
            <v>0.54433900360774023</v>
          </cell>
          <cell r="AJ45">
            <v>0.55755372143634374</v>
          </cell>
          <cell r="AK45">
            <v>0.58683985520436865</v>
          </cell>
          <cell r="AL45">
            <v>0.5689271672810946</v>
          </cell>
          <cell r="AM45">
            <v>0.6033620529296968</v>
          </cell>
          <cell r="AN45">
            <v>0.68426054842856066</v>
          </cell>
          <cell r="AO45">
            <v>0.65776022727824002</v>
          </cell>
          <cell r="AP45">
            <v>0.65913801435691965</v>
          </cell>
          <cell r="AQ45">
            <v>0.60188811705663814</v>
          </cell>
          <cell r="AR45">
            <v>0.55078836864656633</v>
          </cell>
          <cell r="AS45">
            <v>0.53093771932751299</v>
          </cell>
          <cell r="AT45">
            <v>0.45945532995243638</v>
          </cell>
          <cell r="AU45">
            <v>0.43337862847272618</v>
          </cell>
          <cell r="AV45">
            <v>0.44440801851316175</v>
          </cell>
          <cell r="AW45">
            <v>0.52731100027890343</v>
          </cell>
          <cell r="AX45">
            <v>0.59612249728681987</v>
          </cell>
          <cell r="AY45">
            <v>0.61626455914384048</v>
          </cell>
          <cell r="AZ45">
            <v>0.6315612887315577</v>
          </cell>
          <cell r="BA45">
            <v>0.66347046414876809</v>
          </cell>
          <cell r="BB45">
            <v>0.63920076838507456</v>
          </cell>
          <cell r="BC45">
            <v>0.69546345345770155</v>
          </cell>
          <cell r="BD45">
            <v>0.71998917399723605</v>
          </cell>
          <cell r="BE45">
            <v>0.72443668444114451</v>
          </cell>
          <cell r="BF45">
            <v>0.71799998512106789</v>
          </cell>
        </row>
        <row r="46">
          <cell r="B46" t="str">
            <v>CHN</v>
          </cell>
          <cell r="C46" t="str">
            <v>Factor de conversión de PPA (PIB) al cociente de tipo de cambio del mercado</v>
          </cell>
          <cell r="D46" t="str">
            <v>PA.NUS.PPPC.RF</v>
          </cell>
          <cell r="AI46">
            <v>0.31237206760787661</v>
          </cell>
          <cell r="AJ46">
            <v>0.30951759379802379</v>
          </cell>
          <cell r="AK46">
            <v>0.30872355534136381</v>
          </cell>
          <cell r="AL46">
            <v>0.27509964639538109</v>
          </cell>
          <cell r="AM46">
            <v>0.30006256589109093</v>
          </cell>
          <cell r="AN46">
            <v>0.33838193563229846</v>
          </cell>
          <cell r="AO46">
            <v>0.35228846262083707</v>
          </cell>
          <cell r="AP46">
            <v>0.35036638200177506</v>
          </cell>
          <cell r="AQ46">
            <v>0.33936309735584475</v>
          </cell>
          <cell r="AR46">
            <v>0.32970253082635936</v>
          </cell>
          <cell r="AS46">
            <v>0.33140657035712601</v>
          </cell>
          <cell r="AT46">
            <v>0.33068694155707107</v>
          </cell>
          <cell r="AU46">
            <v>0.32764320582601714</v>
          </cell>
          <cell r="AV46">
            <v>0.3295336387956066</v>
          </cell>
          <cell r="AW46">
            <v>0.34297003596126646</v>
          </cell>
          <cell r="AX46">
            <v>0.3488162399118741</v>
          </cell>
          <cell r="AY46">
            <v>0.36102947936499613</v>
          </cell>
          <cell r="AZ46">
            <v>0.39676389190081501</v>
          </cell>
          <cell r="BA46">
            <v>0.45937387023381804</v>
          </cell>
          <cell r="BB46">
            <v>0.46064268711474804</v>
          </cell>
          <cell r="BC46">
            <v>0.48972860526013767</v>
          </cell>
          <cell r="BD46">
            <v>0.5425266590081792</v>
          </cell>
          <cell r="BE46">
            <v>0.55669748430066379</v>
          </cell>
          <cell r="BF46">
            <v>0.57188018061913981</v>
          </cell>
        </row>
        <row r="47">
          <cell r="B47" t="str">
            <v>CIV</v>
          </cell>
          <cell r="C47" t="str">
            <v>Factor de conversión de PPA (PIB) al cociente de tipo de cambio del mercado</v>
          </cell>
          <cell r="D47" t="str">
            <v>PA.NUS.PPPC.RF</v>
          </cell>
          <cell r="AI47">
            <v>0.44481324485978185</v>
          </cell>
          <cell r="AJ47">
            <v>0.41823200869826482</v>
          </cell>
          <cell r="AK47">
            <v>0.43570690159600545</v>
          </cell>
          <cell r="AL47">
            <v>0.42230087288728557</v>
          </cell>
          <cell r="AM47">
            <v>0.30871396359841696</v>
          </cell>
          <cell r="AN47">
            <v>0.3735148044446947</v>
          </cell>
          <cell r="AO47">
            <v>0.37575649433904429</v>
          </cell>
          <cell r="AP47">
            <v>0.33744561873750345</v>
          </cell>
          <cell r="AQ47">
            <v>0.3475060648643658</v>
          </cell>
          <cell r="AR47">
            <v>0.33129675095710709</v>
          </cell>
          <cell r="AS47">
            <v>0.27906941042925637</v>
          </cell>
          <cell r="AT47">
            <v>0.27623557915319241</v>
          </cell>
          <cell r="AU47">
            <v>0.30064306826614184</v>
          </cell>
          <cell r="AV47">
            <v>0.35807916953041247</v>
          </cell>
          <cell r="AW47">
            <v>0.38583994072135591</v>
          </cell>
          <cell r="AX47">
            <v>0.39025516711274033</v>
          </cell>
          <cell r="AY47">
            <v>0.39911358608536096</v>
          </cell>
          <cell r="AZ47">
            <v>0.43568964361249918</v>
          </cell>
          <cell r="BA47">
            <v>0.49451164943158654</v>
          </cell>
          <cell r="BB47">
            <v>0.46592565480714609</v>
          </cell>
          <cell r="BC47">
            <v>0.44736973591556822</v>
          </cell>
          <cell r="BD47">
            <v>0.48367211211345906</v>
          </cell>
          <cell r="BE47">
            <v>0.44506061534953217</v>
          </cell>
          <cell r="BF47">
            <v>0.50506567344362352</v>
          </cell>
        </row>
        <row r="48">
          <cell r="B48" t="str">
            <v>CLA</v>
          </cell>
          <cell r="C48" t="str">
            <v>Factor de conversión de PPA (PIB) al cociente de tipo de cambio del mercado</v>
          </cell>
          <cell r="D48" t="str">
            <v>PA.NUS.PPPC.RF</v>
          </cell>
        </row>
        <row r="49">
          <cell r="B49" t="str">
            <v>CME</v>
          </cell>
          <cell r="C49" t="str">
            <v>Factor de conversión de PPA (PIB) al cociente de tipo de cambio del mercado</v>
          </cell>
          <cell r="D49" t="str">
            <v>PA.NUS.PPPC.RF</v>
          </cell>
        </row>
        <row r="50">
          <cell r="B50" t="str">
            <v>CMR</v>
          </cell>
          <cell r="C50" t="str">
            <v>Factor de conversión de PPA (PIB) al cociente de tipo de cambio del mercado</v>
          </cell>
          <cell r="D50" t="str">
            <v>PA.NUS.PPPC.RF</v>
          </cell>
          <cell r="AI50">
            <v>0.53902042348931634</v>
          </cell>
          <cell r="AJ50">
            <v>0.60470863651427531</v>
          </cell>
          <cell r="AK50">
            <v>0.55920424809614688</v>
          </cell>
          <cell r="AL50">
            <v>0.67001327772618113</v>
          </cell>
          <cell r="AM50">
            <v>0.4584760672528389</v>
          </cell>
          <cell r="AN50">
            <v>0.41178643147397304</v>
          </cell>
          <cell r="AO50">
            <v>0.42920516827097349</v>
          </cell>
          <cell r="AP50">
            <v>0.40597256405492521</v>
          </cell>
          <cell r="AQ50">
            <v>0.37415380712409124</v>
          </cell>
          <cell r="AR50">
            <v>0.38480048830711888</v>
          </cell>
          <cell r="AS50">
            <v>0.31979683419405908</v>
          </cell>
          <cell r="AT50">
            <v>0.31026618903811742</v>
          </cell>
          <cell r="AU50">
            <v>0.33181351918697771</v>
          </cell>
          <cell r="AV50">
            <v>0.39151894960085515</v>
          </cell>
          <cell r="AW50">
            <v>0.42556497356086137</v>
          </cell>
          <cell r="AX50">
            <v>0.42384435716878183</v>
          </cell>
          <cell r="AY50">
            <v>0.43115299729704304</v>
          </cell>
          <cell r="AZ50">
            <v>0.46479388024220625</v>
          </cell>
          <cell r="BA50">
            <v>0.51106656142415674</v>
          </cell>
          <cell r="BB50">
            <v>0.46491833578113928</v>
          </cell>
          <cell r="BC50">
            <v>0.45108008957941048</v>
          </cell>
          <cell r="BD50">
            <v>0.48151721181788837</v>
          </cell>
          <cell r="BE50">
            <v>0.46992964563558126</v>
          </cell>
          <cell r="BF50">
            <v>0.48523596488990162</v>
          </cell>
        </row>
        <row r="51">
          <cell r="B51" t="str">
            <v>COG</v>
          </cell>
          <cell r="C51" t="str">
            <v>Factor de conversión de PPA (PIB) al cociente de tipo de cambio del mercado</v>
          </cell>
          <cell r="D51" t="str">
            <v>PA.NUS.PPPC.RF</v>
          </cell>
          <cell r="AI51">
            <v>0.34442410714572042</v>
          </cell>
          <cell r="AJ51">
            <v>0.31694413478805328</v>
          </cell>
          <cell r="AK51">
            <v>0.32508291060840688</v>
          </cell>
          <cell r="AL51">
            <v>0.2097870946061717</v>
          </cell>
          <cell r="AM51">
            <v>0.2004085606417714</v>
          </cell>
          <cell r="AN51">
            <v>0.22577558767608494</v>
          </cell>
          <cell r="AO51">
            <v>0.25527519164198559</v>
          </cell>
          <cell r="AP51">
            <v>0.23089079671264828</v>
          </cell>
          <cell r="AQ51">
            <v>0.18480229143070556</v>
          </cell>
          <cell r="AR51">
            <v>0.22582983049014824</v>
          </cell>
          <cell r="AS51">
            <v>0.28077758279151555</v>
          </cell>
          <cell r="AT51">
            <v>0.22947700854318093</v>
          </cell>
          <cell r="AU51">
            <v>0.23356040102743003</v>
          </cell>
          <cell r="AV51">
            <v>0.26292828520935096</v>
          </cell>
          <cell r="AW51">
            <v>0.32886678156986088</v>
          </cell>
          <cell r="AX51">
            <v>0.38721067687749572</v>
          </cell>
          <cell r="AY51">
            <v>0.44913076927726919</v>
          </cell>
          <cell r="AZ51">
            <v>0.48270092114023083</v>
          </cell>
          <cell r="BA51">
            <v>0.63353449193187561</v>
          </cell>
          <cell r="BB51">
            <v>0.47324688493660677</v>
          </cell>
          <cell r="BC51">
            <v>0.5381632651843492</v>
          </cell>
          <cell r="BD51">
            <v>0.61309550647135502</v>
          </cell>
          <cell r="BE51">
            <v>0.5504146163401159</v>
          </cell>
          <cell r="BF51">
            <v>0.54065647700637798</v>
          </cell>
        </row>
        <row r="52">
          <cell r="B52" t="str">
            <v>COL</v>
          </cell>
          <cell r="C52" t="str">
            <v>Factor de conversión de PPA (PIB) al cociente de tipo de cambio del mercado</v>
          </cell>
          <cell r="D52" t="str">
            <v>PA.NUS.PPPC.RF</v>
          </cell>
          <cell r="AI52">
            <v>0.24082123164609168</v>
          </cell>
          <cell r="AJ52">
            <v>0.23334182564713848</v>
          </cell>
          <cell r="AK52">
            <v>0.2595546065191604</v>
          </cell>
          <cell r="AL52">
            <v>0.28044465442566469</v>
          </cell>
          <cell r="AM52">
            <v>0.37988575836060973</v>
          </cell>
          <cell r="AN52">
            <v>0.40049427643706559</v>
          </cell>
          <cell r="AO52">
            <v>0.40477183547995166</v>
          </cell>
          <cell r="AP52">
            <v>0.42238292043334252</v>
          </cell>
          <cell r="AQ52">
            <v>0.38347910201444974</v>
          </cell>
          <cell r="AR52">
            <v>0.34552972031695023</v>
          </cell>
          <cell r="AS52">
            <v>0.37498485801461157</v>
          </cell>
          <cell r="AT52">
            <v>0.35446163622277077</v>
          </cell>
          <cell r="AU52">
            <v>0.33963255490654426</v>
          </cell>
          <cell r="AV52">
            <v>0.30979368739154278</v>
          </cell>
          <cell r="AW52">
            <v>0.35395466782287732</v>
          </cell>
          <cell r="AX52">
            <v>0.40991763284489696</v>
          </cell>
          <cell r="AY52">
            <v>0.41407526830227431</v>
          </cell>
          <cell r="AZ52">
            <v>0.48106078551185633</v>
          </cell>
          <cell r="BA52">
            <v>0.53590981399642001</v>
          </cell>
          <cell r="BB52">
            <v>0.50123544239689088</v>
          </cell>
          <cell r="BC52">
            <v>0.58468967569492314</v>
          </cell>
          <cell r="BD52">
            <v>0.62869166235277696</v>
          </cell>
          <cell r="BE52">
            <v>0.65565675216090702</v>
          </cell>
          <cell r="BF52">
            <v>0.63258543043062254</v>
          </cell>
        </row>
        <row r="53">
          <cell r="B53" t="str">
            <v>COM</v>
          </cell>
          <cell r="C53" t="str">
            <v>Factor de conversión de PPA (PIB) al cociente de tipo de cambio del mercado</v>
          </cell>
          <cell r="D53" t="str">
            <v>PA.NUS.PPPC.RF</v>
          </cell>
          <cell r="AI53">
            <v>0.51791975597273876</v>
          </cell>
          <cell r="AJ53">
            <v>0.52303871805067426</v>
          </cell>
          <cell r="AK53">
            <v>0.50815354987125316</v>
          </cell>
          <cell r="AL53">
            <v>0.47710927032119199</v>
          </cell>
          <cell r="AM53">
            <v>0.34759723213920157</v>
          </cell>
          <cell r="AN53">
            <v>0.41024679124689023</v>
          </cell>
          <cell r="AO53">
            <v>0.40569570840443064</v>
          </cell>
          <cell r="AP53">
            <v>0.35281711202212496</v>
          </cell>
          <cell r="AQ53">
            <v>0.34996339891835915</v>
          </cell>
          <cell r="AR53">
            <v>0.34981674709208105</v>
          </cell>
          <cell r="AS53">
            <v>0.3059268388465316</v>
          </cell>
          <cell r="AT53">
            <v>0.31555231799266409</v>
          </cell>
          <cell r="AU53">
            <v>0.34048300639598789</v>
          </cell>
          <cell r="AV53">
            <v>0.4208301853203204</v>
          </cell>
          <cell r="AW53">
            <v>0.45860882290732324</v>
          </cell>
          <cell r="AX53">
            <v>0.45527950930330413</v>
          </cell>
          <cell r="AY53">
            <v>0.45447916554351375</v>
          </cell>
          <cell r="AZ53">
            <v>0.50806381642719178</v>
          </cell>
          <cell r="BA53">
            <v>0.56270586277402057</v>
          </cell>
          <cell r="BB53">
            <v>0.5537223182994182</v>
          </cell>
          <cell r="BC53">
            <v>0.54429346290493741</v>
          </cell>
          <cell r="BD53">
            <v>0.58656291047451525</v>
          </cell>
          <cell r="BE53">
            <v>0.54662758854795068</v>
          </cell>
          <cell r="BF53">
            <v>0.57377303693218362</v>
          </cell>
        </row>
        <row r="54">
          <cell r="B54" t="str">
            <v>CPV</v>
          </cell>
          <cell r="C54" t="str">
            <v>Factor de conversión de PPA (PIB) al cociente de tipo de cambio del mercado</v>
          </cell>
          <cell r="D54" t="str">
            <v>PA.NUS.PPPC.RF</v>
          </cell>
          <cell r="AI54">
            <v>0.83638901227511697</v>
          </cell>
          <cell r="AJ54">
            <v>0.83190421383328061</v>
          </cell>
          <cell r="AK54">
            <v>0.81874876255339768</v>
          </cell>
          <cell r="AL54">
            <v>1.0101258999842291</v>
          </cell>
          <cell r="AM54">
            <v>0.68801065246528181</v>
          </cell>
          <cell r="AN54">
            <v>0.70702334779827214</v>
          </cell>
          <cell r="AO54">
            <v>0.64257035679518304</v>
          </cell>
          <cell r="AP54">
            <v>0.55566935873546075</v>
          </cell>
          <cell r="AQ54">
            <v>0.51972356107105788</v>
          </cell>
          <cell r="AR54">
            <v>0.52294016717368841</v>
          </cell>
          <cell r="AS54">
            <v>0.4072396053707778</v>
          </cell>
          <cell r="AT54">
            <v>0.40661377509859159</v>
          </cell>
          <cell r="AU54">
            <v>0.41964335656642771</v>
          </cell>
          <cell r="AV54">
            <v>0.51766579741841301</v>
          </cell>
          <cell r="AW54">
            <v>0.51921965706880269</v>
          </cell>
          <cell r="AX54">
            <v>0.49481894112011388</v>
          </cell>
          <cell r="AY54">
            <v>0.50673305558411785</v>
          </cell>
          <cell r="AZ54">
            <v>0.58569550448105168</v>
          </cell>
          <cell r="BA54">
            <v>0.63663573999049294</v>
          </cell>
          <cell r="BB54">
            <v>0.61218102404256114</v>
          </cell>
          <cell r="BC54">
            <v>0.5795716546662073</v>
          </cell>
          <cell r="BD54">
            <v>0.61257759811452961</v>
          </cell>
          <cell r="BE54">
            <v>0.56041152880651979</v>
          </cell>
          <cell r="BF54">
            <v>0.59020174324579144</v>
          </cell>
        </row>
        <row r="55">
          <cell r="B55" t="str">
            <v>CRI</v>
          </cell>
          <cell r="C55" t="str">
            <v>Factor de conversión de PPA (PIB) al cociente de tipo de cambio del mercado</v>
          </cell>
          <cell r="D55" t="str">
            <v>PA.NUS.PPPC.RF</v>
          </cell>
          <cell r="AI55">
            <v>0.50629346346081927</v>
          </cell>
          <cell r="AJ55">
            <v>0.46216446537094175</v>
          </cell>
          <cell r="AK55">
            <v>0.49552842183540913</v>
          </cell>
          <cell r="AL55">
            <v>0.50656013325932303</v>
          </cell>
          <cell r="AM55">
            <v>0.51877096631815145</v>
          </cell>
          <cell r="AN55">
            <v>0.54294926247277964</v>
          </cell>
          <cell r="AO55">
            <v>0.53397484144790819</v>
          </cell>
          <cell r="AP55">
            <v>0.53864263671699919</v>
          </cell>
          <cell r="AQ55">
            <v>0.54035046116449714</v>
          </cell>
          <cell r="AR55">
            <v>0.55142998755872297</v>
          </cell>
          <cell r="AS55">
            <v>0.53466598726077741</v>
          </cell>
          <cell r="AT55">
            <v>0.53194932707768117</v>
          </cell>
          <cell r="AU55">
            <v>0.5228036169404674</v>
          </cell>
          <cell r="AV55">
            <v>0.50096025019038659</v>
          </cell>
          <cell r="AW55">
            <v>0.49647583648798255</v>
          </cell>
          <cell r="AX55">
            <v>0.48773748268299821</v>
          </cell>
          <cell r="AY55">
            <v>0.49081166053344621</v>
          </cell>
          <cell r="AZ55">
            <v>0.5176088297176169</v>
          </cell>
          <cell r="BA55">
            <v>0.56007585498479917</v>
          </cell>
          <cell r="BB55">
            <v>0.55305975043216848</v>
          </cell>
          <cell r="BC55">
            <v>0.64319301707091392</v>
          </cell>
          <cell r="BD55">
            <v>0.68570861425207086</v>
          </cell>
          <cell r="BE55">
            <v>0.70533325777367528</v>
          </cell>
          <cell r="BF55">
            <v>0.73415983134833296</v>
          </cell>
        </row>
        <row r="56">
          <cell r="B56" t="str">
            <v>CSA</v>
          </cell>
          <cell r="C56" t="str">
            <v>Factor de conversión de PPA (PIB) al cociente de tipo de cambio del mercado</v>
          </cell>
          <cell r="D56" t="str">
            <v>PA.NUS.PPPC.RF</v>
          </cell>
        </row>
        <row r="57">
          <cell r="B57" t="str">
            <v>CSS</v>
          </cell>
          <cell r="C57" t="str">
            <v>Factor de conversión de PPA (PIB) al cociente de tipo de cambio del mercado</v>
          </cell>
          <cell r="D57" t="str">
            <v>PA.NUS.PPPC.RF</v>
          </cell>
        </row>
        <row r="58">
          <cell r="B58" t="str">
            <v>CUB</v>
          </cell>
          <cell r="C58" t="str">
            <v>Factor de conversión de PPA (PIB) al cociente de tipo de cambio del mercado</v>
          </cell>
          <cell r="D58" t="str">
            <v>PA.NUS.PPPC.RF</v>
          </cell>
          <cell r="AI58">
            <v>0.30827301038719412</v>
          </cell>
          <cell r="AJ58">
            <v>0.28360160445552507</v>
          </cell>
          <cell r="AK58">
            <v>0.2848112316796973</v>
          </cell>
          <cell r="AL58">
            <v>0.33097894905280406</v>
          </cell>
          <cell r="AM58">
            <v>0.40925477060223242</v>
          </cell>
          <cell r="AN58">
            <v>0.41851487542961591</v>
          </cell>
          <cell r="AO58">
            <v>0.31335293369906497</v>
          </cell>
          <cell r="AP58">
            <v>0.30391436835399799</v>
          </cell>
          <cell r="AQ58">
            <v>0.30456890378992801</v>
          </cell>
          <cell r="AR58">
            <v>0.31165553462002898</v>
          </cell>
          <cell r="AS58">
            <v>0.31002452266732899</v>
          </cell>
          <cell r="AT58">
            <v>0.30447829565807299</v>
          </cell>
          <cell r="AU58">
            <v>0.313442502218372</v>
          </cell>
          <cell r="AV58">
            <v>0.31644685220595498</v>
          </cell>
          <cell r="AW58">
            <v>0.309864978030362</v>
          </cell>
          <cell r="AX58">
            <v>0.30138038110756599</v>
          </cell>
          <cell r="AY58">
            <v>0.32269306846691098</v>
          </cell>
          <cell r="AZ58">
            <v>0.32563715619649097</v>
          </cell>
          <cell r="BA58">
            <v>0.31829899821132801</v>
          </cell>
          <cell r="BB58">
            <v>0.31787122763270298</v>
          </cell>
          <cell r="BC58">
            <v>0.317859523905833</v>
          </cell>
          <cell r="BD58">
            <v>0.32193871145563202</v>
          </cell>
        </row>
        <row r="59">
          <cell r="B59" t="str">
            <v>CUW</v>
          </cell>
          <cell r="C59" t="str">
            <v>Factor de conversión de PPA (PIB) al cociente de tipo de cambio del mercado</v>
          </cell>
          <cell r="D59" t="str">
            <v>PA.NUS.PPPC.RF</v>
          </cell>
        </row>
        <row r="60">
          <cell r="B60" t="str">
            <v>CYM</v>
          </cell>
          <cell r="C60" t="str">
            <v>Factor de conversión de PPA (PIB) al cociente de tipo de cambio del mercado</v>
          </cell>
          <cell r="D60" t="str">
            <v>PA.NUS.PPPC.RF</v>
          </cell>
        </row>
        <row r="61">
          <cell r="B61" t="str">
            <v>CYP</v>
          </cell>
          <cell r="C61" t="str">
            <v>Factor de conversión de PPA (PIB) al cociente de tipo de cambio del mercado</v>
          </cell>
          <cell r="D61" t="str">
            <v>PA.NUS.PPPC.RF</v>
          </cell>
          <cell r="AI61">
            <v>0.78412875711981689</v>
          </cell>
          <cell r="AJ61">
            <v>0.77744284189220192</v>
          </cell>
          <cell r="AK61">
            <v>0.8323023869235372</v>
          </cell>
          <cell r="AL61">
            <v>0.76971302651459006</v>
          </cell>
          <cell r="AM61">
            <v>0.80189539972514889</v>
          </cell>
          <cell r="AN61">
            <v>0.92224644712260795</v>
          </cell>
          <cell r="AO61">
            <v>0.89452031913006891</v>
          </cell>
          <cell r="AP61">
            <v>0.8159303022408404</v>
          </cell>
          <cell r="AQ61">
            <v>0.81889863787521833</v>
          </cell>
          <cell r="AR61">
            <v>0.79163586484518655</v>
          </cell>
          <cell r="AS61">
            <v>0.68963668311022996</v>
          </cell>
          <cell r="AT61">
            <v>0.65857720187223401</v>
          </cell>
          <cell r="AU61">
            <v>0.69530444349945864</v>
          </cell>
          <cell r="AV61">
            <v>0.84499264596811319</v>
          </cell>
          <cell r="AW61">
            <v>0.92169643158143111</v>
          </cell>
          <cell r="AX61">
            <v>0.91898199424135729</v>
          </cell>
          <cell r="AY61">
            <v>0.90564804079081862</v>
          </cell>
          <cell r="AZ61">
            <v>0.97884496278736033</v>
          </cell>
          <cell r="BA61">
            <v>1.0035407154653626</v>
          </cell>
          <cell r="BB61">
            <v>0.92545561911057095</v>
          </cell>
          <cell r="BC61">
            <v>0.89694681385887154</v>
          </cell>
          <cell r="BD61">
            <v>0.9352877482638392</v>
          </cell>
          <cell r="BE61">
            <v>0.86432241977809454</v>
          </cell>
        </row>
        <row r="62">
          <cell r="B62" t="str">
            <v>CZE</v>
          </cell>
          <cell r="C62" t="str">
            <v>Factor de conversión de PPA (PIB) al cociente de tipo de cambio del mercado</v>
          </cell>
          <cell r="D62" t="str">
            <v>PA.NUS.PPPC.RF</v>
          </cell>
          <cell r="AI62">
            <v>0.30704700444157573</v>
          </cell>
          <cell r="AJ62">
            <v>0.24649111051919562</v>
          </cell>
          <cell r="AK62">
            <v>0.28233670384706422</v>
          </cell>
          <cell r="AL62">
            <v>0.32360306210346523</v>
          </cell>
          <cell r="AM62">
            <v>0.360515116380415</v>
          </cell>
          <cell r="AN62">
            <v>0.41790417746797287</v>
          </cell>
          <cell r="AO62">
            <v>0.44058346065290882</v>
          </cell>
          <cell r="AP62">
            <v>0.40107150866363678</v>
          </cell>
          <cell r="AQ62">
            <v>0.43022200849824677</v>
          </cell>
          <cell r="AR62">
            <v>0.40899080946216659</v>
          </cell>
          <cell r="AS62">
            <v>0.36780970009457059</v>
          </cell>
          <cell r="AT62">
            <v>0.37358381554155279</v>
          </cell>
          <cell r="AU62">
            <v>0.43737017647373294</v>
          </cell>
          <cell r="AV62">
            <v>0.49739783579708602</v>
          </cell>
          <cell r="AW62">
            <v>0.5563220650006323</v>
          </cell>
          <cell r="AX62">
            <v>0.59757011614357336</v>
          </cell>
          <cell r="AY62">
            <v>0.62057615035386804</v>
          </cell>
          <cell r="AZ62">
            <v>0.68771618600219997</v>
          </cell>
          <cell r="BA62">
            <v>0.83541611481011258</v>
          </cell>
          <cell r="BB62">
            <v>0.72637032313906524</v>
          </cell>
          <cell r="BC62">
            <v>0.73053996413283939</v>
          </cell>
          <cell r="BD62">
            <v>0.76107926273010107</v>
          </cell>
          <cell r="BE62">
            <v>0.69269741800536333</v>
          </cell>
          <cell r="BF62">
            <v>0.68977614714260893</v>
          </cell>
        </row>
        <row r="63">
          <cell r="B63" t="str">
            <v>DEU</v>
          </cell>
          <cell r="C63" t="str">
            <v>Factor de conversión de PPA (PIB) al cociente de tipo de cambio del mercado</v>
          </cell>
          <cell r="D63" t="str">
            <v>PA.NUS.PPPC.RF</v>
          </cell>
          <cell r="AI63">
            <v>1.1646265488439658</v>
          </cell>
          <cell r="AJ63">
            <v>1.1312356806128461</v>
          </cell>
          <cell r="AK63">
            <v>1.238739720726362</v>
          </cell>
          <cell r="AL63">
            <v>1.1884954359399029</v>
          </cell>
          <cell r="AM63">
            <v>1.2151646944678798</v>
          </cell>
          <cell r="AN63">
            <v>1.3750046308175241</v>
          </cell>
          <cell r="AO63">
            <v>1.2913537119833636</v>
          </cell>
          <cell r="AP63">
            <v>1.1169840187232123</v>
          </cell>
          <cell r="AQ63">
            <v>1.0980329054129154</v>
          </cell>
          <cell r="AR63">
            <v>1.0386733858938846</v>
          </cell>
          <cell r="AS63">
            <v>0.88981742306983602</v>
          </cell>
          <cell r="AT63">
            <v>0.85425144608501125</v>
          </cell>
          <cell r="AU63">
            <v>0.8863856192358367</v>
          </cell>
          <cell r="AV63">
            <v>1.0353044582392776</v>
          </cell>
          <cell r="AW63">
            <v>1.1137567922618936</v>
          </cell>
          <cell r="AX63">
            <v>1.0780423406954187</v>
          </cell>
          <cell r="AY63">
            <v>1.0494558364320823</v>
          </cell>
          <cell r="AZ63">
            <v>1.1378075365690921</v>
          </cell>
          <cell r="BA63">
            <v>1.1889274359172921</v>
          </cell>
          <cell r="BB63">
            <v>1.1198407987538805</v>
          </cell>
          <cell r="BC63">
            <v>1.0547495906054631</v>
          </cell>
          <cell r="BD63">
            <v>1.0823397369987489</v>
          </cell>
          <cell r="BE63">
            <v>1.0176263283704821</v>
          </cell>
          <cell r="BF63">
            <v>1.0404593144280478</v>
          </cell>
        </row>
        <row r="64">
          <cell r="B64" t="str">
            <v>DJI</v>
          </cell>
          <cell r="C64" t="str">
            <v>Factor de conversión de PPA (PIB) al cociente de tipo de cambio del mercado</v>
          </cell>
          <cell r="D64" t="str">
            <v>PA.NUS.PPPC.RF</v>
          </cell>
          <cell r="AI64">
            <v>0.38814821001288963</v>
          </cell>
          <cell r="AJ64">
            <v>0.4011980712314791</v>
          </cell>
          <cell r="AK64">
            <v>0.40558952268314463</v>
          </cell>
          <cell r="AL64">
            <v>0.41359276050314614</v>
          </cell>
          <cell r="AM64">
            <v>0.43129494763820653</v>
          </cell>
          <cell r="AN64">
            <v>0.44312467878895162</v>
          </cell>
          <cell r="AO64">
            <v>0.45046370420529908</v>
          </cell>
          <cell r="AP64">
            <v>0.45404635717728964</v>
          </cell>
          <cell r="AQ64">
            <v>0.45907620044619313</v>
          </cell>
          <cell r="AR64">
            <v>0.4617480348715331</v>
          </cell>
          <cell r="AS64">
            <v>0.46232497910836928</v>
          </cell>
          <cell r="AT64">
            <v>0.45992311002639918</v>
          </cell>
          <cell r="AU64">
            <v>0.45582776172407591</v>
          </cell>
          <cell r="AV64">
            <v>0.4556930041568098</v>
          </cell>
          <cell r="AW64">
            <v>0.45742421005670292</v>
          </cell>
          <cell r="AX64">
            <v>0.45704275484072115</v>
          </cell>
          <cell r="AY64">
            <v>0.45907108912792527</v>
          </cell>
          <cell r="AZ64">
            <v>0.46924638176897548</v>
          </cell>
          <cell r="BA64">
            <v>0.51259020767808305</v>
          </cell>
          <cell r="BB64">
            <v>0.58137999738611645</v>
          </cell>
          <cell r="BC64">
            <v>0.51766850671448505</v>
          </cell>
          <cell r="BD64">
            <v>0.52893618030337042</v>
          </cell>
          <cell r="BE64">
            <v>0.5513192660555033</v>
          </cell>
          <cell r="BF64">
            <v>0.55648184776784904</v>
          </cell>
        </row>
        <row r="65">
          <cell r="B65" t="str">
            <v>DMA</v>
          </cell>
          <cell r="C65" t="str">
            <v>Factor de conversión de PPA (PIB) al cociente de tipo de cambio del mercado</v>
          </cell>
          <cell r="D65" t="str">
            <v>PA.NUS.PPPC.RF</v>
          </cell>
          <cell r="AI65">
            <v>0.54396141545020604</v>
          </cell>
          <cell r="AJ65">
            <v>0.56767679445439578</v>
          </cell>
          <cell r="AK65">
            <v>0.5780128589365654</v>
          </cell>
          <cell r="AL65">
            <v>0.58031679433795436</v>
          </cell>
          <cell r="AM65">
            <v>0.60224366453275258</v>
          </cell>
          <cell r="AN65">
            <v>0.60154508433879361</v>
          </cell>
          <cell r="AO65">
            <v>0.60742560564677694</v>
          </cell>
          <cell r="AP65">
            <v>0.61167202765721196</v>
          </cell>
          <cell r="AQ65">
            <v>0.60610255957829084</v>
          </cell>
          <cell r="AR65">
            <v>0.61487070146187328</v>
          </cell>
          <cell r="AS65">
            <v>0.77185414400283459</v>
          </cell>
          <cell r="AT65">
            <v>0.77015671892376403</v>
          </cell>
          <cell r="AU65">
            <v>0.76576658987141488</v>
          </cell>
          <cell r="AV65">
            <v>0.72860015683653856</v>
          </cell>
          <cell r="AW65">
            <v>0.74116772424016886</v>
          </cell>
          <cell r="AX65">
            <v>0.71347593851457036</v>
          </cell>
          <cell r="AY65">
            <v>0.66822364694965919</v>
          </cell>
          <cell r="AZ65">
            <v>0.66345503512959259</v>
          </cell>
          <cell r="BA65">
            <v>0.661220427683474</v>
          </cell>
          <cell r="BB65">
            <v>0.70865195724353325</v>
          </cell>
          <cell r="BC65">
            <v>0.68124278566113328</v>
          </cell>
          <cell r="BD65">
            <v>0.68928049369274447</v>
          </cell>
          <cell r="BE65">
            <v>0.69123976505026286</v>
          </cell>
          <cell r="BF65">
            <v>0.69903900271843333</v>
          </cell>
        </row>
        <row r="66">
          <cell r="B66" t="str">
            <v>DNK</v>
          </cell>
          <cell r="C66" t="str">
            <v>Factor de conversión de PPA (PIB) al cociente de tipo de cambio del mercado</v>
          </cell>
          <cell r="D66" t="str">
            <v>PA.NUS.PPPC.RF</v>
          </cell>
          <cell r="AI66">
            <v>1.431945533884885</v>
          </cell>
          <cell r="AJ66">
            <v>1.3766788521847886</v>
          </cell>
          <cell r="AK66">
            <v>1.4502803595036531</v>
          </cell>
          <cell r="AL66">
            <v>1.3275097381205756</v>
          </cell>
          <cell r="AM66">
            <v>1.3453553182089741</v>
          </cell>
          <cell r="AN66">
            <v>1.5150227529273166</v>
          </cell>
          <cell r="AO66">
            <v>1.457217331125942</v>
          </cell>
          <cell r="AP66">
            <v>1.2769844916344917</v>
          </cell>
          <cell r="AQ66">
            <v>1.2525940333989971</v>
          </cell>
          <cell r="AR66">
            <v>1.2140863880049311</v>
          </cell>
          <cell r="AS66">
            <v>1.0391142702675955</v>
          </cell>
          <cell r="AT66">
            <v>1.016544990508002</v>
          </cell>
          <cell r="AU66">
            <v>1.0516177369627724</v>
          </cell>
          <cell r="AV66">
            <v>1.2955660931736419</v>
          </cell>
          <cell r="AW66">
            <v>1.4034016845099198</v>
          </cell>
          <cell r="AX66">
            <v>1.4324181211657339</v>
          </cell>
          <cell r="AY66">
            <v>1.3986776807161982</v>
          </cell>
          <cell r="AZ66">
            <v>1.5140179362048591</v>
          </cell>
          <cell r="BA66">
            <v>1.5716076477702543</v>
          </cell>
          <cell r="BB66">
            <v>1.4556261668511301</v>
          </cell>
          <cell r="BC66">
            <v>1.3787541273898374</v>
          </cell>
          <cell r="BD66">
            <v>1.4322391022028274</v>
          </cell>
          <cell r="BE66">
            <v>1.3441325395704236</v>
          </cell>
          <cell r="BF66">
            <v>1.3771942805521336</v>
          </cell>
        </row>
        <row r="67">
          <cell r="B67" t="str">
            <v>DOM</v>
          </cell>
          <cell r="C67" t="str">
            <v>Factor de conversión de PPA (PIB) al cociente de tipo de cambio del mercado</v>
          </cell>
          <cell r="D67" t="str">
            <v>PA.NUS.PPPC.RF</v>
          </cell>
          <cell r="AI67">
            <v>0.3161032624342815</v>
          </cell>
          <cell r="AJ67">
            <v>0.41663378546843749</v>
          </cell>
          <cell r="AK67">
            <v>0.42747067221425877</v>
          </cell>
          <cell r="AL67">
            <v>0.4480637621970272</v>
          </cell>
          <cell r="AM67">
            <v>0.47956675260750714</v>
          </cell>
          <cell r="AN67">
            <v>0.50199417123198675</v>
          </cell>
          <cell r="AO67">
            <v>0.51005813114830922</v>
          </cell>
          <cell r="AP67">
            <v>0.50174223536665619</v>
          </cell>
          <cell r="AQ67">
            <v>0.50119127369601035</v>
          </cell>
          <cell r="AR67">
            <v>0.47480210784224652</v>
          </cell>
          <cell r="AS67">
            <v>0.48570038278799371</v>
          </cell>
          <cell r="AT67">
            <v>0.48384149141915228</v>
          </cell>
          <cell r="AU67">
            <v>0.48076256444295923</v>
          </cell>
          <cell r="AV67">
            <v>0.37824033122658063</v>
          </cell>
          <cell r="AW67">
            <v>0.37868854819725212</v>
          </cell>
          <cell r="AX67">
            <v>0.51468857356153142</v>
          </cell>
          <cell r="AY67">
            <v>0.47769308718380438</v>
          </cell>
          <cell r="AZ67">
            <v>0.49286984485111407</v>
          </cell>
          <cell r="BA67">
            <v>0.50903389509777763</v>
          </cell>
          <cell r="BB67">
            <v>0.49562413766028784</v>
          </cell>
          <cell r="BC67">
            <v>0.49841784014428542</v>
          </cell>
          <cell r="BD67">
            <v>0.50871068072123582</v>
          </cell>
          <cell r="BE67">
            <v>0.51153555179216181</v>
          </cell>
          <cell r="BF67">
            <v>0.49813906607621955</v>
          </cell>
        </row>
        <row r="68">
          <cell r="B68" t="str">
            <v>DZA</v>
          </cell>
          <cell r="C68" t="str">
            <v>Factor de conversión de PPA (PIB) al cociente de tipo de cambio del mercado</v>
          </cell>
          <cell r="D68" t="str">
            <v>PA.NUS.PPPC.RF</v>
          </cell>
          <cell r="AI68">
            <v>0.36097473587411377</v>
          </cell>
          <cell r="AJ68">
            <v>0.26053401434350359</v>
          </cell>
          <cell r="AK68">
            <v>0.26274409515151631</v>
          </cell>
          <cell r="AL68">
            <v>0.27275306752072165</v>
          </cell>
          <cell r="AM68">
            <v>0.22954448584719592</v>
          </cell>
          <cell r="AN68">
            <v>0.2126582662516564</v>
          </cell>
          <cell r="AO68">
            <v>0.22548913399681494</v>
          </cell>
          <cell r="AP68">
            <v>0.22505947733470999</v>
          </cell>
          <cell r="AQ68">
            <v>0.21188406712795277</v>
          </cell>
          <cell r="AR68">
            <v>0.2043253910959146</v>
          </cell>
          <cell r="AS68">
            <v>0.22019960061363802</v>
          </cell>
          <cell r="AT68">
            <v>0.20560578394383572</v>
          </cell>
          <cell r="AU68">
            <v>0.19881583247826129</v>
          </cell>
          <cell r="AV68">
            <v>0.21739856017453232</v>
          </cell>
          <cell r="AW68">
            <v>0.25507358224361193</v>
          </cell>
          <cell r="AX68">
            <v>0.28226461647938422</v>
          </cell>
          <cell r="AY68">
            <v>0.30534906503909393</v>
          </cell>
          <cell r="AZ68">
            <v>0.33180158176942931</v>
          </cell>
          <cell r="BA68">
            <v>0.40421290754107431</v>
          </cell>
          <cell r="BB68">
            <v>0.31679737734129559</v>
          </cell>
          <cell r="BC68">
            <v>0.35496779123802419</v>
          </cell>
          <cell r="BD68">
            <v>0.41818862810919538</v>
          </cell>
          <cell r="BE68">
            <v>0.40838655025616483</v>
          </cell>
          <cell r="BF68">
            <v>0.40293868716437653</v>
          </cell>
        </row>
        <row r="69">
          <cell r="B69" t="str">
            <v>EAP</v>
          </cell>
          <cell r="C69" t="str">
            <v>Factor de conversión de PPA (PIB) al cociente de tipo de cambio del mercado</v>
          </cell>
          <cell r="D69" t="str">
            <v>PA.NUS.PPPC.RF</v>
          </cell>
        </row>
        <row r="70">
          <cell r="B70" t="str">
            <v>EAS</v>
          </cell>
          <cell r="C70" t="str">
            <v>Factor de conversión de PPA (PIB) al cociente de tipo de cambio del mercado</v>
          </cell>
          <cell r="D70" t="str">
            <v>PA.NUS.PPPC.RF</v>
          </cell>
        </row>
        <row r="71">
          <cell r="B71" t="str">
            <v>ECA</v>
          </cell>
          <cell r="C71" t="str">
            <v>Factor de conversión de PPA (PIB) al cociente de tipo de cambio del mercado</v>
          </cell>
          <cell r="D71" t="str">
            <v>PA.NUS.PPPC.RF</v>
          </cell>
        </row>
        <row r="72">
          <cell r="B72" t="str">
            <v>ECS</v>
          </cell>
          <cell r="C72" t="str">
            <v>Factor de conversión de PPA (PIB) al cociente de tipo de cambio del mercado</v>
          </cell>
          <cell r="D72" t="str">
            <v>PA.NUS.PPPC.RF</v>
          </cell>
        </row>
        <row r="73">
          <cell r="B73" t="str">
            <v>ECU</v>
          </cell>
          <cell r="C73" t="str">
            <v>Factor de conversión de PPA (PIB) al cociente de tipo de cambio del mercado</v>
          </cell>
          <cell r="D73" t="str">
            <v>PA.NUS.PPPC.RF</v>
          </cell>
          <cell r="AI73">
            <v>0.31635096432914184</v>
          </cell>
          <cell r="AJ73">
            <v>0.32726028193705836</v>
          </cell>
          <cell r="AK73">
            <v>0.33373252088029021</v>
          </cell>
          <cell r="AL73">
            <v>0.33458650328313483</v>
          </cell>
          <cell r="AM73">
            <v>0.37678274091008568</v>
          </cell>
          <cell r="AN73">
            <v>0.38835927607561466</v>
          </cell>
          <cell r="AO73">
            <v>0.38707702166608388</v>
          </cell>
          <cell r="AP73">
            <v>0.40722878852575073</v>
          </cell>
          <cell r="AQ73">
            <v>0.38761989513954814</v>
          </cell>
          <cell r="AR73">
            <v>0.28165353584538283</v>
          </cell>
          <cell r="AS73">
            <v>0.25415173527844409</v>
          </cell>
          <cell r="AT73">
            <v>0.31890416925718401</v>
          </cell>
          <cell r="AU73">
            <v>0.35203506807069201</v>
          </cell>
          <cell r="AV73">
            <v>0.38169864638140799</v>
          </cell>
          <cell r="AW73">
            <v>0.38734793147721103</v>
          </cell>
          <cell r="AX73">
            <v>0.40433190770146399</v>
          </cell>
          <cell r="AY73">
            <v>0.42365834442702699</v>
          </cell>
          <cell r="AZ73">
            <v>0.44015262380680598</v>
          </cell>
          <cell r="BA73">
            <v>0.49150058641039002</v>
          </cell>
          <cell r="BB73">
            <v>0.49094383434071898</v>
          </cell>
          <cell r="BC73">
            <v>0.50879419852414598</v>
          </cell>
          <cell r="BD73">
            <v>0.52618138115240398</v>
          </cell>
          <cell r="BE73">
            <v>0.53852369592694704</v>
          </cell>
          <cell r="BF73">
            <v>0.54640616036840395</v>
          </cell>
        </row>
        <row r="74">
          <cell r="B74" t="str">
            <v>EGY</v>
          </cell>
          <cell r="C74" t="str">
            <v>Factor de conversión de PPA (PIB) al cociente de tipo de cambio del mercado</v>
          </cell>
          <cell r="D74" t="str">
            <v>PA.NUS.PPPC.RF</v>
          </cell>
          <cell r="AI74">
            <v>0.19622976632733385</v>
          </cell>
          <cell r="AJ74">
            <v>0.16105225167517501</v>
          </cell>
          <cell r="AK74">
            <v>0.17070140155271055</v>
          </cell>
          <cell r="AL74">
            <v>0.18031775275218914</v>
          </cell>
          <cell r="AM74">
            <v>0.18920507047196247</v>
          </cell>
          <cell r="AN74">
            <v>0.20531022039818417</v>
          </cell>
          <cell r="AO74">
            <v>0.21589514646181315</v>
          </cell>
          <cell r="AP74">
            <v>0.2333674218639992</v>
          </cell>
          <cell r="AQ74">
            <v>0.23999053450241992</v>
          </cell>
          <cell r="AR74">
            <v>0.23845870064035013</v>
          </cell>
          <cell r="AS74">
            <v>0.24354906328181763</v>
          </cell>
          <cell r="AT74">
            <v>0.2248818267154899</v>
          </cell>
          <cell r="AU74">
            <v>0.19467476636164413</v>
          </cell>
          <cell r="AV74">
            <v>0.17458116311476127</v>
          </cell>
          <cell r="AW74">
            <v>0.15521424144104676</v>
          </cell>
          <cell r="AX74">
            <v>0.16374575406020619</v>
          </cell>
          <cell r="AY74">
            <v>0.17819336777568429</v>
          </cell>
          <cell r="AZ74">
            <v>0.1967744810472124</v>
          </cell>
          <cell r="BA74">
            <v>0.22475806718654728</v>
          </cell>
          <cell r="BB74">
            <v>0.24729684822588149</v>
          </cell>
          <cell r="BC74">
            <v>0.26914987082553876</v>
          </cell>
          <cell r="BD74">
            <v>0.27967392835004445</v>
          </cell>
          <cell r="BE74">
            <v>0.29949071615913753</v>
          </cell>
          <cell r="BF74">
            <v>0.29901110513381474</v>
          </cell>
        </row>
        <row r="75">
          <cell r="B75" t="str">
            <v>EMU</v>
          </cell>
          <cell r="C75" t="str">
            <v>Factor de conversión de PPA (PIB) al cociente de tipo de cambio del mercado</v>
          </cell>
          <cell r="D75" t="str">
            <v>PA.NUS.PPPC.RF</v>
          </cell>
        </row>
        <row r="76">
          <cell r="B76" t="str">
            <v>ERI</v>
          </cell>
          <cell r="C76" t="str">
            <v>Factor de conversión de PPA (PIB) al cociente de tipo de cambio del mercado</v>
          </cell>
          <cell r="D76" t="str">
            <v>PA.NUS.PPPC.RF</v>
          </cell>
          <cell r="AK76">
            <v>0.20115937628751662</v>
          </cell>
          <cell r="AL76">
            <v>0.16983352583901526</v>
          </cell>
          <cell r="AM76">
            <v>0.15589133587410861</v>
          </cell>
          <cell r="AN76">
            <v>0.16139817329095937</v>
          </cell>
          <cell r="AO76">
            <v>0.17406490812353578</v>
          </cell>
          <cell r="AP76">
            <v>0.15698391039953588</v>
          </cell>
          <cell r="AQ76">
            <v>0.16571602579372172</v>
          </cell>
          <cell r="AR76">
            <v>0.15095737416556435</v>
          </cell>
          <cell r="AS76">
            <v>0.15625152204713039</v>
          </cell>
          <cell r="AT76">
            <v>0.14960054380609755</v>
          </cell>
          <cell r="AU76">
            <v>0.13865596712326159</v>
          </cell>
          <cell r="AV76">
            <v>0.16663179055973956</v>
          </cell>
          <cell r="AW76">
            <v>0.20373395665209576</v>
          </cell>
          <cell r="AX76">
            <v>0.19060376742796739</v>
          </cell>
          <cell r="AY76">
            <v>0.20589368443646308</v>
          </cell>
          <cell r="AZ76">
            <v>0.215188791161146</v>
          </cell>
          <cell r="BA76">
            <v>0.24499704087606372</v>
          </cell>
          <cell r="BB76">
            <v>0.31485878684984714</v>
          </cell>
          <cell r="BC76">
            <v>0.34709826598471483</v>
          </cell>
          <cell r="BD76">
            <v>0.38582679674796749</v>
          </cell>
          <cell r="BE76">
            <v>0.42012906780416848</v>
          </cell>
          <cell r="BF76">
            <v>0.45493474631210928</v>
          </cell>
        </row>
        <row r="77">
          <cell r="B77" t="str">
            <v>ESP</v>
          </cell>
          <cell r="C77" t="str">
            <v>Factor de conversión de PPA (PIB) al cociente de tipo de cambio del mercado</v>
          </cell>
          <cell r="D77" t="str">
            <v>PA.NUS.PPPC.RF</v>
          </cell>
          <cell r="AI77">
            <v>1.0067204995102841</v>
          </cell>
          <cell r="AJ77">
            <v>1.0220301889511609</v>
          </cell>
          <cell r="AK77">
            <v>1.0822434942304568</v>
          </cell>
          <cell r="AL77">
            <v>0.88892275853052682</v>
          </cell>
          <cell r="AM77">
            <v>0.85901738914420567</v>
          </cell>
          <cell r="AN77">
            <v>0.94860315719242061</v>
          </cell>
          <cell r="AO77">
            <v>0.9437688151845528</v>
          </cell>
          <cell r="AP77">
            <v>0.81769564318181809</v>
          </cell>
          <cell r="AQ77">
            <v>0.80060777035304598</v>
          </cell>
          <cell r="AR77">
            <v>0.78061139676113356</v>
          </cell>
          <cell r="AS77">
            <v>0.67554005067256317</v>
          </cell>
          <cell r="AT77">
            <v>0.6614051991051455</v>
          </cell>
          <cell r="AU77">
            <v>0.69019250047054392</v>
          </cell>
          <cell r="AV77">
            <v>0.84948099548532729</v>
          </cell>
          <cell r="AW77">
            <v>0.94310795229492217</v>
          </cell>
          <cell r="AX77">
            <v>0.9512393212455853</v>
          </cell>
          <cell r="AY77">
            <v>0.92188048368701092</v>
          </cell>
          <cell r="AZ77">
            <v>0.9978797091580982</v>
          </cell>
          <cell r="BA77">
            <v>1.0548644166005534</v>
          </cell>
          <cell r="BB77">
            <v>0.98180813977430437</v>
          </cell>
          <cell r="BC77">
            <v>0.94998707972244889</v>
          </cell>
          <cell r="BD77">
            <v>0.9806574991433733</v>
          </cell>
          <cell r="BE77">
            <v>0.89752788116454496</v>
          </cell>
          <cell r="BF77">
            <v>0.90699306927990819</v>
          </cell>
        </row>
        <row r="78">
          <cell r="B78" t="str">
            <v>EST</v>
          </cell>
          <cell r="C78" t="str">
            <v>Factor de conversión de PPA (PIB) al cociente de tipo de cambio del mercado</v>
          </cell>
          <cell r="D78" t="str">
            <v>PA.NUS.PPPC.RF</v>
          </cell>
          <cell r="AL78">
            <v>0.45779904207462285</v>
          </cell>
          <cell r="AM78">
            <v>0.46822473975855927</v>
          </cell>
          <cell r="AN78">
            <v>0.47962745082612118</v>
          </cell>
          <cell r="AO78">
            <v>0.48169179087007413</v>
          </cell>
          <cell r="AP78">
            <v>0.45173731627592428</v>
          </cell>
          <cell r="AQ78">
            <v>0.47735361108020913</v>
          </cell>
          <cell r="AR78">
            <v>0.4726454951022146</v>
          </cell>
          <cell r="AS78">
            <v>0.41889379434257812</v>
          </cell>
          <cell r="AT78">
            <v>0.4264462250469967</v>
          </cell>
          <cell r="AU78">
            <v>0.44965152114533291</v>
          </cell>
          <cell r="AV78">
            <v>0.54266983175248418</v>
          </cell>
          <cell r="AW78">
            <v>0.60386881614906829</v>
          </cell>
          <cell r="AX78">
            <v>0.62426312739392131</v>
          </cell>
          <cell r="AY78">
            <v>0.65188898657598171</v>
          </cell>
          <cell r="AZ78">
            <v>0.76014560572103129</v>
          </cell>
          <cell r="BA78">
            <v>0.80391348026243625</v>
          </cell>
          <cell r="BB78">
            <v>0.72579291855327965</v>
          </cell>
          <cell r="BC78">
            <v>0.6938349983261034</v>
          </cell>
          <cell r="BD78">
            <v>0.728528439002327</v>
          </cell>
          <cell r="BE78">
            <v>0.70229263482028437</v>
          </cell>
          <cell r="BF78">
            <v>0.73769416398440457</v>
          </cell>
        </row>
        <row r="79">
          <cell r="B79" t="str">
            <v>ETH</v>
          </cell>
          <cell r="C79" t="str">
            <v>Factor de conversión de PPA (PIB) al cociente de tipo de cambio del mercado</v>
          </cell>
          <cell r="D79" t="str">
            <v>PA.NUS.PPPC.RF</v>
          </cell>
          <cell r="AI79">
            <v>0.59956753489511116</v>
          </cell>
          <cell r="AJ79">
            <v>0.69100391010098561</v>
          </cell>
          <cell r="AK79">
            <v>0.57652327802336478</v>
          </cell>
          <cell r="AL79">
            <v>0.41886430074182335</v>
          </cell>
          <cell r="AM79">
            <v>0.31180977837000023</v>
          </cell>
          <cell r="AN79">
            <v>0.31838300122822488</v>
          </cell>
          <cell r="AO79">
            <v>0.31019086611168029</v>
          </cell>
          <cell r="AP79">
            <v>0.29713346540428015</v>
          </cell>
          <cell r="AQ79">
            <v>0.27714101843176919</v>
          </cell>
          <cell r="AR79">
            <v>0.25592785277241648</v>
          </cell>
          <cell r="AS79">
            <v>0.25250178821416985</v>
          </cell>
          <cell r="AT79">
            <v>0.22761845509249598</v>
          </cell>
          <cell r="AU79">
            <v>0.21062257775647553</v>
          </cell>
          <cell r="AV79">
            <v>0.23183435471831595</v>
          </cell>
          <cell r="AW79">
            <v>0.23341295424668629</v>
          </cell>
          <cell r="AX79">
            <v>0.24757103879743755</v>
          </cell>
          <cell r="AY79">
            <v>0.26702922641723065</v>
          </cell>
          <cell r="AZ79">
            <v>0.3010031696673755</v>
          </cell>
          <cell r="BA79">
            <v>0.36600040289523256</v>
          </cell>
          <cell r="BB79">
            <v>0.40005395489729051</v>
          </cell>
          <cell r="BC79">
            <v>0.32408685382269642</v>
          </cell>
          <cell r="BD79">
            <v>0.30516980167952851</v>
          </cell>
          <cell r="BE79">
            <v>0.37644288937458015</v>
          </cell>
          <cell r="BF79">
            <v>0.36791132048750524</v>
          </cell>
        </row>
        <row r="80">
          <cell r="B80" t="str">
            <v>EUU</v>
          </cell>
          <cell r="C80" t="str">
            <v>Factor de conversión de PPA (PIB) al cociente de tipo de cambio del mercado</v>
          </cell>
          <cell r="D80" t="str">
            <v>PA.NUS.PPPC.RF</v>
          </cell>
        </row>
        <row r="81">
          <cell r="B81" t="str">
            <v>FCS</v>
          </cell>
          <cell r="C81" t="str">
            <v>Factor de conversión de PPA (PIB) al cociente de tipo de cambio del mercado</v>
          </cell>
          <cell r="D81" t="str">
            <v>PA.NUS.PPPC.RF</v>
          </cell>
        </row>
        <row r="82">
          <cell r="B82" t="str">
            <v>FIN</v>
          </cell>
          <cell r="C82" t="str">
            <v>Factor de conversión de PPA (PIB) al cociente de tipo de cambio del mercado</v>
          </cell>
          <cell r="D82" t="str">
            <v>PA.NUS.PPPC.RF</v>
          </cell>
          <cell r="AI82">
            <v>1.5836037754626031</v>
          </cell>
          <cell r="AJ82">
            <v>1.4709938759006027</v>
          </cell>
          <cell r="AK82">
            <v>1.3102017480753916</v>
          </cell>
          <cell r="AL82">
            <v>1.0229102966586863</v>
          </cell>
          <cell r="AM82">
            <v>1.1132377541263518</v>
          </cell>
          <cell r="AN82">
            <v>1.363462192265795</v>
          </cell>
          <cell r="AO82">
            <v>1.3000341690396067</v>
          </cell>
          <cell r="AP82">
            <v>1.1424967747108006</v>
          </cell>
          <cell r="AQ82">
            <v>1.1157068546951492</v>
          </cell>
          <cell r="AR82">
            <v>1.0684449946729171</v>
          </cell>
          <cell r="AS82">
            <v>0.91553317486640873</v>
          </cell>
          <cell r="AT82">
            <v>0.90443824340044743</v>
          </cell>
          <cell r="AU82">
            <v>0.94415409749670609</v>
          </cell>
          <cell r="AV82">
            <v>1.1402794209932279</v>
          </cell>
          <cell r="AW82">
            <v>1.2115106405170326</v>
          </cell>
          <cell r="AX82">
            <v>1.2152814604785356</v>
          </cell>
          <cell r="AY82">
            <v>1.1904560440490968</v>
          </cell>
          <cell r="AZ82">
            <v>1.2884798521838805</v>
          </cell>
          <cell r="BA82">
            <v>1.3441668834244698</v>
          </cell>
          <cell r="BB82">
            <v>1.2498575707747734</v>
          </cell>
          <cell r="BC82">
            <v>1.2063045552448937</v>
          </cell>
          <cell r="BD82">
            <v>1.2609307688365472</v>
          </cell>
          <cell r="BE82">
            <v>1.1891092363087203</v>
          </cell>
          <cell r="BF82">
            <v>1.2344564076343405</v>
          </cell>
        </row>
        <row r="83">
          <cell r="B83" t="str">
            <v>FJI</v>
          </cell>
          <cell r="C83" t="str">
            <v>Factor de conversión de PPA (PIB) al cociente de tipo de cambio del mercado</v>
          </cell>
          <cell r="D83" t="str">
            <v>PA.NUS.PPPC.RF</v>
          </cell>
          <cell r="AI83">
            <v>0.46690854974913965</v>
          </cell>
          <cell r="AJ83">
            <v>0.48068043121670373</v>
          </cell>
          <cell r="AK83">
            <v>0.490302800046378</v>
          </cell>
          <cell r="AL83">
            <v>0.50063897504063304</v>
          </cell>
          <cell r="AM83">
            <v>0.52056330056330991</v>
          </cell>
          <cell r="AN83">
            <v>0.53702645619151745</v>
          </cell>
          <cell r="AO83">
            <v>0.54382777385378533</v>
          </cell>
          <cell r="AP83">
            <v>0.53765076375714138</v>
          </cell>
          <cell r="AQ83">
            <v>0.41542792746001511</v>
          </cell>
          <cell r="AR83">
            <v>0.44129578585818952</v>
          </cell>
          <cell r="AS83">
            <v>0.38062871537814008</v>
          </cell>
          <cell r="AT83">
            <v>0.35960679335819817</v>
          </cell>
          <cell r="AU83">
            <v>0.38092820166888747</v>
          </cell>
          <cell r="AV83">
            <v>0.46473173431759524</v>
          </cell>
          <cell r="AW83">
            <v>0.50590454904258675</v>
          </cell>
          <cell r="AX83">
            <v>0.53660671386335956</v>
          </cell>
          <cell r="AY83">
            <v>0.52751749085887745</v>
          </cell>
          <cell r="AZ83">
            <v>0.56872123682628895</v>
          </cell>
          <cell r="BA83">
            <v>0.58858675929627158</v>
          </cell>
          <cell r="BB83">
            <v>0.47680730015749501</v>
          </cell>
          <cell r="BC83">
            <v>0.51877318653772975</v>
          </cell>
          <cell r="BD83">
            <v>0.58128195625619561</v>
          </cell>
          <cell r="BE83">
            <v>0.60097156223775072</v>
          </cell>
          <cell r="BF83">
            <v>0.57517484376318018</v>
          </cell>
        </row>
        <row r="84">
          <cell r="B84" t="str">
            <v>FRA</v>
          </cell>
          <cell r="C84" t="str">
            <v>Factor de conversión de PPA (PIB) al cociente de tipo de cambio del mercado</v>
          </cell>
          <cell r="D84" t="str">
            <v>PA.NUS.PPPC.RF</v>
          </cell>
          <cell r="AI84">
            <v>1.2410221828695338</v>
          </cell>
          <cell r="AJ84">
            <v>1.1899047831647485</v>
          </cell>
          <cell r="AK84">
            <v>1.2638557905824039</v>
          </cell>
          <cell r="AL84">
            <v>1.1740107470465602</v>
          </cell>
          <cell r="AM84">
            <v>1.1858204844045368</v>
          </cell>
          <cell r="AN84">
            <v>1.3080731344460506</v>
          </cell>
          <cell r="AO84">
            <v>1.2683461854083855</v>
          </cell>
          <cell r="AP84">
            <v>1.0949548123173747</v>
          </cell>
          <cell r="AQ84">
            <v>1.0751075183455638</v>
          </cell>
          <cell r="AR84">
            <v>1.0226635712763692</v>
          </cell>
          <cell r="AS84">
            <v>0.86416927676432653</v>
          </cell>
          <cell r="AT84">
            <v>0.82123040984340057</v>
          </cell>
          <cell r="AU84">
            <v>0.85165666948993046</v>
          </cell>
          <cell r="AV84">
            <v>1.058234901805869</v>
          </cell>
          <cell r="AW84">
            <v>1.167668486959329</v>
          </cell>
          <cell r="AX84">
            <v>1.1482537345172363</v>
          </cell>
          <cell r="AY84">
            <v>1.1312636980709185</v>
          </cell>
          <cell r="AZ84">
            <v>1.2232230045679287</v>
          </cell>
          <cell r="BA84">
            <v>1.2923269669645134</v>
          </cell>
          <cell r="BB84">
            <v>1.1914477411522257</v>
          </cell>
          <cell r="BC84">
            <v>1.1347286168089425</v>
          </cell>
          <cell r="BD84">
            <v>1.1741322173743447</v>
          </cell>
          <cell r="BE84">
            <v>1.1022063414664409</v>
          </cell>
          <cell r="BF84">
            <v>1.1222926074230715</v>
          </cell>
        </row>
        <row r="85">
          <cell r="B85" t="str">
            <v>FRO</v>
          </cell>
          <cell r="C85" t="str">
            <v>Factor de conversión de PPA (PIB) al cociente de tipo de cambio del mercado</v>
          </cell>
          <cell r="D85" t="str">
            <v>PA.NUS.PPPC.RF</v>
          </cell>
        </row>
        <row r="86">
          <cell r="B86" t="str">
            <v>FSM</v>
          </cell>
          <cell r="C86" t="str">
            <v>Factor de conversión de PPA (PIB) al cociente de tipo de cambio del mercado</v>
          </cell>
          <cell r="D86" t="str">
            <v>PA.NUS.PPPC.RF</v>
          </cell>
          <cell r="AI86">
            <v>0.85379156089415598</v>
          </cell>
          <cell r="AJ86">
            <v>0.86846048284066302</v>
          </cell>
          <cell r="AK86">
            <v>0.87482991023245704</v>
          </cell>
          <cell r="AL86">
            <v>0.88023397662733904</v>
          </cell>
          <cell r="AM86">
            <v>0.88442482740343298</v>
          </cell>
          <cell r="AN86">
            <v>0.88736180693544597</v>
          </cell>
          <cell r="AO86">
            <v>0.88623924815049104</v>
          </cell>
          <cell r="AP86">
            <v>0.87696527103705202</v>
          </cell>
          <cell r="AQ86">
            <v>0.89455827499752105</v>
          </cell>
          <cell r="AR86">
            <v>0.87394256644052604</v>
          </cell>
          <cell r="AS86">
            <v>0.863772216186669</v>
          </cell>
          <cell r="AT86">
            <v>0.85421351332100204</v>
          </cell>
          <cell r="AU86">
            <v>0.84146491688005898</v>
          </cell>
          <cell r="AV86">
            <v>0.82174974696319603</v>
          </cell>
          <cell r="AW86">
            <v>0.80822066099239098</v>
          </cell>
          <cell r="AX86">
            <v>0.79944258207003405</v>
          </cell>
          <cell r="AY86">
            <v>0.786650009121868</v>
          </cell>
          <cell r="AZ86">
            <v>0.79139628085855396</v>
          </cell>
          <cell r="BA86">
            <v>0.813586144368032</v>
          </cell>
          <cell r="BB86">
            <v>0.84916222766757798</v>
          </cell>
          <cell r="BC86">
            <v>0.86726592132385405</v>
          </cell>
          <cell r="BD86">
            <v>0.87929396015344896</v>
          </cell>
          <cell r="BE86">
            <v>0.90447246620133903</v>
          </cell>
          <cell r="BF86">
            <v>0.90924741034932799</v>
          </cell>
        </row>
        <row r="87">
          <cell r="B87" t="str">
            <v>GAB</v>
          </cell>
          <cell r="C87" t="str">
            <v>Factor de conversión de PPA (PIB) al cociente de tipo de cambio del mercado</v>
          </cell>
          <cell r="D87" t="str">
            <v>PA.NUS.PPPC.RF</v>
          </cell>
          <cell r="AI87">
            <v>0.50694713961762228</v>
          </cell>
          <cell r="AJ87">
            <v>0.41969142985709584</v>
          </cell>
          <cell r="AK87">
            <v>0.43826685641081481</v>
          </cell>
          <cell r="AL87">
            <v>0.32244564081184446</v>
          </cell>
          <cell r="AM87">
            <v>0.29136363807179932</v>
          </cell>
          <cell r="AN87">
            <v>0.32171383021244054</v>
          </cell>
          <cell r="AO87">
            <v>0.35009402463825223</v>
          </cell>
          <cell r="AP87">
            <v>0.30453107777682209</v>
          </cell>
          <cell r="AQ87">
            <v>0.24504170073317555</v>
          </cell>
          <cell r="AR87">
            <v>0.2759143408157157</v>
          </cell>
          <cell r="AS87">
            <v>0.29883582257475716</v>
          </cell>
          <cell r="AT87">
            <v>0.26600676819065866</v>
          </cell>
          <cell r="AU87">
            <v>0.2748700816189697</v>
          </cell>
          <cell r="AV87">
            <v>0.32288050220553877</v>
          </cell>
          <cell r="AW87">
            <v>0.3676175678524094</v>
          </cell>
          <cell r="AX87">
            <v>0.41739860771464216</v>
          </cell>
          <cell r="AY87">
            <v>0.44087626409492908</v>
          </cell>
          <cell r="AZ87">
            <v>0.49319007628917799</v>
          </cell>
          <cell r="BA87">
            <v>0.64926406537319048</v>
          </cell>
          <cell r="BB87">
            <v>0.50896548606197467</v>
          </cell>
          <cell r="BC87">
            <v>0.57073238805678017</v>
          </cell>
          <cell r="BD87">
            <v>0.67424997256010266</v>
          </cell>
          <cell r="BE87">
            <v>0.59572767332778798</v>
          </cell>
          <cell r="BF87">
            <v>0.60079479062485419</v>
          </cell>
        </row>
        <row r="88">
          <cell r="B88" t="str">
            <v>GBR</v>
          </cell>
          <cell r="C88" t="str">
            <v>Factor de conversión de PPA (PIB) al cociente de tipo de cambio del mercado</v>
          </cell>
          <cell r="D88" t="str">
            <v>PA.NUS.PPPC.RF</v>
          </cell>
          <cell r="AI88">
            <v>1.10875796875</v>
          </cell>
          <cell r="AJ88">
            <v>1.1374044126984129</v>
          </cell>
          <cell r="AK88">
            <v>1.1387691944541944</v>
          </cell>
          <cell r="AL88">
            <v>0.96847410917816446</v>
          </cell>
          <cell r="AM88">
            <v>0.97896594123048675</v>
          </cell>
          <cell r="AN88">
            <v>1.0125571342906738</v>
          </cell>
          <cell r="AO88">
            <v>1.001293511700468</v>
          </cell>
          <cell r="AP88">
            <v>1.0396102701375247</v>
          </cell>
          <cell r="AQ88">
            <v>1.0682567042066911</v>
          </cell>
          <cell r="AR88">
            <v>1.0558879760556543</v>
          </cell>
          <cell r="AS88">
            <v>0.96117641700711143</v>
          </cell>
          <cell r="AT88">
            <v>0.90129969339283145</v>
          </cell>
          <cell r="AU88">
            <v>0.94068859112709835</v>
          </cell>
          <cell r="AV88">
            <v>1.0460446024489796</v>
          </cell>
          <cell r="AW88">
            <v>1.1585868486579516</v>
          </cell>
          <cell r="AX88">
            <v>1.1566818905511842</v>
          </cell>
          <cell r="AY88">
            <v>1.1518914913582663</v>
          </cell>
          <cell r="AZ88">
            <v>1.2924111430886762</v>
          </cell>
          <cell r="BA88">
            <v>1.1964767023689429</v>
          </cell>
          <cell r="BB88">
            <v>1.0179346798868512</v>
          </cell>
          <cell r="BC88">
            <v>1.0679052101111122</v>
          </cell>
          <cell r="BD88">
            <v>1.1185792388855595</v>
          </cell>
          <cell r="BE88">
            <v>1.1112904071620995</v>
          </cell>
          <cell r="BF88">
            <v>1.0867533694096982</v>
          </cell>
        </row>
        <row r="89">
          <cell r="B89" t="str">
            <v>GEO</v>
          </cell>
          <cell r="C89" t="str">
            <v>Factor de conversión de PPA (PIB) al cociente de tipo de cambio del mercado</v>
          </cell>
          <cell r="D89" t="str">
            <v>PA.NUS.PPPC.RF</v>
          </cell>
          <cell r="AI89">
            <v>0.30954506139817534</v>
          </cell>
          <cell r="AJ89">
            <v>0.31096644797721001</v>
          </cell>
          <cell r="AK89">
            <v>0.32138173905968798</v>
          </cell>
          <cell r="AL89">
            <v>0.32492573149483989</v>
          </cell>
          <cell r="AM89">
            <v>0.33045870985205611</v>
          </cell>
          <cell r="AN89">
            <v>0.33807661267383027</v>
          </cell>
          <cell r="AO89">
            <v>0.34303983572504027</v>
          </cell>
          <cell r="AP89">
            <v>0.34615047830501267</v>
          </cell>
          <cell r="AQ89">
            <v>0.34186448476742054</v>
          </cell>
          <cell r="AR89">
            <v>0.25388891097552607</v>
          </cell>
          <cell r="AS89">
            <v>0.2661784107727454</v>
          </cell>
          <cell r="AT89">
            <v>0.26144354309553031</v>
          </cell>
          <cell r="AU89">
            <v>0.25749151637842921</v>
          </cell>
          <cell r="AV89">
            <v>0.26717910267373757</v>
          </cell>
          <cell r="AW89">
            <v>0.31545060955438414</v>
          </cell>
          <cell r="AX89">
            <v>0.3488430744013753</v>
          </cell>
          <cell r="AY89">
            <v>0.37459485225178724</v>
          </cell>
          <cell r="AZ89">
            <v>0.42568267758835326</v>
          </cell>
          <cell r="BA89">
            <v>0.51347422786798702</v>
          </cell>
          <cell r="BB89">
            <v>0.4454561383324992</v>
          </cell>
          <cell r="BC89">
            <v>0.44776328048580877</v>
          </cell>
          <cell r="BD89">
            <v>0.5092299293786392</v>
          </cell>
          <cell r="BE89">
            <v>0.51745386870291099</v>
          </cell>
          <cell r="BF89">
            <v>0.50277445448977998</v>
          </cell>
        </row>
        <row r="90">
          <cell r="B90" t="str">
            <v>GHA</v>
          </cell>
          <cell r="C90" t="str">
            <v>Factor de conversión de PPA (PIB) al cociente de tipo de cambio del mercado</v>
          </cell>
          <cell r="D90" t="str">
            <v>PA.NUS.PPPC.RF</v>
          </cell>
          <cell r="AI90">
            <v>0.32855552444092728</v>
          </cell>
          <cell r="AJ90">
            <v>0.33864182285302358</v>
          </cell>
          <cell r="AK90">
            <v>0.30969797338875354</v>
          </cell>
          <cell r="AL90">
            <v>0.26839885298740268</v>
          </cell>
          <cell r="AM90">
            <v>0.23213711579455554</v>
          </cell>
          <cell r="AN90">
            <v>0.25923657140721218</v>
          </cell>
          <cell r="AO90">
            <v>0.26102786471808476</v>
          </cell>
          <cell r="AP90">
            <v>0.24482509672705563</v>
          </cell>
          <cell r="AQ90">
            <v>0.25115063118012387</v>
          </cell>
          <cell r="AR90">
            <v>0.24466086691491537</v>
          </cell>
          <cell r="AS90">
            <v>0.14893433838592229</v>
          </cell>
          <cell r="AT90">
            <v>0.14932708558619401</v>
          </cell>
          <cell r="AU90">
            <v>0.1632766552942492</v>
          </cell>
          <cell r="AV90">
            <v>0.18835493938327441</v>
          </cell>
          <cell r="AW90">
            <v>0.20200928334312426</v>
          </cell>
          <cell r="AX90">
            <v>0.22333567205381533</v>
          </cell>
          <cell r="AY90">
            <v>0.38729238822629597</v>
          </cell>
          <cell r="AZ90">
            <v>0.4298716431874729</v>
          </cell>
          <cell r="BA90">
            <v>0.44807234993855466</v>
          </cell>
          <cell r="BB90">
            <v>0.38937222665856902</v>
          </cell>
          <cell r="BC90">
            <v>0.44114387889763984</v>
          </cell>
          <cell r="BD90">
            <v>0.46260692336248971</v>
          </cell>
          <cell r="BE90">
            <v>0.44090778906266931</v>
          </cell>
          <cell r="BF90">
            <v>0.46551852429351537</v>
          </cell>
        </row>
        <row r="91">
          <cell r="B91" t="str">
            <v>GIN</v>
          </cell>
          <cell r="C91" t="str">
            <v>Factor de conversión de PPA (PIB) al cociente de tipo de cambio del mercado</v>
          </cell>
          <cell r="D91" t="str">
            <v>PA.NUS.PPPC.RF</v>
          </cell>
          <cell r="AI91">
            <v>0.60632955638425623</v>
          </cell>
          <cell r="AJ91">
            <v>0.64655493287659238</v>
          </cell>
          <cell r="AK91">
            <v>0.66688203726347339</v>
          </cell>
          <cell r="AL91">
            <v>0.6190516650682879</v>
          </cell>
          <cell r="AM91">
            <v>0.60152066491278011</v>
          </cell>
          <cell r="AN91">
            <v>0.61497668352611967</v>
          </cell>
          <cell r="AO91">
            <v>0.60558670155094718</v>
          </cell>
          <cell r="AP91">
            <v>0.55359645246309686</v>
          </cell>
          <cell r="AQ91">
            <v>0.50111111442947298</v>
          </cell>
          <cell r="AR91">
            <v>0.45905756051096469</v>
          </cell>
          <cell r="AS91">
            <v>0.37895254983119986</v>
          </cell>
          <cell r="AT91">
            <v>0.3380709607320998</v>
          </cell>
          <cell r="AU91">
            <v>0.32958661178179605</v>
          </cell>
          <cell r="AV91">
            <v>0.37289765368790051</v>
          </cell>
          <cell r="AW91">
            <v>0.37727825383597668</v>
          </cell>
          <cell r="AX91">
            <v>0.28431908934958738</v>
          </cell>
          <cell r="AY91">
            <v>0.25851646446934207</v>
          </cell>
          <cell r="AZ91">
            <v>0.36264178683094456</v>
          </cell>
          <cell r="BA91">
            <v>0.37025063539918435</v>
          </cell>
          <cell r="BB91">
            <v>0.37613274840847832</v>
          </cell>
          <cell r="BC91">
            <v>0.37454254818355753</v>
          </cell>
          <cell r="BD91">
            <v>0.37824790365746563</v>
          </cell>
          <cell r="BE91">
            <v>0.39884105699217554</v>
          </cell>
          <cell r="BF91">
            <v>0.42005471709569736</v>
          </cell>
        </row>
        <row r="92">
          <cell r="B92" t="str">
            <v>GMB</v>
          </cell>
          <cell r="C92" t="str">
            <v>Factor de conversión de PPA (PIB) al cociente de tipo de cambio del mercado</v>
          </cell>
          <cell r="D92" t="str">
            <v>PA.NUS.PPPC.RF</v>
          </cell>
          <cell r="AI92">
            <v>0.35445170707792117</v>
          </cell>
          <cell r="AJ92">
            <v>0.72431842095741894</v>
          </cell>
          <cell r="AK92">
            <v>0.70878410432660521</v>
          </cell>
          <cell r="AL92">
            <v>0.71044283343486059</v>
          </cell>
          <cell r="AM92">
            <v>0.68669984667867545</v>
          </cell>
          <cell r="AN92">
            <v>0.70207571019075199</v>
          </cell>
          <cell r="AO92">
            <v>0.72789504534482619</v>
          </cell>
          <cell r="AP92">
            <v>0.64634597270788363</v>
          </cell>
          <cell r="AQ92">
            <v>0.64596326584066477</v>
          </cell>
          <cell r="AR92">
            <v>0.58035215743392943</v>
          </cell>
          <cell r="AS92">
            <v>0.51687431340109813</v>
          </cell>
          <cell r="AT92">
            <v>0.41933737819611988</v>
          </cell>
          <cell r="AU92">
            <v>0.35906918862470222</v>
          </cell>
          <cell r="AV92">
            <v>0.27745200808059134</v>
          </cell>
          <cell r="AW92">
            <v>0.29978554788402495</v>
          </cell>
          <cell r="AX92">
            <v>0.31622547684243102</v>
          </cell>
          <cell r="AY92">
            <v>0.31840018225868139</v>
          </cell>
          <cell r="AZ92">
            <v>0.36500404969962152</v>
          </cell>
          <cell r="BA92">
            <v>0.40933286185933487</v>
          </cell>
          <cell r="BB92">
            <v>0.35585583758147554</v>
          </cell>
          <cell r="BC92">
            <v>0.3488141281776313</v>
          </cell>
          <cell r="BD92">
            <v>0.33734807561496177</v>
          </cell>
          <cell r="BE92">
            <v>0.31813071494698864</v>
          </cell>
          <cell r="BF92">
            <v>0.29669423686058077</v>
          </cell>
        </row>
        <row r="93">
          <cell r="B93" t="str">
            <v>GNB</v>
          </cell>
          <cell r="C93" t="str">
            <v>Factor de conversión de PPA (PIB) al cociente de tipo de cambio del mercado</v>
          </cell>
          <cell r="D93" t="str">
            <v>PA.NUS.PPPC.RF</v>
          </cell>
          <cell r="AI93">
            <v>0.24755820205760837</v>
          </cell>
          <cell r="AJ93">
            <v>0.24028670662726689</v>
          </cell>
          <cell r="AK93">
            <v>0.20450739408682292</v>
          </cell>
          <cell r="AL93">
            <v>0.20478043683243247</v>
          </cell>
          <cell r="AM93">
            <v>0.19326038413874094</v>
          </cell>
          <cell r="AN93">
            <v>0.1954524845125829</v>
          </cell>
          <cell r="AO93">
            <v>0.18313784359653476</v>
          </cell>
          <cell r="AP93">
            <v>0.16789937328434654</v>
          </cell>
          <cell r="AQ93">
            <v>0.17759812445931369</v>
          </cell>
          <cell r="AR93">
            <v>0.18842181325566093</v>
          </cell>
          <cell r="AS93">
            <v>0.28659292791536944</v>
          </cell>
          <cell r="AT93">
            <v>0.27747862298795511</v>
          </cell>
          <cell r="AU93">
            <v>0.28353990434651877</v>
          </cell>
          <cell r="AV93">
            <v>0.3346674596721757</v>
          </cell>
          <cell r="AW93">
            <v>0.3685532470677238</v>
          </cell>
          <cell r="AX93">
            <v>0.37303249894457829</v>
          </cell>
          <cell r="AY93">
            <v>0.37287496843979256</v>
          </cell>
          <cell r="AZ93">
            <v>0.40898719980977116</v>
          </cell>
          <cell r="BA93">
            <v>0.47425054856530907</v>
          </cell>
          <cell r="BB93">
            <v>0.45132164301765404</v>
          </cell>
          <cell r="BC93">
            <v>0.4324417774479084</v>
          </cell>
          <cell r="BD93">
            <v>0.46641338434680196</v>
          </cell>
          <cell r="BE93">
            <v>0.39523887612595243</v>
          </cell>
          <cell r="BF93">
            <v>0.40551106636338752</v>
          </cell>
        </row>
        <row r="94">
          <cell r="B94" t="str">
            <v>GNQ</v>
          </cell>
          <cell r="C94" t="str">
            <v>Factor de conversión de PPA (PIB) al cociente de tipo de cambio del mercado</v>
          </cell>
          <cell r="D94" t="str">
            <v>PA.NUS.PPPC.RF</v>
          </cell>
          <cell r="AI94">
            <v>0.44108875194195046</v>
          </cell>
          <cell r="AJ94">
            <v>0.42663111173468049</v>
          </cell>
          <cell r="AK94">
            <v>0.37599486115354258</v>
          </cell>
          <cell r="AL94">
            <v>0.3340533714623633</v>
          </cell>
          <cell r="AM94">
            <v>0.20773594573279888</v>
          </cell>
          <cell r="AN94">
            <v>0.24372907092863319</v>
          </cell>
          <cell r="AO94">
            <v>0.23547159520859126</v>
          </cell>
          <cell r="AP94">
            <v>0.17622924414329089</v>
          </cell>
          <cell r="AQ94">
            <v>0.11803618498169191</v>
          </cell>
          <cell r="AR94">
            <v>0.15517143011024997</v>
          </cell>
          <cell r="AS94">
            <v>0.21614395041950382</v>
          </cell>
          <cell r="AT94">
            <v>0.18066208531402655</v>
          </cell>
          <cell r="AU94">
            <v>0.18416884234991562</v>
          </cell>
          <cell r="AV94">
            <v>0.21790850348911056</v>
          </cell>
          <cell r="AW94">
            <v>0.27282627460003112</v>
          </cell>
          <cell r="AX94">
            <v>0.37766570961561274</v>
          </cell>
          <cell r="AY94">
            <v>0.42285691059433878</v>
          </cell>
          <cell r="AZ94">
            <v>0.45942040793096006</v>
          </cell>
          <cell r="BA94">
            <v>0.60685273458665057</v>
          </cell>
          <cell r="BB94">
            <v>0.39849779288170312</v>
          </cell>
          <cell r="BC94">
            <v>0.49273262152299774</v>
          </cell>
          <cell r="BD94">
            <v>0.62427000190403259</v>
          </cell>
          <cell r="BE94">
            <v>0.62357773547849638</v>
          </cell>
          <cell r="BF94">
            <v>0.61008900557769608</v>
          </cell>
        </row>
        <row r="95">
          <cell r="B95" t="str">
            <v>GRC</v>
          </cell>
          <cell r="C95" t="str">
            <v>Factor de conversión de PPA (PIB) al cociente de tipo de cambio del mercado</v>
          </cell>
          <cell r="D95" t="str">
            <v>PA.NUS.PPPC.RF</v>
          </cell>
          <cell r="AI95">
            <v>0.72504569647463457</v>
          </cell>
          <cell r="AJ95">
            <v>0.73102914376518968</v>
          </cell>
          <cell r="AK95">
            <v>0.78456639613872003</v>
          </cell>
          <cell r="AL95">
            <v>0.72909996581450653</v>
          </cell>
          <cell r="AM95">
            <v>0.75003050983146069</v>
          </cell>
          <cell r="AN95">
            <v>0.8447297249595529</v>
          </cell>
          <cell r="AO95">
            <v>0.85695896517553782</v>
          </cell>
          <cell r="AP95">
            <v>0.78617303756395851</v>
          </cell>
          <cell r="AQ95">
            <v>0.76322237288135597</v>
          </cell>
          <cell r="AR95">
            <v>0.72515273385893886</v>
          </cell>
          <cell r="AS95">
            <v>0.62386685369449058</v>
          </cell>
          <cell r="AT95">
            <v>0.59982525458612979</v>
          </cell>
          <cell r="AU95">
            <v>0.62109172971955573</v>
          </cell>
          <cell r="AV95">
            <v>0.77715615575620767</v>
          </cell>
          <cell r="AW95">
            <v>0.86402839706220169</v>
          </cell>
          <cell r="AX95">
            <v>0.88797274163060247</v>
          </cell>
          <cell r="AY95">
            <v>0.87620380840273981</v>
          </cell>
          <cell r="AZ95">
            <v>0.98440723751518366</v>
          </cell>
          <cell r="BA95">
            <v>1.0268580151838735</v>
          </cell>
          <cell r="BB95">
            <v>0.96529328020327143</v>
          </cell>
          <cell r="BC95">
            <v>0.92933078904876465</v>
          </cell>
          <cell r="BD95">
            <v>0.96361189067873798</v>
          </cell>
          <cell r="BE95">
            <v>0.87908952837075449</v>
          </cell>
          <cell r="BF95">
            <v>0.85416765606192524</v>
          </cell>
        </row>
        <row r="96">
          <cell r="B96" t="str">
            <v>GRD</v>
          </cell>
          <cell r="C96" t="str">
            <v>Factor de conversión de PPA (PIB) al cociente de tipo de cambio del mercado</v>
          </cell>
          <cell r="D96" t="str">
            <v>PA.NUS.PPPC.RF</v>
          </cell>
          <cell r="AI96">
            <v>0.47338524196860771</v>
          </cell>
          <cell r="AJ96">
            <v>0.48939008413847418</v>
          </cell>
          <cell r="AK96">
            <v>0.49846488221933338</v>
          </cell>
          <cell r="AL96">
            <v>0.49877201617807221</v>
          </cell>
          <cell r="AM96">
            <v>0.49716471951826546</v>
          </cell>
          <cell r="AN96">
            <v>0.50145952421684981</v>
          </cell>
          <cell r="AO96">
            <v>0.50470405059618273</v>
          </cell>
          <cell r="AP96">
            <v>0.49091566496650557</v>
          </cell>
          <cell r="AQ96">
            <v>0.50945255439771742</v>
          </cell>
          <cell r="AR96">
            <v>0.50828573420656864</v>
          </cell>
          <cell r="AS96">
            <v>0.6682936690617044</v>
          </cell>
          <cell r="AT96">
            <v>0.66733503173401976</v>
          </cell>
          <cell r="AU96">
            <v>0.65967813793486763</v>
          </cell>
          <cell r="AV96">
            <v>0.64618911923000333</v>
          </cell>
          <cell r="AW96">
            <v>0.63940106537425512</v>
          </cell>
          <cell r="AX96">
            <v>0.63710591989396292</v>
          </cell>
          <cell r="AY96">
            <v>0.64690410741503912</v>
          </cell>
          <cell r="AZ96">
            <v>0.64504118940558031</v>
          </cell>
          <cell r="BA96">
            <v>0.68209685902548689</v>
          </cell>
          <cell r="BB96">
            <v>0.67716572373323303</v>
          </cell>
          <cell r="BC96">
            <v>0.67195052706595904</v>
          </cell>
          <cell r="BD96">
            <v>0.66041544044188338</v>
          </cell>
          <cell r="BE96">
            <v>0.68044039317315597</v>
          </cell>
          <cell r="BF96">
            <v>0.6850138286231342</v>
          </cell>
        </row>
        <row r="97">
          <cell r="B97" t="str">
            <v>GRL</v>
          </cell>
          <cell r="C97" t="str">
            <v>Factor de conversión de PPA (PIB) al cociente de tipo de cambio del mercado</v>
          </cell>
          <cell r="D97" t="str">
            <v>PA.NUS.PPPC.RF</v>
          </cell>
        </row>
        <row r="98">
          <cell r="B98" t="str">
            <v>GTM</v>
          </cell>
          <cell r="C98" t="str">
            <v>Factor de conversión de PPA (PIB) al cociente de tipo de cambio del mercado</v>
          </cell>
          <cell r="D98" t="str">
            <v>PA.NUS.PPPC.RF</v>
          </cell>
          <cell r="AI98">
            <v>0.24994377180179508</v>
          </cell>
          <cell r="AJ98">
            <v>0.28692552427447998</v>
          </cell>
          <cell r="AK98">
            <v>0.29701787598686558</v>
          </cell>
          <cell r="AL98">
            <v>0.30479408580851319</v>
          </cell>
          <cell r="AM98">
            <v>0.32671147042171544</v>
          </cell>
          <cell r="AN98">
            <v>0.34425600874164547</v>
          </cell>
          <cell r="AO98">
            <v>0.35356557852765624</v>
          </cell>
          <cell r="AP98">
            <v>0.37544283659056404</v>
          </cell>
          <cell r="AQ98">
            <v>0.38566702514398599</v>
          </cell>
          <cell r="AR98">
            <v>0.34582495234291744</v>
          </cell>
          <cell r="AS98">
            <v>0.34370850096778355</v>
          </cell>
          <cell r="AT98">
            <v>0.31834692908983286</v>
          </cell>
          <cell r="AU98">
            <v>0.33532644843951853</v>
          </cell>
          <cell r="AV98">
            <v>0.33825104967254011</v>
          </cell>
          <cell r="AW98">
            <v>0.34898502969147926</v>
          </cell>
          <cell r="AX98">
            <v>0.37181665863505997</v>
          </cell>
          <cell r="AY98">
            <v>0.38030171797205176</v>
          </cell>
          <cell r="AZ98">
            <v>0.3932510515900825</v>
          </cell>
          <cell r="BA98">
            <v>0.42845682326662304</v>
          </cell>
          <cell r="BB98">
            <v>0.40779844913203783</v>
          </cell>
          <cell r="BC98">
            <v>0.42909634484280323</v>
          </cell>
          <cell r="BD98">
            <v>0.46575313412281966</v>
          </cell>
          <cell r="BE98">
            <v>0.47004903209723625</v>
          </cell>
          <cell r="BF98">
            <v>0.47676286619838359</v>
          </cell>
        </row>
        <row r="99">
          <cell r="B99" t="str">
            <v>GUM</v>
          </cell>
          <cell r="C99" t="str">
            <v>Factor de conversión de PPA (PIB) al cociente de tipo de cambio del mercado</v>
          </cell>
          <cell r="D99" t="str">
            <v>PA.NUS.PPPC.RF</v>
          </cell>
        </row>
        <row r="100">
          <cell r="B100" t="str">
            <v>GUY</v>
          </cell>
          <cell r="C100" t="str">
            <v>Factor de conversión de PPA (PIB) al cociente de tipo de cambio del mercado</v>
          </cell>
          <cell r="D100" t="str">
            <v>PA.NUS.PPPC.RF</v>
          </cell>
          <cell r="AI100">
            <v>0.26138277141919747</v>
          </cell>
          <cell r="AJ100">
            <v>0.20264908676545015</v>
          </cell>
          <cell r="AK100">
            <v>0.20097058402567142</v>
          </cell>
          <cell r="AL100">
            <v>0.21784447208421284</v>
          </cell>
          <cell r="AM100">
            <v>0.24037058113876106</v>
          </cell>
          <cell r="AN100">
            <v>0.25775989562752605</v>
          </cell>
          <cell r="AO100">
            <v>0.26626231009999907</v>
          </cell>
          <cell r="AP100">
            <v>0.26171577445390448</v>
          </cell>
          <cell r="AQ100">
            <v>0.25229417133323501</v>
          </cell>
          <cell r="AR100">
            <v>0.23389977821889393</v>
          </cell>
          <cell r="AS100">
            <v>0.23787472882843289</v>
          </cell>
          <cell r="AT100">
            <v>0.22220030543044131</v>
          </cell>
          <cell r="AU100">
            <v>0.22470395787978437</v>
          </cell>
          <cell r="AV100">
            <v>0.22853539513041687</v>
          </cell>
          <cell r="AW100">
            <v>0.22811247270408683</v>
          </cell>
          <cell r="AX100">
            <v>0.2366108385273476</v>
          </cell>
          <cell r="AY100">
            <v>0.38606472038978418</v>
          </cell>
          <cell r="AZ100">
            <v>0.46572743029218022</v>
          </cell>
          <cell r="BA100">
            <v>0.49486272306651219</v>
          </cell>
          <cell r="BB100">
            <v>0.50076493801787203</v>
          </cell>
          <cell r="BC100">
            <v>0.52875519196348086</v>
          </cell>
          <cell r="BD100">
            <v>0.56090629480314191</v>
          </cell>
          <cell r="BE100">
            <v>0.58197857308603074</v>
          </cell>
          <cell r="BF100">
            <v>0.58716905362992966</v>
          </cell>
        </row>
        <row r="101">
          <cell r="B101" t="str">
            <v>HIC</v>
          </cell>
          <cell r="C101" t="str">
            <v>Factor de conversión de PPA (PIB) al cociente de tipo de cambio del mercado</v>
          </cell>
          <cell r="D101" t="str">
            <v>PA.NUS.PPPC.RF</v>
          </cell>
        </row>
        <row r="102">
          <cell r="B102" t="str">
            <v>HKG</v>
          </cell>
          <cell r="C102" t="str">
            <v>Factor de conversión de PPA (PIB) al cociente de tipo de cambio del mercado</v>
          </cell>
          <cell r="D102" t="str">
            <v>PA.NUS.PPPC.RF</v>
          </cell>
          <cell r="AI102">
            <v>0.77161034941975415</v>
          </cell>
          <cell r="AJ102">
            <v>0.81698126454983011</v>
          </cell>
          <cell r="AK102">
            <v>0.88130991621750643</v>
          </cell>
          <cell r="AL102">
            <v>0.93557025558457396</v>
          </cell>
          <cell r="AM102">
            <v>0.97488372969310477</v>
          </cell>
          <cell r="AN102">
            <v>0.99354420609203309</v>
          </cell>
          <cell r="AO102">
            <v>1.0333330079670533</v>
          </cell>
          <cell r="AP102">
            <v>1.0733887978697616</v>
          </cell>
          <cell r="AQ102">
            <v>1.0743796799491729</v>
          </cell>
          <cell r="AR102">
            <v>1.0142715389831414</v>
          </cell>
          <cell r="AS102">
            <v>0.95393189828948821</v>
          </cell>
          <cell r="AT102">
            <v>0.91512899429891648</v>
          </cell>
          <cell r="AU102">
            <v>0.87060737194351134</v>
          </cell>
          <cell r="AV102">
            <v>0.80351791941478401</v>
          </cell>
          <cell r="AW102">
            <v>0.75387945448650107</v>
          </cell>
          <cell r="AX102">
            <v>0.73035828270338554</v>
          </cell>
          <cell r="AY102">
            <v>0.7056476449720307</v>
          </cell>
          <cell r="AZ102">
            <v>0.7059180351289166</v>
          </cell>
          <cell r="BA102">
            <v>0.70258003979547312</v>
          </cell>
          <cell r="BB102">
            <v>0.6977325089322054</v>
          </cell>
          <cell r="BC102">
            <v>0.68970551983715833</v>
          </cell>
          <cell r="BD102">
            <v>0.70164350259760411</v>
          </cell>
          <cell r="BE102">
            <v>0.7176440005796787</v>
          </cell>
          <cell r="BF102">
            <v>0.71656814237769062</v>
          </cell>
        </row>
        <row r="103">
          <cell r="B103" t="str">
            <v>HND</v>
          </cell>
          <cell r="C103" t="str">
            <v>Factor de conversión de PPA (PIB) al cociente de tipo de cambio del mercado</v>
          </cell>
          <cell r="D103" t="str">
            <v>PA.NUS.PPPC.RF</v>
          </cell>
          <cell r="AI103">
            <v>0.29948934838068969</v>
          </cell>
          <cell r="AJ103">
            <v>0.28252098343880111</v>
          </cell>
          <cell r="AK103">
            <v>0.29142917636696269</v>
          </cell>
          <cell r="AL103">
            <v>0.27285986105364252</v>
          </cell>
          <cell r="AM103">
            <v>0.26684153672475619</v>
          </cell>
          <cell r="AN103">
            <v>0.28621497908394267</v>
          </cell>
          <cell r="AO103">
            <v>0.27985848806415542</v>
          </cell>
          <cell r="AP103">
            <v>0.30293607651697035</v>
          </cell>
          <cell r="AQ103">
            <v>0.3248988202744269</v>
          </cell>
          <cell r="AR103">
            <v>0.3371832642380892</v>
          </cell>
          <cell r="AS103">
            <v>0.41233681698260694</v>
          </cell>
          <cell r="AT103">
            <v>0.41787388137075338</v>
          </cell>
          <cell r="AU103">
            <v>0.40766368955112947</v>
          </cell>
          <cell r="AV103">
            <v>0.40017978749245336</v>
          </cell>
          <cell r="AW103">
            <v>0.39511370063117862</v>
          </cell>
          <cell r="AX103">
            <v>0.39802010480802896</v>
          </cell>
          <cell r="AY103">
            <v>0.40617609365334584</v>
          </cell>
          <cell r="AZ103">
            <v>0.42189372840524036</v>
          </cell>
          <cell r="BA103">
            <v>0.44598174308552851</v>
          </cell>
          <cell r="BB103">
            <v>0.47984856503632112</v>
          </cell>
          <cell r="BC103">
            <v>0.49627892691124526</v>
          </cell>
          <cell r="BD103">
            <v>0.52411010982105599</v>
          </cell>
          <cell r="BE103">
            <v>0.51985855752273591</v>
          </cell>
          <cell r="BF103">
            <v>0.49892048651564547</v>
          </cell>
        </row>
        <row r="104">
          <cell r="B104" t="str">
            <v>HPC</v>
          </cell>
          <cell r="C104" t="str">
            <v>Factor de conversión de PPA (PIB) al cociente de tipo de cambio del mercado</v>
          </cell>
          <cell r="D104" t="str">
            <v>PA.NUS.PPPC.RF</v>
          </cell>
        </row>
        <row r="105">
          <cell r="B105" t="str">
            <v>HRV</v>
          </cell>
          <cell r="C105" t="str">
            <v>Factor de conversión de PPA (PIB) al cociente de tipo de cambio del mercado</v>
          </cell>
          <cell r="D105" t="str">
            <v>PA.NUS.PPPC.RF</v>
          </cell>
          <cell r="AN105">
            <v>0.59175861021877907</v>
          </cell>
          <cell r="AO105">
            <v>0.57694426074079541</v>
          </cell>
          <cell r="AP105">
            <v>0.53579941876240311</v>
          </cell>
          <cell r="AQ105">
            <v>0.55289555692725789</v>
          </cell>
          <cell r="AR105">
            <v>0.50835021009029491</v>
          </cell>
          <cell r="AS105">
            <v>0.44461746059084173</v>
          </cell>
          <cell r="AT105">
            <v>0.44472744973648504</v>
          </cell>
          <cell r="AU105">
            <v>0.47516707987468909</v>
          </cell>
          <cell r="AV105">
            <v>0.57281975785553318</v>
          </cell>
          <cell r="AW105">
            <v>0.6399548470287324</v>
          </cell>
          <cell r="AX105">
            <v>0.65812838747476465</v>
          </cell>
          <cell r="AY105">
            <v>0.66711321157157155</v>
          </cell>
          <cell r="AZ105">
            <v>0.71617503317022924</v>
          </cell>
          <cell r="BA105">
            <v>0.77643359316365923</v>
          </cell>
          <cell r="BB105">
            <v>0.72627307051891588</v>
          </cell>
          <cell r="BC105">
            <v>0.71165868171197821</v>
          </cell>
          <cell r="BD105">
            <v>0.71118103017602707</v>
          </cell>
          <cell r="BE105">
            <v>0.64363580266808007</v>
          </cell>
          <cell r="BF105">
            <v>0.64723597102884889</v>
          </cell>
        </row>
        <row r="106">
          <cell r="B106" t="str">
            <v>HTI</v>
          </cell>
          <cell r="C106" t="str">
            <v>Factor de conversión de PPA (PIB) al cociente de tipo de cambio del mercado</v>
          </cell>
          <cell r="D106" t="str">
            <v>PA.NUS.PPPC.RF</v>
          </cell>
          <cell r="AQ106">
            <v>0.3421683825215775</v>
          </cell>
          <cell r="AR106">
            <v>0.35744752923794743</v>
          </cell>
          <cell r="AS106">
            <v>0.31052722780873276</v>
          </cell>
          <cell r="AT106">
            <v>0.29366760418715487</v>
          </cell>
          <cell r="AU106">
            <v>0.26573230224002703</v>
          </cell>
          <cell r="AV106">
            <v>0.22824150918722458</v>
          </cell>
          <cell r="AW106">
            <v>0.29817138854042619</v>
          </cell>
          <cell r="AX106">
            <v>0.32210772171506274</v>
          </cell>
          <cell r="AY106">
            <v>0.35898409781704077</v>
          </cell>
          <cell r="AZ106">
            <v>0.40812343319819894</v>
          </cell>
          <cell r="BA106">
            <v>0.44168536614866494</v>
          </cell>
          <cell r="BB106">
            <v>0.42754695016589445</v>
          </cell>
          <cell r="BC106">
            <v>0.44958152497734288</v>
          </cell>
          <cell r="BD106">
            <v>0.47426605941779493</v>
          </cell>
          <cell r="BE106">
            <v>0.47555026855274635</v>
          </cell>
          <cell r="BF106">
            <v>0.48155624894029253</v>
          </cell>
        </row>
        <row r="107">
          <cell r="B107" t="str">
            <v>HUN</v>
          </cell>
          <cell r="C107" t="str">
            <v>Factor de conversión de PPA (PIB) al cociente de tipo de cambio del mercado</v>
          </cell>
          <cell r="D107" t="str">
            <v>PA.NUS.PPPC.RF</v>
          </cell>
          <cell r="AI107">
            <v>0.35673855190816867</v>
          </cell>
          <cell r="AJ107">
            <v>0.40430665765705492</v>
          </cell>
          <cell r="AK107">
            <v>0.45445254919502898</v>
          </cell>
          <cell r="AL107">
            <v>0.46253431615014345</v>
          </cell>
          <cell r="AM107">
            <v>0.47327754142025757</v>
          </cell>
          <cell r="AN107">
            <v>0.49129021582924443</v>
          </cell>
          <cell r="AO107">
            <v>0.47941828254793101</v>
          </cell>
          <cell r="AP107">
            <v>0.45528211907364285</v>
          </cell>
          <cell r="AQ107">
            <v>0.43914324400463234</v>
          </cell>
          <cell r="AR107">
            <v>0.42620307462004803</v>
          </cell>
          <cell r="AS107">
            <v>0.38187927504688168</v>
          </cell>
          <cell r="AT107">
            <v>0.38589735224049915</v>
          </cell>
          <cell r="AU107">
            <v>0.44550609741594444</v>
          </cell>
          <cell r="AV107">
            <v>0.53716421580574136</v>
          </cell>
          <cell r="AW107">
            <v>0.62325643256129493</v>
          </cell>
          <cell r="AX107">
            <v>0.64431412273120126</v>
          </cell>
          <cell r="AY107">
            <v>0.61007883692190701</v>
          </cell>
          <cell r="AZ107">
            <v>0.7158168407676857</v>
          </cell>
          <cell r="BA107">
            <v>0.75200045628849344</v>
          </cell>
          <cell r="BB107">
            <v>0.61817285762530272</v>
          </cell>
          <cell r="BC107">
            <v>0.60328349620082722</v>
          </cell>
          <cell r="BD107">
            <v>0.61499109221128023</v>
          </cell>
          <cell r="BE107">
            <v>0.56602971072482056</v>
          </cell>
        </row>
        <row r="108">
          <cell r="B108" t="str">
            <v>IDN</v>
          </cell>
          <cell r="C108" t="str">
            <v>Factor de conversión de PPA (PIB) al cociente de tipo de cambio del mercado</v>
          </cell>
          <cell r="D108" t="str">
            <v>PA.NUS.PPPC.RF</v>
          </cell>
          <cell r="AI108">
            <v>0.23023684770227354</v>
          </cell>
          <cell r="AJ108">
            <v>0.22912840680903959</v>
          </cell>
          <cell r="AK108">
            <v>0.2267811181804778</v>
          </cell>
          <cell r="AL108">
            <v>0.23457235698243603</v>
          </cell>
          <cell r="AM108">
            <v>0.2391062823367206</v>
          </cell>
          <cell r="AN108">
            <v>0.24690889154193882</v>
          </cell>
          <cell r="AO108">
            <v>0.25338971452699915</v>
          </cell>
          <cell r="AP108">
            <v>0.22578289815158331</v>
          </cell>
          <cell r="AQ108">
            <v>0.11374343741932673</v>
          </cell>
          <cell r="AR108">
            <v>0.16320077194107374</v>
          </cell>
          <cell r="AS108">
            <v>0.17927223712895707</v>
          </cell>
          <cell r="AT108">
            <v>0.16440891226334478</v>
          </cell>
          <cell r="AU108">
            <v>0.18895585924086425</v>
          </cell>
          <cell r="AV108">
            <v>0.21214406177077139</v>
          </cell>
          <cell r="AW108">
            <v>0.21506976923679094</v>
          </cell>
          <cell r="AX108">
            <v>0.21944877934614684</v>
          </cell>
          <cell r="AY108">
            <v>0.25736068772236492</v>
          </cell>
          <cell r="AZ108">
            <v>0.27949220082320858</v>
          </cell>
          <cell r="BA108">
            <v>0.30526880142644863</v>
          </cell>
          <cell r="BB108">
            <v>0.30618112115877277</v>
          </cell>
          <cell r="BC108">
            <v>0.37431585003929307</v>
          </cell>
          <cell r="BD108">
            <v>0.4112186874878726</v>
          </cell>
          <cell r="BE108">
            <v>0.39417243467093277</v>
          </cell>
          <cell r="BF108">
            <v>0.36356598636662674</v>
          </cell>
        </row>
        <row r="109">
          <cell r="B109" t="str">
            <v>IMN</v>
          </cell>
          <cell r="C109" t="str">
            <v>Factor de conversión de PPA (PIB) al cociente de tipo de cambio del mercado</v>
          </cell>
          <cell r="D109" t="str">
            <v>PA.NUS.PPPC.RF</v>
          </cell>
        </row>
        <row r="110">
          <cell r="B110" t="str">
            <v>IND</v>
          </cell>
          <cell r="C110" t="str">
            <v>Factor de conversión de PPA (PIB) al cociente de tipo de cambio del mercado</v>
          </cell>
          <cell r="D110" t="str">
            <v>PA.NUS.PPPC.RF</v>
          </cell>
          <cell r="AI110">
            <v>0.32019630445011338</v>
          </cell>
          <cell r="AJ110">
            <v>0.25804608410456947</v>
          </cell>
          <cell r="AK110">
            <v>0.25520984505586558</v>
          </cell>
          <cell r="AL110">
            <v>0.23061315898665388</v>
          </cell>
          <cell r="AM110">
            <v>0.24807747112284578</v>
          </cell>
          <cell r="AN110">
            <v>0.24867997418282486</v>
          </cell>
          <cell r="AO110">
            <v>0.24763306155750051</v>
          </cell>
          <cell r="AP110">
            <v>0.24767149840438837</v>
          </cell>
          <cell r="AQ110">
            <v>0.23378658418202977</v>
          </cell>
          <cell r="AR110">
            <v>0.23059395037562239</v>
          </cell>
          <cell r="AS110">
            <v>0.22166165447176894</v>
          </cell>
          <cell r="AT110">
            <v>0.21424783584967313</v>
          </cell>
          <cell r="AU110">
            <v>0.21562447708694962</v>
          </cell>
          <cell r="AV110">
            <v>0.23130045236837821</v>
          </cell>
          <cell r="AW110">
            <v>0.24342596997335958</v>
          </cell>
          <cell r="AX110">
            <v>0.2495090750626715</v>
          </cell>
          <cell r="AY110">
            <v>0.25205851186701511</v>
          </cell>
          <cell r="AZ110">
            <v>0.29185345021471387</v>
          </cell>
          <cell r="BA110">
            <v>0.27229187000590299</v>
          </cell>
          <cell r="BB110">
            <v>0.27783773669697093</v>
          </cell>
          <cell r="BC110">
            <v>0.31153106048562629</v>
          </cell>
          <cell r="BD110">
            <v>0.31529552740120614</v>
          </cell>
          <cell r="BE110">
            <v>0.29250435603399244</v>
          </cell>
          <cell r="BF110">
            <v>0.27704090196268744</v>
          </cell>
        </row>
        <row r="111">
          <cell r="B111" t="str">
            <v>INX</v>
          </cell>
          <cell r="C111" t="str">
            <v>Factor de conversión de PPA (PIB) al cociente de tipo de cambio del mercado</v>
          </cell>
          <cell r="D111" t="str">
            <v>PA.NUS.PPPC.RF</v>
          </cell>
        </row>
        <row r="112">
          <cell r="B112" t="str">
            <v>IRL</v>
          </cell>
          <cell r="C112" t="str">
            <v>Factor de conversión de PPA (PIB) al cociente de tipo de cambio del mercado</v>
          </cell>
          <cell r="D112" t="str">
            <v>PA.NUS.PPPC.RF</v>
          </cell>
          <cell r="AI112">
            <v>1.0503186661456296</v>
          </cell>
          <cell r="AJ112">
            <v>1.0070110242109265</v>
          </cell>
          <cell r="AK112">
            <v>1.07002751976417</v>
          </cell>
          <cell r="AL112">
            <v>0.9540295383184092</v>
          </cell>
          <cell r="AM112">
            <v>0.96216930153121316</v>
          </cell>
          <cell r="AN112">
            <v>1.0409944053030302</v>
          </cell>
          <cell r="AO112">
            <v>1.0433909135584678</v>
          </cell>
          <cell r="AP112">
            <v>1.0190723137535818</v>
          </cell>
          <cell r="AQ112">
            <v>0.98898153078389583</v>
          </cell>
          <cell r="AR112">
            <v>0.99068303750266351</v>
          </cell>
          <cell r="AS112">
            <v>0.8851610383268842</v>
          </cell>
          <cell r="AT112">
            <v>0.88780638389261757</v>
          </cell>
          <cell r="AU112">
            <v>0.94475638339920953</v>
          </cell>
          <cell r="AV112">
            <v>1.1443402313769753</v>
          </cell>
          <cell r="AW112">
            <v>1.2497132393386849</v>
          </cell>
          <cell r="AX112">
            <v>1.2563221210764564</v>
          </cell>
          <cell r="AY112">
            <v>1.2333590889941035</v>
          </cell>
          <cell r="AZ112">
            <v>1.3128994432943832</v>
          </cell>
          <cell r="BA112">
            <v>1.3938278646235929</v>
          </cell>
          <cell r="BB112">
            <v>1.234546693970572</v>
          </cell>
          <cell r="BC112">
            <v>1.1164435001895736</v>
          </cell>
          <cell r="BD112">
            <v>1.149987829865031</v>
          </cell>
          <cell r="BE112">
            <v>1.0686589450178481</v>
          </cell>
          <cell r="BF112">
            <v>1.0945782934996799</v>
          </cell>
        </row>
        <row r="113">
          <cell r="B113" t="str">
            <v>IRN</v>
          </cell>
          <cell r="C113" t="str">
            <v>Factor de conversión de PPA (PIB) al cociente de tipo de cambio del mercado</v>
          </cell>
          <cell r="D113" t="str">
            <v>PA.NUS.PPPC.RF</v>
          </cell>
          <cell r="AI113">
            <v>0.36620951761611764</v>
          </cell>
          <cell r="AL113">
            <v>0.15171008647629972</v>
          </cell>
          <cell r="AM113">
            <v>0.1665353747352617</v>
          </cell>
          <cell r="AN113">
            <v>0.21502641911224718</v>
          </cell>
          <cell r="AO113">
            <v>0.24002864900604806</v>
          </cell>
          <cell r="AP113">
            <v>0.21737564719541894</v>
          </cell>
          <cell r="AQ113">
            <v>0.20406538046975764</v>
          </cell>
          <cell r="AR113">
            <v>0.2012091339467651</v>
          </cell>
          <cell r="AS113">
            <v>0.18109078409014134</v>
          </cell>
          <cell r="AT113">
            <v>0.19462798232</v>
          </cell>
          <cell r="AU113">
            <v>0.17980072208822193</v>
          </cell>
          <cell r="AV113">
            <v>0.19141155100099505</v>
          </cell>
          <cell r="AW113">
            <v>0.21371141607220831</v>
          </cell>
          <cell r="AX113">
            <v>0.23282638647057982</v>
          </cell>
          <cell r="AY113">
            <v>0.24759881120593852</v>
          </cell>
          <cell r="AZ113">
            <v>0.28710213641112875</v>
          </cell>
          <cell r="BA113">
            <v>0.34842117469172396</v>
          </cell>
          <cell r="BB113">
            <v>0.33888871482969296</v>
          </cell>
          <cell r="BC113">
            <v>0.3684446945565984</v>
          </cell>
          <cell r="BD113">
            <v>0.43870870001550827</v>
          </cell>
          <cell r="BE113">
            <v>0.39825555170114812</v>
          </cell>
          <cell r="BF113">
            <v>0.30560755317088895</v>
          </cell>
        </row>
        <row r="114">
          <cell r="B114" t="str">
            <v>IRQ</v>
          </cell>
          <cell r="C114" t="str">
            <v>Factor de conversión de PPA (PIB) al cociente de tipo de cambio del mercado</v>
          </cell>
          <cell r="D114" t="str">
            <v>PA.NUS.PPPC.RF</v>
          </cell>
          <cell r="AW114">
            <v>0.15101089390169806</v>
          </cell>
          <cell r="AX114">
            <v>0.19114386647575476</v>
          </cell>
          <cell r="AY114">
            <v>0.21951819042414134</v>
          </cell>
          <cell r="AZ114">
            <v>0.28767089812634711</v>
          </cell>
          <cell r="BA114">
            <v>0.39210104331922724</v>
          </cell>
          <cell r="BB114">
            <v>0.31199548579862735</v>
          </cell>
          <cell r="BC114">
            <v>0.36882914428280344</v>
          </cell>
          <cell r="BD114">
            <v>0.44147115403462223</v>
          </cell>
          <cell r="BE114">
            <v>0.4487645660634228</v>
          </cell>
          <cell r="BF114">
            <v>0.43913637828277791</v>
          </cell>
        </row>
        <row r="115">
          <cell r="B115" t="str">
            <v>ISL</v>
          </cell>
          <cell r="C115" t="str">
            <v>Factor de conversión de PPA (PIB) al cociente de tipo de cambio del mercado</v>
          </cell>
          <cell r="D115" t="str">
            <v>PA.NUS.PPPC.RF</v>
          </cell>
          <cell r="AI115">
            <v>1.1744769357866167</v>
          </cell>
          <cell r="AJ115">
            <v>1.2168801446870396</v>
          </cell>
          <cell r="AK115">
            <v>1.2618077178391511</v>
          </cell>
          <cell r="AL115">
            <v>1.0683404897992994</v>
          </cell>
          <cell r="AM115">
            <v>1.0373790266268637</v>
          </cell>
          <cell r="AN115">
            <v>1.1316253610586831</v>
          </cell>
          <cell r="AO115">
            <v>1.1280707466165412</v>
          </cell>
          <cell r="AP115">
            <v>1.0502307951703915</v>
          </cell>
          <cell r="AQ115">
            <v>1.0882480191887349</v>
          </cell>
          <cell r="AR115">
            <v>1.1016014470113484</v>
          </cell>
          <cell r="AS115">
            <v>1.0711844270886333</v>
          </cell>
          <cell r="AT115">
            <v>0.91201122416720204</v>
          </cell>
          <cell r="AU115">
            <v>0.99650826735703146</v>
          </cell>
          <cell r="AV115">
            <v>1.2314471299326022</v>
          </cell>
          <cell r="AW115">
            <v>1.3433122030097575</v>
          </cell>
          <cell r="AX115">
            <v>1.5731317987244957</v>
          </cell>
          <cell r="AY115">
            <v>1.5256632416642917</v>
          </cell>
          <cell r="AZ115">
            <v>1.767225517133713</v>
          </cell>
          <cell r="BA115">
            <v>1.3351231586876697</v>
          </cell>
          <cell r="BB115">
            <v>1.0071571754405275</v>
          </cell>
          <cell r="BC115">
            <v>1.0784351925115283</v>
          </cell>
          <cell r="BD115">
            <v>1.1518641081743812</v>
          </cell>
          <cell r="BE115">
            <v>1.1046839751563067</v>
          </cell>
          <cell r="BF115">
            <v>1.1316737372201762</v>
          </cell>
        </row>
        <row r="116">
          <cell r="B116" t="str">
            <v>ISR</v>
          </cell>
          <cell r="C116" t="str">
            <v>Factor de conversión de PPA (PIB) al cociente de tipo de cambio del mercado</v>
          </cell>
          <cell r="D116" t="str">
            <v>PA.NUS.PPPC.RF</v>
          </cell>
          <cell r="AI116">
            <v>0.83971963590102772</v>
          </cell>
          <cell r="AJ116">
            <v>0.86366442224436135</v>
          </cell>
          <cell r="AK116">
            <v>0.87696658166595243</v>
          </cell>
          <cell r="AL116">
            <v>0.82683553330115989</v>
          </cell>
          <cell r="AM116">
            <v>0.85634047621793297</v>
          </cell>
          <cell r="AN116">
            <v>0.9148581288580091</v>
          </cell>
          <cell r="AO116">
            <v>0.9319891199251914</v>
          </cell>
          <cell r="AP116">
            <v>0.91528169666745074</v>
          </cell>
          <cell r="AQ116">
            <v>0.88005605905107764</v>
          </cell>
          <cell r="AR116">
            <v>0.8465929369895222</v>
          </cell>
          <cell r="AS116">
            <v>0.84365786108454122</v>
          </cell>
          <cell r="AT116">
            <v>0.81383088998264264</v>
          </cell>
          <cell r="AU116">
            <v>0.73086167419477399</v>
          </cell>
          <cell r="AV116">
            <v>0.79662867547923855</v>
          </cell>
          <cell r="AW116">
            <v>0.78890270816599728</v>
          </cell>
          <cell r="AX116">
            <v>0.82819461831550789</v>
          </cell>
          <cell r="AY116">
            <v>0.85940445509223928</v>
          </cell>
          <cell r="AZ116">
            <v>0.90602607872252372</v>
          </cell>
          <cell r="BA116">
            <v>1.077816241638796</v>
          </cell>
          <cell r="BB116">
            <v>1.0106229046613939</v>
          </cell>
          <cell r="BC116">
            <v>1.0629713738967639</v>
          </cell>
          <cell r="BD116">
            <v>1.1025051182224708</v>
          </cell>
          <cell r="BE116">
            <v>1.034298245545787</v>
          </cell>
          <cell r="BF116">
            <v>1.1035030010777986</v>
          </cell>
        </row>
        <row r="117">
          <cell r="B117" t="str">
            <v>ITA</v>
          </cell>
          <cell r="C117" t="str">
            <v>Factor de conversión de PPA (PIB) al cociente de tipo de cambio del mercado</v>
          </cell>
          <cell r="D117" t="str">
            <v>PA.NUS.PPPC.RF</v>
          </cell>
          <cell r="AI117">
            <v>1.1368149951519069</v>
          </cell>
          <cell r="AJ117">
            <v>1.1431733713126266</v>
          </cell>
          <cell r="AK117">
            <v>1.1742044760408483</v>
          </cell>
          <cell r="AL117">
            <v>0.9331564365694599</v>
          </cell>
          <cell r="AM117">
            <v>0.92323944284341986</v>
          </cell>
          <cell r="AN117">
            <v>0.93932961250445735</v>
          </cell>
          <cell r="AO117">
            <v>1.0160183548751411</v>
          </cell>
          <cell r="AP117">
            <v>0.92826665188722146</v>
          </cell>
          <cell r="AQ117">
            <v>0.90133044942567186</v>
          </cell>
          <cell r="AR117">
            <v>0.87194748774770936</v>
          </cell>
          <cell r="AS117">
            <v>0.751955469872858</v>
          </cell>
          <cell r="AT117">
            <v>0.72214060760626397</v>
          </cell>
          <cell r="AU117">
            <v>0.79561700357613407</v>
          </cell>
          <cell r="AV117">
            <v>0.96347661286681707</v>
          </cell>
          <cell r="AW117">
            <v>1.0842002334345298</v>
          </cell>
          <cell r="AX117">
            <v>1.0777576070735713</v>
          </cell>
          <cell r="AY117">
            <v>1.0444046210989488</v>
          </cell>
          <cell r="AZ117">
            <v>1.1190962577201415</v>
          </cell>
          <cell r="BA117">
            <v>1.1555484288663143</v>
          </cell>
          <cell r="BB117">
            <v>1.0785514118394108</v>
          </cell>
          <cell r="BC117">
            <v>1.0332881611140199</v>
          </cell>
          <cell r="BD117">
            <v>1.068212844967289</v>
          </cell>
          <cell r="BE117">
            <v>0.98765087700142395</v>
          </cell>
          <cell r="BF117">
            <v>1.0092299494187666</v>
          </cell>
        </row>
        <row r="118">
          <cell r="B118" t="str">
            <v>JAM</v>
          </cell>
          <cell r="C118" t="str">
            <v>Factor de conversión de PPA (PIB) al cociente de tipo de cambio del mercado</v>
          </cell>
          <cell r="D118" t="str">
            <v>PA.NUS.PPPC.RF</v>
          </cell>
          <cell r="AI118">
            <v>0.40134800185002778</v>
          </cell>
          <cell r="AJ118">
            <v>0.33129155701237006</v>
          </cell>
          <cell r="AK118">
            <v>0.27353396838212851</v>
          </cell>
          <cell r="AL118">
            <v>0.3378186364337063</v>
          </cell>
          <cell r="AM118">
            <v>0.32939315032880628</v>
          </cell>
          <cell r="AN118">
            <v>0.37113643223922688</v>
          </cell>
          <cell r="AO118">
            <v>0.40969980856497451</v>
          </cell>
          <cell r="AP118">
            <v>0.46645899161735532</v>
          </cell>
          <cell r="AQ118">
            <v>0.55276111157559737</v>
          </cell>
          <cell r="AR118">
            <v>0.54480334586722456</v>
          </cell>
          <cell r="AS118">
            <v>0.53868634170817797</v>
          </cell>
          <cell r="AT118">
            <v>0.52516297206629026</v>
          </cell>
          <cell r="AY118">
            <v>0.54533004424499087</v>
          </cell>
          <cell r="AZ118">
            <v>0.56425939369862865</v>
          </cell>
          <cell r="BA118">
            <v>0.594682022138593</v>
          </cell>
          <cell r="BB118">
            <v>0.5473244875329778</v>
          </cell>
          <cell r="BC118">
            <v>0.59896318756290368</v>
          </cell>
          <cell r="BD118">
            <v>0.63010965167650024</v>
          </cell>
          <cell r="BE118">
            <v>0.63020154407858064</v>
          </cell>
          <cell r="BF118">
            <v>0.59506590492066025</v>
          </cell>
        </row>
        <row r="119">
          <cell r="B119" t="str">
            <v>JOR</v>
          </cell>
          <cell r="C119" t="str">
            <v>Factor de conversión de PPA (PIB) al cociente de tipo de cambio del mercado</v>
          </cell>
          <cell r="D119" t="str">
            <v>PA.NUS.PPPC.RF</v>
          </cell>
          <cell r="AI119">
            <v>0.28706401351396088</v>
          </cell>
          <cell r="AJ119">
            <v>0.28495054084047378</v>
          </cell>
          <cell r="AK119">
            <v>0.28700025428334786</v>
          </cell>
          <cell r="AL119">
            <v>0.28280110658194479</v>
          </cell>
          <cell r="AM119">
            <v>0.29346668176277996</v>
          </cell>
          <cell r="AN119">
            <v>0.29199685817696064</v>
          </cell>
          <cell r="AO119">
            <v>0.28929043998674475</v>
          </cell>
          <cell r="AP119">
            <v>0.28792909497362484</v>
          </cell>
          <cell r="AQ119">
            <v>0.30198615223480113</v>
          </cell>
          <cell r="AR119">
            <v>0.29654173017386881</v>
          </cell>
          <cell r="AS119">
            <v>0.28875814736652483</v>
          </cell>
          <cell r="AT119">
            <v>0.28448423716769006</v>
          </cell>
          <cell r="AU119">
            <v>0.28275991572275233</v>
          </cell>
          <cell r="AV119">
            <v>0.28316404929437261</v>
          </cell>
          <cell r="AW119">
            <v>0.28412047395046069</v>
          </cell>
          <cell r="AX119">
            <v>0.2808047196907465</v>
          </cell>
          <cell r="AY119">
            <v>0.30151221648164195</v>
          </cell>
          <cell r="AZ119">
            <v>0.3085521696655748</v>
          </cell>
          <cell r="BA119">
            <v>0.36241095951561647</v>
          </cell>
          <cell r="BB119">
            <v>0.3696240471231057</v>
          </cell>
          <cell r="BC119">
            <v>0.3959249538251845</v>
          </cell>
          <cell r="BD119">
            <v>0.41320151590460003</v>
          </cell>
          <cell r="BE119">
            <v>0.42544754751736719</v>
          </cell>
          <cell r="BF119">
            <v>0.44256982148411927</v>
          </cell>
        </row>
        <row r="120">
          <cell r="B120" t="str">
            <v>JPN</v>
          </cell>
          <cell r="C120" t="str">
            <v>Factor de conversión de PPA (PIB) al cociente de tipo de cambio del mercado</v>
          </cell>
          <cell r="D120" t="str">
            <v>PA.NUS.PPPC.RF</v>
          </cell>
          <cell r="AI120">
            <v>1.3051859198508211</v>
          </cell>
          <cell r="AJ120">
            <v>1.3931269892291918</v>
          </cell>
          <cell r="AK120">
            <v>1.471705383995269</v>
          </cell>
          <cell r="AL120">
            <v>1.6444306649951708</v>
          </cell>
          <cell r="AM120">
            <v>1.7537951487068502</v>
          </cell>
          <cell r="AN120">
            <v>1.8532420390901088</v>
          </cell>
          <cell r="AO120">
            <v>1.5649636786846004</v>
          </cell>
          <cell r="AP120">
            <v>1.391572748859625</v>
          </cell>
          <cell r="AQ120">
            <v>1.2716837057017552</v>
          </cell>
          <cell r="AR120">
            <v>1.4225291202983492</v>
          </cell>
          <cell r="AS120">
            <v>1.4381399204754768</v>
          </cell>
          <cell r="AT120">
            <v>1.2317701526139051</v>
          </cell>
          <cell r="AU120">
            <v>1.1466344825661148</v>
          </cell>
          <cell r="AV120">
            <v>1.2056456727348006</v>
          </cell>
          <cell r="AW120">
            <v>1.2404262142652482</v>
          </cell>
          <cell r="AX120">
            <v>1.1754133263548501</v>
          </cell>
          <cell r="AY120">
            <v>1.0717951973547764</v>
          </cell>
          <cell r="AZ120">
            <v>1.0215945360731729</v>
          </cell>
          <cell r="BA120">
            <v>1.1304797393443917</v>
          </cell>
          <cell r="BB120">
            <v>1.2337668524885756</v>
          </cell>
          <cell r="BC120">
            <v>1.2712946674850014</v>
          </cell>
          <cell r="BD120">
            <v>1.3464264362451437</v>
          </cell>
          <cell r="BE120">
            <v>1.3181046431348435</v>
          </cell>
          <cell r="BF120">
            <v>1.0599369674696049</v>
          </cell>
        </row>
        <row r="121">
          <cell r="B121" t="str">
            <v>KAZ</v>
          </cell>
          <cell r="C121" t="str">
            <v>Factor de conversión de PPA (PIB) al cociente de tipo de cambio del mercado</v>
          </cell>
          <cell r="D121" t="str">
            <v>PA.NUS.PPPC.RF</v>
          </cell>
          <cell r="AI121">
            <v>0.19981952259923391</v>
          </cell>
          <cell r="AJ121">
            <v>0.20073706522249257</v>
          </cell>
          <cell r="AK121">
            <v>0.20746041103338073</v>
          </cell>
          <cell r="AL121">
            <v>0.20974815186597334</v>
          </cell>
          <cell r="AM121">
            <v>0.21331983570707982</v>
          </cell>
          <cell r="AN121">
            <v>0.21823739342284168</v>
          </cell>
          <cell r="AO121">
            <v>0.2201759882914639</v>
          </cell>
          <cell r="AP121">
            <v>0.22429383902120828</v>
          </cell>
          <cell r="AQ121">
            <v>0.2258712776439844</v>
          </cell>
          <cell r="AR121">
            <v>0.16526616881343886</v>
          </cell>
          <cell r="AS121">
            <v>0.15956911430711435</v>
          </cell>
          <cell r="AT121">
            <v>0.16644873208651867</v>
          </cell>
          <cell r="AU121">
            <v>0.16603881182567826</v>
          </cell>
          <cell r="AV121">
            <v>0.18639787061632704</v>
          </cell>
          <cell r="AW121">
            <v>0.23166341457161616</v>
          </cell>
          <cell r="AX121">
            <v>0.27086865370507301</v>
          </cell>
          <cell r="AY121">
            <v>0.33662865822980692</v>
          </cell>
          <cell r="AZ121">
            <v>0.38977147878229063</v>
          </cell>
          <cell r="BA121">
            <v>0.47101093248749704</v>
          </cell>
          <cell r="BB121">
            <v>0.39910872432747718</v>
          </cell>
          <cell r="BC121">
            <v>0.47185087747626692</v>
          </cell>
          <cell r="BD121">
            <v>0.54678939604777088</v>
          </cell>
          <cell r="BE121">
            <v>0.55390318714006737</v>
          </cell>
          <cell r="BF121">
            <v>0.56761238698900607</v>
          </cell>
        </row>
        <row r="122">
          <cell r="B122" t="str">
            <v>KEN</v>
          </cell>
          <cell r="C122" t="str">
            <v>Factor de conversión de PPA (PIB) al cociente de tipo de cambio del mercado</v>
          </cell>
          <cell r="D122" t="str">
            <v>PA.NUS.PPPC.RF</v>
          </cell>
          <cell r="AI122">
            <v>0.28102008076419766</v>
          </cell>
          <cell r="AJ122">
            <v>0.25495386213948912</v>
          </cell>
          <cell r="AK122">
            <v>0.25305497552214273</v>
          </cell>
          <cell r="AL122">
            <v>0.17257407142464495</v>
          </cell>
          <cell r="AM122">
            <v>0.20461244900574524</v>
          </cell>
          <cell r="AN122">
            <v>0.24295057259850883</v>
          </cell>
          <cell r="AO122">
            <v>0.3050546704624521</v>
          </cell>
          <cell r="AP122">
            <v>0.32501839122046866</v>
          </cell>
          <cell r="AQ122">
            <v>0.3345058457589532</v>
          </cell>
          <cell r="AR122">
            <v>0.29496328922546322</v>
          </cell>
          <cell r="AS122">
            <v>0.28245217598723898</v>
          </cell>
          <cell r="AT122">
            <v>0.27194568254708584</v>
          </cell>
          <cell r="AU122">
            <v>0.2696911617853594</v>
          </cell>
          <cell r="AV122">
            <v>0.29119741528938092</v>
          </cell>
          <cell r="AW122">
            <v>0.29120872945628351</v>
          </cell>
          <cell r="AX122">
            <v>0.31016402839504881</v>
          </cell>
          <cell r="AY122">
            <v>0.33987944167478146</v>
          </cell>
          <cell r="AZ122">
            <v>0.37452928184164702</v>
          </cell>
          <cell r="BA122">
            <v>0.40472070445295294</v>
          </cell>
          <cell r="BB122">
            <v>0.39415518061335492</v>
          </cell>
          <cell r="BC122">
            <v>0.38873827903172364</v>
          </cell>
          <cell r="BD122">
            <v>0.38619303164956553</v>
          </cell>
          <cell r="BE122">
            <v>0.42599183231823784</v>
          </cell>
          <cell r="BF122">
            <v>0.43904511571086385</v>
          </cell>
        </row>
        <row r="123">
          <cell r="B123" t="str">
            <v>KGZ</v>
          </cell>
          <cell r="C123" t="str">
            <v>Factor de conversión de PPA (PIB) al cociente de tipo de cambio del mercado</v>
          </cell>
          <cell r="D123" t="str">
            <v>PA.NUS.PPPC.RF</v>
          </cell>
          <cell r="AI123">
            <v>0.27056054492793002</v>
          </cell>
          <cell r="AJ123">
            <v>0.27319735459600808</v>
          </cell>
          <cell r="AK123">
            <v>0.27950780692749938</v>
          </cell>
          <cell r="AL123">
            <v>0.2827490774277015</v>
          </cell>
          <cell r="AM123">
            <v>0.28712028343219298</v>
          </cell>
          <cell r="AN123">
            <v>0.29384676538065635</v>
          </cell>
          <cell r="AO123">
            <v>0.29650619360981295</v>
          </cell>
          <cell r="AP123">
            <v>0.25655654033165892</v>
          </cell>
          <cell r="AQ123">
            <v>0.23139299786374695</v>
          </cell>
          <cell r="AR123">
            <v>0.16701751042450921</v>
          </cell>
          <cell r="AS123">
            <v>0.16986064327122993</v>
          </cell>
          <cell r="AT123">
            <v>0.17555640421651228</v>
          </cell>
          <cell r="AU123">
            <v>0.18206036232411996</v>
          </cell>
          <cell r="AV123">
            <v>0.19931725187082913</v>
          </cell>
          <cell r="AW123">
            <v>0.20889273909427</v>
          </cell>
          <cell r="AX123">
            <v>0.22552513930113802</v>
          </cell>
          <cell r="AY123">
            <v>0.24450452461504202</v>
          </cell>
          <cell r="AZ123">
            <v>0.29441589940371099</v>
          </cell>
          <cell r="BA123">
            <v>0.3600859799991224</v>
          </cell>
          <cell r="BB123">
            <v>0.31691138293719251</v>
          </cell>
          <cell r="BC123">
            <v>0.32160076174605506</v>
          </cell>
          <cell r="BD123">
            <v>0.38481200193487541</v>
          </cell>
          <cell r="BE123">
            <v>0.40341672018439512</v>
          </cell>
          <cell r="BF123">
            <v>0.39333386994451069</v>
          </cell>
        </row>
        <row r="124">
          <cell r="B124" t="str">
            <v>KHM</v>
          </cell>
          <cell r="C124" t="str">
            <v>Factor de conversión de PPA (PIB) al cociente de tipo de cambio del mercado</v>
          </cell>
          <cell r="D124" t="str">
            <v>PA.NUS.PPPC.RF</v>
          </cell>
          <cell r="AL124">
            <v>0.35730841147351283</v>
          </cell>
          <cell r="AM124">
            <v>0.35329709730175635</v>
          </cell>
          <cell r="AN124">
            <v>0.40081159451830639</v>
          </cell>
          <cell r="AO124">
            <v>0.38051876367120402</v>
          </cell>
          <cell r="AP124">
            <v>0.34781962905073754</v>
          </cell>
          <cell r="AQ124">
            <v>0.29693843781543927</v>
          </cell>
          <cell r="AR124">
            <v>0.29486862981612144</v>
          </cell>
          <cell r="AS124">
            <v>0.27538776719286456</v>
          </cell>
          <cell r="AT124">
            <v>0.27140509805981905</v>
          </cell>
          <cell r="AU124">
            <v>0.26969300968911925</v>
          </cell>
          <cell r="AV124">
            <v>0.26496787833207341</v>
          </cell>
          <cell r="AW124">
            <v>0.26782794701419715</v>
          </cell>
          <cell r="AX124">
            <v>0.27014843318248261</v>
          </cell>
          <cell r="AY124">
            <v>0.27350425744946266</v>
          </cell>
          <cell r="AZ124">
            <v>0.28709835374249792</v>
          </cell>
          <cell r="BA124">
            <v>0.31625968292424156</v>
          </cell>
          <cell r="BB124">
            <v>0.31509001232800715</v>
          </cell>
          <cell r="BC124">
            <v>0.31753700619692371</v>
          </cell>
          <cell r="BD124">
            <v>0.33192427763282495</v>
          </cell>
          <cell r="BE124">
            <v>0.33301263153788246</v>
          </cell>
          <cell r="BF124">
            <v>0.33123480277833262</v>
          </cell>
        </row>
        <row r="125">
          <cell r="B125" t="str">
            <v>KIR</v>
          </cell>
          <cell r="C125" t="str">
            <v>Factor de conversión de PPA (PIB) al cociente de tipo de cambio del mercado</v>
          </cell>
          <cell r="D125" t="str">
            <v>PA.NUS.PPPC.RF</v>
          </cell>
          <cell r="AI125">
            <v>0.42491623154574903</v>
          </cell>
          <cell r="AJ125">
            <v>0.72299344205112082</v>
          </cell>
          <cell r="AK125">
            <v>0.7126874634106265</v>
          </cell>
          <cell r="AL125">
            <v>0.65770674457893041</v>
          </cell>
          <cell r="AM125">
            <v>0.70975545532376449</v>
          </cell>
          <cell r="AN125">
            <v>0.71968274815528466</v>
          </cell>
          <cell r="AO125">
            <v>0.78460432310632289</v>
          </cell>
          <cell r="AP125">
            <v>0.74454763336419028</v>
          </cell>
          <cell r="AQ125">
            <v>0.64395328406504582</v>
          </cell>
          <cell r="AR125">
            <v>0.66699422222991611</v>
          </cell>
          <cell r="AS125">
            <v>0.56954633874999705</v>
          </cell>
          <cell r="AT125">
            <v>0.51677335865794971</v>
          </cell>
          <cell r="AU125">
            <v>0.57946884050017389</v>
          </cell>
          <cell r="AV125">
            <v>0.68130811619952003</v>
          </cell>
          <cell r="AW125">
            <v>0.72881265911587512</v>
          </cell>
          <cell r="AX125">
            <v>0.73456710054410002</v>
          </cell>
          <cell r="AY125">
            <v>0.73590486887788853</v>
          </cell>
          <cell r="AZ125">
            <v>0.7835703999622341</v>
          </cell>
          <cell r="BA125">
            <v>0.82116391114290643</v>
          </cell>
          <cell r="BB125">
            <v>0.77224079286583458</v>
          </cell>
          <cell r="BC125">
            <v>0.90742636782378827</v>
          </cell>
          <cell r="BD125">
            <v>0.99187352417939756</v>
          </cell>
          <cell r="BE125">
            <v>0.96321821291859078</v>
          </cell>
          <cell r="BF125">
            <v>0.88968926461018427</v>
          </cell>
        </row>
        <row r="126">
          <cell r="B126" t="str">
            <v>KNA</v>
          </cell>
          <cell r="C126" t="str">
            <v>Factor de conversión de PPA (PIB) al cociente de tipo de cambio del mercado</v>
          </cell>
          <cell r="D126" t="str">
            <v>PA.NUS.PPPC.RF</v>
          </cell>
          <cell r="AI126">
            <v>0.42222187540094458</v>
          </cell>
          <cell r="AJ126">
            <v>0.42076993697615345</v>
          </cell>
          <cell r="AK126">
            <v>0.43992808414100093</v>
          </cell>
          <cell r="AL126">
            <v>0.43949803150329225</v>
          </cell>
          <cell r="AM126">
            <v>0.45774221709604385</v>
          </cell>
          <cell r="AN126">
            <v>0.4500798496705698</v>
          </cell>
          <cell r="AO126">
            <v>0.44149755637343857</v>
          </cell>
          <cell r="AP126">
            <v>0.45544456550132406</v>
          </cell>
          <cell r="AQ126">
            <v>0.46527436447184434</v>
          </cell>
          <cell r="AR126">
            <v>0.46284007154192025</v>
          </cell>
          <cell r="AS126">
            <v>0.61400655547585747</v>
          </cell>
          <cell r="AT126">
            <v>0.62425008349951849</v>
          </cell>
          <cell r="AU126">
            <v>0.63259044884160465</v>
          </cell>
          <cell r="AV126">
            <v>0.60760538823539212</v>
          </cell>
          <cell r="AW126">
            <v>0.61086090819763694</v>
          </cell>
          <cell r="AX126">
            <v>0.58081831040051579</v>
          </cell>
          <cell r="AY126">
            <v>0.63177692861890966</v>
          </cell>
          <cell r="AZ126">
            <v>0.64367238495275791</v>
          </cell>
          <cell r="BA126">
            <v>0.65124824374217771</v>
          </cell>
          <cell r="BB126">
            <v>0.66046367453054811</v>
          </cell>
          <cell r="BC126">
            <v>0.6588550716423518</v>
          </cell>
          <cell r="BD126">
            <v>0.66776894188024438</v>
          </cell>
          <cell r="BE126">
            <v>0.66783959566826667</v>
          </cell>
          <cell r="BF126">
            <v>0.6550602845141037</v>
          </cell>
        </row>
        <row r="127">
          <cell r="B127" t="str">
            <v>KOR</v>
          </cell>
          <cell r="C127" t="str">
            <v>Factor de conversión de PPA (PIB) al cociente de tipo de cambio del mercado</v>
          </cell>
          <cell r="D127" t="str">
            <v>PA.NUS.PPPC.RF</v>
          </cell>
          <cell r="AI127">
            <v>0.77064051217926977</v>
          </cell>
          <cell r="AJ127">
            <v>0.79336346178495931</v>
          </cell>
          <cell r="AK127">
            <v>0.78590172023313909</v>
          </cell>
          <cell r="AL127">
            <v>0.79460631018974182</v>
          </cell>
          <cell r="AM127">
            <v>0.83709499856867264</v>
          </cell>
          <cell r="AN127">
            <v>0.9178960437978918</v>
          </cell>
          <cell r="AO127">
            <v>0.90728255441606054</v>
          </cell>
          <cell r="AP127">
            <v>0.78338480631563456</v>
          </cell>
          <cell r="AQ127">
            <v>0.55210527364710582</v>
          </cell>
          <cell r="AR127">
            <v>0.63499349775407554</v>
          </cell>
          <cell r="AS127">
            <v>0.65924333840277283</v>
          </cell>
          <cell r="AT127">
            <v>0.58638160853298638</v>
          </cell>
          <cell r="AU127">
            <v>0.61528090696912296</v>
          </cell>
          <cell r="AV127">
            <v>0.66632654148588888</v>
          </cell>
          <cell r="AW127">
            <v>0.69522975063737646</v>
          </cell>
          <cell r="AX127">
            <v>0.7703395449751983</v>
          </cell>
          <cell r="AY127">
            <v>0.81010901067250396</v>
          </cell>
          <cell r="AZ127">
            <v>0.82771499483459965</v>
          </cell>
          <cell r="BA127">
            <v>0.71296028900685082</v>
          </cell>
          <cell r="BB127">
            <v>0.64389643418198339</v>
          </cell>
          <cell r="BC127">
            <v>0.72810847959195557</v>
          </cell>
          <cell r="BD127">
            <v>0.77108345671949985</v>
          </cell>
          <cell r="BE127">
            <v>0.76846808204511818</v>
          </cell>
          <cell r="BF127">
            <v>0.78386482964058446</v>
          </cell>
        </row>
        <row r="128">
          <cell r="B128" t="str">
            <v>KSV</v>
          </cell>
          <cell r="C128" t="str">
            <v>Factor de conversión de PPA (PIB) al cociente de tipo de cambio del mercado</v>
          </cell>
          <cell r="D128" t="str">
            <v>PA.NUS.PPPC.RF</v>
          </cell>
          <cell r="AS128">
            <v>0.30966462857257437</v>
          </cell>
          <cell r="AT128">
            <v>0.32688220198037343</v>
          </cell>
          <cell r="AU128">
            <v>0.34557492106784971</v>
          </cell>
          <cell r="AV128">
            <v>0.39689323767197215</v>
          </cell>
          <cell r="AW128">
            <v>0.40843281387431302</v>
          </cell>
          <cell r="AX128">
            <v>0.38380227879801798</v>
          </cell>
          <cell r="AY128">
            <v>0.37695361825210827</v>
          </cell>
          <cell r="AZ128">
            <v>0.41048123718427082</v>
          </cell>
          <cell r="BA128">
            <v>0.45697237001942143</v>
          </cell>
          <cell r="BB128">
            <v>0.428762427989197</v>
          </cell>
          <cell r="BC128">
            <v>0.41925287345356022</v>
          </cell>
          <cell r="BD128">
            <v>0.45446010564359191</v>
          </cell>
          <cell r="BE128">
            <v>0.42278991614584865</v>
          </cell>
          <cell r="BF128">
            <v>0.43658634046677247</v>
          </cell>
        </row>
        <row r="129">
          <cell r="B129" t="str">
            <v>KWT</v>
          </cell>
          <cell r="C129" t="str">
            <v>Factor de conversión de PPA (PIB) al cociente de tipo de cambio del mercado</v>
          </cell>
          <cell r="D129" t="str">
            <v>PA.NUS.PPPC.RF</v>
          </cell>
          <cell r="AK129">
            <v>0.3149952783162272</v>
          </cell>
          <cell r="AL129">
            <v>0.27683285611303443</v>
          </cell>
          <cell r="AM129">
            <v>0.2594452973076613</v>
          </cell>
          <cell r="AN129">
            <v>0.26522418673615111</v>
          </cell>
          <cell r="AO129">
            <v>0.2998539745849344</v>
          </cell>
          <cell r="AP129">
            <v>0.27725727828952629</v>
          </cell>
          <cell r="AQ129">
            <v>0.22619661616392861</v>
          </cell>
          <cell r="AR129">
            <v>0.26361000383928135</v>
          </cell>
          <cell r="AS129">
            <v>0.30829114172701</v>
          </cell>
          <cell r="AT129">
            <v>0.27677716531887608</v>
          </cell>
          <cell r="AU129">
            <v>0.28928548587719344</v>
          </cell>
          <cell r="AV129">
            <v>0.3034664136363433</v>
          </cell>
          <cell r="AW129">
            <v>0.33108573027497534</v>
          </cell>
          <cell r="AX129">
            <v>0.39614572674810616</v>
          </cell>
          <cell r="AY129">
            <v>0.44930614195410618</v>
          </cell>
          <cell r="AZ129">
            <v>0.4664592664322747</v>
          </cell>
          <cell r="BA129">
            <v>0.57362983750101937</v>
          </cell>
          <cell r="BB129">
            <v>0.44016172648052437</v>
          </cell>
          <cell r="BC129">
            <v>0.50443886668980975</v>
          </cell>
          <cell r="BD129">
            <v>0.62318244574097825</v>
          </cell>
          <cell r="BE129">
            <v>0.65803020556413849</v>
          </cell>
        </row>
        <row r="130">
          <cell r="B130" t="str">
            <v>LAC</v>
          </cell>
          <cell r="C130" t="str">
            <v>Factor de conversión de PPA (PIB) al cociente de tipo de cambio del mercado</v>
          </cell>
          <cell r="D130" t="str">
            <v>PA.NUS.PPPC.RF</v>
          </cell>
        </row>
        <row r="131">
          <cell r="B131" t="str">
            <v>LAO</v>
          </cell>
          <cell r="C131" t="str">
            <v>Factor de conversión de PPA (PIB) al cociente de tipo de cambio del mercado</v>
          </cell>
          <cell r="D131" t="str">
            <v>PA.NUS.PPPC.RF</v>
          </cell>
          <cell r="AI131">
            <v>0.19405176032462168</v>
          </cell>
          <cell r="AJ131">
            <v>0.21388019463979155</v>
          </cell>
          <cell r="AK131">
            <v>0.21731201271141298</v>
          </cell>
          <cell r="AL131">
            <v>0.23594085650502758</v>
          </cell>
          <cell r="AM131">
            <v>0.24832070053027022</v>
          </cell>
          <cell r="AN131">
            <v>0.25964740922427054</v>
          </cell>
          <cell r="AO131">
            <v>0.253361182829281</v>
          </cell>
          <cell r="AP131">
            <v>0.21732536889379364</v>
          </cell>
          <cell r="AQ131">
            <v>0.15153088130957906</v>
          </cell>
          <cell r="AR131">
            <v>0.15817576617303827</v>
          </cell>
          <cell r="AS131">
            <v>0.17400245362676187</v>
          </cell>
          <cell r="AT131">
            <v>0.1643307292232879</v>
          </cell>
          <cell r="AU131">
            <v>0.15189774235784231</v>
          </cell>
          <cell r="AV131">
            <v>0.1615774520951512</v>
          </cell>
          <cell r="AW131">
            <v>0.17293757064832885</v>
          </cell>
          <cell r="AX131">
            <v>0.18084864239076975</v>
          </cell>
          <cell r="AY131">
            <v>0.20389074466677032</v>
          </cell>
          <cell r="AZ131">
            <v>0.22576398806888537</v>
          </cell>
          <cell r="BA131">
            <v>0.26474672311370734</v>
          </cell>
          <cell r="BB131">
            <v>0.26185192623382886</v>
          </cell>
          <cell r="BC131">
            <v>0.29350889274850578</v>
          </cell>
          <cell r="BD131">
            <v>0.30623376503459809</v>
          </cell>
          <cell r="BE131">
            <v>0.31634662878095399</v>
          </cell>
          <cell r="BF131">
            <v>0.3420061927265769</v>
          </cell>
        </row>
        <row r="132">
          <cell r="B132" t="str">
            <v>LBN</v>
          </cell>
          <cell r="C132" t="str">
            <v>Factor de conversión de PPA (PIB) al cociente de tipo de cambio del mercado</v>
          </cell>
          <cell r="D132" t="str">
            <v>PA.NUS.PPPC.RF</v>
          </cell>
          <cell r="AI132">
            <v>0.20961052188779772</v>
          </cell>
          <cell r="AJ132">
            <v>0.23020358526963225</v>
          </cell>
          <cell r="AK132">
            <v>0.26833118805081357</v>
          </cell>
          <cell r="AL132">
            <v>0.33281728836659397</v>
          </cell>
          <cell r="AM132">
            <v>0.38437469451771433</v>
          </cell>
          <cell r="AN132">
            <v>0.43146718313920268</v>
          </cell>
          <cell r="AO132">
            <v>0.47082704002146075</v>
          </cell>
          <cell r="AP132">
            <v>0.5450822776205404</v>
          </cell>
          <cell r="AQ132">
            <v>0.56994573517508806</v>
          </cell>
          <cell r="AR132">
            <v>0.56918723959449824</v>
          </cell>
          <cell r="AS132">
            <v>0.5450335025419164</v>
          </cell>
          <cell r="AT132">
            <v>0.52412474945477938</v>
          </cell>
          <cell r="AU132">
            <v>0.54185364096391908</v>
          </cell>
          <cell r="AV132">
            <v>0.53958386948584347</v>
          </cell>
          <cell r="AW132">
            <v>0.5098669246469546</v>
          </cell>
          <cell r="AX132">
            <v>0.48865157949245641</v>
          </cell>
          <cell r="AY132">
            <v>0.47775138152913299</v>
          </cell>
          <cell r="AZ132">
            <v>0.47966730728902357</v>
          </cell>
          <cell r="BA132">
            <v>0.50586247580060961</v>
          </cell>
          <cell r="BB132">
            <v>0.55472573037190909</v>
          </cell>
          <cell r="BC132">
            <v>0.54896532173660695</v>
          </cell>
          <cell r="BD132">
            <v>0.55654155887230516</v>
          </cell>
          <cell r="BE132">
            <v>0.5769502507377513</v>
          </cell>
          <cell r="BF132">
            <v>0.57823205232845976</v>
          </cell>
        </row>
        <row r="133">
          <cell r="B133" t="str">
            <v>LBR</v>
          </cell>
          <cell r="C133" t="str">
            <v>Factor de conversión de PPA (PIB) al cociente de tipo de cambio del mercado</v>
          </cell>
          <cell r="D133" t="str">
            <v>PA.NUS.PPPC.RF</v>
          </cell>
          <cell r="AI133">
            <v>0.56157240089721705</v>
          </cell>
          <cell r="AJ133">
            <v>0.57362990980704498</v>
          </cell>
          <cell r="AK133">
            <v>0.55487740476591496</v>
          </cell>
          <cell r="AL133">
            <v>0.58033043000485196</v>
          </cell>
          <cell r="AM133">
            <v>0.59860239752990096</v>
          </cell>
          <cell r="AN133">
            <v>0.62454752233660105</v>
          </cell>
          <cell r="AO133">
            <v>0.64686838109243905</v>
          </cell>
          <cell r="AP133">
            <v>0.57233209355624404</v>
          </cell>
          <cell r="AQ133">
            <v>0.53051440862527022</v>
          </cell>
          <cell r="AR133">
            <v>0.52286907662460946</v>
          </cell>
          <cell r="AS133">
            <v>0.48706066637266587</v>
          </cell>
          <cell r="AT133">
            <v>0.37961439027705002</v>
          </cell>
          <cell r="AU133">
            <v>0.29502380049119203</v>
          </cell>
          <cell r="AV133">
            <v>0.32859471428682913</v>
          </cell>
          <cell r="AW133">
            <v>0.38484688123547856</v>
          </cell>
          <cell r="AX133">
            <v>0.39529339109761036</v>
          </cell>
          <cell r="AY133">
            <v>0.38932067812666876</v>
          </cell>
          <cell r="AZ133">
            <v>0.40109420479599001</v>
          </cell>
          <cell r="BA133">
            <v>0.40939150159730248</v>
          </cell>
          <cell r="BB133">
            <v>0.48530036368420454</v>
          </cell>
          <cell r="BC133">
            <v>0.48366740892301691</v>
          </cell>
          <cell r="BD133">
            <v>0.51705865513256433</v>
          </cell>
          <cell r="BE133">
            <v>0.51975435806944226</v>
          </cell>
          <cell r="BF133">
            <v>0.51759787368491583</v>
          </cell>
        </row>
        <row r="134">
          <cell r="B134" t="str">
            <v>LBY</v>
          </cell>
          <cell r="C134" t="str">
            <v>Factor de conversión de PPA (PIB) al cociente de tipo de cambio del mercado</v>
          </cell>
          <cell r="D134" t="str">
            <v>PA.NUS.PPPC.RF</v>
          </cell>
          <cell r="AR134">
            <v>0.34097115624044277</v>
          </cell>
          <cell r="AS134">
            <v>0.35748658460719651</v>
          </cell>
          <cell r="AT134">
            <v>0.30618413928713512</v>
          </cell>
          <cell r="AU134">
            <v>0.21330966573405119</v>
          </cell>
          <cell r="AV134">
            <v>0.22443093367145781</v>
          </cell>
          <cell r="AW134">
            <v>0.29029735161195458</v>
          </cell>
          <cell r="AX134">
            <v>0.33731904783179334</v>
          </cell>
          <cell r="AY134">
            <v>0.39670793609182425</v>
          </cell>
          <cell r="AZ134">
            <v>0.46345289181698363</v>
          </cell>
          <cell r="BA134">
            <v>0.56823409450323559</v>
          </cell>
          <cell r="BB134">
            <v>0.36967108053467063</v>
          </cell>
          <cell r="BC134">
            <v>0.41698667737849154</v>
          </cell>
          <cell r="BD134">
            <v>0.50054982845940199</v>
          </cell>
          <cell r="BE134">
            <v>0.56765205101649441</v>
          </cell>
          <cell r="BF134">
            <v>0.56864311635914933</v>
          </cell>
        </row>
        <row r="135">
          <cell r="B135" t="str">
            <v>LCA</v>
          </cell>
          <cell r="C135" t="str">
            <v>Factor de conversión de PPA (PIB) al cociente de tipo de cambio del mercado</v>
          </cell>
          <cell r="D135" t="str">
            <v>PA.NUS.PPPC.RF</v>
          </cell>
          <cell r="AI135">
            <v>0.56662228879812648</v>
          </cell>
          <cell r="AJ135">
            <v>0.58017119725881083</v>
          </cell>
          <cell r="AK135">
            <v>0.58717190126456653</v>
          </cell>
          <cell r="AL135">
            <v>0.57555240008741138</v>
          </cell>
          <cell r="AM135">
            <v>0.58449803955185897</v>
          </cell>
          <cell r="AN135">
            <v>0.60064516350094976</v>
          </cell>
          <cell r="AO135">
            <v>0.56510621921313831</v>
          </cell>
          <cell r="AP135">
            <v>0.59053376082311992</v>
          </cell>
          <cell r="AQ135">
            <v>0.59757384735185048</v>
          </cell>
          <cell r="AR135">
            <v>0.60620293017951454</v>
          </cell>
          <cell r="AS135">
            <v>0.64999842428446564</v>
          </cell>
          <cell r="AT135">
            <v>0.61841329639105325</v>
          </cell>
          <cell r="AU135">
            <v>0.62103656980420607</v>
          </cell>
          <cell r="AV135">
            <v>0.62994657664156806</v>
          </cell>
          <cell r="AW135">
            <v>0.62132759064049969</v>
          </cell>
          <cell r="AX135">
            <v>0.64960236380159742</v>
          </cell>
          <cell r="AY135">
            <v>0.64615421398780126</v>
          </cell>
          <cell r="AZ135">
            <v>0.67387293859060804</v>
          </cell>
          <cell r="BA135">
            <v>0.65265591674305556</v>
          </cell>
          <cell r="BB135">
            <v>0.64587001751662954</v>
          </cell>
          <cell r="BC135">
            <v>0.6821744633286444</v>
          </cell>
          <cell r="BD135">
            <v>0.68281609516412967</v>
          </cell>
          <cell r="BE135">
            <v>0.69146490368877778</v>
          </cell>
          <cell r="BF135">
            <v>0.69211549477502587</v>
          </cell>
        </row>
        <row r="136">
          <cell r="B136" t="str">
            <v>LCN</v>
          </cell>
          <cell r="C136" t="str">
            <v>Factor de conversión de PPA (PIB) al cociente de tipo de cambio del mercado</v>
          </cell>
          <cell r="D136" t="str">
            <v>PA.NUS.PPPC.RF</v>
          </cell>
        </row>
        <row r="137">
          <cell r="B137" t="str">
            <v>LCR</v>
          </cell>
          <cell r="C137" t="str">
            <v>Factor de conversión de PPA (PIB) al cociente de tipo de cambio del mercado</v>
          </cell>
          <cell r="D137" t="str">
            <v>PA.NUS.PPPC.RF</v>
          </cell>
        </row>
        <row r="138">
          <cell r="B138" t="str">
            <v>LDC</v>
          </cell>
          <cell r="C138" t="str">
            <v>Factor de conversión de PPA (PIB) al cociente de tipo de cambio del mercado</v>
          </cell>
          <cell r="D138" t="str">
            <v>PA.NUS.PPPC.RF</v>
          </cell>
        </row>
        <row r="139">
          <cell r="B139" t="str">
            <v>LIC</v>
          </cell>
          <cell r="C139" t="str">
            <v>Factor de conversión de PPA (PIB) al cociente de tipo de cambio del mercado</v>
          </cell>
          <cell r="D139" t="str">
            <v>PA.NUS.PPPC.RF</v>
          </cell>
        </row>
        <row r="140">
          <cell r="B140" t="str">
            <v>LIE</v>
          </cell>
          <cell r="C140" t="str">
            <v>Factor de conversión de PPA (PIB) al cociente de tipo de cambio del mercado</v>
          </cell>
          <cell r="D140" t="str">
            <v>PA.NUS.PPPC.RF</v>
          </cell>
        </row>
        <row r="141">
          <cell r="B141" t="str">
            <v>LKA</v>
          </cell>
          <cell r="C141" t="str">
            <v>Factor de conversión de PPA (PIB) al cociente de tipo de cambio del mercado</v>
          </cell>
          <cell r="D141" t="str">
            <v>PA.NUS.PPPC.RF</v>
          </cell>
          <cell r="AI141">
            <v>0.2182339000073632</v>
          </cell>
          <cell r="AJ141">
            <v>0.22624909754571915</v>
          </cell>
          <cell r="AK141">
            <v>0.22842328724801508</v>
          </cell>
          <cell r="AL141">
            <v>0.22238574774512831</v>
          </cell>
          <cell r="AM141">
            <v>0.23370531771427155</v>
          </cell>
          <cell r="AN141">
            <v>0.24129342692957659</v>
          </cell>
          <cell r="AO141">
            <v>0.24349930583844762</v>
          </cell>
          <cell r="AP141">
            <v>0.24432444299818445</v>
          </cell>
          <cell r="AQ141">
            <v>0.24161021378294337</v>
          </cell>
          <cell r="AR141">
            <v>0.22638186374121461</v>
          </cell>
          <cell r="AS141">
            <v>0.21781890133318918</v>
          </cell>
          <cell r="AT141">
            <v>0.20854038408772432</v>
          </cell>
          <cell r="AU141">
            <v>0.21456946864570459</v>
          </cell>
          <cell r="AV141">
            <v>0.21922667906683799</v>
          </cell>
          <cell r="AW141">
            <v>0.22144363459734362</v>
          </cell>
          <cell r="AX141">
            <v>0.23854298814664279</v>
          </cell>
          <cell r="AY141">
            <v>0.24895583031678051</v>
          </cell>
          <cell r="AZ141">
            <v>0.25989189576208643</v>
          </cell>
          <cell r="BA141">
            <v>0.30280021117846762</v>
          </cell>
          <cell r="BB141">
            <v>0.29985912721670349</v>
          </cell>
          <cell r="BC141">
            <v>0.32318374677826994</v>
          </cell>
          <cell r="BD141">
            <v>0.34958651792383744</v>
          </cell>
          <cell r="BE141">
            <v>0.32426542888952742</v>
          </cell>
          <cell r="BF141">
            <v>0.33689190310043138</v>
          </cell>
        </row>
        <row r="142">
          <cell r="B142" t="str">
            <v>LMC</v>
          </cell>
          <cell r="C142" t="str">
            <v>Factor de conversión de PPA (PIB) al cociente de tipo de cambio del mercado</v>
          </cell>
          <cell r="D142" t="str">
            <v>PA.NUS.PPPC.RF</v>
          </cell>
        </row>
        <row r="143">
          <cell r="B143" t="str">
            <v>LMY</v>
          </cell>
          <cell r="C143" t="str">
            <v>Factor de conversión de PPA (PIB) al cociente de tipo de cambio del mercado</v>
          </cell>
          <cell r="D143" t="str">
            <v>PA.NUS.PPPC.RF</v>
          </cell>
        </row>
        <row r="144">
          <cell r="B144" t="str">
            <v>LSO</v>
          </cell>
          <cell r="C144" t="str">
            <v>Factor de conversión de PPA (PIB) al cociente de tipo de cambio del mercado</v>
          </cell>
          <cell r="D144" t="str">
            <v>PA.NUS.PPPC.RF</v>
          </cell>
          <cell r="AI144">
            <v>0.40271563909962643</v>
          </cell>
          <cell r="AJ144">
            <v>0.41931863981852846</v>
          </cell>
          <cell r="AK144">
            <v>0.45241894673540195</v>
          </cell>
          <cell r="AL144">
            <v>0.42828567398512662</v>
          </cell>
          <cell r="AM144">
            <v>0.41652752012300748</v>
          </cell>
          <cell r="AN144">
            <v>0.45515218657158846</v>
          </cell>
          <cell r="AO144">
            <v>0.40349799689813326</v>
          </cell>
          <cell r="AP144">
            <v>0.40163559682614158</v>
          </cell>
          <cell r="AQ144">
            <v>0.37216882290071956</v>
          </cell>
          <cell r="AR144">
            <v>0.35748417422856055</v>
          </cell>
          <cell r="AS144">
            <v>0.31986861517077936</v>
          </cell>
          <cell r="AT144">
            <v>0.27481888503040053</v>
          </cell>
          <cell r="AU144">
            <v>0.2503127672891533</v>
          </cell>
          <cell r="AV144">
            <v>0.34589950258739077</v>
          </cell>
          <cell r="AW144">
            <v>0.41912545370549298</v>
          </cell>
          <cell r="AX144">
            <v>0.43840324939424019</v>
          </cell>
          <cell r="AY144">
            <v>0.42577330297818877</v>
          </cell>
          <cell r="AZ144">
            <v>0.44276155867691736</v>
          </cell>
          <cell r="BA144">
            <v>0.41926063911728384</v>
          </cell>
          <cell r="BB144">
            <v>0.4218220044765541</v>
          </cell>
          <cell r="BC144">
            <v>0.49552045237056491</v>
          </cell>
          <cell r="BD144">
            <v>0.54026545674956938</v>
          </cell>
          <cell r="BE144">
            <v>0.46662287103516731</v>
          </cell>
          <cell r="BF144">
            <v>0.41569751693940371</v>
          </cell>
        </row>
        <row r="145">
          <cell r="B145" t="str">
            <v>LTU</v>
          </cell>
          <cell r="C145" t="str">
            <v>Factor de conversión de PPA (PIB) al cociente de tipo de cambio del mercado</v>
          </cell>
          <cell r="D145" t="str">
            <v>PA.NUS.PPPC.RF</v>
          </cell>
          <cell r="AI145">
            <v>0.30535536889771647</v>
          </cell>
          <cell r="AJ145">
            <v>0.3067575170089703</v>
          </cell>
          <cell r="AK145">
            <v>0.31703183712346839</v>
          </cell>
          <cell r="AL145">
            <v>0.32052786161993069</v>
          </cell>
          <cell r="AM145">
            <v>0.32598595111339523</v>
          </cell>
          <cell r="AN145">
            <v>0.35119318974191827</v>
          </cell>
          <cell r="AO145">
            <v>0.35080580177276499</v>
          </cell>
          <cell r="AP145">
            <v>0.38717423471351498</v>
          </cell>
          <cell r="AQ145">
            <v>0.39587312736087499</v>
          </cell>
          <cell r="AR145">
            <v>0.38837620815270502</v>
          </cell>
          <cell r="AS145">
            <v>0.37885091414426503</v>
          </cell>
          <cell r="AT145">
            <v>0.36523713940142499</v>
          </cell>
          <cell r="AU145">
            <v>0.38638597870172448</v>
          </cell>
          <cell r="AV145">
            <v>0.44761204215820505</v>
          </cell>
          <cell r="AW145">
            <v>0.50641408570902091</v>
          </cell>
          <cell r="AX145">
            <v>0.53559255216378721</v>
          </cell>
          <cell r="AY145">
            <v>0.55174752382486869</v>
          </cell>
          <cell r="AZ145">
            <v>0.6384768020681898</v>
          </cell>
          <cell r="BA145">
            <v>0.71942325022347975</v>
          </cell>
          <cell r="BB145">
            <v>0.64498947014747188</v>
          </cell>
          <cell r="BC145">
            <v>0.59721972023670333</v>
          </cell>
          <cell r="BD145">
            <v>0.63168170128647771</v>
          </cell>
          <cell r="BE145">
            <v>0.59357136018230083</v>
          </cell>
        </row>
        <row r="146">
          <cell r="B146" t="str">
            <v>LUX</v>
          </cell>
          <cell r="C146" t="str">
            <v>Factor de conversión de PPA (PIB) al cociente de tipo de cambio del mercado</v>
          </cell>
          <cell r="D146" t="str">
            <v>PA.NUS.PPPC.RF</v>
          </cell>
          <cell r="AI146">
            <v>1.0914465004828584</v>
          </cell>
          <cell r="AJ146">
            <v>1.0525690773774365</v>
          </cell>
          <cell r="AK146">
            <v>1.1337759171894604</v>
          </cell>
          <cell r="AL146">
            <v>1.0906384818097015</v>
          </cell>
          <cell r="AM146">
            <v>1.1433296985772847</v>
          </cell>
          <cell r="AN146">
            <v>1.3007163026819923</v>
          </cell>
          <cell r="AO146">
            <v>1.2350579244299675</v>
          </cell>
          <cell r="AP146">
            <v>1.0805653822733423</v>
          </cell>
          <cell r="AQ146">
            <v>1.053405197821738</v>
          </cell>
          <cell r="AR146">
            <v>1.0029396356275304</v>
          </cell>
          <cell r="AS146">
            <v>0.86487069283213569</v>
          </cell>
          <cell r="AT146">
            <v>0.8477799051454139</v>
          </cell>
          <cell r="AU146">
            <v>0.87933633822699042</v>
          </cell>
          <cell r="AV146">
            <v>1.0628007878103838</v>
          </cell>
          <cell r="AW146">
            <v>1.1462061512481918</v>
          </cell>
          <cell r="AX146">
            <v>1.1850176416455256</v>
          </cell>
          <cell r="AY146">
            <v>1.1458889932665604</v>
          </cell>
          <cell r="AZ146">
            <v>1.2664410080238147</v>
          </cell>
          <cell r="BA146">
            <v>1.3274691783354722</v>
          </cell>
          <cell r="BB146">
            <v>1.255249320170303</v>
          </cell>
          <cell r="BC146">
            <v>1.2214339537924834</v>
          </cell>
          <cell r="BD146">
            <v>1.259600666644064</v>
          </cell>
          <cell r="BE146">
            <v>1.183590316466385</v>
          </cell>
          <cell r="BF146">
            <v>1.2243872719419366</v>
          </cell>
        </row>
        <row r="147">
          <cell r="B147" t="str">
            <v>LVA</v>
          </cell>
          <cell r="C147" t="str">
            <v>Factor de conversión de PPA (PIB) al cociente de tipo de cambio del mercado</v>
          </cell>
          <cell r="D147" t="str">
            <v>PA.NUS.PPPC.RF</v>
          </cell>
          <cell r="AI147">
            <v>0.35789727636268692</v>
          </cell>
          <cell r="AJ147">
            <v>0.35954068938629524</v>
          </cell>
          <cell r="AK147">
            <v>0.37158289188213267</v>
          </cell>
          <cell r="AL147">
            <v>0.35203373804662441</v>
          </cell>
          <cell r="AM147">
            <v>0.38206743471055771</v>
          </cell>
          <cell r="AN147">
            <v>0.39088494152530323</v>
          </cell>
          <cell r="AO147">
            <v>0.3938714056648534</v>
          </cell>
          <cell r="AP147">
            <v>0.39200069729326392</v>
          </cell>
          <cell r="AQ147">
            <v>0.39626678492000106</v>
          </cell>
          <cell r="AR147">
            <v>0.41123707662951092</v>
          </cell>
          <cell r="AS147">
            <v>0.41014610112484579</v>
          </cell>
          <cell r="AT147">
            <v>0.39545703171739899</v>
          </cell>
          <cell r="AU147">
            <v>0.40365459863747838</v>
          </cell>
          <cell r="AV147">
            <v>0.45275195247773919</v>
          </cell>
          <cell r="AW147">
            <v>0.50743542907850503</v>
          </cell>
          <cell r="AX147">
            <v>0.53473370122588126</v>
          </cell>
          <cell r="AY147">
            <v>0.58064058670255003</v>
          </cell>
          <cell r="AZ147">
            <v>0.73763589454149081</v>
          </cell>
          <cell r="BA147">
            <v>0.82131242052733566</v>
          </cell>
          <cell r="BB147">
            <v>0.71379020682195216</v>
          </cell>
          <cell r="BC147">
            <v>0.65058742572738815</v>
          </cell>
          <cell r="BD147">
            <v>0.69232093558263885</v>
          </cell>
          <cell r="BE147">
            <v>0.6523188102197166</v>
          </cell>
        </row>
        <row r="148">
          <cell r="B148" t="str">
            <v>MAC</v>
          </cell>
          <cell r="C148" t="str">
            <v>Factor de conversión de PPA (PIB) al cociente de tipo de cambio del mercado</v>
          </cell>
          <cell r="D148" t="str">
            <v>PA.NUS.PPPC.RF</v>
          </cell>
          <cell r="AI148">
            <v>0.34697796133423509</v>
          </cell>
          <cell r="AJ148">
            <v>0.37524253948300834</v>
          </cell>
          <cell r="AK148">
            <v>0.42812543032345396</v>
          </cell>
          <cell r="AL148">
            <v>0.45815770027879338</v>
          </cell>
          <cell r="AM148">
            <v>0.47803659761545275</v>
          </cell>
          <cell r="AN148">
            <v>0.50677186969790822</v>
          </cell>
          <cell r="AO148">
            <v>0.50484906364926319</v>
          </cell>
          <cell r="AP148">
            <v>0.50130712962232915</v>
          </cell>
          <cell r="AQ148">
            <v>0.48182681548274781</v>
          </cell>
          <cell r="AR148">
            <v>0.465519492938894</v>
          </cell>
          <cell r="AS148">
            <v>0.44408329881437475</v>
          </cell>
          <cell r="AT148">
            <v>0.4504217429643555</v>
          </cell>
          <cell r="AU148">
            <v>0.43821291794638595</v>
          </cell>
          <cell r="AV148">
            <v>0.43160536534213234</v>
          </cell>
          <cell r="AW148">
            <v>0.42849323011872503</v>
          </cell>
          <cell r="AX148">
            <v>0.43964363012834345</v>
          </cell>
          <cell r="AY148">
            <v>0.46052481179676258</v>
          </cell>
          <cell r="AZ148">
            <v>0.48628547047368809</v>
          </cell>
          <cell r="BA148">
            <v>0.52970911992103664</v>
          </cell>
          <cell r="BB148">
            <v>0.53132790299710075</v>
          </cell>
          <cell r="BC148">
            <v>0.54787602280277192</v>
          </cell>
          <cell r="BD148">
            <v>0.57226565057036871</v>
          </cell>
          <cell r="BE148">
            <v>0.60461289208358071</v>
          </cell>
          <cell r="BF148">
            <v>0.64094569318622785</v>
          </cell>
        </row>
        <row r="149">
          <cell r="B149" t="str">
            <v>MAF</v>
          </cell>
          <cell r="C149" t="str">
            <v>Factor de conversión de PPA (PIB) al cociente de tipo de cambio del mercado</v>
          </cell>
          <cell r="D149" t="str">
            <v>PA.NUS.PPPC.RF</v>
          </cell>
        </row>
        <row r="150">
          <cell r="B150" t="str">
            <v>MAR</v>
          </cell>
          <cell r="C150" t="str">
            <v>Factor de conversión de PPA (PIB) al cociente de tipo de cambio del mercado</v>
          </cell>
          <cell r="D150" t="str">
            <v>PA.NUS.PPPC.RF</v>
          </cell>
          <cell r="AI150">
            <v>0.39171393058899895</v>
          </cell>
          <cell r="AJ150">
            <v>0.38232805836238581</v>
          </cell>
          <cell r="AK150">
            <v>0.39809685923414145</v>
          </cell>
          <cell r="AL150">
            <v>0.3700438857008238</v>
          </cell>
          <cell r="AM150">
            <v>0.37181410175343044</v>
          </cell>
          <cell r="AN150">
            <v>0.42371372737036889</v>
          </cell>
          <cell r="AO150">
            <v>0.41187255670067235</v>
          </cell>
          <cell r="AP150">
            <v>0.37772588466572271</v>
          </cell>
          <cell r="AQ150">
            <v>0.41572854048329366</v>
          </cell>
          <cell r="AR150">
            <v>0.40478589140281473</v>
          </cell>
          <cell r="AS150">
            <v>0.36298344222070772</v>
          </cell>
          <cell r="AT150">
            <v>0.33621144264431035</v>
          </cell>
          <cell r="AU150">
            <v>0.34336101403166225</v>
          </cell>
          <cell r="AV150">
            <v>0.39032590783710069</v>
          </cell>
          <cell r="AW150">
            <v>0.41434809115881821</v>
          </cell>
          <cell r="AX150">
            <v>0.40749322390976195</v>
          </cell>
          <cell r="AY150">
            <v>0.40454990300563665</v>
          </cell>
          <cell r="AZ150">
            <v>0.43976659470895141</v>
          </cell>
          <cell r="BA150">
            <v>0.48267880908692001</v>
          </cell>
          <cell r="BB150">
            <v>0.46765455901740599</v>
          </cell>
          <cell r="BC150">
            <v>0.44514488591990914</v>
          </cell>
          <cell r="BD150">
            <v>0.45450712877366933</v>
          </cell>
          <cell r="BE150">
            <v>0.42081602629687198</v>
          </cell>
          <cell r="BF150">
            <v>0.43173184322115282</v>
          </cell>
        </row>
        <row r="151">
          <cell r="B151" t="str">
            <v>MCA</v>
          </cell>
          <cell r="C151" t="str">
            <v>Factor de conversión de PPA (PIB) al cociente de tipo de cambio del mercado</v>
          </cell>
          <cell r="D151" t="str">
            <v>PA.NUS.PPPC.RF</v>
          </cell>
        </row>
        <row r="152">
          <cell r="B152" t="str">
            <v>MCO</v>
          </cell>
          <cell r="C152" t="str">
            <v>Factor de conversión de PPA (PIB) al cociente de tipo de cambio del mercado</v>
          </cell>
          <cell r="D152" t="str">
            <v>PA.NUS.PPPC.RF</v>
          </cell>
        </row>
        <row r="153">
          <cell r="B153" t="str">
            <v>MDA</v>
          </cell>
          <cell r="C153" t="str">
            <v>Factor de conversión de PPA (PIB) al cociente de tipo de cambio del mercado</v>
          </cell>
          <cell r="D153" t="str">
            <v>PA.NUS.PPPC.RF</v>
          </cell>
          <cell r="AI153">
            <v>0.23389011505979884</v>
          </cell>
          <cell r="AJ153">
            <v>0.23210392665419147</v>
          </cell>
          <cell r="AK153">
            <v>0.23987785201885364</v>
          </cell>
          <cell r="AL153">
            <v>0.24252307167384274</v>
          </cell>
          <cell r="AM153">
            <v>0.24665286127383532</v>
          </cell>
          <cell r="AN153">
            <v>0.25233882890572923</v>
          </cell>
          <cell r="AO153">
            <v>0.25277721088159194</v>
          </cell>
          <cell r="AP153">
            <v>0.2785137947000097</v>
          </cell>
          <cell r="AQ153">
            <v>0.25031491228669644</v>
          </cell>
          <cell r="AR153">
            <v>0.18243900745649835</v>
          </cell>
          <cell r="AS153">
            <v>0.19227139951016212</v>
          </cell>
          <cell r="AT153">
            <v>0.20359084093067509</v>
          </cell>
          <cell r="AU153">
            <v>0.20875924586128786</v>
          </cell>
          <cell r="AV153">
            <v>0.22886248118323482</v>
          </cell>
          <cell r="AW153">
            <v>0.2720193522004461</v>
          </cell>
          <cell r="AX153">
            <v>0.28196988326560712</v>
          </cell>
          <cell r="AY153">
            <v>0.29778799029257069</v>
          </cell>
          <cell r="AZ153">
            <v>0.3635378990873494</v>
          </cell>
          <cell r="BA153">
            <v>0.45506328139029156</v>
          </cell>
          <cell r="BB153">
            <v>0.43153737348399401</v>
          </cell>
          <cell r="BC153">
            <v>0.42537387077305261</v>
          </cell>
          <cell r="BD153">
            <v>0.47158140775808127</v>
          </cell>
          <cell r="BE153">
            <v>0.48460907145789256</v>
          </cell>
          <cell r="BF153">
            <v>0.47751367839126785</v>
          </cell>
        </row>
        <row r="154">
          <cell r="B154" t="str">
            <v>MDG</v>
          </cell>
          <cell r="C154" t="str">
            <v>Factor de conversión de PPA (PIB) al cociente de tipo de cambio del mercado</v>
          </cell>
          <cell r="D154" t="str">
            <v>PA.NUS.PPPC.RF</v>
          </cell>
          <cell r="AI154">
            <v>0.24646239530459094</v>
          </cell>
          <cell r="AJ154">
            <v>0.21920287819236417</v>
          </cell>
          <cell r="AK154">
            <v>0.24144593602602735</v>
          </cell>
          <cell r="AL154">
            <v>0.25744545201512786</v>
          </cell>
          <cell r="AM154">
            <v>0.22278939636380582</v>
          </cell>
          <cell r="AN154">
            <v>0.22774243031091612</v>
          </cell>
          <cell r="AO154">
            <v>0.2768193015057453</v>
          </cell>
          <cell r="AP154">
            <v>0.23295317644252997</v>
          </cell>
          <cell r="AQ154">
            <v>0.23379866585477069</v>
          </cell>
          <cell r="AR154">
            <v>0.21899701625720205</v>
          </cell>
          <cell r="AS154">
            <v>0.21320790003161022</v>
          </cell>
          <cell r="AT154">
            <v>0.22965328589956463</v>
          </cell>
          <cell r="AU154">
            <v>0.2514371004428233</v>
          </cell>
          <cell r="AV154">
            <v>0.27952396356487746</v>
          </cell>
          <cell r="AW154">
            <v>0.20606028347852551</v>
          </cell>
          <cell r="AX154">
            <v>0.22037867384610121</v>
          </cell>
          <cell r="AY154">
            <v>0.2228400990083122</v>
          </cell>
          <cell r="AZ154">
            <v>0.27203881162789978</v>
          </cell>
          <cell r="BA154">
            <v>0.31928951580310272</v>
          </cell>
          <cell r="BB154">
            <v>0.29984877846521041</v>
          </cell>
          <cell r="BC154">
            <v>0.3027429164680347</v>
          </cell>
          <cell r="BD154">
            <v>0.3326867503607302</v>
          </cell>
          <cell r="BE154">
            <v>0.32029768032709577</v>
          </cell>
          <cell r="BF154">
            <v>0.33768663001733285</v>
          </cell>
        </row>
        <row r="155">
          <cell r="B155" t="str">
            <v>MDV</v>
          </cell>
          <cell r="C155" t="str">
            <v>Factor de conversión de PPA (PIB) al cociente de tipo de cambio del mercado</v>
          </cell>
          <cell r="D155" t="str">
            <v>PA.NUS.PPPC.RF</v>
          </cell>
          <cell r="AT155">
            <v>0.54105590403022708</v>
          </cell>
          <cell r="AU155">
            <v>0.51838797636719758</v>
          </cell>
          <cell r="AV155">
            <v>0.51059816357188126</v>
          </cell>
          <cell r="AW155">
            <v>0.50031663358396328</v>
          </cell>
          <cell r="AX155">
            <v>0.48979073997687655</v>
          </cell>
          <cell r="AY155">
            <v>0.52183430585515467</v>
          </cell>
          <cell r="AZ155">
            <v>0.54397907789877575</v>
          </cell>
          <cell r="BA155">
            <v>0.58337989791665856</v>
          </cell>
          <cell r="BB155">
            <v>0.63029966724501174</v>
          </cell>
          <cell r="BC155">
            <v>0.62550896833726244</v>
          </cell>
          <cell r="BD155">
            <v>0.58394701836987151</v>
          </cell>
          <cell r="BE155">
            <v>0.55332861484643736</v>
          </cell>
          <cell r="BF155">
            <v>0.57197777549279938</v>
          </cell>
        </row>
        <row r="156">
          <cell r="B156" t="str">
            <v>MEA</v>
          </cell>
          <cell r="C156" t="str">
            <v>Factor de conversión de PPA (PIB) al cociente de tipo de cambio del mercado</v>
          </cell>
          <cell r="D156" t="str">
            <v>PA.NUS.PPPC.RF</v>
          </cell>
        </row>
        <row r="157">
          <cell r="B157" t="str">
            <v>MEX</v>
          </cell>
          <cell r="C157" t="str">
            <v>Factor de conversión de PPA (PIB) al cociente de tipo de cambio del mercado</v>
          </cell>
          <cell r="D157" t="str">
            <v>PA.NUS.PPPC.RF</v>
          </cell>
          <cell r="AI157">
            <v>0.50929932776147835</v>
          </cell>
          <cell r="AJ157">
            <v>0.56608703224534673</v>
          </cell>
          <cell r="AK157">
            <v>0.61757366512635881</v>
          </cell>
          <cell r="AL157">
            <v>0.65609359366413078</v>
          </cell>
          <cell r="AM157">
            <v>0.64207854282454468</v>
          </cell>
          <cell r="AN157">
            <v>0.45586380112181679</v>
          </cell>
          <cell r="AO157">
            <v>0.49444010257362575</v>
          </cell>
          <cell r="AP157">
            <v>0.54917323638681748</v>
          </cell>
          <cell r="AQ157">
            <v>0.54325010782356775</v>
          </cell>
          <cell r="AR157">
            <v>0.58927136883446951</v>
          </cell>
          <cell r="AS157">
            <v>0.64449787804719194</v>
          </cell>
          <cell r="AT157">
            <v>0.67484917503304676</v>
          </cell>
          <cell r="AU157">
            <v>0.67871756812265194</v>
          </cell>
          <cell r="AV157">
            <v>0.63145215649464026</v>
          </cell>
          <cell r="AW157">
            <v>0.63969413937621833</v>
          </cell>
          <cell r="AX157">
            <v>0.65396701710651783</v>
          </cell>
          <cell r="AY157">
            <v>0.65767510579579425</v>
          </cell>
          <cell r="AZ157">
            <v>0.67480033186933841</v>
          </cell>
          <cell r="BA157">
            <v>0.6697930320121952</v>
          </cell>
          <cell r="BB157">
            <v>0.5511247125407166</v>
          </cell>
          <cell r="BC157">
            <v>0.60575978471892322</v>
          </cell>
          <cell r="BD157">
            <v>0.61704970679533566</v>
          </cell>
          <cell r="BE157">
            <v>0.60686668353468587</v>
          </cell>
          <cell r="BF157">
            <v>0.62607284176323208</v>
          </cell>
        </row>
        <row r="158">
          <cell r="B158" t="str">
            <v>MHL</v>
          </cell>
          <cell r="C158" t="str">
            <v>Factor de conversión de PPA (PIB) al cociente de tipo de cambio del mercado</v>
          </cell>
          <cell r="D158" t="str">
            <v>PA.NUS.PPPC.RF</v>
          </cell>
          <cell r="AI158">
            <v>0.87669258466587296</v>
          </cell>
          <cell r="AJ158">
            <v>0.89127070797770003</v>
          </cell>
          <cell r="AK158">
            <v>0.89766348654998795</v>
          </cell>
          <cell r="AL158">
            <v>0.90339700501779197</v>
          </cell>
          <cell r="AM158">
            <v>0.90778313415112799</v>
          </cell>
          <cell r="AN158">
            <v>0.91419618817680204</v>
          </cell>
          <cell r="AO158">
            <v>0.92290102768020799</v>
          </cell>
          <cell r="AP158">
            <v>0.92991875442412697</v>
          </cell>
          <cell r="AQ158">
            <v>0.96836689069627202</v>
          </cell>
          <cell r="AR158">
            <v>0.97167294156787298</v>
          </cell>
          <cell r="AS158">
            <v>0.92181793329460404</v>
          </cell>
          <cell r="AT158">
            <v>0.887789991149464</v>
          </cell>
          <cell r="AU158">
            <v>0.92297365351947502</v>
          </cell>
          <cell r="AV158">
            <v>0.91894305058685899</v>
          </cell>
          <cell r="AW158">
            <v>0.92467515475155804</v>
          </cell>
          <cell r="AX158">
            <v>0.91600186871741895</v>
          </cell>
          <cell r="AY158">
            <v>0.90900960986492696</v>
          </cell>
          <cell r="AZ158">
            <v>0.897590768071028</v>
          </cell>
          <cell r="BA158">
            <v>0.91466996659431699</v>
          </cell>
          <cell r="BB158">
            <v>0.91543608421099398</v>
          </cell>
          <cell r="BC158">
            <v>0.92229955835380595</v>
          </cell>
          <cell r="BD158">
            <v>0.93859516440826896</v>
          </cell>
          <cell r="BE158">
            <v>0.90526796593770997</v>
          </cell>
          <cell r="BF158">
            <v>0.89610098468835397</v>
          </cell>
        </row>
        <row r="159">
          <cell r="B159" t="str">
            <v>MIC</v>
          </cell>
          <cell r="C159" t="str">
            <v>Factor de conversión de PPA (PIB) al cociente de tipo de cambio del mercado</v>
          </cell>
          <cell r="D159" t="str">
            <v>PA.NUS.PPPC.RF</v>
          </cell>
        </row>
        <row r="160">
          <cell r="B160" t="str">
            <v>MKD</v>
          </cell>
          <cell r="C160" t="str">
            <v>Factor de conversión de PPA (PIB) al cociente de tipo de cambio del mercado</v>
          </cell>
          <cell r="D160" t="str">
            <v>PA.NUS.PPPC.RF</v>
          </cell>
          <cell r="AI160">
            <v>0.42088602682532511</v>
          </cell>
          <cell r="AJ160">
            <v>0.45576661508984212</v>
          </cell>
          <cell r="AK160">
            <v>0.23533303965874147</v>
          </cell>
          <cell r="AL160">
            <v>0.27346570549607851</v>
          </cell>
          <cell r="AM160">
            <v>0.36138003951351055</v>
          </cell>
          <cell r="AN160">
            <v>0.4710693138479482</v>
          </cell>
          <cell r="AO160">
            <v>0.45440662314805313</v>
          </cell>
          <cell r="AP160">
            <v>0.37201416203639359</v>
          </cell>
          <cell r="AQ160">
            <v>0.33830395470328872</v>
          </cell>
          <cell r="AR160">
            <v>0.33036509640776218</v>
          </cell>
          <cell r="AS160">
            <v>0.30007813947903123</v>
          </cell>
          <cell r="AT160">
            <v>0.29185665519294229</v>
          </cell>
          <cell r="AU160">
            <v>0.31053177547664462</v>
          </cell>
          <cell r="AV160">
            <v>0.36428750153263961</v>
          </cell>
          <cell r="AW160">
            <v>0.38654673297977554</v>
          </cell>
          <cell r="AX160">
            <v>0.37306606869132891</v>
          </cell>
          <cell r="AY160">
            <v>0.36577824147943283</v>
          </cell>
          <cell r="AZ160">
            <v>0.42050691075685226</v>
          </cell>
          <cell r="BA160">
            <v>0.44680020247588953</v>
          </cell>
          <cell r="BB160">
            <v>0.40226978375430716</v>
          </cell>
          <cell r="BC160">
            <v>0.39079292131006943</v>
          </cell>
          <cell r="BD160">
            <v>0.4222688021822531</v>
          </cell>
          <cell r="BE160">
            <v>0.39351254342572922</v>
          </cell>
          <cell r="BF160">
            <v>0.41097716725185962</v>
          </cell>
        </row>
        <row r="161">
          <cell r="B161" t="str">
            <v>MLI</v>
          </cell>
          <cell r="C161" t="str">
            <v>Factor de conversión de PPA (PIB) al cociente de tipo de cambio del mercado</v>
          </cell>
          <cell r="D161" t="str">
            <v>PA.NUS.PPPC.RF</v>
          </cell>
          <cell r="AI161">
            <v>0.42658441268884995</v>
          </cell>
          <cell r="AJ161">
            <v>0.4065664067229221</v>
          </cell>
          <cell r="AK161">
            <v>0.43200668679091259</v>
          </cell>
          <cell r="AL161">
            <v>0.40479530656365809</v>
          </cell>
          <cell r="AM161">
            <v>0.25853403560071303</v>
          </cell>
          <cell r="AN161">
            <v>0.33360485406005158</v>
          </cell>
          <cell r="AO161">
            <v>0.3370881977771899</v>
          </cell>
          <cell r="AP161">
            <v>0.29337338658355538</v>
          </cell>
          <cell r="AQ161">
            <v>0.28716334548661604</v>
          </cell>
          <cell r="AR161">
            <v>0.26255906073712226</v>
          </cell>
          <cell r="AS161">
            <v>0.23444694001729408</v>
          </cell>
          <cell r="AT161">
            <v>0.22194891894412933</v>
          </cell>
          <cell r="AU161">
            <v>0.26678289363298696</v>
          </cell>
          <cell r="AV161">
            <v>0.31769395264201855</v>
          </cell>
          <cell r="AW161">
            <v>0.33810125306790928</v>
          </cell>
          <cell r="AX161">
            <v>0.33613463041928682</v>
          </cell>
          <cell r="AY161">
            <v>0.346615699604782</v>
          </cell>
          <cell r="AZ161">
            <v>0.37781857453945261</v>
          </cell>
          <cell r="BA161">
            <v>0.43166921581840428</v>
          </cell>
          <cell r="BB161">
            <v>0.42073680215173709</v>
          </cell>
          <cell r="BC161">
            <v>0.41290525418013224</v>
          </cell>
          <cell r="BD161">
            <v>0.44545129090418456</v>
          </cell>
          <cell r="BE161">
            <v>0.42692773826282904</v>
          </cell>
          <cell r="BF161">
            <v>0.43567649038418343</v>
          </cell>
        </row>
        <row r="162">
          <cell r="B162" t="str">
            <v>MLT</v>
          </cell>
          <cell r="C162" t="str">
            <v>Factor de conversión de PPA (PIB) al cociente de tipo de cambio del mercado</v>
          </cell>
          <cell r="D162" t="str">
            <v>PA.NUS.PPPC.RF</v>
          </cell>
          <cell r="AI162">
            <v>0.65876243019138192</v>
          </cell>
          <cell r="AJ162">
            <v>0.64780540735060088</v>
          </cell>
          <cell r="AK162">
            <v>0.6647568398784377</v>
          </cell>
          <cell r="AL162">
            <v>0.55714216084361923</v>
          </cell>
          <cell r="AM162">
            <v>0.57148949893449918</v>
          </cell>
          <cell r="AN162">
            <v>0.63196768539600756</v>
          </cell>
          <cell r="AO162">
            <v>0.67234290520772655</v>
          </cell>
          <cell r="AP162">
            <v>0.62192749715293705</v>
          </cell>
          <cell r="AQ162">
            <v>0.61986905682787252</v>
          </cell>
          <cell r="AR162">
            <v>0.60492740587504901</v>
          </cell>
          <cell r="AS162">
            <v>0.54433168404843024</v>
          </cell>
          <cell r="AT162">
            <v>0.54566996992139272</v>
          </cell>
          <cell r="AU162">
            <v>0.56132216161987569</v>
          </cell>
          <cell r="AV162">
            <v>0.65206049364375562</v>
          </cell>
          <cell r="AW162">
            <v>0.70562076427001597</v>
          </cell>
          <cell r="AX162">
            <v>0.70461174744448596</v>
          </cell>
          <cell r="AY162">
            <v>0.70693596123605718</v>
          </cell>
          <cell r="AZ162">
            <v>0.782808879960326</v>
          </cell>
          <cell r="BA162">
            <v>0.82066041276591062</v>
          </cell>
          <cell r="BB162">
            <v>0.7571535915027352</v>
          </cell>
          <cell r="BC162">
            <v>0.73835755157321592</v>
          </cell>
          <cell r="BD162">
            <v>0.77620892415053366</v>
          </cell>
          <cell r="BE162">
            <v>0.73414669094892848</v>
          </cell>
        </row>
        <row r="163">
          <cell r="B163" t="str">
            <v>MMR</v>
          </cell>
          <cell r="C163" t="str">
            <v>Factor de conversión de PPA (PIB) al cociente de tipo de cambio del mercado</v>
          </cell>
          <cell r="D163" t="str">
            <v>PA.NUS.PPPC.RF</v>
          </cell>
        </row>
        <row r="164">
          <cell r="B164" t="str">
            <v>MNA</v>
          </cell>
          <cell r="C164" t="str">
            <v>Factor de conversión de PPA (PIB) al cociente de tipo de cambio del mercado</v>
          </cell>
          <cell r="D164" t="str">
            <v>PA.NUS.PPPC.RF</v>
          </cell>
        </row>
        <row r="165">
          <cell r="B165" t="str">
            <v>MNE</v>
          </cell>
          <cell r="C165" t="str">
            <v>Factor de conversión de PPA (PIB) al cociente de tipo de cambio del mercado</v>
          </cell>
          <cell r="D165" t="str">
            <v>PA.NUS.PPPC.RF</v>
          </cell>
          <cell r="AS165">
            <v>0.24598924153000842</v>
          </cell>
          <cell r="AT165">
            <v>0.28030180788911979</v>
          </cell>
          <cell r="AU165">
            <v>0.30001787522936429</v>
          </cell>
          <cell r="AV165">
            <v>0.38150163103670492</v>
          </cell>
          <cell r="AW165">
            <v>0.43181914066073757</v>
          </cell>
          <cell r="AX165">
            <v>0.43715665154822414</v>
          </cell>
          <cell r="AY165">
            <v>0.41613380130004135</v>
          </cell>
          <cell r="AZ165">
            <v>0.47818359059358911</v>
          </cell>
          <cell r="BA165">
            <v>0.5284387357989484</v>
          </cell>
          <cell r="BB165">
            <v>0.51020781395078529</v>
          </cell>
          <cell r="BC165">
            <v>0.49795999912693489</v>
          </cell>
          <cell r="BD165">
            <v>0.51332075522023934</v>
          </cell>
          <cell r="BE165">
            <v>0.48154084014569581</v>
          </cell>
          <cell r="BF165">
            <v>0.49765968156714496</v>
          </cell>
        </row>
        <row r="166">
          <cell r="B166" t="str">
            <v>MNG</v>
          </cell>
          <cell r="C166" t="str">
            <v>Factor de conversión de PPA (PIB) al cociente de tipo de cambio del mercado</v>
          </cell>
          <cell r="D166" t="str">
            <v>PA.NUS.PPPC.RF</v>
          </cell>
          <cell r="AI166">
            <v>0.42062841423249997</v>
          </cell>
          <cell r="AJ166">
            <v>0.41420134333778319</v>
          </cell>
          <cell r="AK166">
            <v>0.2471684280800939</v>
          </cell>
          <cell r="AL166">
            <v>0.14539993020687128</v>
          </cell>
          <cell r="AM166">
            <v>0.16795036055520376</v>
          </cell>
          <cell r="AN166">
            <v>0.24258289564795985</v>
          </cell>
          <cell r="AO166">
            <v>0.21594269266112903</v>
          </cell>
          <cell r="AP166">
            <v>0.17932470833976488</v>
          </cell>
          <cell r="AQ166">
            <v>0.1634545229047398</v>
          </cell>
          <cell r="AR166">
            <v>0.14703177241866916</v>
          </cell>
          <cell r="AS166">
            <v>0.15282082336048541</v>
          </cell>
          <cell r="AT166">
            <v>0.16184695278041403</v>
          </cell>
          <cell r="AU166">
            <v>0.16762468931637639</v>
          </cell>
          <cell r="AV166">
            <v>0.17543871660357521</v>
          </cell>
          <cell r="AW166">
            <v>0.19274718680248867</v>
          </cell>
          <cell r="AX166">
            <v>0.22056693361931887</v>
          </cell>
          <cell r="AY166">
            <v>0.26670247880911502</v>
          </cell>
          <cell r="AZ166">
            <v>0.29231638825274381</v>
          </cell>
          <cell r="BA166">
            <v>0.34959527838429144</v>
          </cell>
          <cell r="BB166">
            <v>0.28643290824903467</v>
          </cell>
          <cell r="BC166">
            <v>0.35990331822752636</v>
          </cell>
          <cell r="BD166">
            <v>0.42443299468403861</v>
          </cell>
          <cell r="BE166">
            <v>0.43721916727225585</v>
          </cell>
          <cell r="BF166">
            <v>0.43003771688391212</v>
          </cell>
        </row>
        <row r="167">
          <cell r="B167" t="str">
            <v>MNP</v>
          </cell>
          <cell r="C167" t="str">
            <v>Factor de conversión de PPA (PIB) al cociente de tipo de cambio del mercado</v>
          </cell>
          <cell r="D167" t="str">
            <v>PA.NUS.PPPC.RF</v>
          </cell>
        </row>
        <row r="168">
          <cell r="B168" t="str">
            <v>MOZ</v>
          </cell>
          <cell r="C168" t="str">
            <v>Factor de conversión de PPA (PIB) al cociente de tipo de cambio del mercado</v>
          </cell>
          <cell r="D168" t="str">
            <v>PA.NUS.PPPC.RF</v>
          </cell>
          <cell r="AI168">
            <v>0.65849491112296132</v>
          </cell>
          <cell r="AJ168">
            <v>0.66480743486835148</v>
          </cell>
          <cell r="AK168">
            <v>0.49058587711272023</v>
          </cell>
          <cell r="AL168">
            <v>0.45417316018028109</v>
          </cell>
          <cell r="AM168">
            <v>0.44428321580608326</v>
          </cell>
          <cell r="AN168">
            <v>0.44022238864151153</v>
          </cell>
          <cell r="AO168">
            <v>0.5807915660644003</v>
          </cell>
          <cell r="AP168">
            <v>0.60879555993365986</v>
          </cell>
          <cell r="AQ168">
            <v>0.61705157351756124</v>
          </cell>
          <cell r="AR168">
            <v>0.59024517928207076</v>
          </cell>
          <cell r="AS168">
            <v>0.5424366978245363</v>
          </cell>
          <cell r="AT168">
            <v>0.44805534024433025</v>
          </cell>
          <cell r="AU168">
            <v>0.4180867924255226</v>
          </cell>
          <cell r="AV168">
            <v>0.42938420120985937</v>
          </cell>
          <cell r="AW168">
            <v>0.46919148639804736</v>
          </cell>
          <cell r="AX168">
            <v>0.48297549947930629</v>
          </cell>
          <cell r="AY168">
            <v>0.47537434712566989</v>
          </cell>
          <cell r="AZ168">
            <v>0.48881620503230505</v>
          </cell>
          <cell r="BA168">
            <v>0.55242326975534661</v>
          </cell>
          <cell r="BB168">
            <v>0.50423995685129741</v>
          </cell>
          <cell r="BC168">
            <v>0.44603083928691872</v>
          </cell>
          <cell r="BD168">
            <v>0.55145772962924811</v>
          </cell>
          <cell r="BE168">
            <v>0.57903284554741274</v>
          </cell>
          <cell r="BF168">
            <v>0.56724058981198344</v>
          </cell>
        </row>
        <row r="169">
          <cell r="B169" t="str">
            <v>MRT</v>
          </cell>
          <cell r="C169" t="str">
            <v>Factor de conversión de PPA (PIB) al cociente de tipo de cambio del mercado</v>
          </cell>
          <cell r="D169" t="str">
            <v>PA.NUS.PPPC.RF</v>
          </cell>
          <cell r="AI169">
            <v>0.35054813842746646</v>
          </cell>
          <cell r="AJ169">
            <v>0.47193695184021944</v>
          </cell>
          <cell r="AK169">
            <v>0.45942161730187081</v>
          </cell>
          <cell r="AL169">
            <v>0.36177852265089039</v>
          </cell>
          <cell r="AM169">
            <v>0.38471367873640094</v>
          </cell>
          <cell r="AN169">
            <v>0.36906650287541393</v>
          </cell>
          <cell r="AO169">
            <v>0.34912380238361673</v>
          </cell>
          <cell r="AP169">
            <v>0.3476392701025528</v>
          </cell>
          <cell r="AQ169">
            <v>0.32273969122672641</v>
          </cell>
          <cell r="AR169">
            <v>0.30197356812631676</v>
          </cell>
          <cell r="AS169">
            <v>0.27291124743817247</v>
          </cell>
          <cell r="AT169">
            <v>0.2619254199075518</v>
          </cell>
          <cell r="AU169">
            <v>0.2619719161787023</v>
          </cell>
          <cell r="AV169">
            <v>0.28601887934870363</v>
          </cell>
          <cell r="AW169">
            <v>0.30879464491060454</v>
          </cell>
          <cell r="AX169">
            <v>0.32713537800463982</v>
          </cell>
          <cell r="AY169">
            <v>0.37165841225302859</v>
          </cell>
          <cell r="AZ169">
            <v>0.39333019895317706</v>
          </cell>
          <cell r="BA169">
            <v>0.4208140585029882</v>
          </cell>
          <cell r="BB169">
            <v>0.3376311324341234</v>
          </cell>
          <cell r="BC169">
            <v>0.37266146976530812</v>
          </cell>
          <cell r="BD169">
            <v>0.41212131615587078</v>
          </cell>
          <cell r="BE169">
            <v>0.36230773650994202</v>
          </cell>
          <cell r="BF169">
            <v>0.35171566331693505</v>
          </cell>
        </row>
        <row r="170">
          <cell r="B170" t="str">
            <v>MUS</v>
          </cell>
          <cell r="C170" t="str">
            <v>Factor de conversión de PPA (PIB) al cociente de tipo de cambio del mercado</v>
          </cell>
          <cell r="D170" t="str">
            <v>PA.NUS.PPPC.RF</v>
          </cell>
          <cell r="AI170">
            <v>0.51092082197941391</v>
          </cell>
          <cell r="AJ170">
            <v>0.50976744384692696</v>
          </cell>
          <cell r="AK170">
            <v>0.52809934600733877</v>
          </cell>
          <cell r="AL170">
            <v>0.49682957745784129</v>
          </cell>
          <cell r="AM170">
            <v>0.50934935040703722</v>
          </cell>
          <cell r="AN170">
            <v>0.54326411463552338</v>
          </cell>
          <cell r="AO170">
            <v>0.55300975388219109</v>
          </cell>
          <cell r="AP170">
            <v>0.48715753052839417</v>
          </cell>
          <cell r="AQ170">
            <v>0.45242714541763829</v>
          </cell>
          <cell r="AR170">
            <v>0.44737442361789653</v>
          </cell>
          <cell r="AS170">
            <v>0.42846318938012407</v>
          </cell>
          <cell r="AT170">
            <v>0.40425638335585085</v>
          </cell>
          <cell r="AU170">
            <v>0.40973141634693616</v>
          </cell>
          <cell r="AV170">
            <v>0.4560215342695933</v>
          </cell>
          <cell r="AW170">
            <v>0.47778808157650748</v>
          </cell>
          <cell r="AX170">
            <v>0.44996690820142171</v>
          </cell>
          <cell r="AY170">
            <v>0.4498920508798282</v>
          </cell>
          <cell r="AZ170">
            <v>0.47909147774095207</v>
          </cell>
          <cell r="BA170">
            <v>0.55104566938876309</v>
          </cell>
          <cell r="BB170">
            <v>0.48647137790904826</v>
          </cell>
          <cell r="BC170">
            <v>0.50785676740777796</v>
          </cell>
          <cell r="BD170">
            <v>0.55531760463491364</v>
          </cell>
          <cell r="BE170">
            <v>0.53762157582197334</v>
          </cell>
          <cell r="BF170">
            <v>0.53544207935943</v>
          </cell>
        </row>
        <row r="171">
          <cell r="B171" t="str">
            <v>MWI</v>
          </cell>
          <cell r="C171" t="str">
            <v>Factor de conversión de PPA (PIB) al cociente de tipo de cambio del mercado</v>
          </cell>
          <cell r="D171" t="str">
            <v>PA.NUS.PPPC.RF</v>
          </cell>
          <cell r="AI171">
            <v>0.48307218113818728</v>
          </cell>
          <cell r="AJ171">
            <v>0.50377049518241013</v>
          </cell>
          <cell r="AK171">
            <v>0.43406400816478763</v>
          </cell>
          <cell r="AL171">
            <v>0.44474631933253467</v>
          </cell>
          <cell r="AM171">
            <v>0.27689863065398301</v>
          </cell>
          <cell r="AN171">
            <v>0.27477007842941453</v>
          </cell>
          <cell r="AO171">
            <v>0.41042817449923352</v>
          </cell>
          <cell r="AP171">
            <v>0.45392195648009154</v>
          </cell>
          <cell r="AQ171">
            <v>0.28410110667030625</v>
          </cell>
          <cell r="AR171">
            <v>0.27576506408942519</v>
          </cell>
          <cell r="AS171">
            <v>0.26060952192477288</v>
          </cell>
          <cell r="AT171">
            <v>0.26395815550955126</v>
          </cell>
          <cell r="AU171">
            <v>0.39688993585400556</v>
          </cell>
          <cell r="AV171">
            <v>0.33554553235353612</v>
          </cell>
          <cell r="AW171">
            <v>0.33723415447541583</v>
          </cell>
          <cell r="AX171">
            <v>0.33344961833312781</v>
          </cell>
          <cell r="AY171">
            <v>0.35859398554656202</v>
          </cell>
          <cell r="AZ171">
            <v>0.37339897320367826</v>
          </cell>
          <cell r="BA171">
            <v>0.39634135160968925</v>
          </cell>
          <cell r="BB171">
            <v>0.42430445996331562</v>
          </cell>
          <cell r="BC171">
            <v>0.4972785766369246</v>
          </cell>
          <cell r="BD171">
            <v>0.4872309884974218</v>
          </cell>
          <cell r="BE171">
            <v>0.35413100076767651</v>
          </cell>
          <cell r="BF171">
            <v>0.29039706397068682</v>
          </cell>
        </row>
        <row r="172">
          <cell r="B172" t="str">
            <v>MYS</v>
          </cell>
          <cell r="C172" t="str">
            <v>Factor de conversión de PPA (PIB) al cociente de tipo de cambio del mercado</v>
          </cell>
          <cell r="D172" t="str">
            <v>PA.NUS.PPPC.RF</v>
          </cell>
          <cell r="AI172">
            <v>0.36751657245637165</v>
          </cell>
          <cell r="AJ172">
            <v>0.36238110735292528</v>
          </cell>
          <cell r="AK172">
            <v>0.3917335863642124</v>
          </cell>
          <cell r="AL172">
            <v>0.39375111725061918</v>
          </cell>
          <cell r="AM172">
            <v>0.39306071906635021</v>
          </cell>
          <cell r="AN172">
            <v>0.41812021234285335</v>
          </cell>
          <cell r="AO172">
            <v>0.42378719487529698</v>
          </cell>
          <cell r="AP172">
            <v>0.38560184631414202</v>
          </cell>
          <cell r="AQ172">
            <v>0.29669462801374408</v>
          </cell>
          <cell r="AR172">
            <v>0.30222654202382521</v>
          </cell>
          <cell r="AS172">
            <v>0.32168027613986055</v>
          </cell>
          <cell r="AT172">
            <v>0.3095015144349948</v>
          </cell>
          <cell r="AU172">
            <v>0.31435492189776582</v>
          </cell>
          <cell r="AV172">
            <v>0.31836315297295531</v>
          </cell>
          <cell r="AW172">
            <v>0.32849051550416319</v>
          </cell>
          <cell r="AX172">
            <v>0.34766718405406422</v>
          </cell>
          <cell r="AY172">
            <v>0.36209864828356048</v>
          </cell>
          <cell r="AZ172">
            <v>0.39478142599621541</v>
          </cell>
          <cell r="BA172">
            <v>0.44080811154064559</v>
          </cell>
          <cell r="BB172">
            <v>0.38890773330567119</v>
          </cell>
          <cell r="BC172">
            <v>0.43778238119000368</v>
          </cell>
          <cell r="BD172">
            <v>0.47725141237272695</v>
          </cell>
          <cell r="BE172">
            <v>0.46822230593633468</v>
          </cell>
          <cell r="BF172">
            <v>0.4512780944570472</v>
          </cell>
        </row>
        <row r="173">
          <cell r="B173" t="str">
            <v>NAC</v>
          </cell>
          <cell r="C173" t="str">
            <v>Factor de conversión de PPA (PIB) al cociente de tipo de cambio del mercado</v>
          </cell>
          <cell r="D173" t="str">
            <v>PA.NUS.PPPC.RF</v>
          </cell>
        </row>
        <row r="174">
          <cell r="B174" t="str">
            <v>NAM</v>
          </cell>
          <cell r="C174" t="str">
            <v>Factor de conversión de PPA (PIB) al cociente de tipo de cambio del mercado</v>
          </cell>
          <cell r="D174" t="str">
            <v>PA.NUS.PPPC.RF</v>
          </cell>
          <cell r="AI174">
            <v>0.53123686043318108</v>
          </cell>
          <cell r="AJ174">
            <v>0.51064030143517491</v>
          </cell>
          <cell r="AK174">
            <v>0.53311098479675323</v>
          </cell>
          <cell r="AL174">
            <v>0.49380610656808466</v>
          </cell>
          <cell r="AM174">
            <v>0.53705187591953119</v>
          </cell>
          <cell r="AN174">
            <v>0.54891932530264109</v>
          </cell>
          <cell r="AO174">
            <v>0.5227735268003032</v>
          </cell>
          <cell r="AP174">
            <v>0.51284100209704619</v>
          </cell>
          <cell r="AQ174">
            <v>0.45811053212403041</v>
          </cell>
          <cell r="AR174">
            <v>0.43607372013135887</v>
          </cell>
          <cell r="AS174">
            <v>0.42167263298284297</v>
          </cell>
          <cell r="AT174">
            <v>0.36970979911372304</v>
          </cell>
          <cell r="AU174">
            <v>0.32929657774629206</v>
          </cell>
          <cell r="AV174">
            <v>0.45438186773785322</v>
          </cell>
          <cell r="AW174">
            <v>0.52777656325544131</v>
          </cell>
          <cell r="AX174">
            <v>0.54816876940725789</v>
          </cell>
          <cell r="AY174">
            <v>0.54574878696818663</v>
          </cell>
          <cell r="AZ174">
            <v>0.55874723645834246</v>
          </cell>
          <cell r="BA174">
            <v>0.50726504288051943</v>
          </cell>
          <cell r="BB174">
            <v>0.52473316934391434</v>
          </cell>
          <cell r="BC174">
            <v>0.62114465021073939</v>
          </cell>
          <cell r="BD174">
            <v>0.6422179227100725</v>
          </cell>
          <cell r="BE174">
            <v>0.63662375424926188</v>
          </cell>
          <cell r="BF174">
            <v>0.56391674661671143</v>
          </cell>
        </row>
        <row r="175">
          <cell r="B175" t="str">
            <v>NCL</v>
          </cell>
          <cell r="C175" t="str">
            <v>Factor de conversión de PPA (PIB) al cociente de tipo de cambio del mercado</v>
          </cell>
          <cell r="D175" t="str">
            <v>PA.NUS.PPPC.RF</v>
          </cell>
        </row>
        <row r="176">
          <cell r="B176" t="str">
            <v>NER</v>
          </cell>
          <cell r="C176" t="str">
            <v>Factor de conversión de PPA (PIB) al cociente de tipo de cambio del mercado</v>
          </cell>
          <cell r="D176" t="str">
            <v>PA.NUS.PPPC.RF</v>
          </cell>
          <cell r="AI176">
            <v>0.53424562163759626</v>
          </cell>
          <cell r="AJ176">
            <v>0.47336913453867135</v>
          </cell>
          <cell r="AK176">
            <v>0.49869194125470945</v>
          </cell>
          <cell r="AL176">
            <v>0.32895063844739264</v>
          </cell>
          <cell r="AM176">
            <v>0.30133105372202429</v>
          </cell>
          <cell r="AN176">
            <v>0.34612488559991383</v>
          </cell>
          <cell r="AO176">
            <v>0.34737201322259292</v>
          </cell>
          <cell r="AP176">
            <v>0.30860267816255915</v>
          </cell>
          <cell r="AQ176">
            <v>0.31110103863120758</v>
          </cell>
          <cell r="AR176">
            <v>0.29977916562036577</v>
          </cell>
          <cell r="AS176">
            <v>0.26492692664332063</v>
          </cell>
          <cell r="AT176">
            <v>0.26157344815795991</v>
          </cell>
          <cell r="AU176">
            <v>0.27906197123119025</v>
          </cell>
          <cell r="AV176">
            <v>0.32697217015314894</v>
          </cell>
          <cell r="AW176">
            <v>0.35535009533636475</v>
          </cell>
          <cell r="AX176">
            <v>0.36749481582164883</v>
          </cell>
          <cell r="AY176">
            <v>0.36089841431531722</v>
          </cell>
          <cell r="AZ176">
            <v>0.40109453415288221</v>
          </cell>
          <cell r="BA176">
            <v>0.45201404476792201</v>
          </cell>
          <cell r="BB176">
            <v>0.45125930527518604</v>
          </cell>
          <cell r="BC176">
            <v>0.43593466203996922</v>
          </cell>
          <cell r="BD176">
            <v>0.46853791533369371</v>
          </cell>
          <cell r="BE176">
            <v>0.438914635363437</v>
          </cell>
          <cell r="BF176">
            <v>0.45203635945445303</v>
          </cell>
        </row>
        <row r="177">
          <cell r="B177" t="str">
            <v>NGA</v>
          </cell>
          <cell r="C177" t="str">
            <v>Factor de conversión de PPA (PIB) al cociente de tipo de cambio del mercado</v>
          </cell>
          <cell r="D177" t="str">
            <v>PA.NUS.PPPC.RF</v>
          </cell>
          <cell r="AI177">
            <v>0.16279351951157309</v>
          </cell>
          <cell r="AJ177">
            <v>0.14119239751814783</v>
          </cell>
          <cell r="AK177">
            <v>0.14702212377474247</v>
          </cell>
          <cell r="AL177">
            <v>7.5797883690967557E-2</v>
          </cell>
          <cell r="AM177">
            <v>8.4250623638695094E-2</v>
          </cell>
          <cell r="AN177">
            <v>0.13066282680259197</v>
          </cell>
          <cell r="AO177">
            <v>0.14979152678655375</v>
          </cell>
          <cell r="AP177">
            <v>0.14667372394104264</v>
          </cell>
          <cell r="AQ177">
            <v>0.12620852063102952</v>
          </cell>
          <cell r="AR177">
            <v>0.13880463295678924</v>
          </cell>
          <cell r="AS177">
            <v>0.16664383280922429</v>
          </cell>
          <cell r="AT177">
            <v>0.1484672475595743</v>
          </cell>
          <cell r="AU177">
            <v>0.18870062611893154</v>
          </cell>
          <cell r="AV177">
            <v>0.19186029368309507</v>
          </cell>
          <cell r="AW177">
            <v>0.18130362399221678</v>
          </cell>
          <cell r="AX177">
            <v>0.21699433111200062</v>
          </cell>
          <cell r="AY177">
            <v>0.25205829689542802</v>
          </cell>
          <cell r="AZ177">
            <v>0.26307066810930235</v>
          </cell>
          <cell r="BA177">
            <v>0.30350798849166921</v>
          </cell>
          <cell r="BB177">
            <v>0.22942776582546329</v>
          </cell>
          <cell r="BC177">
            <v>0.45437849875818459</v>
          </cell>
          <cell r="BD177">
            <v>0.48066171614612163</v>
          </cell>
          <cell r="BE177">
            <v>0.49185833285810548</v>
          </cell>
          <cell r="BF177">
            <v>0.51344046042122127</v>
          </cell>
        </row>
        <row r="178">
          <cell r="B178" t="str">
            <v>NIC</v>
          </cell>
          <cell r="C178" t="str">
            <v>Factor de conversión de PPA (PIB) al cociente de tipo de cambio del mercado</v>
          </cell>
          <cell r="D178" t="str">
            <v>PA.NUS.PPPC.RF</v>
          </cell>
          <cell r="AI178">
            <v>0.12411297096537932</v>
          </cell>
          <cell r="AJ178">
            <v>0.17749512170585174</v>
          </cell>
          <cell r="AK178">
            <v>0.20816961124609401</v>
          </cell>
          <cell r="AL178">
            <v>0.19999084467518891</v>
          </cell>
          <cell r="AM178">
            <v>0.41678509411100151</v>
          </cell>
          <cell r="AN178">
            <v>0.41314771582044618</v>
          </cell>
          <cell r="AO178">
            <v>0.39700190319275758</v>
          </cell>
          <cell r="AP178">
            <v>0.38254341494941418</v>
          </cell>
          <cell r="AQ178">
            <v>0.38528406152547134</v>
          </cell>
          <cell r="AR178">
            <v>0.37176763503722526</v>
          </cell>
          <cell r="AS178">
            <v>0.36727973704903705</v>
          </cell>
          <cell r="AT178">
            <v>0.36346408286137555</v>
          </cell>
          <cell r="AU178">
            <v>0.34868164916811373</v>
          </cell>
          <cell r="AV178">
            <v>0.33971427132284571</v>
          </cell>
          <cell r="AW178">
            <v>0.34188172980220405</v>
          </cell>
          <cell r="AX178">
            <v>0.34653934554010402</v>
          </cell>
          <cell r="AY178">
            <v>0.34647835772521968</v>
          </cell>
          <cell r="AZ178">
            <v>0.3523056194296062</v>
          </cell>
          <cell r="BA178">
            <v>0.38251796371245206</v>
          </cell>
          <cell r="BB178">
            <v>0.38528214941751465</v>
          </cell>
          <cell r="BC178">
            <v>0.39301523213845685</v>
          </cell>
          <cell r="BD178">
            <v>0.39772159082695607</v>
          </cell>
          <cell r="BE178">
            <v>0.40671930177214854</v>
          </cell>
          <cell r="BF178">
            <v>0.40498340777897329</v>
          </cell>
        </row>
        <row r="179">
          <cell r="B179" t="str">
            <v>NLD</v>
          </cell>
          <cell r="C179" t="str">
            <v>Factor de conversión de PPA (PIB) al cociente de tipo de cambio del mercado</v>
          </cell>
          <cell r="D179" t="str">
            <v>PA.NUS.PPPC.RF</v>
          </cell>
          <cell r="AI179">
            <v>1.1193888152002904</v>
          </cell>
          <cell r="AJ179">
            <v>1.0880247241867043</v>
          </cell>
          <cell r="AK179">
            <v>1.1591771152882204</v>
          </cell>
          <cell r="AL179">
            <v>1.0891725794969149</v>
          </cell>
          <cell r="AM179">
            <v>1.1107410073858821</v>
          </cell>
          <cell r="AN179">
            <v>1.2588107164424924</v>
          </cell>
          <cell r="AO179">
            <v>1.1889550535947713</v>
          </cell>
          <cell r="AP179">
            <v>1.0280715156991191</v>
          </cell>
          <cell r="AQ179">
            <v>1.0062501066429683</v>
          </cell>
          <cell r="AR179">
            <v>0.96635456957170252</v>
          </cell>
          <cell r="AS179">
            <v>0.82138124009581726</v>
          </cell>
          <cell r="AT179">
            <v>0.81028541744966442</v>
          </cell>
          <cell r="AU179">
            <v>0.84880641821946168</v>
          </cell>
          <cell r="AV179">
            <v>1.0459615586907449</v>
          </cell>
          <cell r="AW179">
            <v>1.1292853426707146</v>
          </cell>
          <cell r="AX179">
            <v>1.1144527048201762</v>
          </cell>
          <cell r="AY179">
            <v>1.0878940793607157</v>
          </cell>
          <cell r="AZ179">
            <v>1.1745430641049768</v>
          </cell>
          <cell r="BA179">
            <v>1.233864423467752</v>
          </cell>
          <cell r="BB179">
            <v>1.1644574817633133</v>
          </cell>
          <cell r="BC179">
            <v>1.1249280850915944</v>
          </cell>
          <cell r="BD179">
            <v>1.1561640536122118</v>
          </cell>
          <cell r="BE179">
            <v>1.0817762673001683</v>
          </cell>
          <cell r="BF179">
            <v>1.0970811867066332</v>
          </cell>
        </row>
        <row r="180">
          <cell r="B180" t="str">
            <v>NOC</v>
          </cell>
          <cell r="C180" t="str">
            <v>Factor de conversión de PPA (PIB) al cociente de tipo de cambio del mercado</v>
          </cell>
          <cell r="D180" t="str">
            <v>PA.NUS.PPPC.RF</v>
          </cell>
        </row>
        <row r="181">
          <cell r="B181" t="str">
            <v>NOR</v>
          </cell>
          <cell r="C181" t="str">
            <v>Factor de conversión de PPA (PIB) al cociente de tipo de cambio del mercado</v>
          </cell>
          <cell r="D181" t="str">
            <v>PA.NUS.PPPC.RF</v>
          </cell>
          <cell r="AI181">
            <v>1.5510617050337878</v>
          </cell>
          <cell r="AJ181">
            <v>1.4810920839439141</v>
          </cell>
          <cell r="AK181">
            <v>1.4998079068307988</v>
          </cell>
          <cell r="AL181">
            <v>1.3126920938526383</v>
          </cell>
          <cell r="AM181">
            <v>1.2892824608932216</v>
          </cell>
          <cell r="AN181">
            <v>1.4497303788357114</v>
          </cell>
          <cell r="AO181">
            <v>1.403710405904059</v>
          </cell>
          <cell r="AP181">
            <v>1.284827506008426</v>
          </cell>
          <cell r="AQ181">
            <v>1.2437937759605573</v>
          </cell>
          <cell r="AR181">
            <v>1.1961140946507334</v>
          </cell>
          <cell r="AS181">
            <v>1.0359090976845644</v>
          </cell>
          <cell r="AT181">
            <v>1.0199922458489497</v>
          </cell>
          <cell r="AU181">
            <v>1.1412082833988828</v>
          </cell>
          <cell r="AV181">
            <v>1.2866950645461992</v>
          </cell>
          <cell r="AW181">
            <v>1.3339392024424293</v>
          </cell>
          <cell r="AX181">
            <v>1.3808976861466822</v>
          </cell>
          <cell r="AY181">
            <v>1.3536907927234936</v>
          </cell>
          <cell r="AZ181">
            <v>1.4984427698606757</v>
          </cell>
          <cell r="BA181">
            <v>1.5517869345744681</v>
          </cell>
          <cell r="BB181">
            <v>1.4188301390935603</v>
          </cell>
          <cell r="BC181">
            <v>1.4911251434716661</v>
          </cell>
          <cell r="BD181">
            <v>1.6009196596472541</v>
          </cell>
          <cell r="BE181">
            <v>1.5366605165449077</v>
          </cell>
          <cell r="BF181">
            <v>1.5401269218723403</v>
          </cell>
        </row>
        <row r="182">
          <cell r="B182" t="str">
            <v>NPL</v>
          </cell>
          <cell r="C182" t="str">
            <v>Factor de conversión de PPA (PIB) al cociente de tipo de cambio del mercado</v>
          </cell>
          <cell r="D182" t="str">
            <v>PA.NUS.PPPC.RF</v>
          </cell>
          <cell r="AI182">
            <v>0.24933812905733885</v>
          </cell>
          <cell r="AJ182">
            <v>0.24524601911270763</v>
          </cell>
          <cell r="AK182">
            <v>0.19976346480761023</v>
          </cell>
          <cell r="AL182">
            <v>0.20218471568879356</v>
          </cell>
          <cell r="AM182">
            <v>0.20326978099598431</v>
          </cell>
          <cell r="AN182">
            <v>0.20826207298169278</v>
          </cell>
          <cell r="AO182">
            <v>0.19949570666609265</v>
          </cell>
          <cell r="AP182">
            <v>0.20311165636434508</v>
          </cell>
          <cell r="AQ182">
            <v>0.19257269887669409</v>
          </cell>
          <cell r="AR182">
            <v>0.18847962380061073</v>
          </cell>
          <cell r="AS182">
            <v>0.18941243463126251</v>
          </cell>
          <cell r="AT182">
            <v>0.19318067960919047</v>
          </cell>
          <cell r="AU182">
            <v>0.19141459251922163</v>
          </cell>
          <cell r="AV182">
            <v>0.18888441986020096</v>
          </cell>
          <cell r="AW182">
            <v>0.20179472417668098</v>
          </cell>
          <cell r="AX182">
            <v>0.21119373634542404</v>
          </cell>
          <cell r="AY182">
            <v>0.2204966421339003</v>
          </cell>
          <cell r="AZ182">
            <v>0.23715194158131866</v>
          </cell>
          <cell r="BA182">
            <v>0.26635450355527307</v>
          </cell>
          <cell r="BB182">
            <v>0.25999712223887284</v>
          </cell>
          <cell r="BC182">
            <v>0.30387535231695628</v>
          </cell>
          <cell r="BD182">
            <v>0.33962256852471245</v>
          </cell>
          <cell r="BE182">
            <v>0.32435927496325118</v>
          </cell>
          <cell r="BF182">
            <v>0.30928129702154855</v>
          </cell>
        </row>
        <row r="183">
          <cell r="B183" t="str">
            <v>NZL</v>
          </cell>
          <cell r="C183" t="str">
            <v>Factor de conversión de PPA (PIB) al cociente de tipo de cambio del mercado</v>
          </cell>
          <cell r="D183" t="str">
            <v>PA.NUS.PPPC.RF</v>
          </cell>
          <cell r="AI183">
            <v>0.91344537919082047</v>
          </cell>
          <cell r="AJ183">
            <v>0.83316271719558865</v>
          </cell>
          <cell r="AK183">
            <v>0.78408075233943009</v>
          </cell>
          <cell r="AL183">
            <v>0.81568916044466566</v>
          </cell>
          <cell r="AM183">
            <v>0.89490269613529527</v>
          </cell>
          <cell r="AN183">
            <v>0.97304019128586616</v>
          </cell>
          <cell r="AO183">
            <v>1.0222821694186208</v>
          </cell>
          <cell r="AP183">
            <v>0.91753091281598687</v>
          </cell>
          <cell r="AQ183">
            <v>0.76262947576188234</v>
          </cell>
          <cell r="AR183">
            <v>0.7445430484197415</v>
          </cell>
          <cell r="AS183">
            <v>0.63247972028279098</v>
          </cell>
          <cell r="AT183">
            <v>0.61489322995144813</v>
          </cell>
          <cell r="AU183">
            <v>0.7240188225146631</v>
          </cell>
          <cell r="AV183">
            <v>0.91549947844143154</v>
          </cell>
          <cell r="AW183">
            <v>1.0155527993277311</v>
          </cell>
          <cell r="AX183">
            <v>1.0807781317403187</v>
          </cell>
          <cell r="AY183">
            <v>0.96280569269449123</v>
          </cell>
          <cell r="AZ183">
            <v>1.1081927739916337</v>
          </cell>
          <cell r="BA183">
            <v>1.0477828195956504</v>
          </cell>
          <cell r="BB183">
            <v>0.9115761953510223</v>
          </cell>
          <cell r="BC183">
            <v>1.0827222568214425</v>
          </cell>
          <cell r="BD183">
            <v>1.1738838546975094</v>
          </cell>
          <cell r="BE183">
            <v>1.2014073709693849</v>
          </cell>
          <cell r="BF183">
            <v>1.1932516616818933</v>
          </cell>
        </row>
        <row r="184">
          <cell r="B184" t="str">
            <v>OEC</v>
          </cell>
          <cell r="C184" t="str">
            <v>Factor de conversión de PPA (PIB) al cociente de tipo de cambio del mercado</v>
          </cell>
          <cell r="D184" t="str">
            <v>PA.NUS.PPPC.RF</v>
          </cell>
        </row>
        <row r="185">
          <cell r="B185" t="str">
            <v>OED</v>
          </cell>
          <cell r="C185" t="str">
            <v>Factor de conversión de PPA (PIB) al cociente de tipo de cambio del mercado</v>
          </cell>
          <cell r="D185" t="str">
            <v>PA.NUS.PPPC.RF</v>
          </cell>
        </row>
        <row r="186">
          <cell r="B186" t="str">
            <v>OMN</v>
          </cell>
          <cell r="C186" t="str">
            <v>Factor de conversión de PPA (PIB) al cociente de tipo de cambio del mercado</v>
          </cell>
          <cell r="D186" t="str">
            <v>PA.NUS.PPPC.RF</v>
          </cell>
          <cell r="AI186">
            <v>0.34002741121745961</v>
          </cell>
          <cell r="AJ186">
            <v>0.3011160474461293</v>
          </cell>
          <cell r="AK186">
            <v>0.29815038571258468</v>
          </cell>
          <cell r="AL186">
            <v>0.27552502486968222</v>
          </cell>
          <cell r="AM186">
            <v>0.26856668825115182</v>
          </cell>
          <cell r="AN186">
            <v>0.26769898676819631</v>
          </cell>
          <cell r="AO186">
            <v>0.28239336407472782</v>
          </cell>
          <cell r="AP186">
            <v>0.27143703405857045</v>
          </cell>
          <cell r="AQ186">
            <v>0.23266976871592654</v>
          </cell>
          <cell r="AR186">
            <v>0.2561744835978399</v>
          </cell>
          <cell r="AS186">
            <v>0.30054064910540779</v>
          </cell>
          <cell r="AT186">
            <v>0.27447762000757209</v>
          </cell>
          <cell r="AU186">
            <v>0.26487759373373404</v>
          </cell>
          <cell r="AV186">
            <v>0.27818941588797647</v>
          </cell>
          <cell r="AW186">
            <v>0.29992766673133003</v>
          </cell>
          <cell r="AX186">
            <v>0.35002142414417187</v>
          </cell>
          <cell r="AY186">
            <v>0.38331298670691383</v>
          </cell>
          <cell r="AZ186">
            <v>0.39805425685712109</v>
          </cell>
          <cell r="BA186">
            <v>0.5017727587514188</v>
          </cell>
          <cell r="BB186">
            <v>0.3911626875387153</v>
          </cell>
          <cell r="BC186">
            <v>0.44617774770427843</v>
          </cell>
          <cell r="BD186">
            <v>0.49822819804397506</v>
          </cell>
          <cell r="BE186">
            <v>0.52185447540054786</v>
          </cell>
          <cell r="BF186">
            <v>0.50351520324302768</v>
          </cell>
        </row>
        <row r="187">
          <cell r="B187" t="str">
            <v>OSS</v>
          </cell>
          <cell r="C187" t="str">
            <v>Factor de conversión de PPA (PIB) al cociente de tipo de cambio del mercado</v>
          </cell>
          <cell r="D187" t="str">
            <v>PA.NUS.PPPC.RF</v>
          </cell>
        </row>
        <row r="188">
          <cell r="B188" t="str">
            <v>PAK</v>
          </cell>
          <cell r="C188" t="str">
            <v>Factor de conversión de PPA (PIB) al cociente de tipo de cambio del mercado</v>
          </cell>
          <cell r="D188" t="str">
            <v>PA.NUS.PPPC.RF</v>
          </cell>
          <cell r="AI188">
            <v>0.18775740597720447</v>
          </cell>
          <cell r="AJ188">
            <v>0.19648186769736131</v>
          </cell>
          <cell r="AK188">
            <v>0.19084857519479698</v>
          </cell>
          <cell r="AL188">
            <v>0.1939013185238555</v>
          </cell>
          <cell r="AM188">
            <v>0.18449997134199922</v>
          </cell>
          <cell r="AN188">
            <v>0.20118832863759709</v>
          </cell>
          <cell r="AO188">
            <v>0.19678831932673005</v>
          </cell>
          <cell r="AP188">
            <v>0.18885252422060744</v>
          </cell>
          <cell r="AQ188">
            <v>0.18147554420956064</v>
          </cell>
          <cell r="AR188">
            <v>0.17477287673455635</v>
          </cell>
          <cell r="AS188">
            <v>0.1924820129593606</v>
          </cell>
          <cell r="AT188">
            <v>0.18041442921353487</v>
          </cell>
          <cell r="AU188">
            <v>0.17212676941415397</v>
          </cell>
          <cell r="AV188">
            <v>0.18530185849527062</v>
          </cell>
          <cell r="AW188">
            <v>0.19770981983390135</v>
          </cell>
          <cell r="AX188">
            <v>0.19885133464944674</v>
          </cell>
          <cell r="AY188">
            <v>0.22776162905728523</v>
          </cell>
          <cell r="AZ188">
            <v>0.23496076391096443</v>
          </cell>
          <cell r="BA188">
            <v>0.25291217314109821</v>
          </cell>
          <cell r="BB188">
            <v>0.24090803322682319</v>
          </cell>
          <cell r="BC188">
            <v>0.24722768920061658</v>
          </cell>
          <cell r="BD188">
            <v>0.28452031144638645</v>
          </cell>
          <cell r="BE188">
            <v>0.28291871276818298</v>
          </cell>
          <cell r="BF188">
            <v>0.27647369293467294</v>
          </cell>
        </row>
        <row r="189">
          <cell r="B189" t="str">
            <v>PAN</v>
          </cell>
          <cell r="C189" t="str">
            <v>Factor de conversión de PPA (PIB) al cociente de tipo de cambio del mercado</v>
          </cell>
          <cell r="D189" t="str">
            <v>PA.NUS.PPPC.RF</v>
          </cell>
          <cell r="AI189">
            <v>0.44200305837266501</v>
          </cell>
          <cell r="AJ189">
            <v>0.42988275002660498</v>
          </cell>
          <cell r="AK189">
            <v>0.44156970687586999</v>
          </cell>
          <cell r="AL189">
            <v>0.44663717026109601</v>
          </cell>
          <cell r="AM189">
            <v>0.453419921495123</v>
          </cell>
          <cell r="AN189">
            <v>0.44622778804213897</v>
          </cell>
          <cell r="AO189">
            <v>0.50258558996954705</v>
          </cell>
          <cell r="AP189">
            <v>0.50207761473653001</v>
          </cell>
          <cell r="AQ189">
            <v>0.50165387193196198</v>
          </cell>
          <cell r="AR189">
            <v>0.49875035179098098</v>
          </cell>
          <cell r="AS189">
            <v>0.48158235434619001</v>
          </cell>
          <cell r="AT189">
            <v>0.47564051253537798</v>
          </cell>
          <cell r="AU189">
            <v>0.47627076522005501</v>
          </cell>
          <cell r="AV189">
            <v>0.472221084114201</v>
          </cell>
          <cell r="AW189">
            <v>0.468653364308733</v>
          </cell>
          <cell r="AX189">
            <v>0.46202787708399901</v>
          </cell>
          <cell r="AY189">
            <v>0.45768951669887697</v>
          </cell>
          <cell r="AZ189">
            <v>0.49016140707161798</v>
          </cell>
          <cell r="BA189">
            <v>0.51893485236554304</v>
          </cell>
          <cell r="BB189">
            <v>0.51600955491187195</v>
          </cell>
          <cell r="BC189">
            <v>0.53532604846875098</v>
          </cell>
          <cell r="BD189">
            <v>0.54727196642363496</v>
          </cell>
          <cell r="BE189">
            <v>0.55658604021585101</v>
          </cell>
          <cell r="BF189">
            <v>0.56857100160463203</v>
          </cell>
        </row>
        <row r="190">
          <cell r="B190" t="str">
            <v>PER</v>
          </cell>
          <cell r="C190" t="str">
            <v>Factor de conversión de PPA (PIB) al cociente de tipo de cambio del mercado</v>
          </cell>
          <cell r="D190" t="str">
            <v>PA.NUS.PPPC.RF</v>
          </cell>
          <cell r="AI190">
            <v>0.33860275536038331</v>
          </cell>
          <cell r="AJ190">
            <v>0.42134957651329064</v>
          </cell>
          <cell r="AK190">
            <v>0.43217374830767291</v>
          </cell>
          <cell r="AL190">
            <v>0.38896940044212214</v>
          </cell>
          <cell r="AM190">
            <v>0.43522164351024978</v>
          </cell>
          <cell r="AN190">
            <v>0.46907548815564765</v>
          </cell>
          <cell r="AO190">
            <v>0.46784631326134135</v>
          </cell>
          <cell r="AP190">
            <v>0.45621317231345815</v>
          </cell>
          <cell r="AQ190">
            <v>0.43534078127050457</v>
          </cell>
          <cell r="AR190">
            <v>0.38603932798275792</v>
          </cell>
          <cell r="AS190">
            <v>0.37932142108997513</v>
          </cell>
          <cell r="AT190">
            <v>0.37451292198485486</v>
          </cell>
          <cell r="AU190">
            <v>0.36968411351040459</v>
          </cell>
          <cell r="AV190">
            <v>0.36921586823096081</v>
          </cell>
          <cell r="AW190">
            <v>0.38892823904180246</v>
          </cell>
          <cell r="AX190">
            <v>0.40013274982201152</v>
          </cell>
          <cell r="AY190">
            <v>0.42629266009788686</v>
          </cell>
          <cell r="AZ190">
            <v>0.44656590788703759</v>
          </cell>
          <cell r="BA190">
            <v>0.47677222310476125</v>
          </cell>
          <cell r="BB190">
            <v>0.46752658366019922</v>
          </cell>
          <cell r="BC190">
            <v>0.52190127422216381</v>
          </cell>
          <cell r="BD190">
            <v>0.55222882645328519</v>
          </cell>
          <cell r="BE190">
            <v>0.57854737869203299</v>
          </cell>
          <cell r="BF190">
            <v>0.56557099013761625</v>
          </cell>
        </row>
        <row r="191">
          <cell r="B191" t="str">
            <v>PHL</v>
          </cell>
          <cell r="C191" t="str">
            <v>Factor de conversión de PPA (PIB) al cociente de tipo de cambio del mercado</v>
          </cell>
          <cell r="D191" t="str">
            <v>PA.NUS.PPPC.RF</v>
          </cell>
          <cell r="AI191">
            <v>0.27537972168701019</v>
          </cell>
          <cell r="AJ191">
            <v>0.27475565229904547</v>
          </cell>
          <cell r="AK191">
            <v>0.31228365374743072</v>
          </cell>
          <cell r="AL191">
            <v>0.30655089562779581</v>
          </cell>
          <cell r="AM191">
            <v>0.33893300479399496</v>
          </cell>
          <cell r="AN191">
            <v>0.36683499979457335</v>
          </cell>
          <cell r="AO191">
            <v>0.38043900414699161</v>
          </cell>
          <cell r="AP191">
            <v>0.35343769409499881</v>
          </cell>
          <cell r="AQ191">
            <v>0.30837887401147879</v>
          </cell>
          <cell r="AR191">
            <v>0.33901347674638094</v>
          </cell>
          <cell r="AS191">
            <v>0.30994559969534285</v>
          </cell>
          <cell r="AT191">
            <v>0.27716583472075679</v>
          </cell>
          <cell r="AU191">
            <v>0.28096679780259465</v>
          </cell>
          <cell r="AV191">
            <v>0.27064561459236069</v>
          </cell>
          <cell r="AW191">
            <v>0.26884780260686492</v>
          </cell>
          <cell r="AX191">
            <v>0.28043535672312186</v>
          </cell>
          <cell r="AY191">
            <v>0.30653782307256455</v>
          </cell>
          <cell r="AZ191">
            <v>0.3423011502835504</v>
          </cell>
          <cell r="BA191">
            <v>0.37467741161134671</v>
          </cell>
          <cell r="BB191">
            <v>0.35643758229697781</v>
          </cell>
          <cell r="BC191">
            <v>0.38795602102081134</v>
          </cell>
          <cell r="BD191">
            <v>0.41220106879809026</v>
          </cell>
          <cell r="BE191">
            <v>0.42342367721226037</v>
          </cell>
          <cell r="BF191">
            <v>0.42319924923752661</v>
          </cell>
        </row>
        <row r="192">
          <cell r="B192" t="str">
            <v>PLW</v>
          </cell>
          <cell r="C192" t="str">
            <v>Factor de conversión de PPA (PIB) al cociente de tipo de cambio del mercado</v>
          </cell>
          <cell r="D192" t="str">
            <v>PA.NUS.PPPC.RF</v>
          </cell>
          <cell r="AJ192">
            <v>0.50231795658482903</v>
          </cell>
          <cell r="AK192">
            <v>0.51591397505829195</v>
          </cell>
          <cell r="AL192">
            <v>0.52899230175271394</v>
          </cell>
          <cell r="AM192">
            <v>0.53118585438496801</v>
          </cell>
          <cell r="AN192">
            <v>0.53496777759877301</v>
          </cell>
          <cell r="AO192">
            <v>0.54066958488394801</v>
          </cell>
          <cell r="AP192">
            <v>0.54368275670972099</v>
          </cell>
          <cell r="AQ192">
            <v>0.546431168143521</v>
          </cell>
          <cell r="AR192">
            <v>0.55087409805115095</v>
          </cell>
          <cell r="AS192">
            <v>0.745666846710482</v>
          </cell>
          <cell r="AT192">
            <v>0.74630617540557398</v>
          </cell>
          <cell r="AU192">
            <v>0.70799395234650198</v>
          </cell>
          <cell r="AV192">
            <v>0.71453789138896395</v>
          </cell>
          <cell r="AW192">
            <v>0.70765766803192598</v>
          </cell>
          <cell r="AX192">
            <v>0.73383207635986203</v>
          </cell>
          <cell r="AY192">
            <v>0.73138847712398602</v>
          </cell>
          <cell r="AZ192">
            <v>0.70923990698495798</v>
          </cell>
          <cell r="BA192">
            <v>0.74260641290130502</v>
          </cell>
          <cell r="BB192">
            <v>0.76706763131890598</v>
          </cell>
          <cell r="BC192">
            <v>0.73129936597143796</v>
          </cell>
          <cell r="BD192">
            <v>0.749237503264511</v>
          </cell>
          <cell r="BE192">
            <v>0.74506603982055997</v>
          </cell>
          <cell r="BF192">
            <v>0.78252385741213204</v>
          </cell>
        </row>
        <row r="193">
          <cell r="B193" t="str">
            <v>PNG</v>
          </cell>
          <cell r="C193" t="str">
            <v>Factor de conversión de PPA (PIB) al cociente de tipo de cambio del mercado</v>
          </cell>
          <cell r="D193" t="str">
            <v>PA.NUS.PPPC.RF</v>
          </cell>
          <cell r="AI193">
            <v>0.74231110132772826</v>
          </cell>
          <cell r="AJ193">
            <v>0.77142176668173557</v>
          </cell>
          <cell r="AK193">
            <v>0.76578754287598416</v>
          </cell>
          <cell r="AL193">
            <v>0.71904762260220878</v>
          </cell>
          <cell r="AM193">
            <v>0.73510430911709557</v>
          </cell>
          <cell r="AN193">
            <v>0.62747227328509669</v>
          </cell>
          <cell r="AO193">
            <v>0.63606027893085326</v>
          </cell>
          <cell r="AP193">
            <v>0.62314024371187093</v>
          </cell>
          <cell r="AQ193">
            <v>0.49173478732502168</v>
          </cell>
          <cell r="AR193">
            <v>0.43674340978840986</v>
          </cell>
          <cell r="AS193">
            <v>0.44354521222801158</v>
          </cell>
          <cell r="AT193">
            <v>0.37985156080094179</v>
          </cell>
          <cell r="AU193">
            <v>0.3647882591152562</v>
          </cell>
          <cell r="AV193">
            <v>0.41272698811127789</v>
          </cell>
          <cell r="AW193">
            <v>0.43427320166226419</v>
          </cell>
          <cell r="AX193">
            <v>0.50695770507070004</v>
          </cell>
          <cell r="AY193">
            <v>0.54763481219879406</v>
          </cell>
          <cell r="AZ193">
            <v>0.56258591137706737</v>
          </cell>
          <cell r="BA193">
            <v>0.65451525199995186</v>
          </cell>
          <cell r="BB193">
            <v>0.60829390480387691</v>
          </cell>
          <cell r="BC193">
            <v>0.66657060115169187</v>
          </cell>
          <cell r="BD193">
            <v>0.7840797158004027</v>
          </cell>
          <cell r="BE193">
            <v>0.90122845158852249</v>
          </cell>
          <cell r="BF193">
            <v>0.82268442542183118</v>
          </cell>
        </row>
        <row r="194">
          <cell r="B194" t="str">
            <v>POL</v>
          </cell>
          <cell r="C194" t="str">
            <v>Factor de conversión de PPA (PIB) al cociente de tipo de cambio del mercado</v>
          </cell>
          <cell r="D194" t="str">
            <v>PA.NUS.PPPC.RF</v>
          </cell>
          <cell r="AI194">
            <v>0.28342184039858065</v>
          </cell>
          <cell r="AJ194">
            <v>0.38228416517071401</v>
          </cell>
          <cell r="AK194">
            <v>0.40227021211229524</v>
          </cell>
          <cell r="AL194">
            <v>0.38561028399925712</v>
          </cell>
          <cell r="AM194">
            <v>0.41370361971139991</v>
          </cell>
          <cell r="AN194">
            <v>0.48606296588013098</v>
          </cell>
          <cell r="AO194">
            <v>0.50390268202218025</v>
          </cell>
          <cell r="AP194">
            <v>0.46274144159253988</v>
          </cell>
          <cell r="AQ194">
            <v>0.47697291448466361</v>
          </cell>
          <cell r="AR194">
            <v>0.43862963290657431</v>
          </cell>
          <cell r="AS194">
            <v>0.42312848780622492</v>
          </cell>
          <cell r="AT194">
            <v>0.45412752436551945</v>
          </cell>
          <cell r="AU194">
            <v>0.44830659186329519</v>
          </cell>
          <cell r="AV194">
            <v>0.47328557448033981</v>
          </cell>
          <cell r="AW194">
            <v>0.50910919773405805</v>
          </cell>
          <cell r="AX194">
            <v>0.57769361145795983</v>
          </cell>
          <cell r="AY194">
            <v>0.59377434746172442</v>
          </cell>
          <cell r="AZ194">
            <v>0.66673728810496247</v>
          </cell>
          <cell r="BA194">
            <v>0.77059190727212357</v>
          </cell>
          <cell r="BB194">
            <v>0.59531643408865098</v>
          </cell>
          <cell r="BC194">
            <v>0.60358696381786225</v>
          </cell>
          <cell r="BD194">
            <v>0.61544329046847568</v>
          </cell>
          <cell r="BE194">
            <v>0.56917290956548439</v>
          </cell>
          <cell r="BF194">
            <v>0.57710267322660258</v>
          </cell>
        </row>
        <row r="195">
          <cell r="B195" t="str">
            <v>PRI</v>
          </cell>
          <cell r="C195" t="str">
            <v>Factor de conversión de PPA (PIB) al cociente de tipo de cambio del mercado</v>
          </cell>
          <cell r="D195" t="str">
            <v>PA.NUS.PPPC.RF</v>
          </cell>
          <cell r="AI195">
            <v>0.57095916746743502</v>
          </cell>
          <cell r="AJ195">
            <v>0.56987875496518403</v>
          </cell>
          <cell r="AK195">
            <v>0.57152008115699005</v>
          </cell>
          <cell r="AL195">
            <v>0.56876475297819695</v>
          </cell>
          <cell r="AM195">
            <v>0.57461340100056402</v>
          </cell>
          <cell r="AN195">
            <v>0.57848366540325902</v>
          </cell>
          <cell r="AO195">
            <v>0.590314610819895</v>
          </cell>
          <cell r="AP195">
            <v>0.58810723370110796</v>
          </cell>
          <cell r="AQ195">
            <v>0.61965604458666201</v>
          </cell>
          <cell r="AR195">
            <v>0.63265178389110599</v>
          </cell>
          <cell r="AS195">
            <v>0.62069336666197295</v>
          </cell>
          <cell r="AT195">
            <v>0.67054843728186497</v>
          </cell>
          <cell r="AU195">
            <v>0.66893538719369905</v>
          </cell>
          <cell r="AV195">
            <v>0.66948498178482296</v>
          </cell>
          <cell r="AW195">
            <v>0.67634335091388298</v>
          </cell>
          <cell r="AX195">
            <v>0.69899837819767796</v>
          </cell>
          <cell r="AY195">
            <v>0.71565688350104595</v>
          </cell>
          <cell r="AZ195">
            <v>0.72375780449614902</v>
          </cell>
          <cell r="BA195">
            <v>0.75759383060888696</v>
          </cell>
          <cell r="BB195">
            <v>0.789664880210452</v>
          </cell>
          <cell r="BC195">
            <v>0.79806030388212601</v>
          </cell>
          <cell r="BD195">
            <v>0.79772960000000004</v>
          </cell>
          <cell r="BE195">
            <v>0.80162899086151496</v>
          </cell>
        </row>
        <row r="196">
          <cell r="B196" t="str">
            <v>PRK</v>
          </cell>
          <cell r="C196" t="str">
            <v>Factor de conversión de PPA (PIB) al cociente de tipo de cambio del mercado</v>
          </cell>
          <cell r="D196" t="str">
            <v>PA.NUS.PPPC.RF</v>
          </cell>
        </row>
        <row r="197">
          <cell r="B197" t="str">
            <v>PRT</v>
          </cell>
          <cell r="C197" t="str">
            <v>Factor de conversión de PPA (PIB) al cociente de tipo de cambio del mercado</v>
          </cell>
          <cell r="D197" t="str">
            <v>PA.NUS.PPPC.RF</v>
          </cell>
          <cell r="AI197">
            <v>0.70552817606525098</v>
          </cell>
          <cell r="AJ197">
            <v>0.7416741945330928</v>
          </cell>
          <cell r="AK197">
            <v>0.8649015206415207</v>
          </cell>
          <cell r="AL197">
            <v>0.76156323525744918</v>
          </cell>
          <cell r="AM197">
            <v>0.77493472705314015</v>
          </cell>
          <cell r="AN197">
            <v>0.86252464110388738</v>
          </cell>
          <cell r="AO197">
            <v>0.85872102157525354</v>
          </cell>
          <cell r="AP197">
            <v>0.76853071812464269</v>
          </cell>
          <cell r="AQ197">
            <v>0.77122175200356191</v>
          </cell>
          <cell r="AR197">
            <v>0.74227971659919023</v>
          </cell>
          <cell r="AS197">
            <v>0.6438766334991709</v>
          </cell>
          <cell r="AT197">
            <v>0.63089107651006715</v>
          </cell>
          <cell r="AU197">
            <v>0.66638102860907211</v>
          </cell>
          <cell r="AV197">
            <v>0.7966702663656885</v>
          </cell>
          <cell r="AW197">
            <v>0.88958925828661539</v>
          </cell>
          <cell r="AX197">
            <v>0.85102995448440544</v>
          </cell>
          <cell r="AY197">
            <v>0.82936071313203785</v>
          </cell>
          <cell r="AZ197">
            <v>0.90387226771141638</v>
          </cell>
          <cell r="BA197">
            <v>0.95097795232653071</v>
          </cell>
          <cell r="BB197">
            <v>0.87637599822811718</v>
          </cell>
          <cell r="BC197">
            <v>0.83701463116133556</v>
          </cell>
          <cell r="BD197">
            <v>0.87241461552038624</v>
          </cell>
          <cell r="BE197">
            <v>0.7928164061478441</v>
          </cell>
          <cell r="BF197">
            <v>0.81217728037211101</v>
          </cell>
        </row>
        <row r="198">
          <cell r="B198" t="str">
            <v>PRY</v>
          </cell>
          <cell r="C198" t="str">
            <v>Factor de conversión de PPA (PIB) al cociente de tipo de cambio del mercado</v>
          </cell>
          <cell r="D198" t="str">
            <v>PA.NUS.PPPC.RF</v>
          </cell>
          <cell r="AI198">
            <v>0.3456666765608904</v>
          </cell>
          <cell r="AJ198">
            <v>0.39641641654632809</v>
          </cell>
          <cell r="AK198">
            <v>0.39055576591865693</v>
          </cell>
          <cell r="AL198">
            <v>0.3682104712043765</v>
          </cell>
          <cell r="AM198">
            <v>0.3716760164307199</v>
          </cell>
          <cell r="AN198">
            <v>0.3924061603545751</v>
          </cell>
          <cell r="AO198">
            <v>0.40980282256776951</v>
          </cell>
          <cell r="AP198">
            <v>0.39349400376363125</v>
          </cell>
          <cell r="AQ198">
            <v>0.35228677566056033</v>
          </cell>
          <cell r="AR198">
            <v>0.32747575449499366</v>
          </cell>
          <cell r="AS198">
            <v>0.32010872113089622</v>
          </cell>
          <cell r="AT198">
            <v>0.29503346828084009</v>
          </cell>
          <cell r="AU198">
            <v>0.23990344668305325</v>
          </cell>
          <cell r="AV198">
            <v>0.23483453776280211</v>
          </cell>
          <cell r="AW198">
            <v>0.26786064357927086</v>
          </cell>
          <cell r="AX198">
            <v>0.27628055287582959</v>
          </cell>
          <cell r="AY198">
            <v>0.31217888461161453</v>
          </cell>
          <cell r="AZ198">
            <v>0.37323132864383352</v>
          </cell>
          <cell r="BA198">
            <v>0.46169063512098946</v>
          </cell>
          <cell r="BB198">
            <v>0.41071377055451819</v>
          </cell>
          <cell r="BC198">
            <v>0.45118784435385706</v>
          </cell>
          <cell r="BD198">
            <v>0.53080204020502697</v>
          </cell>
          <cell r="BE198">
            <v>0.51853113423048958</v>
          </cell>
          <cell r="BF198">
            <v>0.54740092875483082</v>
          </cell>
        </row>
        <row r="199">
          <cell r="B199" t="str">
            <v>PSS</v>
          </cell>
          <cell r="C199" t="str">
            <v>Factor de conversión de PPA (PIB) al cociente de tipo de cambio del mercado</v>
          </cell>
          <cell r="D199" t="str">
            <v>PA.NUS.PPPC.RF</v>
          </cell>
        </row>
        <row r="200">
          <cell r="B200" t="str">
            <v>PYF</v>
          </cell>
          <cell r="C200" t="str">
            <v>Factor de conversión de PPA (PIB) al cociente de tipo de cambio del mercado</v>
          </cell>
          <cell r="D200" t="str">
            <v>PA.NUS.PPPC.RF</v>
          </cell>
        </row>
        <row r="201">
          <cell r="B201" t="str">
            <v>QAT</v>
          </cell>
          <cell r="C201" t="str">
            <v>Factor de conversión de PPA (PIB) al cociente de tipo de cambio del mercado</v>
          </cell>
          <cell r="D201" t="str">
            <v>PA.NUS.PPPC.RF</v>
          </cell>
          <cell r="AS201">
            <v>0.3378498677153764</v>
          </cell>
          <cell r="AT201">
            <v>0.31566043628259999</v>
          </cell>
          <cell r="AU201">
            <v>0.3203832940741172</v>
          </cell>
          <cell r="AV201">
            <v>0.36887617595893707</v>
          </cell>
          <cell r="AW201">
            <v>0.40609345627406951</v>
          </cell>
          <cell r="AX201">
            <v>0.51365070656147505</v>
          </cell>
          <cell r="AY201">
            <v>0.53999924814728217</v>
          </cell>
          <cell r="AZ201">
            <v>0.58374670382784521</v>
          </cell>
          <cell r="BA201">
            <v>0.70367909529099137</v>
          </cell>
          <cell r="BB201">
            <v>0.52918361689775872</v>
          </cell>
          <cell r="BC201">
            <v>0.57306711469544225</v>
          </cell>
          <cell r="BD201">
            <v>0.66446172060172382</v>
          </cell>
          <cell r="BE201">
            <v>0.71226571962150709</v>
          </cell>
          <cell r="BF201">
            <v>0.70851359426711247</v>
          </cell>
        </row>
        <row r="202">
          <cell r="B202" t="str">
            <v>ROU</v>
          </cell>
          <cell r="C202" t="str">
            <v>Factor de conversión de PPA (PIB) al cociente de tipo de cambio del mercado</v>
          </cell>
          <cell r="D202" t="str">
            <v>PA.NUS.PPPC.RF</v>
          </cell>
          <cell r="AI202">
            <v>0.31849038569640548</v>
          </cell>
          <cell r="AJ202">
            <v>0.26654951930963666</v>
          </cell>
          <cell r="AK202">
            <v>0.24865111387220462</v>
          </cell>
          <cell r="AL202">
            <v>0.25137393929253299</v>
          </cell>
          <cell r="AM202">
            <v>0.27006596834664293</v>
          </cell>
          <cell r="AN202">
            <v>0.29123772759217087</v>
          </cell>
          <cell r="AO202">
            <v>0.27278338951788417</v>
          </cell>
          <cell r="AP202">
            <v>0.28421716327498425</v>
          </cell>
          <cell r="AQ202">
            <v>0.35038907407413455</v>
          </cell>
          <cell r="AR202">
            <v>0.29657001886429124</v>
          </cell>
          <cell r="AS202">
            <v>0.29104434213245539</v>
          </cell>
          <cell r="AT202">
            <v>0.28259294336713286</v>
          </cell>
          <cell r="AU202">
            <v>0.29968400092254255</v>
          </cell>
          <cell r="AV202">
            <v>0.35625189792827339</v>
          </cell>
          <cell r="AW202">
            <v>0.39890567895756845</v>
          </cell>
          <cell r="AX202">
            <v>0.48839428216180908</v>
          </cell>
          <cell r="AY202">
            <v>0.50984180510888577</v>
          </cell>
          <cell r="AZ202">
            <v>0.62082169933428488</v>
          </cell>
          <cell r="BA202">
            <v>0.63394562327381077</v>
          </cell>
          <cell r="BB202">
            <v>0.51764097364884354</v>
          </cell>
          <cell r="BC202">
            <v>0.50074621972500699</v>
          </cell>
          <cell r="BD202">
            <v>0.52955849804210064</v>
          </cell>
          <cell r="BE202">
            <v>0.47647921285445477</v>
          </cell>
          <cell r="BF202">
            <v>0.50975628052823085</v>
          </cell>
        </row>
        <row r="203">
          <cell r="B203" t="str">
            <v>RUS</v>
          </cell>
          <cell r="C203" t="str">
            <v>Factor de conversión de PPA (PIB) al cociente de tipo de cambio del mercado</v>
          </cell>
          <cell r="D203" t="str">
            <v>PA.NUS.PPPC.RF</v>
          </cell>
          <cell r="AI203">
            <v>0.43450417949214737</v>
          </cell>
          <cell r="AJ203">
            <v>0.43649936044084486</v>
          </cell>
          <cell r="AK203">
            <v>0.45111916243517275</v>
          </cell>
          <cell r="AL203">
            <v>0.45609381626491569</v>
          </cell>
          <cell r="AM203">
            <v>0.46386038249728051</v>
          </cell>
          <cell r="AN203">
            <v>0.47455352875545181</v>
          </cell>
          <cell r="AO203">
            <v>0.47882981691619508</v>
          </cell>
          <cell r="AP203">
            <v>0.48001228850475369</v>
          </cell>
          <cell r="AQ203">
            <v>0.33569248614116431</v>
          </cell>
          <cell r="AR203">
            <v>0.22500570942323314</v>
          </cell>
          <cell r="AS203">
            <v>0.25957914614290795</v>
          </cell>
          <cell r="AT203">
            <v>0.28507031312992803</v>
          </cell>
          <cell r="AU203">
            <v>0.2958055581818182</v>
          </cell>
          <cell r="AV203">
            <v>0.32147556066727484</v>
          </cell>
          <cell r="AW203">
            <v>0.40094614092329056</v>
          </cell>
          <cell r="AX203">
            <v>0.45027863885451652</v>
          </cell>
          <cell r="AY203">
            <v>0.46389907469383251</v>
          </cell>
          <cell r="AZ203">
            <v>0.54666128854453344</v>
          </cell>
          <cell r="BA203">
            <v>0.5770431647815748</v>
          </cell>
          <cell r="BB203">
            <v>0.44214271023679597</v>
          </cell>
          <cell r="BC203">
            <v>0.52137653048119892</v>
          </cell>
          <cell r="BD203">
            <v>0.59034084295647382</v>
          </cell>
          <cell r="BE203">
            <v>0.59950008754920592</v>
          </cell>
          <cell r="BF203">
            <v>0.60578454197465847</v>
          </cell>
        </row>
        <row r="204">
          <cell r="B204" t="str">
            <v>RWA</v>
          </cell>
          <cell r="C204" t="str">
            <v>Factor de conversión de PPA (PIB) al cociente de tipo de cambio del mercado</v>
          </cell>
          <cell r="D204" t="str">
            <v>PA.NUS.PPPC.RF</v>
          </cell>
          <cell r="AI204">
            <v>0.63774090524432292</v>
          </cell>
          <cell r="AJ204">
            <v>0.47459024344583711</v>
          </cell>
          <cell r="AK204">
            <v>0.46519274108083597</v>
          </cell>
          <cell r="AL204">
            <v>0.48046181544053462</v>
          </cell>
          <cell r="AM204">
            <v>0.3614599116341573</v>
          </cell>
          <cell r="AN204">
            <v>0.44942409586633603</v>
          </cell>
          <cell r="AO204">
            <v>0.4183417347837266</v>
          </cell>
          <cell r="AP204">
            <v>0.4838998112703653</v>
          </cell>
          <cell r="AQ204">
            <v>0.47247537774211812</v>
          </cell>
          <cell r="AR204">
            <v>0.39562756586544195</v>
          </cell>
          <cell r="AS204">
            <v>0.34087720012374312</v>
          </cell>
          <cell r="AT204">
            <v>0.29600814252711488</v>
          </cell>
          <cell r="AU204">
            <v>0.2572529260022442</v>
          </cell>
          <cell r="AV204">
            <v>0.273581850957196</v>
          </cell>
          <cell r="AW204">
            <v>0.28179108783260381</v>
          </cell>
          <cell r="AX204">
            <v>0.30941827482514667</v>
          </cell>
          <cell r="AY204">
            <v>0.33321880484462701</v>
          </cell>
          <cell r="AZ204">
            <v>0.35954152582067073</v>
          </cell>
          <cell r="BA204">
            <v>0.39981795997283742</v>
          </cell>
          <cell r="BB204">
            <v>0.4161541195525032</v>
          </cell>
          <cell r="BC204">
            <v>0.41784826684404469</v>
          </cell>
          <cell r="BD204">
            <v>0.43436311304724412</v>
          </cell>
          <cell r="BE204">
            <v>0.44295511553676986</v>
          </cell>
          <cell r="BF204">
            <v>0.43585805081179674</v>
          </cell>
        </row>
        <row r="205">
          <cell r="B205" t="str">
            <v>SAS</v>
          </cell>
          <cell r="C205" t="str">
            <v>Factor de conversión de PPA (PIB) al cociente de tipo de cambio del mercado</v>
          </cell>
          <cell r="D205" t="str">
            <v>PA.NUS.PPPC.RF</v>
          </cell>
        </row>
        <row r="206">
          <cell r="B206" t="str">
            <v>SAU</v>
          </cell>
          <cell r="C206" t="str">
            <v>Factor de conversión de PPA (PIB) al cociente de tipo de cambio del mercado</v>
          </cell>
          <cell r="D206" t="str">
            <v>PA.NUS.PPPC.RF</v>
          </cell>
          <cell r="AI206">
            <v>0.31568932617304324</v>
          </cell>
          <cell r="AJ206">
            <v>0.3149429951752139</v>
          </cell>
          <cell r="AK206">
            <v>0.30543215172652244</v>
          </cell>
          <cell r="AL206">
            <v>0.289167884021236</v>
          </cell>
          <cell r="AM206">
            <v>0.2858991323704646</v>
          </cell>
          <cell r="AN206">
            <v>0.29641298196159527</v>
          </cell>
          <cell r="AO206">
            <v>0.31178054640034247</v>
          </cell>
          <cell r="AP206">
            <v>0.31252322554392936</v>
          </cell>
          <cell r="AQ206">
            <v>0.2656233349405176</v>
          </cell>
          <cell r="AR206">
            <v>0.291342842630536</v>
          </cell>
          <cell r="AS206">
            <v>0.31804258762704796</v>
          </cell>
          <cell r="AT206">
            <v>0.30031644319687201</v>
          </cell>
          <cell r="AU206">
            <v>0.30433339211932264</v>
          </cell>
          <cell r="AV206">
            <v>0.31356216982589064</v>
          </cell>
          <cell r="AW206">
            <v>0.33881351474117866</v>
          </cell>
          <cell r="AX206">
            <v>0.38854635557699552</v>
          </cell>
          <cell r="AY206">
            <v>0.40970307996610411</v>
          </cell>
          <cell r="AZ206">
            <v>0.41551974354601651</v>
          </cell>
          <cell r="BA206">
            <v>0.46977153904827734</v>
          </cell>
          <cell r="BB206">
            <v>0.37792648152801334</v>
          </cell>
          <cell r="BC206">
            <v>0.42671427946103996</v>
          </cell>
          <cell r="BD206">
            <v>0.48986970467643204</v>
          </cell>
          <cell r="BE206">
            <v>0.49880812769743199</v>
          </cell>
          <cell r="BF206">
            <v>0.48068805369821338</v>
          </cell>
        </row>
        <row r="207">
          <cell r="B207" t="str">
            <v>SCE</v>
          </cell>
          <cell r="C207" t="str">
            <v>Factor de conversión de PPA (PIB) al cociente de tipo de cambio del mercado</v>
          </cell>
          <cell r="D207" t="str">
            <v>PA.NUS.PPPC.RF</v>
          </cell>
        </row>
        <row r="208">
          <cell r="B208" t="str">
            <v>SDN</v>
          </cell>
          <cell r="C208" t="str">
            <v>Factor de conversión de PPA (PIB) al cociente de tipo de cambio del mercado</v>
          </cell>
          <cell r="D208" t="str">
            <v>PA.NUS.PPPC.RF</v>
          </cell>
          <cell r="AI208">
            <v>0.39963617256725992</v>
          </cell>
          <cell r="AJ208">
            <v>0.32990597486212458</v>
          </cell>
          <cell r="AK208">
            <v>0.18702205335753291</v>
          </cell>
          <cell r="AL208">
            <v>0.22062985114864267</v>
          </cell>
          <cell r="AM208">
            <v>0.30810949008003219</v>
          </cell>
          <cell r="AN208">
            <v>0.30780754607033972</v>
          </cell>
          <cell r="AO208">
            <v>0.18609542948608179</v>
          </cell>
          <cell r="AP208">
            <v>0.21434104209702978</v>
          </cell>
          <cell r="AQ208">
            <v>0.19578268764094636</v>
          </cell>
          <cell r="AR208">
            <v>0.17775942894892383</v>
          </cell>
          <cell r="AS208">
            <v>0.18754067650341452</v>
          </cell>
          <cell r="AT208">
            <v>0.18514914205050201</v>
          </cell>
          <cell r="AU208">
            <v>0.19239688788822074</v>
          </cell>
          <cell r="AV208">
            <v>0.2087086097865474</v>
          </cell>
          <cell r="AW208">
            <v>0.23778464493237936</v>
          </cell>
          <cell r="AX208">
            <v>0.26495633957629583</v>
          </cell>
          <cell r="AY208">
            <v>0.30957258150545192</v>
          </cell>
          <cell r="AZ208">
            <v>0.3496286124109742</v>
          </cell>
          <cell r="BA208">
            <v>0.39610447479457228</v>
          </cell>
          <cell r="BB208">
            <v>0.37202470103768254</v>
          </cell>
          <cell r="BC208">
            <v>0.44122089493112243</v>
          </cell>
          <cell r="BD208">
            <v>0.45897575930049234</v>
          </cell>
          <cell r="BE208">
            <v>0.46978365239546355</v>
          </cell>
          <cell r="BF208">
            <v>0.51981812053198528</v>
          </cell>
        </row>
        <row r="209">
          <cell r="B209" t="str">
            <v>SEN</v>
          </cell>
          <cell r="C209" t="str">
            <v>Factor de conversión de PPA (PIB) al cociente de tipo de cambio del mercado</v>
          </cell>
          <cell r="D209" t="str">
            <v>PA.NUS.PPPC.RF</v>
          </cell>
          <cell r="AI209">
            <v>0.63266315013295749</v>
          </cell>
          <cell r="AJ209">
            <v>0.58665597562481853</v>
          </cell>
          <cell r="AK209">
            <v>0.60563300820845067</v>
          </cell>
          <cell r="AL209">
            <v>0.55225102237756685</v>
          </cell>
          <cell r="AM209">
            <v>0.36925188701627176</v>
          </cell>
          <cell r="AN209">
            <v>0.43197083370098049</v>
          </cell>
          <cell r="AO209">
            <v>0.43180458559428475</v>
          </cell>
          <cell r="AP209">
            <v>0.37971581217460204</v>
          </cell>
          <cell r="AQ209">
            <v>0.3818831618434721</v>
          </cell>
          <cell r="AR209">
            <v>0.36203742566588226</v>
          </cell>
          <cell r="AS209">
            <v>0.31205045100740869</v>
          </cell>
          <cell r="AT209">
            <v>0.30404059858364324</v>
          </cell>
          <cell r="AU209">
            <v>0.32531919289895783</v>
          </cell>
          <cell r="AV209">
            <v>0.38444679162552819</v>
          </cell>
          <cell r="AW209">
            <v>0.41385272393627154</v>
          </cell>
          <cell r="AX209">
            <v>0.41158465610689315</v>
          </cell>
          <cell r="AY209">
            <v>0.41888540611144548</v>
          </cell>
          <cell r="AZ209">
            <v>0.46887312758718591</v>
          </cell>
          <cell r="BA209">
            <v>0.52616684456936724</v>
          </cell>
          <cell r="BB209">
            <v>0.48795965903406402</v>
          </cell>
          <cell r="BC209">
            <v>0.46670682680764608</v>
          </cell>
          <cell r="BD209">
            <v>0.50075035876278917</v>
          </cell>
          <cell r="BE209">
            <v>0.46270770787519949</v>
          </cell>
          <cell r="BF209">
            <v>0.47250677114276174</v>
          </cell>
        </row>
        <row r="210">
          <cell r="B210" t="str">
            <v>SGP</v>
          </cell>
          <cell r="C210" t="str">
            <v>Factor de conversión de PPA (PIB) al cociente de tipo de cambio del mercado</v>
          </cell>
          <cell r="D210" t="str">
            <v>PA.NUS.PPPC.RF</v>
          </cell>
          <cell r="AI210">
            <v>0.57624519909240213</v>
          </cell>
          <cell r="AJ210">
            <v>0.61107154850438483</v>
          </cell>
          <cell r="AK210">
            <v>0.6399147927285137</v>
          </cell>
          <cell r="AL210">
            <v>0.65157620770168101</v>
          </cell>
          <cell r="AM210">
            <v>0.69968812922641965</v>
          </cell>
          <cell r="AN210">
            <v>0.76291267734694068</v>
          </cell>
          <cell r="AO210">
            <v>0.76420765827368531</v>
          </cell>
          <cell r="AP210">
            <v>0.72090716188045845</v>
          </cell>
          <cell r="AQ210">
            <v>0.62413137732234447</v>
          </cell>
          <cell r="AR210">
            <v>0.5839017453870925</v>
          </cell>
          <cell r="AS210">
            <v>0.58231183787003893</v>
          </cell>
          <cell r="AT210">
            <v>0.5354557618464455</v>
          </cell>
          <cell r="AU210">
            <v>0.52109676726975407</v>
          </cell>
          <cell r="AV210">
            <v>0.51611529976791271</v>
          </cell>
          <cell r="AW210">
            <v>0.53979156822416208</v>
          </cell>
          <cell r="AX210">
            <v>0.54295731559302152</v>
          </cell>
          <cell r="AY210">
            <v>0.56127239697314169</v>
          </cell>
          <cell r="AZ210">
            <v>0.61023540729623305</v>
          </cell>
          <cell r="BA210">
            <v>0.62805458002850068</v>
          </cell>
          <cell r="BB210">
            <v>0.62761256224536555</v>
          </cell>
          <cell r="BC210">
            <v>0.66119071579381272</v>
          </cell>
          <cell r="BD210">
            <v>0.70877798762966826</v>
          </cell>
          <cell r="BE210">
            <v>0.71143147916445815</v>
          </cell>
          <cell r="BF210">
            <v>0.70078219648621509</v>
          </cell>
        </row>
        <row r="211">
          <cell r="B211" t="str">
            <v>SLB</v>
          </cell>
          <cell r="C211" t="str">
            <v>Factor de conversión de PPA (PIB) al cociente de tipo de cambio del mercado</v>
          </cell>
          <cell r="D211" t="str">
            <v>PA.NUS.PPPC.RF</v>
          </cell>
          <cell r="AI211">
            <v>0.84312414095633492</v>
          </cell>
          <cell r="AJ211">
            <v>0.81516032189162013</v>
          </cell>
          <cell r="AK211">
            <v>0.83621235099533486</v>
          </cell>
          <cell r="AL211">
            <v>0.85220328732051953</v>
          </cell>
          <cell r="AM211">
            <v>0.86429472827429676</v>
          </cell>
          <cell r="AN211">
            <v>0.87416819355223585</v>
          </cell>
          <cell r="AO211">
            <v>0.91948873769152084</v>
          </cell>
          <cell r="AP211">
            <v>0.92169878690383922</v>
          </cell>
          <cell r="AQ211">
            <v>0.74322738197915528</v>
          </cell>
          <cell r="AR211">
            <v>0.75356394418170358</v>
          </cell>
          <cell r="AS211">
            <v>0.77547410777938963</v>
          </cell>
          <cell r="AT211">
            <v>0.75825304257401249</v>
          </cell>
          <cell r="AU211">
            <v>0.65547927142095685</v>
          </cell>
          <cell r="AV211">
            <v>0.58764930292612538</v>
          </cell>
          <cell r="AW211">
            <v>0.6146994214732231</v>
          </cell>
          <cell r="AX211">
            <v>0.62340684407001823</v>
          </cell>
          <cell r="AY211">
            <v>0.62404173592265089</v>
          </cell>
          <cell r="AZ211">
            <v>0.64020428218940517</v>
          </cell>
          <cell r="BA211">
            <v>0.69093336449637233</v>
          </cell>
          <cell r="BB211">
            <v>0.70722669696559781</v>
          </cell>
          <cell r="BC211">
            <v>0.73897422334502672</v>
          </cell>
          <cell r="BD211">
            <v>0.83426855429550806</v>
          </cell>
          <cell r="BE211">
            <v>0.90023496239154344</v>
          </cell>
          <cell r="BF211">
            <v>0.94445231669932761</v>
          </cell>
        </row>
        <row r="212">
          <cell r="B212" t="str">
            <v>SLE</v>
          </cell>
          <cell r="C212" t="str">
            <v>Factor de conversión de PPA (PIB) al cociente de tipo de cambio del mercado</v>
          </cell>
          <cell r="D212" t="str">
            <v>PA.NUS.PPPC.RF</v>
          </cell>
          <cell r="AI212">
            <v>0.18648001763993502</v>
          </cell>
          <cell r="AJ212">
            <v>0.21170655042438452</v>
          </cell>
          <cell r="AK212">
            <v>0.22281749303413897</v>
          </cell>
          <cell r="AL212">
            <v>0.24272740251140262</v>
          </cell>
          <cell r="AM212">
            <v>0.28750534268278161</v>
          </cell>
          <cell r="AN212">
            <v>0.29230335076900293</v>
          </cell>
          <cell r="AO212">
            <v>0.30511041071475509</v>
          </cell>
          <cell r="AP212">
            <v>0.28773467069117781</v>
          </cell>
          <cell r="AQ212">
            <v>0.22115895307826108</v>
          </cell>
          <cell r="AR212">
            <v>0.22145829385694213</v>
          </cell>
          <cell r="AS212">
            <v>0.19286685021756608</v>
          </cell>
          <cell r="AT212">
            <v>0.3446952682550915</v>
          </cell>
          <cell r="AU212">
            <v>0.30858589122835495</v>
          </cell>
          <cell r="AV212">
            <v>0.30615417782330889</v>
          </cell>
          <cell r="AW212">
            <v>0.29221839452155812</v>
          </cell>
          <cell r="AX212">
            <v>0.30866645423141759</v>
          </cell>
          <cell r="AY212">
            <v>0.32862679964177716</v>
          </cell>
          <cell r="AZ212">
            <v>0.33887924391241125</v>
          </cell>
          <cell r="BA212">
            <v>0.36630697348693664</v>
          </cell>
          <cell r="BB212">
            <v>0.34481007292923666</v>
          </cell>
          <cell r="BC212">
            <v>0.33945640569759367</v>
          </cell>
          <cell r="BD212">
            <v>0.35711214061337448</v>
          </cell>
          <cell r="BE212">
            <v>0.39343312428788452</v>
          </cell>
          <cell r="BF212">
            <v>0.41998986797118526</v>
          </cell>
        </row>
        <row r="213">
          <cell r="B213" t="str">
            <v>SLV</v>
          </cell>
          <cell r="C213" t="str">
            <v>Factor de conversión de PPA (PIB) al cociente de tipo de cambio del mercado</v>
          </cell>
          <cell r="D213" t="str">
            <v>PA.NUS.PPPC.RF</v>
          </cell>
          <cell r="AI213">
            <v>0.31136757162703599</v>
          </cell>
          <cell r="AJ213">
            <v>0.32185182581266703</v>
          </cell>
          <cell r="AK213">
            <v>0.32806773898559199</v>
          </cell>
          <cell r="AL213">
            <v>0.34773040176129799</v>
          </cell>
          <cell r="AM213">
            <v>0.37416249867651002</v>
          </cell>
          <cell r="AN213">
            <v>0.40476288369591101</v>
          </cell>
          <cell r="AO213">
            <v>0.42436491984607499</v>
          </cell>
          <cell r="AP213">
            <v>0.43201530758395401</v>
          </cell>
          <cell r="AQ213">
            <v>0.44426010574636099</v>
          </cell>
          <cell r="AR213">
            <v>0.43948990912063302</v>
          </cell>
          <cell r="AS213">
            <v>0.44326160165474598</v>
          </cell>
          <cell r="AT213">
            <v>0.448065282477913</v>
          </cell>
          <cell r="AU213">
            <v>0.44661206701143003</v>
          </cell>
          <cell r="AV213">
            <v>0.45015610677098</v>
          </cell>
          <cell r="AW213">
            <v>0.45167301991262199</v>
          </cell>
          <cell r="AX213">
            <v>0.45723319403379098</v>
          </cell>
          <cell r="AY213">
            <v>0.46328077451734301</v>
          </cell>
          <cell r="AZ213">
            <v>0.47102810495080999</v>
          </cell>
          <cell r="BA213">
            <v>0.48627992331461301</v>
          </cell>
          <cell r="BB213">
            <v>0.48027468521155198</v>
          </cell>
          <cell r="BC213">
            <v>0.48530059306916101</v>
          </cell>
          <cell r="BD213">
            <v>0.50303876740717901</v>
          </cell>
          <cell r="BE213">
            <v>0.49941526903872302</v>
          </cell>
          <cell r="BF213">
            <v>0.49290930065462102</v>
          </cell>
        </row>
        <row r="214">
          <cell r="B214" t="str">
            <v>SMR</v>
          </cell>
          <cell r="C214" t="str">
            <v>Factor de conversión de PPA (PIB) al cociente de tipo de cambio del mercado</v>
          </cell>
          <cell r="D214" t="str">
            <v>PA.NUS.PPPC.RF</v>
          </cell>
        </row>
        <row r="215">
          <cell r="B215" t="str">
            <v>SOM</v>
          </cell>
          <cell r="C215" t="str">
            <v>Factor de conversión de PPA (PIB) al cociente de tipo de cambio del mercado</v>
          </cell>
          <cell r="D215" t="str">
            <v>PA.NUS.PPPC.RF</v>
          </cell>
        </row>
        <row r="216">
          <cell r="B216" t="str">
            <v>SRB</v>
          </cell>
          <cell r="C216" t="str">
            <v>Factor de conversión de PPA (PIB) al cociente de tipo de cambio del mercado</v>
          </cell>
          <cell r="D216" t="str">
            <v>PA.NUS.PPPC.RF</v>
          </cell>
          <cell r="AP216">
            <v>0.48546944125191549</v>
          </cell>
          <cell r="AQ216">
            <v>0.36144837748617259</v>
          </cell>
          <cell r="AR216">
            <v>0.43668406193358833</v>
          </cell>
          <cell r="AS216">
            <v>0.13983083997561707</v>
          </cell>
          <cell r="AT216">
            <v>0.2430945887577656</v>
          </cell>
          <cell r="AU216">
            <v>0.3048710757146042</v>
          </cell>
          <cell r="AV216">
            <v>0.37685434539704504</v>
          </cell>
          <cell r="AW216">
            <v>0.40595035649343281</v>
          </cell>
          <cell r="AX216">
            <v>0.39818616556816278</v>
          </cell>
          <cell r="AY216">
            <v>0.41712464686462003</v>
          </cell>
          <cell r="AZ216">
            <v>0.52259663164683889</v>
          </cell>
          <cell r="BA216">
            <v>0.56351336008218789</v>
          </cell>
          <cell r="BB216">
            <v>0.49122889080771109</v>
          </cell>
          <cell r="BC216">
            <v>0.45731191027929274</v>
          </cell>
          <cell r="BD216">
            <v>0.50820761757148081</v>
          </cell>
          <cell r="BE216">
            <v>0.4485757525102117</v>
          </cell>
          <cell r="BF216">
            <v>0.47966128054464885</v>
          </cell>
        </row>
        <row r="217">
          <cell r="B217" t="str">
            <v>SSA</v>
          </cell>
          <cell r="C217" t="str">
            <v>Factor de conversión de PPA (PIB) al cociente de tipo de cambio del mercado</v>
          </cell>
          <cell r="D217" t="str">
            <v>PA.NUS.PPPC.RF</v>
          </cell>
        </row>
        <row r="218">
          <cell r="B218" t="str">
            <v>SSD</v>
          </cell>
          <cell r="C218" t="str">
            <v>Factor de conversión de PPA (PIB) al cociente de tipo de cambio del mercado</v>
          </cell>
          <cell r="D218" t="str">
            <v>PA.NUS.PPPC.RF</v>
          </cell>
          <cell r="BA218">
            <v>0.480575641880438</v>
          </cell>
          <cell r="BB218">
            <v>0.36175824161343184</v>
          </cell>
          <cell r="BC218">
            <v>0.42582410000958953</v>
          </cell>
          <cell r="BD218">
            <v>0.51758720622018028</v>
          </cell>
          <cell r="BE218">
            <v>0.50665870181894912</v>
          </cell>
          <cell r="BF218">
            <v>0.52418303042959657</v>
          </cell>
        </row>
        <row r="219">
          <cell r="B219" t="str">
            <v>SSF</v>
          </cell>
          <cell r="C219" t="str">
            <v>Factor de conversión de PPA (PIB) al cociente de tipo de cambio del mercado</v>
          </cell>
          <cell r="D219" t="str">
            <v>PA.NUS.PPPC.RF</v>
          </cell>
        </row>
        <row r="220">
          <cell r="B220" t="str">
            <v>SST</v>
          </cell>
          <cell r="C220" t="str">
            <v>Factor de conversión de PPA (PIB) al cociente de tipo de cambio del mercado</v>
          </cell>
          <cell r="D220" t="str">
            <v>PA.NUS.PPPC.RF</v>
          </cell>
        </row>
        <row r="221">
          <cell r="B221" t="str">
            <v>STP</v>
          </cell>
          <cell r="C221" t="str">
            <v>Factor de conversión de PPA (PIB) al cociente de tipo de cambio del mercado</v>
          </cell>
          <cell r="D221" t="str">
            <v>PA.NUS.PPPC.RF</v>
          </cell>
          <cell r="AS221">
            <v>0.32148960343533961</v>
          </cell>
          <cell r="AT221">
            <v>0.30395432068411904</v>
          </cell>
          <cell r="AU221">
            <v>0.32443440991451006</v>
          </cell>
          <cell r="AV221">
            <v>0.35681077438403735</v>
          </cell>
          <cell r="AW221">
            <v>0.36302823823818553</v>
          </cell>
          <cell r="AX221">
            <v>0.38527892455055418</v>
          </cell>
          <cell r="AY221">
            <v>0.36393478829954429</v>
          </cell>
          <cell r="AZ221">
            <v>0.37092956389621518</v>
          </cell>
          <cell r="BA221">
            <v>0.42420462055064612</v>
          </cell>
          <cell r="BB221">
            <v>0.433379284997022</v>
          </cell>
          <cell r="BC221">
            <v>0.4192298969668723</v>
          </cell>
          <cell r="BD221">
            <v>0.48386700336928545</v>
          </cell>
          <cell r="BE221">
            <v>0.48496428816898635</v>
          </cell>
          <cell r="BF221">
            <v>0.54196589485937308</v>
          </cell>
        </row>
        <row r="222">
          <cell r="B222" t="str">
            <v>SUR</v>
          </cell>
          <cell r="C222" t="str">
            <v>Factor de conversión de PPA (PIB) al cociente de tipo de cambio del mercado</v>
          </cell>
          <cell r="D222" t="str">
            <v>PA.NUS.PPPC.RF</v>
          </cell>
          <cell r="AI222">
            <v>0.13939137489266801</v>
          </cell>
          <cell r="AJ222">
            <v>0.15153380967399399</v>
          </cell>
          <cell r="AK222">
            <v>0.13398304274798334</v>
          </cell>
          <cell r="AL222">
            <v>0.14954305552770322</v>
          </cell>
          <cell r="AM222">
            <v>0.20026260371838731</v>
          </cell>
          <cell r="AN222">
            <v>0.22239751046555883</v>
          </cell>
          <cell r="AO222">
            <v>0.26745208594814213</v>
          </cell>
          <cell r="AP222">
            <v>0.26861856863310496</v>
          </cell>
          <cell r="AQ222">
            <v>0.2659756532425725</v>
          </cell>
          <cell r="AR222">
            <v>0.24786339899718257</v>
          </cell>
          <cell r="AS222">
            <v>0.24436379687424242</v>
          </cell>
          <cell r="AT222">
            <v>0.1955269654233445</v>
          </cell>
          <cell r="AU222">
            <v>0.26079006352291828</v>
          </cell>
          <cell r="AV222">
            <v>0.284303414846722</v>
          </cell>
          <cell r="AW222">
            <v>0.2956925031697864</v>
          </cell>
          <cell r="AX222">
            <v>0.33111116736850071</v>
          </cell>
          <cell r="AY222">
            <v>0.45294482796480678</v>
          </cell>
          <cell r="AZ222">
            <v>0.46941414091858286</v>
          </cell>
          <cell r="BA222">
            <v>0.5318823580690637</v>
          </cell>
          <cell r="BB222">
            <v>0.56204166093633512</v>
          </cell>
          <cell r="BC222">
            <v>0.600561843482742</v>
          </cell>
          <cell r="BD222">
            <v>0.5587729866913097</v>
          </cell>
          <cell r="BE222">
            <v>0.60729575645378187</v>
          </cell>
          <cell r="BF222">
            <v>0.59779142095604854</v>
          </cell>
        </row>
        <row r="223">
          <cell r="B223" t="str">
            <v>SVK</v>
          </cell>
          <cell r="C223" t="str">
            <v>Factor de conversión de PPA (PIB) al cociente de tipo de cambio del mercado</v>
          </cell>
          <cell r="D223" t="str">
            <v>PA.NUS.PPPC.RF</v>
          </cell>
          <cell r="AI223">
            <v>0.28798105654228418</v>
          </cell>
          <cell r="AJ223">
            <v>0.3653182598917864</v>
          </cell>
          <cell r="AK223">
            <v>0.41653976064173887</v>
          </cell>
          <cell r="AL223">
            <v>0.4249023764347622</v>
          </cell>
          <cell r="AM223">
            <v>0.47810114248428048</v>
          </cell>
          <cell r="AN223">
            <v>0.56706214509803921</v>
          </cell>
          <cell r="AO223">
            <v>0.56223013307984793</v>
          </cell>
          <cell r="AP223">
            <v>0.51549306446131193</v>
          </cell>
          <cell r="AQ223">
            <v>0.52603280903904237</v>
          </cell>
          <cell r="AR223">
            <v>0.533332940549755</v>
          </cell>
          <cell r="AS223">
            <v>0.48374219550396175</v>
          </cell>
          <cell r="AT223">
            <v>0.46641342013422821</v>
          </cell>
          <cell r="AU223">
            <v>0.49668521080368905</v>
          </cell>
          <cell r="AV223">
            <v>0.62620283860045156</v>
          </cell>
          <cell r="AW223">
            <v>0.71125949217779982</v>
          </cell>
          <cell r="AX223">
            <v>0.70384243377689348</v>
          </cell>
          <cell r="AY223">
            <v>0.69566663781206883</v>
          </cell>
          <cell r="AZ223">
            <v>0.74757017246099089</v>
          </cell>
          <cell r="BA223">
            <v>0.78021927640251942</v>
          </cell>
          <cell r="BB223">
            <v>0.70745103362045014</v>
          </cell>
          <cell r="BC223">
            <v>0.67566758675496696</v>
          </cell>
          <cell r="BD223">
            <v>0.70678569224353616</v>
          </cell>
          <cell r="BE223">
            <v>0.66681386226390849</v>
          </cell>
        </row>
        <row r="224">
          <cell r="B224" t="str">
            <v>SVN</v>
          </cell>
          <cell r="C224" t="str">
            <v>Factor de conversión de PPA (PIB) al cociente de tipo de cambio del mercado</v>
          </cell>
          <cell r="D224" t="str">
            <v>PA.NUS.PPPC.RF</v>
          </cell>
          <cell r="AI224">
            <v>0.75466753406945764</v>
          </cell>
          <cell r="AJ224">
            <v>0.58455971913819138</v>
          </cell>
          <cell r="AK224">
            <v>0.59736173298068684</v>
          </cell>
          <cell r="AL224">
            <v>0.57415839196361718</v>
          </cell>
          <cell r="AM224">
            <v>0.60587935439236096</v>
          </cell>
          <cell r="AN224">
            <v>0.80889196452311796</v>
          </cell>
          <cell r="AO224">
            <v>0.76922882056737529</v>
          </cell>
          <cell r="AP224">
            <v>0.69278260070937459</v>
          </cell>
          <cell r="AQ224">
            <v>0.69921930998904469</v>
          </cell>
          <cell r="AR224">
            <v>0.67314093806798592</v>
          </cell>
          <cell r="AS224">
            <v>0.57153256613934611</v>
          </cell>
          <cell r="AT224">
            <v>0.55744871000366036</v>
          </cell>
          <cell r="AU224">
            <v>0.58693596076239252</v>
          </cell>
          <cell r="AV224">
            <v>0.71137195910613671</v>
          </cell>
          <cell r="AW224">
            <v>0.76118169870989594</v>
          </cell>
          <cell r="AX224">
            <v>0.76056229068363601</v>
          </cell>
          <cell r="AY224">
            <v>0.76165047338059821</v>
          </cell>
          <cell r="AZ224">
            <v>0.86207498083766765</v>
          </cell>
          <cell r="BA224">
            <v>0.92917424051559994</v>
          </cell>
          <cell r="BB224">
            <v>0.89192719922200614</v>
          </cell>
          <cell r="BC224">
            <v>0.84948717086092707</v>
          </cell>
          <cell r="BD224">
            <v>0.8693850208507089</v>
          </cell>
          <cell r="BE224">
            <v>0.79019993704227165</v>
          </cell>
        </row>
        <row r="225">
          <cell r="B225" t="str">
            <v>SWE</v>
          </cell>
          <cell r="C225" t="str">
            <v>Factor de conversión de PPA (PIB) al cociente de tipo de cambio del mercado</v>
          </cell>
          <cell r="D225" t="str">
            <v>PA.NUS.PPPC.RF</v>
          </cell>
          <cell r="AI225">
            <v>1.5037251885517333</v>
          </cell>
          <cell r="AJ225">
            <v>1.5418108816866471</v>
          </cell>
          <cell r="AK225">
            <v>1.5812310724956211</v>
          </cell>
          <cell r="AL225">
            <v>1.1811940026209626</v>
          </cell>
          <cell r="AM225">
            <v>1.1973090633748056</v>
          </cell>
          <cell r="AN225">
            <v>1.3158237627745923</v>
          </cell>
          <cell r="AO225">
            <v>1.380224243811512</v>
          </cell>
          <cell r="AP225">
            <v>1.2186113743467499</v>
          </cell>
          <cell r="AQ225">
            <v>1.1784298281739392</v>
          </cell>
          <cell r="AR225">
            <v>1.1247948968822619</v>
          </cell>
          <cell r="AS225">
            <v>0.99586685501298811</v>
          </cell>
          <cell r="AT225">
            <v>0.90432589731922419</v>
          </cell>
          <cell r="AU225">
            <v>0.96041634973452061</v>
          </cell>
          <cell r="AV225">
            <v>1.1541966657185612</v>
          </cell>
          <cell r="AW225">
            <v>1.2395335514615133</v>
          </cell>
          <cell r="AX225">
            <v>1.2549520160451297</v>
          </cell>
          <cell r="AY225">
            <v>1.2298108276139128</v>
          </cell>
          <cell r="AZ225">
            <v>1.3157298086782061</v>
          </cell>
          <cell r="BA225">
            <v>1.3310823172513331</v>
          </cell>
          <cell r="BB225">
            <v>1.1604201274679531</v>
          </cell>
          <cell r="BC225">
            <v>1.2478782651324205</v>
          </cell>
          <cell r="BD225">
            <v>1.3582539175067754</v>
          </cell>
          <cell r="BE225">
            <v>1.3097664640636146</v>
          </cell>
          <cell r="BF225">
            <v>1.3384878160610147</v>
          </cell>
        </row>
        <row r="226">
          <cell r="B226" t="str">
            <v>SWZ</v>
          </cell>
          <cell r="C226" t="str">
            <v>Factor de conversión de PPA (PIB) al cociente de tipo de cambio del mercado</v>
          </cell>
          <cell r="D226" t="str">
            <v>PA.NUS.PPPC.RF</v>
          </cell>
          <cell r="AI226">
            <v>0.37134993931497551</v>
          </cell>
          <cell r="AJ226">
            <v>0.36630900478759215</v>
          </cell>
          <cell r="AK226">
            <v>0.38554779819313734</v>
          </cell>
          <cell r="AL226">
            <v>0.38583193474618788</v>
          </cell>
          <cell r="AM226">
            <v>0.38581485248552871</v>
          </cell>
          <cell r="AN226">
            <v>0.43158217652290476</v>
          </cell>
          <cell r="AO226">
            <v>0.38503737742193117</v>
          </cell>
          <cell r="AP226">
            <v>0.39327750439277714</v>
          </cell>
          <cell r="AQ226">
            <v>0.34830327002603773</v>
          </cell>
          <cell r="AR226">
            <v>0.32741774238785881</v>
          </cell>
          <cell r="AS226">
            <v>0.30985014016289897</v>
          </cell>
          <cell r="AT226">
            <v>0.26503705819164847</v>
          </cell>
          <cell r="AU226">
            <v>0.23268894984406568</v>
          </cell>
          <cell r="AV226">
            <v>0.33792166631061799</v>
          </cell>
          <cell r="AW226">
            <v>0.41729009323846766</v>
          </cell>
          <cell r="AX226">
            <v>0.42124957573193522</v>
          </cell>
          <cell r="AY226">
            <v>0.45132472402585894</v>
          </cell>
          <cell r="AZ226">
            <v>0.44003373228096909</v>
          </cell>
          <cell r="BA226">
            <v>0.41695954124931472</v>
          </cell>
          <cell r="BB226">
            <v>0.42550319820655785</v>
          </cell>
          <cell r="BC226">
            <v>0.51073275420141562</v>
          </cell>
          <cell r="BD226">
            <v>0.5371732955670192</v>
          </cell>
          <cell r="BE226">
            <v>0.50597423912039319</v>
          </cell>
          <cell r="BF226">
            <v>0.45398727755642648</v>
          </cell>
        </row>
        <row r="227">
          <cell r="B227" t="str">
            <v>SXM</v>
          </cell>
          <cell r="C227" t="str">
            <v>Factor de conversión de PPA (PIB) al cociente de tipo de cambio del mercado</v>
          </cell>
          <cell r="D227" t="str">
            <v>PA.NUS.PPPC.RF</v>
          </cell>
        </row>
        <row r="228">
          <cell r="B228" t="str">
            <v>SYC</v>
          </cell>
          <cell r="C228" t="str">
            <v>Factor de conversión de PPA (PIB) al cociente de tipo de cambio del mercado</v>
          </cell>
          <cell r="D228" t="str">
            <v>PA.NUS.PPPC.RF</v>
          </cell>
          <cell r="AI228">
            <v>0.57728661181157415</v>
          </cell>
          <cell r="AJ228">
            <v>0.55218466869591176</v>
          </cell>
          <cell r="AK228">
            <v>0.58356528297470356</v>
          </cell>
          <cell r="AL228">
            <v>0.58086843593580706</v>
          </cell>
          <cell r="AM228">
            <v>0.58974241227034618</v>
          </cell>
          <cell r="AN228">
            <v>0.61206427871396429</v>
          </cell>
          <cell r="AO228">
            <v>0.56415607891833552</v>
          </cell>
          <cell r="AP228">
            <v>0.55836957169612589</v>
          </cell>
          <cell r="AQ228">
            <v>0.55070232043024236</v>
          </cell>
          <cell r="AR228">
            <v>0.5455159192931569</v>
          </cell>
          <cell r="AS228">
            <v>0.50522620143119079</v>
          </cell>
          <cell r="AT228">
            <v>0.50831069081906466</v>
          </cell>
          <cell r="AU228">
            <v>0.55784807085843369</v>
          </cell>
          <cell r="AV228">
            <v>0.58804765057686814</v>
          </cell>
          <cell r="AW228">
            <v>0.7006118908031328</v>
          </cell>
          <cell r="AX228">
            <v>0.68195231207906726</v>
          </cell>
          <cell r="AY228">
            <v>0.66876184038447095</v>
          </cell>
          <cell r="AZ228">
            <v>0.60000094237550861</v>
          </cell>
          <cell r="BA228">
            <v>0.56273130881592293</v>
          </cell>
          <cell r="BB228">
            <v>0.49475016875496564</v>
          </cell>
          <cell r="BC228">
            <v>0.53148399052611406</v>
          </cell>
          <cell r="BD228">
            <v>0.54037723618210109</v>
          </cell>
          <cell r="BE228">
            <v>0.50278856336679678</v>
          </cell>
          <cell r="BF228">
            <v>0.58786916225154973</v>
          </cell>
        </row>
        <row r="229">
          <cell r="B229" t="str">
            <v>SYR</v>
          </cell>
          <cell r="C229" t="str">
            <v>Factor de conversión de PPA (PIB) al cociente de tipo de cambio del mercado</v>
          </cell>
          <cell r="D229" t="str">
            <v>PA.NUS.PPPC.RF</v>
          </cell>
        </row>
        <row r="230">
          <cell r="B230" t="str">
            <v>TCA</v>
          </cell>
          <cell r="C230" t="str">
            <v>Factor de conversión de PPA (PIB) al cociente de tipo de cambio del mercado</v>
          </cell>
          <cell r="D230" t="str">
            <v>PA.NUS.PPPC.RF</v>
          </cell>
        </row>
        <row r="231">
          <cell r="B231" t="str">
            <v>TCD</v>
          </cell>
          <cell r="C231" t="str">
            <v>Factor de conversión de PPA (PIB) al cociente de tipo de cambio del mercado</v>
          </cell>
          <cell r="D231" t="str">
            <v>PA.NUS.PPPC.RF</v>
          </cell>
          <cell r="AI231">
            <v>0.40577849453256637</v>
          </cell>
          <cell r="AJ231">
            <v>0.39066420710096539</v>
          </cell>
          <cell r="AK231">
            <v>0.35454372656048333</v>
          </cell>
          <cell r="AL231">
            <v>0.31945749078790775</v>
          </cell>
          <cell r="AM231">
            <v>0.22900005199847481</v>
          </cell>
          <cell r="AN231">
            <v>0.27155259681245497</v>
          </cell>
          <cell r="AO231">
            <v>0.29003227237224455</v>
          </cell>
          <cell r="AP231">
            <v>0.25937442119512161</v>
          </cell>
          <cell r="AQ231">
            <v>0.27099254537162604</v>
          </cell>
          <cell r="AR231">
            <v>0.23661725826636695</v>
          </cell>
          <cell r="AS231">
            <v>0.21065807994985455</v>
          </cell>
          <cell r="AT231">
            <v>0.22762093005190454</v>
          </cell>
          <cell r="AU231">
            <v>0.24026927344200144</v>
          </cell>
          <cell r="AV231">
            <v>0.28271411883995973</v>
          </cell>
          <cell r="AW231">
            <v>0.33220232406164518</v>
          </cell>
          <cell r="AX231">
            <v>0.41300311356677416</v>
          </cell>
          <cell r="AY231">
            <v>0.44455005197370484</v>
          </cell>
          <cell r="AZ231">
            <v>0.48807531332923204</v>
          </cell>
          <cell r="BA231">
            <v>0.55667015253270846</v>
          </cell>
          <cell r="BB231">
            <v>0.47381671824208849</v>
          </cell>
          <cell r="BC231">
            <v>0.47484932647108241</v>
          </cell>
          <cell r="BD231">
            <v>0.53075014952483579</v>
          </cell>
          <cell r="BE231">
            <v>0.5078724177086108</v>
          </cell>
          <cell r="BF231">
            <v>0.50265389670284188</v>
          </cell>
        </row>
        <row r="232">
          <cell r="B232" t="str">
            <v>TGO</v>
          </cell>
          <cell r="C232" t="str">
            <v>Factor de conversión de PPA (PIB) al cociente de tipo de cambio del mercado</v>
          </cell>
          <cell r="D232" t="str">
            <v>PA.NUS.PPPC.RF</v>
          </cell>
          <cell r="AI232">
            <v>0.49170313388105885</v>
          </cell>
          <cell r="AJ232">
            <v>0.47154021596165541</v>
          </cell>
          <cell r="AK232">
            <v>0.50730635418792158</v>
          </cell>
          <cell r="AL232">
            <v>0.42522484208602973</v>
          </cell>
          <cell r="AM232">
            <v>0.28846189993170968</v>
          </cell>
          <cell r="AN232">
            <v>0.34913875791864663</v>
          </cell>
          <cell r="AO232">
            <v>0.35258860640904388</v>
          </cell>
          <cell r="AP232">
            <v>0.31001117089394109</v>
          </cell>
          <cell r="AQ232">
            <v>0.33241509628739635</v>
          </cell>
          <cell r="AR232">
            <v>0.31753124013861767</v>
          </cell>
          <cell r="AS232">
            <v>0.25696906784589324</v>
          </cell>
          <cell r="AT232">
            <v>0.26288107512504022</v>
          </cell>
          <cell r="AU232">
            <v>0.28922216419947117</v>
          </cell>
          <cell r="AV232">
            <v>0.30664057968493097</v>
          </cell>
          <cell r="AW232">
            <v>0.33825889990561897</v>
          </cell>
          <cell r="AX232">
            <v>0.3537021293498181</v>
          </cell>
          <cell r="AY232">
            <v>0.34345569673604964</v>
          </cell>
          <cell r="AZ232">
            <v>0.3746970215378676</v>
          </cell>
          <cell r="BA232">
            <v>0.45069062224250556</v>
          </cell>
          <cell r="BB232">
            <v>0.43202408127990133</v>
          </cell>
          <cell r="BC232">
            <v>0.41174711616274362</v>
          </cell>
          <cell r="BD232">
            <v>0.45576546495269482</v>
          </cell>
          <cell r="BE232">
            <v>0.44091442542880932</v>
          </cell>
          <cell r="BF232">
            <v>0.45780875182691888</v>
          </cell>
        </row>
        <row r="233">
          <cell r="B233" t="str">
            <v>THA</v>
          </cell>
          <cell r="C233" t="str">
            <v>Factor de conversión de PPA (PIB) al cociente de tipo de cambio del mercado</v>
          </cell>
          <cell r="D233" t="str">
            <v>PA.NUS.PPPC.RF</v>
          </cell>
          <cell r="AI233">
            <v>0.36561847536549452</v>
          </cell>
          <cell r="AJ233">
            <v>0.37518994666986993</v>
          </cell>
          <cell r="AK233">
            <v>0.38505741048628433</v>
          </cell>
          <cell r="AL233">
            <v>0.38970461653936317</v>
          </cell>
          <cell r="AM233">
            <v>0.4041619252388714</v>
          </cell>
          <cell r="AN233">
            <v>0.42197252927077594</v>
          </cell>
          <cell r="AO233">
            <v>0.42375188135581016</v>
          </cell>
          <cell r="AP233">
            <v>0.35031534555029448</v>
          </cell>
          <cell r="AQ233">
            <v>0.28708313264148072</v>
          </cell>
          <cell r="AR233">
            <v>0.29707973341920441</v>
          </cell>
          <cell r="AS233">
            <v>0.27752311989235945</v>
          </cell>
          <cell r="AT233">
            <v>0.24999675600178928</v>
          </cell>
          <cell r="AU233">
            <v>0.25672872943906705</v>
          </cell>
          <cell r="AV233">
            <v>0.26411226814744398</v>
          </cell>
          <cell r="AW233">
            <v>0.27342009319314076</v>
          </cell>
          <cell r="AX233">
            <v>0.27682620023463639</v>
          </cell>
          <cell r="AY233">
            <v>0.30009624494719656</v>
          </cell>
          <cell r="AZ233">
            <v>0.33190381152409165</v>
          </cell>
          <cell r="BA233">
            <v>0.35057991781743331</v>
          </cell>
          <cell r="BB233">
            <v>0.34461441464002585</v>
          </cell>
          <cell r="BC233">
            <v>0.38192981564046558</v>
          </cell>
          <cell r="BD233">
            <v>0.4056967798288944</v>
          </cell>
          <cell r="BE233">
            <v>0.39207321615945606</v>
          </cell>
          <cell r="BF233">
            <v>0.40159642610765806</v>
          </cell>
        </row>
        <row r="234">
          <cell r="B234" t="str">
            <v>TJK</v>
          </cell>
          <cell r="C234" t="str">
            <v>Factor de conversión de PPA (PIB) al cociente de tipo de cambio del mercado</v>
          </cell>
          <cell r="D234" t="str">
            <v>PA.NUS.PPPC.RF</v>
          </cell>
          <cell r="AI234">
            <v>0.21079346057996162</v>
          </cell>
          <cell r="AJ234">
            <v>0.21176139395438975</v>
          </cell>
          <cell r="AK234">
            <v>0.2195768536582916</v>
          </cell>
          <cell r="AL234">
            <v>0.22126711235118302</v>
          </cell>
          <cell r="AM234">
            <v>0.22503504957786263</v>
          </cell>
          <cell r="AN234">
            <v>0.23022547900055526</v>
          </cell>
          <cell r="AO234">
            <v>0.2300708641975337</v>
          </cell>
          <cell r="AP234">
            <v>0.19641467175775032</v>
          </cell>
          <cell r="AQ234">
            <v>0.26425211310185936</v>
          </cell>
          <cell r="AR234">
            <v>0.20678659639213204</v>
          </cell>
          <cell r="AS234">
            <v>0.14786176870042722</v>
          </cell>
          <cell r="AT234">
            <v>0.16473844823083425</v>
          </cell>
          <cell r="AU234">
            <v>0.16544499313402192</v>
          </cell>
          <cell r="AV234">
            <v>0.18598045599869964</v>
          </cell>
          <cell r="AW234">
            <v>0.21923979196202256</v>
          </cell>
          <cell r="AX234">
            <v>0.22173464023119327</v>
          </cell>
          <cell r="AY234">
            <v>0.24607919771578676</v>
          </cell>
          <cell r="AZ234">
            <v>0.29224181982521713</v>
          </cell>
          <cell r="BA234">
            <v>0.36863515313993939</v>
          </cell>
          <cell r="BB234">
            <v>0.34000985851611032</v>
          </cell>
          <cell r="BC234">
            <v>0.35742022898195708</v>
          </cell>
          <cell r="BD234">
            <v>0.37732105943857969</v>
          </cell>
          <cell r="BE234">
            <v>0.40368631688386347</v>
          </cell>
          <cell r="BF234">
            <v>0.41271281964212958</v>
          </cell>
        </row>
        <row r="235">
          <cell r="B235" t="str">
            <v>TKM</v>
          </cell>
          <cell r="C235" t="str">
            <v>Factor de conversión de PPA (PIB) al cociente de tipo de cambio del mercado</v>
          </cell>
          <cell r="D235" t="str">
            <v>PA.NUS.PPPC.RF</v>
          </cell>
          <cell r="AI235">
            <v>0.16285367553434943</v>
          </cell>
          <cell r="AJ235">
            <v>0.1634390030913804</v>
          </cell>
          <cell r="AK235">
            <v>0.18811380537270536</v>
          </cell>
          <cell r="AL235">
            <v>0.17982022619898036</v>
          </cell>
          <cell r="AM235">
            <v>0.17151116966144361</v>
          </cell>
          <cell r="AN235">
            <v>0.1754650107834676</v>
          </cell>
          <cell r="AO235">
            <v>0.154799680644822</v>
          </cell>
          <cell r="AP235">
            <v>0.17689023548648181</v>
          </cell>
          <cell r="AQ235">
            <v>0.17376807635571484</v>
          </cell>
          <cell r="AR235">
            <v>0.13830919379155637</v>
          </cell>
          <cell r="AS235">
            <v>0.15197642618316845</v>
          </cell>
          <cell r="AT235">
            <v>0.17327548904197096</v>
          </cell>
          <cell r="AU235">
            <v>0.21486704124974298</v>
          </cell>
          <cell r="AV235">
            <v>0.27326885104421172</v>
          </cell>
          <cell r="AW235">
            <v>0.28979474062392874</v>
          </cell>
          <cell r="AX235">
            <v>0.29438334843812974</v>
          </cell>
          <cell r="AY235">
            <v>0.32639424496474922</v>
          </cell>
          <cell r="AZ235">
            <v>0.35277444576585315</v>
          </cell>
          <cell r="BA235">
            <v>0.45907832242446039</v>
          </cell>
          <cell r="BB235">
            <v>0.45037251051746663</v>
          </cell>
          <cell r="BC235">
            <v>0.44648602196964216</v>
          </cell>
          <cell r="BD235">
            <v>0.50389824561403507</v>
          </cell>
          <cell r="BE235">
            <v>0.53618792972748064</v>
          </cell>
          <cell r="BF235">
            <v>0.57044849764614736</v>
          </cell>
        </row>
        <row r="236">
          <cell r="B236" t="str">
            <v>TLS</v>
          </cell>
          <cell r="C236" t="str">
            <v>Factor de conversión de PPA (PIB) al cociente de tipo de cambio del mercado</v>
          </cell>
          <cell r="D236" t="str">
            <v>PA.NUS.PPPC.RF</v>
          </cell>
          <cell r="AS236">
            <v>0.39328008261193997</v>
          </cell>
          <cell r="AT236">
            <v>0.40559432848577898</v>
          </cell>
          <cell r="AU236">
            <v>0.42513650552467502</v>
          </cell>
          <cell r="AV236">
            <v>0.43586162296638198</v>
          </cell>
          <cell r="AW236">
            <v>0.44099961384998099</v>
          </cell>
          <cell r="AX236">
            <v>0.42184032920641801</v>
          </cell>
          <cell r="AY236">
            <v>0.40812725178332498</v>
          </cell>
          <cell r="AZ236">
            <v>0.43019449674009003</v>
          </cell>
          <cell r="BA236">
            <v>0.45709283224987901</v>
          </cell>
          <cell r="BB236">
            <v>0.47930299068022197</v>
          </cell>
          <cell r="BC236">
            <v>0.48880823186566302</v>
          </cell>
          <cell r="BD236">
            <v>0.51676650000000002</v>
          </cell>
          <cell r="BE236">
            <v>0.56297761926535705</v>
          </cell>
          <cell r="BF236">
            <v>0.61139304022971896</v>
          </cell>
        </row>
        <row r="237">
          <cell r="B237" t="str">
            <v>TON</v>
          </cell>
          <cell r="C237" t="str">
            <v>Factor de conversión de PPA (PIB) al cociente de tipo de cambio del mercado</v>
          </cell>
          <cell r="D237" t="str">
            <v>PA.NUS.PPPC.RF</v>
          </cell>
          <cell r="AI237">
            <v>0.51551196150480938</v>
          </cell>
          <cell r="AJ237">
            <v>0.54578445007844445</v>
          </cell>
          <cell r="AK237">
            <v>0.55186278665066735</v>
          </cell>
          <cell r="AL237">
            <v>0.52500837491704699</v>
          </cell>
          <cell r="AM237">
            <v>0.68534139127455618</v>
          </cell>
          <cell r="AN237">
            <v>0.67660981736192627</v>
          </cell>
          <cell r="AO237">
            <v>0.72029054950694127</v>
          </cell>
          <cell r="AP237">
            <v>0.6851181821527581</v>
          </cell>
          <cell r="AQ237">
            <v>0.58683808918261193</v>
          </cell>
          <cell r="AR237">
            <v>0.57461474923943345</v>
          </cell>
          <cell r="AS237">
            <v>0.52665059139653114</v>
          </cell>
          <cell r="AT237">
            <v>0.44009874932605103</v>
          </cell>
          <cell r="AU237">
            <v>0.45615209906638576</v>
          </cell>
          <cell r="AV237">
            <v>0.50109573422377685</v>
          </cell>
          <cell r="AW237">
            <v>0.55883003322351898</v>
          </cell>
          <cell r="AX237">
            <v>0.58161168851345801</v>
          </cell>
          <cell r="AY237">
            <v>0.64102390879773563</v>
          </cell>
          <cell r="AZ237">
            <v>0.662551740551105</v>
          </cell>
          <cell r="BA237">
            <v>0.74199056132460284</v>
          </cell>
          <cell r="BB237">
            <v>0.6549775651229891</v>
          </cell>
          <cell r="BC237">
            <v>0.72595576247805593</v>
          </cell>
          <cell r="BD237">
            <v>0.79290691086586429</v>
          </cell>
          <cell r="BE237">
            <v>0.86140281020617726</v>
          </cell>
          <cell r="BF237">
            <v>0.83481422741873923</v>
          </cell>
        </row>
        <row r="238">
          <cell r="B238" t="str">
            <v>TTO</v>
          </cell>
          <cell r="C238" t="str">
            <v>Factor de conversión de PPA (PIB) al cociente de tipo de cambio del mercado</v>
          </cell>
          <cell r="D238" t="str">
            <v>PA.NUS.PPPC.RF</v>
          </cell>
          <cell r="AI238">
            <v>0.47558687239809411</v>
          </cell>
          <cell r="AJ238">
            <v>0.47432604860275057</v>
          </cell>
          <cell r="AK238">
            <v>0.4864023766092776</v>
          </cell>
          <cell r="AL238">
            <v>0.39951649095762376</v>
          </cell>
          <cell r="AM238">
            <v>0.40760561812811441</v>
          </cell>
          <cell r="AN238">
            <v>0.41374479562959621</v>
          </cell>
          <cell r="AO238">
            <v>0.42246061792056211</v>
          </cell>
          <cell r="AP238">
            <v>0.40288698964394026</v>
          </cell>
          <cell r="AQ238">
            <v>0.38955156500503713</v>
          </cell>
          <cell r="AR238">
            <v>0.41450685295470213</v>
          </cell>
          <cell r="AS238">
            <v>0.45732550152406681</v>
          </cell>
          <cell r="AT238">
            <v>0.46481486002047129</v>
          </cell>
          <cell r="AU238">
            <v>0.43262516531816492</v>
          </cell>
          <cell r="AV238">
            <v>0.46231051698764403</v>
          </cell>
          <cell r="AW238">
            <v>0.47822477921864043</v>
          </cell>
          <cell r="AX238">
            <v>0.54704345649131669</v>
          </cell>
          <cell r="AY238">
            <v>0.53540424914498408</v>
          </cell>
          <cell r="AZ238">
            <v>0.58876912102740098</v>
          </cell>
          <cell r="BA238">
            <v>0.72063301688478976</v>
          </cell>
          <cell r="BB238">
            <v>0.51339309501381847</v>
          </cell>
          <cell r="BC238">
            <v>0.54353539439137544</v>
          </cell>
          <cell r="BD238">
            <v>0.61790140211166666</v>
          </cell>
          <cell r="BE238">
            <v>0.59211823547117359</v>
          </cell>
          <cell r="BF238">
            <v>0.60360615339688195</v>
          </cell>
        </row>
        <row r="239">
          <cell r="B239" t="str">
            <v>TUN</v>
          </cell>
          <cell r="C239" t="str">
            <v>Factor de conversión de PPA (PIB) al cociente de tipo de cambio del mercado</v>
          </cell>
          <cell r="D239" t="str">
            <v>PA.NUS.PPPC.RF</v>
          </cell>
          <cell r="AI239">
            <v>0.42554960264018521</v>
          </cell>
          <cell r="AJ239">
            <v>0.42166541465638585</v>
          </cell>
          <cell r="AK239">
            <v>0.45326772313140096</v>
          </cell>
          <cell r="AL239">
            <v>0.40840977498973396</v>
          </cell>
          <cell r="AM239">
            <v>0.41473206952036767</v>
          </cell>
          <cell r="AN239">
            <v>0.4578212542417987</v>
          </cell>
          <cell r="AO239">
            <v>0.45584552334382678</v>
          </cell>
          <cell r="AP239">
            <v>0.45020208169687759</v>
          </cell>
          <cell r="AQ239">
            <v>0.44669345475283129</v>
          </cell>
          <cell r="AR239">
            <v>0.43697950704955657</v>
          </cell>
          <cell r="AS239">
            <v>0.38189960846320348</v>
          </cell>
          <cell r="AT239">
            <v>0.36817272795007577</v>
          </cell>
          <cell r="AU239">
            <v>0.37385723207605015</v>
          </cell>
          <cell r="AV239">
            <v>0.41262046239590144</v>
          </cell>
          <cell r="AW239">
            <v>0.43192315607359777</v>
          </cell>
          <cell r="AX239">
            <v>0.41732232860039176</v>
          </cell>
          <cell r="AY239">
            <v>0.40808104279506763</v>
          </cell>
          <cell r="AZ239">
            <v>0.42368712318260032</v>
          </cell>
          <cell r="BA239">
            <v>0.45727680506814544</v>
          </cell>
          <cell r="BB239">
            <v>0.42430145048668888</v>
          </cell>
          <cell r="BC239">
            <v>0.41020674341369989</v>
          </cell>
          <cell r="BD239">
            <v>0.42061541112434869</v>
          </cell>
          <cell r="BE239">
            <v>0.39098522778571992</v>
          </cell>
          <cell r="BF239">
            <v>0.39028471378288665</v>
          </cell>
        </row>
        <row r="240">
          <cell r="B240" t="str">
            <v>TUR</v>
          </cell>
          <cell r="C240" t="str">
            <v>Factor de conversión de PPA (PIB) al cociente de tipo de cambio del mercado</v>
          </cell>
          <cell r="D240" t="str">
            <v>PA.NUS.PPPC.RF</v>
          </cell>
          <cell r="AI240">
            <v>0.62908565382728154</v>
          </cell>
          <cell r="AJ240">
            <v>0.60470705831028193</v>
          </cell>
          <cell r="AK240">
            <v>0.58758673434198294</v>
          </cell>
          <cell r="AL240">
            <v>0.60241909538461202</v>
          </cell>
          <cell r="AM240">
            <v>0.45192645270270271</v>
          </cell>
          <cell r="AN240">
            <v>0.53559082969432315</v>
          </cell>
          <cell r="AO240">
            <v>0.5238106265356266</v>
          </cell>
          <cell r="AP240">
            <v>0.49960784726793939</v>
          </cell>
          <cell r="AQ240">
            <v>0.50290149980820875</v>
          </cell>
          <cell r="AR240">
            <v>0.48238651146131806</v>
          </cell>
          <cell r="AS240">
            <v>0.45179779430582212</v>
          </cell>
          <cell r="AT240">
            <v>0.34900146377284597</v>
          </cell>
          <cell r="AU240">
            <v>0.40646241706475583</v>
          </cell>
          <cell r="AV240">
            <v>0.51513012459191154</v>
          </cell>
          <cell r="AW240">
            <v>0.56998466292528938</v>
          </cell>
          <cell r="AX240">
            <v>0.61821941351592746</v>
          </cell>
          <cell r="AY240">
            <v>0.59255224431221565</v>
          </cell>
          <cell r="AZ240">
            <v>0.66384676644408624</v>
          </cell>
          <cell r="BA240">
            <v>0.68387259623511321</v>
          </cell>
          <cell r="BB240">
            <v>0.58622807483870965</v>
          </cell>
          <cell r="BC240">
            <v>0.62584953021027423</v>
          </cell>
          <cell r="BD240">
            <v>0.58921302268656717</v>
          </cell>
          <cell r="BE240">
            <v>0.58620411804008909</v>
          </cell>
          <cell r="BF240">
            <v>0.57684641296354666</v>
          </cell>
        </row>
        <row r="241">
          <cell r="B241" t="str">
            <v>TUV</v>
          </cell>
          <cell r="C241" t="str">
            <v>Factor de conversión de PPA (PIB) al cociente de tipo de cambio del mercado</v>
          </cell>
          <cell r="D241" t="str">
            <v>PA.NUS.PPPC.RF</v>
          </cell>
          <cell r="AI241">
            <v>0.63862950480296066</v>
          </cell>
          <cell r="AJ241">
            <v>0.63309407709014609</v>
          </cell>
          <cell r="AK241">
            <v>0.62643329257498825</v>
          </cell>
          <cell r="AL241">
            <v>0.58098193102504958</v>
          </cell>
          <cell r="AM241">
            <v>0.5831075066123691</v>
          </cell>
          <cell r="AN241">
            <v>0.60892999437411333</v>
          </cell>
          <cell r="AO241">
            <v>0.71144528795699313</v>
          </cell>
          <cell r="AP241">
            <v>0.65473221572114393</v>
          </cell>
          <cell r="AQ241">
            <v>0.5632653456180583</v>
          </cell>
          <cell r="AR241">
            <v>0.60525082895311333</v>
          </cell>
          <cell r="AS241">
            <v>0.60001246006361286</v>
          </cell>
          <cell r="AT241">
            <v>0.55422728081568506</v>
          </cell>
          <cell r="AU241">
            <v>0.5923993649221474</v>
          </cell>
          <cell r="AV241">
            <v>0.70890456418139203</v>
          </cell>
          <cell r="AW241">
            <v>0.82624146577068991</v>
          </cell>
          <cell r="AX241">
            <v>0.84375054409735184</v>
          </cell>
          <cell r="AY241">
            <v>0.84048105956913532</v>
          </cell>
          <cell r="AZ241">
            <v>0.90860761509382915</v>
          </cell>
          <cell r="BA241">
            <v>0.92483901014021652</v>
          </cell>
          <cell r="BB241">
            <v>0.85922641657306942</v>
          </cell>
          <cell r="BC241">
            <v>1.0248840209596779</v>
          </cell>
          <cell r="BD241">
            <v>1.1448874698514464</v>
          </cell>
          <cell r="BE241">
            <v>1.1393189056530013</v>
          </cell>
          <cell r="BF241">
            <v>1.0616478232776212</v>
          </cell>
        </row>
        <row r="242">
          <cell r="B242" t="str">
            <v>TZA</v>
          </cell>
          <cell r="C242" t="str">
            <v>Factor de conversión de PPA (PIB) al cociente de tipo de cambio del mercado</v>
          </cell>
          <cell r="D242" t="str">
            <v>PA.NUS.PPPC.RF</v>
          </cell>
          <cell r="AI242">
            <v>0.25775541528222029</v>
          </cell>
          <cell r="AJ242">
            <v>0.28444115657593244</v>
          </cell>
          <cell r="AK242">
            <v>0.25667174772025503</v>
          </cell>
          <cell r="AL242">
            <v>0.22921467259031442</v>
          </cell>
          <cell r="AM242">
            <v>0.23411089575696528</v>
          </cell>
          <cell r="AN242">
            <v>0.25796140809830909</v>
          </cell>
          <cell r="AO242">
            <v>0.29954495897794658</v>
          </cell>
          <cell r="AP242">
            <v>0.33648659678313414</v>
          </cell>
          <cell r="AQ242">
            <v>0.39036967548701001</v>
          </cell>
          <cell r="AR242">
            <v>0.38095796065291981</v>
          </cell>
          <cell r="AS242">
            <v>0.37284044996070803</v>
          </cell>
          <cell r="AT242">
            <v>0.35054183246256826</v>
          </cell>
          <cell r="AU242">
            <v>0.33525285796887072</v>
          </cell>
          <cell r="AV242">
            <v>0.33179870707485459</v>
          </cell>
          <cell r="AW242">
            <v>0.32946975579586918</v>
          </cell>
          <cell r="AX242">
            <v>0.32782800429978576</v>
          </cell>
          <cell r="AY242">
            <v>0.30196391134953399</v>
          </cell>
          <cell r="AZ242">
            <v>0.32231528700230883</v>
          </cell>
          <cell r="BA242">
            <v>0.36227907019323508</v>
          </cell>
          <cell r="BB242">
            <v>0.3497824689453034</v>
          </cell>
          <cell r="BC242">
            <v>0.34623163278008157</v>
          </cell>
          <cell r="BD242">
            <v>0.33234389951532983</v>
          </cell>
          <cell r="BE242">
            <v>0.36142495537520458</v>
          </cell>
          <cell r="BF242">
            <v>0.39150317795783912</v>
          </cell>
        </row>
        <row r="243">
          <cell r="B243" t="str">
            <v>UGA</v>
          </cell>
          <cell r="C243" t="str">
            <v>Factor de conversión de PPA (PIB) al cociente de tipo de cambio del mercado</v>
          </cell>
          <cell r="D243" t="str">
            <v>PA.NUS.PPPC.RF</v>
          </cell>
          <cell r="AI243">
            <v>0.58258318812659105</v>
          </cell>
          <cell r="AJ243">
            <v>0.41221551368847503</v>
          </cell>
          <cell r="AK243">
            <v>0.33523532094466024</v>
          </cell>
          <cell r="AL243">
            <v>0.34067237787388832</v>
          </cell>
          <cell r="AM243">
            <v>0.38845160785675631</v>
          </cell>
          <cell r="AN243">
            <v>0.49214461106759894</v>
          </cell>
          <cell r="AO243">
            <v>0.46534836645090349</v>
          </cell>
          <cell r="AP243">
            <v>0.45150500272425126</v>
          </cell>
          <cell r="AQ243">
            <v>0.44720008894242658</v>
          </cell>
          <cell r="AR243">
            <v>0.37171190218499983</v>
          </cell>
          <cell r="AS243">
            <v>0.36381852136315657</v>
          </cell>
          <cell r="AT243">
            <v>0.31888235224432587</v>
          </cell>
          <cell r="AU243">
            <v>0.30555173172162664</v>
          </cell>
          <cell r="AV243">
            <v>0.28855345655834641</v>
          </cell>
          <cell r="AW243">
            <v>0.32950217645969865</v>
          </cell>
          <cell r="AX243">
            <v>0.34083989497905959</v>
          </cell>
          <cell r="AY243">
            <v>0.32923885657338797</v>
          </cell>
          <cell r="AZ243">
            <v>0.36576999889943129</v>
          </cell>
          <cell r="BA243">
            <v>0.38227026027814881</v>
          </cell>
          <cell r="BB243">
            <v>0.36824646903731012</v>
          </cell>
          <cell r="BC243">
            <v>0.3716686208854415</v>
          </cell>
          <cell r="BD243">
            <v>0.33040994678183405</v>
          </cell>
          <cell r="BE243">
            <v>0.40601893355091462</v>
          </cell>
          <cell r="BF243">
            <v>0.40543590484145248</v>
          </cell>
        </row>
        <row r="244">
          <cell r="B244" t="str">
            <v>UKR</v>
          </cell>
          <cell r="C244" t="str">
            <v>Factor de conversión de PPA (PIB) al cociente de tipo de cambio del mercado</v>
          </cell>
          <cell r="D244" t="str">
            <v>PA.NUS.PPPC.RF</v>
          </cell>
          <cell r="AI244">
            <v>0.23064109689559248</v>
          </cell>
          <cell r="AJ244">
            <v>0.23176950627963849</v>
          </cell>
          <cell r="AK244">
            <v>0.23953223080392994</v>
          </cell>
          <cell r="AL244">
            <v>0.24217363916903387</v>
          </cell>
          <cell r="AM244">
            <v>0.24629747847854877</v>
          </cell>
          <cell r="AN244">
            <v>0.25211705720195288</v>
          </cell>
          <cell r="AO244">
            <v>0.2542459152471267</v>
          </cell>
          <cell r="AP244">
            <v>0.29004304187408836</v>
          </cell>
          <cell r="AQ244">
            <v>0.24427198287990337</v>
          </cell>
          <cell r="AR244">
            <v>0.1819555733086792</v>
          </cell>
          <cell r="AS244">
            <v>0.16630336793963624</v>
          </cell>
          <cell r="AT244">
            <v>0.18101752785471845</v>
          </cell>
          <cell r="AU244">
            <v>0.18900999311191002</v>
          </cell>
          <cell r="AV244">
            <v>0.20031079060384419</v>
          </cell>
          <cell r="AW244">
            <v>0.22509300430727205</v>
          </cell>
          <cell r="AX244">
            <v>0.28194503585780828</v>
          </cell>
          <cell r="AY244">
            <v>0.31888175395687723</v>
          </cell>
          <cell r="AZ244">
            <v>0.38131599420007528</v>
          </cell>
          <cell r="BA244">
            <v>0.46108360902983181</v>
          </cell>
          <cell r="BB244">
            <v>0.34977318143466224</v>
          </cell>
          <cell r="BC244">
            <v>0.38595677395078759</v>
          </cell>
          <cell r="BD244">
            <v>0.43103287858177119</v>
          </cell>
          <cell r="BE244">
            <v>0.45688289412223254</v>
          </cell>
          <cell r="BF244">
            <v>0.44384837773447078</v>
          </cell>
        </row>
        <row r="245">
          <cell r="B245" t="str">
            <v>UMC</v>
          </cell>
          <cell r="C245" t="str">
            <v>Factor de conversión de PPA (PIB) al cociente de tipo de cambio del mercado</v>
          </cell>
          <cell r="D245" t="str">
            <v>PA.NUS.PPPC.RF</v>
          </cell>
        </row>
        <row r="246">
          <cell r="B246" t="str">
            <v>URY</v>
          </cell>
          <cell r="C246" t="str">
            <v>Factor de conversión de PPA (PIB) al cociente de tipo de cambio del mercado</v>
          </cell>
          <cell r="D246" t="str">
            <v>PA.NUS.PPPC.RF</v>
          </cell>
          <cell r="AI246">
            <v>0.47998582970930753</v>
          </cell>
          <cell r="AJ246">
            <v>0.54068513045147859</v>
          </cell>
          <cell r="AK246">
            <v>0.56285813420689901</v>
          </cell>
          <cell r="AL246">
            <v>0.62386905127867409</v>
          </cell>
          <cell r="AM246">
            <v>0.66324566391152517</v>
          </cell>
          <cell r="AN246">
            <v>0.72801288687630183</v>
          </cell>
          <cell r="AO246">
            <v>0.71991672885675317</v>
          </cell>
          <cell r="AP246">
            <v>0.76186148852878199</v>
          </cell>
          <cell r="AQ246">
            <v>0.76370416568916444</v>
          </cell>
          <cell r="AR246">
            <v>0.72543578474776138</v>
          </cell>
          <cell r="AS246">
            <v>0.68827473923978721</v>
          </cell>
          <cell r="AT246">
            <v>0.64075436776024419</v>
          </cell>
          <cell r="AU246">
            <v>0.44528987285135718</v>
          </cell>
          <cell r="AV246">
            <v>0.38339760056117</v>
          </cell>
          <cell r="AW246">
            <v>0.40379023576461115</v>
          </cell>
          <cell r="AX246">
            <v>0.46188310934075327</v>
          </cell>
          <cell r="AY246">
            <v>0.48541944701002482</v>
          </cell>
          <cell r="AZ246">
            <v>0.53068056763085003</v>
          </cell>
          <cell r="BA246">
            <v>0.62995760818520208</v>
          </cell>
          <cell r="BB246">
            <v>0.61269915702565447</v>
          </cell>
          <cell r="BC246">
            <v>0.71279722637512732</v>
          </cell>
          <cell r="BD246">
            <v>0.79121439478125555</v>
          </cell>
          <cell r="BE246">
            <v>0.79399083363640977</v>
          </cell>
          <cell r="BF246">
            <v>0.83466460975209</v>
          </cell>
        </row>
        <row r="247">
          <cell r="B247" t="str">
            <v>USA</v>
          </cell>
          <cell r="C247" t="str">
            <v>Factor de conversión de PPA (PIB) al cociente de tipo de cambio del mercado</v>
          </cell>
          <cell r="D247" t="str">
            <v>PA.NUS.PPPC.RF</v>
          </cell>
          <cell r="AI247">
            <v>1</v>
          </cell>
          <cell r="AJ247">
            <v>1</v>
          </cell>
          <cell r="AK247">
            <v>1</v>
          </cell>
          <cell r="AL247">
            <v>1</v>
          </cell>
          <cell r="AM247">
            <v>1</v>
          </cell>
          <cell r="AN247">
            <v>1</v>
          </cell>
          <cell r="AO247">
            <v>1</v>
          </cell>
          <cell r="AP247">
            <v>1</v>
          </cell>
          <cell r="AQ247">
            <v>1</v>
          </cell>
          <cell r="AR247">
            <v>1</v>
          </cell>
          <cell r="AS247">
            <v>1</v>
          </cell>
          <cell r="AT247">
            <v>1</v>
          </cell>
          <cell r="AU247">
            <v>1</v>
          </cell>
          <cell r="AV247">
            <v>1</v>
          </cell>
          <cell r="AW247">
            <v>1</v>
          </cell>
          <cell r="AX247">
            <v>1</v>
          </cell>
          <cell r="AY247">
            <v>1</v>
          </cell>
          <cell r="AZ247">
            <v>1</v>
          </cell>
          <cell r="BA247">
            <v>1</v>
          </cell>
          <cell r="BB247">
            <v>1</v>
          </cell>
          <cell r="BC247">
            <v>1</v>
          </cell>
          <cell r="BD247">
            <v>1</v>
          </cell>
          <cell r="BE247">
            <v>1</v>
          </cell>
          <cell r="BF247">
            <v>1</v>
          </cell>
        </row>
        <row r="248">
          <cell r="B248" t="str">
            <v>UZB</v>
          </cell>
          <cell r="C248" t="str">
            <v>Factor de conversión de PPA (PIB) al cociente de tipo de cambio del mercado</v>
          </cell>
          <cell r="D248" t="str">
            <v>PA.NUS.PPPC.RF</v>
          </cell>
          <cell r="AI248">
            <v>0.33047230807829781</v>
          </cell>
          <cell r="AJ248">
            <v>0.33198978957622266</v>
          </cell>
          <cell r="AK248">
            <v>0.34310922164787533</v>
          </cell>
          <cell r="AL248">
            <v>0.34689281087578039</v>
          </cell>
          <cell r="AM248">
            <v>0.3527998543285098</v>
          </cell>
          <cell r="AN248">
            <v>0.36093277661405998</v>
          </cell>
          <cell r="AO248">
            <v>0.36415694850146707</v>
          </cell>
          <cell r="AP248">
            <v>0.35974809147142794</v>
          </cell>
          <cell r="AQ248">
            <v>0.34687039679913001</v>
          </cell>
          <cell r="AR248">
            <v>0.37359545152468071</v>
          </cell>
          <cell r="AS248">
            <v>0.28354891134016441</v>
          </cell>
          <cell r="AT248">
            <v>0.22041867081423827</v>
          </cell>
          <cell r="AU248">
            <v>0.17736495592350104</v>
          </cell>
          <cell r="AV248">
            <v>0.17446301371895112</v>
          </cell>
          <cell r="AW248">
            <v>0.18727545368923859</v>
          </cell>
          <cell r="AX248">
            <v>0.20168975623585547</v>
          </cell>
          <cell r="AY248">
            <v>0.21707404534394789</v>
          </cell>
          <cell r="AZ248">
            <v>0.25299247739668773</v>
          </cell>
          <cell r="BA248">
            <v>0.28502696823579238</v>
          </cell>
          <cell r="BB248">
            <v>0.30739256059617848</v>
          </cell>
          <cell r="BC248">
            <v>0.33550277433897613</v>
          </cell>
          <cell r="BD248">
            <v>0.35010465901831256</v>
          </cell>
          <cell r="BE248">
            <v>0.35912176963546305</v>
          </cell>
          <cell r="BF248">
            <v>0.3634772156379098</v>
          </cell>
        </row>
        <row r="249">
          <cell r="B249" t="str">
            <v>VCT</v>
          </cell>
          <cell r="C249" t="str">
            <v>Factor de conversión de PPA (PIB) al cociente de tipo de cambio del mercado</v>
          </cell>
          <cell r="D249" t="str">
            <v>PA.NUS.PPPC.RF</v>
          </cell>
          <cell r="AI249">
            <v>0.49790793736519162</v>
          </cell>
          <cell r="AJ249">
            <v>0.51344786856080582</v>
          </cell>
          <cell r="AK249">
            <v>0.51234696622899289</v>
          </cell>
          <cell r="AL249">
            <v>0.51161816350905287</v>
          </cell>
          <cell r="AM249">
            <v>0.52615805865106169</v>
          </cell>
          <cell r="AN249">
            <v>0.55901749907899856</v>
          </cell>
          <cell r="AO249">
            <v>0.57229973257297406</v>
          </cell>
          <cell r="AP249">
            <v>0.51711562364161612</v>
          </cell>
          <cell r="AQ249">
            <v>0.52752305238734387</v>
          </cell>
          <cell r="AR249">
            <v>0.52011669750721157</v>
          </cell>
          <cell r="AS249">
            <v>0.61250845734380677</v>
          </cell>
          <cell r="AT249">
            <v>0.6388309859090453</v>
          </cell>
          <cell r="AU249">
            <v>0.63553788218788876</v>
          </cell>
          <cell r="AV249">
            <v>0.60388827854792615</v>
          </cell>
          <cell r="AW249">
            <v>0.61125919977253984</v>
          </cell>
          <cell r="AX249">
            <v>0.60998438648058351</v>
          </cell>
          <cell r="AY249">
            <v>0.60903970126562279</v>
          </cell>
          <cell r="AZ249">
            <v>0.64308491056718886</v>
          </cell>
          <cell r="BA249">
            <v>0.63098153807882962</v>
          </cell>
          <cell r="BB249">
            <v>0.62075141689235558</v>
          </cell>
          <cell r="BC249">
            <v>0.64054918525770366</v>
          </cell>
          <cell r="BD249">
            <v>0.62640771434231846</v>
          </cell>
          <cell r="BE249">
            <v>0.62157691710317398</v>
          </cell>
          <cell r="BF249">
            <v>0.6221125261628222</v>
          </cell>
        </row>
        <row r="250">
          <cell r="B250" t="str">
            <v>VEN</v>
          </cell>
          <cell r="C250" t="str">
            <v>Factor de conversión de PPA (PIB) al cociente de tipo de cambio del mercado</v>
          </cell>
          <cell r="D250" t="str">
            <v>PA.NUS.PPPC.RF</v>
          </cell>
          <cell r="AI250">
            <v>0.25295260425939387</v>
          </cell>
          <cell r="AJ250">
            <v>0.24543199513335656</v>
          </cell>
          <cell r="AK250">
            <v>0.25570648410839869</v>
          </cell>
          <cell r="AL250">
            <v>0.24753122440196088</v>
          </cell>
          <cell r="AM250">
            <v>0.24146434696419805</v>
          </cell>
          <cell r="AN250">
            <v>0.30143502044486431</v>
          </cell>
          <cell r="AO250">
            <v>0.27035494461715132</v>
          </cell>
          <cell r="AP250">
            <v>0.31424095109313493</v>
          </cell>
          <cell r="AQ250">
            <v>0.32982191734195038</v>
          </cell>
          <cell r="AR250">
            <v>0.37094897602855298</v>
          </cell>
          <cell r="AS250">
            <v>0.41826783654316868</v>
          </cell>
          <cell r="AT250">
            <v>0.41492825310108117</v>
          </cell>
          <cell r="AU250">
            <v>0.33884506530940955</v>
          </cell>
          <cell r="AV250">
            <v>0.32420592908733031</v>
          </cell>
          <cell r="AW250">
            <v>0.35874340782576375</v>
          </cell>
          <cell r="AX250">
            <v>0.40772323525811222</v>
          </cell>
          <cell r="AY250">
            <v>0.45394975325367259</v>
          </cell>
          <cell r="AZ250">
            <v>0.5105302614036098</v>
          </cell>
          <cell r="BA250">
            <v>0.65163583013251525</v>
          </cell>
          <cell r="BB250">
            <v>0.69730099081482078</v>
          </cell>
          <cell r="BC250">
            <v>0.83605433375039695</v>
          </cell>
          <cell r="BD250">
            <v>0.63255192089397105</v>
          </cell>
          <cell r="BE250">
            <v>0.70908614532316461</v>
          </cell>
          <cell r="BF250">
            <v>0.79228407281066471</v>
          </cell>
        </row>
        <row r="251">
          <cell r="B251" t="str">
            <v>VIR</v>
          </cell>
          <cell r="C251" t="str">
            <v>Factor de conversión de PPA (PIB) al cociente de tipo de cambio del mercado</v>
          </cell>
          <cell r="D251" t="str">
            <v>PA.NUS.PPPC.RF</v>
          </cell>
        </row>
        <row r="252">
          <cell r="B252" t="str">
            <v>VNM</v>
          </cell>
          <cell r="C252" t="str">
            <v>Factor de conversión de PPA (PIB) al cociente de tipo de cambio del mercado</v>
          </cell>
          <cell r="D252" t="str">
            <v>PA.NUS.PPPC.RF</v>
          </cell>
          <cell r="AI252">
            <v>0.10081983951470351</v>
          </cell>
          <cell r="AJ252">
            <v>0.13678704217012241</v>
          </cell>
          <cell r="AK252">
            <v>0.1263419441412659</v>
          </cell>
          <cell r="AL252">
            <v>0.15253845247388143</v>
          </cell>
          <cell r="AM252">
            <v>0.16956095187146969</v>
          </cell>
          <cell r="AN252">
            <v>0.19305784880666688</v>
          </cell>
          <cell r="AO252">
            <v>0.20619029430724434</v>
          </cell>
          <cell r="AP252">
            <v>0.2040607368956924</v>
          </cell>
          <cell r="AQ252">
            <v>0.19347009061409404</v>
          </cell>
          <cell r="AR252">
            <v>0.19191812295317298</v>
          </cell>
          <cell r="AS252">
            <v>0.20609204849130727</v>
          </cell>
          <cell r="AT252">
            <v>0.19903936918113116</v>
          </cell>
          <cell r="AU252">
            <v>0.19825190427880557</v>
          </cell>
          <cell r="AV252">
            <v>0.20467455524939357</v>
          </cell>
          <cell r="AW252">
            <v>0.21433885069132541</v>
          </cell>
          <cell r="AX252">
            <v>0.2251775546263359</v>
          </cell>
          <cell r="AY252">
            <v>0.2351747531479238</v>
          </cell>
          <cell r="AZ252">
            <v>0.2494281180873188</v>
          </cell>
          <cell r="BA252">
            <v>0.29648996880606421</v>
          </cell>
          <cell r="BB252">
            <v>0.29854334773837027</v>
          </cell>
          <cell r="BC252">
            <v>0.30309739349556197</v>
          </cell>
          <cell r="BD252">
            <v>0.32712205550138251</v>
          </cell>
          <cell r="BE252">
            <v>0.35117925572819519</v>
          </cell>
          <cell r="BF252">
            <v>0.36094234268067171</v>
          </cell>
        </row>
        <row r="253">
          <cell r="B253" t="str">
            <v>VUT</v>
          </cell>
          <cell r="C253" t="str">
            <v>Factor de conversión de PPA (PIB) al cociente de tipo de cambio del mercado</v>
          </cell>
          <cell r="D253" t="str">
            <v>PA.NUS.PPPC.RF</v>
          </cell>
          <cell r="AI253">
            <v>0.65935902631380217</v>
          </cell>
          <cell r="AJ253">
            <v>0.73773839536899222</v>
          </cell>
          <cell r="AK253">
            <v>0.73013849916357521</v>
          </cell>
          <cell r="AL253">
            <v>0.67875701676301015</v>
          </cell>
          <cell r="AM253">
            <v>0.71044694966310395</v>
          </cell>
          <cell r="AN253">
            <v>0.73496662811543578</v>
          </cell>
          <cell r="AO253">
            <v>0.73936295628043103</v>
          </cell>
          <cell r="AP253">
            <v>0.72315680599814647</v>
          </cell>
          <cell r="AQ253">
            <v>0.70307729108972261</v>
          </cell>
          <cell r="AR253">
            <v>0.70587260999421353</v>
          </cell>
          <cell r="AS253">
            <v>0.66136493197028989</v>
          </cell>
          <cell r="AT253">
            <v>0.63522621440850857</v>
          </cell>
          <cell r="AU253">
            <v>0.6712666680280629</v>
          </cell>
          <cell r="AV253">
            <v>0.75563767072862087</v>
          </cell>
          <cell r="AW253">
            <v>0.8209534669231594</v>
          </cell>
          <cell r="AX253">
            <v>0.81739950985283927</v>
          </cell>
          <cell r="AY253">
            <v>0.80909845221839338</v>
          </cell>
          <cell r="AZ253">
            <v>0.90259699580978336</v>
          </cell>
          <cell r="BA253">
            <v>0.96050385086529455</v>
          </cell>
          <cell r="BB253">
            <v>0.92582780837715062</v>
          </cell>
          <cell r="BC253">
            <v>1.0339136836503491</v>
          </cell>
          <cell r="BD253">
            <v>1.1234150216706085</v>
          </cell>
          <cell r="BE253">
            <v>1.0862351154527377</v>
          </cell>
          <cell r="BF253">
            <v>1.1041499025605175</v>
          </cell>
        </row>
        <row r="254">
          <cell r="B254" t="str">
            <v>PSE</v>
          </cell>
          <cell r="C254" t="str">
            <v>Factor de conversión de PPA (PIB) al cociente de tipo de cambio del mercado</v>
          </cell>
          <cell r="D254" t="str">
            <v>PA.NUS.PPPC.RF</v>
          </cell>
          <cell r="AM254">
            <v>0.62104717800438469</v>
          </cell>
          <cell r="AN254">
            <v>0.6550688314533899</v>
          </cell>
          <cell r="AO254">
            <v>0.61885615940697647</v>
          </cell>
          <cell r="AP254">
            <v>0.54454288682553953</v>
          </cell>
          <cell r="AQ254">
            <v>0.46476950107039533</v>
          </cell>
          <cell r="AR254">
            <v>0.41247683305044458</v>
          </cell>
          <cell r="AS254">
            <v>0.44955590841708215</v>
          </cell>
          <cell r="AT254">
            <v>0.43074315598186919</v>
          </cell>
          <cell r="AU254">
            <v>0.38286495759218175</v>
          </cell>
          <cell r="AV254">
            <v>0.37991360661101792</v>
          </cell>
          <cell r="AW254">
            <v>0.37143890083754788</v>
          </cell>
          <cell r="AX254">
            <v>0.36534308405864213</v>
          </cell>
          <cell r="AY254">
            <v>0.37533192422695366</v>
          </cell>
          <cell r="AZ254">
            <v>0.42228993988308405</v>
          </cell>
          <cell r="BA254">
            <v>0.54093103670166953</v>
          </cell>
          <cell r="BB254">
            <v>0.48302024693978679</v>
          </cell>
          <cell r="BC254">
            <v>0.57199977430787674</v>
          </cell>
          <cell r="BD254">
            <v>0.6114159843301592</v>
          </cell>
          <cell r="BE254">
            <v>0.55290290229064287</v>
          </cell>
        </row>
        <row r="255">
          <cell r="B255" t="str">
            <v>WLD</v>
          </cell>
          <cell r="C255" t="str">
            <v>Factor de conversión de PPA (PIB) al cociente de tipo de cambio del mercado</v>
          </cell>
          <cell r="D255" t="str">
            <v>PA.NUS.PPPC.RF</v>
          </cell>
        </row>
        <row r="256">
          <cell r="B256" t="str">
            <v>WSM</v>
          </cell>
          <cell r="C256" t="str">
            <v>Factor de conversión de PPA (PIB) al cociente de tipo de cambio del mercado</v>
          </cell>
          <cell r="D256" t="str">
            <v>PA.NUS.PPPC.RF</v>
          </cell>
          <cell r="AI256">
            <v>0.32635005788261101</v>
          </cell>
          <cell r="AJ256">
            <v>0.3228454575952534</v>
          </cell>
          <cell r="AK256">
            <v>0.33316664616092989</v>
          </cell>
          <cell r="AL256">
            <v>0.31454259349870617</v>
          </cell>
          <cell r="AM256">
            <v>0.52486362252788954</v>
          </cell>
          <cell r="AN256">
            <v>0.49072462393267979</v>
          </cell>
          <cell r="AO256">
            <v>0.49927353368901828</v>
          </cell>
          <cell r="AP256">
            <v>0.5562683221582827</v>
          </cell>
          <cell r="AQ256">
            <v>0.50732658402003239</v>
          </cell>
          <cell r="AR256">
            <v>0.46969335260316897</v>
          </cell>
          <cell r="AS256">
            <v>0.44600174955308247</v>
          </cell>
          <cell r="AT256">
            <v>0.41329720072867521</v>
          </cell>
          <cell r="AU256">
            <v>0.41125172280377376</v>
          </cell>
          <cell r="AV256">
            <v>0.45267496079706659</v>
          </cell>
          <cell r="AW256">
            <v>0.52155702640351909</v>
          </cell>
          <cell r="AX256">
            <v>0.53409561847021902</v>
          </cell>
          <cell r="AY256">
            <v>0.55843187231110714</v>
          </cell>
          <cell r="AZ256">
            <v>0.57899831308840166</v>
          </cell>
          <cell r="BA256">
            <v>0.63572790513007604</v>
          </cell>
          <cell r="BB256">
            <v>0.5805266041399687</v>
          </cell>
          <cell r="BC256">
            <v>0.65242025707703277</v>
          </cell>
          <cell r="BD256">
            <v>0.69554776340812796</v>
          </cell>
          <cell r="BE256">
            <v>0.71923829625490543</v>
          </cell>
          <cell r="BF256">
            <v>0.72173808073907397</v>
          </cell>
        </row>
        <row r="257">
          <cell r="B257" t="str">
            <v>YEM</v>
          </cell>
          <cell r="C257" t="str">
            <v>Factor de conversión de PPA (PIB) al cociente de tipo de cambio del mercado</v>
          </cell>
          <cell r="D257" t="str">
            <v>PA.NUS.PPPC.RF</v>
          </cell>
          <cell r="AI257">
            <v>0.21487947467353663</v>
          </cell>
          <cell r="AJ257">
            <v>0.20545784526903063</v>
          </cell>
          <cell r="AK257">
            <v>0.20233380978719243</v>
          </cell>
          <cell r="AL257">
            <v>0.15782261357337979</v>
          </cell>
          <cell r="AM257">
            <v>0.11240703783672297</v>
          </cell>
          <cell r="AN257">
            <v>0.10648874669581559</v>
          </cell>
          <cell r="AO257">
            <v>0.13577986672122397</v>
          </cell>
          <cell r="AP257">
            <v>0.14995596345644696</v>
          </cell>
          <cell r="AQ257">
            <v>0.12942712796754208</v>
          </cell>
          <cell r="AR257">
            <v>0.14854303832667709</v>
          </cell>
          <cell r="AS257">
            <v>0.17250447848615555</v>
          </cell>
          <cell r="AT257">
            <v>0.16613150570185389</v>
          </cell>
          <cell r="AU257">
            <v>0.1708294875812931</v>
          </cell>
          <cell r="AV257">
            <v>0.17780519695612323</v>
          </cell>
          <cell r="AW257">
            <v>0.19606651850702686</v>
          </cell>
          <cell r="AX257">
            <v>0.21726489844492322</v>
          </cell>
          <cell r="AY257">
            <v>0.23269626482233616</v>
          </cell>
          <cell r="AZ257">
            <v>0.29467642713602854</v>
          </cell>
          <cell r="BA257">
            <v>0.329513091943062</v>
          </cell>
          <cell r="BB257">
            <v>0.28758241890087377</v>
          </cell>
          <cell r="BC257">
            <v>0.31359719164521654</v>
          </cell>
          <cell r="BD257">
            <v>0.33326652915981009</v>
          </cell>
          <cell r="BE257">
            <v>0.3501299684894365</v>
          </cell>
          <cell r="BF257">
            <v>0.37215235962774074</v>
          </cell>
        </row>
        <row r="258">
          <cell r="B258" t="str">
            <v>ZAF</v>
          </cell>
          <cell r="C258" t="str">
            <v>Factor de conversión de PPA (PIB) al cociente de tipo de cambio del mercado</v>
          </cell>
          <cell r="D258" t="str">
            <v>PA.NUS.PPPC.RF</v>
          </cell>
          <cell r="AI258">
            <v>0.49450458433735994</v>
          </cell>
          <cell r="AJ258">
            <v>0.51895440769883905</v>
          </cell>
          <cell r="AK258">
            <v>0.56282869469582752</v>
          </cell>
          <cell r="AL258">
            <v>0.54260129430223203</v>
          </cell>
          <cell r="AM258">
            <v>0.53584743556180603</v>
          </cell>
          <cell r="AN258">
            <v>0.56653032145314208</v>
          </cell>
          <cell r="AO258">
            <v>0.50734352795777304</v>
          </cell>
          <cell r="AP258">
            <v>0.50312968531495128</v>
          </cell>
          <cell r="AQ258">
            <v>0.44685894843248053</v>
          </cell>
          <cell r="AR258">
            <v>0.42685344790835811</v>
          </cell>
          <cell r="AS258">
            <v>0.3998010831614362</v>
          </cell>
          <cell r="AT258">
            <v>0.33921512828381767</v>
          </cell>
          <cell r="AU258">
            <v>0.30219301802821247</v>
          </cell>
          <cell r="AV258">
            <v>0.43573972021222807</v>
          </cell>
          <cell r="AW258">
            <v>0.52831380185694288</v>
          </cell>
          <cell r="AX258">
            <v>0.54828502741278096</v>
          </cell>
          <cell r="AY258">
            <v>0.53215987612160609</v>
          </cell>
          <cell r="AZ258">
            <v>0.53850830420034157</v>
          </cell>
          <cell r="BA258">
            <v>0.4865182620896068</v>
          </cell>
          <cell r="BB258">
            <v>0.5101047364322403</v>
          </cell>
          <cell r="BC258">
            <v>0.6279842732943326</v>
          </cell>
          <cell r="BD258">
            <v>0.65746472526102073</v>
          </cell>
          <cell r="BE258">
            <v>0.59695445680987191</v>
          </cell>
          <cell r="BF258">
            <v>0.52927661660870939</v>
          </cell>
        </row>
        <row r="259">
          <cell r="B259" t="str">
            <v>COD</v>
          </cell>
          <cell r="C259" t="str">
            <v>Factor de conversión de PPA (PIB) al cociente de tipo de cambio del mercado</v>
          </cell>
          <cell r="D259" t="str">
            <v>PA.NUS.PPPC.RF</v>
          </cell>
          <cell r="AI259">
            <v>0.32590687686645842</v>
          </cell>
          <cell r="AJ259">
            <v>0.33477550742735041</v>
          </cell>
          <cell r="AK259">
            <v>0.33022886419929021</v>
          </cell>
          <cell r="AL259">
            <v>0.48639121413825787</v>
          </cell>
          <cell r="AM259">
            <v>0.26938026820822275</v>
          </cell>
          <cell r="AN259">
            <v>0.2540752902820087</v>
          </cell>
          <cell r="AO259">
            <v>0.25781616526604434</v>
          </cell>
          <cell r="AP259">
            <v>0.28342669620606337</v>
          </cell>
          <cell r="AQ259">
            <v>0.29085184414439996</v>
          </cell>
          <cell r="AR259">
            <v>0.22704952146519092</v>
          </cell>
          <cell r="AS259">
            <v>0.96624822803656518</v>
          </cell>
          <cell r="AT259">
            <v>0.37598849571068665</v>
          </cell>
          <cell r="AU259">
            <v>0.42206972548354066</v>
          </cell>
          <cell r="AV259">
            <v>0.40134776185609006</v>
          </cell>
          <cell r="AW259">
            <v>0.42166469031271547</v>
          </cell>
          <cell r="AX259">
            <v>0.44726010680708828</v>
          </cell>
          <cell r="AY259">
            <v>0.49230191392698142</v>
          </cell>
          <cell r="AZ259">
            <v>0.51659329850342295</v>
          </cell>
          <cell r="BA259">
            <v>0.55984059702213218</v>
          </cell>
          <cell r="BB259">
            <v>0.51361448476257721</v>
          </cell>
          <cell r="BC259">
            <v>0.53258399076235519</v>
          </cell>
          <cell r="BD259">
            <v>0.56756349559693819</v>
          </cell>
          <cell r="BE259">
            <v>0.59964761018383017</v>
          </cell>
          <cell r="BF259">
            <v>0.60752699589922166</v>
          </cell>
        </row>
        <row r="260">
          <cell r="B260" t="str">
            <v>ZMB</v>
          </cell>
          <cell r="C260" t="str">
            <v>Factor de conversión de PPA (PIB) al cociente de tipo de cambio del mercado</v>
          </cell>
          <cell r="D260" t="str">
            <v>PA.NUS.PPPC.RF</v>
          </cell>
          <cell r="AI260">
            <v>0.25510464455137394</v>
          </cell>
          <cell r="AJ260">
            <v>0.25362214529221044</v>
          </cell>
          <cell r="AK260">
            <v>0.23783969778863256</v>
          </cell>
          <cell r="AL260">
            <v>0.22372393787305034</v>
          </cell>
          <cell r="AM260">
            <v>0.24509043151486221</v>
          </cell>
          <cell r="AN260">
            <v>0.25672825514386494</v>
          </cell>
          <cell r="AO260">
            <v>0.22169356996248943</v>
          </cell>
          <cell r="AP260">
            <v>0.25230283152582561</v>
          </cell>
          <cell r="AQ260">
            <v>0.21054002698625121</v>
          </cell>
          <cell r="AR260">
            <v>0.1964182111153738</v>
          </cell>
          <cell r="AS260">
            <v>0.19277029020080136</v>
          </cell>
          <cell r="AT260">
            <v>0.20176197122161574</v>
          </cell>
          <cell r="AU260">
            <v>0.19535275138633745</v>
          </cell>
          <cell r="AV260">
            <v>0.21313738838088173</v>
          </cell>
          <cell r="AW260">
            <v>0.24655767217857155</v>
          </cell>
          <cell r="AX260">
            <v>0.29930410786341011</v>
          </cell>
          <cell r="AY260">
            <v>0.40745944650426696</v>
          </cell>
          <cell r="AZ260">
            <v>0.40320211048799426</v>
          </cell>
          <cell r="BA260">
            <v>0.47306724926999738</v>
          </cell>
          <cell r="BB260">
            <v>0.38718655365439092</v>
          </cell>
          <cell r="BC260">
            <v>0.44944104149370973</v>
          </cell>
          <cell r="BD260">
            <v>0.48931166266447279</v>
          </cell>
          <cell r="BE260">
            <v>0.48087552247500975</v>
          </cell>
          <cell r="BF260">
            <v>0.48405999546144773</v>
          </cell>
        </row>
        <row r="261">
          <cell r="B261" t="str">
            <v>ZWE</v>
          </cell>
          <cell r="C261" t="str">
            <v>Factor de conversión de PPA (PIB) al cociente de tipo de cambio del mercado</v>
          </cell>
          <cell r="D261" t="str">
            <v>PA.NUS.PPPC.RF</v>
          </cell>
          <cell r="AI261">
            <v>0.51200964805615501</v>
          </cell>
          <cell r="AJ261">
            <v>0.46194433596016299</v>
          </cell>
          <cell r="AK261">
            <v>0.38782902516498602</v>
          </cell>
          <cell r="AL261">
            <v>0.36445273357857999</v>
          </cell>
          <cell r="AM261">
            <v>0.34295407732715899</v>
          </cell>
          <cell r="AN261">
            <v>0.34615412075461699</v>
          </cell>
          <cell r="AO261">
            <v>0.37048750827675497</v>
          </cell>
          <cell r="AP261">
            <v>0.35376816530379601</v>
          </cell>
          <cell r="AQ261">
            <v>0.25530916968794398</v>
          </cell>
          <cell r="AR261">
            <v>0.27186868262604702</v>
          </cell>
          <cell r="AS261">
            <v>0.267497642364729</v>
          </cell>
          <cell r="AT261">
            <v>0.26116391698366498</v>
          </cell>
          <cell r="AU261">
            <v>0.26418949457556801</v>
          </cell>
          <cell r="AV261">
            <v>0.28180989019900199</v>
          </cell>
          <cell r="AW261">
            <v>0.29516865978926299</v>
          </cell>
          <cell r="AX261">
            <v>0.30068610586197397</v>
          </cell>
          <cell r="AY261">
            <v>0.28583237220000801</v>
          </cell>
          <cell r="AZ261">
            <v>0.28093458081609002</v>
          </cell>
          <cell r="BA261">
            <v>0.27926953361384699</v>
          </cell>
          <cell r="BB261">
            <v>0.48304378266734399</v>
          </cell>
          <cell r="BC261">
            <v>0.49679789423529302</v>
          </cell>
          <cell r="BD261">
            <v>0.50442729118732099</v>
          </cell>
          <cell r="BE261">
            <v>0.53587208119267804</v>
          </cell>
          <cell r="BF261">
            <v>0.53220360840181102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4">
          <cell r="B4" t="str">
            <v>ABW</v>
          </cell>
          <cell r="C4" t="str">
            <v>Labor force, total</v>
          </cell>
          <cell r="D4" t="str">
            <v>SL.TLF.TOTL.IN</v>
          </cell>
        </row>
        <row r="5">
          <cell r="B5" t="str">
            <v>AND</v>
          </cell>
          <cell r="C5" t="str">
            <v>Labor force, total</v>
          </cell>
          <cell r="D5" t="str">
            <v>SL.TLF.TOTL.IN</v>
          </cell>
        </row>
        <row r="6">
          <cell r="B6" t="str">
            <v>AFG</v>
          </cell>
          <cell r="C6" t="str">
            <v>Labor force, total</v>
          </cell>
          <cell r="D6" t="str">
            <v>SL.TLF.TOTL.IN</v>
          </cell>
          <cell r="AI6">
            <v>2963283</v>
          </cell>
          <cell r="AJ6">
            <v>3187830</v>
          </cell>
          <cell r="AK6">
            <v>3490087</v>
          </cell>
          <cell r="AL6">
            <v>3839080</v>
          </cell>
          <cell r="AM6">
            <v>4158390</v>
          </cell>
          <cell r="AN6">
            <v>4421511</v>
          </cell>
          <cell r="AO6">
            <v>4603179</v>
          </cell>
          <cell r="AP6">
            <v>4718165</v>
          </cell>
          <cell r="AQ6">
            <v>4795051</v>
          </cell>
          <cell r="AR6">
            <v>4877311</v>
          </cell>
          <cell r="AS6">
            <v>4954215</v>
          </cell>
          <cell r="AT6">
            <v>5127321</v>
          </cell>
          <cell r="AU6">
            <v>5345874</v>
          </cell>
          <cell r="AV6">
            <v>5574054</v>
          </cell>
          <cell r="AW6">
            <v>5813001</v>
          </cell>
          <cell r="AX6">
            <v>6023801</v>
          </cell>
          <cell r="AY6">
            <v>6227145</v>
          </cell>
          <cell r="AZ6">
            <v>6405344</v>
          </cell>
          <cell r="BA6">
            <v>6595844</v>
          </cell>
          <cell r="BB6">
            <v>6787685</v>
          </cell>
          <cell r="BC6">
            <v>7020508</v>
          </cell>
          <cell r="BD6">
            <v>7253863</v>
          </cell>
          <cell r="BE6">
            <v>7512205</v>
          </cell>
        </row>
        <row r="7">
          <cell r="B7" t="str">
            <v>AGO</v>
          </cell>
          <cell r="C7" t="str">
            <v>Labor force, total</v>
          </cell>
          <cell r="D7" t="str">
            <v>SL.TLF.TOTL.IN</v>
          </cell>
          <cell r="AI7">
            <v>3848731</v>
          </cell>
          <cell r="AJ7">
            <v>3968550</v>
          </cell>
          <cell r="AK7">
            <v>4113309</v>
          </cell>
          <cell r="AL7">
            <v>4297401</v>
          </cell>
          <cell r="AM7">
            <v>4436738</v>
          </cell>
          <cell r="AN7">
            <v>4559991</v>
          </cell>
          <cell r="AO7">
            <v>4677323</v>
          </cell>
          <cell r="AP7">
            <v>4791424</v>
          </cell>
          <cell r="AQ7">
            <v>4914129</v>
          </cell>
          <cell r="AR7">
            <v>5053044</v>
          </cell>
          <cell r="AS7">
            <v>5199205</v>
          </cell>
          <cell r="AT7">
            <v>5368905</v>
          </cell>
          <cell r="AU7">
            <v>5530010</v>
          </cell>
          <cell r="AV7">
            <v>5717367</v>
          </cell>
          <cell r="AW7">
            <v>5902911</v>
          </cell>
          <cell r="AX7">
            <v>6065208</v>
          </cell>
          <cell r="AY7">
            <v>6236723</v>
          </cell>
          <cell r="AZ7">
            <v>6401237</v>
          </cell>
          <cell r="BA7">
            <v>6597146</v>
          </cell>
          <cell r="BB7">
            <v>6848824</v>
          </cell>
          <cell r="BC7">
            <v>7111735</v>
          </cell>
          <cell r="BD7">
            <v>7365111</v>
          </cell>
          <cell r="BE7">
            <v>7628708</v>
          </cell>
        </row>
        <row r="8">
          <cell r="B8" t="str">
            <v>ALB</v>
          </cell>
          <cell r="C8" t="str">
            <v>Labor force, total</v>
          </cell>
          <cell r="D8" t="str">
            <v>SL.TLF.TOTL.IN</v>
          </cell>
          <cell r="AI8">
            <v>1391948</v>
          </cell>
          <cell r="AJ8">
            <v>1407677</v>
          </cell>
          <cell r="AK8">
            <v>1405613</v>
          </cell>
          <cell r="AL8">
            <v>1399075</v>
          </cell>
          <cell r="AM8">
            <v>1392687</v>
          </cell>
          <cell r="AN8">
            <v>1380176</v>
          </cell>
          <cell r="AO8">
            <v>1370055</v>
          </cell>
          <cell r="AP8">
            <v>1370925</v>
          </cell>
          <cell r="AQ8">
            <v>1357376</v>
          </cell>
          <cell r="AR8">
            <v>1347138</v>
          </cell>
          <cell r="AS8">
            <v>1338412</v>
          </cell>
          <cell r="AT8">
            <v>1331308</v>
          </cell>
          <cell r="AU8">
            <v>1333192</v>
          </cell>
          <cell r="AV8">
            <v>1318575</v>
          </cell>
          <cell r="AW8">
            <v>1303365</v>
          </cell>
          <cell r="AX8">
            <v>1288506</v>
          </cell>
          <cell r="AY8">
            <v>1269290</v>
          </cell>
          <cell r="AZ8">
            <v>1250409</v>
          </cell>
          <cell r="BA8">
            <v>1232655</v>
          </cell>
          <cell r="BB8">
            <v>1216943</v>
          </cell>
          <cell r="BC8">
            <v>1216912</v>
          </cell>
          <cell r="BD8">
            <v>1214810</v>
          </cell>
          <cell r="BE8">
            <v>1214457</v>
          </cell>
        </row>
        <row r="9">
          <cell r="B9" t="str">
            <v>ANR</v>
          </cell>
          <cell r="C9" t="str">
            <v>Labor force, total</v>
          </cell>
          <cell r="D9" t="str">
            <v>SL.TLF.TOTL.IN</v>
          </cell>
        </row>
        <row r="10">
          <cell r="B10" t="str">
            <v>ARB</v>
          </cell>
          <cell r="C10" t="str">
            <v>Labor force, total</v>
          </cell>
          <cell r="D10" t="str">
            <v>SL.TLF.TOTL.IN</v>
          </cell>
          <cell r="AI10">
            <v>62424351</v>
          </cell>
          <cell r="AJ10">
            <v>63659319</v>
          </cell>
          <cell r="AK10">
            <v>64702880</v>
          </cell>
          <cell r="AL10">
            <v>67145867</v>
          </cell>
          <cell r="AM10">
            <v>69892198</v>
          </cell>
          <cell r="AN10">
            <v>72694148</v>
          </cell>
          <cell r="AO10">
            <v>74686221</v>
          </cell>
          <cell r="AP10">
            <v>76546138</v>
          </cell>
          <cell r="AQ10">
            <v>78355706</v>
          </cell>
          <cell r="AR10">
            <v>81067140</v>
          </cell>
          <cell r="AS10">
            <v>83092143</v>
          </cell>
          <cell r="AT10">
            <v>84874688</v>
          </cell>
          <cell r="AU10">
            <v>87054678</v>
          </cell>
          <cell r="AV10">
            <v>90460552</v>
          </cell>
          <cell r="AW10">
            <v>93963406</v>
          </cell>
          <cell r="AX10">
            <v>97367890</v>
          </cell>
          <cell r="AY10">
            <v>100058407</v>
          </cell>
          <cell r="AZ10">
            <v>104210720</v>
          </cell>
          <cell r="BA10">
            <v>107852889</v>
          </cell>
          <cell r="BB10">
            <v>111213419</v>
          </cell>
          <cell r="BC10">
            <v>114853248</v>
          </cell>
          <cell r="BD10">
            <v>118333067</v>
          </cell>
          <cell r="BE10">
            <v>121711517</v>
          </cell>
        </row>
        <row r="11">
          <cell r="B11" t="str">
            <v>ARE</v>
          </cell>
          <cell r="C11" t="str">
            <v>Labor force, total</v>
          </cell>
          <cell r="D11" t="str">
            <v>SL.TLF.TOTL.IN</v>
          </cell>
          <cell r="AI11">
            <v>907318</v>
          </cell>
          <cell r="AJ11">
            <v>974820</v>
          </cell>
          <cell r="AK11">
            <v>1049822</v>
          </cell>
          <cell r="AL11">
            <v>1129029</v>
          </cell>
          <cell r="AM11">
            <v>1211150</v>
          </cell>
          <cell r="AN11">
            <v>1291401</v>
          </cell>
          <cell r="AO11">
            <v>1371640</v>
          </cell>
          <cell r="AP11">
            <v>1458431</v>
          </cell>
          <cell r="AQ11">
            <v>1547244</v>
          </cell>
          <cell r="AR11">
            <v>1634006</v>
          </cell>
          <cell r="AS11">
            <v>1721060</v>
          </cell>
          <cell r="AT11">
            <v>1795070</v>
          </cell>
          <cell r="AU11">
            <v>1861504</v>
          </cell>
          <cell r="AV11">
            <v>1968908</v>
          </cell>
          <cell r="AW11">
            <v>2182248</v>
          </cell>
          <cell r="AX11">
            <v>2541209</v>
          </cell>
          <cell r="AY11">
            <v>3066204</v>
          </cell>
          <cell r="AZ11">
            <v>3735627</v>
          </cell>
          <cell r="BA11">
            <v>4461176</v>
          </cell>
          <cell r="BB11">
            <v>5136379</v>
          </cell>
          <cell r="BC11">
            <v>5686382</v>
          </cell>
          <cell r="BD11">
            <v>6041420</v>
          </cell>
          <cell r="BE11">
            <v>6248007</v>
          </cell>
        </row>
        <row r="12">
          <cell r="B12" t="str">
            <v>ARG</v>
          </cell>
          <cell r="C12" t="str">
            <v>Labor force, total</v>
          </cell>
          <cell r="D12" t="str">
            <v>SL.TLF.TOTL.IN</v>
          </cell>
          <cell r="AI12">
            <v>13272787</v>
          </cell>
          <cell r="AJ12">
            <v>13412304</v>
          </cell>
          <cell r="AK12">
            <v>13560954</v>
          </cell>
          <cell r="AL12">
            <v>13760619</v>
          </cell>
          <cell r="AM12">
            <v>13981874</v>
          </cell>
          <cell r="AN12">
            <v>14319179</v>
          </cell>
          <cell r="AO12">
            <v>14525537</v>
          </cell>
          <cell r="AP12">
            <v>14749085</v>
          </cell>
          <cell r="AQ12">
            <v>14941338</v>
          </cell>
          <cell r="AR12">
            <v>15157152</v>
          </cell>
          <cell r="AS12">
            <v>15373642</v>
          </cell>
          <cell r="AT12">
            <v>15644931</v>
          </cell>
          <cell r="AU12">
            <v>15917566</v>
          </cell>
          <cell r="AV12">
            <v>16191596</v>
          </cell>
          <cell r="AW12">
            <v>17450419</v>
          </cell>
          <cell r="AX12">
            <v>17683025</v>
          </cell>
          <cell r="AY12">
            <v>17915266</v>
          </cell>
          <cell r="AZ12">
            <v>18059403</v>
          </cell>
          <cell r="BA12">
            <v>18200464</v>
          </cell>
          <cell r="BB12">
            <v>18337932</v>
          </cell>
          <cell r="BC12">
            <v>18350012</v>
          </cell>
          <cell r="BD12">
            <v>18600897</v>
          </cell>
          <cell r="BE12">
            <v>18850709</v>
          </cell>
        </row>
        <row r="13">
          <cell r="B13" t="str">
            <v>ARM</v>
          </cell>
          <cell r="C13" t="str">
            <v>Labor force, total</v>
          </cell>
          <cell r="D13" t="str">
            <v>SL.TLF.TOTL.IN</v>
          </cell>
          <cell r="AI13">
            <v>1680806</v>
          </cell>
          <cell r="AJ13">
            <v>1663464</v>
          </cell>
          <cell r="AK13">
            <v>1616301</v>
          </cell>
          <cell r="AL13">
            <v>1570360</v>
          </cell>
          <cell r="AM13">
            <v>1531834</v>
          </cell>
          <cell r="AN13">
            <v>1502244</v>
          </cell>
          <cell r="AO13">
            <v>1483478</v>
          </cell>
          <cell r="AP13">
            <v>1471444</v>
          </cell>
          <cell r="AQ13">
            <v>1468625</v>
          </cell>
          <cell r="AR13">
            <v>1471611</v>
          </cell>
          <cell r="AS13">
            <v>1473270</v>
          </cell>
          <cell r="AT13">
            <v>1478102</v>
          </cell>
          <cell r="AU13">
            <v>1463568</v>
          </cell>
          <cell r="AV13">
            <v>1451108</v>
          </cell>
          <cell r="AW13">
            <v>1436854</v>
          </cell>
          <cell r="AX13">
            <v>1422160</v>
          </cell>
          <cell r="AY13">
            <v>1406437</v>
          </cell>
          <cell r="AZ13">
            <v>1392459</v>
          </cell>
          <cell r="BA13">
            <v>1379176</v>
          </cell>
          <cell r="BB13">
            <v>1394340</v>
          </cell>
          <cell r="BC13">
            <v>1451010</v>
          </cell>
          <cell r="BD13">
            <v>1464961</v>
          </cell>
          <cell r="BE13">
            <v>1480504</v>
          </cell>
        </row>
        <row r="14">
          <cell r="B14" t="str">
            <v>ASM</v>
          </cell>
          <cell r="C14" t="str">
            <v>Labor force, total</v>
          </cell>
          <cell r="D14" t="str">
            <v>SL.TLF.TOTL.IN</v>
          </cell>
        </row>
        <row r="15">
          <cell r="B15" t="str">
            <v>ATG</v>
          </cell>
          <cell r="C15" t="str">
            <v>Labor force, total</v>
          </cell>
          <cell r="D15" t="str">
            <v>SL.TLF.TOTL.IN</v>
          </cell>
        </row>
        <row r="16">
          <cell r="B16" t="str">
            <v>AUS</v>
          </cell>
          <cell r="C16" t="str">
            <v>Labor force, total</v>
          </cell>
          <cell r="D16" t="str">
            <v>SL.TLF.TOTL.IN</v>
          </cell>
          <cell r="AI16">
            <v>8502257</v>
          </cell>
          <cell r="AJ16">
            <v>8548010</v>
          </cell>
          <cell r="AK16">
            <v>8623259</v>
          </cell>
          <cell r="AL16">
            <v>8675174</v>
          </cell>
          <cell r="AM16">
            <v>8832057</v>
          </cell>
          <cell r="AN16">
            <v>9049690</v>
          </cell>
          <cell r="AO16">
            <v>9154738</v>
          </cell>
          <cell r="AP16">
            <v>9230553</v>
          </cell>
          <cell r="AQ16">
            <v>9331221</v>
          </cell>
          <cell r="AR16">
            <v>9428920</v>
          </cell>
          <cell r="AS16">
            <v>9624371</v>
          </cell>
          <cell r="AT16">
            <v>9793326</v>
          </cell>
          <cell r="AU16">
            <v>9937598</v>
          </cell>
          <cell r="AV16">
            <v>10101919</v>
          </cell>
          <cell r="AW16">
            <v>10229628</v>
          </cell>
          <cell r="AX16">
            <v>10555735</v>
          </cell>
          <cell r="AY16">
            <v>10806943</v>
          </cell>
          <cell r="AZ16">
            <v>10986204</v>
          </cell>
          <cell r="BA16">
            <v>11285373</v>
          </cell>
          <cell r="BB16">
            <v>11522495</v>
          </cell>
          <cell r="BC16">
            <v>11715010</v>
          </cell>
          <cell r="BD16">
            <v>11882313</v>
          </cell>
          <cell r="BE16">
            <v>12027327</v>
          </cell>
        </row>
        <row r="17">
          <cell r="B17" t="str">
            <v>AUT</v>
          </cell>
          <cell r="C17" t="str">
            <v>Labor force, total</v>
          </cell>
          <cell r="D17" t="str">
            <v>SL.TLF.TOTL.IN</v>
          </cell>
          <cell r="AI17">
            <v>3524707</v>
          </cell>
          <cell r="AJ17">
            <v>3576695</v>
          </cell>
          <cell r="AK17">
            <v>3668918</v>
          </cell>
          <cell r="AL17">
            <v>3705767</v>
          </cell>
          <cell r="AM17">
            <v>3825983</v>
          </cell>
          <cell r="AN17">
            <v>3849977</v>
          </cell>
          <cell r="AO17">
            <v>3812323</v>
          </cell>
          <cell r="AP17">
            <v>3823344</v>
          </cell>
          <cell r="AQ17">
            <v>3823826</v>
          </cell>
          <cell r="AR17">
            <v>3848325</v>
          </cell>
          <cell r="AS17">
            <v>3854452</v>
          </cell>
          <cell r="AT17">
            <v>3885271</v>
          </cell>
          <cell r="AU17">
            <v>3960542</v>
          </cell>
          <cell r="AV17">
            <v>4009337</v>
          </cell>
          <cell r="AW17">
            <v>3989535</v>
          </cell>
          <cell r="AX17">
            <v>4069449</v>
          </cell>
          <cell r="AY17">
            <v>4151191</v>
          </cell>
          <cell r="AZ17">
            <v>4244400</v>
          </cell>
          <cell r="BA17">
            <v>4284068</v>
          </cell>
          <cell r="BB17">
            <v>4325557</v>
          </cell>
          <cell r="BC17">
            <v>4327016</v>
          </cell>
          <cell r="BD17">
            <v>4357198</v>
          </cell>
          <cell r="BE17">
            <v>4388773</v>
          </cell>
        </row>
        <row r="18">
          <cell r="B18" t="str">
            <v>AZE</v>
          </cell>
          <cell r="C18" t="str">
            <v>Labor force, total</v>
          </cell>
          <cell r="D18" t="str">
            <v>SL.TLF.TOTL.IN</v>
          </cell>
          <cell r="AI18">
            <v>2921075</v>
          </cell>
          <cell r="AJ18">
            <v>2969160</v>
          </cell>
          <cell r="AK18">
            <v>3060482</v>
          </cell>
          <cell r="AL18">
            <v>3134533</v>
          </cell>
          <cell r="AM18">
            <v>3189755</v>
          </cell>
          <cell r="AN18">
            <v>3234076</v>
          </cell>
          <cell r="AO18">
            <v>3284144</v>
          </cell>
          <cell r="AP18">
            <v>3343647</v>
          </cell>
          <cell r="AQ18">
            <v>3409244</v>
          </cell>
          <cell r="AR18">
            <v>3474394</v>
          </cell>
          <cell r="AS18">
            <v>3556038</v>
          </cell>
          <cell r="AT18">
            <v>3638100</v>
          </cell>
          <cell r="AU18">
            <v>3725332</v>
          </cell>
          <cell r="AV18">
            <v>3810519</v>
          </cell>
          <cell r="AW18">
            <v>3899969</v>
          </cell>
          <cell r="AX18">
            <v>3986192</v>
          </cell>
          <cell r="AY18">
            <v>4078128</v>
          </cell>
          <cell r="AZ18">
            <v>4161524</v>
          </cell>
          <cell r="BA18">
            <v>4294596</v>
          </cell>
          <cell r="BB18">
            <v>4457704</v>
          </cell>
          <cell r="BC18">
            <v>4514736</v>
          </cell>
          <cell r="BD18">
            <v>4626430</v>
          </cell>
          <cell r="BE18">
            <v>4741442</v>
          </cell>
        </row>
        <row r="19">
          <cell r="B19" t="str">
            <v>BDI</v>
          </cell>
          <cell r="C19" t="str">
            <v>Labor force, total</v>
          </cell>
          <cell r="D19" t="str">
            <v>SL.TLF.TOTL.IN</v>
          </cell>
          <cell r="AI19">
            <v>2649344</v>
          </cell>
          <cell r="AJ19">
            <v>2682521</v>
          </cell>
          <cell r="AK19">
            <v>2710260</v>
          </cell>
          <cell r="AL19">
            <v>2730124</v>
          </cell>
          <cell r="AM19">
            <v>2743024</v>
          </cell>
          <cell r="AN19">
            <v>2753587</v>
          </cell>
          <cell r="AO19">
            <v>2757630</v>
          </cell>
          <cell r="AP19">
            <v>2757146</v>
          </cell>
          <cell r="AQ19">
            <v>2763413</v>
          </cell>
          <cell r="AR19">
            <v>2803236</v>
          </cell>
          <cell r="AS19">
            <v>2870901</v>
          </cell>
          <cell r="AT19">
            <v>2962296</v>
          </cell>
          <cell r="AU19">
            <v>3077384</v>
          </cell>
          <cell r="AV19">
            <v>3213508</v>
          </cell>
          <cell r="AW19">
            <v>3357763</v>
          </cell>
          <cell r="AX19">
            <v>3502887</v>
          </cell>
          <cell r="AY19">
            <v>3652097</v>
          </cell>
          <cell r="AZ19">
            <v>3806571</v>
          </cell>
          <cell r="BA19">
            <v>3958883</v>
          </cell>
          <cell r="BB19">
            <v>4110669</v>
          </cell>
          <cell r="BC19">
            <v>4255131</v>
          </cell>
          <cell r="BD19">
            <v>4401324</v>
          </cell>
          <cell r="BE19">
            <v>4534583</v>
          </cell>
        </row>
        <row r="20">
          <cell r="B20" t="str">
            <v>BEL</v>
          </cell>
          <cell r="C20" t="str">
            <v>Labor force, total</v>
          </cell>
          <cell r="D20" t="str">
            <v>SL.TLF.TOTL.IN</v>
          </cell>
          <cell r="AI20">
            <v>3953454</v>
          </cell>
          <cell r="AJ20">
            <v>4043565</v>
          </cell>
          <cell r="AK20">
            <v>4076802</v>
          </cell>
          <cell r="AL20">
            <v>4100803</v>
          </cell>
          <cell r="AM20">
            <v>4163401</v>
          </cell>
          <cell r="AN20">
            <v>4190040</v>
          </cell>
          <cell r="AO20">
            <v>4200922</v>
          </cell>
          <cell r="AP20">
            <v>4215032</v>
          </cell>
          <cell r="AQ20">
            <v>4254080</v>
          </cell>
          <cell r="AR20">
            <v>4361766</v>
          </cell>
          <cell r="AS20">
            <v>4411565</v>
          </cell>
          <cell r="AT20">
            <v>4313180</v>
          </cell>
          <cell r="AU20">
            <v>4397376</v>
          </cell>
          <cell r="AV20">
            <v>4429444</v>
          </cell>
          <cell r="AW20">
            <v>4514100</v>
          </cell>
          <cell r="AX20">
            <v>4622255</v>
          </cell>
          <cell r="AY20">
            <v>4640538</v>
          </cell>
          <cell r="AZ20">
            <v>4732749</v>
          </cell>
          <cell r="BA20">
            <v>4774549</v>
          </cell>
          <cell r="BB20">
            <v>4788755</v>
          </cell>
          <cell r="BC20">
            <v>4898557</v>
          </cell>
          <cell r="BD20">
            <v>4870949</v>
          </cell>
          <cell r="BE20">
            <v>4902330</v>
          </cell>
        </row>
        <row r="21">
          <cell r="B21" t="str">
            <v>BEN</v>
          </cell>
          <cell r="C21" t="str">
            <v>Labor force, total</v>
          </cell>
          <cell r="D21" t="str">
            <v>SL.TLF.TOTL.IN</v>
          </cell>
          <cell r="AI21">
            <v>1955656</v>
          </cell>
          <cell r="AJ21">
            <v>2032875</v>
          </cell>
          <cell r="AK21">
            <v>2118438</v>
          </cell>
          <cell r="AL21">
            <v>2211662</v>
          </cell>
          <cell r="AM21">
            <v>2301360</v>
          </cell>
          <cell r="AN21">
            <v>2383597</v>
          </cell>
          <cell r="AO21">
            <v>2459756</v>
          </cell>
          <cell r="AP21">
            <v>2528068</v>
          </cell>
          <cell r="AQ21">
            <v>2595659</v>
          </cell>
          <cell r="AR21">
            <v>2664444</v>
          </cell>
          <cell r="AS21">
            <v>2745588</v>
          </cell>
          <cell r="AT21">
            <v>2832807</v>
          </cell>
          <cell r="AU21">
            <v>2928296</v>
          </cell>
          <cell r="AV21">
            <v>3042761</v>
          </cell>
          <cell r="AW21">
            <v>3161482</v>
          </cell>
          <cell r="AX21">
            <v>3282245</v>
          </cell>
          <cell r="AY21">
            <v>3404720</v>
          </cell>
          <cell r="AZ21">
            <v>3529529</v>
          </cell>
          <cell r="BA21">
            <v>3656510</v>
          </cell>
          <cell r="BB21">
            <v>3785650</v>
          </cell>
          <cell r="BC21">
            <v>3917024</v>
          </cell>
          <cell r="BD21">
            <v>4044796</v>
          </cell>
          <cell r="BE21">
            <v>4174221</v>
          </cell>
        </row>
        <row r="22">
          <cell r="B22" t="str">
            <v>BFA</v>
          </cell>
          <cell r="C22" t="str">
            <v>Labor force, total</v>
          </cell>
          <cell r="D22" t="str">
            <v>SL.TLF.TOTL.IN</v>
          </cell>
          <cell r="AI22">
            <v>3876044</v>
          </cell>
          <cell r="AJ22">
            <v>3974946</v>
          </cell>
          <cell r="AK22">
            <v>4084381</v>
          </cell>
          <cell r="AL22">
            <v>4199466</v>
          </cell>
          <cell r="AM22">
            <v>4319772</v>
          </cell>
          <cell r="AN22">
            <v>4445001</v>
          </cell>
          <cell r="AO22">
            <v>4575233</v>
          </cell>
          <cell r="AP22">
            <v>4710637</v>
          </cell>
          <cell r="AQ22">
            <v>4851130</v>
          </cell>
          <cell r="AR22">
            <v>4996603</v>
          </cell>
          <cell r="AS22">
            <v>5147046</v>
          </cell>
          <cell r="AT22">
            <v>5302506</v>
          </cell>
          <cell r="AU22">
            <v>5463232</v>
          </cell>
          <cell r="AV22">
            <v>5636440</v>
          </cell>
          <cell r="AW22">
            <v>5809404</v>
          </cell>
          <cell r="AX22">
            <v>5989186</v>
          </cell>
          <cell r="AY22">
            <v>6183453</v>
          </cell>
          <cell r="AZ22">
            <v>6377794</v>
          </cell>
          <cell r="BA22">
            <v>6579686</v>
          </cell>
          <cell r="BB22">
            <v>6797549</v>
          </cell>
          <cell r="BC22">
            <v>7015643</v>
          </cell>
          <cell r="BD22">
            <v>7233395</v>
          </cell>
          <cell r="BE22">
            <v>7468034</v>
          </cell>
        </row>
        <row r="23">
          <cell r="B23" t="str">
            <v>BGD</v>
          </cell>
          <cell r="C23" t="str">
            <v>Labor force, total</v>
          </cell>
          <cell r="D23" t="str">
            <v>SL.TLF.TOTL.IN</v>
          </cell>
          <cell r="AI23">
            <v>47166967</v>
          </cell>
          <cell r="AJ23">
            <v>48547230</v>
          </cell>
          <cell r="AK23">
            <v>49676575</v>
          </cell>
          <cell r="AL23">
            <v>50747638</v>
          </cell>
          <cell r="AM23">
            <v>51841505</v>
          </cell>
          <cell r="AN23">
            <v>53039589</v>
          </cell>
          <cell r="AO23">
            <v>54200733</v>
          </cell>
          <cell r="AP23">
            <v>55382337</v>
          </cell>
          <cell r="AQ23">
            <v>56642189</v>
          </cell>
          <cell r="AR23">
            <v>57797247</v>
          </cell>
          <cell r="AS23">
            <v>58986696</v>
          </cell>
          <cell r="AT23">
            <v>60557892</v>
          </cell>
          <cell r="AU23">
            <v>62105927</v>
          </cell>
          <cell r="AV23">
            <v>63618367</v>
          </cell>
          <cell r="AW23">
            <v>65081482</v>
          </cell>
          <cell r="AX23">
            <v>66488284</v>
          </cell>
          <cell r="AY23">
            <v>67828612</v>
          </cell>
          <cell r="AZ23">
            <v>69111445</v>
          </cell>
          <cell r="BA23">
            <v>70372739</v>
          </cell>
          <cell r="BB23">
            <v>71661990</v>
          </cell>
          <cell r="BC23">
            <v>73014258</v>
          </cell>
          <cell r="BD23">
            <v>74546620</v>
          </cell>
          <cell r="BE23">
            <v>76038745</v>
          </cell>
        </row>
        <row r="24">
          <cell r="B24" t="str">
            <v>BGR</v>
          </cell>
          <cell r="C24" t="str">
            <v>Labor force, total</v>
          </cell>
          <cell r="D24" t="str">
            <v>SL.TLF.TOTL.IN</v>
          </cell>
          <cell r="AI24">
            <v>4077759</v>
          </cell>
          <cell r="AJ24">
            <v>4017090</v>
          </cell>
          <cell r="AK24">
            <v>3956350</v>
          </cell>
          <cell r="AL24">
            <v>3888032</v>
          </cell>
          <cell r="AM24">
            <v>3830899</v>
          </cell>
          <cell r="AN24">
            <v>3775479</v>
          </cell>
          <cell r="AO24">
            <v>3708842</v>
          </cell>
          <cell r="AP24">
            <v>3644216</v>
          </cell>
          <cell r="AQ24">
            <v>3576613</v>
          </cell>
          <cell r="AR24">
            <v>3505909</v>
          </cell>
          <cell r="AS24">
            <v>3431024</v>
          </cell>
          <cell r="AT24">
            <v>3508509</v>
          </cell>
          <cell r="AU24">
            <v>3426987</v>
          </cell>
          <cell r="AV24">
            <v>3364376</v>
          </cell>
          <cell r="AW24">
            <v>3414437</v>
          </cell>
          <cell r="AX24">
            <v>3354628</v>
          </cell>
          <cell r="AY24">
            <v>3478286</v>
          </cell>
          <cell r="AZ24">
            <v>3511993</v>
          </cell>
          <cell r="BA24">
            <v>3580609</v>
          </cell>
          <cell r="BB24">
            <v>3505857</v>
          </cell>
          <cell r="BC24">
            <v>3416896</v>
          </cell>
          <cell r="BD24">
            <v>3347104</v>
          </cell>
          <cell r="BE24">
            <v>3354512</v>
          </cell>
        </row>
        <row r="25">
          <cell r="B25" t="str">
            <v>BHR</v>
          </cell>
          <cell r="C25" t="str">
            <v>Labor force, total</v>
          </cell>
          <cell r="D25" t="str">
            <v>SL.TLF.TOTL.IN</v>
          </cell>
          <cell r="AI25">
            <v>214616</v>
          </cell>
          <cell r="AJ25">
            <v>223914</v>
          </cell>
          <cell r="AK25">
            <v>232525</v>
          </cell>
          <cell r="AL25">
            <v>241233</v>
          </cell>
          <cell r="AM25">
            <v>249347</v>
          </cell>
          <cell r="AN25">
            <v>257123</v>
          </cell>
          <cell r="AO25">
            <v>264181</v>
          </cell>
          <cell r="AP25">
            <v>271337</v>
          </cell>
          <cell r="AQ25">
            <v>279387</v>
          </cell>
          <cell r="AR25">
            <v>289834</v>
          </cell>
          <cell r="AS25">
            <v>303604</v>
          </cell>
          <cell r="AT25">
            <v>319802</v>
          </cell>
          <cell r="AU25">
            <v>335376</v>
          </cell>
          <cell r="AV25">
            <v>355406</v>
          </cell>
          <cell r="AW25">
            <v>382853</v>
          </cell>
          <cell r="AX25">
            <v>424303</v>
          </cell>
          <cell r="AY25">
            <v>477508</v>
          </cell>
          <cell r="AZ25">
            <v>540749</v>
          </cell>
          <cell r="BA25">
            <v>605930</v>
          </cell>
          <cell r="BB25">
            <v>664212</v>
          </cell>
          <cell r="BC25">
            <v>707016</v>
          </cell>
          <cell r="BD25">
            <v>731901</v>
          </cell>
          <cell r="BE25">
            <v>741723</v>
          </cell>
        </row>
        <row r="26">
          <cell r="B26" t="str">
            <v>BHS</v>
          </cell>
          <cell r="C26" t="str">
            <v>Labor force, total</v>
          </cell>
          <cell r="D26" t="str">
            <v>SL.TLF.TOTL.IN</v>
          </cell>
          <cell r="AI26">
            <v>124701</v>
          </cell>
          <cell r="AJ26">
            <v>129172</v>
          </cell>
          <cell r="AK26">
            <v>133508</v>
          </cell>
          <cell r="AL26">
            <v>137841</v>
          </cell>
          <cell r="AM26">
            <v>141932</v>
          </cell>
          <cell r="AN26">
            <v>142857</v>
          </cell>
          <cell r="AO26">
            <v>142951</v>
          </cell>
          <cell r="AP26">
            <v>142057</v>
          </cell>
          <cell r="AQ26">
            <v>140367</v>
          </cell>
          <cell r="AR26">
            <v>144087</v>
          </cell>
          <cell r="AS26">
            <v>148465</v>
          </cell>
          <cell r="AT26">
            <v>153379</v>
          </cell>
          <cell r="AU26">
            <v>158951</v>
          </cell>
          <cell r="AV26">
            <v>165011</v>
          </cell>
          <cell r="AW26">
            <v>171296</v>
          </cell>
          <cell r="AX26">
            <v>177842</v>
          </cell>
          <cell r="AY26">
            <v>183850</v>
          </cell>
          <cell r="AZ26">
            <v>190063</v>
          </cell>
          <cell r="BA26">
            <v>196207</v>
          </cell>
          <cell r="BB26">
            <v>201976</v>
          </cell>
          <cell r="BC26">
            <v>207048</v>
          </cell>
          <cell r="BD26">
            <v>211650</v>
          </cell>
          <cell r="BE26">
            <v>216028</v>
          </cell>
        </row>
        <row r="27">
          <cell r="B27" t="str">
            <v>BIH</v>
          </cell>
          <cell r="C27" t="str">
            <v>Labor force, total</v>
          </cell>
          <cell r="D27" t="str">
            <v>SL.TLF.TOTL.IN</v>
          </cell>
          <cell r="AI27">
            <v>1590092</v>
          </cell>
          <cell r="AJ27">
            <v>1524069</v>
          </cell>
          <cell r="AK27">
            <v>1434445</v>
          </cell>
          <cell r="AL27">
            <v>1343522</v>
          </cell>
          <cell r="AM27">
            <v>1277614</v>
          </cell>
          <cell r="AN27">
            <v>1261266</v>
          </cell>
          <cell r="AO27">
            <v>1286368</v>
          </cell>
          <cell r="AP27">
            <v>1301669</v>
          </cell>
          <cell r="AQ27">
            <v>1334707</v>
          </cell>
          <cell r="AR27">
            <v>1366042</v>
          </cell>
          <cell r="AS27">
            <v>1386781</v>
          </cell>
          <cell r="AT27">
            <v>1397495</v>
          </cell>
          <cell r="AU27">
            <v>1395806</v>
          </cell>
          <cell r="AV27">
            <v>1390379</v>
          </cell>
          <cell r="AW27">
            <v>1379270</v>
          </cell>
          <cell r="AX27">
            <v>1371896</v>
          </cell>
          <cell r="AY27">
            <v>1365024</v>
          </cell>
          <cell r="AZ27">
            <v>1395314</v>
          </cell>
          <cell r="BA27">
            <v>1419385</v>
          </cell>
          <cell r="BB27">
            <v>1412707</v>
          </cell>
          <cell r="BC27">
            <v>1435955</v>
          </cell>
          <cell r="BD27">
            <v>1442008</v>
          </cell>
          <cell r="BE27">
            <v>1452872</v>
          </cell>
        </row>
        <row r="28">
          <cell r="B28" t="str">
            <v>BLR</v>
          </cell>
          <cell r="C28" t="str">
            <v>Labor force, total</v>
          </cell>
          <cell r="D28" t="str">
            <v>SL.TLF.TOTL.IN</v>
          </cell>
          <cell r="AI28">
            <v>5267274</v>
          </cell>
          <cell r="AJ28">
            <v>5198128</v>
          </cell>
          <cell r="AK28">
            <v>5149406</v>
          </cell>
          <cell r="AL28">
            <v>5097670</v>
          </cell>
          <cell r="AM28">
            <v>5041576</v>
          </cell>
          <cell r="AN28">
            <v>4980711</v>
          </cell>
          <cell r="AO28">
            <v>4916903</v>
          </cell>
          <cell r="AP28">
            <v>4861371</v>
          </cell>
          <cell r="AQ28">
            <v>4806476</v>
          </cell>
          <cell r="AR28">
            <v>4759220</v>
          </cell>
          <cell r="AS28">
            <v>4753813</v>
          </cell>
          <cell r="AT28">
            <v>4717228</v>
          </cell>
          <cell r="AU28">
            <v>4694308</v>
          </cell>
          <cell r="AV28">
            <v>4666198</v>
          </cell>
          <cell r="AW28">
            <v>4633741</v>
          </cell>
          <cell r="AX28">
            <v>4595025</v>
          </cell>
          <cell r="AY28">
            <v>4553218</v>
          </cell>
          <cell r="AZ28">
            <v>4511965</v>
          </cell>
          <cell r="BA28">
            <v>4470625</v>
          </cell>
          <cell r="BB28">
            <v>4430006</v>
          </cell>
          <cell r="BC28">
            <v>4452564</v>
          </cell>
          <cell r="BD28">
            <v>4463651</v>
          </cell>
          <cell r="BE28">
            <v>4475233</v>
          </cell>
        </row>
        <row r="29">
          <cell r="B29" t="str">
            <v>BLZ</v>
          </cell>
          <cell r="C29" t="str">
            <v>Labor force, total</v>
          </cell>
          <cell r="D29" t="str">
            <v>SL.TLF.TOTL.IN</v>
          </cell>
          <cell r="AI29">
            <v>62883</v>
          </cell>
          <cell r="AJ29">
            <v>63990</v>
          </cell>
          <cell r="AK29">
            <v>64840</v>
          </cell>
          <cell r="AL29">
            <v>65913</v>
          </cell>
          <cell r="AM29">
            <v>67548</v>
          </cell>
          <cell r="AN29">
            <v>71091</v>
          </cell>
          <cell r="AO29">
            <v>75044</v>
          </cell>
          <cell r="AP29">
            <v>77975</v>
          </cell>
          <cell r="AQ29">
            <v>81193</v>
          </cell>
          <cell r="AR29">
            <v>84532</v>
          </cell>
          <cell r="AS29">
            <v>87868</v>
          </cell>
          <cell r="AT29">
            <v>91316</v>
          </cell>
          <cell r="AU29">
            <v>94780</v>
          </cell>
          <cell r="AV29">
            <v>98290</v>
          </cell>
          <cell r="AW29">
            <v>101911</v>
          </cell>
          <cell r="AX29">
            <v>105851</v>
          </cell>
          <cell r="AY29">
            <v>110307</v>
          </cell>
          <cell r="AZ29">
            <v>115109</v>
          </cell>
          <cell r="BA29">
            <v>119915</v>
          </cell>
          <cell r="BB29">
            <v>125095</v>
          </cell>
          <cell r="BC29">
            <v>130266</v>
          </cell>
          <cell r="BD29">
            <v>134800</v>
          </cell>
          <cell r="BE29">
            <v>139456</v>
          </cell>
        </row>
        <row r="30">
          <cell r="B30" t="str">
            <v>BMU</v>
          </cell>
          <cell r="C30" t="str">
            <v>Labor force, total</v>
          </cell>
          <cell r="D30" t="str">
            <v>SL.TLF.TOTL.IN</v>
          </cell>
        </row>
        <row r="31">
          <cell r="B31" t="str">
            <v>BOL</v>
          </cell>
          <cell r="C31" t="str">
            <v>Labor force, total</v>
          </cell>
          <cell r="D31" t="str">
            <v>SL.TLF.TOTL.IN</v>
          </cell>
          <cell r="AI31">
            <v>2653063</v>
          </cell>
          <cell r="AJ31">
            <v>2736488</v>
          </cell>
          <cell r="AK31">
            <v>2820714</v>
          </cell>
          <cell r="AL31">
            <v>2910691</v>
          </cell>
          <cell r="AM31">
            <v>2998850</v>
          </cell>
          <cell r="AN31">
            <v>3094647</v>
          </cell>
          <cell r="AO31">
            <v>3226481</v>
          </cell>
          <cell r="AP31">
            <v>3363402</v>
          </cell>
          <cell r="AQ31">
            <v>3442099</v>
          </cell>
          <cell r="AR31">
            <v>3522553</v>
          </cell>
          <cell r="AS31">
            <v>3604562</v>
          </cell>
          <cell r="AT31">
            <v>3698550</v>
          </cell>
          <cell r="AU31">
            <v>3800000</v>
          </cell>
          <cell r="AV31">
            <v>3898420</v>
          </cell>
          <cell r="AW31">
            <v>3999191</v>
          </cell>
          <cell r="AX31">
            <v>4102392</v>
          </cell>
          <cell r="AY31">
            <v>4213942</v>
          </cell>
          <cell r="AZ31">
            <v>4334138</v>
          </cell>
          <cell r="BA31">
            <v>4444585</v>
          </cell>
          <cell r="BB31">
            <v>4569466</v>
          </cell>
          <cell r="BC31">
            <v>4689915</v>
          </cell>
          <cell r="BD31">
            <v>4805290</v>
          </cell>
          <cell r="BE31">
            <v>4921879</v>
          </cell>
        </row>
        <row r="32">
          <cell r="B32" t="str">
            <v>BRA</v>
          </cell>
          <cell r="C32" t="str">
            <v>Labor force, total</v>
          </cell>
          <cell r="D32" t="str">
            <v>SL.TLF.TOTL.IN</v>
          </cell>
          <cell r="AI32">
            <v>62562140</v>
          </cell>
          <cell r="AJ32">
            <v>66368771</v>
          </cell>
          <cell r="AK32">
            <v>70325864</v>
          </cell>
          <cell r="AL32">
            <v>71837719</v>
          </cell>
          <cell r="AM32">
            <v>73706776</v>
          </cell>
          <cell r="AN32">
            <v>75627147</v>
          </cell>
          <cell r="AO32">
            <v>75249870</v>
          </cell>
          <cell r="AP32">
            <v>77899263</v>
          </cell>
          <cell r="AQ32">
            <v>79775099</v>
          </cell>
          <cell r="AR32">
            <v>82466037</v>
          </cell>
          <cell r="AS32">
            <v>83788912</v>
          </cell>
          <cell r="AT32">
            <v>85028345</v>
          </cell>
          <cell r="AU32">
            <v>87724102</v>
          </cell>
          <cell r="AV32">
            <v>89490293</v>
          </cell>
          <cell r="AW32">
            <v>92007145</v>
          </cell>
          <cell r="AX32">
            <v>94648118</v>
          </cell>
          <cell r="AY32">
            <v>95770019</v>
          </cell>
          <cell r="AZ32">
            <v>96694798</v>
          </cell>
          <cell r="BA32">
            <v>98427387</v>
          </cell>
          <cell r="BB32">
            <v>100031799</v>
          </cell>
          <cell r="BC32">
            <v>101813317</v>
          </cell>
          <cell r="BD32">
            <v>103193816</v>
          </cell>
          <cell r="BE32">
            <v>104745358</v>
          </cell>
        </row>
        <row r="33">
          <cell r="B33" t="str">
            <v>BRB</v>
          </cell>
          <cell r="C33" t="str">
            <v>Labor force, total</v>
          </cell>
          <cell r="D33" t="str">
            <v>SL.TLF.TOTL.IN</v>
          </cell>
          <cell r="AI33">
            <v>136229</v>
          </cell>
          <cell r="AJ33">
            <v>134263</v>
          </cell>
          <cell r="AK33">
            <v>136285</v>
          </cell>
          <cell r="AL33">
            <v>137799</v>
          </cell>
          <cell r="AM33">
            <v>139068</v>
          </cell>
          <cell r="AN33">
            <v>140969</v>
          </cell>
          <cell r="AO33">
            <v>140056</v>
          </cell>
          <cell r="AP33">
            <v>140992</v>
          </cell>
          <cell r="AQ33">
            <v>142391</v>
          </cell>
          <cell r="AR33">
            <v>143663</v>
          </cell>
          <cell r="AS33">
            <v>145446</v>
          </cell>
          <cell r="AT33">
            <v>147131</v>
          </cell>
          <cell r="AU33">
            <v>146807</v>
          </cell>
          <cell r="AV33">
            <v>148665</v>
          </cell>
          <cell r="AW33">
            <v>151651</v>
          </cell>
          <cell r="AX33">
            <v>153373</v>
          </cell>
          <cell r="AY33">
            <v>154889</v>
          </cell>
          <cell r="AZ33">
            <v>156407</v>
          </cell>
          <cell r="BA33">
            <v>158148</v>
          </cell>
          <cell r="BB33">
            <v>159858</v>
          </cell>
          <cell r="BC33">
            <v>161078</v>
          </cell>
          <cell r="BD33">
            <v>162471</v>
          </cell>
          <cell r="BE33">
            <v>163584</v>
          </cell>
        </row>
        <row r="34">
          <cell r="B34" t="str">
            <v>BRN</v>
          </cell>
          <cell r="C34" t="str">
            <v>Labor force, total</v>
          </cell>
          <cell r="D34" t="str">
            <v>SL.TLF.TOTL.IN</v>
          </cell>
          <cell r="AI34">
            <v>109726</v>
          </cell>
          <cell r="AJ34">
            <v>114258</v>
          </cell>
          <cell r="AK34">
            <v>118404</v>
          </cell>
          <cell r="AL34">
            <v>122567</v>
          </cell>
          <cell r="AM34">
            <v>126657</v>
          </cell>
          <cell r="AN34">
            <v>131123</v>
          </cell>
          <cell r="AO34">
            <v>136009</v>
          </cell>
          <cell r="AP34">
            <v>141086</v>
          </cell>
          <cell r="AQ34">
            <v>146274</v>
          </cell>
          <cell r="AR34">
            <v>151459</v>
          </cell>
          <cell r="AS34">
            <v>156328</v>
          </cell>
          <cell r="AT34">
            <v>160830</v>
          </cell>
          <cell r="AU34">
            <v>164235</v>
          </cell>
          <cell r="AV34">
            <v>167545</v>
          </cell>
          <cell r="AW34">
            <v>170852</v>
          </cell>
          <cell r="AX34">
            <v>173965</v>
          </cell>
          <cell r="AY34">
            <v>177425</v>
          </cell>
          <cell r="AZ34">
            <v>180942</v>
          </cell>
          <cell r="BA34">
            <v>184175</v>
          </cell>
          <cell r="BB34">
            <v>187584</v>
          </cell>
          <cell r="BC34">
            <v>190835</v>
          </cell>
          <cell r="BD34">
            <v>193895</v>
          </cell>
          <cell r="BE34">
            <v>196800</v>
          </cell>
        </row>
        <row r="35">
          <cell r="B35" t="str">
            <v>BTN</v>
          </cell>
          <cell r="C35" t="str">
            <v>Labor force, total</v>
          </cell>
          <cell r="D35" t="str">
            <v>SL.TLF.TOTL.IN</v>
          </cell>
          <cell r="AI35">
            <v>194948</v>
          </cell>
          <cell r="AJ35">
            <v>193978</v>
          </cell>
          <cell r="AK35">
            <v>190182</v>
          </cell>
          <cell r="AL35">
            <v>185523</v>
          </cell>
          <cell r="AM35">
            <v>182155</v>
          </cell>
          <cell r="AN35">
            <v>181992</v>
          </cell>
          <cell r="AO35">
            <v>184835</v>
          </cell>
          <cell r="AP35">
            <v>190662</v>
          </cell>
          <cell r="AQ35">
            <v>199320</v>
          </cell>
          <cell r="AR35">
            <v>210429</v>
          </cell>
          <cell r="AS35">
            <v>223670</v>
          </cell>
          <cell r="AT35">
            <v>238882</v>
          </cell>
          <cell r="AU35">
            <v>255789</v>
          </cell>
          <cell r="AV35">
            <v>273398</v>
          </cell>
          <cell r="AW35">
            <v>290424</v>
          </cell>
          <cell r="AX35">
            <v>305677</v>
          </cell>
          <cell r="AY35">
            <v>318662</v>
          </cell>
          <cell r="AZ35">
            <v>329749</v>
          </cell>
          <cell r="BA35">
            <v>339532</v>
          </cell>
          <cell r="BB35">
            <v>348375</v>
          </cell>
          <cell r="BC35">
            <v>360053</v>
          </cell>
          <cell r="BD35">
            <v>371224</v>
          </cell>
          <cell r="BE35">
            <v>382768</v>
          </cell>
        </row>
        <row r="36">
          <cell r="B36" t="str">
            <v>BWA</v>
          </cell>
          <cell r="C36" t="str">
            <v>Labor force, total</v>
          </cell>
          <cell r="D36" t="str">
            <v>SL.TLF.TOTL.IN</v>
          </cell>
          <cell r="AI36">
            <v>561441</v>
          </cell>
          <cell r="AJ36">
            <v>584237</v>
          </cell>
          <cell r="AK36">
            <v>608887</v>
          </cell>
          <cell r="AL36">
            <v>633546</v>
          </cell>
          <cell r="AM36">
            <v>658693</v>
          </cell>
          <cell r="AN36">
            <v>684969</v>
          </cell>
          <cell r="AO36">
            <v>710471</v>
          </cell>
          <cell r="AP36">
            <v>735963</v>
          </cell>
          <cell r="AQ36">
            <v>762109</v>
          </cell>
          <cell r="AR36">
            <v>786464</v>
          </cell>
          <cell r="AS36">
            <v>810781</v>
          </cell>
          <cell r="AT36">
            <v>833880</v>
          </cell>
          <cell r="AU36">
            <v>855769</v>
          </cell>
          <cell r="AV36">
            <v>876464</v>
          </cell>
          <cell r="AW36">
            <v>896074</v>
          </cell>
          <cell r="AX36">
            <v>914688</v>
          </cell>
          <cell r="AY36">
            <v>931075</v>
          </cell>
          <cell r="AZ36">
            <v>947703</v>
          </cell>
          <cell r="BA36">
            <v>962343</v>
          </cell>
          <cell r="BB36">
            <v>976526</v>
          </cell>
          <cell r="BC36">
            <v>990506</v>
          </cell>
          <cell r="BD36">
            <v>1004404</v>
          </cell>
          <cell r="BE36">
            <v>1018258</v>
          </cell>
        </row>
        <row r="37">
          <cell r="B37" t="str">
            <v>CAA</v>
          </cell>
          <cell r="C37" t="str">
            <v>Labor force, total</v>
          </cell>
          <cell r="D37" t="str">
            <v>SL.TLF.TOTL.IN</v>
          </cell>
        </row>
        <row r="38">
          <cell r="B38" t="str">
            <v>CAF</v>
          </cell>
          <cell r="C38" t="str">
            <v>Labor force, total</v>
          </cell>
          <cell r="D38" t="str">
            <v>SL.TLF.TOTL.IN</v>
          </cell>
          <cell r="AI38">
            <v>1286920</v>
          </cell>
          <cell r="AJ38">
            <v>1318249</v>
          </cell>
          <cell r="AK38">
            <v>1355279</v>
          </cell>
          <cell r="AL38">
            <v>1391670</v>
          </cell>
          <cell r="AM38">
            <v>1429007</v>
          </cell>
          <cell r="AN38">
            <v>1464056</v>
          </cell>
          <cell r="AO38">
            <v>1502349</v>
          </cell>
          <cell r="AP38">
            <v>1536620</v>
          </cell>
          <cell r="AQ38">
            <v>1570172</v>
          </cell>
          <cell r="AR38">
            <v>1604601</v>
          </cell>
          <cell r="AS38">
            <v>1637718</v>
          </cell>
          <cell r="AT38">
            <v>1669206</v>
          </cell>
          <cell r="AU38">
            <v>1699407</v>
          </cell>
          <cell r="AV38">
            <v>1733999</v>
          </cell>
          <cell r="AW38">
            <v>1765908</v>
          </cell>
          <cell r="AX38">
            <v>1803063</v>
          </cell>
          <cell r="AY38">
            <v>1841320</v>
          </cell>
          <cell r="AZ38">
            <v>1885083</v>
          </cell>
          <cell r="BA38">
            <v>1931781</v>
          </cell>
          <cell r="BB38">
            <v>1980861</v>
          </cell>
          <cell r="BC38">
            <v>2031894</v>
          </cell>
          <cell r="BD38">
            <v>2082234</v>
          </cell>
          <cell r="BE38">
            <v>2134465</v>
          </cell>
        </row>
        <row r="39">
          <cell r="B39" t="str">
            <v>CAN</v>
          </cell>
          <cell r="C39" t="str">
            <v>Labor force, total</v>
          </cell>
          <cell r="D39" t="str">
            <v>SL.TLF.TOTL.IN</v>
          </cell>
          <cell r="AI39">
            <v>14720070</v>
          </cell>
          <cell r="AJ39">
            <v>14818793</v>
          </cell>
          <cell r="AK39">
            <v>14781957</v>
          </cell>
          <cell r="AL39">
            <v>14883753</v>
          </cell>
          <cell r="AM39">
            <v>14994997</v>
          </cell>
          <cell r="AN39">
            <v>15049052</v>
          </cell>
          <cell r="AO39">
            <v>15197744</v>
          </cell>
          <cell r="AP39">
            <v>15449638</v>
          </cell>
          <cell r="AQ39">
            <v>15706996</v>
          </cell>
          <cell r="AR39">
            <v>15990999</v>
          </cell>
          <cell r="AS39">
            <v>16240679</v>
          </cell>
          <cell r="AT39">
            <v>16490512</v>
          </cell>
          <cell r="AU39">
            <v>16930251</v>
          </cell>
          <cell r="AV39">
            <v>17344157</v>
          </cell>
          <cell r="AW39">
            <v>17583498</v>
          </cell>
          <cell r="AX39">
            <v>17716114</v>
          </cell>
          <cell r="AY39">
            <v>17922251</v>
          </cell>
          <cell r="AZ39">
            <v>18296171</v>
          </cell>
          <cell r="BA39">
            <v>18608510</v>
          </cell>
          <cell r="BB39">
            <v>18730306</v>
          </cell>
          <cell r="BC39">
            <v>18917051</v>
          </cell>
          <cell r="BD39">
            <v>19066215</v>
          </cell>
          <cell r="BE39">
            <v>19271114</v>
          </cell>
        </row>
        <row r="40">
          <cell r="B40" t="str">
            <v>CEA</v>
          </cell>
          <cell r="C40" t="str">
            <v>Labor force, total</v>
          </cell>
          <cell r="D40" t="str">
            <v>SL.TLF.TOTL.IN</v>
          </cell>
        </row>
        <row r="41">
          <cell r="B41" t="str">
            <v>CEB</v>
          </cell>
          <cell r="C41" t="str">
            <v>Labor force, total</v>
          </cell>
          <cell r="D41" t="str">
            <v>SL.TLF.TOTL.IN</v>
          </cell>
          <cell r="AI41">
            <v>51862344</v>
          </cell>
          <cell r="AJ41">
            <v>51662224</v>
          </cell>
          <cell r="AK41">
            <v>51441856</v>
          </cell>
          <cell r="AL41">
            <v>51329174</v>
          </cell>
          <cell r="AM41">
            <v>51199954</v>
          </cell>
          <cell r="AN41">
            <v>51117218</v>
          </cell>
          <cell r="AO41">
            <v>51130218</v>
          </cell>
          <cell r="AP41">
            <v>51341572</v>
          </cell>
          <cell r="AQ41">
            <v>51148791</v>
          </cell>
          <cell r="AR41">
            <v>51044496</v>
          </cell>
          <cell r="AS41">
            <v>50886153</v>
          </cell>
          <cell r="AT41">
            <v>50694919</v>
          </cell>
          <cell r="AU41">
            <v>49282752</v>
          </cell>
          <cell r="AV41">
            <v>49293552</v>
          </cell>
          <cell r="AW41">
            <v>49337717</v>
          </cell>
          <cell r="AX41">
            <v>49166555</v>
          </cell>
          <cell r="AY41">
            <v>49380859</v>
          </cell>
          <cell r="AZ41">
            <v>49320349</v>
          </cell>
          <cell r="BA41">
            <v>49506616</v>
          </cell>
          <cell r="BB41">
            <v>49621896</v>
          </cell>
          <cell r="BC41">
            <v>49753151</v>
          </cell>
          <cell r="BD41">
            <v>49730032</v>
          </cell>
          <cell r="BE41">
            <v>50041125</v>
          </cell>
        </row>
        <row r="42">
          <cell r="B42" t="str">
            <v>CEU</v>
          </cell>
          <cell r="C42" t="str">
            <v>Labor force, total</v>
          </cell>
          <cell r="D42" t="str">
            <v>SL.TLF.TOTL.IN</v>
          </cell>
        </row>
        <row r="43">
          <cell r="B43" t="str">
            <v>CHE</v>
          </cell>
          <cell r="C43" t="str">
            <v>Labor force, total</v>
          </cell>
          <cell r="D43" t="str">
            <v>SL.TLF.TOTL.IN</v>
          </cell>
          <cell r="AI43">
            <v>3777609</v>
          </cell>
          <cell r="AJ43">
            <v>3861533</v>
          </cell>
          <cell r="AK43">
            <v>3898280</v>
          </cell>
          <cell r="AL43">
            <v>3920700</v>
          </cell>
          <cell r="AM43">
            <v>3898958</v>
          </cell>
          <cell r="AN43">
            <v>3908547</v>
          </cell>
          <cell r="AO43">
            <v>3934943</v>
          </cell>
          <cell r="AP43">
            <v>3926626</v>
          </cell>
          <cell r="AQ43">
            <v>3969586</v>
          </cell>
          <cell r="AR43">
            <v>3992775</v>
          </cell>
          <cell r="AS43">
            <v>3997815</v>
          </cell>
          <cell r="AT43">
            <v>4055432</v>
          </cell>
          <cell r="AU43">
            <v>4090609</v>
          </cell>
          <cell r="AV43">
            <v>4139227</v>
          </cell>
          <cell r="AW43">
            <v>4150065</v>
          </cell>
          <cell r="AX43">
            <v>4171576</v>
          </cell>
          <cell r="AY43">
            <v>4236726</v>
          </cell>
          <cell r="AZ43">
            <v>4307720</v>
          </cell>
          <cell r="BA43">
            <v>4408493</v>
          </cell>
          <cell r="BB43">
            <v>4482630</v>
          </cell>
          <cell r="BC43">
            <v>4513247</v>
          </cell>
          <cell r="BD43">
            <v>4585298</v>
          </cell>
          <cell r="BE43">
            <v>4640316</v>
          </cell>
        </row>
        <row r="44">
          <cell r="B44" t="str">
            <v>CHI</v>
          </cell>
          <cell r="C44" t="str">
            <v>Labor force, total</v>
          </cell>
          <cell r="D44" t="str">
            <v>SL.TLF.TOTL.IN</v>
          </cell>
        </row>
        <row r="45">
          <cell r="B45" t="str">
            <v>CHL</v>
          </cell>
          <cell r="C45" t="str">
            <v>Labor force, total</v>
          </cell>
          <cell r="D45" t="str">
            <v>SL.TLF.TOTL.IN</v>
          </cell>
          <cell r="AI45">
            <v>5007085</v>
          </cell>
          <cell r="AJ45">
            <v>5092854</v>
          </cell>
          <cell r="AK45">
            <v>5303499</v>
          </cell>
          <cell r="AL45">
            <v>5538996</v>
          </cell>
          <cell r="AM45">
            <v>5631964</v>
          </cell>
          <cell r="AN45">
            <v>5635794</v>
          </cell>
          <cell r="AO45">
            <v>5690264</v>
          </cell>
          <cell r="AP45">
            <v>5829707</v>
          </cell>
          <cell r="AQ45">
            <v>5951619</v>
          </cell>
          <cell r="AR45">
            <v>6054945</v>
          </cell>
          <cell r="AS45">
            <v>6104930</v>
          </cell>
          <cell r="AT45">
            <v>6143712</v>
          </cell>
          <cell r="AU45">
            <v>6216546</v>
          </cell>
          <cell r="AV45">
            <v>6395613</v>
          </cell>
          <cell r="AW45">
            <v>6589692</v>
          </cell>
          <cell r="AX45">
            <v>6786351</v>
          </cell>
          <cell r="AY45">
            <v>6985350</v>
          </cell>
          <cell r="AZ45">
            <v>7186224</v>
          </cell>
          <cell r="BA45">
            <v>7478141</v>
          </cell>
          <cell r="BB45">
            <v>7587653</v>
          </cell>
          <cell r="BC45">
            <v>8052188</v>
          </cell>
          <cell r="BD45">
            <v>8344949</v>
          </cell>
          <cell r="BE45">
            <v>8458204</v>
          </cell>
        </row>
        <row r="46">
          <cell r="B46" t="str">
            <v>CHN</v>
          </cell>
          <cell r="C46" t="str">
            <v>Labor force, total</v>
          </cell>
          <cell r="D46" t="str">
            <v>SL.TLF.TOTL.IN</v>
          </cell>
          <cell r="AI46">
            <v>633236930</v>
          </cell>
          <cell r="AJ46">
            <v>642323210</v>
          </cell>
          <cell r="AK46">
            <v>651196155</v>
          </cell>
          <cell r="AL46">
            <v>659797392</v>
          </cell>
          <cell r="AM46">
            <v>668088190</v>
          </cell>
          <cell r="AN46">
            <v>677071847</v>
          </cell>
          <cell r="AO46">
            <v>685951509</v>
          </cell>
          <cell r="AP46">
            <v>695649735</v>
          </cell>
          <cell r="AQ46">
            <v>705159019</v>
          </cell>
          <cell r="AR46">
            <v>714378563</v>
          </cell>
          <cell r="AS46">
            <v>724325746</v>
          </cell>
          <cell r="AT46">
            <v>731359728</v>
          </cell>
          <cell r="AU46">
            <v>738923140</v>
          </cell>
          <cell r="AV46">
            <v>746320096</v>
          </cell>
          <cell r="AW46">
            <v>752711357</v>
          </cell>
          <cell r="AX46">
            <v>758612921</v>
          </cell>
          <cell r="AY46">
            <v>763693185</v>
          </cell>
          <cell r="AZ46">
            <v>768074459</v>
          </cell>
          <cell r="BA46">
            <v>770992463</v>
          </cell>
          <cell r="BB46">
            <v>773686144</v>
          </cell>
          <cell r="BC46">
            <v>774172295</v>
          </cell>
          <cell r="BD46">
            <v>782422530</v>
          </cell>
          <cell r="BE46">
            <v>787632272</v>
          </cell>
        </row>
        <row r="47">
          <cell r="B47" t="str">
            <v>CIV</v>
          </cell>
          <cell r="C47" t="str">
            <v>Labor force, total</v>
          </cell>
          <cell r="D47" t="str">
            <v>SL.TLF.TOTL.IN</v>
          </cell>
          <cell r="AI47">
            <v>4518149</v>
          </cell>
          <cell r="AJ47">
            <v>4690030</v>
          </cell>
          <cell r="AK47">
            <v>4868695</v>
          </cell>
          <cell r="AL47">
            <v>5051080</v>
          </cell>
          <cell r="AM47">
            <v>5233017</v>
          </cell>
          <cell r="AN47">
            <v>5410966</v>
          </cell>
          <cell r="AO47">
            <v>5585291</v>
          </cell>
          <cell r="AP47">
            <v>5755396</v>
          </cell>
          <cell r="AQ47">
            <v>5915844</v>
          </cell>
          <cell r="AR47">
            <v>6078142</v>
          </cell>
          <cell r="AS47">
            <v>6211413</v>
          </cell>
          <cell r="AT47">
            <v>6331804</v>
          </cell>
          <cell r="AU47">
            <v>6433423</v>
          </cell>
          <cell r="AV47">
            <v>6524821</v>
          </cell>
          <cell r="AW47">
            <v>6627932</v>
          </cell>
          <cell r="AX47">
            <v>6732388</v>
          </cell>
          <cell r="AY47">
            <v>6840265</v>
          </cell>
          <cell r="AZ47">
            <v>6970898</v>
          </cell>
          <cell r="BA47">
            <v>7116027</v>
          </cell>
          <cell r="BB47">
            <v>7265916</v>
          </cell>
          <cell r="BC47">
            <v>7442309</v>
          </cell>
          <cell r="BD47">
            <v>7613812</v>
          </cell>
          <cell r="BE47">
            <v>7813057</v>
          </cell>
        </row>
        <row r="48">
          <cell r="B48" t="str">
            <v>CLA</v>
          </cell>
          <cell r="C48" t="str">
            <v>Labor force, total</v>
          </cell>
          <cell r="D48" t="str">
            <v>SL.TLF.TOTL.IN</v>
          </cell>
        </row>
        <row r="49">
          <cell r="B49" t="str">
            <v>CME</v>
          </cell>
          <cell r="C49" t="str">
            <v>Labor force, total</v>
          </cell>
          <cell r="D49" t="str">
            <v>SL.TLF.TOTL.IN</v>
          </cell>
        </row>
        <row r="50">
          <cell r="B50" t="str">
            <v>CMR</v>
          </cell>
          <cell r="C50" t="str">
            <v>Labor force, total</v>
          </cell>
          <cell r="D50" t="str">
            <v>SL.TLF.TOTL.IN</v>
          </cell>
          <cell r="AI50">
            <v>4357327</v>
          </cell>
          <cell r="AJ50">
            <v>4510504</v>
          </cell>
          <cell r="AK50">
            <v>4662638</v>
          </cell>
          <cell r="AL50">
            <v>4820792</v>
          </cell>
          <cell r="AM50">
            <v>4985728</v>
          </cell>
          <cell r="AN50">
            <v>5150486</v>
          </cell>
          <cell r="AO50">
            <v>5314733</v>
          </cell>
          <cell r="AP50">
            <v>5477619</v>
          </cell>
          <cell r="AQ50">
            <v>5646077</v>
          </cell>
          <cell r="AR50">
            <v>5819291</v>
          </cell>
          <cell r="AS50">
            <v>6005388</v>
          </cell>
          <cell r="AT50">
            <v>6187051</v>
          </cell>
          <cell r="AU50">
            <v>6372967</v>
          </cell>
          <cell r="AV50">
            <v>6563363</v>
          </cell>
          <cell r="AW50">
            <v>6768447</v>
          </cell>
          <cell r="AX50">
            <v>6979295</v>
          </cell>
          <cell r="AY50">
            <v>7196140</v>
          </cell>
          <cell r="AZ50">
            <v>7429725</v>
          </cell>
          <cell r="BA50">
            <v>7658877</v>
          </cell>
          <cell r="BB50">
            <v>7905165</v>
          </cell>
          <cell r="BC50">
            <v>8157901</v>
          </cell>
          <cell r="BD50">
            <v>8405125</v>
          </cell>
          <cell r="BE50">
            <v>8658591</v>
          </cell>
        </row>
        <row r="51">
          <cell r="B51" t="str">
            <v>COG</v>
          </cell>
          <cell r="C51" t="str">
            <v>Labor force, total</v>
          </cell>
          <cell r="D51" t="str">
            <v>SL.TLF.TOTL.IN</v>
          </cell>
          <cell r="AI51">
            <v>889897</v>
          </cell>
          <cell r="AJ51">
            <v>920016</v>
          </cell>
          <cell r="AK51">
            <v>949650</v>
          </cell>
          <cell r="AL51">
            <v>981777</v>
          </cell>
          <cell r="AM51">
            <v>1015230</v>
          </cell>
          <cell r="AN51">
            <v>1048551</v>
          </cell>
          <cell r="AO51">
            <v>1085113</v>
          </cell>
          <cell r="AP51">
            <v>1123236</v>
          </cell>
          <cell r="AQ51">
            <v>1163727</v>
          </cell>
          <cell r="AR51">
            <v>1201964</v>
          </cell>
          <cell r="AS51">
            <v>1240618</v>
          </cell>
          <cell r="AT51">
            <v>1275508</v>
          </cell>
          <cell r="AU51">
            <v>1310820</v>
          </cell>
          <cell r="AV51">
            <v>1346402</v>
          </cell>
          <cell r="AW51">
            <v>1382622</v>
          </cell>
          <cell r="AX51">
            <v>1425086</v>
          </cell>
          <cell r="AY51">
            <v>1470578</v>
          </cell>
          <cell r="AZ51">
            <v>1520422</v>
          </cell>
          <cell r="BA51">
            <v>1572974</v>
          </cell>
          <cell r="BB51">
            <v>1625784</v>
          </cell>
          <cell r="BC51">
            <v>1677114</v>
          </cell>
          <cell r="BD51">
            <v>1721620</v>
          </cell>
          <cell r="BE51">
            <v>1767178</v>
          </cell>
        </row>
        <row r="52">
          <cell r="B52" t="str">
            <v>COL</v>
          </cell>
          <cell r="C52" t="str">
            <v>Labor force, total</v>
          </cell>
          <cell r="D52" t="str">
            <v>SL.TLF.TOTL.IN</v>
          </cell>
          <cell r="AI52">
            <v>11408207</v>
          </cell>
          <cell r="AJ52">
            <v>11711189</v>
          </cell>
          <cell r="AK52">
            <v>11998489</v>
          </cell>
          <cell r="AL52">
            <v>12314265</v>
          </cell>
          <cell r="AM52">
            <v>12939442</v>
          </cell>
          <cell r="AN52">
            <v>13609890</v>
          </cell>
          <cell r="AO52">
            <v>14303780</v>
          </cell>
          <cell r="AP52">
            <v>15021636</v>
          </cell>
          <cell r="AQ52">
            <v>15762856</v>
          </cell>
          <cell r="AR52">
            <v>16552452</v>
          </cell>
          <cell r="AS52">
            <v>17337688</v>
          </cell>
          <cell r="AT52">
            <v>18116152</v>
          </cell>
          <cell r="AU52">
            <v>18942215</v>
          </cell>
          <cell r="AV52">
            <v>19761085</v>
          </cell>
          <cell r="AW52">
            <v>19606308</v>
          </cell>
          <cell r="AX52">
            <v>19908905</v>
          </cell>
          <cell r="AY52">
            <v>19722095</v>
          </cell>
          <cell r="AZ52">
            <v>19886741</v>
          </cell>
          <cell r="BA52">
            <v>20455634</v>
          </cell>
          <cell r="BB52">
            <v>21645900</v>
          </cell>
          <cell r="BC52">
            <v>22201272</v>
          </cell>
          <cell r="BD52">
            <v>22655935</v>
          </cell>
          <cell r="BE52">
            <v>23107344</v>
          </cell>
        </row>
        <row r="53">
          <cell r="B53" t="str">
            <v>COM</v>
          </cell>
          <cell r="C53" t="str">
            <v>Labor force, total</v>
          </cell>
          <cell r="D53" t="str">
            <v>SL.TLF.TOTL.IN</v>
          </cell>
          <cell r="AI53">
            <v>121622</v>
          </cell>
          <cell r="AJ53">
            <v>125491</v>
          </cell>
          <cell r="AK53">
            <v>129778</v>
          </cell>
          <cell r="AL53">
            <v>134033</v>
          </cell>
          <cell r="AM53">
            <v>138511</v>
          </cell>
          <cell r="AN53">
            <v>143223</v>
          </cell>
          <cell r="AO53">
            <v>147913</v>
          </cell>
          <cell r="AP53">
            <v>153087</v>
          </cell>
          <cell r="AQ53">
            <v>158103</v>
          </cell>
          <cell r="AR53">
            <v>163402</v>
          </cell>
          <cell r="AS53">
            <v>168922</v>
          </cell>
          <cell r="AT53">
            <v>174348</v>
          </cell>
          <cell r="AU53">
            <v>179700</v>
          </cell>
          <cell r="AV53">
            <v>185340</v>
          </cell>
          <cell r="AW53">
            <v>190992</v>
          </cell>
          <cell r="AX53">
            <v>196695</v>
          </cell>
          <cell r="AY53">
            <v>202455</v>
          </cell>
          <cell r="AZ53">
            <v>208287</v>
          </cell>
          <cell r="BA53">
            <v>214266</v>
          </cell>
          <cell r="BB53">
            <v>220094</v>
          </cell>
          <cell r="BC53">
            <v>226610</v>
          </cell>
          <cell r="BD53">
            <v>232659</v>
          </cell>
          <cell r="BE53">
            <v>239019</v>
          </cell>
        </row>
        <row r="54">
          <cell r="B54" t="str">
            <v>CPV</v>
          </cell>
          <cell r="C54" t="str">
            <v>Labor force, total</v>
          </cell>
          <cell r="D54" t="str">
            <v>SL.TLF.TOTL.IN</v>
          </cell>
          <cell r="AI54">
            <v>118191</v>
          </cell>
          <cell r="AJ54">
            <v>121363</v>
          </cell>
          <cell r="AK54">
            <v>125145</v>
          </cell>
          <cell r="AL54">
            <v>129741</v>
          </cell>
          <cell r="AM54">
            <v>134652</v>
          </cell>
          <cell r="AN54">
            <v>139423</v>
          </cell>
          <cell r="AO54">
            <v>144180</v>
          </cell>
          <cell r="AP54">
            <v>148758</v>
          </cell>
          <cell r="AQ54">
            <v>153713</v>
          </cell>
          <cell r="AR54">
            <v>158732</v>
          </cell>
          <cell r="AS54">
            <v>164387</v>
          </cell>
          <cell r="AT54">
            <v>170498</v>
          </cell>
          <cell r="AU54">
            <v>176957</v>
          </cell>
          <cell r="AV54">
            <v>183514</v>
          </cell>
          <cell r="AW54">
            <v>190114</v>
          </cell>
          <cell r="AX54">
            <v>195932</v>
          </cell>
          <cell r="AY54">
            <v>201445</v>
          </cell>
          <cell r="AZ54">
            <v>206441</v>
          </cell>
          <cell r="BA54">
            <v>211119</v>
          </cell>
          <cell r="BB54">
            <v>215795</v>
          </cell>
          <cell r="BC54">
            <v>221032</v>
          </cell>
          <cell r="BD54">
            <v>226236</v>
          </cell>
          <cell r="BE54">
            <v>232009</v>
          </cell>
        </row>
        <row r="55">
          <cell r="B55" t="str">
            <v>CRI</v>
          </cell>
          <cell r="C55" t="str">
            <v>Labor force, total</v>
          </cell>
          <cell r="D55" t="str">
            <v>SL.TLF.TOTL.IN</v>
          </cell>
          <cell r="AI55">
            <v>1161566</v>
          </cell>
          <cell r="AJ55">
            <v>1185347</v>
          </cell>
          <cell r="AK55">
            <v>1208269</v>
          </cell>
          <cell r="AL55">
            <v>1258476</v>
          </cell>
          <cell r="AM55">
            <v>1303330</v>
          </cell>
          <cell r="AN55">
            <v>1367484</v>
          </cell>
          <cell r="AO55">
            <v>1370225</v>
          </cell>
          <cell r="AP55">
            <v>1468085</v>
          </cell>
          <cell r="AQ55">
            <v>1553848</v>
          </cell>
          <cell r="AR55">
            <v>1590837</v>
          </cell>
          <cell r="AS55">
            <v>1605371</v>
          </cell>
          <cell r="AT55">
            <v>1725704</v>
          </cell>
          <cell r="AU55">
            <v>1769921</v>
          </cell>
          <cell r="AV55">
            <v>1813234</v>
          </cell>
          <cell r="AW55">
            <v>1834299</v>
          </cell>
          <cell r="AX55">
            <v>1946504</v>
          </cell>
          <cell r="AY55">
            <v>1994026</v>
          </cell>
          <cell r="AZ55">
            <v>2073162</v>
          </cell>
          <cell r="BA55">
            <v>2102507</v>
          </cell>
          <cell r="BB55">
            <v>2143903</v>
          </cell>
          <cell r="BC55">
            <v>2198391</v>
          </cell>
          <cell r="BD55">
            <v>2248940</v>
          </cell>
          <cell r="BE55">
            <v>2298866</v>
          </cell>
        </row>
        <row r="56">
          <cell r="B56" t="str">
            <v>CSA</v>
          </cell>
          <cell r="C56" t="str">
            <v>Labor force, total</v>
          </cell>
          <cell r="D56" t="str">
            <v>SL.TLF.TOTL.IN</v>
          </cell>
        </row>
        <row r="57">
          <cell r="B57" t="str">
            <v>CSS</v>
          </cell>
          <cell r="C57" t="str">
            <v>Labor force, total</v>
          </cell>
          <cell r="D57" t="str">
            <v>SL.TLF.TOTL.IN</v>
          </cell>
          <cell r="AI57">
            <v>2471088</v>
          </cell>
          <cell r="AJ57">
            <v>2478624</v>
          </cell>
          <cell r="AK57">
            <v>2520451</v>
          </cell>
          <cell r="AL57">
            <v>2556102</v>
          </cell>
          <cell r="AM57">
            <v>2597316</v>
          </cell>
          <cell r="AN57">
            <v>2618740</v>
          </cell>
          <cell r="AO57">
            <v>2644984</v>
          </cell>
          <cell r="AP57">
            <v>2659966</v>
          </cell>
          <cell r="AQ57">
            <v>2673807</v>
          </cell>
          <cell r="AR57">
            <v>2700403</v>
          </cell>
          <cell r="AS57">
            <v>2727972</v>
          </cell>
          <cell r="AT57">
            <v>2756436</v>
          </cell>
          <cell r="AU57">
            <v>2782502</v>
          </cell>
          <cell r="AV57">
            <v>2820323</v>
          </cell>
          <cell r="AW57">
            <v>2862686</v>
          </cell>
          <cell r="AX57">
            <v>2915337</v>
          </cell>
          <cell r="AY57">
            <v>2950657</v>
          </cell>
          <cell r="AZ57">
            <v>2985461</v>
          </cell>
          <cell r="BA57">
            <v>3023439</v>
          </cell>
          <cell r="BB57">
            <v>3014050</v>
          </cell>
          <cell r="BC57">
            <v>3030301</v>
          </cell>
          <cell r="BD57">
            <v>3062034</v>
          </cell>
          <cell r="BE57">
            <v>3103529</v>
          </cell>
        </row>
        <row r="58">
          <cell r="B58" t="str">
            <v>CUB</v>
          </cell>
          <cell r="C58" t="str">
            <v>Labor force, total</v>
          </cell>
          <cell r="D58" t="str">
            <v>SL.TLF.TOTL.IN</v>
          </cell>
          <cell r="AI58">
            <v>4373449</v>
          </cell>
          <cell r="AJ58">
            <v>4439800</v>
          </cell>
          <cell r="AK58">
            <v>4494833</v>
          </cell>
          <cell r="AL58">
            <v>4541585</v>
          </cell>
          <cell r="AM58">
            <v>4593144</v>
          </cell>
          <cell r="AN58">
            <v>4627924</v>
          </cell>
          <cell r="AO58">
            <v>4654750</v>
          </cell>
          <cell r="AP58">
            <v>4672980</v>
          </cell>
          <cell r="AQ58">
            <v>4683734</v>
          </cell>
          <cell r="AR58">
            <v>4696755</v>
          </cell>
          <cell r="AS58">
            <v>4704036</v>
          </cell>
          <cell r="AT58">
            <v>4715062</v>
          </cell>
          <cell r="AU58">
            <v>4729376</v>
          </cell>
          <cell r="AV58">
            <v>4744650</v>
          </cell>
          <cell r="AW58">
            <v>4748626</v>
          </cell>
          <cell r="AX58">
            <v>4820689</v>
          </cell>
          <cell r="AY58">
            <v>4879143</v>
          </cell>
          <cell r="AZ58">
            <v>5007227</v>
          </cell>
          <cell r="BA58">
            <v>5086651</v>
          </cell>
          <cell r="BB58">
            <v>5248308</v>
          </cell>
          <cell r="BC58">
            <v>5279845</v>
          </cell>
          <cell r="BD58">
            <v>5310830</v>
          </cell>
          <cell r="BE58">
            <v>5331358</v>
          </cell>
        </row>
        <row r="59">
          <cell r="B59" t="str">
            <v>CUW</v>
          </cell>
          <cell r="C59" t="str">
            <v>Labor force, total</v>
          </cell>
          <cell r="D59" t="str">
            <v>SL.TLF.TOTL.IN</v>
          </cell>
        </row>
        <row r="60">
          <cell r="B60" t="str">
            <v>CYM</v>
          </cell>
          <cell r="C60" t="str">
            <v>Labor force, total</v>
          </cell>
          <cell r="D60" t="str">
            <v>SL.TLF.TOTL.IN</v>
          </cell>
        </row>
        <row r="61">
          <cell r="B61" t="str">
            <v>CYP</v>
          </cell>
          <cell r="C61" t="str">
            <v>Labor force, total</v>
          </cell>
          <cell r="D61" t="str">
            <v>SL.TLF.TOTL.IN</v>
          </cell>
          <cell r="AI61">
            <v>319300</v>
          </cell>
          <cell r="AJ61">
            <v>330646</v>
          </cell>
          <cell r="AK61">
            <v>334626</v>
          </cell>
          <cell r="AL61">
            <v>348838</v>
          </cell>
          <cell r="AM61">
            <v>354865</v>
          </cell>
          <cell r="AN61">
            <v>361526</v>
          </cell>
          <cell r="AO61">
            <v>376052</v>
          </cell>
          <cell r="AP61">
            <v>384775</v>
          </cell>
          <cell r="AQ61">
            <v>392213</v>
          </cell>
          <cell r="AR61">
            <v>402690</v>
          </cell>
          <cell r="AS61">
            <v>445051</v>
          </cell>
          <cell r="AT61">
            <v>466913</v>
          </cell>
          <cell r="AU61">
            <v>479585</v>
          </cell>
          <cell r="AV61">
            <v>500274</v>
          </cell>
          <cell r="AW61">
            <v>515550</v>
          </cell>
          <cell r="AX61">
            <v>523972</v>
          </cell>
          <cell r="AY61">
            <v>537690</v>
          </cell>
          <cell r="AZ61">
            <v>551048</v>
          </cell>
          <cell r="BA61">
            <v>560533</v>
          </cell>
          <cell r="BB61">
            <v>571331</v>
          </cell>
          <cell r="BC61">
            <v>584478</v>
          </cell>
          <cell r="BD61">
            <v>586250</v>
          </cell>
          <cell r="BE61">
            <v>593905</v>
          </cell>
        </row>
        <row r="62">
          <cell r="B62" t="str">
            <v>CZE</v>
          </cell>
          <cell r="C62" t="str">
            <v>Labor force, total</v>
          </cell>
          <cell r="D62" t="str">
            <v>SL.TLF.TOTL.IN</v>
          </cell>
          <cell r="AI62">
            <v>4923222</v>
          </cell>
          <cell r="AJ62">
            <v>4994693</v>
          </cell>
          <cell r="AK62">
            <v>5045288</v>
          </cell>
          <cell r="AL62">
            <v>5088850</v>
          </cell>
          <cell r="AM62">
            <v>5144757</v>
          </cell>
          <cell r="AN62">
            <v>5159906</v>
          </cell>
          <cell r="AO62">
            <v>5160445</v>
          </cell>
          <cell r="AP62">
            <v>5175174</v>
          </cell>
          <cell r="AQ62">
            <v>5196678</v>
          </cell>
          <cell r="AR62">
            <v>5216521</v>
          </cell>
          <cell r="AS62">
            <v>5183636</v>
          </cell>
          <cell r="AT62">
            <v>5153550</v>
          </cell>
          <cell r="AU62">
            <v>5148742</v>
          </cell>
          <cell r="AV62">
            <v>5133561</v>
          </cell>
          <cell r="AW62">
            <v>5127955</v>
          </cell>
          <cell r="AX62">
            <v>5168891</v>
          </cell>
          <cell r="AY62">
            <v>5179779</v>
          </cell>
          <cell r="AZ62">
            <v>5186846</v>
          </cell>
          <cell r="BA62">
            <v>5211792</v>
          </cell>
          <cell r="BB62">
            <v>5253968</v>
          </cell>
          <cell r="BC62">
            <v>5239905</v>
          </cell>
          <cell r="BD62">
            <v>5242209</v>
          </cell>
          <cell r="BE62">
            <v>5280696</v>
          </cell>
        </row>
        <row r="63">
          <cell r="B63" t="str">
            <v>DEU</v>
          </cell>
          <cell r="C63" t="str">
            <v>Labor force, total</v>
          </cell>
          <cell r="D63" t="str">
            <v>SL.TLF.TOTL.IN</v>
          </cell>
          <cell r="AI63">
            <v>37265352</v>
          </cell>
          <cell r="AJ63">
            <v>39908364</v>
          </cell>
          <cell r="AK63">
            <v>39828889</v>
          </cell>
          <cell r="AL63">
            <v>39782719</v>
          </cell>
          <cell r="AM63">
            <v>39696976</v>
          </cell>
          <cell r="AN63">
            <v>39749048</v>
          </cell>
          <cell r="AO63">
            <v>39963147</v>
          </cell>
          <cell r="AP63">
            <v>40216096</v>
          </cell>
          <cell r="AQ63">
            <v>40508874</v>
          </cell>
          <cell r="AR63">
            <v>40355557</v>
          </cell>
          <cell r="AS63">
            <v>40309081</v>
          </cell>
          <cell r="AT63">
            <v>40493240</v>
          </cell>
          <cell r="AU63">
            <v>40476780</v>
          </cell>
          <cell r="AV63">
            <v>40276006</v>
          </cell>
          <cell r="AW63">
            <v>40743681</v>
          </cell>
          <cell r="AX63">
            <v>41261506</v>
          </cell>
          <cell r="AY63">
            <v>41605652</v>
          </cell>
          <cell r="AZ63">
            <v>41860106</v>
          </cell>
          <cell r="BA63">
            <v>41939193</v>
          </cell>
          <cell r="BB63">
            <v>41983039</v>
          </cell>
          <cell r="BC63">
            <v>41990452</v>
          </cell>
          <cell r="BD63">
            <v>42490517</v>
          </cell>
          <cell r="BE63">
            <v>41762514</v>
          </cell>
        </row>
        <row r="64">
          <cell r="B64" t="str">
            <v>DJI</v>
          </cell>
          <cell r="C64" t="str">
            <v>Labor force, total</v>
          </cell>
          <cell r="D64" t="str">
            <v>SL.TLF.TOTL.IN</v>
          </cell>
          <cell r="AI64">
            <v>152613</v>
          </cell>
          <cell r="AJ64">
            <v>158663</v>
          </cell>
          <cell r="AK64">
            <v>164511</v>
          </cell>
          <cell r="AL64">
            <v>169513</v>
          </cell>
          <cell r="AM64">
            <v>174228</v>
          </cell>
          <cell r="AN64">
            <v>179080</v>
          </cell>
          <cell r="AO64">
            <v>184128</v>
          </cell>
          <cell r="AP64">
            <v>189669</v>
          </cell>
          <cell r="AQ64">
            <v>195440</v>
          </cell>
          <cell r="AR64">
            <v>201140</v>
          </cell>
          <cell r="AS64">
            <v>207234</v>
          </cell>
          <cell r="AT64">
            <v>213790</v>
          </cell>
          <cell r="AU64">
            <v>220349</v>
          </cell>
          <cell r="AV64">
            <v>227675</v>
          </cell>
          <cell r="AW64">
            <v>234684</v>
          </cell>
          <cell r="AX64">
            <v>242169</v>
          </cell>
          <cell r="AY64">
            <v>250151</v>
          </cell>
          <cell r="AZ64">
            <v>257643</v>
          </cell>
          <cell r="BA64">
            <v>265558</v>
          </cell>
          <cell r="BB64">
            <v>273272</v>
          </cell>
          <cell r="BC64">
            <v>281252</v>
          </cell>
          <cell r="BD64">
            <v>287796</v>
          </cell>
          <cell r="BE64">
            <v>294586</v>
          </cell>
        </row>
        <row r="65">
          <cell r="B65" t="str">
            <v>DMA</v>
          </cell>
          <cell r="C65" t="str">
            <v>Labor force, total</v>
          </cell>
          <cell r="D65" t="str">
            <v>SL.TLF.TOTL.IN</v>
          </cell>
        </row>
        <row r="66">
          <cell r="B66" t="str">
            <v>DNK</v>
          </cell>
          <cell r="C66" t="str">
            <v>Labor force, total</v>
          </cell>
          <cell r="D66" t="str">
            <v>SL.TLF.TOTL.IN</v>
          </cell>
          <cell r="AI66">
            <v>2913557</v>
          </cell>
          <cell r="AJ66">
            <v>2910403</v>
          </cell>
          <cell r="AK66">
            <v>2919549</v>
          </cell>
          <cell r="AL66">
            <v>2896373</v>
          </cell>
          <cell r="AM66">
            <v>2780833</v>
          </cell>
          <cell r="AN66">
            <v>2824150</v>
          </cell>
          <cell r="AO66">
            <v>2837345</v>
          </cell>
          <cell r="AP66">
            <v>2858332</v>
          </cell>
          <cell r="AQ66">
            <v>2847138</v>
          </cell>
          <cell r="AR66">
            <v>2879103</v>
          </cell>
          <cell r="AS66">
            <v>2864614</v>
          </cell>
          <cell r="AT66">
            <v>2852289</v>
          </cell>
          <cell r="AU66">
            <v>2879651</v>
          </cell>
          <cell r="AV66">
            <v>2872393</v>
          </cell>
          <cell r="AW66">
            <v>2905970</v>
          </cell>
          <cell r="AX66">
            <v>2902347</v>
          </cell>
          <cell r="AY66">
            <v>2933043</v>
          </cell>
          <cell r="AZ66">
            <v>2933487</v>
          </cell>
          <cell r="BA66">
            <v>2966072</v>
          </cell>
          <cell r="BB66">
            <v>2952487</v>
          </cell>
          <cell r="BC66">
            <v>2930964</v>
          </cell>
          <cell r="BD66">
            <v>2930445</v>
          </cell>
          <cell r="BE66">
            <v>2914454</v>
          </cell>
        </row>
        <row r="67">
          <cell r="B67" t="str">
            <v>DOM</v>
          </cell>
          <cell r="C67" t="str">
            <v>Labor force, total</v>
          </cell>
          <cell r="D67" t="str">
            <v>SL.TLF.TOTL.IN</v>
          </cell>
          <cell r="AI67">
            <v>2864145</v>
          </cell>
          <cell r="AJ67">
            <v>2941844</v>
          </cell>
          <cell r="AK67">
            <v>3001172</v>
          </cell>
          <cell r="AL67">
            <v>3069806</v>
          </cell>
          <cell r="AM67">
            <v>3143896</v>
          </cell>
          <cell r="AN67">
            <v>3219009</v>
          </cell>
          <cell r="AO67">
            <v>3284970</v>
          </cell>
          <cell r="AP67">
            <v>3356746</v>
          </cell>
          <cell r="AQ67">
            <v>3423639</v>
          </cell>
          <cell r="AR67">
            <v>3495920</v>
          </cell>
          <cell r="AS67">
            <v>3568036</v>
          </cell>
          <cell r="AT67">
            <v>3662836</v>
          </cell>
          <cell r="AU67">
            <v>3758354</v>
          </cell>
          <cell r="AV67">
            <v>3854887</v>
          </cell>
          <cell r="AW67">
            <v>3952904</v>
          </cell>
          <cell r="AX67">
            <v>4046441</v>
          </cell>
          <cell r="AY67">
            <v>4141672</v>
          </cell>
          <cell r="AZ67">
            <v>4238338</v>
          </cell>
          <cell r="BA67">
            <v>4322488</v>
          </cell>
          <cell r="BB67">
            <v>4405949</v>
          </cell>
          <cell r="BC67">
            <v>4474281</v>
          </cell>
          <cell r="BD67">
            <v>4554509</v>
          </cell>
          <cell r="BE67">
            <v>4633318</v>
          </cell>
        </row>
        <row r="68">
          <cell r="B68" t="str">
            <v>DZA</v>
          </cell>
          <cell r="C68" t="str">
            <v>Labor force, total</v>
          </cell>
          <cell r="D68" t="str">
            <v>SL.TLF.TOTL.IN</v>
          </cell>
          <cell r="AI68">
            <v>6233924</v>
          </cell>
          <cell r="AJ68">
            <v>6530926</v>
          </cell>
          <cell r="AK68">
            <v>6841143</v>
          </cell>
          <cell r="AL68">
            <v>7149482</v>
          </cell>
          <cell r="AM68">
            <v>7472765</v>
          </cell>
          <cell r="AN68">
            <v>7829403</v>
          </cell>
          <cell r="AO68">
            <v>8185190</v>
          </cell>
          <cell r="AP68">
            <v>8405058</v>
          </cell>
          <cell r="AQ68">
            <v>8645882</v>
          </cell>
          <cell r="AR68">
            <v>8885616</v>
          </cell>
          <cell r="AS68">
            <v>9121133</v>
          </cell>
          <cell r="AT68">
            <v>9372385</v>
          </cell>
          <cell r="AU68">
            <v>9618434</v>
          </cell>
          <cell r="AV68">
            <v>9858056</v>
          </cell>
          <cell r="AW68">
            <v>10113742</v>
          </cell>
          <cell r="AX68">
            <v>10362188</v>
          </cell>
          <cell r="AY68">
            <v>10603014</v>
          </cell>
          <cell r="AZ68">
            <v>10860485</v>
          </cell>
          <cell r="BA68">
            <v>11081894</v>
          </cell>
          <cell r="BB68">
            <v>11341979</v>
          </cell>
          <cell r="BC68">
            <v>11641894</v>
          </cell>
          <cell r="BD68">
            <v>11929437</v>
          </cell>
          <cell r="BE68">
            <v>12205635</v>
          </cell>
        </row>
        <row r="69">
          <cell r="B69" t="str">
            <v>EAP</v>
          </cell>
          <cell r="C69" t="str">
            <v>Labor force, total</v>
          </cell>
          <cell r="D69" t="str">
            <v>SL.TLF.TOTL.IN</v>
          </cell>
          <cell r="AI69">
            <v>844758549</v>
          </cell>
          <cell r="AJ69">
            <v>858102740</v>
          </cell>
          <cell r="AK69">
            <v>871083030</v>
          </cell>
          <cell r="AL69">
            <v>884680663</v>
          </cell>
          <cell r="AM69">
            <v>897726252</v>
          </cell>
          <cell r="AN69">
            <v>913726240</v>
          </cell>
          <cell r="AO69">
            <v>929211207</v>
          </cell>
          <cell r="AP69">
            <v>942791482</v>
          </cell>
          <cell r="AQ69">
            <v>957377788</v>
          </cell>
          <cell r="AR69">
            <v>975135133</v>
          </cell>
          <cell r="AS69">
            <v>990340774</v>
          </cell>
          <cell r="AT69">
            <v>1004174088</v>
          </cell>
          <cell r="AU69">
            <v>1016066083</v>
          </cell>
          <cell r="AV69">
            <v>1029077192</v>
          </cell>
          <cell r="AW69">
            <v>1040736839</v>
          </cell>
          <cell r="AX69">
            <v>1051196643</v>
          </cell>
          <cell r="AY69">
            <v>1060342897</v>
          </cell>
          <cell r="AZ69">
            <v>1069630028</v>
          </cell>
          <cell r="BA69">
            <v>1077589106</v>
          </cell>
          <cell r="BB69">
            <v>1085526448</v>
          </cell>
          <cell r="BC69">
            <v>1091044967</v>
          </cell>
          <cell r="BD69">
            <v>1104891351</v>
          </cell>
          <cell r="BE69">
            <v>1115599553</v>
          </cell>
        </row>
        <row r="70">
          <cell r="B70" t="str">
            <v>EAS</v>
          </cell>
          <cell r="C70" t="str">
            <v>Labor force, total</v>
          </cell>
          <cell r="D70" t="str">
            <v>SL.TLF.TOTL.IN</v>
          </cell>
          <cell r="AI70">
            <v>942697426</v>
          </cell>
          <cell r="AJ70">
            <v>957988818</v>
          </cell>
          <cell r="AK70">
            <v>972396053</v>
          </cell>
          <cell r="AL70">
            <v>986757713</v>
          </cell>
          <cell r="AM70">
            <v>1001080367</v>
          </cell>
          <cell r="AN70">
            <v>1018278772</v>
          </cell>
          <cell r="AO70">
            <v>1035220003</v>
          </cell>
          <cell r="AP70">
            <v>1049974202</v>
          </cell>
          <cell r="AQ70">
            <v>1064474557</v>
          </cell>
          <cell r="AR70">
            <v>1082459564</v>
          </cell>
          <cell r="AS70">
            <v>1098194743</v>
          </cell>
          <cell r="AT70">
            <v>1112644290</v>
          </cell>
          <cell r="AU70">
            <v>1124763767</v>
          </cell>
          <cell r="AV70">
            <v>1137799743</v>
          </cell>
          <cell r="AW70">
            <v>1149883189</v>
          </cell>
          <cell r="AX70">
            <v>1161021186</v>
          </cell>
          <cell r="AY70">
            <v>1170871234</v>
          </cell>
          <cell r="AZ70">
            <v>1181061027</v>
          </cell>
          <cell r="BA70">
            <v>1189532704</v>
          </cell>
          <cell r="BB70">
            <v>1197534020</v>
          </cell>
          <cell r="BC70">
            <v>1203796264</v>
          </cell>
          <cell r="BD70">
            <v>1217545039</v>
          </cell>
          <cell r="BE70">
            <v>1228673501</v>
          </cell>
        </row>
        <row r="71">
          <cell r="B71" t="str">
            <v>ECA</v>
          </cell>
          <cell r="C71" t="str">
            <v>Labor force, total</v>
          </cell>
          <cell r="D71" t="str">
            <v>SL.TLF.TOTL.IN</v>
          </cell>
          <cell r="AI71">
            <v>105449690</v>
          </cell>
          <cell r="AJ71">
            <v>106054513</v>
          </cell>
          <cell r="AK71">
            <v>106455510</v>
          </cell>
          <cell r="AL71">
            <v>105615192</v>
          </cell>
          <cell r="AM71">
            <v>106997066</v>
          </cell>
          <cell r="AN71">
            <v>107194891</v>
          </cell>
          <cell r="AO71">
            <v>107691506</v>
          </cell>
          <cell r="AP71">
            <v>107819997</v>
          </cell>
          <cell r="AQ71">
            <v>108175526</v>
          </cell>
          <cell r="AR71">
            <v>108755613</v>
          </cell>
          <cell r="AS71">
            <v>108034078</v>
          </cell>
          <cell r="AT71">
            <v>108392806</v>
          </cell>
          <cell r="AU71">
            <v>107964199</v>
          </cell>
          <cell r="AV71">
            <v>108016379</v>
          </cell>
          <cell r="AW71">
            <v>108333621</v>
          </cell>
          <cell r="AX71">
            <v>109390123</v>
          </cell>
          <cell r="AY71">
            <v>110630964</v>
          </cell>
          <cell r="AZ71">
            <v>111597323</v>
          </cell>
          <cell r="BA71">
            <v>112849104</v>
          </cell>
          <cell r="BB71">
            <v>114381078</v>
          </cell>
          <cell r="BC71">
            <v>116120614</v>
          </cell>
          <cell r="BD71">
            <v>117937748</v>
          </cell>
          <cell r="BE71">
            <v>119231440</v>
          </cell>
        </row>
        <row r="72">
          <cell r="B72" t="str">
            <v>ECS</v>
          </cell>
          <cell r="C72" t="str">
            <v>Labor force, total</v>
          </cell>
          <cell r="D72" t="str">
            <v>SL.TLF.TOTL.IN</v>
          </cell>
          <cell r="AI72">
            <v>388473533</v>
          </cell>
          <cell r="AJ72">
            <v>391178645</v>
          </cell>
          <cell r="AK72">
            <v>389694688</v>
          </cell>
          <cell r="AL72">
            <v>386704978</v>
          </cell>
          <cell r="AM72">
            <v>385876036</v>
          </cell>
          <cell r="AN72">
            <v>386520292</v>
          </cell>
          <cell r="AO72">
            <v>387527907</v>
          </cell>
          <cell r="AP72">
            <v>387319010</v>
          </cell>
          <cell r="AQ72">
            <v>388495993</v>
          </cell>
          <cell r="AR72">
            <v>395303303</v>
          </cell>
          <cell r="AS72">
            <v>396354547</v>
          </cell>
          <cell r="AT72">
            <v>396300565</v>
          </cell>
          <cell r="AU72">
            <v>398927847</v>
          </cell>
          <cell r="AV72">
            <v>402584055</v>
          </cell>
          <cell r="AW72">
            <v>406144943</v>
          </cell>
          <cell r="AX72">
            <v>410151341</v>
          </cell>
          <cell r="AY72">
            <v>413846143</v>
          </cell>
          <cell r="AZ72">
            <v>417830700</v>
          </cell>
          <cell r="BA72">
            <v>421966390</v>
          </cell>
          <cell r="BB72">
            <v>424258698</v>
          </cell>
          <cell r="BC72">
            <v>426387636</v>
          </cell>
          <cell r="BD72">
            <v>429883270</v>
          </cell>
          <cell r="BE72">
            <v>431934546</v>
          </cell>
        </row>
        <row r="73">
          <cell r="B73" t="str">
            <v>ECU</v>
          </cell>
          <cell r="C73" t="str">
            <v>Labor force, total</v>
          </cell>
          <cell r="D73" t="str">
            <v>SL.TLF.TOTL.IN</v>
          </cell>
          <cell r="AI73">
            <v>3856408</v>
          </cell>
          <cell r="AJ73">
            <v>3995663</v>
          </cell>
          <cell r="AK73">
            <v>4151315</v>
          </cell>
          <cell r="AL73">
            <v>4310731</v>
          </cell>
          <cell r="AM73">
            <v>4459740</v>
          </cell>
          <cell r="AN73">
            <v>4625925</v>
          </cell>
          <cell r="AO73">
            <v>4780657</v>
          </cell>
          <cell r="AP73">
            <v>4938012</v>
          </cell>
          <cell r="AQ73">
            <v>5106248</v>
          </cell>
          <cell r="AR73">
            <v>5302638</v>
          </cell>
          <cell r="AS73">
            <v>5480252</v>
          </cell>
          <cell r="AT73">
            <v>6016157</v>
          </cell>
          <cell r="AU73">
            <v>6065596</v>
          </cell>
          <cell r="AV73">
            <v>6102742</v>
          </cell>
          <cell r="AW73">
            <v>6433774</v>
          </cell>
          <cell r="AX73">
            <v>6485472</v>
          </cell>
          <cell r="AY73">
            <v>6750036</v>
          </cell>
          <cell r="AZ73">
            <v>6698910</v>
          </cell>
          <cell r="BA73">
            <v>6738038</v>
          </cell>
          <cell r="BB73">
            <v>6854361</v>
          </cell>
          <cell r="BC73">
            <v>7043271</v>
          </cell>
          <cell r="BD73">
            <v>7214209</v>
          </cell>
          <cell r="BE73">
            <v>7387243</v>
          </cell>
        </row>
        <row r="74">
          <cell r="B74" t="str">
            <v>EGY</v>
          </cell>
          <cell r="C74" t="str">
            <v>Labor force, total</v>
          </cell>
          <cell r="D74" t="str">
            <v>SL.TLF.TOTL.IN</v>
          </cell>
          <cell r="AI74">
            <v>17035841</v>
          </cell>
          <cell r="AJ74">
            <v>16545814</v>
          </cell>
          <cell r="AK74">
            <v>16484237</v>
          </cell>
          <cell r="AL74">
            <v>17029122</v>
          </cell>
          <cell r="AM74">
            <v>17740922</v>
          </cell>
          <cell r="AN74">
            <v>17720374</v>
          </cell>
          <cell r="AO74">
            <v>17926634</v>
          </cell>
          <cell r="AP74">
            <v>18136300</v>
          </cell>
          <cell r="AQ74">
            <v>18354014</v>
          </cell>
          <cell r="AR74">
            <v>19377289</v>
          </cell>
          <cell r="AS74">
            <v>19687527</v>
          </cell>
          <cell r="AT74">
            <v>19976065</v>
          </cell>
          <cell r="AU74">
            <v>20234194</v>
          </cell>
          <cell r="AV74">
            <v>21182263</v>
          </cell>
          <cell r="AW74">
            <v>22191651</v>
          </cell>
          <cell r="AX74">
            <v>23105750</v>
          </cell>
          <cell r="AY74">
            <v>23118796</v>
          </cell>
          <cell r="AZ74">
            <v>24149082</v>
          </cell>
          <cell r="BA74">
            <v>24773710</v>
          </cell>
          <cell r="BB74">
            <v>25348543</v>
          </cell>
          <cell r="BC74">
            <v>25986819</v>
          </cell>
          <cell r="BD74">
            <v>26585338</v>
          </cell>
          <cell r="BE74">
            <v>27193916</v>
          </cell>
        </row>
        <row r="75">
          <cell r="B75" t="str">
            <v>EMU</v>
          </cell>
          <cell r="C75" t="str">
            <v>Labor force, total</v>
          </cell>
          <cell r="D75" t="str">
            <v>SL.TLF.TOTL.IN</v>
          </cell>
          <cell r="AI75">
            <v>136311074</v>
          </cell>
          <cell r="AJ75">
            <v>139499065</v>
          </cell>
          <cell r="AK75">
            <v>139039643</v>
          </cell>
          <cell r="AL75">
            <v>139325312</v>
          </cell>
          <cell r="AM75">
            <v>139784982</v>
          </cell>
          <cell r="AN75">
            <v>140254993</v>
          </cell>
          <cell r="AO75">
            <v>141454296</v>
          </cell>
          <cell r="AP75">
            <v>142338057</v>
          </cell>
          <cell r="AQ75">
            <v>143712383</v>
          </cell>
          <cell r="AR75">
            <v>144866886</v>
          </cell>
          <cell r="AS75">
            <v>146091255</v>
          </cell>
          <cell r="AT75">
            <v>146784495</v>
          </cell>
          <cell r="AU75">
            <v>148603328</v>
          </cell>
          <cell r="AV75">
            <v>150395662</v>
          </cell>
          <cell r="AW75">
            <v>152625140</v>
          </cell>
          <cell r="AX75">
            <v>154493475</v>
          </cell>
          <cell r="AY75">
            <v>156213216</v>
          </cell>
          <cell r="AZ75">
            <v>157862155</v>
          </cell>
          <cell r="BA75">
            <v>159475829</v>
          </cell>
          <cell r="BB75">
            <v>159888111</v>
          </cell>
          <cell r="BC75">
            <v>160010106</v>
          </cell>
          <cell r="BD75">
            <v>160515175</v>
          </cell>
          <cell r="BE75">
            <v>160694581</v>
          </cell>
        </row>
        <row r="76">
          <cell r="B76" t="str">
            <v>ERI</v>
          </cell>
          <cell r="C76" t="str">
            <v>Labor force, total</v>
          </cell>
          <cell r="D76" t="str">
            <v>SL.TLF.TOTL.IN</v>
          </cell>
          <cell r="AI76">
            <v>1462606</v>
          </cell>
          <cell r="AJ76">
            <v>1464292</v>
          </cell>
          <cell r="AK76">
            <v>1448902</v>
          </cell>
          <cell r="AL76">
            <v>1423977</v>
          </cell>
          <cell r="AM76">
            <v>1402298</v>
          </cell>
          <cell r="AN76">
            <v>1408229</v>
          </cell>
          <cell r="AO76">
            <v>1433817</v>
          </cell>
          <cell r="AP76">
            <v>1478555</v>
          </cell>
          <cell r="AQ76">
            <v>1543077</v>
          </cell>
          <cell r="AR76">
            <v>1624896</v>
          </cell>
          <cell r="AS76">
            <v>1724028</v>
          </cell>
          <cell r="AT76">
            <v>1824660</v>
          </cell>
          <cell r="AU76">
            <v>1938624</v>
          </cell>
          <cell r="AV76">
            <v>2060916</v>
          </cell>
          <cell r="AW76">
            <v>2179648</v>
          </cell>
          <cell r="AX76">
            <v>2292004</v>
          </cell>
          <cell r="AY76">
            <v>2395623</v>
          </cell>
          <cell r="AZ76">
            <v>2491630</v>
          </cell>
          <cell r="BA76">
            <v>2585821</v>
          </cell>
          <cell r="BB76">
            <v>2673501</v>
          </cell>
          <cell r="BC76">
            <v>2764038</v>
          </cell>
          <cell r="BD76">
            <v>2858123</v>
          </cell>
          <cell r="BE76">
            <v>2954933</v>
          </cell>
        </row>
        <row r="77">
          <cell r="B77" t="str">
            <v>ESP</v>
          </cell>
          <cell r="C77" t="str">
            <v>Labor force, total</v>
          </cell>
          <cell r="D77" t="str">
            <v>SL.TLF.TOTL.IN</v>
          </cell>
          <cell r="AI77">
            <v>15813140</v>
          </cell>
          <cell r="AJ77">
            <v>15957571</v>
          </cell>
          <cell r="AK77">
            <v>16052720</v>
          </cell>
          <cell r="AL77">
            <v>16234932</v>
          </cell>
          <cell r="AM77">
            <v>16467280</v>
          </cell>
          <cell r="AN77">
            <v>16618369</v>
          </cell>
          <cell r="AO77">
            <v>16855983</v>
          </cell>
          <cell r="AP77">
            <v>17088143</v>
          </cell>
          <cell r="AQ77">
            <v>17323773</v>
          </cell>
          <cell r="AR77">
            <v>17644827</v>
          </cell>
          <cell r="AS77">
            <v>18185883</v>
          </cell>
          <cell r="AT77">
            <v>18200531</v>
          </cell>
          <cell r="AU77">
            <v>18913233</v>
          </cell>
          <cell r="AV77">
            <v>19665033</v>
          </cell>
          <cell r="AW77">
            <v>20448256</v>
          </cell>
          <cell r="AX77">
            <v>21163057</v>
          </cell>
          <cell r="AY77">
            <v>21852616</v>
          </cell>
          <cell r="AZ77">
            <v>22435926</v>
          </cell>
          <cell r="BA77">
            <v>23087190</v>
          </cell>
          <cell r="BB77">
            <v>23303701</v>
          </cell>
          <cell r="BC77">
            <v>23457625</v>
          </cell>
          <cell r="BD77">
            <v>23543802</v>
          </cell>
          <cell r="BE77">
            <v>23553719</v>
          </cell>
        </row>
        <row r="78">
          <cell r="B78" t="str">
            <v>EST</v>
          </cell>
          <cell r="C78" t="str">
            <v>Labor force, total</v>
          </cell>
          <cell r="D78" t="str">
            <v>SL.TLF.TOTL.IN</v>
          </cell>
          <cell r="AI78">
            <v>844998</v>
          </cell>
          <cell r="AJ78">
            <v>826712</v>
          </cell>
          <cell r="AK78">
            <v>796350</v>
          </cell>
          <cell r="AL78">
            <v>761737</v>
          </cell>
          <cell r="AM78">
            <v>729698</v>
          </cell>
          <cell r="AN78">
            <v>701384</v>
          </cell>
          <cell r="AO78">
            <v>694109</v>
          </cell>
          <cell r="AP78">
            <v>688310</v>
          </cell>
          <cell r="AQ78">
            <v>677254</v>
          </cell>
          <cell r="AR78">
            <v>663454</v>
          </cell>
          <cell r="AS78">
            <v>669260</v>
          </cell>
          <cell r="AT78">
            <v>671144</v>
          </cell>
          <cell r="AU78">
            <v>658188</v>
          </cell>
          <cell r="AV78">
            <v>677121</v>
          </cell>
          <cell r="AW78">
            <v>679359</v>
          </cell>
          <cell r="AX78">
            <v>674866</v>
          </cell>
          <cell r="AY78">
            <v>695265</v>
          </cell>
          <cell r="AZ78">
            <v>694702</v>
          </cell>
          <cell r="BA78">
            <v>700186</v>
          </cell>
          <cell r="BB78">
            <v>696636</v>
          </cell>
          <cell r="BC78">
            <v>691625</v>
          </cell>
          <cell r="BD78">
            <v>698460</v>
          </cell>
          <cell r="BE78">
            <v>690391</v>
          </cell>
        </row>
        <row r="79">
          <cell r="B79" t="str">
            <v>ETH</v>
          </cell>
          <cell r="C79" t="str">
            <v>Labor force, total</v>
          </cell>
          <cell r="D79" t="str">
            <v>SL.TLF.TOTL.IN</v>
          </cell>
          <cell r="AI79">
            <v>20873064</v>
          </cell>
          <cell r="AJ79">
            <v>21642772</v>
          </cell>
          <cell r="AK79">
            <v>22443613</v>
          </cell>
          <cell r="AL79">
            <v>23152447</v>
          </cell>
          <cell r="AM79">
            <v>23923409</v>
          </cell>
          <cell r="AN79">
            <v>24663142</v>
          </cell>
          <cell r="AO79">
            <v>25366461</v>
          </cell>
          <cell r="AP79">
            <v>26099000</v>
          </cell>
          <cell r="AQ79">
            <v>26903351</v>
          </cell>
          <cell r="AR79">
            <v>27692124</v>
          </cell>
          <cell r="AS79">
            <v>28753049</v>
          </cell>
          <cell r="AT79">
            <v>29856539</v>
          </cell>
          <cell r="AU79">
            <v>30968439</v>
          </cell>
          <cell r="AV79">
            <v>32132893</v>
          </cell>
          <cell r="AW79">
            <v>33360342</v>
          </cell>
          <cell r="AX79">
            <v>34659769</v>
          </cell>
          <cell r="AY79">
            <v>35738105</v>
          </cell>
          <cell r="AZ79">
            <v>36874852</v>
          </cell>
          <cell r="BA79">
            <v>38031786</v>
          </cell>
          <cell r="BB79">
            <v>39258720</v>
          </cell>
          <cell r="BC79">
            <v>40607803</v>
          </cell>
          <cell r="BD79">
            <v>42036456</v>
          </cell>
          <cell r="BE79">
            <v>43591175</v>
          </cell>
        </row>
        <row r="80">
          <cell r="B80" t="str">
            <v>EUU</v>
          </cell>
          <cell r="C80" t="str">
            <v>Labor force, total</v>
          </cell>
          <cell r="D80" t="str">
            <v>SL.TLF.TOTL.IN</v>
          </cell>
          <cell r="AI80">
            <v>219354165</v>
          </cell>
          <cell r="AJ80">
            <v>222205626</v>
          </cell>
          <cell r="AK80">
            <v>221301334</v>
          </cell>
          <cell r="AL80">
            <v>221298069</v>
          </cell>
          <cell r="AM80">
            <v>221536602</v>
          </cell>
          <cell r="AN80">
            <v>222008166</v>
          </cell>
          <cell r="AO80">
            <v>223445383</v>
          </cell>
          <cell r="AP80">
            <v>224638179</v>
          </cell>
          <cell r="AQ80">
            <v>225785713</v>
          </cell>
          <cell r="AR80">
            <v>227255017</v>
          </cell>
          <cell r="AS80">
            <v>228607000</v>
          </cell>
          <cell r="AT80">
            <v>229113713</v>
          </cell>
          <cell r="AU80">
            <v>229852984</v>
          </cell>
          <cell r="AV80">
            <v>231925256</v>
          </cell>
          <cell r="AW80">
            <v>234436501</v>
          </cell>
          <cell r="AX80">
            <v>236541600</v>
          </cell>
          <cell r="AY80">
            <v>239046686</v>
          </cell>
          <cell r="AZ80">
            <v>240792402</v>
          </cell>
          <cell r="BA80">
            <v>243044957</v>
          </cell>
          <cell r="BB80">
            <v>243769424</v>
          </cell>
          <cell r="BC80">
            <v>244197816</v>
          </cell>
          <cell r="BD80">
            <v>245034201</v>
          </cell>
          <cell r="BE80">
            <v>245857990</v>
          </cell>
        </row>
        <row r="81">
          <cell r="B81" t="str">
            <v>FCS</v>
          </cell>
          <cell r="C81" t="str">
            <v>Labor force, total</v>
          </cell>
          <cell r="D81" t="str">
            <v>SL.TLF.TOTL.IN</v>
          </cell>
          <cell r="AI81">
            <v>88096627</v>
          </cell>
          <cell r="AJ81">
            <v>90769648</v>
          </cell>
          <cell r="AK81">
            <v>93606204</v>
          </cell>
          <cell r="AL81">
            <v>96611395</v>
          </cell>
          <cell r="AM81">
            <v>99792547</v>
          </cell>
          <cell r="AN81">
            <v>102953271</v>
          </cell>
          <cell r="AO81">
            <v>105931942</v>
          </cell>
          <cell r="AP81">
            <v>108844040</v>
          </cell>
          <cell r="AQ81">
            <v>111674104</v>
          </cell>
          <cell r="AR81">
            <v>114524491</v>
          </cell>
          <cell r="AS81">
            <v>117800162</v>
          </cell>
          <cell r="AT81">
            <v>121191922</v>
          </cell>
          <cell r="AU81">
            <v>124636105</v>
          </cell>
          <cell r="AV81">
            <v>128150431</v>
          </cell>
          <cell r="AW81">
            <v>131667762</v>
          </cell>
          <cell r="AX81">
            <v>135213040</v>
          </cell>
          <cell r="AY81">
            <v>138886120</v>
          </cell>
          <cell r="AZ81">
            <v>142807713</v>
          </cell>
          <cell r="BA81">
            <v>146740183</v>
          </cell>
          <cell r="BB81">
            <v>150635304</v>
          </cell>
          <cell r="BC81">
            <v>154932370</v>
          </cell>
          <cell r="BD81">
            <v>159080254</v>
          </cell>
          <cell r="BE81">
            <v>163463592</v>
          </cell>
        </row>
        <row r="82">
          <cell r="B82" t="str">
            <v>FIN</v>
          </cell>
          <cell r="C82" t="str">
            <v>Labor force, total</v>
          </cell>
          <cell r="D82" t="str">
            <v>SL.TLF.TOTL.IN</v>
          </cell>
          <cell r="AI82">
            <v>2615122</v>
          </cell>
          <cell r="AJ82">
            <v>2573442</v>
          </cell>
          <cell r="AK82">
            <v>2532000</v>
          </cell>
          <cell r="AL82">
            <v>2509076</v>
          </cell>
          <cell r="AM82">
            <v>2489401</v>
          </cell>
          <cell r="AN82">
            <v>2514605</v>
          </cell>
          <cell r="AO82">
            <v>2523058</v>
          </cell>
          <cell r="AP82">
            <v>2510831</v>
          </cell>
          <cell r="AQ82">
            <v>2531790</v>
          </cell>
          <cell r="AR82">
            <v>2581636</v>
          </cell>
          <cell r="AS82">
            <v>2613986</v>
          </cell>
          <cell r="AT82">
            <v>2629537</v>
          </cell>
          <cell r="AU82">
            <v>2636570</v>
          </cell>
          <cell r="AV82">
            <v>2626165</v>
          </cell>
          <cell r="AW82">
            <v>2621521</v>
          </cell>
          <cell r="AX82">
            <v>2644599</v>
          </cell>
          <cell r="AY82">
            <v>2682611</v>
          </cell>
          <cell r="AZ82">
            <v>2709259</v>
          </cell>
          <cell r="BA82">
            <v>2736987</v>
          </cell>
          <cell r="BB82">
            <v>2710910</v>
          </cell>
          <cell r="BC82">
            <v>2700262</v>
          </cell>
          <cell r="BD82">
            <v>2714985</v>
          </cell>
          <cell r="BE82">
            <v>2719678</v>
          </cell>
        </row>
        <row r="83">
          <cell r="B83" t="str">
            <v>FJI</v>
          </cell>
          <cell r="C83" t="str">
            <v>Labor force, total</v>
          </cell>
          <cell r="D83" t="str">
            <v>SL.TLF.TOTL.IN</v>
          </cell>
          <cell r="AI83">
            <v>253432</v>
          </cell>
          <cell r="AJ83">
            <v>259420</v>
          </cell>
          <cell r="AK83">
            <v>266606</v>
          </cell>
          <cell r="AL83">
            <v>274562</v>
          </cell>
          <cell r="AM83">
            <v>282127</v>
          </cell>
          <cell r="AN83">
            <v>289744</v>
          </cell>
          <cell r="AO83">
            <v>296279</v>
          </cell>
          <cell r="AP83">
            <v>297837</v>
          </cell>
          <cell r="AQ83">
            <v>299088</v>
          </cell>
          <cell r="AR83">
            <v>300399</v>
          </cell>
          <cell r="AS83">
            <v>302546</v>
          </cell>
          <cell r="AT83">
            <v>305583</v>
          </cell>
          <cell r="AU83">
            <v>309413</v>
          </cell>
          <cell r="AV83">
            <v>313404</v>
          </cell>
          <cell r="AW83">
            <v>317397</v>
          </cell>
          <cell r="AX83">
            <v>320703</v>
          </cell>
          <cell r="AY83">
            <v>322706</v>
          </cell>
          <cell r="AZ83">
            <v>324535</v>
          </cell>
          <cell r="BA83">
            <v>327874</v>
          </cell>
          <cell r="BB83">
            <v>332076</v>
          </cell>
          <cell r="BC83">
            <v>335875</v>
          </cell>
          <cell r="BD83">
            <v>339227</v>
          </cell>
          <cell r="BE83">
            <v>342174</v>
          </cell>
        </row>
        <row r="84">
          <cell r="B84" t="str">
            <v>FRA</v>
          </cell>
          <cell r="C84" t="str">
            <v>Labor force, total</v>
          </cell>
          <cell r="D84" t="str">
            <v>SL.TLF.TOTL.IN</v>
          </cell>
          <cell r="AI84">
            <v>25843662</v>
          </cell>
          <cell r="AJ84">
            <v>25751216</v>
          </cell>
          <cell r="AK84">
            <v>25981868</v>
          </cell>
          <cell r="AL84">
            <v>26138584</v>
          </cell>
          <cell r="AM84">
            <v>26236587</v>
          </cell>
          <cell r="AN84">
            <v>26394904</v>
          </cell>
          <cell r="AO84">
            <v>26715005</v>
          </cell>
          <cell r="AP84">
            <v>26665873</v>
          </cell>
          <cell r="AQ84">
            <v>26822301</v>
          </cell>
          <cell r="AR84">
            <v>27116182</v>
          </cell>
          <cell r="AS84">
            <v>27303844</v>
          </cell>
          <cell r="AT84">
            <v>27396002</v>
          </cell>
          <cell r="AU84">
            <v>27681679</v>
          </cell>
          <cell r="AV84">
            <v>28313015</v>
          </cell>
          <cell r="AW84">
            <v>28444366</v>
          </cell>
          <cell r="AX84">
            <v>28782307</v>
          </cell>
          <cell r="AY84">
            <v>28946653</v>
          </cell>
          <cell r="AZ84">
            <v>29188501</v>
          </cell>
          <cell r="BA84">
            <v>29412154</v>
          </cell>
          <cell r="BB84">
            <v>29677817</v>
          </cell>
          <cell r="BC84">
            <v>29836224</v>
          </cell>
          <cell r="BD84">
            <v>29892102</v>
          </cell>
          <cell r="BE84">
            <v>30117166</v>
          </cell>
        </row>
        <row r="85">
          <cell r="B85" t="str">
            <v>FRO</v>
          </cell>
          <cell r="C85" t="str">
            <v>Labor force, total</v>
          </cell>
          <cell r="D85" t="str">
            <v>SL.TLF.TOTL.IN</v>
          </cell>
        </row>
        <row r="86">
          <cell r="B86" t="str">
            <v>FSM</v>
          </cell>
          <cell r="C86" t="str">
            <v>Labor force, total</v>
          </cell>
          <cell r="D86" t="str">
            <v>SL.TLF.TOTL.IN</v>
          </cell>
        </row>
        <row r="87">
          <cell r="B87" t="str">
            <v>GAB</v>
          </cell>
          <cell r="C87" t="str">
            <v>Labor force, total</v>
          </cell>
          <cell r="D87" t="str">
            <v>SL.TLF.TOTL.IN</v>
          </cell>
          <cell r="AI87">
            <v>347250</v>
          </cell>
          <cell r="AJ87">
            <v>354953</v>
          </cell>
          <cell r="AK87">
            <v>363471</v>
          </cell>
          <cell r="AL87">
            <v>372336</v>
          </cell>
          <cell r="AM87">
            <v>379806</v>
          </cell>
          <cell r="AN87">
            <v>388337</v>
          </cell>
          <cell r="AO87">
            <v>397354</v>
          </cell>
          <cell r="AP87">
            <v>407476</v>
          </cell>
          <cell r="AQ87">
            <v>417280</v>
          </cell>
          <cell r="AR87">
            <v>427978</v>
          </cell>
          <cell r="AS87">
            <v>438059</v>
          </cell>
          <cell r="AT87">
            <v>448915</v>
          </cell>
          <cell r="AU87">
            <v>459864</v>
          </cell>
          <cell r="AV87">
            <v>470179</v>
          </cell>
          <cell r="AW87">
            <v>481514</v>
          </cell>
          <cell r="AX87">
            <v>493999</v>
          </cell>
          <cell r="AY87">
            <v>508591</v>
          </cell>
          <cell r="AZ87">
            <v>524506</v>
          </cell>
          <cell r="BA87">
            <v>540799</v>
          </cell>
          <cell r="BB87">
            <v>557319</v>
          </cell>
          <cell r="BC87">
            <v>573957</v>
          </cell>
          <cell r="BD87">
            <v>590686</v>
          </cell>
          <cell r="BE87">
            <v>608562</v>
          </cell>
        </row>
        <row r="88">
          <cell r="B88" t="str">
            <v>GBR</v>
          </cell>
          <cell r="C88" t="str">
            <v>Labor force, total</v>
          </cell>
          <cell r="D88" t="str">
            <v>SL.TLF.TOTL.IN</v>
          </cell>
          <cell r="AI88">
            <v>29296903</v>
          </cell>
          <cell r="AJ88">
            <v>29171736</v>
          </cell>
          <cell r="AK88">
            <v>28885875</v>
          </cell>
          <cell r="AL88">
            <v>28682292</v>
          </cell>
          <cell r="AM88">
            <v>28677436</v>
          </cell>
          <cell r="AN88">
            <v>28644257</v>
          </cell>
          <cell r="AO88">
            <v>28813380</v>
          </cell>
          <cell r="AP88">
            <v>28954197</v>
          </cell>
          <cell r="AQ88">
            <v>28980059</v>
          </cell>
          <cell r="AR88">
            <v>29316002</v>
          </cell>
          <cell r="AS88">
            <v>29529666</v>
          </cell>
          <cell r="AT88">
            <v>29572617</v>
          </cell>
          <cell r="AU88">
            <v>29878032</v>
          </cell>
          <cell r="AV88">
            <v>30153077</v>
          </cell>
          <cell r="AW88">
            <v>30406139</v>
          </cell>
          <cell r="AX88">
            <v>30683756</v>
          </cell>
          <cell r="AY88">
            <v>31212466</v>
          </cell>
          <cell r="AZ88">
            <v>31342736</v>
          </cell>
          <cell r="BA88">
            <v>31767975</v>
          </cell>
          <cell r="BB88">
            <v>31922923</v>
          </cell>
          <cell r="BC88">
            <v>32029852</v>
          </cell>
          <cell r="BD88">
            <v>32287857</v>
          </cell>
          <cell r="BE88">
            <v>32617520</v>
          </cell>
        </row>
        <row r="89">
          <cell r="B89" t="str">
            <v>GEO</v>
          </cell>
          <cell r="C89" t="str">
            <v>Labor force, total</v>
          </cell>
          <cell r="D89" t="str">
            <v>SL.TLF.TOTL.IN</v>
          </cell>
          <cell r="AI89">
            <v>2320417</v>
          </cell>
          <cell r="AJ89">
            <v>2367941</v>
          </cell>
          <cell r="AK89">
            <v>2435890</v>
          </cell>
          <cell r="AL89">
            <v>2464378</v>
          </cell>
          <cell r="AM89">
            <v>2443432</v>
          </cell>
          <cell r="AN89">
            <v>2385530</v>
          </cell>
          <cell r="AO89">
            <v>2331203</v>
          </cell>
          <cell r="AP89">
            <v>2292331</v>
          </cell>
          <cell r="AQ89">
            <v>2279446</v>
          </cell>
          <cell r="AR89">
            <v>2270149</v>
          </cell>
          <cell r="AS89">
            <v>2194252</v>
          </cell>
          <cell r="AT89">
            <v>2280517</v>
          </cell>
          <cell r="AU89">
            <v>2214336</v>
          </cell>
          <cell r="AV89">
            <v>2263377</v>
          </cell>
          <cell r="AW89">
            <v>2232735</v>
          </cell>
          <cell r="AX89">
            <v>2264845</v>
          </cell>
          <cell r="AY89">
            <v>2293300</v>
          </cell>
          <cell r="AZ89">
            <v>2293834</v>
          </cell>
          <cell r="BA89">
            <v>2300468</v>
          </cell>
          <cell r="BB89">
            <v>2327862</v>
          </cell>
          <cell r="BC89">
            <v>2356831</v>
          </cell>
          <cell r="BD89">
            <v>2380843</v>
          </cell>
          <cell r="BE89">
            <v>2393615</v>
          </cell>
        </row>
        <row r="90">
          <cell r="B90" t="str">
            <v>GHA</v>
          </cell>
          <cell r="C90" t="str">
            <v>Labor force, total</v>
          </cell>
          <cell r="D90" t="str">
            <v>SL.TLF.TOTL.IN</v>
          </cell>
          <cell r="AI90">
            <v>5851767</v>
          </cell>
          <cell r="AJ90">
            <v>6049046</v>
          </cell>
          <cell r="AK90">
            <v>6253960</v>
          </cell>
          <cell r="AL90">
            <v>6491024</v>
          </cell>
          <cell r="AM90">
            <v>6731050</v>
          </cell>
          <cell r="AN90">
            <v>6971588</v>
          </cell>
          <cell r="AO90">
            <v>7211517</v>
          </cell>
          <cell r="AP90">
            <v>7452540</v>
          </cell>
          <cell r="AQ90">
            <v>7708923</v>
          </cell>
          <cell r="AR90">
            <v>7965558</v>
          </cell>
          <cell r="AS90">
            <v>8236702</v>
          </cell>
          <cell r="AT90">
            <v>8375717</v>
          </cell>
          <cell r="AU90">
            <v>8508657</v>
          </cell>
          <cell r="AV90">
            <v>8645769</v>
          </cell>
          <cell r="AW90">
            <v>8773334</v>
          </cell>
          <cell r="AX90">
            <v>8901525</v>
          </cell>
          <cell r="AY90">
            <v>9043916</v>
          </cell>
          <cell r="AZ90">
            <v>9322791</v>
          </cell>
          <cell r="BA90">
            <v>9619602</v>
          </cell>
          <cell r="BB90">
            <v>9900635</v>
          </cell>
          <cell r="BC90">
            <v>10204903</v>
          </cell>
          <cell r="BD90">
            <v>10487162</v>
          </cell>
          <cell r="BE90">
            <v>10779112</v>
          </cell>
        </row>
        <row r="91">
          <cell r="B91" t="str">
            <v>GIN</v>
          </cell>
          <cell r="C91" t="str">
            <v>Labor force, total</v>
          </cell>
          <cell r="D91" t="str">
            <v>SL.TLF.TOTL.IN</v>
          </cell>
          <cell r="AI91">
            <v>2418456</v>
          </cell>
          <cell r="AJ91">
            <v>2546613</v>
          </cell>
          <cell r="AK91">
            <v>2692140</v>
          </cell>
          <cell r="AL91">
            <v>2845794</v>
          </cell>
          <cell r="AM91">
            <v>2990259</v>
          </cell>
          <cell r="AN91">
            <v>3113273</v>
          </cell>
          <cell r="AO91">
            <v>3210731</v>
          </cell>
          <cell r="AP91">
            <v>3286640</v>
          </cell>
          <cell r="AQ91">
            <v>3346922</v>
          </cell>
          <cell r="AR91">
            <v>3405837</v>
          </cell>
          <cell r="AS91">
            <v>3466074</v>
          </cell>
          <cell r="AT91">
            <v>3533589</v>
          </cell>
          <cell r="AU91">
            <v>3597487</v>
          </cell>
          <cell r="AV91">
            <v>3660590</v>
          </cell>
          <cell r="AW91">
            <v>3747047</v>
          </cell>
          <cell r="AX91">
            <v>3833296</v>
          </cell>
          <cell r="AY91">
            <v>3937032</v>
          </cell>
          <cell r="AZ91">
            <v>4058493</v>
          </cell>
          <cell r="BA91">
            <v>4178336</v>
          </cell>
          <cell r="BB91">
            <v>4322085</v>
          </cell>
          <cell r="BC91">
            <v>4463776</v>
          </cell>
          <cell r="BD91">
            <v>4595915</v>
          </cell>
          <cell r="BE91">
            <v>4737904</v>
          </cell>
        </row>
        <row r="92">
          <cell r="B92" t="str">
            <v>GMB</v>
          </cell>
          <cell r="C92" t="str">
            <v>Labor force, total</v>
          </cell>
          <cell r="D92" t="str">
            <v>SL.TLF.TOTL.IN</v>
          </cell>
          <cell r="AI92">
            <v>382862</v>
          </cell>
          <cell r="AJ92">
            <v>395434</v>
          </cell>
          <cell r="AK92">
            <v>407007</v>
          </cell>
          <cell r="AL92">
            <v>417781</v>
          </cell>
          <cell r="AM92">
            <v>428791</v>
          </cell>
          <cell r="AN92">
            <v>440802</v>
          </cell>
          <cell r="AO92">
            <v>453439</v>
          </cell>
          <cell r="AP92">
            <v>467640</v>
          </cell>
          <cell r="AQ92">
            <v>482670</v>
          </cell>
          <cell r="AR92">
            <v>497566</v>
          </cell>
          <cell r="AS92">
            <v>513382</v>
          </cell>
          <cell r="AT92">
            <v>529501</v>
          </cell>
          <cell r="AU92">
            <v>547472</v>
          </cell>
          <cell r="AV92">
            <v>564563</v>
          </cell>
          <cell r="AW92">
            <v>582214</v>
          </cell>
          <cell r="AX92">
            <v>601271</v>
          </cell>
          <cell r="AY92">
            <v>620224</v>
          </cell>
          <cell r="AZ92">
            <v>639849</v>
          </cell>
          <cell r="BA92">
            <v>660231</v>
          </cell>
          <cell r="BB92">
            <v>681483</v>
          </cell>
          <cell r="BC92">
            <v>704582</v>
          </cell>
          <cell r="BD92">
            <v>726858</v>
          </cell>
          <cell r="BE92">
            <v>751038</v>
          </cell>
        </row>
        <row r="93">
          <cell r="B93" t="str">
            <v>GNB</v>
          </cell>
          <cell r="C93" t="str">
            <v>Labor force, total</v>
          </cell>
          <cell r="D93" t="str">
            <v>SL.TLF.TOTL.IN</v>
          </cell>
          <cell r="AI93">
            <v>390505</v>
          </cell>
          <cell r="AJ93">
            <v>399257</v>
          </cell>
          <cell r="AK93">
            <v>408678</v>
          </cell>
          <cell r="AL93">
            <v>417608</v>
          </cell>
          <cell r="AM93">
            <v>426889</v>
          </cell>
          <cell r="AN93">
            <v>436511</v>
          </cell>
          <cell r="AO93">
            <v>445285</v>
          </cell>
          <cell r="AP93">
            <v>456814</v>
          </cell>
          <cell r="AQ93">
            <v>482629</v>
          </cell>
          <cell r="AR93">
            <v>495418</v>
          </cell>
          <cell r="AS93">
            <v>508218</v>
          </cell>
          <cell r="AT93">
            <v>523197</v>
          </cell>
          <cell r="AU93">
            <v>540642</v>
          </cell>
          <cell r="AV93">
            <v>556959</v>
          </cell>
          <cell r="AW93">
            <v>572203</v>
          </cell>
          <cell r="AX93">
            <v>587200</v>
          </cell>
          <cell r="AY93">
            <v>603573</v>
          </cell>
          <cell r="AZ93">
            <v>620526</v>
          </cell>
          <cell r="BA93">
            <v>637262</v>
          </cell>
          <cell r="BB93">
            <v>655598</v>
          </cell>
          <cell r="BC93">
            <v>673823</v>
          </cell>
          <cell r="BD93">
            <v>692857</v>
          </cell>
          <cell r="BE93">
            <v>711710</v>
          </cell>
        </row>
        <row r="94">
          <cell r="B94" t="str">
            <v>GNQ</v>
          </cell>
          <cell r="C94" t="str">
            <v>Labor force, total</v>
          </cell>
          <cell r="D94" t="str">
            <v>SL.TLF.TOTL.IN</v>
          </cell>
          <cell r="AI94">
            <v>200574</v>
          </cell>
          <cell r="AJ94">
            <v>204846</v>
          </cell>
          <cell r="AK94">
            <v>209283</v>
          </cell>
          <cell r="AL94">
            <v>213810</v>
          </cell>
          <cell r="AM94">
            <v>218759</v>
          </cell>
          <cell r="AN94">
            <v>223722</v>
          </cell>
          <cell r="AO94">
            <v>229545</v>
          </cell>
          <cell r="AP94">
            <v>235806</v>
          </cell>
          <cell r="AQ94">
            <v>242545</v>
          </cell>
          <cell r="AR94">
            <v>250369</v>
          </cell>
          <cell r="AS94">
            <v>258722</v>
          </cell>
          <cell r="AT94">
            <v>268249</v>
          </cell>
          <cell r="AU94">
            <v>278298</v>
          </cell>
          <cell r="AV94">
            <v>288904</v>
          </cell>
          <cell r="AW94">
            <v>299722</v>
          </cell>
          <cell r="AX94">
            <v>310501</v>
          </cell>
          <cell r="AY94">
            <v>321511</v>
          </cell>
          <cell r="AZ94">
            <v>332452</v>
          </cell>
          <cell r="BA94">
            <v>343399</v>
          </cell>
          <cell r="BB94">
            <v>354494</v>
          </cell>
          <cell r="BC94">
            <v>365836</v>
          </cell>
          <cell r="BD94">
            <v>377439</v>
          </cell>
          <cell r="BE94">
            <v>389259</v>
          </cell>
        </row>
        <row r="95">
          <cell r="B95" t="str">
            <v>GRC</v>
          </cell>
          <cell r="C95" t="str">
            <v>Labor force, total</v>
          </cell>
          <cell r="D95" t="str">
            <v>SL.TLF.TOTL.IN</v>
          </cell>
          <cell r="AI95">
            <v>4182950</v>
          </cell>
          <cell r="AJ95">
            <v>4133310</v>
          </cell>
          <cell r="AK95">
            <v>4256628</v>
          </cell>
          <cell r="AL95">
            <v>4323029</v>
          </cell>
          <cell r="AM95">
            <v>4420034</v>
          </cell>
          <cell r="AN95">
            <v>4513486</v>
          </cell>
          <cell r="AO95">
            <v>4629576</v>
          </cell>
          <cell r="AP95">
            <v>4660152</v>
          </cell>
          <cell r="AQ95">
            <v>4784916</v>
          </cell>
          <cell r="AR95">
            <v>4840264</v>
          </cell>
          <cell r="AS95">
            <v>4870258</v>
          </cell>
          <cell r="AT95">
            <v>4814884</v>
          </cell>
          <cell r="AU95">
            <v>4877848</v>
          </cell>
          <cell r="AV95">
            <v>4949986</v>
          </cell>
          <cell r="AW95">
            <v>5030949</v>
          </cell>
          <cell r="AX95">
            <v>5052616</v>
          </cell>
          <cell r="AY95">
            <v>5099003</v>
          </cell>
          <cell r="AZ95">
            <v>5104774</v>
          </cell>
          <cell r="BA95">
            <v>5112965</v>
          </cell>
          <cell r="BB95">
            <v>5157853</v>
          </cell>
          <cell r="BC95">
            <v>5148705</v>
          </cell>
          <cell r="BD95">
            <v>5075020</v>
          </cell>
          <cell r="BE95">
            <v>5039973</v>
          </cell>
        </row>
        <row r="96">
          <cell r="B96" t="str">
            <v>GRD</v>
          </cell>
          <cell r="C96" t="str">
            <v>Labor force, total</v>
          </cell>
          <cell r="D96" t="str">
            <v>SL.TLF.TOTL.IN</v>
          </cell>
        </row>
        <row r="97">
          <cell r="B97" t="str">
            <v>GRL</v>
          </cell>
          <cell r="C97" t="str">
            <v>Labor force, total</v>
          </cell>
          <cell r="D97" t="str">
            <v>SL.TLF.TOTL.IN</v>
          </cell>
        </row>
        <row r="98">
          <cell r="B98" t="str">
            <v>GTM</v>
          </cell>
          <cell r="C98" t="str">
            <v>Labor force, total</v>
          </cell>
          <cell r="D98" t="str">
            <v>SL.TLF.TOTL.IN</v>
          </cell>
          <cell r="AI98">
            <v>3117644</v>
          </cell>
          <cell r="AJ98">
            <v>3190909</v>
          </cell>
          <cell r="AK98">
            <v>3261195</v>
          </cell>
          <cell r="AL98">
            <v>3338649</v>
          </cell>
          <cell r="AM98">
            <v>3412990</v>
          </cell>
          <cell r="AN98">
            <v>3494938</v>
          </cell>
          <cell r="AO98">
            <v>3579394</v>
          </cell>
          <cell r="AP98">
            <v>3666599</v>
          </cell>
          <cell r="AQ98">
            <v>3756894</v>
          </cell>
          <cell r="AR98">
            <v>3850688</v>
          </cell>
          <cell r="AS98">
            <v>3954632</v>
          </cell>
          <cell r="AT98">
            <v>4062966</v>
          </cell>
          <cell r="AU98">
            <v>4175924</v>
          </cell>
          <cell r="AV98">
            <v>4294003</v>
          </cell>
          <cell r="AW98">
            <v>4424773</v>
          </cell>
          <cell r="AX98">
            <v>4691804</v>
          </cell>
          <cell r="AY98">
            <v>4958459</v>
          </cell>
          <cell r="AZ98">
            <v>5109236</v>
          </cell>
          <cell r="BA98">
            <v>5282537</v>
          </cell>
          <cell r="BB98">
            <v>5463659</v>
          </cell>
          <cell r="BC98">
            <v>5652626</v>
          </cell>
          <cell r="BD98">
            <v>5840870</v>
          </cell>
          <cell r="BE98">
            <v>6036302</v>
          </cell>
        </row>
        <row r="99">
          <cell r="B99" t="str">
            <v>GUM</v>
          </cell>
          <cell r="C99" t="str">
            <v>Labor force, total</v>
          </cell>
          <cell r="D99" t="str">
            <v>SL.TLF.TOTL.IN</v>
          </cell>
          <cell r="AI99">
            <v>59848</v>
          </cell>
          <cell r="AJ99">
            <v>61307</v>
          </cell>
          <cell r="AK99">
            <v>62641</v>
          </cell>
          <cell r="AL99">
            <v>63880</v>
          </cell>
          <cell r="AM99">
            <v>64978</v>
          </cell>
          <cell r="AN99">
            <v>65963</v>
          </cell>
          <cell r="AO99">
            <v>66945</v>
          </cell>
          <cell r="AP99">
            <v>67907</v>
          </cell>
          <cell r="AQ99">
            <v>68712</v>
          </cell>
          <cell r="AR99">
            <v>69408</v>
          </cell>
          <cell r="AS99">
            <v>69967</v>
          </cell>
          <cell r="AT99">
            <v>70390</v>
          </cell>
          <cell r="AU99">
            <v>68833</v>
          </cell>
          <cell r="AV99">
            <v>69267</v>
          </cell>
          <cell r="AW99">
            <v>69648</v>
          </cell>
          <cell r="AX99">
            <v>70347</v>
          </cell>
          <cell r="AY99">
            <v>72034</v>
          </cell>
          <cell r="AZ99">
            <v>69783</v>
          </cell>
          <cell r="BA99">
            <v>70411</v>
          </cell>
          <cell r="BB99">
            <v>71091</v>
          </cell>
          <cell r="BC99">
            <v>72244</v>
          </cell>
          <cell r="BD99">
            <v>73676</v>
          </cell>
          <cell r="BE99">
            <v>74884</v>
          </cell>
        </row>
        <row r="100">
          <cell r="B100" t="str">
            <v>GUY</v>
          </cell>
          <cell r="C100" t="str">
            <v>Labor force, total</v>
          </cell>
          <cell r="D100" t="str">
            <v>SL.TLF.TOTL.IN</v>
          </cell>
          <cell r="AI100">
            <v>280928</v>
          </cell>
          <cell r="AJ100">
            <v>281948</v>
          </cell>
          <cell r="AK100">
            <v>282998</v>
          </cell>
          <cell r="AL100">
            <v>283318</v>
          </cell>
          <cell r="AM100">
            <v>282714</v>
          </cell>
          <cell r="AN100">
            <v>283290</v>
          </cell>
          <cell r="AO100">
            <v>284186</v>
          </cell>
          <cell r="AP100">
            <v>285331</v>
          </cell>
          <cell r="AQ100">
            <v>287567</v>
          </cell>
          <cell r="AR100">
            <v>289245</v>
          </cell>
          <cell r="AS100">
            <v>290221</v>
          </cell>
          <cell r="AT100">
            <v>290978</v>
          </cell>
          <cell r="AU100">
            <v>291121</v>
          </cell>
          <cell r="AV100">
            <v>290701</v>
          </cell>
          <cell r="AW100">
            <v>290289</v>
          </cell>
          <cell r="AX100">
            <v>290934</v>
          </cell>
          <cell r="AY100">
            <v>291665</v>
          </cell>
          <cell r="AZ100">
            <v>292530</v>
          </cell>
          <cell r="BA100">
            <v>294737</v>
          </cell>
          <cell r="BB100">
            <v>297134</v>
          </cell>
          <cell r="BC100">
            <v>300412</v>
          </cell>
          <cell r="BD100">
            <v>304151</v>
          </cell>
          <cell r="BE100">
            <v>308766</v>
          </cell>
        </row>
        <row r="101">
          <cell r="B101" t="str">
            <v>HIC</v>
          </cell>
          <cell r="C101" t="str">
            <v>Labor force, total</v>
          </cell>
          <cell r="D101" t="str">
            <v>SL.TLF.TOTL.IN</v>
          </cell>
          <cell r="AI101">
            <v>541814015</v>
          </cell>
          <cell r="AJ101">
            <v>547160434</v>
          </cell>
          <cell r="AK101">
            <v>548909836</v>
          </cell>
          <cell r="AL101">
            <v>549794284</v>
          </cell>
          <cell r="AM101">
            <v>551907349</v>
          </cell>
          <cell r="AN101">
            <v>556565198</v>
          </cell>
          <cell r="AO101">
            <v>561107014</v>
          </cell>
          <cell r="AP101">
            <v>565013539</v>
          </cell>
          <cell r="AQ101">
            <v>568409464</v>
          </cell>
          <cell r="AR101">
            <v>577449623</v>
          </cell>
          <cell r="AS101">
            <v>582483853</v>
          </cell>
          <cell r="AT101">
            <v>584634991</v>
          </cell>
          <cell r="AU101">
            <v>589869125</v>
          </cell>
          <cell r="AV101">
            <v>595623018</v>
          </cell>
          <cell r="AW101">
            <v>601751623</v>
          </cell>
          <cell r="AX101">
            <v>608831892</v>
          </cell>
          <cell r="AY101">
            <v>615736538</v>
          </cell>
          <cell r="AZ101">
            <v>622936655</v>
          </cell>
          <cell r="BA101">
            <v>630108978</v>
          </cell>
          <cell r="BB101">
            <v>632765461</v>
          </cell>
          <cell r="BC101">
            <v>635417203</v>
          </cell>
          <cell r="BD101">
            <v>638676800</v>
          </cell>
          <cell r="BE101">
            <v>642660204</v>
          </cell>
        </row>
        <row r="102">
          <cell r="B102" t="str">
            <v>HKG</v>
          </cell>
          <cell r="C102" t="str">
            <v>Labor force, total</v>
          </cell>
          <cell r="D102" t="str">
            <v>SL.TLF.TOTL.IN</v>
          </cell>
          <cell r="AI102">
            <v>2848470</v>
          </cell>
          <cell r="AJ102">
            <v>2895187</v>
          </cell>
          <cell r="AK102">
            <v>2888584</v>
          </cell>
          <cell r="AL102">
            <v>2930826</v>
          </cell>
          <cell r="AM102">
            <v>2999295</v>
          </cell>
          <cell r="AN102">
            <v>3075620</v>
          </cell>
          <cell r="AO102">
            <v>3210827</v>
          </cell>
          <cell r="AP102">
            <v>3232449</v>
          </cell>
          <cell r="AQ102">
            <v>3264902</v>
          </cell>
          <cell r="AR102">
            <v>3302815</v>
          </cell>
          <cell r="AS102">
            <v>3346273</v>
          </cell>
          <cell r="AT102">
            <v>3399180</v>
          </cell>
          <cell r="AU102">
            <v>3462049</v>
          </cell>
          <cell r="AV102">
            <v>3470593</v>
          </cell>
          <cell r="AW102">
            <v>3524395</v>
          </cell>
          <cell r="AX102">
            <v>3558910</v>
          </cell>
          <cell r="AY102">
            <v>3604434</v>
          </cell>
          <cell r="AZ102">
            <v>3655886</v>
          </cell>
          <cell r="BA102">
            <v>3677356</v>
          </cell>
          <cell r="BB102">
            <v>3694103</v>
          </cell>
          <cell r="BC102">
            <v>3671854</v>
          </cell>
          <cell r="BD102">
            <v>3693454</v>
          </cell>
          <cell r="BE102">
            <v>3730586</v>
          </cell>
        </row>
        <row r="103">
          <cell r="B103" t="str">
            <v>HND</v>
          </cell>
          <cell r="C103" t="str">
            <v>Labor force, total</v>
          </cell>
          <cell r="D103" t="str">
            <v>SL.TLF.TOTL.IN</v>
          </cell>
          <cell r="AI103">
            <v>1591419</v>
          </cell>
          <cell r="AJ103">
            <v>1641873</v>
          </cell>
          <cell r="AK103">
            <v>1713499</v>
          </cell>
          <cell r="AL103">
            <v>1772721</v>
          </cell>
          <cell r="AM103">
            <v>1833035</v>
          </cell>
          <cell r="AN103">
            <v>1894271</v>
          </cell>
          <cell r="AO103">
            <v>2042978</v>
          </cell>
          <cell r="AP103">
            <v>2111981</v>
          </cell>
          <cell r="AQ103">
            <v>2209868</v>
          </cell>
          <cell r="AR103">
            <v>2346524</v>
          </cell>
          <cell r="AS103">
            <v>2367455</v>
          </cell>
          <cell r="AT103">
            <v>2376925</v>
          </cell>
          <cell r="AU103">
            <v>2358620</v>
          </cell>
          <cell r="AV103">
            <v>2412102</v>
          </cell>
          <cell r="AW103">
            <v>2467378</v>
          </cell>
          <cell r="AX103">
            <v>2545323</v>
          </cell>
          <cell r="AY103">
            <v>2626434</v>
          </cell>
          <cell r="AZ103">
            <v>2714963</v>
          </cell>
          <cell r="BA103">
            <v>2801877</v>
          </cell>
          <cell r="BB103">
            <v>2900292</v>
          </cell>
          <cell r="BC103">
            <v>2996159</v>
          </cell>
          <cell r="BD103">
            <v>3088960</v>
          </cell>
          <cell r="BE103">
            <v>3188355</v>
          </cell>
        </row>
        <row r="104">
          <cell r="B104" t="str">
            <v>HPC</v>
          </cell>
          <cell r="C104" t="str">
            <v>Labor force, total</v>
          </cell>
          <cell r="D104" t="str">
            <v>SL.TLF.TOTL.IN</v>
          </cell>
          <cell r="AI104">
            <v>139581297</v>
          </cell>
          <cell r="AJ104">
            <v>143969123</v>
          </cell>
          <cell r="AK104">
            <v>148639677</v>
          </cell>
          <cell r="AL104">
            <v>153411195</v>
          </cell>
          <cell r="AM104">
            <v>158405216</v>
          </cell>
          <cell r="AN104">
            <v>163352317</v>
          </cell>
          <cell r="AO104">
            <v>168287461</v>
          </cell>
          <cell r="AP104">
            <v>173152067</v>
          </cell>
          <cell r="AQ104">
            <v>178210794</v>
          </cell>
          <cell r="AR104">
            <v>183454391</v>
          </cell>
          <cell r="AS104">
            <v>189030230</v>
          </cell>
          <cell r="AT104">
            <v>194715677</v>
          </cell>
          <cell r="AU104">
            <v>200658258</v>
          </cell>
          <cell r="AV104">
            <v>206766805</v>
          </cell>
          <cell r="AW104">
            <v>213045637</v>
          </cell>
          <cell r="AX104">
            <v>219669720</v>
          </cell>
          <cell r="AY104">
            <v>226419401</v>
          </cell>
          <cell r="AZ104">
            <v>233487075</v>
          </cell>
          <cell r="BA104">
            <v>240838205</v>
          </cell>
          <cell r="BB104">
            <v>248478078</v>
          </cell>
          <cell r="BC104">
            <v>256479818</v>
          </cell>
          <cell r="BD104">
            <v>264442836</v>
          </cell>
          <cell r="BE104">
            <v>272810700</v>
          </cell>
        </row>
        <row r="105">
          <cell r="B105" t="str">
            <v>HRV</v>
          </cell>
          <cell r="C105" t="str">
            <v>Labor force, total</v>
          </cell>
          <cell r="D105" t="str">
            <v>SL.TLF.TOTL.IN</v>
          </cell>
          <cell r="AI105">
            <v>2185473</v>
          </cell>
          <cell r="AJ105">
            <v>2077110</v>
          </cell>
          <cell r="AK105">
            <v>2048493</v>
          </cell>
          <cell r="AL105">
            <v>2115630</v>
          </cell>
          <cell r="AM105">
            <v>2112871</v>
          </cell>
          <cell r="AN105">
            <v>2109963</v>
          </cell>
          <cell r="AO105">
            <v>2022942</v>
          </cell>
          <cell r="AP105">
            <v>2049496</v>
          </cell>
          <cell r="AQ105">
            <v>2012611</v>
          </cell>
          <cell r="AR105">
            <v>2031081</v>
          </cell>
          <cell r="AS105">
            <v>1965249</v>
          </cell>
          <cell r="AT105">
            <v>1955322</v>
          </cell>
          <cell r="AU105">
            <v>1939022</v>
          </cell>
          <cell r="AV105">
            <v>1948361</v>
          </cell>
          <cell r="AW105">
            <v>1994052</v>
          </cell>
          <cell r="AX105">
            <v>1992660</v>
          </cell>
          <cell r="AY105">
            <v>1977081</v>
          </cell>
          <cell r="AZ105">
            <v>1986115</v>
          </cell>
          <cell r="BA105">
            <v>1984670</v>
          </cell>
          <cell r="BB105">
            <v>1973936</v>
          </cell>
          <cell r="BC105">
            <v>1949574</v>
          </cell>
          <cell r="BD105">
            <v>1874244</v>
          </cell>
          <cell r="BE105">
            <v>1861215</v>
          </cell>
        </row>
        <row r="106">
          <cell r="B106" t="str">
            <v>HTI</v>
          </cell>
          <cell r="C106" t="str">
            <v>Labor force, total</v>
          </cell>
          <cell r="D106" t="str">
            <v>SL.TLF.TOTL.IN</v>
          </cell>
          <cell r="AI106">
            <v>2700181</v>
          </cell>
          <cell r="AJ106">
            <v>2741283</v>
          </cell>
          <cell r="AK106">
            <v>2784780</v>
          </cell>
          <cell r="AL106">
            <v>2831494</v>
          </cell>
          <cell r="AM106">
            <v>2878008</v>
          </cell>
          <cell r="AN106">
            <v>2929036</v>
          </cell>
          <cell r="AO106">
            <v>2980249</v>
          </cell>
          <cell r="AP106">
            <v>3035333</v>
          </cell>
          <cell r="AQ106">
            <v>3092543</v>
          </cell>
          <cell r="AR106">
            <v>3154574</v>
          </cell>
          <cell r="AS106">
            <v>3214981</v>
          </cell>
          <cell r="AT106">
            <v>3299577</v>
          </cell>
          <cell r="AU106">
            <v>3383599</v>
          </cell>
          <cell r="AV106">
            <v>3477763</v>
          </cell>
          <cell r="AW106">
            <v>3565821</v>
          </cell>
          <cell r="AX106">
            <v>3658878</v>
          </cell>
          <cell r="AY106">
            <v>3745134</v>
          </cell>
          <cell r="AZ106">
            <v>3836300</v>
          </cell>
          <cell r="BA106">
            <v>3921891</v>
          </cell>
          <cell r="BB106">
            <v>4015819</v>
          </cell>
          <cell r="BC106">
            <v>4119763</v>
          </cell>
          <cell r="BD106">
            <v>4215350</v>
          </cell>
          <cell r="BE106">
            <v>4314484</v>
          </cell>
        </row>
        <row r="107">
          <cell r="B107" t="str">
            <v>HUN</v>
          </cell>
          <cell r="C107" t="str">
            <v>Labor force, total</v>
          </cell>
          <cell r="D107" t="str">
            <v>SL.TLF.TOTL.IN</v>
          </cell>
          <cell r="AI107">
            <v>4525874</v>
          </cell>
          <cell r="AJ107">
            <v>4500269</v>
          </cell>
          <cell r="AK107">
            <v>4542628</v>
          </cell>
          <cell r="AL107">
            <v>4372993</v>
          </cell>
          <cell r="AM107">
            <v>4240969</v>
          </cell>
          <cell r="AN107">
            <v>4171889</v>
          </cell>
          <cell r="AO107">
            <v>4130748</v>
          </cell>
          <cell r="AP107">
            <v>4067690</v>
          </cell>
          <cell r="AQ107">
            <v>4060470</v>
          </cell>
          <cell r="AR107">
            <v>4152706</v>
          </cell>
          <cell r="AS107">
            <v>4178897</v>
          </cell>
          <cell r="AT107">
            <v>4156582</v>
          </cell>
          <cell r="AU107">
            <v>4158101</v>
          </cell>
          <cell r="AV107">
            <v>4227853</v>
          </cell>
          <cell r="AW107">
            <v>4223385</v>
          </cell>
          <cell r="AX107">
            <v>4270023</v>
          </cell>
          <cell r="AY107">
            <v>4309123</v>
          </cell>
          <cell r="AZ107">
            <v>4296178</v>
          </cell>
          <cell r="BA107">
            <v>4272342</v>
          </cell>
          <cell r="BB107">
            <v>4272865</v>
          </cell>
          <cell r="BC107">
            <v>4310481</v>
          </cell>
          <cell r="BD107">
            <v>4334180</v>
          </cell>
          <cell r="BE107">
            <v>4387408</v>
          </cell>
        </row>
        <row r="108">
          <cell r="B108" t="str">
            <v>IDN</v>
          </cell>
          <cell r="C108" t="str">
            <v>Labor force, total</v>
          </cell>
          <cell r="D108" t="str">
            <v>SL.TLF.TOTL.IN</v>
          </cell>
          <cell r="AI108">
            <v>74394191</v>
          </cell>
          <cell r="AJ108">
            <v>76111318</v>
          </cell>
          <cell r="AK108">
            <v>77701128</v>
          </cell>
          <cell r="AL108">
            <v>80640879</v>
          </cell>
          <cell r="AM108">
            <v>83169754</v>
          </cell>
          <cell r="AN108">
            <v>86293532</v>
          </cell>
          <cell r="AO108">
            <v>89271572</v>
          </cell>
          <cell r="AP108">
            <v>89358375</v>
          </cell>
          <cell r="AQ108">
            <v>90716292</v>
          </cell>
          <cell r="AR108">
            <v>95923681</v>
          </cell>
          <cell r="AS108">
            <v>97648031</v>
          </cell>
          <cell r="AT108">
            <v>99203166</v>
          </cell>
          <cell r="AU108">
            <v>100611493</v>
          </cell>
          <cell r="AV108">
            <v>102515240</v>
          </cell>
          <cell r="AW108">
            <v>104371427</v>
          </cell>
          <cell r="AX108">
            <v>106377062</v>
          </cell>
          <cell r="AY108">
            <v>107904549</v>
          </cell>
          <cell r="AZ108">
            <v>109421521</v>
          </cell>
          <cell r="BA108">
            <v>110968624</v>
          </cell>
          <cell r="BB108">
            <v>112927742</v>
          </cell>
          <cell r="BC108">
            <v>114503985</v>
          </cell>
          <cell r="BD108">
            <v>116379606</v>
          </cell>
          <cell r="BE108">
            <v>118378606</v>
          </cell>
        </row>
        <row r="109">
          <cell r="B109" t="str">
            <v>IMN</v>
          </cell>
          <cell r="C109" t="str">
            <v>Labor force, total</v>
          </cell>
          <cell r="D109" t="str">
            <v>SL.TLF.TOTL.IN</v>
          </cell>
        </row>
        <row r="110">
          <cell r="B110" t="str">
            <v>IND</v>
          </cell>
          <cell r="C110" t="str">
            <v>Labor force, total</v>
          </cell>
          <cell r="D110" t="str">
            <v>SL.TLF.TOTL.IN</v>
          </cell>
          <cell r="AI110">
            <v>330720108</v>
          </cell>
          <cell r="AJ110">
            <v>338668430</v>
          </cell>
          <cell r="AK110">
            <v>346802576</v>
          </cell>
          <cell r="AL110">
            <v>355116385</v>
          </cell>
          <cell r="AM110">
            <v>363000334</v>
          </cell>
          <cell r="AN110">
            <v>369789237</v>
          </cell>
          <cell r="AO110">
            <v>377265860</v>
          </cell>
          <cell r="AP110">
            <v>384187272</v>
          </cell>
          <cell r="AQ110">
            <v>391155410</v>
          </cell>
          <cell r="AR110">
            <v>398160552</v>
          </cell>
          <cell r="AS110">
            <v>405190192</v>
          </cell>
          <cell r="AT110">
            <v>417144863</v>
          </cell>
          <cell r="AU110">
            <v>428601673</v>
          </cell>
          <cell r="AV110">
            <v>440212534</v>
          </cell>
          <cell r="AW110">
            <v>451934600</v>
          </cell>
          <cell r="AX110">
            <v>464498005</v>
          </cell>
          <cell r="AY110">
            <v>465456462</v>
          </cell>
          <cell r="AZ110">
            <v>466033315</v>
          </cell>
          <cell r="BA110">
            <v>466233702</v>
          </cell>
          <cell r="BB110">
            <v>466896011</v>
          </cell>
          <cell r="BC110">
            <v>466390538</v>
          </cell>
          <cell r="BD110">
            <v>475806212</v>
          </cell>
          <cell r="BE110">
            <v>484343281</v>
          </cell>
        </row>
        <row r="111">
          <cell r="B111" t="str">
            <v>INX</v>
          </cell>
          <cell r="C111" t="str">
            <v>Labor force, total</v>
          </cell>
          <cell r="D111" t="str">
            <v>SL.TLF.TOTL.IN</v>
          </cell>
        </row>
        <row r="112">
          <cell r="B112" t="str">
            <v>IRL</v>
          </cell>
          <cell r="C112" t="str">
            <v>Labor force, total</v>
          </cell>
          <cell r="D112" t="str">
            <v>SL.TLF.TOTL.IN</v>
          </cell>
          <cell r="AI112">
            <v>1354260</v>
          </cell>
          <cell r="AJ112">
            <v>1380050</v>
          </cell>
          <cell r="AK112">
            <v>1373785</v>
          </cell>
          <cell r="AL112">
            <v>1404689</v>
          </cell>
          <cell r="AM112">
            <v>1442650</v>
          </cell>
          <cell r="AN112">
            <v>1466380</v>
          </cell>
          <cell r="AO112">
            <v>1513641</v>
          </cell>
          <cell r="AP112">
            <v>1550590</v>
          </cell>
          <cell r="AQ112">
            <v>1625637</v>
          </cell>
          <cell r="AR112">
            <v>1697536</v>
          </cell>
          <cell r="AS112">
            <v>1756229</v>
          </cell>
          <cell r="AT112">
            <v>1799023</v>
          </cell>
          <cell r="AU112">
            <v>1849663</v>
          </cell>
          <cell r="AV112">
            <v>1892574</v>
          </cell>
          <cell r="AW112">
            <v>1947675</v>
          </cell>
          <cell r="AX112">
            <v>2054805</v>
          </cell>
          <cell r="AY112">
            <v>2136958</v>
          </cell>
          <cell r="AZ112">
            <v>2216260</v>
          </cell>
          <cell r="BA112">
            <v>2238537</v>
          </cell>
          <cell r="BB112">
            <v>2216357</v>
          </cell>
          <cell r="BC112">
            <v>2184327</v>
          </cell>
          <cell r="BD112">
            <v>2171006</v>
          </cell>
          <cell r="BE112">
            <v>2166427</v>
          </cell>
        </row>
        <row r="113">
          <cell r="B113" t="str">
            <v>IRN</v>
          </cell>
          <cell r="C113" t="str">
            <v>Labor force, total</v>
          </cell>
          <cell r="D113" t="str">
            <v>SL.TLF.TOTL.IN</v>
          </cell>
          <cell r="AI113">
            <v>14114842</v>
          </cell>
          <cell r="AJ113">
            <v>14455930</v>
          </cell>
          <cell r="AK113">
            <v>14633469</v>
          </cell>
          <cell r="AL113">
            <v>14808079</v>
          </cell>
          <cell r="AM113">
            <v>15029385</v>
          </cell>
          <cell r="AN113">
            <v>15330183</v>
          </cell>
          <cell r="AO113">
            <v>15678421</v>
          </cell>
          <cell r="AP113">
            <v>16393741</v>
          </cell>
          <cell r="AQ113">
            <v>17183351</v>
          </cell>
          <cell r="AR113">
            <v>18067688</v>
          </cell>
          <cell r="AS113">
            <v>19032765</v>
          </cell>
          <cell r="AT113">
            <v>20085248</v>
          </cell>
          <cell r="AU113">
            <v>21271960</v>
          </cell>
          <cell r="AV113">
            <v>22470221</v>
          </cell>
          <cell r="AW113">
            <v>23631198</v>
          </cell>
          <cell r="AX113">
            <v>24769532</v>
          </cell>
          <cell r="AY113">
            <v>24801293</v>
          </cell>
          <cell r="AZ113">
            <v>24756969</v>
          </cell>
          <cell r="BA113">
            <v>23949452</v>
          </cell>
          <cell r="BB113">
            <v>24521193</v>
          </cell>
          <cell r="BC113">
            <v>25082654</v>
          </cell>
          <cell r="BD113">
            <v>25639785</v>
          </cell>
          <cell r="BE113">
            <v>26129887</v>
          </cell>
        </row>
        <row r="114">
          <cell r="B114" t="str">
            <v>IRQ</v>
          </cell>
          <cell r="C114" t="str">
            <v>Labor force, total</v>
          </cell>
          <cell r="D114" t="str">
            <v>SL.TLF.TOTL.IN</v>
          </cell>
          <cell r="AI114">
            <v>3877950</v>
          </cell>
          <cell r="AJ114">
            <v>4006646</v>
          </cell>
          <cell r="AK114">
            <v>4152072</v>
          </cell>
          <cell r="AL114">
            <v>4321682</v>
          </cell>
          <cell r="AM114">
            <v>4489921</v>
          </cell>
          <cell r="AN114">
            <v>4674475</v>
          </cell>
          <cell r="AO114">
            <v>4852270</v>
          </cell>
          <cell r="AP114">
            <v>5034651</v>
          </cell>
          <cell r="AQ114">
            <v>5232930</v>
          </cell>
          <cell r="AR114">
            <v>5420743</v>
          </cell>
          <cell r="AS114">
            <v>5609229</v>
          </cell>
          <cell r="AT114">
            <v>5798833</v>
          </cell>
          <cell r="AU114">
            <v>5989520</v>
          </cell>
          <cell r="AV114">
            <v>6179384</v>
          </cell>
          <cell r="AW114">
            <v>6366055</v>
          </cell>
          <cell r="AX114">
            <v>6580414</v>
          </cell>
          <cell r="AY114">
            <v>6774003</v>
          </cell>
          <cell r="AZ114">
            <v>6981557</v>
          </cell>
          <cell r="BA114">
            <v>7162271</v>
          </cell>
          <cell r="BB114">
            <v>7379172</v>
          </cell>
          <cell r="BC114">
            <v>7642667</v>
          </cell>
          <cell r="BD114">
            <v>7902007</v>
          </cell>
          <cell r="BE114">
            <v>8178832</v>
          </cell>
        </row>
        <row r="115">
          <cell r="B115" t="str">
            <v>ISL</v>
          </cell>
          <cell r="C115" t="str">
            <v>Labor force, total</v>
          </cell>
          <cell r="D115" t="str">
            <v>SL.TLF.TOTL.IN</v>
          </cell>
          <cell r="AI115">
            <v>143061</v>
          </cell>
          <cell r="AJ115">
            <v>145377</v>
          </cell>
          <cell r="AK115">
            <v>148973</v>
          </cell>
          <cell r="AL115">
            <v>148659</v>
          </cell>
          <cell r="AM115">
            <v>149933</v>
          </cell>
          <cell r="AN115">
            <v>153845</v>
          </cell>
          <cell r="AO115">
            <v>152598</v>
          </cell>
          <cell r="AP115">
            <v>153466</v>
          </cell>
          <cell r="AQ115">
            <v>158121</v>
          </cell>
          <cell r="AR115">
            <v>162272</v>
          </cell>
          <cell r="AS115">
            <v>165913</v>
          </cell>
          <cell r="AT115">
            <v>168452</v>
          </cell>
          <cell r="AU115">
            <v>168498</v>
          </cell>
          <cell r="AV115">
            <v>169974</v>
          </cell>
          <cell r="AW115">
            <v>168837</v>
          </cell>
          <cell r="AX115">
            <v>174629</v>
          </cell>
          <cell r="AY115">
            <v>181743</v>
          </cell>
          <cell r="AZ115">
            <v>187010</v>
          </cell>
          <cell r="BA115">
            <v>189358</v>
          </cell>
          <cell r="BB115">
            <v>186491</v>
          </cell>
          <cell r="BC115">
            <v>187373</v>
          </cell>
          <cell r="BD115">
            <v>186475</v>
          </cell>
          <cell r="BE115">
            <v>188184</v>
          </cell>
        </row>
        <row r="116">
          <cell r="B116" t="str">
            <v>ISR</v>
          </cell>
          <cell r="C116" t="str">
            <v>Labor force, total</v>
          </cell>
          <cell r="D116" t="str">
            <v>SL.TLF.TOTL.IN</v>
          </cell>
          <cell r="AI116">
            <v>1659290</v>
          </cell>
          <cell r="AJ116">
            <v>1777824</v>
          </cell>
          <cell r="AK116">
            <v>1860733</v>
          </cell>
          <cell r="AL116">
            <v>1957337</v>
          </cell>
          <cell r="AM116">
            <v>2043875</v>
          </cell>
          <cell r="AN116">
            <v>2125546</v>
          </cell>
          <cell r="AO116">
            <v>2170455</v>
          </cell>
          <cell r="AP116">
            <v>2219974</v>
          </cell>
          <cell r="AQ116">
            <v>2281209</v>
          </cell>
          <cell r="AR116">
            <v>2366413</v>
          </cell>
          <cell r="AS116">
            <v>2451268</v>
          </cell>
          <cell r="AT116">
            <v>2516524</v>
          </cell>
          <cell r="AU116">
            <v>2559215</v>
          </cell>
          <cell r="AV116">
            <v>2620947</v>
          </cell>
          <cell r="AW116">
            <v>2698680</v>
          </cell>
          <cell r="AX116">
            <v>2764873</v>
          </cell>
          <cell r="AY116">
            <v>2840097</v>
          </cell>
          <cell r="AZ116">
            <v>2934710</v>
          </cell>
          <cell r="BA116">
            <v>3005161</v>
          </cell>
          <cell r="BB116">
            <v>3098797</v>
          </cell>
          <cell r="BC116">
            <v>3178473</v>
          </cell>
          <cell r="BD116">
            <v>3238818</v>
          </cell>
          <cell r="BE116">
            <v>3651864</v>
          </cell>
        </row>
        <row r="117">
          <cell r="B117" t="str">
            <v>ITA</v>
          </cell>
          <cell r="C117" t="str">
            <v>Labor force, total</v>
          </cell>
          <cell r="D117" t="str">
            <v>SL.TLF.TOTL.IN</v>
          </cell>
          <cell r="AI117">
            <v>23784644</v>
          </cell>
          <cell r="AJ117">
            <v>23968246</v>
          </cell>
          <cell r="AK117">
            <v>23223267</v>
          </cell>
          <cell r="AL117">
            <v>23125845</v>
          </cell>
          <cell r="AM117">
            <v>22908678</v>
          </cell>
          <cell r="AN117">
            <v>22772910</v>
          </cell>
          <cell r="AO117">
            <v>22875773</v>
          </cell>
          <cell r="AP117">
            <v>22926979</v>
          </cell>
          <cell r="AQ117">
            <v>23062563</v>
          </cell>
          <cell r="AR117">
            <v>23238682</v>
          </cell>
          <cell r="AS117">
            <v>23271088</v>
          </cell>
          <cell r="AT117">
            <v>23400241</v>
          </cell>
          <cell r="AU117">
            <v>23695262</v>
          </cell>
          <cell r="AV117">
            <v>24010344</v>
          </cell>
          <cell r="AW117">
            <v>24523108</v>
          </cell>
          <cell r="AX117">
            <v>24402502</v>
          </cell>
          <cell r="AY117">
            <v>24481437</v>
          </cell>
          <cell r="AZ117">
            <v>24508958</v>
          </cell>
          <cell r="BA117">
            <v>24826334</v>
          </cell>
          <cell r="BB117">
            <v>24636561</v>
          </cell>
          <cell r="BC117">
            <v>24560253</v>
          </cell>
          <cell r="BD117">
            <v>24551313</v>
          </cell>
          <cell r="BE117">
            <v>25077632</v>
          </cell>
        </row>
        <row r="118">
          <cell r="B118" t="str">
            <v>JAM</v>
          </cell>
          <cell r="C118" t="str">
            <v>Labor force, total</v>
          </cell>
          <cell r="D118" t="str">
            <v>SL.TLF.TOTL.IN</v>
          </cell>
          <cell r="AI118">
            <v>1145650</v>
          </cell>
          <cell r="AJ118">
            <v>1160227</v>
          </cell>
          <cell r="AK118">
            <v>1174568</v>
          </cell>
          <cell r="AL118">
            <v>1188937</v>
          </cell>
          <cell r="AM118">
            <v>1202104</v>
          </cell>
          <cell r="AN118">
            <v>1199565</v>
          </cell>
          <cell r="AO118">
            <v>1200026</v>
          </cell>
          <cell r="AP118">
            <v>1194109</v>
          </cell>
          <cell r="AQ118">
            <v>1187212</v>
          </cell>
          <cell r="AR118">
            <v>1189667</v>
          </cell>
          <cell r="AS118">
            <v>1190972</v>
          </cell>
          <cell r="AT118">
            <v>1192783</v>
          </cell>
          <cell r="AU118">
            <v>1193507</v>
          </cell>
          <cell r="AV118">
            <v>1194264</v>
          </cell>
          <cell r="AW118">
            <v>1198804</v>
          </cell>
          <cell r="AX118">
            <v>1212707</v>
          </cell>
          <cell r="AY118">
            <v>1225066</v>
          </cell>
          <cell r="AZ118">
            <v>1237741</v>
          </cell>
          <cell r="BA118">
            <v>1249201</v>
          </cell>
          <cell r="BB118">
            <v>1222045</v>
          </cell>
          <cell r="BC118">
            <v>1210570</v>
          </cell>
          <cell r="BD118">
            <v>1219062</v>
          </cell>
          <cell r="BE118">
            <v>1237799</v>
          </cell>
        </row>
        <row r="119">
          <cell r="B119" t="str">
            <v>JOR</v>
          </cell>
          <cell r="C119" t="str">
            <v>Labor force, total</v>
          </cell>
          <cell r="D119" t="str">
            <v>SL.TLF.TOTL.IN</v>
          </cell>
          <cell r="AI119">
            <v>668387</v>
          </cell>
          <cell r="AJ119">
            <v>783317</v>
          </cell>
          <cell r="AK119">
            <v>850401</v>
          </cell>
          <cell r="AL119">
            <v>928376</v>
          </cell>
          <cell r="AM119">
            <v>995654</v>
          </cell>
          <cell r="AN119">
            <v>1050143</v>
          </cell>
          <cell r="AO119">
            <v>1097343</v>
          </cell>
          <cell r="AP119">
            <v>1137269</v>
          </cell>
          <cell r="AQ119">
            <v>1173197</v>
          </cell>
          <cell r="AR119">
            <v>1191735</v>
          </cell>
          <cell r="AS119">
            <v>1218806</v>
          </cell>
          <cell r="AT119">
            <v>1250315</v>
          </cell>
          <cell r="AU119">
            <v>1270183</v>
          </cell>
          <cell r="AV119">
            <v>1285405</v>
          </cell>
          <cell r="AW119">
            <v>1311189</v>
          </cell>
          <cell r="AX119">
            <v>1364267</v>
          </cell>
          <cell r="AY119">
            <v>1404213</v>
          </cell>
          <cell r="AZ119">
            <v>1502969</v>
          </cell>
          <cell r="BA119">
            <v>1547009</v>
          </cell>
          <cell r="BB119">
            <v>1633844</v>
          </cell>
          <cell r="BC119">
            <v>1660162</v>
          </cell>
          <cell r="BD119">
            <v>1694028</v>
          </cell>
          <cell r="BE119">
            <v>1718877</v>
          </cell>
        </row>
        <row r="120">
          <cell r="B120" t="str">
            <v>JPN</v>
          </cell>
          <cell r="C120" t="str">
            <v>Labor force, total</v>
          </cell>
          <cell r="D120" t="str">
            <v>SL.TLF.TOTL.IN</v>
          </cell>
          <cell r="AI120">
            <v>63776260</v>
          </cell>
          <cell r="AJ120">
            <v>65026415</v>
          </cell>
          <cell r="AK120">
            <v>65890722</v>
          </cell>
          <cell r="AL120">
            <v>66197991</v>
          </cell>
          <cell r="AM120">
            <v>66534241</v>
          </cell>
          <cell r="AN120">
            <v>66875025</v>
          </cell>
          <cell r="AO120">
            <v>67427293</v>
          </cell>
          <cell r="AP120">
            <v>67960790</v>
          </cell>
          <cell r="AQ120">
            <v>68037528</v>
          </cell>
          <cell r="AR120">
            <v>67831231</v>
          </cell>
          <cell r="AS120">
            <v>67589249</v>
          </cell>
          <cell r="AT120">
            <v>67572706</v>
          </cell>
          <cell r="AU120">
            <v>67107893</v>
          </cell>
          <cell r="AV120">
            <v>66938884</v>
          </cell>
          <cell r="AW120">
            <v>66634318</v>
          </cell>
          <cell r="AX120">
            <v>66632176</v>
          </cell>
          <cell r="AY120">
            <v>66605675</v>
          </cell>
          <cell r="AZ120">
            <v>66808379</v>
          </cell>
          <cell r="BA120">
            <v>66630899</v>
          </cell>
          <cell r="BB120">
            <v>66296543</v>
          </cell>
          <cell r="BC120">
            <v>66420609</v>
          </cell>
          <cell r="BD120">
            <v>65569737</v>
          </cell>
          <cell r="BE120">
            <v>65281090</v>
          </cell>
        </row>
        <row r="121">
          <cell r="B121" t="str">
            <v>KAZ</v>
          </cell>
          <cell r="C121" t="str">
            <v>Labor force, total</v>
          </cell>
          <cell r="D121" t="str">
            <v>SL.TLF.TOTL.IN</v>
          </cell>
          <cell r="AI121">
            <v>7814225</v>
          </cell>
          <cell r="AJ121">
            <v>7882705</v>
          </cell>
          <cell r="AK121">
            <v>7904292</v>
          </cell>
          <cell r="AL121">
            <v>7884169</v>
          </cell>
          <cell r="AM121">
            <v>7803914</v>
          </cell>
          <cell r="AN121">
            <v>7711296</v>
          </cell>
          <cell r="AO121">
            <v>7645897</v>
          </cell>
          <cell r="AP121">
            <v>7584998</v>
          </cell>
          <cell r="AQ121">
            <v>7504580</v>
          </cell>
          <cell r="AR121">
            <v>7500394</v>
          </cell>
          <cell r="AS121">
            <v>7544257</v>
          </cell>
          <cell r="AT121">
            <v>7619700</v>
          </cell>
          <cell r="AU121">
            <v>7693580</v>
          </cell>
          <cell r="AV121">
            <v>7747414</v>
          </cell>
          <cell r="AW121">
            <v>7794452</v>
          </cell>
          <cell r="AX121">
            <v>7940351</v>
          </cell>
          <cell r="AY121">
            <v>8081828</v>
          </cell>
          <cell r="AZ121">
            <v>8238067</v>
          </cell>
          <cell r="BA121">
            <v>8376505</v>
          </cell>
          <cell r="BB121">
            <v>8628866</v>
          </cell>
          <cell r="BC121">
            <v>8762646</v>
          </cell>
          <cell r="BD121">
            <v>8908082</v>
          </cell>
          <cell r="BE121">
            <v>9037123</v>
          </cell>
        </row>
        <row r="122">
          <cell r="B122" t="str">
            <v>KEN</v>
          </cell>
          <cell r="C122" t="str">
            <v>Labor force, total</v>
          </cell>
          <cell r="D122" t="str">
            <v>SL.TLF.TOTL.IN</v>
          </cell>
          <cell r="AI122">
            <v>8997557</v>
          </cell>
          <cell r="AJ122">
            <v>9293385</v>
          </cell>
          <cell r="AK122">
            <v>9603679</v>
          </cell>
          <cell r="AL122">
            <v>9920694</v>
          </cell>
          <cell r="AM122">
            <v>10234277</v>
          </cell>
          <cell r="AN122">
            <v>10537339</v>
          </cell>
          <cell r="AO122">
            <v>10826849</v>
          </cell>
          <cell r="AP122">
            <v>11104712</v>
          </cell>
          <cell r="AQ122">
            <v>11374837</v>
          </cell>
          <cell r="AR122">
            <v>11643220</v>
          </cell>
          <cell r="AS122">
            <v>11913757</v>
          </cell>
          <cell r="AT122">
            <v>12188259</v>
          </cell>
          <cell r="AU122">
            <v>12464432</v>
          </cell>
          <cell r="AV122">
            <v>12756647</v>
          </cell>
          <cell r="AW122">
            <v>13040210</v>
          </cell>
          <cell r="AX122">
            <v>13331637</v>
          </cell>
          <cell r="AY122">
            <v>13757768</v>
          </cell>
          <cell r="AZ122">
            <v>14204484</v>
          </cell>
          <cell r="BA122">
            <v>14658340</v>
          </cell>
          <cell r="BB122">
            <v>15129218</v>
          </cell>
          <cell r="BC122">
            <v>15624744</v>
          </cell>
          <cell r="BD122">
            <v>16147730</v>
          </cell>
          <cell r="BE122">
            <v>16697482</v>
          </cell>
        </row>
        <row r="123">
          <cell r="B123" t="str">
            <v>KGZ</v>
          </cell>
          <cell r="C123" t="str">
            <v>Labor force, total</v>
          </cell>
          <cell r="D123" t="str">
            <v>SL.TLF.TOTL.IN</v>
          </cell>
          <cell r="AI123">
            <v>1809407</v>
          </cell>
          <cell r="AJ123">
            <v>1835989</v>
          </cell>
          <cell r="AK123">
            <v>1851677</v>
          </cell>
          <cell r="AL123">
            <v>1851006</v>
          </cell>
          <cell r="AM123">
            <v>1849347</v>
          </cell>
          <cell r="AN123">
            <v>1870842</v>
          </cell>
          <cell r="AO123">
            <v>1905755</v>
          </cell>
          <cell r="AP123">
            <v>1944324</v>
          </cell>
          <cell r="AQ123">
            <v>1984991</v>
          </cell>
          <cell r="AR123">
            <v>2027741</v>
          </cell>
          <cell r="AS123">
            <v>2067014</v>
          </cell>
          <cell r="AT123">
            <v>2100582</v>
          </cell>
          <cell r="AU123">
            <v>2135580</v>
          </cell>
          <cell r="AV123">
            <v>2173988</v>
          </cell>
          <cell r="AW123">
            <v>2210925</v>
          </cell>
          <cell r="AX123">
            <v>2295729</v>
          </cell>
          <cell r="AY123">
            <v>2369579</v>
          </cell>
          <cell r="AZ123">
            <v>2411827</v>
          </cell>
          <cell r="BA123">
            <v>2446476</v>
          </cell>
          <cell r="BB123">
            <v>2487999</v>
          </cell>
          <cell r="BC123">
            <v>2530521</v>
          </cell>
          <cell r="BD123">
            <v>2571474</v>
          </cell>
          <cell r="BE123">
            <v>2625871</v>
          </cell>
        </row>
        <row r="124">
          <cell r="B124" t="str">
            <v>KHM</v>
          </cell>
          <cell r="C124" t="str">
            <v>Labor force, total</v>
          </cell>
          <cell r="D124" t="str">
            <v>SL.TLF.TOTL.IN</v>
          </cell>
          <cell r="AI124">
            <v>4048753</v>
          </cell>
          <cell r="AJ124">
            <v>4140860</v>
          </cell>
          <cell r="AK124">
            <v>4243658</v>
          </cell>
          <cell r="AL124">
            <v>4362834</v>
          </cell>
          <cell r="AM124">
            <v>4485024</v>
          </cell>
          <cell r="AN124">
            <v>4634609</v>
          </cell>
          <cell r="AO124">
            <v>4797213</v>
          </cell>
          <cell r="AP124">
            <v>5027002</v>
          </cell>
          <cell r="AQ124">
            <v>5283321</v>
          </cell>
          <cell r="AR124">
            <v>5493602</v>
          </cell>
          <cell r="AS124">
            <v>5681624</v>
          </cell>
          <cell r="AT124">
            <v>5924773</v>
          </cell>
          <cell r="AU124">
            <v>6164230</v>
          </cell>
          <cell r="AV124">
            <v>6396541</v>
          </cell>
          <cell r="AW124">
            <v>6628675</v>
          </cell>
          <cell r="AX124">
            <v>6891176</v>
          </cell>
          <cell r="AY124">
            <v>7151991</v>
          </cell>
          <cell r="AZ124">
            <v>7416461</v>
          </cell>
          <cell r="BA124">
            <v>7672099</v>
          </cell>
          <cell r="BB124">
            <v>7875330</v>
          </cell>
          <cell r="BC124">
            <v>8078134</v>
          </cell>
          <cell r="BD124">
            <v>8260386</v>
          </cell>
          <cell r="BE124">
            <v>8433164</v>
          </cell>
        </row>
        <row r="125">
          <cell r="B125" t="str">
            <v>KIR</v>
          </cell>
          <cell r="C125" t="str">
            <v>Labor force, total</v>
          </cell>
          <cell r="D125" t="str">
            <v>SL.TLF.TOTL.IN</v>
          </cell>
        </row>
        <row r="126">
          <cell r="B126" t="str">
            <v>KNA</v>
          </cell>
          <cell r="C126" t="str">
            <v>Labor force, total</v>
          </cell>
          <cell r="D126" t="str">
            <v>SL.TLF.TOTL.IN</v>
          </cell>
        </row>
        <row r="127">
          <cell r="B127" t="str">
            <v>KOR</v>
          </cell>
          <cell r="C127" t="str">
            <v>Labor force, total</v>
          </cell>
          <cell r="D127" t="str">
            <v>SL.TLF.TOTL.IN</v>
          </cell>
          <cell r="AI127">
            <v>19160700</v>
          </cell>
          <cell r="AJ127">
            <v>19623373</v>
          </cell>
          <cell r="AK127">
            <v>20047043</v>
          </cell>
          <cell r="AL127">
            <v>20353213</v>
          </cell>
          <cell r="AM127">
            <v>20957696</v>
          </cell>
          <cell r="AN127">
            <v>21431685</v>
          </cell>
          <cell r="AO127">
            <v>21899962</v>
          </cell>
          <cell r="AP127">
            <v>22369206</v>
          </cell>
          <cell r="AQ127">
            <v>21995907</v>
          </cell>
          <cell r="AR127">
            <v>22225174</v>
          </cell>
          <cell r="AS127">
            <v>22664926</v>
          </cell>
          <cell r="AT127">
            <v>22970602</v>
          </cell>
          <cell r="AU127">
            <v>23385443</v>
          </cell>
          <cell r="AV127">
            <v>23373362</v>
          </cell>
          <cell r="AW127">
            <v>23806867</v>
          </cell>
          <cell r="AX127">
            <v>23950755</v>
          </cell>
          <cell r="AY127">
            <v>24182925</v>
          </cell>
          <cell r="AZ127">
            <v>24467941</v>
          </cell>
          <cell r="BA127">
            <v>24624308</v>
          </cell>
          <cell r="BB127">
            <v>24633599</v>
          </cell>
          <cell r="BC127">
            <v>24955231</v>
          </cell>
          <cell r="BD127">
            <v>25380170</v>
          </cell>
          <cell r="BE127">
            <v>25765461</v>
          </cell>
        </row>
        <row r="128">
          <cell r="B128" t="str">
            <v>KSV</v>
          </cell>
          <cell r="C128" t="str">
            <v>Labor force, total</v>
          </cell>
          <cell r="D128" t="str">
            <v>SL.TLF.TOTL.IN</v>
          </cell>
        </row>
        <row r="129">
          <cell r="B129" t="str">
            <v>KWT</v>
          </cell>
          <cell r="C129" t="str">
            <v>Labor force, total</v>
          </cell>
          <cell r="D129" t="str">
            <v>SL.TLF.TOTL.IN</v>
          </cell>
          <cell r="AI129">
            <v>784499</v>
          </cell>
          <cell r="AJ129">
            <v>784035</v>
          </cell>
          <cell r="AN129">
            <v>770629</v>
          </cell>
          <cell r="AO129">
            <v>792118</v>
          </cell>
          <cell r="AP129">
            <v>826251</v>
          </cell>
          <cell r="AQ129">
            <v>868757</v>
          </cell>
          <cell r="AR129">
            <v>914454</v>
          </cell>
          <cell r="AS129">
            <v>957754</v>
          </cell>
          <cell r="AT129">
            <v>998179</v>
          </cell>
          <cell r="AU129">
            <v>1035735</v>
          </cell>
          <cell r="AV129">
            <v>1074039</v>
          </cell>
          <cell r="AW129">
            <v>1113784</v>
          </cell>
          <cell r="AX129">
            <v>1159849</v>
          </cell>
          <cell r="AY129">
            <v>1217897</v>
          </cell>
          <cell r="AZ129">
            <v>1283963</v>
          </cell>
          <cell r="BA129">
            <v>1354894</v>
          </cell>
          <cell r="BB129">
            <v>1436885</v>
          </cell>
          <cell r="BC129">
            <v>1512542</v>
          </cell>
          <cell r="BD129">
            <v>1587456</v>
          </cell>
          <cell r="BE129">
            <v>1662316</v>
          </cell>
        </row>
        <row r="130">
          <cell r="B130" t="str">
            <v>LAC</v>
          </cell>
          <cell r="C130" t="str">
            <v>Labor force, total</v>
          </cell>
          <cell r="D130" t="str">
            <v>SL.TLF.TOTL.IN</v>
          </cell>
          <cell r="AI130">
            <v>163810938</v>
          </cell>
          <cell r="AJ130">
            <v>170149148</v>
          </cell>
          <cell r="AK130">
            <v>177192907</v>
          </cell>
          <cell r="AL130">
            <v>181814329</v>
          </cell>
          <cell r="AM130">
            <v>186967526</v>
          </cell>
          <cell r="AN130">
            <v>192659140</v>
          </cell>
          <cell r="AO130">
            <v>195891068</v>
          </cell>
          <cell r="AP130">
            <v>203089177</v>
          </cell>
          <cell r="AQ130">
            <v>208357834</v>
          </cell>
          <cell r="AR130">
            <v>214092286</v>
          </cell>
          <cell r="AS130">
            <v>217935547</v>
          </cell>
          <cell r="AT130">
            <v>223224667</v>
          </cell>
          <cell r="AU130">
            <v>228924588</v>
          </cell>
          <cell r="AV130">
            <v>232924355</v>
          </cell>
          <cell r="AW130">
            <v>239659337</v>
          </cell>
          <cell r="AX130">
            <v>244987852</v>
          </cell>
          <cell r="AY130">
            <v>249546360</v>
          </cell>
          <cell r="AZ130">
            <v>254056087</v>
          </cell>
          <cell r="BA130">
            <v>259357182</v>
          </cell>
          <cell r="BB130">
            <v>264152396</v>
          </cell>
          <cell r="BC130">
            <v>269768565</v>
          </cell>
          <cell r="BD130">
            <v>273821982</v>
          </cell>
          <cell r="BE130">
            <v>279887450</v>
          </cell>
        </row>
        <row r="131">
          <cell r="B131" t="str">
            <v>LAO</v>
          </cell>
          <cell r="C131" t="str">
            <v>Labor force, total</v>
          </cell>
          <cell r="D131" t="str">
            <v>SL.TLF.TOTL.IN</v>
          </cell>
          <cell r="AI131">
            <v>1927670</v>
          </cell>
          <cell r="AJ131">
            <v>1983116</v>
          </cell>
          <cell r="AK131">
            <v>2038761</v>
          </cell>
          <cell r="AL131">
            <v>2091693</v>
          </cell>
          <cell r="AM131">
            <v>2144067</v>
          </cell>
          <cell r="AN131">
            <v>2193053</v>
          </cell>
          <cell r="AO131">
            <v>2241251</v>
          </cell>
          <cell r="AP131">
            <v>2288956</v>
          </cell>
          <cell r="AQ131">
            <v>2336722</v>
          </cell>
          <cell r="AR131">
            <v>2385284</v>
          </cell>
          <cell r="AS131">
            <v>2432298</v>
          </cell>
          <cell r="AT131">
            <v>2483540</v>
          </cell>
          <cell r="AU131">
            <v>2533156</v>
          </cell>
          <cell r="AV131">
            <v>2586053</v>
          </cell>
          <cell r="AW131">
            <v>2644595</v>
          </cell>
          <cell r="AX131">
            <v>2710220</v>
          </cell>
          <cell r="AY131">
            <v>2787150</v>
          </cell>
          <cell r="AZ131">
            <v>2867245</v>
          </cell>
          <cell r="BA131">
            <v>2955139</v>
          </cell>
          <cell r="BB131">
            <v>3047571</v>
          </cell>
          <cell r="BC131">
            <v>3134095</v>
          </cell>
          <cell r="BD131">
            <v>3230458</v>
          </cell>
          <cell r="BE131">
            <v>3320949</v>
          </cell>
        </row>
        <row r="132">
          <cell r="B132" t="str">
            <v>LBN</v>
          </cell>
          <cell r="C132" t="str">
            <v>Labor force, total</v>
          </cell>
          <cell r="D132" t="str">
            <v>SL.TLF.TOTL.IN</v>
          </cell>
          <cell r="AI132">
            <v>754907</v>
          </cell>
          <cell r="AJ132">
            <v>784278</v>
          </cell>
          <cell r="AK132">
            <v>814274</v>
          </cell>
          <cell r="AL132">
            <v>847475</v>
          </cell>
          <cell r="AM132">
            <v>877811</v>
          </cell>
          <cell r="AN132">
            <v>904431</v>
          </cell>
          <cell r="AO132">
            <v>923649</v>
          </cell>
          <cell r="AP132">
            <v>945412</v>
          </cell>
          <cell r="AQ132">
            <v>958521</v>
          </cell>
          <cell r="AR132">
            <v>985904</v>
          </cell>
          <cell r="AS132">
            <v>1022818</v>
          </cell>
          <cell r="AT132">
            <v>1073784</v>
          </cell>
          <cell r="AU132">
            <v>1135039</v>
          </cell>
          <cell r="AV132">
            <v>1204937</v>
          </cell>
          <cell r="AW132">
            <v>1263552</v>
          </cell>
          <cell r="AX132">
            <v>1325032</v>
          </cell>
          <cell r="AY132">
            <v>1375249</v>
          </cell>
          <cell r="AZ132">
            <v>1412555</v>
          </cell>
          <cell r="BA132">
            <v>1445658</v>
          </cell>
          <cell r="BB132">
            <v>1486318</v>
          </cell>
          <cell r="BC132">
            <v>1546710</v>
          </cell>
          <cell r="BD132">
            <v>1589737</v>
          </cell>
          <cell r="BE132">
            <v>1636637</v>
          </cell>
        </row>
        <row r="133">
          <cell r="B133" t="str">
            <v>LBR</v>
          </cell>
          <cell r="C133" t="str">
            <v>Labor force, total</v>
          </cell>
          <cell r="D133" t="str">
            <v>SL.TLF.TOTL.IN</v>
          </cell>
          <cell r="AI133">
            <v>696642</v>
          </cell>
          <cell r="AJ133">
            <v>686343</v>
          </cell>
          <cell r="AK133">
            <v>676134</v>
          </cell>
          <cell r="AL133">
            <v>670137</v>
          </cell>
          <cell r="AM133">
            <v>677305</v>
          </cell>
          <cell r="AN133">
            <v>700792</v>
          </cell>
          <cell r="AO133">
            <v>743691</v>
          </cell>
          <cell r="AP133">
            <v>803395</v>
          </cell>
          <cell r="AQ133">
            <v>871444</v>
          </cell>
          <cell r="AR133">
            <v>935891</v>
          </cell>
          <cell r="AS133">
            <v>989943</v>
          </cell>
          <cell r="AT133">
            <v>1026972</v>
          </cell>
          <cell r="AU133">
            <v>1053270</v>
          </cell>
          <cell r="AV133">
            <v>1072909</v>
          </cell>
          <cell r="AW133">
            <v>1094677</v>
          </cell>
          <cell r="AX133">
            <v>1124879</v>
          </cell>
          <cell r="AY133">
            <v>1165368</v>
          </cell>
          <cell r="AZ133">
            <v>1213782</v>
          </cell>
          <cell r="BA133">
            <v>1267229</v>
          </cell>
          <cell r="BB133">
            <v>1321152</v>
          </cell>
          <cell r="BC133">
            <v>1372283</v>
          </cell>
          <cell r="BD133">
            <v>1419820</v>
          </cell>
          <cell r="BE133">
            <v>1465080</v>
          </cell>
        </row>
        <row r="134">
          <cell r="B134" t="str">
            <v>LBY</v>
          </cell>
          <cell r="C134" t="str">
            <v>Labor force, total</v>
          </cell>
          <cell r="D134" t="str">
            <v>SL.TLF.TOTL.IN</v>
          </cell>
          <cell r="AI134">
            <v>1193099</v>
          </cell>
          <cell r="AJ134">
            <v>1235425</v>
          </cell>
          <cell r="AK134">
            <v>1287821</v>
          </cell>
          <cell r="AL134">
            <v>1339829</v>
          </cell>
          <cell r="AM134">
            <v>1396325</v>
          </cell>
          <cell r="AN134">
            <v>1457122</v>
          </cell>
          <cell r="AO134">
            <v>1519480</v>
          </cell>
          <cell r="AP134">
            <v>1586443</v>
          </cell>
          <cell r="AQ134">
            <v>1654297</v>
          </cell>
          <cell r="AR134">
            <v>1718665</v>
          </cell>
          <cell r="AS134">
            <v>1781944</v>
          </cell>
          <cell r="AT134">
            <v>1843513</v>
          </cell>
          <cell r="AU134">
            <v>1903379</v>
          </cell>
          <cell r="AV134">
            <v>1954742</v>
          </cell>
          <cell r="AW134">
            <v>2005735</v>
          </cell>
          <cell r="AX134">
            <v>2057009</v>
          </cell>
          <cell r="AY134">
            <v>2105392</v>
          </cell>
          <cell r="AZ134">
            <v>2158251</v>
          </cell>
          <cell r="BA134">
            <v>2205476</v>
          </cell>
          <cell r="BB134">
            <v>2243920</v>
          </cell>
          <cell r="BC134">
            <v>2271617</v>
          </cell>
          <cell r="BD134">
            <v>2295929</v>
          </cell>
          <cell r="BE134">
            <v>2305489</v>
          </cell>
        </row>
        <row r="135">
          <cell r="B135" t="str">
            <v>LCA</v>
          </cell>
          <cell r="C135" t="str">
            <v>Labor force, total</v>
          </cell>
          <cell r="D135" t="str">
            <v>SL.TLF.TOTL.IN</v>
          </cell>
          <cell r="AI135">
            <v>58222</v>
          </cell>
          <cell r="AJ135">
            <v>59655</v>
          </cell>
          <cell r="AK135">
            <v>60701</v>
          </cell>
          <cell r="AL135">
            <v>61908</v>
          </cell>
          <cell r="AM135">
            <v>63151</v>
          </cell>
          <cell r="AN135">
            <v>64531</v>
          </cell>
          <cell r="AO135">
            <v>65890</v>
          </cell>
          <cell r="AP135">
            <v>67486</v>
          </cell>
          <cell r="AQ135">
            <v>69094</v>
          </cell>
          <cell r="AR135">
            <v>70851</v>
          </cell>
          <cell r="AS135">
            <v>72946</v>
          </cell>
          <cell r="AT135">
            <v>75266</v>
          </cell>
          <cell r="AU135">
            <v>77403</v>
          </cell>
          <cell r="AV135">
            <v>79603</v>
          </cell>
          <cell r="AW135">
            <v>81221</v>
          </cell>
          <cell r="AX135">
            <v>82952</v>
          </cell>
          <cell r="AY135">
            <v>83361</v>
          </cell>
          <cell r="AZ135">
            <v>84912</v>
          </cell>
          <cell r="BA135">
            <v>87090</v>
          </cell>
          <cell r="BB135">
            <v>89441</v>
          </cell>
          <cell r="BC135">
            <v>91492</v>
          </cell>
          <cell r="BD135">
            <v>93071</v>
          </cell>
          <cell r="BE135">
            <v>94603</v>
          </cell>
        </row>
        <row r="136">
          <cell r="B136" t="str">
            <v>LCN</v>
          </cell>
          <cell r="C136" t="str">
            <v>Labor force, total</v>
          </cell>
          <cell r="D136" t="str">
            <v>SL.TLF.TOTL.IN</v>
          </cell>
          <cell r="AI136">
            <v>172134685</v>
          </cell>
          <cell r="AJ136">
            <v>178605721</v>
          </cell>
          <cell r="AK136">
            <v>185939832</v>
          </cell>
          <cell r="AL136">
            <v>190873021</v>
          </cell>
          <cell r="AM136">
            <v>196186679</v>
          </cell>
          <cell r="AN136">
            <v>201942556</v>
          </cell>
          <cell r="AO136">
            <v>205305401</v>
          </cell>
          <cell r="AP136">
            <v>212710816</v>
          </cell>
          <cell r="AQ136">
            <v>218139709</v>
          </cell>
          <cell r="AR136">
            <v>224013537</v>
          </cell>
          <cell r="AS136">
            <v>227904177</v>
          </cell>
          <cell r="AT136">
            <v>233308862</v>
          </cell>
          <cell r="AU136">
            <v>239096858</v>
          </cell>
          <cell r="AV136">
            <v>243301413</v>
          </cell>
          <cell r="AW136">
            <v>250267466</v>
          </cell>
          <cell r="AX136">
            <v>255861675</v>
          </cell>
          <cell r="AY136">
            <v>260663893</v>
          </cell>
          <cell r="AZ136">
            <v>265372429</v>
          </cell>
          <cell r="BA136">
            <v>270964851</v>
          </cell>
          <cell r="BB136">
            <v>275901642</v>
          </cell>
          <cell r="BC136">
            <v>281922745</v>
          </cell>
          <cell r="BD136">
            <v>286249825</v>
          </cell>
          <cell r="BE136">
            <v>292434449</v>
          </cell>
        </row>
        <row r="137">
          <cell r="B137" t="str">
            <v>LCR</v>
          </cell>
          <cell r="C137" t="str">
            <v>Labor force, total</v>
          </cell>
          <cell r="D137" t="str">
            <v>SL.TLF.TOTL.IN</v>
          </cell>
        </row>
        <row r="138">
          <cell r="B138" t="str">
            <v>LDC</v>
          </cell>
          <cell r="C138" t="str">
            <v>Labor force, total</v>
          </cell>
          <cell r="D138" t="str">
            <v>SL.TLF.TOTL.IN</v>
          </cell>
          <cell r="AI138">
            <v>208020206</v>
          </cell>
          <cell r="AJ138">
            <v>214303345</v>
          </cell>
          <cell r="AK138">
            <v>220676612</v>
          </cell>
          <cell r="AL138">
            <v>227161578</v>
          </cell>
          <cell r="AM138">
            <v>233870340</v>
          </cell>
          <cell r="AN138">
            <v>240639857</v>
          </cell>
          <cell r="AO138">
            <v>247243967</v>
          </cell>
          <cell r="AP138">
            <v>253959105</v>
          </cell>
          <cell r="AQ138">
            <v>260987050</v>
          </cell>
          <cell r="AR138">
            <v>267988516</v>
          </cell>
          <cell r="AS138">
            <v>275363158</v>
          </cell>
          <cell r="AT138">
            <v>283419309</v>
          </cell>
          <cell r="AU138">
            <v>291702993</v>
          </cell>
          <cell r="AV138">
            <v>300018696</v>
          </cell>
          <cell r="AW138">
            <v>308430818</v>
          </cell>
          <cell r="AX138">
            <v>317104861</v>
          </cell>
          <cell r="AY138">
            <v>325808026</v>
          </cell>
          <cell r="AZ138">
            <v>334597981</v>
          </cell>
          <cell r="BA138">
            <v>343624189</v>
          </cell>
          <cell r="BB138">
            <v>353069551</v>
          </cell>
          <cell r="BC138">
            <v>362893513</v>
          </cell>
          <cell r="BD138">
            <v>372930586</v>
          </cell>
          <cell r="BE138">
            <v>383388483</v>
          </cell>
        </row>
        <row r="139">
          <cell r="B139" t="str">
            <v>LIC</v>
          </cell>
          <cell r="C139" t="str">
            <v>Labor force, total</v>
          </cell>
          <cell r="D139" t="str">
            <v>SL.TLF.TOTL.IN</v>
          </cell>
          <cell r="AI139">
            <v>212651181</v>
          </cell>
          <cell r="AJ139">
            <v>218866491</v>
          </cell>
          <cell r="AK139">
            <v>225064117</v>
          </cell>
          <cell r="AL139">
            <v>231287540</v>
          </cell>
          <cell r="AM139">
            <v>237568321</v>
          </cell>
          <cell r="AN139">
            <v>243982580</v>
          </cell>
          <cell r="AO139">
            <v>250316739</v>
          </cell>
          <cell r="AP139">
            <v>256815258</v>
          </cell>
          <cell r="AQ139">
            <v>263554683</v>
          </cell>
          <cell r="AR139">
            <v>270183057</v>
          </cell>
          <cell r="AS139">
            <v>277478237</v>
          </cell>
          <cell r="AT139">
            <v>285375352</v>
          </cell>
          <cell r="AU139">
            <v>293435223</v>
          </cell>
          <cell r="AV139">
            <v>301461243</v>
          </cell>
          <cell r="AW139">
            <v>309499214</v>
          </cell>
          <cell r="AX139">
            <v>317634871</v>
          </cell>
          <cell r="AY139">
            <v>325865860</v>
          </cell>
          <cell r="AZ139">
            <v>334152850</v>
          </cell>
          <cell r="BA139">
            <v>342657031</v>
          </cell>
          <cell r="BB139">
            <v>351589101</v>
          </cell>
          <cell r="BC139">
            <v>360911708</v>
          </cell>
          <cell r="BD139">
            <v>370541798</v>
          </cell>
          <cell r="BE139">
            <v>380638002</v>
          </cell>
        </row>
        <row r="140">
          <cell r="B140" t="str">
            <v>LIE</v>
          </cell>
          <cell r="C140" t="str">
            <v>Labor force, total</v>
          </cell>
          <cell r="D140" t="str">
            <v>SL.TLF.TOTL.IN</v>
          </cell>
        </row>
        <row r="141">
          <cell r="B141" t="str">
            <v>LKA</v>
          </cell>
          <cell r="C141" t="str">
            <v>Labor force, total</v>
          </cell>
          <cell r="D141" t="str">
            <v>SL.TLF.TOTL.IN</v>
          </cell>
          <cell r="AI141">
            <v>6633427</v>
          </cell>
          <cell r="AJ141">
            <v>6732687</v>
          </cell>
          <cell r="AK141">
            <v>6796794</v>
          </cell>
          <cell r="AL141">
            <v>6959068</v>
          </cell>
          <cell r="AM141">
            <v>7084825</v>
          </cell>
          <cell r="AN141">
            <v>7109680</v>
          </cell>
          <cell r="AO141">
            <v>7257419</v>
          </cell>
          <cell r="AP141">
            <v>7433444</v>
          </cell>
          <cell r="AQ141">
            <v>8051653</v>
          </cell>
          <cell r="AR141">
            <v>8004688</v>
          </cell>
          <cell r="AS141">
            <v>7949199</v>
          </cell>
          <cell r="AT141">
            <v>7810025</v>
          </cell>
          <cell r="AU141">
            <v>7842389</v>
          </cell>
          <cell r="AV141">
            <v>7920593</v>
          </cell>
          <cell r="AW141">
            <v>7909059</v>
          </cell>
          <cell r="AX141">
            <v>8057275</v>
          </cell>
          <cell r="AY141">
            <v>8604475</v>
          </cell>
          <cell r="AZ141">
            <v>8453327</v>
          </cell>
          <cell r="BA141">
            <v>8504087</v>
          </cell>
          <cell r="BB141">
            <v>8559010</v>
          </cell>
          <cell r="BC141">
            <v>8505489</v>
          </cell>
          <cell r="BD141">
            <v>8593302</v>
          </cell>
          <cell r="BE141">
            <v>8368337</v>
          </cell>
        </row>
        <row r="142">
          <cell r="B142" t="str">
            <v>LMC</v>
          </cell>
          <cell r="C142" t="str">
            <v>Labor force, total</v>
          </cell>
          <cell r="D142" t="str">
            <v>SL.TLF.TOTL.IN</v>
          </cell>
          <cell r="AI142">
            <v>648705936</v>
          </cell>
          <cell r="AJ142">
            <v>663107683</v>
          </cell>
          <cell r="AK142">
            <v>678477598</v>
          </cell>
          <cell r="AL142">
            <v>695440524</v>
          </cell>
          <cell r="AM142">
            <v>712584887</v>
          </cell>
          <cell r="AN142">
            <v>727834779</v>
          </cell>
          <cell r="AO142">
            <v>744753908</v>
          </cell>
          <cell r="AP142">
            <v>758587094</v>
          </cell>
          <cell r="AQ142">
            <v>774111622</v>
          </cell>
          <cell r="AR142">
            <v>793957890</v>
          </cell>
          <cell r="AS142">
            <v>808398176</v>
          </cell>
          <cell r="AT142">
            <v>828798100</v>
          </cell>
          <cell r="AU142">
            <v>847306759</v>
          </cell>
          <cell r="AV142">
            <v>868882851</v>
          </cell>
          <cell r="AW142">
            <v>890144424</v>
          </cell>
          <cell r="AX142">
            <v>913009534</v>
          </cell>
          <cell r="AY142">
            <v>923718126</v>
          </cell>
          <cell r="AZ142">
            <v>933396058</v>
          </cell>
          <cell r="BA142">
            <v>943667920</v>
          </cell>
          <cell r="BB142">
            <v>955218947</v>
          </cell>
          <cell r="BC142">
            <v>965696241</v>
          </cell>
          <cell r="BD142">
            <v>986529069</v>
          </cell>
          <cell r="BE142">
            <v>1005879280</v>
          </cell>
        </row>
        <row r="143">
          <cell r="B143" t="str">
            <v>LMY</v>
          </cell>
          <cell r="C143" t="str">
            <v>Labor force, total</v>
          </cell>
          <cell r="D143" t="str">
            <v>SL.TLF.TOTL.IN</v>
          </cell>
          <cell r="AI143">
            <v>1792227988</v>
          </cell>
          <cell r="AJ143">
            <v>1830080375</v>
          </cell>
          <cell r="AK143">
            <v>1868872282</v>
          </cell>
          <cell r="AL143">
            <v>1905310052</v>
          </cell>
          <cell r="AM143">
            <v>1944592262</v>
          </cell>
          <cell r="AN143">
            <v>1983551954</v>
          </cell>
          <cell r="AO143">
            <v>2021804381</v>
          </cell>
          <cell r="AP143">
            <v>2061892401</v>
          </cell>
          <cell r="AQ143">
            <v>2101433644</v>
          </cell>
          <cell r="AR143">
            <v>2145687437</v>
          </cell>
          <cell r="AS143">
            <v>2183930649</v>
          </cell>
          <cell r="AT143">
            <v>2227898407</v>
          </cell>
          <cell r="AU143">
            <v>2269800438</v>
          </cell>
          <cell r="AV143">
            <v>2312617967</v>
          </cell>
          <cell r="AW143">
            <v>2357185778</v>
          </cell>
          <cell r="AX143">
            <v>2402624541</v>
          </cell>
          <cell r="AY143">
            <v>2433107572</v>
          </cell>
          <cell r="AZ143">
            <v>2461867197</v>
          </cell>
          <cell r="BA143">
            <v>2490281147</v>
          </cell>
          <cell r="BB143">
            <v>2520127346</v>
          </cell>
          <cell r="BC143">
            <v>2548211716</v>
          </cell>
          <cell r="BD143">
            <v>2593930076</v>
          </cell>
          <cell r="BE143">
            <v>2637391027</v>
          </cell>
        </row>
        <row r="144">
          <cell r="B144" t="str">
            <v>LSO</v>
          </cell>
          <cell r="C144" t="str">
            <v>Labor force, total</v>
          </cell>
          <cell r="D144" t="str">
            <v>SL.TLF.TOTL.IN</v>
          </cell>
          <cell r="AI144">
            <v>668097</v>
          </cell>
          <cell r="AJ144">
            <v>685650</v>
          </cell>
          <cell r="AK144">
            <v>703200</v>
          </cell>
          <cell r="AL144">
            <v>722388</v>
          </cell>
          <cell r="AM144">
            <v>740724</v>
          </cell>
          <cell r="AN144">
            <v>758109</v>
          </cell>
          <cell r="AO144">
            <v>772173</v>
          </cell>
          <cell r="AP144">
            <v>784283</v>
          </cell>
          <cell r="AQ144">
            <v>794942</v>
          </cell>
          <cell r="AR144">
            <v>806038</v>
          </cell>
          <cell r="AS144">
            <v>804055</v>
          </cell>
          <cell r="AT144">
            <v>802977</v>
          </cell>
          <cell r="AU144">
            <v>800523</v>
          </cell>
          <cell r="AV144">
            <v>797986</v>
          </cell>
          <cell r="AW144">
            <v>795556</v>
          </cell>
          <cell r="AX144">
            <v>794535</v>
          </cell>
          <cell r="AY144">
            <v>792629</v>
          </cell>
          <cell r="AZ144">
            <v>793366</v>
          </cell>
          <cell r="BA144">
            <v>794493</v>
          </cell>
          <cell r="BB144">
            <v>807135</v>
          </cell>
          <cell r="BC144">
            <v>821813</v>
          </cell>
          <cell r="BD144">
            <v>837413</v>
          </cell>
          <cell r="BE144">
            <v>855110</v>
          </cell>
        </row>
        <row r="145">
          <cell r="B145" t="str">
            <v>LTU</v>
          </cell>
          <cell r="C145" t="str">
            <v>Labor force, total</v>
          </cell>
          <cell r="D145" t="str">
            <v>SL.TLF.TOTL.IN</v>
          </cell>
          <cell r="AI145">
            <v>1901177</v>
          </cell>
          <cell r="AJ145">
            <v>1889512</v>
          </cell>
          <cell r="AK145">
            <v>1873296</v>
          </cell>
          <cell r="AL145">
            <v>1848233</v>
          </cell>
          <cell r="AM145">
            <v>1820109</v>
          </cell>
          <cell r="AN145">
            <v>1791673</v>
          </cell>
          <cell r="AO145">
            <v>1761504</v>
          </cell>
          <cell r="AP145">
            <v>1729852</v>
          </cell>
          <cell r="AQ145">
            <v>1708071</v>
          </cell>
          <cell r="AR145">
            <v>1713310</v>
          </cell>
          <cell r="AS145">
            <v>1683892</v>
          </cell>
          <cell r="AT145">
            <v>1645950</v>
          </cell>
          <cell r="AU145">
            <v>1629478</v>
          </cell>
          <cell r="AV145">
            <v>1691814</v>
          </cell>
          <cell r="AW145">
            <v>1608351</v>
          </cell>
          <cell r="AX145">
            <v>1565896</v>
          </cell>
          <cell r="AY145">
            <v>1536277</v>
          </cell>
          <cell r="AZ145">
            <v>1538593</v>
          </cell>
          <cell r="BA145">
            <v>1541510</v>
          </cell>
          <cell r="BB145">
            <v>1560384</v>
          </cell>
          <cell r="BC145">
            <v>1543795</v>
          </cell>
          <cell r="BD145">
            <v>1539108</v>
          </cell>
          <cell r="BE145">
            <v>1536674</v>
          </cell>
        </row>
        <row r="146">
          <cell r="B146" t="str">
            <v>LUX</v>
          </cell>
          <cell r="C146" t="str">
            <v>Labor force, total</v>
          </cell>
          <cell r="D146" t="str">
            <v>SL.TLF.TOTL.IN</v>
          </cell>
          <cell r="AI146">
            <v>159999</v>
          </cell>
          <cell r="AJ146">
            <v>165615</v>
          </cell>
          <cell r="AK146">
            <v>169953</v>
          </cell>
          <cell r="AL146">
            <v>170128</v>
          </cell>
          <cell r="AM146">
            <v>171655</v>
          </cell>
          <cell r="AN146">
            <v>167651</v>
          </cell>
          <cell r="AO146">
            <v>171620</v>
          </cell>
          <cell r="AP146">
            <v>174176</v>
          </cell>
          <cell r="AQ146">
            <v>176826</v>
          </cell>
          <cell r="AR146">
            <v>181873</v>
          </cell>
          <cell r="AS146">
            <v>188849</v>
          </cell>
          <cell r="AT146">
            <v>188947</v>
          </cell>
          <cell r="AU146">
            <v>194612</v>
          </cell>
          <cell r="AV146">
            <v>194570</v>
          </cell>
          <cell r="AW146">
            <v>200951</v>
          </cell>
          <cell r="AX146">
            <v>207436</v>
          </cell>
          <cell r="AY146">
            <v>213563</v>
          </cell>
          <cell r="AZ146">
            <v>216282</v>
          </cell>
          <cell r="BA146">
            <v>221180</v>
          </cell>
          <cell r="BB146">
            <v>234862</v>
          </cell>
          <cell r="BC146">
            <v>237978</v>
          </cell>
          <cell r="BD146">
            <v>242808</v>
          </cell>
          <cell r="BE146">
            <v>252880</v>
          </cell>
        </row>
        <row r="147">
          <cell r="B147" t="str">
            <v>LVA</v>
          </cell>
          <cell r="C147" t="str">
            <v>Labor force, total</v>
          </cell>
          <cell r="D147" t="str">
            <v>SL.TLF.TOTL.IN</v>
          </cell>
          <cell r="AI147">
            <v>1443693</v>
          </cell>
          <cell r="AJ147">
            <v>1408420</v>
          </cell>
          <cell r="AK147">
            <v>1359635</v>
          </cell>
          <cell r="AL147">
            <v>1302999</v>
          </cell>
          <cell r="AM147">
            <v>1251011</v>
          </cell>
          <cell r="AN147">
            <v>1202755</v>
          </cell>
          <cell r="AO147">
            <v>1160328</v>
          </cell>
          <cell r="AP147">
            <v>1154277</v>
          </cell>
          <cell r="AQ147">
            <v>1147890</v>
          </cell>
          <cell r="AR147">
            <v>1122135</v>
          </cell>
          <cell r="AS147">
            <v>1091093</v>
          </cell>
          <cell r="AT147">
            <v>1097522</v>
          </cell>
          <cell r="AU147">
            <v>1130449</v>
          </cell>
          <cell r="AV147">
            <v>1111083</v>
          </cell>
          <cell r="AW147">
            <v>1110534</v>
          </cell>
          <cell r="AX147">
            <v>1102913</v>
          </cell>
          <cell r="AY147">
            <v>1127749</v>
          </cell>
          <cell r="AZ147">
            <v>1144217</v>
          </cell>
          <cell r="BA147">
            <v>1158000</v>
          </cell>
          <cell r="BB147">
            <v>1115189</v>
          </cell>
          <cell r="BC147">
            <v>1062383</v>
          </cell>
          <cell r="BD147">
            <v>1037659</v>
          </cell>
          <cell r="BE147">
            <v>1046220</v>
          </cell>
        </row>
        <row r="148">
          <cell r="B148" t="str">
            <v>MAC</v>
          </cell>
          <cell r="C148" t="str">
            <v>Labor force, total</v>
          </cell>
          <cell r="D148" t="str">
            <v>SL.TLF.TOTL.IN</v>
          </cell>
          <cell r="AI148">
            <v>154668</v>
          </cell>
          <cell r="AJ148">
            <v>159102</v>
          </cell>
          <cell r="AK148">
            <v>163746</v>
          </cell>
          <cell r="AL148">
            <v>166909</v>
          </cell>
          <cell r="AM148">
            <v>169510</v>
          </cell>
          <cell r="AN148">
            <v>177446</v>
          </cell>
          <cell r="AO148">
            <v>204134</v>
          </cell>
          <cell r="AP148">
            <v>206266</v>
          </cell>
          <cell r="AQ148">
            <v>209657</v>
          </cell>
          <cell r="AR148">
            <v>213020</v>
          </cell>
          <cell r="AS148">
            <v>216635</v>
          </cell>
          <cell r="AT148">
            <v>227948</v>
          </cell>
          <cell r="AU148">
            <v>227935</v>
          </cell>
          <cell r="AV148">
            <v>230301</v>
          </cell>
          <cell r="AW148">
            <v>242614</v>
          </cell>
          <cell r="AX148">
            <v>256312</v>
          </cell>
          <cell r="AY148">
            <v>273603</v>
          </cell>
          <cell r="AZ148">
            <v>294142</v>
          </cell>
          <cell r="BA148">
            <v>310076</v>
          </cell>
          <cell r="BB148">
            <v>321595</v>
          </cell>
          <cell r="BC148">
            <v>332225</v>
          </cell>
          <cell r="BD148">
            <v>341275</v>
          </cell>
          <cell r="BE148">
            <v>348913</v>
          </cell>
        </row>
        <row r="149">
          <cell r="B149" t="str">
            <v>MAF</v>
          </cell>
          <cell r="C149" t="str">
            <v>Labor force, total</v>
          </cell>
          <cell r="D149" t="str">
            <v>SL.TLF.TOTL.IN</v>
          </cell>
        </row>
        <row r="150">
          <cell r="B150" t="str">
            <v>MAR</v>
          </cell>
          <cell r="C150" t="str">
            <v>Labor force, total</v>
          </cell>
          <cell r="D150" t="str">
            <v>SL.TLF.TOTL.IN</v>
          </cell>
          <cell r="AI150">
            <v>7770124</v>
          </cell>
          <cell r="AJ150">
            <v>7958660</v>
          </cell>
          <cell r="AK150">
            <v>8223559</v>
          </cell>
          <cell r="AL150">
            <v>8478595</v>
          </cell>
          <cell r="AM150">
            <v>8678189</v>
          </cell>
          <cell r="AN150">
            <v>8970091</v>
          </cell>
          <cell r="AO150">
            <v>9208435</v>
          </cell>
          <cell r="AP150">
            <v>9526231</v>
          </cell>
          <cell r="AQ150">
            <v>9796762</v>
          </cell>
          <cell r="AR150">
            <v>10099979</v>
          </cell>
          <cell r="AS150">
            <v>10148483</v>
          </cell>
          <cell r="AT150">
            <v>9962187</v>
          </cell>
          <cell r="AU150">
            <v>10043844</v>
          </cell>
          <cell r="AV150">
            <v>10475327</v>
          </cell>
          <cell r="AW150">
            <v>10811380</v>
          </cell>
          <cell r="AX150">
            <v>10904602</v>
          </cell>
          <cell r="AY150">
            <v>10954557</v>
          </cell>
          <cell r="AZ150">
            <v>11108545</v>
          </cell>
          <cell r="BA150">
            <v>11239022</v>
          </cell>
          <cell r="BB150">
            <v>11298026</v>
          </cell>
          <cell r="BC150">
            <v>11371616</v>
          </cell>
          <cell r="BD150">
            <v>11599903</v>
          </cell>
          <cell r="BE150">
            <v>11803097</v>
          </cell>
        </row>
        <row r="151">
          <cell r="B151" t="str">
            <v>MCA</v>
          </cell>
          <cell r="C151" t="str">
            <v>Labor force, total</v>
          </cell>
          <cell r="D151" t="str">
            <v>SL.TLF.TOTL.IN</v>
          </cell>
        </row>
        <row r="152">
          <cell r="B152" t="str">
            <v>MCO</v>
          </cell>
          <cell r="C152" t="str">
            <v>Labor force, total</v>
          </cell>
          <cell r="D152" t="str">
            <v>SL.TLF.TOTL.IN</v>
          </cell>
        </row>
        <row r="153">
          <cell r="B153" t="str">
            <v>MDA</v>
          </cell>
          <cell r="C153" t="str">
            <v>Labor force, total</v>
          </cell>
          <cell r="D153" t="str">
            <v>SL.TLF.TOTL.IN</v>
          </cell>
          <cell r="AI153">
            <v>1790385</v>
          </cell>
          <cell r="AJ153">
            <v>1784101</v>
          </cell>
          <cell r="AK153">
            <v>1776907</v>
          </cell>
          <cell r="AL153">
            <v>1765771</v>
          </cell>
          <cell r="AM153">
            <v>1750106</v>
          </cell>
          <cell r="AN153">
            <v>1731780</v>
          </cell>
          <cell r="AO153">
            <v>1719727</v>
          </cell>
          <cell r="AP153">
            <v>1702999</v>
          </cell>
          <cell r="AQ153">
            <v>1690410</v>
          </cell>
          <cell r="AR153">
            <v>1677551</v>
          </cell>
          <cell r="AS153">
            <v>1663094</v>
          </cell>
          <cell r="AT153">
            <v>1616757</v>
          </cell>
          <cell r="AU153">
            <v>1613648</v>
          </cell>
          <cell r="AV153">
            <v>1464354</v>
          </cell>
          <cell r="AW153">
            <v>1426975</v>
          </cell>
          <cell r="AX153">
            <v>1418707</v>
          </cell>
          <cell r="AY153">
            <v>1336665</v>
          </cell>
          <cell r="AZ153">
            <v>1307748</v>
          </cell>
          <cell r="BA153">
            <v>1297473</v>
          </cell>
          <cell r="BB153">
            <v>1244565</v>
          </cell>
          <cell r="BC153">
            <v>1216976</v>
          </cell>
          <cell r="BD153">
            <v>1235933</v>
          </cell>
          <cell r="BE153">
            <v>1188603</v>
          </cell>
        </row>
        <row r="154">
          <cell r="B154" t="str">
            <v>MDG</v>
          </cell>
          <cell r="C154" t="str">
            <v>Labor force, total</v>
          </cell>
          <cell r="D154" t="str">
            <v>SL.TLF.TOTL.IN</v>
          </cell>
          <cell r="AI154">
            <v>5460582</v>
          </cell>
          <cell r="AJ154">
            <v>5637936</v>
          </cell>
          <cell r="AK154">
            <v>5823293</v>
          </cell>
          <cell r="AL154">
            <v>6014026</v>
          </cell>
          <cell r="AM154">
            <v>6206501</v>
          </cell>
          <cell r="AN154">
            <v>6405869</v>
          </cell>
          <cell r="AO154">
            <v>6604061</v>
          </cell>
          <cell r="AP154">
            <v>6802829</v>
          </cell>
          <cell r="AQ154">
            <v>7006246</v>
          </cell>
          <cell r="AR154">
            <v>7220016</v>
          </cell>
          <cell r="AS154">
            <v>7448378</v>
          </cell>
          <cell r="AT154">
            <v>7684146</v>
          </cell>
          <cell r="AU154">
            <v>7934833</v>
          </cell>
          <cell r="AV154">
            <v>8189795</v>
          </cell>
          <cell r="AW154">
            <v>8465396</v>
          </cell>
          <cell r="AX154">
            <v>8740852</v>
          </cell>
          <cell r="AY154">
            <v>9098255</v>
          </cell>
          <cell r="AZ154">
            <v>9459530</v>
          </cell>
          <cell r="BA154">
            <v>9836008</v>
          </cell>
          <cell r="BB154">
            <v>10229392</v>
          </cell>
          <cell r="BC154">
            <v>10616976</v>
          </cell>
          <cell r="BD154">
            <v>10972232</v>
          </cell>
          <cell r="BE154">
            <v>11327642</v>
          </cell>
        </row>
        <row r="155">
          <cell r="B155" t="str">
            <v>MDV</v>
          </cell>
          <cell r="C155" t="str">
            <v>Labor force, total</v>
          </cell>
          <cell r="D155" t="str">
            <v>SL.TLF.TOTL.IN</v>
          </cell>
          <cell r="AI155">
            <v>57271</v>
          </cell>
          <cell r="AJ155">
            <v>58996</v>
          </cell>
          <cell r="AK155">
            <v>60779</v>
          </cell>
          <cell r="AL155">
            <v>62810</v>
          </cell>
          <cell r="AM155">
            <v>65184</v>
          </cell>
          <cell r="AN155">
            <v>67846</v>
          </cell>
          <cell r="AO155">
            <v>71092</v>
          </cell>
          <cell r="AP155">
            <v>74659</v>
          </cell>
          <cell r="AQ155">
            <v>78683</v>
          </cell>
          <cell r="AR155">
            <v>82849</v>
          </cell>
          <cell r="AS155">
            <v>87593</v>
          </cell>
          <cell r="AT155">
            <v>93624</v>
          </cell>
          <cell r="AU155">
            <v>100011</v>
          </cell>
          <cell r="AV155">
            <v>107056</v>
          </cell>
          <cell r="AW155">
            <v>114327</v>
          </cell>
          <cell r="AX155">
            <v>121944</v>
          </cell>
          <cell r="AY155">
            <v>129877</v>
          </cell>
          <cell r="AZ155">
            <v>134792</v>
          </cell>
          <cell r="BA155">
            <v>139842</v>
          </cell>
          <cell r="BB155">
            <v>144856</v>
          </cell>
          <cell r="BC155">
            <v>149841</v>
          </cell>
          <cell r="BD155">
            <v>154806</v>
          </cell>
          <cell r="BE155">
            <v>159737</v>
          </cell>
        </row>
        <row r="156">
          <cell r="B156" t="str">
            <v>MEA</v>
          </cell>
          <cell r="C156" t="str">
            <v>Labor force, total</v>
          </cell>
          <cell r="D156" t="str">
            <v>SL.TLF.TOTL.IN</v>
          </cell>
          <cell r="AI156">
            <v>69983884</v>
          </cell>
          <cell r="AJ156">
            <v>71494415</v>
          </cell>
          <cell r="AK156">
            <v>72596323</v>
          </cell>
          <cell r="AL156">
            <v>75116983</v>
          </cell>
          <cell r="AM156">
            <v>77773595</v>
          </cell>
          <cell r="AN156">
            <v>80595052</v>
          </cell>
          <cell r="AO156">
            <v>82649871</v>
          </cell>
          <cell r="AP156">
            <v>84972547</v>
          </cell>
          <cell r="AQ156">
            <v>87336309</v>
          </cell>
          <cell r="AR156">
            <v>90700946</v>
          </cell>
          <cell r="AS156">
            <v>93455173</v>
          </cell>
          <cell r="AT156">
            <v>96011631</v>
          </cell>
          <cell r="AU156">
            <v>99069477</v>
          </cell>
          <cell r="AV156">
            <v>103356886</v>
          </cell>
          <cell r="AW156">
            <v>107725428</v>
          </cell>
          <cell r="AX156">
            <v>111952240</v>
          </cell>
          <cell r="AY156">
            <v>114348035</v>
          </cell>
          <cell r="AZ156">
            <v>118133620</v>
          </cell>
          <cell r="BA156">
            <v>120617937</v>
          </cell>
          <cell r="BB156">
            <v>124211594</v>
          </cell>
          <cell r="BC156">
            <v>128055514</v>
          </cell>
          <cell r="BD156">
            <v>131731324</v>
          </cell>
          <cell r="BE156">
            <v>135562463</v>
          </cell>
        </row>
        <row r="157">
          <cell r="B157" t="str">
            <v>MEX</v>
          </cell>
          <cell r="C157" t="str">
            <v>Labor force, total</v>
          </cell>
          <cell r="D157" t="str">
            <v>SL.TLF.TOTL.IN</v>
          </cell>
          <cell r="AI157">
            <v>31029027</v>
          </cell>
          <cell r="AJ157">
            <v>32001839</v>
          </cell>
          <cell r="AK157">
            <v>33315019</v>
          </cell>
          <cell r="AL157">
            <v>34642399</v>
          </cell>
          <cell r="AM157">
            <v>35438316</v>
          </cell>
          <cell r="AN157">
            <v>36324756</v>
          </cell>
          <cell r="AO157">
            <v>37246461</v>
          </cell>
          <cell r="AP157">
            <v>39042612</v>
          </cell>
          <cell r="AQ157">
            <v>39802455</v>
          </cell>
          <cell r="AR157">
            <v>40125801</v>
          </cell>
          <cell r="AS157">
            <v>40810790</v>
          </cell>
          <cell r="AT157">
            <v>41182559</v>
          </cell>
          <cell r="AU157">
            <v>42012501</v>
          </cell>
          <cell r="AV157">
            <v>42330230</v>
          </cell>
          <cell r="AW157">
            <v>44117855</v>
          </cell>
          <cell r="AX157">
            <v>44845642</v>
          </cell>
          <cell r="AY157">
            <v>46367100</v>
          </cell>
          <cell r="AZ157">
            <v>47400119</v>
          </cell>
          <cell r="BA157">
            <v>48549880</v>
          </cell>
          <cell r="BB157">
            <v>48606636</v>
          </cell>
          <cell r="BC157">
            <v>50387831</v>
          </cell>
          <cell r="BD157">
            <v>50716876</v>
          </cell>
          <cell r="BE157">
            <v>52847521</v>
          </cell>
        </row>
        <row r="158">
          <cell r="B158" t="str">
            <v>MHL</v>
          </cell>
          <cell r="C158" t="str">
            <v>Labor force, total</v>
          </cell>
          <cell r="D158" t="str">
            <v>SL.TLF.TOTL.IN</v>
          </cell>
        </row>
        <row r="159">
          <cell r="B159" t="str">
            <v>MIC</v>
          </cell>
          <cell r="C159" t="str">
            <v>Labor force, total</v>
          </cell>
          <cell r="D159" t="str">
            <v>SL.TLF.TOTL.IN</v>
          </cell>
          <cell r="AI159">
            <v>1579576807</v>
          </cell>
          <cell r="AJ159">
            <v>1611213885</v>
          </cell>
          <cell r="AK159">
            <v>1643808165</v>
          </cell>
          <cell r="AL159">
            <v>1674022512</v>
          </cell>
          <cell r="AM159">
            <v>1707023942</v>
          </cell>
          <cell r="AN159">
            <v>1739569374</v>
          </cell>
          <cell r="AO159">
            <v>1771487642</v>
          </cell>
          <cell r="AP159">
            <v>1805077143</v>
          </cell>
          <cell r="AQ159">
            <v>1837878961</v>
          </cell>
          <cell r="AR159">
            <v>1875504379</v>
          </cell>
          <cell r="AS159">
            <v>1906452412</v>
          </cell>
          <cell r="AT159">
            <v>1942523055</v>
          </cell>
          <cell r="AU159">
            <v>1976365216</v>
          </cell>
          <cell r="AV159">
            <v>2011156724</v>
          </cell>
          <cell r="AW159">
            <v>2047686564</v>
          </cell>
          <cell r="AX159">
            <v>2084989670</v>
          </cell>
          <cell r="AY159">
            <v>2107241712</v>
          </cell>
          <cell r="AZ159">
            <v>2127714346</v>
          </cell>
          <cell r="BA159">
            <v>2147624116</v>
          </cell>
          <cell r="BB159">
            <v>2168538245</v>
          </cell>
          <cell r="BC159">
            <v>2187300008</v>
          </cell>
          <cell r="BD159">
            <v>2223388278</v>
          </cell>
          <cell r="BE159">
            <v>2256753026</v>
          </cell>
        </row>
        <row r="160">
          <cell r="B160" t="str">
            <v>MKD</v>
          </cell>
          <cell r="C160" t="str">
            <v>Labor force, total</v>
          </cell>
          <cell r="D160" t="str">
            <v>SL.TLF.TOTL.IN</v>
          </cell>
          <cell r="AI160">
            <v>812882</v>
          </cell>
          <cell r="AJ160">
            <v>815611</v>
          </cell>
          <cell r="AK160">
            <v>815645</v>
          </cell>
          <cell r="AL160">
            <v>814882</v>
          </cell>
          <cell r="AM160">
            <v>811548</v>
          </cell>
          <cell r="AN160">
            <v>811916</v>
          </cell>
          <cell r="AO160">
            <v>818151</v>
          </cell>
          <cell r="AP160">
            <v>823478</v>
          </cell>
          <cell r="AQ160">
            <v>830923</v>
          </cell>
          <cell r="AR160">
            <v>838427</v>
          </cell>
          <cell r="AS160">
            <v>852481</v>
          </cell>
          <cell r="AT160">
            <v>863339</v>
          </cell>
          <cell r="AU160">
            <v>872945</v>
          </cell>
          <cell r="AV160">
            <v>884806</v>
          </cell>
          <cell r="AW160">
            <v>857903</v>
          </cell>
          <cell r="AX160">
            <v>888825</v>
          </cell>
          <cell r="AY160">
            <v>914793</v>
          </cell>
          <cell r="AZ160">
            <v>928639</v>
          </cell>
          <cell r="BA160">
            <v>945431</v>
          </cell>
          <cell r="BB160">
            <v>956478</v>
          </cell>
          <cell r="BC160">
            <v>965067</v>
          </cell>
          <cell r="BD160">
            <v>965911</v>
          </cell>
          <cell r="BE160">
            <v>964227</v>
          </cell>
        </row>
        <row r="161">
          <cell r="B161" t="str">
            <v>MLI</v>
          </cell>
          <cell r="C161" t="str">
            <v>Labor force, total</v>
          </cell>
          <cell r="D161" t="str">
            <v>SL.TLF.TOTL.IN</v>
          </cell>
          <cell r="AI161">
            <v>2166986</v>
          </cell>
          <cell r="AJ161">
            <v>2204215</v>
          </cell>
          <cell r="AK161">
            <v>2252529</v>
          </cell>
          <cell r="AL161">
            <v>2313570</v>
          </cell>
          <cell r="AM161">
            <v>2383217</v>
          </cell>
          <cell r="AN161">
            <v>2448941</v>
          </cell>
          <cell r="AO161">
            <v>2519471</v>
          </cell>
          <cell r="AP161">
            <v>2586119</v>
          </cell>
          <cell r="AQ161">
            <v>2659958</v>
          </cell>
          <cell r="AR161">
            <v>2732309</v>
          </cell>
          <cell r="AS161">
            <v>2820513</v>
          </cell>
          <cell r="AT161">
            <v>2902830</v>
          </cell>
          <cell r="AU161">
            <v>2995272</v>
          </cell>
          <cell r="AV161">
            <v>3098079</v>
          </cell>
          <cell r="AW161">
            <v>3198907</v>
          </cell>
          <cell r="AX161">
            <v>3457156</v>
          </cell>
          <cell r="AY161">
            <v>3722166</v>
          </cell>
          <cell r="AZ161">
            <v>4007439</v>
          </cell>
          <cell r="BA161">
            <v>4291451</v>
          </cell>
          <cell r="BB161">
            <v>4592806</v>
          </cell>
          <cell r="BC161">
            <v>4888584</v>
          </cell>
          <cell r="BD161">
            <v>5039021</v>
          </cell>
          <cell r="BE161">
            <v>5174448</v>
          </cell>
        </row>
        <row r="162">
          <cell r="B162" t="str">
            <v>MLT</v>
          </cell>
          <cell r="C162" t="str">
            <v>Labor force, total</v>
          </cell>
          <cell r="D162" t="str">
            <v>SL.TLF.TOTL.IN</v>
          </cell>
          <cell r="AI162">
            <v>138552</v>
          </cell>
          <cell r="AJ162">
            <v>140538</v>
          </cell>
          <cell r="AK162">
            <v>141601</v>
          </cell>
          <cell r="AL162">
            <v>142749</v>
          </cell>
          <cell r="AM162">
            <v>143338</v>
          </cell>
          <cell r="AN162">
            <v>144812</v>
          </cell>
          <cell r="AO162">
            <v>146531</v>
          </cell>
          <cell r="AP162">
            <v>147845</v>
          </cell>
          <cell r="AQ162">
            <v>150005</v>
          </cell>
          <cell r="AR162">
            <v>152125</v>
          </cell>
          <cell r="AS162">
            <v>153540</v>
          </cell>
          <cell r="AT162">
            <v>161828</v>
          </cell>
          <cell r="AU162">
            <v>162332</v>
          </cell>
          <cell r="AV162">
            <v>163314</v>
          </cell>
          <cell r="AW162">
            <v>160876</v>
          </cell>
          <cell r="AX162">
            <v>164410</v>
          </cell>
          <cell r="AY162">
            <v>165600</v>
          </cell>
          <cell r="AZ162">
            <v>169259</v>
          </cell>
          <cell r="BA162">
            <v>171614</v>
          </cell>
          <cell r="BB162">
            <v>173790</v>
          </cell>
          <cell r="BC162">
            <v>177671</v>
          </cell>
          <cell r="BD162">
            <v>181202</v>
          </cell>
          <cell r="BE162">
            <v>186156</v>
          </cell>
        </row>
        <row r="163">
          <cell r="B163" t="str">
            <v>MMR</v>
          </cell>
          <cell r="C163" t="str">
            <v>Labor force, total</v>
          </cell>
          <cell r="D163" t="str">
            <v>SL.TLF.TOTL.IN</v>
          </cell>
          <cell r="AI163">
            <v>19848558</v>
          </cell>
          <cell r="AJ163">
            <v>20370936</v>
          </cell>
          <cell r="AK163">
            <v>20901830</v>
          </cell>
          <cell r="AL163">
            <v>21447093</v>
          </cell>
          <cell r="AM163">
            <v>22014727</v>
          </cell>
          <cell r="AN163">
            <v>22608430</v>
          </cell>
          <cell r="AO163">
            <v>23232927</v>
          </cell>
          <cell r="AP163">
            <v>23880751</v>
          </cell>
          <cell r="AQ163">
            <v>24528500</v>
          </cell>
          <cell r="AR163">
            <v>25144528</v>
          </cell>
          <cell r="AS163">
            <v>25740037</v>
          </cell>
          <cell r="AT163">
            <v>26273994</v>
          </cell>
          <cell r="AU163">
            <v>26753769</v>
          </cell>
          <cell r="AV163">
            <v>27193475</v>
          </cell>
          <cell r="AW163">
            <v>27615349</v>
          </cell>
          <cell r="AX163">
            <v>28036735</v>
          </cell>
          <cell r="AY163">
            <v>28459861</v>
          </cell>
          <cell r="AZ163">
            <v>28882173</v>
          </cell>
          <cell r="BA163">
            <v>29273339</v>
          </cell>
          <cell r="BB163">
            <v>29715387</v>
          </cell>
          <cell r="BC163">
            <v>30137771</v>
          </cell>
          <cell r="BD163">
            <v>30543793</v>
          </cell>
          <cell r="BE163">
            <v>31008550</v>
          </cell>
        </row>
        <row r="164">
          <cell r="B164" t="str">
            <v>MNA</v>
          </cell>
          <cell r="C164" t="str">
            <v>Labor force, total</v>
          </cell>
          <cell r="D164" t="str">
            <v>SL.TLF.TOTL.IN</v>
          </cell>
          <cell r="AI164">
            <v>60427803</v>
          </cell>
          <cell r="AJ164">
            <v>61518297</v>
          </cell>
          <cell r="AK164">
            <v>62975217</v>
          </cell>
          <cell r="AL164">
            <v>65099645</v>
          </cell>
          <cell r="AM164">
            <v>67402090</v>
          </cell>
          <cell r="AN164">
            <v>69173964</v>
          </cell>
          <cell r="AO164">
            <v>71042459</v>
          </cell>
          <cell r="AP164">
            <v>73226061</v>
          </cell>
          <cell r="AQ164">
            <v>75424613</v>
          </cell>
          <cell r="AR164">
            <v>78528813</v>
          </cell>
          <cell r="AS164">
            <v>80747983</v>
          </cell>
          <cell r="AT164">
            <v>82814535</v>
          </cell>
          <cell r="AU164">
            <v>85249993</v>
          </cell>
          <cell r="AV164">
            <v>88739515</v>
          </cell>
          <cell r="AW164">
            <v>92151997</v>
          </cell>
          <cell r="AX164">
            <v>95283010</v>
          </cell>
          <cell r="AY164">
            <v>96410849</v>
          </cell>
          <cell r="AZ164">
            <v>98782877</v>
          </cell>
          <cell r="BA164">
            <v>99854218</v>
          </cell>
          <cell r="BB164">
            <v>102055330</v>
          </cell>
          <cell r="BC164">
            <v>104547386</v>
          </cell>
          <cell r="BD164">
            <v>107090490</v>
          </cell>
          <cell r="BE164">
            <v>109552757</v>
          </cell>
        </row>
        <row r="165">
          <cell r="B165" t="str">
            <v>MNE</v>
          </cell>
          <cell r="C165" t="str">
            <v>Labor force, total</v>
          </cell>
          <cell r="D165" t="str">
            <v>SL.TLF.TOTL.IN</v>
          </cell>
          <cell r="AI165">
            <v>244228</v>
          </cell>
          <cell r="AJ165">
            <v>247442</v>
          </cell>
          <cell r="AK165">
            <v>250219</v>
          </cell>
          <cell r="AL165">
            <v>251562</v>
          </cell>
          <cell r="AM165">
            <v>251361</v>
          </cell>
          <cell r="AN165">
            <v>250492</v>
          </cell>
          <cell r="AO165">
            <v>248444</v>
          </cell>
          <cell r="AP165">
            <v>247139</v>
          </cell>
          <cell r="AQ165">
            <v>246190</v>
          </cell>
          <cell r="AR165">
            <v>248096</v>
          </cell>
          <cell r="AS165">
            <v>247670</v>
          </cell>
          <cell r="AT165">
            <v>248293</v>
          </cell>
          <cell r="AU165">
            <v>249468</v>
          </cell>
          <cell r="AV165">
            <v>250173</v>
          </cell>
          <cell r="AW165">
            <v>250813</v>
          </cell>
          <cell r="AX165">
            <v>251337</v>
          </cell>
          <cell r="AY165">
            <v>254184</v>
          </cell>
          <cell r="AZ165">
            <v>257922</v>
          </cell>
          <cell r="BA165">
            <v>260621</v>
          </cell>
          <cell r="BB165">
            <v>257379</v>
          </cell>
          <cell r="BC165">
            <v>253685</v>
          </cell>
          <cell r="BD165">
            <v>245048</v>
          </cell>
          <cell r="BE165">
            <v>251500</v>
          </cell>
        </row>
        <row r="166">
          <cell r="B166" t="str">
            <v>MNG</v>
          </cell>
          <cell r="C166" t="str">
            <v>Labor force, total</v>
          </cell>
          <cell r="D166" t="str">
            <v>SL.TLF.TOTL.IN</v>
          </cell>
          <cell r="AI166">
            <v>746387</v>
          </cell>
          <cell r="AJ166">
            <v>775054</v>
          </cell>
          <cell r="AK166">
            <v>800150</v>
          </cell>
          <cell r="AL166">
            <v>818548</v>
          </cell>
          <cell r="AM166">
            <v>833073</v>
          </cell>
          <cell r="AN166">
            <v>846269</v>
          </cell>
          <cell r="AO166">
            <v>863927</v>
          </cell>
          <cell r="AP166">
            <v>883089</v>
          </cell>
          <cell r="AQ166">
            <v>902717</v>
          </cell>
          <cell r="AR166">
            <v>924693</v>
          </cell>
          <cell r="AS166">
            <v>949236</v>
          </cell>
          <cell r="AT166">
            <v>975039</v>
          </cell>
          <cell r="AU166">
            <v>1000007</v>
          </cell>
          <cell r="AV166">
            <v>1024381</v>
          </cell>
          <cell r="AW166">
            <v>1053418</v>
          </cell>
          <cell r="AX166">
            <v>1082742</v>
          </cell>
          <cell r="AY166">
            <v>1110253</v>
          </cell>
          <cell r="AZ166">
            <v>1137983</v>
          </cell>
          <cell r="BA166">
            <v>1129692</v>
          </cell>
          <cell r="BB166">
            <v>1196806</v>
          </cell>
          <cell r="BC166">
            <v>1214701</v>
          </cell>
          <cell r="BD166">
            <v>1243329</v>
          </cell>
          <cell r="BE166">
            <v>1270921</v>
          </cell>
        </row>
        <row r="167">
          <cell r="B167" t="str">
            <v>MNP</v>
          </cell>
          <cell r="C167" t="str">
            <v>Labor force, total</v>
          </cell>
          <cell r="D167" t="str">
            <v>SL.TLF.TOTL.IN</v>
          </cell>
        </row>
        <row r="168">
          <cell r="B168" t="str">
            <v>MOZ</v>
          </cell>
          <cell r="C168" t="str">
            <v>Labor force, total</v>
          </cell>
          <cell r="D168" t="str">
            <v>SL.TLF.TOTL.IN</v>
          </cell>
          <cell r="AI168">
            <v>6033968</v>
          </cell>
          <cell r="AJ168">
            <v>6211641</v>
          </cell>
          <cell r="AK168">
            <v>6494994</v>
          </cell>
          <cell r="AL168">
            <v>6836293</v>
          </cell>
          <cell r="AM168">
            <v>7185585</v>
          </cell>
          <cell r="AN168">
            <v>7497061</v>
          </cell>
          <cell r="AO168">
            <v>7759307</v>
          </cell>
          <cell r="AP168">
            <v>7991334</v>
          </cell>
          <cell r="AQ168">
            <v>8270180</v>
          </cell>
          <cell r="AR168">
            <v>8526568</v>
          </cell>
          <cell r="AS168">
            <v>8770875</v>
          </cell>
          <cell r="AT168">
            <v>9012993</v>
          </cell>
          <cell r="AU168">
            <v>9247730</v>
          </cell>
          <cell r="AV168">
            <v>9486286</v>
          </cell>
          <cell r="AW168">
            <v>9695215</v>
          </cell>
          <cell r="AX168">
            <v>9919081</v>
          </cell>
          <cell r="AY168">
            <v>10136436</v>
          </cell>
          <cell r="AZ168">
            <v>10372110</v>
          </cell>
          <cell r="BA168">
            <v>10602312</v>
          </cell>
          <cell r="BB168">
            <v>10838883</v>
          </cell>
          <cell r="BC168">
            <v>11095305</v>
          </cell>
          <cell r="BD168">
            <v>11345599</v>
          </cell>
          <cell r="BE168">
            <v>11617705</v>
          </cell>
        </row>
        <row r="169">
          <cell r="B169" t="str">
            <v>MRT</v>
          </cell>
          <cell r="C169" t="str">
            <v>Labor force, total</v>
          </cell>
          <cell r="D169" t="str">
            <v>SL.TLF.TOTL.IN</v>
          </cell>
          <cell r="AI169">
            <v>532765</v>
          </cell>
          <cell r="AJ169">
            <v>550023</v>
          </cell>
          <cell r="AK169">
            <v>570626</v>
          </cell>
          <cell r="AL169">
            <v>588686</v>
          </cell>
          <cell r="AM169">
            <v>614020</v>
          </cell>
          <cell r="AN169">
            <v>634151</v>
          </cell>
          <cell r="AO169">
            <v>657925</v>
          </cell>
          <cell r="AP169">
            <v>688436</v>
          </cell>
          <cell r="AQ169">
            <v>717651</v>
          </cell>
          <cell r="AR169">
            <v>745394</v>
          </cell>
          <cell r="AS169">
            <v>779154</v>
          </cell>
          <cell r="AT169">
            <v>813046</v>
          </cell>
          <cell r="AU169">
            <v>850155</v>
          </cell>
          <cell r="AV169">
            <v>885280</v>
          </cell>
          <cell r="AW169">
            <v>921316</v>
          </cell>
          <cell r="AX169">
            <v>958008</v>
          </cell>
          <cell r="AY169">
            <v>982012</v>
          </cell>
          <cell r="AZ169">
            <v>1029306</v>
          </cell>
          <cell r="BA169">
            <v>1067652</v>
          </cell>
          <cell r="BB169">
            <v>1112724</v>
          </cell>
          <cell r="BC169">
            <v>1150035</v>
          </cell>
          <cell r="BD169">
            <v>1185402</v>
          </cell>
          <cell r="BE169">
            <v>1220963</v>
          </cell>
        </row>
        <row r="170">
          <cell r="B170" t="str">
            <v>MUS</v>
          </cell>
          <cell r="C170" t="str">
            <v>Labor force, total</v>
          </cell>
          <cell r="D170" t="str">
            <v>SL.TLF.TOTL.IN</v>
          </cell>
          <cell r="AI170">
            <v>443610</v>
          </cell>
          <cell r="AJ170">
            <v>451661</v>
          </cell>
          <cell r="AK170">
            <v>461187</v>
          </cell>
          <cell r="AL170">
            <v>470762</v>
          </cell>
          <cell r="AM170">
            <v>480707</v>
          </cell>
          <cell r="AN170">
            <v>487564</v>
          </cell>
          <cell r="AO170">
            <v>494761</v>
          </cell>
          <cell r="AP170">
            <v>503428</v>
          </cell>
          <cell r="AQ170">
            <v>511308</v>
          </cell>
          <cell r="AR170">
            <v>520357</v>
          </cell>
          <cell r="AS170">
            <v>528707</v>
          </cell>
          <cell r="AT170">
            <v>536598</v>
          </cell>
          <cell r="AU170">
            <v>538643</v>
          </cell>
          <cell r="AV170">
            <v>540796</v>
          </cell>
          <cell r="AW170">
            <v>542347</v>
          </cell>
          <cell r="AX170">
            <v>553528</v>
          </cell>
          <cell r="AY170">
            <v>559656</v>
          </cell>
          <cell r="AZ170">
            <v>562695</v>
          </cell>
          <cell r="BA170">
            <v>571095</v>
          </cell>
          <cell r="BB170">
            <v>578712</v>
          </cell>
          <cell r="BC170">
            <v>592814</v>
          </cell>
          <cell r="BD170">
            <v>598101</v>
          </cell>
          <cell r="BE170">
            <v>603995</v>
          </cell>
        </row>
        <row r="171">
          <cell r="B171" t="str">
            <v>MWI</v>
          </cell>
          <cell r="C171" t="str">
            <v>Labor force, total</v>
          </cell>
          <cell r="D171" t="str">
            <v>SL.TLF.TOTL.IN</v>
          </cell>
          <cell r="AI171">
            <v>3983895</v>
          </cell>
          <cell r="AJ171">
            <v>4091969</v>
          </cell>
          <cell r="AK171">
            <v>4154258</v>
          </cell>
          <cell r="AL171">
            <v>4187730</v>
          </cell>
          <cell r="AM171">
            <v>4212538</v>
          </cell>
          <cell r="AN171">
            <v>4263874</v>
          </cell>
          <cell r="AO171">
            <v>4335948</v>
          </cell>
          <cell r="AP171">
            <v>4429537</v>
          </cell>
          <cell r="AQ171">
            <v>4536230</v>
          </cell>
          <cell r="AR171">
            <v>4697933</v>
          </cell>
          <cell r="AS171">
            <v>4858672</v>
          </cell>
          <cell r="AT171">
            <v>5024485</v>
          </cell>
          <cell r="AU171">
            <v>5192131</v>
          </cell>
          <cell r="AV171">
            <v>5369864</v>
          </cell>
          <cell r="AW171">
            <v>5560569</v>
          </cell>
          <cell r="AX171">
            <v>5759444</v>
          </cell>
          <cell r="AY171">
            <v>5959732</v>
          </cell>
          <cell r="AZ171">
            <v>6100500</v>
          </cell>
          <cell r="BA171">
            <v>6364259</v>
          </cell>
          <cell r="BB171">
            <v>6555052</v>
          </cell>
          <cell r="BC171">
            <v>6760710</v>
          </cell>
          <cell r="BD171">
            <v>6981978</v>
          </cell>
          <cell r="BE171">
            <v>7202593</v>
          </cell>
        </row>
        <row r="172">
          <cell r="B172" t="str">
            <v>MYS</v>
          </cell>
          <cell r="C172" t="str">
            <v>Labor force, total</v>
          </cell>
          <cell r="D172" t="str">
            <v>SL.TLF.TOTL.IN</v>
          </cell>
          <cell r="AI172">
            <v>7056530</v>
          </cell>
          <cell r="AJ172">
            <v>7290143</v>
          </cell>
          <cell r="AK172">
            <v>7512389</v>
          </cell>
          <cell r="AL172">
            <v>7738597</v>
          </cell>
          <cell r="AM172">
            <v>7974439</v>
          </cell>
          <cell r="AN172">
            <v>8223801</v>
          </cell>
          <cell r="AO172">
            <v>8501505</v>
          </cell>
          <cell r="AP172">
            <v>8778508</v>
          </cell>
          <cell r="AQ172">
            <v>9065236</v>
          </cell>
          <cell r="AR172">
            <v>9357435</v>
          </cell>
          <cell r="AS172">
            <v>9808007</v>
          </cell>
          <cell r="AT172">
            <v>10044113</v>
          </cell>
          <cell r="AU172">
            <v>10278039</v>
          </cell>
          <cell r="AV172">
            <v>10509126</v>
          </cell>
          <cell r="AW172">
            <v>10736943</v>
          </cell>
          <cell r="AX172">
            <v>10961174</v>
          </cell>
          <cell r="AY172">
            <v>11180638</v>
          </cell>
          <cell r="AZ172">
            <v>11394970</v>
          </cell>
          <cell r="BA172">
            <v>11605640</v>
          </cell>
          <cell r="BB172">
            <v>11834730</v>
          </cell>
          <cell r="BC172">
            <v>12084841</v>
          </cell>
          <cell r="BD172">
            <v>12399724</v>
          </cell>
          <cell r="BE172">
            <v>12717901</v>
          </cell>
        </row>
        <row r="173">
          <cell r="B173" t="str">
            <v>NAC</v>
          </cell>
          <cell r="C173" t="str">
            <v>Labor force, total</v>
          </cell>
          <cell r="D173" t="str">
            <v>SL.TLF.TOTL.IN</v>
          </cell>
          <cell r="AI173">
            <v>142770894</v>
          </cell>
          <cell r="AJ173">
            <v>143512687</v>
          </cell>
          <cell r="AK173">
            <v>145780321</v>
          </cell>
          <cell r="AL173">
            <v>147337609</v>
          </cell>
          <cell r="AM173">
            <v>149864846</v>
          </cell>
          <cell r="AN173">
            <v>151759039</v>
          </cell>
          <cell r="AO173">
            <v>154010526</v>
          </cell>
          <cell r="AP173">
            <v>156727875</v>
          </cell>
          <cell r="AQ173">
            <v>159056113</v>
          </cell>
          <cell r="AR173">
            <v>161233750</v>
          </cell>
          <cell r="AS173">
            <v>163374872</v>
          </cell>
          <cell r="AT173">
            <v>164707491</v>
          </cell>
          <cell r="AU173">
            <v>165937740</v>
          </cell>
          <cell r="AV173">
            <v>167049458</v>
          </cell>
          <cell r="AW173">
            <v>168312668</v>
          </cell>
          <cell r="AX173">
            <v>170392575</v>
          </cell>
          <cell r="AY173">
            <v>172616791</v>
          </cell>
          <cell r="AZ173">
            <v>174272742</v>
          </cell>
          <cell r="BA173">
            <v>176333306</v>
          </cell>
          <cell r="BB173">
            <v>176620264</v>
          </cell>
          <cell r="BC173">
            <v>176370740</v>
          </cell>
          <cell r="BD173">
            <v>176631473</v>
          </cell>
          <cell r="BE173">
            <v>177937186</v>
          </cell>
        </row>
        <row r="174">
          <cell r="B174" t="str">
            <v>NAM</v>
          </cell>
          <cell r="C174" t="str">
            <v>Labor force, total</v>
          </cell>
          <cell r="D174" t="str">
            <v>SL.TLF.TOTL.IN</v>
          </cell>
          <cell r="AI174">
            <v>446037</v>
          </cell>
          <cell r="AJ174">
            <v>467298</v>
          </cell>
          <cell r="AK174">
            <v>487004</v>
          </cell>
          <cell r="AL174">
            <v>505896</v>
          </cell>
          <cell r="AM174">
            <v>525200</v>
          </cell>
          <cell r="AN174">
            <v>537102</v>
          </cell>
          <cell r="AO174">
            <v>551964</v>
          </cell>
          <cell r="AP174">
            <v>567370</v>
          </cell>
          <cell r="AQ174">
            <v>592880</v>
          </cell>
          <cell r="AR174">
            <v>616961</v>
          </cell>
          <cell r="AS174">
            <v>638512</v>
          </cell>
          <cell r="AT174">
            <v>663955</v>
          </cell>
          <cell r="AU174">
            <v>687116</v>
          </cell>
          <cell r="AV174">
            <v>706743</v>
          </cell>
          <cell r="AW174">
            <v>726926</v>
          </cell>
          <cell r="AX174">
            <v>749086</v>
          </cell>
          <cell r="AY174">
            <v>771170</v>
          </cell>
          <cell r="AZ174">
            <v>796651</v>
          </cell>
          <cell r="BA174">
            <v>823146</v>
          </cell>
          <cell r="BB174">
            <v>826670</v>
          </cell>
          <cell r="BC174">
            <v>831057</v>
          </cell>
          <cell r="BD174">
            <v>834972</v>
          </cell>
          <cell r="BE174">
            <v>838159</v>
          </cell>
        </row>
        <row r="175">
          <cell r="B175" t="str">
            <v>NCL</v>
          </cell>
          <cell r="C175" t="str">
            <v>Labor force, total</v>
          </cell>
          <cell r="D175" t="str">
            <v>SL.TLF.TOTL.IN</v>
          </cell>
          <cell r="AI175">
            <v>67866</v>
          </cell>
          <cell r="AJ175">
            <v>70168</v>
          </cell>
          <cell r="AK175">
            <v>72818</v>
          </cell>
          <cell r="AL175">
            <v>75614</v>
          </cell>
          <cell r="AM175">
            <v>78343</v>
          </cell>
          <cell r="AN175">
            <v>81284</v>
          </cell>
          <cell r="AO175">
            <v>83307</v>
          </cell>
          <cell r="AP175">
            <v>85322</v>
          </cell>
          <cell r="AQ175">
            <v>86936</v>
          </cell>
          <cell r="AR175">
            <v>88769</v>
          </cell>
          <cell r="AS175">
            <v>90522</v>
          </cell>
          <cell r="AT175">
            <v>92460</v>
          </cell>
          <cell r="AU175">
            <v>94597</v>
          </cell>
          <cell r="AV175">
            <v>96676</v>
          </cell>
          <cell r="AW175">
            <v>98748</v>
          </cell>
          <cell r="AX175">
            <v>100794</v>
          </cell>
          <cell r="AY175">
            <v>102723</v>
          </cell>
          <cell r="AZ175">
            <v>104540</v>
          </cell>
          <cell r="BA175">
            <v>105362</v>
          </cell>
          <cell r="BB175">
            <v>106270</v>
          </cell>
          <cell r="BC175">
            <v>108407</v>
          </cell>
          <cell r="BD175">
            <v>110551</v>
          </cell>
          <cell r="BE175">
            <v>112737</v>
          </cell>
        </row>
        <row r="176">
          <cell r="B176" t="str">
            <v>NER</v>
          </cell>
          <cell r="C176" t="str">
            <v>Labor force, total</v>
          </cell>
          <cell r="D176" t="str">
            <v>SL.TLF.TOTL.IN</v>
          </cell>
          <cell r="AI176">
            <v>2292795</v>
          </cell>
          <cell r="AJ176">
            <v>2390114</v>
          </cell>
          <cell r="AK176">
            <v>2494046</v>
          </cell>
          <cell r="AL176">
            <v>2608805</v>
          </cell>
          <cell r="AM176">
            <v>2725044</v>
          </cell>
          <cell r="AN176">
            <v>2851446</v>
          </cell>
          <cell r="AO176">
            <v>2988800</v>
          </cell>
          <cell r="AP176">
            <v>3132604</v>
          </cell>
          <cell r="AQ176">
            <v>3282014</v>
          </cell>
          <cell r="AR176">
            <v>3430335</v>
          </cell>
          <cell r="AS176">
            <v>3587713</v>
          </cell>
          <cell r="AT176">
            <v>3736790</v>
          </cell>
          <cell r="AU176">
            <v>3889348</v>
          </cell>
          <cell r="AV176">
            <v>4034125</v>
          </cell>
          <cell r="AW176">
            <v>4184835</v>
          </cell>
          <cell r="AX176">
            <v>4336350</v>
          </cell>
          <cell r="AY176">
            <v>4488659</v>
          </cell>
          <cell r="AZ176">
            <v>4641395</v>
          </cell>
          <cell r="BA176">
            <v>4802191</v>
          </cell>
          <cell r="BB176">
            <v>4979701</v>
          </cell>
          <cell r="BC176">
            <v>5159586</v>
          </cell>
          <cell r="BD176">
            <v>5349975</v>
          </cell>
          <cell r="BE176">
            <v>5551209</v>
          </cell>
        </row>
        <row r="177">
          <cell r="B177" t="str">
            <v>NGA</v>
          </cell>
          <cell r="C177" t="str">
            <v>Labor force, total</v>
          </cell>
          <cell r="D177" t="str">
            <v>SL.TLF.TOTL.IN</v>
          </cell>
          <cell r="AI177">
            <v>30043885</v>
          </cell>
          <cell r="AJ177">
            <v>30830691</v>
          </cell>
          <cell r="AK177">
            <v>31699193</v>
          </cell>
          <cell r="AL177">
            <v>32595298</v>
          </cell>
          <cell r="AM177">
            <v>33458731</v>
          </cell>
          <cell r="AN177">
            <v>34343510</v>
          </cell>
          <cell r="AO177">
            <v>35249740</v>
          </cell>
          <cell r="AP177">
            <v>36175721</v>
          </cell>
          <cell r="AQ177">
            <v>37050181</v>
          </cell>
          <cell r="AR177">
            <v>37996091</v>
          </cell>
          <cell r="AS177">
            <v>38875614</v>
          </cell>
          <cell r="AT177">
            <v>39681943</v>
          </cell>
          <cell r="AU177">
            <v>40558453</v>
          </cell>
          <cell r="AV177">
            <v>41290885</v>
          </cell>
          <cell r="AW177">
            <v>42105536</v>
          </cell>
          <cell r="AX177">
            <v>43250247</v>
          </cell>
          <cell r="AY177">
            <v>44509061</v>
          </cell>
          <cell r="AZ177">
            <v>45724201</v>
          </cell>
          <cell r="BA177">
            <v>47063053</v>
          </cell>
          <cell r="BB177">
            <v>48361657</v>
          </cell>
          <cell r="BC177">
            <v>49706564</v>
          </cell>
          <cell r="BD177">
            <v>51192657</v>
          </cell>
          <cell r="BE177">
            <v>52642336</v>
          </cell>
        </row>
        <row r="178">
          <cell r="B178" t="str">
            <v>NIC</v>
          </cell>
          <cell r="C178" t="str">
            <v>Labor force, total</v>
          </cell>
          <cell r="D178" t="str">
            <v>SL.TLF.TOTL.IN</v>
          </cell>
          <cell r="AI178">
            <v>1312088</v>
          </cell>
          <cell r="AJ178">
            <v>1349499</v>
          </cell>
          <cell r="AK178">
            <v>1392089</v>
          </cell>
          <cell r="AL178">
            <v>1436974</v>
          </cell>
          <cell r="AM178">
            <v>1483196</v>
          </cell>
          <cell r="AN178">
            <v>1529993</v>
          </cell>
          <cell r="AO178">
            <v>1582640</v>
          </cell>
          <cell r="AP178">
            <v>1638874</v>
          </cell>
          <cell r="AQ178">
            <v>1692746</v>
          </cell>
          <cell r="AR178">
            <v>1749337</v>
          </cell>
          <cell r="AS178">
            <v>1805496</v>
          </cell>
          <cell r="AT178">
            <v>1860919</v>
          </cell>
          <cell r="AU178">
            <v>1918913</v>
          </cell>
          <cell r="AV178">
            <v>1973871</v>
          </cell>
          <cell r="AW178">
            <v>2029853</v>
          </cell>
          <cell r="AX178">
            <v>2090977</v>
          </cell>
          <cell r="AY178">
            <v>2150677</v>
          </cell>
          <cell r="AZ178">
            <v>2204967</v>
          </cell>
          <cell r="BA178">
            <v>2264262</v>
          </cell>
          <cell r="BB178">
            <v>2324995</v>
          </cell>
          <cell r="BC178">
            <v>2390843</v>
          </cell>
          <cell r="BD178">
            <v>2454403</v>
          </cell>
          <cell r="BE178">
            <v>2519281</v>
          </cell>
        </row>
        <row r="179">
          <cell r="B179" t="str">
            <v>NLD</v>
          </cell>
          <cell r="C179" t="str">
            <v>Labor force, total</v>
          </cell>
          <cell r="D179" t="str">
            <v>SL.TLF.TOTL.IN</v>
          </cell>
          <cell r="AI179">
            <v>6882887</v>
          </cell>
          <cell r="AJ179">
            <v>7004257</v>
          </cell>
          <cell r="AK179">
            <v>7105956</v>
          </cell>
          <cell r="AL179">
            <v>7175102</v>
          </cell>
          <cell r="AM179">
            <v>7299306</v>
          </cell>
          <cell r="AN179">
            <v>7379309</v>
          </cell>
          <cell r="AO179">
            <v>7484362</v>
          </cell>
          <cell r="AP179">
            <v>7672013</v>
          </cell>
          <cell r="AQ179">
            <v>7819362</v>
          </cell>
          <cell r="AR179">
            <v>7972655</v>
          </cell>
          <cell r="AS179">
            <v>8157730</v>
          </cell>
          <cell r="AT179">
            <v>8309210</v>
          </cell>
          <cell r="AU179">
            <v>8453375</v>
          </cell>
          <cell r="AV179">
            <v>8494336</v>
          </cell>
          <cell r="AW179">
            <v>8555180</v>
          </cell>
          <cell r="AX179">
            <v>8584798</v>
          </cell>
          <cell r="AY179">
            <v>8653731</v>
          </cell>
          <cell r="AZ179">
            <v>8813191</v>
          </cell>
          <cell r="BA179">
            <v>8938018</v>
          </cell>
          <cell r="BB179">
            <v>9020726</v>
          </cell>
          <cell r="BC179">
            <v>8854921</v>
          </cell>
          <cell r="BD179">
            <v>8872112</v>
          </cell>
          <cell r="BE179">
            <v>8975024</v>
          </cell>
        </row>
        <row r="180">
          <cell r="B180" t="str">
            <v>NOC</v>
          </cell>
          <cell r="C180" t="str">
            <v>Labor force, total</v>
          </cell>
          <cell r="D180" t="str">
            <v>SL.TLF.TOTL.IN</v>
          </cell>
          <cell r="AI180">
            <v>98912894</v>
          </cell>
          <cell r="AJ180">
            <v>98418496</v>
          </cell>
          <cell r="AK180">
            <v>97037397</v>
          </cell>
          <cell r="AL180">
            <v>95304086</v>
          </cell>
          <cell r="AM180">
            <v>93321661</v>
          </cell>
          <cell r="AN180">
            <v>94506119</v>
          </cell>
          <cell r="AO180">
            <v>94065907</v>
          </cell>
          <cell r="AP180">
            <v>92943908</v>
          </cell>
          <cell r="AQ180">
            <v>92508008</v>
          </cell>
          <cell r="AR180">
            <v>97601786</v>
          </cell>
          <cell r="AS180">
            <v>98395869</v>
          </cell>
          <cell r="AT180">
            <v>97750519</v>
          </cell>
          <cell r="AU180">
            <v>99483574</v>
          </cell>
          <cell r="AV180">
            <v>101736343</v>
          </cell>
          <cell r="AW180">
            <v>103417186</v>
          </cell>
          <cell r="AX180">
            <v>105136064</v>
          </cell>
          <cell r="AY180">
            <v>106741184</v>
          </cell>
          <cell r="AZ180">
            <v>109339003</v>
          </cell>
          <cell r="BA180">
            <v>111228109</v>
          </cell>
          <cell r="BB180">
            <v>112464091</v>
          </cell>
          <cell r="BC180">
            <v>113565555</v>
          </cell>
          <cell r="BD180">
            <v>115239589</v>
          </cell>
          <cell r="BE180">
            <v>116349556</v>
          </cell>
        </row>
        <row r="181">
          <cell r="B181" t="str">
            <v>NOR</v>
          </cell>
          <cell r="C181" t="str">
            <v>Labor force, total</v>
          </cell>
          <cell r="D181" t="str">
            <v>SL.TLF.TOTL.IN</v>
          </cell>
          <cell r="AI181">
            <v>2169322</v>
          </cell>
          <cell r="AJ181">
            <v>2144918</v>
          </cell>
          <cell r="AK181">
            <v>2144731</v>
          </cell>
          <cell r="AL181">
            <v>2143503</v>
          </cell>
          <cell r="AM181">
            <v>2165568</v>
          </cell>
          <cell r="AN181">
            <v>2197231</v>
          </cell>
          <cell r="AO181">
            <v>2257200</v>
          </cell>
          <cell r="AP181">
            <v>2308032</v>
          </cell>
          <cell r="AQ181">
            <v>2346877</v>
          </cell>
          <cell r="AR181">
            <v>2356972</v>
          </cell>
          <cell r="AS181">
            <v>2374610</v>
          </cell>
          <cell r="AT181">
            <v>2383014</v>
          </cell>
          <cell r="AU181">
            <v>2404395</v>
          </cell>
          <cell r="AV181">
            <v>2395349</v>
          </cell>
          <cell r="AW181">
            <v>2409241</v>
          </cell>
          <cell r="AX181">
            <v>2426167</v>
          </cell>
          <cell r="AY181">
            <v>2454507</v>
          </cell>
          <cell r="AZ181">
            <v>2516077</v>
          </cell>
          <cell r="BA181">
            <v>2592052</v>
          </cell>
          <cell r="BB181">
            <v>2595142</v>
          </cell>
          <cell r="BC181">
            <v>2608240</v>
          </cell>
          <cell r="BD181">
            <v>2633451</v>
          </cell>
          <cell r="BE181">
            <v>2674543</v>
          </cell>
        </row>
        <row r="182">
          <cell r="B182" t="str">
            <v>NPL</v>
          </cell>
          <cell r="C182" t="str">
            <v>Labor force, total</v>
          </cell>
          <cell r="D182" t="str">
            <v>SL.TLF.TOTL.IN</v>
          </cell>
          <cell r="AI182">
            <v>8906022</v>
          </cell>
          <cell r="AJ182">
            <v>9151121</v>
          </cell>
          <cell r="AK182">
            <v>9432247</v>
          </cell>
          <cell r="AL182">
            <v>9732406</v>
          </cell>
          <cell r="AM182">
            <v>10041917</v>
          </cell>
          <cell r="AN182">
            <v>10353138</v>
          </cell>
          <cell r="AO182">
            <v>10664615</v>
          </cell>
          <cell r="AP182">
            <v>10989615</v>
          </cell>
          <cell r="AQ182">
            <v>11312538</v>
          </cell>
          <cell r="AR182">
            <v>11629703</v>
          </cell>
          <cell r="AS182">
            <v>11869576</v>
          </cell>
          <cell r="AT182">
            <v>12097095</v>
          </cell>
          <cell r="AU182">
            <v>12327834</v>
          </cell>
          <cell r="AV182">
            <v>12535699</v>
          </cell>
          <cell r="AW182">
            <v>12738490</v>
          </cell>
          <cell r="AX182">
            <v>12955030</v>
          </cell>
          <cell r="AY182">
            <v>13154397</v>
          </cell>
          <cell r="AZ182">
            <v>13353141</v>
          </cell>
          <cell r="BA182">
            <v>13559276</v>
          </cell>
          <cell r="BB182">
            <v>13815952</v>
          </cell>
          <cell r="BC182">
            <v>14098188</v>
          </cell>
          <cell r="BD182">
            <v>14408722</v>
          </cell>
          <cell r="BE182">
            <v>14762011</v>
          </cell>
        </row>
        <row r="183">
          <cell r="B183" t="str">
            <v>NZL</v>
          </cell>
          <cell r="C183" t="str">
            <v>Labor force, total</v>
          </cell>
          <cell r="D183" t="str">
            <v>SL.TLF.TOTL.IN</v>
          </cell>
          <cell r="AI183">
            <v>1627886</v>
          </cell>
          <cell r="AJ183">
            <v>1703129</v>
          </cell>
          <cell r="AK183">
            <v>1711489</v>
          </cell>
          <cell r="AL183">
            <v>1728997</v>
          </cell>
          <cell r="AM183">
            <v>1774716</v>
          </cell>
          <cell r="AN183">
            <v>1818170</v>
          </cell>
          <cell r="AO183">
            <v>1870550</v>
          </cell>
          <cell r="AP183">
            <v>1889985</v>
          </cell>
          <cell r="AQ183">
            <v>1896149</v>
          </cell>
          <cell r="AR183">
            <v>1911134</v>
          </cell>
          <cell r="AS183">
            <v>1931619</v>
          </cell>
          <cell r="AT183">
            <v>1968687</v>
          </cell>
          <cell r="AU183">
            <v>2030552</v>
          </cell>
          <cell r="AV183">
            <v>2071575</v>
          </cell>
          <cell r="AW183">
            <v>2125676</v>
          </cell>
          <cell r="AX183">
            <v>2182762</v>
          </cell>
          <cell r="AY183">
            <v>2236185</v>
          </cell>
          <cell r="AZ183">
            <v>2272965</v>
          </cell>
          <cell r="BA183">
            <v>2301141</v>
          </cell>
          <cell r="BB183">
            <v>2325250</v>
          </cell>
          <cell r="BC183">
            <v>2351136</v>
          </cell>
          <cell r="BD183">
            <v>2385662</v>
          </cell>
          <cell r="BE183">
            <v>2396653</v>
          </cell>
        </row>
        <row r="184">
          <cell r="B184" t="str">
            <v>OEC</v>
          </cell>
          <cell r="C184" t="str">
            <v>Labor force, total</v>
          </cell>
          <cell r="D184" t="str">
            <v>SL.TLF.TOTL.IN</v>
          </cell>
          <cell r="AI184">
            <v>442901121</v>
          </cell>
          <cell r="AJ184">
            <v>448741938</v>
          </cell>
          <cell r="AK184">
            <v>451872439</v>
          </cell>
          <cell r="AL184">
            <v>454490198</v>
          </cell>
          <cell r="AM184">
            <v>458585688</v>
          </cell>
          <cell r="AN184">
            <v>462059079</v>
          </cell>
          <cell r="AO184">
            <v>467041107</v>
          </cell>
          <cell r="AP184">
            <v>472069632</v>
          </cell>
          <cell r="AQ184">
            <v>475901455</v>
          </cell>
          <cell r="AR184">
            <v>479847836</v>
          </cell>
          <cell r="AS184">
            <v>484087984</v>
          </cell>
          <cell r="AT184">
            <v>486884472</v>
          </cell>
          <cell r="AU184">
            <v>490385550</v>
          </cell>
          <cell r="AV184">
            <v>493886675</v>
          </cell>
          <cell r="AW184">
            <v>498334437</v>
          </cell>
          <cell r="AX184">
            <v>503695828</v>
          </cell>
          <cell r="AY184">
            <v>508995354</v>
          </cell>
          <cell r="AZ184">
            <v>513597652</v>
          </cell>
          <cell r="BA184">
            <v>518880868</v>
          </cell>
          <cell r="BB184">
            <v>520301370</v>
          </cell>
          <cell r="BC184">
            <v>521851648</v>
          </cell>
          <cell r="BD184">
            <v>523437211</v>
          </cell>
          <cell r="BE184">
            <v>526310648</v>
          </cell>
        </row>
        <row r="185">
          <cell r="B185" t="str">
            <v>OED</v>
          </cell>
          <cell r="C185" t="str">
            <v>Labor force, total</v>
          </cell>
          <cell r="D185" t="str">
            <v>SL.TLF.TOTL.IN</v>
          </cell>
          <cell r="AI185">
            <v>498006557</v>
          </cell>
          <cell r="AJ185">
            <v>505159020</v>
          </cell>
          <cell r="AK185">
            <v>509794611</v>
          </cell>
          <cell r="AL185">
            <v>512632683</v>
          </cell>
          <cell r="AM185">
            <v>518825371</v>
          </cell>
          <cell r="AN185">
            <v>523392063</v>
          </cell>
          <cell r="AO185">
            <v>529603949</v>
          </cell>
          <cell r="AP185">
            <v>536342695</v>
          </cell>
          <cell r="AQ185">
            <v>541467186</v>
          </cell>
          <cell r="AR185">
            <v>546283788</v>
          </cell>
          <cell r="AS185">
            <v>550457258</v>
          </cell>
          <cell r="AT185">
            <v>553974466</v>
          </cell>
          <cell r="AU185">
            <v>558624667</v>
          </cell>
          <cell r="AV185">
            <v>562354466</v>
          </cell>
          <cell r="AW185">
            <v>568540233</v>
          </cell>
          <cell r="AX185">
            <v>575140626</v>
          </cell>
          <cell r="AY185">
            <v>582312765</v>
          </cell>
          <cell r="AZ185">
            <v>588338366</v>
          </cell>
          <cell r="BA185">
            <v>595456087</v>
          </cell>
          <cell r="BB185">
            <v>597917987</v>
          </cell>
          <cell r="BC185">
            <v>602194557</v>
          </cell>
          <cell r="BD185">
            <v>605122632</v>
          </cell>
          <cell r="BE185">
            <v>610595683</v>
          </cell>
        </row>
        <row r="186">
          <cell r="B186" t="str">
            <v>OMN</v>
          </cell>
          <cell r="C186" t="str">
            <v>Labor force, total</v>
          </cell>
          <cell r="D186" t="str">
            <v>SL.TLF.TOTL.IN</v>
          </cell>
          <cell r="AI186">
            <v>546546</v>
          </cell>
          <cell r="AJ186">
            <v>590842</v>
          </cell>
          <cell r="AK186">
            <v>643004</v>
          </cell>
          <cell r="AL186">
            <v>696999</v>
          </cell>
          <cell r="AM186">
            <v>743001</v>
          </cell>
          <cell r="AN186">
            <v>772161</v>
          </cell>
          <cell r="AO186">
            <v>784445</v>
          </cell>
          <cell r="AP186">
            <v>780240</v>
          </cell>
          <cell r="AQ186">
            <v>768976</v>
          </cell>
          <cell r="AR186">
            <v>761875</v>
          </cell>
          <cell r="AS186">
            <v>760252</v>
          </cell>
          <cell r="AT186">
            <v>770272</v>
          </cell>
          <cell r="AU186">
            <v>795610</v>
          </cell>
          <cell r="AV186">
            <v>830097</v>
          </cell>
          <cell r="AW186">
            <v>867250</v>
          </cell>
          <cell r="AX186">
            <v>905047</v>
          </cell>
          <cell r="AY186">
            <v>938649</v>
          </cell>
          <cell r="AZ186">
            <v>972084</v>
          </cell>
          <cell r="BA186">
            <v>1017388</v>
          </cell>
          <cell r="BB186">
            <v>1096874</v>
          </cell>
          <cell r="BC186">
            <v>1216740</v>
          </cell>
          <cell r="BD186">
            <v>1384658</v>
          </cell>
          <cell r="BE186">
            <v>1595244</v>
          </cell>
        </row>
        <row r="187">
          <cell r="B187" t="str">
            <v>OSS</v>
          </cell>
          <cell r="C187" t="str">
            <v>Labor force, total</v>
          </cell>
          <cell r="D187" t="str">
            <v>SL.TLF.TOTL.IN</v>
          </cell>
          <cell r="AI187">
            <v>4891300</v>
          </cell>
          <cell r="AJ187">
            <v>5027808</v>
          </cell>
          <cell r="AK187">
            <v>5164176</v>
          </cell>
          <cell r="AL187">
            <v>5296199</v>
          </cell>
          <cell r="AM187">
            <v>5424594</v>
          </cell>
          <cell r="AN187">
            <v>5543653</v>
          </cell>
          <cell r="AO187">
            <v>5661060</v>
          </cell>
          <cell r="AP187">
            <v>5784830</v>
          </cell>
          <cell r="AQ187">
            <v>5938071</v>
          </cell>
          <cell r="AR187">
            <v>6083228</v>
          </cell>
          <cell r="AS187">
            <v>6216292</v>
          </cell>
          <cell r="AT187">
            <v>6380479</v>
          </cell>
          <cell r="AU187">
            <v>6531255</v>
          </cell>
          <cell r="AV187">
            <v>6680448</v>
          </cell>
          <cell r="AW187">
            <v>6827997</v>
          </cell>
          <cell r="AX187">
            <v>6983187</v>
          </cell>
          <cell r="AY187">
            <v>7134677</v>
          </cell>
          <cell r="AZ187">
            <v>7286563</v>
          </cell>
          <cell r="BA187">
            <v>7443147</v>
          </cell>
          <cell r="BB187">
            <v>7583303</v>
          </cell>
          <cell r="BC187">
            <v>7739073</v>
          </cell>
          <cell r="BD187">
            <v>7897719</v>
          </cell>
          <cell r="BE187">
            <v>8072799</v>
          </cell>
        </row>
        <row r="188">
          <cell r="B188" t="str">
            <v>PAK</v>
          </cell>
          <cell r="C188" t="str">
            <v>Labor force, total</v>
          </cell>
          <cell r="D188" t="str">
            <v>SL.TLF.TOTL.IN</v>
          </cell>
          <cell r="AI188">
            <v>31704892</v>
          </cell>
          <cell r="AJ188">
            <v>32515061</v>
          </cell>
          <cell r="AK188">
            <v>33387373</v>
          </cell>
          <cell r="AL188">
            <v>33876973</v>
          </cell>
          <cell r="AM188">
            <v>35099834</v>
          </cell>
          <cell r="AN188">
            <v>35342063</v>
          </cell>
          <cell r="AO188">
            <v>36811171</v>
          </cell>
          <cell r="AP188">
            <v>38537633</v>
          </cell>
          <cell r="AQ188">
            <v>39730512</v>
          </cell>
          <cell r="AR188">
            <v>41361982</v>
          </cell>
          <cell r="AS188">
            <v>42944914</v>
          </cell>
          <cell r="AT188">
            <v>44118586</v>
          </cell>
          <cell r="AU188">
            <v>45384216</v>
          </cell>
          <cell r="AV188">
            <v>47118161</v>
          </cell>
          <cell r="AW188">
            <v>48983479</v>
          </cell>
          <cell r="AX188">
            <v>51380700</v>
          </cell>
          <cell r="AY188">
            <v>53845150</v>
          </cell>
          <cell r="AZ188">
            <v>54928265</v>
          </cell>
          <cell r="BA188">
            <v>56318843</v>
          </cell>
          <cell r="BB188">
            <v>58374096</v>
          </cell>
          <cell r="BC188">
            <v>60365514</v>
          </cell>
          <cell r="BD188">
            <v>62059659</v>
          </cell>
          <cell r="BE188">
            <v>63777830</v>
          </cell>
        </row>
        <row r="189">
          <cell r="B189" t="str">
            <v>PAN</v>
          </cell>
          <cell r="C189" t="str">
            <v>Labor force, total</v>
          </cell>
          <cell r="D189" t="str">
            <v>SL.TLF.TOTL.IN</v>
          </cell>
          <cell r="AI189">
            <v>944094</v>
          </cell>
          <cell r="AJ189">
            <v>966180</v>
          </cell>
          <cell r="AK189">
            <v>1011905</v>
          </cell>
          <cell r="AL189">
            <v>1055494</v>
          </cell>
          <cell r="AM189">
            <v>1091328</v>
          </cell>
          <cell r="AN189">
            <v>1140643</v>
          </cell>
          <cell r="AO189">
            <v>1172548</v>
          </cell>
          <cell r="AP189">
            <v>1202909</v>
          </cell>
          <cell r="AQ189">
            <v>1259231</v>
          </cell>
          <cell r="AR189">
            <v>1280745</v>
          </cell>
          <cell r="AS189">
            <v>1314543</v>
          </cell>
          <cell r="AT189">
            <v>1348804</v>
          </cell>
          <cell r="AU189">
            <v>1383514</v>
          </cell>
          <cell r="AV189">
            <v>1423087</v>
          </cell>
          <cell r="AW189">
            <v>1467760</v>
          </cell>
          <cell r="AX189">
            <v>1506154</v>
          </cell>
          <cell r="AY189">
            <v>1521070</v>
          </cell>
          <cell r="AZ189">
            <v>1567016</v>
          </cell>
          <cell r="BA189">
            <v>1641209</v>
          </cell>
          <cell r="BB189">
            <v>1682007</v>
          </cell>
          <cell r="BC189">
            <v>1702864</v>
          </cell>
          <cell r="BD189">
            <v>1739641</v>
          </cell>
          <cell r="BE189">
            <v>1777005</v>
          </cell>
        </row>
        <row r="190">
          <cell r="B190" t="str">
            <v>PER</v>
          </cell>
          <cell r="C190" t="str">
            <v>Labor force, total</v>
          </cell>
          <cell r="D190" t="str">
            <v>SL.TLF.TOTL.IN</v>
          </cell>
          <cell r="AI190">
            <v>8291946</v>
          </cell>
          <cell r="AJ190">
            <v>8309499</v>
          </cell>
          <cell r="AK190">
            <v>8743727</v>
          </cell>
          <cell r="AL190">
            <v>9161926</v>
          </cell>
          <cell r="AM190">
            <v>9590985</v>
          </cell>
          <cell r="AN190">
            <v>10091350</v>
          </cell>
          <cell r="AO190">
            <v>10651670</v>
          </cell>
          <cell r="AP190">
            <v>11210715</v>
          </cell>
          <cell r="AQ190">
            <v>11634643</v>
          </cell>
          <cell r="AR190">
            <v>12112966</v>
          </cell>
          <cell r="AS190">
            <v>12030589</v>
          </cell>
          <cell r="AT190">
            <v>12804043</v>
          </cell>
          <cell r="AU190">
            <v>12666625</v>
          </cell>
          <cell r="AV190">
            <v>12527823</v>
          </cell>
          <cell r="AW190">
            <v>12703690</v>
          </cell>
          <cell r="AX190">
            <v>12873493</v>
          </cell>
          <cell r="AY190">
            <v>13381591</v>
          </cell>
          <cell r="AZ190">
            <v>14499753</v>
          </cell>
          <cell r="BA190">
            <v>14895747</v>
          </cell>
          <cell r="BB190">
            <v>15284996</v>
          </cell>
          <cell r="BC190">
            <v>15569177</v>
          </cell>
          <cell r="BD190">
            <v>15869294</v>
          </cell>
          <cell r="BE190">
            <v>16162300</v>
          </cell>
        </row>
        <row r="191">
          <cell r="B191" t="str">
            <v>PHL</v>
          </cell>
          <cell r="C191" t="str">
            <v>Labor force, total</v>
          </cell>
          <cell r="D191" t="str">
            <v>SL.TLF.TOTL.IN</v>
          </cell>
          <cell r="AI191">
            <v>23929732</v>
          </cell>
          <cell r="AJ191">
            <v>24603261</v>
          </cell>
          <cell r="AK191">
            <v>25475777</v>
          </cell>
          <cell r="AL191">
            <v>26010521</v>
          </cell>
          <cell r="AM191">
            <v>26713753</v>
          </cell>
          <cell r="AN191">
            <v>27894883</v>
          </cell>
          <cell r="AO191">
            <v>28602846</v>
          </cell>
          <cell r="AP191">
            <v>29281526</v>
          </cell>
          <cell r="AQ191">
            <v>30288278</v>
          </cell>
          <cell r="AR191">
            <v>30993791</v>
          </cell>
          <cell r="AS191">
            <v>31131874</v>
          </cell>
          <cell r="AT191">
            <v>33254697</v>
          </cell>
          <cell r="AU191">
            <v>33497187</v>
          </cell>
          <cell r="AV191">
            <v>34592776</v>
          </cell>
          <cell r="AW191">
            <v>35124577</v>
          </cell>
          <cell r="AX191">
            <v>34994459</v>
          </cell>
          <cell r="AY191">
            <v>35315304</v>
          </cell>
          <cell r="AZ191">
            <v>35784409</v>
          </cell>
          <cell r="BA191">
            <v>36883231</v>
          </cell>
          <cell r="BB191">
            <v>37896522</v>
          </cell>
          <cell r="BC191">
            <v>39126595</v>
          </cell>
          <cell r="BD191">
            <v>40340543</v>
          </cell>
          <cell r="BE191">
            <v>41278567</v>
          </cell>
        </row>
        <row r="192">
          <cell r="B192" t="str">
            <v>PLW</v>
          </cell>
          <cell r="C192" t="str">
            <v>Labor force, total</v>
          </cell>
          <cell r="D192" t="str">
            <v>SL.TLF.TOTL.IN</v>
          </cell>
        </row>
        <row r="193">
          <cell r="B193" t="str">
            <v>PNG</v>
          </cell>
          <cell r="C193" t="str">
            <v>Labor force, total</v>
          </cell>
          <cell r="D193" t="str">
            <v>SL.TLF.TOTL.IN</v>
          </cell>
          <cell r="AI193">
            <v>1739145</v>
          </cell>
          <cell r="AJ193">
            <v>1784833</v>
          </cell>
          <cell r="AK193">
            <v>1819943</v>
          </cell>
          <cell r="AL193">
            <v>1851628</v>
          </cell>
          <cell r="AM193">
            <v>1904397</v>
          </cell>
          <cell r="AN193">
            <v>1974802</v>
          </cell>
          <cell r="AO193">
            <v>2024156</v>
          </cell>
          <cell r="AP193">
            <v>2100649</v>
          </cell>
          <cell r="AQ193">
            <v>2178950</v>
          </cell>
          <cell r="AR193">
            <v>2243119</v>
          </cell>
          <cell r="AS193">
            <v>2320640</v>
          </cell>
          <cell r="AT193">
            <v>2389406</v>
          </cell>
          <cell r="AU193">
            <v>2459054</v>
          </cell>
          <cell r="AV193">
            <v>2526616</v>
          </cell>
          <cell r="AW193">
            <v>2596066</v>
          </cell>
          <cell r="AX193">
            <v>2667939</v>
          </cell>
          <cell r="AY193">
            <v>2738586</v>
          </cell>
          <cell r="AZ193">
            <v>2807714</v>
          </cell>
          <cell r="BA193">
            <v>2875290</v>
          </cell>
          <cell r="BB193">
            <v>2953485</v>
          </cell>
          <cell r="BC193">
            <v>3026382</v>
          </cell>
          <cell r="BD193">
            <v>3106319</v>
          </cell>
          <cell r="BE193">
            <v>3193448</v>
          </cell>
        </row>
        <row r="194">
          <cell r="B194" t="str">
            <v>POL</v>
          </cell>
          <cell r="C194" t="str">
            <v>Labor force, total</v>
          </cell>
          <cell r="D194" t="str">
            <v>SL.TLF.TOTL.IN</v>
          </cell>
          <cell r="AI194">
            <v>18078639</v>
          </cell>
          <cell r="AJ194">
            <v>17929741</v>
          </cell>
          <cell r="AK194">
            <v>17813037</v>
          </cell>
          <cell r="AL194">
            <v>17786777</v>
          </cell>
          <cell r="AM194">
            <v>17618732</v>
          </cell>
          <cell r="AN194">
            <v>17417692</v>
          </cell>
          <cell r="AO194">
            <v>17365006</v>
          </cell>
          <cell r="AP194">
            <v>17349192</v>
          </cell>
          <cell r="AQ194">
            <v>17393291</v>
          </cell>
          <cell r="AR194">
            <v>17212025</v>
          </cell>
          <cell r="AS194">
            <v>17276925</v>
          </cell>
          <cell r="AT194">
            <v>17386454</v>
          </cell>
          <cell r="AU194">
            <v>17202621</v>
          </cell>
          <cell r="AV194">
            <v>17221938</v>
          </cell>
          <cell r="AW194">
            <v>17293719</v>
          </cell>
          <cell r="AX194">
            <v>17450631</v>
          </cell>
          <cell r="AY194">
            <v>17334574</v>
          </cell>
          <cell r="AZ194">
            <v>17332847</v>
          </cell>
          <cell r="BA194">
            <v>17586185</v>
          </cell>
          <cell r="BB194">
            <v>17868450</v>
          </cell>
          <cell r="BC194">
            <v>18141020</v>
          </cell>
          <cell r="BD194">
            <v>18390262</v>
          </cell>
          <cell r="BE194">
            <v>18526424</v>
          </cell>
        </row>
        <row r="195">
          <cell r="B195" t="str">
            <v>PRI</v>
          </cell>
          <cell r="C195" t="str">
            <v>Labor force, total</v>
          </cell>
          <cell r="D195" t="str">
            <v>SL.TLF.TOTL.IN</v>
          </cell>
          <cell r="AI195">
            <v>1151519</v>
          </cell>
          <cell r="AJ195">
            <v>1187319</v>
          </cell>
          <cell r="AK195">
            <v>1198742</v>
          </cell>
          <cell r="AL195">
            <v>1255027</v>
          </cell>
          <cell r="AM195">
            <v>1259258</v>
          </cell>
          <cell r="AN195">
            <v>1266004</v>
          </cell>
          <cell r="AO195">
            <v>1311605</v>
          </cell>
          <cell r="AP195">
            <v>1355700</v>
          </cell>
          <cell r="AQ195">
            <v>1369864</v>
          </cell>
          <cell r="AR195">
            <v>1379918</v>
          </cell>
          <cell r="AS195">
            <v>1354447</v>
          </cell>
          <cell r="AT195">
            <v>1377104</v>
          </cell>
          <cell r="AU195">
            <v>1398444</v>
          </cell>
          <cell r="AV195">
            <v>1418891</v>
          </cell>
          <cell r="AW195">
            <v>1421239</v>
          </cell>
          <cell r="AX195">
            <v>1454311</v>
          </cell>
          <cell r="AY195">
            <v>1445154</v>
          </cell>
          <cell r="AZ195">
            <v>1410253</v>
          </cell>
          <cell r="BA195">
            <v>1375637</v>
          </cell>
          <cell r="BB195">
            <v>1380198</v>
          </cell>
          <cell r="BC195">
            <v>1299227</v>
          </cell>
          <cell r="BD195">
            <v>1257312</v>
          </cell>
          <cell r="BE195">
            <v>1241768</v>
          </cell>
        </row>
        <row r="196">
          <cell r="B196" t="str">
            <v>PRK</v>
          </cell>
          <cell r="C196" t="str">
            <v>Labor force, total</v>
          </cell>
          <cell r="D196" t="str">
            <v>SL.TLF.TOTL.IN</v>
          </cell>
          <cell r="AI196">
            <v>12126416</v>
          </cell>
          <cell r="AJ196">
            <v>12346325</v>
          </cell>
          <cell r="AK196">
            <v>12534073</v>
          </cell>
          <cell r="AL196">
            <v>12683790</v>
          </cell>
          <cell r="AM196">
            <v>12840390</v>
          </cell>
          <cell r="AN196">
            <v>12983287</v>
          </cell>
          <cell r="AO196">
            <v>13131021</v>
          </cell>
          <cell r="AP196">
            <v>13281536</v>
          </cell>
          <cell r="AQ196">
            <v>13434143</v>
          </cell>
          <cell r="AR196">
            <v>13569911</v>
          </cell>
          <cell r="AS196">
            <v>13686644</v>
          </cell>
          <cell r="AT196">
            <v>13818332</v>
          </cell>
          <cell r="AU196">
            <v>13932245</v>
          </cell>
          <cell r="AV196">
            <v>14045427</v>
          </cell>
          <cell r="AW196">
            <v>14140234</v>
          </cell>
          <cell r="AX196">
            <v>14251785</v>
          </cell>
          <cell r="AY196">
            <v>14362615</v>
          </cell>
          <cell r="AZ196">
            <v>14453872</v>
          </cell>
          <cell r="BA196">
            <v>14560672</v>
          </cell>
          <cell r="BB196">
            <v>14719381</v>
          </cell>
          <cell r="BC196">
            <v>14816743</v>
          </cell>
          <cell r="BD196">
            <v>14946008</v>
          </cell>
          <cell r="BE196">
            <v>15088939</v>
          </cell>
        </row>
        <row r="197">
          <cell r="B197" t="str">
            <v>PRT</v>
          </cell>
          <cell r="C197" t="str">
            <v>Labor force, total</v>
          </cell>
          <cell r="D197" t="str">
            <v>SL.TLF.TOTL.IN</v>
          </cell>
          <cell r="AI197">
            <v>4758426</v>
          </cell>
          <cell r="AJ197">
            <v>4847966</v>
          </cell>
          <cell r="AK197">
            <v>4711183</v>
          </cell>
          <cell r="AL197">
            <v>4724968</v>
          </cell>
          <cell r="AM197">
            <v>4783922</v>
          </cell>
          <cell r="AN197">
            <v>4786920</v>
          </cell>
          <cell r="AO197">
            <v>4871427</v>
          </cell>
          <cell r="AP197">
            <v>4982864</v>
          </cell>
          <cell r="AQ197">
            <v>5095875</v>
          </cell>
          <cell r="AR197">
            <v>5150634</v>
          </cell>
          <cell r="AS197">
            <v>5253013</v>
          </cell>
          <cell r="AT197">
            <v>5353699</v>
          </cell>
          <cell r="AU197">
            <v>5426638</v>
          </cell>
          <cell r="AV197">
            <v>5453429</v>
          </cell>
          <cell r="AW197">
            <v>5454126</v>
          </cell>
          <cell r="AX197">
            <v>5504806</v>
          </cell>
          <cell r="AY197">
            <v>5546703</v>
          </cell>
          <cell r="AZ197">
            <v>5580983</v>
          </cell>
          <cell r="BA197">
            <v>5586043</v>
          </cell>
          <cell r="BB197">
            <v>5543982</v>
          </cell>
          <cell r="BC197">
            <v>5553291</v>
          </cell>
          <cell r="BD197">
            <v>5498578</v>
          </cell>
          <cell r="BE197">
            <v>5466285</v>
          </cell>
        </row>
        <row r="198">
          <cell r="B198" t="str">
            <v>PRY</v>
          </cell>
          <cell r="C198" t="str">
            <v>Labor force, total</v>
          </cell>
          <cell r="D198" t="str">
            <v>SL.TLF.TOTL.IN</v>
          </cell>
          <cell r="AI198">
            <v>1803338</v>
          </cell>
          <cell r="AJ198">
            <v>1861710</v>
          </cell>
          <cell r="AK198">
            <v>1919176</v>
          </cell>
          <cell r="AL198">
            <v>1978594</v>
          </cell>
          <cell r="AM198">
            <v>2040388</v>
          </cell>
          <cell r="AN198">
            <v>2107711</v>
          </cell>
          <cell r="AO198">
            <v>2116151</v>
          </cell>
          <cell r="AP198">
            <v>2117785</v>
          </cell>
          <cell r="AQ198">
            <v>2120916</v>
          </cell>
          <cell r="AR198">
            <v>2205522</v>
          </cell>
          <cell r="AS198">
            <v>2282422</v>
          </cell>
          <cell r="AT198">
            <v>2360840</v>
          </cell>
          <cell r="AU198">
            <v>2433818</v>
          </cell>
          <cell r="AV198">
            <v>2507963</v>
          </cell>
          <cell r="AW198">
            <v>2583315</v>
          </cell>
          <cell r="AX198">
            <v>2663669</v>
          </cell>
          <cell r="AY198">
            <v>2741493</v>
          </cell>
          <cell r="AZ198">
            <v>2824323</v>
          </cell>
          <cell r="BA198">
            <v>2895919</v>
          </cell>
          <cell r="BB198">
            <v>3013819</v>
          </cell>
          <cell r="BC198">
            <v>3000885</v>
          </cell>
          <cell r="BD198">
            <v>3076086</v>
          </cell>
          <cell r="BE198">
            <v>3155865</v>
          </cell>
        </row>
        <row r="199">
          <cell r="B199" t="str">
            <v>PSS</v>
          </cell>
          <cell r="C199" t="str">
            <v>Labor force, total</v>
          </cell>
          <cell r="D199" t="str">
            <v>SL.TLF.TOTL.IN</v>
          </cell>
          <cell r="AI199">
            <v>522431</v>
          </cell>
          <cell r="AJ199">
            <v>535634</v>
          </cell>
          <cell r="AK199">
            <v>549532</v>
          </cell>
          <cell r="AL199">
            <v>564401</v>
          </cell>
          <cell r="AM199">
            <v>578892</v>
          </cell>
          <cell r="AN199">
            <v>593099</v>
          </cell>
          <cell r="AO199">
            <v>605818</v>
          </cell>
          <cell r="AP199">
            <v>613635</v>
          </cell>
          <cell r="AQ199">
            <v>621091</v>
          </cell>
          <cell r="AR199">
            <v>628702</v>
          </cell>
          <cell r="AS199">
            <v>637344</v>
          </cell>
          <cell r="AT199">
            <v>647225</v>
          </cell>
          <cell r="AU199">
            <v>658134</v>
          </cell>
          <cell r="AV199">
            <v>669507</v>
          </cell>
          <cell r="AW199">
            <v>680605</v>
          </cell>
          <cell r="AX199">
            <v>690587</v>
          </cell>
          <cell r="AY199">
            <v>698962</v>
          </cell>
          <cell r="AZ199">
            <v>707088</v>
          </cell>
          <cell r="BA199">
            <v>716539</v>
          </cell>
          <cell r="BB199">
            <v>726585</v>
          </cell>
          <cell r="BC199">
            <v>737590</v>
          </cell>
          <cell r="BD199">
            <v>748010</v>
          </cell>
          <cell r="BE199">
            <v>759900</v>
          </cell>
        </row>
        <row r="200">
          <cell r="B200" t="str">
            <v>PYF</v>
          </cell>
          <cell r="C200" t="str">
            <v>Labor force, total</v>
          </cell>
          <cell r="D200" t="str">
            <v>SL.TLF.TOTL.IN</v>
          </cell>
          <cell r="AI200">
            <v>78072</v>
          </cell>
          <cell r="AJ200">
            <v>79312</v>
          </cell>
          <cell r="AK200">
            <v>80579</v>
          </cell>
          <cell r="AL200">
            <v>81841</v>
          </cell>
          <cell r="AM200">
            <v>83089</v>
          </cell>
          <cell r="AN200">
            <v>84539</v>
          </cell>
          <cell r="AO200">
            <v>86230</v>
          </cell>
          <cell r="AP200">
            <v>88425</v>
          </cell>
          <cell r="AQ200">
            <v>90786</v>
          </cell>
          <cell r="AR200">
            <v>93075</v>
          </cell>
          <cell r="AS200">
            <v>95214</v>
          </cell>
          <cell r="AT200">
            <v>97338</v>
          </cell>
          <cell r="AU200">
            <v>99450</v>
          </cell>
          <cell r="AV200">
            <v>101182</v>
          </cell>
          <cell r="AW200">
            <v>102849</v>
          </cell>
          <cell r="AX200">
            <v>104439</v>
          </cell>
          <cell r="AY200">
            <v>106316</v>
          </cell>
          <cell r="AZ200">
            <v>107922</v>
          </cell>
          <cell r="BA200">
            <v>110008</v>
          </cell>
          <cell r="BB200">
            <v>111987</v>
          </cell>
          <cell r="BC200">
            <v>113845</v>
          </cell>
          <cell r="BD200">
            <v>115979</v>
          </cell>
          <cell r="BE200">
            <v>117780</v>
          </cell>
        </row>
        <row r="201">
          <cell r="B201" t="str">
            <v>QAT</v>
          </cell>
          <cell r="C201" t="str">
            <v>Labor force, total</v>
          </cell>
          <cell r="D201" t="str">
            <v>SL.TLF.TOTL.IN</v>
          </cell>
          <cell r="AI201">
            <v>273230</v>
          </cell>
          <cell r="AJ201">
            <v>280391</v>
          </cell>
          <cell r="AK201">
            <v>284246</v>
          </cell>
          <cell r="AL201">
            <v>288175</v>
          </cell>
          <cell r="AM201">
            <v>291281</v>
          </cell>
          <cell r="AN201">
            <v>294555</v>
          </cell>
          <cell r="AO201">
            <v>299172</v>
          </cell>
          <cell r="AP201">
            <v>304223</v>
          </cell>
          <cell r="AQ201">
            <v>313256</v>
          </cell>
          <cell r="AR201">
            <v>323200</v>
          </cell>
          <cell r="AS201">
            <v>332190</v>
          </cell>
          <cell r="AT201">
            <v>340938</v>
          </cell>
          <cell r="AU201">
            <v>348397</v>
          </cell>
          <cell r="AV201">
            <v>369255</v>
          </cell>
          <cell r="AW201">
            <v>414434</v>
          </cell>
          <cell r="AX201">
            <v>501009</v>
          </cell>
          <cell r="AY201">
            <v>630119</v>
          </cell>
          <cell r="AZ201">
            <v>794108</v>
          </cell>
          <cell r="BA201">
            <v>972980</v>
          </cell>
          <cell r="BB201">
            <v>1148916</v>
          </cell>
          <cell r="BC201">
            <v>1304192</v>
          </cell>
          <cell r="BD201">
            <v>1433849</v>
          </cell>
          <cell r="BE201">
            <v>1541663</v>
          </cell>
        </row>
        <row r="202">
          <cell r="B202" t="str">
            <v>ROU</v>
          </cell>
          <cell r="C202" t="str">
            <v>Labor force, total</v>
          </cell>
          <cell r="D202" t="str">
            <v>SL.TLF.TOTL.IN</v>
          </cell>
          <cell r="AI202">
            <v>10455579</v>
          </cell>
          <cell r="AJ202">
            <v>10536224</v>
          </cell>
          <cell r="AK202">
            <v>10581317</v>
          </cell>
          <cell r="AL202">
            <v>10790576</v>
          </cell>
          <cell r="AM202">
            <v>11050708</v>
          </cell>
          <cell r="AN202">
            <v>11345563</v>
          </cell>
          <cell r="AO202">
            <v>11665858</v>
          </cell>
          <cell r="AP202">
            <v>12006610</v>
          </cell>
          <cell r="AQ202">
            <v>11860713</v>
          </cell>
          <cell r="AR202">
            <v>11890810</v>
          </cell>
          <cell r="AS202">
            <v>11849842</v>
          </cell>
          <cell r="AT202">
            <v>11516563</v>
          </cell>
          <cell r="AU202">
            <v>10379968</v>
          </cell>
          <cell r="AV202">
            <v>10287814</v>
          </cell>
          <cell r="AW202">
            <v>10200552</v>
          </cell>
          <cell r="AX202">
            <v>9908872</v>
          </cell>
          <cell r="AY202">
            <v>10066468</v>
          </cell>
          <cell r="AZ202">
            <v>9937318</v>
          </cell>
          <cell r="BA202">
            <v>9743043</v>
          </cell>
          <cell r="BB202">
            <v>9643566</v>
          </cell>
          <cell r="BC202">
            <v>9653136</v>
          </cell>
          <cell r="BD202">
            <v>9535590</v>
          </cell>
          <cell r="BE202">
            <v>9602079</v>
          </cell>
        </row>
        <row r="203">
          <cell r="B203" t="str">
            <v>RUS</v>
          </cell>
          <cell r="C203" t="str">
            <v>Labor force, total</v>
          </cell>
          <cell r="D203" t="str">
            <v>SL.TLF.TOTL.IN</v>
          </cell>
          <cell r="AI203">
            <v>76777450</v>
          </cell>
          <cell r="AJ203">
            <v>75960799</v>
          </cell>
          <cell r="AK203">
            <v>74967755</v>
          </cell>
          <cell r="AL203">
            <v>72773205</v>
          </cell>
          <cell r="AM203">
            <v>70393822</v>
          </cell>
          <cell r="AN203">
            <v>70495354</v>
          </cell>
          <cell r="AO203">
            <v>69698256</v>
          </cell>
          <cell r="AP203">
            <v>68339070</v>
          </cell>
          <cell r="AQ203">
            <v>67707972</v>
          </cell>
          <cell r="AR203">
            <v>72482204</v>
          </cell>
          <cell r="AS203">
            <v>72788434</v>
          </cell>
          <cell r="AT203">
            <v>71530630</v>
          </cell>
          <cell r="AU203">
            <v>72574550</v>
          </cell>
          <cell r="AV203">
            <v>73981226</v>
          </cell>
          <cell r="AW203">
            <v>74645929</v>
          </cell>
          <cell r="AX203">
            <v>75145177</v>
          </cell>
          <cell r="AY203">
            <v>75314993</v>
          </cell>
          <cell r="AZ203">
            <v>76344917</v>
          </cell>
          <cell r="BA203">
            <v>76650034</v>
          </cell>
          <cell r="BB203">
            <v>76440010</v>
          </cell>
          <cell r="BC203">
            <v>76318532</v>
          </cell>
          <cell r="BD203">
            <v>76904174</v>
          </cell>
          <cell r="BE203">
            <v>76872229</v>
          </cell>
        </row>
        <row r="204">
          <cell r="B204" t="str">
            <v>RWA</v>
          </cell>
          <cell r="C204" t="str">
            <v>Labor force, total</v>
          </cell>
          <cell r="D204" t="str">
            <v>SL.TLF.TOTL.IN</v>
          </cell>
          <cell r="AI204">
            <v>3224805</v>
          </cell>
          <cell r="AJ204">
            <v>3161335</v>
          </cell>
          <cell r="AK204">
            <v>3037141</v>
          </cell>
          <cell r="AL204">
            <v>2898528</v>
          </cell>
          <cell r="AM204">
            <v>2805970</v>
          </cell>
          <cell r="AN204">
            <v>2806005</v>
          </cell>
          <cell r="AO204">
            <v>2911993</v>
          </cell>
          <cell r="AP204">
            <v>3114642</v>
          </cell>
          <cell r="AQ204">
            <v>3370485</v>
          </cell>
          <cell r="AR204">
            <v>3625439</v>
          </cell>
          <cell r="AS204">
            <v>3836201</v>
          </cell>
          <cell r="AT204">
            <v>3997530</v>
          </cell>
          <cell r="AU204">
            <v>4131598</v>
          </cell>
          <cell r="AV204">
            <v>4243524</v>
          </cell>
          <cell r="AW204">
            <v>4344780</v>
          </cell>
          <cell r="AX204">
            <v>4458494</v>
          </cell>
          <cell r="AY204">
            <v>4579181</v>
          </cell>
          <cell r="AZ204">
            <v>4709846</v>
          </cell>
          <cell r="BA204">
            <v>4842963</v>
          </cell>
          <cell r="BB204">
            <v>4994757</v>
          </cell>
          <cell r="BC204">
            <v>5166605</v>
          </cell>
          <cell r="BD204">
            <v>5356920</v>
          </cell>
          <cell r="BE204">
            <v>5561379</v>
          </cell>
        </row>
        <row r="205">
          <cell r="B205" t="str">
            <v>SAS</v>
          </cell>
          <cell r="C205" t="str">
            <v>Labor force, total</v>
          </cell>
          <cell r="D205" t="str">
            <v>SL.TLF.TOTL.IN</v>
          </cell>
          <cell r="AI205">
            <v>428346918</v>
          </cell>
          <cell r="AJ205">
            <v>439055333</v>
          </cell>
          <cell r="AK205">
            <v>449836613</v>
          </cell>
          <cell r="AL205">
            <v>460519883</v>
          </cell>
          <cell r="AM205">
            <v>471474144</v>
          </cell>
          <cell r="AN205">
            <v>480305055</v>
          </cell>
          <cell r="AO205">
            <v>491058905</v>
          </cell>
          <cell r="AP205">
            <v>501513789</v>
          </cell>
          <cell r="AQ205">
            <v>511965356</v>
          </cell>
          <cell r="AR205">
            <v>522124759</v>
          </cell>
          <cell r="AS205">
            <v>532206054</v>
          </cell>
          <cell r="AT205">
            <v>547188288</v>
          </cell>
          <cell r="AU205">
            <v>561963713</v>
          </cell>
          <cell r="AV205">
            <v>577359862</v>
          </cell>
          <cell r="AW205">
            <v>592864863</v>
          </cell>
          <cell r="AX205">
            <v>609830715</v>
          </cell>
          <cell r="AY205">
            <v>615564778</v>
          </cell>
          <cell r="AZ205">
            <v>618749378</v>
          </cell>
          <cell r="BA205">
            <v>622063866</v>
          </cell>
          <cell r="BB205">
            <v>626587974</v>
          </cell>
          <cell r="BC205">
            <v>629904390</v>
          </cell>
          <cell r="BD205">
            <v>643194408</v>
          </cell>
          <cell r="BE205">
            <v>655344915</v>
          </cell>
        </row>
        <row r="206">
          <cell r="B206" t="str">
            <v>SAU</v>
          </cell>
          <cell r="C206" t="str">
            <v>Labor force, total</v>
          </cell>
          <cell r="D206" t="str">
            <v>SL.TLF.TOTL.IN</v>
          </cell>
          <cell r="AI206">
            <v>5032029</v>
          </cell>
          <cell r="AJ206">
            <v>5203753</v>
          </cell>
          <cell r="AK206">
            <v>5409173</v>
          </cell>
          <cell r="AL206">
            <v>5561815</v>
          </cell>
          <cell r="AM206">
            <v>5689514</v>
          </cell>
          <cell r="AN206">
            <v>5764860</v>
          </cell>
          <cell r="AO206">
            <v>5778870</v>
          </cell>
          <cell r="AP206">
            <v>5738185</v>
          </cell>
          <cell r="AQ206">
            <v>5702862</v>
          </cell>
          <cell r="AR206">
            <v>5730226</v>
          </cell>
          <cell r="AS206">
            <v>6027521</v>
          </cell>
          <cell r="AT206">
            <v>6294481</v>
          </cell>
          <cell r="AU206">
            <v>6721316</v>
          </cell>
          <cell r="AV206">
            <v>7235405</v>
          </cell>
          <cell r="AW206">
            <v>7753305</v>
          </cell>
          <cell r="AX206">
            <v>8208531</v>
          </cell>
          <cell r="AY206">
            <v>8601112</v>
          </cell>
          <cell r="AZ206">
            <v>8920244</v>
          </cell>
          <cell r="BA206">
            <v>9174577</v>
          </cell>
          <cell r="BB206">
            <v>9400411</v>
          </cell>
          <cell r="BC206">
            <v>9725111</v>
          </cell>
          <cell r="BD206">
            <v>10041530</v>
          </cell>
          <cell r="BE206">
            <v>10382733</v>
          </cell>
        </row>
        <row r="207">
          <cell r="B207" t="str">
            <v>SCE</v>
          </cell>
          <cell r="C207" t="str">
            <v>Labor force, total</v>
          </cell>
          <cell r="D207" t="str">
            <v>SL.TLF.TOTL.IN</v>
          </cell>
        </row>
        <row r="208">
          <cell r="B208" t="str">
            <v>SDN</v>
          </cell>
          <cell r="C208" t="str">
            <v>Labor force, total</v>
          </cell>
          <cell r="D208" t="str">
            <v>SL.TLF.TOTL.IN</v>
          </cell>
          <cell r="AI208">
            <v>5740338</v>
          </cell>
          <cell r="AJ208">
            <v>5911917</v>
          </cell>
          <cell r="AK208">
            <v>6104123</v>
          </cell>
          <cell r="AL208">
            <v>6287251</v>
          </cell>
          <cell r="AM208">
            <v>6660231</v>
          </cell>
          <cell r="AN208">
            <v>6988036</v>
          </cell>
          <cell r="AO208">
            <v>7260787</v>
          </cell>
          <cell r="AP208">
            <v>7481077</v>
          </cell>
          <cell r="AQ208">
            <v>7686636</v>
          </cell>
          <cell r="AR208">
            <v>7908874</v>
          </cell>
          <cell r="AS208">
            <v>8129867</v>
          </cell>
          <cell r="AT208">
            <v>8383281</v>
          </cell>
          <cell r="AU208">
            <v>8634383</v>
          </cell>
          <cell r="AV208">
            <v>8914970</v>
          </cell>
          <cell r="AW208">
            <v>9189262</v>
          </cell>
          <cell r="AX208">
            <v>9471874</v>
          </cell>
          <cell r="AY208">
            <v>9782816</v>
          </cell>
          <cell r="AZ208">
            <v>10086819</v>
          </cell>
          <cell r="BA208">
            <v>10398866</v>
          </cell>
          <cell r="BB208">
            <v>10714833</v>
          </cell>
          <cell r="BC208">
            <v>11032211</v>
          </cell>
          <cell r="BD208">
            <v>11327811</v>
          </cell>
          <cell r="BE208">
            <v>11645635</v>
          </cell>
        </row>
        <row r="209">
          <cell r="B209" t="str">
            <v>SEN</v>
          </cell>
          <cell r="C209" t="str">
            <v>Labor force, total</v>
          </cell>
          <cell r="D209" t="str">
            <v>SL.TLF.TOTL.IN</v>
          </cell>
          <cell r="AI209">
            <v>3000513</v>
          </cell>
          <cell r="AJ209">
            <v>3105757</v>
          </cell>
          <cell r="AK209">
            <v>3220085</v>
          </cell>
          <cell r="AL209">
            <v>3332852</v>
          </cell>
          <cell r="AM209">
            <v>3449715</v>
          </cell>
          <cell r="AN209">
            <v>3559719</v>
          </cell>
          <cell r="AO209">
            <v>3666144</v>
          </cell>
          <cell r="AP209">
            <v>3769982</v>
          </cell>
          <cell r="AQ209">
            <v>3868887</v>
          </cell>
          <cell r="AR209">
            <v>3971666</v>
          </cell>
          <cell r="AS209">
            <v>4091979</v>
          </cell>
          <cell r="AT209">
            <v>4215150</v>
          </cell>
          <cell r="AU209">
            <v>4351354</v>
          </cell>
          <cell r="AV209">
            <v>4487839</v>
          </cell>
          <cell r="AW209">
            <v>4634023</v>
          </cell>
          <cell r="AX209">
            <v>4776286</v>
          </cell>
          <cell r="AY209">
            <v>4926768</v>
          </cell>
          <cell r="AZ209">
            <v>5080230</v>
          </cell>
          <cell r="BA209">
            <v>5237636</v>
          </cell>
          <cell r="BB209">
            <v>5400387</v>
          </cell>
          <cell r="BC209">
            <v>5569562</v>
          </cell>
          <cell r="BD209">
            <v>5745548</v>
          </cell>
          <cell r="BE209">
            <v>5928261</v>
          </cell>
        </row>
        <row r="210">
          <cell r="B210" t="str">
            <v>SGP</v>
          </cell>
          <cell r="C210" t="str">
            <v>Labor force, total</v>
          </cell>
          <cell r="D210" t="str">
            <v>SL.TLF.TOTL.IN</v>
          </cell>
          <cell r="AI210">
            <v>1553124</v>
          </cell>
          <cell r="AJ210">
            <v>1605817</v>
          </cell>
          <cell r="AK210">
            <v>1653738</v>
          </cell>
          <cell r="AL210">
            <v>1680037</v>
          </cell>
          <cell r="AM210">
            <v>1733534</v>
          </cell>
          <cell r="AN210">
            <v>1761987</v>
          </cell>
          <cell r="AO210">
            <v>1868800</v>
          </cell>
          <cell r="AP210">
            <v>1910731</v>
          </cell>
          <cell r="AQ210">
            <v>1968696</v>
          </cell>
          <cell r="AR210">
            <v>2009426</v>
          </cell>
          <cell r="AS210">
            <v>2068866</v>
          </cell>
          <cell r="AT210">
            <v>2116735</v>
          </cell>
          <cell r="AU210">
            <v>2119100</v>
          </cell>
          <cell r="AV210">
            <v>2101249</v>
          </cell>
          <cell r="AW210">
            <v>2140754</v>
          </cell>
          <cell r="AX210">
            <v>2238348</v>
          </cell>
          <cell r="AY210">
            <v>2360073</v>
          </cell>
          <cell r="AZ210">
            <v>2482294</v>
          </cell>
          <cell r="BA210">
            <v>2644490</v>
          </cell>
          <cell r="BB210">
            <v>2737054</v>
          </cell>
          <cell r="BC210">
            <v>2819903</v>
          </cell>
          <cell r="BD210">
            <v>2906975</v>
          </cell>
          <cell r="BE210">
            <v>3021715</v>
          </cell>
        </row>
        <row r="211">
          <cell r="B211" t="str">
            <v>SLB</v>
          </cell>
          <cell r="C211" t="str">
            <v>Labor force, total</v>
          </cell>
          <cell r="D211" t="str">
            <v>SL.TLF.TOTL.IN</v>
          </cell>
          <cell r="AI211">
            <v>110905</v>
          </cell>
          <cell r="AJ211">
            <v>114877</v>
          </cell>
          <cell r="AK211">
            <v>119154</v>
          </cell>
          <cell r="AL211">
            <v>123536</v>
          </cell>
          <cell r="AM211">
            <v>128212</v>
          </cell>
          <cell r="AN211">
            <v>132966</v>
          </cell>
          <cell r="AO211">
            <v>137795</v>
          </cell>
          <cell r="AP211">
            <v>142906</v>
          </cell>
          <cell r="AQ211">
            <v>148076</v>
          </cell>
          <cell r="AR211">
            <v>153289</v>
          </cell>
          <cell r="AS211">
            <v>158295</v>
          </cell>
          <cell r="AT211">
            <v>163313</v>
          </cell>
          <cell r="AU211">
            <v>168340</v>
          </cell>
          <cell r="AV211">
            <v>173376</v>
          </cell>
          <cell r="AW211">
            <v>178414</v>
          </cell>
          <cell r="AX211">
            <v>183180</v>
          </cell>
          <cell r="AY211">
            <v>187934</v>
          </cell>
          <cell r="AZ211">
            <v>192693</v>
          </cell>
          <cell r="BA211">
            <v>197489</v>
          </cell>
          <cell r="BB211">
            <v>202080</v>
          </cell>
          <cell r="BC211">
            <v>207100</v>
          </cell>
          <cell r="BD211">
            <v>212273</v>
          </cell>
          <cell r="BE211">
            <v>217269</v>
          </cell>
        </row>
        <row r="212">
          <cell r="B212" t="str">
            <v>SLE</v>
          </cell>
          <cell r="C212" t="str">
            <v>Labor force, total</v>
          </cell>
          <cell r="D212" t="str">
            <v>SL.TLF.TOTL.IN</v>
          </cell>
          <cell r="AI212">
            <v>1447514</v>
          </cell>
          <cell r="AJ212">
            <v>1450797</v>
          </cell>
          <cell r="AK212">
            <v>1448117</v>
          </cell>
          <cell r="AL212">
            <v>1437101</v>
          </cell>
          <cell r="AM212">
            <v>1426276</v>
          </cell>
          <cell r="AN212">
            <v>1420573</v>
          </cell>
          <cell r="AO212">
            <v>1420369</v>
          </cell>
          <cell r="AP212">
            <v>1427576</v>
          </cell>
          <cell r="AQ212">
            <v>1443279</v>
          </cell>
          <cell r="AR212">
            <v>1468982</v>
          </cell>
          <cell r="AS212">
            <v>1513787</v>
          </cell>
          <cell r="AT212">
            <v>1575414</v>
          </cell>
          <cell r="AU212">
            <v>1652101</v>
          </cell>
          <cell r="AV212">
            <v>1737059</v>
          </cell>
          <cell r="AW212">
            <v>1863097</v>
          </cell>
          <cell r="AX212">
            <v>1943223</v>
          </cell>
          <cell r="AY212">
            <v>2012544</v>
          </cell>
          <cell r="AZ212">
            <v>2072914</v>
          </cell>
          <cell r="BA212">
            <v>2127210</v>
          </cell>
          <cell r="BB212">
            <v>2180306</v>
          </cell>
          <cell r="BC212">
            <v>2232543</v>
          </cell>
          <cell r="BD212">
            <v>2287576</v>
          </cell>
          <cell r="BE212">
            <v>2344265</v>
          </cell>
        </row>
        <row r="213">
          <cell r="B213" t="str">
            <v>SLV</v>
          </cell>
          <cell r="C213" t="str">
            <v>Labor force, total</v>
          </cell>
          <cell r="D213" t="str">
            <v>SL.TLF.TOTL.IN</v>
          </cell>
          <cell r="AI213">
            <v>1892204</v>
          </cell>
          <cell r="AJ213">
            <v>1936855</v>
          </cell>
          <cell r="AK213">
            <v>1983061</v>
          </cell>
          <cell r="AL213">
            <v>2058797</v>
          </cell>
          <cell r="AM213">
            <v>2129041</v>
          </cell>
          <cell r="AN213">
            <v>2135911</v>
          </cell>
          <cell r="AO213">
            <v>2114503</v>
          </cell>
          <cell r="AP213">
            <v>2132899</v>
          </cell>
          <cell r="AQ213">
            <v>2219810</v>
          </cell>
          <cell r="AR213">
            <v>2223502</v>
          </cell>
          <cell r="AS213">
            <v>2224359</v>
          </cell>
          <cell r="AT213">
            <v>2226412</v>
          </cell>
          <cell r="AU213">
            <v>2229351</v>
          </cell>
          <cell r="AV213">
            <v>2309613</v>
          </cell>
          <cell r="AW213">
            <v>2285359</v>
          </cell>
          <cell r="AX213">
            <v>2336103</v>
          </cell>
          <cell r="AY213">
            <v>2393632</v>
          </cell>
          <cell r="AZ213">
            <v>2442064</v>
          </cell>
          <cell r="BA213">
            <v>2501172</v>
          </cell>
          <cell r="BB213">
            <v>2554521</v>
          </cell>
          <cell r="BC213">
            <v>2614023</v>
          </cell>
          <cell r="BD213">
            <v>2658607</v>
          </cell>
          <cell r="BE213">
            <v>2708794</v>
          </cell>
        </row>
        <row r="214">
          <cell r="B214" t="str">
            <v>SMR</v>
          </cell>
          <cell r="C214" t="str">
            <v>Labor force, total</v>
          </cell>
          <cell r="D214" t="str">
            <v>SL.TLF.TOTL.IN</v>
          </cell>
        </row>
        <row r="215">
          <cell r="B215" t="str">
            <v>SOM</v>
          </cell>
          <cell r="C215" t="str">
            <v>Labor force, total</v>
          </cell>
          <cell r="D215" t="str">
            <v>SL.TLF.TOTL.IN</v>
          </cell>
          <cell r="AI215">
            <v>1958426</v>
          </cell>
          <cell r="AJ215">
            <v>1951766</v>
          </cell>
          <cell r="AK215">
            <v>1937833</v>
          </cell>
          <cell r="AL215">
            <v>1927079</v>
          </cell>
          <cell r="AM215">
            <v>1922438</v>
          </cell>
          <cell r="AN215">
            <v>1934226</v>
          </cell>
          <cell r="AO215">
            <v>1965131</v>
          </cell>
          <cell r="AP215">
            <v>2012552</v>
          </cell>
          <cell r="AQ215">
            <v>2071572</v>
          </cell>
          <cell r="AR215">
            <v>2134750</v>
          </cell>
          <cell r="AS215">
            <v>2196600</v>
          </cell>
          <cell r="AT215">
            <v>2255983</v>
          </cell>
          <cell r="AU215">
            <v>2314470</v>
          </cell>
          <cell r="AV215">
            <v>2372558</v>
          </cell>
          <cell r="AW215">
            <v>2427162</v>
          </cell>
          <cell r="AX215">
            <v>2487887</v>
          </cell>
          <cell r="AY215">
            <v>2550078</v>
          </cell>
          <cell r="AZ215">
            <v>2613625</v>
          </cell>
          <cell r="BA215">
            <v>2680394</v>
          </cell>
          <cell r="BB215">
            <v>2747954</v>
          </cell>
          <cell r="BC215">
            <v>2827676</v>
          </cell>
          <cell r="BD215">
            <v>2915675</v>
          </cell>
          <cell r="BE215">
            <v>3011344</v>
          </cell>
        </row>
        <row r="216">
          <cell r="B216" t="str">
            <v>SRB</v>
          </cell>
          <cell r="C216" t="str">
            <v>Labor force, total</v>
          </cell>
          <cell r="D216" t="str">
            <v>SL.TLF.TOTL.IN</v>
          </cell>
          <cell r="AI216">
            <v>3186734</v>
          </cell>
          <cell r="AJ216">
            <v>3226016</v>
          </cell>
          <cell r="AK216">
            <v>3244636</v>
          </cell>
          <cell r="AL216">
            <v>3271479</v>
          </cell>
          <cell r="AM216">
            <v>3291807</v>
          </cell>
          <cell r="AN216">
            <v>3305516</v>
          </cell>
          <cell r="AO216">
            <v>3299094</v>
          </cell>
          <cell r="AP216">
            <v>3286742</v>
          </cell>
          <cell r="AQ216">
            <v>3270855</v>
          </cell>
          <cell r="AR216">
            <v>3272430</v>
          </cell>
          <cell r="AS216">
            <v>3281023</v>
          </cell>
          <cell r="AT216">
            <v>3293979</v>
          </cell>
          <cell r="AU216">
            <v>3310563</v>
          </cell>
          <cell r="AV216">
            <v>3319173</v>
          </cell>
          <cell r="AW216">
            <v>3327387</v>
          </cell>
          <cell r="AX216">
            <v>3331859</v>
          </cell>
          <cell r="AY216">
            <v>3331501</v>
          </cell>
          <cell r="AZ216">
            <v>3341211</v>
          </cell>
          <cell r="BA216">
            <v>3324593</v>
          </cell>
          <cell r="BB216">
            <v>3217055</v>
          </cell>
          <cell r="BC216">
            <v>3145853</v>
          </cell>
          <cell r="BD216">
            <v>3141152</v>
          </cell>
          <cell r="BE216">
            <v>3145704</v>
          </cell>
        </row>
        <row r="217">
          <cell r="B217" t="str">
            <v>SSA</v>
          </cell>
          <cell r="C217" t="str">
            <v>Labor force, total</v>
          </cell>
          <cell r="D217" t="str">
            <v>SL.TLF.TOTL.IN</v>
          </cell>
          <cell r="AI217">
            <v>189434090</v>
          </cell>
          <cell r="AJ217">
            <v>195200343</v>
          </cell>
          <cell r="AK217">
            <v>201329004</v>
          </cell>
          <cell r="AL217">
            <v>207580340</v>
          </cell>
          <cell r="AM217">
            <v>214025183</v>
          </cell>
          <cell r="AN217">
            <v>220492665</v>
          </cell>
          <cell r="AO217">
            <v>226909236</v>
          </cell>
          <cell r="AP217">
            <v>233451896</v>
          </cell>
          <cell r="AQ217">
            <v>240132526</v>
          </cell>
          <cell r="AR217">
            <v>247050831</v>
          </cell>
          <cell r="AS217">
            <v>254666214</v>
          </cell>
          <cell r="AT217">
            <v>262104023</v>
          </cell>
          <cell r="AU217">
            <v>269631863</v>
          </cell>
          <cell r="AV217">
            <v>276500664</v>
          </cell>
          <cell r="AW217">
            <v>283439121</v>
          </cell>
          <cell r="AX217">
            <v>291936199</v>
          </cell>
          <cell r="AY217">
            <v>300611724</v>
          </cell>
          <cell r="AZ217">
            <v>309051504</v>
          </cell>
          <cell r="BA217">
            <v>318567671</v>
          </cell>
          <cell r="BB217">
            <v>327424120</v>
          </cell>
          <cell r="BC217">
            <v>336825795</v>
          </cell>
          <cell r="BD217">
            <v>346994097</v>
          </cell>
          <cell r="BE217">
            <v>357774912</v>
          </cell>
        </row>
        <row r="218">
          <cell r="B218" t="str">
            <v>SSD</v>
          </cell>
          <cell r="C218" t="str">
            <v>Labor force, total</v>
          </cell>
          <cell r="D218" t="str">
            <v>SL.TLF.TOTL.IN</v>
          </cell>
        </row>
        <row r="219">
          <cell r="B219" t="str">
            <v>SSF</v>
          </cell>
          <cell r="C219" t="str">
            <v>Labor force, total</v>
          </cell>
          <cell r="D219" t="str">
            <v>SL.TLF.TOTL.IN</v>
          </cell>
          <cell r="AI219">
            <v>189634664</v>
          </cell>
          <cell r="AJ219">
            <v>195405189</v>
          </cell>
          <cell r="AK219">
            <v>201538288</v>
          </cell>
          <cell r="AL219">
            <v>207794149</v>
          </cell>
          <cell r="AM219">
            <v>214243943</v>
          </cell>
          <cell r="AN219">
            <v>220716386</v>
          </cell>
          <cell r="AO219">
            <v>227138782</v>
          </cell>
          <cell r="AP219">
            <v>233687702</v>
          </cell>
          <cell r="AQ219">
            <v>240375071</v>
          </cell>
          <cell r="AR219">
            <v>247301200</v>
          </cell>
          <cell r="AS219">
            <v>254924937</v>
          </cell>
          <cell r="AT219">
            <v>262372272</v>
          </cell>
          <cell r="AU219">
            <v>269910162</v>
          </cell>
          <cell r="AV219">
            <v>276789569</v>
          </cell>
          <cell r="AW219">
            <v>283738843</v>
          </cell>
          <cell r="AX219">
            <v>292246700</v>
          </cell>
          <cell r="AY219">
            <v>300933235</v>
          </cell>
          <cell r="AZ219">
            <v>309383956</v>
          </cell>
          <cell r="BA219">
            <v>318911070</v>
          </cell>
          <cell r="BB219">
            <v>327778615</v>
          </cell>
          <cell r="BC219">
            <v>337191630</v>
          </cell>
          <cell r="BD219">
            <v>347371536</v>
          </cell>
          <cell r="BE219">
            <v>358164172</v>
          </cell>
        </row>
        <row r="220">
          <cell r="B220" t="str">
            <v>SST</v>
          </cell>
          <cell r="C220" t="str">
            <v>Labor force, total</v>
          </cell>
          <cell r="D220" t="str">
            <v>SL.TLF.TOTL.IN</v>
          </cell>
          <cell r="AI220">
            <v>7884818</v>
          </cell>
          <cell r="AJ220">
            <v>8042066</v>
          </cell>
          <cell r="AK220">
            <v>8234159</v>
          </cell>
          <cell r="AL220">
            <v>8416702</v>
          </cell>
          <cell r="AM220">
            <v>8600801</v>
          </cell>
          <cell r="AN220">
            <v>8755492</v>
          </cell>
          <cell r="AO220">
            <v>8911862</v>
          </cell>
          <cell r="AP220">
            <v>9058431</v>
          </cell>
          <cell r="AQ220">
            <v>9232969</v>
          </cell>
          <cell r="AR220">
            <v>9412332</v>
          </cell>
          <cell r="AS220">
            <v>9581609</v>
          </cell>
          <cell r="AT220">
            <v>9784140</v>
          </cell>
          <cell r="AU220">
            <v>9971890</v>
          </cell>
          <cell r="AV220">
            <v>10170278</v>
          </cell>
          <cell r="AW220">
            <v>10371287</v>
          </cell>
          <cell r="AX220">
            <v>10589111</v>
          </cell>
          <cell r="AY220">
            <v>10784296</v>
          </cell>
          <cell r="AZ220">
            <v>10979111</v>
          </cell>
          <cell r="BA220">
            <v>11183125</v>
          </cell>
          <cell r="BB220">
            <v>11323937</v>
          </cell>
          <cell r="BC220">
            <v>11506964</v>
          </cell>
          <cell r="BD220">
            <v>11707763</v>
          </cell>
          <cell r="BE220">
            <v>11936228</v>
          </cell>
        </row>
        <row r="221">
          <cell r="B221" t="str">
            <v>STP</v>
          </cell>
          <cell r="C221" t="str">
            <v>Labor force, total</v>
          </cell>
          <cell r="D221" t="str">
            <v>SL.TLF.TOTL.IN</v>
          </cell>
          <cell r="AI221">
            <v>34006</v>
          </cell>
          <cell r="AJ221">
            <v>34698</v>
          </cell>
          <cell r="AK221">
            <v>35688</v>
          </cell>
          <cell r="AL221">
            <v>36735</v>
          </cell>
          <cell r="AM221">
            <v>37703</v>
          </cell>
          <cell r="AN221">
            <v>38646</v>
          </cell>
          <cell r="AO221">
            <v>39565</v>
          </cell>
          <cell r="AP221">
            <v>40312</v>
          </cell>
          <cell r="AQ221">
            <v>41161</v>
          </cell>
          <cell r="AR221">
            <v>42042</v>
          </cell>
          <cell r="AS221">
            <v>43183</v>
          </cell>
          <cell r="AT221">
            <v>44521</v>
          </cell>
          <cell r="AU221">
            <v>46071</v>
          </cell>
          <cell r="AV221">
            <v>47773</v>
          </cell>
          <cell r="AW221">
            <v>49568</v>
          </cell>
          <cell r="AX221">
            <v>51472</v>
          </cell>
          <cell r="AY221">
            <v>53494</v>
          </cell>
          <cell r="AZ221">
            <v>55632</v>
          </cell>
          <cell r="BA221">
            <v>57848</v>
          </cell>
          <cell r="BB221">
            <v>60104</v>
          </cell>
          <cell r="BC221">
            <v>62368</v>
          </cell>
          <cell r="BD221">
            <v>64519</v>
          </cell>
          <cell r="BE221">
            <v>66675</v>
          </cell>
        </row>
        <row r="222">
          <cell r="B222" t="str">
            <v>SUR</v>
          </cell>
          <cell r="C222" t="str">
            <v>Labor force, total</v>
          </cell>
          <cell r="D222" t="str">
            <v>SL.TLF.TOTL.IN</v>
          </cell>
          <cell r="AI222">
            <v>156777</v>
          </cell>
          <cell r="AJ222">
            <v>153681</v>
          </cell>
          <cell r="AK222">
            <v>150399</v>
          </cell>
          <cell r="AL222">
            <v>144811</v>
          </cell>
          <cell r="AM222">
            <v>147731</v>
          </cell>
          <cell r="AN222">
            <v>147898</v>
          </cell>
          <cell r="AO222">
            <v>152098</v>
          </cell>
          <cell r="AP222">
            <v>156211</v>
          </cell>
          <cell r="AQ222">
            <v>159528</v>
          </cell>
          <cell r="AR222">
            <v>162858</v>
          </cell>
          <cell r="AS222">
            <v>166439</v>
          </cell>
          <cell r="AT222">
            <v>169955</v>
          </cell>
          <cell r="AU222">
            <v>173428</v>
          </cell>
          <cell r="AV222">
            <v>176848</v>
          </cell>
          <cell r="AW222">
            <v>180566</v>
          </cell>
          <cell r="AX222">
            <v>184245</v>
          </cell>
          <cell r="AY222">
            <v>187874</v>
          </cell>
          <cell r="AZ222">
            <v>191818</v>
          </cell>
          <cell r="BA222">
            <v>195794</v>
          </cell>
          <cell r="BB222">
            <v>199891</v>
          </cell>
          <cell r="BC222">
            <v>203797</v>
          </cell>
          <cell r="BD222">
            <v>207142</v>
          </cell>
          <cell r="BE222">
            <v>210247</v>
          </cell>
        </row>
        <row r="223">
          <cell r="B223" t="str">
            <v>SVK</v>
          </cell>
          <cell r="C223" t="str">
            <v>Labor force, total</v>
          </cell>
          <cell r="D223" t="str">
            <v>SL.TLF.TOTL.IN</v>
          </cell>
          <cell r="AI223">
            <v>2578136</v>
          </cell>
          <cell r="AJ223">
            <v>2630848</v>
          </cell>
          <cell r="AK223">
            <v>2572853</v>
          </cell>
          <cell r="AL223">
            <v>2520166</v>
          </cell>
          <cell r="AM223">
            <v>2454866</v>
          </cell>
          <cell r="AN223">
            <v>2480935</v>
          </cell>
          <cell r="AO223">
            <v>2517916</v>
          </cell>
          <cell r="AP223">
            <v>2516752</v>
          </cell>
          <cell r="AQ223">
            <v>2535421</v>
          </cell>
          <cell r="AR223">
            <v>2570716</v>
          </cell>
          <cell r="AS223">
            <v>2596021</v>
          </cell>
          <cell r="AT223">
            <v>2633336</v>
          </cell>
          <cell r="AU223">
            <v>2635141</v>
          </cell>
          <cell r="AV223">
            <v>2666189</v>
          </cell>
          <cell r="AW223">
            <v>2675194</v>
          </cell>
          <cell r="AX223">
            <v>2660857</v>
          </cell>
          <cell r="AY223">
            <v>2653215</v>
          </cell>
          <cell r="AZ223">
            <v>2653184</v>
          </cell>
          <cell r="BA223">
            <v>2693300</v>
          </cell>
          <cell r="BB223">
            <v>2686946</v>
          </cell>
          <cell r="BC223">
            <v>2699760</v>
          </cell>
          <cell r="BD223">
            <v>2706402</v>
          </cell>
          <cell r="BE223">
            <v>2734777</v>
          </cell>
        </row>
        <row r="224">
          <cell r="B224" t="str">
            <v>SVN</v>
          </cell>
          <cell r="C224" t="str">
            <v>Labor force, total</v>
          </cell>
          <cell r="D224" t="str">
            <v>SL.TLF.TOTL.IN</v>
          </cell>
          <cell r="AI224">
            <v>847793</v>
          </cell>
          <cell r="AJ224">
            <v>851606</v>
          </cell>
          <cell r="AK224">
            <v>852610</v>
          </cell>
          <cell r="AL224">
            <v>853182</v>
          </cell>
          <cell r="AM224">
            <v>945333</v>
          </cell>
          <cell r="AN224">
            <v>959980</v>
          </cell>
          <cell r="AO224">
            <v>942522</v>
          </cell>
          <cell r="AP224">
            <v>960003</v>
          </cell>
          <cell r="AQ224">
            <v>979777</v>
          </cell>
          <cell r="AR224">
            <v>965827</v>
          </cell>
          <cell r="AS224">
            <v>960314</v>
          </cell>
          <cell r="AT224">
            <v>969987</v>
          </cell>
          <cell r="AU224">
            <v>974055</v>
          </cell>
          <cell r="AV224">
            <v>963442</v>
          </cell>
          <cell r="AW224">
            <v>1010178</v>
          </cell>
          <cell r="AX224">
            <v>1016321</v>
          </cell>
          <cell r="AY224">
            <v>1023041</v>
          </cell>
          <cell r="AZ224">
            <v>1038356</v>
          </cell>
          <cell r="BA224">
            <v>1034978</v>
          </cell>
          <cell r="BB224">
            <v>1044099</v>
          </cell>
          <cell r="BC224">
            <v>1044577</v>
          </cell>
          <cell r="BD224">
            <v>1024814</v>
          </cell>
          <cell r="BE224">
            <v>1020729</v>
          </cell>
        </row>
        <row r="225">
          <cell r="B225" t="str">
            <v>SWE</v>
          </cell>
          <cell r="C225" t="str">
            <v>Labor force, total</v>
          </cell>
          <cell r="D225" t="str">
            <v>SL.TLF.TOTL.IN</v>
          </cell>
          <cell r="AI225">
            <v>4684907</v>
          </cell>
          <cell r="AJ225">
            <v>4679784</v>
          </cell>
          <cell r="AK225">
            <v>4595861</v>
          </cell>
          <cell r="AL225">
            <v>4503000</v>
          </cell>
          <cell r="AM225">
            <v>4474305</v>
          </cell>
          <cell r="AN225">
            <v>4512602</v>
          </cell>
          <cell r="AO225">
            <v>4525018</v>
          </cell>
          <cell r="AP225">
            <v>4465364</v>
          </cell>
          <cell r="AQ225">
            <v>4437685</v>
          </cell>
          <cell r="AR225">
            <v>4470663</v>
          </cell>
          <cell r="AS225">
            <v>4552000</v>
          </cell>
          <cell r="AT225">
            <v>4581381</v>
          </cell>
          <cell r="AU225">
            <v>4607053</v>
          </cell>
          <cell r="AV225">
            <v>4628407</v>
          </cell>
          <cell r="AW225">
            <v>4636799</v>
          </cell>
          <cell r="AX225">
            <v>4750423</v>
          </cell>
          <cell r="AY225">
            <v>4806372</v>
          </cell>
          <cell r="AZ225">
            <v>4864134</v>
          </cell>
          <cell r="BA225">
            <v>4914929</v>
          </cell>
          <cell r="BB225">
            <v>4926876</v>
          </cell>
          <cell r="BC225">
            <v>4972087</v>
          </cell>
          <cell r="BD225">
            <v>5038026</v>
          </cell>
          <cell r="BE225">
            <v>5082428</v>
          </cell>
        </row>
        <row r="226">
          <cell r="B226" t="str">
            <v>SWZ</v>
          </cell>
          <cell r="C226" t="str">
            <v>Labor force, total</v>
          </cell>
          <cell r="D226" t="str">
            <v>SL.TLF.TOTL.IN</v>
          </cell>
          <cell r="AI226">
            <v>250790</v>
          </cell>
          <cell r="AJ226">
            <v>258599</v>
          </cell>
          <cell r="AK226">
            <v>265614</v>
          </cell>
          <cell r="AL226">
            <v>271616</v>
          </cell>
          <cell r="AM226">
            <v>278120</v>
          </cell>
          <cell r="AN226">
            <v>285854</v>
          </cell>
          <cell r="AO226">
            <v>294643</v>
          </cell>
          <cell r="AP226">
            <v>304105</v>
          </cell>
          <cell r="AQ226">
            <v>313998</v>
          </cell>
          <cell r="AR226">
            <v>323836</v>
          </cell>
          <cell r="AS226">
            <v>331761</v>
          </cell>
          <cell r="AT226">
            <v>338026</v>
          </cell>
          <cell r="AU226">
            <v>343603</v>
          </cell>
          <cell r="AV226">
            <v>348645</v>
          </cell>
          <cell r="AW226">
            <v>354227</v>
          </cell>
          <cell r="AX226">
            <v>361107</v>
          </cell>
          <cell r="AY226">
            <v>370179</v>
          </cell>
          <cell r="AZ226">
            <v>379848</v>
          </cell>
          <cell r="BA226">
            <v>390977</v>
          </cell>
          <cell r="BB226">
            <v>402211</v>
          </cell>
          <cell r="BC226">
            <v>413019</v>
          </cell>
          <cell r="BD226">
            <v>424797</v>
          </cell>
          <cell r="BE226">
            <v>435475</v>
          </cell>
        </row>
        <row r="227">
          <cell r="B227" t="str">
            <v>SXM</v>
          </cell>
          <cell r="C227" t="str">
            <v>Labor force, total</v>
          </cell>
          <cell r="D227" t="str">
            <v>SL.TLF.TOTL.IN</v>
          </cell>
        </row>
        <row r="228">
          <cell r="B228" t="str">
            <v>SYC</v>
          </cell>
          <cell r="C228" t="str">
            <v>Labor force, total</v>
          </cell>
          <cell r="D228" t="str">
            <v>SL.TLF.TOTL.IN</v>
          </cell>
        </row>
        <row r="229">
          <cell r="B229" t="str">
            <v>SYR</v>
          </cell>
          <cell r="C229" t="str">
            <v>Labor force, total</v>
          </cell>
          <cell r="D229" t="str">
            <v>SL.TLF.TOTL.IN</v>
          </cell>
          <cell r="AI229">
            <v>3298048</v>
          </cell>
          <cell r="AJ229">
            <v>3471143</v>
          </cell>
          <cell r="AK229">
            <v>3655007</v>
          </cell>
          <cell r="AL229">
            <v>3849166</v>
          </cell>
          <cell r="AM229">
            <v>4060475</v>
          </cell>
          <cell r="AN229">
            <v>4280835</v>
          </cell>
          <cell r="AO229">
            <v>4411591</v>
          </cell>
          <cell r="AP229">
            <v>4553925</v>
          </cell>
          <cell r="AQ229">
            <v>4694084</v>
          </cell>
          <cell r="AR229">
            <v>4824743</v>
          </cell>
          <cell r="AS229">
            <v>4922502</v>
          </cell>
          <cell r="AT229">
            <v>4999305</v>
          </cell>
          <cell r="AU229">
            <v>5069440</v>
          </cell>
          <cell r="AV229">
            <v>5141102</v>
          </cell>
          <cell r="AW229">
            <v>5162755</v>
          </cell>
          <cell r="AX229">
            <v>5229397</v>
          </cell>
          <cell r="AY229">
            <v>5351117</v>
          </cell>
          <cell r="AZ229">
            <v>5565850</v>
          </cell>
          <cell r="BA229">
            <v>5797636</v>
          </cell>
          <cell r="BB229">
            <v>5815932</v>
          </cell>
          <cell r="BC229">
            <v>6019584</v>
          </cell>
          <cell r="BD229">
            <v>6162950</v>
          </cell>
          <cell r="BE229">
            <v>6313323</v>
          </cell>
        </row>
        <row r="230">
          <cell r="B230" t="str">
            <v>TCA</v>
          </cell>
          <cell r="C230" t="str">
            <v>Labor force, total</v>
          </cell>
          <cell r="D230" t="str">
            <v>SL.TLF.TOTL.IN</v>
          </cell>
        </row>
        <row r="231">
          <cell r="B231" t="str">
            <v>TCD</v>
          </cell>
          <cell r="C231" t="str">
            <v>Labor force, total</v>
          </cell>
          <cell r="D231" t="str">
            <v>SL.TLF.TOTL.IN</v>
          </cell>
          <cell r="AI231">
            <v>2259836</v>
          </cell>
          <cell r="AJ231">
            <v>2314744</v>
          </cell>
          <cell r="AK231">
            <v>2374186</v>
          </cell>
          <cell r="AL231">
            <v>2459461</v>
          </cell>
          <cell r="AM231">
            <v>2528079</v>
          </cell>
          <cell r="AN231">
            <v>2604273</v>
          </cell>
          <cell r="AO231">
            <v>2680819</v>
          </cell>
          <cell r="AP231">
            <v>2761237</v>
          </cell>
          <cell r="AQ231">
            <v>2850574</v>
          </cell>
          <cell r="AR231">
            <v>2942409</v>
          </cell>
          <cell r="AS231">
            <v>3045636</v>
          </cell>
          <cell r="AT231">
            <v>3152647</v>
          </cell>
          <cell r="AU231">
            <v>3271466</v>
          </cell>
          <cell r="AV231">
            <v>3395737</v>
          </cell>
          <cell r="AW231">
            <v>3517589</v>
          </cell>
          <cell r="AX231">
            <v>3644580</v>
          </cell>
          <cell r="AY231">
            <v>3771283</v>
          </cell>
          <cell r="AZ231">
            <v>3893090</v>
          </cell>
          <cell r="BA231">
            <v>4022063</v>
          </cell>
          <cell r="BB231">
            <v>4155017</v>
          </cell>
          <cell r="BC231">
            <v>4293544</v>
          </cell>
          <cell r="BD231">
            <v>4438135</v>
          </cell>
          <cell r="BE231">
            <v>4588580</v>
          </cell>
        </row>
        <row r="232">
          <cell r="B232" t="str">
            <v>TGO</v>
          </cell>
          <cell r="C232" t="str">
            <v>Labor force, total</v>
          </cell>
          <cell r="D232" t="str">
            <v>SL.TLF.TOTL.IN</v>
          </cell>
          <cell r="AI232">
            <v>1535335</v>
          </cell>
          <cell r="AJ232">
            <v>1584129</v>
          </cell>
          <cell r="AK232">
            <v>1634468</v>
          </cell>
          <cell r="AL232">
            <v>1683475</v>
          </cell>
          <cell r="AM232">
            <v>1735155</v>
          </cell>
          <cell r="AN232">
            <v>1793250</v>
          </cell>
          <cell r="AO232">
            <v>1853701</v>
          </cell>
          <cell r="AP232">
            <v>1918456</v>
          </cell>
          <cell r="AQ232">
            <v>1989612</v>
          </cell>
          <cell r="AR232">
            <v>2061330</v>
          </cell>
          <cell r="AS232">
            <v>2135436</v>
          </cell>
          <cell r="AT232">
            <v>2211912</v>
          </cell>
          <cell r="AU232">
            <v>2290899</v>
          </cell>
          <cell r="AV232">
            <v>2372058</v>
          </cell>
          <cell r="AW232">
            <v>2451912</v>
          </cell>
          <cell r="AX232">
            <v>2536217</v>
          </cell>
          <cell r="AY232">
            <v>2621883</v>
          </cell>
          <cell r="AZ232">
            <v>2702278</v>
          </cell>
          <cell r="BA232">
            <v>2783884</v>
          </cell>
          <cell r="BB232">
            <v>2866957</v>
          </cell>
          <cell r="BC232">
            <v>2951739</v>
          </cell>
          <cell r="BD232">
            <v>3038279</v>
          </cell>
          <cell r="BE232">
            <v>3122802</v>
          </cell>
        </row>
        <row r="233">
          <cell r="B233" t="str">
            <v>THA</v>
          </cell>
          <cell r="C233" t="str">
            <v>Labor force, total</v>
          </cell>
          <cell r="D233" t="str">
            <v>SL.TLF.TOTL.IN</v>
          </cell>
          <cell r="AI233">
            <v>32178369</v>
          </cell>
          <cell r="AJ233">
            <v>32106572</v>
          </cell>
          <cell r="AK233">
            <v>31861372</v>
          </cell>
          <cell r="AL233">
            <v>31495565</v>
          </cell>
          <cell r="AM233">
            <v>31077602</v>
          </cell>
          <cell r="AN233">
            <v>31721495</v>
          </cell>
          <cell r="AO233">
            <v>32446245</v>
          </cell>
          <cell r="AP233">
            <v>33190879</v>
          </cell>
          <cell r="AQ233">
            <v>33381847</v>
          </cell>
          <cell r="AR233">
            <v>33500318</v>
          </cell>
          <cell r="AS233">
            <v>34413726</v>
          </cell>
          <cell r="AT233">
            <v>35200645</v>
          </cell>
          <cell r="AU233">
            <v>35716480</v>
          </cell>
          <cell r="AV233">
            <v>36147843</v>
          </cell>
          <cell r="AW233">
            <v>36847367</v>
          </cell>
          <cell r="AX233">
            <v>37370933</v>
          </cell>
          <cell r="AY233">
            <v>37452868</v>
          </cell>
          <cell r="AZ233">
            <v>38276044</v>
          </cell>
          <cell r="BA233">
            <v>38607132</v>
          </cell>
          <cell r="BB233">
            <v>38651150</v>
          </cell>
          <cell r="BC233">
            <v>38781149</v>
          </cell>
          <cell r="BD233">
            <v>39109600</v>
          </cell>
          <cell r="BE233">
            <v>39423475</v>
          </cell>
        </row>
        <row r="234">
          <cell r="B234" t="str">
            <v>TJK</v>
          </cell>
          <cell r="C234" t="str">
            <v>Labor force, total</v>
          </cell>
          <cell r="D234" t="str">
            <v>SL.TLF.TOTL.IN</v>
          </cell>
          <cell r="AI234">
            <v>1991617</v>
          </cell>
          <cell r="AJ234">
            <v>2029124</v>
          </cell>
          <cell r="AK234">
            <v>2064562</v>
          </cell>
          <cell r="AL234">
            <v>2093558</v>
          </cell>
          <cell r="AM234">
            <v>2124908</v>
          </cell>
          <cell r="AN234">
            <v>2154541</v>
          </cell>
          <cell r="AO234">
            <v>2182342</v>
          </cell>
          <cell r="AP234">
            <v>2215277</v>
          </cell>
          <cell r="AQ234">
            <v>2250012</v>
          </cell>
          <cell r="AR234">
            <v>2293796</v>
          </cell>
          <cell r="AS234">
            <v>2349255</v>
          </cell>
          <cell r="AT234">
            <v>2417710</v>
          </cell>
          <cell r="AU234">
            <v>2494067</v>
          </cell>
          <cell r="AV234">
            <v>2582298</v>
          </cell>
          <cell r="AW234">
            <v>2677878</v>
          </cell>
          <cell r="AX234">
            <v>2777476</v>
          </cell>
          <cell r="AY234">
            <v>2876091</v>
          </cell>
          <cell r="AZ234">
            <v>2983063</v>
          </cell>
          <cell r="BA234">
            <v>3084823</v>
          </cell>
          <cell r="BB234">
            <v>3185475</v>
          </cell>
          <cell r="BC234">
            <v>3289704</v>
          </cell>
          <cell r="BD234">
            <v>3387609</v>
          </cell>
          <cell r="BE234">
            <v>3483609</v>
          </cell>
        </row>
        <row r="235">
          <cell r="B235" t="str">
            <v>TKM</v>
          </cell>
          <cell r="C235" t="str">
            <v>Labor force, total</v>
          </cell>
          <cell r="D235" t="str">
            <v>SL.TLF.TOTL.IN</v>
          </cell>
          <cell r="AI235">
            <v>1314486</v>
          </cell>
          <cell r="AJ235">
            <v>1355426</v>
          </cell>
          <cell r="AK235">
            <v>1399240</v>
          </cell>
          <cell r="AL235">
            <v>1442550</v>
          </cell>
          <cell r="AM235">
            <v>1481247</v>
          </cell>
          <cell r="AN235">
            <v>1521439</v>
          </cell>
          <cell r="AO235">
            <v>1560469</v>
          </cell>
          <cell r="AP235">
            <v>1595911</v>
          </cell>
          <cell r="AQ235">
            <v>1641328</v>
          </cell>
          <cell r="AR235">
            <v>1689355</v>
          </cell>
          <cell r="AS235">
            <v>1734672</v>
          </cell>
          <cell r="AT235">
            <v>1776814</v>
          </cell>
          <cell r="AU235">
            <v>1818557</v>
          </cell>
          <cell r="AV235">
            <v>1854544</v>
          </cell>
          <cell r="AW235">
            <v>1894806</v>
          </cell>
          <cell r="AX235">
            <v>1933784</v>
          </cell>
          <cell r="AY235">
            <v>1978250</v>
          </cell>
          <cell r="AZ235">
            <v>2024595</v>
          </cell>
          <cell r="BA235">
            <v>2071371</v>
          </cell>
          <cell r="BB235">
            <v>2116568</v>
          </cell>
          <cell r="BC235">
            <v>2162347</v>
          </cell>
          <cell r="BD235">
            <v>2211956</v>
          </cell>
          <cell r="BE235">
            <v>2258871</v>
          </cell>
        </row>
        <row r="236">
          <cell r="B236" t="str">
            <v>TLS</v>
          </cell>
          <cell r="C236" t="str">
            <v>Labor force, total</v>
          </cell>
          <cell r="D236" t="str">
            <v>SL.TLF.TOTL.IN</v>
          </cell>
          <cell r="AI236">
            <v>277256</v>
          </cell>
          <cell r="AJ236">
            <v>285244</v>
          </cell>
          <cell r="AK236">
            <v>293542</v>
          </cell>
          <cell r="AL236">
            <v>300540</v>
          </cell>
          <cell r="AM236">
            <v>303113</v>
          </cell>
          <cell r="AN236">
            <v>299981</v>
          </cell>
          <cell r="AO236">
            <v>291269</v>
          </cell>
          <cell r="AP236">
            <v>277657</v>
          </cell>
          <cell r="AQ236">
            <v>265098</v>
          </cell>
          <cell r="AR236">
            <v>251551</v>
          </cell>
          <cell r="AS236">
            <v>241437</v>
          </cell>
          <cell r="AT236">
            <v>251226</v>
          </cell>
          <cell r="AU236">
            <v>250979</v>
          </cell>
          <cell r="AV236">
            <v>254281</v>
          </cell>
          <cell r="AW236">
            <v>256292</v>
          </cell>
          <cell r="AX236">
            <v>252048</v>
          </cell>
          <cell r="AY236">
            <v>245800</v>
          </cell>
          <cell r="AZ236">
            <v>238501</v>
          </cell>
          <cell r="BA236">
            <v>230615</v>
          </cell>
          <cell r="BB236">
            <v>223280</v>
          </cell>
          <cell r="BC236">
            <v>216825</v>
          </cell>
          <cell r="BD236">
            <v>227904</v>
          </cell>
          <cell r="BE236">
            <v>234939</v>
          </cell>
        </row>
        <row r="237">
          <cell r="B237" t="str">
            <v>TON</v>
          </cell>
          <cell r="C237" t="str">
            <v>Labor force, total</v>
          </cell>
          <cell r="D237" t="str">
            <v>SL.TLF.TOTL.IN</v>
          </cell>
          <cell r="AI237">
            <v>32119</v>
          </cell>
          <cell r="AJ237">
            <v>32773</v>
          </cell>
          <cell r="AK237">
            <v>33366</v>
          </cell>
          <cell r="AL237">
            <v>34047</v>
          </cell>
          <cell r="AM237">
            <v>34702</v>
          </cell>
          <cell r="AN237">
            <v>35094</v>
          </cell>
          <cell r="AO237">
            <v>35405</v>
          </cell>
          <cell r="AP237">
            <v>35740</v>
          </cell>
          <cell r="AQ237">
            <v>36129</v>
          </cell>
          <cell r="AR237">
            <v>36524</v>
          </cell>
          <cell r="AS237">
            <v>37015</v>
          </cell>
          <cell r="AT237">
            <v>37595</v>
          </cell>
          <cell r="AU237">
            <v>38219</v>
          </cell>
          <cell r="AV237">
            <v>38956</v>
          </cell>
          <cell r="AW237">
            <v>39466</v>
          </cell>
          <cell r="AX237">
            <v>40001</v>
          </cell>
          <cell r="AY237">
            <v>40449</v>
          </cell>
          <cell r="AZ237">
            <v>40864</v>
          </cell>
          <cell r="BA237">
            <v>41222</v>
          </cell>
          <cell r="BB237">
            <v>41494</v>
          </cell>
          <cell r="BC237">
            <v>41786</v>
          </cell>
          <cell r="BD237">
            <v>41961</v>
          </cell>
          <cell r="BE237">
            <v>42090</v>
          </cell>
        </row>
        <row r="238">
          <cell r="B238" t="str">
            <v>TTO</v>
          </cell>
          <cell r="C238" t="str">
            <v>Labor force, total</v>
          </cell>
          <cell r="D238" t="str">
            <v>SL.TLF.TOTL.IN</v>
          </cell>
          <cell r="AI238">
            <v>464207</v>
          </cell>
          <cell r="AJ238">
            <v>453413</v>
          </cell>
          <cell r="AK238">
            <v>474267</v>
          </cell>
          <cell r="AL238">
            <v>491785</v>
          </cell>
          <cell r="AM238">
            <v>508394</v>
          </cell>
          <cell r="AN238">
            <v>523164</v>
          </cell>
          <cell r="AO238">
            <v>538639</v>
          </cell>
          <cell r="AP238">
            <v>549398</v>
          </cell>
          <cell r="AQ238">
            <v>559614</v>
          </cell>
          <cell r="AR238">
            <v>568137</v>
          </cell>
          <cell r="AS238">
            <v>577538</v>
          </cell>
          <cell r="AT238">
            <v>586858</v>
          </cell>
          <cell r="AU238">
            <v>596999</v>
          </cell>
          <cell r="AV238">
            <v>616680</v>
          </cell>
          <cell r="AW238">
            <v>636027</v>
          </cell>
          <cell r="AX238">
            <v>655817</v>
          </cell>
          <cell r="AY238">
            <v>661620</v>
          </cell>
          <cell r="AZ238">
            <v>664413</v>
          </cell>
          <cell r="BA238">
            <v>669386</v>
          </cell>
          <cell r="BB238">
            <v>665173</v>
          </cell>
          <cell r="BC238">
            <v>671730</v>
          </cell>
          <cell r="BD238">
            <v>675468</v>
          </cell>
          <cell r="BE238">
            <v>678521</v>
          </cell>
        </row>
        <row r="239">
          <cell r="B239" t="str">
            <v>TUN</v>
          </cell>
          <cell r="C239" t="str">
            <v>Labor force, total</v>
          </cell>
          <cell r="D239" t="str">
            <v>SL.TLF.TOTL.IN</v>
          </cell>
          <cell r="AI239">
            <v>2453608</v>
          </cell>
          <cell r="AJ239">
            <v>2528053</v>
          </cell>
          <cell r="AK239">
            <v>2609174</v>
          </cell>
          <cell r="AL239">
            <v>2692877</v>
          </cell>
          <cell r="AM239">
            <v>2771072</v>
          </cell>
          <cell r="AN239">
            <v>2852359</v>
          </cell>
          <cell r="AO239">
            <v>2938779</v>
          </cell>
          <cell r="AP239">
            <v>3019636</v>
          </cell>
          <cell r="AQ239">
            <v>3080752</v>
          </cell>
          <cell r="AR239">
            <v>3143509</v>
          </cell>
          <cell r="AS239">
            <v>3200864</v>
          </cell>
          <cell r="AT239">
            <v>3251373</v>
          </cell>
          <cell r="AU239">
            <v>3306782</v>
          </cell>
          <cell r="AV239">
            <v>3343131</v>
          </cell>
          <cell r="AW239">
            <v>3388403</v>
          </cell>
          <cell r="AX239">
            <v>3431566</v>
          </cell>
          <cell r="AY239">
            <v>3509773</v>
          </cell>
          <cell r="AZ239">
            <v>3584904</v>
          </cell>
          <cell r="BA239">
            <v>3659293</v>
          </cell>
          <cell r="BB239">
            <v>3732501</v>
          </cell>
          <cell r="BC239">
            <v>3801352</v>
          </cell>
          <cell r="BD239">
            <v>3871576</v>
          </cell>
          <cell r="BE239">
            <v>3930459</v>
          </cell>
        </row>
        <row r="240">
          <cell r="B240" t="str">
            <v>TUR</v>
          </cell>
          <cell r="C240" t="str">
            <v>Labor force, total</v>
          </cell>
          <cell r="D240" t="str">
            <v>SL.TLF.TOTL.IN</v>
          </cell>
          <cell r="AI240">
            <v>19550535</v>
          </cell>
          <cell r="AJ240">
            <v>19914974</v>
          </cell>
          <cell r="AK240">
            <v>20064525</v>
          </cell>
          <cell r="AL240">
            <v>19127092</v>
          </cell>
          <cell r="AM240">
            <v>20560398</v>
          </cell>
          <cell r="AN240">
            <v>20836339</v>
          </cell>
          <cell r="AO240">
            <v>21185633</v>
          </cell>
          <cell r="AP240">
            <v>21162762</v>
          </cell>
          <cell r="AQ240">
            <v>21702805</v>
          </cell>
          <cell r="AR240">
            <v>22157445</v>
          </cell>
          <cell r="AS240">
            <v>21379588</v>
          </cell>
          <cell r="AT240">
            <v>21750853</v>
          </cell>
          <cell r="AU240">
            <v>22068515</v>
          </cell>
          <cell r="AV240">
            <v>21909708</v>
          </cell>
          <cell r="AW240">
            <v>21864556</v>
          </cell>
          <cell r="AX240">
            <v>22329133</v>
          </cell>
          <cell r="AY240">
            <v>22641188</v>
          </cell>
          <cell r="AZ240">
            <v>23044418</v>
          </cell>
          <cell r="BA240">
            <v>23752997</v>
          </cell>
          <cell r="BB240">
            <v>24737116</v>
          </cell>
          <cell r="BC240">
            <v>25644596</v>
          </cell>
          <cell r="BD240">
            <v>26634365</v>
          </cell>
          <cell r="BE240">
            <v>27050107</v>
          </cell>
        </row>
        <row r="241">
          <cell r="B241" t="str">
            <v>TUV</v>
          </cell>
          <cell r="C241" t="str">
            <v>Labor force, total</v>
          </cell>
          <cell r="D241" t="str">
            <v>SL.TLF.TOTL.IN</v>
          </cell>
        </row>
        <row r="242">
          <cell r="B242" t="str">
            <v>TZA</v>
          </cell>
          <cell r="C242" t="str">
            <v>Labor force, total</v>
          </cell>
          <cell r="D242" t="str">
            <v>SL.TLF.TOTL.IN</v>
          </cell>
          <cell r="AI242">
            <v>12263938</v>
          </cell>
          <cell r="AJ242">
            <v>12703310</v>
          </cell>
          <cell r="AK242">
            <v>13169753</v>
          </cell>
          <cell r="AL242">
            <v>13650570</v>
          </cell>
          <cell r="AM242">
            <v>14112342</v>
          </cell>
          <cell r="AN242">
            <v>14573929</v>
          </cell>
          <cell r="AO242">
            <v>15015868</v>
          </cell>
          <cell r="AP242">
            <v>15425430</v>
          </cell>
          <cell r="AQ242">
            <v>15844212</v>
          </cell>
          <cell r="AR242">
            <v>16266692</v>
          </cell>
          <cell r="AS242">
            <v>16682945</v>
          </cell>
          <cell r="AT242">
            <v>17132495</v>
          </cell>
          <cell r="AU242">
            <v>17655724</v>
          </cell>
          <cell r="AV242">
            <v>18178056</v>
          </cell>
          <cell r="AW242">
            <v>18699496</v>
          </cell>
          <cell r="AX242">
            <v>19241506</v>
          </cell>
          <cell r="AY242">
            <v>19805960</v>
          </cell>
          <cell r="AZ242">
            <v>20349436</v>
          </cell>
          <cell r="BA242">
            <v>20916639</v>
          </cell>
          <cell r="BB242">
            <v>21533273</v>
          </cell>
          <cell r="BC242">
            <v>22153255</v>
          </cell>
          <cell r="BD242">
            <v>22801577</v>
          </cell>
          <cell r="BE242">
            <v>23505402</v>
          </cell>
        </row>
        <row r="243">
          <cell r="B243" t="str">
            <v>UGA</v>
          </cell>
          <cell r="C243" t="str">
            <v>Labor force, total</v>
          </cell>
          <cell r="D243" t="str">
            <v>SL.TLF.TOTL.IN</v>
          </cell>
          <cell r="AI243">
            <v>7492039</v>
          </cell>
          <cell r="AJ243">
            <v>7736583</v>
          </cell>
          <cell r="AK243">
            <v>7981756</v>
          </cell>
          <cell r="AL243">
            <v>8228202</v>
          </cell>
          <cell r="AM243">
            <v>8466935</v>
          </cell>
          <cell r="AN243">
            <v>8719793</v>
          </cell>
          <cell r="AO243">
            <v>8965879</v>
          </cell>
          <cell r="AP243">
            <v>9216657</v>
          </cell>
          <cell r="AQ243">
            <v>9487743</v>
          </cell>
          <cell r="AR243">
            <v>9761399</v>
          </cell>
          <cell r="AS243">
            <v>10065123</v>
          </cell>
          <cell r="AT243">
            <v>10376640</v>
          </cell>
          <cell r="AU243">
            <v>10721064</v>
          </cell>
          <cell r="AV243">
            <v>10977055</v>
          </cell>
          <cell r="AW243">
            <v>11216467</v>
          </cell>
          <cell r="AX243">
            <v>11435095</v>
          </cell>
          <cell r="AY243">
            <v>11810406</v>
          </cell>
          <cell r="AZ243">
            <v>12202815</v>
          </cell>
          <cell r="BA243">
            <v>12628989</v>
          </cell>
          <cell r="BB243">
            <v>13057769</v>
          </cell>
          <cell r="BC243">
            <v>13522606</v>
          </cell>
          <cell r="BD243">
            <v>14007698</v>
          </cell>
          <cell r="BE243">
            <v>14513236</v>
          </cell>
        </row>
        <row r="244">
          <cell r="B244" t="str">
            <v>UKR</v>
          </cell>
          <cell r="C244" t="str">
            <v>Labor force, total</v>
          </cell>
          <cell r="D244" t="str">
            <v>SL.TLF.TOTL.IN</v>
          </cell>
          <cell r="AI244">
            <v>25521559</v>
          </cell>
          <cell r="AJ244">
            <v>25424187</v>
          </cell>
          <cell r="AK244">
            <v>25397094</v>
          </cell>
          <cell r="AL244">
            <v>25365816</v>
          </cell>
          <cell r="AM244">
            <v>25214297</v>
          </cell>
          <cell r="AN244">
            <v>24930040</v>
          </cell>
          <cell r="AO244">
            <v>24687557</v>
          </cell>
          <cell r="AP244">
            <v>24379240</v>
          </cell>
          <cell r="AQ244">
            <v>24132530</v>
          </cell>
          <cell r="AR244">
            <v>23842205</v>
          </cell>
          <cell r="AS244">
            <v>23539373</v>
          </cell>
          <cell r="AT244">
            <v>23237463</v>
          </cell>
          <cell r="AU244">
            <v>23219454</v>
          </cell>
          <cell r="AV244">
            <v>23112925</v>
          </cell>
          <cell r="AW244">
            <v>23121916</v>
          </cell>
          <cell r="AX244">
            <v>23313850</v>
          </cell>
          <cell r="AY244">
            <v>23290383</v>
          </cell>
          <cell r="AZ244">
            <v>23258075</v>
          </cell>
          <cell r="BA244">
            <v>23212031</v>
          </cell>
          <cell r="BB244">
            <v>23164299</v>
          </cell>
          <cell r="BC244">
            <v>23144917</v>
          </cell>
          <cell r="BD244">
            <v>23151987</v>
          </cell>
          <cell r="BE244">
            <v>23125061</v>
          </cell>
        </row>
        <row r="245">
          <cell r="B245" t="str">
            <v>UMC</v>
          </cell>
          <cell r="C245" t="str">
            <v>Labor force, total</v>
          </cell>
          <cell r="D245" t="str">
            <v>SL.TLF.TOTL.IN</v>
          </cell>
          <cell r="AI245">
            <v>930870870</v>
          </cell>
          <cell r="AJ245">
            <v>948106202</v>
          </cell>
          <cell r="AK245">
            <v>965330567</v>
          </cell>
          <cell r="AL245">
            <v>978581988</v>
          </cell>
          <cell r="AM245">
            <v>994439054</v>
          </cell>
          <cell r="AN245">
            <v>1011734595</v>
          </cell>
          <cell r="AO245">
            <v>1026733734</v>
          </cell>
          <cell r="AP245">
            <v>1046490048</v>
          </cell>
          <cell r="AQ245">
            <v>1063767339</v>
          </cell>
          <cell r="AR245">
            <v>1081546489</v>
          </cell>
          <cell r="AS245">
            <v>1098054236</v>
          </cell>
          <cell r="AT245">
            <v>1113724956</v>
          </cell>
          <cell r="AU245">
            <v>1129058457</v>
          </cell>
          <cell r="AV245">
            <v>1142273874</v>
          </cell>
          <cell r="AW245">
            <v>1157542139</v>
          </cell>
          <cell r="AX245">
            <v>1171980136</v>
          </cell>
          <cell r="AY245">
            <v>1183523586</v>
          </cell>
          <cell r="AZ245">
            <v>1194318289</v>
          </cell>
          <cell r="BA245">
            <v>1203956196</v>
          </cell>
          <cell r="BB245">
            <v>1213319297</v>
          </cell>
          <cell r="BC245">
            <v>1221603767</v>
          </cell>
          <cell r="BD245">
            <v>1236859209</v>
          </cell>
          <cell r="BE245">
            <v>1250873746</v>
          </cell>
        </row>
        <row r="246">
          <cell r="B246" t="str">
            <v>URY</v>
          </cell>
          <cell r="C246" t="str">
            <v>Labor force, total</v>
          </cell>
          <cell r="D246" t="str">
            <v>SL.TLF.TOTL.IN</v>
          </cell>
          <cell r="AI246">
            <v>1392175</v>
          </cell>
          <cell r="AJ246">
            <v>1410670</v>
          </cell>
          <cell r="AK246">
            <v>1450969</v>
          </cell>
          <cell r="AL246">
            <v>1446928</v>
          </cell>
          <cell r="AM246">
            <v>1487721</v>
          </cell>
          <cell r="AN246">
            <v>1523465</v>
          </cell>
          <cell r="AO246">
            <v>1539367</v>
          </cell>
          <cell r="AP246">
            <v>1552102</v>
          </cell>
          <cell r="AQ246">
            <v>1566095</v>
          </cell>
          <cell r="AR246">
            <v>1578329</v>
          </cell>
          <cell r="AS246">
            <v>1585975</v>
          </cell>
          <cell r="AT246">
            <v>1623865</v>
          </cell>
          <cell r="AU246">
            <v>1601879</v>
          </cell>
          <cell r="AV246">
            <v>1578912</v>
          </cell>
          <cell r="AW246">
            <v>1584406</v>
          </cell>
          <cell r="AX246">
            <v>1591820</v>
          </cell>
          <cell r="AY246">
            <v>1632151</v>
          </cell>
          <cell r="AZ246">
            <v>1654378</v>
          </cell>
          <cell r="BA246">
            <v>1675647</v>
          </cell>
          <cell r="BB246">
            <v>1700162</v>
          </cell>
          <cell r="BC246">
            <v>1708962</v>
          </cell>
          <cell r="BD246">
            <v>1722663</v>
          </cell>
          <cell r="BE246">
            <v>1736244</v>
          </cell>
        </row>
        <row r="247">
          <cell r="B247" t="str">
            <v>USA</v>
          </cell>
          <cell r="C247" t="str">
            <v>Labor force, total</v>
          </cell>
          <cell r="D247" t="str">
            <v>SL.TLF.TOTL.IN</v>
          </cell>
          <cell r="AI247">
            <v>128050824</v>
          </cell>
          <cell r="AJ247">
            <v>128693894</v>
          </cell>
          <cell r="AK247">
            <v>130998364</v>
          </cell>
          <cell r="AL247">
            <v>132453856</v>
          </cell>
          <cell r="AM247">
            <v>134869848</v>
          </cell>
          <cell r="AN247">
            <v>136709987</v>
          </cell>
          <cell r="AO247">
            <v>138812782</v>
          </cell>
          <cell r="AP247">
            <v>141278236</v>
          </cell>
          <cell r="AQ247">
            <v>143349116</v>
          </cell>
          <cell r="AR247">
            <v>145242751</v>
          </cell>
          <cell r="AS247">
            <v>147134193</v>
          </cell>
          <cell r="AT247">
            <v>148216979</v>
          </cell>
          <cell r="AU247">
            <v>149007489</v>
          </cell>
          <cell r="AV247">
            <v>149705300</v>
          </cell>
          <cell r="AW247">
            <v>150729170</v>
          </cell>
          <cell r="AX247">
            <v>152676462</v>
          </cell>
          <cell r="AY247">
            <v>154694540</v>
          </cell>
          <cell r="AZ247">
            <v>155976570</v>
          </cell>
          <cell r="BA247">
            <v>157724796</v>
          </cell>
          <cell r="BB247">
            <v>157889958</v>
          </cell>
          <cell r="BC247">
            <v>157453689</v>
          </cell>
          <cell r="BD247">
            <v>157565258</v>
          </cell>
          <cell r="BE247">
            <v>158666072</v>
          </cell>
        </row>
        <row r="248">
          <cell r="B248" t="str">
            <v>UZB</v>
          </cell>
          <cell r="C248" t="str">
            <v>Labor force, total</v>
          </cell>
          <cell r="D248" t="str">
            <v>SL.TLF.TOTL.IN</v>
          </cell>
          <cell r="AI248">
            <v>7182806</v>
          </cell>
          <cell r="AJ248">
            <v>7354916</v>
          </cell>
          <cell r="AK248">
            <v>7504283</v>
          </cell>
          <cell r="AL248">
            <v>7686169</v>
          </cell>
          <cell r="AM248">
            <v>7858658</v>
          </cell>
          <cell r="AN248">
            <v>8033756</v>
          </cell>
          <cell r="AO248">
            <v>8260838</v>
          </cell>
          <cell r="AP248">
            <v>8517223</v>
          </cell>
          <cell r="AQ248">
            <v>8767233</v>
          </cell>
          <cell r="AR248">
            <v>8970196</v>
          </cell>
          <cell r="AS248">
            <v>9213324</v>
          </cell>
          <cell r="AT248">
            <v>9442911</v>
          </cell>
          <cell r="AU248">
            <v>9696224</v>
          </cell>
          <cell r="AV248">
            <v>9936799</v>
          </cell>
          <cell r="AW248">
            <v>10181701</v>
          </cell>
          <cell r="AX248">
            <v>10446928</v>
          </cell>
          <cell r="AY248">
            <v>10737229</v>
          </cell>
          <cell r="AZ248">
            <v>11050765</v>
          </cell>
          <cell r="BA248">
            <v>11383882</v>
          </cell>
          <cell r="BB248">
            <v>11723428</v>
          </cell>
          <cell r="BC248">
            <v>12195781</v>
          </cell>
          <cell r="BD248">
            <v>12674656</v>
          </cell>
          <cell r="BE248">
            <v>12998643</v>
          </cell>
        </row>
        <row r="249">
          <cell r="B249" t="str">
            <v>VCT</v>
          </cell>
          <cell r="C249" t="str">
            <v>Labor force, total</v>
          </cell>
          <cell r="D249" t="str">
            <v>SL.TLF.TOTL.IN</v>
          </cell>
          <cell r="AI249">
            <v>41492</v>
          </cell>
          <cell r="AJ249">
            <v>42276</v>
          </cell>
          <cell r="AK249">
            <v>42887</v>
          </cell>
          <cell r="AL249">
            <v>43790</v>
          </cell>
          <cell r="AM249">
            <v>44675</v>
          </cell>
          <cell r="AN249">
            <v>45377</v>
          </cell>
          <cell r="AO249">
            <v>46094</v>
          </cell>
          <cell r="AP249">
            <v>46407</v>
          </cell>
          <cell r="AQ249">
            <v>46841</v>
          </cell>
          <cell r="AR249">
            <v>47363</v>
          </cell>
          <cell r="AS249">
            <v>48077</v>
          </cell>
          <cell r="AT249">
            <v>48769</v>
          </cell>
          <cell r="AU249">
            <v>49506</v>
          </cell>
          <cell r="AV249">
            <v>50259</v>
          </cell>
          <cell r="AW249">
            <v>50921</v>
          </cell>
          <cell r="AX249">
            <v>51616</v>
          </cell>
          <cell r="AY249">
            <v>52025</v>
          </cell>
          <cell r="AZ249">
            <v>52468</v>
          </cell>
          <cell r="BA249">
            <v>52961</v>
          </cell>
          <cell r="BB249">
            <v>53436</v>
          </cell>
          <cell r="BC249">
            <v>53907</v>
          </cell>
          <cell r="BD249">
            <v>54219</v>
          </cell>
          <cell r="BE249">
            <v>54525</v>
          </cell>
        </row>
        <row r="250">
          <cell r="B250" t="str">
            <v>VEN</v>
          </cell>
          <cell r="C250" t="str">
            <v>Labor force, total</v>
          </cell>
          <cell r="D250" t="str">
            <v>SL.TLF.TOTL.IN</v>
          </cell>
          <cell r="AI250">
            <v>7231281</v>
          </cell>
          <cell r="AJ250">
            <v>7596319</v>
          </cell>
          <cell r="AK250">
            <v>7730455</v>
          </cell>
          <cell r="AL250">
            <v>7744712</v>
          </cell>
          <cell r="AM250">
            <v>8135264</v>
          </cell>
          <cell r="AN250">
            <v>8707576</v>
          </cell>
          <cell r="AO250">
            <v>9184867</v>
          </cell>
          <cell r="AP250">
            <v>9632740</v>
          </cell>
          <cell r="AQ250">
            <v>10048432</v>
          </cell>
          <cell r="AR250">
            <v>10413767</v>
          </cell>
          <cell r="AS250">
            <v>10611258</v>
          </cell>
          <cell r="AT250">
            <v>11224815</v>
          </cell>
          <cell r="AU250">
            <v>11774848</v>
          </cell>
          <cell r="AV250">
            <v>11921026</v>
          </cell>
          <cell r="AW250">
            <v>12077154</v>
          </cell>
          <cell r="AX250">
            <v>12205957</v>
          </cell>
          <cell r="AY250">
            <v>12324274</v>
          </cell>
          <cell r="AZ250">
            <v>12490052</v>
          </cell>
          <cell r="BA250">
            <v>12825237</v>
          </cell>
          <cell r="BB250">
            <v>13080991</v>
          </cell>
          <cell r="BC250">
            <v>13293644</v>
          </cell>
          <cell r="BD250">
            <v>13565025</v>
          </cell>
          <cell r="BE250">
            <v>13856075</v>
          </cell>
        </row>
        <row r="251">
          <cell r="B251" t="str">
            <v>VIR</v>
          </cell>
          <cell r="C251" t="str">
            <v>Labor force, total</v>
          </cell>
          <cell r="D251" t="str">
            <v>SL.TLF.TOTL.IN</v>
          </cell>
          <cell r="AI251">
            <v>47831</v>
          </cell>
          <cell r="AJ251">
            <v>48881</v>
          </cell>
          <cell r="AK251">
            <v>49656</v>
          </cell>
          <cell r="AL251">
            <v>50316</v>
          </cell>
          <cell r="AM251">
            <v>50816</v>
          </cell>
          <cell r="AN251">
            <v>51163</v>
          </cell>
          <cell r="AO251">
            <v>51451</v>
          </cell>
          <cell r="AP251">
            <v>51683</v>
          </cell>
          <cell r="AQ251">
            <v>51924</v>
          </cell>
          <cell r="AR251">
            <v>52172</v>
          </cell>
          <cell r="AS251">
            <v>51830</v>
          </cell>
          <cell r="AT251">
            <v>52145</v>
          </cell>
          <cell r="AU251">
            <v>52646</v>
          </cell>
          <cell r="AV251">
            <v>53286</v>
          </cell>
          <cell r="AW251">
            <v>53819</v>
          </cell>
          <cell r="AX251">
            <v>54310</v>
          </cell>
          <cell r="AY251">
            <v>54519</v>
          </cell>
          <cell r="AZ251">
            <v>54604</v>
          </cell>
          <cell r="BA251">
            <v>54503</v>
          </cell>
          <cell r="BB251">
            <v>54226</v>
          </cell>
          <cell r="BC251">
            <v>53947</v>
          </cell>
          <cell r="BD251">
            <v>53330</v>
          </cell>
          <cell r="BE251">
            <v>52650</v>
          </cell>
        </row>
        <row r="252">
          <cell r="B252" t="str">
            <v>VNM</v>
          </cell>
          <cell r="C252" t="str">
            <v>Labor force, total</v>
          </cell>
          <cell r="D252" t="str">
            <v>SL.TLF.TOTL.IN</v>
          </cell>
          <cell r="AI252">
            <v>32726182</v>
          </cell>
          <cell r="AJ252">
            <v>33446233</v>
          </cell>
          <cell r="AK252">
            <v>34154720</v>
          </cell>
          <cell r="AL252">
            <v>34877183</v>
          </cell>
          <cell r="AM252">
            <v>35598832</v>
          </cell>
          <cell r="AN252">
            <v>36387155</v>
          </cell>
          <cell r="AO252">
            <v>37249949</v>
          </cell>
          <cell r="AP252">
            <v>38179184</v>
          </cell>
          <cell r="AQ252">
            <v>39216573</v>
          </cell>
          <cell r="AR252">
            <v>40339957</v>
          </cell>
          <cell r="AS252">
            <v>41324129</v>
          </cell>
          <cell r="AT252">
            <v>42348202</v>
          </cell>
          <cell r="AU252">
            <v>43288169</v>
          </cell>
          <cell r="AV252">
            <v>44295828</v>
          </cell>
          <cell r="AW252">
            <v>45329934</v>
          </cell>
          <cell r="AX252">
            <v>46296863</v>
          </cell>
          <cell r="AY252">
            <v>47241137</v>
          </cell>
          <cell r="AZ252">
            <v>48167588</v>
          </cell>
          <cell r="BA252">
            <v>49118632</v>
          </cell>
          <cell r="BB252">
            <v>50072336</v>
          </cell>
          <cell r="BC252">
            <v>51013859</v>
          </cell>
          <cell r="BD252">
            <v>51933140</v>
          </cell>
          <cell r="BE252">
            <v>52857923</v>
          </cell>
        </row>
        <row r="253">
          <cell r="B253" t="str">
            <v>VUT</v>
          </cell>
          <cell r="C253" t="str">
            <v>Labor force, total</v>
          </cell>
          <cell r="D253" t="str">
            <v>SL.TLF.TOTL.IN</v>
          </cell>
          <cell r="AI253">
            <v>68767</v>
          </cell>
          <cell r="AJ253">
            <v>70434</v>
          </cell>
          <cell r="AK253">
            <v>72274</v>
          </cell>
          <cell r="AL253">
            <v>74173</v>
          </cell>
          <cell r="AM253">
            <v>75970</v>
          </cell>
          <cell r="AN253">
            <v>77571</v>
          </cell>
          <cell r="AO253">
            <v>78830</v>
          </cell>
          <cell r="AP253">
            <v>79899</v>
          </cell>
          <cell r="AQ253">
            <v>80910</v>
          </cell>
          <cell r="AR253">
            <v>82028</v>
          </cell>
          <cell r="AS253">
            <v>83387</v>
          </cell>
          <cell r="AT253">
            <v>85018</v>
          </cell>
          <cell r="AU253">
            <v>86870</v>
          </cell>
          <cell r="AV253">
            <v>88865</v>
          </cell>
          <cell r="AW253">
            <v>91010</v>
          </cell>
          <cell r="AX253">
            <v>92987</v>
          </cell>
          <cell r="AY253">
            <v>94890</v>
          </cell>
          <cell r="AZ253">
            <v>96879</v>
          </cell>
          <cell r="BA253">
            <v>98723</v>
          </cell>
          <cell r="BB253">
            <v>100731</v>
          </cell>
          <cell r="BC253">
            <v>103683</v>
          </cell>
          <cell r="BD253">
            <v>106609</v>
          </cell>
          <cell r="BE253">
            <v>109790</v>
          </cell>
        </row>
        <row r="254">
          <cell r="B254" t="str">
            <v>PSE</v>
          </cell>
          <cell r="C254" t="str">
            <v>Labor force, total</v>
          </cell>
          <cell r="D254" t="str">
            <v>SL.TLF.TOTL.IN</v>
          </cell>
          <cell r="AI254">
            <v>400775</v>
          </cell>
          <cell r="AJ254">
            <v>421322</v>
          </cell>
          <cell r="AK254">
            <v>436897</v>
          </cell>
          <cell r="AL254">
            <v>455235</v>
          </cell>
          <cell r="AM254">
            <v>474537</v>
          </cell>
          <cell r="AN254">
            <v>496367</v>
          </cell>
          <cell r="AO254">
            <v>519732</v>
          </cell>
          <cell r="AP254">
            <v>543277</v>
          </cell>
          <cell r="AQ254">
            <v>556006</v>
          </cell>
          <cell r="AR254">
            <v>563313</v>
          </cell>
          <cell r="AS254">
            <v>586135</v>
          </cell>
          <cell r="AT254">
            <v>616310</v>
          </cell>
          <cell r="AU254">
            <v>623685</v>
          </cell>
          <cell r="AV254">
            <v>661920</v>
          </cell>
          <cell r="AW254">
            <v>705029</v>
          </cell>
          <cell r="AX254">
            <v>735773</v>
          </cell>
          <cell r="AY254">
            <v>771358</v>
          </cell>
          <cell r="AZ254">
            <v>815711</v>
          </cell>
          <cell r="BA254">
            <v>867863</v>
          </cell>
          <cell r="BB254">
            <v>874192</v>
          </cell>
          <cell r="BC254">
            <v>898553</v>
          </cell>
          <cell r="BD254">
            <v>939481</v>
          </cell>
          <cell r="BE254">
            <v>983864</v>
          </cell>
        </row>
        <row r="255">
          <cell r="B255" t="str">
            <v>WLD</v>
          </cell>
          <cell r="C255" t="str">
            <v>Labor force, total</v>
          </cell>
          <cell r="D255" t="str">
            <v>SL.TLF.TOTL.IN</v>
          </cell>
          <cell r="AI255">
            <v>2334042003</v>
          </cell>
          <cell r="AJ255">
            <v>2377240809</v>
          </cell>
          <cell r="AK255">
            <v>2417782118</v>
          </cell>
          <cell r="AL255">
            <v>2455104336</v>
          </cell>
          <cell r="AM255">
            <v>2496499611</v>
          </cell>
          <cell r="AN255">
            <v>2540117153</v>
          </cell>
          <cell r="AO255">
            <v>2582911395</v>
          </cell>
          <cell r="AP255">
            <v>2626905940</v>
          </cell>
          <cell r="AQ255">
            <v>2669843107</v>
          </cell>
          <cell r="AR255">
            <v>2723137059</v>
          </cell>
          <cell r="AS255">
            <v>2766414502</v>
          </cell>
          <cell r="AT255">
            <v>2812533398</v>
          </cell>
          <cell r="AU255">
            <v>2859669563</v>
          </cell>
          <cell r="AV255">
            <v>2908240985</v>
          </cell>
          <cell r="AW255">
            <v>2958937401</v>
          </cell>
          <cell r="AX255">
            <v>3011456433</v>
          </cell>
          <cell r="AY255">
            <v>3048844110</v>
          </cell>
          <cell r="AZ255">
            <v>3084803852</v>
          </cell>
          <cell r="BA255">
            <v>3120390124</v>
          </cell>
          <cell r="BB255">
            <v>3152892807</v>
          </cell>
          <cell r="BC255">
            <v>3183628919</v>
          </cell>
          <cell r="BD255">
            <v>3232606876</v>
          </cell>
          <cell r="BE255">
            <v>3280051231</v>
          </cell>
        </row>
        <row r="256">
          <cell r="B256" t="str">
            <v>WSM</v>
          </cell>
          <cell r="C256" t="str">
            <v>Labor force, total</v>
          </cell>
          <cell r="D256" t="str">
            <v>SL.TLF.TOTL.IN</v>
          </cell>
          <cell r="AI256">
            <v>57208</v>
          </cell>
          <cell r="AJ256">
            <v>58129</v>
          </cell>
          <cell r="AK256">
            <v>58132</v>
          </cell>
          <cell r="AL256">
            <v>58083</v>
          </cell>
          <cell r="AM256">
            <v>57882</v>
          </cell>
          <cell r="AN256">
            <v>57723</v>
          </cell>
          <cell r="AO256">
            <v>57510</v>
          </cell>
          <cell r="AP256">
            <v>57253</v>
          </cell>
          <cell r="AQ256">
            <v>56889</v>
          </cell>
          <cell r="AR256">
            <v>56462</v>
          </cell>
          <cell r="AS256">
            <v>56102</v>
          </cell>
          <cell r="AT256">
            <v>55715</v>
          </cell>
          <cell r="AU256">
            <v>55291</v>
          </cell>
          <cell r="AV256">
            <v>54906</v>
          </cell>
          <cell r="AW256">
            <v>54318</v>
          </cell>
          <cell r="AX256">
            <v>53716</v>
          </cell>
          <cell r="AY256">
            <v>52983</v>
          </cell>
          <cell r="AZ256">
            <v>52117</v>
          </cell>
          <cell r="BA256">
            <v>51231</v>
          </cell>
          <cell r="BB256">
            <v>50203</v>
          </cell>
          <cell r="BC256">
            <v>49146</v>
          </cell>
          <cell r="BD256">
            <v>47940</v>
          </cell>
          <cell r="BE256">
            <v>48577</v>
          </cell>
        </row>
        <row r="257">
          <cell r="B257" t="str">
            <v>YEM</v>
          </cell>
          <cell r="C257" t="str">
            <v>Labor force, total</v>
          </cell>
          <cell r="D257" t="str">
            <v>SL.TLF.TOTL.IN</v>
          </cell>
          <cell r="AI257">
            <v>2473684</v>
          </cell>
          <cell r="AJ257">
            <v>2638119</v>
          </cell>
          <cell r="AK257">
            <v>2822653</v>
          </cell>
          <cell r="AL257">
            <v>3030212</v>
          </cell>
          <cell r="AM257">
            <v>3240807</v>
          </cell>
          <cell r="AN257">
            <v>3429103</v>
          </cell>
          <cell r="AO257">
            <v>3596807</v>
          </cell>
          <cell r="AP257">
            <v>3754450</v>
          </cell>
          <cell r="AQ257">
            <v>3899377</v>
          </cell>
          <cell r="AR257">
            <v>4048488</v>
          </cell>
          <cell r="AS257">
            <v>4208544</v>
          </cell>
          <cell r="AT257">
            <v>4371429</v>
          </cell>
          <cell r="AU257">
            <v>4563183</v>
          </cell>
          <cell r="AV257">
            <v>4755352</v>
          </cell>
          <cell r="AW257">
            <v>4966625</v>
          </cell>
          <cell r="AX257">
            <v>5175312</v>
          </cell>
          <cell r="AY257">
            <v>5391932</v>
          </cell>
          <cell r="AZ257">
            <v>5628355</v>
          </cell>
          <cell r="BA257">
            <v>5859377</v>
          </cell>
          <cell r="BB257">
            <v>6106439</v>
          </cell>
          <cell r="BC257">
            <v>6342507</v>
          </cell>
          <cell r="BD257">
            <v>6592523</v>
          </cell>
          <cell r="BE257">
            <v>6858155</v>
          </cell>
        </row>
        <row r="258">
          <cell r="B258" t="str">
            <v>ZAF</v>
          </cell>
          <cell r="C258" t="str">
            <v>Labor force, total</v>
          </cell>
          <cell r="D258" t="str">
            <v>SL.TLF.TOTL.IN</v>
          </cell>
          <cell r="AI258">
            <v>11499668</v>
          </cell>
          <cell r="AJ258">
            <v>11880437</v>
          </cell>
          <cell r="AK258">
            <v>12333497</v>
          </cell>
          <cell r="AL258">
            <v>12790050</v>
          </cell>
          <cell r="AM258">
            <v>13268951</v>
          </cell>
          <cell r="AN258">
            <v>13793191</v>
          </cell>
          <cell r="AO258">
            <v>14319601</v>
          </cell>
          <cell r="AP258">
            <v>14900688</v>
          </cell>
          <cell r="AQ258">
            <v>15483028</v>
          </cell>
          <cell r="AR258">
            <v>16119029</v>
          </cell>
          <cell r="AS258">
            <v>16750867</v>
          </cell>
          <cell r="AT258">
            <v>17289701</v>
          </cell>
          <cell r="AU258">
            <v>17665892</v>
          </cell>
          <cell r="AV258">
            <v>17438518</v>
          </cell>
          <cell r="AW258">
            <v>17087645</v>
          </cell>
          <cell r="AX258">
            <v>17827743</v>
          </cell>
          <cell r="AY258">
            <v>18377505</v>
          </cell>
          <cell r="AZ258">
            <v>18385025</v>
          </cell>
          <cell r="BA258">
            <v>19001466</v>
          </cell>
          <cell r="BB258">
            <v>18636070</v>
          </cell>
          <cell r="BC258">
            <v>18352042</v>
          </cell>
          <cell r="BD258">
            <v>18627037</v>
          </cell>
          <cell r="BE258">
            <v>19083339</v>
          </cell>
        </row>
        <row r="259">
          <cell r="B259" t="str">
            <v>COD</v>
          </cell>
          <cell r="C259" t="str">
            <v>Labor force, total</v>
          </cell>
          <cell r="D259" t="str">
            <v>SL.TLF.TOTL.IN</v>
          </cell>
          <cell r="AI259">
            <v>13539491</v>
          </cell>
          <cell r="AJ259">
            <v>14077747</v>
          </cell>
          <cell r="AK259">
            <v>14646332</v>
          </cell>
          <cell r="AL259">
            <v>15255720</v>
          </cell>
          <cell r="AM259">
            <v>15800907</v>
          </cell>
          <cell r="AN259">
            <v>16271940</v>
          </cell>
          <cell r="AO259">
            <v>16677529</v>
          </cell>
          <cell r="AP259">
            <v>17054965</v>
          </cell>
          <cell r="AQ259">
            <v>17387680</v>
          </cell>
          <cell r="AR259">
            <v>17742752</v>
          </cell>
          <cell r="AS259">
            <v>18177496</v>
          </cell>
          <cell r="AT259">
            <v>18651950</v>
          </cell>
          <cell r="AU259">
            <v>19182184</v>
          </cell>
          <cell r="AV259">
            <v>19732870</v>
          </cell>
          <cell r="AW259">
            <v>20315007</v>
          </cell>
          <cell r="AX259">
            <v>20946617</v>
          </cell>
          <cell r="AY259">
            <v>21570177</v>
          </cell>
          <cell r="AZ259">
            <v>22248677</v>
          </cell>
          <cell r="BA259">
            <v>22919168</v>
          </cell>
          <cell r="BB259">
            <v>23642340</v>
          </cell>
          <cell r="BC259">
            <v>24385863</v>
          </cell>
          <cell r="BD259">
            <v>25148483</v>
          </cell>
          <cell r="BE259">
            <v>25930296</v>
          </cell>
        </row>
        <row r="260">
          <cell r="B260" t="str">
            <v>ZMB</v>
          </cell>
          <cell r="C260" t="str">
            <v>Labor force, total</v>
          </cell>
          <cell r="D260" t="str">
            <v>SL.TLF.TOTL.IN</v>
          </cell>
          <cell r="AI260">
            <v>3382244</v>
          </cell>
          <cell r="AJ260">
            <v>3473134</v>
          </cell>
          <cell r="AK260">
            <v>3566727</v>
          </cell>
          <cell r="AL260">
            <v>3651462</v>
          </cell>
          <cell r="AM260">
            <v>3752715</v>
          </cell>
          <cell r="AN260">
            <v>3854030</v>
          </cell>
          <cell r="AO260">
            <v>3951493</v>
          </cell>
          <cell r="AP260">
            <v>4058839</v>
          </cell>
          <cell r="AQ260">
            <v>4173662</v>
          </cell>
          <cell r="AR260">
            <v>4286983</v>
          </cell>
          <cell r="AS260">
            <v>4390754</v>
          </cell>
          <cell r="AT260">
            <v>4483890</v>
          </cell>
          <cell r="AU260">
            <v>4579526</v>
          </cell>
          <cell r="AV260">
            <v>4675733</v>
          </cell>
          <cell r="AW260">
            <v>4771484</v>
          </cell>
          <cell r="AX260">
            <v>4882484</v>
          </cell>
          <cell r="AY260">
            <v>4997685</v>
          </cell>
          <cell r="AZ260">
            <v>5122957</v>
          </cell>
          <cell r="BA260">
            <v>5266204</v>
          </cell>
          <cell r="BB260">
            <v>5415572</v>
          </cell>
          <cell r="BC260">
            <v>5578215</v>
          </cell>
          <cell r="BD260">
            <v>5762238</v>
          </cell>
          <cell r="BE260">
            <v>5953195</v>
          </cell>
        </row>
        <row r="261">
          <cell r="B261" t="str">
            <v>ZWE</v>
          </cell>
          <cell r="C261" t="str">
            <v>Labor force, total</v>
          </cell>
          <cell r="D261" t="str">
            <v>SL.TLF.TOTL.IN</v>
          </cell>
          <cell r="AI261">
            <v>4128498</v>
          </cell>
          <cell r="AJ261">
            <v>4273319</v>
          </cell>
          <cell r="AK261">
            <v>4409308</v>
          </cell>
          <cell r="AL261">
            <v>4533696</v>
          </cell>
          <cell r="AM261">
            <v>4657563</v>
          </cell>
          <cell r="AN261">
            <v>4777706</v>
          </cell>
          <cell r="AO261">
            <v>4902429</v>
          </cell>
          <cell r="AP261">
            <v>5028988</v>
          </cell>
          <cell r="AQ261">
            <v>5073198</v>
          </cell>
          <cell r="AR261">
            <v>5084234</v>
          </cell>
          <cell r="AS261">
            <v>5417208</v>
          </cell>
          <cell r="AT261">
            <v>5718960</v>
          </cell>
          <cell r="AU261">
            <v>5990471</v>
          </cell>
          <cell r="AV261">
            <v>6233026</v>
          </cell>
          <cell r="AW261">
            <v>6435960</v>
          </cell>
          <cell r="AX261">
            <v>6441073</v>
          </cell>
          <cell r="AY261">
            <v>6431516</v>
          </cell>
          <cell r="AZ261">
            <v>6426514</v>
          </cell>
          <cell r="BA261">
            <v>6438684</v>
          </cell>
          <cell r="BB261">
            <v>6501297</v>
          </cell>
          <cell r="BC261">
            <v>6624295</v>
          </cell>
          <cell r="BD261">
            <v>6824134</v>
          </cell>
          <cell r="BE261">
            <v>7085750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WIID2c"/>
    </sheetNames>
    <sheetDataSet>
      <sheetData sheetId="0">
        <row r="2">
          <cell r="B2" t="str">
            <v>ALB</v>
          </cell>
          <cell r="C2" t="str">
            <v>Albania</v>
          </cell>
          <cell r="D2">
            <v>1996</v>
          </cell>
          <cell r="E2">
            <v>29.3</v>
          </cell>
        </row>
        <row r="3">
          <cell r="B3" t="str">
            <v>ALB</v>
          </cell>
          <cell r="C3" t="str">
            <v>Albania</v>
          </cell>
          <cell r="D3">
            <v>2002</v>
          </cell>
          <cell r="E3">
            <v>28.084599999999998</v>
          </cell>
        </row>
        <row r="4">
          <cell r="B4" t="str">
            <v>ALB</v>
          </cell>
          <cell r="C4" t="str">
            <v>Albania</v>
          </cell>
          <cell r="D4">
            <v>2004</v>
          </cell>
          <cell r="E4">
            <v>31.1</v>
          </cell>
        </row>
        <row r="5">
          <cell r="B5" t="str">
            <v>DZA</v>
          </cell>
          <cell r="C5" t="str">
            <v>Algeria</v>
          </cell>
          <cell r="D5">
            <v>1988</v>
          </cell>
          <cell r="E5">
            <v>39.9</v>
          </cell>
        </row>
        <row r="6">
          <cell r="B6" t="str">
            <v>DZA</v>
          </cell>
          <cell r="C6" t="str">
            <v>Algeria</v>
          </cell>
          <cell r="D6">
            <v>1995</v>
          </cell>
          <cell r="E6">
            <v>35.4</v>
          </cell>
        </row>
        <row r="7">
          <cell r="B7" t="str">
            <v>ARG</v>
          </cell>
          <cell r="C7" t="str">
            <v>Argentina</v>
          </cell>
          <cell r="D7">
            <v>1953</v>
          </cell>
          <cell r="E7">
            <v>41.3</v>
          </cell>
        </row>
        <row r="8">
          <cell r="B8" t="str">
            <v>ARG</v>
          </cell>
          <cell r="C8" t="str">
            <v>Argentina</v>
          </cell>
          <cell r="D8">
            <v>1959</v>
          </cell>
          <cell r="E8">
            <v>46.3</v>
          </cell>
        </row>
        <row r="9">
          <cell r="B9" t="str">
            <v>ARG</v>
          </cell>
          <cell r="C9" t="str">
            <v>Argentina</v>
          </cell>
          <cell r="D9">
            <v>1961</v>
          </cell>
          <cell r="E9">
            <v>43.4</v>
          </cell>
        </row>
        <row r="10">
          <cell r="B10" t="str">
            <v>ARG</v>
          </cell>
          <cell r="C10" t="str">
            <v>Argentina</v>
          </cell>
          <cell r="D10">
            <v>1961</v>
          </cell>
          <cell r="E10">
            <v>42.1</v>
          </cell>
        </row>
        <row r="11">
          <cell r="B11" t="str">
            <v>ARG</v>
          </cell>
          <cell r="C11" t="str">
            <v>Argentina</v>
          </cell>
          <cell r="D11">
            <v>1963</v>
          </cell>
          <cell r="E11">
            <v>36.700000000000003</v>
          </cell>
        </row>
        <row r="12">
          <cell r="B12" t="str">
            <v>ARG</v>
          </cell>
          <cell r="C12" t="str">
            <v>Argentina</v>
          </cell>
          <cell r="D12">
            <v>1963</v>
          </cell>
          <cell r="E12">
            <v>38.200000000000003</v>
          </cell>
        </row>
        <row r="13">
          <cell r="B13" t="str">
            <v>ARG</v>
          </cell>
          <cell r="C13" t="str">
            <v>Argentina</v>
          </cell>
          <cell r="D13">
            <v>1965</v>
          </cell>
          <cell r="E13">
            <v>36</v>
          </cell>
        </row>
        <row r="14">
          <cell r="B14" t="str">
            <v>ARG</v>
          </cell>
          <cell r="C14" t="str">
            <v>Argentina</v>
          </cell>
          <cell r="D14">
            <v>1969</v>
          </cell>
          <cell r="E14">
            <v>38.1</v>
          </cell>
        </row>
        <row r="15">
          <cell r="B15" t="str">
            <v>ARG</v>
          </cell>
          <cell r="C15" t="str">
            <v>Argentina</v>
          </cell>
          <cell r="D15">
            <v>1970</v>
          </cell>
          <cell r="E15">
            <v>36.4</v>
          </cell>
        </row>
        <row r="16">
          <cell r="B16" t="str">
            <v>ARG</v>
          </cell>
          <cell r="C16" t="str">
            <v>Argentina</v>
          </cell>
          <cell r="D16">
            <v>1972</v>
          </cell>
          <cell r="E16">
            <v>36.1</v>
          </cell>
        </row>
        <row r="17">
          <cell r="B17" t="str">
            <v>ARG</v>
          </cell>
          <cell r="C17" t="str">
            <v>Argentina</v>
          </cell>
          <cell r="D17">
            <v>1972</v>
          </cell>
          <cell r="E17">
            <v>34.200000000000003</v>
          </cell>
        </row>
        <row r="18">
          <cell r="B18" t="str">
            <v>ARG</v>
          </cell>
          <cell r="C18" t="str">
            <v>Argentina</v>
          </cell>
          <cell r="D18">
            <v>1974</v>
          </cell>
          <cell r="E18">
            <v>36.700000000000003</v>
          </cell>
        </row>
        <row r="19">
          <cell r="B19" t="str">
            <v>ARG</v>
          </cell>
          <cell r="C19" t="str">
            <v>Argentina</v>
          </cell>
          <cell r="D19">
            <v>1975</v>
          </cell>
          <cell r="E19">
            <v>36.799999999999997</v>
          </cell>
        </row>
        <row r="20">
          <cell r="B20" t="str">
            <v>ARG</v>
          </cell>
          <cell r="C20" t="str">
            <v>Argentina</v>
          </cell>
          <cell r="D20">
            <v>1980</v>
          </cell>
          <cell r="E20">
            <v>42.5</v>
          </cell>
        </row>
        <row r="21">
          <cell r="B21" t="str">
            <v>ARG</v>
          </cell>
          <cell r="C21" t="str">
            <v>Argentina</v>
          </cell>
          <cell r="D21">
            <v>1981</v>
          </cell>
          <cell r="E21">
            <v>43.8</v>
          </cell>
        </row>
        <row r="22">
          <cell r="B22" t="str">
            <v>ARG</v>
          </cell>
          <cell r="C22" t="str">
            <v>Argentina</v>
          </cell>
          <cell r="D22">
            <v>1990</v>
          </cell>
          <cell r="E22">
            <v>44.4</v>
          </cell>
        </row>
        <row r="23">
          <cell r="B23" t="str">
            <v>ARG</v>
          </cell>
          <cell r="C23" t="str">
            <v>Argentina</v>
          </cell>
          <cell r="D23">
            <v>1991</v>
          </cell>
          <cell r="E23">
            <v>45.2</v>
          </cell>
        </row>
        <row r="24">
          <cell r="B24" t="str">
            <v>ARG</v>
          </cell>
          <cell r="C24" t="str">
            <v>Argentina</v>
          </cell>
          <cell r="D24">
            <v>1992</v>
          </cell>
          <cell r="E24">
            <v>44.7</v>
          </cell>
        </row>
        <row r="25">
          <cell r="B25" t="str">
            <v>ARG</v>
          </cell>
          <cell r="C25" t="str">
            <v>Argentina</v>
          </cell>
          <cell r="D25">
            <v>1994</v>
          </cell>
          <cell r="E25">
            <v>45</v>
          </cell>
        </row>
        <row r="26">
          <cell r="B26" t="str">
            <v>ARG</v>
          </cell>
          <cell r="C26" t="str">
            <v>Argentina</v>
          </cell>
          <cell r="D26">
            <v>1995</v>
          </cell>
          <cell r="E26">
            <v>47.4</v>
          </cell>
        </row>
        <row r="27">
          <cell r="B27" t="str">
            <v>ARG</v>
          </cell>
          <cell r="C27" t="str">
            <v>Argentina</v>
          </cell>
          <cell r="D27">
            <v>1996</v>
          </cell>
          <cell r="E27">
            <v>47</v>
          </cell>
        </row>
        <row r="28">
          <cell r="B28" t="str">
            <v>ARG</v>
          </cell>
          <cell r="C28" t="str">
            <v>Argentina</v>
          </cell>
          <cell r="D28">
            <v>1997</v>
          </cell>
          <cell r="E28">
            <v>46</v>
          </cell>
        </row>
        <row r="29">
          <cell r="B29" t="str">
            <v>ARG</v>
          </cell>
          <cell r="C29" t="str">
            <v>Argentina</v>
          </cell>
          <cell r="D29">
            <v>1998</v>
          </cell>
          <cell r="E29">
            <v>47.9</v>
          </cell>
        </row>
        <row r="30">
          <cell r="B30" t="str">
            <v>ARG</v>
          </cell>
          <cell r="C30" t="str">
            <v>Argentina</v>
          </cell>
          <cell r="D30">
            <v>1961</v>
          </cell>
          <cell r="E30">
            <v>42.299999237060547</v>
          </cell>
        </row>
        <row r="31">
          <cell r="B31" t="str">
            <v>ARG</v>
          </cell>
          <cell r="C31" t="str">
            <v>Argentina</v>
          </cell>
          <cell r="D31">
            <v>1974</v>
          </cell>
          <cell r="E31">
            <v>34.400001525878906</v>
          </cell>
        </row>
        <row r="32">
          <cell r="B32" t="str">
            <v>ARG</v>
          </cell>
          <cell r="C32" t="str">
            <v>Argentina</v>
          </cell>
          <cell r="D32">
            <v>1975</v>
          </cell>
          <cell r="E32">
            <v>34.700000762939453</v>
          </cell>
        </row>
        <row r="33">
          <cell r="B33" t="str">
            <v>ARG</v>
          </cell>
          <cell r="C33" t="str">
            <v>Argentina</v>
          </cell>
          <cell r="D33">
            <v>1976</v>
          </cell>
          <cell r="E33">
            <v>35.200000762939453</v>
          </cell>
        </row>
        <row r="34">
          <cell r="B34" t="str">
            <v>ARG</v>
          </cell>
          <cell r="C34" t="str">
            <v>Argentina</v>
          </cell>
          <cell r="D34">
            <v>1977</v>
          </cell>
          <cell r="E34">
            <v>40.299999237060547</v>
          </cell>
        </row>
        <row r="35">
          <cell r="B35" t="str">
            <v>ARG</v>
          </cell>
          <cell r="C35" t="str">
            <v>Argentina</v>
          </cell>
          <cell r="D35">
            <v>1978</v>
          </cell>
          <cell r="E35">
            <v>43.400001525878906</v>
          </cell>
        </row>
        <row r="36">
          <cell r="B36" t="str">
            <v>ARG</v>
          </cell>
          <cell r="C36" t="str">
            <v>Argentina</v>
          </cell>
          <cell r="D36">
            <v>1979</v>
          </cell>
          <cell r="E36">
            <v>41.299999237060547</v>
          </cell>
        </row>
        <row r="37">
          <cell r="B37" t="str">
            <v>ARG</v>
          </cell>
          <cell r="C37" t="str">
            <v>Argentina</v>
          </cell>
          <cell r="D37">
            <v>1980</v>
          </cell>
          <cell r="E37">
            <v>40.5</v>
          </cell>
        </row>
        <row r="38">
          <cell r="B38" t="str">
            <v>ARG</v>
          </cell>
          <cell r="C38" t="str">
            <v>Argentina</v>
          </cell>
          <cell r="D38">
            <v>1981</v>
          </cell>
          <cell r="E38">
            <v>42.799999237060547</v>
          </cell>
        </row>
        <row r="39">
          <cell r="B39" t="str">
            <v>ARG</v>
          </cell>
          <cell r="C39" t="str">
            <v>Argentina</v>
          </cell>
          <cell r="D39">
            <v>1982</v>
          </cell>
          <cell r="E39">
            <v>40.200000762939453</v>
          </cell>
        </row>
        <row r="40">
          <cell r="B40" t="str">
            <v>ARG</v>
          </cell>
          <cell r="C40" t="str">
            <v>Argentina</v>
          </cell>
          <cell r="D40">
            <v>1983</v>
          </cell>
          <cell r="E40">
            <v>40.400001525878906</v>
          </cell>
        </row>
        <row r="41">
          <cell r="B41" t="str">
            <v>ARG</v>
          </cell>
          <cell r="C41" t="str">
            <v>Argentina</v>
          </cell>
          <cell r="D41">
            <v>1985</v>
          </cell>
          <cell r="E41">
            <v>39.799999237060547</v>
          </cell>
        </row>
        <row r="42">
          <cell r="B42" t="str">
            <v>ARG</v>
          </cell>
          <cell r="C42" t="str">
            <v>Argentina</v>
          </cell>
          <cell r="D42">
            <v>1987</v>
          </cell>
          <cell r="E42">
            <v>43.299999237060547</v>
          </cell>
        </row>
        <row r="43">
          <cell r="B43" t="str">
            <v>ARG</v>
          </cell>
          <cell r="C43" t="str">
            <v>Argentina</v>
          </cell>
          <cell r="D43">
            <v>1988</v>
          </cell>
          <cell r="E43">
            <v>45.200000762939453</v>
          </cell>
        </row>
        <row r="44">
          <cell r="B44" t="str">
            <v>ARG</v>
          </cell>
          <cell r="C44" t="str">
            <v>Argentina</v>
          </cell>
          <cell r="D44">
            <v>1961</v>
          </cell>
          <cell r="E44">
            <v>46.4</v>
          </cell>
        </row>
        <row r="45">
          <cell r="B45" t="str">
            <v>ARG</v>
          </cell>
          <cell r="C45" t="str">
            <v>Argentina</v>
          </cell>
          <cell r="D45">
            <v>1961</v>
          </cell>
          <cell r="E45">
            <v>51.3</v>
          </cell>
        </row>
        <row r="46">
          <cell r="B46" t="str">
            <v>ARG</v>
          </cell>
          <cell r="C46" t="str">
            <v>Argentina</v>
          </cell>
          <cell r="D46">
            <v>1961</v>
          </cell>
          <cell r="E46">
            <v>49.9</v>
          </cell>
        </row>
        <row r="47">
          <cell r="B47" t="str">
            <v>ARG</v>
          </cell>
          <cell r="C47" t="str">
            <v>Argentina</v>
          </cell>
          <cell r="D47">
            <v>1961</v>
          </cell>
          <cell r="E47">
            <v>47.6</v>
          </cell>
        </row>
        <row r="48">
          <cell r="B48" t="str">
            <v>ARG</v>
          </cell>
          <cell r="C48" t="str">
            <v>Argentina</v>
          </cell>
          <cell r="D48">
            <v>1961</v>
          </cell>
          <cell r="E48">
            <v>43.1</v>
          </cell>
        </row>
        <row r="49">
          <cell r="B49" t="str">
            <v>ARG</v>
          </cell>
          <cell r="C49" t="str">
            <v>Argentina</v>
          </cell>
          <cell r="D49">
            <v>1961</v>
          </cell>
          <cell r="E49">
            <v>41.3</v>
          </cell>
        </row>
        <row r="50">
          <cell r="B50" t="str">
            <v>ARG</v>
          </cell>
          <cell r="C50" t="str">
            <v>Argentina</v>
          </cell>
          <cell r="D50">
            <v>1963</v>
          </cell>
          <cell r="E50">
            <v>38.299999999999997</v>
          </cell>
        </row>
        <row r="51">
          <cell r="B51" t="str">
            <v>ARG</v>
          </cell>
          <cell r="C51" t="str">
            <v>Argentina</v>
          </cell>
          <cell r="D51">
            <v>1970</v>
          </cell>
          <cell r="E51">
            <v>40.9</v>
          </cell>
        </row>
        <row r="52">
          <cell r="B52" t="str">
            <v>ARG</v>
          </cell>
          <cell r="C52" t="str">
            <v>Argentina</v>
          </cell>
          <cell r="D52">
            <v>1961</v>
          </cell>
          <cell r="E52">
            <v>42.5</v>
          </cell>
        </row>
        <row r="53">
          <cell r="B53" t="str">
            <v>ARG</v>
          </cell>
          <cell r="C53" t="str">
            <v>Argentina</v>
          </cell>
          <cell r="D53">
            <v>1961</v>
          </cell>
          <cell r="E53">
            <v>47.799999237060547</v>
          </cell>
        </row>
        <row r="54">
          <cell r="B54" t="str">
            <v>ARG</v>
          </cell>
          <cell r="C54" t="str">
            <v>Argentina</v>
          </cell>
          <cell r="D54">
            <v>1961</v>
          </cell>
          <cell r="E54">
            <v>42.5</v>
          </cell>
        </row>
        <row r="55">
          <cell r="B55" t="str">
            <v>ARG</v>
          </cell>
          <cell r="C55" t="str">
            <v>Argentina</v>
          </cell>
          <cell r="D55">
            <v>1980</v>
          </cell>
          <cell r="E55">
            <v>40.799999999999997</v>
          </cell>
        </row>
        <row r="56">
          <cell r="B56" t="str">
            <v>ARG</v>
          </cell>
          <cell r="C56" t="str">
            <v>Argentina</v>
          </cell>
          <cell r="D56">
            <v>1989</v>
          </cell>
          <cell r="E56">
            <v>47.6</v>
          </cell>
        </row>
        <row r="57">
          <cell r="B57" t="str">
            <v>ARG</v>
          </cell>
          <cell r="C57" t="str">
            <v>Argentina</v>
          </cell>
          <cell r="D57">
            <v>1986</v>
          </cell>
          <cell r="E57">
            <v>42.171472999999999</v>
          </cell>
        </row>
        <row r="58">
          <cell r="B58" t="str">
            <v>ARG</v>
          </cell>
          <cell r="C58" t="str">
            <v>Argentina</v>
          </cell>
          <cell r="D58">
            <v>1988</v>
          </cell>
          <cell r="E58">
            <v>45.551478000000003</v>
          </cell>
        </row>
        <row r="59">
          <cell r="B59" t="str">
            <v>ARG</v>
          </cell>
          <cell r="C59" t="str">
            <v>Argentina</v>
          </cell>
          <cell r="D59">
            <v>1991</v>
          </cell>
          <cell r="E59">
            <v>46.522749000000005</v>
          </cell>
        </row>
        <row r="60">
          <cell r="B60" t="str">
            <v>ARG</v>
          </cell>
          <cell r="C60" t="str">
            <v>Argentina</v>
          </cell>
          <cell r="D60">
            <v>1992</v>
          </cell>
          <cell r="E60">
            <v>44.424850999999997</v>
          </cell>
        </row>
        <row r="61">
          <cell r="B61" t="str">
            <v>ARG</v>
          </cell>
          <cell r="C61" t="str">
            <v>Argentina</v>
          </cell>
          <cell r="D61">
            <v>1992</v>
          </cell>
          <cell r="E61">
            <v>45.028243000000003</v>
          </cell>
        </row>
        <row r="62">
          <cell r="B62" t="str">
            <v>ARG</v>
          </cell>
          <cell r="C62" t="str">
            <v>Argentina</v>
          </cell>
          <cell r="D62">
            <v>1993</v>
          </cell>
          <cell r="E62">
            <v>44.431615999999998</v>
          </cell>
        </row>
        <row r="63">
          <cell r="B63" t="str">
            <v>ARG</v>
          </cell>
          <cell r="C63" t="str">
            <v>Argentina</v>
          </cell>
          <cell r="D63">
            <v>1994</v>
          </cell>
          <cell r="E63">
            <v>45.3292</v>
          </cell>
        </row>
        <row r="64">
          <cell r="B64" t="str">
            <v>ARG</v>
          </cell>
          <cell r="C64" t="str">
            <v>Argentina</v>
          </cell>
          <cell r="D64">
            <v>1995</v>
          </cell>
          <cell r="E64">
            <v>48.126745</v>
          </cell>
        </row>
        <row r="65">
          <cell r="B65" t="str">
            <v>ARG</v>
          </cell>
          <cell r="C65" t="str">
            <v>Argentina</v>
          </cell>
          <cell r="D65">
            <v>1996</v>
          </cell>
          <cell r="E65">
            <v>48.555800999999995</v>
          </cell>
        </row>
        <row r="66">
          <cell r="B66" t="str">
            <v>ARG</v>
          </cell>
          <cell r="C66" t="str">
            <v>Argentina</v>
          </cell>
          <cell r="D66">
            <v>1997</v>
          </cell>
          <cell r="E66">
            <v>48.345390999999999</v>
          </cell>
        </row>
        <row r="67">
          <cell r="B67" t="str">
            <v>ARG</v>
          </cell>
          <cell r="C67" t="str">
            <v>Argentina</v>
          </cell>
          <cell r="D67">
            <v>1998</v>
          </cell>
          <cell r="E67">
            <v>50.223066000000003</v>
          </cell>
        </row>
        <row r="68">
          <cell r="B68" t="str">
            <v>ARG</v>
          </cell>
          <cell r="C68" t="str">
            <v>Argentina</v>
          </cell>
          <cell r="D68">
            <v>1998</v>
          </cell>
          <cell r="E68">
            <v>50.153559999999999</v>
          </cell>
        </row>
        <row r="69">
          <cell r="B69" t="str">
            <v>ARG</v>
          </cell>
          <cell r="C69" t="str">
            <v>Argentina</v>
          </cell>
          <cell r="D69">
            <v>1999</v>
          </cell>
          <cell r="E69">
            <v>49.086865000000003</v>
          </cell>
        </row>
        <row r="70">
          <cell r="B70" t="str">
            <v>ARG</v>
          </cell>
          <cell r="C70" t="str">
            <v>Argentina</v>
          </cell>
          <cell r="D70">
            <v>2000</v>
          </cell>
          <cell r="E70">
            <v>50.427266000000003</v>
          </cell>
        </row>
        <row r="71">
          <cell r="B71" t="str">
            <v>ARG</v>
          </cell>
          <cell r="C71" t="str">
            <v>Argentina</v>
          </cell>
          <cell r="D71">
            <v>2001</v>
          </cell>
          <cell r="E71">
            <v>52.214651999999994</v>
          </cell>
        </row>
        <row r="72">
          <cell r="B72" t="str">
            <v>ARG</v>
          </cell>
          <cell r="C72" t="str">
            <v>Argentina</v>
          </cell>
          <cell r="D72">
            <v>2002</v>
          </cell>
          <cell r="E72">
            <v>53.264004</v>
          </cell>
        </row>
        <row r="73">
          <cell r="B73" t="str">
            <v>ARG</v>
          </cell>
          <cell r="C73" t="str">
            <v>Argentina</v>
          </cell>
          <cell r="D73">
            <v>2003</v>
          </cell>
          <cell r="E73">
            <v>52.786802000000002</v>
          </cell>
        </row>
        <row r="74">
          <cell r="B74" t="str">
            <v>ARG</v>
          </cell>
          <cell r="C74" t="str">
            <v>Argentina</v>
          </cell>
          <cell r="D74">
            <v>2003</v>
          </cell>
          <cell r="E74">
            <v>52.885435999999999</v>
          </cell>
        </row>
        <row r="75">
          <cell r="B75" t="str">
            <v>ARG</v>
          </cell>
          <cell r="C75" t="str">
            <v>Argentina</v>
          </cell>
          <cell r="D75">
            <v>2004</v>
          </cell>
          <cell r="E75">
            <v>51.008116000000001</v>
          </cell>
        </row>
        <row r="76">
          <cell r="B76" t="str">
            <v>ARG</v>
          </cell>
          <cell r="C76" t="str">
            <v>Argentina</v>
          </cell>
          <cell r="D76">
            <v>2004</v>
          </cell>
          <cell r="E76">
            <v>50.625980999999996</v>
          </cell>
        </row>
        <row r="77">
          <cell r="B77" t="str">
            <v>ARG</v>
          </cell>
          <cell r="C77" t="str">
            <v>Argentina</v>
          </cell>
          <cell r="D77">
            <v>2005</v>
          </cell>
          <cell r="E77">
            <v>50.264949000000001</v>
          </cell>
        </row>
        <row r="78">
          <cell r="B78" t="str">
            <v>ARG</v>
          </cell>
          <cell r="C78" t="str">
            <v>Argentina</v>
          </cell>
          <cell r="D78">
            <v>2005</v>
          </cell>
          <cell r="E78">
            <v>50.121203999999999</v>
          </cell>
        </row>
        <row r="79">
          <cell r="B79" t="str">
            <v>ARG</v>
          </cell>
          <cell r="C79" t="str">
            <v>Argentina</v>
          </cell>
          <cell r="D79">
            <v>2006</v>
          </cell>
          <cell r="E79">
            <v>48.820907000000005</v>
          </cell>
        </row>
        <row r="80">
          <cell r="B80" t="str">
            <v>ARG</v>
          </cell>
          <cell r="C80" t="str">
            <v>Argentina</v>
          </cell>
          <cell r="D80">
            <v>2006</v>
          </cell>
          <cell r="E80">
            <v>48.292034999999998</v>
          </cell>
        </row>
        <row r="81">
          <cell r="B81" t="str">
            <v>ARG</v>
          </cell>
          <cell r="C81" t="str">
            <v>Argentina</v>
          </cell>
          <cell r="D81">
            <v>1996</v>
          </cell>
          <cell r="E81">
            <v>47.71</v>
          </cell>
        </row>
        <row r="82">
          <cell r="B82" t="str">
            <v>ARG</v>
          </cell>
          <cell r="C82" t="str">
            <v>Argentina</v>
          </cell>
          <cell r="D82">
            <v>1998</v>
          </cell>
          <cell r="E82">
            <v>49.35</v>
          </cell>
        </row>
        <row r="83">
          <cell r="B83" t="str">
            <v>ARG</v>
          </cell>
          <cell r="C83" t="str">
            <v>Argentina</v>
          </cell>
          <cell r="D83">
            <v>1953</v>
          </cell>
          <cell r="E83">
            <v>41.1</v>
          </cell>
        </row>
        <row r="84">
          <cell r="B84" t="str">
            <v>ARG</v>
          </cell>
          <cell r="C84" t="str">
            <v>Argentina</v>
          </cell>
          <cell r="D84">
            <v>1959</v>
          </cell>
          <cell r="E84">
            <v>46</v>
          </cell>
        </row>
        <row r="85">
          <cell r="B85" t="str">
            <v>ARG</v>
          </cell>
          <cell r="C85" t="str">
            <v>Argentina</v>
          </cell>
          <cell r="D85">
            <v>1961</v>
          </cell>
          <cell r="E85">
            <v>43.3</v>
          </cell>
        </row>
        <row r="86">
          <cell r="B86" t="str">
            <v>ARM</v>
          </cell>
          <cell r="C86" t="str">
            <v>Armenia</v>
          </cell>
          <cell r="D86">
            <v>1988</v>
          </cell>
          <cell r="E86">
            <v>28</v>
          </cell>
        </row>
        <row r="87">
          <cell r="B87" t="str">
            <v>ARM</v>
          </cell>
          <cell r="C87" t="str">
            <v>Armenia</v>
          </cell>
          <cell r="D87">
            <v>1990</v>
          </cell>
          <cell r="E87">
            <v>26.899999618530273</v>
          </cell>
        </row>
        <row r="88">
          <cell r="B88" t="str">
            <v>ARM</v>
          </cell>
          <cell r="C88" t="str">
            <v>Armenia</v>
          </cell>
          <cell r="D88">
            <v>1986</v>
          </cell>
          <cell r="E88">
            <v>26.899999618530273</v>
          </cell>
        </row>
        <row r="89">
          <cell r="B89" t="str">
            <v>ARM</v>
          </cell>
          <cell r="C89" t="str">
            <v>Armenia</v>
          </cell>
          <cell r="D89">
            <v>1989</v>
          </cell>
          <cell r="E89">
            <v>25.8</v>
          </cell>
        </row>
        <row r="90">
          <cell r="B90" t="str">
            <v>ARM</v>
          </cell>
          <cell r="C90" t="str">
            <v>Armenia</v>
          </cell>
          <cell r="D90">
            <v>1989</v>
          </cell>
          <cell r="E90">
            <v>25.899999618530273</v>
          </cell>
        </row>
        <row r="91">
          <cell r="B91" t="str">
            <v>ARM</v>
          </cell>
          <cell r="C91" t="str">
            <v>Armenia</v>
          </cell>
          <cell r="D91">
            <v>1996</v>
          </cell>
          <cell r="E91">
            <v>62.5</v>
          </cell>
        </row>
        <row r="92">
          <cell r="B92" t="str">
            <v>ARM</v>
          </cell>
          <cell r="C92" t="str">
            <v>Armenia</v>
          </cell>
          <cell r="D92">
            <v>1996</v>
          </cell>
          <cell r="E92">
            <v>49.6</v>
          </cell>
        </row>
        <row r="93">
          <cell r="B93" t="str">
            <v>ARM</v>
          </cell>
          <cell r="C93" t="str">
            <v>Armenia</v>
          </cell>
          <cell r="D93">
            <v>1998</v>
          </cell>
          <cell r="E93">
            <v>56.3</v>
          </cell>
        </row>
        <row r="94">
          <cell r="B94" t="str">
            <v>ARM</v>
          </cell>
          <cell r="C94" t="str">
            <v>Armenia</v>
          </cell>
          <cell r="D94">
            <v>1998</v>
          </cell>
          <cell r="E94">
            <v>38.4</v>
          </cell>
        </row>
        <row r="95">
          <cell r="B95" t="str">
            <v>ARM</v>
          </cell>
          <cell r="C95" t="str">
            <v>Armenia</v>
          </cell>
          <cell r="D95">
            <v>1991</v>
          </cell>
          <cell r="E95">
            <v>29.6</v>
          </cell>
        </row>
        <row r="96">
          <cell r="B96" t="str">
            <v>ARM</v>
          </cell>
          <cell r="C96" t="str">
            <v>Armenia</v>
          </cell>
          <cell r="D96">
            <v>1992</v>
          </cell>
          <cell r="E96">
            <v>35.5</v>
          </cell>
        </row>
        <row r="97">
          <cell r="B97" t="str">
            <v>ARM</v>
          </cell>
          <cell r="C97" t="str">
            <v>Armenia</v>
          </cell>
          <cell r="D97">
            <v>1993</v>
          </cell>
          <cell r="E97">
            <v>36.6</v>
          </cell>
        </row>
        <row r="98">
          <cell r="B98" t="str">
            <v>ARM</v>
          </cell>
          <cell r="C98" t="str">
            <v>Armenia</v>
          </cell>
          <cell r="D98">
            <v>1994</v>
          </cell>
          <cell r="E98">
            <v>32.1</v>
          </cell>
        </row>
        <row r="99">
          <cell r="B99" t="str">
            <v>ARM</v>
          </cell>
          <cell r="C99" t="str">
            <v>Armenia</v>
          </cell>
          <cell r="D99">
            <v>1995</v>
          </cell>
          <cell r="E99">
            <v>38.1</v>
          </cell>
        </row>
        <row r="100">
          <cell r="B100" t="str">
            <v>ARM</v>
          </cell>
          <cell r="C100" t="str">
            <v>Armenia</v>
          </cell>
          <cell r="D100">
            <v>1996</v>
          </cell>
          <cell r="E100">
            <v>42</v>
          </cell>
        </row>
        <row r="101">
          <cell r="B101" t="str">
            <v>ARM</v>
          </cell>
          <cell r="C101" t="str">
            <v>Armenia</v>
          </cell>
          <cell r="D101">
            <v>2000</v>
          </cell>
          <cell r="E101">
            <v>48.6</v>
          </cell>
        </row>
        <row r="102">
          <cell r="B102" t="str">
            <v>ARM</v>
          </cell>
          <cell r="C102" t="str">
            <v>Armenia</v>
          </cell>
          <cell r="D102">
            <v>2002</v>
          </cell>
          <cell r="E102">
            <v>35.9</v>
          </cell>
        </row>
        <row r="103">
          <cell r="B103" t="str">
            <v>ARM</v>
          </cell>
          <cell r="C103" t="str">
            <v>Armenia</v>
          </cell>
          <cell r="D103">
            <v>2003</v>
          </cell>
          <cell r="E103">
            <v>54.3</v>
          </cell>
        </row>
        <row r="104">
          <cell r="B104" t="str">
            <v>ARM</v>
          </cell>
          <cell r="C104" t="str">
            <v>Armenia</v>
          </cell>
          <cell r="D104">
            <v>2003</v>
          </cell>
          <cell r="E104">
            <v>47.445569999999996</v>
          </cell>
        </row>
        <row r="105">
          <cell r="B105" t="str">
            <v>ARM</v>
          </cell>
          <cell r="C105" t="str">
            <v>Armenia</v>
          </cell>
          <cell r="D105">
            <v>2004</v>
          </cell>
          <cell r="E105">
            <v>45.5</v>
          </cell>
        </row>
        <row r="106">
          <cell r="B106" t="str">
            <v>ARM</v>
          </cell>
          <cell r="C106" t="str">
            <v>Armenia</v>
          </cell>
          <cell r="D106">
            <v>2005</v>
          </cell>
          <cell r="E106">
            <v>43.4</v>
          </cell>
        </row>
        <row r="107">
          <cell r="B107" t="str">
            <v>ARM</v>
          </cell>
          <cell r="C107" t="str">
            <v>Armenia</v>
          </cell>
          <cell r="D107">
            <v>2006</v>
          </cell>
          <cell r="E107">
            <v>40</v>
          </cell>
        </row>
        <row r="108">
          <cell r="B108" t="str">
            <v>ARM</v>
          </cell>
          <cell r="C108" t="str">
            <v>Armenia</v>
          </cell>
          <cell r="D108">
            <v>1996</v>
          </cell>
          <cell r="E108">
            <v>45.700000762939453</v>
          </cell>
        </row>
        <row r="109">
          <cell r="B109" t="str">
            <v>ARM</v>
          </cell>
          <cell r="C109" t="str">
            <v>Armenia</v>
          </cell>
          <cell r="D109">
            <v>1996</v>
          </cell>
          <cell r="E109">
            <v>66</v>
          </cell>
        </row>
        <row r="110">
          <cell r="B110" t="str">
            <v>AUS</v>
          </cell>
          <cell r="C110" t="str">
            <v>Australia</v>
          </cell>
          <cell r="D110">
            <v>1981</v>
          </cell>
          <cell r="E110">
            <v>32.299999237060547</v>
          </cell>
        </row>
        <row r="111">
          <cell r="B111" t="str">
            <v>AUS</v>
          </cell>
          <cell r="C111" t="str">
            <v>Australia</v>
          </cell>
          <cell r="D111">
            <v>1986</v>
          </cell>
          <cell r="E111">
            <v>32.200000000000003</v>
          </cell>
        </row>
        <row r="112">
          <cell r="B112" t="str">
            <v>AUS</v>
          </cell>
          <cell r="C112" t="str">
            <v>Australia</v>
          </cell>
          <cell r="D112">
            <v>1995</v>
          </cell>
          <cell r="E112">
            <v>44.2</v>
          </cell>
        </row>
        <row r="113">
          <cell r="B113" t="str">
            <v>AUS</v>
          </cell>
          <cell r="C113" t="str">
            <v>Australia</v>
          </cell>
          <cell r="D113">
            <v>1996</v>
          </cell>
          <cell r="E113">
            <v>44.4</v>
          </cell>
        </row>
        <row r="114">
          <cell r="B114" t="str">
            <v>AUS</v>
          </cell>
          <cell r="C114" t="str">
            <v>Australia</v>
          </cell>
          <cell r="D114">
            <v>1997</v>
          </cell>
          <cell r="E114">
            <v>43.6</v>
          </cell>
        </row>
        <row r="115">
          <cell r="B115" t="str">
            <v>AUS</v>
          </cell>
          <cell r="C115" t="str">
            <v>Australia</v>
          </cell>
          <cell r="D115">
            <v>1998</v>
          </cell>
          <cell r="E115">
            <v>44.5</v>
          </cell>
        </row>
        <row r="116">
          <cell r="B116" t="str">
            <v>AUS</v>
          </cell>
          <cell r="C116" t="str">
            <v>Australia</v>
          </cell>
          <cell r="D116">
            <v>2000</v>
          </cell>
          <cell r="E116">
            <v>44.6</v>
          </cell>
        </row>
        <row r="117">
          <cell r="B117" t="str">
            <v>AUS</v>
          </cell>
          <cell r="C117" t="str">
            <v>Australia</v>
          </cell>
          <cell r="D117">
            <v>1995</v>
          </cell>
          <cell r="E117">
            <v>30.2</v>
          </cell>
        </row>
        <row r="118">
          <cell r="B118" t="str">
            <v>AUS</v>
          </cell>
          <cell r="C118" t="str">
            <v>Australia</v>
          </cell>
          <cell r="D118">
            <v>1996</v>
          </cell>
          <cell r="E118">
            <v>29.6</v>
          </cell>
        </row>
        <row r="119">
          <cell r="B119" t="str">
            <v>AUS</v>
          </cell>
          <cell r="C119" t="str">
            <v>Australia</v>
          </cell>
          <cell r="D119">
            <v>1997</v>
          </cell>
          <cell r="E119">
            <v>29.2</v>
          </cell>
        </row>
        <row r="120">
          <cell r="B120" t="str">
            <v>AUS</v>
          </cell>
          <cell r="C120" t="str">
            <v>Australia</v>
          </cell>
          <cell r="D120">
            <v>1998</v>
          </cell>
          <cell r="E120">
            <v>30.3</v>
          </cell>
        </row>
        <row r="121">
          <cell r="B121" t="str">
            <v>AUS</v>
          </cell>
          <cell r="C121" t="str">
            <v>Australia</v>
          </cell>
          <cell r="D121">
            <v>2000</v>
          </cell>
          <cell r="E121">
            <v>31</v>
          </cell>
        </row>
        <row r="122">
          <cell r="B122" t="str">
            <v>AUS</v>
          </cell>
          <cell r="C122" t="str">
            <v>Australia</v>
          </cell>
          <cell r="D122">
            <v>2001</v>
          </cell>
          <cell r="E122">
            <v>31.1</v>
          </cell>
        </row>
        <row r="123">
          <cell r="B123" t="str">
            <v>AUS</v>
          </cell>
          <cell r="C123" t="str">
            <v>Australia</v>
          </cell>
          <cell r="D123">
            <v>2002</v>
          </cell>
          <cell r="E123">
            <v>30.9</v>
          </cell>
        </row>
        <row r="124">
          <cell r="B124" t="str">
            <v>AUS</v>
          </cell>
          <cell r="C124" t="str">
            <v>Australia</v>
          </cell>
          <cell r="D124">
            <v>2004</v>
          </cell>
          <cell r="E124">
            <v>29.257309999999997</v>
          </cell>
        </row>
        <row r="125">
          <cell r="B125" t="str">
            <v>AUS</v>
          </cell>
          <cell r="C125" t="str">
            <v>Australia</v>
          </cell>
          <cell r="D125">
            <v>1962</v>
          </cell>
          <cell r="E125">
            <v>41.599998474121094</v>
          </cell>
        </row>
        <row r="126">
          <cell r="B126" t="str">
            <v>AUS</v>
          </cell>
          <cell r="C126" t="str">
            <v>Australia</v>
          </cell>
          <cell r="D126">
            <v>1976</v>
          </cell>
          <cell r="E126">
            <v>33.049999237060547</v>
          </cell>
        </row>
        <row r="127">
          <cell r="B127" t="str">
            <v>AUS</v>
          </cell>
          <cell r="C127" t="str">
            <v>Australia</v>
          </cell>
          <cell r="D127">
            <v>1976</v>
          </cell>
          <cell r="E127">
            <v>34.509998321533203</v>
          </cell>
        </row>
        <row r="128">
          <cell r="B128" t="str">
            <v>AUS</v>
          </cell>
          <cell r="C128" t="str">
            <v>Australia</v>
          </cell>
          <cell r="D128">
            <v>1942</v>
          </cell>
          <cell r="E128">
            <v>34.799999999999997</v>
          </cell>
        </row>
        <row r="129">
          <cell r="B129" t="str">
            <v>AUS</v>
          </cell>
          <cell r="C129" t="str">
            <v>Australia</v>
          </cell>
          <cell r="D129">
            <v>1942</v>
          </cell>
          <cell r="E129">
            <v>23.5</v>
          </cell>
        </row>
        <row r="130">
          <cell r="B130" t="str">
            <v>AUS</v>
          </cell>
          <cell r="C130" t="str">
            <v>Australia</v>
          </cell>
          <cell r="D130">
            <v>1943</v>
          </cell>
          <cell r="E130">
            <v>34.9</v>
          </cell>
        </row>
        <row r="131">
          <cell r="B131" t="str">
            <v>AUS</v>
          </cell>
          <cell r="C131" t="str">
            <v>Australia</v>
          </cell>
          <cell r="D131">
            <v>1944</v>
          </cell>
          <cell r="E131">
            <v>34.1</v>
          </cell>
        </row>
        <row r="132">
          <cell r="B132" t="str">
            <v>AUS</v>
          </cell>
          <cell r="C132" t="str">
            <v>Australia</v>
          </cell>
          <cell r="D132">
            <v>1944</v>
          </cell>
          <cell r="E132">
            <v>23.1</v>
          </cell>
        </row>
        <row r="133">
          <cell r="B133" t="str">
            <v>AUS</v>
          </cell>
          <cell r="C133" t="str">
            <v>Australia</v>
          </cell>
          <cell r="D133">
            <v>1945</v>
          </cell>
          <cell r="E133">
            <v>34.4</v>
          </cell>
        </row>
        <row r="134">
          <cell r="B134" t="str">
            <v>AUS</v>
          </cell>
          <cell r="C134" t="str">
            <v>Australia</v>
          </cell>
          <cell r="D134">
            <v>1945</v>
          </cell>
          <cell r="E134">
            <v>23.7</v>
          </cell>
        </row>
        <row r="135">
          <cell r="B135" t="str">
            <v>AUS</v>
          </cell>
          <cell r="C135" t="str">
            <v>Australia</v>
          </cell>
          <cell r="D135">
            <v>1946</v>
          </cell>
          <cell r="E135">
            <v>33.6</v>
          </cell>
        </row>
        <row r="136">
          <cell r="B136" t="str">
            <v>AUS</v>
          </cell>
          <cell r="C136" t="str">
            <v>Australia</v>
          </cell>
          <cell r="D136">
            <v>1946</v>
          </cell>
          <cell r="E136">
            <v>23.6</v>
          </cell>
        </row>
        <row r="137">
          <cell r="B137" t="str">
            <v>AUS</v>
          </cell>
          <cell r="C137" t="str">
            <v>Australia</v>
          </cell>
          <cell r="D137">
            <v>1947</v>
          </cell>
          <cell r="E137">
            <v>35.5</v>
          </cell>
        </row>
        <row r="138">
          <cell r="B138" t="str">
            <v>AUS</v>
          </cell>
          <cell r="C138" t="str">
            <v>Australia</v>
          </cell>
          <cell r="D138">
            <v>1947</v>
          </cell>
          <cell r="E138">
            <v>26.2</v>
          </cell>
        </row>
        <row r="139">
          <cell r="B139" t="str">
            <v>AUS</v>
          </cell>
          <cell r="C139" t="str">
            <v>Australia</v>
          </cell>
          <cell r="D139">
            <v>1948</v>
          </cell>
          <cell r="E139">
            <v>35.799999999999997</v>
          </cell>
        </row>
        <row r="140">
          <cell r="B140" t="str">
            <v>AUS</v>
          </cell>
          <cell r="C140" t="str">
            <v>Australia</v>
          </cell>
          <cell r="D140">
            <v>1948</v>
          </cell>
          <cell r="E140">
            <v>26.5</v>
          </cell>
        </row>
        <row r="141">
          <cell r="B141" t="str">
            <v>AUS</v>
          </cell>
          <cell r="C141" t="str">
            <v>Australia</v>
          </cell>
          <cell r="D141">
            <v>1949</v>
          </cell>
          <cell r="E141">
            <v>36.4</v>
          </cell>
        </row>
        <row r="142">
          <cell r="B142" t="str">
            <v>AUS</v>
          </cell>
          <cell r="C142" t="str">
            <v>Australia</v>
          </cell>
          <cell r="D142">
            <v>1949</v>
          </cell>
          <cell r="E142">
            <v>27.2</v>
          </cell>
        </row>
        <row r="143">
          <cell r="B143" t="str">
            <v>AUS</v>
          </cell>
          <cell r="C143" t="str">
            <v>Australia</v>
          </cell>
          <cell r="D143">
            <v>1950</v>
          </cell>
          <cell r="E143">
            <v>42.7</v>
          </cell>
        </row>
        <row r="144">
          <cell r="B144" t="str">
            <v>AUS</v>
          </cell>
          <cell r="C144" t="str">
            <v>Australia</v>
          </cell>
          <cell r="D144">
            <v>1950</v>
          </cell>
          <cell r="E144">
            <v>30.3</v>
          </cell>
        </row>
        <row r="145">
          <cell r="B145" t="str">
            <v>AUS</v>
          </cell>
          <cell r="C145" t="str">
            <v>Australia</v>
          </cell>
          <cell r="D145">
            <v>1951</v>
          </cell>
          <cell r="E145">
            <v>34.799999999999997</v>
          </cell>
        </row>
        <row r="146">
          <cell r="B146" t="str">
            <v>AUS</v>
          </cell>
          <cell r="C146" t="str">
            <v>Australia</v>
          </cell>
          <cell r="D146">
            <v>1951</v>
          </cell>
          <cell r="E146">
            <v>22.7</v>
          </cell>
        </row>
        <row r="147">
          <cell r="B147" t="str">
            <v>AUS</v>
          </cell>
          <cell r="C147" t="str">
            <v>Australia</v>
          </cell>
          <cell r="D147">
            <v>1952</v>
          </cell>
          <cell r="E147">
            <v>34.1</v>
          </cell>
        </row>
        <row r="148">
          <cell r="B148" t="str">
            <v>AUS</v>
          </cell>
          <cell r="C148" t="str">
            <v>Australia</v>
          </cell>
          <cell r="D148">
            <v>1952</v>
          </cell>
          <cell r="E148">
            <v>23.5</v>
          </cell>
        </row>
        <row r="149">
          <cell r="B149" t="str">
            <v>AUS</v>
          </cell>
          <cell r="C149" t="str">
            <v>Australia</v>
          </cell>
          <cell r="D149">
            <v>1953</v>
          </cell>
          <cell r="E149">
            <v>32</v>
          </cell>
        </row>
        <row r="150">
          <cell r="B150" t="str">
            <v>AUS</v>
          </cell>
          <cell r="C150" t="str">
            <v>Australia</v>
          </cell>
          <cell r="D150">
            <v>1953</v>
          </cell>
          <cell r="E150">
            <v>23</v>
          </cell>
        </row>
        <row r="151">
          <cell r="B151" t="str">
            <v>AUS</v>
          </cell>
          <cell r="C151" t="str">
            <v>Australia</v>
          </cell>
          <cell r="D151">
            <v>1954</v>
          </cell>
          <cell r="E151">
            <v>32</v>
          </cell>
        </row>
        <row r="152">
          <cell r="B152" t="str">
            <v>AUS</v>
          </cell>
          <cell r="C152" t="str">
            <v>Australia</v>
          </cell>
          <cell r="D152">
            <v>1954</v>
          </cell>
          <cell r="E152">
            <v>23.5</v>
          </cell>
        </row>
        <row r="153">
          <cell r="B153" t="str">
            <v>AUS</v>
          </cell>
          <cell r="C153" t="str">
            <v>Australia</v>
          </cell>
          <cell r="D153">
            <v>1955</v>
          </cell>
          <cell r="E153">
            <v>32.700000000000003</v>
          </cell>
        </row>
        <row r="154">
          <cell r="B154" t="str">
            <v>AUS</v>
          </cell>
          <cell r="C154" t="str">
            <v>Australia</v>
          </cell>
          <cell r="D154">
            <v>1955</v>
          </cell>
          <cell r="E154">
            <v>23.6</v>
          </cell>
        </row>
        <row r="155">
          <cell r="B155" t="str">
            <v>AUS</v>
          </cell>
          <cell r="C155" t="str">
            <v>Australia</v>
          </cell>
          <cell r="D155">
            <v>1956</v>
          </cell>
          <cell r="E155">
            <v>31.5</v>
          </cell>
        </row>
        <row r="156">
          <cell r="B156" t="str">
            <v>AUS</v>
          </cell>
          <cell r="C156" t="str">
            <v>Australia</v>
          </cell>
          <cell r="D156">
            <v>1956</v>
          </cell>
          <cell r="E156">
            <v>24</v>
          </cell>
        </row>
        <row r="157">
          <cell r="B157" t="str">
            <v>AUS</v>
          </cell>
          <cell r="C157" t="str">
            <v>Australia</v>
          </cell>
          <cell r="D157">
            <v>1957</v>
          </cell>
          <cell r="E157">
            <v>30.4</v>
          </cell>
        </row>
        <row r="158">
          <cell r="B158" t="str">
            <v>AUS</v>
          </cell>
          <cell r="C158" t="str">
            <v>Australia</v>
          </cell>
          <cell r="D158">
            <v>1957</v>
          </cell>
          <cell r="E158">
            <v>23.4</v>
          </cell>
        </row>
        <row r="159">
          <cell r="B159" t="str">
            <v>AUS</v>
          </cell>
          <cell r="C159" t="str">
            <v>Australia</v>
          </cell>
          <cell r="D159">
            <v>1958</v>
          </cell>
          <cell r="E159">
            <v>30.8</v>
          </cell>
        </row>
        <row r="160">
          <cell r="B160" t="str">
            <v>AUS</v>
          </cell>
          <cell r="C160" t="str">
            <v>Australia</v>
          </cell>
          <cell r="D160">
            <v>1958</v>
          </cell>
          <cell r="E160">
            <v>24.3</v>
          </cell>
        </row>
        <row r="161">
          <cell r="B161" t="str">
            <v>AUS</v>
          </cell>
          <cell r="C161" t="str">
            <v>Australia</v>
          </cell>
          <cell r="D161">
            <v>1959</v>
          </cell>
          <cell r="E161">
            <v>30.9</v>
          </cell>
        </row>
        <row r="162">
          <cell r="B162" t="str">
            <v>AUS</v>
          </cell>
          <cell r="C162" t="str">
            <v>Australia</v>
          </cell>
          <cell r="D162">
            <v>1959</v>
          </cell>
          <cell r="E162">
            <v>24.7</v>
          </cell>
        </row>
        <row r="163">
          <cell r="B163" t="str">
            <v>AUS</v>
          </cell>
          <cell r="C163" t="str">
            <v>Australia</v>
          </cell>
          <cell r="D163">
            <v>1960</v>
          </cell>
          <cell r="E163">
            <v>30.9</v>
          </cell>
        </row>
        <row r="164">
          <cell r="B164" t="str">
            <v>AUS</v>
          </cell>
          <cell r="C164" t="str">
            <v>Australia</v>
          </cell>
          <cell r="D164">
            <v>1960</v>
          </cell>
          <cell r="E164">
            <v>24.7</v>
          </cell>
        </row>
        <row r="165">
          <cell r="B165" t="str">
            <v>AUS</v>
          </cell>
          <cell r="C165" t="str">
            <v>Australia</v>
          </cell>
          <cell r="D165">
            <v>1961</v>
          </cell>
          <cell r="E165">
            <v>30.9</v>
          </cell>
        </row>
        <row r="166">
          <cell r="B166" t="str">
            <v>AUS</v>
          </cell>
          <cell r="C166" t="str">
            <v>Australia</v>
          </cell>
          <cell r="D166">
            <v>1961</v>
          </cell>
          <cell r="E166">
            <v>24.9</v>
          </cell>
        </row>
        <row r="167">
          <cell r="B167" t="str">
            <v>AUS</v>
          </cell>
          <cell r="C167" t="str">
            <v>Australia</v>
          </cell>
          <cell r="D167">
            <v>1962</v>
          </cell>
          <cell r="E167">
            <v>31.5</v>
          </cell>
        </row>
        <row r="168">
          <cell r="B168" t="str">
            <v>AUS</v>
          </cell>
          <cell r="C168" t="str">
            <v>Australia</v>
          </cell>
          <cell r="D168">
            <v>1962</v>
          </cell>
          <cell r="E168">
            <v>25.2</v>
          </cell>
        </row>
        <row r="169">
          <cell r="B169" t="str">
            <v>AUS</v>
          </cell>
          <cell r="C169" t="str">
            <v>Australia</v>
          </cell>
          <cell r="D169">
            <v>1963</v>
          </cell>
          <cell r="E169">
            <v>31.2</v>
          </cell>
        </row>
        <row r="170">
          <cell r="B170" t="str">
            <v>AUS</v>
          </cell>
          <cell r="C170" t="str">
            <v>Australia</v>
          </cell>
          <cell r="D170">
            <v>1963</v>
          </cell>
          <cell r="E170">
            <v>24.9</v>
          </cell>
        </row>
        <row r="171">
          <cell r="B171" t="str">
            <v>AUS</v>
          </cell>
          <cell r="C171" t="str">
            <v>Australia</v>
          </cell>
          <cell r="D171">
            <v>1964</v>
          </cell>
          <cell r="E171">
            <v>30.5</v>
          </cell>
        </row>
        <row r="172">
          <cell r="B172" t="str">
            <v>AUS</v>
          </cell>
          <cell r="C172" t="str">
            <v>Australia</v>
          </cell>
          <cell r="D172">
            <v>1964</v>
          </cell>
          <cell r="E172">
            <v>24.1</v>
          </cell>
        </row>
        <row r="173">
          <cell r="B173" t="str">
            <v>AUS</v>
          </cell>
          <cell r="C173" t="str">
            <v>Australia</v>
          </cell>
          <cell r="D173">
            <v>1965</v>
          </cell>
          <cell r="E173">
            <v>30.3</v>
          </cell>
        </row>
        <row r="174">
          <cell r="B174" t="str">
            <v>AUS</v>
          </cell>
          <cell r="C174" t="str">
            <v>Australia</v>
          </cell>
          <cell r="D174">
            <v>1965</v>
          </cell>
          <cell r="E174">
            <v>24.2</v>
          </cell>
        </row>
        <row r="175">
          <cell r="B175" t="str">
            <v>AUS</v>
          </cell>
          <cell r="C175" t="str">
            <v>Australia</v>
          </cell>
          <cell r="D175">
            <v>1966</v>
          </cell>
          <cell r="E175">
            <v>30.7</v>
          </cell>
        </row>
        <row r="176">
          <cell r="B176" t="str">
            <v>AUS</v>
          </cell>
          <cell r="C176" t="str">
            <v>Australia</v>
          </cell>
          <cell r="D176">
            <v>1966</v>
          </cell>
          <cell r="E176">
            <v>24.5</v>
          </cell>
        </row>
        <row r="177">
          <cell r="B177" t="str">
            <v>AUS</v>
          </cell>
          <cell r="C177" t="str">
            <v>Australia</v>
          </cell>
          <cell r="D177">
            <v>1967</v>
          </cell>
          <cell r="E177">
            <v>30.8</v>
          </cell>
        </row>
        <row r="178">
          <cell r="B178" t="str">
            <v>AUS</v>
          </cell>
          <cell r="C178" t="str">
            <v>Australia</v>
          </cell>
          <cell r="D178">
            <v>1967</v>
          </cell>
          <cell r="E178">
            <v>24.7</v>
          </cell>
        </row>
        <row r="179">
          <cell r="B179" t="str">
            <v>AUS</v>
          </cell>
          <cell r="C179" t="str">
            <v>Australia</v>
          </cell>
          <cell r="D179">
            <v>1968</v>
          </cell>
          <cell r="E179">
            <v>30.9</v>
          </cell>
        </row>
        <row r="180">
          <cell r="B180" t="str">
            <v>AUS</v>
          </cell>
          <cell r="C180" t="str">
            <v>Australia</v>
          </cell>
          <cell r="D180">
            <v>1968</v>
          </cell>
          <cell r="E180">
            <v>24.7</v>
          </cell>
        </row>
        <row r="181">
          <cell r="B181" t="str">
            <v>AUS</v>
          </cell>
          <cell r="C181" t="str">
            <v>Australia</v>
          </cell>
          <cell r="D181">
            <v>1969</v>
          </cell>
          <cell r="E181">
            <v>31.2</v>
          </cell>
        </row>
        <row r="182">
          <cell r="B182" t="str">
            <v>AUS</v>
          </cell>
          <cell r="C182" t="str">
            <v>Australia</v>
          </cell>
          <cell r="D182">
            <v>1969</v>
          </cell>
          <cell r="E182">
            <v>24.8</v>
          </cell>
        </row>
        <row r="183">
          <cell r="B183" t="str">
            <v>AUS</v>
          </cell>
          <cell r="C183" t="str">
            <v>Australia</v>
          </cell>
          <cell r="D183">
            <v>1970</v>
          </cell>
          <cell r="E183">
            <v>31</v>
          </cell>
        </row>
        <row r="184">
          <cell r="B184" t="str">
            <v>AUS</v>
          </cell>
          <cell r="C184" t="str">
            <v>Australia</v>
          </cell>
          <cell r="D184">
            <v>1970</v>
          </cell>
          <cell r="E184">
            <v>25</v>
          </cell>
        </row>
        <row r="185">
          <cell r="B185" t="str">
            <v>AUS</v>
          </cell>
          <cell r="C185" t="str">
            <v>Australia</v>
          </cell>
          <cell r="D185">
            <v>1971</v>
          </cell>
          <cell r="E185">
            <v>30.8</v>
          </cell>
        </row>
        <row r="186">
          <cell r="B186" t="str">
            <v>AUS</v>
          </cell>
          <cell r="C186" t="str">
            <v>Australia</v>
          </cell>
          <cell r="D186">
            <v>1971</v>
          </cell>
          <cell r="E186">
            <v>24.9</v>
          </cell>
        </row>
        <row r="187">
          <cell r="B187" t="str">
            <v>AUS</v>
          </cell>
          <cell r="C187" t="str">
            <v>Australia</v>
          </cell>
          <cell r="D187">
            <v>1972</v>
          </cell>
          <cell r="E187">
            <v>28.2</v>
          </cell>
        </row>
        <row r="188">
          <cell r="B188" t="str">
            <v>AUS</v>
          </cell>
          <cell r="C188" t="str">
            <v>Australia</v>
          </cell>
          <cell r="D188">
            <v>1972</v>
          </cell>
          <cell r="E188">
            <v>22.5</v>
          </cell>
        </row>
        <row r="189">
          <cell r="B189" t="str">
            <v>AUS</v>
          </cell>
          <cell r="C189" t="str">
            <v>Australia</v>
          </cell>
          <cell r="D189">
            <v>1973</v>
          </cell>
          <cell r="E189">
            <v>29.1</v>
          </cell>
        </row>
        <row r="190">
          <cell r="B190" t="str">
            <v>AUS</v>
          </cell>
          <cell r="C190" t="str">
            <v>Australia</v>
          </cell>
          <cell r="D190">
            <v>1973</v>
          </cell>
          <cell r="E190">
            <v>22.9</v>
          </cell>
        </row>
        <row r="191">
          <cell r="B191" t="str">
            <v>AUS</v>
          </cell>
          <cell r="C191" t="str">
            <v>Australia</v>
          </cell>
          <cell r="D191">
            <v>1974</v>
          </cell>
          <cell r="E191">
            <v>29.3</v>
          </cell>
        </row>
        <row r="192">
          <cell r="B192" t="str">
            <v>AUS</v>
          </cell>
          <cell r="C192" t="str">
            <v>Australia</v>
          </cell>
          <cell r="D192">
            <v>1974</v>
          </cell>
          <cell r="E192">
            <v>20.9</v>
          </cell>
        </row>
        <row r="193">
          <cell r="B193" t="str">
            <v>AUS</v>
          </cell>
          <cell r="C193" t="str">
            <v>Australia</v>
          </cell>
          <cell r="D193">
            <v>1975</v>
          </cell>
          <cell r="E193">
            <v>26.6</v>
          </cell>
        </row>
        <row r="194">
          <cell r="B194" t="str">
            <v>AUS</v>
          </cell>
          <cell r="C194" t="str">
            <v>Australia</v>
          </cell>
          <cell r="D194">
            <v>1975</v>
          </cell>
          <cell r="E194">
            <v>18.100000000000001</v>
          </cell>
        </row>
        <row r="195">
          <cell r="B195" t="str">
            <v>AUS</v>
          </cell>
          <cell r="C195" t="str">
            <v>Australia</v>
          </cell>
          <cell r="D195">
            <v>1976</v>
          </cell>
          <cell r="E195">
            <v>27</v>
          </cell>
        </row>
        <row r="196">
          <cell r="B196" t="str">
            <v>AUS</v>
          </cell>
          <cell r="C196" t="str">
            <v>Australia</v>
          </cell>
          <cell r="D196">
            <v>1976</v>
          </cell>
          <cell r="E196">
            <v>18.7</v>
          </cell>
        </row>
        <row r="197">
          <cell r="B197" t="str">
            <v>AUS</v>
          </cell>
          <cell r="C197" t="str">
            <v>Australia</v>
          </cell>
          <cell r="D197">
            <v>1977</v>
          </cell>
          <cell r="E197">
            <v>27.1</v>
          </cell>
        </row>
        <row r="198">
          <cell r="B198" t="str">
            <v>AUS</v>
          </cell>
          <cell r="C198" t="str">
            <v>Australia</v>
          </cell>
          <cell r="D198">
            <v>1977</v>
          </cell>
          <cell r="E198">
            <v>19.399999999999999</v>
          </cell>
        </row>
        <row r="199">
          <cell r="B199" t="str">
            <v>AUS</v>
          </cell>
          <cell r="C199" t="str">
            <v>Australia</v>
          </cell>
          <cell r="D199">
            <v>1978</v>
          </cell>
          <cell r="E199">
            <v>26.1</v>
          </cell>
        </row>
        <row r="200">
          <cell r="B200" t="str">
            <v>AUS</v>
          </cell>
          <cell r="C200" t="str">
            <v>Australia</v>
          </cell>
          <cell r="D200">
            <v>1978</v>
          </cell>
          <cell r="E200">
            <v>18</v>
          </cell>
        </row>
        <row r="201">
          <cell r="B201" t="str">
            <v>AUS</v>
          </cell>
          <cell r="C201" t="str">
            <v>Australia</v>
          </cell>
          <cell r="D201">
            <v>1979</v>
          </cell>
          <cell r="E201">
            <v>26.7</v>
          </cell>
        </row>
        <row r="202">
          <cell r="B202" t="str">
            <v>AUS</v>
          </cell>
          <cell r="C202" t="str">
            <v>Australia</v>
          </cell>
          <cell r="D202">
            <v>1979</v>
          </cell>
          <cell r="E202">
            <v>19</v>
          </cell>
        </row>
        <row r="203">
          <cell r="B203" t="str">
            <v>AUS</v>
          </cell>
          <cell r="C203" t="str">
            <v>Australia</v>
          </cell>
          <cell r="D203">
            <v>1980</v>
          </cell>
          <cell r="E203">
            <v>27.8</v>
          </cell>
        </row>
        <row r="204">
          <cell r="B204" t="str">
            <v>AUS</v>
          </cell>
          <cell r="C204" t="str">
            <v>Australia</v>
          </cell>
          <cell r="D204">
            <v>1980</v>
          </cell>
          <cell r="E204">
            <v>20.100000000000001</v>
          </cell>
        </row>
        <row r="205">
          <cell r="B205" t="str">
            <v>AUS</v>
          </cell>
          <cell r="C205" t="str">
            <v>Australia</v>
          </cell>
          <cell r="D205">
            <v>1981</v>
          </cell>
          <cell r="E205">
            <v>28</v>
          </cell>
        </row>
        <row r="206">
          <cell r="B206" t="str">
            <v>AUS</v>
          </cell>
          <cell r="C206" t="str">
            <v>Australia</v>
          </cell>
          <cell r="D206">
            <v>1981</v>
          </cell>
          <cell r="E206">
            <v>20.399999999999999</v>
          </cell>
        </row>
        <row r="207">
          <cell r="B207" t="str">
            <v>AUS</v>
          </cell>
          <cell r="C207" t="str">
            <v>Australia</v>
          </cell>
          <cell r="D207">
            <v>1982</v>
          </cell>
          <cell r="E207">
            <v>28.3</v>
          </cell>
        </row>
        <row r="208">
          <cell r="B208" t="str">
            <v>AUS</v>
          </cell>
          <cell r="C208" t="str">
            <v>Australia</v>
          </cell>
          <cell r="D208">
            <v>1982</v>
          </cell>
          <cell r="E208">
            <v>20.7</v>
          </cell>
        </row>
        <row r="209">
          <cell r="B209" t="str">
            <v>AUS</v>
          </cell>
          <cell r="C209" t="str">
            <v>Australia</v>
          </cell>
          <cell r="D209">
            <v>1983</v>
          </cell>
          <cell r="E209">
            <v>28.9</v>
          </cell>
        </row>
        <row r="210">
          <cell r="B210" t="str">
            <v>AUS</v>
          </cell>
          <cell r="C210" t="str">
            <v>Australia</v>
          </cell>
          <cell r="D210">
            <v>1983</v>
          </cell>
          <cell r="E210">
            <v>21.3</v>
          </cell>
        </row>
        <row r="211">
          <cell r="B211" t="str">
            <v>AUS</v>
          </cell>
          <cell r="C211" t="str">
            <v>Australia</v>
          </cell>
          <cell r="D211">
            <v>1984</v>
          </cell>
          <cell r="E211">
            <v>29.5</v>
          </cell>
        </row>
        <row r="212">
          <cell r="B212" t="str">
            <v>AUS</v>
          </cell>
          <cell r="C212" t="str">
            <v>Australia</v>
          </cell>
          <cell r="D212">
            <v>1984</v>
          </cell>
          <cell r="E212">
            <v>20.7</v>
          </cell>
        </row>
        <row r="213">
          <cell r="B213" t="str">
            <v>AUS</v>
          </cell>
          <cell r="C213" t="str">
            <v>Australia</v>
          </cell>
          <cell r="D213">
            <v>1985</v>
          </cell>
          <cell r="E213">
            <v>30.2</v>
          </cell>
        </row>
        <row r="214">
          <cell r="B214" t="str">
            <v>AUS</v>
          </cell>
          <cell r="C214" t="str">
            <v>Australia</v>
          </cell>
          <cell r="D214">
            <v>1985</v>
          </cell>
          <cell r="E214">
            <v>20.7</v>
          </cell>
        </row>
        <row r="215">
          <cell r="B215" t="str">
            <v>AUS</v>
          </cell>
          <cell r="C215" t="str">
            <v>Australia</v>
          </cell>
          <cell r="D215">
            <v>1986</v>
          </cell>
          <cell r="E215">
            <v>30.9</v>
          </cell>
        </row>
        <row r="216">
          <cell r="B216" t="str">
            <v>AUS</v>
          </cell>
          <cell r="C216" t="str">
            <v>Australia</v>
          </cell>
          <cell r="D216">
            <v>1986</v>
          </cell>
          <cell r="E216">
            <v>21.1</v>
          </cell>
        </row>
        <row r="217">
          <cell r="B217" t="str">
            <v>AUS</v>
          </cell>
          <cell r="C217" t="str">
            <v>Australia</v>
          </cell>
          <cell r="D217">
            <v>1987</v>
          </cell>
          <cell r="E217">
            <v>32.5</v>
          </cell>
        </row>
        <row r="218">
          <cell r="B218" t="str">
            <v>AUS</v>
          </cell>
          <cell r="C218" t="str">
            <v>Australia</v>
          </cell>
          <cell r="D218">
            <v>1987</v>
          </cell>
          <cell r="E218">
            <v>23.4</v>
          </cell>
        </row>
        <row r="219">
          <cell r="B219" t="str">
            <v>AUS</v>
          </cell>
          <cell r="C219" t="str">
            <v>Australia</v>
          </cell>
          <cell r="D219">
            <v>1988</v>
          </cell>
          <cell r="E219">
            <v>34.9</v>
          </cell>
        </row>
        <row r="220">
          <cell r="B220" t="str">
            <v>AUS</v>
          </cell>
          <cell r="C220" t="str">
            <v>Australia</v>
          </cell>
          <cell r="D220">
            <v>1988</v>
          </cell>
          <cell r="E220">
            <v>26.3</v>
          </cell>
        </row>
        <row r="221">
          <cell r="B221" t="str">
            <v>AUS</v>
          </cell>
          <cell r="C221" t="str">
            <v>Australia</v>
          </cell>
          <cell r="D221">
            <v>1989</v>
          </cell>
          <cell r="E221">
            <v>33.6</v>
          </cell>
        </row>
        <row r="222">
          <cell r="B222" t="str">
            <v>AUS</v>
          </cell>
          <cell r="C222" t="str">
            <v>Australia</v>
          </cell>
          <cell r="D222">
            <v>1989</v>
          </cell>
          <cell r="E222">
            <v>24.2</v>
          </cell>
        </row>
        <row r="223">
          <cell r="B223" t="str">
            <v>AUS</v>
          </cell>
          <cell r="C223" t="str">
            <v>Australia</v>
          </cell>
          <cell r="D223">
            <v>1990</v>
          </cell>
          <cell r="E223">
            <v>33.799999999999997</v>
          </cell>
        </row>
        <row r="224">
          <cell r="B224" t="str">
            <v>AUS</v>
          </cell>
          <cell r="C224" t="str">
            <v>Australia</v>
          </cell>
          <cell r="D224">
            <v>1990</v>
          </cell>
          <cell r="E224">
            <v>25.4</v>
          </cell>
        </row>
        <row r="225">
          <cell r="B225" t="str">
            <v>AUS</v>
          </cell>
          <cell r="C225" t="str">
            <v>Australia</v>
          </cell>
          <cell r="D225">
            <v>1991</v>
          </cell>
          <cell r="E225">
            <v>34.200000000000003</v>
          </cell>
        </row>
        <row r="226">
          <cell r="B226" t="str">
            <v>AUS</v>
          </cell>
          <cell r="C226" t="str">
            <v>Australia</v>
          </cell>
          <cell r="D226">
            <v>1991</v>
          </cell>
          <cell r="E226">
            <v>25.9</v>
          </cell>
        </row>
        <row r="227">
          <cell r="B227" t="str">
            <v>AUS</v>
          </cell>
          <cell r="C227" t="str">
            <v>Australia</v>
          </cell>
          <cell r="D227">
            <v>1992</v>
          </cell>
          <cell r="E227">
            <v>34.799999999999997</v>
          </cell>
        </row>
        <row r="228">
          <cell r="B228" t="str">
            <v>AUS</v>
          </cell>
          <cell r="C228" t="str">
            <v>Australia</v>
          </cell>
          <cell r="D228">
            <v>1992</v>
          </cell>
          <cell r="E228">
            <v>26.5</v>
          </cell>
        </row>
        <row r="229">
          <cell r="B229" t="str">
            <v>AUS</v>
          </cell>
          <cell r="C229" t="str">
            <v>Australia</v>
          </cell>
          <cell r="D229">
            <v>1993</v>
          </cell>
          <cell r="E229">
            <v>35</v>
          </cell>
        </row>
        <row r="230">
          <cell r="B230" t="str">
            <v>AUS</v>
          </cell>
          <cell r="C230" t="str">
            <v>Australia</v>
          </cell>
          <cell r="D230">
            <v>1993</v>
          </cell>
          <cell r="E230">
            <v>26.7</v>
          </cell>
        </row>
        <row r="231">
          <cell r="B231" t="str">
            <v>AUS</v>
          </cell>
          <cell r="C231" t="str">
            <v>Australia</v>
          </cell>
          <cell r="D231">
            <v>1994</v>
          </cell>
          <cell r="E231">
            <v>35.299999999999997</v>
          </cell>
        </row>
        <row r="232">
          <cell r="B232" t="str">
            <v>AUS</v>
          </cell>
          <cell r="C232" t="str">
            <v>Australia</v>
          </cell>
          <cell r="D232">
            <v>1994</v>
          </cell>
          <cell r="E232">
            <v>25.5</v>
          </cell>
        </row>
        <row r="233">
          <cell r="B233" t="str">
            <v>AUS</v>
          </cell>
          <cell r="C233" t="str">
            <v>Australia</v>
          </cell>
          <cell r="D233">
            <v>1995</v>
          </cell>
          <cell r="E233">
            <v>35.9</v>
          </cell>
        </row>
        <row r="234">
          <cell r="B234" t="str">
            <v>AUS</v>
          </cell>
          <cell r="C234" t="str">
            <v>Australia</v>
          </cell>
          <cell r="D234">
            <v>1995</v>
          </cell>
          <cell r="E234">
            <v>28.3</v>
          </cell>
        </row>
        <row r="235">
          <cell r="B235" t="str">
            <v>AUS</v>
          </cell>
          <cell r="C235" t="str">
            <v>Australia</v>
          </cell>
          <cell r="D235">
            <v>1996</v>
          </cell>
          <cell r="E235">
            <v>36.5</v>
          </cell>
        </row>
        <row r="236">
          <cell r="B236" t="str">
            <v>AUS</v>
          </cell>
          <cell r="C236" t="str">
            <v>Australia</v>
          </cell>
          <cell r="D236">
            <v>1996</v>
          </cell>
          <cell r="E236">
            <v>28.8</v>
          </cell>
        </row>
        <row r="237">
          <cell r="B237" t="str">
            <v>AUS</v>
          </cell>
          <cell r="C237" t="str">
            <v>Australia</v>
          </cell>
          <cell r="D237">
            <v>1997</v>
          </cell>
          <cell r="E237">
            <v>37</v>
          </cell>
        </row>
        <row r="238">
          <cell r="B238" t="str">
            <v>AUS</v>
          </cell>
          <cell r="C238" t="str">
            <v>Australia</v>
          </cell>
          <cell r="D238">
            <v>1997</v>
          </cell>
          <cell r="E238">
            <v>29.2</v>
          </cell>
        </row>
        <row r="239">
          <cell r="B239" t="str">
            <v>AUS</v>
          </cell>
          <cell r="C239" t="str">
            <v>Australia</v>
          </cell>
          <cell r="D239">
            <v>1998</v>
          </cell>
          <cell r="E239">
            <v>37.6</v>
          </cell>
        </row>
        <row r="240">
          <cell r="B240" t="str">
            <v>AUS</v>
          </cell>
          <cell r="C240" t="str">
            <v>Australia</v>
          </cell>
          <cell r="D240">
            <v>1998</v>
          </cell>
          <cell r="E240">
            <v>30.4</v>
          </cell>
        </row>
        <row r="241">
          <cell r="B241" t="str">
            <v>AUS</v>
          </cell>
          <cell r="C241" t="str">
            <v>Australia</v>
          </cell>
          <cell r="D241">
            <v>1999</v>
          </cell>
          <cell r="E241">
            <v>38.1</v>
          </cell>
        </row>
        <row r="242">
          <cell r="B242" t="str">
            <v>AUS</v>
          </cell>
          <cell r="C242" t="str">
            <v>Australia</v>
          </cell>
          <cell r="D242">
            <v>1999</v>
          </cell>
          <cell r="E242">
            <v>28.2</v>
          </cell>
        </row>
        <row r="243">
          <cell r="B243" t="str">
            <v>AUS</v>
          </cell>
          <cell r="C243" t="str">
            <v>Australia</v>
          </cell>
          <cell r="D243">
            <v>2000</v>
          </cell>
          <cell r="E243">
            <v>38.299999999999997</v>
          </cell>
        </row>
        <row r="244">
          <cell r="B244" t="str">
            <v>AUS</v>
          </cell>
          <cell r="C244" t="str">
            <v>Australia</v>
          </cell>
          <cell r="D244">
            <v>2000</v>
          </cell>
          <cell r="E244">
            <v>27.9</v>
          </cell>
        </row>
        <row r="245">
          <cell r="B245" t="str">
            <v>AUS</v>
          </cell>
          <cell r="C245" t="str">
            <v>Australia</v>
          </cell>
          <cell r="D245">
            <v>2001</v>
          </cell>
          <cell r="E245">
            <v>37.799999999999997</v>
          </cell>
        </row>
        <row r="246">
          <cell r="B246" t="str">
            <v>AUS</v>
          </cell>
          <cell r="C246" t="str">
            <v>Australia</v>
          </cell>
          <cell r="D246">
            <v>2001</v>
          </cell>
          <cell r="E246">
            <v>27.5</v>
          </cell>
        </row>
        <row r="247">
          <cell r="B247" t="str">
            <v>AUS</v>
          </cell>
          <cell r="C247" t="str">
            <v>Australia</v>
          </cell>
          <cell r="D247">
            <v>1981</v>
          </cell>
          <cell r="E247">
            <v>31</v>
          </cell>
        </row>
        <row r="248">
          <cell r="B248" t="str">
            <v>AUS</v>
          </cell>
          <cell r="C248" t="str">
            <v>Australia</v>
          </cell>
          <cell r="D248">
            <v>1985</v>
          </cell>
          <cell r="E248">
            <v>32.5</v>
          </cell>
        </row>
        <row r="249">
          <cell r="B249" t="str">
            <v>AUS</v>
          </cell>
          <cell r="C249" t="str">
            <v>Australia</v>
          </cell>
          <cell r="D249">
            <v>1989</v>
          </cell>
          <cell r="E249">
            <v>33.4</v>
          </cell>
        </row>
        <row r="250">
          <cell r="B250" t="str">
            <v>AUS</v>
          </cell>
          <cell r="C250" t="str">
            <v>Australia</v>
          </cell>
          <cell r="D250">
            <v>1989</v>
          </cell>
          <cell r="E250">
            <v>33.200000000000003</v>
          </cell>
        </row>
        <row r="251">
          <cell r="B251" t="str">
            <v>AUS</v>
          </cell>
          <cell r="C251" t="str">
            <v>Australia</v>
          </cell>
          <cell r="D251">
            <v>1967</v>
          </cell>
          <cell r="E251">
            <v>31.9</v>
          </cell>
        </row>
        <row r="252">
          <cell r="B252" t="str">
            <v>AUS</v>
          </cell>
          <cell r="C252" t="str">
            <v>Australia</v>
          </cell>
          <cell r="D252">
            <v>1968</v>
          </cell>
          <cell r="E252">
            <v>33.200000762939453</v>
          </cell>
        </row>
        <row r="253">
          <cell r="B253" t="str">
            <v>AUS</v>
          </cell>
          <cell r="C253" t="str">
            <v>Australia</v>
          </cell>
          <cell r="D253">
            <v>1968</v>
          </cell>
          <cell r="E253">
            <v>31.9</v>
          </cell>
        </row>
        <row r="254">
          <cell r="B254" t="str">
            <v>AUS</v>
          </cell>
          <cell r="C254" t="str">
            <v>Australia</v>
          </cell>
          <cell r="D254">
            <v>1968</v>
          </cell>
          <cell r="E254">
            <v>31.8</v>
          </cell>
        </row>
        <row r="255">
          <cell r="B255" t="str">
            <v>AUS</v>
          </cell>
          <cell r="C255" t="str">
            <v>Australia</v>
          </cell>
          <cell r="D255">
            <v>1986</v>
          </cell>
          <cell r="E255">
            <v>53.2</v>
          </cell>
        </row>
        <row r="256">
          <cell r="B256" t="str">
            <v>AUS</v>
          </cell>
          <cell r="C256" t="str">
            <v>Australia</v>
          </cell>
          <cell r="D256">
            <v>1986</v>
          </cell>
          <cell r="E256">
            <v>35.200000000000003</v>
          </cell>
        </row>
        <row r="257">
          <cell r="B257" t="str">
            <v>AUS</v>
          </cell>
          <cell r="C257" t="str">
            <v>Australia</v>
          </cell>
          <cell r="D257">
            <v>1986</v>
          </cell>
          <cell r="E257">
            <v>36.4</v>
          </cell>
        </row>
        <row r="258">
          <cell r="B258" t="str">
            <v>AUS</v>
          </cell>
          <cell r="C258" t="str">
            <v>Australia</v>
          </cell>
          <cell r="D258">
            <v>1990</v>
          </cell>
          <cell r="E258">
            <v>54.3</v>
          </cell>
        </row>
        <row r="259">
          <cell r="B259" t="str">
            <v>AUS</v>
          </cell>
          <cell r="C259" t="str">
            <v>Australia</v>
          </cell>
          <cell r="D259">
            <v>1990</v>
          </cell>
          <cell r="E259">
            <v>33</v>
          </cell>
        </row>
        <row r="260">
          <cell r="B260" t="str">
            <v>AUS</v>
          </cell>
          <cell r="C260" t="str">
            <v>Australia</v>
          </cell>
          <cell r="D260">
            <v>1990</v>
          </cell>
          <cell r="E260">
            <v>37.5</v>
          </cell>
        </row>
        <row r="261">
          <cell r="B261" t="str">
            <v>AUS</v>
          </cell>
          <cell r="C261" t="str">
            <v>Australia</v>
          </cell>
          <cell r="D261">
            <v>1990</v>
          </cell>
          <cell r="E261">
            <v>42.7</v>
          </cell>
        </row>
        <row r="262">
          <cell r="B262" t="str">
            <v>AUS</v>
          </cell>
          <cell r="C262" t="str">
            <v>Australia</v>
          </cell>
          <cell r="D262">
            <v>1995</v>
          </cell>
          <cell r="E262">
            <v>57</v>
          </cell>
        </row>
        <row r="263">
          <cell r="B263" t="str">
            <v>AUS</v>
          </cell>
          <cell r="C263" t="str">
            <v>Australia</v>
          </cell>
          <cell r="D263">
            <v>1995</v>
          </cell>
          <cell r="E263">
            <v>33.799999999999997</v>
          </cell>
        </row>
        <row r="264">
          <cell r="B264" t="str">
            <v>AUS</v>
          </cell>
          <cell r="C264" t="str">
            <v>Australia</v>
          </cell>
          <cell r="D264">
            <v>1995</v>
          </cell>
          <cell r="E264">
            <v>38.5</v>
          </cell>
        </row>
        <row r="265">
          <cell r="B265" t="str">
            <v>AUS</v>
          </cell>
          <cell r="C265" t="str">
            <v>Australia</v>
          </cell>
          <cell r="D265">
            <v>1995</v>
          </cell>
          <cell r="E265">
            <v>43.6</v>
          </cell>
        </row>
        <row r="266">
          <cell r="B266" t="str">
            <v>AUS</v>
          </cell>
          <cell r="C266" t="str">
            <v>Australia</v>
          </cell>
          <cell r="D266">
            <v>1998</v>
          </cell>
          <cell r="E266">
            <v>58.2</v>
          </cell>
        </row>
        <row r="267">
          <cell r="B267" t="str">
            <v>AUS</v>
          </cell>
          <cell r="C267" t="str">
            <v>Australia</v>
          </cell>
          <cell r="D267">
            <v>1998</v>
          </cell>
          <cell r="E267">
            <v>34.299999999999997</v>
          </cell>
        </row>
        <row r="268">
          <cell r="B268" t="str">
            <v>AUS</v>
          </cell>
          <cell r="C268" t="str">
            <v>Australia</v>
          </cell>
          <cell r="D268">
            <v>1998</v>
          </cell>
          <cell r="E268">
            <v>39</v>
          </cell>
        </row>
        <row r="269">
          <cell r="B269" t="str">
            <v>AUS</v>
          </cell>
          <cell r="C269" t="str">
            <v>Australia</v>
          </cell>
          <cell r="D269">
            <v>1981</v>
          </cell>
          <cell r="E269">
            <v>40</v>
          </cell>
        </row>
        <row r="270">
          <cell r="B270" t="str">
            <v>AUS</v>
          </cell>
          <cell r="C270" t="str">
            <v>Australia</v>
          </cell>
          <cell r="D270">
            <v>1986</v>
          </cell>
          <cell r="E270">
            <v>41.6</v>
          </cell>
        </row>
        <row r="271">
          <cell r="B271" t="str">
            <v>AUS</v>
          </cell>
          <cell r="C271" t="str">
            <v>Australia</v>
          </cell>
          <cell r="D271">
            <v>1967</v>
          </cell>
          <cell r="E271">
            <v>31.8</v>
          </cell>
        </row>
        <row r="272">
          <cell r="B272" t="str">
            <v>AUS</v>
          </cell>
          <cell r="C272" t="str">
            <v>Australia</v>
          </cell>
          <cell r="D272">
            <v>1990</v>
          </cell>
          <cell r="E272">
            <v>43.700000762939453</v>
          </cell>
        </row>
        <row r="273">
          <cell r="B273" t="str">
            <v>AUS</v>
          </cell>
          <cell r="C273" t="str">
            <v>Australia</v>
          </cell>
          <cell r="D273">
            <v>1990</v>
          </cell>
          <cell r="E273">
            <v>30.899999618530273</v>
          </cell>
        </row>
        <row r="274">
          <cell r="B274" t="str">
            <v>AUS</v>
          </cell>
          <cell r="C274" t="str">
            <v>Australia</v>
          </cell>
          <cell r="D274">
            <v>1969</v>
          </cell>
          <cell r="E274">
            <v>31.8</v>
          </cell>
        </row>
        <row r="275">
          <cell r="B275" t="str">
            <v>AUS</v>
          </cell>
          <cell r="C275" t="str">
            <v>Australia</v>
          </cell>
          <cell r="D275">
            <v>1976</v>
          </cell>
          <cell r="E275">
            <v>33.799999999999997</v>
          </cell>
        </row>
        <row r="276">
          <cell r="B276" t="str">
            <v>AUS</v>
          </cell>
          <cell r="C276" t="str">
            <v>Australia</v>
          </cell>
          <cell r="D276">
            <v>1978</v>
          </cell>
          <cell r="E276">
            <v>37.200000000000003</v>
          </cell>
        </row>
        <row r="277">
          <cell r="B277" t="str">
            <v>AUS</v>
          </cell>
          <cell r="C277" t="str">
            <v>Australia</v>
          </cell>
          <cell r="D277">
            <v>1979</v>
          </cell>
          <cell r="E277">
            <v>39.4</v>
          </cell>
        </row>
        <row r="278">
          <cell r="B278" t="str">
            <v>AUT</v>
          </cell>
          <cell r="C278" t="str">
            <v>Austria</v>
          </cell>
          <cell r="D278">
            <v>1995</v>
          </cell>
          <cell r="E278">
            <v>27</v>
          </cell>
        </row>
        <row r="279">
          <cell r="B279" t="str">
            <v>AUT</v>
          </cell>
          <cell r="C279" t="str">
            <v>Austria</v>
          </cell>
          <cell r="D279">
            <v>1996</v>
          </cell>
          <cell r="E279">
            <v>24.4</v>
          </cell>
        </row>
        <row r="280">
          <cell r="B280" t="str">
            <v>AUT</v>
          </cell>
          <cell r="C280" t="str">
            <v>Austria</v>
          </cell>
          <cell r="D280">
            <v>1997</v>
          </cell>
          <cell r="E280">
            <v>23.7</v>
          </cell>
        </row>
        <row r="281">
          <cell r="B281" t="str">
            <v>AUT</v>
          </cell>
          <cell r="C281" t="str">
            <v>Austria</v>
          </cell>
          <cell r="D281">
            <v>1998</v>
          </cell>
          <cell r="E281">
            <v>23.7</v>
          </cell>
        </row>
        <row r="282">
          <cell r="B282" t="str">
            <v>AUT</v>
          </cell>
          <cell r="C282" t="str">
            <v>Austria</v>
          </cell>
          <cell r="D282">
            <v>1999</v>
          </cell>
          <cell r="E282">
            <v>25.1</v>
          </cell>
        </row>
        <row r="283">
          <cell r="B283" t="str">
            <v>AUT</v>
          </cell>
          <cell r="C283" t="str">
            <v>Austria</v>
          </cell>
          <cell r="D283">
            <v>2000</v>
          </cell>
          <cell r="E283">
            <v>23.7</v>
          </cell>
        </row>
        <row r="284">
          <cell r="B284" t="str">
            <v>AUT</v>
          </cell>
          <cell r="C284" t="str">
            <v>Austria</v>
          </cell>
          <cell r="D284">
            <v>2001</v>
          </cell>
          <cell r="E284">
            <v>23.7</v>
          </cell>
        </row>
        <row r="285">
          <cell r="B285" t="str">
            <v>AUT</v>
          </cell>
          <cell r="C285" t="str">
            <v>Austria</v>
          </cell>
          <cell r="D285">
            <v>2003</v>
          </cell>
          <cell r="E285">
            <v>27</v>
          </cell>
        </row>
        <row r="286">
          <cell r="B286" t="str">
            <v>AUT</v>
          </cell>
          <cell r="C286" t="str">
            <v>Austria</v>
          </cell>
          <cell r="D286">
            <v>2004</v>
          </cell>
          <cell r="E286">
            <v>26</v>
          </cell>
        </row>
        <row r="287">
          <cell r="B287" t="str">
            <v>AUT</v>
          </cell>
          <cell r="C287" t="str">
            <v>Austria</v>
          </cell>
          <cell r="D287">
            <v>2005</v>
          </cell>
          <cell r="E287">
            <v>26</v>
          </cell>
        </row>
        <row r="288">
          <cell r="B288" t="str">
            <v>AUT</v>
          </cell>
          <cell r="C288" t="str">
            <v>Austria</v>
          </cell>
          <cell r="D288">
            <v>2006</v>
          </cell>
          <cell r="E288">
            <v>25</v>
          </cell>
        </row>
        <row r="289">
          <cell r="B289" t="str">
            <v>AUT</v>
          </cell>
          <cell r="C289" t="str">
            <v>Austria</v>
          </cell>
          <cell r="D289">
            <v>1970</v>
          </cell>
          <cell r="E289">
            <v>29.5</v>
          </cell>
        </row>
        <row r="290">
          <cell r="B290" t="str">
            <v>AUT</v>
          </cell>
          <cell r="C290" t="str">
            <v>Austria</v>
          </cell>
          <cell r="D290">
            <v>1976</v>
          </cell>
          <cell r="E290">
            <v>31.3</v>
          </cell>
        </row>
        <row r="291">
          <cell r="B291" t="str">
            <v>AUT</v>
          </cell>
          <cell r="C291" t="str">
            <v>Austria</v>
          </cell>
          <cell r="D291">
            <v>1981</v>
          </cell>
          <cell r="E291">
            <v>31.6</v>
          </cell>
        </row>
        <row r="292">
          <cell r="B292" t="str">
            <v>AUT</v>
          </cell>
          <cell r="C292" t="str">
            <v>Austria</v>
          </cell>
          <cell r="D292">
            <v>1983</v>
          </cell>
          <cell r="E292">
            <v>34.1</v>
          </cell>
        </row>
        <row r="293">
          <cell r="B293" t="str">
            <v>AUT</v>
          </cell>
          <cell r="C293" t="str">
            <v>Austria</v>
          </cell>
          <cell r="D293">
            <v>1983</v>
          </cell>
          <cell r="E293">
            <v>28.3</v>
          </cell>
        </row>
        <row r="294">
          <cell r="B294" t="str">
            <v>AUT</v>
          </cell>
          <cell r="C294" t="str">
            <v>Austria</v>
          </cell>
          <cell r="D294">
            <v>1987</v>
          </cell>
          <cell r="E294">
            <v>31.5</v>
          </cell>
        </row>
        <row r="295">
          <cell r="B295" t="str">
            <v>AUT</v>
          </cell>
          <cell r="C295" t="str">
            <v>Austria</v>
          </cell>
          <cell r="D295">
            <v>1972</v>
          </cell>
          <cell r="E295">
            <v>26.7</v>
          </cell>
        </row>
        <row r="296">
          <cell r="B296" t="str">
            <v>AUT</v>
          </cell>
          <cell r="C296" t="str">
            <v>Austria</v>
          </cell>
          <cell r="D296">
            <v>1977</v>
          </cell>
          <cell r="E296">
            <v>24.3</v>
          </cell>
        </row>
        <row r="297">
          <cell r="B297" t="str">
            <v>AUT</v>
          </cell>
          <cell r="C297" t="str">
            <v>Austria</v>
          </cell>
          <cell r="D297">
            <v>1991</v>
          </cell>
          <cell r="E297">
            <v>26.3</v>
          </cell>
        </row>
        <row r="298">
          <cell r="B298" t="str">
            <v>AUT</v>
          </cell>
          <cell r="C298" t="str">
            <v>Austria</v>
          </cell>
          <cell r="D298">
            <v>1987</v>
          </cell>
          <cell r="E298">
            <v>22.7</v>
          </cell>
        </row>
        <row r="299">
          <cell r="B299" t="str">
            <v>AUT</v>
          </cell>
          <cell r="C299" t="str">
            <v>Austria</v>
          </cell>
          <cell r="D299">
            <v>1994</v>
          </cell>
          <cell r="E299">
            <v>31.3</v>
          </cell>
        </row>
        <row r="300">
          <cell r="B300" t="str">
            <v>AUT</v>
          </cell>
          <cell r="C300" t="str">
            <v>Austria</v>
          </cell>
          <cell r="D300">
            <v>1995</v>
          </cell>
          <cell r="E300">
            <v>31</v>
          </cell>
        </row>
        <row r="301">
          <cell r="B301" t="str">
            <v>AUT</v>
          </cell>
          <cell r="C301" t="str">
            <v>Austria</v>
          </cell>
          <cell r="D301">
            <v>1997</v>
          </cell>
          <cell r="E301">
            <v>30.3</v>
          </cell>
        </row>
        <row r="302">
          <cell r="B302" t="str">
            <v>AUT</v>
          </cell>
          <cell r="C302" t="str">
            <v>Austria</v>
          </cell>
          <cell r="D302">
            <v>2000</v>
          </cell>
          <cell r="E302">
            <v>29.2</v>
          </cell>
        </row>
        <row r="303">
          <cell r="B303" t="str">
            <v>AZE</v>
          </cell>
          <cell r="C303" t="str">
            <v>Azerbaijan</v>
          </cell>
          <cell r="D303">
            <v>1988</v>
          </cell>
          <cell r="E303">
            <v>31.700000762939453</v>
          </cell>
        </row>
        <row r="304">
          <cell r="B304" t="str">
            <v>AZE</v>
          </cell>
          <cell r="C304" t="str">
            <v>Azerbaijan</v>
          </cell>
          <cell r="D304">
            <v>1990</v>
          </cell>
          <cell r="E304">
            <v>34.5</v>
          </cell>
        </row>
        <row r="305">
          <cell r="B305" t="str">
            <v>AZE</v>
          </cell>
          <cell r="C305" t="str">
            <v>Azerbaijan</v>
          </cell>
          <cell r="D305">
            <v>1972</v>
          </cell>
          <cell r="E305">
            <v>27.100000381469727</v>
          </cell>
        </row>
        <row r="306">
          <cell r="B306" t="str">
            <v>AZE</v>
          </cell>
          <cell r="C306" t="str">
            <v>Azerbaijan</v>
          </cell>
          <cell r="D306">
            <v>1976</v>
          </cell>
          <cell r="E306">
            <v>26.100000381469727</v>
          </cell>
        </row>
        <row r="307">
          <cell r="B307" t="str">
            <v>AZE</v>
          </cell>
          <cell r="C307" t="str">
            <v>Azerbaijan</v>
          </cell>
          <cell r="D307">
            <v>1981</v>
          </cell>
          <cell r="E307">
            <v>25.200000762939453</v>
          </cell>
        </row>
        <row r="308">
          <cell r="B308" t="str">
            <v>AZE</v>
          </cell>
          <cell r="C308" t="str">
            <v>Azerbaijan</v>
          </cell>
          <cell r="D308">
            <v>1986</v>
          </cell>
          <cell r="E308">
            <v>26.600000381469727</v>
          </cell>
        </row>
        <row r="309">
          <cell r="B309" t="str">
            <v>AZE</v>
          </cell>
          <cell r="C309" t="str">
            <v>Azerbaijan</v>
          </cell>
          <cell r="D309">
            <v>1989</v>
          </cell>
          <cell r="E309">
            <v>27.5</v>
          </cell>
        </row>
        <row r="310">
          <cell r="B310" t="str">
            <v>AZE</v>
          </cell>
          <cell r="C310" t="str">
            <v>Azerbaijan</v>
          </cell>
          <cell r="D310">
            <v>1989</v>
          </cell>
          <cell r="E310">
            <v>32.799999237060547</v>
          </cell>
        </row>
        <row r="311">
          <cell r="B311" t="str">
            <v>AZE</v>
          </cell>
          <cell r="C311" t="str">
            <v>Azerbaijan</v>
          </cell>
          <cell r="D311">
            <v>1989</v>
          </cell>
          <cell r="E311">
            <v>30.8</v>
          </cell>
        </row>
        <row r="312">
          <cell r="B312" t="str">
            <v>AZE</v>
          </cell>
          <cell r="C312" t="str">
            <v>Azerbaijan</v>
          </cell>
          <cell r="D312">
            <v>1992</v>
          </cell>
          <cell r="E312">
            <v>36.1</v>
          </cell>
        </row>
        <row r="313">
          <cell r="B313" t="str">
            <v>AZE</v>
          </cell>
          <cell r="C313" t="str">
            <v>Azerbaijan</v>
          </cell>
          <cell r="D313">
            <v>1994</v>
          </cell>
          <cell r="E313">
            <v>42.8</v>
          </cell>
        </row>
        <row r="314">
          <cell r="B314" t="str">
            <v>AZE</v>
          </cell>
          <cell r="C314" t="str">
            <v>Azerbaijan</v>
          </cell>
          <cell r="D314">
            <v>1995</v>
          </cell>
          <cell r="E314">
            <v>45.9</v>
          </cell>
        </row>
        <row r="315">
          <cell r="B315" t="str">
            <v>AZE</v>
          </cell>
          <cell r="C315" t="str">
            <v>Azerbaijan</v>
          </cell>
          <cell r="D315">
            <v>1996</v>
          </cell>
          <cell r="E315">
            <v>45.8</v>
          </cell>
        </row>
        <row r="316">
          <cell r="B316" t="str">
            <v>AZE</v>
          </cell>
          <cell r="C316" t="str">
            <v>Azerbaijan</v>
          </cell>
          <cell r="D316">
            <v>1997</v>
          </cell>
          <cell r="E316">
            <v>46.2</v>
          </cell>
        </row>
        <row r="317">
          <cell r="B317" t="str">
            <v>AZE</v>
          </cell>
          <cell r="C317" t="str">
            <v>Azerbaijan</v>
          </cell>
          <cell r="D317">
            <v>1998</v>
          </cell>
          <cell r="E317">
            <v>46.2</v>
          </cell>
        </row>
        <row r="318">
          <cell r="B318" t="str">
            <v>AZE</v>
          </cell>
          <cell r="C318" t="str">
            <v>Azerbaijan</v>
          </cell>
          <cell r="D318">
            <v>2000</v>
          </cell>
          <cell r="E318">
            <v>50.6</v>
          </cell>
        </row>
        <row r="319">
          <cell r="B319" t="str">
            <v>AZE</v>
          </cell>
          <cell r="C319" t="str">
            <v>Azerbaijan</v>
          </cell>
          <cell r="D319">
            <v>2000</v>
          </cell>
          <cell r="E319">
            <v>30.1</v>
          </cell>
        </row>
        <row r="320">
          <cell r="B320" t="str">
            <v>AZE</v>
          </cell>
          <cell r="C320" t="str">
            <v>Azerbaijan</v>
          </cell>
          <cell r="D320">
            <v>2001</v>
          </cell>
          <cell r="E320">
            <v>50.1</v>
          </cell>
        </row>
        <row r="321">
          <cell r="B321" t="str">
            <v>AZE</v>
          </cell>
          <cell r="C321" t="str">
            <v>Azerbaijan</v>
          </cell>
          <cell r="D321">
            <v>2001</v>
          </cell>
          <cell r="E321">
            <v>37.299999999999997</v>
          </cell>
        </row>
        <row r="322">
          <cell r="B322" t="str">
            <v>AZE</v>
          </cell>
          <cell r="C322" t="str">
            <v>Azerbaijan</v>
          </cell>
          <cell r="D322">
            <v>2002</v>
          </cell>
          <cell r="E322">
            <v>50.8</v>
          </cell>
        </row>
        <row r="323">
          <cell r="B323" t="str">
            <v>AZE</v>
          </cell>
          <cell r="C323" t="str">
            <v>Azerbaijan</v>
          </cell>
          <cell r="D323">
            <v>2001</v>
          </cell>
          <cell r="E323">
            <v>36.02196</v>
          </cell>
        </row>
        <row r="324">
          <cell r="B324" t="str">
            <v>BHS</v>
          </cell>
          <cell r="C324" t="str">
            <v>Bahamas</v>
          </cell>
          <cell r="D324">
            <v>1986</v>
          </cell>
          <cell r="E324">
            <v>47.247299999999996</v>
          </cell>
        </row>
        <row r="325">
          <cell r="B325" t="str">
            <v>BHS</v>
          </cell>
          <cell r="C325" t="str">
            <v>Bahamas</v>
          </cell>
          <cell r="D325">
            <v>1988</v>
          </cell>
          <cell r="E325">
            <v>39.127339999999997</v>
          </cell>
        </row>
        <row r="326">
          <cell r="B326" t="str">
            <v>BHS</v>
          </cell>
          <cell r="C326" t="str">
            <v>Bahamas</v>
          </cell>
          <cell r="D326">
            <v>1989</v>
          </cell>
          <cell r="E326">
            <v>44.952539999999999</v>
          </cell>
        </row>
        <row r="327">
          <cell r="B327" t="str">
            <v>BHS</v>
          </cell>
          <cell r="C327" t="str">
            <v>Bahamas</v>
          </cell>
          <cell r="D327">
            <v>1991</v>
          </cell>
          <cell r="E327">
            <v>39.882260000000002</v>
          </cell>
        </row>
        <row r="328">
          <cell r="B328" t="str">
            <v>BHS</v>
          </cell>
          <cell r="C328" t="str">
            <v>Bahamas</v>
          </cell>
          <cell r="D328">
            <v>1992</v>
          </cell>
          <cell r="E328">
            <v>39.493430000000004</v>
          </cell>
        </row>
        <row r="329">
          <cell r="B329" t="str">
            <v>BHS</v>
          </cell>
          <cell r="C329" t="str">
            <v>Bahamas</v>
          </cell>
          <cell r="D329">
            <v>1993</v>
          </cell>
          <cell r="E329">
            <v>43.62153</v>
          </cell>
        </row>
        <row r="330">
          <cell r="B330" t="str">
            <v>BHS</v>
          </cell>
          <cell r="C330" t="str">
            <v>Bahamas</v>
          </cell>
          <cell r="D330">
            <v>2003</v>
          </cell>
          <cell r="E330">
            <v>38.485390000000002</v>
          </cell>
        </row>
        <row r="331">
          <cell r="B331" t="str">
            <v>BHS</v>
          </cell>
          <cell r="C331" t="str">
            <v>Bahamas</v>
          </cell>
          <cell r="D331">
            <v>2004</v>
          </cell>
          <cell r="E331">
            <v>43</v>
          </cell>
        </row>
        <row r="332">
          <cell r="B332" t="str">
            <v>BHS</v>
          </cell>
          <cell r="C332" t="str">
            <v>Bahamas</v>
          </cell>
          <cell r="D332">
            <v>2001</v>
          </cell>
          <cell r="E332">
            <v>57.45</v>
          </cell>
        </row>
        <row r="333">
          <cell r="B333" t="str">
            <v>BHS</v>
          </cell>
          <cell r="C333" t="str">
            <v>Bahamas</v>
          </cell>
          <cell r="D333">
            <v>1973</v>
          </cell>
          <cell r="E333">
            <v>43.5</v>
          </cell>
        </row>
        <row r="334">
          <cell r="B334" t="str">
            <v>BHS</v>
          </cell>
          <cell r="C334" t="str">
            <v>Bahamas</v>
          </cell>
          <cell r="D334">
            <v>1975</v>
          </cell>
          <cell r="E334">
            <v>52.299999237060547</v>
          </cell>
        </row>
        <row r="335">
          <cell r="B335" t="str">
            <v>BHS</v>
          </cell>
          <cell r="C335" t="str">
            <v>Bahamas</v>
          </cell>
          <cell r="D335">
            <v>1977</v>
          </cell>
          <cell r="E335">
            <v>48.099998474121094</v>
          </cell>
        </row>
        <row r="336">
          <cell r="B336" t="str">
            <v>BHS</v>
          </cell>
          <cell r="C336" t="str">
            <v>Bahamas</v>
          </cell>
          <cell r="D336">
            <v>1979</v>
          </cell>
          <cell r="E336">
            <v>62.5</v>
          </cell>
        </row>
        <row r="337">
          <cell r="B337" t="str">
            <v>BHS</v>
          </cell>
          <cell r="C337" t="str">
            <v>Bahamas</v>
          </cell>
          <cell r="D337">
            <v>1970</v>
          </cell>
          <cell r="E337">
            <v>48.2</v>
          </cell>
        </row>
        <row r="338">
          <cell r="B338" t="str">
            <v>BHS</v>
          </cell>
          <cell r="C338" t="str">
            <v>Bahamas</v>
          </cell>
          <cell r="D338">
            <v>1970</v>
          </cell>
          <cell r="E338">
            <v>46.6</v>
          </cell>
        </row>
        <row r="339">
          <cell r="B339" t="str">
            <v>BHS</v>
          </cell>
          <cell r="C339" t="str">
            <v>Bahamas</v>
          </cell>
          <cell r="D339">
            <v>1973</v>
          </cell>
          <cell r="E339">
            <v>45.349998474121094</v>
          </cell>
        </row>
        <row r="340">
          <cell r="B340" t="str">
            <v>BHS</v>
          </cell>
          <cell r="C340" t="str">
            <v>Bahamas</v>
          </cell>
          <cell r="D340">
            <v>1975</v>
          </cell>
          <cell r="E340">
            <v>54.090000152587891</v>
          </cell>
        </row>
        <row r="341">
          <cell r="B341" t="str">
            <v>BHS</v>
          </cell>
          <cell r="C341" t="str">
            <v>Bahamas</v>
          </cell>
          <cell r="D341">
            <v>1977</v>
          </cell>
          <cell r="E341">
            <v>50.299999237060547</v>
          </cell>
        </row>
        <row r="342">
          <cell r="B342" t="str">
            <v>BHS</v>
          </cell>
          <cell r="C342" t="str">
            <v>Bahamas</v>
          </cell>
          <cell r="D342">
            <v>1979</v>
          </cell>
          <cell r="E342">
            <v>43.629059999999996</v>
          </cell>
        </row>
        <row r="343">
          <cell r="B343" t="str">
            <v>BGD</v>
          </cell>
          <cell r="C343" t="str">
            <v>Bangladesh</v>
          </cell>
          <cell r="D343">
            <v>2005</v>
          </cell>
          <cell r="E343">
            <v>34.1</v>
          </cell>
        </row>
        <row r="344">
          <cell r="B344" t="str">
            <v>BGD</v>
          </cell>
          <cell r="C344" t="str">
            <v>Bangladesh</v>
          </cell>
          <cell r="D344">
            <v>1983</v>
          </cell>
          <cell r="E344">
            <v>33.6</v>
          </cell>
        </row>
        <row r="345">
          <cell r="B345" t="str">
            <v>BGD</v>
          </cell>
          <cell r="C345" t="str">
            <v>Bangladesh</v>
          </cell>
          <cell r="D345">
            <v>1986</v>
          </cell>
          <cell r="E345">
            <v>33.6</v>
          </cell>
        </row>
        <row r="346">
          <cell r="B346" t="str">
            <v>BGD</v>
          </cell>
          <cell r="C346" t="str">
            <v>Bangladesh</v>
          </cell>
          <cell r="D346">
            <v>1986</v>
          </cell>
          <cell r="E346">
            <v>26.6</v>
          </cell>
        </row>
        <row r="347">
          <cell r="B347" t="str">
            <v>BGD</v>
          </cell>
          <cell r="C347" t="str">
            <v>Bangladesh</v>
          </cell>
          <cell r="D347">
            <v>1988</v>
          </cell>
          <cell r="E347">
            <v>33.6</v>
          </cell>
        </row>
        <row r="348">
          <cell r="B348" t="str">
            <v>BGD</v>
          </cell>
          <cell r="C348" t="str">
            <v>Bangladesh</v>
          </cell>
          <cell r="D348">
            <v>1988</v>
          </cell>
          <cell r="E348">
            <v>26.6</v>
          </cell>
        </row>
        <row r="349">
          <cell r="B349" t="str">
            <v>BGD</v>
          </cell>
          <cell r="C349" t="str">
            <v>Bangladesh</v>
          </cell>
          <cell r="D349">
            <v>1996</v>
          </cell>
          <cell r="E349">
            <v>38.200000000000003</v>
          </cell>
        </row>
        <row r="350">
          <cell r="B350" t="str">
            <v>BGD</v>
          </cell>
          <cell r="C350" t="str">
            <v>Bangladesh</v>
          </cell>
          <cell r="D350">
            <v>1996</v>
          </cell>
          <cell r="E350">
            <v>41.2</v>
          </cell>
        </row>
        <row r="351">
          <cell r="B351" t="str">
            <v>BGD</v>
          </cell>
          <cell r="C351" t="str">
            <v>Bangladesh</v>
          </cell>
          <cell r="D351">
            <v>1966</v>
          </cell>
          <cell r="E351">
            <v>35</v>
          </cell>
        </row>
        <row r="352">
          <cell r="B352" t="str">
            <v>BGD</v>
          </cell>
          <cell r="C352" t="str">
            <v>Bangladesh</v>
          </cell>
          <cell r="D352">
            <v>1969</v>
          </cell>
          <cell r="E352">
            <v>29</v>
          </cell>
        </row>
        <row r="353">
          <cell r="B353" t="str">
            <v>BGD</v>
          </cell>
          <cell r="C353" t="str">
            <v>Bangladesh</v>
          </cell>
          <cell r="D353">
            <v>1973</v>
          </cell>
          <cell r="E353">
            <v>36</v>
          </cell>
        </row>
        <row r="354">
          <cell r="B354" t="str">
            <v>BGD</v>
          </cell>
          <cell r="C354" t="str">
            <v>Bangladesh</v>
          </cell>
          <cell r="D354">
            <v>1977</v>
          </cell>
          <cell r="E354">
            <v>45</v>
          </cell>
        </row>
        <row r="355">
          <cell r="B355" t="str">
            <v>BGD</v>
          </cell>
          <cell r="C355" t="str">
            <v>Bangladesh</v>
          </cell>
          <cell r="D355">
            <v>1981</v>
          </cell>
          <cell r="E355">
            <v>39</v>
          </cell>
        </row>
        <row r="356">
          <cell r="B356" t="str">
            <v>BGD</v>
          </cell>
          <cell r="C356" t="str">
            <v>Bangladesh</v>
          </cell>
          <cell r="D356">
            <v>1963</v>
          </cell>
          <cell r="E356">
            <v>49.4</v>
          </cell>
        </row>
        <row r="357">
          <cell r="B357" t="str">
            <v>BGD</v>
          </cell>
          <cell r="C357" t="str">
            <v>Bangladesh</v>
          </cell>
          <cell r="D357">
            <v>1963</v>
          </cell>
          <cell r="E357">
            <v>37.200000000000003</v>
          </cell>
        </row>
        <row r="358">
          <cell r="B358" t="str">
            <v>BGD</v>
          </cell>
          <cell r="C358" t="str">
            <v>Bangladesh</v>
          </cell>
          <cell r="D358">
            <v>1963</v>
          </cell>
          <cell r="E358">
            <v>35</v>
          </cell>
        </row>
        <row r="359">
          <cell r="B359" t="str">
            <v>BGD</v>
          </cell>
          <cell r="C359" t="str">
            <v>Bangladesh</v>
          </cell>
          <cell r="D359">
            <v>1967</v>
          </cell>
          <cell r="E359">
            <v>39.799999999999997</v>
          </cell>
        </row>
        <row r="360">
          <cell r="B360" t="str">
            <v>BGD</v>
          </cell>
          <cell r="C360" t="str">
            <v>Bangladesh</v>
          </cell>
          <cell r="D360">
            <v>1967</v>
          </cell>
          <cell r="E360">
            <v>25.3</v>
          </cell>
        </row>
        <row r="361">
          <cell r="B361" t="str">
            <v>BGD</v>
          </cell>
          <cell r="C361" t="str">
            <v>Bangladesh</v>
          </cell>
          <cell r="D361">
            <v>1967</v>
          </cell>
          <cell r="E361">
            <v>34.1</v>
          </cell>
        </row>
        <row r="362">
          <cell r="B362" t="str">
            <v>BGD</v>
          </cell>
          <cell r="C362" t="str">
            <v>Bangladesh</v>
          </cell>
          <cell r="D362">
            <v>1967</v>
          </cell>
          <cell r="E362">
            <v>33.299999999999997</v>
          </cell>
        </row>
        <row r="363">
          <cell r="B363" t="str">
            <v>BGD</v>
          </cell>
          <cell r="C363" t="str">
            <v>Bangladesh</v>
          </cell>
          <cell r="D363">
            <v>1967</v>
          </cell>
          <cell r="E363">
            <v>17.3</v>
          </cell>
        </row>
        <row r="364">
          <cell r="B364" t="str">
            <v>BGD</v>
          </cell>
          <cell r="C364" t="str">
            <v>Bangladesh</v>
          </cell>
          <cell r="D364">
            <v>1967</v>
          </cell>
          <cell r="E364">
            <v>16.3</v>
          </cell>
        </row>
        <row r="365">
          <cell r="B365" t="str">
            <v>BGD</v>
          </cell>
          <cell r="C365" t="str">
            <v>Bangladesh</v>
          </cell>
          <cell r="D365">
            <v>1989</v>
          </cell>
          <cell r="E365">
            <v>38</v>
          </cell>
        </row>
        <row r="366">
          <cell r="B366" t="str">
            <v>BGD</v>
          </cell>
          <cell r="C366" t="str">
            <v>Bangladesh</v>
          </cell>
          <cell r="D366">
            <v>1992</v>
          </cell>
          <cell r="E366">
            <v>37</v>
          </cell>
        </row>
        <row r="367">
          <cell r="B367" t="str">
            <v>BGD</v>
          </cell>
          <cell r="C367" t="str">
            <v>Bangladesh</v>
          </cell>
          <cell r="D367">
            <v>1996</v>
          </cell>
          <cell r="E367">
            <v>43</v>
          </cell>
        </row>
        <row r="368">
          <cell r="B368" t="str">
            <v>BGD</v>
          </cell>
          <cell r="C368" t="str">
            <v>Bangladesh</v>
          </cell>
          <cell r="D368">
            <v>1959</v>
          </cell>
          <cell r="E368">
            <v>37.060001373291016</v>
          </cell>
        </row>
        <row r="369">
          <cell r="B369" t="str">
            <v>BGD</v>
          </cell>
          <cell r="C369" t="str">
            <v>Bangladesh</v>
          </cell>
          <cell r="D369">
            <v>1960</v>
          </cell>
          <cell r="E369">
            <v>41.810001373291016</v>
          </cell>
        </row>
        <row r="370">
          <cell r="B370" t="str">
            <v>BGD</v>
          </cell>
          <cell r="C370" t="str">
            <v>Bangladesh</v>
          </cell>
          <cell r="D370">
            <v>1961</v>
          </cell>
          <cell r="E370">
            <v>45</v>
          </cell>
        </row>
        <row r="371">
          <cell r="B371" t="str">
            <v>BGD</v>
          </cell>
          <cell r="C371" t="str">
            <v>Bangladesh</v>
          </cell>
          <cell r="D371">
            <v>1963</v>
          </cell>
          <cell r="E371">
            <v>42</v>
          </cell>
        </row>
        <row r="372">
          <cell r="B372" t="str">
            <v>BGD</v>
          </cell>
          <cell r="C372" t="str">
            <v>Bangladesh</v>
          </cell>
          <cell r="D372">
            <v>1963</v>
          </cell>
          <cell r="E372">
            <v>33.799999999999997</v>
          </cell>
        </row>
        <row r="373">
          <cell r="B373" t="str">
            <v>BGD</v>
          </cell>
          <cell r="C373" t="str">
            <v>Bangladesh</v>
          </cell>
          <cell r="D373">
            <v>1963</v>
          </cell>
          <cell r="E373">
            <v>38.6</v>
          </cell>
        </row>
        <row r="374">
          <cell r="B374" t="str">
            <v>BGD</v>
          </cell>
          <cell r="C374" t="str">
            <v>Bangladesh</v>
          </cell>
          <cell r="D374">
            <v>1965</v>
          </cell>
          <cell r="E374">
            <v>44.900001525878906</v>
          </cell>
        </row>
        <row r="375">
          <cell r="B375" t="str">
            <v>BGD</v>
          </cell>
          <cell r="C375" t="str">
            <v>Bangladesh</v>
          </cell>
          <cell r="D375">
            <v>1966</v>
          </cell>
          <cell r="E375">
            <v>49.680000305175781</v>
          </cell>
        </row>
        <row r="376">
          <cell r="B376" t="str">
            <v>BGD</v>
          </cell>
          <cell r="C376" t="str">
            <v>Bangladesh</v>
          </cell>
          <cell r="D376">
            <v>1967</v>
          </cell>
          <cell r="E376">
            <v>43.630001068115234</v>
          </cell>
        </row>
        <row r="377">
          <cell r="B377" t="str">
            <v>BGD</v>
          </cell>
          <cell r="C377" t="str">
            <v>Bangladesh</v>
          </cell>
          <cell r="D377">
            <v>1969</v>
          </cell>
          <cell r="E377">
            <v>42.360000610351562</v>
          </cell>
        </row>
        <row r="378">
          <cell r="B378" t="str">
            <v>BGD</v>
          </cell>
          <cell r="C378" t="str">
            <v>Bangladesh</v>
          </cell>
          <cell r="D378">
            <v>1973</v>
          </cell>
          <cell r="E378">
            <v>36.9</v>
          </cell>
        </row>
        <row r="379">
          <cell r="B379" t="str">
            <v>BGD</v>
          </cell>
          <cell r="C379" t="str">
            <v>Bangladesh</v>
          </cell>
          <cell r="D379">
            <v>1973</v>
          </cell>
          <cell r="E379">
            <v>39.189998626708984</v>
          </cell>
        </row>
        <row r="380">
          <cell r="B380" t="str">
            <v>BGD</v>
          </cell>
          <cell r="C380" t="str">
            <v>Bangladesh</v>
          </cell>
          <cell r="D380">
            <v>1977</v>
          </cell>
          <cell r="E380">
            <v>36.610000610351562</v>
          </cell>
        </row>
        <row r="381">
          <cell r="B381" t="str">
            <v>BGD</v>
          </cell>
          <cell r="C381" t="str">
            <v>Bangladesh</v>
          </cell>
          <cell r="D381">
            <v>1978</v>
          </cell>
          <cell r="E381">
            <v>35.1</v>
          </cell>
        </row>
        <row r="382">
          <cell r="B382" t="str">
            <v>BGD</v>
          </cell>
          <cell r="C382" t="str">
            <v>Bangladesh</v>
          </cell>
          <cell r="D382">
            <v>1981</v>
          </cell>
          <cell r="E382">
            <v>38.299999999999997</v>
          </cell>
        </row>
        <row r="383">
          <cell r="B383" t="str">
            <v>BGD</v>
          </cell>
          <cell r="C383" t="str">
            <v>Bangladesh</v>
          </cell>
          <cell r="D383">
            <v>1981</v>
          </cell>
          <cell r="E383">
            <v>37.069999694824219</v>
          </cell>
        </row>
        <row r="384">
          <cell r="B384" t="str">
            <v>BGD</v>
          </cell>
          <cell r="C384" t="str">
            <v>Bangladesh</v>
          </cell>
          <cell r="D384">
            <v>1983</v>
          </cell>
          <cell r="E384">
            <v>35.6</v>
          </cell>
        </row>
        <row r="385">
          <cell r="B385" t="str">
            <v>BGD</v>
          </cell>
          <cell r="C385" t="str">
            <v>Bangladesh</v>
          </cell>
          <cell r="D385">
            <v>1986</v>
          </cell>
          <cell r="E385">
            <v>38.299999999999997</v>
          </cell>
        </row>
        <row r="386">
          <cell r="B386" t="str">
            <v>BGD</v>
          </cell>
          <cell r="C386" t="str">
            <v>Bangladesh</v>
          </cell>
          <cell r="D386">
            <v>1986</v>
          </cell>
          <cell r="E386">
            <v>33.860000610351562</v>
          </cell>
        </row>
        <row r="387">
          <cell r="B387" t="str">
            <v>BGD</v>
          </cell>
          <cell r="C387" t="str">
            <v>Bangladesh</v>
          </cell>
          <cell r="D387">
            <v>1973</v>
          </cell>
          <cell r="E387">
            <v>31</v>
          </cell>
        </row>
        <row r="388">
          <cell r="B388" t="str">
            <v>BGD</v>
          </cell>
          <cell r="C388" t="str">
            <v>Bangladesh</v>
          </cell>
          <cell r="D388">
            <v>1973</v>
          </cell>
          <cell r="E388">
            <v>28.5</v>
          </cell>
        </row>
        <row r="389">
          <cell r="B389" t="str">
            <v>BGD</v>
          </cell>
          <cell r="C389" t="str">
            <v>Bangladesh</v>
          </cell>
          <cell r="D389">
            <v>1973</v>
          </cell>
          <cell r="E389">
            <v>27.9</v>
          </cell>
        </row>
        <row r="390">
          <cell r="B390" t="str">
            <v>BGD</v>
          </cell>
          <cell r="C390" t="str">
            <v>Bangladesh</v>
          </cell>
          <cell r="D390">
            <v>1983</v>
          </cell>
          <cell r="E390">
            <v>25.9</v>
          </cell>
        </row>
        <row r="391">
          <cell r="B391" t="str">
            <v>BGD</v>
          </cell>
          <cell r="C391" t="str">
            <v>Bangladesh</v>
          </cell>
          <cell r="D391">
            <v>1986</v>
          </cell>
          <cell r="E391">
            <v>26.9</v>
          </cell>
        </row>
        <row r="392">
          <cell r="B392" t="str">
            <v>BGD</v>
          </cell>
          <cell r="C392" t="str">
            <v>Bangladesh</v>
          </cell>
          <cell r="D392">
            <v>1988</v>
          </cell>
          <cell r="E392">
            <v>28.8</v>
          </cell>
        </row>
        <row r="393">
          <cell r="B393" t="str">
            <v>BGD</v>
          </cell>
          <cell r="C393" t="str">
            <v>Bangladesh</v>
          </cell>
          <cell r="D393">
            <v>1992</v>
          </cell>
          <cell r="E393">
            <v>28.2</v>
          </cell>
        </row>
        <row r="394">
          <cell r="B394" t="str">
            <v>BGD</v>
          </cell>
          <cell r="C394" t="str">
            <v>Bangladesh</v>
          </cell>
          <cell r="D394">
            <v>1996</v>
          </cell>
          <cell r="E394">
            <v>33.5</v>
          </cell>
        </row>
        <row r="395">
          <cell r="B395" t="str">
            <v>BGD</v>
          </cell>
          <cell r="C395" t="str">
            <v>Bangladesh</v>
          </cell>
          <cell r="D395">
            <v>2000</v>
          </cell>
          <cell r="E395">
            <v>31.7</v>
          </cell>
        </row>
        <row r="396">
          <cell r="B396" t="str">
            <v>BGD</v>
          </cell>
          <cell r="C396" t="str">
            <v>Bangladesh</v>
          </cell>
          <cell r="D396">
            <v>2005</v>
          </cell>
          <cell r="E396">
            <v>33.200000000000003</v>
          </cell>
        </row>
        <row r="397">
          <cell r="B397" t="str">
            <v>BRB</v>
          </cell>
          <cell r="C397" t="str">
            <v>Barbados</v>
          </cell>
          <cell r="D397">
            <v>1951</v>
          </cell>
          <cell r="E397">
            <v>45.599998474121094</v>
          </cell>
        </row>
        <row r="398">
          <cell r="B398" t="str">
            <v>BRB</v>
          </cell>
          <cell r="C398" t="str">
            <v>Barbados</v>
          </cell>
          <cell r="D398">
            <v>1978</v>
          </cell>
          <cell r="E398">
            <v>48.3</v>
          </cell>
        </row>
        <row r="399">
          <cell r="B399" t="str">
            <v>BRB</v>
          </cell>
          <cell r="C399" t="str">
            <v>Barbados</v>
          </cell>
          <cell r="D399">
            <v>1978</v>
          </cell>
          <cell r="E399">
            <v>46.4</v>
          </cell>
        </row>
        <row r="400">
          <cell r="B400" t="str">
            <v>BRB</v>
          </cell>
          <cell r="C400" t="str">
            <v>Barbados</v>
          </cell>
          <cell r="D400">
            <v>1951</v>
          </cell>
          <cell r="E400">
            <v>41.8</v>
          </cell>
        </row>
        <row r="401">
          <cell r="B401" t="str">
            <v>BRB</v>
          </cell>
          <cell r="C401" t="str">
            <v>Barbados</v>
          </cell>
          <cell r="D401">
            <v>1952</v>
          </cell>
          <cell r="E401">
            <v>43.2</v>
          </cell>
        </row>
        <row r="402">
          <cell r="B402" t="str">
            <v>BRB</v>
          </cell>
          <cell r="C402" t="str">
            <v>Barbados</v>
          </cell>
          <cell r="D402">
            <v>1953</v>
          </cell>
          <cell r="E402">
            <v>41.7</v>
          </cell>
        </row>
        <row r="403">
          <cell r="B403" t="str">
            <v>BRB</v>
          </cell>
          <cell r="C403" t="str">
            <v>Barbados</v>
          </cell>
          <cell r="D403">
            <v>1954</v>
          </cell>
          <cell r="E403">
            <v>53.5</v>
          </cell>
        </row>
        <row r="404">
          <cell r="B404" t="str">
            <v>BRB</v>
          </cell>
          <cell r="C404" t="str">
            <v>Barbados</v>
          </cell>
          <cell r="D404">
            <v>1955</v>
          </cell>
          <cell r="E404">
            <v>40.5</v>
          </cell>
        </row>
        <row r="405">
          <cell r="B405" t="str">
            <v>BRB</v>
          </cell>
          <cell r="C405" t="str">
            <v>Barbados</v>
          </cell>
          <cell r="D405">
            <v>1957</v>
          </cell>
          <cell r="E405">
            <v>41.1</v>
          </cell>
        </row>
        <row r="406">
          <cell r="B406" t="str">
            <v>BRB</v>
          </cell>
          <cell r="C406" t="str">
            <v>Barbados</v>
          </cell>
          <cell r="D406">
            <v>1958</v>
          </cell>
          <cell r="E406">
            <v>39.799999999999997</v>
          </cell>
        </row>
        <row r="407">
          <cell r="B407" t="str">
            <v>BRB</v>
          </cell>
          <cell r="C407" t="str">
            <v>Barbados</v>
          </cell>
          <cell r="D407">
            <v>1959</v>
          </cell>
          <cell r="E407">
            <v>41.9</v>
          </cell>
        </row>
        <row r="408">
          <cell r="B408" t="str">
            <v>BRB</v>
          </cell>
          <cell r="C408" t="str">
            <v>Barbados</v>
          </cell>
          <cell r="D408">
            <v>1960</v>
          </cell>
          <cell r="E408">
            <v>40</v>
          </cell>
        </row>
        <row r="409">
          <cell r="B409" t="str">
            <v>BRB</v>
          </cell>
          <cell r="C409" t="str">
            <v>Barbados</v>
          </cell>
          <cell r="D409">
            <v>1962</v>
          </cell>
          <cell r="E409">
            <v>39.1</v>
          </cell>
        </row>
        <row r="410">
          <cell r="B410" t="str">
            <v>BRB</v>
          </cell>
          <cell r="C410" t="str">
            <v>Barbados</v>
          </cell>
          <cell r="D410">
            <v>1971</v>
          </cell>
          <cell r="E410">
            <v>37.6</v>
          </cell>
        </row>
        <row r="411">
          <cell r="B411" t="str">
            <v>BRB</v>
          </cell>
          <cell r="C411" t="str">
            <v>Barbados</v>
          </cell>
          <cell r="D411">
            <v>1972</v>
          </cell>
          <cell r="E411">
            <v>34.5</v>
          </cell>
        </row>
        <row r="412">
          <cell r="B412" t="str">
            <v>BRB</v>
          </cell>
          <cell r="C412" t="str">
            <v>Barbados</v>
          </cell>
          <cell r="D412">
            <v>1973</v>
          </cell>
          <cell r="E412">
            <v>32.799999999999997</v>
          </cell>
        </row>
        <row r="413">
          <cell r="B413" t="str">
            <v>BRB</v>
          </cell>
          <cell r="C413" t="str">
            <v>Barbados</v>
          </cell>
          <cell r="D413">
            <v>1976</v>
          </cell>
          <cell r="E413">
            <v>31</v>
          </cell>
        </row>
        <row r="414">
          <cell r="B414" t="str">
            <v>BRB</v>
          </cell>
          <cell r="C414" t="str">
            <v>Barbados</v>
          </cell>
          <cell r="D414">
            <v>1978</v>
          </cell>
          <cell r="E414">
            <v>30.8</v>
          </cell>
        </row>
        <row r="415">
          <cell r="B415" t="str">
            <v>BRB</v>
          </cell>
          <cell r="C415" t="str">
            <v>Barbados</v>
          </cell>
          <cell r="D415">
            <v>1979</v>
          </cell>
          <cell r="E415">
            <v>35.1</v>
          </cell>
        </row>
        <row r="416">
          <cell r="B416" t="str">
            <v>BRB</v>
          </cell>
          <cell r="C416" t="str">
            <v>Barbados</v>
          </cell>
          <cell r="D416">
            <v>1980</v>
          </cell>
          <cell r="E416">
            <v>30.9</v>
          </cell>
        </row>
        <row r="417">
          <cell r="B417" t="str">
            <v>BRB</v>
          </cell>
          <cell r="C417" t="str">
            <v>Barbados</v>
          </cell>
          <cell r="D417">
            <v>1981</v>
          </cell>
          <cell r="E417">
            <v>28.9</v>
          </cell>
        </row>
        <row r="418">
          <cell r="B418" t="str">
            <v>BRB</v>
          </cell>
          <cell r="C418" t="str">
            <v>Barbados</v>
          </cell>
          <cell r="D418">
            <v>1970</v>
          </cell>
          <cell r="E418">
            <v>36.6</v>
          </cell>
        </row>
        <row r="419">
          <cell r="B419" t="str">
            <v>BRB</v>
          </cell>
          <cell r="C419" t="str">
            <v>Barbados</v>
          </cell>
          <cell r="D419">
            <v>1970</v>
          </cell>
          <cell r="E419">
            <v>42.4</v>
          </cell>
        </row>
        <row r="420">
          <cell r="B420" t="str">
            <v>BRB</v>
          </cell>
          <cell r="C420" t="str">
            <v>Barbados</v>
          </cell>
          <cell r="D420">
            <v>1952</v>
          </cell>
          <cell r="E420">
            <v>47</v>
          </cell>
        </row>
        <row r="421">
          <cell r="B421" t="str">
            <v>BRB</v>
          </cell>
          <cell r="C421" t="str">
            <v>Barbados</v>
          </cell>
          <cell r="D421">
            <v>1952</v>
          </cell>
          <cell r="E421">
            <v>48.5</v>
          </cell>
        </row>
        <row r="422">
          <cell r="B422" t="str">
            <v>BLR</v>
          </cell>
          <cell r="C422" t="str">
            <v>Belarus</v>
          </cell>
          <cell r="D422">
            <v>1988</v>
          </cell>
          <cell r="E422">
            <v>24.200000762939453</v>
          </cell>
        </row>
        <row r="423">
          <cell r="B423" t="str">
            <v>BLR</v>
          </cell>
          <cell r="C423" t="str">
            <v>Belarus</v>
          </cell>
          <cell r="D423">
            <v>1990</v>
          </cell>
          <cell r="E423">
            <v>23.299999237060547</v>
          </cell>
        </row>
        <row r="424">
          <cell r="B424" t="str">
            <v>BLR</v>
          </cell>
          <cell r="C424" t="str">
            <v>Belarus</v>
          </cell>
          <cell r="D424">
            <v>1981</v>
          </cell>
          <cell r="E424">
            <v>23.399999618530273</v>
          </cell>
        </row>
        <row r="425">
          <cell r="B425" t="str">
            <v>BLR</v>
          </cell>
          <cell r="C425" t="str">
            <v>Belarus</v>
          </cell>
          <cell r="D425">
            <v>1986</v>
          </cell>
          <cell r="E425">
            <v>25.399999618530273</v>
          </cell>
        </row>
        <row r="426">
          <cell r="B426" t="str">
            <v>BLR</v>
          </cell>
          <cell r="C426" t="str">
            <v>Belarus</v>
          </cell>
          <cell r="D426">
            <v>1989</v>
          </cell>
          <cell r="E426">
            <v>23.399999618530273</v>
          </cell>
        </row>
        <row r="427">
          <cell r="B427" t="str">
            <v>BLR</v>
          </cell>
          <cell r="C427" t="str">
            <v>Belarus</v>
          </cell>
          <cell r="D427">
            <v>1989</v>
          </cell>
          <cell r="E427">
            <v>23.799999237060547</v>
          </cell>
        </row>
        <row r="428">
          <cell r="B428" t="str">
            <v>BLR</v>
          </cell>
          <cell r="C428" t="str">
            <v>Belarus</v>
          </cell>
          <cell r="D428">
            <v>1995</v>
          </cell>
          <cell r="E428">
            <v>28.3</v>
          </cell>
        </row>
        <row r="429">
          <cell r="B429" t="str">
            <v>BLR</v>
          </cell>
          <cell r="C429" t="str">
            <v>Belarus</v>
          </cell>
          <cell r="D429">
            <v>1995</v>
          </cell>
          <cell r="E429">
            <v>31.9</v>
          </cell>
        </row>
        <row r="430">
          <cell r="B430" t="str">
            <v>BLR</v>
          </cell>
          <cell r="C430" t="str">
            <v>Belarus</v>
          </cell>
          <cell r="D430">
            <v>1996</v>
          </cell>
          <cell r="E430">
            <v>29.7</v>
          </cell>
        </row>
        <row r="431">
          <cell r="B431" t="str">
            <v>BLR</v>
          </cell>
          <cell r="C431" t="str">
            <v>Belarus</v>
          </cell>
          <cell r="D431">
            <v>1996</v>
          </cell>
          <cell r="E431">
            <v>31.6</v>
          </cell>
        </row>
        <row r="432">
          <cell r="B432" t="str">
            <v>BLR</v>
          </cell>
          <cell r="C432" t="str">
            <v>Belarus</v>
          </cell>
          <cell r="D432">
            <v>1998</v>
          </cell>
          <cell r="E432">
            <v>28.3</v>
          </cell>
        </row>
        <row r="433">
          <cell r="B433" t="str">
            <v>BLR</v>
          </cell>
          <cell r="C433" t="str">
            <v>Belarus</v>
          </cell>
          <cell r="D433">
            <v>1998</v>
          </cell>
          <cell r="E433">
            <v>31.6</v>
          </cell>
        </row>
        <row r="434">
          <cell r="B434" t="str">
            <v>BLR</v>
          </cell>
          <cell r="C434" t="str">
            <v>Belarus</v>
          </cell>
          <cell r="D434">
            <v>1999</v>
          </cell>
          <cell r="E434">
            <v>28.8</v>
          </cell>
        </row>
        <row r="435">
          <cell r="B435" t="str">
            <v>BLR</v>
          </cell>
          <cell r="C435" t="str">
            <v>Belarus</v>
          </cell>
          <cell r="D435">
            <v>1999</v>
          </cell>
          <cell r="E435">
            <v>32.700000000000003</v>
          </cell>
        </row>
        <row r="436">
          <cell r="B436" t="str">
            <v>BLR</v>
          </cell>
          <cell r="C436" t="str">
            <v>Belarus</v>
          </cell>
          <cell r="D436">
            <v>1988</v>
          </cell>
          <cell r="E436">
            <v>22.7</v>
          </cell>
        </row>
        <row r="437">
          <cell r="B437" t="str">
            <v>BLR</v>
          </cell>
          <cell r="C437" t="str">
            <v>Belarus</v>
          </cell>
          <cell r="D437">
            <v>1995</v>
          </cell>
          <cell r="E437">
            <v>28.4</v>
          </cell>
        </row>
        <row r="438">
          <cell r="B438" t="str">
            <v>BLR</v>
          </cell>
          <cell r="C438" t="str">
            <v>Belarus</v>
          </cell>
          <cell r="D438">
            <v>1989</v>
          </cell>
          <cell r="E438">
            <v>22.9</v>
          </cell>
        </row>
        <row r="439">
          <cell r="B439" t="str">
            <v>BLR</v>
          </cell>
          <cell r="C439" t="str">
            <v>Belarus</v>
          </cell>
          <cell r="D439">
            <v>1992</v>
          </cell>
          <cell r="E439">
            <v>34.1</v>
          </cell>
        </row>
        <row r="440">
          <cell r="B440" t="str">
            <v>BLR</v>
          </cell>
          <cell r="C440" t="str">
            <v>Belarus</v>
          </cell>
          <cell r="D440">
            <v>1993</v>
          </cell>
          <cell r="E440">
            <v>39.9</v>
          </cell>
        </row>
        <row r="441">
          <cell r="B441" t="str">
            <v>BLR</v>
          </cell>
          <cell r="C441" t="str">
            <v>Belarus</v>
          </cell>
          <cell r="D441">
            <v>1995</v>
          </cell>
          <cell r="E441">
            <v>37.299999999999997</v>
          </cell>
        </row>
        <row r="442">
          <cell r="B442" t="str">
            <v>BLR</v>
          </cell>
          <cell r="C442" t="str">
            <v>Belarus</v>
          </cell>
          <cell r="D442">
            <v>1995</v>
          </cell>
          <cell r="E442">
            <v>24.57442</v>
          </cell>
        </row>
        <row r="443">
          <cell r="B443" t="str">
            <v>BLR</v>
          </cell>
          <cell r="C443" t="str">
            <v>Belarus</v>
          </cell>
          <cell r="D443">
            <v>1996</v>
          </cell>
          <cell r="E443">
            <v>35.6</v>
          </cell>
        </row>
        <row r="444">
          <cell r="B444" t="str">
            <v>BLR</v>
          </cell>
          <cell r="C444" t="str">
            <v>Belarus</v>
          </cell>
          <cell r="D444">
            <v>1996</v>
          </cell>
          <cell r="E444">
            <v>24.112390000000001</v>
          </cell>
        </row>
        <row r="445">
          <cell r="B445" t="str">
            <v>BLR</v>
          </cell>
          <cell r="C445" t="str">
            <v>Belarus</v>
          </cell>
          <cell r="D445">
            <v>1997</v>
          </cell>
          <cell r="E445">
            <v>35.4</v>
          </cell>
        </row>
        <row r="446">
          <cell r="B446" t="str">
            <v>BLR</v>
          </cell>
          <cell r="C446" t="str">
            <v>Belarus</v>
          </cell>
          <cell r="D446">
            <v>1997</v>
          </cell>
          <cell r="E446">
            <v>24.725020000000001</v>
          </cell>
        </row>
        <row r="447">
          <cell r="B447" t="str">
            <v>BLR</v>
          </cell>
          <cell r="C447" t="str">
            <v>Belarus</v>
          </cell>
          <cell r="D447">
            <v>1998</v>
          </cell>
          <cell r="E447">
            <v>35.1</v>
          </cell>
        </row>
        <row r="448">
          <cell r="B448" t="str">
            <v>BLR</v>
          </cell>
          <cell r="C448" t="str">
            <v>Belarus</v>
          </cell>
          <cell r="D448">
            <v>1998</v>
          </cell>
          <cell r="E448">
            <v>24.506969999999999</v>
          </cell>
        </row>
        <row r="449">
          <cell r="B449" t="str">
            <v>BLR</v>
          </cell>
          <cell r="C449" t="str">
            <v>Belarus</v>
          </cell>
          <cell r="D449">
            <v>1999</v>
          </cell>
          <cell r="E449">
            <v>33.700000000000003</v>
          </cell>
        </row>
        <row r="450">
          <cell r="B450" t="str">
            <v>BLR</v>
          </cell>
          <cell r="C450" t="str">
            <v>Belarus</v>
          </cell>
          <cell r="D450">
            <v>1999</v>
          </cell>
          <cell r="E450">
            <v>24.14959</v>
          </cell>
        </row>
        <row r="451">
          <cell r="B451" t="str">
            <v>BLR</v>
          </cell>
          <cell r="C451" t="str">
            <v>Belarus</v>
          </cell>
          <cell r="D451">
            <v>2000</v>
          </cell>
          <cell r="E451">
            <v>33.700000000000003</v>
          </cell>
        </row>
        <row r="452">
          <cell r="B452" t="str">
            <v>BLR</v>
          </cell>
          <cell r="C452" t="str">
            <v>Belarus</v>
          </cell>
          <cell r="D452">
            <v>2000</v>
          </cell>
          <cell r="E452">
            <v>24.060119999999998</v>
          </cell>
        </row>
        <row r="453">
          <cell r="B453" t="str">
            <v>BLR</v>
          </cell>
          <cell r="C453" t="str">
            <v>Belarus</v>
          </cell>
          <cell r="D453">
            <v>2001</v>
          </cell>
          <cell r="E453">
            <v>34.299999999999997</v>
          </cell>
        </row>
        <row r="454">
          <cell r="B454" t="str">
            <v>BLR</v>
          </cell>
          <cell r="C454" t="str">
            <v>Belarus</v>
          </cell>
          <cell r="D454">
            <v>2001</v>
          </cell>
          <cell r="E454">
            <v>24.284130000000001</v>
          </cell>
        </row>
        <row r="455">
          <cell r="B455" t="str">
            <v>BLR</v>
          </cell>
          <cell r="C455" t="str">
            <v>Belarus</v>
          </cell>
          <cell r="D455">
            <v>2002</v>
          </cell>
          <cell r="E455">
            <v>34.200000000000003</v>
          </cell>
        </row>
        <row r="456">
          <cell r="B456" t="str">
            <v>BLR</v>
          </cell>
          <cell r="C456" t="str">
            <v>Belarus</v>
          </cell>
          <cell r="D456">
            <v>2002</v>
          </cell>
          <cell r="E456">
            <v>24.547319999999999</v>
          </cell>
        </row>
        <row r="457">
          <cell r="B457" t="str">
            <v>BLR</v>
          </cell>
          <cell r="C457" t="str">
            <v>Belarus</v>
          </cell>
          <cell r="D457">
            <v>2003</v>
          </cell>
          <cell r="E457">
            <v>34</v>
          </cell>
        </row>
        <row r="458">
          <cell r="B458" t="str">
            <v>BLR</v>
          </cell>
          <cell r="C458" t="str">
            <v>Belarus</v>
          </cell>
          <cell r="D458">
            <v>2003</v>
          </cell>
          <cell r="E458">
            <v>23.760619999999999</v>
          </cell>
        </row>
        <row r="459">
          <cell r="B459" t="str">
            <v>BLR</v>
          </cell>
          <cell r="C459" t="str">
            <v>Belarus</v>
          </cell>
          <cell r="D459">
            <v>2004</v>
          </cell>
          <cell r="E459">
            <v>24.8</v>
          </cell>
        </row>
        <row r="460">
          <cell r="B460" t="str">
            <v>BLR</v>
          </cell>
          <cell r="C460" t="str">
            <v>Belarus</v>
          </cell>
          <cell r="D460">
            <v>2005</v>
          </cell>
          <cell r="E460">
            <v>23.8</v>
          </cell>
        </row>
        <row r="461">
          <cell r="B461" t="str">
            <v>BLR</v>
          </cell>
          <cell r="C461" t="str">
            <v>Belarus</v>
          </cell>
          <cell r="D461">
            <v>2006</v>
          </cell>
          <cell r="E461">
            <v>27.9</v>
          </cell>
        </row>
        <row r="462">
          <cell r="B462" t="str">
            <v>BLR</v>
          </cell>
          <cell r="C462" t="str">
            <v>Belarus</v>
          </cell>
          <cell r="D462">
            <v>2004</v>
          </cell>
          <cell r="E462">
            <v>33.799999999999997</v>
          </cell>
        </row>
        <row r="463">
          <cell r="B463" t="str">
            <v>BLR</v>
          </cell>
          <cell r="C463" t="str">
            <v>Belarus</v>
          </cell>
          <cell r="D463">
            <v>2005</v>
          </cell>
          <cell r="E463">
            <v>32.6</v>
          </cell>
        </row>
        <row r="464">
          <cell r="B464" t="str">
            <v>BLR</v>
          </cell>
          <cell r="C464" t="str">
            <v>Belarus</v>
          </cell>
          <cell r="D464">
            <v>2006</v>
          </cell>
          <cell r="E464">
            <v>32.1</v>
          </cell>
        </row>
        <row r="465">
          <cell r="B465" t="str">
            <v>BLR</v>
          </cell>
          <cell r="C465" t="str">
            <v>Belarus</v>
          </cell>
          <cell r="D465">
            <v>1995</v>
          </cell>
          <cell r="E465">
            <v>28.600000381469727</v>
          </cell>
        </row>
        <row r="466">
          <cell r="B466" t="str">
            <v>BLR</v>
          </cell>
          <cell r="C466" t="str">
            <v>Belarus</v>
          </cell>
          <cell r="D466">
            <v>1996</v>
          </cell>
          <cell r="E466">
            <v>26.899999618530273</v>
          </cell>
        </row>
        <row r="467">
          <cell r="B467" t="str">
            <v>BLR</v>
          </cell>
          <cell r="C467" t="str">
            <v>Belarus</v>
          </cell>
          <cell r="D467">
            <v>1997</v>
          </cell>
          <cell r="E467">
            <v>28</v>
          </cell>
        </row>
        <row r="468">
          <cell r="B468" t="str">
            <v>BLR</v>
          </cell>
          <cell r="C468" t="str">
            <v>Belarus</v>
          </cell>
          <cell r="D468">
            <v>1998</v>
          </cell>
          <cell r="E468">
            <v>31</v>
          </cell>
        </row>
        <row r="469">
          <cell r="B469" t="str">
            <v>BEL</v>
          </cell>
          <cell r="C469" t="str">
            <v>Belgium</v>
          </cell>
          <cell r="D469">
            <v>1985</v>
          </cell>
          <cell r="E469">
            <v>22.5</v>
          </cell>
        </row>
        <row r="470">
          <cell r="B470" t="str">
            <v>BEL</v>
          </cell>
          <cell r="C470" t="str">
            <v>Belgium</v>
          </cell>
          <cell r="D470">
            <v>1988</v>
          </cell>
          <cell r="E470">
            <v>23.399999618530273</v>
          </cell>
        </row>
        <row r="471">
          <cell r="B471" t="str">
            <v>BEL</v>
          </cell>
          <cell r="C471" t="str">
            <v>Belgium</v>
          </cell>
          <cell r="D471">
            <v>1992</v>
          </cell>
          <cell r="E471">
            <v>23.700000762939453</v>
          </cell>
        </row>
        <row r="472">
          <cell r="B472" t="str">
            <v>BEL</v>
          </cell>
          <cell r="C472" t="str">
            <v>Belgium</v>
          </cell>
          <cell r="D472">
            <v>1985</v>
          </cell>
          <cell r="E472">
            <v>26</v>
          </cell>
        </row>
        <row r="473">
          <cell r="B473" t="str">
            <v>BEL</v>
          </cell>
          <cell r="C473" t="str">
            <v>Belgium</v>
          </cell>
          <cell r="D473">
            <v>1988</v>
          </cell>
          <cell r="E473">
            <v>25.7</v>
          </cell>
        </row>
        <row r="474">
          <cell r="B474" t="str">
            <v>BEL</v>
          </cell>
          <cell r="C474" t="str">
            <v>Belgium</v>
          </cell>
          <cell r="D474">
            <v>1995</v>
          </cell>
          <cell r="E474">
            <v>29.8</v>
          </cell>
        </row>
        <row r="475">
          <cell r="B475" t="str">
            <v>BEL</v>
          </cell>
          <cell r="C475" t="str">
            <v>Belgium</v>
          </cell>
          <cell r="D475">
            <v>1996</v>
          </cell>
          <cell r="E475">
            <v>29.9</v>
          </cell>
        </row>
        <row r="476">
          <cell r="B476" t="str">
            <v>BEL</v>
          </cell>
          <cell r="C476" t="str">
            <v>Belgium</v>
          </cell>
          <cell r="D476">
            <v>1997</v>
          </cell>
          <cell r="E476">
            <v>28</v>
          </cell>
        </row>
        <row r="477">
          <cell r="B477" t="str">
            <v>BEL</v>
          </cell>
          <cell r="C477" t="str">
            <v>Belgium</v>
          </cell>
          <cell r="D477">
            <v>1998</v>
          </cell>
          <cell r="E477">
            <v>27.3</v>
          </cell>
        </row>
        <row r="478">
          <cell r="B478" t="str">
            <v>BEL</v>
          </cell>
          <cell r="C478" t="str">
            <v>Belgium</v>
          </cell>
          <cell r="D478">
            <v>1999</v>
          </cell>
          <cell r="E478">
            <v>29.3</v>
          </cell>
        </row>
        <row r="479">
          <cell r="B479" t="str">
            <v>BEL</v>
          </cell>
          <cell r="C479" t="str">
            <v>Belgium</v>
          </cell>
          <cell r="D479">
            <v>2000</v>
          </cell>
          <cell r="E479">
            <v>29.6</v>
          </cell>
        </row>
        <row r="480">
          <cell r="B480" t="str">
            <v>BEL</v>
          </cell>
          <cell r="C480" t="str">
            <v>Belgium</v>
          </cell>
          <cell r="D480">
            <v>2001</v>
          </cell>
          <cell r="E480">
            <v>29.3</v>
          </cell>
        </row>
        <row r="481">
          <cell r="B481" t="str">
            <v>BEL</v>
          </cell>
          <cell r="C481" t="str">
            <v>Belgium</v>
          </cell>
          <cell r="D481">
            <v>2003</v>
          </cell>
          <cell r="E481">
            <v>28</v>
          </cell>
        </row>
        <row r="482">
          <cell r="B482" t="str">
            <v>BEL</v>
          </cell>
          <cell r="C482" t="str">
            <v>Belgium</v>
          </cell>
          <cell r="D482">
            <v>2004</v>
          </cell>
          <cell r="E482">
            <v>26</v>
          </cell>
        </row>
        <row r="483">
          <cell r="B483" t="str">
            <v>BEL</v>
          </cell>
          <cell r="C483" t="str">
            <v>Belgium</v>
          </cell>
          <cell r="D483">
            <v>2005</v>
          </cell>
          <cell r="E483">
            <v>28</v>
          </cell>
        </row>
        <row r="484">
          <cell r="B484" t="str">
            <v>BEL</v>
          </cell>
          <cell r="C484" t="str">
            <v>Belgium</v>
          </cell>
          <cell r="D484">
            <v>2006</v>
          </cell>
          <cell r="E484">
            <v>28</v>
          </cell>
        </row>
        <row r="485">
          <cell r="B485" t="str">
            <v>BEL</v>
          </cell>
          <cell r="C485" t="str">
            <v>Belgium</v>
          </cell>
          <cell r="D485">
            <v>1985</v>
          </cell>
          <cell r="E485">
            <v>24.7</v>
          </cell>
        </row>
        <row r="486">
          <cell r="B486" t="str">
            <v>BEL</v>
          </cell>
          <cell r="C486" t="str">
            <v>Belgium</v>
          </cell>
          <cell r="D486">
            <v>1988</v>
          </cell>
          <cell r="E486">
            <v>25.2</v>
          </cell>
        </row>
        <row r="487">
          <cell r="B487" t="str">
            <v>BEL</v>
          </cell>
          <cell r="C487" t="str">
            <v>Belgium</v>
          </cell>
          <cell r="D487">
            <v>1992</v>
          </cell>
          <cell r="E487">
            <v>25</v>
          </cell>
        </row>
        <row r="488">
          <cell r="B488" t="str">
            <v>BEL</v>
          </cell>
          <cell r="C488" t="str">
            <v>Belgium</v>
          </cell>
          <cell r="D488">
            <v>1997</v>
          </cell>
          <cell r="E488">
            <v>26.9</v>
          </cell>
        </row>
        <row r="489">
          <cell r="B489" t="str">
            <v>BEL</v>
          </cell>
          <cell r="C489" t="str">
            <v>Belgium</v>
          </cell>
          <cell r="D489">
            <v>1997</v>
          </cell>
          <cell r="E489">
            <v>26.8</v>
          </cell>
        </row>
        <row r="490">
          <cell r="B490" t="str">
            <v>BEL</v>
          </cell>
          <cell r="C490" t="str">
            <v>Belgium</v>
          </cell>
          <cell r="D490">
            <v>2000</v>
          </cell>
          <cell r="E490">
            <v>32.200000000000003</v>
          </cell>
        </row>
        <row r="491">
          <cell r="B491" t="str">
            <v>BEL</v>
          </cell>
          <cell r="C491" t="str">
            <v>Belgium</v>
          </cell>
          <cell r="D491">
            <v>2000</v>
          </cell>
          <cell r="E491">
            <v>32.200000000000003</v>
          </cell>
        </row>
        <row r="492">
          <cell r="B492" t="str">
            <v>BEL</v>
          </cell>
          <cell r="C492" t="str">
            <v>Belgium</v>
          </cell>
          <cell r="D492">
            <v>1992</v>
          </cell>
          <cell r="E492">
            <v>45.599998474121094</v>
          </cell>
        </row>
        <row r="493">
          <cell r="B493" t="str">
            <v>BEL</v>
          </cell>
          <cell r="C493" t="str">
            <v>Belgium</v>
          </cell>
          <cell r="D493">
            <v>1992</v>
          </cell>
          <cell r="E493">
            <v>23</v>
          </cell>
        </row>
        <row r="494">
          <cell r="B494" t="str">
            <v>BEL</v>
          </cell>
          <cell r="C494" t="str">
            <v>Belgium</v>
          </cell>
          <cell r="D494">
            <v>1992</v>
          </cell>
          <cell r="E494">
            <v>32.470001220703125</v>
          </cell>
        </row>
        <row r="495">
          <cell r="B495" t="str">
            <v>BEL</v>
          </cell>
          <cell r="C495" t="str">
            <v>Belgium</v>
          </cell>
          <cell r="D495">
            <v>1993</v>
          </cell>
          <cell r="E495">
            <v>30.780000686645508</v>
          </cell>
        </row>
        <row r="496">
          <cell r="B496" t="str">
            <v>BEL</v>
          </cell>
          <cell r="C496" t="str">
            <v>Belgium</v>
          </cell>
          <cell r="D496">
            <v>1994</v>
          </cell>
          <cell r="E496">
            <v>30.360000610351562</v>
          </cell>
        </row>
        <row r="497">
          <cell r="B497" t="str">
            <v>BEL</v>
          </cell>
          <cell r="C497" t="str">
            <v>Belgium</v>
          </cell>
          <cell r="D497">
            <v>1969</v>
          </cell>
          <cell r="E497">
            <v>36.091619999999999</v>
          </cell>
        </row>
        <row r="498">
          <cell r="B498" t="str">
            <v>BEL</v>
          </cell>
          <cell r="C498" t="str">
            <v>Belgium</v>
          </cell>
          <cell r="D498">
            <v>1969</v>
          </cell>
          <cell r="E498">
            <v>32.096069999999997</v>
          </cell>
        </row>
        <row r="499">
          <cell r="B499" t="str">
            <v>BEL</v>
          </cell>
          <cell r="C499" t="str">
            <v>Belgium</v>
          </cell>
          <cell r="D499">
            <v>1973</v>
          </cell>
          <cell r="E499">
            <v>43.752998352050781</v>
          </cell>
        </row>
        <row r="500">
          <cell r="B500" t="str">
            <v>BEL</v>
          </cell>
          <cell r="C500" t="str">
            <v>Belgium</v>
          </cell>
          <cell r="D500">
            <v>1975</v>
          </cell>
          <cell r="E500">
            <v>41.869998931884766</v>
          </cell>
        </row>
        <row r="501">
          <cell r="B501" t="str">
            <v>BEL</v>
          </cell>
          <cell r="C501" t="str">
            <v>Belgium</v>
          </cell>
          <cell r="D501">
            <v>1976</v>
          </cell>
          <cell r="E501">
            <v>41.632999420166016</v>
          </cell>
        </row>
        <row r="502">
          <cell r="B502" t="str">
            <v>BEL</v>
          </cell>
          <cell r="C502" t="str">
            <v>Belgium</v>
          </cell>
          <cell r="D502">
            <v>1977</v>
          </cell>
          <cell r="E502">
            <v>40.558998107910156</v>
          </cell>
        </row>
        <row r="503">
          <cell r="B503" t="str">
            <v>BEL</v>
          </cell>
          <cell r="C503" t="str">
            <v>Belgium</v>
          </cell>
          <cell r="D503">
            <v>1979</v>
          </cell>
          <cell r="E503">
            <v>28.2</v>
          </cell>
        </row>
        <row r="504">
          <cell r="B504" t="str">
            <v>BEN</v>
          </cell>
          <cell r="C504" t="str">
            <v>Benin</v>
          </cell>
          <cell r="D504">
            <v>2003</v>
          </cell>
          <cell r="E504">
            <v>36.477789999999999</v>
          </cell>
        </row>
        <row r="505">
          <cell r="B505" t="str">
            <v>BOL</v>
          </cell>
          <cell r="C505" t="str">
            <v>Bolivia</v>
          </cell>
          <cell r="D505">
            <v>1968</v>
          </cell>
          <cell r="E505">
            <v>46.200000762939453</v>
          </cell>
        </row>
        <row r="506">
          <cell r="B506" t="str">
            <v>BOL</v>
          </cell>
          <cell r="C506" t="str">
            <v>Bolivia</v>
          </cell>
          <cell r="D506">
            <v>1996</v>
          </cell>
          <cell r="E506">
            <v>57.3</v>
          </cell>
        </row>
        <row r="507">
          <cell r="B507" t="str">
            <v>BOL</v>
          </cell>
          <cell r="C507" t="str">
            <v>Bolivia</v>
          </cell>
          <cell r="D507">
            <v>1997</v>
          </cell>
          <cell r="E507">
            <v>59.6</v>
          </cell>
        </row>
        <row r="508">
          <cell r="B508" t="str">
            <v>BOL</v>
          </cell>
          <cell r="C508" t="str">
            <v>Bolivia</v>
          </cell>
          <cell r="D508">
            <v>1999</v>
          </cell>
          <cell r="E508">
            <v>60.2</v>
          </cell>
        </row>
        <row r="509">
          <cell r="B509" t="str">
            <v>BOL</v>
          </cell>
          <cell r="C509" t="str">
            <v>Bolivia</v>
          </cell>
          <cell r="D509">
            <v>2000</v>
          </cell>
          <cell r="E509">
            <v>63.3</v>
          </cell>
        </row>
        <row r="510">
          <cell r="B510" t="str">
            <v>BOL</v>
          </cell>
          <cell r="C510" t="str">
            <v>Bolivia</v>
          </cell>
          <cell r="D510">
            <v>2000</v>
          </cell>
          <cell r="E510">
            <v>52.8</v>
          </cell>
        </row>
        <row r="511">
          <cell r="B511" t="str">
            <v>BOL</v>
          </cell>
          <cell r="C511" t="str">
            <v>Bolivia</v>
          </cell>
          <cell r="D511">
            <v>1992</v>
          </cell>
          <cell r="E511">
            <v>49.4</v>
          </cell>
        </row>
        <row r="512">
          <cell r="B512" t="str">
            <v>BOL</v>
          </cell>
          <cell r="C512" t="str">
            <v>Bolivia</v>
          </cell>
          <cell r="D512">
            <v>1996</v>
          </cell>
          <cell r="E512">
            <v>50.8</v>
          </cell>
        </row>
        <row r="513">
          <cell r="B513" t="str">
            <v>BOL</v>
          </cell>
          <cell r="C513" t="str">
            <v>Bolivia</v>
          </cell>
          <cell r="D513">
            <v>1996</v>
          </cell>
          <cell r="E513">
            <v>57.4</v>
          </cell>
        </row>
        <row r="514">
          <cell r="B514" t="str">
            <v>BOL</v>
          </cell>
          <cell r="C514" t="str">
            <v>Bolivia</v>
          </cell>
          <cell r="D514">
            <v>1996</v>
          </cell>
          <cell r="E514">
            <v>59.1</v>
          </cell>
        </row>
        <row r="515">
          <cell r="B515" t="str">
            <v>BOL</v>
          </cell>
          <cell r="C515" t="str">
            <v>Bolivia</v>
          </cell>
          <cell r="D515">
            <v>1999</v>
          </cell>
          <cell r="E515">
            <v>57.6</v>
          </cell>
        </row>
        <row r="516">
          <cell r="B516" t="str">
            <v>BOL</v>
          </cell>
          <cell r="C516" t="str">
            <v>Bolivia</v>
          </cell>
          <cell r="D516">
            <v>1999</v>
          </cell>
          <cell r="E516">
            <v>48.2</v>
          </cell>
        </row>
        <row r="517">
          <cell r="B517" t="str">
            <v>BOL</v>
          </cell>
          <cell r="C517" t="str">
            <v>Bolivia</v>
          </cell>
          <cell r="D517">
            <v>1999</v>
          </cell>
          <cell r="E517">
            <v>63</v>
          </cell>
        </row>
        <row r="518">
          <cell r="B518" t="str">
            <v>BOL</v>
          </cell>
          <cell r="C518" t="str">
            <v>Bolivia</v>
          </cell>
          <cell r="D518">
            <v>1968</v>
          </cell>
          <cell r="E518">
            <v>54.7</v>
          </cell>
        </row>
        <row r="519">
          <cell r="B519" t="str">
            <v>BOL</v>
          </cell>
          <cell r="C519" t="str">
            <v>Bolivia</v>
          </cell>
          <cell r="D519">
            <v>1986</v>
          </cell>
          <cell r="E519">
            <v>51.5</v>
          </cell>
        </row>
        <row r="520">
          <cell r="B520" t="str">
            <v>BOL</v>
          </cell>
          <cell r="C520" t="str">
            <v>Bolivia</v>
          </cell>
          <cell r="D520">
            <v>1989</v>
          </cell>
          <cell r="E520">
            <v>52.5</v>
          </cell>
        </row>
        <row r="521">
          <cell r="B521" t="str">
            <v>BOL</v>
          </cell>
          <cell r="C521" t="str">
            <v>Bolivia</v>
          </cell>
          <cell r="D521">
            <v>1993</v>
          </cell>
          <cell r="E521">
            <v>52.916015000000002</v>
          </cell>
        </row>
        <row r="522">
          <cell r="B522" t="str">
            <v>BOL</v>
          </cell>
          <cell r="C522" t="str">
            <v>Bolivia</v>
          </cell>
          <cell r="D522">
            <v>1997</v>
          </cell>
          <cell r="E522">
            <v>57.987025000000003</v>
          </cell>
        </row>
        <row r="523">
          <cell r="B523" t="str">
            <v>BOL</v>
          </cell>
          <cell r="C523" t="str">
            <v>Bolivia</v>
          </cell>
          <cell r="D523">
            <v>1997</v>
          </cell>
          <cell r="E523">
            <v>52.679673000000008</v>
          </cell>
        </row>
        <row r="524">
          <cell r="B524" t="str">
            <v>BOL</v>
          </cell>
          <cell r="C524" t="str">
            <v>Bolivia</v>
          </cell>
          <cell r="D524">
            <v>2000</v>
          </cell>
          <cell r="E524">
            <v>61.703138000000003</v>
          </cell>
        </row>
        <row r="525">
          <cell r="B525" t="str">
            <v>BOL</v>
          </cell>
          <cell r="C525" t="str">
            <v>Bolivia</v>
          </cell>
          <cell r="D525">
            <v>2002</v>
          </cell>
          <cell r="E525">
            <v>55.193395999999993</v>
          </cell>
        </row>
        <row r="526">
          <cell r="B526" t="str">
            <v>BOL</v>
          </cell>
          <cell r="C526" t="str">
            <v>Bolivia</v>
          </cell>
          <cell r="D526">
            <v>2002</v>
          </cell>
          <cell r="E526">
            <v>60.052926999999997</v>
          </cell>
        </row>
        <row r="527">
          <cell r="B527" t="str">
            <v>BOL</v>
          </cell>
          <cell r="C527" t="str">
            <v>Bolivia</v>
          </cell>
          <cell r="D527">
            <v>2004</v>
          </cell>
          <cell r="E527">
            <v>50.454491999999995</v>
          </cell>
        </row>
        <row r="528">
          <cell r="B528" t="str">
            <v>BOL</v>
          </cell>
          <cell r="C528" t="str">
            <v>Bolivia</v>
          </cell>
          <cell r="D528">
            <v>1990</v>
          </cell>
          <cell r="E528">
            <v>54.49</v>
          </cell>
        </row>
        <row r="529">
          <cell r="B529" t="str">
            <v>BOL</v>
          </cell>
          <cell r="C529" t="str">
            <v>Bolivia</v>
          </cell>
          <cell r="D529">
            <v>1993</v>
          </cell>
          <cell r="E529">
            <v>53.23</v>
          </cell>
        </row>
        <row r="530">
          <cell r="B530" t="str">
            <v>BOL</v>
          </cell>
          <cell r="C530" t="str">
            <v>Bolivia</v>
          </cell>
          <cell r="D530">
            <v>1995</v>
          </cell>
          <cell r="E530">
            <v>52.74</v>
          </cell>
        </row>
        <row r="531">
          <cell r="B531" t="str">
            <v>BOL</v>
          </cell>
          <cell r="C531" t="str">
            <v>Bolivia</v>
          </cell>
          <cell r="D531">
            <v>1996</v>
          </cell>
          <cell r="E531">
            <v>58.77</v>
          </cell>
        </row>
        <row r="532">
          <cell r="B532" t="str">
            <v>BOL</v>
          </cell>
          <cell r="C532" t="str">
            <v>Bolivia</v>
          </cell>
          <cell r="D532">
            <v>1997</v>
          </cell>
          <cell r="E532">
            <v>58.9</v>
          </cell>
        </row>
        <row r="533">
          <cell r="B533" t="str">
            <v>BOL</v>
          </cell>
          <cell r="C533" t="str">
            <v>Bolivia</v>
          </cell>
          <cell r="D533">
            <v>1999</v>
          </cell>
          <cell r="E533">
            <v>60.14</v>
          </cell>
        </row>
        <row r="534">
          <cell r="B534" t="str">
            <v>BOL</v>
          </cell>
          <cell r="C534" t="str">
            <v>Bolivia</v>
          </cell>
          <cell r="D534">
            <v>1999</v>
          </cell>
          <cell r="E534">
            <v>44.718999999999994</v>
          </cell>
        </row>
        <row r="535">
          <cell r="B535" t="str">
            <v>BIH</v>
          </cell>
          <cell r="C535" t="str">
            <v>Bosnia and Herzegovina</v>
          </cell>
          <cell r="D535">
            <v>1991</v>
          </cell>
          <cell r="E535">
            <v>32.880001068115234</v>
          </cell>
        </row>
        <row r="536">
          <cell r="B536" t="str">
            <v>BIH</v>
          </cell>
          <cell r="C536" t="str">
            <v>Bosnia and Herzegovina</v>
          </cell>
          <cell r="D536">
            <v>2001</v>
          </cell>
          <cell r="E536">
            <v>26.001709999999999</v>
          </cell>
        </row>
        <row r="537">
          <cell r="B537" t="str">
            <v>BIH</v>
          </cell>
          <cell r="C537" t="str">
            <v>Bosnia and Herzegovina</v>
          </cell>
          <cell r="D537">
            <v>2005</v>
          </cell>
          <cell r="E537">
            <v>35.79</v>
          </cell>
        </row>
        <row r="538">
          <cell r="B538" t="str">
            <v>BWA</v>
          </cell>
          <cell r="C538" t="str">
            <v>Botswana</v>
          </cell>
          <cell r="D538">
            <v>1986</v>
          </cell>
          <cell r="E538">
            <v>47.7</v>
          </cell>
        </row>
        <row r="539">
          <cell r="B539" t="str">
            <v>BWA</v>
          </cell>
          <cell r="C539" t="str">
            <v>Botswana</v>
          </cell>
          <cell r="D539">
            <v>1986</v>
          </cell>
          <cell r="E539">
            <v>53.6</v>
          </cell>
        </row>
        <row r="540">
          <cell r="B540" t="str">
            <v>BWA</v>
          </cell>
          <cell r="C540" t="str">
            <v>Botswana</v>
          </cell>
          <cell r="D540">
            <v>1986</v>
          </cell>
          <cell r="E540">
            <v>55.6</v>
          </cell>
        </row>
        <row r="541">
          <cell r="B541" t="str">
            <v>BWA</v>
          </cell>
          <cell r="C541" t="str">
            <v>Botswana</v>
          </cell>
          <cell r="D541">
            <v>1994</v>
          </cell>
          <cell r="E541">
            <v>41.4</v>
          </cell>
        </row>
        <row r="542">
          <cell r="B542" t="str">
            <v>BWA</v>
          </cell>
          <cell r="C542" t="str">
            <v>Botswana</v>
          </cell>
          <cell r="D542">
            <v>1994</v>
          </cell>
          <cell r="E542">
            <v>45.1</v>
          </cell>
        </row>
        <row r="543">
          <cell r="B543" t="str">
            <v>BWA</v>
          </cell>
          <cell r="C543" t="str">
            <v>Botswana</v>
          </cell>
          <cell r="D543">
            <v>1994</v>
          </cell>
          <cell r="E543">
            <v>53.7</v>
          </cell>
        </row>
        <row r="544">
          <cell r="B544" t="str">
            <v>BWA</v>
          </cell>
          <cell r="C544" t="str">
            <v>Botswana</v>
          </cell>
          <cell r="D544">
            <v>1994</v>
          </cell>
          <cell r="E544">
            <v>53.9</v>
          </cell>
        </row>
        <row r="545">
          <cell r="B545" t="str">
            <v>BWA</v>
          </cell>
          <cell r="C545" t="str">
            <v>Botswana</v>
          </cell>
          <cell r="D545">
            <v>1971</v>
          </cell>
          <cell r="E545">
            <v>57.4</v>
          </cell>
        </row>
        <row r="546">
          <cell r="B546" t="str">
            <v>BWA</v>
          </cell>
          <cell r="C546" t="str">
            <v>Botswana</v>
          </cell>
          <cell r="D546">
            <v>1975</v>
          </cell>
          <cell r="E546">
            <v>52</v>
          </cell>
        </row>
        <row r="547">
          <cell r="B547" t="str">
            <v>BWA</v>
          </cell>
          <cell r="C547" t="str">
            <v>Botswana</v>
          </cell>
          <cell r="D547">
            <v>1986</v>
          </cell>
          <cell r="E547">
            <v>54</v>
          </cell>
        </row>
        <row r="548">
          <cell r="B548" t="str">
            <v>BRA</v>
          </cell>
          <cell r="C548" t="str">
            <v>Brazil</v>
          </cell>
          <cell r="D548">
            <v>1974</v>
          </cell>
          <cell r="E548">
            <v>57.9</v>
          </cell>
        </row>
        <row r="549">
          <cell r="B549" t="str">
            <v>BRA</v>
          </cell>
          <cell r="C549" t="str">
            <v>Brazil</v>
          </cell>
          <cell r="D549">
            <v>1958</v>
          </cell>
          <cell r="E549">
            <v>49.099998474121094</v>
          </cell>
        </row>
        <row r="550">
          <cell r="B550" t="str">
            <v>BRA</v>
          </cell>
          <cell r="C550" t="str">
            <v>Brazil</v>
          </cell>
          <cell r="D550">
            <v>1979</v>
          </cell>
          <cell r="E550">
            <v>59.7</v>
          </cell>
        </row>
        <row r="551">
          <cell r="B551" t="str">
            <v>BRA</v>
          </cell>
          <cell r="C551" t="str">
            <v>Brazil</v>
          </cell>
          <cell r="D551">
            <v>1981</v>
          </cell>
          <cell r="E551">
            <v>58.4</v>
          </cell>
        </row>
        <row r="552">
          <cell r="B552" t="str">
            <v>BRA</v>
          </cell>
          <cell r="C552" t="str">
            <v>Brazil</v>
          </cell>
          <cell r="D552">
            <v>1986</v>
          </cell>
          <cell r="E552">
            <v>59.3</v>
          </cell>
        </row>
        <row r="553">
          <cell r="B553" t="str">
            <v>BRA</v>
          </cell>
          <cell r="C553" t="str">
            <v>Brazil</v>
          </cell>
          <cell r="D553">
            <v>1989</v>
          </cell>
          <cell r="E553">
            <v>64</v>
          </cell>
        </row>
        <row r="554">
          <cell r="B554" t="str">
            <v>BRA</v>
          </cell>
          <cell r="C554" t="str">
            <v>Brazil</v>
          </cell>
          <cell r="D554">
            <v>1992</v>
          </cell>
          <cell r="E554">
            <v>57.9</v>
          </cell>
        </row>
        <row r="555">
          <cell r="B555" t="str">
            <v>BRA</v>
          </cell>
          <cell r="C555" t="str">
            <v>Brazil</v>
          </cell>
          <cell r="D555">
            <v>1995</v>
          </cell>
          <cell r="E555">
            <v>60.3</v>
          </cell>
        </row>
        <row r="556">
          <cell r="B556" t="str">
            <v>BRA</v>
          </cell>
          <cell r="C556" t="str">
            <v>Brazil</v>
          </cell>
          <cell r="D556">
            <v>1996</v>
          </cell>
          <cell r="E556">
            <v>60.2</v>
          </cell>
        </row>
        <row r="557">
          <cell r="B557" t="str">
            <v>BRA</v>
          </cell>
          <cell r="C557" t="str">
            <v>Brazil</v>
          </cell>
          <cell r="D557">
            <v>1997</v>
          </cell>
          <cell r="E557">
            <v>60.3</v>
          </cell>
        </row>
        <row r="558">
          <cell r="B558" t="str">
            <v>BRA</v>
          </cell>
          <cell r="C558" t="str">
            <v>Brazil</v>
          </cell>
          <cell r="D558">
            <v>1998</v>
          </cell>
          <cell r="E558">
            <v>60.4</v>
          </cell>
        </row>
        <row r="559">
          <cell r="B559" t="str">
            <v>BRA</v>
          </cell>
          <cell r="C559" t="str">
            <v>Brazil</v>
          </cell>
          <cell r="D559">
            <v>2001</v>
          </cell>
          <cell r="E559">
            <v>61.2</v>
          </cell>
        </row>
        <row r="560">
          <cell r="B560" t="str">
            <v>BRA</v>
          </cell>
          <cell r="C560" t="str">
            <v>Brazil</v>
          </cell>
          <cell r="D560">
            <v>1981</v>
          </cell>
          <cell r="E560">
            <v>57.4</v>
          </cell>
        </row>
        <row r="561">
          <cell r="B561" t="str">
            <v>BRA</v>
          </cell>
          <cell r="C561" t="str">
            <v>Brazil</v>
          </cell>
          <cell r="D561">
            <v>1983</v>
          </cell>
          <cell r="E561">
            <v>58.3</v>
          </cell>
        </row>
        <row r="562">
          <cell r="B562" t="str">
            <v>BRA</v>
          </cell>
          <cell r="C562" t="str">
            <v>Brazil</v>
          </cell>
          <cell r="D562">
            <v>1984</v>
          </cell>
          <cell r="E562">
            <v>57.7</v>
          </cell>
        </row>
        <row r="563">
          <cell r="B563" t="str">
            <v>BRA</v>
          </cell>
          <cell r="C563" t="str">
            <v>Brazil</v>
          </cell>
          <cell r="D563">
            <v>1985</v>
          </cell>
          <cell r="E563">
            <v>58.9</v>
          </cell>
        </row>
        <row r="564">
          <cell r="B564" t="str">
            <v>BRA</v>
          </cell>
          <cell r="C564" t="str">
            <v>Brazil</v>
          </cell>
          <cell r="D564">
            <v>1986</v>
          </cell>
          <cell r="E564">
            <v>58</v>
          </cell>
        </row>
        <row r="565">
          <cell r="B565" t="str">
            <v>BRA</v>
          </cell>
          <cell r="C565" t="str">
            <v>Brazil</v>
          </cell>
          <cell r="D565">
            <v>1987</v>
          </cell>
          <cell r="E565">
            <v>59.1</v>
          </cell>
        </row>
        <row r="566">
          <cell r="B566" t="str">
            <v>BRA</v>
          </cell>
          <cell r="C566" t="str">
            <v>Brazil</v>
          </cell>
          <cell r="D566">
            <v>1988</v>
          </cell>
          <cell r="E566">
            <v>61</v>
          </cell>
        </row>
        <row r="567">
          <cell r="B567" t="str">
            <v>BRA</v>
          </cell>
          <cell r="C567" t="str">
            <v>Brazil</v>
          </cell>
          <cell r="D567">
            <v>1989</v>
          </cell>
          <cell r="E567">
            <v>61.8</v>
          </cell>
        </row>
        <row r="568">
          <cell r="B568" t="str">
            <v>BRA</v>
          </cell>
          <cell r="C568" t="str">
            <v>Brazil</v>
          </cell>
          <cell r="D568">
            <v>1990</v>
          </cell>
          <cell r="E568">
            <v>60.5</v>
          </cell>
        </row>
        <row r="569">
          <cell r="B569" t="str">
            <v>BRA</v>
          </cell>
          <cell r="C569" t="str">
            <v>Brazil</v>
          </cell>
          <cell r="D569">
            <v>1960</v>
          </cell>
          <cell r="E569">
            <v>53</v>
          </cell>
        </row>
        <row r="570">
          <cell r="B570" t="str">
            <v>BRA</v>
          </cell>
          <cell r="C570" t="str">
            <v>Brazil</v>
          </cell>
          <cell r="D570">
            <v>1970</v>
          </cell>
          <cell r="E570">
            <v>59</v>
          </cell>
        </row>
        <row r="571">
          <cell r="B571" t="str">
            <v>BRA</v>
          </cell>
          <cell r="C571" t="str">
            <v>Brazil</v>
          </cell>
          <cell r="D571">
            <v>1972</v>
          </cell>
          <cell r="E571">
            <v>62.5</v>
          </cell>
        </row>
        <row r="572">
          <cell r="B572" t="str">
            <v>BRA</v>
          </cell>
          <cell r="C572" t="str">
            <v>Brazil</v>
          </cell>
          <cell r="D572">
            <v>1976</v>
          </cell>
          <cell r="E572">
            <v>63.5</v>
          </cell>
        </row>
        <row r="573">
          <cell r="B573" t="str">
            <v>BRA</v>
          </cell>
          <cell r="C573" t="str">
            <v>Brazil</v>
          </cell>
          <cell r="D573">
            <v>1978</v>
          </cell>
          <cell r="E573">
            <v>57.8</v>
          </cell>
        </row>
        <row r="574">
          <cell r="B574" t="str">
            <v>BRA</v>
          </cell>
          <cell r="C574" t="str">
            <v>Brazil</v>
          </cell>
          <cell r="D574">
            <v>1980</v>
          </cell>
          <cell r="E574">
            <v>56</v>
          </cell>
        </row>
        <row r="575">
          <cell r="B575" t="str">
            <v>BRA</v>
          </cell>
          <cell r="C575" t="str">
            <v>Brazil</v>
          </cell>
          <cell r="D575">
            <v>1983</v>
          </cell>
          <cell r="E575">
            <v>58.6</v>
          </cell>
        </row>
        <row r="576">
          <cell r="B576" t="str">
            <v>BRA</v>
          </cell>
          <cell r="C576" t="str">
            <v>Brazil</v>
          </cell>
          <cell r="D576">
            <v>1979</v>
          </cell>
          <cell r="E576">
            <v>56.2</v>
          </cell>
        </row>
        <row r="577">
          <cell r="B577" t="str">
            <v>BRA</v>
          </cell>
          <cell r="C577" t="str">
            <v>Brazil</v>
          </cell>
          <cell r="D577">
            <v>1979</v>
          </cell>
          <cell r="E577">
            <v>48.8</v>
          </cell>
        </row>
        <row r="578">
          <cell r="B578" t="str">
            <v>BRA</v>
          </cell>
          <cell r="C578" t="str">
            <v>Brazil</v>
          </cell>
          <cell r="D578">
            <v>1989</v>
          </cell>
          <cell r="E578">
            <v>63.3</v>
          </cell>
        </row>
        <row r="579">
          <cell r="B579" t="str">
            <v>BRA</v>
          </cell>
          <cell r="C579" t="str">
            <v>Brazil</v>
          </cell>
          <cell r="D579">
            <v>1989</v>
          </cell>
          <cell r="E579">
            <v>63.4</v>
          </cell>
        </row>
        <row r="580">
          <cell r="B580" t="str">
            <v>BRA</v>
          </cell>
          <cell r="C580" t="str">
            <v>Brazil</v>
          </cell>
          <cell r="D580">
            <v>1989</v>
          </cell>
          <cell r="E580">
            <v>57</v>
          </cell>
        </row>
        <row r="581">
          <cell r="B581" t="str">
            <v>BRA</v>
          </cell>
          <cell r="C581" t="str">
            <v>Brazil</v>
          </cell>
          <cell r="D581">
            <v>1960</v>
          </cell>
          <cell r="E581">
            <v>58.2</v>
          </cell>
        </row>
        <row r="582">
          <cell r="B582" t="str">
            <v>BRA</v>
          </cell>
          <cell r="C582" t="str">
            <v>Brazil</v>
          </cell>
          <cell r="D582">
            <v>1960</v>
          </cell>
          <cell r="E582">
            <v>57.2</v>
          </cell>
        </row>
        <row r="583">
          <cell r="B583" t="str">
            <v>BRA</v>
          </cell>
          <cell r="C583" t="str">
            <v>Brazil</v>
          </cell>
          <cell r="D583">
            <v>1960</v>
          </cell>
          <cell r="E583">
            <v>42.2</v>
          </cell>
        </row>
        <row r="584">
          <cell r="B584" t="str">
            <v>BRA</v>
          </cell>
          <cell r="C584" t="str">
            <v>Brazil</v>
          </cell>
          <cell r="D584">
            <v>1960</v>
          </cell>
          <cell r="E584">
            <v>64.400000000000006</v>
          </cell>
        </row>
        <row r="585">
          <cell r="B585" t="str">
            <v>BRA</v>
          </cell>
          <cell r="C585" t="str">
            <v>Brazil</v>
          </cell>
          <cell r="D585">
            <v>1960</v>
          </cell>
          <cell r="E585">
            <v>62.3</v>
          </cell>
        </row>
        <row r="586">
          <cell r="B586" t="str">
            <v>BRA</v>
          </cell>
          <cell r="C586" t="str">
            <v>Brazil</v>
          </cell>
          <cell r="D586">
            <v>1960</v>
          </cell>
          <cell r="E586">
            <v>46</v>
          </cell>
        </row>
        <row r="587">
          <cell r="B587" t="str">
            <v>BRA</v>
          </cell>
          <cell r="C587" t="str">
            <v>Brazil</v>
          </cell>
          <cell r="D587">
            <v>1960</v>
          </cell>
          <cell r="E587">
            <v>60.2</v>
          </cell>
        </row>
        <row r="588">
          <cell r="B588" t="str">
            <v>BRA</v>
          </cell>
          <cell r="C588" t="str">
            <v>Brazil</v>
          </cell>
          <cell r="D588">
            <v>1960</v>
          </cell>
          <cell r="E588">
            <v>50.1</v>
          </cell>
        </row>
        <row r="589">
          <cell r="B589" t="str">
            <v>BRA</v>
          </cell>
          <cell r="C589" t="str">
            <v>Brazil</v>
          </cell>
          <cell r="D589">
            <v>1960</v>
          </cell>
          <cell r="E589">
            <v>48</v>
          </cell>
        </row>
        <row r="590">
          <cell r="B590" t="str">
            <v>BRA</v>
          </cell>
          <cell r="C590" t="str">
            <v>Brazil</v>
          </cell>
          <cell r="D590">
            <v>1960</v>
          </cell>
          <cell r="E590">
            <v>42.8</v>
          </cell>
        </row>
        <row r="591">
          <cell r="B591" t="str">
            <v>BRA</v>
          </cell>
          <cell r="C591" t="str">
            <v>Brazil</v>
          </cell>
          <cell r="D591">
            <v>1970</v>
          </cell>
          <cell r="E591">
            <v>60.6</v>
          </cell>
        </row>
        <row r="592">
          <cell r="B592" t="str">
            <v>BRA</v>
          </cell>
          <cell r="C592" t="str">
            <v>Brazil</v>
          </cell>
          <cell r="D592">
            <v>1970</v>
          </cell>
          <cell r="E592">
            <v>62.8</v>
          </cell>
        </row>
        <row r="593">
          <cell r="B593" t="str">
            <v>BRA</v>
          </cell>
          <cell r="C593" t="str">
            <v>Brazil</v>
          </cell>
          <cell r="D593">
            <v>1970</v>
          </cell>
          <cell r="E593">
            <v>63.8</v>
          </cell>
        </row>
        <row r="594">
          <cell r="B594" t="str">
            <v>BRA</v>
          </cell>
          <cell r="C594" t="str">
            <v>Brazil</v>
          </cell>
          <cell r="D594">
            <v>1970</v>
          </cell>
          <cell r="E594">
            <v>56.8</v>
          </cell>
        </row>
        <row r="595">
          <cell r="B595" t="str">
            <v>BRA</v>
          </cell>
          <cell r="C595" t="str">
            <v>Brazil</v>
          </cell>
          <cell r="D595">
            <v>1970</v>
          </cell>
          <cell r="E595">
            <v>59</v>
          </cell>
        </row>
        <row r="596">
          <cell r="B596" t="str">
            <v>BRA</v>
          </cell>
          <cell r="C596" t="str">
            <v>Brazil</v>
          </cell>
          <cell r="D596">
            <v>1970</v>
          </cell>
          <cell r="E596">
            <v>57.1</v>
          </cell>
        </row>
        <row r="597">
          <cell r="B597" t="str">
            <v>BRA</v>
          </cell>
          <cell r="C597" t="str">
            <v>Brazil</v>
          </cell>
          <cell r="D597">
            <v>1970</v>
          </cell>
          <cell r="E597">
            <v>54.7</v>
          </cell>
        </row>
        <row r="598">
          <cell r="B598" t="str">
            <v>BRA</v>
          </cell>
          <cell r="C598" t="str">
            <v>Brazil</v>
          </cell>
          <cell r="D598">
            <v>1970</v>
          </cell>
          <cell r="E598">
            <v>44.2</v>
          </cell>
        </row>
        <row r="599">
          <cell r="B599" t="str">
            <v>BRA</v>
          </cell>
          <cell r="C599" t="str">
            <v>Brazil</v>
          </cell>
          <cell r="D599">
            <v>1970</v>
          </cell>
          <cell r="E599">
            <v>57.5</v>
          </cell>
        </row>
        <row r="600">
          <cell r="B600" t="str">
            <v>BRA</v>
          </cell>
          <cell r="C600" t="str">
            <v>Brazil</v>
          </cell>
          <cell r="D600">
            <v>1960</v>
          </cell>
          <cell r="E600">
            <v>52</v>
          </cell>
        </row>
        <row r="601">
          <cell r="B601" t="str">
            <v>BRA</v>
          </cell>
          <cell r="C601" t="str">
            <v>Brazil</v>
          </cell>
          <cell r="D601">
            <v>1970</v>
          </cell>
          <cell r="E601">
            <v>50</v>
          </cell>
        </row>
        <row r="602">
          <cell r="B602" t="str">
            <v>BRA</v>
          </cell>
          <cell r="C602" t="str">
            <v>Brazil</v>
          </cell>
          <cell r="D602">
            <v>1960</v>
          </cell>
          <cell r="E602">
            <v>55</v>
          </cell>
        </row>
        <row r="603">
          <cell r="B603" t="str">
            <v>BRA</v>
          </cell>
          <cell r="C603" t="str">
            <v>Brazil</v>
          </cell>
          <cell r="D603">
            <v>1979</v>
          </cell>
          <cell r="E603">
            <v>59.6</v>
          </cell>
        </row>
        <row r="604">
          <cell r="B604" t="str">
            <v>BRA</v>
          </cell>
          <cell r="C604" t="str">
            <v>Brazil</v>
          </cell>
          <cell r="D604">
            <v>1989</v>
          </cell>
          <cell r="E604">
            <v>63.1</v>
          </cell>
        </row>
        <row r="605">
          <cell r="B605" t="str">
            <v>BRA</v>
          </cell>
          <cell r="C605" t="str">
            <v>Brazil</v>
          </cell>
          <cell r="D605">
            <v>1990</v>
          </cell>
          <cell r="E605">
            <v>60.374528000000005</v>
          </cell>
        </row>
        <row r="606">
          <cell r="B606" t="str">
            <v>BRA</v>
          </cell>
          <cell r="C606" t="str">
            <v>Brazil</v>
          </cell>
          <cell r="D606">
            <v>1993</v>
          </cell>
          <cell r="E606">
            <v>59.881256000000008</v>
          </cell>
        </row>
        <row r="607">
          <cell r="B607" t="str">
            <v>BRA</v>
          </cell>
          <cell r="C607" t="str">
            <v>Brazil</v>
          </cell>
          <cell r="D607">
            <v>1995</v>
          </cell>
          <cell r="E607">
            <v>59.212087999999994</v>
          </cell>
        </row>
        <row r="608">
          <cell r="B608" t="str">
            <v>BRA</v>
          </cell>
          <cell r="C608" t="str">
            <v>Brazil</v>
          </cell>
          <cell r="D608">
            <v>1996</v>
          </cell>
          <cell r="E608">
            <v>59.316718999999992</v>
          </cell>
        </row>
        <row r="609">
          <cell r="B609" t="str">
            <v>BRA</v>
          </cell>
          <cell r="C609" t="str">
            <v>Brazil</v>
          </cell>
          <cell r="D609">
            <v>1997</v>
          </cell>
          <cell r="E609">
            <v>59.344571000000002</v>
          </cell>
        </row>
        <row r="610">
          <cell r="B610" t="str">
            <v>BRA</v>
          </cell>
          <cell r="C610" t="str">
            <v>Brazil</v>
          </cell>
          <cell r="D610">
            <v>1998</v>
          </cell>
          <cell r="E610">
            <v>59.166289999999996</v>
          </cell>
        </row>
        <row r="611">
          <cell r="B611" t="str">
            <v>BRA</v>
          </cell>
          <cell r="C611" t="str">
            <v>Brazil</v>
          </cell>
          <cell r="D611">
            <v>1999</v>
          </cell>
          <cell r="E611">
            <v>58.605386000000003</v>
          </cell>
        </row>
        <row r="612">
          <cell r="B612" t="str">
            <v>BRA</v>
          </cell>
          <cell r="C612" t="str">
            <v>Brazil</v>
          </cell>
          <cell r="D612">
            <v>2001</v>
          </cell>
          <cell r="E612">
            <v>58.793168999999999</v>
          </cell>
        </row>
        <row r="613">
          <cell r="B613" t="str">
            <v>BRA</v>
          </cell>
          <cell r="C613" t="str">
            <v>Brazil</v>
          </cell>
          <cell r="D613">
            <v>2002</v>
          </cell>
          <cell r="E613">
            <v>58.301330999999998</v>
          </cell>
        </row>
        <row r="614">
          <cell r="B614" t="str">
            <v>BRA</v>
          </cell>
          <cell r="C614" t="str">
            <v>Brazil</v>
          </cell>
          <cell r="D614">
            <v>2003</v>
          </cell>
          <cell r="E614">
            <v>57.604902999999993</v>
          </cell>
        </row>
        <row r="615">
          <cell r="B615" t="str">
            <v>BRA</v>
          </cell>
          <cell r="C615" t="str">
            <v>Brazil</v>
          </cell>
          <cell r="D615">
            <v>2004</v>
          </cell>
          <cell r="E615">
            <v>56.632318999999995</v>
          </cell>
        </row>
        <row r="616">
          <cell r="B616" t="str">
            <v>BRA</v>
          </cell>
          <cell r="C616" t="str">
            <v>Brazil</v>
          </cell>
          <cell r="D616">
            <v>2005</v>
          </cell>
          <cell r="E616">
            <v>56.431799999999996</v>
          </cell>
        </row>
        <row r="617">
          <cell r="B617" t="str">
            <v>BRA</v>
          </cell>
          <cell r="C617" t="str">
            <v>Brazil</v>
          </cell>
          <cell r="D617">
            <v>1997</v>
          </cell>
          <cell r="E617">
            <v>59.19</v>
          </cell>
        </row>
        <row r="618">
          <cell r="B618" t="str">
            <v>BRA</v>
          </cell>
          <cell r="C618" t="str">
            <v>Brazil</v>
          </cell>
          <cell r="D618">
            <v>1998</v>
          </cell>
          <cell r="E618">
            <v>59.01</v>
          </cell>
        </row>
        <row r="619">
          <cell r="B619" t="str">
            <v>BRA</v>
          </cell>
          <cell r="C619" t="str">
            <v>Brazil</v>
          </cell>
          <cell r="D619">
            <v>1999</v>
          </cell>
          <cell r="E619">
            <v>58.47</v>
          </cell>
        </row>
        <row r="620">
          <cell r="B620" t="str">
            <v>BRA</v>
          </cell>
          <cell r="C620" t="str">
            <v>Brazil</v>
          </cell>
          <cell r="D620">
            <v>1992</v>
          </cell>
          <cell r="E620">
            <v>58.090000152587891</v>
          </cell>
        </row>
        <row r="621">
          <cell r="B621" t="str">
            <v>BRA</v>
          </cell>
          <cell r="C621" t="str">
            <v>Brazil</v>
          </cell>
          <cell r="D621">
            <v>1992</v>
          </cell>
          <cell r="E621">
            <v>53.799999237060547</v>
          </cell>
        </row>
        <row r="622">
          <cell r="B622" t="str">
            <v>BRA</v>
          </cell>
          <cell r="C622" t="str">
            <v>Brazil</v>
          </cell>
          <cell r="D622">
            <v>1992</v>
          </cell>
          <cell r="E622">
            <v>55.119998931884766</v>
          </cell>
        </row>
        <row r="623">
          <cell r="B623" t="str">
            <v>BRA</v>
          </cell>
          <cell r="C623" t="str">
            <v>Brazil</v>
          </cell>
          <cell r="D623">
            <v>1992</v>
          </cell>
          <cell r="E623">
            <v>57.279998779296875</v>
          </cell>
        </row>
        <row r="624">
          <cell r="B624" t="str">
            <v>BRA</v>
          </cell>
          <cell r="C624" t="str">
            <v>Brazil</v>
          </cell>
          <cell r="D624">
            <v>1993</v>
          </cell>
          <cell r="E624">
            <v>60.639999389648438</v>
          </cell>
        </row>
        <row r="625">
          <cell r="B625" t="str">
            <v>BRA</v>
          </cell>
          <cell r="C625" t="str">
            <v>Brazil</v>
          </cell>
          <cell r="D625">
            <v>1993</v>
          </cell>
          <cell r="E625">
            <v>57.549999237060547</v>
          </cell>
        </row>
        <row r="626">
          <cell r="B626" t="str">
            <v>BRA</v>
          </cell>
          <cell r="C626" t="str">
            <v>Brazil</v>
          </cell>
          <cell r="D626">
            <v>1993</v>
          </cell>
          <cell r="E626">
            <v>57.799999237060547</v>
          </cell>
        </row>
        <row r="627">
          <cell r="B627" t="str">
            <v>BRA</v>
          </cell>
          <cell r="C627" t="str">
            <v>Brazil</v>
          </cell>
          <cell r="D627">
            <v>1993</v>
          </cell>
          <cell r="E627">
            <v>59.520000457763672</v>
          </cell>
        </row>
        <row r="628">
          <cell r="B628" t="str">
            <v>BRA</v>
          </cell>
          <cell r="C628" t="str">
            <v>Brazil</v>
          </cell>
          <cell r="D628">
            <v>1995</v>
          </cell>
          <cell r="E628">
            <v>59.909999847412109</v>
          </cell>
        </row>
        <row r="629">
          <cell r="B629" t="str">
            <v>BRA</v>
          </cell>
          <cell r="C629" t="str">
            <v>Brazil</v>
          </cell>
          <cell r="D629">
            <v>1995</v>
          </cell>
          <cell r="E629">
            <v>53.639999389648438</v>
          </cell>
        </row>
        <row r="630">
          <cell r="B630" t="str">
            <v>BRA</v>
          </cell>
          <cell r="C630" t="str">
            <v>Brazil</v>
          </cell>
          <cell r="D630">
            <v>1995</v>
          </cell>
          <cell r="E630">
            <v>56.950000762939453</v>
          </cell>
        </row>
        <row r="631">
          <cell r="B631" t="str">
            <v>BRA</v>
          </cell>
          <cell r="C631" t="str">
            <v>Brazil</v>
          </cell>
          <cell r="D631">
            <v>1995</v>
          </cell>
          <cell r="E631">
            <v>59.110000610351562</v>
          </cell>
        </row>
        <row r="632">
          <cell r="B632" t="str">
            <v>BRA</v>
          </cell>
          <cell r="C632" t="str">
            <v>Brazil</v>
          </cell>
          <cell r="D632">
            <v>1996</v>
          </cell>
          <cell r="E632">
            <v>59.650001525878906</v>
          </cell>
        </row>
        <row r="633">
          <cell r="B633" t="str">
            <v>BRA</v>
          </cell>
          <cell r="C633" t="str">
            <v>Brazil</v>
          </cell>
          <cell r="D633">
            <v>1996</v>
          </cell>
          <cell r="E633">
            <v>54.700000762939453</v>
          </cell>
        </row>
        <row r="634">
          <cell r="B634" t="str">
            <v>BRA</v>
          </cell>
          <cell r="C634" t="str">
            <v>Brazil</v>
          </cell>
          <cell r="D634">
            <v>1996</v>
          </cell>
          <cell r="E634">
            <v>56.909999847412109</v>
          </cell>
        </row>
        <row r="635">
          <cell r="B635" t="str">
            <v>BRA</v>
          </cell>
          <cell r="C635" t="str">
            <v>Brazil</v>
          </cell>
          <cell r="D635">
            <v>1996</v>
          </cell>
          <cell r="E635">
            <v>59.069999694824219</v>
          </cell>
        </row>
        <row r="636">
          <cell r="B636" t="str">
            <v>BRA</v>
          </cell>
          <cell r="C636" t="str">
            <v>Brazil</v>
          </cell>
          <cell r="D636">
            <v>1982</v>
          </cell>
          <cell r="E636">
            <v>52.6</v>
          </cell>
        </row>
        <row r="637">
          <cell r="B637" t="str">
            <v>BGR</v>
          </cell>
          <cell r="C637" t="str">
            <v>Bulgaria</v>
          </cell>
          <cell r="D637">
            <v>1992</v>
          </cell>
          <cell r="E637">
            <v>28.899999618530273</v>
          </cell>
        </row>
        <row r="638">
          <cell r="B638" t="str">
            <v>BGR</v>
          </cell>
          <cell r="C638" t="str">
            <v>Bulgaria</v>
          </cell>
          <cell r="D638">
            <v>1995</v>
          </cell>
          <cell r="E638">
            <v>39.033140000000003</v>
          </cell>
        </row>
        <row r="639">
          <cell r="B639" t="str">
            <v>BGR</v>
          </cell>
          <cell r="C639" t="str">
            <v>Bulgaria</v>
          </cell>
          <cell r="D639">
            <v>1995</v>
          </cell>
          <cell r="E639">
            <v>27.987220000000001</v>
          </cell>
        </row>
        <row r="640">
          <cell r="B640" t="str">
            <v>BGR</v>
          </cell>
          <cell r="C640" t="str">
            <v>Bulgaria</v>
          </cell>
          <cell r="D640">
            <v>1997</v>
          </cell>
          <cell r="E640">
            <v>42.211950000000002</v>
          </cell>
        </row>
        <row r="641">
          <cell r="B641" t="str">
            <v>BGR</v>
          </cell>
          <cell r="C641" t="str">
            <v>Bulgaria</v>
          </cell>
          <cell r="D641">
            <v>1997</v>
          </cell>
          <cell r="E641">
            <v>29.995929999999998</v>
          </cell>
        </row>
        <row r="642">
          <cell r="B642" t="str">
            <v>BGR</v>
          </cell>
          <cell r="C642" t="str">
            <v>Bulgaria</v>
          </cell>
          <cell r="D642">
            <v>2001</v>
          </cell>
          <cell r="E642">
            <v>49.054989999999997</v>
          </cell>
        </row>
        <row r="643">
          <cell r="B643" t="str">
            <v>BGR</v>
          </cell>
          <cell r="C643" t="str">
            <v>Bulgaria</v>
          </cell>
          <cell r="D643">
            <v>2001</v>
          </cell>
          <cell r="E643">
            <v>30.606870000000004</v>
          </cell>
        </row>
        <row r="644">
          <cell r="B644" t="str">
            <v>BGR</v>
          </cell>
          <cell r="C644" t="str">
            <v>Bulgaria</v>
          </cell>
          <cell r="D644">
            <v>1957</v>
          </cell>
          <cell r="E644">
            <v>24.50282</v>
          </cell>
        </row>
        <row r="645">
          <cell r="B645" t="str">
            <v>BGR</v>
          </cell>
          <cell r="C645" t="str">
            <v>Bulgaria</v>
          </cell>
          <cell r="D645">
            <v>1960</v>
          </cell>
          <cell r="E645">
            <v>24.512070000000001</v>
          </cell>
        </row>
        <row r="646">
          <cell r="B646" t="str">
            <v>BGR</v>
          </cell>
          <cell r="C646" t="str">
            <v>Bulgaria</v>
          </cell>
          <cell r="D646">
            <v>1962</v>
          </cell>
          <cell r="E646">
            <v>21.08483</v>
          </cell>
        </row>
        <row r="647">
          <cell r="B647" t="str">
            <v>BGR</v>
          </cell>
          <cell r="C647" t="str">
            <v>Bulgaria</v>
          </cell>
          <cell r="D647">
            <v>1989</v>
          </cell>
          <cell r="E647">
            <v>23.3</v>
          </cell>
        </row>
        <row r="648">
          <cell r="B648" t="str">
            <v>BGR</v>
          </cell>
          <cell r="C648" t="str">
            <v>Bulgaria</v>
          </cell>
          <cell r="D648">
            <v>1993</v>
          </cell>
          <cell r="E648">
            <v>34.230609999999999</v>
          </cell>
        </row>
        <row r="649">
          <cell r="B649" t="str">
            <v>BGR</v>
          </cell>
          <cell r="C649" t="str">
            <v>Bulgaria</v>
          </cell>
          <cell r="D649">
            <v>1990</v>
          </cell>
          <cell r="E649">
            <v>21.299999237060547</v>
          </cell>
        </row>
        <row r="650">
          <cell r="B650" t="str">
            <v>BGR</v>
          </cell>
          <cell r="C650" t="str">
            <v>Bulgaria</v>
          </cell>
          <cell r="D650">
            <v>1991</v>
          </cell>
          <cell r="E650">
            <v>26.2</v>
          </cell>
        </row>
        <row r="651">
          <cell r="B651" t="str">
            <v>BGR</v>
          </cell>
          <cell r="C651" t="str">
            <v>Bulgaria</v>
          </cell>
          <cell r="D651">
            <v>1993</v>
          </cell>
          <cell r="E651">
            <v>25.100000381469727</v>
          </cell>
        </row>
        <row r="652">
          <cell r="B652" t="str">
            <v>BGR</v>
          </cell>
          <cell r="C652" t="str">
            <v>Bulgaria</v>
          </cell>
          <cell r="D652">
            <v>1963</v>
          </cell>
          <cell r="E652">
            <v>22.4</v>
          </cell>
        </row>
        <row r="653">
          <cell r="B653" t="str">
            <v>BGR</v>
          </cell>
          <cell r="C653" t="str">
            <v>Bulgaria</v>
          </cell>
          <cell r="D653">
            <v>1965</v>
          </cell>
          <cell r="E653">
            <v>22.3</v>
          </cell>
        </row>
        <row r="654">
          <cell r="B654" t="str">
            <v>BGR</v>
          </cell>
          <cell r="C654" t="str">
            <v>Bulgaria</v>
          </cell>
          <cell r="D654">
            <v>1967</v>
          </cell>
          <cell r="E654">
            <v>23</v>
          </cell>
        </row>
        <row r="655">
          <cell r="B655" t="str">
            <v>BGR</v>
          </cell>
          <cell r="C655" t="str">
            <v>Bulgaria</v>
          </cell>
          <cell r="D655">
            <v>1969</v>
          </cell>
          <cell r="E655">
            <v>20.399999999999999</v>
          </cell>
        </row>
        <row r="656">
          <cell r="B656" t="str">
            <v>BGR</v>
          </cell>
          <cell r="C656" t="str">
            <v>Bulgaria</v>
          </cell>
          <cell r="D656">
            <v>1970</v>
          </cell>
          <cell r="E656">
            <v>21.2</v>
          </cell>
        </row>
        <row r="657">
          <cell r="B657" t="str">
            <v>BGR</v>
          </cell>
          <cell r="C657" t="str">
            <v>Bulgaria</v>
          </cell>
          <cell r="D657">
            <v>1971</v>
          </cell>
          <cell r="E657">
            <v>23.1</v>
          </cell>
        </row>
        <row r="658">
          <cell r="B658" t="str">
            <v>BGR</v>
          </cell>
          <cell r="C658" t="str">
            <v>Bulgaria</v>
          </cell>
          <cell r="D658">
            <v>1972</v>
          </cell>
          <cell r="E658">
            <v>21.8</v>
          </cell>
        </row>
        <row r="659">
          <cell r="B659" t="str">
            <v>BGR</v>
          </cell>
          <cell r="C659" t="str">
            <v>Bulgaria</v>
          </cell>
          <cell r="D659">
            <v>1973</v>
          </cell>
          <cell r="E659">
            <v>20.2</v>
          </cell>
        </row>
        <row r="660">
          <cell r="B660" t="str">
            <v>BGR</v>
          </cell>
          <cell r="C660" t="str">
            <v>Bulgaria</v>
          </cell>
          <cell r="D660">
            <v>1974</v>
          </cell>
          <cell r="E660">
            <v>20.9</v>
          </cell>
        </row>
        <row r="661">
          <cell r="B661" t="str">
            <v>BGR</v>
          </cell>
          <cell r="C661" t="str">
            <v>Bulgaria</v>
          </cell>
          <cell r="D661">
            <v>1975</v>
          </cell>
          <cell r="E661">
            <v>17.8</v>
          </cell>
        </row>
        <row r="662">
          <cell r="B662" t="str">
            <v>BGR</v>
          </cell>
          <cell r="C662" t="str">
            <v>Bulgaria</v>
          </cell>
          <cell r="D662">
            <v>1976</v>
          </cell>
          <cell r="E662">
            <v>18.5</v>
          </cell>
        </row>
        <row r="663">
          <cell r="B663" t="str">
            <v>BGR</v>
          </cell>
          <cell r="C663" t="str">
            <v>Bulgaria</v>
          </cell>
          <cell r="D663">
            <v>1977</v>
          </cell>
          <cell r="E663">
            <v>31.3</v>
          </cell>
        </row>
        <row r="664">
          <cell r="B664" t="str">
            <v>BGR</v>
          </cell>
          <cell r="C664" t="str">
            <v>Bulgaria</v>
          </cell>
          <cell r="D664">
            <v>1978</v>
          </cell>
          <cell r="E664">
            <v>34.299999999999997</v>
          </cell>
        </row>
        <row r="665">
          <cell r="B665" t="str">
            <v>BGR</v>
          </cell>
          <cell r="C665" t="str">
            <v>Bulgaria</v>
          </cell>
          <cell r="D665">
            <v>1979</v>
          </cell>
          <cell r="E665">
            <v>24.6</v>
          </cell>
        </row>
        <row r="666">
          <cell r="B666" t="str">
            <v>BGR</v>
          </cell>
          <cell r="C666" t="str">
            <v>Bulgaria</v>
          </cell>
          <cell r="D666">
            <v>1980</v>
          </cell>
          <cell r="E666">
            <v>23.4</v>
          </cell>
        </row>
        <row r="667">
          <cell r="B667" t="str">
            <v>BGR</v>
          </cell>
          <cell r="C667" t="str">
            <v>Bulgaria</v>
          </cell>
          <cell r="D667">
            <v>1981</v>
          </cell>
          <cell r="E667">
            <v>23</v>
          </cell>
        </row>
        <row r="668">
          <cell r="B668" t="str">
            <v>BGR</v>
          </cell>
          <cell r="C668" t="str">
            <v>Bulgaria</v>
          </cell>
          <cell r="D668">
            <v>1982</v>
          </cell>
          <cell r="E668">
            <v>24.6</v>
          </cell>
        </row>
        <row r="669">
          <cell r="B669" t="str">
            <v>BGR</v>
          </cell>
          <cell r="C669" t="str">
            <v>Bulgaria</v>
          </cell>
          <cell r="D669">
            <v>1983</v>
          </cell>
          <cell r="E669">
            <v>24.6</v>
          </cell>
        </row>
        <row r="670">
          <cell r="B670" t="str">
            <v>BGR</v>
          </cell>
          <cell r="C670" t="str">
            <v>Bulgaria</v>
          </cell>
          <cell r="D670">
            <v>1984</v>
          </cell>
          <cell r="E670">
            <v>23.5</v>
          </cell>
        </row>
        <row r="671">
          <cell r="B671" t="str">
            <v>BGR</v>
          </cell>
          <cell r="C671" t="str">
            <v>Bulgaria</v>
          </cell>
          <cell r="D671">
            <v>1985</v>
          </cell>
          <cell r="E671">
            <v>27.9</v>
          </cell>
        </row>
        <row r="672">
          <cell r="B672" t="str">
            <v>BGR</v>
          </cell>
          <cell r="C672" t="str">
            <v>Bulgaria</v>
          </cell>
          <cell r="D672">
            <v>1986</v>
          </cell>
          <cell r="E672">
            <v>21</v>
          </cell>
        </row>
        <row r="673">
          <cell r="B673" t="str">
            <v>BGR</v>
          </cell>
          <cell r="C673" t="str">
            <v>Bulgaria</v>
          </cell>
          <cell r="D673">
            <v>1987</v>
          </cell>
          <cell r="E673">
            <v>18.8</v>
          </cell>
        </row>
        <row r="674">
          <cell r="B674" t="str">
            <v>BGR</v>
          </cell>
          <cell r="C674" t="str">
            <v>Bulgaria</v>
          </cell>
          <cell r="D674">
            <v>1988</v>
          </cell>
          <cell r="E674">
            <v>20.9</v>
          </cell>
        </row>
        <row r="675">
          <cell r="B675" t="str">
            <v>BGR</v>
          </cell>
          <cell r="C675" t="str">
            <v>Bulgaria</v>
          </cell>
          <cell r="D675">
            <v>1989</v>
          </cell>
          <cell r="E675">
            <v>20.7</v>
          </cell>
        </row>
        <row r="676">
          <cell r="B676" t="str">
            <v>BGR</v>
          </cell>
          <cell r="C676" t="str">
            <v>Bulgaria</v>
          </cell>
          <cell r="D676">
            <v>1990</v>
          </cell>
          <cell r="E676">
            <v>23.7</v>
          </cell>
        </row>
        <row r="677">
          <cell r="B677" t="str">
            <v>BGR</v>
          </cell>
          <cell r="C677" t="str">
            <v>Bulgaria</v>
          </cell>
          <cell r="D677">
            <v>1996</v>
          </cell>
          <cell r="E677">
            <v>24.270000457763672</v>
          </cell>
        </row>
        <row r="678">
          <cell r="B678" t="str">
            <v>BGR</v>
          </cell>
          <cell r="C678" t="str">
            <v>Bulgaria</v>
          </cell>
          <cell r="D678">
            <v>1996</v>
          </cell>
          <cell r="E678">
            <v>31.940000534057617</v>
          </cell>
        </row>
        <row r="679">
          <cell r="B679" t="str">
            <v>BGR</v>
          </cell>
          <cell r="C679" t="str">
            <v>Bulgaria</v>
          </cell>
          <cell r="D679">
            <v>1990</v>
          </cell>
          <cell r="E679">
            <v>21.2</v>
          </cell>
        </row>
        <row r="680">
          <cell r="B680" t="str">
            <v>BGR</v>
          </cell>
          <cell r="C680" t="str">
            <v>Bulgaria</v>
          </cell>
          <cell r="D680">
            <v>1991</v>
          </cell>
          <cell r="E680">
            <v>26.2</v>
          </cell>
        </row>
        <row r="681">
          <cell r="B681" t="str">
            <v>BGR</v>
          </cell>
          <cell r="C681" t="str">
            <v>Bulgaria</v>
          </cell>
          <cell r="D681">
            <v>1992</v>
          </cell>
          <cell r="E681">
            <v>30.861409999999999</v>
          </cell>
        </row>
        <row r="682">
          <cell r="B682" t="str">
            <v>BGR</v>
          </cell>
          <cell r="C682" t="str">
            <v>Bulgaria</v>
          </cell>
          <cell r="D682">
            <v>1993</v>
          </cell>
          <cell r="E682">
            <v>31.608840000000001</v>
          </cell>
        </row>
        <row r="683">
          <cell r="B683" t="str">
            <v>BGR</v>
          </cell>
          <cell r="C683" t="str">
            <v>Bulgaria</v>
          </cell>
          <cell r="D683">
            <v>1993</v>
          </cell>
          <cell r="E683">
            <v>25.1</v>
          </cell>
        </row>
        <row r="684">
          <cell r="B684" t="str">
            <v>BGR</v>
          </cell>
          <cell r="C684" t="str">
            <v>Bulgaria</v>
          </cell>
          <cell r="D684">
            <v>1994</v>
          </cell>
          <cell r="E684">
            <v>35.298639999999999</v>
          </cell>
        </row>
        <row r="685">
          <cell r="B685" t="str">
            <v>BGR</v>
          </cell>
          <cell r="C685" t="str">
            <v>Bulgaria</v>
          </cell>
          <cell r="D685">
            <v>1995</v>
          </cell>
          <cell r="E685">
            <v>36.815710000000003</v>
          </cell>
        </row>
        <row r="686">
          <cell r="B686" t="str">
            <v>BGR</v>
          </cell>
          <cell r="C686" t="str">
            <v>Bulgaria</v>
          </cell>
          <cell r="D686">
            <v>1996</v>
          </cell>
          <cell r="E686">
            <v>34.497679999999995</v>
          </cell>
        </row>
        <row r="687">
          <cell r="B687" t="str">
            <v>BGR</v>
          </cell>
          <cell r="C687" t="str">
            <v>Bulgaria</v>
          </cell>
          <cell r="D687">
            <v>1996</v>
          </cell>
          <cell r="E687">
            <v>29.1</v>
          </cell>
        </row>
        <row r="688">
          <cell r="B688" t="str">
            <v>BGR</v>
          </cell>
          <cell r="C688" t="str">
            <v>Bulgaria</v>
          </cell>
          <cell r="D688">
            <v>1997</v>
          </cell>
          <cell r="E688">
            <v>34.35463</v>
          </cell>
        </row>
        <row r="689">
          <cell r="B689" t="str">
            <v>BGR</v>
          </cell>
          <cell r="C689" t="str">
            <v>Bulgaria</v>
          </cell>
          <cell r="D689">
            <v>1998</v>
          </cell>
          <cell r="E689">
            <v>32.144099999999995</v>
          </cell>
        </row>
        <row r="690">
          <cell r="B690" t="str">
            <v>BGR</v>
          </cell>
          <cell r="C690" t="str">
            <v>Bulgaria</v>
          </cell>
          <cell r="D690">
            <v>1999</v>
          </cell>
          <cell r="E690">
            <v>30.910729999999997</v>
          </cell>
        </row>
        <row r="691">
          <cell r="B691" t="str">
            <v>BGR</v>
          </cell>
          <cell r="C691" t="str">
            <v>Bulgaria</v>
          </cell>
          <cell r="D691">
            <v>2000</v>
          </cell>
          <cell r="E691">
            <v>30.784109999999998</v>
          </cell>
        </row>
        <row r="692">
          <cell r="B692" t="str">
            <v>BGR</v>
          </cell>
          <cell r="C692" t="str">
            <v>Bulgaria</v>
          </cell>
          <cell r="D692">
            <v>2001</v>
          </cell>
          <cell r="E692">
            <v>31.36626</v>
          </cell>
        </row>
        <row r="693">
          <cell r="B693" t="str">
            <v>BGR</v>
          </cell>
          <cell r="C693" t="str">
            <v>Bulgaria</v>
          </cell>
          <cell r="D693">
            <v>2002</v>
          </cell>
          <cell r="E693">
            <v>34.156239999999997</v>
          </cell>
        </row>
        <row r="694">
          <cell r="B694" t="str">
            <v>BGR</v>
          </cell>
          <cell r="C694" t="str">
            <v>Bulgaria</v>
          </cell>
          <cell r="D694">
            <v>2003</v>
          </cell>
          <cell r="E694">
            <v>32.22542</v>
          </cell>
        </row>
        <row r="695">
          <cell r="B695" t="str">
            <v>BGR</v>
          </cell>
          <cell r="C695" t="str">
            <v>Bulgaria</v>
          </cell>
          <cell r="D695">
            <v>2004</v>
          </cell>
          <cell r="E695">
            <v>35.799999999999997</v>
          </cell>
        </row>
        <row r="696">
          <cell r="B696" t="str">
            <v>BGR</v>
          </cell>
          <cell r="C696" t="str">
            <v>Bulgaria</v>
          </cell>
          <cell r="D696">
            <v>2005</v>
          </cell>
          <cell r="E696">
            <v>33.799999999999997</v>
          </cell>
        </row>
        <row r="697">
          <cell r="B697" t="str">
            <v>BGR</v>
          </cell>
          <cell r="C697" t="str">
            <v>Bulgaria</v>
          </cell>
          <cell r="D697">
            <v>2006</v>
          </cell>
          <cell r="E697">
            <v>31</v>
          </cell>
        </row>
        <row r="698">
          <cell r="B698" t="str">
            <v>BGR</v>
          </cell>
          <cell r="C698" t="str">
            <v>Bulgaria</v>
          </cell>
          <cell r="D698">
            <v>1967</v>
          </cell>
          <cell r="E698">
            <v>16</v>
          </cell>
        </row>
        <row r="699">
          <cell r="B699" t="str">
            <v>BGR</v>
          </cell>
          <cell r="C699" t="str">
            <v>Bulgaria</v>
          </cell>
          <cell r="D699">
            <v>1968</v>
          </cell>
          <cell r="E699">
            <v>15.899999618530273</v>
          </cell>
        </row>
        <row r="700">
          <cell r="B700" t="str">
            <v>BGR</v>
          </cell>
          <cell r="C700" t="str">
            <v>Bulgaria</v>
          </cell>
          <cell r="D700">
            <v>1969</v>
          </cell>
          <cell r="E700">
            <v>15.899999618530273</v>
          </cell>
        </row>
        <row r="701">
          <cell r="B701" t="str">
            <v>BGR</v>
          </cell>
          <cell r="C701" t="str">
            <v>Bulgaria</v>
          </cell>
          <cell r="D701">
            <v>1970</v>
          </cell>
          <cell r="E701">
            <v>18.799999237060547</v>
          </cell>
        </row>
        <row r="702">
          <cell r="B702" t="str">
            <v>BGR</v>
          </cell>
          <cell r="C702" t="str">
            <v>Bulgaria</v>
          </cell>
          <cell r="D702">
            <v>1971</v>
          </cell>
          <cell r="E702">
            <v>19.200000762939453</v>
          </cell>
        </row>
        <row r="703">
          <cell r="B703" t="str">
            <v>BGR</v>
          </cell>
          <cell r="C703" t="str">
            <v>Bulgaria</v>
          </cell>
          <cell r="D703">
            <v>1972</v>
          </cell>
          <cell r="E703">
            <v>18.5</v>
          </cell>
        </row>
        <row r="704">
          <cell r="B704" t="str">
            <v>BGR</v>
          </cell>
          <cell r="C704" t="str">
            <v>Bulgaria</v>
          </cell>
          <cell r="D704">
            <v>1973</v>
          </cell>
          <cell r="E704">
            <v>18.200000762939453</v>
          </cell>
        </row>
        <row r="705">
          <cell r="B705" t="str">
            <v>BGR</v>
          </cell>
          <cell r="C705" t="str">
            <v>Bulgaria</v>
          </cell>
          <cell r="D705">
            <v>1974</v>
          </cell>
          <cell r="E705">
            <v>17.899999618530273</v>
          </cell>
        </row>
        <row r="706">
          <cell r="B706" t="str">
            <v>BGR</v>
          </cell>
          <cell r="C706" t="str">
            <v>Bulgaria</v>
          </cell>
          <cell r="D706">
            <v>1975</v>
          </cell>
          <cell r="E706">
            <v>17.5</v>
          </cell>
        </row>
        <row r="707">
          <cell r="B707" t="str">
            <v>BGR</v>
          </cell>
          <cell r="C707" t="str">
            <v>Bulgaria</v>
          </cell>
          <cell r="D707">
            <v>1976</v>
          </cell>
          <cell r="E707">
            <v>17.799999237060547</v>
          </cell>
        </row>
        <row r="708">
          <cell r="B708" t="str">
            <v>BGR</v>
          </cell>
          <cell r="C708" t="str">
            <v>Bulgaria</v>
          </cell>
          <cell r="D708">
            <v>1997</v>
          </cell>
          <cell r="E708">
            <v>27.299999237060547</v>
          </cell>
        </row>
        <row r="709">
          <cell r="B709" t="str">
            <v>BGR</v>
          </cell>
          <cell r="C709" t="str">
            <v>Bulgaria</v>
          </cell>
          <cell r="D709">
            <v>1997</v>
          </cell>
          <cell r="E709">
            <v>34.099998474121094</v>
          </cell>
        </row>
        <row r="710">
          <cell r="B710" t="str">
            <v>BFA</v>
          </cell>
          <cell r="C710" t="str">
            <v>Burkina Faso</v>
          </cell>
          <cell r="D710">
            <v>1994</v>
          </cell>
          <cell r="E710">
            <v>77.3</v>
          </cell>
        </row>
        <row r="711">
          <cell r="B711" t="str">
            <v>BFA</v>
          </cell>
          <cell r="C711" t="str">
            <v>Burkina Faso</v>
          </cell>
          <cell r="D711">
            <v>1994</v>
          </cell>
          <cell r="E711">
            <v>58.9</v>
          </cell>
        </row>
        <row r="712">
          <cell r="B712" t="str">
            <v>BFA</v>
          </cell>
          <cell r="C712" t="str">
            <v>Burkina Faso</v>
          </cell>
          <cell r="D712">
            <v>1998</v>
          </cell>
          <cell r="E712">
            <v>76.571439999999996</v>
          </cell>
        </row>
        <row r="713">
          <cell r="B713" t="str">
            <v>BFA</v>
          </cell>
          <cell r="C713" t="str">
            <v>Burkina Faso</v>
          </cell>
          <cell r="D713">
            <v>1998</v>
          </cell>
          <cell r="E713">
            <v>62.4602</v>
          </cell>
        </row>
        <row r="714">
          <cell r="B714" t="str">
            <v>BFA</v>
          </cell>
          <cell r="C714" t="str">
            <v>Burkina Faso</v>
          </cell>
          <cell r="D714">
            <v>1994</v>
          </cell>
          <cell r="E714">
            <v>48</v>
          </cell>
        </row>
        <row r="715">
          <cell r="B715" t="str">
            <v>BFA</v>
          </cell>
          <cell r="C715" t="str">
            <v>Burkina Faso</v>
          </cell>
          <cell r="D715">
            <v>1995</v>
          </cell>
          <cell r="E715">
            <v>39</v>
          </cell>
        </row>
        <row r="716">
          <cell r="B716" t="str">
            <v>BFA</v>
          </cell>
          <cell r="C716" t="str">
            <v>Burkina Faso</v>
          </cell>
          <cell r="D716">
            <v>1998</v>
          </cell>
          <cell r="E716">
            <v>53.265799999999999</v>
          </cell>
        </row>
        <row r="717">
          <cell r="B717" t="str">
            <v>BFA</v>
          </cell>
          <cell r="C717" t="str">
            <v>Burkina Faso</v>
          </cell>
          <cell r="D717">
            <v>2003</v>
          </cell>
          <cell r="E717">
            <v>39.51</v>
          </cell>
        </row>
        <row r="718">
          <cell r="B718" t="str">
            <v>BDI</v>
          </cell>
          <cell r="C718" t="str">
            <v>Burundi</v>
          </cell>
          <cell r="D718">
            <v>1992</v>
          </cell>
          <cell r="E718">
            <v>33.299999999999997</v>
          </cell>
        </row>
        <row r="719">
          <cell r="B719" t="str">
            <v>BDI</v>
          </cell>
          <cell r="C719" t="str">
            <v>Burundi</v>
          </cell>
          <cell r="D719">
            <v>1998</v>
          </cell>
          <cell r="E719">
            <v>41.815100000000001</v>
          </cell>
        </row>
        <row r="720">
          <cell r="B720" t="str">
            <v>KHM</v>
          </cell>
          <cell r="C720" t="str">
            <v>Cambodia</v>
          </cell>
          <cell r="D720">
            <v>1994</v>
          </cell>
          <cell r="E720">
            <v>46</v>
          </cell>
        </row>
        <row r="721">
          <cell r="B721" t="str">
            <v>KHM</v>
          </cell>
          <cell r="C721" t="str">
            <v>Cambodia</v>
          </cell>
          <cell r="D721">
            <v>1997</v>
          </cell>
          <cell r="E721">
            <v>48.3</v>
          </cell>
        </row>
        <row r="722">
          <cell r="B722" t="str">
            <v>KHM</v>
          </cell>
          <cell r="C722" t="str">
            <v>Cambodia</v>
          </cell>
          <cell r="D722">
            <v>1999</v>
          </cell>
          <cell r="E722">
            <v>44.5</v>
          </cell>
        </row>
        <row r="723">
          <cell r="B723" t="str">
            <v>KHM</v>
          </cell>
          <cell r="C723" t="str">
            <v>Cambodia</v>
          </cell>
          <cell r="D723">
            <v>1997</v>
          </cell>
          <cell r="E723">
            <v>40</v>
          </cell>
        </row>
        <row r="724">
          <cell r="B724" t="str">
            <v>KHM</v>
          </cell>
          <cell r="C724" t="str">
            <v>Cambodia</v>
          </cell>
          <cell r="D724">
            <v>2004</v>
          </cell>
          <cell r="E724">
            <v>41.71</v>
          </cell>
        </row>
        <row r="725">
          <cell r="B725" t="str">
            <v>CMR</v>
          </cell>
          <cell r="C725" t="str">
            <v>Cameroon</v>
          </cell>
          <cell r="D725">
            <v>1996</v>
          </cell>
          <cell r="E725">
            <v>50.8</v>
          </cell>
        </row>
        <row r="726">
          <cell r="B726" t="str">
            <v>CMR</v>
          </cell>
          <cell r="C726" t="str">
            <v>Cameroon</v>
          </cell>
          <cell r="D726">
            <v>1996</v>
          </cell>
          <cell r="E726">
            <v>59.6</v>
          </cell>
        </row>
        <row r="727">
          <cell r="B727" t="str">
            <v>CMR</v>
          </cell>
          <cell r="C727" t="str">
            <v>Cameroon</v>
          </cell>
          <cell r="D727">
            <v>1983</v>
          </cell>
          <cell r="E727">
            <v>49</v>
          </cell>
        </row>
        <row r="728">
          <cell r="B728" t="str">
            <v>CMR</v>
          </cell>
          <cell r="C728" t="str">
            <v>Cameroon</v>
          </cell>
          <cell r="D728">
            <v>2001</v>
          </cell>
          <cell r="E728">
            <v>43.953209999999999</v>
          </cell>
        </row>
        <row r="729">
          <cell r="B729" t="str">
            <v>CAN</v>
          </cell>
          <cell r="C729" t="str">
            <v>Canada</v>
          </cell>
          <cell r="D729">
            <v>1981</v>
          </cell>
          <cell r="E729">
            <v>33.099998474121094</v>
          </cell>
        </row>
        <row r="730">
          <cell r="B730" t="str">
            <v>CAN</v>
          </cell>
          <cell r="C730" t="str">
            <v>Canada</v>
          </cell>
          <cell r="D730">
            <v>1987</v>
          </cell>
          <cell r="E730">
            <v>35.299999999999997</v>
          </cell>
        </row>
        <row r="731">
          <cell r="B731" t="str">
            <v>CAN</v>
          </cell>
          <cell r="C731" t="str">
            <v>Canada</v>
          </cell>
          <cell r="D731">
            <v>1965</v>
          </cell>
          <cell r="E731">
            <v>36</v>
          </cell>
        </row>
        <row r="732">
          <cell r="B732" t="str">
            <v>CAN</v>
          </cell>
          <cell r="C732" t="str">
            <v>Canada</v>
          </cell>
          <cell r="D732">
            <v>1980</v>
          </cell>
          <cell r="E732">
            <v>28.49</v>
          </cell>
        </row>
        <row r="733">
          <cell r="B733" t="str">
            <v>CAN</v>
          </cell>
          <cell r="C733" t="str">
            <v>Canada</v>
          </cell>
          <cell r="D733">
            <v>1981</v>
          </cell>
          <cell r="E733">
            <v>28.37</v>
          </cell>
        </row>
        <row r="734">
          <cell r="B734" t="str">
            <v>CAN</v>
          </cell>
          <cell r="C734" t="str">
            <v>Canada</v>
          </cell>
          <cell r="D734">
            <v>1982</v>
          </cell>
          <cell r="E734">
            <v>28.64</v>
          </cell>
        </row>
        <row r="735">
          <cell r="B735" t="str">
            <v>CAN</v>
          </cell>
          <cell r="C735" t="str">
            <v>Canada</v>
          </cell>
          <cell r="D735">
            <v>1983</v>
          </cell>
          <cell r="E735">
            <v>29.44</v>
          </cell>
        </row>
        <row r="736">
          <cell r="B736" t="str">
            <v>CAN</v>
          </cell>
          <cell r="C736" t="str">
            <v>Canada</v>
          </cell>
          <cell r="D736">
            <v>1984</v>
          </cell>
          <cell r="E736">
            <v>29.23</v>
          </cell>
        </row>
        <row r="737">
          <cell r="B737" t="str">
            <v>CAN</v>
          </cell>
          <cell r="C737" t="str">
            <v>Canada</v>
          </cell>
          <cell r="D737">
            <v>1985</v>
          </cell>
          <cell r="E737">
            <v>28.84</v>
          </cell>
        </row>
        <row r="738">
          <cell r="B738" t="str">
            <v>CAN</v>
          </cell>
          <cell r="C738" t="str">
            <v>Canada</v>
          </cell>
          <cell r="D738">
            <v>1986</v>
          </cell>
          <cell r="E738">
            <v>28.74</v>
          </cell>
        </row>
        <row r="739">
          <cell r="B739" t="str">
            <v>CAN</v>
          </cell>
          <cell r="C739" t="str">
            <v>Canada</v>
          </cell>
          <cell r="D739">
            <v>1987</v>
          </cell>
          <cell r="E739">
            <v>28.56</v>
          </cell>
        </row>
        <row r="740">
          <cell r="B740" t="str">
            <v>CAN</v>
          </cell>
          <cell r="C740" t="str">
            <v>Canada</v>
          </cell>
          <cell r="D740">
            <v>1988</v>
          </cell>
          <cell r="E740">
            <v>28.11</v>
          </cell>
        </row>
        <row r="741">
          <cell r="B741" t="str">
            <v>CAN</v>
          </cell>
          <cell r="C741" t="str">
            <v>Canada</v>
          </cell>
          <cell r="D741">
            <v>1989</v>
          </cell>
          <cell r="E741">
            <v>27.83</v>
          </cell>
        </row>
        <row r="742">
          <cell r="B742" t="str">
            <v>CAN</v>
          </cell>
          <cell r="C742" t="str">
            <v>Canada</v>
          </cell>
          <cell r="D742">
            <v>1990</v>
          </cell>
          <cell r="E742">
            <v>28.06</v>
          </cell>
        </row>
        <row r="743">
          <cell r="B743" t="str">
            <v>CAN</v>
          </cell>
          <cell r="C743" t="str">
            <v>Canada</v>
          </cell>
          <cell r="D743">
            <v>1991</v>
          </cell>
          <cell r="E743">
            <v>28.73</v>
          </cell>
        </row>
        <row r="744">
          <cell r="B744" t="str">
            <v>CAN</v>
          </cell>
          <cell r="C744" t="str">
            <v>Canada</v>
          </cell>
          <cell r="D744">
            <v>1992</v>
          </cell>
          <cell r="E744">
            <v>28.32</v>
          </cell>
        </row>
        <row r="745">
          <cell r="B745" t="str">
            <v>CAN</v>
          </cell>
          <cell r="C745" t="str">
            <v>Canada</v>
          </cell>
          <cell r="D745">
            <v>1993</v>
          </cell>
          <cell r="E745">
            <v>28.58</v>
          </cell>
        </row>
        <row r="746">
          <cell r="B746" t="str">
            <v>CAN</v>
          </cell>
          <cell r="C746" t="str">
            <v>Canada</v>
          </cell>
          <cell r="D746">
            <v>1993</v>
          </cell>
          <cell r="E746">
            <v>33.57</v>
          </cell>
        </row>
        <row r="747">
          <cell r="B747" t="str">
            <v>CAN</v>
          </cell>
          <cell r="C747" t="str">
            <v>Canada</v>
          </cell>
          <cell r="D747">
            <v>1994</v>
          </cell>
          <cell r="E747">
            <v>28.34</v>
          </cell>
        </row>
        <row r="748">
          <cell r="B748" t="str">
            <v>CAN</v>
          </cell>
          <cell r="C748" t="str">
            <v>Canada</v>
          </cell>
          <cell r="D748">
            <v>1994</v>
          </cell>
          <cell r="E748">
            <v>33.85</v>
          </cell>
        </row>
        <row r="749">
          <cell r="B749" t="str">
            <v>CAN</v>
          </cell>
          <cell r="C749" t="str">
            <v>Canada</v>
          </cell>
          <cell r="D749">
            <v>1995</v>
          </cell>
          <cell r="E749">
            <v>28.78</v>
          </cell>
        </row>
        <row r="750">
          <cell r="B750" t="str">
            <v>CAN</v>
          </cell>
          <cell r="C750" t="str">
            <v>Canada</v>
          </cell>
          <cell r="D750">
            <v>1995</v>
          </cell>
          <cell r="E750">
            <v>34.28</v>
          </cell>
        </row>
        <row r="751">
          <cell r="B751" t="str">
            <v>CAN</v>
          </cell>
          <cell r="C751" t="str">
            <v>Canada</v>
          </cell>
          <cell r="D751">
            <v>1996</v>
          </cell>
          <cell r="E751">
            <v>29.14</v>
          </cell>
        </row>
        <row r="752">
          <cell r="B752" t="str">
            <v>CAN</v>
          </cell>
          <cell r="C752" t="str">
            <v>Canada</v>
          </cell>
          <cell r="D752">
            <v>1996</v>
          </cell>
          <cell r="E752">
            <v>29.62</v>
          </cell>
        </row>
        <row r="753">
          <cell r="B753" t="str">
            <v>CAN</v>
          </cell>
          <cell r="C753" t="str">
            <v>Canada</v>
          </cell>
          <cell r="D753">
            <v>1996</v>
          </cell>
          <cell r="E753">
            <v>34.9</v>
          </cell>
        </row>
        <row r="754">
          <cell r="B754" t="str">
            <v>CAN</v>
          </cell>
          <cell r="C754" t="str">
            <v>Canada</v>
          </cell>
          <cell r="D754">
            <v>1997</v>
          </cell>
          <cell r="E754">
            <v>30.03</v>
          </cell>
        </row>
        <row r="755">
          <cell r="B755" t="str">
            <v>CAN</v>
          </cell>
          <cell r="C755" t="str">
            <v>Canada</v>
          </cell>
          <cell r="D755">
            <v>1997</v>
          </cell>
          <cell r="E755">
            <v>35.18</v>
          </cell>
        </row>
        <row r="756">
          <cell r="B756" t="str">
            <v>CAN</v>
          </cell>
          <cell r="C756" t="str">
            <v>Canada</v>
          </cell>
          <cell r="D756">
            <v>1998</v>
          </cell>
          <cell r="E756">
            <v>29.98</v>
          </cell>
        </row>
        <row r="757">
          <cell r="B757" t="str">
            <v>CAN</v>
          </cell>
          <cell r="C757" t="str">
            <v>Canada</v>
          </cell>
          <cell r="D757">
            <v>1998</v>
          </cell>
          <cell r="E757">
            <v>35.479999999999997</v>
          </cell>
        </row>
        <row r="758">
          <cell r="B758" t="str">
            <v>CAN</v>
          </cell>
          <cell r="C758" t="str">
            <v>Canada</v>
          </cell>
          <cell r="D758">
            <v>1999</v>
          </cell>
          <cell r="E758">
            <v>29.78</v>
          </cell>
        </row>
        <row r="759">
          <cell r="B759" t="str">
            <v>CAN</v>
          </cell>
          <cell r="C759" t="str">
            <v>Canada</v>
          </cell>
          <cell r="D759">
            <v>1999</v>
          </cell>
          <cell r="E759">
            <v>35.85</v>
          </cell>
        </row>
        <row r="760">
          <cell r="B760" t="str">
            <v>CAN</v>
          </cell>
          <cell r="C760" t="str">
            <v>Canada</v>
          </cell>
          <cell r="D760">
            <v>2000</v>
          </cell>
          <cell r="E760">
            <v>30.09</v>
          </cell>
        </row>
        <row r="761">
          <cell r="B761" t="str">
            <v>CAN</v>
          </cell>
          <cell r="C761" t="str">
            <v>Canada</v>
          </cell>
          <cell r="D761">
            <v>2000</v>
          </cell>
          <cell r="E761">
            <v>36.53</v>
          </cell>
        </row>
        <row r="762">
          <cell r="B762" t="str">
            <v>CAN</v>
          </cell>
          <cell r="C762" t="str">
            <v>Canada</v>
          </cell>
          <cell r="D762">
            <v>1973</v>
          </cell>
          <cell r="E762">
            <v>29.5</v>
          </cell>
        </row>
        <row r="763">
          <cell r="B763" t="str">
            <v>CAN</v>
          </cell>
          <cell r="C763" t="str">
            <v>Canada</v>
          </cell>
          <cell r="D763">
            <v>1974</v>
          </cell>
          <cell r="E763">
            <v>30</v>
          </cell>
        </row>
        <row r="764">
          <cell r="B764" t="str">
            <v>CAN</v>
          </cell>
          <cell r="C764" t="str">
            <v>Canada</v>
          </cell>
          <cell r="D764">
            <v>1975</v>
          </cell>
          <cell r="E764">
            <v>33.700000000000003</v>
          </cell>
        </row>
        <row r="765">
          <cell r="B765" t="str">
            <v>CAN</v>
          </cell>
          <cell r="C765" t="str">
            <v>Canada</v>
          </cell>
          <cell r="D765">
            <v>1977</v>
          </cell>
          <cell r="E765">
            <v>31</v>
          </cell>
        </row>
        <row r="766">
          <cell r="B766" t="str">
            <v>CAN</v>
          </cell>
          <cell r="C766" t="str">
            <v>Canada</v>
          </cell>
          <cell r="D766">
            <v>1979</v>
          </cell>
          <cell r="E766">
            <v>30.9</v>
          </cell>
        </row>
        <row r="767">
          <cell r="B767" t="str">
            <v>CAN</v>
          </cell>
          <cell r="C767" t="str">
            <v>Canada</v>
          </cell>
          <cell r="D767">
            <v>1981</v>
          </cell>
          <cell r="E767">
            <v>30.9</v>
          </cell>
        </row>
        <row r="768">
          <cell r="B768" t="str">
            <v>CAN</v>
          </cell>
          <cell r="C768" t="str">
            <v>Canada</v>
          </cell>
          <cell r="D768">
            <v>1982</v>
          </cell>
          <cell r="E768">
            <v>29.4</v>
          </cell>
        </row>
        <row r="769">
          <cell r="B769" t="str">
            <v>CAN</v>
          </cell>
          <cell r="C769" t="str">
            <v>Canada</v>
          </cell>
          <cell r="D769">
            <v>1983</v>
          </cell>
          <cell r="E769">
            <v>32.9</v>
          </cell>
        </row>
        <row r="770">
          <cell r="B770" t="str">
            <v>CAN</v>
          </cell>
          <cell r="C770" t="str">
            <v>Canada</v>
          </cell>
          <cell r="D770">
            <v>1984</v>
          </cell>
          <cell r="E770">
            <v>32.9</v>
          </cell>
        </row>
        <row r="771">
          <cell r="B771" t="str">
            <v>CAN</v>
          </cell>
          <cell r="C771" t="str">
            <v>Canada</v>
          </cell>
          <cell r="D771">
            <v>1985</v>
          </cell>
          <cell r="E771">
            <v>33</v>
          </cell>
        </row>
        <row r="772">
          <cell r="B772" t="str">
            <v>CAN</v>
          </cell>
          <cell r="C772" t="str">
            <v>Canada</v>
          </cell>
          <cell r="D772">
            <v>1986</v>
          </cell>
          <cell r="E772">
            <v>32.6</v>
          </cell>
        </row>
        <row r="773">
          <cell r="B773" t="str">
            <v>CAN</v>
          </cell>
          <cell r="C773" t="str">
            <v>Canada</v>
          </cell>
          <cell r="D773">
            <v>1987</v>
          </cell>
          <cell r="E773">
            <v>32.200000000000003</v>
          </cell>
        </row>
        <row r="774">
          <cell r="B774" t="str">
            <v>CAN</v>
          </cell>
          <cell r="C774" t="str">
            <v>Canada</v>
          </cell>
          <cell r="D774">
            <v>1988</v>
          </cell>
          <cell r="E774">
            <v>31.9</v>
          </cell>
        </row>
        <row r="775">
          <cell r="B775" t="str">
            <v>CAN</v>
          </cell>
          <cell r="C775" t="str">
            <v>Canada</v>
          </cell>
          <cell r="D775">
            <v>1989</v>
          </cell>
          <cell r="E775">
            <v>27.4</v>
          </cell>
        </row>
        <row r="776">
          <cell r="B776" t="str">
            <v>CAN</v>
          </cell>
          <cell r="C776" t="str">
            <v>Canada</v>
          </cell>
          <cell r="D776">
            <v>1990</v>
          </cell>
          <cell r="E776">
            <v>33.9</v>
          </cell>
        </row>
        <row r="777">
          <cell r="B777" t="str">
            <v>CAN</v>
          </cell>
          <cell r="C777" t="str">
            <v>Canada</v>
          </cell>
          <cell r="D777">
            <v>1991</v>
          </cell>
          <cell r="E777">
            <v>27.6</v>
          </cell>
        </row>
        <row r="778">
          <cell r="B778" t="str">
            <v>CAN</v>
          </cell>
          <cell r="C778" t="str">
            <v>Canada</v>
          </cell>
          <cell r="D778">
            <v>1961</v>
          </cell>
          <cell r="E778">
            <v>32.1</v>
          </cell>
        </row>
        <row r="779">
          <cell r="B779" t="str">
            <v>CAN</v>
          </cell>
          <cell r="C779" t="str">
            <v>Canada</v>
          </cell>
          <cell r="D779">
            <v>1965</v>
          </cell>
          <cell r="E779">
            <v>33.299999999999997</v>
          </cell>
        </row>
        <row r="780">
          <cell r="B780" t="str">
            <v>CAN</v>
          </cell>
          <cell r="C780" t="str">
            <v>Canada</v>
          </cell>
          <cell r="D780">
            <v>1971</v>
          </cell>
          <cell r="E780">
            <v>37.299999999999997</v>
          </cell>
        </row>
        <row r="781">
          <cell r="B781" t="str">
            <v>CAN</v>
          </cell>
          <cell r="C781" t="str">
            <v>Canada</v>
          </cell>
          <cell r="D781">
            <v>1975</v>
          </cell>
          <cell r="E781">
            <v>33.1</v>
          </cell>
        </row>
        <row r="782">
          <cell r="B782" t="str">
            <v>CAN</v>
          </cell>
          <cell r="C782" t="str">
            <v>Canada</v>
          </cell>
          <cell r="D782">
            <v>1981</v>
          </cell>
          <cell r="E782">
            <v>32.299999999999997</v>
          </cell>
        </row>
        <row r="783">
          <cell r="B783" t="str">
            <v>CAN</v>
          </cell>
          <cell r="C783" t="str">
            <v>Canada</v>
          </cell>
          <cell r="D783">
            <v>1987</v>
          </cell>
          <cell r="E783">
            <v>31.5</v>
          </cell>
        </row>
        <row r="784">
          <cell r="B784" t="str">
            <v>CAN</v>
          </cell>
          <cell r="C784" t="str">
            <v>Canada</v>
          </cell>
          <cell r="D784">
            <v>1991</v>
          </cell>
          <cell r="E784">
            <v>30.9</v>
          </cell>
        </row>
        <row r="785">
          <cell r="B785" t="str">
            <v>CAN</v>
          </cell>
          <cell r="C785" t="str">
            <v>Canada</v>
          </cell>
          <cell r="D785">
            <v>1994</v>
          </cell>
          <cell r="E785">
            <v>31.3</v>
          </cell>
        </row>
        <row r="786">
          <cell r="B786" t="str">
            <v>CAN</v>
          </cell>
          <cell r="C786" t="str">
            <v>Canada</v>
          </cell>
          <cell r="D786">
            <v>1997</v>
          </cell>
          <cell r="E786">
            <v>31.7</v>
          </cell>
        </row>
        <row r="787">
          <cell r="B787" t="str">
            <v>CAN</v>
          </cell>
          <cell r="C787" t="str">
            <v>Canada</v>
          </cell>
          <cell r="D787">
            <v>1998</v>
          </cell>
          <cell r="E787">
            <v>32.799999999999997</v>
          </cell>
        </row>
        <row r="788">
          <cell r="B788" t="str">
            <v>CAN</v>
          </cell>
          <cell r="C788" t="str">
            <v>Canada</v>
          </cell>
          <cell r="D788">
            <v>2000</v>
          </cell>
          <cell r="E788">
            <v>32.4</v>
          </cell>
        </row>
        <row r="789">
          <cell r="B789" t="str">
            <v>CAN</v>
          </cell>
          <cell r="C789" t="str">
            <v>Canada</v>
          </cell>
          <cell r="D789">
            <v>1951</v>
          </cell>
          <cell r="E789">
            <v>39</v>
          </cell>
        </row>
        <row r="790">
          <cell r="B790" t="str">
            <v>CAN</v>
          </cell>
          <cell r="C790" t="str">
            <v>Canada</v>
          </cell>
          <cell r="D790">
            <v>1969</v>
          </cell>
          <cell r="E790">
            <v>36.1</v>
          </cell>
        </row>
        <row r="791">
          <cell r="B791" t="str">
            <v>CAN</v>
          </cell>
          <cell r="C791" t="str">
            <v>Canada</v>
          </cell>
          <cell r="D791">
            <v>1991</v>
          </cell>
          <cell r="E791">
            <v>41.5</v>
          </cell>
        </row>
        <row r="792">
          <cell r="B792" t="str">
            <v>CAN</v>
          </cell>
          <cell r="C792" t="str">
            <v>Canada</v>
          </cell>
          <cell r="D792">
            <v>1991</v>
          </cell>
          <cell r="E792">
            <v>28.600000381469727</v>
          </cell>
        </row>
        <row r="793">
          <cell r="B793" t="str">
            <v>CAN</v>
          </cell>
          <cell r="C793" t="str">
            <v>Canada</v>
          </cell>
          <cell r="D793">
            <v>1951</v>
          </cell>
          <cell r="E793">
            <v>32.5</v>
          </cell>
        </row>
        <row r="794">
          <cell r="B794" t="str">
            <v>CAN</v>
          </cell>
          <cell r="C794" t="str">
            <v>Canada</v>
          </cell>
          <cell r="D794">
            <v>1957</v>
          </cell>
          <cell r="E794">
            <v>32.1</v>
          </cell>
        </row>
        <row r="795">
          <cell r="B795" t="str">
            <v>CAN</v>
          </cell>
          <cell r="C795" t="str">
            <v>Canada</v>
          </cell>
          <cell r="D795">
            <v>1961</v>
          </cell>
          <cell r="E795">
            <v>28.6</v>
          </cell>
        </row>
        <row r="796">
          <cell r="B796" t="str">
            <v>CAN</v>
          </cell>
          <cell r="C796" t="str">
            <v>Canada</v>
          </cell>
          <cell r="D796">
            <v>1965</v>
          </cell>
          <cell r="E796">
            <v>31.5</v>
          </cell>
        </row>
        <row r="797">
          <cell r="B797" t="str">
            <v>CAN</v>
          </cell>
          <cell r="C797" t="str">
            <v>Canada</v>
          </cell>
          <cell r="D797">
            <v>1967</v>
          </cell>
          <cell r="E797">
            <v>31.3</v>
          </cell>
        </row>
        <row r="798">
          <cell r="B798" t="str">
            <v>CAN</v>
          </cell>
          <cell r="C798" t="str">
            <v>Canada</v>
          </cell>
          <cell r="D798">
            <v>1969</v>
          </cell>
          <cell r="E798">
            <v>31.3</v>
          </cell>
        </row>
        <row r="799">
          <cell r="B799" t="str">
            <v>CAN</v>
          </cell>
          <cell r="C799" t="str">
            <v>Canada</v>
          </cell>
          <cell r="D799">
            <v>1971</v>
          </cell>
          <cell r="E799">
            <v>32.200000000000003</v>
          </cell>
        </row>
        <row r="800">
          <cell r="B800" t="str">
            <v>CAF</v>
          </cell>
          <cell r="C800" t="str">
            <v>Central African Republic</v>
          </cell>
          <cell r="D800">
            <v>1992</v>
          </cell>
          <cell r="E800">
            <v>64.900000000000006</v>
          </cell>
        </row>
        <row r="801">
          <cell r="B801" t="str">
            <v>CAF</v>
          </cell>
          <cell r="C801" t="str">
            <v>Central African Republic</v>
          </cell>
          <cell r="D801">
            <v>1992</v>
          </cell>
          <cell r="E801">
            <v>55</v>
          </cell>
        </row>
        <row r="802">
          <cell r="B802" t="str">
            <v>CAF</v>
          </cell>
          <cell r="C802" t="str">
            <v>Central African Republic</v>
          </cell>
          <cell r="D802">
            <v>1992</v>
          </cell>
          <cell r="E802">
            <v>61.4</v>
          </cell>
        </row>
        <row r="803">
          <cell r="B803" t="str">
            <v>TCD</v>
          </cell>
          <cell r="C803" t="str">
            <v>Chad</v>
          </cell>
          <cell r="D803">
            <v>1958</v>
          </cell>
          <cell r="E803">
            <v>29.600000381469727</v>
          </cell>
        </row>
        <row r="804">
          <cell r="B804" t="str">
            <v>TCD</v>
          </cell>
          <cell r="C804" t="str">
            <v>Chad</v>
          </cell>
          <cell r="D804">
            <v>1958</v>
          </cell>
          <cell r="E804">
            <v>36.5</v>
          </cell>
        </row>
        <row r="805">
          <cell r="B805" t="str">
            <v xml:space="preserve">TCD </v>
          </cell>
          <cell r="C805" t="str">
            <v>Chad</v>
          </cell>
          <cell r="D805">
            <v>1958</v>
          </cell>
          <cell r="E805">
            <v>34.700000000000003</v>
          </cell>
        </row>
        <row r="806">
          <cell r="B806" t="str">
            <v>TCD</v>
          </cell>
          <cell r="C806" t="str">
            <v>Chad</v>
          </cell>
          <cell r="D806">
            <v>1958</v>
          </cell>
          <cell r="E806">
            <v>34.5</v>
          </cell>
        </row>
        <row r="807">
          <cell r="B807" t="str">
            <v>CHL</v>
          </cell>
          <cell r="C807" t="str">
            <v>Chile</v>
          </cell>
          <cell r="D807">
            <v>1980</v>
          </cell>
          <cell r="E807">
            <v>53.209999084472656</v>
          </cell>
        </row>
        <row r="808">
          <cell r="B808" t="str">
            <v>CHL</v>
          </cell>
          <cell r="C808" t="str">
            <v>Chile</v>
          </cell>
          <cell r="D808">
            <v>1981</v>
          </cell>
          <cell r="E808">
            <v>53.459999084472656</v>
          </cell>
        </row>
        <row r="809">
          <cell r="B809" t="str">
            <v>CHL</v>
          </cell>
          <cell r="C809" t="str">
            <v>Chile</v>
          </cell>
          <cell r="D809">
            <v>1982</v>
          </cell>
          <cell r="E809">
            <v>56.979999542236328</v>
          </cell>
        </row>
        <row r="810">
          <cell r="B810" t="str">
            <v>CHL</v>
          </cell>
          <cell r="C810" t="str">
            <v>Chile</v>
          </cell>
          <cell r="D810">
            <v>1983</v>
          </cell>
          <cell r="E810">
            <v>54.490001678466797</v>
          </cell>
        </row>
        <row r="811">
          <cell r="B811" t="str">
            <v>CHL</v>
          </cell>
          <cell r="C811" t="str">
            <v>Chile</v>
          </cell>
          <cell r="D811">
            <v>1984</v>
          </cell>
          <cell r="E811">
            <v>55.849998474121094</v>
          </cell>
        </row>
        <row r="812">
          <cell r="B812" t="str">
            <v>CHL</v>
          </cell>
          <cell r="C812" t="str">
            <v>Chile</v>
          </cell>
          <cell r="D812">
            <v>1985</v>
          </cell>
          <cell r="E812">
            <v>54.909999847412109</v>
          </cell>
        </row>
        <row r="813">
          <cell r="B813" t="str">
            <v>CHL</v>
          </cell>
          <cell r="C813" t="str">
            <v>Chile</v>
          </cell>
          <cell r="D813">
            <v>1986</v>
          </cell>
          <cell r="E813">
            <v>55.689998626708984</v>
          </cell>
        </row>
        <row r="814">
          <cell r="B814" t="str">
            <v>CHL</v>
          </cell>
          <cell r="C814" t="str">
            <v>Chile</v>
          </cell>
          <cell r="D814">
            <v>1987</v>
          </cell>
          <cell r="E814">
            <v>56.720001220703125</v>
          </cell>
        </row>
        <row r="815">
          <cell r="B815" t="str">
            <v>CHL</v>
          </cell>
          <cell r="C815" t="str">
            <v>Chile</v>
          </cell>
          <cell r="D815">
            <v>1988</v>
          </cell>
          <cell r="E815">
            <v>54.5</v>
          </cell>
        </row>
        <row r="816">
          <cell r="B816" t="str">
            <v>CHL</v>
          </cell>
          <cell r="C816" t="str">
            <v>Chile</v>
          </cell>
          <cell r="D816">
            <v>1989</v>
          </cell>
          <cell r="E816">
            <v>56.8</v>
          </cell>
        </row>
        <row r="817">
          <cell r="B817" t="str">
            <v>CHL</v>
          </cell>
          <cell r="C817" t="str">
            <v>Chile</v>
          </cell>
          <cell r="D817">
            <v>1990</v>
          </cell>
          <cell r="E817">
            <v>53.180000305175781</v>
          </cell>
        </row>
        <row r="818">
          <cell r="B818" t="str">
            <v>CHL</v>
          </cell>
          <cell r="C818" t="str">
            <v>Chile</v>
          </cell>
          <cell r="D818">
            <v>1991</v>
          </cell>
          <cell r="E818">
            <v>55.380001068115234</v>
          </cell>
        </row>
        <row r="819">
          <cell r="B819" t="str">
            <v>CHL</v>
          </cell>
          <cell r="C819" t="str">
            <v>Chile</v>
          </cell>
          <cell r="D819">
            <v>1992</v>
          </cell>
          <cell r="E819">
            <v>49.8</v>
          </cell>
        </row>
        <row r="820">
          <cell r="B820" t="str">
            <v>CHL</v>
          </cell>
          <cell r="C820" t="str">
            <v>Chile</v>
          </cell>
          <cell r="D820">
            <v>1968</v>
          </cell>
          <cell r="E820">
            <v>44.599998474121094</v>
          </cell>
        </row>
        <row r="821">
          <cell r="B821" t="str">
            <v>CHL</v>
          </cell>
          <cell r="C821" t="str">
            <v>Chile</v>
          </cell>
          <cell r="D821">
            <v>1987</v>
          </cell>
          <cell r="E821">
            <v>54</v>
          </cell>
        </row>
        <row r="822">
          <cell r="B822" t="str">
            <v>CHL</v>
          </cell>
          <cell r="C822" t="str">
            <v>Chile</v>
          </cell>
          <cell r="D822">
            <v>1992</v>
          </cell>
          <cell r="E822">
            <v>53.3</v>
          </cell>
        </row>
        <row r="823">
          <cell r="B823" t="str">
            <v>CHL</v>
          </cell>
          <cell r="C823" t="str">
            <v>Chile</v>
          </cell>
          <cell r="D823">
            <v>1995</v>
          </cell>
          <cell r="E823">
            <v>54.5</v>
          </cell>
        </row>
        <row r="824">
          <cell r="B824" t="str">
            <v>CHL</v>
          </cell>
          <cell r="C824" t="str">
            <v>Chile</v>
          </cell>
          <cell r="D824">
            <v>1996</v>
          </cell>
          <cell r="E824">
            <v>55.3</v>
          </cell>
        </row>
        <row r="825">
          <cell r="B825" t="str">
            <v>CHL</v>
          </cell>
          <cell r="C825" t="str">
            <v>Chile</v>
          </cell>
          <cell r="D825">
            <v>1998</v>
          </cell>
          <cell r="E825">
            <v>54.4</v>
          </cell>
        </row>
        <row r="826">
          <cell r="B826" t="str">
            <v>CHL</v>
          </cell>
          <cell r="C826" t="str">
            <v>Chile</v>
          </cell>
          <cell r="D826">
            <v>1999</v>
          </cell>
          <cell r="E826">
            <v>56.8</v>
          </cell>
        </row>
        <row r="827">
          <cell r="B827" t="str">
            <v>CHL</v>
          </cell>
          <cell r="C827" t="str">
            <v>Chile</v>
          </cell>
          <cell r="D827">
            <v>2000</v>
          </cell>
          <cell r="E827">
            <v>59.5</v>
          </cell>
        </row>
        <row r="828">
          <cell r="B828" t="str">
            <v>CHL</v>
          </cell>
          <cell r="C828" t="str">
            <v>Chile</v>
          </cell>
          <cell r="D828">
            <v>1964</v>
          </cell>
          <cell r="E828">
            <v>46.200000762939453</v>
          </cell>
        </row>
        <row r="829">
          <cell r="B829" t="str">
            <v>CHL</v>
          </cell>
          <cell r="C829" t="str">
            <v>Chile</v>
          </cell>
          <cell r="D829">
            <v>1970</v>
          </cell>
          <cell r="E829">
            <v>50.090000152587891</v>
          </cell>
        </row>
        <row r="830">
          <cell r="B830" t="str">
            <v>CHL</v>
          </cell>
          <cell r="C830" t="str">
            <v>Chile</v>
          </cell>
          <cell r="D830">
            <v>1972</v>
          </cell>
          <cell r="E830">
            <v>44</v>
          </cell>
        </row>
        <row r="831">
          <cell r="B831" t="str">
            <v>CHL</v>
          </cell>
          <cell r="C831" t="str">
            <v>Chile</v>
          </cell>
          <cell r="D831">
            <v>1973</v>
          </cell>
          <cell r="E831">
            <v>44</v>
          </cell>
        </row>
        <row r="832">
          <cell r="B832" t="str">
            <v>CHL</v>
          </cell>
          <cell r="C832" t="str">
            <v>Chile</v>
          </cell>
          <cell r="D832">
            <v>1973</v>
          </cell>
          <cell r="E832">
            <v>45</v>
          </cell>
        </row>
        <row r="833">
          <cell r="B833" t="str">
            <v>CHL</v>
          </cell>
          <cell r="C833" t="str">
            <v>Chile</v>
          </cell>
          <cell r="D833">
            <v>1974</v>
          </cell>
          <cell r="E833">
            <v>44</v>
          </cell>
        </row>
        <row r="834">
          <cell r="B834" t="str">
            <v>CHL</v>
          </cell>
          <cell r="C834" t="str">
            <v>Chile</v>
          </cell>
          <cell r="D834">
            <v>1974</v>
          </cell>
          <cell r="E834">
            <v>44.990001678466797</v>
          </cell>
        </row>
        <row r="835">
          <cell r="B835" t="str">
            <v>CHL</v>
          </cell>
          <cell r="C835" t="str">
            <v>Chile</v>
          </cell>
          <cell r="D835">
            <v>1975</v>
          </cell>
          <cell r="E835">
            <v>47</v>
          </cell>
        </row>
        <row r="836">
          <cell r="B836" t="str">
            <v>CHL</v>
          </cell>
          <cell r="C836" t="str">
            <v>Chile</v>
          </cell>
          <cell r="D836">
            <v>1975</v>
          </cell>
          <cell r="E836">
            <v>47.119998931884766</v>
          </cell>
        </row>
        <row r="837">
          <cell r="B837" t="str">
            <v>CHL</v>
          </cell>
          <cell r="C837" t="str">
            <v>Chile</v>
          </cell>
          <cell r="D837">
            <v>1976</v>
          </cell>
          <cell r="E837">
            <v>53</v>
          </cell>
        </row>
        <row r="838">
          <cell r="B838" t="str">
            <v>CHL</v>
          </cell>
          <cell r="C838" t="str">
            <v>Chile</v>
          </cell>
          <cell r="D838">
            <v>1976</v>
          </cell>
          <cell r="E838">
            <v>53.799999237060547</v>
          </cell>
        </row>
        <row r="839">
          <cell r="B839" t="str">
            <v>CHL</v>
          </cell>
          <cell r="C839" t="str">
            <v>Chile</v>
          </cell>
          <cell r="D839">
            <v>1977</v>
          </cell>
          <cell r="E839">
            <v>51</v>
          </cell>
        </row>
        <row r="840">
          <cell r="B840" t="str">
            <v>CHL</v>
          </cell>
          <cell r="C840" t="str">
            <v>Chile</v>
          </cell>
          <cell r="D840">
            <v>1977</v>
          </cell>
          <cell r="E840">
            <v>52.599998474121094</v>
          </cell>
        </row>
        <row r="841">
          <cell r="B841" t="str">
            <v>CHL</v>
          </cell>
          <cell r="C841" t="str">
            <v>Chile</v>
          </cell>
          <cell r="D841">
            <v>1978</v>
          </cell>
          <cell r="E841">
            <v>51</v>
          </cell>
        </row>
        <row r="842">
          <cell r="B842" t="str">
            <v>CHL</v>
          </cell>
          <cell r="C842" t="str">
            <v>Chile</v>
          </cell>
          <cell r="D842">
            <v>1978</v>
          </cell>
          <cell r="E842">
            <v>51.970001220703125</v>
          </cell>
        </row>
        <row r="843">
          <cell r="B843" t="str">
            <v>CHL</v>
          </cell>
          <cell r="C843" t="str">
            <v>Chile</v>
          </cell>
          <cell r="D843">
            <v>1979</v>
          </cell>
          <cell r="E843">
            <v>47</v>
          </cell>
        </row>
        <row r="844">
          <cell r="B844" t="str">
            <v>CHL</v>
          </cell>
          <cell r="C844" t="str">
            <v>Chile</v>
          </cell>
          <cell r="D844">
            <v>1979</v>
          </cell>
          <cell r="E844">
            <v>51.790000915527344</v>
          </cell>
        </row>
        <row r="845">
          <cell r="B845" t="str">
            <v>CHL</v>
          </cell>
          <cell r="C845" t="str">
            <v>Chile</v>
          </cell>
          <cell r="D845">
            <v>1980</v>
          </cell>
          <cell r="E845">
            <v>50</v>
          </cell>
        </row>
        <row r="846">
          <cell r="B846" t="str">
            <v>CHL</v>
          </cell>
          <cell r="C846" t="str">
            <v>Chile</v>
          </cell>
          <cell r="D846">
            <v>1980</v>
          </cell>
          <cell r="E846">
            <v>52.569999694824219</v>
          </cell>
        </row>
        <row r="847">
          <cell r="B847" t="str">
            <v>CHL</v>
          </cell>
          <cell r="C847" t="str">
            <v>Chile</v>
          </cell>
          <cell r="D847">
            <v>1981</v>
          </cell>
          <cell r="E847">
            <v>49</v>
          </cell>
        </row>
        <row r="848">
          <cell r="B848" t="str">
            <v>CHL</v>
          </cell>
          <cell r="C848" t="str">
            <v>Chile</v>
          </cell>
          <cell r="D848">
            <v>1981</v>
          </cell>
          <cell r="E848">
            <v>52.150001525878906</v>
          </cell>
        </row>
        <row r="849">
          <cell r="B849" t="str">
            <v>CHL</v>
          </cell>
          <cell r="C849" t="str">
            <v>Chile</v>
          </cell>
          <cell r="D849">
            <v>1982</v>
          </cell>
          <cell r="E849">
            <v>53.909999847412109</v>
          </cell>
        </row>
        <row r="850">
          <cell r="B850" t="str">
            <v>CHL</v>
          </cell>
          <cell r="C850" t="str">
            <v>Chile</v>
          </cell>
          <cell r="D850">
            <v>1983</v>
          </cell>
          <cell r="E850">
            <v>54.200000762939453</v>
          </cell>
        </row>
        <row r="851">
          <cell r="B851" t="str">
            <v>CHL</v>
          </cell>
          <cell r="C851" t="str">
            <v>Chile</v>
          </cell>
          <cell r="D851">
            <v>1984</v>
          </cell>
          <cell r="E851">
            <v>55.5</v>
          </cell>
        </row>
        <row r="852">
          <cell r="B852" t="str">
            <v>CHL</v>
          </cell>
          <cell r="C852" t="str">
            <v>Chile</v>
          </cell>
          <cell r="D852">
            <v>1985</v>
          </cell>
          <cell r="E852">
            <v>53.200000762939453</v>
          </cell>
        </row>
        <row r="853">
          <cell r="B853" t="str">
            <v>CHL</v>
          </cell>
          <cell r="C853" t="str">
            <v>Chile</v>
          </cell>
          <cell r="D853">
            <v>1986</v>
          </cell>
          <cell r="E853">
            <v>53.900001525878906</v>
          </cell>
        </row>
        <row r="854">
          <cell r="B854" t="str">
            <v>CHL</v>
          </cell>
          <cell r="C854" t="str">
            <v>Chile</v>
          </cell>
          <cell r="D854">
            <v>1987</v>
          </cell>
          <cell r="E854">
            <v>47</v>
          </cell>
        </row>
        <row r="855">
          <cell r="B855" t="str">
            <v>CHL</v>
          </cell>
          <cell r="C855" t="str">
            <v>Chile</v>
          </cell>
          <cell r="D855">
            <v>1987</v>
          </cell>
          <cell r="E855">
            <v>53.099998474121094</v>
          </cell>
        </row>
        <row r="856">
          <cell r="B856" t="str">
            <v>CHL</v>
          </cell>
          <cell r="C856" t="str">
            <v>Chile</v>
          </cell>
          <cell r="D856">
            <v>1990</v>
          </cell>
          <cell r="E856">
            <v>46</v>
          </cell>
        </row>
        <row r="857">
          <cell r="B857" t="str">
            <v>CHL</v>
          </cell>
          <cell r="C857" t="str">
            <v>Chile</v>
          </cell>
          <cell r="D857">
            <v>1968</v>
          </cell>
          <cell r="E857">
            <v>46</v>
          </cell>
        </row>
        <row r="858">
          <cell r="B858" t="str">
            <v>CHL</v>
          </cell>
          <cell r="C858" t="str">
            <v>Chile</v>
          </cell>
          <cell r="D858">
            <v>1971</v>
          </cell>
          <cell r="E858">
            <v>46</v>
          </cell>
        </row>
        <row r="859">
          <cell r="B859" t="str">
            <v>CHL</v>
          </cell>
          <cell r="C859" t="str">
            <v>Chile</v>
          </cell>
          <cell r="D859">
            <v>1993</v>
          </cell>
          <cell r="E859">
            <v>48.9</v>
          </cell>
        </row>
        <row r="860">
          <cell r="B860" t="str">
            <v>CHL</v>
          </cell>
          <cell r="C860" t="str">
            <v>Chile</v>
          </cell>
          <cell r="D860">
            <v>1968</v>
          </cell>
          <cell r="E860">
            <v>49.9</v>
          </cell>
        </row>
        <row r="861">
          <cell r="B861" t="str">
            <v>CHL</v>
          </cell>
          <cell r="C861" t="str">
            <v>Chile</v>
          </cell>
          <cell r="D861">
            <v>1968</v>
          </cell>
          <cell r="E861">
            <v>42.8</v>
          </cell>
        </row>
        <row r="862">
          <cell r="B862" t="str">
            <v>CHL</v>
          </cell>
          <cell r="C862" t="str">
            <v>Chile</v>
          </cell>
          <cell r="D862">
            <v>1968</v>
          </cell>
          <cell r="E862">
            <v>45.4</v>
          </cell>
        </row>
        <row r="863">
          <cell r="B863" t="str">
            <v>CHL</v>
          </cell>
          <cell r="C863" t="str">
            <v>Chile</v>
          </cell>
          <cell r="D863">
            <v>1968</v>
          </cell>
          <cell r="E863">
            <v>37.5</v>
          </cell>
        </row>
        <row r="864">
          <cell r="B864" t="str">
            <v>CHL</v>
          </cell>
          <cell r="C864" t="str">
            <v>Chile</v>
          </cell>
          <cell r="D864">
            <v>1968</v>
          </cell>
          <cell r="E864">
            <v>50.299999237060547</v>
          </cell>
        </row>
        <row r="865">
          <cell r="B865" t="str">
            <v>CHL</v>
          </cell>
          <cell r="C865" t="str">
            <v>Chile</v>
          </cell>
          <cell r="D865">
            <v>1968</v>
          </cell>
          <cell r="E865">
            <v>45.5</v>
          </cell>
        </row>
        <row r="866">
          <cell r="B866" t="str">
            <v>CHL</v>
          </cell>
          <cell r="C866" t="str">
            <v>Chile</v>
          </cell>
          <cell r="D866">
            <v>1989</v>
          </cell>
          <cell r="E866">
            <v>57.2</v>
          </cell>
        </row>
        <row r="867">
          <cell r="B867" t="str">
            <v>CHL</v>
          </cell>
          <cell r="C867" t="str">
            <v>Chile</v>
          </cell>
          <cell r="D867">
            <v>1987</v>
          </cell>
          <cell r="E867">
            <v>56.091296999999997</v>
          </cell>
        </row>
        <row r="868">
          <cell r="B868" t="str">
            <v>CHL</v>
          </cell>
          <cell r="C868" t="str">
            <v>Chile</v>
          </cell>
          <cell r="D868">
            <v>1990</v>
          </cell>
          <cell r="E868">
            <v>55.129919000000008</v>
          </cell>
        </row>
        <row r="869">
          <cell r="B869" t="str">
            <v>CHL</v>
          </cell>
          <cell r="C869" t="str">
            <v>Chile</v>
          </cell>
          <cell r="D869">
            <v>1992</v>
          </cell>
          <cell r="E869">
            <v>54.667566999999991</v>
          </cell>
        </row>
        <row r="870">
          <cell r="B870" t="str">
            <v>CHL</v>
          </cell>
          <cell r="C870" t="str">
            <v>Chile</v>
          </cell>
          <cell r="D870">
            <v>1994</v>
          </cell>
          <cell r="E870">
            <v>54.876665999999993</v>
          </cell>
        </row>
        <row r="871">
          <cell r="B871" t="str">
            <v>CHL</v>
          </cell>
          <cell r="C871" t="str">
            <v>Chile</v>
          </cell>
          <cell r="D871">
            <v>1996</v>
          </cell>
          <cell r="E871">
            <v>54.819113999999999</v>
          </cell>
        </row>
        <row r="872">
          <cell r="B872" t="str">
            <v>CHL</v>
          </cell>
          <cell r="C872" t="str">
            <v>Chile</v>
          </cell>
          <cell r="D872">
            <v>1998</v>
          </cell>
          <cell r="E872">
            <v>55.451239999999999</v>
          </cell>
        </row>
        <row r="873">
          <cell r="B873" t="str">
            <v>CHL</v>
          </cell>
          <cell r="C873" t="str">
            <v>Chile</v>
          </cell>
          <cell r="D873">
            <v>2000</v>
          </cell>
          <cell r="E873">
            <v>55.207406000000006</v>
          </cell>
        </row>
        <row r="874">
          <cell r="B874" t="str">
            <v>CHL</v>
          </cell>
          <cell r="C874" t="str">
            <v>Chile</v>
          </cell>
          <cell r="D874">
            <v>2003</v>
          </cell>
          <cell r="E874">
            <v>54.561909</v>
          </cell>
        </row>
        <row r="875">
          <cell r="B875" t="str">
            <v>CHL</v>
          </cell>
          <cell r="C875" t="str">
            <v>Chile</v>
          </cell>
          <cell r="D875">
            <v>1998</v>
          </cell>
          <cell r="E875">
            <v>55.87</v>
          </cell>
        </row>
        <row r="876">
          <cell r="B876" t="str">
            <v>CHL</v>
          </cell>
          <cell r="C876" t="str">
            <v>Chile</v>
          </cell>
          <cell r="D876">
            <v>1990</v>
          </cell>
          <cell r="E876">
            <v>55.869998931884766</v>
          </cell>
        </row>
        <row r="877">
          <cell r="B877" t="str">
            <v>CHL</v>
          </cell>
          <cell r="C877" t="str">
            <v>Chile</v>
          </cell>
          <cell r="D877">
            <v>1990</v>
          </cell>
          <cell r="E877">
            <v>53.700000762939453</v>
          </cell>
        </row>
        <row r="878">
          <cell r="B878" t="str">
            <v>CHL</v>
          </cell>
          <cell r="C878" t="str">
            <v>Chile</v>
          </cell>
          <cell r="D878">
            <v>1990</v>
          </cell>
          <cell r="E878">
            <v>54.700000762939453</v>
          </cell>
        </row>
        <row r="879">
          <cell r="B879" t="str">
            <v>CHL</v>
          </cell>
          <cell r="C879" t="str">
            <v>Chile</v>
          </cell>
          <cell r="D879">
            <v>1990</v>
          </cell>
          <cell r="E879">
            <v>57.419998168945312</v>
          </cell>
        </row>
        <row r="880">
          <cell r="B880" t="str">
            <v>CHL</v>
          </cell>
          <cell r="C880" t="str">
            <v>Chile</v>
          </cell>
          <cell r="D880">
            <v>1990</v>
          </cell>
          <cell r="E880">
            <v>55.650001525878906</v>
          </cell>
        </row>
        <row r="881">
          <cell r="B881" t="str">
            <v>CHL</v>
          </cell>
          <cell r="C881" t="str">
            <v>Chile</v>
          </cell>
          <cell r="D881">
            <v>1992</v>
          </cell>
          <cell r="E881">
            <v>54.279998779296875</v>
          </cell>
        </row>
        <row r="882">
          <cell r="B882" t="str">
            <v>CHL</v>
          </cell>
          <cell r="C882" t="str">
            <v>Chile</v>
          </cell>
          <cell r="D882">
            <v>1992</v>
          </cell>
          <cell r="E882">
            <v>47.189998626708984</v>
          </cell>
        </row>
        <row r="883">
          <cell r="B883" t="str">
            <v>CHL</v>
          </cell>
          <cell r="C883" t="str">
            <v>Chile</v>
          </cell>
          <cell r="D883">
            <v>1992</v>
          </cell>
          <cell r="E883">
            <v>51.610000610351562</v>
          </cell>
        </row>
        <row r="884">
          <cell r="B884" t="str">
            <v>CHL</v>
          </cell>
          <cell r="C884" t="str">
            <v>Chile</v>
          </cell>
          <cell r="D884">
            <v>1992</v>
          </cell>
          <cell r="E884">
            <v>52.189998626708984</v>
          </cell>
        </row>
        <row r="885">
          <cell r="B885" t="str">
            <v>CHL</v>
          </cell>
          <cell r="C885" t="str">
            <v>Chile</v>
          </cell>
          <cell r="D885">
            <v>1992</v>
          </cell>
          <cell r="E885">
            <v>53.080001831054688</v>
          </cell>
        </row>
        <row r="886">
          <cell r="B886" t="str">
            <v>CHL</v>
          </cell>
          <cell r="C886" t="str">
            <v>Chile</v>
          </cell>
          <cell r="D886">
            <v>1994</v>
          </cell>
          <cell r="E886">
            <v>57.669998168945312</v>
          </cell>
        </row>
        <row r="887">
          <cell r="B887" t="str">
            <v>CHL</v>
          </cell>
          <cell r="C887" t="str">
            <v>Chile</v>
          </cell>
          <cell r="D887">
            <v>1994</v>
          </cell>
          <cell r="E887">
            <v>50.970001220703125</v>
          </cell>
        </row>
        <row r="888">
          <cell r="B888" t="str">
            <v>CHL</v>
          </cell>
          <cell r="C888" t="str">
            <v>Chile</v>
          </cell>
          <cell r="D888">
            <v>1994</v>
          </cell>
          <cell r="E888">
            <v>54.990001678466797</v>
          </cell>
        </row>
        <row r="889">
          <cell r="B889" t="str">
            <v>CHL</v>
          </cell>
          <cell r="C889" t="str">
            <v>Chile</v>
          </cell>
          <cell r="D889">
            <v>1994</v>
          </cell>
          <cell r="E889">
            <v>55.580001831054688</v>
          </cell>
        </row>
        <row r="890">
          <cell r="B890" t="str">
            <v>CHL</v>
          </cell>
          <cell r="C890" t="str">
            <v>Chile</v>
          </cell>
          <cell r="D890">
            <v>1994</v>
          </cell>
          <cell r="E890">
            <v>57.419998168945312</v>
          </cell>
        </row>
        <row r="891">
          <cell r="B891" t="str">
            <v>CHL</v>
          </cell>
          <cell r="C891" t="str">
            <v>Chile</v>
          </cell>
          <cell r="D891">
            <v>1996</v>
          </cell>
          <cell r="E891">
            <v>58.450000762939453</v>
          </cell>
        </row>
        <row r="892">
          <cell r="B892" t="str">
            <v>CHL</v>
          </cell>
          <cell r="C892" t="str">
            <v>Chile</v>
          </cell>
          <cell r="D892">
            <v>1996</v>
          </cell>
          <cell r="E892">
            <v>50.060001373291016</v>
          </cell>
        </row>
        <row r="893">
          <cell r="B893" t="str">
            <v>CHL</v>
          </cell>
          <cell r="C893" t="str">
            <v>Chile</v>
          </cell>
          <cell r="D893">
            <v>1996</v>
          </cell>
          <cell r="E893">
            <v>55.459999084472656</v>
          </cell>
        </row>
        <row r="894">
          <cell r="B894" t="str">
            <v>CHL</v>
          </cell>
          <cell r="C894" t="str">
            <v>Chile</v>
          </cell>
          <cell r="D894">
            <v>1996</v>
          </cell>
          <cell r="E894">
            <v>56.38</v>
          </cell>
        </row>
        <row r="895">
          <cell r="B895" t="str">
            <v>CHL</v>
          </cell>
          <cell r="C895" t="str">
            <v>Chile</v>
          </cell>
          <cell r="D895">
            <v>1996</v>
          </cell>
          <cell r="E895">
            <v>57.240001678466797</v>
          </cell>
        </row>
        <row r="896">
          <cell r="B896" t="str">
            <v>CHL</v>
          </cell>
          <cell r="C896" t="str">
            <v>Chile</v>
          </cell>
          <cell r="D896">
            <v>1968</v>
          </cell>
          <cell r="E896">
            <v>46.1</v>
          </cell>
        </row>
        <row r="897">
          <cell r="B897" t="str">
            <v>CHL</v>
          </cell>
          <cell r="C897" t="str">
            <v>Chile</v>
          </cell>
          <cell r="D897">
            <v>1968</v>
          </cell>
          <cell r="E897">
            <v>39.450000762939453</v>
          </cell>
        </row>
        <row r="898">
          <cell r="B898" t="str">
            <v>CHL</v>
          </cell>
          <cell r="C898" t="str">
            <v>Chile</v>
          </cell>
          <cell r="D898">
            <v>1968</v>
          </cell>
          <cell r="E898">
            <v>44</v>
          </cell>
        </row>
        <row r="899">
          <cell r="B899" t="str">
            <v>CHN</v>
          </cell>
          <cell r="C899" t="str">
            <v>China</v>
          </cell>
          <cell r="D899">
            <v>1996</v>
          </cell>
          <cell r="E899">
            <v>28</v>
          </cell>
        </row>
        <row r="900">
          <cell r="B900" t="str">
            <v>CHN</v>
          </cell>
          <cell r="C900" t="str">
            <v>China</v>
          </cell>
          <cell r="D900">
            <v>1996</v>
          </cell>
          <cell r="E900">
            <v>39</v>
          </cell>
        </row>
        <row r="901">
          <cell r="B901" t="str">
            <v>CHN</v>
          </cell>
          <cell r="C901" t="str">
            <v>China</v>
          </cell>
          <cell r="D901">
            <v>1997</v>
          </cell>
          <cell r="E901">
            <v>33</v>
          </cell>
        </row>
        <row r="902">
          <cell r="B902" t="str">
            <v>CHN</v>
          </cell>
          <cell r="C902" t="str">
            <v>China</v>
          </cell>
          <cell r="D902">
            <v>1998</v>
          </cell>
          <cell r="E902">
            <v>33</v>
          </cell>
        </row>
        <row r="903">
          <cell r="B903" t="str">
            <v>CHN</v>
          </cell>
          <cell r="C903" t="str">
            <v>China</v>
          </cell>
          <cell r="D903">
            <v>1999</v>
          </cell>
          <cell r="E903">
            <v>35</v>
          </cell>
        </row>
        <row r="904">
          <cell r="B904" t="str">
            <v>CHN</v>
          </cell>
          <cell r="C904" t="str">
            <v>China</v>
          </cell>
          <cell r="D904">
            <v>1977</v>
          </cell>
          <cell r="E904">
            <v>18.600000381469727</v>
          </cell>
        </row>
        <row r="905">
          <cell r="B905" t="str">
            <v>CHN</v>
          </cell>
          <cell r="C905" t="str">
            <v>China</v>
          </cell>
          <cell r="D905">
            <v>1978</v>
          </cell>
          <cell r="E905">
            <v>21.200000762939453</v>
          </cell>
        </row>
        <row r="906">
          <cell r="B906" t="str">
            <v>CHN</v>
          </cell>
          <cell r="C906" t="str">
            <v>China</v>
          </cell>
          <cell r="D906">
            <v>1980</v>
          </cell>
          <cell r="E906">
            <v>23.399999618530273</v>
          </cell>
        </row>
        <row r="907">
          <cell r="B907" t="str">
            <v>CHN</v>
          </cell>
          <cell r="C907" t="str">
            <v>China</v>
          </cell>
          <cell r="D907">
            <v>1981</v>
          </cell>
          <cell r="E907">
            <v>16.100000381469727</v>
          </cell>
        </row>
        <row r="908">
          <cell r="B908" t="str">
            <v>CHN</v>
          </cell>
          <cell r="C908" t="str">
            <v>China</v>
          </cell>
          <cell r="D908">
            <v>1981</v>
          </cell>
          <cell r="E908">
            <v>23.899999618530273</v>
          </cell>
        </row>
        <row r="909">
          <cell r="B909" t="str">
            <v>CHN</v>
          </cell>
          <cell r="C909" t="str">
            <v>China</v>
          </cell>
          <cell r="D909">
            <v>1982</v>
          </cell>
          <cell r="E909">
            <v>12.100000381469727</v>
          </cell>
        </row>
        <row r="910">
          <cell r="B910" t="str">
            <v>CHN</v>
          </cell>
          <cell r="C910" t="str">
            <v>China</v>
          </cell>
          <cell r="D910">
            <v>1982</v>
          </cell>
          <cell r="E910">
            <v>23.200000762939453</v>
          </cell>
        </row>
        <row r="911">
          <cell r="B911" t="str">
            <v>CHN</v>
          </cell>
          <cell r="C911" t="str">
            <v>China</v>
          </cell>
          <cell r="D911">
            <v>1983</v>
          </cell>
          <cell r="E911">
            <v>15.800000190734863</v>
          </cell>
        </row>
        <row r="912">
          <cell r="B912" t="str">
            <v>CHN</v>
          </cell>
          <cell r="C912" t="str">
            <v>China</v>
          </cell>
          <cell r="D912">
            <v>1983</v>
          </cell>
          <cell r="E912">
            <v>24.600000381469727</v>
          </cell>
        </row>
        <row r="913">
          <cell r="B913" t="str">
            <v>CHN</v>
          </cell>
          <cell r="C913" t="str">
            <v>China</v>
          </cell>
          <cell r="D913">
            <v>1984</v>
          </cell>
          <cell r="E913">
            <v>16.799999237060547</v>
          </cell>
        </row>
        <row r="914">
          <cell r="B914" t="str">
            <v>CHN</v>
          </cell>
          <cell r="C914" t="str">
            <v>China</v>
          </cell>
          <cell r="D914">
            <v>1984</v>
          </cell>
          <cell r="E914">
            <v>25.799999237060547</v>
          </cell>
        </row>
        <row r="915">
          <cell r="B915" t="str">
            <v>CHN</v>
          </cell>
          <cell r="C915" t="str">
            <v>China</v>
          </cell>
          <cell r="D915">
            <v>1985</v>
          </cell>
          <cell r="E915">
            <v>15.800000190734863</v>
          </cell>
        </row>
        <row r="916">
          <cell r="B916" t="str">
            <v>CHN</v>
          </cell>
          <cell r="C916" t="str">
            <v>China</v>
          </cell>
          <cell r="D916">
            <v>1985</v>
          </cell>
          <cell r="E916">
            <v>26.399999618530273</v>
          </cell>
        </row>
        <row r="917">
          <cell r="B917" t="str">
            <v>CHN</v>
          </cell>
          <cell r="C917" t="str">
            <v>China</v>
          </cell>
          <cell r="D917">
            <v>1986</v>
          </cell>
          <cell r="E917">
            <v>15.800000190734863</v>
          </cell>
        </row>
        <row r="918">
          <cell r="B918" t="str">
            <v>CHN</v>
          </cell>
          <cell r="C918" t="str">
            <v>China</v>
          </cell>
          <cell r="D918">
            <v>1987</v>
          </cell>
          <cell r="E918">
            <v>15.800000190734863</v>
          </cell>
        </row>
        <row r="919">
          <cell r="B919" t="str">
            <v>CHN</v>
          </cell>
          <cell r="C919" t="str">
            <v>China</v>
          </cell>
          <cell r="D919">
            <v>1988</v>
          </cell>
          <cell r="E919">
            <v>16.899999618530273</v>
          </cell>
        </row>
        <row r="920">
          <cell r="B920" t="str">
            <v>CHN</v>
          </cell>
          <cell r="C920" t="str">
            <v>China</v>
          </cell>
          <cell r="D920">
            <v>1989</v>
          </cell>
          <cell r="E920">
            <v>17.799999237060547</v>
          </cell>
        </row>
        <row r="921">
          <cell r="B921" t="str">
            <v>CHN</v>
          </cell>
          <cell r="C921" t="str">
            <v>China</v>
          </cell>
          <cell r="D921">
            <v>1990</v>
          </cell>
          <cell r="E921">
            <v>18</v>
          </cell>
        </row>
        <row r="922">
          <cell r="B922" t="str">
            <v>CHN</v>
          </cell>
          <cell r="C922" t="str">
            <v>China</v>
          </cell>
          <cell r="D922">
            <v>1990</v>
          </cell>
          <cell r="E922">
            <v>29.399999618530273</v>
          </cell>
        </row>
        <row r="923">
          <cell r="B923" t="str">
            <v>CHN</v>
          </cell>
          <cell r="C923" t="str">
            <v>China</v>
          </cell>
          <cell r="D923">
            <v>1991</v>
          </cell>
          <cell r="E923">
            <v>17.5</v>
          </cell>
        </row>
        <row r="924">
          <cell r="B924" t="str">
            <v>CHN</v>
          </cell>
          <cell r="C924" t="str">
            <v>China</v>
          </cell>
          <cell r="D924">
            <v>1978</v>
          </cell>
          <cell r="E924">
            <v>28.85</v>
          </cell>
        </row>
        <row r="925">
          <cell r="B925" t="str">
            <v>CHN</v>
          </cell>
          <cell r="C925" t="str">
            <v>China</v>
          </cell>
          <cell r="D925">
            <v>1981</v>
          </cell>
          <cell r="E925">
            <v>16.68</v>
          </cell>
        </row>
        <row r="926">
          <cell r="B926" t="str">
            <v>CHN</v>
          </cell>
          <cell r="C926" t="str">
            <v>China</v>
          </cell>
          <cell r="D926">
            <v>1981</v>
          </cell>
          <cell r="E926">
            <v>25.13</v>
          </cell>
        </row>
        <row r="927">
          <cell r="B927" t="str">
            <v>CHN</v>
          </cell>
          <cell r="C927" t="str">
            <v>China</v>
          </cell>
          <cell r="D927">
            <v>1985</v>
          </cell>
          <cell r="E927">
            <v>16.649999999999999</v>
          </cell>
        </row>
        <row r="928">
          <cell r="B928" t="str">
            <v>CHN</v>
          </cell>
          <cell r="C928" t="str">
            <v>China</v>
          </cell>
          <cell r="D928">
            <v>1985</v>
          </cell>
          <cell r="E928">
            <v>22.369</v>
          </cell>
        </row>
        <row r="929">
          <cell r="B929" t="str">
            <v>CHN</v>
          </cell>
          <cell r="C929" t="str">
            <v>China</v>
          </cell>
          <cell r="D929">
            <v>1985</v>
          </cell>
          <cell r="E929">
            <v>29.94</v>
          </cell>
        </row>
        <row r="930">
          <cell r="B930" t="str">
            <v>CHN</v>
          </cell>
          <cell r="C930" t="str">
            <v>China</v>
          </cell>
          <cell r="D930">
            <v>1991</v>
          </cell>
          <cell r="E930">
            <v>17.03</v>
          </cell>
        </row>
        <row r="931">
          <cell r="B931" t="str">
            <v>CHN</v>
          </cell>
          <cell r="C931" t="str">
            <v>China</v>
          </cell>
          <cell r="D931">
            <v>1991</v>
          </cell>
          <cell r="E931">
            <v>32.47</v>
          </cell>
        </row>
        <row r="932">
          <cell r="B932" t="str">
            <v>CHN</v>
          </cell>
          <cell r="C932" t="str">
            <v>China</v>
          </cell>
          <cell r="D932">
            <v>1991</v>
          </cell>
          <cell r="E932">
            <v>34.109000000000002</v>
          </cell>
        </row>
        <row r="933">
          <cell r="B933" t="str">
            <v>CHN</v>
          </cell>
          <cell r="C933" t="str">
            <v>China</v>
          </cell>
          <cell r="D933">
            <v>1995</v>
          </cell>
          <cell r="E933">
            <v>21.14</v>
          </cell>
        </row>
        <row r="934">
          <cell r="B934" t="str">
            <v>CHN</v>
          </cell>
          <cell r="C934" t="str">
            <v>China</v>
          </cell>
          <cell r="D934">
            <v>1995</v>
          </cell>
          <cell r="E934">
            <v>28.971</v>
          </cell>
        </row>
        <row r="935">
          <cell r="B935" t="str">
            <v>CHN</v>
          </cell>
          <cell r="C935" t="str">
            <v>China</v>
          </cell>
          <cell r="D935">
            <v>1995</v>
          </cell>
          <cell r="E935">
            <v>33.94</v>
          </cell>
        </row>
        <row r="936">
          <cell r="B936" t="str">
            <v>CHN</v>
          </cell>
          <cell r="C936" t="str">
            <v>China</v>
          </cell>
          <cell r="D936">
            <v>2000</v>
          </cell>
          <cell r="E936">
            <v>25.28</v>
          </cell>
        </row>
        <row r="937">
          <cell r="B937" t="str">
            <v>CHN</v>
          </cell>
          <cell r="C937" t="str">
            <v>China</v>
          </cell>
          <cell r="D937">
            <v>2000</v>
          </cell>
          <cell r="E937">
            <v>33.020000000000003</v>
          </cell>
        </row>
        <row r="938">
          <cell r="B938" t="str">
            <v>CHN</v>
          </cell>
          <cell r="C938" t="str">
            <v>China</v>
          </cell>
          <cell r="D938">
            <v>2000</v>
          </cell>
          <cell r="E938">
            <v>39.027999999999999</v>
          </cell>
        </row>
        <row r="939">
          <cell r="B939" t="str">
            <v>CHN</v>
          </cell>
          <cell r="C939" t="str">
            <v>China</v>
          </cell>
          <cell r="D939">
            <v>2003</v>
          </cell>
          <cell r="E939">
            <v>32.93</v>
          </cell>
        </row>
        <row r="940">
          <cell r="B940" t="str">
            <v>CHN</v>
          </cell>
          <cell r="C940" t="str">
            <v>China</v>
          </cell>
          <cell r="D940">
            <v>2003</v>
          </cell>
          <cell r="E940">
            <v>33.44</v>
          </cell>
        </row>
        <row r="941">
          <cell r="B941" t="str">
            <v>CHN</v>
          </cell>
          <cell r="C941" t="str">
            <v>China</v>
          </cell>
          <cell r="D941">
            <v>2003</v>
          </cell>
          <cell r="E941">
            <v>44.908999999999999</v>
          </cell>
        </row>
        <row r="942">
          <cell r="B942" t="str">
            <v>CHN</v>
          </cell>
          <cell r="C942" t="str">
            <v>China</v>
          </cell>
          <cell r="D942">
            <v>1953</v>
          </cell>
          <cell r="E942">
            <v>56.1</v>
          </cell>
        </row>
        <row r="943">
          <cell r="B943" t="str">
            <v>CHN</v>
          </cell>
          <cell r="C943" t="str">
            <v>China</v>
          </cell>
          <cell r="D943">
            <v>1964</v>
          </cell>
          <cell r="E943">
            <v>32.799999999999997</v>
          </cell>
        </row>
        <row r="944">
          <cell r="B944" t="str">
            <v>CHN</v>
          </cell>
          <cell r="C944" t="str">
            <v>China</v>
          </cell>
          <cell r="D944">
            <v>1966</v>
          </cell>
          <cell r="E944">
            <v>30.66</v>
          </cell>
        </row>
        <row r="945">
          <cell r="B945" t="str">
            <v>CHN</v>
          </cell>
          <cell r="C945" t="str">
            <v>China</v>
          </cell>
          <cell r="D945">
            <v>1968</v>
          </cell>
          <cell r="E945">
            <v>33.200000000000003</v>
          </cell>
        </row>
        <row r="946">
          <cell r="B946" t="str">
            <v>CHN</v>
          </cell>
          <cell r="C946" t="str">
            <v>China</v>
          </cell>
          <cell r="D946">
            <v>1970</v>
          </cell>
          <cell r="E946">
            <v>29.9</v>
          </cell>
        </row>
        <row r="947">
          <cell r="B947" t="str">
            <v>CHN</v>
          </cell>
          <cell r="C947" t="str">
            <v>China</v>
          </cell>
          <cell r="D947">
            <v>1972</v>
          </cell>
          <cell r="E947">
            <v>29.7</v>
          </cell>
        </row>
        <row r="948">
          <cell r="B948" t="str">
            <v>CHN</v>
          </cell>
          <cell r="C948" t="str">
            <v>China</v>
          </cell>
          <cell r="D948">
            <v>1974</v>
          </cell>
          <cell r="E948">
            <v>27.26</v>
          </cell>
        </row>
        <row r="949">
          <cell r="B949" t="str">
            <v>CHN</v>
          </cell>
          <cell r="C949" t="str">
            <v>China</v>
          </cell>
          <cell r="D949">
            <v>1975</v>
          </cell>
          <cell r="E949">
            <v>28.6</v>
          </cell>
        </row>
        <row r="950">
          <cell r="B950" t="str">
            <v>CHN</v>
          </cell>
          <cell r="C950" t="str">
            <v>China</v>
          </cell>
          <cell r="D950">
            <v>1988</v>
          </cell>
          <cell r="E950">
            <v>23.3</v>
          </cell>
        </row>
        <row r="951">
          <cell r="B951" t="str">
            <v>CHN</v>
          </cell>
          <cell r="C951" t="str">
            <v>China</v>
          </cell>
          <cell r="D951">
            <v>1988</v>
          </cell>
          <cell r="E951">
            <v>33.799999237060547</v>
          </cell>
        </row>
        <row r="952">
          <cell r="B952" t="str">
            <v>CHN</v>
          </cell>
          <cell r="C952" t="str">
            <v>China</v>
          </cell>
          <cell r="D952">
            <v>1988</v>
          </cell>
          <cell r="E952">
            <v>38.200000762939453</v>
          </cell>
        </row>
        <row r="953">
          <cell r="B953" t="str">
            <v>CHN</v>
          </cell>
          <cell r="C953" t="str">
            <v>China</v>
          </cell>
          <cell r="D953">
            <v>1995</v>
          </cell>
          <cell r="E953">
            <v>41.8</v>
          </cell>
        </row>
        <row r="954">
          <cell r="B954" t="str">
            <v>CHN</v>
          </cell>
          <cell r="C954" t="str">
            <v>China</v>
          </cell>
          <cell r="D954">
            <v>1995</v>
          </cell>
          <cell r="E954">
            <v>45.2</v>
          </cell>
        </row>
        <row r="955">
          <cell r="B955" t="str">
            <v>CHN</v>
          </cell>
          <cell r="C955" t="str">
            <v>China</v>
          </cell>
          <cell r="D955">
            <v>1995</v>
          </cell>
          <cell r="E955">
            <v>32.9</v>
          </cell>
        </row>
        <row r="956">
          <cell r="B956" t="str">
            <v>CHN</v>
          </cell>
          <cell r="C956" t="str">
            <v>China</v>
          </cell>
          <cell r="D956">
            <v>2002</v>
          </cell>
          <cell r="E956">
            <v>45.355539999999998</v>
          </cell>
        </row>
        <row r="957">
          <cell r="B957" t="str">
            <v>CHN</v>
          </cell>
          <cell r="C957" t="str">
            <v>China</v>
          </cell>
          <cell r="D957">
            <v>2002</v>
          </cell>
          <cell r="E957">
            <v>31.675540000000002</v>
          </cell>
        </row>
        <row r="958">
          <cell r="B958" t="str">
            <v>CHN</v>
          </cell>
          <cell r="C958" t="str">
            <v>China</v>
          </cell>
          <cell r="D958">
            <v>2002</v>
          </cell>
          <cell r="E958">
            <v>37.230350000000001</v>
          </cell>
        </row>
        <row r="959">
          <cell r="B959" t="str">
            <v>CHN</v>
          </cell>
          <cell r="C959" t="str">
            <v>China</v>
          </cell>
          <cell r="D959">
            <v>1980</v>
          </cell>
          <cell r="E959">
            <v>28.590000152587891</v>
          </cell>
        </row>
        <row r="960">
          <cell r="B960" t="str">
            <v>CHN</v>
          </cell>
          <cell r="C960" t="str">
            <v>China</v>
          </cell>
          <cell r="D960">
            <v>1985</v>
          </cell>
          <cell r="E960">
            <v>29.100000381469727</v>
          </cell>
        </row>
        <row r="961">
          <cell r="B961" t="str">
            <v>CHN</v>
          </cell>
          <cell r="C961" t="str">
            <v>China</v>
          </cell>
          <cell r="D961">
            <v>1990</v>
          </cell>
          <cell r="E961">
            <v>29.930000305175781</v>
          </cell>
        </row>
        <row r="962">
          <cell r="B962" t="str">
            <v>CHN</v>
          </cell>
          <cell r="C962" t="str">
            <v>China</v>
          </cell>
          <cell r="D962">
            <v>1995</v>
          </cell>
          <cell r="E962">
            <v>18.510000228881836</v>
          </cell>
        </row>
        <row r="963">
          <cell r="B963" t="str">
            <v>CHN</v>
          </cell>
          <cell r="C963" t="str">
            <v>China</v>
          </cell>
          <cell r="D963">
            <v>1995</v>
          </cell>
          <cell r="E963">
            <v>31.059999465942383</v>
          </cell>
        </row>
        <row r="964">
          <cell r="B964" t="str">
            <v>CHN</v>
          </cell>
          <cell r="C964" t="str">
            <v>China</v>
          </cell>
          <cell r="D964">
            <v>1996</v>
          </cell>
          <cell r="E964">
            <v>28.340000152587891</v>
          </cell>
        </row>
        <row r="965">
          <cell r="B965" t="str">
            <v>CHN</v>
          </cell>
          <cell r="C965" t="str">
            <v>China</v>
          </cell>
          <cell r="D965">
            <v>1997</v>
          </cell>
          <cell r="E965">
            <v>19.590000152587891</v>
          </cell>
        </row>
        <row r="966">
          <cell r="B966" t="str">
            <v>CHN</v>
          </cell>
          <cell r="C966" t="str">
            <v>China</v>
          </cell>
          <cell r="D966">
            <v>1997</v>
          </cell>
          <cell r="E966">
            <v>32.659999847412109</v>
          </cell>
        </row>
        <row r="967">
          <cell r="B967" t="str">
            <v>CHN</v>
          </cell>
          <cell r="C967" t="str">
            <v>China</v>
          </cell>
          <cell r="D967">
            <v>1985</v>
          </cell>
          <cell r="E967">
            <v>33.1</v>
          </cell>
        </row>
        <row r="968">
          <cell r="B968" t="str">
            <v>CHN</v>
          </cell>
          <cell r="C968" t="str">
            <v>China</v>
          </cell>
          <cell r="D968">
            <v>1990</v>
          </cell>
          <cell r="E968">
            <v>35.700000000000003</v>
          </cell>
        </row>
        <row r="969">
          <cell r="B969" t="str">
            <v>CHN</v>
          </cell>
          <cell r="C969" t="str">
            <v>China</v>
          </cell>
          <cell r="D969">
            <v>1998</v>
          </cell>
          <cell r="E969">
            <v>40.299999999999997</v>
          </cell>
        </row>
        <row r="970">
          <cell r="B970" t="str">
            <v>CHN</v>
          </cell>
          <cell r="C970" t="str">
            <v>China</v>
          </cell>
          <cell r="D970">
            <v>2001</v>
          </cell>
          <cell r="E970">
            <v>44.760570000000001</v>
          </cell>
        </row>
        <row r="971">
          <cell r="B971" t="str">
            <v>CHN</v>
          </cell>
          <cell r="C971" t="str">
            <v>China</v>
          </cell>
          <cell r="D971">
            <v>2004</v>
          </cell>
          <cell r="E971">
            <v>46.9</v>
          </cell>
        </row>
        <row r="972">
          <cell r="B972" t="str">
            <v>CHN</v>
          </cell>
          <cell r="C972" t="str">
            <v>China</v>
          </cell>
          <cell r="D972">
            <v>1980</v>
          </cell>
          <cell r="E972">
            <v>29.5</v>
          </cell>
        </row>
        <row r="973">
          <cell r="B973" t="str">
            <v>CHN</v>
          </cell>
          <cell r="C973" t="str">
            <v>China</v>
          </cell>
          <cell r="D973">
            <v>1982</v>
          </cell>
          <cell r="E973">
            <v>28.7</v>
          </cell>
        </row>
        <row r="974">
          <cell r="B974" t="str">
            <v>CHN</v>
          </cell>
          <cell r="C974" t="str">
            <v>China</v>
          </cell>
          <cell r="D974">
            <v>1983</v>
          </cell>
          <cell r="E974">
            <v>26.9</v>
          </cell>
        </row>
        <row r="975">
          <cell r="B975" t="str">
            <v>CHN</v>
          </cell>
          <cell r="C975" t="str">
            <v>China</v>
          </cell>
          <cell r="D975">
            <v>1984</v>
          </cell>
          <cell r="E975">
            <v>24.4</v>
          </cell>
        </row>
        <row r="976">
          <cell r="B976" t="str">
            <v>CHN</v>
          </cell>
          <cell r="C976" t="str">
            <v>China</v>
          </cell>
          <cell r="D976">
            <v>1985</v>
          </cell>
          <cell r="E976">
            <v>30</v>
          </cell>
        </row>
        <row r="977">
          <cell r="B977" t="str">
            <v>CHN</v>
          </cell>
          <cell r="C977" t="str">
            <v>China</v>
          </cell>
          <cell r="D977">
            <v>1986</v>
          </cell>
          <cell r="E977">
            <v>31.8</v>
          </cell>
        </row>
        <row r="978">
          <cell r="B978" t="str">
            <v>CHN</v>
          </cell>
          <cell r="C978" t="str">
            <v>China</v>
          </cell>
          <cell r="D978">
            <v>1987</v>
          </cell>
          <cell r="E978">
            <v>33.1</v>
          </cell>
        </row>
        <row r="979">
          <cell r="B979" t="str">
            <v>CHN</v>
          </cell>
          <cell r="C979" t="str">
            <v>China</v>
          </cell>
          <cell r="D979">
            <v>1988</v>
          </cell>
          <cell r="E979">
            <v>33.700000000000003</v>
          </cell>
        </row>
        <row r="980">
          <cell r="B980" t="str">
            <v>CHN</v>
          </cell>
          <cell r="C980" t="str">
            <v>China</v>
          </cell>
          <cell r="D980">
            <v>1989</v>
          </cell>
          <cell r="E980">
            <v>35.6</v>
          </cell>
        </row>
        <row r="981">
          <cell r="B981" t="str">
            <v>CHN</v>
          </cell>
          <cell r="C981" t="str">
            <v>China</v>
          </cell>
          <cell r="D981">
            <v>1990</v>
          </cell>
          <cell r="E981">
            <v>34</v>
          </cell>
        </row>
        <row r="982">
          <cell r="B982" t="str">
            <v>CHN</v>
          </cell>
          <cell r="C982" t="str">
            <v>China</v>
          </cell>
          <cell r="D982">
            <v>1991</v>
          </cell>
          <cell r="E982">
            <v>37.299999999999997</v>
          </cell>
        </row>
        <row r="983">
          <cell r="B983" t="str">
            <v>CHN</v>
          </cell>
          <cell r="C983" t="str">
            <v>China</v>
          </cell>
          <cell r="D983">
            <v>1992</v>
          </cell>
          <cell r="E983">
            <v>36.299999999999997</v>
          </cell>
        </row>
        <row r="984">
          <cell r="B984" t="str">
            <v>CHN</v>
          </cell>
          <cell r="C984" t="str">
            <v>China</v>
          </cell>
          <cell r="D984">
            <v>1978</v>
          </cell>
          <cell r="E984">
            <v>16</v>
          </cell>
        </row>
        <row r="985">
          <cell r="B985" t="str">
            <v>CHN</v>
          </cell>
          <cell r="C985" t="str">
            <v>China</v>
          </cell>
          <cell r="D985">
            <v>1978</v>
          </cell>
          <cell r="E985">
            <v>21.239999771118164</v>
          </cell>
        </row>
        <row r="986">
          <cell r="B986" t="str">
            <v>CHN</v>
          </cell>
          <cell r="C986" t="str">
            <v>China</v>
          </cell>
          <cell r="D986">
            <v>1978</v>
          </cell>
          <cell r="E986">
            <v>31.700000762939453</v>
          </cell>
        </row>
        <row r="987">
          <cell r="B987" t="str">
            <v>CHN</v>
          </cell>
          <cell r="C987" t="str">
            <v>China</v>
          </cell>
          <cell r="D987">
            <v>1979</v>
          </cell>
          <cell r="E987">
            <v>23.659999847412109</v>
          </cell>
        </row>
        <row r="988">
          <cell r="B988" t="str">
            <v>CHN</v>
          </cell>
          <cell r="C988" t="str">
            <v>China</v>
          </cell>
          <cell r="D988">
            <v>1980</v>
          </cell>
          <cell r="E988">
            <v>16</v>
          </cell>
        </row>
        <row r="989">
          <cell r="B989" t="str">
            <v>CHN</v>
          </cell>
          <cell r="C989" t="str">
            <v>China</v>
          </cell>
          <cell r="D989">
            <v>1981</v>
          </cell>
          <cell r="E989">
            <v>15</v>
          </cell>
        </row>
        <row r="990">
          <cell r="B990" t="str">
            <v>CHN</v>
          </cell>
          <cell r="C990" t="str">
            <v>China</v>
          </cell>
          <cell r="D990">
            <v>1981</v>
          </cell>
          <cell r="E990">
            <v>23.879999160766602</v>
          </cell>
        </row>
        <row r="991">
          <cell r="B991" t="str">
            <v>CHN</v>
          </cell>
          <cell r="C991" t="str">
            <v>China</v>
          </cell>
          <cell r="D991">
            <v>1982</v>
          </cell>
          <cell r="E991">
            <v>15</v>
          </cell>
        </row>
        <row r="992">
          <cell r="B992" t="str">
            <v>CHN</v>
          </cell>
          <cell r="C992" t="str">
            <v>China</v>
          </cell>
          <cell r="D992">
            <v>1982</v>
          </cell>
          <cell r="E992">
            <v>23.180000305175781</v>
          </cell>
        </row>
        <row r="993">
          <cell r="B993" t="str">
            <v>CHN</v>
          </cell>
          <cell r="C993" t="str">
            <v>China</v>
          </cell>
          <cell r="D993">
            <v>1983</v>
          </cell>
          <cell r="E993">
            <v>15</v>
          </cell>
        </row>
        <row r="994">
          <cell r="B994" t="str">
            <v>CHN</v>
          </cell>
          <cell r="C994" t="str">
            <v>China</v>
          </cell>
          <cell r="D994">
            <v>1983</v>
          </cell>
          <cell r="E994">
            <v>24.590000152587891</v>
          </cell>
        </row>
        <row r="995">
          <cell r="B995" t="str">
            <v>CHN</v>
          </cell>
          <cell r="C995" t="str">
            <v>China</v>
          </cell>
          <cell r="D995">
            <v>1983</v>
          </cell>
          <cell r="E995">
            <v>28.399999618530273</v>
          </cell>
        </row>
        <row r="996">
          <cell r="B996" t="str">
            <v>CHN</v>
          </cell>
          <cell r="C996" t="str">
            <v>China</v>
          </cell>
          <cell r="D996">
            <v>1984</v>
          </cell>
          <cell r="E996">
            <v>16</v>
          </cell>
        </row>
        <row r="997">
          <cell r="B997" t="str">
            <v>CHN</v>
          </cell>
          <cell r="C997" t="str">
            <v>China</v>
          </cell>
          <cell r="D997">
            <v>1984</v>
          </cell>
          <cell r="E997">
            <v>25.770000457763672</v>
          </cell>
        </row>
        <row r="998">
          <cell r="B998" t="str">
            <v>CHN</v>
          </cell>
          <cell r="C998" t="str">
            <v>China</v>
          </cell>
          <cell r="D998">
            <v>1985</v>
          </cell>
          <cell r="E998">
            <v>19</v>
          </cell>
        </row>
        <row r="999">
          <cell r="B999" t="str">
            <v>CHN</v>
          </cell>
          <cell r="C999" t="str">
            <v>China</v>
          </cell>
          <cell r="D999">
            <v>1985</v>
          </cell>
          <cell r="E999">
            <v>26.350000381469727</v>
          </cell>
        </row>
        <row r="1000">
          <cell r="B1000" t="str">
            <v>CHN</v>
          </cell>
          <cell r="C1000" t="str">
            <v>China</v>
          </cell>
          <cell r="D1000">
            <v>1986</v>
          </cell>
          <cell r="E1000">
            <v>19</v>
          </cell>
        </row>
        <row r="1001">
          <cell r="B1001" t="str">
            <v>CHN</v>
          </cell>
          <cell r="C1001" t="str">
            <v>China</v>
          </cell>
          <cell r="D1001">
            <v>1986</v>
          </cell>
          <cell r="E1001">
            <v>28.840000152587891</v>
          </cell>
        </row>
        <row r="1002">
          <cell r="B1002" t="str">
            <v>CHN</v>
          </cell>
          <cell r="C1002" t="str">
            <v>China</v>
          </cell>
          <cell r="D1002">
            <v>1987</v>
          </cell>
          <cell r="E1002">
            <v>20</v>
          </cell>
        </row>
        <row r="1003">
          <cell r="B1003" t="str">
            <v>CHN</v>
          </cell>
          <cell r="C1003" t="str">
            <v>China</v>
          </cell>
          <cell r="D1003">
            <v>1987</v>
          </cell>
          <cell r="E1003">
            <v>29.159999847412109</v>
          </cell>
        </row>
        <row r="1004">
          <cell r="B1004" t="str">
            <v>CHN</v>
          </cell>
          <cell r="C1004" t="str">
            <v>China</v>
          </cell>
          <cell r="D1004">
            <v>1988</v>
          </cell>
          <cell r="E1004">
            <v>23</v>
          </cell>
        </row>
        <row r="1005">
          <cell r="B1005" t="str">
            <v>CHN</v>
          </cell>
          <cell r="C1005" t="str">
            <v>China</v>
          </cell>
          <cell r="D1005">
            <v>1988</v>
          </cell>
          <cell r="E1005">
            <v>30.14</v>
          </cell>
        </row>
        <row r="1006">
          <cell r="B1006" t="str">
            <v>CHN</v>
          </cell>
          <cell r="C1006" t="str">
            <v>China</v>
          </cell>
          <cell r="D1006">
            <v>1989</v>
          </cell>
          <cell r="E1006">
            <v>23</v>
          </cell>
        </row>
        <row r="1007">
          <cell r="B1007" t="str">
            <v>CHN</v>
          </cell>
          <cell r="C1007" t="str">
            <v>China</v>
          </cell>
          <cell r="D1007">
            <v>1989</v>
          </cell>
          <cell r="E1007">
            <v>30</v>
          </cell>
        </row>
        <row r="1008">
          <cell r="B1008" t="str">
            <v>CHN</v>
          </cell>
          <cell r="C1008" t="str">
            <v>China</v>
          </cell>
          <cell r="D1008">
            <v>1990</v>
          </cell>
          <cell r="E1008">
            <v>23</v>
          </cell>
        </row>
        <row r="1009">
          <cell r="B1009" t="str">
            <v>CHN</v>
          </cell>
          <cell r="C1009" t="str">
            <v>China</v>
          </cell>
          <cell r="D1009">
            <v>1990</v>
          </cell>
          <cell r="E1009">
            <v>30.989999771118164</v>
          </cell>
        </row>
        <row r="1010">
          <cell r="B1010" t="str">
            <v>CHN</v>
          </cell>
          <cell r="C1010" t="str">
            <v>China</v>
          </cell>
          <cell r="D1010">
            <v>1991</v>
          </cell>
          <cell r="E1010">
            <v>24</v>
          </cell>
        </row>
        <row r="1011">
          <cell r="B1011" t="str">
            <v>CHN</v>
          </cell>
          <cell r="C1011" t="str">
            <v>China</v>
          </cell>
          <cell r="D1011">
            <v>1991</v>
          </cell>
          <cell r="E1011">
            <v>30.719999313354492</v>
          </cell>
        </row>
        <row r="1012">
          <cell r="B1012" t="str">
            <v>CHN</v>
          </cell>
          <cell r="C1012" t="str">
            <v>China</v>
          </cell>
          <cell r="D1012">
            <v>1992</v>
          </cell>
          <cell r="E1012">
            <v>25</v>
          </cell>
        </row>
        <row r="1013">
          <cell r="B1013" t="str">
            <v>CHN</v>
          </cell>
          <cell r="C1013" t="str">
            <v>China</v>
          </cell>
          <cell r="D1013">
            <v>1992</v>
          </cell>
          <cell r="E1013">
            <v>31.350000381469727</v>
          </cell>
        </row>
        <row r="1014">
          <cell r="B1014" t="str">
            <v>CHN</v>
          </cell>
          <cell r="C1014" t="str">
            <v>China</v>
          </cell>
          <cell r="D1014">
            <v>1993</v>
          </cell>
          <cell r="E1014">
            <v>27</v>
          </cell>
        </row>
        <row r="1015">
          <cell r="B1015" t="str">
            <v>CHN</v>
          </cell>
          <cell r="C1015" t="str">
            <v>China</v>
          </cell>
          <cell r="D1015">
            <v>1993</v>
          </cell>
          <cell r="E1015">
            <v>32</v>
          </cell>
        </row>
        <row r="1016">
          <cell r="B1016" t="str">
            <v>CHN</v>
          </cell>
          <cell r="C1016" t="str">
            <v>China</v>
          </cell>
          <cell r="D1016">
            <v>1994</v>
          </cell>
          <cell r="E1016">
            <v>30</v>
          </cell>
        </row>
        <row r="1017">
          <cell r="B1017" t="str">
            <v>CHN</v>
          </cell>
          <cell r="C1017" t="str">
            <v>China</v>
          </cell>
          <cell r="D1017">
            <v>1994</v>
          </cell>
          <cell r="E1017">
            <v>33</v>
          </cell>
        </row>
        <row r="1018">
          <cell r="B1018" t="str">
            <v>CHN</v>
          </cell>
          <cell r="C1018" t="str">
            <v>China</v>
          </cell>
          <cell r="D1018">
            <v>1995</v>
          </cell>
          <cell r="E1018">
            <v>28</v>
          </cell>
        </row>
        <row r="1019">
          <cell r="B1019" t="str">
            <v>CHN</v>
          </cell>
          <cell r="C1019" t="str">
            <v>China</v>
          </cell>
          <cell r="D1019">
            <v>1995</v>
          </cell>
          <cell r="E1019">
            <v>34</v>
          </cell>
        </row>
        <row r="1020">
          <cell r="B1020" t="str">
            <v>COL</v>
          </cell>
          <cell r="C1020" t="str">
            <v>Colombia</v>
          </cell>
          <cell r="D1020">
            <v>1971</v>
          </cell>
          <cell r="E1020">
            <v>43.172000885009766</v>
          </cell>
        </row>
        <row r="1021">
          <cell r="B1021" t="str">
            <v>COL</v>
          </cell>
          <cell r="C1021" t="str">
            <v>Colombia</v>
          </cell>
          <cell r="D1021">
            <v>1972</v>
          </cell>
          <cell r="E1021">
            <v>42.743000030517578</v>
          </cell>
        </row>
        <row r="1022">
          <cell r="B1022" t="str">
            <v>COL</v>
          </cell>
          <cell r="C1022" t="str">
            <v>Colombia</v>
          </cell>
          <cell r="D1022">
            <v>1967</v>
          </cell>
          <cell r="E1022">
            <v>48.4</v>
          </cell>
        </row>
        <row r="1023">
          <cell r="B1023" t="str">
            <v>COL</v>
          </cell>
          <cell r="C1023" t="str">
            <v>Colombia</v>
          </cell>
          <cell r="D1023">
            <v>1970</v>
          </cell>
          <cell r="E1023">
            <v>57.3</v>
          </cell>
        </row>
        <row r="1024">
          <cell r="B1024" t="str">
            <v>COL</v>
          </cell>
          <cell r="C1024" t="str">
            <v>Colombia</v>
          </cell>
          <cell r="D1024">
            <v>1970</v>
          </cell>
          <cell r="E1024">
            <v>50.1</v>
          </cell>
        </row>
        <row r="1025">
          <cell r="B1025" t="str">
            <v>COL</v>
          </cell>
          <cell r="C1025" t="str">
            <v>Colombia</v>
          </cell>
          <cell r="D1025">
            <v>1970</v>
          </cell>
          <cell r="E1025">
            <v>48.7</v>
          </cell>
        </row>
        <row r="1026">
          <cell r="B1026" t="str">
            <v>COL</v>
          </cell>
          <cell r="C1026" t="str">
            <v>Colombia</v>
          </cell>
          <cell r="D1026">
            <v>1970</v>
          </cell>
          <cell r="E1026">
            <v>50.2</v>
          </cell>
        </row>
        <row r="1027">
          <cell r="B1027" t="str">
            <v>COL</v>
          </cell>
          <cell r="C1027" t="str">
            <v>Colombia</v>
          </cell>
          <cell r="D1027">
            <v>1971</v>
          </cell>
          <cell r="E1027">
            <v>56.7</v>
          </cell>
        </row>
        <row r="1028">
          <cell r="B1028" t="str">
            <v>COL</v>
          </cell>
          <cell r="C1028" t="str">
            <v>Colombia</v>
          </cell>
          <cell r="D1028">
            <v>1971</v>
          </cell>
          <cell r="E1028">
            <v>52.9</v>
          </cell>
        </row>
        <row r="1029">
          <cell r="B1029" t="str">
            <v>COL</v>
          </cell>
          <cell r="C1029" t="str">
            <v>Colombia</v>
          </cell>
          <cell r="D1029">
            <v>1971</v>
          </cell>
          <cell r="E1029">
            <v>52.2</v>
          </cell>
        </row>
        <row r="1030">
          <cell r="B1030" t="str">
            <v>COL</v>
          </cell>
          <cell r="C1030" t="str">
            <v>Colombia</v>
          </cell>
          <cell r="D1030">
            <v>1971</v>
          </cell>
          <cell r="E1030">
            <v>49.6</v>
          </cell>
        </row>
        <row r="1031">
          <cell r="B1031" t="str">
            <v>COL</v>
          </cell>
          <cell r="C1031" t="str">
            <v>Colombia</v>
          </cell>
          <cell r="D1031">
            <v>1971</v>
          </cell>
          <cell r="E1031">
            <v>42.7</v>
          </cell>
        </row>
        <row r="1032">
          <cell r="B1032" t="str">
            <v>COL</v>
          </cell>
          <cell r="C1032" t="str">
            <v>Colombia</v>
          </cell>
          <cell r="D1032">
            <v>1971</v>
          </cell>
          <cell r="E1032">
            <v>46.1</v>
          </cell>
        </row>
        <row r="1033">
          <cell r="B1033" t="str">
            <v>COL</v>
          </cell>
          <cell r="C1033" t="str">
            <v>Colombia</v>
          </cell>
          <cell r="D1033">
            <v>1972</v>
          </cell>
          <cell r="E1033">
            <v>63.9</v>
          </cell>
        </row>
        <row r="1034">
          <cell r="B1034" t="str">
            <v>COL</v>
          </cell>
          <cell r="C1034" t="str">
            <v>Colombia</v>
          </cell>
          <cell r="D1034">
            <v>1972</v>
          </cell>
          <cell r="E1034">
            <v>58</v>
          </cell>
        </row>
        <row r="1035">
          <cell r="B1035" t="str">
            <v>COL</v>
          </cell>
          <cell r="C1035" t="str">
            <v>Colombia</v>
          </cell>
          <cell r="D1035">
            <v>1972</v>
          </cell>
          <cell r="E1035">
            <v>52.9</v>
          </cell>
        </row>
        <row r="1036">
          <cell r="B1036" t="str">
            <v>COL</v>
          </cell>
          <cell r="C1036" t="str">
            <v>Colombia</v>
          </cell>
          <cell r="D1036">
            <v>1972</v>
          </cell>
          <cell r="E1036">
            <v>58.2</v>
          </cell>
        </row>
        <row r="1037">
          <cell r="B1037" t="str">
            <v>COL</v>
          </cell>
          <cell r="C1037" t="str">
            <v>Colombia</v>
          </cell>
          <cell r="D1037">
            <v>1974</v>
          </cell>
          <cell r="E1037">
            <v>47.5</v>
          </cell>
        </row>
        <row r="1038">
          <cell r="B1038" t="str">
            <v>COL</v>
          </cell>
          <cell r="C1038" t="str">
            <v>Colombia</v>
          </cell>
          <cell r="D1038">
            <v>1975</v>
          </cell>
          <cell r="E1038">
            <v>58</v>
          </cell>
        </row>
        <row r="1039">
          <cell r="B1039" t="str">
            <v>COL</v>
          </cell>
          <cell r="C1039" t="str">
            <v>Colombia</v>
          </cell>
          <cell r="D1039">
            <v>1979</v>
          </cell>
          <cell r="E1039">
            <v>56.8</v>
          </cell>
        </row>
        <row r="1040">
          <cell r="B1040" t="str">
            <v>COL</v>
          </cell>
          <cell r="C1040" t="str">
            <v>Colombia</v>
          </cell>
          <cell r="D1040">
            <v>1979</v>
          </cell>
          <cell r="E1040">
            <v>52.7</v>
          </cell>
        </row>
        <row r="1041">
          <cell r="B1041" t="str">
            <v>COL</v>
          </cell>
          <cell r="C1041" t="str">
            <v>Colombia</v>
          </cell>
          <cell r="D1041">
            <v>1982</v>
          </cell>
          <cell r="E1041">
            <v>57.8</v>
          </cell>
        </row>
        <row r="1042">
          <cell r="B1042" t="str">
            <v>COL</v>
          </cell>
          <cell r="C1042" t="str">
            <v>Colombia</v>
          </cell>
          <cell r="D1042">
            <v>1982</v>
          </cell>
          <cell r="E1042">
            <v>53</v>
          </cell>
        </row>
        <row r="1043">
          <cell r="B1043" t="str">
            <v>COL</v>
          </cell>
          <cell r="C1043" t="str">
            <v>Colombia</v>
          </cell>
          <cell r="D1043">
            <v>1964</v>
          </cell>
          <cell r="E1043">
            <v>58.400001525878906</v>
          </cell>
        </row>
        <row r="1044">
          <cell r="B1044" t="str">
            <v>COL</v>
          </cell>
          <cell r="C1044" t="str">
            <v>Colombia</v>
          </cell>
          <cell r="D1044">
            <v>1970</v>
          </cell>
          <cell r="E1044">
            <v>50.4</v>
          </cell>
        </row>
        <row r="1045">
          <cell r="B1045" t="str">
            <v>COL</v>
          </cell>
          <cell r="C1045" t="str">
            <v>Colombia</v>
          </cell>
          <cell r="D1045">
            <v>1995</v>
          </cell>
          <cell r="E1045">
            <v>56.6</v>
          </cell>
        </row>
        <row r="1046">
          <cell r="B1046" t="str">
            <v>COL</v>
          </cell>
          <cell r="C1046" t="str">
            <v>Colombia</v>
          </cell>
          <cell r="D1046">
            <v>1996</v>
          </cell>
          <cell r="E1046">
            <v>53.7</v>
          </cell>
        </row>
        <row r="1047">
          <cell r="B1047" t="str">
            <v>COL</v>
          </cell>
          <cell r="C1047" t="str">
            <v>Colombia</v>
          </cell>
          <cell r="D1047">
            <v>1997</v>
          </cell>
          <cell r="E1047">
            <v>63.7</v>
          </cell>
        </row>
        <row r="1048">
          <cell r="B1048" t="str">
            <v>COL</v>
          </cell>
          <cell r="C1048" t="str">
            <v>Colombia</v>
          </cell>
          <cell r="D1048">
            <v>1998</v>
          </cell>
          <cell r="E1048">
            <v>55.7</v>
          </cell>
        </row>
        <row r="1049">
          <cell r="B1049" t="str">
            <v>COL</v>
          </cell>
          <cell r="C1049" t="str">
            <v>Colombia</v>
          </cell>
          <cell r="D1049">
            <v>1999</v>
          </cell>
          <cell r="E1049">
            <v>56.5</v>
          </cell>
        </row>
        <row r="1050">
          <cell r="B1050" t="str">
            <v>COL</v>
          </cell>
          <cell r="C1050" t="str">
            <v>Colombia</v>
          </cell>
          <cell r="D1050">
            <v>2000</v>
          </cell>
          <cell r="E1050">
            <v>57.4</v>
          </cell>
        </row>
        <row r="1051">
          <cell r="B1051" t="str">
            <v>COL</v>
          </cell>
          <cell r="C1051" t="str">
            <v>Colombia</v>
          </cell>
          <cell r="D1051">
            <v>1971</v>
          </cell>
          <cell r="E1051">
            <v>57</v>
          </cell>
        </row>
        <row r="1052">
          <cell r="B1052" t="str">
            <v>COL</v>
          </cell>
          <cell r="C1052" t="str">
            <v>Colombia</v>
          </cell>
          <cell r="D1052">
            <v>1993</v>
          </cell>
          <cell r="E1052">
            <v>60.6</v>
          </cell>
        </row>
        <row r="1053">
          <cell r="B1053" t="str">
            <v>COL</v>
          </cell>
          <cell r="C1053" t="str">
            <v>Colombia</v>
          </cell>
          <cell r="D1053">
            <v>1993</v>
          </cell>
          <cell r="E1053">
            <v>57.6</v>
          </cell>
        </row>
        <row r="1054">
          <cell r="B1054" t="str">
            <v>COL</v>
          </cell>
          <cell r="C1054" t="str">
            <v>Colombia</v>
          </cell>
          <cell r="D1054">
            <v>1993</v>
          </cell>
          <cell r="E1054">
            <v>51.9</v>
          </cell>
        </row>
        <row r="1055">
          <cell r="B1055" t="str">
            <v>COL</v>
          </cell>
          <cell r="C1055" t="str">
            <v>Colombia</v>
          </cell>
          <cell r="D1055">
            <v>1994</v>
          </cell>
          <cell r="E1055">
            <v>57.9</v>
          </cell>
        </row>
        <row r="1056">
          <cell r="B1056" t="str">
            <v>COL</v>
          </cell>
          <cell r="C1056" t="str">
            <v>Colombia</v>
          </cell>
          <cell r="D1056">
            <v>1994</v>
          </cell>
          <cell r="E1056">
            <v>53.8</v>
          </cell>
        </row>
        <row r="1057">
          <cell r="B1057" t="str">
            <v>COL</v>
          </cell>
          <cell r="C1057" t="str">
            <v>Colombia</v>
          </cell>
          <cell r="D1057">
            <v>1994</v>
          </cell>
          <cell r="E1057">
            <v>49.5</v>
          </cell>
        </row>
        <row r="1058">
          <cell r="B1058" t="str">
            <v>COL</v>
          </cell>
          <cell r="C1058" t="str">
            <v>Colombia</v>
          </cell>
          <cell r="D1058">
            <v>1960</v>
          </cell>
          <cell r="E1058">
            <v>58.5</v>
          </cell>
        </row>
        <row r="1059">
          <cell r="B1059" t="str">
            <v>COL</v>
          </cell>
          <cell r="C1059" t="str">
            <v>Colombia</v>
          </cell>
          <cell r="D1059">
            <v>1962</v>
          </cell>
          <cell r="E1059">
            <v>48.2</v>
          </cell>
        </row>
        <row r="1060">
          <cell r="B1060" t="str">
            <v>COL</v>
          </cell>
          <cell r="C1060" t="str">
            <v>Colombia</v>
          </cell>
          <cell r="D1060">
            <v>1962</v>
          </cell>
          <cell r="E1060">
            <v>52.3</v>
          </cell>
        </row>
        <row r="1061">
          <cell r="B1061" t="str">
            <v>COL</v>
          </cell>
          <cell r="C1061" t="str">
            <v>Colombia</v>
          </cell>
          <cell r="D1061">
            <v>1964</v>
          </cell>
          <cell r="E1061">
            <v>59.7</v>
          </cell>
        </row>
        <row r="1062">
          <cell r="B1062" t="str">
            <v>COL</v>
          </cell>
          <cell r="C1062" t="str">
            <v>Colombia</v>
          </cell>
          <cell r="D1062">
            <v>1964</v>
          </cell>
          <cell r="E1062">
            <v>63.9</v>
          </cell>
        </row>
        <row r="1063">
          <cell r="B1063" t="str">
            <v>COL</v>
          </cell>
          <cell r="C1063" t="str">
            <v>Colombia</v>
          </cell>
          <cell r="D1063">
            <v>1964</v>
          </cell>
          <cell r="E1063">
            <v>58.9</v>
          </cell>
        </row>
        <row r="1064">
          <cell r="B1064" t="str">
            <v>COL</v>
          </cell>
          <cell r="C1064" t="str">
            <v>Colombia</v>
          </cell>
          <cell r="D1064">
            <v>1964</v>
          </cell>
          <cell r="E1064">
            <v>56.2</v>
          </cell>
        </row>
        <row r="1065">
          <cell r="B1065" t="str">
            <v>COL</v>
          </cell>
          <cell r="C1065" t="str">
            <v>Colombia</v>
          </cell>
          <cell r="D1065">
            <v>1970</v>
          </cell>
          <cell r="E1065">
            <v>55.2</v>
          </cell>
        </row>
        <row r="1066">
          <cell r="B1066" t="str">
            <v>COL</v>
          </cell>
          <cell r="C1066" t="str">
            <v>Colombia</v>
          </cell>
          <cell r="D1066">
            <v>1970</v>
          </cell>
          <cell r="E1066">
            <v>55.4</v>
          </cell>
        </row>
        <row r="1067">
          <cell r="B1067" t="str">
            <v>COL</v>
          </cell>
          <cell r="C1067" t="str">
            <v>Colombia</v>
          </cell>
          <cell r="D1067">
            <v>1970</v>
          </cell>
          <cell r="E1067">
            <v>54.3</v>
          </cell>
        </row>
        <row r="1068">
          <cell r="B1068" t="str">
            <v>COL</v>
          </cell>
          <cell r="C1068" t="str">
            <v>Colombia</v>
          </cell>
          <cell r="D1068">
            <v>1970</v>
          </cell>
          <cell r="E1068">
            <v>54.5</v>
          </cell>
        </row>
        <row r="1069">
          <cell r="B1069" t="str">
            <v>COL</v>
          </cell>
          <cell r="C1069" t="str">
            <v>Colombia</v>
          </cell>
          <cell r="D1069">
            <v>1970</v>
          </cell>
          <cell r="E1069">
            <v>47.4</v>
          </cell>
        </row>
        <row r="1070">
          <cell r="B1070" t="str">
            <v>COL</v>
          </cell>
          <cell r="C1070" t="str">
            <v>Colombia</v>
          </cell>
          <cell r="D1070">
            <v>1970</v>
          </cell>
          <cell r="E1070">
            <v>47.5</v>
          </cell>
        </row>
        <row r="1071">
          <cell r="B1071" t="str">
            <v>COL</v>
          </cell>
          <cell r="C1071" t="str">
            <v>Colombia</v>
          </cell>
          <cell r="D1071">
            <v>1964</v>
          </cell>
          <cell r="E1071">
            <v>57.200000762939453</v>
          </cell>
        </row>
        <row r="1072">
          <cell r="B1072" t="str">
            <v>COL</v>
          </cell>
          <cell r="C1072" t="str">
            <v>Colombia</v>
          </cell>
          <cell r="D1072">
            <v>1974</v>
          </cell>
          <cell r="E1072">
            <v>52</v>
          </cell>
        </row>
        <row r="1073">
          <cell r="B1073" t="str">
            <v>COL</v>
          </cell>
          <cell r="C1073" t="str">
            <v>Colombia</v>
          </cell>
          <cell r="D1073">
            <v>1964</v>
          </cell>
          <cell r="E1073">
            <v>63.6</v>
          </cell>
        </row>
        <row r="1074">
          <cell r="B1074" t="str">
            <v>COL</v>
          </cell>
          <cell r="C1074" t="str">
            <v>Colombia</v>
          </cell>
          <cell r="D1074">
            <v>1980</v>
          </cell>
          <cell r="E1074">
            <v>58.5</v>
          </cell>
        </row>
        <row r="1075">
          <cell r="B1075" t="str">
            <v>COL</v>
          </cell>
          <cell r="C1075" t="str">
            <v>Colombia</v>
          </cell>
          <cell r="D1075">
            <v>1989</v>
          </cell>
          <cell r="E1075">
            <v>53.4</v>
          </cell>
        </row>
        <row r="1076">
          <cell r="B1076" t="str">
            <v>COL</v>
          </cell>
          <cell r="C1076" t="str">
            <v>Colombia</v>
          </cell>
          <cell r="D1076">
            <v>1976</v>
          </cell>
          <cell r="E1076">
            <v>50.799999237060547</v>
          </cell>
        </row>
        <row r="1077">
          <cell r="B1077" t="str">
            <v>COL</v>
          </cell>
          <cell r="C1077" t="str">
            <v>Colombia</v>
          </cell>
          <cell r="D1077">
            <v>1978</v>
          </cell>
          <cell r="E1077">
            <v>47.799999237060547</v>
          </cell>
        </row>
        <row r="1078">
          <cell r="B1078" t="str">
            <v>COL</v>
          </cell>
          <cell r="C1078" t="str">
            <v>Colombia</v>
          </cell>
          <cell r="D1078">
            <v>1980</v>
          </cell>
          <cell r="E1078">
            <v>44.599998474121094</v>
          </cell>
        </row>
        <row r="1079">
          <cell r="B1079" t="str">
            <v>COL</v>
          </cell>
          <cell r="C1079" t="str">
            <v>Colombia</v>
          </cell>
          <cell r="D1079">
            <v>1983</v>
          </cell>
          <cell r="E1079">
            <v>43.400001525878906</v>
          </cell>
        </row>
        <row r="1080">
          <cell r="B1080" t="str">
            <v>COL</v>
          </cell>
          <cell r="C1080" t="str">
            <v>Colombia</v>
          </cell>
          <cell r="D1080">
            <v>1985</v>
          </cell>
          <cell r="E1080">
            <v>44.700000762939453</v>
          </cell>
        </row>
        <row r="1081">
          <cell r="B1081" t="str">
            <v>COL</v>
          </cell>
          <cell r="C1081" t="str">
            <v>Colombia</v>
          </cell>
          <cell r="D1081">
            <v>1992</v>
          </cell>
          <cell r="E1081">
            <v>50.046157999999998</v>
          </cell>
        </row>
        <row r="1082">
          <cell r="B1082" t="str">
            <v>COL</v>
          </cell>
          <cell r="C1082" t="str">
            <v>Colombia</v>
          </cell>
          <cell r="D1082">
            <v>1996</v>
          </cell>
          <cell r="E1082">
            <v>55.389775</v>
          </cell>
        </row>
        <row r="1083">
          <cell r="B1083" t="str">
            <v>COL</v>
          </cell>
          <cell r="C1083" t="str">
            <v>Colombia</v>
          </cell>
          <cell r="D1083">
            <v>1999</v>
          </cell>
          <cell r="E1083">
            <v>56.784390999999999</v>
          </cell>
        </row>
        <row r="1084">
          <cell r="B1084" t="str">
            <v>COL</v>
          </cell>
          <cell r="C1084" t="str">
            <v>Colombia</v>
          </cell>
          <cell r="D1084">
            <v>2000</v>
          </cell>
          <cell r="E1084">
            <v>55.341415999999995</v>
          </cell>
        </row>
        <row r="1085">
          <cell r="B1085" t="str">
            <v>COL</v>
          </cell>
          <cell r="C1085" t="str">
            <v>Colombia</v>
          </cell>
          <cell r="D1085">
            <v>2000</v>
          </cell>
          <cell r="E1085">
            <v>56.837859999999992</v>
          </cell>
        </row>
        <row r="1086">
          <cell r="B1086" t="str">
            <v>COL</v>
          </cell>
          <cell r="C1086" t="str">
            <v>Colombia</v>
          </cell>
          <cell r="D1086">
            <v>2000</v>
          </cell>
          <cell r="E1086">
            <v>57.215845000000002</v>
          </cell>
        </row>
        <row r="1087">
          <cell r="B1087" t="str">
            <v>COL</v>
          </cell>
          <cell r="C1087" t="str">
            <v>Colombia</v>
          </cell>
          <cell r="D1087">
            <v>2004</v>
          </cell>
          <cell r="E1087">
            <v>56.244397999999997</v>
          </cell>
        </row>
        <row r="1088">
          <cell r="B1088" t="str">
            <v>COL</v>
          </cell>
          <cell r="C1088" t="str">
            <v>Colombia</v>
          </cell>
          <cell r="D1088">
            <v>2004</v>
          </cell>
          <cell r="E1088">
            <v>55.267384</v>
          </cell>
        </row>
        <row r="1089">
          <cell r="B1089" t="str">
            <v>COL</v>
          </cell>
          <cell r="C1089" t="str">
            <v>Colombia</v>
          </cell>
          <cell r="D1089">
            <v>1991</v>
          </cell>
          <cell r="E1089">
            <v>56.7</v>
          </cell>
        </row>
        <row r="1090">
          <cell r="B1090" t="str">
            <v>COL</v>
          </cell>
          <cell r="C1090" t="str">
            <v>Colombia</v>
          </cell>
          <cell r="D1090">
            <v>1993</v>
          </cell>
          <cell r="E1090">
            <v>60.38</v>
          </cell>
        </row>
        <row r="1091">
          <cell r="B1091" t="str">
            <v>COL</v>
          </cell>
          <cell r="C1091" t="str">
            <v>Colombia</v>
          </cell>
          <cell r="D1091">
            <v>1995</v>
          </cell>
          <cell r="E1091">
            <v>56.97</v>
          </cell>
        </row>
        <row r="1092">
          <cell r="B1092" t="str">
            <v>COL</v>
          </cell>
          <cell r="C1092" t="str">
            <v>Colombia</v>
          </cell>
          <cell r="D1092">
            <v>1997</v>
          </cell>
          <cell r="E1092">
            <v>57.56</v>
          </cell>
        </row>
        <row r="1093">
          <cell r="B1093" t="str">
            <v>COL</v>
          </cell>
          <cell r="C1093" t="str">
            <v>Colombia</v>
          </cell>
          <cell r="D1093">
            <v>1998</v>
          </cell>
          <cell r="E1093">
            <v>56.79</v>
          </cell>
        </row>
        <row r="1094">
          <cell r="B1094" t="str">
            <v>COL</v>
          </cell>
          <cell r="C1094" t="str">
            <v>Colombia</v>
          </cell>
          <cell r="D1094">
            <v>1999</v>
          </cell>
          <cell r="E1094">
            <v>56.2</v>
          </cell>
        </row>
        <row r="1095">
          <cell r="B1095" t="str">
            <v>COL</v>
          </cell>
          <cell r="C1095" t="str">
            <v>Colombia</v>
          </cell>
          <cell r="D1095">
            <v>1978</v>
          </cell>
          <cell r="E1095">
            <v>54</v>
          </cell>
        </row>
        <row r="1096">
          <cell r="B1096" t="str">
            <v>COL</v>
          </cell>
          <cell r="C1096" t="str">
            <v>Colombia</v>
          </cell>
          <cell r="D1096">
            <v>1978</v>
          </cell>
          <cell r="E1096">
            <v>51.599998474121094</v>
          </cell>
        </row>
        <row r="1097">
          <cell r="B1097" t="str">
            <v>COL</v>
          </cell>
          <cell r="C1097" t="str">
            <v>Colombia</v>
          </cell>
          <cell r="D1097">
            <v>1978</v>
          </cell>
          <cell r="E1097">
            <v>52.599998474121094</v>
          </cell>
        </row>
        <row r="1098">
          <cell r="B1098" t="str">
            <v>COL</v>
          </cell>
          <cell r="C1098" t="str">
            <v>Colombia</v>
          </cell>
          <cell r="D1098">
            <v>1988</v>
          </cell>
          <cell r="E1098">
            <v>50.8</v>
          </cell>
        </row>
        <row r="1099">
          <cell r="B1099" t="str">
            <v>COL</v>
          </cell>
          <cell r="C1099" t="str">
            <v>Colombia</v>
          </cell>
          <cell r="D1099">
            <v>1988</v>
          </cell>
          <cell r="E1099">
            <v>46.900001525878906</v>
          </cell>
        </row>
        <row r="1100">
          <cell r="B1100" t="str">
            <v>COL</v>
          </cell>
          <cell r="C1100" t="str">
            <v>Colombia</v>
          </cell>
          <cell r="D1100">
            <v>1988</v>
          </cell>
          <cell r="E1100">
            <v>48.5</v>
          </cell>
        </row>
        <row r="1101">
          <cell r="B1101" t="str">
            <v>COG</v>
          </cell>
          <cell r="C1101" t="str">
            <v>Congo</v>
          </cell>
          <cell r="D1101">
            <v>1958</v>
          </cell>
          <cell r="E1101">
            <v>41.900001525878906</v>
          </cell>
        </row>
        <row r="1102">
          <cell r="B1102" t="str">
            <v>COG</v>
          </cell>
          <cell r="C1102" t="str">
            <v>Congo</v>
          </cell>
          <cell r="D1102">
            <v>1958</v>
          </cell>
          <cell r="E1102">
            <v>44.700000762939453</v>
          </cell>
        </row>
        <row r="1103">
          <cell r="B1103" t="str">
            <v>CRI</v>
          </cell>
          <cell r="C1103" t="str">
            <v>Costa Rica</v>
          </cell>
          <cell r="D1103">
            <v>1974</v>
          </cell>
          <cell r="E1103">
            <v>46.4</v>
          </cell>
        </row>
        <row r="1104">
          <cell r="B1104" t="str">
            <v>CRI</v>
          </cell>
          <cell r="C1104" t="str">
            <v>Costa Rica</v>
          </cell>
          <cell r="D1104">
            <v>1983</v>
          </cell>
          <cell r="E1104">
            <v>47</v>
          </cell>
        </row>
        <row r="1105">
          <cell r="B1105" t="str">
            <v>CRI</v>
          </cell>
          <cell r="C1105" t="str">
            <v>Costa Rica</v>
          </cell>
          <cell r="D1105">
            <v>1983</v>
          </cell>
          <cell r="E1105">
            <v>46.4</v>
          </cell>
        </row>
        <row r="1106">
          <cell r="B1106" t="str">
            <v>CRI</v>
          </cell>
          <cell r="C1106" t="str">
            <v>Costa Rica</v>
          </cell>
          <cell r="D1106">
            <v>1977</v>
          </cell>
          <cell r="E1106">
            <v>43</v>
          </cell>
        </row>
        <row r="1107">
          <cell r="B1107" t="str">
            <v>CRI</v>
          </cell>
          <cell r="C1107" t="str">
            <v>Costa Rica</v>
          </cell>
          <cell r="D1107">
            <v>1971</v>
          </cell>
          <cell r="E1107">
            <v>47.9</v>
          </cell>
        </row>
        <row r="1108">
          <cell r="B1108" t="str">
            <v>CRI</v>
          </cell>
          <cell r="C1108" t="str">
            <v>Costa Rica</v>
          </cell>
          <cell r="D1108">
            <v>1971</v>
          </cell>
          <cell r="E1108">
            <v>38</v>
          </cell>
        </row>
        <row r="1109">
          <cell r="B1109" t="str">
            <v>CRI</v>
          </cell>
          <cell r="C1109" t="str">
            <v>Costa Rica</v>
          </cell>
          <cell r="D1109">
            <v>1971</v>
          </cell>
          <cell r="E1109">
            <v>41</v>
          </cell>
        </row>
        <row r="1110">
          <cell r="B1110" t="str">
            <v>CRI</v>
          </cell>
          <cell r="C1110" t="str">
            <v>Costa Rica</v>
          </cell>
          <cell r="D1110">
            <v>1971</v>
          </cell>
          <cell r="E1110">
            <v>46</v>
          </cell>
        </row>
        <row r="1111">
          <cell r="B1111" t="str">
            <v>CRI</v>
          </cell>
          <cell r="C1111" t="str">
            <v>Costa Rica</v>
          </cell>
          <cell r="D1111">
            <v>1971</v>
          </cell>
          <cell r="E1111">
            <v>48</v>
          </cell>
        </row>
        <row r="1112">
          <cell r="B1112" t="str">
            <v>CRI</v>
          </cell>
          <cell r="C1112" t="str">
            <v>Costa Rica</v>
          </cell>
          <cell r="D1112">
            <v>1977</v>
          </cell>
          <cell r="E1112">
            <v>50.4</v>
          </cell>
        </row>
        <row r="1113">
          <cell r="B1113" t="str">
            <v>CRI</v>
          </cell>
          <cell r="C1113" t="str">
            <v>Costa Rica</v>
          </cell>
          <cell r="D1113">
            <v>1977</v>
          </cell>
          <cell r="E1113">
            <v>51</v>
          </cell>
        </row>
        <row r="1114">
          <cell r="B1114" t="str">
            <v>CRI</v>
          </cell>
          <cell r="C1114" t="str">
            <v>Costa Rica</v>
          </cell>
          <cell r="D1114">
            <v>1969</v>
          </cell>
          <cell r="E1114">
            <v>52</v>
          </cell>
        </row>
        <row r="1115">
          <cell r="B1115" t="str">
            <v>CRI</v>
          </cell>
          <cell r="C1115" t="str">
            <v>Costa Rica</v>
          </cell>
          <cell r="D1115">
            <v>1989</v>
          </cell>
          <cell r="E1115">
            <v>47.9</v>
          </cell>
        </row>
        <row r="1116">
          <cell r="B1116" t="str">
            <v>CRI</v>
          </cell>
          <cell r="C1116" t="str">
            <v>Costa Rica</v>
          </cell>
          <cell r="D1116">
            <v>1990</v>
          </cell>
          <cell r="E1116">
            <v>47.6</v>
          </cell>
        </row>
        <row r="1117">
          <cell r="B1117" t="str">
            <v>CRI</v>
          </cell>
          <cell r="C1117" t="str">
            <v>Costa Rica</v>
          </cell>
          <cell r="D1117">
            <v>1991</v>
          </cell>
          <cell r="E1117">
            <v>48.9</v>
          </cell>
        </row>
        <row r="1118">
          <cell r="B1118" t="str">
            <v>CRI</v>
          </cell>
          <cell r="C1118" t="str">
            <v>Costa Rica</v>
          </cell>
          <cell r="D1118">
            <v>1992</v>
          </cell>
          <cell r="E1118">
            <v>48.1</v>
          </cell>
        </row>
        <row r="1119">
          <cell r="B1119" t="str">
            <v>CRI</v>
          </cell>
          <cell r="C1119" t="str">
            <v>Costa Rica</v>
          </cell>
          <cell r="D1119">
            <v>1993</v>
          </cell>
          <cell r="E1119">
            <v>48.1</v>
          </cell>
        </row>
        <row r="1120">
          <cell r="B1120" t="str">
            <v>CRI</v>
          </cell>
          <cell r="C1120" t="str">
            <v>Costa Rica</v>
          </cell>
          <cell r="D1120">
            <v>1994</v>
          </cell>
          <cell r="E1120">
            <v>48.9</v>
          </cell>
        </row>
        <row r="1121">
          <cell r="B1121" t="str">
            <v>CRI</v>
          </cell>
          <cell r="C1121" t="str">
            <v>Costa Rica</v>
          </cell>
          <cell r="D1121">
            <v>1995</v>
          </cell>
          <cell r="E1121">
            <v>47.5</v>
          </cell>
        </row>
        <row r="1122">
          <cell r="B1122" t="str">
            <v>CRI</v>
          </cell>
          <cell r="C1122" t="str">
            <v>Costa Rica</v>
          </cell>
          <cell r="D1122">
            <v>1996</v>
          </cell>
          <cell r="E1122">
            <v>48.3</v>
          </cell>
        </row>
        <row r="1123">
          <cell r="B1123" t="str">
            <v>CRI</v>
          </cell>
          <cell r="C1123" t="str">
            <v>Costa Rica</v>
          </cell>
          <cell r="D1123">
            <v>1997</v>
          </cell>
          <cell r="E1123">
            <v>48.3</v>
          </cell>
        </row>
        <row r="1124">
          <cell r="B1124" t="str">
            <v>CRI</v>
          </cell>
          <cell r="C1124" t="str">
            <v>Costa Rica</v>
          </cell>
          <cell r="D1124">
            <v>1998</v>
          </cell>
          <cell r="E1124">
            <v>48</v>
          </cell>
        </row>
        <row r="1125">
          <cell r="B1125" t="str">
            <v>CRI</v>
          </cell>
          <cell r="C1125" t="str">
            <v>Costa Rica</v>
          </cell>
          <cell r="D1125">
            <v>2000</v>
          </cell>
          <cell r="E1125">
            <v>50.1</v>
          </cell>
        </row>
        <row r="1126">
          <cell r="B1126" t="str">
            <v>CRI</v>
          </cell>
          <cell r="C1126" t="str">
            <v>Costa Rica</v>
          </cell>
          <cell r="D1126">
            <v>1961</v>
          </cell>
          <cell r="E1126">
            <v>50</v>
          </cell>
        </row>
        <row r="1127">
          <cell r="B1127" t="str">
            <v>CRI</v>
          </cell>
          <cell r="C1127" t="str">
            <v>Costa Rica</v>
          </cell>
          <cell r="D1127">
            <v>1971</v>
          </cell>
          <cell r="E1127">
            <v>43</v>
          </cell>
        </row>
        <row r="1128">
          <cell r="B1128" t="str">
            <v>CRI</v>
          </cell>
          <cell r="C1128" t="str">
            <v>Costa Rica</v>
          </cell>
          <cell r="D1128">
            <v>1977</v>
          </cell>
          <cell r="E1128">
            <v>49</v>
          </cell>
        </row>
        <row r="1129">
          <cell r="B1129" t="str">
            <v>CRI</v>
          </cell>
          <cell r="C1129" t="str">
            <v>Costa Rica</v>
          </cell>
          <cell r="D1129">
            <v>1979</v>
          </cell>
          <cell r="E1129">
            <v>45</v>
          </cell>
        </row>
        <row r="1130">
          <cell r="B1130" t="str">
            <v>CRI</v>
          </cell>
          <cell r="C1130" t="str">
            <v>Costa Rica</v>
          </cell>
          <cell r="D1130">
            <v>1982</v>
          </cell>
          <cell r="E1130">
            <v>42</v>
          </cell>
        </row>
        <row r="1131">
          <cell r="B1131" t="str">
            <v>CRI</v>
          </cell>
          <cell r="C1131" t="str">
            <v>Costa Rica</v>
          </cell>
          <cell r="D1131">
            <v>1981</v>
          </cell>
          <cell r="E1131">
            <v>46.8</v>
          </cell>
        </row>
        <row r="1132">
          <cell r="B1132" t="str">
            <v>CRI</v>
          </cell>
          <cell r="C1132" t="str">
            <v>Costa Rica</v>
          </cell>
          <cell r="D1132">
            <v>1981</v>
          </cell>
          <cell r="E1132">
            <v>42.9</v>
          </cell>
        </row>
        <row r="1133">
          <cell r="B1133" t="str">
            <v>CRI</v>
          </cell>
          <cell r="C1133" t="str">
            <v>Costa Rica</v>
          </cell>
          <cell r="D1133">
            <v>1961</v>
          </cell>
          <cell r="E1133">
            <v>46</v>
          </cell>
        </row>
        <row r="1134">
          <cell r="B1134" t="str">
            <v>CRI</v>
          </cell>
          <cell r="C1134" t="str">
            <v>Costa Rica</v>
          </cell>
          <cell r="D1134">
            <v>1961</v>
          </cell>
          <cell r="E1134">
            <v>46.9</v>
          </cell>
        </row>
        <row r="1135">
          <cell r="B1135" t="str">
            <v>CRI</v>
          </cell>
          <cell r="C1135" t="str">
            <v>Costa Rica</v>
          </cell>
          <cell r="D1135">
            <v>1961</v>
          </cell>
          <cell r="E1135">
            <v>51.6</v>
          </cell>
        </row>
        <row r="1136">
          <cell r="B1136" t="str">
            <v>CRI</v>
          </cell>
          <cell r="C1136" t="str">
            <v>Costa Rica</v>
          </cell>
          <cell r="D1136">
            <v>1971</v>
          </cell>
          <cell r="E1136">
            <v>47.3</v>
          </cell>
        </row>
        <row r="1137">
          <cell r="B1137" t="str">
            <v>CRI</v>
          </cell>
          <cell r="C1137" t="str">
            <v>Costa Rica</v>
          </cell>
          <cell r="D1137">
            <v>1971</v>
          </cell>
          <cell r="E1137">
            <v>44.1</v>
          </cell>
        </row>
        <row r="1138">
          <cell r="B1138" t="str">
            <v>CRI</v>
          </cell>
          <cell r="C1138" t="str">
            <v>Costa Rica</v>
          </cell>
          <cell r="D1138">
            <v>1971</v>
          </cell>
          <cell r="E1138">
            <v>44.3</v>
          </cell>
        </row>
        <row r="1139">
          <cell r="B1139" t="str">
            <v>CRI</v>
          </cell>
          <cell r="C1139" t="str">
            <v>Costa Rica</v>
          </cell>
          <cell r="D1139">
            <v>1971</v>
          </cell>
          <cell r="E1139">
            <v>39.299999999999997</v>
          </cell>
        </row>
        <row r="1140">
          <cell r="B1140" t="str">
            <v>CRI</v>
          </cell>
          <cell r="C1140" t="str">
            <v>Costa Rica</v>
          </cell>
          <cell r="D1140">
            <v>1971</v>
          </cell>
          <cell r="E1140">
            <v>36.700000000000003</v>
          </cell>
        </row>
        <row r="1141">
          <cell r="B1141" t="str">
            <v>CRI</v>
          </cell>
          <cell r="C1141" t="str">
            <v>Costa Rica</v>
          </cell>
          <cell r="D1141">
            <v>1971</v>
          </cell>
          <cell r="E1141">
            <v>46.599998474121094</v>
          </cell>
        </row>
        <row r="1142">
          <cell r="B1142" t="str">
            <v>CRI</v>
          </cell>
          <cell r="C1142" t="str">
            <v>Costa Rica</v>
          </cell>
          <cell r="D1142">
            <v>1969</v>
          </cell>
          <cell r="E1142">
            <v>51.7</v>
          </cell>
        </row>
        <row r="1143">
          <cell r="B1143" t="str">
            <v>CRI</v>
          </cell>
          <cell r="C1143" t="str">
            <v>Costa Rica</v>
          </cell>
          <cell r="D1143">
            <v>1981</v>
          </cell>
          <cell r="E1143">
            <v>47.6</v>
          </cell>
        </row>
        <row r="1144">
          <cell r="B1144" t="str">
            <v>CRI</v>
          </cell>
          <cell r="C1144" t="str">
            <v>Costa Rica</v>
          </cell>
          <cell r="D1144">
            <v>1989</v>
          </cell>
          <cell r="E1144">
            <v>46</v>
          </cell>
        </row>
        <row r="1145">
          <cell r="B1145" t="str">
            <v>CRI</v>
          </cell>
          <cell r="C1145" t="str">
            <v>Costa Rica</v>
          </cell>
          <cell r="D1145">
            <v>1986</v>
          </cell>
          <cell r="E1145">
            <v>43.2</v>
          </cell>
        </row>
        <row r="1146">
          <cell r="B1146" t="str">
            <v>CRI</v>
          </cell>
          <cell r="C1146" t="str">
            <v>Costa Rica</v>
          </cell>
          <cell r="D1146">
            <v>1990</v>
          </cell>
          <cell r="E1146">
            <v>44.053488000000002</v>
          </cell>
        </row>
        <row r="1147">
          <cell r="B1147" t="str">
            <v>CRI</v>
          </cell>
          <cell r="C1147" t="str">
            <v>Costa Rica</v>
          </cell>
          <cell r="D1147">
            <v>1992</v>
          </cell>
          <cell r="E1147">
            <v>44.634536000000004</v>
          </cell>
        </row>
        <row r="1148">
          <cell r="B1148" t="str">
            <v>CRI</v>
          </cell>
          <cell r="C1148" t="str">
            <v>Costa Rica</v>
          </cell>
          <cell r="D1148">
            <v>1997</v>
          </cell>
          <cell r="E1148">
            <v>44.895513000000001</v>
          </cell>
        </row>
        <row r="1149">
          <cell r="B1149" t="str">
            <v>CRI</v>
          </cell>
          <cell r="C1149" t="str">
            <v>Costa Rica</v>
          </cell>
          <cell r="D1149">
            <v>2000</v>
          </cell>
          <cell r="E1149">
            <v>45.785575000000001</v>
          </cell>
        </row>
        <row r="1150">
          <cell r="B1150" t="str">
            <v>CRI</v>
          </cell>
          <cell r="C1150" t="str">
            <v>Costa Rica</v>
          </cell>
          <cell r="D1150">
            <v>2001</v>
          </cell>
          <cell r="E1150">
            <v>49.883705999999997</v>
          </cell>
        </row>
        <row r="1151">
          <cell r="B1151" t="str">
            <v>CRI</v>
          </cell>
          <cell r="C1151" t="str">
            <v>Costa Rica</v>
          </cell>
          <cell r="D1151">
            <v>2002</v>
          </cell>
          <cell r="E1151">
            <v>49.844118000000002</v>
          </cell>
        </row>
        <row r="1152">
          <cell r="B1152" t="str">
            <v>CRI</v>
          </cell>
          <cell r="C1152" t="str">
            <v>Costa Rica</v>
          </cell>
          <cell r="D1152">
            <v>2003</v>
          </cell>
          <cell r="E1152">
            <v>48.989094999999999</v>
          </cell>
        </row>
        <row r="1153">
          <cell r="B1153" t="str">
            <v>CRI</v>
          </cell>
          <cell r="C1153" t="str">
            <v>Costa Rica</v>
          </cell>
          <cell r="D1153">
            <v>2004</v>
          </cell>
          <cell r="E1153">
            <v>47.946165000000001</v>
          </cell>
        </row>
        <row r="1154">
          <cell r="B1154" t="str">
            <v>CRI</v>
          </cell>
          <cell r="C1154" t="str">
            <v>Costa Rica</v>
          </cell>
          <cell r="D1154">
            <v>2005</v>
          </cell>
          <cell r="E1154">
            <v>47.188845999999998</v>
          </cell>
        </row>
        <row r="1155">
          <cell r="B1155" t="str">
            <v>CRI</v>
          </cell>
          <cell r="C1155" t="str">
            <v>Costa Rica</v>
          </cell>
          <cell r="D1155">
            <v>2006</v>
          </cell>
          <cell r="E1155">
            <v>49.168290999999996</v>
          </cell>
        </row>
        <row r="1156">
          <cell r="B1156" t="str">
            <v>CRI</v>
          </cell>
          <cell r="C1156" t="str">
            <v>Costa Rica</v>
          </cell>
          <cell r="D1156">
            <v>1996</v>
          </cell>
          <cell r="E1156">
            <v>45.89</v>
          </cell>
        </row>
        <row r="1157">
          <cell r="B1157" t="str">
            <v>CRI</v>
          </cell>
          <cell r="C1157" t="str">
            <v>Costa Rica</v>
          </cell>
          <cell r="D1157">
            <v>1998</v>
          </cell>
          <cell r="E1157">
            <v>46.12</v>
          </cell>
        </row>
        <row r="1158">
          <cell r="B1158" t="str">
            <v>CRI</v>
          </cell>
          <cell r="C1158" t="str">
            <v>Costa Rica</v>
          </cell>
          <cell r="D1158">
            <v>1989</v>
          </cell>
          <cell r="E1158">
            <v>45.25</v>
          </cell>
        </row>
        <row r="1159">
          <cell r="B1159" t="str">
            <v>CRI</v>
          </cell>
          <cell r="C1159" t="str">
            <v>Costa Rica</v>
          </cell>
          <cell r="D1159">
            <v>1989</v>
          </cell>
          <cell r="E1159">
            <v>46</v>
          </cell>
        </row>
        <row r="1160">
          <cell r="B1160" t="str">
            <v>CRI</v>
          </cell>
          <cell r="C1160" t="str">
            <v>Costa Rica</v>
          </cell>
          <cell r="D1160">
            <v>1989</v>
          </cell>
          <cell r="E1160">
            <v>44.5</v>
          </cell>
        </row>
        <row r="1161">
          <cell r="B1161" t="str">
            <v>CRI</v>
          </cell>
          <cell r="C1161" t="str">
            <v>Costa Rica</v>
          </cell>
          <cell r="D1161">
            <v>1989</v>
          </cell>
          <cell r="E1161">
            <v>42.5</v>
          </cell>
        </row>
        <row r="1162">
          <cell r="B1162" t="str">
            <v>CRI</v>
          </cell>
          <cell r="C1162" t="str">
            <v>Costa Rica</v>
          </cell>
          <cell r="D1162">
            <v>1991</v>
          </cell>
          <cell r="E1162">
            <v>46.05</v>
          </cell>
        </row>
        <row r="1163">
          <cell r="B1163" t="str">
            <v>CRI</v>
          </cell>
          <cell r="C1163" t="str">
            <v>Costa Rica</v>
          </cell>
          <cell r="D1163">
            <v>1991</v>
          </cell>
          <cell r="E1163">
            <v>43.319999694824219</v>
          </cell>
        </row>
        <row r="1164">
          <cell r="B1164" t="str">
            <v>CRI</v>
          </cell>
          <cell r="C1164" t="str">
            <v>Costa Rica</v>
          </cell>
          <cell r="D1164">
            <v>1991</v>
          </cell>
          <cell r="E1164">
            <v>44.490001678466797</v>
          </cell>
        </row>
        <row r="1165">
          <cell r="B1165" t="str">
            <v>CRI</v>
          </cell>
          <cell r="C1165" t="str">
            <v>Costa Rica</v>
          </cell>
          <cell r="D1165">
            <v>1991</v>
          </cell>
          <cell r="E1165">
            <v>46.130001068115234</v>
          </cell>
        </row>
        <row r="1166">
          <cell r="B1166" t="str">
            <v>CRI</v>
          </cell>
          <cell r="C1166" t="str">
            <v>Costa Rica</v>
          </cell>
          <cell r="D1166">
            <v>1993</v>
          </cell>
          <cell r="E1166">
            <v>45.09</v>
          </cell>
        </row>
        <row r="1167">
          <cell r="B1167" t="str">
            <v>CRI</v>
          </cell>
          <cell r="C1167" t="str">
            <v>Costa Rica</v>
          </cell>
          <cell r="D1167">
            <v>1993</v>
          </cell>
          <cell r="E1167">
            <v>43.330001831054688</v>
          </cell>
        </row>
        <row r="1168">
          <cell r="B1168" t="str">
            <v>CRI</v>
          </cell>
          <cell r="C1168" t="str">
            <v>Costa Rica</v>
          </cell>
          <cell r="D1168">
            <v>1993</v>
          </cell>
          <cell r="E1168">
            <v>43.360000610351562</v>
          </cell>
        </row>
        <row r="1169">
          <cell r="B1169" t="str">
            <v>CRI</v>
          </cell>
          <cell r="C1169" t="str">
            <v>Costa Rica</v>
          </cell>
          <cell r="D1169">
            <v>1993</v>
          </cell>
          <cell r="E1169">
            <v>45.490001678466797</v>
          </cell>
        </row>
        <row r="1170">
          <cell r="B1170" t="str">
            <v>CRI</v>
          </cell>
          <cell r="C1170" t="str">
            <v>Costa Rica</v>
          </cell>
          <cell r="D1170">
            <v>1995</v>
          </cell>
          <cell r="E1170">
            <v>45.82</v>
          </cell>
        </row>
        <row r="1171">
          <cell r="B1171" t="str">
            <v>CRI</v>
          </cell>
          <cell r="C1171" t="str">
            <v>Costa Rica</v>
          </cell>
          <cell r="D1171">
            <v>1995</v>
          </cell>
          <cell r="E1171">
            <v>42.919998168945312</v>
          </cell>
        </row>
        <row r="1172">
          <cell r="B1172" t="str">
            <v>CRI</v>
          </cell>
          <cell r="C1172" t="str">
            <v>Costa Rica</v>
          </cell>
          <cell r="D1172">
            <v>1995</v>
          </cell>
          <cell r="E1172">
            <v>43.740001678466797</v>
          </cell>
        </row>
        <row r="1173">
          <cell r="B1173" t="str">
            <v>CRI</v>
          </cell>
          <cell r="C1173" t="str">
            <v>Costa Rica</v>
          </cell>
          <cell r="D1173">
            <v>1995</v>
          </cell>
          <cell r="E1173">
            <v>45.700000762939453</v>
          </cell>
        </row>
        <row r="1174">
          <cell r="B1174" t="str">
            <v>CIV</v>
          </cell>
          <cell r="C1174" t="str">
            <v>Cote d`Ivoire</v>
          </cell>
          <cell r="D1174">
            <v>1959</v>
          </cell>
          <cell r="E1174">
            <v>39.599998474121094</v>
          </cell>
        </row>
        <row r="1175">
          <cell r="B1175" t="str">
            <v>CIV</v>
          </cell>
          <cell r="C1175" t="str">
            <v>Cote d`Ivoire</v>
          </cell>
          <cell r="D1175">
            <v>1985</v>
          </cell>
          <cell r="E1175">
            <v>50.6</v>
          </cell>
        </row>
        <row r="1176">
          <cell r="B1176" t="str">
            <v>CIV</v>
          </cell>
          <cell r="C1176" t="str">
            <v>Cote d`Ivoire</v>
          </cell>
          <cell r="D1176">
            <v>1986</v>
          </cell>
          <cell r="E1176">
            <v>49.9</v>
          </cell>
        </row>
        <row r="1177">
          <cell r="B1177" t="str">
            <v>CIV</v>
          </cell>
          <cell r="C1177" t="str">
            <v>Cote d`Ivoire</v>
          </cell>
          <cell r="D1177">
            <v>1987</v>
          </cell>
          <cell r="E1177">
            <v>48.8</v>
          </cell>
        </row>
        <row r="1178">
          <cell r="B1178" t="str">
            <v>CIV</v>
          </cell>
          <cell r="C1178" t="str">
            <v>Cote d`Ivoire</v>
          </cell>
          <cell r="D1178">
            <v>1988</v>
          </cell>
          <cell r="E1178">
            <v>45.9</v>
          </cell>
        </row>
        <row r="1179">
          <cell r="B1179" t="str">
            <v>CIV</v>
          </cell>
          <cell r="C1179" t="str">
            <v>Cote d`Ivoire</v>
          </cell>
          <cell r="D1179">
            <v>1995</v>
          </cell>
          <cell r="E1179">
            <v>43.9</v>
          </cell>
        </row>
        <row r="1180">
          <cell r="B1180" t="str">
            <v>CIV</v>
          </cell>
          <cell r="C1180" t="str">
            <v>Cote d`Ivoire</v>
          </cell>
          <cell r="D1180">
            <v>1985</v>
          </cell>
          <cell r="E1180">
            <v>55.299999237060547</v>
          </cell>
        </row>
        <row r="1181">
          <cell r="B1181" t="str">
            <v>CIV</v>
          </cell>
          <cell r="C1181" t="str">
            <v>Cote d`Ivoire</v>
          </cell>
          <cell r="D1181">
            <v>1978</v>
          </cell>
          <cell r="E1181">
            <v>50</v>
          </cell>
        </row>
        <row r="1182">
          <cell r="B1182" t="str">
            <v>CIV</v>
          </cell>
          <cell r="C1182" t="str">
            <v>Cote d`Ivoire</v>
          </cell>
          <cell r="D1182">
            <v>1959</v>
          </cell>
          <cell r="E1182">
            <v>44.2</v>
          </cell>
        </row>
        <row r="1183">
          <cell r="B1183" t="str">
            <v>CIV</v>
          </cell>
          <cell r="C1183" t="str">
            <v>Cote d`Ivoire</v>
          </cell>
          <cell r="D1183">
            <v>1970</v>
          </cell>
          <cell r="E1183">
            <v>53.4</v>
          </cell>
        </row>
        <row r="1184">
          <cell r="B1184" t="str">
            <v>CIV</v>
          </cell>
          <cell r="C1184" t="str">
            <v>Cote d`Ivoire</v>
          </cell>
          <cell r="D1184">
            <v>1970</v>
          </cell>
          <cell r="E1184">
            <v>51.700000762939453</v>
          </cell>
        </row>
        <row r="1185">
          <cell r="B1185" t="str">
            <v>CIV</v>
          </cell>
          <cell r="C1185" t="str">
            <v>Cote d`Ivoire</v>
          </cell>
          <cell r="D1185">
            <v>1959</v>
          </cell>
          <cell r="E1185">
            <v>44.2</v>
          </cell>
        </row>
        <row r="1186">
          <cell r="B1186" t="str">
            <v>CIV</v>
          </cell>
          <cell r="C1186" t="str">
            <v>Cote d`Ivoire</v>
          </cell>
          <cell r="D1186">
            <v>1985</v>
          </cell>
          <cell r="E1186">
            <v>41.2</v>
          </cell>
        </row>
        <row r="1187">
          <cell r="B1187" t="str">
            <v>CIV</v>
          </cell>
          <cell r="C1187" t="str">
            <v>Cote d`Ivoire</v>
          </cell>
          <cell r="D1187">
            <v>1986</v>
          </cell>
          <cell r="E1187">
            <v>38.6</v>
          </cell>
        </row>
        <row r="1188">
          <cell r="B1188" t="str">
            <v>CIV</v>
          </cell>
          <cell r="C1188" t="str">
            <v>Cote d`Ivoire</v>
          </cell>
          <cell r="D1188">
            <v>1987</v>
          </cell>
          <cell r="E1188">
            <v>39.9</v>
          </cell>
        </row>
        <row r="1189">
          <cell r="B1189" t="str">
            <v>CIV</v>
          </cell>
          <cell r="C1189" t="str">
            <v>Cote d`Ivoire</v>
          </cell>
          <cell r="D1189">
            <v>1988</v>
          </cell>
          <cell r="E1189">
            <v>36.9</v>
          </cell>
        </row>
        <row r="1190">
          <cell r="B1190" t="str">
            <v>CIV</v>
          </cell>
          <cell r="C1190" t="str">
            <v>Cote d`Ivoire</v>
          </cell>
          <cell r="D1190">
            <v>1993</v>
          </cell>
          <cell r="E1190">
            <v>36.9</v>
          </cell>
        </row>
        <row r="1191">
          <cell r="B1191" t="str">
            <v>CIV</v>
          </cell>
          <cell r="C1191" t="str">
            <v>Cote d`Ivoire</v>
          </cell>
          <cell r="D1191">
            <v>1995</v>
          </cell>
          <cell r="E1191">
            <v>36.700000000000003</v>
          </cell>
        </row>
        <row r="1192">
          <cell r="B1192" t="str">
            <v>CIV</v>
          </cell>
          <cell r="C1192" t="str">
            <v>Cote d`Ivoire</v>
          </cell>
          <cell r="D1192">
            <v>1998</v>
          </cell>
          <cell r="E1192">
            <v>44.024659999999997</v>
          </cell>
        </row>
        <row r="1193">
          <cell r="B1193" t="str">
            <v>CIV</v>
          </cell>
          <cell r="C1193" t="str">
            <v>Cote d`Ivoire</v>
          </cell>
          <cell r="D1193">
            <v>2002</v>
          </cell>
          <cell r="E1193">
            <v>44.54824</v>
          </cell>
        </row>
        <row r="1194">
          <cell r="B1194" t="str">
            <v>HRV</v>
          </cell>
          <cell r="C1194" t="str">
            <v>Croatia</v>
          </cell>
          <cell r="D1194">
            <v>1998</v>
          </cell>
          <cell r="E1194">
            <v>37.9</v>
          </cell>
        </row>
        <row r="1195">
          <cell r="B1195" t="str">
            <v>HRV</v>
          </cell>
          <cell r="C1195" t="str">
            <v>Croatia</v>
          </cell>
          <cell r="D1195">
            <v>1998</v>
          </cell>
          <cell r="E1195">
            <v>30</v>
          </cell>
        </row>
        <row r="1196">
          <cell r="B1196" t="str">
            <v>HRV</v>
          </cell>
          <cell r="C1196" t="str">
            <v>Croatia</v>
          </cell>
          <cell r="D1196">
            <v>2003</v>
          </cell>
          <cell r="E1196">
            <v>29</v>
          </cell>
        </row>
        <row r="1197">
          <cell r="B1197" t="str">
            <v>HRV</v>
          </cell>
          <cell r="C1197" t="str">
            <v>Croatia</v>
          </cell>
          <cell r="D1197">
            <v>1987</v>
          </cell>
          <cell r="E1197">
            <v>21.100000381469727</v>
          </cell>
        </row>
        <row r="1198">
          <cell r="B1198" t="str">
            <v>HRV</v>
          </cell>
          <cell r="C1198" t="str">
            <v>Croatia</v>
          </cell>
          <cell r="D1198">
            <v>1988</v>
          </cell>
          <cell r="E1198">
            <v>22.2</v>
          </cell>
        </row>
        <row r="1199">
          <cell r="B1199" t="str">
            <v>HRV</v>
          </cell>
          <cell r="C1199" t="str">
            <v>Croatia</v>
          </cell>
          <cell r="D1199">
            <v>1989</v>
          </cell>
          <cell r="E1199">
            <v>25.100000381469727</v>
          </cell>
        </row>
        <row r="1200">
          <cell r="B1200" t="str">
            <v>HRV</v>
          </cell>
          <cell r="C1200" t="str">
            <v>Croatia</v>
          </cell>
          <cell r="D1200">
            <v>1990</v>
          </cell>
          <cell r="E1200">
            <v>27.1</v>
          </cell>
        </row>
        <row r="1201">
          <cell r="B1201" t="str">
            <v>HRV</v>
          </cell>
          <cell r="C1201" t="str">
            <v>Croatia</v>
          </cell>
          <cell r="D1201">
            <v>1991</v>
          </cell>
          <cell r="E1201">
            <v>26.700000762939453</v>
          </cell>
        </row>
        <row r="1202">
          <cell r="B1202" t="str">
            <v>HRV</v>
          </cell>
          <cell r="C1202" t="str">
            <v>Croatia</v>
          </cell>
          <cell r="D1202">
            <v>1992</v>
          </cell>
          <cell r="E1202">
            <v>27.5</v>
          </cell>
        </row>
        <row r="1203">
          <cell r="B1203" t="str">
            <v>HRV</v>
          </cell>
          <cell r="C1203" t="str">
            <v>Croatia</v>
          </cell>
          <cell r="D1203">
            <v>1993</v>
          </cell>
          <cell r="E1203">
            <v>26.5</v>
          </cell>
        </row>
        <row r="1204">
          <cell r="B1204" t="str">
            <v>HRV</v>
          </cell>
          <cell r="C1204" t="str">
            <v>Croatia</v>
          </cell>
          <cell r="D1204">
            <v>1997</v>
          </cell>
          <cell r="E1204">
            <v>24.620000839233398</v>
          </cell>
        </row>
        <row r="1205">
          <cell r="B1205" t="str">
            <v>HRV</v>
          </cell>
          <cell r="C1205" t="str">
            <v>Croatia</v>
          </cell>
          <cell r="D1205">
            <v>1989</v>
          </cell>
          <cell r="E1205">
            <v>36</v>
          </cell>
        </row>
        <row r="1206">
          <cell r="B1206" t="str">
            <v>HRV</v>
          </cell>
          <cell r="C1206" t="str">
            <v>Croatia</v>
          </cell>
          <cell r="D1206">
            <v>1998</v>
          </cell>
          <cell r="E1206">
            <v>30.375839999999997</v>
          </cell>
        </row>
        <row r="1207">
          <cell r="B1207" t="str">
            <v>HRV</v>
          </cell>
          <cell r="C1207" t="str">
            <v>Croatia</v>
          </cell>
          <cell r="D1207">
            <v>1998</v>
          </cell>
          <cell r="E1207">
            <v>27.9</v>
          </cell>
        </row>
        <row r="1208">
          <cell r="B1208" t="str">
            <v>HRV</v>
          </cell>
          <cell r="C1208" t="str">
            <v>Croatia</v>
          </cell>
          <cell r="D1208">
            <v>1998</v>
          </cell>
          <cell r="E1208">
            <v>33.299999237060547</v>
          </cell>
        </row>
        <row r="1209">
          <cell r="B1209" t="str">
            <v>HRV</v>
          </cell>
          <cell r="C1209" t="str">
            <v>Croatia</v>
          </cell>
          <cell r="D1209">
            <v>2001</v>
          </cell>
          <cell r="E1209">
            <v>31</v>
          </cell>
        </row>
        <row r="1210">
          <cell r="B1210" t="str">
            <v>HRV</v>
          </cell>
          <cell r="C1210" t="str">
            <v>Croatia</v>
          </cell>
          <cell r="D1210">
            <v>2005</v>
          </cell>
          <cell r="E1210">
            <v>29.03</v>
          </cell>
        </row>
        <row r="1211">
          <cell r="B1211" t="str">
            <v>CUB</v>
          </cell>
          <cell r="C1211" t="str">
            <v>Cuba</v>
          </cell>
          <cell r="D1211">
            <v>1953</v>
          </cell>
          <cell r="E1211">
            <v>47.1</v>
          </cell>
        </row>
        <row r="1212">
          <cell r="B1212" t="str">
            <v>CUB</v>
          </cell>
          <cell r="C1212" t="str">
            <v>Cuba</v>
          </cell>
          <cell r="D1212">
            <v>1953</v>
          </cell>
          <cell r="E1212">
            <v>56.7</v>
          </cell>
        </row>
        <row r="1213">
          <cell r="B1213" t="str">
            <v>CUB</v>
          </cell>
          <cell r="C1213" t="str">
            <v>Cuba</v>
          </cell>
          <cell r="D1213">
            <v>1962</v>
          </cell>
          <cell r="E1213">
            <v>35.4</v>
          </cell>
        </row>
        <row r="1214">
          <cell r="B1214" t="str">
            <v>CUB</v>
          </cell>
          <cell r="C1214" t="str">
            <v>Cuba</v>
          </cell>
          <cell r="D1214">
            <v>1973</v>
          </cell>
          <cell r="E1214">
            <v>28.3</v>
          </cell>
        </row>
        <row r="1215">
          <cell r="B1215" t="str">
            <v>CUB</v>
          </cell>
          <cell r="C1215" t="str">
            <v>Cuba</v>
          </cell>
          <cell r="D1215">
            <v>1978</v>
          </cell>
          <cell r="E1215">
            <v>27</v>
          </cell>
        </row>
        <row r="1216">
          <cell r="B1216" t="str">
            <v>CYP</v>
          </cell>
          <cell r="C1216" t="str">
            <v>Cyprus</v>
          </cell>
          <cell r="D1216">
            <v>1997</v>
          </cell>
          <cell r="E1216">
            <v>29</v>
          </cell>
        </row>
        <row r="1217">
          <cell r="B1217" t="str">
            <v>CYP</v>
          </cell>
          <cell r="C1217" t="str">
            <v>Cyprus</v>
          </cell>
          <cell r="D1217">
            <v>2003</v>
          </cell>
          <cell r="E1217">
            <v>27</v>
          </cell>
        </row>
        <row r="1218">
          <cell r="B1218" t="str">
            <v>CYP</v>
          </cell>
          <cell r="C1218" t="str">
            <v>Cyprus</v>
          </cell>
          <cell r="D1218">
            <v>2005</v>
          </cell>
          <cell r="E1218">
            <v>29</v>
          </cell>
        </row>
        <row r="1219">
          <cell r="B1219" t="str">
            <v>CYP</v>
          </cell>
          <cell r="C1219" t="str">
            <v>Cyprus</v>
          </cell>
          <cell r="D1219">
            <v>2006</v>
          </cell>
          <cell r="E1219">
            <v>29</v>
          </cell>
        </row>
        <row r="1220">
          <cell r="B1220" t="str">
            <v>CYP</v>
          </cell>
          <cell r="C1220" t="str">
            <v>Cyprus</v>
          </cell>
          <cell r="D1220">
            <v>1966</v>
          </cell>
          <cell r="E1220">
            <v>31.9</v>
          </cell>
        </row>
        <row r="1221">
          <cell r="B1221" t="str">
            <v>CYP</v>
          </cell>
          <cell r="C1221" t="str">
            <v>Cyprus</v>
          </cell>
          <cell r="D1221">
            <v>1966</v>
          </cell>
          <cell r="E1221">
            <v>19.3</v>
          </cell>
        </row>
        <row r="1222">
          <cell r="B1222" t="str">
            <v>CZE</v>
          </cell>
          <cell r="C1222" t="str">
            <v>Czech Republic</v>
          </cell>
          <cell r="D1222">
            <v>1958</v>
          </cell>
          <cell r="E1222">
            <v>23.899999618530273</v>
          </cell>
        </row>
        <row r="1223">
          <cell r="B1223" t="str">
            <v>CZE</v>
          </cell>
          <cell r="C1223" t="str">
            <v>Czech Republic</v>
          </cell>
          <cell r="D1223">
            <v>1988</v>
          </cell>
          <cell r="E1223">
            <v>19.799999237060547</v>
          </cell>
        </row>
        <row r="1224">
          <cell r="B1224" t="str">
            <v>CZE</v>
          </cell>
          <cell r="C1224" t="str">
            <v>Czech Republic</v>
          </cell>
          <cell r="D1224">
            <v>1989</v>
          </cell>
          <cell r="E1224">
            <v>19.8</v>
          </cell>
        </row>
        <row r="1225">
          <cell r="B1225" t="str">
            <v>CZE</v>
          </cell>
          <cell r="C1225" t="str">
            <v>Czech Republic</v>
          </cell>
          <cell r="D1225">
            <v>1989</v>
          </cell>
          <cell r="E1225">
            <v>18.5</v>
          </cell>
        </row>
        <row r="1226">
          <cell r="B1226" t="str">
            <v>CZE</v>
          </cell>
          <cell r="C1226" t="str">
            <v>Czech Republic</v>
          </cell>
          <cell r="D1226">
            <v>1990</v>
          </cell>
          <cell r="E1226">
            <v>20.100000381469727</v>
          </cell>
        </row>
        <row r="1227">
          <cell r="B1227" t="str">
            <v>CZE</v>
          </cell>
          <cell r="C1227" t="str">
            <v>Czech Republic</v>
          </cell>
          <cell r="D1227">
            <v>1991</v>
          </cell>
          <cell r="E1227">
            <v>22.200000762939453</v>
          </cell>
        </row>
        <row r="1228">
          <cell r="B1228" t="str">
            <v>CZE</v>
          </cell>
          <cell r="C1228" t="str">
            <v>Czech Republic</v>
          </cell>
          <cell r="D1228">
            <v>1992</v>
          </cell>
          <cell r="E1228">
            <v>18.100000381469727</v>
          </cell>
        </row>
        <row r="1229">
          <cell r="B1229" t="str">
            <v>CZE</v>
          </cell>
          <cell r="C1229" t="str">
            <v>Czech Republic</v>
          </cell>
          <cell r="D1229">
            <v>2005</v>
          </cell>
          <cell r="E1229">
            <v>26</v>
          </cell>
        </row>
        <row r="1230">
          <cell r="B1230" t="str">
            <v>CZE</v>
          </cell>
          <cell r="C1230" t="str">
            <v>Czech Republic</v>
          </cell>
          <cell r="D1230">
            <v>2006</v>
          </cell>
          <cell r="E1230">
            <v>25</v>
          </cell>
        </row>
        <row r="1231">
          <cell r="B1231" t="str">
            <v>CZE</v>
          </cell>
          <cell r="C1231" t="str">
            <v>Czech Republic</v>
          </cell>
          <cell r="D1231">
            <v>1992</v>
          </cell>
          <cell r="E1231">
            <v>20.6</v>
          </cell>
        </row>
        <row r="1232">
          <cell r="B1232" t="str">
            <v>CZE</v>
          </cell>
          <cell r="C1232" t="str">
            <v>Czech Republic</v>
          </cell>
          <cell r="D1232">
            <v>1992</v>
          </cell>
          <cell r="E1232">
            <v>20.8</v>
          </cell>
        </row>
        <row r="1233">
          <cell r="B1233" t="str">
            <v>CZE</v>
          </cell>
          <cell r="C1233" t="str">
            <v>Czech Republic</v>
          </cell>
          <cell r="D1233">
            <v>1996</v>
          </cell>
          <cell r="E1233">
            <v>25.7</v>
          </cell>
        </row>
        <row r="1234">
          <cell r="B1234" t="str">
            <v>CZE</v>
          </cell>
          <cell r="C1234" t="str">
            <v>Czech Republic</v>
          </cell>
          <cell r="D1234">
            <v>1996</v>
          </cell>
          <cell r="E1234">
            <v>26.1</v>
          </cell>
        </row>
        <row r="1235">
          <cell r="B1235" t="str">
            <v>CZE</v>
          </cell>
          <cell r="C1235" t="str">
            <v>Czech Republic</v>
          </cell>
          <cell r="D1235">
            <v>1993</v>
          </cell>
          <cell r="E1235">
            <v>26.5</v>
          </cell>
        </row>
        <row r="1236">
          <cell r="B1236" t="str">
            <v>CZE</v>
          </cell>
          <cell r="C1236" t="str">
            <v>Czech Republic</v>
          </cell>
          <cell r="D1236">
            <v>1987</v>
          </cell>
          <cell r="E1236">
            <v>19.799999237060547</v>
          </cell>
        </row>
        <row r="1237">
          <cell r="B1237" t="str">
            <v>CZE</v>
          </cell>
          <cell r="C1237" t="str">
            <v>Czech Republic</v>
          </cell>
          <cell r="D1237">
            <v>1991</v>
          </cell>
          <cell r="E1237">
            <v>21.200000762939453</v>
          </cell>
        </row>
        <row r="1238">
          <cell r="B1238" t="str">
            <v>CZE</v>
          </cell>
          <cell r="C1238" t="str">
            <v>Czech Republic</v>
          </cell>
          <cell r="D1238">
            <v>1992</v>
          </cell>
          <cell r="E1238">
            <v>21.200000762939453</v>
          </cell>
        </row>
        <row r="1239">
          <cell r="B1239" t="str">
            <v>CZE</v>
          </cell>
          <cell r="C1239" t="str">
            <v>Czech Republic</v>
          </cell>
          <cell r="D1239">
            <v>1993</v>
          </cell>
          <cell r="E1239">
            <v>25.700000762939453</v>
          </cell>
        </row>
        <row r="1240">
          <cell r="B1240" t="str">
            <v>CZE</v>
          </cell>
          <cell r="C1240" t="str">
            <v>Czech Republic</v>
          </cell>
          <cell r="D1240">
            <v>1992</v>
          </cell>
          <cell r="E1240">
            <v>41.099998474121094</v>
          </cell>
        </row>
        <row r="1241">
          <cell r="B1241" t="str">
            <v>CZE</v>
          </cell>
          <cell r="C1241" t="str">
            <v>Czech Republic</v>
          </cell>
          <cell r="D1241">
            <v>1992</v>
          </cell>
          <cell r="E1241">
            <v>20.799999237060547</v>
          </cell>
        </row>
        <row r="1242">
          <cell r="B1242" t="str">
            <v>CZE</v>
          </cell>
          <cell r="C1242" t="str">
            <v>Czech Republic</v>
          </cell>
          <cell r="D1242">
            <v>1989</v>
          </cell>
          <cell r="E1242">
            <v>20.399999999999999</v>
          </cell>
        </row>
        <row r="1243">
          <cell r="B1243" t="str">
            <v>CZE</v>
          </cell>
          <cell r="C1243" t="str">
            <v>Czech Republic</v>
          </cell>
          <cell r="D1243">
            <v>1989</v>
          </cell>
          <cell r="E1243">
            <v>19.3491</v>
          </cell>
        </row>
        <row r="1244">
          <cell r="B1244" t="str">
            <v>CZE</v>
          </cell>
          <cell r="C1244" t="str">
            <v>Czech Republic</v>
          </cell>
          <cell r="D1244">
            <v>1990</v>
          </cell>
          <cell r="E1244">
            <v>19.72373</v>
          </cell>
        </row>
        <row r="1245">
          <cell r="B1245" t="str">
            <v>CZE</v>
          </cell>
          <cell r="C1245" t="str">
            <v>Czech Republic</v>
          </cell>
          <cell r="D1245">
            <v>1991</v>
          </cell>
          <cell r="E1245">
            <v>21.2</v>
          </cell>
        </row>
        <row r="1246">
          <cell r="B1246" t="str">
            <v>CZE</v>
          </cell>
          <cell r="C1246" t="str">
            <v>Czech Republic</v>
          </cell>
          <cell r="D1246">
            <v>1992</v>
          </cell>
          <cell r="E1246">
            <v>21.4</v>
          </cell>
        </row>
        <row r="1247">
          <cell r="B1247" t="str">
            <v>CZE</v>
          </cell>
          <cell r="C1247" t="str">
            <v>Czech Republic</v>
          </cell>
          <cell r="D1247">
            <v>1992</v>
          </cell>
          <cell r="E1247">
            <v>20.273430000000001</v>
          </cell>
        </row>
        <row r="1248">
          <cell r="B1248" t="str">
            <v>CZE</v>
          </cell>
          <cell r="C1248" t="str">
            <v>Czech Republic</v>
          </cell>
          <cell r="D1248">
            <v>1993</v>
          </cell>
          <cell r="E1248">
            <v>25.8</v>
          </cell>
        </row>
        <row r="1249">
          <cell r="B1249" t="str">
            <v>CZE</v>
          </cell>
          <cell r="C1249" t="str">
            <v>Czech Republic</v>
          </cell>
          <cell r="D1249">
            <v>1993</v>
          </cell>
          <cell r="E1249">
            <v>21.538450000000001</v>
          </cell>
        </row>
        <row r="1250">
          <cell r="B1250" t="str">
            <v>CZE</v>
          </cell>
          <cell r="C1250" t="str">
            <v>Czech Republic</v>
          </cell>
          <cell r="D1250">
            <v>1994</v>
          </cell>
          <cell r="E1250">
            <v>26</v>
          </cell>
        </row>
        <row r="1251">
          <cell r="B1251" t="str">
            <v>CZE</v>
          </cell>
          <cell r="C1251" t="str">
            <v>Czech Republic</v>
          </cell>
          <cell r="D1251">
            <v>1994</v>
          </cell>
          <cell r="E1251">
            <v>22.03884</v>
          </cell>
        </row>
        <row r="1252">
          <cell r="B1252" t="str">
            <v>CZE</v>
          </cell>
          <cell r="C1252" t="str">
            <v>Czech Republic</v>
          </cell>
          <cell r="D1252">
            <v>1995</v>
          </cell>
          <cell r="E1252">
            <v>28.2</v>
          </cell>
        </row>
        <row r="1253">
          <cell r="B1253" t="str">
            <v>CZE</v>
          </cell>
          <cell r="C1253" t="str">
            <v>Czech Republic</v>
          </cell>
          <cell r="D1253">
            <v>1995</v>
          </cell>
          <cell r="E1253">
            <v>21.48668</v>
          </cell>
        </row>
        <row r="1254">
          <cell r="B1254" t="str">
            <v>CZE</v>
          </cell>
          <cell r="C1254" t="str">
            <v>Czech Republic</v>
          </cell>
          <cell r="D1254">
            <v>1996</v>
          </cell>
          <cell r="E1254">
            <v>25.4</v>
          </cell>
        </row>
        <row r="1255">
          <cell r="B1255" t="str">
            <v>CZE</v>
          </cell>
          <cell r="C1255" t="str">
            <v>Czech Republic</v>
          </cell>
          <cell r="D1255">
            <v>1996</v>
          </cell>
          <cell r="E1255">
            <v>22.944870000000002</v>
          </cell>
        </row>
        <row r="1256">
          <cell r="B1256" t="str">
            <v>CZE</v>
          </cell>
          <cell r="C1256" t="str">
            <v>Czech Republic</v>
          </cell>
          <cell r="D1256">
            <v>1997</v>
          </cell>
          <cell r="E1256">
            <v>25.9</v>
          </cell>
        </row>
        <row r="1257">
          <cell r="B1257" t="str">
            <v>CZE</v>
          </cell>
          <cell r="C1257" t="str">
            <v>Czech Republic</v>
          </cell>
          <cell r="D1257">
            <v>1997</v>
          </cell>
          <cell r="E1257">
            <v>22.633749999999999</v>
          </cell>
        </row>
        <row r="1258">
          <cell r="B1258" t="str">
            <v>CZE</v>
          </cell>
          <cell r="C1258" t="str">
            <v>Czech Republic</v>
          </cell>
          <cell r="D1258">
            <v>1998</v>
          </cell>
          <cell r="E1258">
            <v>25.8</v>
          </cell>
        </row>
        <row r="1259">
          <cell r="B1259" t="str">
            <v>CZE</v>
          </cell>
          <cell r="C1259" t="str">
            <v>Czech Republic</v>
          </cell>
          <cell r="D1259">
            <v>1998</v>
          </cell>
          <cell r="E1259">
            <v>22.605740000000001</v>
          </cell>
        </row>
        <row r="1260">
          <cell r="B1260" t="str">
            <v>CZE</v>
          </cell>
          <cell r="C1260" t="str">
            <v>Czech Republic</v>
          </cell>
          <cell r="D1260">
            <v>1999</v>
          </cell>
          <cell r="E1260">
            <v>25.7</v>
          </cell>
        </row>
        <row r="1261">
          <cell r="B1261" t="str">
            <v>CZE</v>
          </cell>
          <cell r="C1261" t="str">
            <v>Czech Republic</v>
          </cell>
          <cell r="D1261">
            <v>1999</v>
          </cell>
          <cell r="E1261">
            <v>23.821429999999999</v>
          </cell>
        </row>
        <row r="1262">
          <cell r="B1262" t="str">
            <v>CZE</v>
          </cell>
          <cell r="C1262" t="str">
            <v>Czech Republic</v>
          </cell>
          <cell r="D1262">
            <v>2000</v>
          </cell>
          <cell r="E1262">
            <v>27</v>
          </cell>
        </row>
        <row r="1263">
          <cell r="B1263" t="str">
            <v>CZE</v>
          </cell>
          <cell r="C1263" t="str">
            <v>Czech Republic</v>
          </cell>
          <cell r="D1263">
            <v>2000</v>
          </cell>
          <cell r="E1263">
            <v>23.816659999999999</v>
          </cell>
        </row>
        <row r="1264">
          <cell r="B1264" t="str">
            <v>CZE</v>
          </cell>
          <cell r="C1264" t="str">
            <v>Czech Republic</v>
          </cell>
          <cell r="D1264">
            <v>2001</v>
          </cell>
          <cell r="E1264">
            <v>27.2</v>
          </cell>
        </row>
        <row r="1265">
          <cell r="B1265" t="str">
            <v>CZE</v>
          </cell>
          <cell r="C1265" t="str">
            <v>Czech Republic</v>
          </cell>
          <cell r="D1265">
            <v>2001</v>
          </cell>
          <cell r="E1265">
            <v>22.794220000000003</v>
          </cell>
        </row>
        <row r="1266">
          <cell r="B1266" t="str">
            <v>CZE</v>
          </cell>
          <cell r="C1266" t="str">
            <v>Czech Republic</v>
          </cell>
          <cell r="D1266">
            <v>2002</v>
          </cell>
          <cell r="E1266">
            <v>27.3</v>
          </cell>
        </row>
        <row r="1267">
          <cell r="B1267" t="str">
            <v>CZE</v>
          </cell>
          <cell r="C1267" t="str">
            <v>Czech Republic</v>
          </cell>
          <cell r="D1267">
            <v>2002</v>
          </cell>
          <cell r="E1267">
            <v>23.245000000000001</v>
          </cell>
        </row>
        <row r="1268">
          <cell r="B1268" t="str">
            <v>CZE</v>
          </cell>
          <cell r="C1268" t="str">
            <v>Czech Republic</v>
          </cell>
          <cell r="D1268">
            <v>2003</v>
          </cell>
          <cell r="E1268">
            <v>22.790489999999998</v>
          </cell>
        </row>
        <row r="1269">
          <cell r="B1269" t="str">
            <v>CZE</v>
          </cell>
          <cell r="C1269" t="str">
            <v>Czech Republic</v>
          </cell>
          <cell r="D1269">
            <v>2004</v>
          </cell>
          <cell r="E1269">
            <v>23.5</v>
          </cell>
        </row>
        <row r="1270">
          <cell r="B1270" t="str">
            <v>CZE</v>
          </cell>
          <cell r="C1270" t="str">
            <v>Czech Republic</v>
          </cell>
          <cell r="D1270">
            <v>2005</v>
          </cell>
          <cell r="E1270">
            <v>25.8</v>
          </cell>
        </row>
        <row r="1271">
          <cell r="B1271" t="str">
            <v>CZE</v>
          </cell>
          <cell r="C1271" t="str">
            <v>Czech Republic</v>
          </cell>
          <cell r="D1271">
            <v>2003</v>
          </cell>
          <cell r="E1271">
            <v>27.3</v>
          </cell>
        </row>
        <row r="1272">
          <cell r="B1272" t="str">
            <v>CZE</v>
          </cell>
          <cell r="C1272" t="str">
            <v>Czech Republic</v>
          </cell>
          <cell r="D1272">
            <v>2004</v>
          </cell>
          <cell r="E1272">
            <v>26.8</v>
          </cell>
        </row>
        <row r="1273">
          <cell r="B1273" t="str">
            <v>CZE</v>
          </cell>
          <cell r="C1273" t="str">
            <v>Czech Republic</v>
          </cell>
          <cell r="D1273">
            <v>2005</v>
          </cell>
          <cell r="E1273">
            <v>27</v>
          </cell>
        </row>
        <row r="1274">
          <cell r="B1274" t="str">
            <v>CZE</v>
          </cell>
          <cell r="C1274" t="str">
            <v>Czech Republic</v>
          </cell>
          <cell r="D1274">
            <v>2006</v>
          </cell>
          <cell r="E1274">
            <v>24.2</v>
          </cell>
        </row>
        <row r="1275">
          <cell r="B1275" t="str">
            <v>CZE</v>
          </cell>
          <cell r="C1275" t="str">
            <v>Czech Republic</v>
          </cell>
          <cell r="D1275">
            <v>1988</v>
          </cell>
          <cell r="E1275">
            <v>18.7</v>
          </cell>
        </row>
        <row r="1276">
          <cell r="B1276" t="str">
            <v>CZE</v>
          </cell>
          <cell r="C1276" t="str">
            <v>Czech Republic</v>
          </cell>
          <cell r="D1276">
            <v>1992</v>
          </cell>
          <cell r="E1276">
            <v>20.8</v>
          </cell>
        </row>
        <row r="1277">
          <cell r="B1277" t="str">
            <v>CSK</v>
          </cell>
          <cell r="C1277" t="str">
            <v>Czechoslovakia</v>
          </cell>
          <cell r="D1277">
            <v>1958</v>
          </cell>
          <cell r="E1277">
            <v>27.1</v>
          </cell>
        </row>
        <row r="1278">
          <cell r="B1278" t="str">
            <v>CSK</v>
          </cell>
          <cell r="C1278" t="str">
            <v>Czechoslovakia</v>
          </cell>
          <cell r="D1278">
            <v>1959</v>
          </cell>
          <cell r="E1278">
            <v>19.600000000000001</v>
          </cell>
        </row>
        <row r="1279">
          <cell r="B1279" t="str">
            <v>CSK</v>
          </cell>
          <cell r="C1279" t="str">
            <v>Czechoslovakia</v>
          </cell>
          <cell r="D1279">
            <v>1961</v>
          </cell>
          <cell r="E1279">
            <v>19.100000000000001</v>
          </cell>
        </row>
        <row r="1280">
          <cell r="B1280" t="str">
            <v>CSK</v>
          </cell>
          <cell r="C1280" t="str">
            <v>Czechoslovakia</v>
          </cell>
          <cell r="D1280">
            <v>1962</v>
          </cell>
          <cell r="E1280">
            <v>19</v>
          </cell>
        </row>
        <row r="1281">
          <cell r="B1281" t="str">
            <v>CSK</v>
          </cell>
          <cell r="C1281" t="str">
            <v>Czechoslovakia</v>
          </cell>
          <cell r="D1281">
            <v>1963</v>
          </cell>
          <cell r="E1281">
            <v>18.5</v>
          </cell>
        </row>
        <row r="1282">
          <cell r="B1282" t="str">
            <v>CSK</v>
          </cell>
          <cell r="C1282" t="str">
            <v>Czechoslovakia</v>
          </cell>
          <cell r="D1282">
            <v>1964</v>
          </cell>
          <cell r="E1282">
            <v>18.8</v>
          </cell>
        </row>
        <row r="1283">
          <cell r="B1283" t="str">
            <v>CSK</v>
          </cell>
          <cell r="C1283" t="str">
            <v>Czechoslovakia</v>
          </cell>
          <cell r="D1283">
            <v>1965</v>
          </cell>
          <cell r="E1283">
            <v>22.6</v>
          </cell>
        </row>
        <row r="1284">
          <cell r="B1284" t="str">
            <v>CSK</v>
          </cell>
          <cell r="C1284" t="str">
            <v>Czechoslovakia</v>
          </cell>
          <cell r="D1284">
            <v>1966</v>
          </cell>
          <cell r="E1284">
            <v>18.7</v>
          </cell>
        </row>
        <row r="1285">
          <cell r="B1285" t="str">
            <v>CSK</v>
          </cell>
          <cell r="C1285" t="str">
            <v>Czechoslovakia</v>
          </cell>
          <cell r="D1285">
            <v>1968</v>
          </cell>
          <cell r="E1285">
            <v>19.399999999999999</v>
          </cell>
        </row>
        <row r="1286">
          <cell r="B1286" t="str">
            <v>CSK</v>
          </cell>
          <cell r="C1286" t="str">
            <v>Czechoslovakia</v>
          </cell>
          <cell r="D1286">
            <v>1970</v>
          </cell>
          <cell r="E1286">
            <v>22.5</v>
          </cell>
        </row>
        <row r="1287">
          <cell r="B1287" t="str">
            <v>CSK</v>
          </cell>
          <cell r="C1287" t="str">
            <v>Czechoslovakia</v>
          </cell>
          <cell r="D1287">
            <v>1970</v>
          </cell>
          <cell r="E1287">
            <v>19.8</v>
          </cell>
        </row>
        <row r="1288">
          <cell r="B1288" t="str">
            <v>CSK</v>
          </cell>
          <cell r="C1288" t="str">
            <v>Czechoslovakia</v>
          </cell>
          <cell r="D1288">
            <v>1973</v>
          </cell>
          <cell r="E1288">
            <v>21</v>
          </cell>
        </row>
        <row r="1289">
          <cell r="B1289" t="str">
            <v>CSK</v>
          </cell>
          <cell r="C1289" t="str">
            <v>Czechoslovakia</v>
          </cell>
          <cell r="D1289">
            <v>1973</v>
          </cell>
          <cell r="E1289">
            <v>19.7</v>
          </cell>
        </row>
        <row r="1290">
          <cell r="B1290" t="str">
            <v>CSK</v>
          </cell>
          <cell r="C1290" t="str">
            <v>Czechoslovakia</v>
          </cell>
          <cell r="D1290">
            <v>1975</v>
          </cell>
          <cell r="E1290">
            <v>19.5</v>
          </cell>
        </row>
        <row r="1291">
          <cell r="B1291" t="str">
            <v>CSK</v>
          </cell>
          <cell r="C1291" t="str">
            <v>Czechoslovakia</v>
          </cell>
          <cell r="D1291">
            <v>1976</v>
          </cell>
          <cell r="E1291">
            <v>20.7</v>
          </cell>
        </row>
        <row r="1292">
          <cell r="B1292" t="str">
            <v>CSK</v>
          </cell>
          <cell r="C1292" t="str">
            <v>Czechoslovakia</v>
          </cell>
          <cell r="D1292">
            <v>1977</v>
          </cell>
          <cell r="E1292">
            <v>19.5</v>
          </cell>
        </row>
        <row r="1293">
          <cell r="B1293" t="str">
            <v>CSK</v>
          </cell>
          <cell r="C1293" t="str">
            <v>Czechoslovakia</v>
          </cell>
          <cell r="D1293">
            <v>1979</v>
          </cell>
          <cell r="E1293">
            <v>19.600000000000001</v>
          </cell>
        </row>
        <row r="1294">
          <cell r="B1294" t="str">
            <v>CSK</v>
          </cell>
          <cell r="C1294" t="str">
            <v>Czechoslovakia</v>
          </cell>
          <cell r="D1294">
            <v>1980</v>
          </cell>
          <cell r="E1294">
            <v>20.6</v>
          </cell>
        </row>
        <row r="1295">
          <cell r="B1295" t="str">
            <v>CSK</v>
          </cell>
          <cell r="C1295" t="str">
            <v>Czechoslovakia</v>
          </cell>
          <cell r="D1295">
            <v>1981</v>
          </cell>
          <cell r="E1295">
            <v>19.7</v>
          </cell>
        </row>
        <row r="1296">
          <cell r="B1296" t="str">
            <v>CSK</v>
          </cell>
          <cell r="C1296" t="str">
            <v>Czechoslovakia</v>
          </cell>
          <cell r="D1296">
            <v>1983</v>
          </cell>
          <cell r="E1296">
            <v>19.8</v>
          </cell>
        </row>
        <row r="1297">
          <cell r="B1297" t="str">
            <v>CSK</v>
          </cell>
          <cell r="C1297" t="str">
            <v>Czechoslovakia</v>
          </cell>
          <cell r="D1297">
            <v>1985</v>
          </cell>
          <cell r="E1297">
            <v>19.8</v>
          </cell>
        </row>
        <row r="1298">
          <cell r="B1298" t="str">
            <v>CSK</v>
          </cell>
          <cell r="C1298" t="str">
            <v>Czechoslovakia</v>
          </cell>
          <cell r="D1298">
            <v>1985</v>
          </cell>
          <cell r="E1298">
            <v>19.8</v>
          </cell>
        </row>
        <row r="1299">
          <cell r="B1299" t="str">
            <v>CSK</v>
          </cell>
          <cell r="C1299" t="str">
            <v>Czechoslovakia</v>
          </cell>
          <cell r="D1299">
            <v>1987</v>
          </cell>
          <cell r="E1299">
            <v>19.8</v>
          </cell>
        </row>
        <row r="1300">
          <cell r="B1300" t="str">
            <v>CSK</v>
          </cell>
          <cell r="C1300" t="str">
            <v>Czechoslovakia</v>
          </cell>
          <cell r="D1300">
            <v>1988</v>
          </cell>
          <cell r="E1300">
            <v>20</v>
          </cell>
        </row>
        <row r="1301">
          <cell r="B1301" t="str">
            <v>CSK</v>
          </cell>
          <cell r="C1301" t="str">
            <v>Czechoslovakia</v>
          </cell>
          <cell r="D1301">
            <v>1989</v>
          </cell>
          <cell r="E1301">
            <v>19.8</v>
          </cell>
        </row>
        <row r="1302">
          <cell r="B1302" t="str">
            <v>CSK</v>
          </cell>
          <cell r="C1302" t="str">
            <v>Czechoslovakia</v>
          </cell>
          <cell r="D1302">
            <v>1958</v>
          </cell>
          <cell r="E1302">
            <v>22.6</v>
          </cell>
        </row>
        <row r="1303">
          <cell r="B1303" t="str">
            <v>CSK</v>
          </cell>
          <cell r="C1303" t="str">
            <v>Czechoslovakia</v>
          </cell>
          <cell r="D1303">
            <v>1959</v>
          </cell>
          <cell r="E1303">
            <v>20.6</v>
          </cell>
        </row>
        <row r="1304">
          <cell r="B1304" t="str">
            <v>CSK</v>
          </cell>
          <cell r="C1304" t="str">
            <v>Czechoslovakia</v>
          </cell>
          <cell r="D1304">
            <v>1964</v>
          </cell>
          <cell r="E1304">
            <v>19.3</v>
          </cell>
        </row>
        <row r="1305">
          <cell r="B1305" t="str">
            <v>CSK</v>
          </cell>
          <cell r="C1305" t="str">
            <v>Czechoslovakia</v>
          </cell>
          <cell r="D1305">
            <v>1991</v>
          </cell>
          <cell r="E1305">
            <v>24.6</v>
          </cell>
        </row>
        <row r="1306">
          <cell r="B1306" t="str">
            <v>CSK</v>
          </cell>
          <cell r="C1306" t="str">
            <v>Czechoslovakia</v>
          </cell>
          <cell r="D1306">
            <v>1992</v>
          </cell>
          <cell r="E1306">
            <v>24.3</v>
          </cell>
        </row>
        <row r="1307">
          <cell r="B1307" t="str">
            <v>CSK</v>
          </cell>
          <cell r="C1307" t="str">
            <v>Czechoslovakia</v>
          </cell>
          <cell r="D1307">
            <v>1977</v>
          </cell>
          <cell r="E1307">
            <v>18.5</v>
          </cell>
        </row>
        <row r="1308">
          <cell r="B1308" t="str">
            <v>CSK</v>
          </cell>
          <cell r="C1308" t="str">
            <v>Czechoslovakia</v>
          </cell>
          <cell r="D1308">
            <v>1981</v>
          </cell>
          <cell r="E1308">
            <v>25.3</v>
          </cell>
        </row>
        <row r="1309">
          <cell r="B1309" t="str">
            <v>DHM</v>
          </cell>
          <cell r="C1309" t="str">
            <v>Dahomey</v>
          </cell>
          <cell r="D1309">
            <v>1959</v>
          </cell>
          <cell r="E1309">
            <v>37.599998474121094</v>
          </cell>
        </row>
        <row r="1310">
          <cell r="B1310" t="str">
            <v>DHM</v>
          </cell>
          <cell r="C1310" t="str">
            <v>Dahomey</v>
          </cell>
          <cell r="D1310">
            <v>1959</v>
          </cell>
          <cell r="E1310">
            <v>41.400001525878906</v>
          </cell>
        </row>
        <row r="1311">
          <cell r="B1311" t="str">
            <v>DHM</v>
          </cell>
          <cell r="C1311" t="str">
            <v>Dahomey</v>
          </cell>
          <cell r="D1311">
            <v>1959</v>
          </cell>
          <cell r="E1311">
            <v>40.799999999999997</v>
          </cell>
        </row>
        <row r="1312">
          <cell r="B1312" t="str">
            <v>DNK</v>
          </cell>
          <cell r="C1312" t="str">
            <v>Denmark</v>
          </cell>
          <cell r="D1312">
            <v>1981</v>
          </cell>
          <cell r="E1312">
            <v>22.700000762939453</v>
          </cell>
        </row>
        <row r="1313">
          <cell r="B1313" t="str">
            <v>DNK</v>
          </cell>
          <cell r="C1313" t="str">
            <v>Denmark</v>
          </cell>
          <cell r="D1313">
            <v>1982</v>
          </cell>
          <cell r="E1313">
            <v>22</v>
          </cell>
        </row>
        <row r="1314">
          <cell r="B1314" t="str">
            <v>DNK</v>
          </cell>
          <cell r="C1314" t="str">
            <v>Denmark</v>
          </cell>
          <cell r="D1314">
            <v>1983</v>
          </cell>
          <cell r="E1314">
            <v>21.600000381469727</v>
          </cell>
        </row>
        <row r="1315">
          <cell r="B1315" t="str">
            <v>DNK</v>
          </cell>
          <cell r="C1315" t="str">
            <v>Denmark</v>
          </cell>
          <cell r="D1315">
            <v>1984</v>
          </cell>
          <cell r="E1315">
            <v>20.5</v>
          </cell>
        </row>
        <row r="1316">
          <cell r="B1316" t="str">
            <v>DNK</v>
          </cell>
          <cell r="C1316" t="str">
            <v>Denmark</v>
          </cell>
          <cell r="D1316">
            <v>1985</v>
          </cell>
          <cell r="E1316">
            <v>20.100000381469727</v>
          </cell>
        </row>
        <row r="1317">
          <cell r="B1317" t="str">
            <v>DNK</v>
          </cell>
          <cell r="C1317" t="str">
            <v>Denmark</v>
          </cell>
          <cell r="D1317">
            <v>1986</v>
          </cell>
          <cell r="E1317">
            <v>20</v>
          </cell>
        </row>
        <row r="1318">
          <cell r="B1318" t="str">
            <v>DNK</v>
          </cell>
          <cell r="C1318" t="str">
            <v>Denmark</v>
          </cell>
          <cell r="D1318">
            <v>1987</v>
          </cell>
          <cell r="E1318">
            <v>20.899999618530273</v>
          </cell>
        </row>
        <row r="1319">
          <cell r="B1319" t="str">
            <v>DNK</v>
          </cell>
          <cell r="C1319" t="str">
            <v>Denmark</v>
          </cell>
          <cell r="D1319">
            <v>1939</v>
          </cell>
          <cell r="E1319">
            <v>45</v>
          </cell>
        </row>
        <row r="1320">
          <cell r="B1320" t="str">
            <v>DNK</v>
          </cell>
          <cell r="C1320" t="str">
            <v>Denmark</v>
          </cell>
          <cell r="D1320">
            <v>1944</v>
          </cell>
          <cell r="E1320">
            <v>43</v>
          </cell>
        </row>
        <row r="1321">
          <cell r="B1321" t="str">
            <v>DNK</v>
          </cell>
          <cell r="C1321" t="str">
            <v>Denmark</v>
          </cell>
          <cell r="D1321">
            <v>1949</v>
          </cell>
          <cell r="E1321">
            <v>39</v>
          </cell>
        </row>
        <row r="1322">
          <cell r="B1322" t="str">
            <v>DNK</v>
          </cell>
          <cell r="C1322" t="str">
            <v>Denmark</v>
          </cell>
          <cell r="D1322">
            <v>1955</v>
          </cell>
          <cell r="E1322">
            <v>39</v>
          </cell>
        </row>
        <row r="1323">
          <cell r="B1323" t="str">
            <v>DNK</v>
          </cell>
          <cell r="C1323" t="str">
            <v>Denmark</v>
          </cell>
          <cell r="D1323">
            <v>1961</v>
          </cell>
          <cell r="E1323">
            <v>38</v>
          </cell>
        </row>
        <row r="1324">
          <cell r="B1324" t="str">
            <v>DNK</v>
          </cell>
          <cell r="C1324" t="str">
            <v>Denmark</v>
          </cell>
          <cell r="D1324">
            <v>1964</v>
          </cell>
          <cell r="E1324">
            <v>37</v>
          </cell>
        </row>
        <row r="1325">
          <cell r="B1325" t="str">
            <v>DNK</v>
          </cell>
          <cell r="C1325" t="str">
            <v>Denmark</v>
          </cell>
          <cell r="D1325">
            <v>1966</v>
          </cell>
          <cell r="E1325">
            <v>36</v>
          </cell>
        </row>
        <row r="1326">
          <cell r="B1326" t="str">
            <v>DNK</v>
          </cell>
          <cell r="C1326" t="str">
            <v>Denmark</v>
          </cell>
          <cell r="D1326">
            <v>1981</v>
          </cell>
          <cell r="E1326">
            <v>36.900001525878906</v>
          </cell>
        </row>
        <row r="1327">
          <cell r="B1327" t="str">
            <v>DNK</v>
          </cell>
          <cell r="C1327" t="str">
            <v>Denmark</v>
          </cell>
          <cell r="D1327">
            <v>1982</v>
          </cell>
          <cell r="E1327">
            <v>35.799999237060547</v>
          </cell>
        </row>
        <row r="1328">
          <cell r="B1328" t="str">
            <v>DNK</v>
          </cell>
          <cell r="C1328" t="str">
            <v>Denmark</v>
          </cell>
          <cell r="D1328">
            <v>1983</v>
          </cell>
          <cell r="E1328">
            <v>33.900001525878906</v>
          </cell>
        </row>
        <row r="1329">
          <cell r="B1329" t="str">
            <v>DNK</v>
          </cell>
          <cell r="C1329" t="str">
            <v>Denmark</v>
          </cell>
          <cell r="D1329">
            <v>1984</v>
          </cell>
          <cell r="E1329">
            <v>33.099998474121094</v>
          </cell>
        </row>
        <row r="1330">
          <cell r="B1330" t="str">
            <v>DNK</v>
          </cell>
          <cell r="C1330" t="str">
            <v>Denmark</v>
          </cell>
          <cell r="D1330">
            <v>1985</v>
          </cell>
          <cell r="E1330">
            <v>32.5</v>
          </cell>
        </row>
        <row r="1331">
          <cell r="B1331" t="str">
            <v>DNK</v>
          </cell>
          <cell r="C1331" t="str">
            <v>Denmark</v>
          </cell>
          <cell r="D1331">
            <v>1986</v>
          </cell>
          <cell r="E1331">
            <v>32.099998474121094</v>
          </cell>
        </row>
        <row r="1332">
          <cell r="B1332" t="str">
            <v>DNK</v>
          </cell>
          <cell r="C1332" t="str">
            <v>Denmark</v>
          </cell>
          <cell r="D1332">
            <v>1987</v>
          </cell>
          <cell r="E1332">
            <v>31.700000762939453</v>
          </cell>
        </row>
        <row r="1333">
          <cell r="B1333" t="str">
            <v>DNK</v>
          </cell>
          <cell r="C1333" t="str">
            <v>Denmark</v>
          </cell>
          <cell r="D1333">
            <v>1988</v>
          </cell>
          <cell r="E1333">
            <v>31.200000762939453</v>
          </cell>
        </row>
        <row r="1334">
          <cell r="B1334" t="str">
            <v>DNK</v>
          </cell>
          <cell r="C1334" t="str">
            <v>Denmark</v>
          </cell>
          <cell r="D1334">
            <v>1989</v>
          </cell>
          <cell r="E1334">
            <v>30.700000762939453</v>
          </cell>
        </row>
        <row r="1335">
          <cell r="B1335" t="str">
            <v>DNK</v>
          </cell>
          <cell r="C1335" t="str">
            <v>Denmark</v>
          </cell>
          <cell r="D1335">
            <v>1990</v>
          </cell>
          <cell r="E1335">
            <v>30.700000762939453</v>
          </cell>
        </row>
        <row r="1336">
          <cell r="B1336" t="str">
            <v>DNK</v>
          </cell>
          <cell r="C1336" t="str">
            <v>Denmark</v>
          </cell>
          <cell r="D1336">
            <v>1963</v>
          </cell>
          <cell r="E1336">
            <v>39</v>
          </cell>
        </row>
        <row r="1337">
          <cell r="B1337" t="str">
            <v>DNK</v>
          </cell>
          <cell r="C1337" t="str">
            <v>Denmark</v>
          </cell>
          <cell r="D1337">
            <v>1997</v>
          </cell>
          <cell r="E1337">
            <v>38.200000000000003</v>
          </cell>
        </row>
        <row r="1338">
          <cell r="B1338" t="str">
            <v>DNK</v>
          </cell>
          <cell r="C1338" t="str">
            <v>Denmark</v>
          </cell>
          <cell r="D1338">
            <v>1997</v>
          </cell>
          <cell r="E1338">
            <v>34.299999999999997</v>
          </cell>
        </row>
        <row r="1339">
          <cell r="B1339" t="str">
            <v>DNK</v>
          </cell>
          <cell r="C1339" t="str">
            <v>Denmark</v>
          </cell>
          <cell r="D1339">
            <v>1998</v>
          </cell>
          <cell r="E1339">
            <v>38.6</v>
          </cell>
        </row>
        <row r="1340">
          <cell r="B1340" t="str">
            <v>DNK</v>
          </cell>
          <cell r="C1340" t="str">
            <v>Denmark</v>
          </cell>
          <cell r="D1340">
            <v>1998</v>
          </cell>
          <cell r="E1340">
            <v>34.6</v>
          </cell>
        </row>
        <row r="1341">
          <cell r="B1341" t="str">
            <v>DNK</v>
          </cell>
          <cell r="C1341" t="str">
            <v>Denmark</v>
          </cell>
          <cell r="D1341">
            <v>1999</v>
          </cell>
          <cell r="E1341">
            <v>38.799999999999997</v>
          </cell>
        </row>
        <row r="1342">
          <cell r="B1342" t="str">
            <v>DNK</v>
          </cell>
          <cell r="C1342" t="str">
            <v>Denmark</v>
          </cell>
          <cell r="D1342">
            <v>1999</v>
          </cell>
          <cell r="E1342">
            <v>34.700000000000003</v>
          </cell>
        </row>
        <row r="1343">
          <cell r="B1343" t="str">
            <v>DNK</v>
          </cell>
          <cell r="C1343" t="str">
            <v>Denmark</v>
          </cell>
          <cell r="D1343">
            <v>2000</v>
          </cell>
          <cell r="E1343">
            <v>39.200000000000003</v>
          </cell>
        </row>
        <row r="1344">
          <cell r="B1344" t="str">
            <v>DNK</v>
          </cell>
          <cell r="C1344" t="str">
            <v>Denmark</v>
          </cell>
          <cell r="D1344">
            <v>2000</v>
          </cell>
          <cell r="E1344">
            <v>35</v>
          </cell>
        </row>
        <row r="1345">
          <cell r="B1345" t="str">
            <v>DNK</v>
          </cell>
          <cell r="C1345" t="str">
            <v>Denmark</v>
          </cell>
          <cell r="D1345">
            <v>2001</v>
          </cell>
          <cell r="E1345">
            <v>39</v>
          </cell>
        </row>
        <row r="1346">
          <cell r="B1346" t="str">
            <v>DNK</v>
          </cell>
          <cell r="C1346" t="str">
            <v>Denmark</v>
          </cell>
          <cell r="D1346">
            <v>2002</v>
          </cell>
          <cell r="E1346">
            <v>39</v>
          </cell>
        </row>
        <row r="1347">
          <cell r="B1347" t="str">
            <v>DNK</v>
          </cell>
          <cell r="C1347" t="str">
            <v>Denmark</v>
          </cell>
          <cell r="D1347">
            <v>2002</v>
          </cell>
          <cell r="E1347">
            <v>34.6</v>
          </cell>
        </row>
        <row r="1348">
          <cell r="B1348" t="str">
            <v>DNK</v>
          </cell>
          <cell r="C1348" t="str">
            <v>Denmark</v>
          </cell>
          <cell r="D1348">
            <v>1984</v>
          </cell>
          <cell r="E1348">
            <v>41</v>
          </cell>
        </row>
        <row r="1349">
          <cell r="B1349" t="str">
            <v>DNK</v>
          </cell>
          <cell r="C1349" t="str">
            <v>Denmark</v>
          </cell>
          <cell r="D1349">
            <v>1986</v>
          </cell>
          <cell r="E1349">
            <v>40</v>
          </cell>
        </row>
        <row r="1350">
          <cell r="B1350" t="str">
            <v>DNK</v>
          </cell>
          <cell r="C1350" t="str">
            <v>Denmark</v>
          </cell>
          <cell r="D1350">
            <v>1988</v>
          </cell>
          <cell r="E1350">
            <v>40</v>
          </cell>
        </row>
        <row r="1351">
          <cell r="B1351" t="str">
            <v>DNK</v>
          </cell>
          <cell r="C1351" t="str">
            <v>Denmark</v>
          </cell>
          <cell r="D1351">
            <v>1990</v>
          </cell>
          <cell r="E1351">
            <v>39</v>
          </cell>
        </row>
        <row r="1352">
          <cell r="B1352" t="str">
            <v>DNK</v>
          </cell>
          <cell r="C1352" t="str">
            <v>Denmark</v>
          </cell>
          <cell r="D1352">
            <v>1990</v>
          </cell>
          <cell r="E1352">
            <v>32.810001373291016</v>
          </cell>
        </row>
        <row r="1353">
          <cell r="B1353" t="str">
            <v>DNK</v>
          </cell>
          <cell r="C1353" t="str">
            <v>Denmark</v>
          </cell>
          <cell r="D1353">
            <v>1991</v>
          </cell>
          <cell r="E1353">
            <v>39</v>
          </cell>
        </row>
        <row r="1354">
          <cell r="B1354" t="str">
            <v>DNK</v>
          </cell>
          <cell r="C1354" t="str">
            <v>Denmark</v>
          </cell>
          <cell r="D1354">
            <v>1992</v>
          </cell>
          <cell r="E1354">
            <v>39</v>
          </cell>
        </row>
        <row r="1355">
          <cell r="B1355" t="str">
            <v>DNK</v>
          </cell>
          <cell r="C1355" t="str">
            <v>Denmark</v>
          </cell>
          <cell r="D1355">
            <v>1992</v>
          </cell>
          <cell r="E1355">
            <v>33.310001373291016</v>
          </cell>
        </row>
        <row r="1356">
          <cell r="B1356" t="str">
            <v>DNK</v>
          </cell>
          <cell r="C1356" t="str">
            <v>Denmark</v>
          </cell>
          <cell r="D1356">
            <v>1993</v>
          </cell>
          <cell r="E1356">
            <v>38</v>
          </cell>
        </row>
        <row r="1357">
          <cell r="B1357" t="str">
            <v>DNK</v>
          </cell>
          <cell r="C1357" t="str">
            <v>Denmark</v>
          </cell>
          <cell r="D1357">
            <v>1994</v>
          </cell>
          <cell r="E1357">
            <v>36</v>
          </cell>
        </row>
        <row r="1358">
          <cell r="B1358" t="str">
            <v>DNK</v>
          </cell>
          <cell r="C1358" t="str">
            <v>Denmark</v>
          </cell>
          <cell r="D1358">
            <v>1994</v>
          </cell>
          <cell r="E1358">
            <v>33.979999542236328</v>
          </cell>
        </row>
        <row r="1359">
          <cell r="B1359" t="str">
            <v>DNK</v>
          </cell>
          <cell r="C1359" t="str">
            <v>Denmark</v>
          </cell>
          <cell r="D1359">
            <v>1994</v>
          </cell>
          <cell r="E1359">
            <v>38.110000610351562</v>
          </cell>
        </row>
        <row r="1360">
          <cell r="B1360" t="str">
            <v>DNK</v>
          </cell>
          <cell r="C1360" t="str">
            <v>Denmark</v>
          </cell>
          <cell r="D1360">
            <v>1995</v>
          </cell>
          <cell r="E1360">
            <v>36</v>
          </cell>
        </row>
        <row r="1361">
          <cell r="B1361" t="str">
            <v>DNK</v>
          </cell>
          <cell r="C1361" t="str">
            <v>Denmark</v>
          </cell>
          <cell r="D1361">
            <v>1995</v>
          </cell>
          <cell r="E1361">
            <v>33.700000762939453</v>
          </cell>
        </row>
        <row r="1362">
          <cell r="B1362" t="str">
            <v>DNK</v>
          </cell>
          <cell r="C1362" t="str">
            <v>Denmark</v>
          </cell>
          <cell r="D1362">
            <v>1995</v>
          </cell>
          <cell r="E1362">
            <v>37.349998474121094</v>
          </cell>
        </row>
        <row r="1363">
          <cell r="B1363" t="str">
            <v>DNK</v>
          </cell>
          <cell r="C1363" t="str">
            <v>Denmark</v>
          </cell>
          <cell r="D1363">
            <v>1995</v>
          </cell>
          <cell r="E1363">
            <v>20</v>
          </cell>
        </row>
        <row r="1364">
          <cell r="B1364" t="str">
            <v>DNK</v>
          </cell>
          <cell r="C1364" t="str">
            <v>Denmark</v>
          </cell>
          <cell r="D1364">
            <v>1997</v>
          </cell>
          <cell r="E1364">
            <v>20</v>
          </cell>
        </row>
        <row r="1365">
          <cell r="B1365" t="str">
            <v>DNK</v>
          </cell>
          <cell r="C1365" t="str">
            <v>Denmark</v>
          </cell>
          <cell r="D1365">
            <v>1999</v>
          </cell>
          <cell r="E1365">
            <v>21</v>
          </cell>
        </row>
        <row r="1366">
          <cell r="B1366" t="str">
            <v>DNK</v>
          </cell>
          <cell r="C1366" t="str">
            <v>Denmark</v>
          </cell>
          <cell r="D1366">
            <v>2001</v>
          </cell>
          <cell r="E1366">
            <v>22</v>
          </cell>
        </row>
        <row r="1367">
          <cell r="B1367" t="str">
            <v>DNK</v>
          </cell>
          <cell r="C1367" t="str">
            <v>Denmark</v>
          </cell>
          <cell r="D1367">
            <v>2003</v>
          </cell>
          <cell r="E1367">
            <v>25</v>
          </cell>
        </row>
        <row r="1368">
          <cell r="B1368" t="str">
            <v>DNK</v>
          </cell>
          <cell r="C1368" t="str">
            <v>Denmark</v>
          </cell>
          <cell r="D1368">
            <v>2004</v>
          </cell>
          <cell r="E1368">
            <v>24</v>
          </cell>
        </row>
        <row r="1369">
          <cell r="B1369" t="str">
            <v>DNK</v>
          </cell>
          <cell r="C1369" t="str">
            <v>Denmark</v>
          </cell>
          <cell r="D1369">
            <v>2005</v>
          </cell>
          <cell r="E1369">
            <v>24</v>
          </cell>
        </row>
        <row r="1370">
          <cell r="B1370" t="str">
            <v>DNK</v>
          </cell>
          <cell r="C1370" t="str">
            <v>Denmark</v>
          </cell>
          <cell r="D1370">
            <v>2006</v>
          </cell>
          <cell r="E1370">
            <v>24</v>
          </cell>
        </row>
        <row r="1371">
          <cell r="B1371" t="str">
            <v>DNK</v>
          </cell>
          <cell r="C1371" t="str">
            <v>Denmark</v>
          </cell>
          <cell r="D1371">
            <v>1955</v>
          </cell>
          <cell r="E1371">
            <v>39.4</v>
          </cell>
        </row>
        <row r="1372">
          <cell r="B1372" t="str">
            <v>DNK</v>
          </cell>
          <cell r="C1372" t="str">
            <v>Denmark</v>
          </cell>
          <cell r="D1372">
            <v>1966</v>
          </cell>
          <cell r="E1372">
            <v>36.700000000000003</v>
          </cell>
        </row>
        <row r="1373">
          <cell r="B1373" t="str">
            <v>DNK</v>
          </cell>
          <cell r="C1373" t="str">
            <v>Denmark</v>
          </cell>
          <cell r="D1373">
            <v>1968</v>
          </cell>
          <cell r="E1373">
            <v>43.9</v>
          </cell>
        </row>
        <row r="1374">
          <cell r="B1374" t="str">
            <v>DNK</v>
          </cell>
          <cell r="C1374" t="str">
            <v>Denmark</v>
          </cell>
          <cell r="D1374">
            <v>1987</v>
          </cell>
          <cell r="E1374">
            <v>26.5</v>
          </cell>
        </row>
        <row r="1375">
          <cell r="B1375" t="str">
            <v>DNK</v>
          </cell>
          <cell r="C1375" t="str">
            <v>Denmark</v>
          </cell>
          <cell r="D1375">
            <v>1987</v>
          </cell>
          <cell r="E1375">
            <v>26.4</v>
          </cell>
        </row>
        <row r="1376">
          <cell r="B1376" t="str">
            <v>DNK</v>
          </cell>
          <cell r="C1376" t="str">
            <v>Denmark</v>
          </cell>
          <cell r="D1376">
            <v>1992</v>
          </cell>
          <cell r="E1376">
            <v>25</v>
          </cell>
        </row>
        <row r="1377">
          <cell r="B1377" t="str">
            <v>DNK</v>
          </cell>
          <cell r="C1377" t="str">
            <v>Denmark</v>
          </cell>
          <cell r="D1377">
            <v>1992</v>
          </cell>
          <cell r="E1377">
            <v>24.7</v>
          </cell>
        </row>
        <row r="1378">
          <cell r="B1378" t="str">
            <v>DNK</v>
          </cell>
          <cell r="C1378" t="str">
            <v>Denmark</v>
          </cell>
          <cell r="D1378">
            <v>1963</v>
          </cell>
          <cell r="E1378">
            <v>37</v>
          </cell>
        </row>
        <row r="1379">
          <cell r="B1379" t="str">
            <v>DNK</v>
          </cell>
          <cell r="C1379" t="str">
            <v>Denmark</v>
          </cell>
          <cell r="D1379">
            <v>1992</v>
          </cell>
          <cell r="E1379">
            <v>43</v>
          </cell>
        </row>
        <row r="1380">
          <cell r="B1380" t="str">
            <v>DNK</v>
          </cell>
          <cell r="C1380" t="str">
            <v>Denmark</v>
          </cell>
          <cell r="D1380">
            <v>1992</v>
          </cell>
          <cell r="E1380">
            <v>24</v>
          </cell>
        </row>
        <row r="1381">
          <cell r="B1381" t="str">
            <v>DNK</v>
          </cell>
          <cell r="C1381" t="str">
            <v>Denmark</v>
          </cell>
          <cell r="D1381">
            <v>1966</v>
          </cell>
          <cell r="E1381">
            <v>24.908000946044922</v>
          </cell>
        </row>
        <row r="1382">
          <cell r="B1382" t="str">
            <v>DNK</v>
          </cell>
          <cell r="C1382" t="str">
            <v>Denmark</v>
          </cell>
          <cell r="D1382">
            <v>1971</v>
          </cell>
          <cell r="E1382">
            <v>22.48900032043457</v>
          </cell>
        </row>
        <row r="1383">
          <cell r="B1383" t="str">
            <v>DNK</v>
          </cell>
          <cell r="C1383" t="str">
            <v>Denmark</v>
          </cell>
          <cell r="D1383">
            <v>1978</v>
          </cell>
          <cell r="E1383">
            <v>40.103000640869141</v>
          </cell>
        </row>
        <row r="1384">
          <cell r="B1384" t="str">
            <v>DNK</v>
          </cell>
          <cell r="C1384" t="str">
            <v>Denmark</v>
          </cell>
          <cell r="D1384">
            <v>1979</v>
          </cell>
          <cell r="E1384">
            <v>40.646999359130859</v>
          </cell>
        </row>
        <row r="1385">
          <cell r="B1385" t="str">
            <v>DNK</v>
          </cell>
          <cell r="C1385" t="str">
            <v>Denmark</v>
          </cell>
          <cell r="D1385">
            <v>1980</v>
          </cell>
          <cell r="E1385">
            <v>41.271999359130859</v>
          </cell>
        </row>
        <row r="1386">
          <cell r="B1386" t="str">
            <v>DNK</v>
          </cell>
          <cell r="C1386" t="str">
            <v>Denmark</v>
          </cell>
          <cell r="D1386">
            <v>1981</v>
          </cell>
          <cell r="E1386">
            <v>31</v>
          </cell>
        </row>
        <row r="1387">
          <cell r="B1387" t="str">
            <v>DNK</v>
          </cell>
          <cell r="C1387" t="str">
            <v>Denmark</v>
          </cell>
          <cell r="D1387">
            <v>1987</v>
          </cell>
          <cell r="E1387">
            <v>32.648998260498047</v>
          </cell>
        </row>
        <row r="1388">
          <cell r="B1388" t="str">
            <v>DNK</v>
          </cell>
          <cell r="C1388" t="str">
            <v>Denmark</v>
          </cell>
          <cell r="D1388">
            <v>1939</v>
          </cell>
          <cell r="E1388">
            <v>50</v>
          </cell>
        </row>
        <row r="1389">
          <cell r="B1389" t="str">
            <v>DNK</v>
          </cell>
          <cell r="C1389" t="str">
            <v>Denmark</v>
          </cell>
          <cell r="D1389">
            <v>1939</v>
          </cell>
          <cell r="E1389">
            <v>47</v>
          </cell>
        </row>
        <row r="1390">
          <cell r="B1390" t="str">
            <v>DNK</v>
          </cell>
          <cell r="C1390" t="str">
            <v>Denmark</v>
          </cell>
          <cell r="D1390">
            <v>1952</v>
          </cell>
          <cell r="E1390">
            <v>44</v>
          </cell>
        </row>
        <row r="1391">
          <cell r="B1391" t="str">
            <v>DNK</v>
          </cell>
          <cell r="C1391" t="str">
            <v>Denmark</v>
          </cell>
          <cell r="D1391">
            <v>1952</v>
          </cell>
          <cell r="E1391">
            <v>40</v>
          </cell>
        </row>
        <row r="1392">
          <cell r="B1392" t="str">
            <v>DNK</v>
          </cell>
          <cell r="C1392" t="str">
            <v>Denmark</v>
          </cell>
          <cell r="D1392">
            <v>1953</v>
          </cell>
          <cell r="E1392">
            <v>39.898159999999997</v>
          </cell>
        </row>
        <row r="1393">
          <cell r="B1393" t="str">
            <v>DNK</v>
          </cell>
          <cell r="C1393" t="str">
            <v>Denmark</v>
          </cell>
          <cell r="D1393">
            <v>1963</v>
          </cell>
          <cell r="E1393">
            <v>38.438980000000001</v>
          </cell>
        </row>
        <row r="1394">
          <cell r="B1394" t="str">
            <v>DNK</v>
          </cell>
          <cell r="C1394" t="str">
            <v>Denmark</v>
          </cell>
          <cell r="D1394">
            <v>1976</v>
          </cell>
          <cell r="E1394">
            <v>27.8</v>
          </cell>
        </row>
        <row r="1395">
          <cell r="B1395" t="str">
            <v>DNK</v>
          </cell>
          <cell r="C1395" t="str">
            <v>Denmark</v>
          </cell>
          <cell r="D1395">
            <v>1976</v>
          </cell>
          <cell r="E1395">
            <v>31.6</v>
          </cell>
        </row>
        <row r="1396">
          <cell r="B1396" t="str">
            <v>DJI</v>
          </cell>
          <cell r="C1396" t="str">
            <v>Djibouti</v>
          </cell>
          <cell r="D1396">
            <v>1996</v>
          </cell>
          <cell r="E1396">
            <v>48.5</v>
          </cell>
        </row>
        <row r="1397">
          <cell r="B1397" t="str">
            <v>DJI</v>
          </cell>
          <cell r="C1397" t="str">
            <v>Djibouti</v>
          </cell>
          <cell r="D1397">
            <v>2002</v>
          </cell>
          <cell r="E1397">
            <v>40.9</v>
          </cell>
        </row>
        <row r="1398">
          <cell r="B1398" t="str">
            <v>DJI</v>
          </cell>
          <cell r="C1398" t="str">
            <v>Djibouti</v>
          </cell>
          <cell r="D1398">
            <v>1996</v>
          </cell>
          <cell r="E1398">
            <v>38.099998474121094</v>
          </cell>
        </row>
        <row r="1399">
          <cell r="B1399" t="str">
            <v>DOM</v>
          </cell>
          <cell r="C1399" t="str">
            <v>Dominican Republic</v>
          </cell>
          <cell r="D1399">
            <v>1989</v>
          </cell>
          <cell r="E1399">
            <v>51.5</v>
          </cell>
        </row>
        <row r="1400">
          <cell r="B1400" t="str">
            <v>DOM</v>
          </cell>
          <cell r="C1400" t="str">
            <v>Dominican Republic</v>
          </cell>
          <cell r="D1400">
            <v>1995</v>
          </cell>
          <cell r="E1400">
            <v>51.6</v>
          </cell>
        </row>
        <row r="1401">
          <cell r="B1401" t="str">
            <v>DOM</v>
          </cell>
          <cell r="C1401" t="str">
            <v>Dominican Republic</v>
          </cell>
          <cell r="D1401">
            <v>1996</v>
          </cell>
          <cell r="E1401">
            <v>49</v>
          </cell>
        </row>
        <row r="1402">
          <cell r="B1402" t="str">
            <v>DOM</v>
          </cell>
          <cell r="C1402" t="str">
            <v>Dominican Republic</v>
          </cell>
          <cell r="D1402">
            <v>1997</v>
          </cell>
          <cell r="E1402">
            <v>50.2</v>
          </cell>
        </row>
        <row r="1403">
          <cell r="B1403" t="str">
            <v>DOM</v>
          </cell>
          <cell r="C1403" t="str">
            <v>Dominican Republic</v>
          </cell>
          <cell r="D1403">
            <v>1998</v>
          </cell>
          <cell r="E1403">
            <v>47.5</v>
          </cell>
        </row>
        <row r="1404">
          <cell r="B1404" t="str">
            <v>DOM</v>
          </cell>
          <cell r="C1404" t="str">
            <v>Dominican Republic</v>
          </cell>
          <cell r="D1404">
            <v>1969</v>
          </cell>
          <cell r="E1404">
            <v>49.1</v>
          </cell>
        </row>
        <row r="1405">
          <cell r="B1405" t="str">
            <v>DOM</v>
          </cell>
          <cell r="C1405" t="str">
            <v>Dominican Republic</v>
          </cell>
          <cell r="D1405">
            <v>1969</v>
          </cell>
          <cell r="E1405">
            <v>45.2</v>
          </cell>
        </row>
        <row r="1406">
          <cell r="B1406" t="str">
            <v>DOM</v>
          </cell>
          <cell r="C1406" t="str">
            <v>Dominican Republic</v>
          </cell>
          <cell r="D1406">
            <v>1989</v>
          </cell>
          <cell r="E1406">
            <v>50.2</v>
          </cell>
        </row>
        <row r="1407">
          <cell r="B1407" t="str">
            <v>DOM</v>
          </cell>
          <cell r="C1407" t="str">
            <v>Dominican Republic</v>
          </cell>
          <cell r="D1407">
            <v>1976</v>
          </cell>
          <cell r="E1407">
            <v>45</v>
          </cell>
        </row>
        <row r="1408">
          <cell r="B1408" t="str">
            <v>DOM</v>
          </cell>
          <cell r="C1408" t="str">
            <v>Dominican Republic</v>
          </cell>
          <cell r="D1408">
            <v>1984</v>
          </cell>
          <cell r="E1408">
            <v>43.4</v>
          </cell>
        </row>
        <row r="1409">
          <cell r="B1409" t="str">
            <v>DOM</v>
          </cell>
          <cell r="C1409" t="str">
            <v>Dominican Republic</v>
          </cell>
          <cell r="D1409">
            <v>1996</v>
          </cell>
          <cell r="E1409">
            <v>47.229182999999999</v>
          </cell>
        </row>
        <row r="1410">
          <cell r="B1410" t="str">
            <v>DOM</v>
          </cell>
          <cell r="C1410" t="str">
            <v>Dominican Republic</v>
          </cell>
          <cell r="D1410">
            <v>1997</v>
          </cell>
          <cell r="E1410">
            <v>48.638109999999998</v>
          </cell>
        </row>
        <row r="1411">
          <cell r="B1411" t="str">
            <v>DOM</v>
          </cell>
          <cell r="C1411" t="str">
            <v>Dominican Republic</v>
          </cell>
          <cell r="D1411">
            <v>2000</v>
          </cell>
          <cell r="E1411">
            <v>52.016342999999999</v>
          </cell>
        </row>
        <row r="1412">
          <cell r="B1412" t="str">
            <v>DOM</v>
          </cell>
          <cell r="C1412" t="str">
            <v>Dominican Republic</v>
          </cell>
          <cell r="D1412">
            <v>2001</v>
          </cell>
          <cell r="E1412">
            <v>50.722089000000004</v>
          </cell>
        </row>
        <row r="1413">
          <cell r="B1413" t="str">
            <v>DOM</v>
          </cell>
          <cell r="C1413" t="str">
            <v>Dominican Republic</v>
          </cell>
          <cell r="D1413">
            <v>2002</v>
          </cell>
          <cell r="E1413">
            <v>50.297238</v>
          </cell>
        </row>
        <row r="1414">
          <cell r="B1414" t="str">
            <v>DOM</v>
          </cell>
          <cell r="C1414" t="str">
            <v>Dominican Republic</v>
          </cell>
          <cell r="D1414">
            <v>2003</v>
          </cell>
          <cell r="E1414">
            <v>51.452909999999996</v>
          </cell>
        </row>
        <row r="1415">
          <cell r="B1415" t="str">
            <v>DOM</v>
          </cell>
          <cell r="C1415" t="str">
            <v>Dominican Republic</v>
          </cell>
          <cell r="D1415">
            <v>2004</v>
          </cell>
          <cell r="E1415">
            <v>51.435504000000002</v>
          </cell>
        </row>
        <row r="1416">
          <cell r="B1416" t="str">
            <v>DOM</v>
          </cell>
          <cell r="C1416" t="str">
            <v>Dominican Republic</v>
          </cell>
          <cell r="D1416">
            <v>2005</v>
          </cell>
          <cell r="E1416">
            <v>50.614890999999993</v>
          </cell>
        </row>
        <row r="1417">
          <cell r="B1417" t="str">
            <v>DOM</v>
          </cell>
          <cell r="C1417" t="str">
            <v>Dominican Republic</v>
          </cell>
          <cell r="D1417">
            <v>2006</v>
          </cell>
          <cell r="E1417">
            <v>51.863979000000008</v>
          </cell>
        </row>
        <row r="1418">
          <cell r="B1418" t="str">
            <v>DOM</v>
          </cell>
          <cell r="C1418" t="str">
            <v>Dominican Republic</v>
          </cell>
          <cell r="D1418">
            <v>1996</v>
          </cell>
          <cell r="E1418">
            <v>48.1</v>
          </cell>
        </row>
        <row r="1419">
          <cell r="B1419" t="str">
            <v>DOM</v>
          </cell>
          <cell r="C1419" t="str">
            <v>Dominican Republic</v>
          </cell>
          <cell r="D1419">
            <v>1998</v>
          </cell>
          <cell r="E1419">
            <v>47.78</v>
          </cell>
        </row>
        <row r="1420">
          <cell r="B1420" t="str">
            <v>DOM</v>
          </cell>
          <cell r="C1420" t="str">
            <v>Dominican Republic</v>
          </cell>
          <cell r="D1420">
            <v>1986</v>
          </cell>
          <cell r="E1420">
            <v>47</v>
          </cell>
        </row>
        <row r="1421">
          <cell r="B1421" t="str">
            <v>DOM</v>
          </cell>
          <cell r="C1421" t="str">
            <v>Dominican Republic</v>
          </cell>
          <cell r="D1421">
            <v>1992</v>
          </cell>
          <cell r="E1421">
            <v>49</v>
          </cell>
        </row>
        <row r="1422">
          <cell r="B1422" t="str">
            <v>ECU</v>
          </cell>
          <cell r="C1422" t="str">
            <v>Ecuador</v>
          </cell>
          <cell r="D1422">
            <v>1968</v>
          </cell>
          <cell r="E1422">
            <v>32</v>
          </cell>
        </row>
        <row r="1423">
          <cell r="B1423" t="str">
            <v>ECU</v>
          </cell>
          <cell r="C1423" t="str">
            <v>Ecuador</v>
          </cell>
          <cell r="D1423">
            <v>1994</v>
          </cell>
          <cell r="E1423">
            <v>62.5</v>
          </cell>
        </row>
        <row r="1424">
          <cell r="B1424" t="str">
            <v>ECU</v>
          </cell>
          <cell r="C1424" t="str">
            <v>Ecuador</v>
          </cell>
          <cell r="D1424">
            <v>1995</v>
          </cell>
          <cell r="E1424">
            <v>55.6</v>
          </cell>
        </row>
        <row r="1425">
          <cell r="B1425" t="str">
            <v>ECU</v>
          </cell>
          <cell r="C1425" t="str">
            <v>Ecuador</v>
          </cell>
          <cell r="D1425">
            <v>1999</v>
          </cell>
          <cell r="E1425">
            <v>58.8</v>
          </cell>
        </row>
        <row r="1426">
          <cell r="B1426" t="str">
            <v>ECU</v>
          </cell>
          <cell r="C1426" t="str">
            <v>Ecuador</v>
          </cell>
          <cell r="D1426">
            <v>2000</v>
          </cell>
          <cell r="E1426">
            <v>56</v>
          </cell>
        </row>
        <row r="1427">
          <cell r="B1427" t="str">
            <v>ECU</v>
          </cell>
          <cell r="C1427" t="str">
            <v>Ecuador</v>
          </cell>
          <cell r="D1427">
            <v>1994</v>
          </cell>
          <cell r="E1427">
            <v>54.6</v>
          </cell>
        </row>
        <row r="1428">
          <cell r="B1428" t="str">
            <v>ECU</v>
          </cell>
          <cell r="C1428" t="str">
            <v>Ecuador</v>
          </cell>
          <cell r="D1428">
            <v>1994</v>
          </cell>
          <cell r="E1428">
            <v>51.5</v>
          </cell>
        </row>
        <row r="1429">
          <cell r="B1429" t="str">
            <v>ECU</v>
          </cell>
          <cell r="C1429" t="str">
            <v>Ecuador</v>
          </cell>
          <cell r="D1429">
            <v>1994</v>
          </cell>
          <cell r="E1429">
            <v>51.8</v>
          </cell>
        </row>
        <row r="1430">
          <cell r="B1430" t="str">
            <v>ECU</v>
          </cell>
          <cell r="C1430" t="str">
            <v>Ecuador</v>
          </cell>
          <cell r="D1430">
            <v>1998</v>
          </cell>
          <cell r="E1430">
            <v>56.1</v>
          </cell>
        </row>
        <row r="1431">
          <cell r="B1431" t="str">
            <v>ECU</v>
          </cell>
          <cell r="C1431" t="str">
            <v>Ecuador</v>
          </cell>
          <cell r="D1431">
            <v>1998</v>
          </cell>
          <cell r="E1431">
            <v>52.2</v>
          </cell>
        </row>
        <row r="1432">
          <cell r="B1432" t="str">
            <v>ECU</v>
          </cell>
          <cell r="C1432" t="str">
            <v>Ecuador</v>
          </cell>
          <cell r="D1432">
            <v>1998</v>
          </cell>
          <cell r="E1432">
            <v>54.1</v>
          </cell>
        </row>
        <row r="1433">
          <cell r="B1433" t="str">
            <v>ECU</v>
          </cell>
          <cell r="C1433" t="str">
            <v>Ecuador</v>
          </cell>
          <cell r="D1433">
            <v>1965</v>
          </cell>
          <cell r="E1433">
            <v>63</v>
          </cell>
        </row>
        <row r="1434">
          <cell r="B1434" t="str">
            <v>ECU</v>
          </cell>
          <cell r="C1434" t="str">
            <v>Ecuador</v>
          </cell>
          <cell r="D1434">
            <v>1968</v>
          </cell>
          <cell r="E1434">
            <v>52.1</v>
          </cell>
        </row>
        <row r="1435">
          <cell r="B1435" t="str">
            <v>ECU</v>
          </cell>
          <cell r="C1435" t="str">
            <v>Ecuador</v>
          </cell>
          <cell r="D1435">
            <v>1968</v>
          </cell>
          <cell r="E1435">
            <v>52.6</v>
          </cell>
        </row>
        <row r="1436">
          <cell r="B1436" t="str">
            <v>ECU</v>
          </cell>
          <cell r="C1436" t="str">
            <v>Ecuador</v>
          </cell>
          <cell r="D1436">
            <v>1970</v>
          </cell>
          <cell r="E1436">
            <v>68.2</v>
          </cell>
        </row>
        <row r="1437">
          <cell r="B1437" t="str">
            <v>ECU</v>
          </cell>
          <cell r="C1437" t="str">
            <v>Ecuador</v>
          </cell>
          <cell r="D1437">
            <v>1970</v>
          </cell>
          <cell r="E1437">
            <v>62.5</v>
          </cell>
        </row>
        <row r="1438">
          <cell r="B1438" t="str">
            <v>ECU</v>
          </cell>
          <cell r="C1438" t="str">
            <v>Ecuador</v>
          </cell>
          <cell r="D1438">
            <v>1968</v>
          </cell>
          <cell r="E1438">
            <v>38</v>
          </cell>
        </row>
        <row r="1439">
          <cell r="B1439" t="str">
            <v>ECU</v>
          </cell>
          <cell r="C1439" t="str">
            <v>Ecuador</v>
          </cell>
          <cell r="D1439">
            <v>1987</v>
          </cell>
          <cell r="E1439">
            <v>44.4</v>
          </cell>
        </row>
        <row r="1440">
          <cell r="B1440" t="str">
            <v>ECU</v>
          </cell>
          <cell r="C1440" t="str">
            <v>Ecuador</v>
          </cell>
          <cell r="D1440">
            <v>1994</v>
          </cell>
          <cell r="E1440">
            <v>53.821611000000004</v>
          </cell>
        </row>
        <row r="1441">
          <cell r="B1441" t="str">
            <v>ECU</v>
          </cell>
          <cell r="C1441" t="str">
            <v>Ecuador</v>
          </cell>
          <cell r="D1441">
            <v>1995</v>
          </cell>
          <cell r="E1441">
            <v>50.102404</v>
          </cell>
        </row>
        <row r="1442">
          <cell r="B1442" t="str">
            <v>ECU</v>
          </cell>
          <cell r="C1442" t="str">
            <v>Ecuador</v>
          </cell>
          <cell r="D1442">
            <v>1998</v>
          </cell>
          <cell r="E1442">
            <v>55.737203999999998</v>
          </cell>
        </row>
        <row r="1443">
          <cell r="B1443" t="str">
            <v>ECU</v>
          </cell>
          <cell r="C1443" t="str">
            <v>Ecuador</v>
          </cell>
          <cell r="D1443">
            <v>1998</v>
          </cell>
          <cell r="E1443">
            <v>53.138976999999997</v>
          </cell>
        </row>
        <row r="1444">
          <cell r="B1444" t="str">
            <v>ECU</v>
          </cell>
          <cell r="C1444" t="str">
            <v>Ecuador</v>
          </cell>
          <cell r="D1444">
            <v>2000</v>
          </cell>
          <cell r="E1444">
            <v>56.037978000000003</v>
          </cell>
        </row>
        <row r="1445">
          <cell r="B1445" t="str">
            <v>ECU</v>
          </cell>
          <cell r="C1445" t="str">
            <v>Ecuador</v>
          </cell>
          <cell r="D1445">
            <v>2003</v>
          </cell>
          <cell r="E1445">
            <v>61.817080999999995</v>
          </cell>
        </row>
        <row r="1446">
          <cell r="B1446" t="str">
            <v>ECU</v>
          </cell>
          <cell r="C1446" t="str">
            <v>Ecuador</v>
          </cell>
          <cell r="D1446">
            <v>2004</v>
          </cell>
          <cell r="E1446">
            <v>62.834060999999998</v>
          </cell>
        </row>
        <row r="1447">
          <cell r="B1447" t="str">
            <v>ECU</v>
          </cell>
          <cell r="C1447" t="str">
            <v>Ecuador</v>
          </cell>
          <cell r="D1447">
            <v>2005</v>
          </cell>
          <cell r="E1447">
            <v>53.502793999999994</v>
          </cell>
        </row>
        <row r="1448">
          <cell r="B1448" t="str">
            <v>ECU</v>
          </cell>
          <cell r="C1448" t="str">
            <v>Ecuador</v>
          </cell>
          <cell r="D1448">
            <v>2006</v>
          </cell>
          <cell r="E1448">
            <v>53.443973</v>
          </cell>
        </row>
        <row r="1449">
          <cell r="B1449" t="str">
            <v>ECU</v>
          </cell>
          <cell r="C1449" t="str">
            <v>Ecuador</v>
          </cell>
          <cell r="D1449">
            <v>1995</v>
          </cell>
          <cell r="E1449">
            <v>56</v>
          </cell>
        </row>
        <row r="1450">
          <cell r="B1450" t="str">
            <v>ECU</v>
          </cell>
          <cell r="C1450" t="str">
            <v>Ecuador</v>
          </cell>
          <cell r="D1450">
            <v>1998</v>
          </cell>
          <cell r="E1450">
            <v>56.16</v>
          </cell>
        </row>
        <row r="1451">
          <cell r="B1451" t="str">
            <v>ECU</v>
          </cell>
          <cell r="C1451" t="str">
            <v>Ecuador</v>
          </cell>
          <cell r="D1451">
            <v>1988</v>
          </cell>
          <cell r="E1451">
            <v>43.7</v>
          </cell>
        </row>
        <row r="1452">
          <cell r="B1452" t="str">
            <v>ECU</v>
          </cell>
          <cell r="C1452" t="str">
            <v>Ecuador</v>
          </cell>
          <cell r="D1452">
            <v>1994</v>
          </cell>
          <cell r="E1452">
            <v>46.3</v>
          </cell>
        </row>
        <row r="1453">
          <cell r="B1453" t="str">
            <v>ECU</v>
          </cell>
          <cell r="C1453" t="str">
            <v>Ecuador</v>
          </cell>
          <cell r="D1453">
            <v>1995</v>
          </cell>
          <cell r="E1453">
            <v>43.7</v>
          </cell>
        </row>
        <row r="1454">
          <cell r="B1454" t="str">
            <v>EGY</v>
          </cell>
          <cell r="C1454" t="str">
            <v>Egypt</v>
          </cell>
          <cell r="D1454">
            <v>1958</v>
          </cell>
          <cell r="E1454">
            <v>42.9</v>
          </cell>
        </row>
        <row r="1455">
          <cell r="B1455" t="str">
            <v>EGY</v>
          </cell>
          <cell r="C1455" t="str">
            <v>Egypt</v>
          </cell>
          <cell r="D1455">
            <v>1997</v>
          </cell>
          <cell r="E1455">
            <v>54.2</v>
          </cell>
        </row>
        <row r="1456">
          <cell r="B1456" t="str">
            <v>EGY</v>
          </cell>
          <cell r="C1456" t="str">
            <v>Egypt</v>
          </cell>
          <cell r="D1456">
            <v>1997</v>
          </cell>
          <cell r="E1456">
            <v>39.299999999999997</v>
          </cell>
        </row>
        <row r="1457">
          <cell r="B1457" t="str">
            <v>EGY</v>
          </cell>
          <cell r="C1457" t="str">
            <v>Egypt</v>
          </cell>
          <cell r="D1457">
            <v>1996</v>
          </cell>
          <cell r="E1457">
            <v>34.5</v>
          </cell>
        </row>
        <row r="1458">
          <cell r="B1458" t="str">
            <v>EGY</v>
          </cell>
          <cell r="C1458" t="str">
            <v>Egypt</v>
          </cell>
          <cell r="D1458">
            <v>2000</v>
          </cell>
          <cell r="E1458">
            <v>37.799999999999997</v>
          </cell>
        </row>
        <row r="1459">
          <cell r="B1459" t="str">
            <v>EGY</v>
          </cell>
          <cell r="C1459" t="str">
            <v>Egypt</v>
          </cell>
          <cell r="D1459">
            <v>1959</v>
          </cell>
          <cell r="E1459">
            <v>42</v>
          </cell>
        </row>
        <row r="1460">
          <cell r="B1460" t="str">
            <v>EGY</v>
          </cell>
          <cell r="C1460" t="str">
            <v>Egypt</v>
          </cell>
          <cell r="D1460">
            <v>1965</v>
          </cell>
          <cell r="E1460">
            <v>40</v>
          </cell>
        </row>
        <row r="1461">
          <cell r="B1461" t="str">
            <v>EGY</v>
          </cell>
          <cell r="C1461" t="str">
            <v>Egypt</v>
          </cell>
          <cell r="D1461">
            <v>1975</v>
          </cell>
          <cell r="E1461">
            <v>38</v>
          </cell>
        </row>
        <row r="1462">
          <cell r="B1462" t="str">
            <v>EGY</v>
          </cell>
          <cell r="C1462" t="str">
            <v>Egypt</v>
          </cell>
          <cell r="D1462">
            <v>1959</v>
          </cell>
          <cell r="E1462">
            <v>37</v>
          </cell>
        </row>
        <row r="1463">
          <cell r="B1463" t="str">
            <v>EGY</v>
          </cell>
          <cell r="C1463" t="str">
            <v>Egypt</v>
          </cell>
          <cell r="D1463">
            <v>1959</v>
          </cell>
          <cell r="E1463">
            <v>40</v>
          </cell>
        </row>
        <row r="1464">
          <cell r="B1464" t="str">
            <v>EGY</v>
          </cell>
          <cell r="C1464" t="str">
            <v>Egypt</v>
          </cell>
          <cell r="D1464">
            <v>1959</v>
          </cell>
          <cell r="E1464">
            <v>42</v>
          </cell>
        </row>
        <row r="1465">
          <cell r="B1465" t="str">
            <v>EGY</v>
          </cell>
          <cell r="C1465" t="str">
            <v>Egypt</v>
          </cell>
          <cell r="D1465">
            <v>1965</v>
          </cell>
          <cell r="E1465">
            <v>35</v>
          </cell>
        </row>
        <row r="1466">
          <cell r="B1466" t="str">
            <v>EGY</v>
          </cell>
          <cell r="C1466" t="str">
            <v>Egypt</v>
          </cell>
          <cell r="D1466">
            <v>1965</v>
          </cell>
          <cell r="E1466">
            <v>40</v>
          </cell>
        </row>
        <row r="1467">
          <cell r="B1467" t="str">
            <v>EGY</v>
          </cell>
          <cell r="C1467" t="str">
            <v>Egypt</v>
          </cell>
          <cell r="D1467">
            <v>1965</v>
          </cell>
          <cell r="E1467">
            <v>40</v>
          </cell>
        </row>
        <row r="1468">
          <cell r="B1468" t="str">
            <v>EGY</v>
          </cell>
          <cell r="C1468" t="str">
            <v>Egypt</v>
          </cell>
          <cell r="D1468">
            <v>1975</v>
          </cell>
          <cell r="E1468">
            <v>37</v>
          </cell>
        </row>
        <row r="1469">
          <cell r="B1469" t="str">
            <v>EGY</v>
          </cell>
          <cell r="C1469" t="str">
            <v>Egypt</v>
          </cell>
          <cell r="D1469">
            <v>1975</v>
          </cell>
          <cell r="E1469">
            <v>38</v>
          </cell>
        </row>
        <row r="1470">
          <cell r="B1470" t="str">
            <v>EGY</v>
          </cell>
          <cell r="C1470" t="str">
            <v>Egypt</v>
          </cell>
          <cell r="D1470">
            <v>1975</v>
          </cell>
          <cell r="E1470">
            <v>39</v>
          </cell>
        </row>
        <row r="1471">
          <cell r="B1471" t="str">
            <v>EGY</v>
          </cell>
          <cell r="C1471" t="str">
            <v>Egypt</v>
          </cell>
          <cell r="D1471">
            <v>1981</v>
          </cell>
          <cell r="E1471">
            <v>34</v>
          </cell>
        </row>
        <row r="1472">
          <cell r="B1472" t="str">
            <v>EGY</v>
          </cell>
          <cell r="C1472" t="str">
            <v>Egypt</v>
          </cell>
          <cell r="D1472">
            <v>1981</v>
          </cell>
          <cell r="E1472">
            <v>37</v>
          </cell>
        </row>
        <row r="1473">
          <cell r="B1473" t="str">
            <v>EGY</v>
          </cell>
          <cell r="C1473" t="str">
            <v>Egypt</v>
          </cell>
          <cell r="D1473">
            <v>1965</v>
          </cell>
          <cell r="E1473">
            <v>43.4</v>
          </cell>
        </row>
        <row r="1474">
          <cell r="B1474" t="str">
            <v>EGY</v>
          </cell>
          <cell r="C1474" t="str">
            <v>Egypt</v>
          </cell>
          <cell r="D1474">
            <v>1959</v>
          </cell>
          <cell r="E1474">
            <v>29</v>
          </cell>
        </row>
        <row r="1475">
          <cell r="B1475" t="str">
            <v>EGY</v>
          </cell>
          <cell r="C1475" t="str">
            <v>Egypt</v>
          </cell>
          <cell r="D1475">
            <v>1959</v>
          </cell>
          <cell r="E1475">
            <v>33</v>
          </cell>
        </row>
        <row r="1476">
          <cell r="B1476" t="str">
            <v>EGY</v>
          </cell>
          <cell r="C1476" t="str">
            <v>Egypt</v>
          </cell>
          <cell r="D1476">
            <v>1965</v>
          </cell>
          <cell r="E1476">
            <v>25</v>
          </cell>
        </row>
        <row r="1477">
          <cell r="B1477" t="str">
            <v>EGY</v>
          </cell>
          <cell r="C1477" t="str">
            <v>Egypt</v>
          </cell>
          <cell r="D1477">
            <v>1965</v>
          </cell>
          <cell r="E1477">
            <v>35</v>
          </cell>
        </row>
        <row r="1478">
          <cell r="B1478" t="str">
            <v>EGY</v>
          </cell>
          <cell r="C1478" t="str">
            <v>Egypt</v>
          </cell>
          <cell r="D1478">
            <v>1975</v>
          </cell>
          <cell r="E1478">
            <v>28</v>
          </cell>
        </row>
        <row r="1479">
          <cell r="B1479" t="str">
            <v>EGY</v>
          </cell>
          <cell r="C1479" t="str">
            <v>Egypt</v>
          </cell>
          <cell r="D1479">
            <v>1975</v>
          </cell>
          <cell r="E1479">
            <v>33</v>
          </cell>
        </row>
        <row r="1480">
          <cell r="B1480" t="str">
            <v>EGY</v>
          </cell>
          <cell r="C1480" t="str">
            <v>Egypt</v>
          </cell>
          <cell r="D1480">
            <v>1975</v>
          </cell>
          <cell r="E1480">
            <v>37.4</v>
          </cell>
        </row>
        <row r="1481">
          <cell r="B1481" t="str">
            <v>EGY</v>
          </cell>
          <cell r="C1481" t="str">
            <v>Egypt</v>
          </cell>
          <cell r="D1481">
            <v>1975</v>
          </cell>
          <cell r="E1481">
            <v>36.299999999999997</v>
          </cell>
        </row>
        <row r="1482">
          <cell r="B1482" t="str">
            <v>EGY</v>
          </cell>
          <cell r="C1482" t="str">
            <v>Egypt</v>
          </cell>
          <cell r="D1482">
            <v>1975</v>
          </cell>
          <cell r="E1482">
            <v>35.5</v>
          </cell>
        </row>
        <row r="1483">
          <cell r="B1483" t="str">
            <v>EGY</v>
          </cell>
          <cell r="C1483" t="str">
            <v>Egypt</v>
          </cell>
          <cell r="D1483">
            <v>1991</v>
          </cell>
          <cell r="E1483">
            <v>31.9</v>
          </cell>
        </row>
        <row r="1484">
          <cell r="B1484" t="str">
            <v>EGY</v>
          </cell>
          <cell r="C1484" t="str">
            <v>Egypt</v>
          </cell>
          <cell r="D1484">
            <v>1995</v>
          </cell>
          <cell r="E1484">
            <v>28.7</v>
          </cell>
        </row>
        <row r="1485">
          <cell r="B1485" t="str">
            <v>EGY</v>
          </cell>
          <cell r="C1485" t="str">
            <v>Egypt</v>
          </cell>
          <cell r="D1485">
            <v>2004</v>
          </cell>
          <cell r="E1485">
            <v>34.409999999999997</v>
          </cell>
        </row>
        <row r="1486">
          <cell r="B1486" t="str">
            <v>SLV</v>
          </cell>
          <cell r="C1486" t="str">
            <v>El Salvador</v>
          </cell>
          <cell r="D1486">
            <v>1965</v>
          </cell>
          <cell r="E1486">
            <v>42.400001525878906</v>
          </cell>
        </row>
        <row r="1487">
          <cell r="B1487" t="str">
            <v>SLV</v>
          </cell>
          <cell r="C1487" t="str">
            <v>El Salvador</v>
          </cell>
          <cell r="D1487">
            <v>1995</v>
          </cell>
          <cell r="E1487">
            <v>50.6</v>
          </cell>
        </row>
        <row r="1488">
          <cell r="B1488" t="str">
            <v>SLV</v>
          </cell>
          <cell r="C1488" t="str">
            <v>El Salvador</v>
          </cell>
          <cell r="D1488">
            <v>1996</v>
          </cell>
          <cell r="E1488">
            <v>53</v>
          </cell>
        </row>
        <row r="1489">
          <cell r="B1489" t="str">
            <v>SLV</v>
          </cell>
          <cell r="C1489" t="str">
            <v>El Salvador</v>
          </cell>
          <cell r="D1489">
            <v>1997</v>
          </cell>
          <cell r="E1489">
            <v>52.1</v>
          </cell>
        </row>
        <row r="1490">
          <cell r="B1490" t="str">
            <v>SLV</v>
          </cell>
          <cell r="C1490" t="str">
            <v>El Salvador</v>
          </cell>
          <cell r="D1490">
            <v>1998</v>
          </cell>
          <cell r="E1490">
            <v>56</v>
          </cell>
        </row>
        <row r="1491">
          <cell r="B1491" t="str">
            <v>SLV</v>
          </cell>
          <cell r="C1491" t="str">
            <v>El Salvador</v>
          </cell>
          <cell r="D1491">
            <v>1999</v>
          </cell>
          <cell r="E1491">
            <v>53.1</v>
          </cell>
        </row>
        <row r="1492">
          <cell r="B1492" t="str">
            <v>SLV</v>
          </cell>
          <cell r="C1492" t="str">
            <v>El Salvador</v>
          </cell>
          <cell r="D1492">
            <v>2000</v>
          </cell>
          <cell r="E1492">
            <v>53.8</v>
          </cell>
        </row>
        <row r="1493">
          <cell r="B1493" t="str">
            <v>SLV</v>
          </cell>
          <cell r="C1493" t="str">
            <v>El Salvador</v>
          </cell>
          <cell r="D1493">
            <v>1977</v>
          </cell>
          <cell r="E1493">
            <v>40</v>
          </cell>
        </row>
        <row r="1494">
          <cell r="B1494" t="str">
            <v>SLV</v>
          </cell>
          <cell r="C1494" t="str">
            <v>El Salvador</v>
          </cell>
          <cell r="D1494">
            <v>1991</v>
          </cell>
          <cell r="E1494">
            <v>52.6</v>
          </cell>
        </row>
        <row r="1495">
          <cell r="B1495" t="str">
            <v>SLV</v>
          </cell>
          <cell r="C1495" t="str">
            <v>El Salvador</v>
          </cell>
          <cell r="D1495">
            <v>1991</v>
          </cell>
          <cell r="E1495">
            <v>47.8</v>
          </cell>
        </row>
        <row r="1496">
          <cell r="B1496" t="str">
            <v>SLV</v>
          </cell>
          <cell r="C1496" t="str">
            <v>El Salvador</v>
          </cell>
          <cell r="D1496">
            <v>1991</v>
          </cell>
          <cell r="E1496">
            <v>49.5</v>
          </cell>
        </row>
        <row r="1497">
          <cell r="B1497" t="str">
            <v>SLV</v>
          </cell>
          <cell r="C1497" t="str">
            <v>El Salvador</v>
          </cell>
          <cell r="D1497">
            <v>1995</v>
          </cell>
          <cell r="E1497">
            <v>51.2</v>
          </cell>
        </row>
        <row r="1498">
          <cell r="B1498" t="str">
            <v>SLV</v>
          </cell>
          <cell r="C1498" t="str">
            <v>El Salvador</v>
          </cell>
          <cell r="D1498">
            <v>1995</v>
          </cell>
          <cell r="E1498">
            <v>44.1</v>
          </cell>
        </row>
        <row r="1499">
          <cell r="B1499" t="str">
            <v>SLV</v>
          </cell>
          <cell r="C1499" t="str">
            <v>El Salvador</v>
          </cell>
          <cell r="D1499">
            <v>1995</v>
          </cell>
          <cell r="E1499">
            <v>47.4</v>
          </cell>
        </row>
        <row r="1500">
          <cell r="B1500" t="str">
            <v>SLV</v>
          </cell>
          <cell r="C1500" t="str">
            <v>El Salvador</v>
          </cell>
          <cell r="D1500">
            <v>2000</v>
          </cell>
          <cell r="E1500">
            <v>53.1</v>
          </cell>
        </row>
        <row r="1501">
          <cell r="B1501" t="str">
            <v>SLV</v>
          </cell>
          <cell r="C1501" t="str">
            <v>El Salvador</v>
          </cell>
          <cell r="D1501">
            <v>2000</v>
          </cell>
          <cell r="E1501">
            <v>46.8</v>
          </cell>
        </row>
        <row r="1502">
          <cell r="B1502" t="str">
            <v>SLV</v>
          </cell>
          <cell r="C1502" t="str">
            <v>El Salvador</v>
          </cell>
          <cell r="D1502">
            <v>2000</v>
          </cell>
          <cell r="E1502">
            <v>50.3</v>
          </cell>
        </row>
        <row r="1503">
          <cell r="B1503" t="str">
            <v>SLV</v>
          </cell>
          <cell r="C1503" t="str">
            <v>El Salvador</v>
          </cell>
          <cell r="D1503">
            <v>1994</v>
          </cell>
          <cell r="E1503">
            <v>53.2</v>
          </cell>
        </row>
        <row r="1504">
          <cell r="B1504" t="str">
            <v>SLV</v>
          </cell>
          <cell r="C1504" t="str">
            <v>El Salvador</v>
          </cell>
          <cell r="D1504">
            <v>1994</v>
          </cell>
          <cell r="E1504">
            <v>49.7</v>
          </cell>
        </row>
        <row r="1505">
          <cell r="B1505" t="str">
            <v>SLV</v>
          </cell>
          <cell r="C1505" t="str">
            <v>El Salvador</v>
          </cell>
          <cell r="D1505">
            <v>1994</v>
          </cell>
          <cell r="E1505">
            <v>41.8</v>
          </cell>
        </row>
        <row r="1506">
          <cell r="B1506" t="str">
            <v>SLV</v>
          </cell>
          <cell r="C1506" t="str">
            <v>El Salvador</v>
          </cell>
          <cell r="D1506">
            <v>1961</v>
          </cell>
          <cell r="E1506">
            <v>49.3</v>
          </cell>
        </row>
        <row r="1507">
          <cell r="B1507" t="str">
            <v>SLV</v>
          </cell>
          <cell r="C1507" t="str">
            <v>El Salvador</v>
          </cell>
          <cell r="D1507">
            <v>1961</v>
          </cell>
          <cell r="E1507">
            <v>54.2</v>
          </cell>
        </row>
        <row r="1508">
          <cell r="B1508" t="str">
            <v>SLV</v>
          </cell>
          <cell r="C1508" t="str">
            <v>El Salvador</v>
          </cell>
          <cell r="D1508">
            <v>1961</v>
          </cell>
          <cell r="E1508">
            <v>46.2</v>
          </cell>
        </row>
        <row r="1509">
          <cell r="B1509" t="str">
            <v>SLV</v>
          </cell>
          <cell r="C1509" t="str">
            <v>El Salvador</v>
          </cell>
          <cell r="D1509">
            <v>1969</v>
          </cell>
          <cell r="E1509">
            <v>46.5</v>
          </cell>
        </row>
        <row r="1510">
          <cell r="B1510" t="str">
            <v>SLV</v>
          </cell>
          <cell r="C1510" t="str">
            <v>El Salvador</v>
          </cell>
          <cell r="D1510" t="str">
            <v>1965-67</v>
          </cell>
          <cell r="E1510">
            <v>53.8</v>
          </cell>
        </row>
        <row r="1511">
          <cell r="B1511" t="str">
            <v>SLV</v>
          </cell>
          <cell r="C1511" t="str">
            <v>El Salvador</v>
          </cell>
          <cell r="D1511">
            <v>1961</v>
          </cell>
          <cell r="E1511">
            <v>53.200000762939453</v>
          </cell>
        </row>
        <row r="1512">
          <cell r="B1512" t="str">
            <v>SLV</v>
          </cell>
          <cell r="C1512" t="str">
            <v>El Salvador</v>
          </cell>
          <cell r="D1512">
            <v>1977</v>
          </cell>
          <cell r="E1512">
            <v>47.8</v>
          </cell>
        </row>
        <row r="1513">
          <cell r="B1513" t="str">
            <v>SLV</v>
          </cell>
          <cell r="C1513" t="str">
            <v>El Salvador</v>
          </cell>
          <cell r="D1513">
            <v>1965</v>
          </cell>
          <cell r="E1513">
            <v>53.9</v>
          </cell>
        </row>
        <row r="1514">
          <cell r="B1514" t="str">
            <v>SLV</v>
          </cell>
          <cell r="C1514" t="str">
            <v>El Salvador</v>
          </cell>
          <cell r="D1514">
            <v>1990</v>
          </cell>
          <cell r="E1514">
            <v>44.7</v>
          </cell>
        </row>
        <row r="1515">
          <cell r="B1515" t="str">
            <v>SLV</v>
          </cell>
          <cell r="C1515" t="str">
            <v>El Salvador</v>
          </cell>
          <cell r="D1515">
            <v>1991</v>
          </cell>
          <cell r="E1515">
            <v>52.659503999999998</v>
          </cell>
        </row>
        <row r="1516">
          <cell r="B1516" t="str">
            <v>SLV</v>
          </cell>
          <cell r="C1516" t="str">
            <v>El Salvador</v>
          </cell>
          <cell r="D1516">
            <v>1998</v>
          </cell>
          <cell r="E1516">
            <v>53.446437999999993</v>
          </cell>
        </row>
        <row r="1517">
          <cell r="B1517" t="str">
            <v>SLV</v>
          </cell>
          <cell r="C1517" t="str">
            <v>El Salvador</v>
          </cell>
          <cell r="D1517">
            <v>2000</v>
          </cell>
          <cell r="E1517">
            <v>51.903767000000002</v>
          </cell>
        </row>
        <row r="1518">
          <cell r="B1518" t="str">
            <v>SLV</v>
          </cell>
          <cell r="C1518" t="str">
            <v>El Salvador</v>
          </cell>
          <cell r="D1518">
            <v>2001</v>
          </cell>
          <cell r="E1518">
            <v>52.517285000000001</v>
          </cell>
        </row>
        <row r="1519">
          <cell r="B1519" t="str">
            <v>SLV</v>
          </cell>
          <cell r="C1519" t="str">
            <v>El Salvador</v>
          </cell>
          <cell r="D1519">
            <v>2002</v>
          </cell>
          <cell r="E1519">
            <v>52.214416</v>
          </cell>
        </row>
        <row r="1520">
          <cell r="B1520" t="str">
            <v>SLV</v>
          </cell>
          <cell r="C1520" t="str">
            <v>El Salvador</v>
          </cell>
          <cell r="D1520">
            <v>2003</v>
          </cell>
          <cell r="E1520">
            <v>49.841636999999999</v>
          </cell>
        </row>
        <row r="1521">
          <cell r="B1521" t="str">
            <v>SLV</v>
          </cell>
          <cell r="C1521" t="str">
            <v>El Salvador</v>
          </cell>
          <cell r="D1521">
            <v>2004</v>
          </cell>
          <cell r="E1521">
            <v>48.390118000000001</v>
          </cell>
        </row>
        <row r="1522">
          <cell r="B1522" t="str">
            <v>SLV</v>
          </cell>
          <cell r="C1522" t="str">
            <v>El Salvador</v>
          </cell>
          <cell r="D1522">
            <v>1995</v>
          </cell>
          <cell r="E1522">
            <v>50.52</v>
          </cell>
        </row>
        <row r="1523">
          <cell r="B1523" t="str">
            <v>SLV</v>
          </cell>
          <cell r="C1523" t="str">
            <v>El Salvador</v>
          </cell>
          <cell r="D1523">
            <v>1997</v>
          </cell>
          <cell r="E1523">
            <v>51.95</v>
          </cell>
        </row>
        <row r="1524">
          <cell r="B1524" t="str">
            <v>SLV</v>
          </cell>
          <cell r="C1524" t="str">
            <v>El Salvador</v>
          </cell>
          <cell r="D1524">
            <v>1998</v>
          </cell>
          <cell r="E1524">
            <v>55.89</v>
          </cell>
        </row>
        <row r="1525">
          <cell r="B1525" t="str">
            <v>SLV</v>
          </cell>
          <cell r="C1525" t="str">
            <v>El Salvador</v>
          </cell>
          <cell r="D1525">
            <v>1999</v>
          </cell>
          <cell r="E1525">
            <v>54.55</v>
          </cell>
        </row>
        <row r="1526">
          <cell r="B1526" t="str">
            <v>EST</v>
          </cell>
          <cell r="C1526" t="str">
            <v>Estonia</v>
          </cell>
          <cell r="D1526">
            <v>1988</v>
          </cell>
          <cell r="E1526">
            <v>27.799999237060547</v>
          </cell>
        </row>
        <row r="1527">
          <cell r="B1527" t="str">
            <v>EST</v>
          </cell>
          <cell r="C1527" t="str">
            <v>Estonia</v>
          </cell>
          <cell r="D1527">
            <v>1990</v>
          </cell>
          <cell r="E1527">
            <v>24</v>
          </cell>
        </row>
        <row r="1528">
          <cell r="B1528" t="str">
            <v>EST</v>
          </cell>
          <cell r="C1528" t="str">
            <v>Estonia</v>
          </cell>
          <cell r="D1528">
            <v>1981</v>
          </cell>
          <cell r="E1528">
            <v>25.100000381469727</v>
          </cell>
        </row>
        <row r="1529">
          <cell r="B1529" t="str">
            <v>EST</v>
          </cell>
          <cell r="C1529" t="str">
            <v>Estonia</v>
          </cell>
          <cell r="D1529">
            <v>1986</v>
          </cell>
          <cell r="E1529">
            <v>26.700000762939453</v>
          </cell>
        </row>
        <row r="1530">
          <cell r="B1530" t="str">
            <v>EST</v>
          </cell>
          <cell r="C1530" t="str">
            <v>Estonia</v>
          </cell>
          <cell r="D1530">
            <v>1989</v>
          </cell>
          <cell r="E1530">
            <v>25.299999237060547</v>
          </cell>
        </row>
        <row r="1531">
          <cell r="B1531" t="str">
            <v>EST</v>
          </cell>
          <cell r="C1531" t="str">
            <v>Estonia</v>
          </cell>
          <cell r="D1531">
            <v>1989</v>
          </cell>
          <cell r="E1531">
            <v>29.899999618530273</v>
          </cell>
        </row>
        <row r="1532">
          <cell r="B1532" t="str">
            <v>EST</v>
          </cell>
          <cell r="C1532" t="str">
            <v>Estonia</v>
          </cell>
          <cell r="D1532">
            <v>1998</v>
          </cell>
          <cell r="E1532">
            <v>36</v>
          </cell>
        </row>
        <row r="1533">
          <cell r="B1533" t="str">
            <v>EST</v>
          </cell>
          <cell r="C1533" t="str">
            <v>Estonia</v>
          </cell>
          <cell r="D1533">
            <v>1999</v>
          </cell>
          <cell r="E1533">
            <v>36.200000000000003</v>
          </cell>
        </row>
        <row r="1534">
          <cell r="B1534" t="str">
            <v>EST</v>
          </cell>
          <cell r="C1534" t="str">
            <v>Estonia</v>
          </cell>
          <cell r="D1534">
            <v>2000</v>
          </cell>
          <cell r="E1534">
            <v>36.700000000000003</v>
          </cell>
        </row>
        <row r="1535">
          <cell r="B1535" t="str">
            <v>EST</v>
          </cell>
          <cell r="C1535" t="str">
            <v>Estonia</v>
          </cell>
          <cell r="D1535">
            <v>1997</v>
          </cell>
          <cell r="E1535">
            <v>34</v>
          </cell>
        </row>
        <row r="1536">
          <cell r="B1536" t="str">
            <v>EST</v>
          </cell>
          <cell r="C1536" t="str">
            <v>Estonia</v>
          </cell>
          <cell r="D1536">
            <v>1997</v>
          </cell>
          <cell r="E1536">
            <v>34.669998168945312</v>
          </cell>
        </row>
        <row r="1537">
          <cell r="B1537" t="str">
            <v>EST</v>
          </cell>
          <cell r="C1537" t="str">
            <v>Estonia</v>
          </cell>
          <cell r="D1537">
            <v>1997</v>
          </cell>
          <cell r="E1537">
            <v>37</v>
          </cell>
        </row>
        <row r="1538">
          <cell r="B1538" t="str">
            <v>EST</v>
          </cell>
          <cell r="C1538" t="str">
            <v>Estonia</v>
          </cell>
          <cell r="D1538">
            <v>1997</v>
          </cell>
          <cell r="E1538">
            <v>38</v>
          </cell>
        </row>
        <row r="1539">
          <cell r="B1539" t="str">
            <v>EST</v>
          </cell>
          <cell r="C1539" t="str">
            <v>Estonia</v>
          </cell>
          <cell r="D1539">
            <v>1997</v>
          </cell>
          <cell r="E1539">
            <v>38</v>
          </cell>
        </row>
        <row r="1540">
          <cell r="B1540" t="str">
            <v>EST</v>
          </cell>
          <cell r="C1540" t="str">
            <v>Estonia</v>
          </cell>
          <cell r="D1540">
            <v>1997</v>
          </cell>
          <cell r="E1540">
            <v>33.979999542236328</v>
          </cell>
        </row>
        <row r="1541">
          <cell r="B1541" t="str">
            <v>EST</v>
          </cell>
          <cell r="C1541" t="str">
            <v>Estonia</v>
          </cell>
          <cell r="D1541">
            <v>2002</v>
          </cell>
          <cell r="E1541">
            <v>36.6</v>
          </cell>
        </row>
        <row r="1542">
          <cell r="B1542" t="str">
            <v>EST</v>
          </cell>
          <cell r="C1542" t="str">
            <v>Estonia</v>
          </cell>
          <cell r="D1542">
            <v>2003</v>
          </cell>
          <cell r="E1542">
            <v>35.5</v>
          </cell>
        </row>
        <row r="1543">
          <cell r="B1543" t="str">
            <v>EST</v>
          </cell>
          <cell r="C1543" t="str">
            <v>Estonia</v>
          </cell>
          <cell r="D1543">
            <v>1998</v>
          </cell>
          <cell r="E1543">
            <v>36.970001220703125</v>
          </cell>
        </row>
        <row r="1544">
          <cell r="B1544" t="str">
            <v>EST</v>
          </cell>
          <cell r="C1544" t="str">
            <v>Estonia</v>
          </cell>
          <cell r="D1544">
            <v>2004</v>
          </cell>
          <cell r="E1544">
            <v>37</v>
          </cell>
        </row>
        <row r="1545">
          <cell r="B1545" t="str">
            <v>EST</v>
          </cell>
          <cell r="C1545" t="str">
            <v>Estonia</v>
          </cell>
          <cell r="D1545">
            <v>2005</v>
          </cell>
          <cell r="E1545">
            <v>32</v>
          </cell>
        </row>
        <row r="1546">
          <cell r="B1546" t="str">
            <v>EST</v>
          </cell>
          <cell r="C1546" t="str">
            <v>Estonia</v>
          </cell>
          <cell r="D1546">
            <v>2006</v>
          </cell>
          <cell r="E1546">
            <v>33</v>
          </cell>
        </row>
        <row r="1547">
          <cell r="B1547" t="str">
            <v>EST</v>
          </cell>
          <cell r="C1547" t="str">
            <v>Estonia</v>
          </cell>
          <cell r="D1547">
            <v>2000</v>
          </cell>
          <cell r="E1547">
            <v>36.6</v>
          </cell>
        </row>
        <row r="1548">
          <cell r="B1548" t="str">
            <v>EST</v>
          </cell>
          <cell r="C1548" t="str">
            <v>Estonia</v>
          </cell>
          <cell r="D1548">
            <v>2000</v>
          </cell>
          <cell r="E1548">
            <v>36.4</v>
          </cell>
        </row>
        <row r="1549">
          <cell r="B1549" t="str">
            <v>EST</v>
          </cell>
          <cell r="C1549" t="str">
            <v>Estonia</v>
          </cell>
          <cell r="D1549">
            <v>1988</v>
          </cell>
          <cell r="E1549">
            <v>23</v>
          </cell>
        </row>
        <row r="1550">
          <cell r="B1550" t="str">
            <v>EST</v>
          </cell>
          <cell r="C1550" t="str">
            <v>Estonia</v>
          </cell>
          <cell r="D1550">
            <v>1995</v>
          </cell>
          <cell r="E1550">
            <v>35.299999999999997</v>
          </cell>
        </row>
        <row r="1551">
          <cell r="B1551" t="str">
            <v>EST</v>
          </cell>
          <cell r="C1551" t="str">
            <v>Estonia</v>
          </cell>
          <cell r="D1551">
            <v>1995</v>
          </cell>
          <cell r="E1551">
            <v>31</v>
          </cell>
        </row>
        <row r="1552">
          <cell r="B1552" t="str">
            <v>EST</v>
          </cell>
          <cell r="C1552" t="str">
            <v>Estonia</v>
          </cell>
          <cell r="D1552">
            <v>1992</v>
          </cell>
          <cell r="E1552">
            <v>35.5</v>
          </cell>
        </row>
        <row r="1553">
          <cell r="B1553" t="str">
            <v>EST</v>
          </cell>
          <cell r="C1553" t="str">
            <v>Estonia</v>
          </cell>
          <cell r="D1553">
            <v>1993</v>
          </cell>
          <cell r="E1553">
            <v>39.1</v>
          </cell>
        </row>
        <row r="1554">
          <cell r="B1554" t="str">
            <v>EST</v>
          </cell>
          <cell r="C1554" t="str">
            <v>Estonia</v>
          </cell>
          <cell r="D1554">
            <v>1993</v>
          </cell>
          <cell r="E1554">
            <v>39.1</v>
          </cell>
        </row>
        <row r="1555">
          <cell r="B1555" t="str">
            <v>EST</v>
          </cell>
          <cell r="C1555" t="str">
            <v>Estonia</v>
          </cell>
          <cell r="D1555">
            <v>1993</v>
          </cell>
          <cell r="E1555">
            <v>34</v>
          </cell>
        </row>
        <row r="1556">
          <cell r="B1556" t="str">
            <v>EST</v>
          </cell>
          <cell r="C1556" t="str">
            <v>Estonia</v>
          </cell>
          <cell r="D1556">
            <v>1993</v>
          </cell>
          <cell r="E1556">
            <v>35</v>
          </cell>
        </row>
        <row r="1557">
          <cell r="B1557" t="str">
            <v>EST</v>
          </cell>
          <cell r="C1557" t="str">
            <v>Estonia</v>
          </cell>
          <cell r="D1557">
            <v>1993</v>
          </cell>
          <cell r="E1557">
            <v>39</v>
          </cell>
        </row>
        <row r="1558">
          <cell r="B1558" t="str">
            <v>EST</v>
          </cell>
          <cell r="C1558" t="str">
            <v>Estonia</v>
          </cell>
          <cell r="D1558">
            <v>1993</v>
          </cell>
          <cell r="E1558">
            <v>39</v>
          </cell>
        </row>
        <row r="1559">
          <cell r="B1559" t="str">
            <v>EST</v>
          </cell>
          <cell r="C1559" t="str">
            <v>Estonia</v>
          </cell>
          <cell r="D1559">
            <v>1994</v>
          </cell>
          <cell r="E1559">
            <v>36</v>
          </cell>
        </row>
        <row r="1560">
          <cell r="B1560" t="str">
            <v>EST</v>
          </cell>
          <cell r="C1560" t="str">
            <v>Estonia</v>
          </cell>
          <cell r="D1560">
            <v>1994</v>
          </cell>
          <cell r="E1560">
            <v>37</v>
          </cell>
        </row>
        <row r="1561">
          <cell r="B1561" t="str">
            <v>EST</v>
          </cell>
          <cell r="C1561" t="str">
            <v>Estonia</v>
          </cell>
          <cell r="D1561">
            <v>1994</v>
          </cell>
          <cell r="E1561">
            <v>39</v>
          </cell>
        </row>
        <row r="1562">
          <cell r="B1562" t="str">
            <v>EST</v>
          </cell>
          <cell r="C1562" t="str">
            <v>Estonia</v>
          </cell>
          <cell r="D1562">
            <v>1994</v>
          </cell>
          <cell r="E1562">
            <v>39</v>
          </cell>
        </row>
        <row r="1563">
          <cell r="B1563" t="str">
            <v>EST</v>
          </cell>
          <cell r="C1563" t="str">
            <v>Estonia</v>
          </cell>
          <cell r="D1563">
            <v>1995</v>
          </cell>
          <cell r="E1563">
            <v>36</v>
          </cell>
        </row>
        <row r="1564">
          <cell r="B1564" t="str">
            <v>EST</v>
          </cell>
          <cell r="C1564" t="str">
            <v>Estonia</v>
          </cell>
          <cell r="D1564">
            <v>1995</v>
          </cell>
          <cell r="E1564">
            <v>36</v>
          </cell>
        </row>
        <row r="1565">
          <cell r="B1565" t="str">
            <v>EST</v>
          </cell>
          <cell r="C1565" t="str">
            <v>Estonia</v>
          </cell>
          <cell r="D1565">
            <v>1995</v>
          </cell>
          <cell r="E1565">
            <v>38</v>
          </cell>
        </row>
        <row r="1566">
          <cell r="B1566" t="str">
            <v>EST</v>
          </cell>
          <cell r="C1566" t="str">
            <v>Estonia</v>
          </cell>
          <cell r="D1566">
            <v>1995</v>
          </cell>
          <cell r="E1566">
            <v>39</v>
          </cell>
        </row>
        <row r="1567">
          <cell r="B1567" t="str">
            <v>EST</v>
          </cell>
          <cell r="C1567" t="str">
            <v>Estonia</v>
          </cell>
          <cell r="D1567">
            <v>1996</v>
          </cell>
          <cell r="E1567">
            <v>33</v>
          </cell>
        </row>
        <row r="1568">
          <cell r="B1568" t="str">
            <v>EST</v>
          </cell>
          <cell r="C1568" t="str">
            <v>Estonia</v>
          </cell>
          <cell r="D1568">
            <v>1996</v>
          </cell>
          <cell r="E1568">
            <v>34</v>
          </cell>
        </row>
        <row r="1569">
          <cell r="B1569" t="str">
            <v>EST</v>
          </cell>
          <cell r="C1569" t="str">
            <v>Estonia</v>
          </cell>
          <cell r="D1569">
            <v>1996</v>
          </cell>
          <cell r="E1569">
            <v>34</v>
          </cell>
        </row>
        <row r="1570">
          <cell r="B1570" t="str">
            <v>EST</v>
          </cell>
          <cell r="C1570" t="str">
            <v>Estonia</v>
          </cell>
          <cell r="D1570">
            <v>1996</v>
          </cell>
          <cell r="E1570">
            <v>36</v>
          </cell>
        </row>
        <row r="1571">
          <cell r="B1571" t="str">
            <v>EST</v>
          </cell>
          <cell r="C1571" t="str">
            <v>Estonia</v>
          </cell>
          <cell r="D1571">
            <v>1989</v>
          </cell>
          <cell r="E1571">
            <v>28</v>
          </cell>
        </row>
        <row r="1572">
          <cell r="B1572" t="str">
            <v>EST</v>
          </cell>
          <cell r="C1572" t="str">
            <v>Estonia</v>
          </cell>
          <cell r="D1572">
            <v>1995</v>
          </cell>
          <cell r="E1572">
            <v>39.799999999999997</v>
          </cell>
        </row>
        <row r="1573">
          <cell r="B1573" t="str">
            <v>EST</v>
          </cell>
          <cell r="C1573" t="str">
            <v>Estonia</v>
          </cell>
          <cell r="D1573">
            <v>1996</v>
          </cell>
          <cell r="E1573">
            <v>35.534179999999999</v>
          </cell>
        </row>
        <row r="1574">
          <cell r="B1574" t="str">
            <v>EST</v>
          </cell>
          <cell r="C1574" t="str">
            <v>Estonia</v>
          </cell>
          <cell r="D1574">
            <v>1997</v>
          </cell>
          <cell r="E1574">
            <v>36.184660000000001</v>
          </cell>
        </row>
        <row r="1575">
          <cell r="B1575" t="str">
            <v>EST</v>
          </cell>
          <cell r="C1575" t="str">
            <v>Estonia</v>
          </cell>
          <cell r="D1575">
            <v>1997</v>
          </cell>
          <cell r="E1575">
            <v>33.6</v>
          </cell>
        </row>
        <row r="1576">
          <cell r="B1576" t="str">
            <v>EST</v>
          </cell>
          <cell r="C1576" t="str">
            <v>Estonia</v>
          </cell>
          <cell r="D1576">
            <v>1998</v>
          </cell>
          <cell r="E1576">
            <v>36.25629</v>
          </cell>
        </row>
        <row r="1577">
          <cell r="B1577" t="str">
            <v>EST</v>
          </cell>
          <cell r="C1577" t="str">
            <v>Estonia</v>
          </cell>
          <cell r="D1577">
            <v>1998</v>
          </cell>
          <cell r="E1577">
            <v>38.4</v>
          </cell>
        </row>
        <row r="1578">
          <cell r="B1578" t="str">
            <v>EST</v>
          </cell>
          <cell r="C1578" t="str">
            <v>Estonia</v>
          </cell>
          <cell r="D1578">
            <v>1999</v>
          </cell>
          <cell r="E1578">
            <v>35.730129999999996</v>
          </cell>
        </row>
        <row r="1579">
          <cell r="B1579" t="str">
            <v>EST</v>
          </cell>
          <cell r="C1579" t="str">
            <v>Estonia</v>
          </cell>
          <cell r="D1579">
            <v>1999</v>
          </cell>
          <cell r="E1579">
            <v>40.1</v>
          </cell>
        </row>
        <row r="1580">
          <cell r="B1580" t="str">
            <v>EST</v>
          </cell>
          <cell r="C1580" t="str">
            <v>Estonia</v>
          </cell>
          <cell r="D1580">
            <v>2000</v>
          </cell>
          <cell r="E1580">
            <v>36.680430000000001</v>
          </cell>
        </row>
        <row r="1581">
          <cell r="B1581" t="str">
            <v>EST</v>
          </cell>
          <cell r="C1581" t="str">
            <v>Estonia</v>
          </cell>
          <cell r="D1581">
            <v>2000</v>
          </cell>
          <cell r="E1581">
            <v>37.6</v>
          </cell>
        </row>
        <row r="1582">
          <cell r="B1582" t="str">
            <v>EST</v>
          </cell>
          <cell r="C1582" t="str">
            <v>Estonia</v>
          </cell>
          <cell r="D1582">
            <v>2001</v>
          </cell>
          <cell r="E1582">
            <v>35.423969999999997</v>
          </cell>
        </row>
        <row r="1583">
          <cell r="B1583" t="str">
            <v>EST</v>
          </cell>
          <cell r="C1583" t="str">
            <v>Estonia</v>
          </cell>
          <cell r="D1583">
            <v>2001</v>
          </cell>
          <cell r="E1583">
            <v>38.799999999999997</v>
          </cell>
        </row>
        <row r="1584">
          <cell r="B1584" t="str">
            <v>EST</v>
          </cell>
          <cell r="C1584" t="str">
            <v>Estonia</v>
          </cell>
          <cell r="D1584">
            <v>2002</v>
          </cell>
          <cell r="E1584">
            <v>35.465119999999999</v>
          </cell>
        </row>
        <row r="1585">
          <cell r="B1585" t="str">
            <v>EST</v>
          </cell>
          <cell r="C1585" t="str">
            <v>Estonia</v>
          </cell>
          <cell r="D1585">
            <v>2003</v>
          </cell>
          <cell r="E1585">
            <v>34.950110000000002</v>
          </cell>
        </row>
        <row r="1586">
          <cell r="B1586" t="str">
            <v>EST</v>
          </cell>
          <cell r="C1586" t="str">
            <v>Estonia</v>
          </cell>
          <cell r="D1586">
            <v>2004</v>
          </cell>
          <cell r="E1586">
            <v>38.299999999999997</v>
          </cell>
        </row>
        <row r="1587">
          <cell r="B1587" t="str">
            <v>EST</v>
          </cell>
          <cell r="C1587" t="str">
            <v>Estonia</v>
          </cell>
          <cell r="D1587">
            <v>2005</v>
          </cell>
          <cell r="E1587">
            <v>36.1</v>
          </cell>
        </row>
        <row r="1588">
          <cell r="B1588" t="str">
            <v>ETH</v>
          </cell>
          <cell r="C1588" t="str">
            <v>Ethiopia</v>
          </cell>
          <cell r="D1588">
            <v>1995</v>
          </cell>
          <cell r="E1588">
            <v>52.7</v>
          </cell>
        </row>
        <row r="1589">
          <cell r="B1589" t="str">
            <v>ETH</v>
          </cell>
          <cell r="C1589" t="str">
            <v>Ethiopia</v>
          </cell>
          <cell r="D1589">
            <v>1995</v>
          </cell>
          <cell r="E1589">
            <v>32.700000000000003</v>
          </cell>
        </row>
        <row r="1590">
          <cell r="B1590" t="str">
            <v>ETH</v>
          </cell>
          <cell r="C1590" t="str">
            <v>Ethiopia</v>
          </cell>
          <cell r="D1590">
            <v>1997</v>
          </cell>
          <cell r="E1590">
            <v>48.2</v>
          </cell>
        </row>
        <row r="1591">
          <cell r="B1591" t="str">
            <v>ETH</v>
          </cell>
          <cell r="C1591" t="str">
            <v>Ethiopia</v>
          </cell>
          <cell r="D1591">
            <v>1997</v>
          </cell>
          <cell r="E1591">
            <v>51</v>
          </cell>
        </row>
        <row r="1592">
          <cell r="B1592" t="str">
            <v>ETH</v>
          </cell>
          <cell r="C1592" t="str">
            <v>Ethiopia</v>
          </cell>
          <cell r="D1592">
            <v>1981</v>
          </cell>
          <cell r="E1592">
            <v>32.200000000000003</v>
          </cell>
        </row>
        <row r="1593">
          <cell r="B1593" t="str">
            <v>ETH</v>
          </cell>
          <cell r="C1593" t="str">
            <v>Ethiopia</v>
          </cell>
          <cell r="D1593">
            <v>1995</v>
          </cell>
          <cell r="E1593">
            <v>39.6</v>
          </cell>
        </row>
        <row r="1594">
          <cell r="B1594" t="str">
            <v>ETH</v>
          </cell>
          <cell r="C1594" t="str">
            <v>Ethiopia</v>
          </cell>
          <cell r="D1594">
            <v>1995</v>
          </cell>
          <cell r="E1594">
            <v>44.200000762939453</v>
          </cell>
        </row>
        <row r="1595">
          <cell r="B1595" t="str">
            <v>ETH</v>
          </cell>
          <cell r="C1595" t="str">
            <v>Ethiopia</v>
          </cell>
          <cell r="D1595">
            <v>2000</v>
          </cell>
          <cell r="E1595">
            <v>29.486230000000003</v>
          </cell>
        </row>
        <row r="1596">
          <cell r="B1596" t="str">
            <v>FJI</v>
          </cell>
          <cell r="C1596" t="str">
            <v>Fiji</v>
          </cell>
          <cell r="D1596">
            <v>1977</v>
          </cell>
          <cell r="E1596">
            <v>42.5</v>
          </cell>
        </row>
        <row r="1597">
          <cell r="B1597" t="str">
            <v>FJI</v>
          </cell>
          <cell r="C1597" t="str">
            <v>Fiji</v>
          </cell>
          <cell r="D1597">
            <v>1991</v>
          </cell>
          <cell r="E1597">
            <v>44.066929999999999</v>
          </cell>
        </row>
        <row r="1598">
          <cell r="B1598" t="str">
            <v>FJI</v>
          </cell>
          <cell r="C1598" t="str">
            <v>Fiji</v>
          </cell>
          <cell r="D1598">
            <v>1968</v>
          </cell>
          <cell r="E1598">
            <v>42.9</v>
          </cell>
        </row>
        <row r="1599">
          <cell r="B1599" t="str">
            <v>FJI</v>
          </cell>
          <cell r="C1599" t="str">
            <v>Fiji</v>
          </cell>
          <cell r="D1599">
            <v>1972</v>
          </cell>
          <cell r="E1599">
            <v>42.3</v>
          </cell>
        </row>
        <row r="1600">
          <cell r="B1600" t="str">
            <v>FJI</v>
          </cell>
          <cell r="C1600" t="str">
            <v>Fiji</v>
          </cell>
          <cell r="D1600">
            <v>1968</v>
          </cell>
          <cell r="E1600">
            <v>47.8</v>
          </cell>
        </row>
        <row r="1601">
          <cell r="B1601" t="str">
            <v>FJI</v>
          </cell>
          <cell r="C1601" t="str">
            <v>Fiji</v>
          </cell>
          <cell r="D1601">
            <v>1991</v>
          </cell>
          <cell r="E1601">
            <v>49</v>
          </cell>
        </row>
        <row r="1602">
          <cell r="B1602" t="str">
            <v>FJI</v>
          </cell>
          <cell r="C1602" t="str">
            <v>Fiji</v>
          </cell>
          <cell r="D1602">
            <v>1991</v>
          </cell>
          <cell r="E1602">
            <v>54</v>
          </cell>
        </row>
        <row r="1603">
          <cell r="B1603" t="str">
            <v>FJI</v>
          </cell>
          <cell r="C1603" t="str">
            <v>Fiji</v>
          </cell>
          <cell r="D1603">
            <v>1977</v>
          </cell>
          <cell r="E1603">
            <v>43.8</v>
          </cell>
        </row>
        <row r="1604">
          <cell r="B1604" t="str">
            <v>FJI</v>
          </cell>
          <cell r="C1604" t="str">
            <v>Fiji</v>
          </cell>
          <cell r="D1604">
            <v>1977</v>
          </cell>
          <cell r="E1604">
            <v>43.4</v>
          </cell>
        </row>
        <row r="1605">
          <cell r="B1605" t="str">
            <v>FIN</v>
          </cell>
          <cell r="C1605" t="str">
            <v>Finland</v>
          </cell>
          <cell r="D1605">
            <v>1985</v>
          </cell>
          <cell r="E1605">
            <v>20</v>
          </cell>
        </row>
        <row r="1606">
          <cell r="B1606" t="str">
            <v>FIN</v>
          </cell>
          <cell r="C1606" t="str">
            <v>Finland</v>
          </cell>
          <cell r="D1606">
            <v>1987</v>
          </cell>
          <cell r="E1606">
            <v>37.5</v>
          </cell>
        </row>
        <row r="1607">
          <cell r="B1607" t="str">
            <v>FIN</v>
          </cell>
          <cell r="C1607" t="str">
            <v>Finland</v>
          </cell>
          <cell r="D1607">
            <v>1962</v>
          </cell>
          <cell r="E1607">
            <v>47</v>
          </cell>
        </row>
        <row r="1608">
          <cell r="B1608" t="str">
            <v>FIN</v>
          </cell>
          <cell r="C1608" t="str">
            <v>Finland</v>
          </cell>
          <cell r="D1608">
            <v>1996</v>
          </cell>
          <cell r="E1608">
            <v>22.2</v>
          </cell>
        </row>
        <row r="1609">
          <cell r="B1609" t="str">
            <v>FIN</v>
          </cell>
          <cell r="C1609" t="str">
            <v>Finland</v>
          </cell>
          <cell r="D1609">
            <v>1997</v>
          </cell>
          <cell r="E1609">
            <v>22.6</v>
          </cell>
        </row>
        <row r="1610">
          <cell r="B1610" t="str">
            <v>FIN</v>
          </cell>
          <cell r="C1610" t="str">
            <v>Finland</v>
          </cell>
          <cell r="D1610">
            <v>1998</v>
          </cell>
          <cell r="E1610">
            <v>23</v>
          </cell>
        </row>
        <row r="1611">
          <cell r="B1611" t="str">
            <v>FIN</v>
          </cell>
          <cell r="C1611" t="str">
            <v>Finland</v>
          </cell>
          <cell r="D1611">
            <v>1999</v>
          </cell>
          <cell r="E1611">
            <v>23.7</v>
          </cell>
        </row>
        <row r="1612">
          <cell r="B1612" t="str">
            <v>FIN</v>
          </cell>
          <cell r="C1612" t="str">
            <v>Finland</v>
          </cell>
          <cell r="D1612">
            <v>2000</v>
          </cell>
          <cell r="E1612">
            <v>23.7</v>
          </cell>
        </row>
        <row r="1613">
          <cell r="B1613" t="str">
            <v>FIN</v>
          </cell>
          <cell r="C1613" t="str">
            <v>Finland</v>
          </cell>
          <cell r="D1613">
            <v>2001</v>
          </cell>
          <cell r="E1613">
            <v>24.4</v>
          </cell>
        </row>
        <row r="1614">
          <cell r="B1614" t="str">
            <v>FIN</v>
          </cell>
          <cell r="C1614" t="str">
            <v>Finland</v>
          </cell>
          <cell r="D1614">
            <v>2002</v>
          </cell>
          <cell r="E1614">
            <v>26</v>
          </cell>
        </row>
        <row r="1615">
          <cell r="B1615" t="str">
            <v>FIN</v>
          </cell>
          <cell r="C1615" t="str">
            <v>Finland</v>
          </cell>
          <cell r="D1615">
            <v>2003</v>
          </cell>
          <cell r="E1615">
            <v>26</v>
          </cell>
        </row>
        <row r="1616">
          <cell r="B1616" t="str">
            <v>FIN</v>
          </cell>
          <cell r="C1616" t="str">
            <v>Finland</v>
          </cell>
          <cell r="D1616">
            <v>2004</v>
          </cell>
          <cell r="E1616">
            <v>25</v>
          </cell>
        </row>
        <row r="1617">
          <cell r="B1617" t="str">
            <v>FIN</v>
          </cell>
          <cell r="C1617" t="str">
            <v>Finland</v>
          </cell>
          <cell r="D1617">
            <v>2005</v>
          </cell>
          <cell r="E1617">
            <v>26</v>
          </cell>
        </row>
        <row r="1618">
          <cell r="B1618" t="str">
            <v>FIN</v>
          </cell>
          <cell r="C1618" t="str">
            <v>Finland</v>
          </cell>
          <cell r="D1618">
            <v>2006</v>
          </cell>
          <cell r="E1618">
            <v>26</v>
          </cell>
        </row>
        <row r="1619">
          <cell r="B1619" t="str">
            <v>FIN</v>
          </cell>
          <cell r="C1619" t="str">
            <v>Finland</v>
          </cell>
          <cell r="D1619">
            <v>1971</v>
          </cell>
          <cell r="E1619">
            <v>29.7</v>
          </cell>
        </row>
        <row r="1620">
          <cell r="B1620" t="str">
            <v>FIN</v>
          </cell>
          <cell r="C1620" t="str">
            <v>Finland</v>
          </cell>
          <cell r="D1620">
            <v>1976</v>
          </cell>
          <cell r="E1620">
            <v>23.9</v>
          </cell>
        </row>
        <row r="1621">
          <cell r="B1621" t="str">
            <v>FIN</v>
          </cell>
          <cell r="C1621" t="str">
            <v>Finland</v>
          </cell>
          <cell r="D1621">
            <v>1981</v>
          </cell>
          <cell r="E1621">
            <v>23.3</v>
          </cell>
        </row>
        <row r="1622">
          <cell r="B1622" t="str">
            <v>FIN</v>
          </cell>
          <cell r="C1622" t="str">
            <v>Finland</v>
          </cell>
          <cell r="D1622">
            <v>1985</v>
          </cell>
          <cell r="E1622">
            <v>22.4</v>
          </cell>
        </row>
        <row r="1623">
          <cell r="B1623" t="str">
            <v>FIN</v>
          </cell>
          <cell r="C1623" t="str">
            <v>Finland</v>
          </cell>
          <cell r="D1623">
            <v>1990</v>
          </cell>
          <cell r="E1623">
            <v>22.8</v>
          </cell>
        </row>
        <row r="1624">
          <cell r="B1624" t="str">
            <v>FIN</v>
          </cell>
          <cell r="C1624" t="str">
            <v>Finland</v>
          </cell>
          <cell r="D1624">
            <v>1991</v>
          </cell>
          <cell r="E1624">
            <v>22.6</v>
          </cell>
        </row>
        <row r="1625">
          <cell r="B1625" t="str">
            <v>FIN</v>
          </cell>
          <cell r="C1625" t="str">
            <v>Finland</v>
          </cell>
          <cell r="D1625">
            <v>1992</v>
          </cell>
          <cell r="E1625">
            <v>22.7</v>
          </cell>
        </row>
        <row r="1626">
          <cell r="B1626" t="str">
            <v>FIN</v>
          </cell>
          <cell r="C1626" t="str">
            <v>Finland</v>
          </cell>
          <cell r="D1626">
            <v>1993</v>
          </cell>
          <cell r="E1626">
            <v>23.5</v>
          </cell>
        </row>
        <row r="1627">
          <cell r="B1627" t="str">
            <v>FIN</v>
          </cell>
          <cell r="C1627" t="str">
            <v>Finland</v>
          </cell>
          <cell r="D1627">
            <v>1994</v>
          </cell>
          <cell r="E1627">
            <v>23</v>
          </cell>
        </row>
        <row r="1628">
          <cell r="B1628" t="str">
            <v>FIN</v>
          </cell>
          <cell r="C1628" t="str">
            <v>Finland</v>
          </cell>
          <cell r="D1628">
            <v>1995</v>
          </cell>
          <cell r="E1628">
            <v>23.7</v>
          </cell>
        </row>
        <row r="1629">
          <cell r="B1629" t="str">
            <v>FIN</v>
          </cell>
          <cell r="C1629" t="str">
            <v>Finland</v>
          </cell>
          <cell r="D1629">
            <v>1996</v>
          </cell>
          <cell r="E1629">
            <v>24.4</v>
          </cell>
        </row>
        <row r="1630">
          <cell r="B1630" t="str">
            <v>FIN</v>
          </cell>
          <cell r="C1630" t="str">
            <v>Finland</v>
          </cell>
          <cell r="D1630">
            <v>1997</v>
          </cell>
          <cell r="E1630">
            <v>25.7</v>
          </cell>
        </row>
        <row r="1631">
          <cell r="B1631" t="str">
            <v>FIN</v>
          </cell>
          <cell r="C1631" t="str">
            <v>Finland</v>
          </cell>
          <cell r="D1631">
            <v>1998</v>
          </cell>
          <cell r="E1631">
            <v>26.6</v>
          </cell>
        </row>
        <row r="1632">
          <cell r="B1632" t="str">
            <v>FIN</v>
          </cell>
          <cell r="C1632" t="str">
            <v>Finland</v>
          </cell>
          <cell r="D1632">
            <v>1999</v>
          </cell>
          <cell r="E1632">
            <v>27.8</v>
          </cell>
        </row>
        <row r="1633">
          <cell r="B1633" t="str">
            <v>FIN</v>
          </cell>
          <cell r="C1633" t="str">
            <v>Finland</v>
          </cell>
          <cell r="D1633">
            <v>2000</v>
          </cell>
          <cell r="E1633">
            <v>28.8</v>
          </cell>
        </row>
        <row r="1634">
          <cell r="B1634" t="str">
            <v>FIN</v>
          </cell>
          <cell r="C1634" t="str">
            <v>Finland</v>
          </cell>
          <cell r="D1634">
            <v>2001</v>
          </cell>
          <cell r="E1634">
            <v>27.9</v>
          </cell>
        </row>
        <row r="1635">
          <cell r="B1635" t="str">
            <v>FIN</v>
          </cell>
          <cell r="C1635" t="str">
            <v>Finland</v>
          </cell>
          <cell r="D1635">
            <v>2002</v>
          </cell>
          <cell r="E1635">
            <v>28</v>
          </cell>
        </row>
        <row r="1636">
          <cell r="B1636" t="str">
            <v>FIN</v>
          </cell>
          <cell r="C1636" t="str">
            <v>Finland</v>
          </cell>
          <cell r="D1636">
            <v>1987</v>
          </cell>
          <cell r="E1636">
            <v>22.4</v>
          </cell>
        </row>
        <row r="1637">
          <cell r="B1637" t="str">
            <v>FIN</v>
          </cell>
          <cell r="C1637" t="str">
            <v>Finland</v>
          </cell>
          <cell r="D1637">
            <v>1987</v>
          </cell>
          <cell r="E1637">
            <v>22.4</v>
          </cell>
        </row>
        <row r="1638">
          <cell r="B1638" t="str">
            <v>FIN</v>
          </cell>
          <cell r="C1638" t="str">
            <v>Finland</v>
          </cell>
          <cell r="D1638">
            <v>1991</v>
          </cell>
          <cell r="E1638">
            <v>23</v>
          </cell>
        </row>
        <row r="1639">
          <cell r="B1639" t="str">
            <v>FIN</v>
          </cell>
          <cell r="C1639" t="str">
            <v>Finland</v>
          </cell>
          <cell r="D1639">
            <v>1991</v>
          </cell>
          <cell r="E1639">
            <v>22.9</v>
          </cell>
        </row>
        <row r="1640">
          <cell r="B1640" t="str">
            <v>FIN</v>
          </cell>
          <cell r="C1640" t="str">
            <v>Finland</v>
          </cell>
          <cell r="D1640">
            <v>1995</v>
          </cell>
          <cell r="E1640">
            <v>23.5</v>
          </cell>
        </row>
        <row r="1641">
          <cell r="B1641" t="str">
            <v>FIN</v>
          </cell>
          <cell r="C1641" t="str">
            <v>Finland</v>
          </cell>
          <cell r="D1641">
            <v>1995</v>
          </cell>
          <cell r="E1641">
            <v>24.1</v>
          </cell>
        </row>
        <row r="1642">
          <cell r="B1642" t="str">
            <v>FIN</v>
          </cell>
          <cell r="C1642" t="str">
            <v>Finland</v>
          </cell>
          <cell r="D1642">
            <v>2000</v>
          </cell>
          <cell r="E1642">
            <v>26.8</v>
          </cell>
        </row>
        <row r="1643">
          <cell r="B1643" t="str">
            <v>FIN</v>
          </cell>
          <cell r="C1643" t="str">
            <v>Finland</v>
          </cell>
          <cell r="D1643">
            <v>2000</v>
          </cell>
          <cell r="E1643">
            <v>27</v>
          </cell>
        </row>
        <row r="1644">
          <cell r="B1644" t="str">
            <v>FIN</v>
          </cell>
          <cell r="C1644" t="str">
            <v>Finland</v>
          </cell>
          <cell r="D1644">
            <v>1962</v>
          </cell>
          <cell r="E1644">
            <v>46.9</v>
          </cell>
        </row>
        <row r="1645">
          <cell r="B1645" t="str">
            <v>FIN</v>
          </cell>
          <cell r="C1645" t="str">
            <v>Finland</v>
          </cell>
          <cell r="D1645">
            <v>1991</v>
          </cell>
          <cell r="E1645">
            <v>33.700000762939453</v>
          </cell>
        </row>
        <row r="1646">
          <cell r="B1646" t="str">
            <v>FIN</v>
          </cell>
          <cell r="C1646" t="str">
            <v>Finland</v>
          </cell>
          <cell r="D1646">
            <v>1991</v>
          </cell>
          <cell r="E1646">
            <v>22.299999237060547</v>
          </cell>
        </row>
        <row r="1647">
          <cell r="B1647" t="str">
            <v>FIN</v>
          </cell>
          <cell r="C1647" t="str">
            <v>Finland</v>
          </cell>
          <cell r="D1647">
            <v>1966</v>
          </cell>
          <cell r="E1647">
            <v>30.8</v>
          </cell>
        </row>
        <row r="1648">
          <cell r="B1648" t="str">
            <v>FIN</v>
          </cell>
          <cell r="C1648" t="str">
            <v>Finland</v>
          </cell>
          <cell r="D1648">
            <v>1966</v>
          </cell>
          <cell r="E1648">
            <v>38.9</v>
          </cell>
        </row>
        <row r="1649">
          <cell r="B1649" t="str">
            <v>FIN</v>
          </cell>
          <cell r="C1649" t="str">
            <v>Finland</v>
          </cell>
          <cell r="D1649">
            <v>1966</v>
          </cell>
          <cell r="E1649">
            <v>33.4</v>
          </cell>
        </row>
        <row r="1650">
          <cell r="B1650" t="str">
            <v>FIN</v>
          </cell>
          <cell r="C1650" t="str">
            <v>Finland</v>
          </cell>
          <cell r="D1650">
            <v>1971</v>
          </cell>
          <cell r="E1650">
            <v>26.7</v>
          </cell>
        </row>
        <row r="1651">
          <cell r="B1651" t="str">
            <v>FIN</v>
          </cell>
          <cell r="C1651" t="str">
            <v>Finland</v>
          </cell>
          <cell r="D1651">
            <v>1971</v>
          </cell>
          <cell r="E1651">
            <v>38.5</v>
          </cell>
        </row>
        <row r="1652">
          <cell r="B1652" t="str">
            <v>FIN</v>
          </cell>
          <cell r="C1652" t="str">
            <v>Finland</v>
          </cell>
          <cell r="D1652">
            <v>1971</v>
          </cell>
          <cell r="E1652">
            <v>30.9</v>
          </cell>
        </row>
        <row r="1653">
          <cell r="B1653" t="str">
            <v>FIN</v>
          </cell>
          <cell r="C1653" t="str">
            <v>Finland</v>
          </cell>
          <cell r="D1653">
            <v>1976</v>
          </cell>
          <cell r="E1653">
            <v>21.4</v>
          </cell>
        </row>
        <row r="1654">
          <cell r="B1654" t="str">
            <v>FIN</v>
          </cell>
          <cell r="C1654" t="str">
            <v>Finland</v>
          </cell>
          <cell r="D1654">
            <v>1976</v>
          </cell>
          <cell r="E1654">
            <v>35.299999999999997</v>
          </cell>
        </row>
        <row r="1655">
          <cell r="B1655" t="str">
            <v>FIN</v>
          </cell>
          <cell r="C1655" t="str">
            <v>Finland</v>
          </cell>
          <cell r="D1655">
            <v>1976</v>
          </cell>
          <cell r="E1655">
            <v>26.3</v>
          </cell>
        </row>
        <row r="1656">
          <cell r="B1656" t="str">
            <v>FIN</v>
          </cell>
          <cell r="C1656" t="str">
            <v>Finland</v>
          </cell>
          <cell r="D1656">
            <v>1981</v>
          </cell>
          <cell r="E1656">
            <v>20.5</v>
          </cell>
        </row>
        <row r="1657">
          <cell r="B1657" t="str">
            <v>FIN</v>
          </cell>
          <cell r="C1657" t="str">
            <v>Finland</v>
          </cell>
          <cell r="D1657">
            <v>1981</v>
          </cell>
          <cell r="E1657">
            <v>35.799999999999997</v>
          </cell>
        </row>
        <row r="1658">
          <cell r="B1658" t="str">
            <v>FIN</v>
          </cell>
          <cell r="C1658" t="str">
            <v>Finland</v>
          </cell>
          <cell r="D1658">
            <v>1981</v>
          </cell>
          <cell r="E1658">
            <v>25.2</v>
          </cell>
        </row>
        <row r="1659">
          <cell r="B1659" t="str">
            <v>FIN</v>
          </cell>
          <cell r="C1659" t="str">
            <v>Finland</v>
          </cell>
          <cell r="D1659">
            <v>1987</v>
          </cell>
          <cell r="E1659">
            <v>19.600000000000001</v>
          </cell>
        </row>
        <row r="1660">
          <cell r="B1660" t="str">
            <v>FIN</v>
          </cell>
          <cell r="C1660" t="str">
            <v>Finland</v>
          </cell>
          <cell r="D1660">
            <v>1987</v>
          </cell>
          <cell r="E1660">
            <v>38</v>
          </cell>
        </row>
        <row r="1661">
          <cell r="B1661" t="str">
            <v>FIN</v>
          </cell>
          <cell r="C1661" t="str">
            <v>Finland</v>
          </cell>
          <cell r="D1661">
            <v>1987</v>
          </cell>
          <cell r="E1661">
            <v>25.1</v>
          </cell>
        </row>
        <row r="1662">
          <cell r="B1662" t="str">
            <v>FIN</v>
          </cell>
          <cell r="C1662" t="str">
            <v>Finland</v>
          </cell>
          <cell r="D1662">
            <v>1988</v>
          </cell>
          <cell r="E1662">
            <v>20</v>
          </cell>
        </row>
        <row r="1663">
          <cell r="B1663" t="str">
            <v>FIN</v>
          </cell>
          <cell r="C1663" t="str">
            <v>Finland</v>
          </cell>
          <cell r="D1663">
            <v>1988</v>
          </cell>
          <cell r="E1663">
            <v>38.799999999999997</v>
          </cell>
        </row>
        <row r="1664">
          <cell r="B1664" t="str">
            <v>FIN</v>
          </cell>
          <cell r="C1664" t="str">
            <v>Finland</v>
          </cell>
          <cell r="D1664">
            <v>1988</v>
          </cell>
          <cell r="E1664">
            <v>25.8</v>
          </cell>
        </row>
        <row r="1665">
          <cell r="B1665" t="str">
            <v>FIN</v>
          </cell>
          <cell r="C1665" t="str">
            <v>Finland</v>
          </cell>
          <cell r="D1665">
            <v>1989</v>
          </cell>
          <cell r="E1665">
            <v>20.399999999999999</v>
          </cell>
        </row>
        <row r="1666">
          <cell r="B1666" t="str">
            <v>FIN</v>
          </cell>
          <cell r="C1666" t="str">
            <v>Finland</v>
          </cell>
          <cell r="D1666">
            <v>1989</v>
          </cell>
          <cell r="E1666">
            <v>39.299999999999997</v>
          </cell>
        </row>
        <row r="1667">
          <cell r="B1667" t="str">
            <v>FIN</v>
          </cell>
          <cell r="C1667" t="str">
            <v>Finland</v>
          </cell>
          <cell r="D1667">
            <v>1989</v>
          </cell>
          <cell r="E1667">
            <v>26.1</v>
          </cell>
        </row>
        <row r="1668">
          <cell r="B1668" t="str">
            <v>FIN</v>
          </cell>
          <cell r="C1668" t="str">
            <v>Finland</v>
          </cell>
          <cell r="D1668">
            <v>1990</v>
          </cell>
          <cell r="E1668">
            <v>20.100000000000001</v>
          </cell>
        </row>
        <row r="1669">
          <cell r="B1669" t="str">
            <v>FIN</v>
          </cell>
          <cell r="C1669" t="str">
            <v>Finland</v>
          </cell>
          <cell r="D1669">
            <v>1990</v>
          </cell>
          <cell r="E1669">
            <v>38.9</v>
          </cell>
        </row>
        <row r="1670">
          <cell r="B1670" t="str">
            <v>FIN</v>
          </cell>
          <cell r="C1670" t="str">
            <v>Finland</v>
          </cell>
          <cell r="D1670">
            <v>1990</v>
          </cell>
          <cell r="E1670">
            <v>25.6</v>
          </cell>
        </row>
        <row r="1671">
          <cell r="B1671" t="str">
            <v>FIN</v>
          </cell>
          <cell r="C1671" t="str">
            <v>Finland</v>
          </cell>
          <cell r="D1671">
            <v>1991</v>
          </cell>
          <cell r="E1671">
            <v>20</v>
          </cell>
        </row>
        <row r="1672">
          <cell r="B1672" t="str">
            <v>FIN</v>
          </cell>
          <cell r="C1672" t="str">
            <v>Finland</v>
          </cell>
          <cell r="D1672">
            <v>1991</v>
          </cell>
          <cell r="E1672">
            <v>39.5</v>
          </cell>
        </row>
        <row r="1673">
          <cell r="B1673" t="str">
            <v>FIN</v>
          </cell>
          <cell r="C1673" t="str">
            <v>Finland</v>
          </cell>
          <cell r="D1673">
            <v>1991</v>
          </cell>
          <cell r="E1673">
            <v>25.1</v>
          </cell>
        </row>
        <row r="1674">
          <cell r="B1674" t="str">
            <v>FIN</v>
          </cell>
          <cell r="C1674" t="str">
            <v>Finland</v>
          </cell>
          <cell r="D1674">
            <v>1992</v>
          </cell>
          <cell r="E1674">
            <v>19.600000000000001</v>
          </cell>
        </row>
        <row r="1675">
          <cell r="B1675" t="str">
            <v>FIN</v>
          </cell>
          <cell r="C1675" t="str">
            <v>Finland</v>
          </cell>
          <cell r="D1675">
            <v>1992</v>
          </cell>
          <cell r="E1675">
            <v>41.9</v>
          </cell>
        </row>
        <row r="1676">
          <cell r="B1676" t="str">
            <v>FIN</v>
          </cell>
          <cell r="C1676" t="str">
            <v>Finland</v>
          </cell>
          <cell r="D1676">
            <v>1992</v>
          </cell>
          <cell r="E1676">
            <v>25</v>
          </cell>
        </row>
        <row r="1677">
          <cell r="B1677" t="str">
            <v>FIN</v>
          </cell>
          <cell r="C1677" t="str">
            <v>Finland</v>
          </cell>
          <cell r="D1677">
            <v>1993</v>
          </cell>
          <cell r="E1677">
            <v>20.8</v>
          </cell>
        </row>
        <row r="1678">
          <cell r="B1678" t="str">
            <v>FIN</v>
          </cell>
          <cell r="C1678" t="str">
            <v>Finland</v>
          </cell>
          <cell r="D1678">
            <v>1993</v>
          </cell>
          <cell r="E1678">
            <v>45.3</v>
          </cell>
        </row>
        <row r="1679">
          <cell r="B1679" t="str">
            <v>FIN</v>
          </cell>
          <cell r="C1679" t="str">
            <v>Finland</v>
          </cell>
          <cell r="D1679">
            <v>1993</v>
          </cell>
          <cell r="E1679">
            <v>26.1</v>
          </cell>
        </row>
        <row r="1680">
          <cell r="B1680" t="str">
            <v>FIN</v>
          </cell>
          <cell r="C1680" t="str">
            <v>Finland</v>
          </cell>
          <cell r="D1680">
            <v>1994</v>
          </cell>
          <cell r="E1680">
            <v>20.9</v>
          </cell>
        </row>
        <row r="1681">
          <cell r="B1681" t="str">
            <v>FIN</v>
          </cell>
          <cell r="C1681" t="str">
            <v>Finland</v>
          </cell>
          <cell r="D1681">
            <v>1994</v>
          </cell>
          <cell r="E1681">
            <v>46.1</v>
          </cell>
        </row>
        <row r="1682">
          <cell r="B1682" t="str">
            <v>FIN</v>
          </cell>
          <cell r="C1682" t="str">
            <v>Finland</v>
          </cell>
          <cell r="D1682">
            <v>1994</v>
          </cell>
          <cell r="E1682">
            <v>26.1</v>
          </cell>
        </row>
        <row r="1683">
          <cell r="B1683" t="str">
            <v>FIN</v>
          </cell>
          <cell r="C1683" t="str">
            <v>Finland</v>
          </cell>
          <cell r="D1683">
            <v>1995</v>
          </cell>
          <cell r="E1683">
            <v>21.7</v>
          </cell>
        </row>
        <row r="1684">
          <cell r="B1684" t="str">
            <v>FIN</v>
          </cell>
          <cell r="C1684" t="str">
            <v>Finland</v>
          </cell>
          <cell r="D1684">
            <v>1995</v>
          </cell>
          <cell r="E1684">
            <v>46</v>
          </cell>
        </row>
        <row r="1685">
          <cell r="B1685" t="str">
            <v>FIN</v>
          </cell>
          <cell r="C1685" t="str">
            <v>Finland</v>
          </cell>
          <cell r="D1685">
            <v>1995</v>
          </cell>
          <cell r="E1685">
            <v>26.8</v>
          </cell>
        </row>
        <row r="1686">
          <cell r="B1686" t="str">
            <v>FIN</v>
          </cell>
          <cell r="C1686" t="str">
            <v>Finland</v>
          </cell>
          <cell r="D1686">
            <v>1996</v>
          </cell>
          <cell r="E1686">
            <v>22.1</v>
          </cell>
        </row>
        <row r="1687">
          <cell r="B1687" t="str">
            <v>FIN</v>
          </cell>
          <cell r="C1687" t="str">
            <v>Finland</v>
          </cell>
          <cell r="D1687">
            <v>1996</v>
          </cell>
          <cell r="E1687">
            <v>46.4</v>
          </cell>
        </row>
        <row r="1688">
          <cell r="B1688" t="str">
            <v>FIN</v>
          </cell>
          <cell r="C1688" t="str">
            <v>Finland</v>
          </cell>
          <cell r="D1688">
            <v>1996</v>
          </cell>
          <cell r="E1688">
            <v>27.4</v>
          </cell>
        </row>
        <row r="1689">
          <cell r="B1689" t="str">
            <v>FIN</v>
          </cell>
          <cell r="C1689" t="str">
            <v>Finland</v>
          </cell>
          <cell r="D1689">
            <v>1997</v>
          </cell>
          <cell r="E1689">
            <v>23.4</v>
          </cell>
        </row>
        <row r="1690">
          <cell r="B1690" t="str">
            <v>FIN</v>
          </cell>
          <cell r="C1690" t="str">
            <v>Finland</v>
          </cell>
          <cell r="D1690">
            <v>1997</v>
          </cell>
          <cell r="E1690">
            <v>46.9</v>
          </cell>
        </row>
        <row r="1691">
          <cell r="B1691" t="str">
            <v>FIN</v>
          </cell>
          <cell r="C1691" t="str">
            <v>Finland</v>
          </cell>
          <cell r="D1691">
            <v>1997</v>
          </cell>
          <cell r="E1691">
            <v>28.5</v>
          </cell>
        </row>
        <row r="1692">
          <cell r="B1692" t="str">
            <v>FIN</v>
          </cell>
          <cell r="C1692" t="str">
            <v>Finland</v>
          </cell>
          <cell r="D1692">
            <v>1998</v>
          </cell>
          <cell r="E1692">
            <v>24.4</v>
          </cell>
        </row>
        <row r="1693">
          <cell r="B1693" t="str">
            <v>FIN</v>
          </cell>
          <cell r="C1693" t="str">
            <v>Finland</v>
          </cell>
          <cell r="D1693">
            <v>1998</v>
          </cell>
          <cell r="E1693">
            <v>46.7</v>
          </cell>
        </row>
        <row r="1694">
          <cell r="B1694" t="str">
            <v>FIN</v>
          </cell>
          <cell r="C1694" t="str">
            <v>Finland</v>
          </cell>
          <cell r="D1694">
            <v>1998</v>
          </cell>
          <cell r="E1694">
            <v>29.5</v>
          </cell>
        </row>
        <row r="1695">
          <cell r="B1695" t="str">
            <v>FIN</v>
          </cell>
          <cell r="C1695" t="str">
            <v>Finland</v>
          </cell>
          <cell r="D1695">
            <v>1999</v>
          </cell>
          <cell r="E1695">
            <v>25.7</v>
          </cell>
        </row>
        <row r="1696">
          <cell r="B1696" t="str">
            <v>FIN</v>
          </cell>
          <cell r="C1696" t="str">
            <v>Finland</v>
          </cell>
          <cell r="D1696">
            <v>1999</v>
          </cell>
          <cell r="E1696">
            <v>47.2</v>
          </cell>
        </row>
        <row r="1697">
          <cell r="B1697" t="str">
            <v>FIN</v>
          </cell>
          <cell r="C1697" t="str">
            <v>Finland</v>
          </cell>
          <cell r="D1697">
            <v>1999</v>
          </cell>
          <cell r="E1697">
            <v>30.6</v>
          </cell>
        </row>
        <row r="1698">
          <cell r="B1698" t="str">
            <v>FIN</v>
          </cell>
          <cell r="C1698" t="str">
            <v>Finland</v>
          </cell>
          <cell r="D1698">
            <v>2000</v>
          </cell>
          <cell r="E1698">
            <v>26.4</v>
          </cell>
        </row>
        <row r="1699">
          <cell r="B1699" t="str">
            <v>FIN</v>
          </cell>
          <cell r="C1699" t="str">
            <v>Finland</v>
          </cell>
          <cell r="D1699">
            <v>2000</v>
          </cell>
          <cell r="E1699">
            <v>47.2</v>
          </cell>
        </row>
        <row r="1700">
          <cell r="B1700" t="str">
            <v>FIN</v>
          </cell>
          <cell r="C1700" t="str">
            <v>Finland</v>
          </cell>
          <cell r="D1700">
            <v>2000</v>
          </cell>
          <cell r="E1700">
            <v>31.2</v>
          </cell>
        </row>
        <row r="1701">
          <cell r="B1701" t="str">
            <v>FIN</v>
          </cell>
          <cell r="C1701" t="str">
            <v>Finland</v>
          </cell>
          <cell r="D1701">
            <v>2001</v>
          </cell>
          <cell r="E1701">
            <v>25.5</v>
          </cell>
        </row>
        <row r="1702">
          <cell r="B1702" t="str">
            <v>FIN</v>
          </cell>
          <cell r="C1702" t="str">
            <v>Finland</v>
          </cell>
          <cell r="D1702">
            <v>2001</v>
          </cell>
          <cell r="E1702">
            <v>46.6</v>
          </cell>
        </row>
        <row r="1703">
          <cell r="B1703" t="str">
            <v>FIN</v>
          </cell>
          <cell r="C1703" t="str">
            <v>Finland</v>
          </cell>
          <cell r="D1703">
            <v>2001</v>
          </cell>
          <cell r="E1703">
            <v>30.4</v>
          </cell>
        </row>
        <row r="1704">
          <cell r="B1704" t="str">
            <v>FIN</v>
          </cell>
          <cell r="C1704" t="str">
            <v>Finland</v>
          </cell>
          <cell r="D1704">
            <v>2002</v>
          </cell>
          <cell r="E1704">
            <v>25.5</v>
          </cell>
        </row>
        <row r="1705">
          <cell r="B1705" t="str">
            <v>FIN</v>
          </cell>
          <cell r="C1705" t="str">
            <v>Finland</v>
          </cell>
          <cell r="D1705">
            <v>2002</v>
          </cell>
          <cell r="E1705">
            <v>46.2</v>
          </cell>
        </row>
        <row r="1706">
          <cell r="B1706" t="str">
            <v>FIN</v>
          </cell>
          <cell r="C1706" t="str">
            <v>Finland</v>
          </cell>
          <cell r="D1706">
            <v>2002</v>
          </cell>
          <cell r="E1706">
            <v>30.2</v>
          </cell>
        </row>
        <row r="1707">
          <cell r="B1707" t="str">
            <v>FIN</v>
          </cell>
          <cell r="C1707" t="str">
            <v>Finland</v>
          </cell>
          <cell r="D1707">
            <v>2003</v>
          </cell>
          <cell r="E1707">
            <v>25.6</v>
          </cell>
        </row>
        <row r="1708">
          <cell r="B1708" t="str">
            <v>FIN</v>
          </cell>
          <cell r="C1708" t="str">
            <v>Finland</v>
          </cell>
          <cell r="D1708">
            <v>2003</v>
          </cell>
          <cell r="E1708">
            <v>46.4</v>
          </cell>
        </row>
        <row r="1709">
          <cell r="B1709" t="str">
            <v>FIN</v>
          </cell>
          <cell r="C1709" t="str">
            <v>Finland</v>
          </cell>
          <cell r="D1709">
            <v>2003</v>
          </cell>
          <cell r="E1709">
            <v>30.3</v>
          </cell>
        </row>
        <row r="1710">
          <cell r="B1710" t="str">
            <v>FIN</v>
          </cell>
          <cell r="C1710" t="str">
            <v>Finland</v>
          </cell>
          <cell r="D1710">
            <v>1977</v>
          </cell>
          <cell r="E1710">
            <v>30.5</v>
          </cell>
        </row>
        <row r="1711">
          <cell r="B1711" t="str">
            <v>FIN</v>
          </cell>
          <cell r="C1711" t="str">
            <v>Finland</v>
          </cell>
          <cell r="D1711">
            <v>1952</v>
          </cell>
          <cell r="E1711">
            <v>40.968919999999997</v>
          </cell>
        </row>
        <row r="1712">
          <cell r="B1712" t="str">
            <v>FIN</v>
          </cell>
          <cell r="C1712" t="str">
            <v>Finland</v>
          </cell>
          <cell r="D1712">
            <v>1962</v>
          </cell>
          <cell r="E1712">
            <v>47.007149999999996</v>
          </cell>
        </row>
        <row r="1713">
          <cell r="B1713" t="str">
            <v>FRA</v>
          </cell>
          <cell r="C1713" t="str">
            <v>France</v>
          </cell>
          <cell r="D1713">
            <v>1970</v>
          </cell>
          <cell r="E1713">
            <v>39.799999237060547</v>
          </cell>
        </row>
        <row r="1714">
          <cell r="B1714" t="str">
            <v>FRA</v>
          </cell>
          <cell r="C1714" t="str">
            <v>France</v>
          </cell>
          <cell r="D1714">
            <v>1975</v>
          </cell>
          <cell r="E1714">
            <v>38.400001525878906</v>
          </cell>
        </row>
        <row r="1715">
          <cell r="B1715" t="str">
            <v>FRA</v>
          </cell>
          <cell r="C1715" t="str">
            <v>France</v>
          </cell>
          <cell r="D1715">
            <v>1979</v>
          </cell>
          <cell r="E1715">
            <v>36.400001525878906</v>
          </cell>
        </row>
        <row r="1716">
          <cell r="B1716" t="str">
            <v>FRA</v>
          </cell>
          <cell r="C1716" t="str">
            <v>France</v>
          </cell>
          <cell r="D1716">
            <v>1984</v>
          </cell>
          <cell r="E1716">
            <v>37.200000762939453</v>
          </cell>
        </row>
        <row r="1717">
          <cell r="B1717" t="str">
            <v>FRA</v>
          </cell>
          <cell r="C1717" t="str">
            <v>France</v>
          </cell>
          <cell r="D1717">
            <v>1984</v>
          </cell>
          <cell r="E1717">
            <v>37.6</v>
          </cell>
        </row>
        <row r="1718">
          <cell r="B1718" t="str">
            <v>FRA</v>
          </cell>
          <cell r="C1718" t="str">
            <v>France</v>
          </cell>
          <cell r="D1718">
            <v>1962</v>
          </cell>
          <cell r="E1718">
            <v>52</v>
          </cell>
        </row>
        <row r="1719">
          <cell r="B1719" t="str">
            <v>FRA</v>
          </cell>
          <cell r="C1719" t="str">
            <v>France</v>
          </cell>
          <cell r="D1719">
            <v>1995</v>
          </cell>
          <cell r="E1719">
            <v>30.2</v>
          </cell>
        </row>
        <row r="1720">
          <cell r="B1720" t="str">
            <v>FRA</v>
          </cell>
          <cell r="C1720" t="str">
            <v>France</v>
          </cell>
          <cell r="D1720">
            <v>1996</v>
          </cell>
          <cell r="E1720">
            <v>30.2</v>
          </cell>
        </row>
        <row r="1721">
          <cell r="B1721" t="str">
            <v>FRA</v>
          </cell>
          <cell r="C1721" t="str">
            <v>France</v>
          </cell>
          <cell r="D1721">
            <v>1997</v>
          </cell>
          <cell r="E1721">
            <v>30.2</v>
          </cell>
        </row>
        <row r="1722">
          <cell r="B1722" t="str">
            <v>FRA</v>
          </cell>
          <cell r="C1722" t="str">
            <v>France</v>
          </cell>
          <cell r="D1722">
            <v>1998</v>
          </cell>
          <cell r="E1722">
            <v>29.5</v>
          </cell>
        </row>
        <row r="1723">
          <cell r="B1723" t="str">
            <v>FRA</v>
          </cell>
          <cell r="C1723" t="str">
            <v>France</v>
          </cell>
          <cell r="D1723">
            <v>1999</v>
          </cell>
          <cell r="E1723">
            <v>29.3</v>
          </cell>
        </row>
        <row r="1724">
          <cell r="B1724" t="str">
            <v>FRA</v>
          </cell>
          <cell r="C1724" t="str">
            <v>France</v>
          </cell>
          <cell r="D1724">
            <v>2000</v>
          </cell>
          <cell r="E1724">
            <v>28.2</v>
          </cell>
        </row>
        <row r="1725">
          <cell r="B1725" t="str">
            <v>FRA</v>
          </cell>
          <cell r="C1725" t="str">
            <v>France</v>
          </cell>
          <cell r="D1725">
            <v>2001</v>
          </cell>
          <cell r="E1725">
            <v>27.6</v>
          </cell>
        </row>
        <row r="1726">
          <cell r="B1726" t="str">
            <v>FRA</v>
          </cell>
          <cell r="C1726" t="str">
            <v>France</v>
          </cell>
          <cell r="D1726">
            <v>2002</v>
          </cell>
          <cell r="E1726">
            <v>27</v>
          </cell>
        </row>
        <row r="1727">
          <cell r="B1727" t="str">
            <v>FRA</v>
          </cell>
          <cell r="C1727" t="str">
            <v>France</v>
          </cell>
          <cell r="D1727">
            <v>2003</v>
          </cell>
          <cell r="E1727">
            <v>27</v>
          </cell>
        </row>
        <row r="1728">
          <cell r="B1728" t="str">
            <v>FRA</v>
          </cell>
          <cell r="C1728" t="str">
            <v>France</v>
          </cell>
          <cell r="D1728">
            <v>2004</v>
          </cell>
          <cell r="E1728">
            <v>28</v>
          </cell>
        </row>
        <row r="1729">
          <cell r="B1729" t="str">
            <v>FRA</v>
          </cell>
          <cell r="C1729" t="str">
            <v>France</v>
          </cell>
          <cell r="D1729">
            <v>2004</v>
          </cell>
          <cell r="E1729">
            <v>28</v>
          </cell>
        </row>
        <row r="1730">
          <cell r="B1730" t="str">
            <v>FRA</v>
          </cell>
          <cell r="C1730" t="str">
            <v>France</v>
          </cell>
          <cell r="D1730">
            <v>2005</v>
          </cell>
          <cell r="E1730">
            <v>28</v>
          </cell>
        </row>
        <row r="1731">
          <cell r="B1731" t="str">
            <v>FRA</v>
          </cell>
          <cell r="C1731" t="str">
            <v>France</v>
          </cell>
          <cell r="D1731">
            <v>2006</v>
          </cell>
          <cell r="E1731">
            <v>27</v>
          </cell>
        </row>
        <row r="1732">
          <cell r="B1732" t="str">
            <v>FRA</v>
          </cell>
          <cell r="C1732" t="str">
            <v>France</v>
          </cell>
          <cell r="D1732">
            <v>1970</v>
          </cell>
          <cell r="E1732">
            <v>34</v>
          </cell>
        </row>
        <row r="1733">
          <cell r="B1733" t="str">
            <v>FRA</v>
          </cell>
          <cell r="C1733" t="str">
            <v>France</v>
          </cell>
          <cell r="D1733">
            <v>1975</v>
          </cell>
          <cell r="E1733">
            <v>32</v>
          </cell>
        </row>
        <row r="1734">
          <cell r="B1734" t="str">
            <v>FRA</v>
          </cell>
          <cell r="C1734" t="str">
            <v>France</v>
          </cell>
          <cell r="D1734">
            <v>1979</v>
          </cell>
          <cell r="E1734">
            <v>30</v>
          </cell>
        </row>
        <row r="1735">
          <cell r="B1735" t="str">
            <v>FRA</v>
          </cell>
          <cell r="C1735" t="str">
            <v>France</v>
          </cell>
          <cell r="D1735">
            <v>1984</v>
          </cell>
          <cell r="E1735">
            <v>29</v>
          </cell>
        </row>
        <row r="1736">
          <cell r="B1736" t="str">
            <v>FRA</v>
          </cell>
          <cell r="C1736" t="str">
            <v>France</v>
          </cell>
          <cell r="D1736">
            <v>1990</v>
          </cell>
          <cell r="E1736">
            <v>28</v>
          </cell>
        </row>
        <row r="1737">
          <cell r="B1737" t="str">
            <v>FRA</v>
          </cell>
          <cell r="C1737" t="str">
            <v>France</v>
          </cell>
          <cell r="D1737">
            <v>1997</v>
          </cell>
          <cell r="E1737">
            <v>27</v>
          </cell>
        </row>
        <row r="1738">
          <cell r="B1738" t="str">
            <v>FRA</v>
          </cell>
          <cell r="C1738" t="str">
            <v>France</v>
          </cell>
          <cell r="D1738">
            <v>1999</v>
          </cell>
          <cell r="E1738">
            <v>27</v>
          </cell>
        </row>
        <row r="1739">
          <cell r="B1739" t="str">
            <v>FRA</v>
          </cell>
          <cell r="C1739" t="str">
            <v>France</v>
          </cell>
          <cell r="D1739">
            <v>1979</v>
          </cell>
          <cell r="E1739">
            <v>32.799999999999997</v>
          </cell>
        </row>
        <row r="1740">
          <cell r="B1740" t="str">
            <v>FRA</v>
          </cell>
          <cell r="C1740" t="str">
            <v>France</v>
          </cell>
          <cell r="D1740">
            <v>1981</v>
          </cell>
          <cell r="E1740">
            <v>31.4</v>
          </cell>
        </row>
        <row r="1741">
          <cell r="B1741" t="str">
            <v>FRA</v>
          </cell>
          <cell r="C1741" t="str">
            <v>France</v>
          </cell>
          <cell r="D1741">
            <v>1989</v>
          </cell>
          <cell r="E1741">
            <v>32.700000000000003</v>
          </cell>
        </row>
        <row r="1742">
          <cell r="B1742" t="str">
            <v>FRA</v>
          </cell>
          <cell r="C1742" t="str">
            <v>France</v>
          </cell>
          <cell r="D1742">
            <v>1994</v>
          </cell>
          <cell r="E1742">
            <v>32.299999999999997</v>
          </cell>
        </row>
        <row r="1743">
          <cell r="B1743" t="str">
            <v>FRA</v>
          </cell>
          <cell r="C1743" t="str">
            <v>France</v>
          </cell>
          <cell r="D1743">
            <v>1962</v>
          </cell>
          <cell r="E1743">
            <v>51.4</v>
          </cell>
        </row>
        <row r="1744">
          <cell r="B1744" t="str">
            <v>FRA</v>
          </cell>
          <cell r="C1744" t="str">
            <v>France</v>
          </cell>
          <cell r="D1744">
            <v>1970</v>
          </cell>
          <cell r="E1744">
            <v>42.5</v>
          </cell>
        </row>
        <row r="1745">
          <cell r="B1745" t="str">
            <v>FRA</v>
          </cell>
          <cell r="C1745" t="str">
            <v>France</v>
          </cell>
          <cell r="D1745">
            <v>1984</v>
          </cell>
          <cell r="E1745">
            <v>47</v>
          </cell>
        </row>
        <row r="1746">
          <cell r="B1746" t="str">
            <v>FRA</v>
          </cell>
          <cell r="C1746" t="str">
            <v>France</v>
          </cell>
          <cell r="D1746">
            <v>1984</v>
          </cell>
          <cell r="E1746">
            <v>29.5</v>
          </cell>
        </row>
        <row r="1747">
          <cell r="B1747" t="str">
            <v>FRA</v>
          </cell>
          <cell r="C1747" t="str">
            <v>France</v>
          </cell>
          <cell r="D1747">
            <v>1979</v>
          </cell>
          <cell r="E1747">
            <v>40.29</v>
          </cell>
        </row>
        <row r="1748">
          <cell r="B1748" t="str">
            <v>FRA</v>
          </cell>
          <cell r="C1748" t="str">
            <v>France</v>
          </cell>
          <cell r="D1748">
            <v>1962</v>
          </cell>
          <cell r="E1748">
            <v>49</v>
          </cell>
        </row>
        <row r="1749">
          <cell r="B1749" t="str">
            <v>FRA</v>
          </cell>
          <cell r="C1749" t="str">
            <v>France</v>
          </cell>
          <cell r="D1749">
            <v>1965</v>
          </cell>
          <cell r="E1749">
            <v>47</v>
          </cell>
        </row>
        <row r="1750">
          <cell r="B1750" t="str">
            <v>FRA</v>
          </cell>
          <cell r="C1750" t="str">
            <v>France</v>
          </cell>
          <cell r="D1750">
            <v>1970</v>
          </cell>
          <cell r="E1750">
            <v>44</v>
          </cell>
        </row>
        <row r="1751">
          <cell r="B1751" t="str">
            <v>FRA</v>
          </cell>
          <cell r="C1751" t="str">
            <v>France</v>
          </cell>
          <cell r="D1751">
            <v>1975</v>
          </cell>
          <cell r="E1751">
            <v>43</v>
          </cell>
        </row>
        <row r="1752">
          <cell r="B1752" t="str">
            <v>FRA</v>
          </cell>
          <cell r="C1752" t="str">
            <v>France</v>
          </cell>
          <cell r="D1752">
            <v>1956</v>
          </cell>
          <cell r="E1752">
            <v>47.612189999999998</v>
          </cell>
        </row>
        <row r="1753">
          <cell r="B1753" t="str">
            <v>FRA</v>
          </cell>
          <cell r="C1753" t="str">
            <v>France</v>
          </cell>
          <cell r="D1753">
            <v>1962</v>
          </cell>
          <cell r="E1753">
            <v>51.362260000000006</v>
          </cell>
        </row>
        <row r="1754">
          <cell r="B1754" t="str">
            <v>FRA</v>
          </cell>
          <cell r="C1754" t="str">
            <v>France</v>
          </cell>
          <cell r="D1754">
            <v>1975</v>
          </cell>
          <cell r="E1754">
            <v>35.200000000000003</v>
          </cell>
        </row>
        <row r="1755">
          <cell r="B1755" t="str">
            <v>GAB</v>
          </cell>
          <cell r="C1755" t="str">
            <v>Gabon</v>
          </cell>
          <cell r="D1755">
            <v>1960</v>
          </cell>
          <cell r="E1755">
            <v>58.400001525878906</v>
          </cell>
        </row>
        <row r="1756">
          <cell r="B1756" t="str">
            <v>GAB</v>
          </cell>
          <cell r="C1756" t="str">
            <v>Gabon</v>
          </cell>
          <cell r="D1756">
            <v>1977</v>
          </cell>
          <cell r="E1756">
            <v>63</v>
          </cell>
        </row>
        <row r="1757">
          <cell r="B1757" t="str">
            <v>GAB</v>
          </cell>
          <cell r="C1757" t="str">
            <v>Gabon</v>
          </cell>
          <cell r="D1757">
            <v>1960</v>
          </cell>
          <cell r="E1757">
            <v>67</v>
          </cell>
        </row>
        <row r="1758">
          <cell r="B1758" t="str">
            <v>GAB</v>
          </cell>
          <cell r="C1758" t="str">
            <v>Gabon</v>
          </cell>
          <cell r="D1758">
            <v>1968</v>
          </cell>
          <cell r="E1758">
            <v>62.6</v>
          </cell>
        </row>
        <row r="1759">
          <cell r="B1759" t="str">
            <v>GAB</v>
          </cell>
          <cell r="C1759" t="str">
            <v>Gabon</v>
          </cell>
          <cell r="D1759">
            <v>1975</v>
          </cell>
          <cell r="E1759">
            <v>57.9</v>
          </cell>
        </row>
        <row r="1760">
          <cell r="B1760" t="str">
            <v>GAB</v>
          </cell>
          <cell r="C1760" t="str">
            <v>Gabon</v>
          </cell>
          <cell r="D1760">
            <v>1975</v>
          </cell>
          <cell r="E1760">
            <v>26.5</v>
          </cell>
        </row>
        <row r="1761">
          <cell r="B1761" t="str">
            <v>GAB</v>
          </cell>
          <cell r="C1761" t="str">
            <v>Gabon</v>
          </cell>
          <cell r="D1761">
            <v>1975</v>
          </cell>
          <cell r="E1761">
            <v>50.400001525878906</v>
          </cell>
        </row>
        <row r="1762">
          <cell r="B1762" t="str">
            <v>GAB</v>
          </cell>
          <cell r="C1762" t="str">
            <v>Gabon</v>
          </cell>
          <cell r="D1762">
            <v>1977</v>
          </cell>
          <cell r="E1762">
            <v>61.5</v>
          </cell>
        </row>
        <row r="1763">
          <cell r="B1763" t="str">
            <v>GAB</v>
          </cell>
          <cell r="C1763" t="str">
            <v>Gabon</v>
          </cell>
          <cell r="D1763">
            <v>1977</v>
          </cell>
          <cell r="E1763">
            <v>30.299999237060547</v>
          </cell>
        </row>
        <row r="1764">
          <cell r="B1764" t="str">
            <v>GAB</v>
          </cell>
          <cell r="C1764" t="str">
            <v>Gabon</v>
          </cell>
          <cell r="D1764">
            <v>1977</v>
          </cell>
          <cell r="E1764">
            <v>52.599998474121094</v>
          </cell>
        </row>
        <row r="1765">
          <cell r="B1765" t="str">
            <v>GAB</v>
          </cell>
          <cell r="C1765" t="str">
            <v>Gabon</v>
          </cell>
          <cell r="D1765">
            <v>1968</v>
          </cell>
          <cell r="E1765">
            <v>61.4</v>
          </cell>
        </row>
        <row r="1766">
          <cell r="B1766" t="str">
            <v>GAB</v>
          </cell>
          <cell r="C1766" t="str">
            <v>Gabon</v>
          </cell>
          <cell r="D1766">
            <v>1960</v>
          </cell>
          <cell r="E1766">
            <v>58</v>
          </cell>
        </row>
        <row r="1767">
          <cell r="B1767" t="str">
            <v>GAB</v>
          </cell>
          <cell r="C1767" t="str">
            <v>Gabon</v>
          </cell>
          <cell r="D1767">
            <v>1968</v>
          </cell>
          <cell r="E1767">
            <v>56</v>
          </cell>
        </row>
        <row r="1768">
          <cell r="B1768" t="str">
            <v>GAB</v>
          </cell>
          <cell r="C1768" t="str">
            <v>Gabon</v>
          </cell>
          <cell r="D1768">
            <v>1960</v>
          </cell>
          <cell r="E1768">
            <v>65.599999999999994</v>
          </cell>
        </row>
        <row r="1769">
          <cell r="B1769" t="str">
            <v>GAB</v>
          </cell>
          <cell r="C1769" t="str">
            <v>Gabon</v>
          </cell>
          <cell r="D1769">
            <v>1994</v>
          </cell>
          <cell r="E1769">
            <v>44.08</v>
          </cell>
        </row>
        <row r="1770">
          <cell r="B1770" t="str">
            <v>GMB</v>
          </cell>
          <cell r="C1770" t="str">
            <v>Gambia</v>
          </cell>
          <cell r="D1770">
            <v>1992</v>
          </cell>
          <cell r="E1770">
            <v>70.099999999999994</v>
          </cell>
        </row>
        <row r="1771">
          <cell r="B1771" t="str">
            <v>GMB</v>
          </cell>
          <cell r="C1771" t="str">
            <v>Gambia</v>
          </cell>
          <cell r="D1771">
            <v>1992</v>
          </cell>
          <cell r="E1771">
            <v>48.128787994384766</v>
          </cell>
        </row>
        <row r="1772">
          <cell r="B1772" t="str">
            <v>GMB</v>
          </cell>
          <cell r="C1772" t="str">
            <v>Gambia</v>
          </cell>
          <cell r="D1772">
            <v>1993</v>
          </cell>
          <cell r="E1772">
            <v>72.099999999999994</v>
          </cell>
        </row>
        <row r="1773">
          <cell r="B1773" t="str">
            <v>GMB</v>
          </cell>
          <cell r="C1773" t="str">
            <v>Gambia</v>
          </cell>
          <cell r="D1773">
            <v>1993</v>
          </cell>
          <cell r="E1773">
            <v>60.858715057373047</v>
          </cell>
        </row>
        <row r="1774">
          <cell r="B1774" t="str">
            <v>GMB</v>
          </cell>
          <cell r="C1774" t="str">
            <v>Gambia</v>
          </cell>
          <cell r="D1774">
            <v>1994</v>
          </cell>
          <cell r="E1774">
            <v>72.2</v>
          </cell>
        </row>
        <row r="1775">
          <cell r="B1775" t="str">
            <v>GMB</v>
          </cell>
          <cell r="C1775" t="str">
            <v>Gambia</v>
          </cell>
          <cell r="D1775">
            <v>1994</v>
          </cell>
          <cell r="E1775">
            <v>59.445339202880859</v>
          </cell>
        </row>
        <row r="1776">
          <cell r="B1776" t="str">
            <v>GMB</v>
          </cell>
          <cell r="C1776" t="str">
            <v>Gambia</v>
          </cell>
          <cell r="D1776">
            <v>1992</v>
          </cell>
          <cell r="E1776">
            <v>47.5</v>
          </cell>
        </row>
        <row r="1777">
          <cell r="B1777" t="str">
            <v>GMB</v>
          </cell>
          <cell r="C1777" t="str">
            <v>Gambia</v>
          </cell>
          <cell r="D1777">
            <v>1992</v>
          </cell>
          <cell r="E1777">
            <v>39</v>
          </cell>
        </row>
        <row r="1778">
          <cell r="B1778" t="str">
            <v>GMB</v>
          </cell>
          <cell r="C1778" t="str">
            <v>Gambia</v>
          </cell>
          <cell r="D1778">
            <v>1998</v>
          </cell>
          <cell r="E1778">
            <v>47.135149999999996</v>
          </cell>
        </row>
        <row r="1779">
          <cell r="B1779" t="str">
            <v>GEO</v>
          </cell>
          <cell r="C1779" t="str">
            <v>Georgia</v>
          </cell>
          <cell r="D1779">
            <v>1988</v>
          </cell>
          <cell r="E1779">
            <v>31.299999237060547</v>
          </cell>
        </row>
        <row r="1780">
          <cell r="B1780" t="str">
            <v>GEO</v>
          </cell>
          <cell r="C1780" t="str">
            <v>Georgia</v>
          </cell>
          <cell r="D1780">
            <v>1990</v>
          </cell>
          <cell r="E1780">
            <v>29.100000381469727</v>
          </cell>
        </row>
        <row r="1781">
          <cell r="B1781" t="str">
            <v>GEO</v>
          </cell>
          <cell r="C1781" t="str">
            <v>Georgia</v>
          </cell>
          <cell r="D1781">
            <v>1981</v>
          </cell>
          <cell r="E1781">
            <v>24.799999237060547</v>
          </cell>
        </row>
        <row r="1782">
          <cell r="B1782" t="str">
            <v>GEO</v>
          </cell>
          <cell r="C1782" t="str">
            <v>Georgia</v>
          </cell>
          <cell r="D1782">
            <v>1986</v>
          </cell>
          <cell r="E1782">
            <v>26.700000762939453</v>
          </cell>
        </row>
        <row r="1783">
          <cell r="B1783" t="str">
            <v>GEO</v>
          </cell>
          <cell r="C1783" t="str">
            <v>Georgia</v>
          </cell>
          <cell r="D1783">
            <v>1989</v>
          </cell>
          <cell r="E1783">
            <v>27.700000762939453</v>
          </cell>
        </row>
        <row r="1784">
          <cell r="B1784" t="str">
            <v>GEO</v>
          </cell>
          <cell r="C1784" t="str">
            <v>Georgia</v>
          </cell>
          <cell r="D1784">
            <v>1989</v>
          </cell>
          <cell r="E1784">
            <v>29.200000762939453</v>
          </cell>
        </row>
        <row r="1785">
          <cell r="B1785" t="str">
            <v>GEO</v>
          </cell>
          <cell r="C1785" t="str">
            <v>Georgia</v>
          </cell>
          <cell r="D1785">
            <v>1989</v>
          </cell>
          <cell r="E1785">
            <v>28</v>
          </cell>
        </row>
        <row r="1786">
          <cell r="B1786" t="str">
            <v>GEO</v>
          </cell>
          <cell r="C1786" t="str">
            <v>Georgia</v>
          </cell>
          <cell r="D1786">
            <v>1989</v>
          </cell>
          <cell r="E1786">
            <v>30.1</v>
          </cell>
        </row>
        <row r="1787">
          <cell r="B1787" t="str">
            <v>GEO</v>
          </cell>
          <cell r="C1787" t="str">
            <v>Georgia</v>
          </cell>
          <cell r="D1787">
            <v>1992</v>
          </cell>
          <cell r="E1787">
            <v>36.9</v>
          </cell>
        </row>
        <row r="1788">
          <cell r="B1788" t="str">
            <v>GEO</v>
          </cell>
          <cell r="C1788" t="str">
            <v>Georgia</v>
          </cell>
          <cell r="D1788">
            <v>1993</v>
          </cell>
          <cell r="E1788">
            <v>40</v>
          </cell>
        </row>
        <row r="1789">
          <cell r="B1789" t="str">
            <v>GEO</v>
          </cell>
          <cell r="C1789" t="str">
            <v>Georgia</v>
          </cell>
          <cell r="D1789">
            <v>1997</v>
          </cell>
          <cell r="E1789">
            <v>49.8</v>
          </cell>
        </row>
        <row r="1790">
          <cell r="B1790" t="str">
            <v>GEO</v>
          </cell>
          <cell r="C1790" t="str">
            <v>Georgia</v>
          </cell>
          <cell r="D1790">
            <v>1998</v>
          </cell>
          <cell r="E1790">
            <v>50.28058</v>
          </cell>
        </row>
        <row r="1791">
          <cell r="B1791" t="str">
            <v>GEO</v>
          </cell>
          <cell r="C1791" t="str">
            <v>Georgia</v>
          </cell>
          <cell r="D1791">
            <v>2001</v>
          </cell>
          <cell r="E1791">
            <v>48.687419999999996</v>
          </cell>
        </row>
        <row r="1792">
          <cell r="B1792" t="str">
            <v>GEO</v>
          </cell>
          <cell r="C1792" t="str">
            <v>Georgia</v>
          </cell>
          <cell r="D1792">
            <v>2002</v>
          </cell>
          <cell r="E1792">
            <v>46.626240000000003</v>
          </cell>
        </row>
        <row r="1793">
          <cell r="B1793" t="str">
            <v>GEO</v>
          </cell>
          <cell r="C1793" t="str">
            <v>Georgia</v>
          </cell>
          <cell r="D1793">
            <v>2001</v>
          </cell>
          <cell r="E1793">
            <v>36.732059999999997</v>
          </cell>
        </row>
        <row r="1794">
          <cell r="B1794" t="str">
            <v>GEO</v>
          </cell>
          <cell r="C1794" t="str">
            <v>Georgia</v>
          </cell>
          <cell r="D1794">
            <v>2005</v>
          </cell>
          <cell r="E1794">
            <v>40.799999999999997</v>
          </cell>
        </row>
        <row r="1795">
          <cell r="B1795" t="str">
            <v>GEO</v>
          </cell>
          <cell r="C1795" t="str">
            <v>Georgia</v>
          </cell>
          <cell r="D1795">
            <v>1997</v>
          </cell>
          <cell r="E1795">
            <v>53.397539999999999</v>
          </cell>
        </row>
        <row r="1796">
          <cell r="B1796" t="str">
            <v>GEO</v>
          </cell>
          <cell r="C1796" t="str">
            <v>Georgia</v>
          </cell>
          <cell r="D1796">
            <v>1997</v>
          </cell>
          <cell r="E1796">
            <v>36.048229999999997</v>
          </cell>
        </row>
        <row r="1797">
          <cell r="B1797" t="str">
            <v>DEU</v>
          </cell>
          <cell r="C1797" t="str">
            <v>Germany</v>
          </cell>
          <cell r="D1797">
            <v>1984</v>
          </cell>
          <cell r="E1797">
            <v>29.9</v>
          </cell>
        </row>
        <row r="1798">
          <cell r="B1798" t="str">
            <v>DEU</v>
          </cell>
          <cell r="C1798" t="str">
            <v>Germany</v>
          </cell>
          <cell r="D1798">
            <v>1950</v>
          </cell>
          <cell r="E1798">
            <v>39.599998474121094</v>
          </cell>
        </row>
        <row r="1799">
          <cell r="B1799" t="str">
            <v>DEU</v>
          </cell>
          <cell r="C1799" t="str">
            <v>Germany</v>
          </cell>
          <cell r="D1799">
            <v>1955</v>
          </cell>
          <cell r="E1799">
            <v>38.400001525878906</v>
          </cell>
        </row>
        <row r="1800">
          <cell r="B1800" t="str">
            <v>DEU</v>
          </cell>
          <cell r="C1800" t="str">
            <v>Germany</v>
          </cell>
          <cell r="D1800">
            <v>1960</v>
          </cell>
          <cell r="E1800">
            <v>38</v>
          </cell>
        </row>
        <row r="1801">
          <cell r="B1801" t="str">
            <v>DEU</v>
          </cell>
          <cell r="C1801" t="str">
            <v>Germany</v>
          </cell>
          <cell r="D1801">
            <v>1964</v>
          </cell>
          <cell r="E1801">
            <v>38</v>
          </cell>
        </row>
        <row r="1802">
          <cell r="B1802" t="str">
            <v>DEU</v>
          </cell>
          <cell r="C1802" t="str">
            <v>Germany</v>
          </cell>
          <cell r="D1802">
            <v>1968</v>
          </cell>
          <cell r="E1802">
            <v>38.700000762939453</v>
          </cell>
        </row>
        <row r="1803">
          <cell r="B1803" t="str">
            <v>DEU</v>
          </cell>
          <cell r="C1803" t="str">
            <v>Germany</v>
          </cell>
          <cell r="D1803">
            <v>1970</v>
          </cell>
          <cell r="E1803">
            <v>39.200000762939453</v>
          </cell>
        </row>
        <row r="1804">
          <cell r="B1804" t="str">
            <v>DEU</v>
          </cell>
          <cell r="C1804" t="str">
            <v>Germany</v>
          </cell>
          <cell r="D1804">
            <v>1973</v>
          </cell>
          <cell r="E1804">
            <v>37</v>
          </cell>
        </row>
        <row r="1805">
          <cell r="B1805" t="str">
            <v>DEU</v>
          </cell>
          <cell r="C1805" t="str">
            <v>Germany</v>
          </cell>
          <cell r="D1805">
            <v>1973</v>
          </cell>
          <cell r="E1805">
            <v>25.399999618530273</v>
          </cell>
        </row>
        <row r="1806">
          <cell r="B1806" t="str">
            <v>DEU</v>
          </cell>
          <cell r="C1806" t="str">
            <v>Germany</v>
          </cell>
          <cell r="D1806">
            <v>1975</v>
          </cell>
          <cell r="E1806">
            <v>36.599998474121094</v>
          </cell>
        </row>
        <row r="1807">
          <cell r="B1807" t="str">
            <v>DEU</v>
          </cell>
          <cell r="C1807" t="str">
            <v>Germany</v>
          </cell>
          <cell r="D1807">
            <v>1978</v>
          </cell>
          <cell r="E1807">
            <v>36.400001525878906</v>
          </cell>
        </row>
        <row r="1808">
          <cell r="B1808" t="str">
            <v>DEU</v>
          </cell>
          <cell r="C1808" t="str">
            <v>Germany</v>
          </cell>
          <cell r="D1808">
            <v>1978</v>
          </cell>
          <cell r="E1808">
            <v>25.399999618530273</v>
          </cell>
        </row>
        <row r="1809">
          <cell r="B1809" t="str">
            <v>DEU</v>
          </cell>
          <cell r="C1809" t="str">
            <v>Germany</v>
          </cell>
          <cell r="D1809">
            <v>1980</v>
          </cell>
          <cell r="E1809">
            <v>36.599998474121094</v>
          </cell>
        </row>
        <row r="1810">
          <cell r="B1810" t="str">
            <v>DEU</v>
          </cell>
          <cell r="C1810" t="str">
            <v>Germany</v>
          </cell>
          <cell r="D1810">
            <v>1983</v>
          </cell>
          <cell r="E1810">
            <v>25</v>
          </cell>
        </row>
        <row r="1811">
          <cell r="B1811" t="str">
            <v>DEU</v>
          </cell>
          <cell r="C1811" t="str">
            <v>Germany</v>
          </cell>
          <cell r="D1811">
            <v>1983</v>
          </cell>
          <cell r="E1811">
            <v>33.900001525878906</v>
          </cell>
        </row>
        <row r="1812">
          <cell r="B1812" t="str">
            <v>DEU</v>
          </cell>
          <cell r="C1812" t="str">
            <v>Germany</v>
          </cell>
          <cell r="D1812">
            <v>1983</v>
          </cell>
          <cell r="E1812">
            <v>25.5</v>
          </cell>
        </row>
        <row r="1813">
          <cell r="B1813" t="str">
            <v>DEU</v>
          </cell>
          <cell r="C1813" t="str">
            <v>Germany</v>
          </cell>
          <cell r="D1813">
            <v>1984</v>
          </cell>
          <cell r="E1813">
            <v>33.400001525878906</v>
          </cell>
        </row>
        <row r="1814">
          <cell r="B1814" t="str">
            <v>DEU</v>
          </cell>
          <cell r="C1814" t="str">
            <v>Germany</v>
          </cell>
          <cell r="D1814">
            <v>1985</v>
          </cell>
          <cell r="E1814">
            <v>26</v>
          </cell>
        </row>
        <row r="1815">
          <cell r="B1815" t="str">
            <v>DEU</v>
          </cell>
          <cell r="C1815" t="str">
            <v>Germany</v>
          </cell>
          <cell r="D1815">
            <v>1985</v>
          </cell>
          <cell r="E1815">
            <v>35.200000762939453</v>
          </cell>
        </row>
        <row r="1816">
          <cell r="B1816" t="str">
            <v>DEU</v>
          </cell>
          <cell r="C1816" t="str">
            <v>Germany</v>
          </cell>
          <cell r="D1816">
            <v>1987</v>
          </cell>
          <cell r="E1816">
            <v>25.200000762939453</v>
          </cell>
        </row>
        <row r="1817">
          <cell r="B1817" t="str">
            <v>DEU</v>
          </cell>
          <cell r="C1817" t="str">
            <v>Germany</v>
          </cell>
          <cell r="D1817">
            <v>1990</v>
          </cell>
          <cell r="E1817">
            <v>18.5</v>
          </cell>
        </row>
        <row r="1818">
          <cell r="B1818" t="str">
            <v>DEU</v>
          </cell>
          <cell r="C1818" t="str">
            <v>Germany</v>
          </cell>
          <cell r="D1818">
            <v>1990</v>
          </cell>
          <cell r="E1818">
            <v>26</v>
          </cell>
        </row>
        <row r="1819">
          <cell r="B1819" t="str">
            <v>DEU</v>
          </cell>
          <cell r="C1819" t="str">
            <v>Germany</v>
          </cell>
          <cell r="D1819">
            <v>1990</v>
          </cell>
          <cell r="E1819">
            <v>26.700000762939453</v>
          </cell>
        </row>
        <row r="1820">
          <cell r="B1820" t="str">
            <v>DEU</v>
          </cell>
          <cell r="C1820" t="str">
            <v>Germany</v>
          </cell>
          <cell r="D1820">
            <v>1991</v>
          </cell>
          <cell r="E1820">
            <v>19.799999237060547</v>
          </cell>
        </row>
        <row r="1821">
          <cell r="B1821" t="str">
            <v>DEU</v>
          </cell>
          <cell r="C1821" t="str">
            <v>Germany</v>
          </cell>
          <cell r="D1821">
            <v>1991</v>
          </cell>
          <cell r="E1821">
            <v>26.299999237060547</v>
          </cell>
        </row>
        <row r="1822">
          <cell r="B1822" t="str">
            <v>DEU</v>
          </cell>
          <cell r="C1822" t="str">
            <v>Germany</v>
          </cell>
          <cell r="D1822">
            <v>1992</v>
          </cell>
          <cell r="E1822">
            <v>20</v>
          </cell>
        </row>
        <row r="1823">
          <cell r="B1823" t="str">
            <v>DEU</v>
          </cell>
          <cell r="C1823" t="str">
            <v>Germany</v>
          </cell>
          <cell r="D1823">
            <v>1992</v>
          </cell>
          <cell r="E1823">
            <v>26.399999618530273</v>
          </cell>
        </row>
        <row r="1824">
          <cell r="B1824" t="str">
            <v>DEU</v>
          </cell>
          <cell r="C1824" t="str">
            <v>Germany</v>
          </cell>
          <cell r="D1824">
            <v>1993</v>
          </cell>
          <cell r="E1824">
            <v>21.600000381469727</v>
          </cell>
        </row>
        <row r="1825">
          <cell r="B1825" t="str">
            <v>DEU</v>
          </cell>
          <cell r="C1825" t="str">
            <v>Germany</v>
          </cell>
          <cell r="D1825">
            <v>1993</v>
          </cell>
          <cell r="E1825">
            <v>27.399999618530273</v>
          </cell>
        </row>
        <row r="1826">
          <cell r="B1826" t="str">
            <v>DEU</v>
          </cell>
          <cell r="C1826" t="str">
            <v>Germany</v>
          </cell>
          <cell r="D1826">
            <v>1962</v>
          </cell>
          <cell r="E1826">
            <v>42.299999237060547</v>
          </cell>
        </row>
        <row r="1827">
          <cell r="B1827" t="str">
            <v>DEU</v>
          </cell>
          <cell r="C1827" t="str">
            <v>Germany</v>
          </cell>
          <cell r="D1827">
            <v>1964</v>
          </cell>
          <cell r="E1827">
            <v>23.899999618530273</v>
          </cell>
        </row>
        <row r="1828">
          <cell r="B1828" t="str">
            <v>DEU</v>
          </cell>
          <cell r="C1828" t="str">
            <v>Germany</v>
          </cell>
          <cell r="D1828">
            <v>1984</v>
          </cell>
          <cell r="E1828">
            <v>28.843419999999998</v>
          </cell>
        </row>
        <row r="1829">
          <cell r="B1829" t="str">
            <v>DEU</v>
          </cell>
          <cell r="C1829" t="str">
            <v>Germany</v>
          </cell>
          <cell r="D1829">
            <v>1985</v>
          </cell>
          <cell r="E1829">
            <v>29.961410000000001</v>
          </cell>
        </row>
        <row r="1830">
          <cell r="B1830" t="str">
            <v>DEU</v>
          </cell>
          <cell r="C1830" t="str">
            <v>Germany</v>
          </cell>
          <cell r="D1830">
            <v>1986</v>
          </cell>
          <cell r="E1830">
            <v>28.822510000000001</v>
          </cell>
        </row>
        <row r="1831">
          <cell r="B1831" t="str">
            <v>DEU</v>
          </cell>
          <cell r="C1831" t="str">
            <v>Germany</v>
          </cell>
          <cell r="D1831">
            <v>1987</v>
          </cell>
          <cell r="E1831">
            <v>28.590450000000001</v>
          </cell>
        </row>
        <row r="1832">
          <cell r="B1832" t="str">
            <v>DEU</v>
          </cell>
          <cell r="C1832" t="str">
            <v>Germany</v>
          </cell>
          <cell r="D1832">
            <v>1988</v>
          </cell>
          <cell r="E1832">
            <v>28.828720000000001</v>
          </cell>
        </row>
        <row r="1833">
          <cell r="B1833" t="str">
            <v>DEU</v>
          </cell>
          <cell r="C1833" t="str">
            <v>Germany</v>
          </cell>
          <cell r="D1833">
            <v>1989</v>
          </cell>
          <cell r="E1833">
            <v>29.298849999999998</v>
          </cell>
        </row>
        <row r="1834">
          <cell r="B1834" t="str">
            <v>DEU</v>
          </cell>
          <cell r="C1834" t="str">
            <v>Germany</v>
          </cell>
          <cell r="D1834">
            <v>1990</v>
          </cell>
          <cell r="E1834">
            <v>29.697040000000001</v>
          </cell>
        </row>
        <row r="1835">
          <cell r="B1835" t="str">
            <v>DEU</v>
          </cell>
          <cell r="C1835" t="str">
            <v>Germany</v>
          </cell>
          <cell r="D1835">
            <v>1991</v>
          </cell>
          <cell r="E1835">
            <v>29.656850000000002</v>
          </cell>
        </row>
        <row r="1836">
          <cell r="B1836" t="str">
            <v>DEU</v>
          </cell>
          <cell r="C1836" t="str">
            <v>Germany</v>
          </cell>
          <cell r="D1836">
            <v>1992</v>
          </cell>
          <cell r="E1836">
            <v>21.24173</v>
          </cell>
        </row>
        <row r="1837">
          <cell r="B1837" t="str">
            <v>DEU</v>
          </cell>
          <cell r="C1837" t="str">
            <v>Germany</v>
          </cell>
          <cell r="D1837">
            <v>1992</v>
          </cell>
          <cell r="E1837">
            <v>30.764720000000001</v>
          </cell>
        </row>
        <row r="1838">
          <cell r="B1838" t="str">
            <v>DEU</v>
          </cell>
          <cell r="C1838" t="str">
            <v>Germany</v>
          </cell>
          <cell r="D1838">
            <v>1992</v>
          </cell>
          <cell r="E1838">
            <v>29.953109999999999</v>
          </cell>
        </row>
        <row r="1839">
          <cell r="B1839" t="str">
            <v>DEU</v>
          </cell>
          <cell r="C1839" t="str">
            <v>Germany</v>
          </cell>
          <cell r="D1839">
            <v>1993</v>
          </cell>
          <cell r="E1839">
            <v>30.35464</v>
          </cell>
        </row>
        <row r="1840">
          <cell r="B1840" t="str">
            <v>DEU</v>
          </cell>
          <cell r="C1840" t="str">
            <v>Germany</v>
          </cell>
          <cell r="D1840">
            <v>1993</v>
          </cell>
          <cell r="E1840">
            <v>22.339749999999999</v>
          </cell>
        </row>
        <row r="1841">
          <cell r="B1841" t="str">
            <v>DEU</v>
          </cell>
          <cell r="C1841" t="str">
            <v>Germany</v>
          </cell>
          <cell r="D1841">
            <v>1993</v>
          </cell>
          <cell r="E1841">
            <v>30.399429999999999</v>
          </cell>
        </row>
        <row r="1842">
          <cell r="B1842" t="str">
            <v>DEU</v>
          </cell>
          <cell r="C1842" t="str">
            <v>Germany</v>
          </cell>
          <cell r="D1842">
            <v>1994</v>
          </cell>
          <cell r="E1842">
            <v>23.900040000000001</v>
          </cell>
        </row>
        <row r="1843">
          <cell r="B1843" t="str">
            <v>DEU</v>
          </cell>
          <cell r="C1843" t="str">
            <v>Germany</v>
          </cell>
          <cell r="D1843">
            <v>1994</v>
          </cell>
          <cell r="E1843">
            <v>30.538110000000003</v>
          </cell>
        </row>
        <row r="1844">
          <cell r="B1844" t="str">
            <v>DEU</v>
          </cell>
          <cell r="C1844" t="str">
            <v>Germany</v>
          </cell>
          <cell r="D1844">
            <v>1994</v>
          </cell>
          <cell r="E1844">
            <v>31.047160000000002</v>
          </cell>
        </row>
        <row r="1845">
          <cell r="B1845" t="str">
            <v>DEU</v>
          </cell>
          <cell r="C1845" t="str">
            <v>Germany</v>
          </cell>
          <cell r="D1845">
            <v>1995</v>
          </cell>
          <cell r="E1845">
            <v>30.998019999999997</v>
          </cell>
        </row>
        <row r="1846">
          <cell r="B1846" t="str">
            <v>DEU</v>
          </cell>
          <cell r="C1846" t="str">
            <v>Germany</v>
          </cell>
          <cell r="D1846">
            <v>1995</v>
          </cell>
          <cell r="E1846">
            <v>31.777419999999999</v>
          </cell>
        </row>
        <row r="1847">
          <cell r="B1847" t="str">
            <v>DEU</v>
          </cell>
          <cell r="C1847" t="str">
            <v>Germany</v>
          </cell>
          <cell r="D1847">
            <v>1995</v>
          </cell>
          <cell r="E1847">
            <v>24.176400000000001</v>
          </cell>
        </row>
        <row r="1848">
          <cell r="B1848" t="str">
            <v>DEU</v>
          </cell>
          <cell r="C1848" t="str">
            <v>Germany</v>
          </cell>
          <cell r="D1848">
            <v>1996</v>
          </cell>
          <cell r="E1848">
            <v>30.439409999999999</v>
          </cell>
        </row>
        <row r="1849">
          <cell r="B1849" t="str">
            <v>DEU</v>
          </cell>
          <cell r="C1849" t="str">
            <v>Germany</v>
          </cell>
          <cell r="D1849">
            <v>1996</v>
          </cell>
          <cell r="E1849">
            <v>31.279580000000003</v>
          </cell>
        </row>
        <row r="1850">
          <cell r="B1850" t="str">
            <v>DEU</v>
          </cell>
          <cell r="C1850" t="str">
            <v>Germany</v>
          </cell>
          <cell r="D1850">
            <v>1996</v>
          </cell>
          <cell r="E1850">
            <v>23.605049999999999</v>
          </cell>
        </row>
        <row r="1851">
          <cell r="B1851" t="str">
            <v>DEU</v>
          </cell>
          <cell r="C1851" t="str">
            <v>Germany</v>
          </cell>
          <cell r="D1851">
            <v>1997</v>
          </cell>
          <cell r="E1851">
            <v>30.334399999999999</v>
          </cell>
        </row>
        <row r="1852">
          <cell r="B1852" t="str">
            <v>DEU</v>
          </cell>
          <cell r="C1852" t="str">
            <v>Germany</v>
          </cell>
          <cell r="D1852">
            <v>1997</v>
          </cell>
          <cell r="E1852">
            <v>31.186639999999997</v>
          </cell>
        </row>
        <row r="1853">
          <cell r="B1853" t="str">
            <v>DEU</v>
          </cell>
          <cell r="C1853" t="str">
            <v>Germany</v>
          </cell>
          <cell r="D1853">
            <v>1997</v>
          </cell>
          <cell r="E1853">
            <v>24.20655</v>
          </cell>
        </row>
        <row r="1854">
          <cell r="B1854" t="str">
            <v>DEU</v>
          </cell>
          <cell r="C1854" t="str">
            <v>Germany</v>
          </cell>
          <cell r="D1854">
            <v>1998</v>
          </cell>
          <cell r="E1854">
            <v>29.77666</v>
          </cell>
        </row>
        <row r="1855">
          <cell r="B1855" t="str">
            <v>DEU</v>
          </cell>
          <cell r="C1855" t="str">
            <v>Germany</v>
          </cell>
          <cell r="D1855">
            <v>1998</v>
          </cell>
          <cell r="E1855">
            <v>30.636590000000002</v>
          </cell>
        </row>
        <row r="1856">
          <cell r="B1856" t="str">
            <v>DEU</v>
          </cell>
          <cell r="C1856" t="str">
            <v>Germany</v>
          </cell>
          <cell r="D1856">
            <v>1998</v>
          </cell>
          <cell r="E1856">
            <v>24.00873</v>
          </cell>
        </row>
        <row r="1857">
          <cell r="B1857" t="str">
            <v>DEU</v>
          </cell>
          <cell r="C1857" t="str">
            <v>Germany</v>
          </cell>
          <cell r="D1857">
            <v>1999</v>
          </cell>
          <cell r="E1857">
            <v>29.898059999999997</v>
          </cell>
        </row>
        <row r="1858">
          <cell r="B1858" t="str">
            <v>DEU</v>
          </cell>
          <cell r="C1858" t="str">
            <v>Germany</v>
          </cell>
          <cell r="D1858">
            <v>1999</v>
          </cell>
          <cell r="E1858">
            <v>30.71049</v>
          </cell>
        </row>
        <row r="1859">
          <cell r="B1859" t="str">
            <v>DEU</v>
          </cell>
          <cell r="C1859" t="str">
            <v>Germany</v>
          </cell>
          <cell r="D1859">
            <v>1999</v>
          </cell>
          <cell r="E1859">
            <v>23.943660000000001</v>
          </cell>
        </row>
        <row r="1860">
          <cell r="B1860" t="str">
            <v>DEU</v>
          </cell>
          <cell r="C1860" t="str">
            <v>Germany</v>
          </cell>
          <cell r="D1860">
            <v>2000</v>
          </cell>
          <cell r="E1860">
            <v>29.833680000000001</v>
          </cell>
        </row>
        <row r="1861">
          <cell r="B1861" t="str">
            <v>DEU</v>
          </cell>
          <cell r="C1861" t="str">
            <v>Germany</v>
          </cell>
          <cell r="D1861">
            <v>2000</v>
          </cell>
          <cell r="E1861">
            <v>30.714809999999996</v>
          </cell>
        </row>
        <row r="1862">
          <cell r="B1862" t="str">
            <v>DEU</v>
          </cell>
          <cell r="C1862" t="str">
            <v>Germany</v>
          </cell>
          <cell r="D1862">
            <v>2000</v>
          </cell>
          <cell r="E1862">
            <v>23.258200000000002</v>
          </cell>
        </row>
        <row r="1863">
          <cell r="B1863" t="str">
            <v>DEU</v>
          </cell>
          <cell r="C1863" t="str">
            <v>Germany</v>
          </cell>
          <cell r="D1863">
            <v>2001</v>
          </cell>
          <cell r="E1863">
            <v>30.070819999999998</v>
          </cell>
        </row>
        <row r="1864">
          <cell r="B1864" t="str">
            <v>DEU</v>
          </cell>
          <cell r="C1864" t="str">
            <v>Germany</v>
          </cell>
          <cell r="D1864">
            <v>2001</v>
          </cell>
          <cell r="E1864">
            <v>30.92775</v>
          </cell>
        </row>
        <row r="1865">
          <cell r="B1865" t="str">
            <v>DEU</v>
          </cell>
          <cell r="C1865" t="str">
            <v>Germany</v>
          </cell>
          <cell r="D1865">
            <v>2001</v>
          </cell>
          <cell r="E1865">
            <v>23.95054</v>
          </cell>
        </row>
        <row r="1866">
          <cell r="B1866" t="str">
            <v>DEU</v>
          </cell>
          <cell r="C1866" t="str">
            <v>Germany</v>
          </cell>
          <cell r="D1866">
            <v>2002</v>
          </cell>
          <cell r="E1866">
            <v>31.665090000000003</v>
          </cell>
        </row>
        <row r="1867">
          <cell r="B1867" t="str">
            <v>DEU</v>
          </cell>
          <cell r="C1867" t="str">
            <v>Germany</v>
          </cell>
          <cell r="D1867">
            <v>2002</v>
          </cell>
          <cell r="E1867">
            <v>32.538029999999999</v>
          </cell>
        </row>
        <row r="1868">
          <cell r="B1868" t="str">
            <v>DEU</v>
          </cell>
          <cell r="C1868" t="str">
            <v>Germany</v>
          </cell>
          <cell r="D1868">
            <v>2002</v>
          </cell>
          <cell r="E1868">
            <v>25.063649999999999</v>
          </cell>
        </row>
        <row r="1869">
          <cell r="B1869" t="str">
            <v>DEU</v>
          </cell>
          <cell r="C1869" t="str">
            <v>Germany</v>
          </cell>
          <cell r="D1869">
            <v>2003</v>
          </cell>
          <cell r="E1869">
            <v>31.333600000000001</v>
          </cell>
        </row>
        <row r="1870">
          <cell r="B1870" t="str">
            <v>DEU</v>
          </cell>
          <cell r="C1870" t="str">
            <v>Germany</v>
          </cell>
          <cell r="D1870">
            <v>2003</v>
          </cell>
          <cell r="E1870">
            <v>32.079010000000004</v>
          </cell>
        </row>
        <row r="1871">
          <cell r="B1871" t="str">
            <v>DEU</v>
          </cell>
          <cell r="C1871" t="str">
            <v>Germany</v>
          </cell>
          <cell r="D1871">
            <v>2003</v>
          </cell>
          <cell r="E1871">
            <v>25.636730000000004</v>
          </cell>
        </row>
        <row r="1872">
          <cell r="B1872" t="str">
            <v>DEU</v>
          </cell>
          <cell r="C1872" t="str">
            <v>Germany</v>
          </cell>
          <cell r="D1872">
            <v>2004</v>
          </cell>
          <cell r="E1872">
            <v>31.10324</v>
          </cell>
        </row>
        <row r="1873">
          <cell r="B1873" t="str">
            <v>DEU</v>
          </cell>
          <cell r="C1873" t="str">
            <v>Germany</v>
          </cell>
          <cell r="D1873">
            <v>2004</v>
          </cell>
          <cell r="E1873">
            <v>31.692029999999999</v>
          </cell>
        </row>
        <row r="1874">
          <cell r="B1874" t="str">
            <v>DEU</v>
          </cell>
          <cell r="C1874" t="str">
            <v>Germany</v>
          </cell>
          <cell r="D1874">
            <v>2004</v>
          </cell>
          <cell r="E1874">
            <v>26.047510000000003</v>
          </cell>
        </row>
        <row r="1875">
          <cell r="B1875" t="str">
            <v>DEU</v>
          </cell>
          <cell r="C1875" t="str">
            <v>Germany</v>
          </cell>
          <cell r="D1875">
            <v>1962</v>
          </cell>
          <cell r="E1875">
            <v>32.110000610351562</v>
          </cell>
        </row>
        <row r="1876">
          <cell r="B1876" t="str">
            <v>DEU</v>
          </cell>
          <cell r="C1876" t="str">
            <v>Germany</v>
          </cell>
          <cell r="D1876">
            <v>1969</v>
          </cell>
          <cell r="E1876">
            <v>31.510000228881836</v>
          </cell>
        </row>
        <row r="1877">
          <cell r="B1877" t="str">
            <v>DEU</v>
          </cell>
          <cell r="C1877" t="str">
            <v>Germany</v>
          </cell>
          <cell r="D1877">
            <v>1973</v>
          </cell>
          <cell r="E1877">
            <v>32.759998321533203</v>
          </cell>
        </row>
        <row r="1878">
          <cell r="B1878" t="str">
            <v>DEU</v>
          </cell>
          <cell r="C1878" t="str">
            <v>Germany</v>
          </cell>
          <cell r="D1878">
            <v>1983</v>
          </cell>
          <cell r="E1878">
            <v>33.009998321533203</v>
          </cell>
        </row>
        <row r="1879">
          <cell r="B1879" t="str">
            <v>DEU</v>
          </cell>
          <cell r="C1879" t="str">
            <v>Germany</v>
          </cell>
          <cell r="D1879">
            <v>1988</v>
          </cell>
          <cell r="E1879">
            <v>33.009998321533203</v>
          </cell>
        </row>
        <row r="1880">
          <cell r="B1880" t="str">
            <v>DEU</v>
          </cell>
          <cell r="C1880" t="str">
            <v>Germany</v>
          </cell>
          <cell r="D1880">
            <v>1993</v>
          </cell>
          <cell r="E1880">
            <v>30.790000915527344</v>
          </cell>
        </row>
        <row r="1881">
          <cell r="B1881" t="str">
            <v>DEU</v>
          </cell>
          <cell r="C1881" t="str">
            <v>Germany</v>
          </cell>
          <cell r="D1881">
            <v>1993</v>
          </cell>
          <cell r="E1881">
            <v>36.569999694824219</v>
          </cell>
        </row>
        <row r="1882">
          <cell r="B1882" t="str">
            <v>DEU</v>
          </cell>
          <cell r="C1882" t="str">
            <v>Germany</v>
          </cell>
          <cell r="D1882">
            <v>1995</v>
          </cell>
          <cell r="E1882">
            <v>27.8</v>
          </cell>
        </row>
        <row r="1883">
          <cell r="B1883" t="str">
            <v>DEU</v>
          </cell>
          <cell r="C1883" t="str">
            <v>Germany</v>
          </cell>
          <cell r="D1883">
            <v>1996</v>
          </cell>
          <cell r="E1883">
            <v>26</v>
          </cell>
        </row>
        <row r="1884">
          <cell r="B1884" t="str">
            <v>DEU</v>
          </cell>
          <cell r="C1884" t="str">
            <v>Germany</v>
          </cell>
          <cell r="D1884">
            <v>1997</v>
          </cell>
          <cell r="E1884">
            <v>24.4</v>
          </cell>
        </row>
        <row r="1885">
          <cell r="B1885" t="str">
            <v>DEU</v>
          </cell>
          <cell r="C1885" t="str">
            <v>Germany</v>
          </cell>
          <cell r="D1885">
            <v>1998</v>
          </cell>
          <cell r="E1885">
            <v>24.4</v>
          </cell>
        </row>
        <row r="1886">
          <cell r="B1886" t="str">
            <v>DEU</v>
          </cell>
          <cell r="C1886" t="str">
            <v>Germany</v>
          </cell>
          <cell r="D1886">
            <v>1999</v>
          </cell>
          <cell r="E1886">
            <v>24.8</v>
          </cell>
        </row>
        <row r="1887">
          <cell r="B1887" t="str">
            <v>DEU</v>
          </cell>
          <cell r="C1887" t="str">
            <v>Germany</v>
          </cell>
          <cell r="D1887">
            <v>2000</v>
          </cell>
          <cell r="E1887">
            <v>24.6</v>
          </cell>
        </row>
        <row r="1888">
          <cell r="B1888" t="str">
            <v>DEU</v>
          </cell>
          <cell r="C1888" t="str">
            <v>Germany</v>
          </cell>
          <cell r="D1888">
            <v>2001</v>
          </cell>
          <cell r="E1888">
            <v>24.6</v>
          </cell>
        </row>
        <row r="1889">
          <cell r="B1889" t="str">
            <v>DEU</v>
          </cell>
          <cell r="C1889" t="str">
            <v>Germany</v>
          </cell>
          <cell r="D1889">
            <v>2002</v>
          </cell>
          <cell r="E1889">
            <v>29</v>
          </cell>
        </row>
        <row r="1890">
          <cell r="B1890" t="str">
            <v>DEU</v>
          </cell>
          <cell r="C1890" t="str">
            <v>Germany</v>
          </cell>
          <cell r="D1890">
            <v>2003</v>
          </cell>
          <cell r="E1890">
            <v>28</v>
          </cell>
        </row>
        <row r="1891">
          <cell r="B1891" t="str">
            <v>DEU</v>
          </cell>
          <cell r="C1891" t="str">
            <v>Germany</v>
          </cell>
          <cell r="D1891">
            <v>2004</v>
          </cell>
          <cell r="E1891">
            <v>28</v>
          </cell>
        </row>
        <row r="1892">
          <cell r="B1892" t="str">
            <v>DEU</v>
          </cell>
          <cell r="C1892" t="str">
            <v>Germany</v>
          </cell>
          <cell r="D1892">
            <v>2005</v>
          </cell>
          <cell r="E1892">
            <v>26</v>
          </cell>
        </row>
        <row r="1893">
          <cell r="B1893" t="str">
            <v>DEU</v>
          </cell>
          <cell r="C1893" t="str">
            <v>Germany</v>
          </cell>
          <cell r="D1893">
            <v>2006</v>
          </cell>
          <cell r="E1893">
            <v>27</v>
          </cell>
        </row>
        <row r="1894">
          <cell r="B1894" t="str">
            <v>DEU</v>
          </cell>
          <cell r="C1894" t="str">
            <v>Germany</v>
          </cell>
          <cell r="D1894">
            <v>1967</v>
          </cell>
          <cell r="E1894">
            <v>19.8</v>
          </cell>
        </row>
        <row r="1895">
          <cell r="B1895" t="str">
            <v>DEU</v>
          </cell>
          <cell r="C1895" t="str">
            <v>Germany</v>
          </cell>
          <cell r="D1895">
            <v>1968</v>
          </cell>
          <cell r="E1895">
            <v>38.6</v>
          </cell>
        </row>
        <row r="1896">
          <cell r="B1896" t="str">
            <v>DEU</v>
          </cell>
          <cell r="C1896" t="str">
            <v>Germany</v>
          </cell>
          <cell r="D1896">
            <v>1969</v>
          </cell>
          <cell r="E1896">
            <v>33.5</v>
          </cell>
        </row>
        <row r="1897">
          <cell r="B1897" t="str">
            <v>DEU</v>
          </cell>
          <cell r="C1897" t="str">
            <v>Germany</v>
          </cell>
          <cell r="D1897">
            <v>1970</v>
          </cell>
          <cell r="E1897">
            <v>39.299999999999997</v>
          </cell>
        </row>
        <row r="1898">
          <cell r="B1898" t="str">
            <v>DEU</v>
          </cell>
          <cell r="C1898" t="str">
            <v>Germany</v>
          </cell>
          <cell r="D1898">
            <v>1970</v>
          </cell>
          <cell r="E1898">
            <v>20.399999999999999</v>
          </cell>
        </row>
        <row r="1899">
          <cell r="B1899" t="str">
            <v>DEU</v>
          </cell>
          <cell r="C1899" t="str">
            <v>Germany</v>
          </cell>
          <cell r="D1899">
            <v>1973</v>
          </cell>
          <cell r="E1899">
            <v>29.9</v>
          </cell>
        </row>
        <row r="1900">
          <cell r="B1900" t="str">
            <v>DEU</v>
          </cell>
          <cell r="C1900" t="str">
            <v>Germany</v>
          </cell>
          <cell r="D1900">
            <v>1978</v>
          </cell>
          <cell r="E1900">
            <v>28.7</v>
          </cell>
        </row>
        <row r="1901">
          <cell r="B1901" t="str">
            <v>DEU</v>
          </cell>
          <cell r="C1901" t="str">
            <v>Germany</v>
          </cell>
          <cell r="D1901">
            <v>1981</v>
          </cell>
          <cell r="E1901">
            <v>28</v>
          </cell>
        </row>
        <row r="1902">
          <cell r="B1902" t="str">
            <v>DEU</v>
          </cell>
          <cell r="C1902" t="str">
            <v>Germany</v>
          </cell>
          <cell r="D1902">
            <v>1983</v>
          </cell>
          <cell r="E1902">
            <v>27.3</v>
          </cell>
        </row>
        <row r="1903">
          <cell r="B1903" t="str">
            <v>DEU</v>
          </cell>
          <cell r="C1903" t="str">
            <v>Germany</v>
          </cell>
          <cell r="D1903">
            <v>1984</v>
          </cell>
          <cell r="E1903">
            <v>29.9</v>
          </cell>
        </row>
        <row r="1904">
          <cell r="B1904" t="str">
            <v>DEU</v>
          </cell>
          <cell r="C1904" t="str">
            <v>Germany</v>
          </cell>
          <cell r="D1904">
            <v>1984</v>
          </cell>
          <cell r="E1904">
            <v>29.9</v>
          </cell>
        </row>
        <row r="1905">
          <cell r="B1905" t="str">
            <v>DEU</v>
          </cell>
          <cell r="C1905" t="str">
            <v>Germany</v>
          </cell>
          <cell r="D1905">
            <v>1989</v>
          </cell>
          <cell r="E1905">
            <v>28.9</v>
          </cell>
        </row>
        <row r="1906">
          <cell r="B1906" t="str">
            <v>DEU</v>
          </cell>
          <cell r="C1906" t="str">
            <v>Germany</v>
          </cell>
          <cell r="D1906">
            <v>1989</v>
          </cell>
          <cell r="E1906">
            <v>28.9</v>
          </cell>
        </row>
        <row r="1907">
          <cell r="B1907" t="str">
            <v>DEU</v>
          </cell>
          <cell r="C1907" t="str">
            <v>Germany</v>
          </cell>
          <cell r="D1907">
            <v>1994</v>
          </cell>
          <cell r="E1907">
            <v>30.2</v>
          </cell>
        </row>
        <row r="1908">
          <cell r="B1908" t="str">
            <v>DEU</v>
          </cell>
          <cell r="C1908" t="str">
            <v>Germany</v>
          </cell>
          <cell r="D1908">
            <v>1994</v>
          </cell>
          <cell r="E1908">
            <v>30.3</v>
          </cell>
        </row>
        <row r="1909">
          <cell r="B1909" t="str">
            <v>DEU</v>
          </cell>
          <cell r="C1909" t="str">
            <v>Germany</v>
          </cell>
          <cell r="D1909">
            <v>2000</v>
          </cell>
          <cell r="E1909">
            <v>29</v>
          </cell>
        </row>
        <row r="1910">
          <cell r="B1910" t="str">
            <v>DEU</v>
          </cell>
          <cell r="C1910" t="str">
            <v>Germany</v>
          </cell>
          <cell r="D1910">
            <v>2000</v>
          </cell>
          <cell r="E1910">
            <v>29.2</v>
          </cell>
        </row>
        <row r="1911">
          <cell r="B1911" t="str">
            <v>DEU</v>
          </cell>
          <cell r="C1911" t="str">
            <v>Germany</v>
          </cell>
          <cell r="D1911">
            <v>1964</v>
          </cell>
          <cell r="E1911">
            <v>45.5</v>
          </cell>
        </row>
        <row r="1912">
          <cell r="B1912" t="str">
            <v>DEU</v>
          </cell>
          <cell r="C1912" t="str">
            <v>Germany</v>
          </cell>
          <cell r="D1912">
            <v>1973</v>
          </cell>
          <cell r="E1912">
            <v>39.299999999999997</v>
          </cell>
        </row>
        <row r="1913">
          <cell r="B1913" t="str">
            <v>DEU</v>
          </cell>
          <cell r="C1913" t="str">
            <v>Germany</v>
          </cell>
          <cell r="D1913">
            <v>1984</v>
          </cell>
          <cell r="E1913">
            <v>42.799999237060547</v>
          </cell>
        </row>
        <row r="1914">
          <cell r="B1914" t="str">
            <v>DEU</v>
          </cell>
          <cell r="C1914" t="str">
            <v>Germany</v>
          </cell>
          <cell r="D1914">
            <v>1984</v>
          </cell>
          <cell r="E1914">
            <v>25</v>
          </cell>
        </row>
        <row r="1915">
          <cell r="B1915" t="str">
            <v>DEU</v>
          </cell>
          <cell r="C1915" t="str">
            <v>Germany</v>
          </cell>
          <cell r="D1915">
            <v>1997</v>
          </cell>
          <cell r="E1915">
            <v>32.880001068115234</v>
          </cell>
        </row>
        <row r="1916">
          <cell r="B1916" t="str">
            <v>DEU</v>
          </cell>
          <cell r="C1916" t="str">
            <v>Germany</v>
          </cell>
          <cell r="D1916">
            <v>1997</v>
          </cell>
          <cell r="E1916">
            <v>29.899999618530273</v>
          </cell>
        </row>
        <row r="1917">
          <cell r="B1917" t="str">
            <v>DEU</v>
          </cell>
          <cell r="C1917" t="str">
            <v>Germany</v>
          </cell>
          <cell r="D1917">
            <v>1936</v>
          </cell>
          <cell r="E1917">
            <v>49.182090000000002</v>
          </cell>
        </row>
        <row r="1918">
          <cell r="B1918" t="str">
            <v>DEU</v>
          </cell>
          <cell r="C1918" t="str">
            <v>Germany</v>
          </cell>
          <cell r="D1918">
            <v>1950</v>
          </cell>
          <cell r="E1918">
            <v>44.546150000000004</v>
          </cell>
        </row>
        <row r="1919">
          <cell r="B1919" t="str">
            <v>DEU</v>
          </cell>
          <cell r="C1919" t="str">
            <v>Germany</v>
          </cell>
          <cell r="D1919">
            <v>1973</v>
          </cell>
          <cell r="E1919">
            <v>30.280000686645508</v>
          </cell>
        </row>
        <row r="1920">
          <cell r="B1920" t="str">
            <v>DEU</v>
          </cell>
          <cell r="C1920" t="str">
            <v>Germany</v>
          </cell>
          <cell r="D1920">
            <v>1973</v>
          </cell>
          <cell r="E1920">
            <v>32.290000915527344</v>
          </cell>
        </row>
        <row r="1921">
          <cell r="B1921" t="str">
            <v>DEU</v>
          </cell>
          <cell r="C1921" t="str">
            <v>Germany</v>
          </cell>
          <cell r="D1921">
            <v>1978</v>
          </cell>
          <cell r="E1921">
            <v>33.5</v>
          </cell>
        </row>
        <row r="1922">
          <cell r="B1922" t="str">
            <v>DEU</v>
          </cell>
          <cell r="C1922" t="str">
            <v>Germany</v>
          </cell>
          <cell r="D1922">
            <v>1978</v>
          </cell>
          <cell r="E1922">
            <v>27.2</v>
          </cell>
        </row>
        <row r="1923">
          <cell r="B1923" t="str">
            <v>DEU</v>
          </cell>
          <cell r="C1923" t="str">
            <v>Germany</v>
          </cell>
          <cell r="D1923">
            <v>1978</v>
          </cell>
          <cell r="E1923">
            <v>26.909999847412109</v>
          </cell>
        </row>
        <row r="1924">
          <cell r="B1924" t="str">
            <v>DEU</v>
          </cell>
          <cell r="C1924" t="str">
            <v>Germany</v>
          </cell>
          <cell r="D1924">
            <v>1955</v>
          </cell>
          <cell r="E1924">
            <v>49.719900000000003</v>
          </cell>
        </row>
        <row r="1925">
          <cell r="B1925" t="str">
            <v>DEU</v>
          </cell>
          <cell r="C1925" t="str">
            <v>Germany</v>
          </cell>
          <cell r="D1925">
            <v>1960</v>
          </cell>
          <cell r="E1925">
            <v>47.897759999999998</v>
          </cell>
        </row>
        <row r="1926">
          <cell r="B1926" t="str">
            <v>DEU</v>
          </cell>
          <cell r="C1926" t="str">
            <v>Germany</v>
          </cell>
          <cell r="D1926">
            <v>1964</v>
          </cell>
          <cell r="E1926">
            <v>45.952240000000003</v>
          </cell>
        </row>
        <row r="1927">
          <cell r="B1927" t="str">
            <v>DEU</v>
          </cell>
          <cell r="C1927" t="str">
            <v>Germany</v>
          </cell>
          <cell r="D1927">
            <v>1974</v>
          </cell>
          <cell r="E1927">
            <v>37.299999999999997</v>
          </cell>
        </row>
        <row r="1928">
          <cell r="B1928" t="str">
            <v>DEU</v>
          </cell>
          <cell r="C1928" t="str">
            <v>Germany</v>
          </cell>
          <cell r="D1928">
            <v>1974</v>
          </cell>
          <cell r="E1928">
            <v>32.700000000000003</v>
          </cell>
        </row>
        <row r="1929">
          <cell r="B1929" t="str">
            <v>DEU</v>
          </cell>
          <cell r="C1929" t="str">
            <v>Germany</v>
          </cell>
          <cell r="D1929">
            <v>1978</v>
          </cell>
          <cell r="E1929">
            <v>36.1</v>
          </cell>
        </row>
        <row r="1930">
          <cell r="B1930" t="str">
            <v>GHA</v>
          </cell>
          <cell r="C1930" t="str">
            <v>Ghana</v>
          </cell>
          <cell r="D1930">
            <v>1987</v>
          </cell>
          <cell r="E1930">
            <v>51.3</v>
          </cell>
        </row>
        <row r="1931">
          <cell r="B1931" t="str">
            <v>GHA</v>
          </cell>
          <cell r="C1931" t="str">
            <v>Ghana</v>
          </cell>
          <cell r="D1931">
            <v>1987</v>
          </cell>
          <cell r="E1931">
            <v>42.9</v>
          </cell>
        </row>
        <row r="1932">
          <cell r="B1932" t="str">
            <v>GHA</v>
          </cell>
          <cell r="C1932" t="str">
            <v>Ghana</v>
          </cell>
          <cell r="D1932">
            <v>1989</v>
          </cell>
          <cell r="E1932">
            <v>47.9</v>
          </cell>
        </row>
        <row r="1933">
          <cell r="B1933" t="str">
            <v>GHA</v>
          </cell>
          <cell r="C1933" t="str">
            <v>Ghana</v>
          </cell>
          <cell r="D1933">
            <v>1989</v>
          </cell>
          <cell r="E1933">
            <v>51.8</v>
          </cell>
        </row>
        <row r="1934">
          <cell r="B1934" t="str">
            <v>GHA</v>
          </cell>
          <cell r="C1934" t="str">
            <v>Ghana</v>
          </cell>
          <cell r="D1934">
            <v>1992</v>
          </cell>
          <cell r="E1934">
            <v>50.9</v>
          </cell>
        </row>
        <row r="1935">
          <cell r="B1935" t="str">
            <v>GHA</v>
          </cell>
          <cell r="C1935" t="str">
            <v>Ghana</v>
          </cell>
          <cell r="D1935">
            <v>1992</v>
          </cell>
          <cell r="E1935">
            <v>39.700000000000003</v>
          </cell>
        </row>
        <row r="1936">
          <cell r="B1936" t="str">
            <v>GHA</v>
          </cell>
          <cell r="C1936" t="str">
            <v>Ghana</v>
          </cell>
          <cell r="D1936">
            <v>1998</v>
          </cell>
          <cell r="E1936">
            <v>50.7</v>
          </cell>
        </row>
        <row r="1937">
          <cell r="B1937" t="str">
            <v>GHA</v>
          </cell>
          <cell r="C1937" t="str">
            <v>Ghana</v>
          </cell>
          <cell r="D1937">
            <v>1987</v>
          </cell>
          <cell r="E1937">
            <v>35.299999999999997</v>
          </cell>
        </row>
        <row r="1938">
          <cell r="B1938" t="str">
            <v>GHA</v>
          </cell>
          <cell r="C1938" t="str">
            <v>Ghana</v>
          </cell>
          <cell r="D1938">
            <v>1989</v>
          </cell>
          <cell r="E1938">
            <v>36</v>
          </cell>
        </row>
        <row r="1939">
          <cell r="B1939" t="str">
            <v>GHA</v>
          </cell>
          <cell r="C1939" t="str">
            <v>Ghana</v>
          </cell>
          <cell r="D1939">
            <v>1992</v>
          </cell>
          <cell r="E1939">
            <v>33.9</v>
          </cell>
        </row>
        <row r="1940">
          <cell r="B1940" t="str">
            <v>GHA</v>
          </cell>
          <cell r="C1940" t="str">
            <v>Ghana</v>
          </cell>
          <cell r="D1940">
            <v>1993</v>
          </cell>
          <cell r="E1940">
            <v>33.799999999999997</v>
          </cell>
        </row>
        <row r="1941">
          <cell r="B1941" t="str">
            <v>GHA</v>
          </cell>
          <cell r="C1941" t="str">
            <v>Ghana</v>
          </cell>
          <cell r="D1941">
            <v>1997</v>
          </cell>
          <cell r="E1941">
            <v>32.700000000000003</v>
          </cell>
        </row>
        <row r="1942">
          <cell r="B1942" t="str">
            <v>GHA</v>
          </cell>
          <cell r="C1942" t="str">
            <v>Ghana</v>
          </cell>
          <cell r="D1942">
            <v>1999</v>
          </cell>
          <cell r="E1942">
            <v>40.684550000000002</v>
          </cell>
        </row>
        <row r="1943">
          <cell r="B1943" t="str">
            <v>GRC</v>
          </cell>
          <cell r="C1943" t="str">
            <v>Greece</v>
          </cell>
          <cell r="D1943">
            <v>1962</v>
          </cell>
          <cell r="E1943">
            <v>43.9</v>
          </cell>
        </row>
        <row r="1944">
          <cell r="B1944" t="str">
            <v>GRC</v>
          </cell>
          <cell r="C1944" t="str">
            <v>Greece</v>
          </cell>
          <cell r="D1944">
            <v>1995</v>
          </cell>
          <cell r="E1944">
            <v>35.1</v>
          </cell>
        </row>
        <row r="1945">
          <cell r="B1945" t="str">
            <v>GRC</v>
          </cell>
          <cell r="C1945" t="str">
            <v>Greece</v>
          </cell>
          <cell r="D1945">
            <v>1996</v>
          </cell>
          <cell r="E1945">
            <v>34.5</v>
          </cell>
        </row>
        <row r="1946">
          <cell r="B1946" t="str">
            <v>GRC</v>
          </cell>
          <cell r="C1946" t="str">
            <v>Greece</v>
          </cell>
          <cell r="D1946">
            <v>1997</v>
          </cell>
          <cell r="E1946">
            <v>35.700000000000003</v>
          </cell>
        </row>
        <row r="1947">
          <cell r="B1947" t="str">
            <v>GRC</v>
          </cell>
          <cell r="C1947" t="str">
            <v>Greece</v>
          </cell>
          <cell r="D1947">
            <v>1998</v>
          </cell>
          <cell r="E1947">
            <v>35.700000000000003</v>
          </cell>
        </row>
        <row r="1948">
          <cell r="B1948" t="str">
            <v>GRC</v>
          </cell>
          <cell r="C1948" t="str">
            <v>Greece</v>
          </cell>
          <cell r="D1948">
            <v>1999</v>
          </cell>
          <cell r="E1948">
            <v>34.299999999999997</v>
          </cell>
        </row>
        <row r="1949">
          <cell r="B1949" t="str">
            <v>GRC</v>
          </cell>
          <cell r="C1949" t="str">
            <v>Greece</v>
          </cell>
          <cell r="D1949">
            <v>2000</v>
          </cell>
          <cell r="E1949">
            <v>32.299999999999997</v>
          </cell>
        </row>
        <row r="1950">
          <cell r="B1950" t="str">
            <v>GRC</v>
          </cell>
          <cell r="C1950" t="str">
            <v>Greece</v>
          </cell>
          <cell r="D1950">
            <v>2001</v>
          </cell>
          <cell r="E1950">
            <v>32.299999999999997</v>
          </cell>
        </row>
        <row r="1951">
          <cell r="B1951" t="str">
            <v>GRC</v>
          </cell>
          <cell r="C1951" t="str">
            <v>Greece</v>
          </cell>
          <cell r="D1951">
            <v>2003</v>
          </cell>
          <cell r="E1951">
            <v>35</v>
          </cell>
        </row>
        <row r="1952">
          <cell r="B1952" t="str">
            <v>GRC</v>
          </cell>
          <cell r="C1952" t="str">
            <v>Greece</v>
          </cell>
          <cell r="D1952">
            <v>2004</v>
          </cell>
          <cell r="E1952">
            <v>33</v>
          </cell>
        </row>
        <row r="1953">
          <cell r="B1953" t="str">
            <v>GRC</v>
          </cell>
          <cell r="C1953" t="str">
            <v>Greece</v>
          </cell>
          <cell r="D1953">
            <v>2005</v>
          </cell>
          <cell r="E1953">
            <v>33</v>
          </cell>
        </row>
        <row r="1954">
          <cell r="B1954" t="str">
            <v>GRC</v>
          </cell>
          <cell r="C1954" t="str">
            <v>Greece</v>
          </cell>
          <cell r="D1954">
            <v>2006</v>
          </cell>
          <cell r="E1954">
            <v>34</v>
          </cell>
        </row>
        <row r="1955">
          <cell r="B1955" t="str">
            <v>GRC</v>
          </cell>
          <cell r="C1955" t="str">
            <v>Greece</v>
          </cell>
          <cell r="D1955">
            <v>1958</v>
          </cell>
          <cell r="E1955">
            <v>38.1</v>
          </cell>
        </row>
        <row r="1956">
          <cell r="B1956" t="str">
            <v>GRC</v>
          </cell>
          <cell r="C1956" t="str">
            <v>Greece</v>
          </cell>
          <cell r="D1956">
            <v>1959</v>
          </cell>
          <cell r="E1956">
            <v>42.040000915527344</v>
          </cell>
        </row>
        <row r="1957">
          <cell r="B1957" t="str">
            <v>GRC</v>
          </cell>
          <cell r="C1957" t="str">
            <v>Greece</v>
          </cell>
          <cell r="D1957">
            <v>1960</v>
          </cell>
          <cell r="E1957">
            <v>41.080001831054688</v>
          </cell>
        </row>
        <row r="1958">
          <cell r="B1958" t="str">
            <v>GRC</v>
          </cell>
          <cell r="C1958" t="str">
            <v>Greece</v>
          </cell>
          <cell r="D1958">
            <v>1961</v>
          </cell>
          <cell r="E1958">
            <v>43.639999389648438</v>
          </cell>
        </row>
        <row r="1959">
          <cell r="B1959" t="str">
            <v>GRC</v>
          </cell>
          <cell r="C1959" t="str">
            <v>Greece</v>
          </cell>
          <cell r="D1959">
            <v>1962</v>
          </cell>
          <cell r="E1959">
            <v>44.020000457763672</v>
          </cell>
        </row>
        <row r="1960">
          <cell r="B1960" t="str">
            <v>GRC</v>
          </cell>
          <cell r="C1960" t="str">
            <v>Greece</v>
          </cell>
          <cell r="D1960">
            <v>1963</v>
          </cell>
          <cell r="E1960">
            <v>43.2</v>
          </cell>
        </row>
        <row r="1961">
          <cell r="B1961" t="str">
            <v>GRC</v>
          </cell>
          <cell r="C1961" t="str">
            <v>Greece</v>
          </cell>
          <cell r="D1961">
            <v>1964</v>
          </cell>
          <cell r="E1961">
            <v>43.860000610351562</v>
          </cell>
        </row>
        <row r="1962">
          <cell r="B1962" t="str">
            <v>GRC</v>
          </cell>
          <cell r="C1962" t="str">
            <v>Greece</v>
          </cell>
          <cell r="D1962">
            <v>1965</v>
          </cell>
          <cell r="E1962">
            <v>44.099998474121094</v>
          </cell>
        </row>
        <row r="1963">
          <cell r="B1963" t="str">
            <v>GRC</v>
          </cell>
          <cell r="C1963" t="str">
            <v>Greece</v>
          </cell>
          <cell r="D1963">
            <v>1966</v>
          </cell>
          <cell r="E1963">
            <v>45.759998321533203</v>
          </cell>
        </row>
        <row r="1964">
          <cell r="B1964" t="str">
            <v>GRC</v>
          </cell>
          <cell r="C1964" t="str">
            <v>Greece</v>
          </cell>
          <cell r="D1964">
            <v>1967</v>
          </cell>
          <cell r="E1964">
            <v>46.259998321533203</v>
          </cell>
        </row>
        <row r="1965">
          <cell r="B1965" t="str">
            <v>GRC</v>
          </cell>
          <cell r="C1965" t="str">
            <v>Greece</v>
          </cell>
          <cell r="D1965">
            <v>1968</v>
          </cell>
          <cell r="E1965">
            <v>43.779998779296875</v>
          </cell>
        </row>
        <row r="1966">
          <cell r="B1966" t="str">
            <v>GRC</v>
          </cell>
          <cell r="C1966" t="str">
            <v>Greece</v>
          </cell>
          <cell r="D1966">
            <v>1969</v>
          </cell>
          <cell r="E1966">
            <v>43.159999847412109</v>
          </cell>
        </row>
        <row r="1967">
          <cell r="B1967" t="str">
            <v>GRC</v>
          </cell>
          <cell r="C1967" t="str">
            <v>Greece</v>
          </cell>
          <cell r="D1967">
            <v>1970</v>
          </cell>
          <cell r="E1967">
            <v>45.319999694824219</v>
          </cell>
        </row>
        <row r="1968">
          <cell r="B1968" t="str">
            <v>GRC</v>
          </cell>
          <cell r="C1968" t="str">
            <v>Greece</v>
          </cell>
          <cell r="D1968">
            <v>1971</v>
          </cell>
          <cell r="E1968">
            <v>44.919998168945312</v>
          </cell>
        </row>
        <row r="1969">
          <cell r="B1969" t="str">
            <v>GRC</v>
          </cell>
          <cell r="C1969" t="str">
            <v>Greece</v>
          </cell>
          <cell r="D1969">
            <v>1957</v>
          </cell>
          <cell r="E1969">
            <v>38.9</v>
          </cell>
        </row>
        <row r="1970">
          <cell r="B1970" t="str">
            <v>GRC</v>
          </cell>
          <cell r="C1970" t="str">
            <v>Greece</v>
          </cell>
          <cell r="D1970">
            <v>1974</v>
          </cell>
          <cell r="E1970">
            <v>35.200000000000003</v>
          </cell>
        </row>
        <row r="1971">
          <cell r="B1971" t="str">
            <v>GRC</v>
          </cell>
          <cell r="C1971" t="str">
            <v>Greece</v>
          </cell>
          <cell r="D1971">
            <v>1974</v>
          </cell>
          <cell r="E1971">
            <v>41.299999237060547</v>
          </cell>
        </row>
        <row r="1972">
          <cell r="B1972" t="str">
            <v>GRC</v>
          </cell>
          <cell r="C1972" t="str">
            <v>Greece</v>
          </cell>
          <cell r="D1972">
            <v>1981</v>
          </cell>
          <cell r="E1972">
            <v>33.4</v>
          </cell>
        </row>
        <row r="1973">
          <cell r="B1973" t="str">
            <v>GRC</v>
          </cell>
          <cell r="C1973" t="str">
            <v>Greece</v>
          </cell>
          <cell r="D1973">
            <v>1981</v>
          </cell>
          <cell r="E1973">
            <v>39.799999999999997</v>
          </cell>
        </row>
        <row r="1974">
          <cell r="B1974" t="str">
            <v>GRC</v>
          </cell>
          <cell r="C1974" t="str">
            <v>Greece</v>
          </cell>
          <cell r="D1974">
            <v>1988</v>
          </cell>
          <cell r="E1974">
            <v>37</v>
          </cell>
        </row>
        <row r="1975">
          <cell r="B1975" t="str">
            <v>GRC</v>
          </cell>
          <cell r="C1975" t="str">
            <v>Greece</v>
          </cell>
          <cell r="D1975">
            <v>1988</v>
          </cell>
          <cell r="E1975">
            <v>35.1</v>
          </cell>
        </row>
        <row r="1976">
          <cell r="B1976" t="str">
            <v>GRC</v>
          </cell>
          <cell r="C1976" t="str">
            <v>Greece</v>
          </cell>
          <cell r="D1976">
            <v>1993</v>
          </cell>
          <cell r="E1976">
            <v>32.6</v>
          </cell>
        </row>
        <row r="1977">
          <cell r="B1977" t="str">
            <v>GTM</v>
          </cell>
          <cell r="C1977" t="str">
            <v>Guatemala</v>
          </cell>
          <cell r="D1977">
            <v>1979</v>
          </cell>
          <cell r="E1977">
            <v>54.2</v>
          </cell>
        </row>
        <row r="1978">
          <cell r="B1978" t="str">
            <v>GTM</v>
          </cell>
          <cell r="C1978" t="str">
            <v>Guatemala</v>
          </cell>
          <cell r="D1978">
            <v>1979</v>
          </cell>
          <cell r="E1978">
            <v>40.650001525878906</v>
          </cell>
        </row>
        <row r="1979">
          <cell r="B1979" t="str">
            <v>GTM</v>
          </cell>
          <cell r="C1979" t="str">
            <v>Guatemala</v>
          </cell>
          <cell r="D1979">
            <v>1948</v>
          </cell>
          <cell r="E1979">
            <v>47.6</v>
          </cell>
        </row>
        <row r="1980">
          <cell r="B1980" t="str">
            <v>GTM</v>
          </cell>
          <cell r="C1980" t="str">
            <v>Guatemala</v>
          </cell>
          <cell r="D1980">
            <v>1987</v>
          </cell>
          <cell r="E1980">
            <v>56</v>
          </cell>
        </row>
        <row r="1981">
          <cell r="B1981" t="str">
            <v>GTM</v>
          </cell>
          <cell r="C1981" t="str">
            <v>Guatemala</v>
          </cell>
          <cell r="D1981">
            <v>1989</v>
          </cell>
          <cell r="E1981">
            <v>55.3</v>
          </cell>
        </row>
        <row r="1982">
          <cell r="B1982" t="str">
            <v>GTM</v>
          </cell>
          <cell r="C1982" t="str">
            <v>Guatemala</v>
          </cell>
          <cell r="D1982">
            <v>1998</v>
          </cell>
          <cell r="E1982">
            <v>54</v>
          </cell>
        </row>
        <row r="1983">
          <cell r="B1983" t="str">
            <v>GTM</v>
          </cell>
          <cell r="C1983" t="str">
            <v>Guatemala</v>
          </cell>
          <cell r="D1983">
            <v>1998</v>
          </cell>
          <cell r="E1983">
            <v>48.5</v>
          </cell>
        </row>
        <row r="1984">
          <cell r="B1984" t="str">
            <v>GTM</v>
          </cell>
          <cell r="C1984" t="str">
            <v>Guatemala</v>
          </cell>
          <cell r="D1984">
            <v>2000</v>
          </cell>
          <cell r="E1984">
            <v>59.8</v>
          </cell>
        </row>
        <row r="1985">
          <cell r="B1985" t="str">
            <v>GTM</v>
          </cell>
          <cell r="C1985" t="str">
            <v>Guatemala</v>
          </cell>
          <cell r="D1985">
            <v>2000</v>
          </cell>
          <cell r="E1985">
            <v>51.8</v>
          </cell>
        </row>
        <row r="1986">
          <cell r="B1986" t="str">
            <v>GTM</v>
          </cell>
          <cell r="C1986" t="str">
            <v>Guatemala</v>
          </cell>
          <cell r="D1986">
            <v>2000</v>
          </cell>
          <cell r="E1986">
            <v>55.8</v>
          </cell>
        </row>
        <row r="1987">
          <cell r="B1987" t="str">
            <v>GTM</v>
          </cell>
          <cell r="C1987" t="str">
            <v>Guatemala</v>
          </cell>
          <cell r="D1987">
            <v>1987</v>
          </cell>
          <cell r="E1987">
            <v>57.8</v>
          </cell>
        </row>
        <row r="1988">
          <cell r="B1988" t="str">
            <v>GTM</v>
          </cell>
          <cell r="C1988" t="str">
            <v>Guatemala</v>
          </cell>
          <cell r="D1988">
            <v>1987</v>
          </cell>
          <cell r="E1988">
            <v>54.9</v>
          </cell>
        </row>
        <row r="1989">
          <cell r="B1989" t="str">
            <v>GTM</v>
          </cell>
          <cell r="C1989" t="str">
            <v>Guatemala</v>
          </cell>
          <cell r="D1989">
            <v>1987</v>
          </cell>
          <cell r="E1989">
            <v>52.2</v>
          </cell>
        </row>
        <row r="1990">
          <cell r="B1990" t="str">
            <v>GTM</v>
          </cell>
          <cell r="C1990" t="str">
            <v>Guatemala</v>
          </cell>
          <cell r="D1990">
            <v>1989</v>
          </cell>
          <cell r="E1990">
            <v>59.4</v>
          </cell>
        </row>
        <row r="1991">
          <cell r="B1991" t="str">
            <v>GTM</v>
          </cell>
          <cell r="C1991" t="str">
            <v>Guatemala</v>
          </cell>
          <cell r="D1991">
            <v>1989</v>
          </cell>
          <cell r="E1991">
            <v>53.1</v>
          </cell>
        </row>
        <row r="1992">
          <cell r="B1992" t="str">
            <v>GTM</v>
          </cell>
          <cell r="C1992" t="str">
            <v>Guatemala</v>
          </cell>
          <cell r="D1992">
            <v>1989</v>
          </cell>
          <cell r="E1992">
            <v>53.7</v>
          </cell>
        </row>
        <row r="1993">
          <cell r="B1993" t="str">
            <v>GTM</v>
          </cell>
          <cell r="C1993" t="str">
            <v>Guatemala</v>
          </cell>
          <cell r="D1993">
            <v>1966</v>
          </cell>
          <cell r="E1993">
            <v>29.9</v>
          </cell>
        </row>
        <row r="1994">
          <cell r="B1994" t="str">
            <v>GTM</v>
          </cell>
          <cell r="C1994" t="str">
            <v>Guatemala</v>
          </cell>
          <cell r="D1994">
            <v>1987</v>
          </cell>
          <cell r="E1994">
            <v>57.8</v>
          </cell>
        </row>
        <row r="1995">
          <cell r="B1995" t="str">
            <v>GTM</v>
          </cell>
          <cell r="C1995" t="str">
            <v>Guatemala</v>
          </cell>
          <cell r="D1995">
            <v>1989</v>
          </cell>
          <cell r="E1995">
            <v>59.4</v>
          </cell>
        </row>
        <row r="1996">
          <cell r="B1996" t="str">
            <v>GTM</v>
          </cell>
          <cell r="C1996" t="str">
            <v>Guatemala</v>
          </cell>
          <cell r="D1996">
            <v>2000</v>
          </cell>
          <cell r="E1996">
            <v>54.544453999999995</v>
          </cell>
        </row>
        <row r="1997">
          <cell r="B1997" t="str">
            <v>GTM</v>
          </cell>
          <cell r="C1997" t="str">
            <v>Guatemala</v>
          </cell>
          <cell r="D1997">
            <v>2002</v>
          </cell>
          <cell r="E1997">
            <v>54.513337999999997</v>
          </cell>
        </row>
        <row r="1998">
          <cell r="B1998" t="str">
            <v>GTM</v>
          </cell>
          <cell r="C1998" t="str">
            <v>Guatemala</v>
          </cell>
          <cell r="D1998">
            <v>2003</v>
          </cell>
          <cell r="E1998">
            <v>52.361635999999997</v>
          </cell>
        </row>
        <row r="1999">
          <cell r="B1999" t="str">
            <v>GTM</v>
          </cell>
          <cell r="C1999" t="str">
            <v>Guatemala</v>
          </cell>
          <cell r="D1999">
            <v>2004</v>
          </cell>
          <cell r="E1999">
            <v>49.396754999999999</v>
          </cell>
        </row>
        <row r="2000">
          <cell r="B2000" t="str">
            <v>GIN</v>
          </cell>
          <cell r="C2000" t="str">
            <v>Guinea</v>
          </cell>
          <cell r="D2000">
            <v>1991</v>
          </cell>
          <cell r="E2000">
            <v>70.8</v>
          </cell>
        </row>
        <row r="2001">
          <cell r="B2001" t="str">
            <v>GIN</v>
          </cell>
          <cell r="C2001" t="str">
            <v>Guinea</v>
          </cell>
          <cell r="D2001">
            <v>1991</v>
          </cell>
          <cell r="E2001">
            <v>50.7</v>
          </cell>
        </row>
        <row r="2002">
          <cell r="B2002" t="str">
            <v>GIN</v>
          </cell>
          <cell r="C2002" t="str">
            <v>Guinea</v>
          </cell>
          <cell r="D2002">
            <v>1994</v>
          </cell>
          <cell r="E2002">
            <v>55.1</v>
          </cell>
        </row>
        <row r="2003">
          <cell r="B2003" t="str">
            <v>GIN</v>
          </cell>
          <cell r="C2003" t="str">
            <v>Guinea</v>
          </cell>
          <cell r="D2003">
            <v>1994</v>
          </cell>
          <cell r="E2003">
            <v>40.400001525878906</v>
          </cell>
        </row>
        <row r="2004">
          <cell r="B2004" t="str">
            <v>GIN</v>
          </cell>
          <cell r="C2004" t="str">
            <v>Guinea</v>
          </cell>
          <cell r="D2004">
            <v>1994</v>
          </cell>
          <cell r="E2004">
            <v>40</v>
          </cell>
        </row>
        <row r="2005">
          <cell r="B2005" t="str">
            <v>GIN</v>
          </cell>
          <cell r="C2005" t="str">
            <v>Guinea</v>
          </cell>
          <cell r="D2005">
            <v>2003</v>
          </cell>
          <cell r="E2005">
            <v>38.6</v>
          </cell>
        </row>
        <row r="2006">
          <cell r="B2006" t="str">
            <v>GIN</v>
          </cell>
          <cell r="C2006" t="str">
            <v>Guinea</v>
          </cell>
          <cell r="D2006">
            <v>1991</v>
          </cell>
          <cell r="E2006">
            <v>47.2</v>
          </cell>
        </row>
        <row r="2007">
          <cell r="B2007" t="str">
            <v>GNB</v>
          </cell>
          <cell r="C2007" t="str">
            <v>Guinea-Bissau</v>
          </cell>
          <cell r="D2007">
            <v>1994</v>
          </cell>
          <cell r="E2007">
            <v>44.3</v>
          </cell>
        </row>
        <row r="2008">
          <cell r="B2008" t="str">
            <v>GNB</v>
          </cell>
          <cell r="C2008" t="str">
            <v>Guinea-Bissau</v>
          </cell>
          <cell r="D2008">
            <v>1991</v>
          </cell>
          <cell r="E2008">
            <v>55.7</v>
          </cell>
        </row>
        <row r="2009">
          <cell r="B2009" t="str">
            <v>GUY</v>
          </cell>
          <cell r="C2009" t="str">
            <v>Guyana</v>
          </cell>
          <cell r="D2009">
            <v>1993</v>
          </cell>
          <cell r="E2009">
            <v>54</v>
          </cell>
        </row>
        <row r="2010">
          <cell r="B2010" t="str">
            <v>GUY</v>
          </cell>
          <cell r="C2010" t="str">
            <v>Guyana</v>
          </cell>
          <cell r="D2010">
            <v>1993</v>
          </cell>
          <cell r="E2010">
            <v>51.5</v>
          </cell>
        </row>
        <row r="2011">
          <cell r="B2011" t="str">
            <v>GUY</v>
          </cell>
          <cell r="C2011" t="str">
            <v>Guyana</v>
          </cell>
          <cell r="D2011">
            <v>1956</v>
          </cell>
          <cell r="E2011">
            <v>41.9</v>
          </cell>
        </row>
        <row r="2012">
          <cell r="B2012" t="str">
            <v>GUY</v>
          </cell>
          <cell r="C2012" t="str">
            <v>Guyana</v>
          </cell>
          <cell r="D2012">
            <v>1999</v>
          </cell>
          <cell r="E2012">
            <v>44.2</v>
          </cell>
        </row>
        <row r="2013">
          <cell r="B2013" t="str">
            <v>HTI</v>
          </cell>
          <cell r="C2013" t="str">
            <v>Haiti</v>
          </cell>
          <cell r="D2013">
            <v>2000</v>
          </cell>
          <cell r="E2013">
            <v>50.9</v>
          </cell>
        </row>
        <row r="2014">
          <cell r="B2014" t="str">
            <v>HTI</v>
          </cell>
          <cell r="C2014" t="str">
            <v xml:space="preserve">Haiti </v>
          </cell>
          <cell r="D2014">
            <v>1987</v>
          </cell>
          <cell r="E2014">
            <v>51.5</v>
          </cell>
        </row>
        <row r="2015">
          <cell r="B2015" t="str">
            <v>HTI</v>
          </cell>
          <cell r="C2015" t="str">
            <v xml:space="preserve">Haiti </v>
          </cell>
          <cell r="D2015">
            <v>2001</v>
          </cell>
          <cell r="E2015">
            <v>59.206626999999997</v>
          </cell>
        </row>
        <row r="2016">
          <cell r="B2016" t="str">
            <v>HND</v>
          </cell>
          <cell r="C2016" t="str">
            <v>Honduras</v>
          </cell>
          <cell r="D2016">
            <v>1989</v>
          </cell>
          <cell r="E2016">
            <v>59.1</v>
          </cell>
        </row>
        <row r="2017">
          <cell r="B2017" t="str">
            <v>HND</v>
          </cell>
          <cell r="C2017" t="str">
            <v>Honduras</v>
          </cell>
          <cell r="D2017">
            <v>1990</v>
          </cell>
          <cell r="E2017">
            <v>56.9</v>
          </cell>
        </row>
        <row r="2018">
          <cell r="B2018" t="str">
            <v>HND</v>
          </cell>
          <cell r="C2018" t="str">
            <v>Honduras</v>
          </cell>
          <cell r="D2018">
            <v>1992</v>
          </cell>
          <cell r="E2018">
            <v>54.3</v>
          </cell>
        </row>
        <row r="2019">
          <cell r="B2019" t="str">
            <v>HND</v>
          </cell>
          <cell r="C2019" t="str">
            <v>Honduras</v>
          </cell>
          <cell r="D2019">
            <v>1994</v>
          </cell>
          <cell r="E2019">
            <v>53.5</v>
          </cell>
        </row>
        <row r="2020">
          <cell r="B2020" t="str">
            <v>HND</v>
          </cell>
          <cell r="C2020" t="str">
            <v>Honduras</v>
          </cell>
          <cell r="D2020">
            <v>1995</v>
          </cell>
          <cell r="E2020">
            <v>58.4</v>
          </cell>
        </row>
        <row r="2021">
          <cell r="B2021" t="str">
            <v>HND</v>
          </cell>
          <cell r="C2021" t="str">
            <v>Honduras</v>
          </cell>
          <cell r="D2021">
            <v>1996</v>
          </cell>
          <cell r="E2021">
            <v>55.1</v>
          </cell>
        </row>
        <row r="2022">
          <cell r="B2022" t="str">
            <v>HND</v>
          </cell>
          <cell r="C2022" t="str">
            <v>Honduras</v>
          </cell>
          <cell r="D2022">
            <v>1997</v>
          </cell>
          <cell r="E2022">
            <v>54.6</v>
          </cell>
        </row>
        <row r="2023">
          <cell r="B2023" t="str">
            <v>HND</v>
          </cell>
          <cell r="C2023" t="str">
            <v>Honduras</v>
          </cell>
          <cell r="D2023">
            <v>1998</v>
          </cell>
          <cell r="E2023">
            <v>52.7</v>
          </cell>
        </row>
        <row r="2024">
          <cell r="B2024" t="str">
            <v>HND</v>
          </cell>
          <cell r="C2024" t="str">
            <v>Honduras</v>
          </cell>
          <cell r="D2024">
            <v>1968</v>
          </cell>
          <cell r="E2024">
            <v>62</v>
          </cell>
        </row>
        <row r="2025">
          <cell r="B2025" t="str">
            <v>HND</v>
          </cell>
          <cell r="C2025" t="str">
            <v>Honduras</v>
          </cell>
          <cell r="D2025">
            <v>1990</v>
          </cell>
          <cell r="E2025">
            <v>57.6</v>
          </cell>
        </row>
        <row r="2026">
          <cell r="B2026" t="str">
            <v>HND</v>
          </cell>
          <cell r="C2026" t="str">
            <v>Honduras</v>
          </cell>
          <cell r="D2026">
            <v>1990</v>
          </cell>
          <cell r="E2026">
            <v>49.4</v>
          </cell>
        </row>
        <row r="2027">
          <cell r="B2027" t="str">
            <v>HND</v>
          </cell>
          <cell r="C2027" t="str">
            <v>Honduras</v>
          </cell>
          <cell r="D2027">
            <v>1990</v>
          </cell>
          <cell r="E2027">
            <v>55.3</v>
          </cell>
        </row>
        <row r="2028">
          <cell r="B2028" t="str">
            <v>HND</v>
          </cell>
          <cell r="C2028" t="str">
            <v>Honduras</v>
          </cell>
          <cell r="D2028">
            <v>1995</v>
          </cell>
          <cell r="E2028">
            <v>55.9</v>
          </cell>
        </row>
        <row r="2029">
          <cell r="B2029" t="str">
            <v>HND</v>
          </cell>
          <cell r="C2029" t="str">
            <v>Honduras</v>
          </cell>
          <cell r="D2029">
            <v>1995</v>
          </cell>
          <cell r="E2029">
            <v>52.2</v>
          </cell>
        </row>
        <row r="2030">
          <cell r="B2030" t="str">
            <v>HND</v>
          </cell>
          <cell r="C2030" t="str">
            <v>Honduras</v>
          </cell>
          <cell r="D2030">
            <v>1995</v>
          </cell>
          <cell r="E2030">
            <v>55.5</v>
          </cell>
        </row>
        <row r="2031">
          <cell r="B2031" t="str">
            <v>HND</v>
          </cell>
          <cell r="C2031" t="str">
            <v>Honduras</v>
          </cell>
          <cell r="D2031">
            <v>1999</v>
          </cell>
          <cell r="E2031">
            <v>54.9</v>
          </cell>
        </row>
        <row r="2032">
          <cell r="B2032" t="str">
            <v>HND</v>
          </cell>
          <cell r="C2032" t="str">
            <v>Honduras</v>
          </cell>
          <cell r="D2032">
            <v>1999</v>
          </cell>
          <cell r="E2032">
            <v>50.2</v>
          </cell>
        </row>
        <row r="2033">
          <cell r="B2033" t="str">
            <v>HND</v>
          </cell>
          <cell r="C2033" t="str">
            <v>Honduras</v>
          </cell>
          <cell r="D2033">
            <v>1999</v>
          </cell>
          <cell r="E2033">
            <v>53.2</v>
          </cell>
        </row>
        <row r="2034">
          <cell r="B2034" t="str">
            <v>HND</v>
          </cell>
          <cell r="C2034" t="str">
            <v>Honduras</v>
          </cell>
          <cell r="D2034">
            <v>1989</v>
          </cell>
          <cell r="E2034">
            <v>55.3</v>
          </cell>
        </row>
        <row r="2035">
          <cell r="B2035" t="str">
            <v>HND</v>
          </cell>
          <cell r="C2035" t="str">
            <v>Honduras</v>
          </cell>
          <cell r="D2035">
            <v>1989</v>
          </cell>
          <cell r="E2035">
            <v>58.5</v>
          </cell>
        </row>
        <row r="2036">
          <cell r="B2036" t="str">
            <v>HND</v>
          </cell>
          <cell r="C2036" t="str">
            <v>Honduras</v>
          </cell>
          <cell r="D2036">
            <v>1989</v>
          </cell>
          <cell r="E2036">
            <v>51.4</v>
          </cell>
        </row>
        <row r="2037">
          <cell r="B2037" t="str">
            <v>HND</v>
          </cell>
          <cell r="C2037" t="str">
            <v>Honduras</v>
          </cell>
          <cell r="D2037">
            <v>1968</v>
          </cell>
          <cell r="E2037">
            <v>62</v>
          </cell>
        </row>
        <row r="2038">
          <cell r="B2038" t="str">
            <v>HND</v>
          </cell>
          <cell r="C2038" t="str">
            <v>Honduras</v>
          </cell>
          <cell r="D2038">
            <v>1968</v>
          </cell>
          <cell r="E2038">
            <v>56.7</v>
          </cell>
        </row>
        <row r="2039">
          <cell r="B2039" t="str">
            <v>HND</v>
          </cell>
          <cell r="C2039" t="str">
            <v>Honduras</v>
          </cell>
          <cell r="D2039">
            <v>1968</v>
          </cell>
          <cell r="E2039">
            <v>48.4</v>
          </cell>
        </row>
        <row r="2040">
          <cell r="B2040" t="str">
            <v>HND</v>
          </cell>
          <cell r="C2040" t="str">
            <v>Honduras</v>
          </cell>
          <cell r="D2040">
            <v>1968</v>
          </cell>
          <cell r="E2040">
            <v>49.9</v>
          </cell>
        </row>
        <row r="2041">
          <cell r="B2041" t="str">
            <v>HND</v>
          </cell>
          <cell r="C2041" t="str">
            <v>Honduras</v>
          </cell>
          <cell r="D2041">
            <v>1968</v>
          </cell>
          <cell r="E2041">
            <v>40.5</v>
          </cell>
        </row>
        <row r="2042">
          <cell r="B2042" t="str">
            <v>HND</v>
          </cell>
          <cell r="C2042" t="str">
            <v>Honduras</v>
          </cell>
          <cell r="D2042">
            <v>1968</v>
          </cell>
          <cell r="E2042">
            <v>44.1</v>
          </cell>
        </row>
        <row r="2043">
          <cell r="B2043" t="str">
            <v>HND</v>
          </cell>
          <cell r="C2043" t="str">
            <v>Honduras</v>
          </cell>
          <cell r="D2043">
            <v>1968</v>
          </cell>
          <cell r="E2043">
            <v>61.200000762939453</v>
          </cell>
        </row>
        <row r="2044">
          <cell r="B2044" t="str">
            <v>HND</v>
          </cell>
          <cell r="C2044" t="str">
            <v>Honduras</v>
          </cell>
          <cell r="D2044">
            <v>1986</v>
          </cell>
          <cell r="E2044">
            <v>54.8</v>
          </cell>
        </row>
        <row r="2045">
          <cell r="B2045" t="str">
            <v>HND</v>
          </cell>
          <cell r="C2045" t="str">
            <v>Honduras</v>
          </cell>
          <cell r="D2045">
            <v>1989</v>
          </cell>
          <cell r="E2045">
            <v>59</v>
          </cell>
        </row>
        <row r="2046">
          <cell r="B2046" t="str">
            <v>HND</v>
          </cell>
          <cell r="C2046" t="str">
            <v>Honduras</v>
          </cell>
          <cell r="D2046">
            <v>1992</v>
          </cell>
          <cell r="E2046">
            <v>53.605880999999997</v>
          </cell>
        </row>
        <row r="2047">
          <cell r="B2047" t="str">
            <v>HND</v>
          </cell>
          <cell r="C2047" t="str">
            <v>Honduras</v>
          </cell>
          <cell r="D2047">
            <v>1997</v>
          </cell>
          <cell r="E2047">
            <v>54.749907</v>
          </cell>
        </row>
        <row r="2048">
          <cell r="B2048" t="str">
            <v>HND</v>
          </cell>
          <cell r="C2048" t="str">
            <v>Honduras</v>
          </cell>
          <cell r="D2048">
            <v>1997</v>
          </cell>
          <cell r="E2048">
            <v>52.625564000000004</v>
          </cell>
        </row>
        <row r="2049">
          <cell r="B2049" t="str">
            <v>HND</v>
          </cell>
          <cell r="C2049" t="str">
            <v>Honduras</v>
          </cell>
          <cell r="D2049">
            <v>1999</v>
          </cell>
          <cell r="E2049">
            <v>55.928078999999997</v>
          </cell>
        </row>
        <row r="2050">
          <cell r="B2050" t="str">
            <v>HND</v>
          </cell>
          <cell r="C2050" t="str">
            <v>Honduras</v>
          </cell>
          <cell r="D2050">
            <v>1999</v>
          </cell>
          <cell r="E2050">
            <v>51.097118999999999</v>
          </cell>
        </row>
        <row r="2051">
          <cell r="B2051" t="str">
            <v>HND</v>
          </cell>
          <cell r="C2051" t="str">
            <v>Honduras</v>
          </cell>
          <cell r="D2051">
            <v>2003</v>
          </cell>
          <cell r="E2051">
            <v>54.239437000000002</v>
          </cell>
        </row>
        <row r="2052">
          <cell r="B2052" t="str">
            <v>HND</v>
          </cell>
          <cell r="C2052" t="str">
            <v>Honduras</v>
          </cell>
          <cell r="D2052">
            <v>2004</v>
          </cell>
          <cell r="E2052">
            <v>54.461680000000001</v>
          </cell>
        </row>
        <row r="2053">
          <cell r="B2053" t="str">
            <v>HND</v>
          </cell>
          <cell r="C2053" t="str">
            <v>Honduras</v>
          </cell>
          <cell r="D2053">
            <v>2005</v>
          </cell>
          <cell r="E2053">
            <v>56.607903999999998</v>
          </cell>
        </row>
        <row r="2054">
          <cell r="B2054" t="str">
            <v>HND</v>
          </cell>
          <cell r="C2054" t="str">
            <v>Honduras</v>
          </cell>
          <cell r="D2054">
            <v>2006</v>
          </cell>
          <cell r="E2054">
            <v>55.275032000000003</v>
          </cell>
        </row>
        <row r="2055">
          <cell r="B2055" t="str">
            <v>HND</v>
          </cell>
          <cell r="C2055" t="str">
            <v>Honduras</v>
          </cell>
          <cell r="D2055">
            <v>1997</v>
          </cell>
          <cell r="E2055">
            <v>59.08</v>
          </cell>
        </row>
        <row r="2056">
          <cell r="B2056" t="str">
            <v>HND</v>
          </cell>
          <cell r="C2056" t="str">
            <v>Honduras</v>
          </cell>
          <cell r="D2056">
            <v>1999</v>
          </cell>
          <cell r="E2056">
            <v>58.43</v>
          </cell>
        </row>
        <row r="2057">
          <cell r="B2057" t="str">
            <v>HND</v>
          </cell>
          <cell r="C2057" t="str">
            <v>Honduras</v>
          </cell>
          <cell r="D2057">
            <v>1992</v>
          </cell>
          <cell r="E2057">
            <v>54.889999389648438</v>
          </cell>
        </row>
        <row r="2058">
          <cell r="B2058" t="str">
            <v>HND</v>
          </cell>
          <cell r="C2058" t="str">
            <v>Honduras</v>
          </cell>
          <cell r="D2058">
            <v>1996</v>
          </cell>
          <cell r="E2058">
            <v>53.020000457763672</v>
          </cell>
        </row>
        <row r="2059">
          <cell r="B2059" t="str">
            <v>HND</v>
          </cell>
          <cell r="C2059" t="str">
            <v>Honduras</v>
          </cell>
          <cell r="D2059">
            <v>1998</v>
          </cell>
          <cell r="E2059">
            <v>59.470001220703125</v>
          </cell>
        </row>
        <row r="2060">
          <cell r="B2060" t="str">
            <v>HND</v>
          </cell>
          <cell r="C2060" t="str">
            <v>Honduras</v>
          </cell>
          <cell r="D2060">
            <v>1998</v>
          </cell>
          <cell r="E2060">
            <v>58.759998321533203</v>
          </cell>
        </row>
        <row r="2061">
          <cell r="B2061" t="str">
            <v>HND</v>
          </cell>
          <cell r="C2061" t="str">
            <v>Honduras</v>
          </cell>
          <cell r="D2061">
            <v>1990</v>
          </cell>
          <cell r="E2061">
            <v>54</v>
          </cell>
        </row>
        <row r="2062">
          <cell r="B2062" t="str">
            <v>HND</v>
          </cell>
          <cell r="C2062" t="str">
            <v>Honduras</v>
          </cell>
          <cell r="D2062">
            <v>1991</v>
          </cell>
          <cell r="E2062">
            <v>50</v>
          </cell>
        </row>
        <row r="2063">
          <cell r="B2063" t="str">
            <v>HND</v>
          </cell>
          <cell r="C2063" t="str">
            <v>Honduras</v>
          </cell>
          <cell r="D2063">
            <v>1992</v>
          </cell>
          <cell r="E2063">
            <v>51</v>
          </cell>
        </row>
        <row r="2064">
          <cell r="B2064" t="str">
            <v>HND</v>
          </cell>
          <cell r="C2064" t="str">
            <v>Honduras</v>
          </cell>
          <cell r="D2064">
            <v>1993</v>
          </cell>
          <cell r="E2064">
            <v>54</v>
          </cell>
        </row>
        <row r="2065">
          <cell r="B2065" t="str">
            <v>HKG</v>
          </cell>
          <cell r="C2065" t="str">
            <v>Hong Kong</v>
          </cell>
          <cell r="D2065">
            <v>1966</v>
          </cell>
          <cell r="E2065">
            <v>50.9</v>
          </cell>
        </row>
        <row r="2066">
          <cell r="B2066" t="str">
            <v>HKG</v>
          </cell>
          <cell r="C2066" t="str">
            <v>Hong Kong</v>
          </cell>
          <cell r="D2066">
            <v>1966</v>
          </cell>
          <cell r="E2066">
            <v>49</v>
          </cell>
        </row>
        <row r="2067">
          <cell r="B2067" t="str">
            <v>HKG</v>
          </cell>
          <cell r="C2067" t="str">
            <v>Hong Kong</v>
          </cell>
          <cell r="D2067">
            <v>1971</v>
          </cell>
          <cell r="E2067">
            <v>43</v>
          </cell>
        </row>
        <row r="2068">
          <cell r="B2068" t="str">
            <v>HKG</v>
          </cell>
          <cell r="C2068" t="str">
            <v>Hong Kong</v>
          </cell>
          <cell r="D2068">
            <v>1976</v>
          </cell>
          <cell r="E2068">
            <v>43</v>
          </cell>
        </row>
        <row r="2069">
          <cell r="B2069" t="str">
            <v>HKG</v>
          </cell>
          <cell r="C2069" t="str">
            <v>Hong Kong</v>
          </cell>
          <cell r="D2069">
            <v>1981</v>
          </cell>
          <cell r="E2069">
            <v>45</v>
          </cell>
        </row>
        <row r="2070">
          <cell r="B2070" t="str">
            <v>HKG</v>
          </cell>
          <cell r="C2070" t="str">
            <v>Hong Kong</v>
          </cell>
          <cell r="D2070">
            <v>1981</v>
          </cell>
          <cell r="E2070">
            <v>44.6</v>
          </cell>
        </row>
        <row r="2071">
          <cell r="B2071" t="str">
            <v>HKG</v>
          </cell>
          <cell r="C2071" t="str">
            <v>Hong Kong</v>
          </cell>
          <cell r="D2071">
            <v>1986</v>
          </cell>
          <cell r="E2071">
            <v>42.2</v>
          </cell>
        </row>
        <row r="2072">
          <cell r="B2072" t="str">
            <v>HKG</v>
          </cell>
          <cell r="C2072" t="str">
            <v>Hong Kong</v>
          </cell>
          <cell r="D2072">
            <v>1991</v>
          </cell>
          <cell r="E2072">
            <v>43.4</v>
          </cell>
        </row>
        <row r="2073">
          <cell r="B2073" t="str">
            <v>HKG</v>
          </cell>
          <cell r="C2073" t="str">
            <v>Hong Kong</v>
          </cell>
          <cell r="D2073">
            <v>1996</v>
          </cell>
          <cell r="E2073">
            <v>51.4</v>
          </cell>
        </row>
        <row r="2074">
          <cell r="B2074" t="str">
            <v>HKG</v>
          </cell>
          <cell r="C2074" t="str">
            <v>Hong Kong</v>
          </cell>
          <cell r="D2074">
            <v>1971</v>
          </cell>
          <cell r="E2074">
            <v>42.7</v>
          </cell>
        </row>
        <row r="2075">
          <cell r="B2075" t="str">
            <v>HKG</v>
          </cell>
          <cell r="C2075" t="str">
            <v>Hong Kong</v>
          </cell>
          <cell r="D2075">
            <v>1971</v>
          </cell>
          <cell r="E2075">
            <v>43.4</v>
          </cell>
        </row>
        <row r="2076">
          <cell r="B2076" t="str">
            <v>HKG</v>
          </cell>
          <cell r="C2076" t="str">
            <v>Hong Kong</v>
          </cell>
          <cell r="D2076">
            <v>1957</v>
          </cell>
          <cell r="E2076">
            <v>47.9</v>
          </cell>
        </row>
        <row r="2077">
          <cell r="B2077" t="str">
            <v>HKG</v>
          </cell>
          <cell r="C2077" t="str">
            <v>Hong Kong</v>
          </cell>
          <cell r="D2077">
            <v>1963</v>
          </cell>
          <cell r="E2077">
            <v>50.1</v>
          </cell>
        </row>
        <row r="2078">
          <cell r="B2078" t="str">
            <v>HKG</v>
          </cell>
          <cell r="C2078" t="str">
            <v>Hong Kong</v>
          </cell>
          <cell r="D2078">
            <v>1966</v>
          </cell>
          <cell r="E2078">
            <v>50.9</v>
          </cell>
        </row>
        <row r="2079">
          <cell r="B2079" t="str">
            <v>HKG</v>
          </cell>
          <cell r="C2079" t="str">
            <v>Hong Kong</v>
          </cell>
          <cell r="D2079">
            <v>1971</v>
          </cell>
          <cell r="E2079">
            <v>43.8</v>
          </cell>
        </row>
        <row r="2080">
          <cell r="B2080" t="str">
            <v>HKG</v>
          </cell>
          <cell r="C2080" t="str">
            <v>Hong Kong</v>
          </cell>
          <cell r="D2080">
            <v>1973</v>
          </cell>
          <cell r="E2080">
            <v>42</v>
          </cell>
        </row>
        <row r="2081">
          <cell r="B2081" t="str">
            <v>HKG</v>
          </cell>
          <cell r="C2081" t="str">
            <v>Hong Kong</v>
          </cell>
          <cell r="D2081">
            <v>1976</v>
          </cell>
          <cell r="E2081">
            <v>43.6</v>
          </cell>
        </row>
        <row r="2082">
          <cell r="B2082" t="str">
            <v>HKG</v>
          </cell>
          <cell r="C2082" t="str">
            <v>Hong Kong</v>
          </cell>
          <cell r="D2082">
            <v>1980</v>
          </cell>
          <cell r="E2082">
            <v>39.4</v>
          </cell>
        </row>
        <row r="2083">
          <cell r="B2083" t="str">
            <v>HUN</v>
          </cell>
          <cell r="C2083" t="str">
            <v>Hungary</v>
          </cell>
          <cell r="D2083">
            <v>1962</v>
          </cell>
          <cell r="E2083">
            <v>25.9</v>
          </cell>
        </row>
        <row r="2084">
          <cell r="B2084" t="str">
            <v>HUN</v>
          </cell>
          <cell r="C2084" t="str">
            <v>Hungary</v>
          </cell>
          <cell r="D2084">
            <v>1967</v>
          </cell>
          <cell r="E2084">
            <v>22.9</v>
          </cell>
        </row>
        <row r="2085">
          <cell r="B2085" t="str">
            <v>HUN</v>
          </cell>
          <cell r="C2085" t="str">
            <v>Hungary</v>
          </cell>
          <cell r="D2085">
            <v>1970</v>
          </cell>
          <cell r="E2085">
            <v>22.899999618530273</v>
          </cell>
        </row>
        <row r="2086">
          <cell r="B2086" t="str">
            <v>HUN</v>
          </cell>
          <cell r="C2086" t="str">
            <v>Hungary</v>
          </cell>
          <cell r="D2086">
            <v>1972</v>
          </cell>
          <cell r="E2086">
            <v>23.8</v>
          </cell>
        </row>
        <row r="2087">
          <cell r="B2087" t="str">
            <v>HUN</v>
          </cell>
          <cell r="C2087" t="str">
            <v>Hungary</v>
          </cell>
          <cell r="D2087">
            <v>1972</v>
          </cell>
          <cell r="E2087">
            <v>22.600000381469727</v>
          </cell>
        </row>
        <row r="2088">
          <cell r="B2088" t="str">
            <v>HUN</v>
          </cell>
          <cell r="C2088" t="str">
            <v>Hungary</v>
          </cell>
          <cell r="D2088">
            <v>1974</v>
          </cell>
          <cell r="E2088">
            <v>22.100000381469727</v>
          </cell>
        </row>
        <row r="2089">
          <cell r="B2089" t="str">
            <v>HUN</v>
          </cell>
          <cell r="C2089" t="str">
            <v>Hungary</v>
          </cell>
          <cell r="D2089">
            <v>1976</v>
          </cell>
          <cell r="E2089">
            <v>21.899999618530273</v>
          </cell>
        </row>
        <row r="2090">
          <cell r="B2090" t="str">
            <v>HUN</v>
          </cell>
          <cell r="C2090" t="str">
            <v>Hungary</v>
          </cell>
          <cell r="D2090">
            <v>1977</v>
          </cell>
          <cell r="E2090">
            <v>21.5</v>
          </cell>
        </row>
        <row r="2091">
          <cell r="B2091" t="str">
            <v>HUN</v>
          </cell>
          <cell r="C2091" t="str">
            <v>Hungary</v>
          </cell>
          <cell r="D2091">
            <v>1978</v>
          </cell>
          <cell r="E2091">
            <v>21.4</v>
          </cell>
        </row>
        <row r="2092">
          <cell r="B2092" t="str">
            <v>HUN</v>
          </cell>
          <cell r="C2092" t="str">
            <v>Hungary</v>
          </cell>
          <cell r="D2092">
            <v>1980</v>
          </cell>
          <cell r="E2092">
            <v>20.7</v>
          </cell>
        </row>
        <row r="2093">
          <cell r="B2093" t="str">
            <v>HUN</v>
          </cell>
          <cell r="C2093" t="str">
            <v>Hungary</v>
          </cell>
          <cell r="D2093">
            <v>1982</v>
          </cell>
          <cell r="E2093">
            <v>20.9</v>
          </cell>
        </row>
        <row r="2094">
          <cell r="B2094" t="str">
            <v>HUN</v>
          </cell>
          <cell r="C2094" t="str">
            <v>Hungary</v>
          </cell>
          <cell r="D2094">
            <v>1982</v>
          </cell>
          <cell r="E2094">
            <v>20.5</v>
          </cell>
        </row>
        <row r="2095">
          <cell r="B2095" t="str">
            <v>HUN</v>
          </cell>
          <cell r="C2095" t="str">
            <v>Hungary</v>
          </cell>
          <cell r="D2095">
            <v>1984</v>
          </cell>
          <cell r="E2095">
            <v>21.299999237060547</v>
          </cell>
        </row>
        <row r="2096">
          <cell r="B2096" t="str">
            <v>HUN</v>
          </cell>
          <cell r="C2096" t="str">
            <v>Hungary</v>
          </cell>
          <cell r="D2096">
            <v>1986</v>
          </cell>
          <cell r="E2096">
            <v>22.100000381469727</v>
          </cell>
        </row>
        <row r="2097">
          <cell r="B2097" t="str">
            <v>HUN</v>
          </cell>
          <cell r="C2097" t="str">
            <v>Hungary</v>
          </cell>
          <cell r="D2097">
            <v>1987</v>
          </cell>
          <cell r="E2097">
            <v>24.1</v>
          </cell>
        </row>
        <row r="2098">
          <cell r="B2098" t="str">
            <v>HUN</v>
          </cell>
          <cell r="C2098" t="str">
            <v>Hungary</v>
          </cell>
          <cell r="D2098">
            <v>1988</v>
          </cell>
          <cell r="E2098">
            <v>26.799999237060547</v>
          </cell>
        </row>
        <row r="2099">
          <cell r="B2099" t="str">
            <v>HUN</v>
          </cell>
          <cell r="C2099" t="str">
            <v>Hungary</v>
          </cell>
          <cell r="D2099">
            <v>1989</v>
          </cell>
          <cell r="E2099">
            <v>21.399999618530273</v>
          </cell>
        </row>
        <row r="2100">
          <cell r="B2100" t="str">
            <v>HUN</v>
          </cell>
          <cell r="C2100" t="str">
            <v>Hungary</v>
          </cell>
          <cell r="D2100">
            <v>1989</v>
          </cell>
          <cell r="E2100">
            <v>26.899999618530273</v>
          </cell>
        </row>
        <row r="2101">
          <cell r="B2101" t="str">
            <v>HUN</v>
          </cell>
          <cell r="C2101" t="str">
            <v>Hungary</v>
          </cell>
          <cell r="D2101">
            <v>1991</v>
          </cell>
          <cell r="E2101">
            <v>20.5</v>
          </cell>
        </row>
        <row r="2102">
          <cell r="B2102" t="str">
            <v>HUN</v>
          </cell>
          <cell r="C2102" t="str">
            <v>Hungary</v>
          </cell>
          <cell r="D2102">
            <v>1991</v>
          </cell>
          <cell r="E2102">
            <v>27.299999237060547</v>
          </cell>
        </row>
        <row r="2103">
          <cell r="B2103" t="str">
            <v>HUN</v>
          </cell>
          <cell r="C2103" t="str">
            <v>Hungary</v>
          </cell>
          <cell r="D2103">
            <v>1962</v>
          </cell>
          <cell r="E2103">
            <v>27</v>
          </cell>
        </row>
        <row r="2104">
          <cell r="B2104" t="str">
            <v>HUN</v>
          </cell>
          <cell r="C2104" t="str">
            <v>Hungary</v>
          </cell>
          <cell r="D2104">
            <v>1993</v>
          </cell>
          <cell r="E2104">
            <v>25.885649999999998</v>
          </cell>
        </row>
        <row r="2105">
          <cell r="B2105" t="str">
            <v>HUN</v>
          </cell>
          <cell r="C2105" t="str">
            <v>Hungary</v>
          </cell>
          <cell r="D2105">
            <v>1993</v>
          </cell>
          <cell r="E2105">
            <v>21.944610000000001</v>
          </cell>
        </row>
        <row r="2106">
          <cell r="B2106" t="str">
            <v>HUN</v>
          </cell>
          <cell r="C2106" t="str">
            <v>Hungary</v>
          </cell>
          <cell r="D2106">
            <v>1993</v>
          </cell>
          <cell r="E2106">
            <v>22</v>
          </cell>
        </row>
        <row r="2107">
          <cell r="B2107" t="str">
            <v>HUN</v>
          </cell>
          <cell r="C2107" t="str">
            <v>Hungary</v>
          </cell>
          <cell r="D2107">
            <v>1997</v>
          </cell>
          <cell r="E2107">
            <v>25.753599999999999</v>
          </cell>
        </row>
        <row r="2108">
          <cell r="B2108" t="str">
            <v>HUN</v>
          </cell>
          <cell r="C2108" t="str">
            <v>Hungary</v>
          </cell>
          <cell r="D2108">
            <v>1997</v>
          </cell>
          <cell r="E2108">
            <v>27.137260000000001</v>
          </cell>
        </row>
        <row r="2109">
          <cell r="B2109" t="str">
            <v>HUN</v>
          </cell>
          <cell r="C2109" t="str">
            <v>Hungary</v>
          </cell>
          <cell r="D2109">
            <v>2005</v>
          </cell>
          <cell r="E2109">
            <v>28</v>
          </cell>
        </row>
        <row r="2110">
          <cell r="B2110" t="str">
            <v>HUN</v>
          </cell>
          <cell r="C2110" t="str">
            <v>Hungary</v>
          </cell>
          <cell r="D2110">
            <v>2006</v>
          </cell>
          <cell r="E2110">
            <v>33</v>
          </cell>
        </row>
        <row r="2111">
          <cell r="B2111" t="str">
            <v>HUN</v>
          </cell>
          <cell r="C2111" t="str">
            <v>Hungary</v>
          </cell>
          <cell r="D2111">
            <v>1955</v>
          </cell>
          <cell r="E2111">
            <v>23.3</v>
          </cell>
        </row>
        <row r="2112">
          <cell r="B2112" t="str">
            <v>HUN</v>
          </cell>
          <cell r="C2112" t="str">
            <v>Hungary</v>
          </cell>
          <cell r="D2112">
            <v>1958</v>
          </cell>
          <cell r="E2112">
            <v>20.399999999999999</v>
          </cell>
        </row>
        <row r="2113">
          <cell r="B2113" t="str">
            <v>HUN</v>
          </cell>
          <cell r="C2113" t="str">
            <v>Hungary</v>
          </cell>
          <cell r="D2113">
            <v>1964</v>
          </cell>
          <cell r="E2113">
            <v>20.9</v>
          </cell>
        </row>
        <row r="2114">
          <cell r="B2114" t="str">
            <v>HUN</v>
          </cell>
          <cell r="C2114" t="str">
            <v>Hungary</v>
          </cell>
          <cell r="D2114">
            <v>1967</v>
          </cell>
          <cell r="E2114">
            <v>25</v>
          </cell>
        </row>
        <row r="2115">
          <cell r="B2115" t="str">
            <v>HUN</v>
          </cell>
          <cell r="C2115" t="str">
            <v>Hungary</v>
          </cell>
          <cell r="D2115">
            <v>1969</v>
          </cell>
          <cell r="E2115">
            <v>24.3</v>
          </cell>
        </row>
        <row r="2116">
          <cell r="B2116" t="str">
            <v>HUN</v>
          </cell>
          <cell r="C2116" t="str">
            <v>Hungary</v>
          </cell>
          <cell r="D2116">
            <v>1991</v>
          </cell>
          <cell r="E2116">
            <v>29.2</v>
          </cell>
        </row>
        <row r="2117">
          <cell r="B2117" t="str">
            <v>HUN</v>
          </cell>
          <cell r="C2117" t="str">
            <v>Hungary</v>
          </cell>
          <cell r="D2117">
            <v>1991</v>
          </cell>
          <cell r="E2117">
            <v>29.5</v>
          </cell>
        </row>
        <row r="2118">
          <cell r="B2118" t="str">
            <v>HUN</v>
          </cell>
          <cell r="C2118" t="str">
            <v>Hungary</v>
          </cell>
          <cell r="D2118">
            <v>1994</v>
          </cell>
          <cell r="E2118">
            <v>33.4</v>
          </cell>
        </row>
        <row r="2119">
          <cell r="B2119" t="str">
            <v>HUN</v>
          </cell>
          <cell r="C2119" t="str">
            <v>Hungary</v>
          </cell>
          <cell r="D2119">
            <v>1999</v>
          </cell>
          <cell r="E2119">
            <v>30.1</v>
          </cell>
        </row>
        <row r="2120">
          <cell r="B2120" t="str">
            <v>HUN</v>
          </cell>
          <cell r="C2120" t="str">
            <v>Hungary</v>
          </cell>
          <cell r="D2120">
            <v>1999</v>
          </cell>
          <cell r="E2120">
            <v>30.5</v>
          </cell>
        </row>
        <row r="2121">
          <cell r="B2121" t="str">
            <v>HUN</v>
          </cell>
          <cell r="C2121" t="str">
            <v>Hungary</v>
          </cell>
          <cell r="D2121">
            <v>1969</v>
          </cell>
          <cell r="E2121">
            <v>23.600000381469727</v>
          </cell>
        </row>
        <row r="2122">
          <cell r="B2122" t="str">
            <v>HUN</v>
          </cell>
          <cell r="C2122" t="str">
            <v>Hungary</v>
          </cell>
          <cell r="D2122">
            <v>1987</v>
          </cell>
          <cell r="E2122">
            <v>20.9</v>
          </cell>
        </row>
        <row r="2123">
          <cell r="B2123" t="str">
            <v>HUN</v>
          </cell>
          <cell r="C2123" t="str">
            <v>Hungary</v>
          </cell>
          <cell r="D2123">
            <v>1993</v>
          </cell>
          <cell r="E2123">
            <v>22.6</v>
          </cell>
        </row>
        <row r="2124">
          <cell r="B2124" t="str">
            <v>HUN</v>
          </cell>
          <cell r="C2124" t="str">
            <v>Hungary</v>
          </cell>
          <cell r="D2124">
            <v>1990</v>
          </cell>
          <cell r="E2124">
            <v>29.100000381469727</v>
          </cell>
        </row>
        <row r="2125">
          <cell r="B2125" t="str">
            <v>HUN</v>
          </cell>
          <cell r="C2125" t="str">
            <v>Hungary</v>
          </cell>
          <cell r="D2125">
            <v>1992</v>
          </cell>
          <cell r="E2125">
            <v>30.399999618530273</v>
          </cell>
        </row>
        <row r="2126">
          <cell r="B2126" t="str">
            <v>HUN</v>
          </cell>
          <cell r="C2126" t="str">
            <v>Hungary</v>
          </cell>
          <cell r="D2126">
            <v>1993</v>
          </cell>
          <cell r="E2126">
            <v>31.5</v>
          </cell>
        </row>
        <row r="2127">
          <cell r="B2127" t="str">
            <v>HUN</v>
          </cell>
          <cell r="C2127" t="str">
            <v>Hungary</v>
          </cell>
          <cell r="D2127">
            <v>1991</v>
          </cell>
          <cell r="E2127">
            <v>49.099998474121094</v>
          </cell>
        </row>
        <row r="2128">
          <cell r="B2128" t="str">
            <v>HUN</v>
          </cell>
          <cell r="C2128" t="str">
            <v>Hungary</v>
          </cell>
          <cell r="D2128">
            <v>1991</v>
          </cell>
          <cell r="E2128">
            <v>28.899999618530273</v>
          </cell>
        </row>
        <row r="2129">
          <cell r="B2129" t="str">
            <v>HUN</v>
          </cell>
          <cell r="C2129" t="str">
            <v>Hungary</v>
          </cell>
          <cell r="D2129">
            <v>1989</v>
          </cell>
          <cell r="E2129">
            <v>21.317979999999999</v>
          </cell>
        </row>
        <row r="2130">
          <cell r="B2130" t="str">
            <v>HUN</v>
          </cell>
          <cell r="C2130" t="str">
            <v>Hungary</v>
          </cell>
          <cell r="D2130">
            <v>1990</v>
          </cell>
          <cell r="E2130">
            <v>29.3</v>
          </cell>
        </row>
        <row r="2131">
          <cell r="B2131" t="str">
            <v>HUN</v>
          </cell>
          <cell r="C2131" t="str">
            <v>Hungary</v>
          </cell>
          <cell r="D2131">
            <v>1991</v>
          </cell>
          <cell r="E2131">
            <v>20.324020000000001</v>
          </cell>
        </row>
        <row r="2132">
          <cell r="B2132" t="str">
            <v>HUN</v>
          </cell>
          <cell r="C2132" t="str">
            <v>Hungary</v>
          </cell>
          <cell r="D2132">
            <v>1992</v>
          </cell>
          <cell r="E2132">
            <v>30.5</v>
          </cell>
        </row>
        <row r="2133">
          <cell r="B2133" t="str">
            <v>HUN</v>
          </cell>
          <cell r="C2133" t="str">
            <v>Hungary</v>
          </cell>
          <cell r="D2133">
            <v>1993</v>
          </cell>
          <cell r="E2133">
            <v>22.585740000000001</v>
          </cell>
        </row>
        <row r="2134">
          <cell r="B2134" t="str">
            <v>HUN</v>
          </cell>
          <cell r="C2134" t="str">
            <v>Hungary</v>
          </cell>
          <cell r="D2134">
            <v>1993</v>
          </cell>
          <cell r="E2134">
            <v>32</v>
          </cell>
        </row>
        <row r="2135">
          <cell r="B2135" t="str">
            <v>HUN</v>
          </cell>
          <cell r="C2135" t="str">
            <v>Hungary</v>
          </cell>
          <cell r="D2135">
            <v>1994</v>
          </cell>
          <cell r="E2135">
            <v>23.03304</v>
          </cell>
        </row>
        <row r="2136">
          <cell r="B2136" t="str">
            <v>HUN</v>
          </cell>
          <cell r="C2136" t="str">
            <v>Hungary</v>
          </cell>
          <cell r="D2136">
            <v>1994</v>
          </cell>
          <cell r="E2136">
            <v>32.4</v>
          </cell>
        </row>
        <row r="2137">
          <cell r="B2137" t="str">
            <v>HUN</v>
          </cell>
          <cell r="C2137" t="str">
            <v>Hungary</v>
          </cell>
          <cell r="D2137">
            <v>1995</v>
          </cell>
          <cell r="E2137">
            <v>24.250699999999998</v>
          </cell>
        </row>
        <row r="2138">
          <cell r="B2138" t="str">
            <v>HUN</v>
          </cell>
          <cell r="C2138" t="str">
            <v>Hungary</v>
          </cell>
          <cell r="D2138">
            <v>1996</v>
          </cell>
          <cell r="E2138">
            <v>24.371970000000001</v>
          </cell>
        </row>
        <row r="2139">
          <cell r="B2139" t="str">
            <v>HUN</v>
          </cell>
          <cell r="C2139" t="str">
            <v>Hungary</v>
          </cell>
          <cell r="D2139">
            <v>1997</v>
          </cell>
          <cell r="E2139">
            <v>24.48507</v>
          </cell>
        </row>
        <row r="2140">
          <cell r="B2140" t="str">
            <v>HUN</v>
          </cell>
          <cell r="C2140" t="str">
            <v>Hungary</v>
          </cell>
          <cell r="D2140">
            <v>1997</v>
          </cell>
          <cell r="E2140">
            <v>35</v>
          </cell>
        </row>
        <row r="2141">
          <cell r="B2141" t="str">
            <v>HUN</v>
          </cell>
          <cell r="C2141" t="str">
            <v>Hungary</v>
          </cell>
          <cell r="D2141">
            <v>1998</v>
          </cell>
          <cell r="E2141">
            <v>24.349599999999999</v>
          </cell>
        </row>
        <row r="2142">
          <cell r="B2142" t="str">
            <v>HUN</v>
          </cell>
          <cell r="C2142" t="str">
            <v>Hungary</v>
          </cell>
          <cell r="D2142">
            <v>1999</v>
          </cell>
          <cell r="E2142">
            <v>23.69642</v>
          </cell>
        </row>
        <row r="2143">
          <cell r="B2143" t="str">
            <v>HUN</v>
          </cell>
          <cell r="C2143" t="str">
            <v>Hungary</v>
          </cell>
          <cell r="D2143">
            <v>2000</v>
          </cell>
          <cell r="E2143">
            <v>24.961040000000001</v>
          </cell>
        </row>
        <row r="2144">
          <cell r="B2144" t="str">
            <v>HUN</v>
          </cell>
          <cell r="C2144" t="str">
            <v>Hungary</v>
          </cell>
          <cell r="D2144">
            <v>2001</v>
          </cell>
          <cell r="E2144">
            <v>25.682700000000004</v>
          </cell>
        </row>
        <row r="2145">
          <cell r="B2145" t="str">
            <v>HUN</v>
          </cell>
          <cell r="C2145" t="str">
            <v>Hungary</v>
          </cell>
          <cell r="D2145">
            <v>2001</v>
          </cell>
          <cell r="E2145">
            <v>38.6</v>
          </cell>
        </row>
        <row r="2146">
          <cell r="B2146" t="str">
            <v>HUN</v>
          </cell>
          <cell r="C2146" t="str">
            <v>Hungary</v>
          </cell>
          <cell r="D2146">
            <v>2002</v>
          </cell>
          <cell r="E2146">
            <v>24.56889</v>
          </cell>
        </row>
        <row r="2147">
          <cell r="B2147" t="str">
            <v>HUN</v>
          </cell>
          <cell r="C2147" t="str">
            <v>Hungary</v>
          </cell>
          <cell r="D2147">
            <v>2003</v>
          </cell>
          <cell r="E2147">
            <v>25.245659999999997</v>
          </cell>
        </row>
        <row r="2148">
          <cell r="B2148" t="str">
            <v>HUN</v>
          </cell>
          <cell r="C2148" t="str">
            <v>Hungary</v>
          </cell>
          <cell r="D2148">
            <v>2004</v>
          </cell>
          <cell r="E2148">
            <v>27.4</v>
          </cell>
        </row>
        <row r="2149">
          <cell r="B2149" t="str">
            <v>HUN</v>
          </cell>
          <cell r="C2149" t="str">
            <v>Hungary</v>
          </cell>
          <cell r="D2149">
            <v>2005</v>
          </cell>
          <cell r="E2149">
            <v>27.9</v>
          </cell>
        </row>
        <row r="2150">
          <cell r="B2150" t="str">
            <v>HUN</v>
          </cell>
          <cell r="C2150" t="str">
            <v>Hungary</v>
          </cell>
          <cell r="D2150">
            <v>2006</v>
          </cell>
          <cell r="E2150">
            <v>26.2</v>
          </cell>
        </row>
        <row r="2151">
          <cell r="B2151" t="str">
            <v>HUN</v>
          </cell>
          <cell r="C2151" t="str">
            <v>Hungary</v>
          </cell>
          <cell r="D2151">
            <v>1989</v>
          </cell>
          <cell r="E2151">
            <v>29.2</v>
          </cell>
        </row>
        <row r="2152">
          <cell r="B2152" t="str">
            <v>HUN</v>
          </cell>
          <cell r="C2152" t="str">
            <v>Hungary</v>
          </cell>
          <cell r="D2152">
            <v>1992</v>
          </cell>
          <cell r="E2152">
            <v>31.9</v>
          </cell>
        </row>
        <row r="2153">
          <cell r="B2153" t="str">
            <v>HUN</v>
          </cell>
          <cell r="C2153" t="str">
            <v>Hungary</v>
          </cell>
          <cell r="D2153">
            <v>1998</v>
          </cell>
          <cell r="E2153">
            <v>25.299999237060547</v>
          </cell>
        </row>
        <row r="2154">
          <cell r="B2154" t="str">
            <v>HUN</v>
          </cell>
          <cell r="C2154" t="str">
            <v>Hungary</v>
          </cell>
          <cell r="D2154">
            <v>1989</v>
          </cell>
          <cell r="E2154">
            <v>23.340000152587891</v>
          </cell>
        </row>
        <row r="2155">
          <cell r="B2155" t="str">
            <v>ISL</v>
          </cell>
          <cell r="C2155" t="str">
            <v>Iceland</v>
          </cell>
          <cell r="D2155">
            <v>2004</v>
          </cell>
          <cell r="E2155">
            <v>24</v>
          </cell>
        </row>
        <row r="2156">
          <cell r="B2156" t="str">
            <v>ISL</v>
          </cell>
          <cell r="C2156" t="str">
            <v>Iceland</v>
          </cell>
          <cell r="D2156">
            <v>2005</v>
          </cell>
          <cell r="E2156">
            <v>25</v>
          </cell>
        </row>
        <row r="2157">
          <cell r="B2157" t="str">
            <v>ISL</v>
          </cell>
          <cell r="C2157" t="str">
            <v>Iceland</v>
          </cell>
          <cell r="D2157">
            <v>2006</v>
          </cell>
          <cell r="E2157">
            <v>26</v>
          </cell>
        </row>
        <row r="2158">
          <cell r="B2158" t="str">
            <v>IND</v>
          </cell>
          <cell r="C2158" t="str">
            <v>India</v>
          </cell>
          <cell r="D2158">
            <v>1962</v>
          </cell>
          <cell r="E2158">
            <v>48.200000762939453</v>
          </cell>
        </row>
        <row r="2159">
          <cell r="B2159" t="str">
            <v>IND</v>
          </cell>
          <cell r="C2159" t="str">
            <v>India</v>
          </cell>
          <cell r="D2159">
            <v>1993</v>
          </cell>
          <cell r="E2159">
            <v>28.58</v>
          </cell>
        </row>
        <row r="2160">
          <cell r="B2160" t="str">
            <v>IND</v>
          </cell>
          <cell r="C2160" t="str">
            <v>India</v>
          </cell>
          <cell r="D2160">
            <v>1993</v>
          </cell>
          <cell r="E2160">
            <v>34.340000000000003</v>
          </cell>
        </row>
        <row r="2161">
          <cell r="B2161" t="str">
            <v>IND</v>
          </cell>
          <cell r="C2161" t="str">
            <v>India</v>
          </cell>
          <cell r="D2161">
            <v>1994</v>
          </cell>
          <cell r="E2161">
            <v>30.17</v>
          </cell>
        </row>
        <row r="2162">
          <cell r="B2162" t="str">
            <v>IND</v>
          </cell>
          <cell r="C2162" t="str">
            <v>India</v>
          </cell>
          <cell r="D2162">
            <v>1994</v>
          </cell>
          <cell r="E2162">
            <v>37.18</v>
          </cell>
        </row>
        <row r="2163">
          <cell r="B2163" t="str">
            <v>IND</v>
          </cell>
          <cell r="C2163" t="str">
            <v>India</v>
          </cell>
          <cell r="D2163">
            <v>1995</v>
          </cell>
          <cell r="E2163">
            <v>28.43</v>
          </cell>
        </row>
        <row r="2164">
          <cell r="B2164" t="str">
            <v>IND</v>
          </cell>
          <cell r="C2164" t="str">
            <v>India</v>
          </cell>
          <cell r="D2164">
            <v>1995</v>
          </cell>
          <cell r="E2164">
            <v>35.53</v>
          </cell>
        </row>
        <row r="2165">
          <cell r="B2165" t="str">
            <v>IND</v>
          </cell>
          <cell r="C2165" t="str">
            <v>India</v>
          </cell>
          <cell r="D2165">
            <v>1997</v>
          </cell>
          <cell r="E2165">
            <v>30.56</v>
          </cell>
        </row>
        <row r="2166">
          <cell r="B2166" t="str">
            <v>IND</v>
          </cell>
          <cell r="C2166" t="str">
            <v>India</v>
          </cell>
          <cell r="D2166">
            <v>1997</v>
          </cell>
          <cell r="E2166">
            <v>36.54</v>
          </cell>
        </row>
        <row r="2167">
          <cell r="B2167" t="str">
            <v>IND</v>
          </cell>
          <cell r="C2167" t="str">
            <v>India</v>
          </cell>
          <cell r="D2167">
            <v>1999</v>
          </cell>
          <cell r="E2167">
            <v>36</v>
          </cell>
        </row>
        <row r="2168">
          <cell r="B2168" t="str">
            <v>IND</v>
          </cell>
          <cell r="C2168" t="str">
            <v>India</v>
          </cell>
          <cell r="D2168">
            <v>1956</v>
          </cell>
          <cell r="E2168">
            <v>33.700000000000003</v>
          </cell>
        </row>
        <row r="2169">
          <cell r="B2169" t="str">
            <v>IND</v>
          </cell>
          <cell r="C2169" t="str">
            <v>India</v>
          </cell>
          <cell r="D2169">
            <v>1964</v>
          </cell>
          <cell r="E2169">
            <v>40.799999999999997</v>
          </cell>
        </row>
        <row r="2170">
          <cell r="B2170" t="str">
            <v>IND</v>
          </cell>
          <cell r="C2170" t="str">
            <v>India</v>
          </cell>
          <cell r="D2170">
            <v>1968</v>
          </cell>
          <cell r="E2170">
            <v>47.4</v>
          </cell>
        </row>
        <row r="2171">
          <cell r="B2171" t="str">
            <v>IND</v>
          </cell>
          <cell r="C2171" t="str">
            <v>India</v>
          </cell>
          <cell r="D2171">
            <v>1975</v>
          </cell>
          <cell r="E2171">
            <v>41.6</v>
          </cell>
        </row>
        <row r="2172">
          <cell r="B2172" t="str">
            <v>IND</v>
          </cell>
          <cell r="C2172" t="str">
            <v>India</v>
          </cell>
          <cell r="D2172">
            <v>1975</v>
          </cell>
          <cell r="E2172">
            <v>41.599998474121094</v>
          </cell>
        </row>
        <row r="2173">
          <cell r="B2173" t="str">
            <v>IND</v>
          </cell>
          <cell r="C2173" t="str">
            <v>India</v>
          </cell>
          <cell r="D2173">
            <v>1968</v>
          </cell>
          <cell r="E2173">
            <v>47.5</v>
          </cell>
        </row>
        <row r="2174">
          <cell r="B2174" t="str">
            <v>IND</v>
          </cell>
          <cell r="C2174" t="str">
            <v>India</v>
          </cell>
          <cell r="D2174">
            <v>1960</v>
          </cell>
          <cell r="E2174">
            <v>52</v>
          </cell>
        </row>
        <row r="2175">
          <cell r="B2175" t="str">
            <v>IND</v>
          </cell>
          <cell r="C2175" t="str">
            <v>India</v>
          </cell>
          <cell r="D2175">
            <v>1960</v>
          </cell>
          <cell r="E2175">
            <v>46.7</v>
          </cell>
        </row>
        <row r="2176">
          <cell r="B2176" t="str">
            <v>IND</v>
          </cell>
          <cell r="C2176" t="str">
            <v>India</v>
          </cell>
          <cell r="D2176">
            <v>1960</v>
          </cell>
          <cell r="E2176">
            <v>45</v>
          </cell>
        </row>
        <row r="2177">
          <cell r="B2177" t="str">
            <v>IND</v>
          </cell>
          <cell r="C2177" t="str">
            <v>India</v>
          </cell>
          <cell r="D2177" t="str">
            <v>1953-55</v>
          </cell>
          <cell r="E2177">
            <v>47.6</v>
          </cell>
        </row>
        <row r="2178">
          <cell r="B2178" t="str">
            <v>IND</v>
          </cell>
          <cell r="C2178" t="str">
            <v>India</v>
          </cell>
          <cell r="D2178" t="str">
            <v>1953-55</v>
          </cell>
          <cell r="E2178">
            <v>41.3</v>
          </cell>
        </row>
        <row r="2179">
          <cell r="B2179" t="str">
            <v>IND</v>
          </cell>
          <cell r="C2179" t="str">
            <v>India</v>
          </cell>
          <cell r="D2179" t="str">
            <v>1953-55</v>
          </cell>
          <cell r="E2179">
            <v>37.200000000000003</v>
          </cell>
        </row>
        <row r="2180">
          <cell r="B2180" t="str">
            <v>IND</v>
          </cell>
          <cell r="C2180" t="str">
            <v>India</v>
          </cell>
          <cell r="D2180" t="str">
            <v>1953-57</v>
          </cell>
          <cell r="E2180">
            <v>47.5</v>
          </cell>
        </row>
        <row r="2181">
          <cell r="B2181" t="str">
            <v>IND</v>
          </cell>
          <cell r="C2181" t="str">
            <v>India</v>
          </cell>
          <cell r="D2181" t="str">
            <v>1953-57</v>
          </cell>
          <cell r="E2181">
            <v>38.799999999999997</v>
          </cell>
        </row>
        <row r="2182">
          <cell r="B2182" t="str">
            <v>IND</v>
          </cell>
          <cell r="C2182" t="str">
            <v>India</v>
          </cell>
          <cell r="D2182" t="str">
            <v>1961-64</v>
          </cell>
          <cell r="E2182">
            <v>46</v>
          </cell>
        </row>
        <row r="2183">
          <cell r="B2183" t="str">
            <v>IND</v>
          </cell>
          <cell r="C2183" t="str">
            <v>India</v>
          </cell>
          <cell r="D2183" t="str">
            <v>1961-64</v>
          </cell>
          <cell r="E2183">
            <v>47.3</v>
          </cell>
        </row>
        <row r="2184">
          <cell r="B2184" t="str">
            <v>IND</v>
          </cell>
          <cell r="C2184" t="str">
            <v>India</v>
          </cell>
          <cell r="D2184" t="str">
            <v>1961-64</v>
          </cell>
          <cell r="E2184">
            <v>36.5</v>
          </cell>
        </row>
        <row r="2185">
          <cell r="B2185" t="str">
            <v>IND</v>
          </cell>
          <cell r="C2185" t="str">
            <v>India</v>
          </cell>
          <cell r="D2185" t="str">
            <v>1961-64</v>
          </cell>
          <cell r="E2185">
            <v>30.9</v>
          </cell>
        </row>
        <row r="2186">
          <cell r="B2186" t="str">
            <v>IND</v>
          </cell>
          <cell r="C2186" t="str">
            <v>India</v>
          </cell>
          <cell r="D2186" t="str">
            <v>1963-64</v>
          </cell>
          <cell r="E2186">
            <v>47.1</v>
          </cell>
        </row>
        <row r="2187">
          <cell r="B2187" t="str">
            <v>IND</v>
          </cell>
          <cell r="C2187" t="str">
            <v>India</v>
          </cell>
          <cell r="D2187" t="str">
            <v>1963-65</v>
          </cell>
          <cell r="E2187">
            <v>47.9</v>
          </cell>
        </row>
        <row r="2188">
          <cell r="B2188" t="str">
            <v>IND</v>
          </cell>
          <cell r="C2188" t="str">
            <v>India</v>
          </cell>
          <cell r="D2188" t="str">
            <v>1963-65</v>
          </cell>
          <cell r="E2188">
            <v>41.4</v>
          </cell>
        </row>
        <row r="2189">
          <cell r="B2189" t="str">
            <v>IND</v>
          </cell>
          <cell r="C2189" t="str">
            <v>India</v>
          </cell>
          <cell r="D2189" t="str">
            <v>1963-65</v>
          </cell>
          <cell r="E2189">
            <v>40.4</v>
          </cell>
        </row>
        <row r="2190">
          <cell r="B2190" t="str">
            <v>IND</v>
          </cell>
          <cell r="C2190" t="str">
            <v>India</v>
          </cell>
          <cell r="D2190" t="str">
            <v>1964-65</v>
          </cell>
          <cell r="E2190">
            <v>36.5</v>
          </cell>
        </row>
        <row r="2191">
          <cell r="B2191" t="str">
            <v>IND</v>
          </cell>
          <cell r="C2191" t="str">
            <v>India</v>
          </cell>
          <cell r="D2191" t="str">
            <v>1964-65</v>
          </cell>
          <cell r="E2191">
            <v>33.5</v>
          </cell>
        </row>
        <row r="2192">
          <cell r="B2192" t="str">
            <v>IND</v>
          </cell>
          <cell r="C2192" t="str">
            <v>India</v>
          </cell>
          <cell r="D2192" t="str">
            <v>1964-65</v>
          </cell>
          <cell r="E2192">
            <v>45.4</v>
          </cell>
        </row>
        <row r="2193">
          <cell r="B2193" t="str">
            <v>IND</v>
          </cell>
          <cell r="C2193" t="str">
            <v>India</v>
          </cell>
          <cell r="D2193" t="str">
            <v>1964-65</v>
          </cell>
          <cell r="E2193">
            <v>32.799999999999997</v>
          </cell>
        </row>
        <row r="2194">
          <cell r="B2194" t="str">
            <v>IND</v>
          </cell>
          <cell r="C2194" t="str">
            <v>India</v>
          </cell>
          <cell r="D2194" t="str">
            <v>1967-68</v>
          </cell>
          <cell r="E2194">
            <v>49.4</v>
          </cell>
        </row>
        <row r="2195">
          <cell r="B2195" t="str">
            <v>IND</v>
          </cell>
          <cell r="C2195" t="str">
            <v>India</v>
          </cell>
          <cell r="D2195" t="str">
            <v>1967-68</v>
          </cell>
          <cell r="E2195">
            <v>48</v>
          </cell>
        </row>
        <row r="2196">
          <cell r="B2196" t="str">
            <v>IND</v>
          </cell>
          <cell r="C2196" t="str">
            <v>India</v>
          </cell>
          <cell r="D2196">
            <v>1965</v>
          </cell>
          <cell r="E2196">
            <v>40.599998474121094</v>
          </cell>
        </row>
        <row r="2197">
          <cell r="B2197" t="str">
            <v>IND</v>
          </cell>
          <cell r="C2197" t="str">
            <v>India</v>
          </cell>
          <cell r="D2197">
            <v>1965</v>
          </cell>
          <cell r="E2197">
            <v>44.099998474121094</v>
          </cell>
        </row>
        <row r="2198">
          <cell r="B2198" t="str">
            <v>IND</v>
          </cell>
          <cell r="C2198" t="str">
            <v>India</v>
          </cell>
          <cell r="D2198" t="str">
            <v>1967-68</v>
          </cell>
          <cell r="E2198">
            <v>42.799999237060547</v>
          </cell>
        </row>
        <row r="2199">
          <cell r="B2199" t="str">
            <v>IND</v>
          </cell>
          <cell r="C2199" t="str">
            <v>India</v>
          </cell>
          <cell r="D2199">
            <v>1957</v>
          </cell>
          <cell r="E2199">
            <v>33.5</v>
          </cell>
        </row>
        <row r="2200">
          <cell r="B2200" t="str">
            <v>IND</v>
          </cell>
          <cell r="C2200" t="str">
            <v>India</v>
          </cell>
          <cell r="D2200">
            <v>1999</v>
          </cell>
          <cell r="E2200">
            <v>26.3</v>
          </cell>
        </row>
        <row r="2201">
          <cell r="B2201" t="str">
            <v>IND</v>
          </cell>
          <cell r="C2201" t="str">
            <v>India</v>
          </cell>
          <cell r="D2201">
            <v>1999</v>
          </cell>
          <cell r="E2201">
            <v>34.700000000000003</v>
          </cell>
        </row>
        <row r="2202">
          <cell r="B2202" t="str">
            <v>IND</v>
          </cell>
          <cell r="C2202" t="str">
            <v>India</v>
          </cell>
          <cell r="D2202">
            <v>1951</v>
          </cell>
          <cell r="E2202">
            <v>36.5</v>
          </cell>
        </row>
        <row r="2203">
          <cell r="B2203" t="str">
            <v>IND</v>
          </cell>
          <cell r="C2203" t="str">
            <v>India</v>
          </cell>
          <cell r="D2203">
            <v>1951</v>
          </cell>
          <cell r="E2203">
            <v>39.799999999999997</v>
          </cell>
        </row>
        <row r="2204">
          <cell r="B2204" t="str">
            <v>IND</v>
          </cell>
          <cell r="C2204" t="str">
            <v>India</v>
          </cell>
          <cell r="D2204">
            <v>1951</v>
          </cell>
          <cell r="E2204">
            <v>33.6</v>
          </cell>
        </row>
        <row r="2205">
          <cell r="B2205" t="str">
            <v>IND</v>
          </cell>
          <cell r="C2205" t="str">
            <v>India</v>
          </cell>
          <cell r="D2205">
            <v>1952</v>
          </cell>
          <cell r="E2205">
            <v>37.200000000000003</v>
          </cell>
        </row>
        <row r="2206">
          <cell r="B2206" t="str">
            <v>IND</v>
          </cell>
          <cell r="C2206" t="str">
            <v>India</v>
          </cell>
          <cell r="D2206">
            <v>1952</v>
          </cell>
          <cell r="E2206">
            <v>36.9</v>
          </cell>
        </row>
        <row r="2207">
          <cell r="B2207" t="str">
            <v>IND</v>
          </cell>
          <cell r="C2207" t="str">
            <v>India</v>
          </cell>
          <cell r="D2207">
            <v>1952</v>
          </cell>
          <cell r="E2207">
            <v>34.1</v>
          </cell>
        </row>
        <row r="2208">
          <cell r="B2208" t="str">
            <v>IND</v>
          </cell>
          <cell r="C2208" t="str">
            <v>India</v>
          </cell>
          <cell r="D2208">
            <v>1953</v>
          </cell>
          <cell r="E2208">
            <v>37.700000000000003</v>
          </cell>
        </row>
        <row r="2209">
          <cell r="B2209" t="str">
            <v>IND</v>
          </cell>
          <cell r="C2209" t="str">
            <v>India</v>
          </cell>
          <cell r="D2209">
            <v>1953</v>
          </cell>
          <cell r="E2209">
            <v>37.700000000000003</v>
          </cell>
        </row>
        <row r="2210">
          <cell r="B2210" t="str">
            <v>IND</v>
          </cell>
          <cell r="C2210" t="str">
            <v>India</v>
          </cell>
          <cell r="D2210">
            <v>1953</v>
          </cell>
          <cell r="E2210">
            <v>33.6</v>
          </cell>
        </row>
        <row r="2211">
          <cell r="B2211" t="str">
            <v>IND</v>
          </cell>
          <cell r="C2211" t="str">
            <v>India</v>
          </cell>
          <cell r="D2211">
            <v>1954</v>
          </cell>
          <cell r="E2211">
            <v>41.5</v>
          </cell>
        </row>
        <row r="2212">
          <cell r="B2212" t="str">
            <v>IND</v>
          </cell>
          <cell r="C2212" t="str">
            <v>India</v>
          </cell>
          <cell r="D2212">
            <v>1954</v>
          </cell>
          <cell r="E2212">
            <v>33.6</v>
          </cell>
        </row>
        <row r="2213">
          <cell r="B2213" t="str">
            <v>IND</v>
          </cell>
          <cell r="C2213" t="str">
            <v>India</v>
          </cell>
          <cell r="D2213">
            <v>1954</v>
          </cell>
          <cell r="E2213">
            <v>35.700000000000003</v>
          </cell>
        </row>
        <row r="2214">
          <cell r="B2214" t="str">
            <v>IND</v>
          </cell>
          <cell r="C2214" t="str">
            <v>India</v>
          </cell>
          <cell r="D2214">
            <v>1955</v>
          </cell>
          <cell r="E2214">
            <v>38.6</v>
          </cell>
        </row>
        <row r="2215">
          <cell r="B2215" t="str">
            <v>IND</v>
          </cell>
          <cell r="C2215" t="str">
            <v>India</v>
          </cell>
          <cell r="D2215">
            <v>1955</v>
          </cell>
          <cell r="E2215">
            <v>39.5</v>
          </cell>
        </row>
        <row r="2216">
          <cell r="B2216" t="str">
            <v>IND</v>
          </cell>
          <cell r="C2216" t="str">
            <v>India</v>
          </cell>
          <cell r="D2216">
            <v>1955</v>
          </cell>
          <cell r="E2216">
            <v>34.4</v>
          </cell>
        </row>
        <row r="2217">
          <cell r="B2217" t="str">
            <v>IND</v>
          </cell>
          <cell r="C2217" t="str">
            <v>India</v>
          </cell>
          <cell r="D2217">
            <v>1956</v>
          </cell>
          <cell r="E2217">
            <v>41.7</v>
          </cell>
        </row>
        <row r="2218">
          <cell r="B2218" t="str">
            <v>IND</v>
          </cell>
          <cell r="C2218" t="str">
            <v>India</v>
          </cell>
          <cell r="D2218">
            <v>1956</v>
          </cell>
          <cell r="E2218">
            <v>40.700000000000003</v>
          </cell>
        </row>
        <row r="2219">
          <cell r="B2219" t="str">
            <v>IND</v>
          </cell>
          <cell r="C2219" t="str">
            <v>India</v>
          </cell>
          <cell r="D2219">
            <v>1956</v>
          </cell>
          <cell r="E2219">
            <v>32.299999999999997</v>
          </cell>
        </row>
        <row r="2220">
          <cell r="B2220" t="str">
            <v>IND</v>
          </cell>
          <cell r="C2220" t="str">
            <v>India</v>
          </cell>
          <cell r="D2220">
            <v>1957</v>
          </cell>
          <cell r="E2220">
            <v>41</v>
          </cell>
        </row>
        <row r="2221">
          <cell r="B2221" t="str">
            <v>IND</v>
          </cell>
          <cell r="C2221" t="str">
            <v>India</v>
          </cell>
          <cell r="D2221">
            <v>1957</v>
          </cell>
          <cell r="E2221">
            <v>39.1</v>
          </cell>
        </row>
        <row r="2222">
          <cell r="B2222" t="str">
            <v>IND</v>
          </cell>
          <cell r="C2222" t="str">
            <v>India</v>
          </cell>
          <cell r="D2222">
            <v>1957</v>
          </cell>
          <cell r="E2222">
            <v>33.6</v>
          </cell>
        </row>
        <row r="2223">
          <cell r="B2223" t="str">
            <v>IND</v>
          </cell>
          <cell r="C2223" t="str">
            <v>India</v>
          </cell>
          <cell r="D2223">
            <v>1958</v>
          </cell>
          <cell r="E2223">
            <v>40.799999999999997</v>
          </cell>
        </row>
        <row r="2224">
          <cell r="B2224" t="str">
            <v>IND</v>
          </cell>
          <cell r="C2224" t="str">
            <v>India</v>
          </cell>
          <cell r="D2224">
            <v>1958</v>
          </cell>
          <cell r="E2224">
            <v>37.299999999999997</v>
          </cell>
        </row>
        <row r="2225">
          <cell r="B2225" t="str">
            <v>IND</v>
          </cell>
          <cell r="C2225" t="str">
            <v>India</v>
          </cell>
          <cell r="D2225">
            <v>1958</v>
          </cell>
          <cell r="E2225">
            <v>34.200000000000003</v>
          </cell>
        </row>
        <row r="2226">
          <cell r="B2226" t="str">
            <v>IND</v>
          </cell>
          <cell r="C2226" t="str">
            <v>India</v>
          </cell>
          <cell r="D2226">
            <v>1959</v>
          </cell>
          <cell r="E2226">
            <v>41</v>
          </cell>
        </row>
        <row r="2227">
          <cell r="B2227" t="str">
            <v>IND</v>
          </cell>
          <cell r="C2227" t="str">
            <v>India</v>
          </cell>
          <cell r="D2227">
            <v>1959</v>
          </cell>
          <cell r="E2227">
            <v>37.799999999999997</v>
          </cell>
        </row>
        <row r="2228">
          <cell r="B2228" t="str">
            <v>IND</v>
          </cell>
          <cell r="C2228" t="str">
            <v>India</v>
          </cell>
          <cell r="D2228">
            <v>1959</v>
          </cell>
          <cell r="E2228">
            <v>32.1</v>
          </cell>
        </row>
        <row r="2229">
          <cell r="B2229" t="str">
            <v>IND</v>
          </cell>
          <cell r="C2229" t="str">
            <v>India</v>
          </cell>
          <cell r="D2229">
            <v>1975</v>
          </cell>
          <cell r="E2229">
            <v>42.3</v>
          </cell>
        </row>
        <row r="2230">
          <cell r="B2230" t="str">
            <v>IND</v>
          </cell>
          <cell r="C2230" t="str">
            <v>India</v>
          </cell>
          <cell r="D2230">
            <v>1975</v>
          </cell>
          <cell r="E2230">
            <v>42.7</v>
          </cell>
        </row>
        <row r="2231">
          <cell r="B2231" t="str">
            <v>IND</v>
          </cell>
          <cell r="C2231" t="str">
            <v>India</v>
          </cell>
          <cell r="D2231">
            <v>1975</v>
          </cell>
          <cell r="E2231">
            <v>39.4</v>
          </cell>
        </row>
        <row r="2232">
          <cell r="B2232" t="str">
            <v>IND</v>
          </cell>
          <cell r="C2232" t="str">
            <v>India</v>
          </cell>
          <cell r="D2232">
            <v>1951</v>
          </cell>
          <cell r="E2232">
            <v>35.4</v>
          </cell>
        </row>
        <row r="2233">
          <cell r="B2233" t="str">
            <v>IND</v>
          </cell>
          <cell r="C2233" t="str">
            <v>India</v>
          </cell>
          <cell r="D2233">
            <v>1951</v>
          </cell>
          <cell r="E2233">
            <v>33.720001220703125</v>
          </cell>
        </row>
        <row r="2234">
          <cell r="B2234" t="str">
            <v>IND</v>
          </cell>
          <cell r="C2234" t="str">
            <v>India</v>
          </cell>
          <cell r="D2234">
            <v>1951</v>
          </cell>
          <cell r="E2234">
            <v>40</v>
          </cell>
        </row>
        <row r="2235">
          <cell r="B2235" t="str">
            <v>IND</v>
          </cell>
          <cell r="C2235" t="str">
            <v>India</v>
          </cell>
          <cell r="D2235">
            <v>1952</v>
          </cell>
          <cell r="E2235">
            <v>34.9</v>
          </cell>
        </row>
        <row r="2236">
          <cell r="B2236" t="str">
            <v>IND</v>
          </cell>
          <cell r="C2236" t="str">
            <v>India</v>
          </cell>
          <cell r="D2236">
            <v>1952</v>
          </cell>
          <cell r="E2236">
            <v>33.529998779296875</v>
          </cell>
        </row>
        <row r="2237">
          <cell r="B2237" t="str">
            <v>IND</v>
          </cell>
          <cell r="C2237" t="str">
            <v>India</v>
          </cell>
          <cell r="D2237">
            <v>1952</v>
          </cell>
          <cell r="E2237">
            <v>34.369998931884766</v>
          </cell>
        </row>
        <row r="2238">
          <cell r="B2238" t="str">
            <v>IND</v>
          </cell>
          <cell r="C2238" t="str">
            <v>India</v>
          </cell>
          <cell r="D2238">
            <v>1952</v>
          </cell>
          <cell r="E2238">
            <v>35.39</v>
          </cell>
        </row>
        <row r="2239">
          <cell r="B2239" t="str">
            <v>IND</v>
          </cell>
          <cell r="C2239" t="str">
            <v>India</v>
          </cell>
          <cell r="D2239">
            <v>1952</v>
          </cell>
          <cell r="E2239">
            <v>37.299999237060547</v>
          </cell>
        </row>
        <row r="2240">
          <cell r="B2240" t="str">
            <v>IND</v>
          </cell>
          <cell r="C2240" t="str">
            <v>India</v>
          </cell>
          <cell r="D2240">
            <v>1952</v>
          </cell>
          <cell r="E2240">
            <v>40.979999542236328</v>
          </cell>
        </row>
        <row r="2241">
          <cell r="B2241" t="str">
            <v>IND</v>
          </cell>
          <cell r="C2241" t="str">
            <v>India</v>
          </cell>
          <cell r="D2241">
            <v>1953</v>
          </cell>
          <cell r="E2241">
            <v>34.299999999999997</v>
          </cell>
        </row>
        <row r="2242">
          <cell r="B2242" t="str">
            <v>IND</v>
          </cell>
          <cell r="C2242" t="str">
            <v>India</v>
          </cell>
          <cell r="D2242">
            <v>1953</v>
          </cell>
          <cell r="E2242">
            <v>34.6</v>
          </cell>
        </row>
        <row r="2243">
          <cell r="B2243" t="str">
            <v>IND</v>
          </cell>
          <cell r="C2243" t="str">
            <v>India</v>
          </cell>
          <cell r="D2243">
            <v>1953</v>
          </cell>
          <cell r="E2243">
            <v>33.270000457763672</v>
          </cell>
        </row>
        <row r="2244">
          <cell r="B2244" t="str">
            <v>IND</v>
          </cell>
          <cell r="C2244" t="str">
            <v>India</v>
          </cell>
          <cell r="D2244">
            <v>1953</v>
          </cell>
          <cell r="E2244">
            <v>33.75</v>
          </cell>
        </row>
        <row r="2245">
          <cell r="B2245" t="str">
            <v>IND</v>
          </cell>
          <cell r="C2245" t="str">
            <v>India</v>
          </cell>
          <cell r="D2245">
            <v>1953</v>
          </cell>
          <cell r="E2245">
            <v>37.529998779296875</v>
          </cell>
        </row>
        <row r="2246">
          <cell r="B2246" t="str">
            <v>IND</v>
          </cell>
          <cell r="C2246" t="str">
            <v>India</v>
          </cell>
          <cell r="D2246">
            <v>1953</v>
          </cell>
          <cell r="E2246">
            <v>37.659999999999997</v>
          </cell>
        </row>
        <row r="2247">
          <cell r="B2247" t="str">
            <v>IND</v>
          </cell>
          <cell r="C2247" t="str">
            <v>India</v>
          </cell>
          <cell r="D2247">
            <v>1954</v>
          </cell>
          <cell r="E2247">
            <v>36.9</v>
          </cell>
        </row>
        <row r="2248">
          <cell r="B2248" t="str">
            <v>IND</v>
          </cell>
          <cell r="C2248" t="str">
            <v>India</v>
          </cell>
          <cell r="D2248">
            <v>1954</v>
          </cell>
          <cell r="E2248">
            <v>39.560001373291016</v>
          </cell>
        </row>
        <row r="2249">
          <cell r="B2249" t="str">
            <v>IND</v>
          </cell>
          <cell r="C2249" t="str">
            <v>India</v>
          </cell>
          <cell r="D2249">
            <v>1955</v>
          </cell>
          <cell r="E2249">
            <v>34.130001068115234</v>
          </cell>
        </row>
        <row r="2250">
          <cell r="B2250" t="str">
            <v>IND</v>
          </cell>
          <cell r="C2250" t="str">
            <v>India</v>
          </cell>
          <cell r="D2250">
            <v>1955</v>
          </cell>
          <cell r="E2250">
            <v>35.03</v>
          </cell>
        </row>
        <row r="2251">
          <cell r="B2251" t="str">
            <v>IND</v>
          </cell>
          <cell r="C2251" t="str">
            <v>India</v>
          </cell>
          <cell r="D2251">
            <v>1955</v>
          </cell>
          <cell r="E2251">
            <v>35.540000915527301</v>
          </cell>
        </row>
        <row r="2252">
          <cell r="B2252" t="str">
            <v>IND</v>
          </cell>
          <cell r="C2252" t="str">
            <v>India</v>
          </cell>
          <cell r="D2252">
            <v>1955</v>
          </cell>
          <cell r="E2252">
            <v>37.459999084472656</v>
          </cell>
        </row>
        <row r="2253">
          <cell r="B2253" t="str">
            <v>IND</v>
          </cell>
          <cell r="C2253" t="str">
            <v>India</v>
          </cell>
          <cell r="D2253">
            <v>1956</v>
          </cell>
          <cell r="E2253">
            <v>35.200000000000003</v>
          </cell>
        </row>
        <row r="2254">
          <cell r="B2254" t="str">
            <v>IND</v>
          </cell>
          <cell r="C2254" t="str">
            <v>India</v>
          </cell>
          <cell r="D2254">
            <v>1956</v>
          </cell>
          <cell r="E2254">
            <v>33.799999999999997</v>
          </cell>
        </row>
        <row r="2255">
          <cell r="B2255" t="str">
            <v>IND</v>
          </cell>
          <cell r="C2255" t="str">
            <v>India</v>
          </cell>
          <cell r="D2255">
            <v>1956</v>
          </cell>
          <cell r="E2255">
            <v>32.209999084472656</v>
          </cell>
        </row>
        <row r="2256">
          <cell r="B2256" t="str">
            <v>IND</v>
          </cell>
          <cell r="C2256" t="str">
            <v>India</v>
          </cell>
          <cell r="D2256">
            <v>1956</v>
          </cell>
          <cell r="E2256">
            <v>34.799999237060547</v>
          </cell>
        </row>
        <row r="2257">
          <cell r="B2257" t="str">
            <v>IND</v>
          </cell>
          <cell r="C2257" t="str">
            <v>India</v>
          </cell>
          <cell r="D2257">
            <v>1956</v>
          </cell>
          <cell r="E2257">
            <v>37.299999237060547</v>
          </cell>
        </row>
        <row r="2258">
          <cell r="B2258" t="str">
            <v>IND</v>
          </cell>
          <cell r="C2258" t="str">
            <v>India</v>
          </cell>
          <cell r="D2258">
            <v>1956</v>
          </cell>
          <cell r="E2258">
            <v>40.779998779296875</v>
          </cell>
        </row>
        <row r="2259">
          <cell r="B2259" t="str">
            <v>IND</v>
          </cell>
          <cell r="C2259" t="str">
            <v>India</v>
          </cell>
          <cell r="D2259">
            <v>1957</v>
          </cell>
          <cell r="E2259">
            <v>34.9</v>
          </cell>
        </row>
        <row r="2260">
          <cell r="B2260" t="str">
            <v>IND</v>
          </cell>
          <cell r="C2260" t="str">
            <v>India</v>
          </cell>
          <cell r="D2260">
            <v>1957</v>
          </cell>
          <cell r="E2260">
            <v>33.580001831054688</v>
          </cell>
        </row>
        <row r="2261">
          <cell r="B2261" t="str">
            <v>IND</v>
          </cell>
          <cell r="C2261" t="str">
            <v>India</v>
          </cell>
          <cell r="D2261">
            <v>1957</v>
          </cell>
          <cell r="E2261">
            <v>40.139999389648438</v>
          </cell>
        </row>
        <row r="2262">
          <cell r="B2262" t="str">
            <v>IND</v>
          </cell>
          <cell r="C2262" t="str">
            <v>India</v>
          </cell>
          <cell r="D2262">
            <v>1958</v>
          </cell>
          <cell r="E2262">
            <v>34.299999999999997</v>
          </cell>
        </row>
        <row r="2263">
          <cell r="B2263" t="str">
            <v>IND</v>
          </cell>
          <cell r="C2263" t="str">
            <v>India</v>
          </cell>
          <cell r="D2263">
            <v>1958</v>
          </cell>
          <cell r="E2263">
            <v>33.740001678466797</v>
          </cell>
        </row>
        <row r="2264">
          <cell r="B2264" t="str">
            <v>IND</v>
          </cell>
          <cell r="C2264" t="str">
            <v>India</v>
          </cell>
          <cell r="D2264">
            <v>1958</v>
          </cell>
          <cell r="E2264">
            <v>36.400001525878906</v>
          </cell>
        </row>
        <row r="2265">
          <cell r="B2265" t="str">
            <v>IND</v>
          </cell>
          <cell r="C2265" t="str">
            <v>India</v>
          </cell>
          <cell r="D2265">
            <v>1959</v>
          </cell>
          <cell r="E2265">
            <v>34.4</v>
          </cell>
        </row>
        <row r="2266">
          <cell r="B2266" t="str">
            <v>IND</v>
          </cell>
          <cell r="C2266" t="str">
            <v>India</v>
          </cell>
          <cell r="D2266">
            <v>1959</v>
          </cell>
          <cell r="E2266">
            <v>34.290000915527344</v>
          </cell>
        </row>
        <row r="2267">
          <cell r="B2267" t="str">
            <v>IND</v>
          </cell>
          <cell r="C2267" t="str">
            <v>India</v>
          </cell>
          <cell r="D2267">
            <v>1959</v>
          </cell>
          <cell r="E2267">
            <v>35.569999694824219</v>
          </cell>
        </row>
        <row r="2268">
          <cell r="B2268" t="str">
            <v>IND</v>
          </cell>
          <cell r="C2268" t="str">
            <v>India</v>
          </cell>
          <cell r="D2268">
            <v>1960</v>
          </cell>
          <cell r="E2268">
            <v>32.5</v>
          </cell>
        </row>
        <row r="2269">
          <cell r="B2269" t="str">
            <v>IND</v>
          </cell>
          <cell r="C2269" t="str">
            <v>India</v>
          </cell>
          <cell r="D2269">
            <v>1960</v>
          </cell>
          <cell r="E2269">
            <v>31.649999618530273</v>
          </cell>
        </row>
        <row r="2270">
          <cell r="B2270" t="str">
            <v>IND</v>
          </cell>
          <cell r="C2270" t="str">
            <v>India</v>
          </cell>
          <cell r="D2270">
            <v>1960</v>
          </cell>
          <cell r="E2270">
            <v>36.389999389648438</v>
          </cell>
        </row>
        <row r="2271">
          <cell r="B2271" t="str">
            <v>IND</v>
          </cell>
          <cell r="C2271" t="str">
            <v>India</v>
          </cell>
          <cell r="D2271">
            <v>1961</v>
          </cell>
          <cell r="E2271">
            <v>32.9</v>
          </cell>
        </row>
        <row r="2272">
          <cell r="B2272" t="str">
            <v>IND</v>
          </cell>
          <cell r="C2272" t="str">
            <v>India</v>
          </cell>
          <cell r="D2272">
            <v>1961</v>
          </cell>
          <cell r="E2272">
            <v>32.479999542236328</v>
          </cell>
        </row>
        <row r="2273">
          <cell r="B2273" t="str">
            <v>IND</v>
          </cell>
          <cell r="C2273" t="str">
            <v>India</v>
          </cell>
          <cell r="D2273">
            <v>1961</v>
          </cell>
          <cell r="E2273">
            <v>35.569999694824219</v>
          </cell>
        </row>
        <row r="2274">
          <cell r="B2274" t="str">
            <v>IND</v>
          </cell>
          <cell r="C2274" t="str">
            <v>India</v>
          </cell>
          <cell r="D2274">
            <v>1962</v>
          </cell>
          <cell r="E2274">
            <v>32.299999999999997</v>
          </cell>
        </row>
        <row r="2275">
          <cell r="B2275" t="str">
            <v>IND</v>
          </cell>
          <cell r="C2275" t="str">
            <v>India</v>
          </cell>
          <cell r="D2275">
            <v>1962</v>
          </cell>
          <cell r="E2275">
            <v>31.610000610351562</v>
          </cell>
        </row>
        <row r="2276">
          <cell r="B2276" t="str">
            <v>IND</v>
          </cell>
          <cell r="C2276" t="str">
            <v>India</v>
          </cell>
          <cell r="D2276">
            <v>1962</v>
          </cell>
          <cell r="E2276">
            <v>36.279998779296875</v>
          </cell>
        </row>
        <row r="2277">
          <cell r="B2277" t="str">
            <v>IND</v>
          </cell>
          <cell r="C2277" t="str">
            <v>India</v>
          </cell>
          <cell r="D2277">
            <v>1963</v>
          </cell>
          <cell r="E2277">
            <v>30.4</v>
          </cell>
        </row>
        <row r="2278">
          <cell r="B2278" t="str">
            <v>IND</v>
          </cell>
          <cell r="C2278" t="str">
            <v>India</v>
          </cell>
          <cell r="D2278">
            <v>1963</v>
          </cell>
          <cell r="E2278">
            <v>28.940000534057617</v>
          </cell>
        </row>
        <row r="2279">
          <cell r="B2279" t="str">
            <v>IND</v>
          </cell>
          <cell r="C2279" t="str">
            <v>India</v>
          </cell>
          <cell r="D2279">
            <v>1963</v>
          </cell>
          <cell r="E2279">
            <v>36.540000915527344</v>
          </cell>
        </row>
        <row r="2280">
          <cell r="B2280" t="str">
            <v>IND</v>
          </cell>
          <cell r="C2280" t="str">
            <v>India</v>
          </cell>
          <cell r="D2280">
            <v>1964</v>
          </cell>
          <cell r="E2280">
            <v>30.8</v>
          </cell>
        </row>
        <row r="2281">
          <cell r="B2281" t="str">
            <v>IND</v>
          </cell>
          <cell r="C2281" t="str">
            <v>India</v>
          </cell>
          <cell r="D2281">
            <v>1964</v>
          </cell>
          <cell r="E2281">
            <v>29.71</v>
          </cell>
        </row>
        <row r="2282">
          <cell r="B2282" t="str">
            <v>IND</v>
          </cell>
          <cell r="C2282" t="str">
            <v>India</v>
          </cell>
          <cell r="D2282">
            <v>1964</v>
          </cell>
          <cell r="E2282">
            <v>35.569999694824219</v>
          </cell>
        </row>
        <row r="2283">
          <cell r="B2283" t="str">
            <v>IND</v>
          </cell>
          <cell r="C2283" t="str">
            <v>India</v>
          </cell>
          <cell r="D2283">
            <v>1965</v>
          </cell>
          <cell r="E2283">
            <v>30.8</v>
          </cell>
        </row>
        <row r="2284">
          <cell r="B2284" t="str">
            <v>IND</v>
          </cell>
          <cell r="C2284" t="str">
            <v>India</v>
          </cell>
          <cell r="D2284">
            <v>1965</v>
          </cell>
          <cell r="E2284">
            <v>30.129999160766602</v>
          </cell>
        </row>
        <row r="2285">
          <cell r="B2285" t="str">
            <v>IND</v>
          </cell>
          <cell r="C2285" t="str">
            <v>India</v>
          </cell>
          <cell r="D2285">
            <v>1965</v>
          </cell>
          <cell r="E2285">
            <v>34.509998321533203</v>
          </cell>
        </row>
        <row r="2286">
          <cell r="B2286" t="str">
            <v>IND</v>
          </cell>
          <cell r="C2286" t="str">
            <v>India</v>
          </cell>
          <cell r="D2286">
            <v>1966</v>
          </cell>
          <cell r="E2286">
            <v>31</v>
          </cell>
        </row>
        <row r="2287">
          <cell r="B2287" t="str">
            <v>IND</v>
          </cell>
          <cell r="C2287" t="str">
            <v>India</v>
          </cell>
          <cell r="D2287">
            <v>1966</v>
          </cell>
          <cell r="E2287">
            <v>29.690000534057617</v>
          </cell>
        </row>
        <row r="2288">
          <cell r="B2288" t="str">
            <v>IND</v>
          </cell>
          <cell r="C2288" t="str">
            <v>India</v>
          </cell>
          <cell r="D2288">
            <v>1966</v>
          </cell>
          <cell r="E2288">
            <v>34.689998626708984</v>
          </cell>
        </row>
        <row r="2289">
          <cell r="B2289" t="str">
            <v>IND</v>
          </cell>
          <cell r="C2289" t="str">
            <v>India</v>
          </cell>
          <cell r="D2289">
            <v>1967</v>
          </cell>
          <cell r="E2289">
            <v>30.5</v>
          </cell>
        </row>
        <row r="2290">
          <cell r="B2290" t="str">
            <v>IND</v>
          </cell>
          <cell r="C2290" t="str">
            <v>India</v>
          </cell>
          <cell r="D2290">
            <v>1967</v>
          </cell>
          <cell r="E2290">
            <v>29.079999923706055</v>
          </cell>
        </row>
        <row r="2291">
          <cell r="B2291" t="str">
            <v>IND</v>
          </cell>
          <cell r="C2291" t="str">
            <v>India</v>
          </cell>
          <cell r="D2291">
            <v>1967</v>
          </cell>
          <cell r="E2291">
            <v>34.5</v>
          </cell>
        </row>
        <row r="2292">
          <cell r="B2292" t="str">
            <v>IND</v>
          </cell>
          <cell r="C2292" t="str">
            <v>India</v>
          </cell>
          <cell r="D2292">
            <v>1968</v>
          </cell>
          <cell r="E2292">
            <v>31.6</v>
          </cell>
        </row>
        <row r="2293">
          <cell r="B2293" t="str">
            <v>IND</v>
          </cell>
          <cell r="C2293" t="str">
            <v>India</v>
          </cell>
          <cell r="D2293">
            <v>1968</v>
          </cell>
          <cell r="E2293">
            <v>30.969999313354492</v>
          </cell>
        </row>
        <row r="2294">
          <cell r="B2294" t="str">
            <v>IND</v>
          </cell>
          <cell r="C2294" t="str">
            <v>India</v>
          </cell>
          <cell r="D2294">
            <v>1968</v>
          </cell>
          <cell r="E2294">
            <v>34.25</v>
          </cell>
        </row>
        <row r="2295">
          <cell r="B2295" t="str">
            <v>IND</v>
          </cell>
          <cell r="C2295" t="str">
            <v>India</v>
          </cell>
          <cell r="D2295">
            <v>1969</v>
          </cell>
          <cell r="E2295">
            <v>31.2</v>
          </cell>
        </row>
        <row r="2296">
          <cell r="B2296" t="str">
            <v>IND</v>
          </cell>
          <cell r="C2296" t="str">
            <v>India</v>
          </cell>
          <cell r="D2296">
            <v>1969</v>
          </cell>
          <cell r="E2296">
            <v>29.819999694824219</v>
          </cell>
        </row>
        <row r="2297">
          <cell r="B2297" t="str">
            <v>IND</v>
          </cell>
          <cell r="C2297" t="str">
            <v>India</v>
          </cell>
          <cell r="D2297">
            <v>1969</v>
          </cell>
          <cell r="E2297">
            <v>35.860000610351562</v>
          </cell>
        </row>
        <row r="2298">
          <cell r="B2298" t="str">
            <v>IND</v>
          </cell>
          <cell r="C2298" t="str">
            <v>India</v>
          </cell>
          <cell r="D2298">
            <v>1970</v>
          </cell>
          <cell r="E2298">
            <v>30.2</v>
          </cell>
        </row>
        <row r="2299">
          <cell r="B2299" t="str">
            <v>IND</v>
          </cell>
          <cell r="C2299" t="str">
            <v>India</v>
          </cell>
          <cell r="D2299">
            <v>1970</v>
          </cell>
          <cell r="E2299">
            <v>28.760000228881836</v>
          </cell>
        </row>
        <row r="2300">
          <cell r="B2300" t="str">
            <v>IND</v>
          </cell>
          <cell r="C2300" t="str">
            <v>India</v>
          </cell>
          <cell r="D2300">
            <v>1970</v>
          </cell>
          <cell r="E2300">
            <v>34.689998626708984</v>
          </cell>
        </row>
        <row r="2301">
          <cell r="B2301" t="str">
            <v>IND</v>
          </cell>
          <cell r="C2301" t="str">
            <v>India</v>
          </cell>
          <cell r="D2301">
            <v>1973</v>
          </cell>
          <cell r="E2301">
            <v>31.6</v>
          </cell>
        </row>
        <row r="2302">
          <cell r="B2302" t="str">
            <v>IND</v>
          </cell>
          <cell r="C2302" t="str">
            <v>India</v>
          </cell>
          <cell r="D2302">
            <v>1973</v>
          </cell>
          <cell r="E2302">
            <v>30.670000076293945</v>
          </cell>
        </row>
        <row r="2303">
          <cell r="B2303" t="str">
            <v>IND</v>
          </cell>
          <cell r="C2303" t="str">
            <v>India</v>
          </cell>
          <cell r="D2303">
            <v>1973</v>
          </cell>
          <cell r="E2303">
            <v>34.700000762939453</v>
          </cell>
        </row>
        <row r="2304">
          <cell r="B2304" t="str">
            <v>IND</v>
          </cell>
          <cell r="C2304" t="str">
            <v>India</v>
          </cell>
          <cell r="D2304">
            <v>1974</v>
          </cell>
          <cell r="E2304">
            <v>28.9</v>
          </cell>
        </row>
        <row r="2305">
          <cell r="B2305" t="str">
            <v>IND</v>
          </cell>
          <cell r="C2305" t="str">
            <v>India</v>
          </cell>
          <cell r="D2305">
            <v>1974</v>
          </cell>
          <cell r="E2305">
            <v>28.540000915527344</v>
          </cell>
        </row>
        <row r="2306">
          <cell r="B2306" t="str">
            <v>IND</v>
          </cell>
          <cell r="C2306" t="str">
            <v>India</v>
          </cell>
          <cell r="D2306">
            <v>1974</v>
          </cell>
          <cell r="E2306">
            <v>30.79</v>
          </cell>
        </row>
        <row r="2307">
          <cell r="B2307" t="str">
            <v>IND</v>
          </cell>
          <cell r="C2307" t="str">
            <v>India</v>
          </cell>
          <cell r="D2307">
            <v>1977</v>
          </cell>
          <cell r="E2307">
            <v>31.9</v>
          </cell>
        </row>
        <row r="2308">
          <cell r="B2308" t="str">
            <v>IND</v>
          </cell>
          <cell r="C2308" t="str">
            <v>India</v>
          </cell>
          <cell r="D2308">
            <v>1977</v>
          </cell>
          <cell r="E2308">
            <v>30.920000076293945</v>
          </cell>
        </row>
        <row r="2309">
          <cell r="B2309" t="str">
            <v>IND</v>
          </cell>
          <cell r="C2309" t="str">
            <v>India</v>
          </cell>
          <cell r="D2309">
            <v>1977</v>
          </cell>
          <cell r="E2309">
            <v>34.709999084472656</v>
          </cell>
        </row>
        <row r="2310">
          <cell r="B2310" t="str">
            <v>IND</v>
          </cell>
          <cell r="C2310" t="str">
            <v>India</v>
          </cell>
          <cell r="D2310">
            <v>1983</v>
          </cell>
          <cell r="E2310">
            <v>31.4</v>
          </cell>
        </row>
        <row r="2311">
          <cell r="B2311" t="str">
            <v>IND</v>
          </cell>
          <cell r="C2311" t="str">
            <v>India</v>
          </cell>
          <cell r="D2311">
            <v>1983</v>
          </cell>
          <cell r="E2311">
            <v>30.100000381469727</v>
          </cell>
        </row>
        <row r="2312">
          <cell r="B2312" t="str">
            <v>IND</v>
          </cell>
          <cell r="C2312" t="str">
            <v>India</v>
          </cell>
          <cell r="D2312">
            <v>1983</v>
          </cell>
          <cell r="E2312">
            <v>34.080001831054688</v>
          </cell>
        </row>
        <row r="2313">
          <cell r="B2313" t="str">
            <v>IND</v>
          </cell>
          <cell r="C2313" t="str">
            <v>India</v>
          </cell>
          <cell r="D2313">
            <v>1986</v>
          </cell>
          <cell r="E2313">
            <v>32</v>
          </cell>
        </row>
        <row r="2314">
          <cell r="B2314" t="str">
            <v>IND</v>
          </cell>
          <cell r="C2314" t="str">
            <v>India</v>
          </cell>
          <cell r="D2314">
            <v>1986</v>
          </cell>
          <cell r="E2314">
            <v>30.219999313354492</v>
          </cell>
        </row>
        <row r="2315">
          <cell r="B2315" t="str">
            <v>IND</v>
          </cell>
          <cell r="C2315" t="str">
            <v>India</v>
          </cell>
          <cell r="D2315">
            <v>1986</v>
          </cell>
          <cell r="E2315">
            <v>36.75</v>
          </cell>
        </row>
        <row r="2316">
          <cell r="B2316" t="str">
            <v>IND</v>
          </cell>
          <cell r="C2316" t="str">
            <v>India</v>
          </cell>
          <cell r="D2316">
            <v>1987</v>
          </cell>
          <cell r="E2316">
            <v>31.5</v>
          </cell>
        </row>
        <row r="2317">
          <cell r="B2317" t="str">
            <v>IND</v>
          </cell>
          <cell r="C2317" t="str">
            <v>India</v>
          </cell>
          <cell r="D2317">
            <v>1987</v>
          </cell>
          <cell r="E2317">
            <v>30.139999389648438</v>
          </cell>
        </row>
        <row r="2318">
          <cell r="B2318" t="str">
            <v>IND</v>
          </cell>
          <cell r="C2318" t="str">
            <v>India</v>
          </cell>
          <cell r="D2318">
            <v>1987</v>
          </cell>
          <cell r="E2318">
            <v>35.569999694824219</v>
          </cell>
        </row>
        <row r="2319">
          <cell r="B2319" t="str">
            <v>IND</v>
          </cell>
          <cell r="C2319" t="str">
            <v>India</v>
          </cell>
          <cell r="D2319">
            <v>1988</v>
          </cell>
          <cell r="E2319">
            <v>30.9</v>
          </cell>
        </row>
        <row r="2320">
          <cell r="B2320" t="str">
            <v>IND</v>
          </cell>
          <cell r="C2320" t="str">
            <v>India</v>
          </cell>
          <cell r="D2320">
            <v>1988</v>
          </cell>
          <cell r="E2320">
            <v>29.510000228881836</v>
          </cell>
        </row>
        <row r="2321">
          <cell r="B2321" t="str">
            <v>IND</v>
          </cell>
          <cell r="C2321" t="str">
            <v>India</v>
          </cell>
          <cell r="D2321">
            <v>1988</v>
          </cell>
          <cell r="E2321">
            <v>34.799999237060547</v>
          </cell>
        </row>
        <row r="2322">
          <cell r="B2322" t="str">
            <v>IND</v>
          </cell>
          <cell r="C2322" t="str">
            <v>India</v>
          </cell>
          <cell r="D2322">
            <v>1989</v>
          </cell>
          <cell r="E2322">
            <v>30.1</v>
          </cell>
        </row>
        <row r="2323">
          <cell r="B2323" t="str">
            <v>IND</v>
          </cell>
          <cell r="C2323" t="str">
            <v>India</v>
          </cell>
          <cell r="D2323">
            <v>1989</v>
          </cell>
          <cell r="E2323">
            <v>28.229999542236328</v>
          </cell>
        </row>
        <row r="2324">
          <cell r="B2324" t="str">
            <v>IND</v>
          </cell>
          <cell r="C2324" t="str">
            <v>India</v>
          </cell>
          <cell r="D2324">
            <v>1989</v>
          </cell>
          <cell r="E2324">
            <v>35.590000152587891</v>
          </cell>
        </row>
        <row r="2325">
          <cell r="B2325" t="str">
            <v>IND</v>
          </cell>
          <cell r="C2325" t="str">
            <v>India</v>
          </cell>
          <cell r="D2325">
            <v>1990</v>
          </cell>
          <cell r="E2325">
            <v>29.6</v>
          </cell>
        </row>
        <row r="2326">
          <cell r="B2326" t="str">
            <v>IND</v>
          </cell>
          <cell r="C2326" t="str">
            <v>India</v>
          </cell>
          <cell r="D2326">
            <v>1990</v>
          </cell>
          <cell r="E2326">
            <v>27.719999313354492</v>
          </cell>
        </row>
        <row r="2327">
          <cell r="B2327" t="str">
            <v>IND</v>
          </cell>
          <cell r="C2327" t="str">
            <v>India</v>
          </cell>
          <cell r="D2327">
            <v>1990</v>
          </cell>
          <cell r="E2327">
            <v>33.979999542236328</v>
          </cell>
        </row>
        <row r="2328">
          <cell r="B2328" t="str">
            <v>IND</v>
          </cell>
          <cell r="C2328" t="str">
            <v>India</v>
          </cell>
          <cell r="D2328">
            <v>1991</v>
          </cell>
          <cell r="E2328">
            <v>32.1</v>
          </cell>
        </row>
        <row r="2329">
          <cell r="B2329" t="str">
            <v>IND</v>
          </cell>
          <cell r="C2329" t="str">
            <v>India</v>
          </cell>
          <cell r="D2329">
            <v>1991</v>
          </cell>
          <cell r="E2329">
            <v>29.909999847412109</v>
          </cell>
        </row>
        <row r="2330">
          <cell r="B2330" t="str">
            <v>IND</v>
          </cell>
          <cell r="C2330" t="str">
            <v>India</v>
          </cell>
          <cell r="D2330">
            <v>1991</v>
          </cell>
          <cell r="E2330">
            <v>37.979999542236328</v>
          </cell>
        </row>
        <row r="2331">
          <cell r="B2331" t="str">
            <v>IND</v>
          </cell>
          <cell r="C2331" t="str">
            <v>India</v>
          </cell>
          <cell r="D2331">
            <v>1992</v>
          </cell>
          <cell r="E2331">
            <v>31.7</v>
          </cell>
        </row>
        <row r="2332">
          <cell r="B2332" t="str">
            <v>IND</v>
          </cell>
          <cell r="C2332" t="str">
            <v>India</v>
          </cell>
          <cell r="D2332">
            <v>1992</v>
          </cell>
          <cell r="E2332">
            <v>29.88</v>
          </cell>
        </row>
        <row r="2333">
          <cell r="B2333" t="str">
            <v>IND</v>
          </cell>
          <cell r="C2333" t="str">
            <v>India</v>
          </cell>
          <cell r="D2333">
            <v>1992</v>
          </cell>
          <cell r="E2333">
            <v>35.51</v>
          </cell>
        </row>
        <row r="2334">
          <cell r="B2334" t="str">
            <v>IND</v>
          </cell>
          <cell r="C2334" t="str">
            <v>India</v>
          </cell>
          <cell r="D2334">
            <v>2004</v>
          </cell>
          <cell r="E2334">
            <v>36.799999999999997</v>
          </cell>
        </row>
        <row r="2335">
          <cell r="B2335" t="str">
            <v>IDN</v>
          </cell>
          <cell r="C2335" t="str">
            <v>Indonesia</v>
          </cell>
          <cell r="D2335">
            <v>1984</v>
          </cell>
          <cell r="E2335">
            <v>40.4</v>
          </cell>
        </row>
        <row r="2336">
          <cell r="B2336" t="str">
            <v>IDN</v>
          </cell>
          <cell r="C2336" t="str">
            <v>Indonesia</v>
          </cell>
          <cell r="D2336">
            <v>1984</v>
          </cell>
          <cell r="E2336">
            <v>35.700000000000003</v>
          </cell>
        </row>
        <row r="2337">
          <cell r="B2337" t="str">
            <v>IDN</v>
          </cell>
          <cell r="C2337" t="str">
            <v>Indonesia</v>
          </cell>
          <cell r="D2337">
            <v>1990</v>
          </cell>
          <cell r="E2337">
            <v>38.700000000000003</v>
          </cell>
        </row>
        <row r="2338">
          <cell r="B2338" t="str">
            <v>IDN</v>
          </cell>
          <cell r="C2338" t="str">
            <v>Indonesia</v>
          </cell>
          <cell r="D2338">
            <v>1990</v>
          </cell>
          <cell r="E2338">
            <v>31.9</v>
          </cell>
        </row>
        <row r="2339">
          <cell r="B2339" t="str">
            <v>IDN</v>
          </cell>
          <cell r="C2339" t="str">
            <v>Indonesia</v>
          </cell>
          <cell r="D2339">
            <v>1993</v>
          </cell>
          <cell r="E2339">
            <v>41.6</v>
          </cell>
        </row>
        <row r="2340">
          <cell r="B2340" t="str">
            <v>IDN</v>
          </cell>
          <cell r="C2340" t="str">
            <v>Indonesia</v>
          </cell>
          <cell r="D2340">
            <v>1993</v>
          </cell>
          <cell r="E2340">
            <v>33.9</v>
          </cell>
        </row>
        <row r="2341">
          <cell r="B2341" t="str">
            <v>IDN</v>
          </cell>
          <cell r="C2341" t="str">
            <v>Indonesia</v>
          </cell>
          <cell r="D2341">
            <v>1996</v>
          </cell>
          <cell r="E2341">
            <v>39.6</v>
          </cell>
        </row>
        <row r="2342">
          <cell r="B2342" t="str">
            <v>IDN</v>
          </cell>
          <cell r="C2342" t="str">
            <v>Indonesia</v>
          </cell>
          <cell r="D2342">
            <v>1996</v>
          </cell>
          <cell r="E2342">
            <v>36.5</v>
          </cell>
        </row>
        <row r="2343">
          <cell r="B2343" t="str">
            <v>IDN</v>
          </cell>
          <cell r="C2343" t="str">
            <v>Indonesia</v>
          </cell>
          <cell r="D2343">
            <v>1976</v>
          </cell>
          <cell r="E2343">
            <v>43.3</v>
          </cell>
        </row>
        <row r="2344">
          <cell r="B2344" t="str">
            <v>IDN</v>
          </cell>
          <cell r="C2344" t="str">
            <v>Indonesia</v>
          </cell>
          <cell r="D2344">
            <v>1964</v>
          </cell>
          <cell r="E2344">
            <v>33.299999237060547</v>
          </cell>
        </row>
        <row r="2345">
          <cell r="B2345" t="str">
            <v>IDN</v>
          </cell>
          <cell r="C2345" t="str">
            <v>Indonesia</v>
          </cell>
          <cell r="D2345">
            <v>1967</v>
          </cell>
          <cell r="E2345">
            <v>32.700000762939453</v>
          </cell>
        </row>
        <row r="2346">
          <cell r="B2346" t="str">
            <v>IDN</v>
          </cell>
          <cell r="C2346" t="str">
            <v>Indonesia</v>
          </cell>
          <cell r="D2346">
            <v>1970</v>
          </cell>
          <cell r="E2346">
            <v>30.700000762939453</v>
          </cell>
        </row>
        <row r="2347">
          <cell r="B2347" t="str">
            <v>IDN</v>
          </cell>
          <cell r="C2347" t="str">
            <v>Indonesia</v>
          </cell>
          <cell r="D2347">
            <v>1976</v>
          </cell>
          <cell r="E2347">
            <v>31.799999237060547</v>
          </cell>
        </row>
        <row r="2348">
          <cell r="B2348" t="str">
            <v>IDN</v>
          </cell>
          <cell r="C2348" t="str">
            <v>Indonesia</v>
          </cell>
          <cell r="D2348">
            <v>1978</v>
          </cell>
          <cell r="E2348">
            <v>34.799999237060547</v>
          </cell>
        </row>
        <row r="2349">
          <cell r="B2349" t="str">
            <v>IDN</v>
          </cell>
          <cell r="C2349" t="str">
            <v>Indonesia</v>
          </cell>
          <cell r="D2349">
            <v>1980</v>
          </cell>
          <cell r="E2349">
            <v>31.799999237060547</v>
          </cell>
        </row>
        <row r="2350">
          <cell r="B2350" t="str">
            <v>IDN</v>
          </cell>
          <cell r="C2350" t="str">
            <v>Indonesia</v>
          </cell>
          <cell r="D2350">
            <v>1981</v>
          </cell>
          <cell r="E2350">
            <v>30.899999618530273</v>
          </cell>
        </row>
        <row r="2351">
          <cell r="B2351" t="str">
            <v>IDN</v>
          </cell>
          <cell r="C2351" t="str">
            <v>Indonesia</v>
          </cell>
          <cell r="D2351">
            <v>1984</v>
          </cell>
          <cell r="E2351">
            <v>30.799999237060547</v>
          </cell>
        </row>
        <row r="2352">
          <cell r="B2352" t="str">
            <v>IDN</v>
          </cell>
          <cell r="C2352" t="str">
            <v>Indonesia</v>
          </cell>
          <cell r="D2352">
            <v>1971</v>
          </cell>
          <cell r="E2352">
            <v>43.9</v>
          </cell>
        </row>
        <row r="2353">
          <cell r="B2353" t="str">
            <v>IDN</v>
          </cell>
          <cell r="C2353" t="str">
            <v>Indonesia</v>
          </cell>
          <cell r="D2353">
            <v>1964</v>
          </cell>
          <cell r="E2353">
            <v>38.900001525878906</v>
          </cell>
        </row>
        <row r="2354">
          <cell r="B2354" t="str">
            <v>IDN</v>
          </cell>
          <cell r="C2354" t="str">
            <v>Indonesia</v>
          </cell>
          <cell r="D2354">
            <v>1970</v>
          </cell>
          <cell r="E2354">
            <v>34.599998474121094</v>
          </cell>
        </row>
        <row r="2355">
          <cell r="B2355" t="str">
            <v>IDN</v>
          </cell>
          <cell r="C2355" t="str">
            <v>Indonesia</v>
          </cell>
          <cell r="D2355">
            <v>1976</v>
          </cell>
          <cell r="E2355">
            <v>49</v>
          </cell>
        </row>
        <row r="2356">
          <cell r="B2356" t="str">
            <v>IDN</v>
          </cell>
          <cell r="C2356" t="str">
            <v>Indonesia</v>
          </cell>
          <cell r="D2356">
            <v>1977</v>
          </cell>
          <cell r="E2356">
            <v>51</v>
          </cell>
        </row>
        <row r="2357">
          <cell r="B2357" t="str">
            <v>IDN</v>
          </cell>
          <cell r="C2357" t="str">
            <v>Indonesia</v>
          </cell>
          <cell r="D2357">
            <v>1976</v>
          </cell>
          <cell r="E2357">
            <v>33.990200000000002</v>
          </cell>
        </row>
        <row r="2358">
          <cell r="B2358" t="str">
            <v>IDN</v>
          </cell>
          <cell r="C2358" t="str">
            <v>Indonesia</v>
          </cell>
          <cell r="D2358">
            <v>1976</v>
          </cell>
          <cell r="E2358">
            <v>31</v>
          </cell>
        </row>
        <row r="2359">
          <cell r="B2359" t="str">
            <v>IDN</v>
          </cell>
          <cell r="C2359" t="str">
            <v>Indonesia</v>
          </cell>
          <cell r="D2359">
            <v>1976</v>
          </cell>
          <cell r="E2359">
            <v>35</v>
          </cell>
        </row>
        <row r="2360">
          <cell r="B2360" t="str">
            <v>IDN</v>
          </cell>
          <cell r="C2360" t="str">
            <v>Indonesia</v>
          </cell>
          <cell r="D2360">
            <v>1978</v>
          </cell>
          <cell r="E2360">
            <v>37.002949999999998</v>
          </cell>
        </row>
        <row r="2361">
          <cell r="B2361" t="str">
            <v>IDN</v>
          </cell>
          <cell r="C2361" t="str">
            <v>Indonesia</v>
          </cell>
          <cell r="D2361">
            <v>1978</v>
          </cell>
          <cell r="E2361">
            <v>34</v>
          </cell>
        </row>
        <row r="2362">
          <cell r="B2362" t="str">
            <v>IDN</v>
          </cell>
          <cell r="C2362" t="str">
            <v>Indonesia</v>
          </cell>
          <cell r="D2362">
            <v>1978</v>
          </cell>
          <cell r="E2362">
            <v>38</v>
          </cell>
        </row>
        <row r="2363">
          <cell r="B2363" t="str">
            <v>IDN</v>
          </cell>
          <cell r="C2363" t="str">
            <v>Indonesia</v>
          </cell>
          <cell r="D2363">
            <v>1980</v>
          </cell>
          <cell r="E2363">
            <v>34.247010000000003</v>
          </cell>
        </row>
        <row r="2364">
          <cell r="B2364" t="str">
            <v>IDN</v>
          </cell>
          <cell r="C2364" t="str">
            <v>Indonesia</v>
          </cell>
          <cell r="D2364">
            <v>1980</v>
          </cell>
          <cell r="E2364">
            <v>31</v>
          </cell>
        </row>
        <row r="2365">
          <cell r="B2365" t="str">
            <v>IDN</v>
          </cell>
          <cell r="C2365" t="str">
            <v>Indonesia</v>
          </cell>
          <cell r="D2365">
            <v>1980</v>
          </cell>
          <cell r="E2365">
            <v>36</v>
          </cell>
        </row>
        <row r="2366">
          <cell r="B2366" t="str">
            <v>IDN</v>
          </cell>
          <cell r="C2366" t="str">
            <v>Indonesia</v>
          </cell>
          <cell r="D2366">
            <v>1981</v>
          </cell>
          <cell r="E2366">
            <v>33.374939999999995</v>
          </cell>
        </row>
        <row r="2367">
          <cell r="B2367" t="str">
            <v>IDN</v>
          </cell>
          <cell r="C2367" t="str">
            <v>Indonesia</v>
          </cell>
          <cell r="D2367">
            <v>1981</v>
          </cell>
          <cell r="E2367">
            <v>29</v>
          </cell>
        </row>
        <row r="2368">
          <cell r="B2368" t="str">
            <v>IDN</v>
          </cell>
          <cell r="C2368" t="str">
            <v>Indonesia</v>
          </cell>
          <cell r="D2368">
            <v>1981</v>
          </cell>
          <cell r="E2368">
            <v>33</v>
          </cell>
        </row>
        <row r="2369">
          <cell r="B2369" t="str">
            <v>IDN</v>
          </cell>
          <cell r="C2369" t="str">
            <v>Indonesia</v>
          </cell>
          <cell r="D2369">
            <v>1984</v>
          </cell>
          <cell r="E2369">
            <v>32.954139999999995</v>
          </cell>
        </row>
        <row r="2370">
          <cell r="B2370" t="str">
            <v>IDN</v>
          </cell>
          <cell r="C2370" t="str">
            <v>Indonesia</v>
          </cell>
          <cell r="D2370">
            <v>1984</v>
          </cell>
          <cell r="E2370">
            <v>28</v>
          </cell>
        </row>
        <row r="2371">
          <cell r="B2371" t="str">
            <v>IDN</v>
          </cell>
          <cell r="C2371" t="str">
            <v>Indonesia</v>
          </cell>
          <cell r="D2371">
            <v>1984</v>
          </cell>
          <cell r="E2371">
            <v>32</v>
          </cell>
        </row>
        <row r="2372">
          <cell r="B2372" t="str">
            <v>IDN</v>
          </cell>
          <cell r="C2372" t="str">
            <v>Indonesia</v>
          </cell>
          <cell r="D2372">
            <v>1987</v>
          </cell>
          <cell r="E2372">
            <v>26</v>
          </cell>
        </row>
        <row r="2373">
          <cell r="B2373" t="str">
            <v>IDN</v>
          </cell>
          <cell r="C2373" t="str">
            <v>Indonesia</v>
          </cell>
          <cell r="D2373">
            <v>1987</v>
          </cell>
          <cell r="E2373">
            <v>32</v>
          </cell>
        </row>
        <row r="2374">
          <cell r="B2374" t="str">
            <v>IDN</v>
          </cell>
          <cell r="C2374" t="str">
            <v>Indonesia</v>
          </cell>
          <cell r="D2374">
            <v>1987</v>
          </cell>
          <cell r="E2374">
            <v>32</v>
          </cell>
        </row>
        <row r="2375">
          <cell r="B2375" t="str">
            <v>IDN</v>
          </cell>
          <cell r="C2375" t="str">
            <v>Indonesia</v>
          </cell>
          <cell r="D2375">
            <v>1990</v>
          </cell>
          <cell r="E2375">
            <v>25</v>
          </cell>
        </row>
        <row r="2376">
          <cell r="B2376" t="str">
            <v>IDN</v>
          </cell>
          <cell r="C2376" t="str">
            <v>Indonesia</v>
          </cell>
          <cell r="D2376">
            <v>1990</v>
          </cell>
          <cell r="E2376">
            <v>32</v>
          </cell>
        </row>
        <row r="2377">
          <cell r="B2377" t="str">
            <v>IDN</v>
          </cell>
          <cell r="C2377" t="str">
            <v>Indonesia</v>
          </cell>
          <cell r="D2377">
            <v>1990</v>
          </cell>
          <cell r="E2377">
            <v>34</v>
          </cell>
        </row>
        <row r="2378">
          <cell r="B2378" t="str">
            <v>IDN</v>
          </cell>
          <cell r="C2378" t="str">
            <v>Indonesia</v>
          </cell>
          <cell r="D2378">
            <v>1993</v>
          </cell>
          <cell r="E2378">
            <v>26</v>
          </cell>
        </row>
        <row r="2379">
          <cell r="B2379" t="str">
            <v>IDN</v>
          </cell>
          <cell r="C2379" t="str">
            <v>Indonesia</v>
          </cell>
          <cell r="D2379">
            <v>1993</v>
          </cell>
          <cell r="E2379">
            <v>33</v>
          </cell>
        </row>
        <row r="2380">
          <cell r="B2380" t="str">
            <v>IDN</v>
          </cell>
          <cell r="C2380" t="str">
            <v>Indonesia</v>
          </cell>
          <cell r="D2380">
            <v>1993</v>
          </cell>
          <cell r="E2380">
            <v>34</v>
          </cell>
        </row>
        <row r="2381">
          <cell r="B2381" t="str">
            <v>IDN</v>
          </cell>
          <cell r="C2381" t="str">
            <v>Indonesia</v>
          </cell>
          <cell r="D2381">
            <v>1996</v>
          </cell>
          <cell r="E2381">
            <v>27</v>
          </cell>
        </row>
        <row r="2382">
          <cell r="B2382" t="str">
            <v>IDN</v>
          </cell>
          <cell r="C2382" t="str">
            <v>Indonesia</v>
          </cell>
          <cell r="D2382">
            <v>1996</v>
          </cell>
          <cell r="E2382">
            <v>36</v>
          </cell>
        </row>
        <row r="2383">
          <cell r="B2383" t="str">
            <v>IDN</v>
          </cell>
          <cell r="C2383" t="str">
            <v>Indonesia</v>
          </cell>
          <cell r="D2383">
            <v>1996</v>
          </cell>
          <cell r="E2383">
            <v>36</v>
          </cell>
        </row>
        <row r="2384">
          <cell r="B2384" t="str">
            <v>IDN</v>
          </cell>
          <cell r="C2384" t="str">
            <v>Indonesia</v>
          </cell>
          <cell r="D2384">
            <v>1999</v>
          </cell>
          <cell r="E2384">
            <v>24</v>
          </cell>
        </row>
        <row r="2385">
          <cell r="B2385" t="str">
            <v>IDN</v>
          </cell>
          <cell r="C2385" t="str">
            <v>Indonesia</v>
          </cell>
          <cell r="D2385">
            <v>1999</v>
          </cell>
          <cell r="E2385">
            <v>30.8</v>
          </cell>
        </row>
        <row r="2386">
          <cell r="B2386" t="str">
            <v>IDN</v>
          </cell>
          <cell r="C2386" t="str">
            <v>Indonesia</v>
          </cell>
          <cell r="D2386">
            <v>1999</v>
          </cell>
          <cell r="E2386">
            <v>32</v>
          </cell>
        </row>
        <row r="2387">
          <cell r="B2387" t="str">
            <v>IDN</v>
          </cell>
          <cell r="C2387" t="str">
            <v>Indonesia</v>
          </cell>
          <cell r="D2387">
            <v>2002</v>
          </cell>
          <cell r="E2387">
            <v>33.867779999999996</v>
          </cell>
        </row>
        <row r="2388">
          <cell r="B2388" t="str">
            <v>IDN</v>
          </cell>
          <cell r="C2388" t="str">
            <v>Indonesia</v>
          </cell>
          <cell r="D2388">
            <v>2005</v>
          </cell>
          <cell r="E2388">
            <v>39.409999999999997</v>
          </cell>
        </row>
        <row r="2389">
          <cell r="B2389" t="str">
            <v>IRN</v>
          </cell>
          <cell r="C2389" t="str">
            <v>Iran</v>
          </cell>
          <cell r="D2389">
            <v>1974</v>
          </cell>
          <cell r="E2389">
            <v>46</v>
          </cell>
        </row>
        <row r="2390">
          <cell r="B2390" t="str">
            <v>IRN</v>
          </cell>
          <cell r="C2390" t="str">
            <v>Iran</v>
          </cell>
          <cell r="D2390">
            <v>1959</v>
          </cell>
          <cell r="E2390">
            <v>52.4</v>
          </cell>
        </row>
        <row r="2391">
          <cell r="B2391" t="str">
            <v>IRN</v>
          </cell>
          <cell r="C2391" t="str">
            <v>Iran</v>
          </cell>
          <cell r="D2391">
            <v>1968</v>
          </cell>
          <cell r="E2391">
            <v>49.4</v>
          </cell>
        </row>
        <row r="2392">
          <cell r="B2392" t="str">
            <v>IRN</v>
          </cell>
          <cell r="C2392" t="str">
            <v>Iran</v>
          </cell>
          <cell r="D2392">
            <v>1971</v>
          </cell>
          <cell r="E2392">
            <v>56.1</v>
          </cell>
        </row>
        <row r="2393">
          <cell r="B2393" t="str">
            <v>IRN</v>
          </cell>
          <cell r="C2393" t="str">
            <v>Iran</v>
          </cell>
          <cell r="D2393">
            <v>1959</v>
          </cell>
          <cell r="E2393">
            <v>46</v>
          </cell>
        </row>
        <row r="2394">
          <cell r="B2394" t="str">
            <v>IRN</v>
          </cell>
          <cell r="C2394" t="str">
            <v>Iran</v>
          </cell>
          <cell r="D2394">
            <v>1969</v>
          </cell>
          <cell r="E2394">
            <v>47.8</v>
          </cell>
        </row>
        <row r="2395">
          <cell r="B2395" t="str">
            <v>IRN</v>
          </cell>
          <cell r="C2395" t="str">
            <v>Iran</v>
          </cell>
          <cell r="D2395">
            <v>1969</v>
          </cell>
          <cell r="E2395">
            <v>35.590000152587891</v>
          </cell>
        </row>
        <row r="2396">
          <cell r="B2396" t="str">
            <v>IRN</v>
          </cell>
          <cell r="C2396" t="str">
            <v>Iran</v>
          </cell>
          <cell r="D2396">
            <v>1969</v>
          </cell>
          <cell r="E2396">
            <v>41.610000610351562</v>
          </cell>
        </row>
        <row r="2397">
          <cell r="B2397" t="str">
            <v>IRN</v>
          </cell>
          <cell r="C2397" t="str">
            <v>Iran</v>
          </cell>
          <cell r="D2397">
            <v>1970</v>
          </cell>
          <cell r="E2397">
            <v>49.1</v>
          </cell>
        </row>
        <row r="2398">
          <cell r="B2398" t="str">
            <v>IRN</v>
          </cell>
          <cell r="C2398" t="str">
            <v>Iran</v>
          </cell>
          <cell r="D2398">
            <v>1970</v>
          </cell>
          <cell r="E2398">
            <v>36.849998474121094</v>
          </cell>
        </row>
        <row r="2399">
          <cell r="B2399" t="str">
            <v>IRN</v>
          </cell>
          <cell r="C2399" t="str">
            <v>Iran</v>
          </cell>
          <cell r="D2399">
            <v>1970</v>
          </cell>
          <cell r="E2399">
            <v>42.270000457763672</v>
          </cell>
        </row>
        <row r="2400">
          <cell r="B2400" t="str">
            <v>IRN</v>
          </cell>
          <cell r="C2400" t="str">
            <v>Iran</v>
          </cell>
          <cell r="D2400">
            <v>1971</v>
          </cell>
          <cell r="E2400">
            <v>50.8</v>
          </cell>
        </row>
        <row r="2401">
          <cell r="B2401" t="str">
            <v>IRN</v>
          </cell>
          <cell r="C2401" t="str">
            <v>Iran</v>
          </cell>
          <cell r="D2401">
            <v>1971</v>
          </cell>
          <cell r="E2401">
            <v>38.990001678466797</v>
          </cell>
        </row>
        <row r="2402">
          <cell r="B2402" t="str">
            <v>IRN</v>
          </cell>
          <cell r="C2402" t="str">
            <v>Iran</v>
          </cell>
          <cell r="D2402">
            <v>1971</v>
          </cell>
          <cell r="E2402">
            <v>41.520000457763672</v>
          </cell>
        </row>
        <row r="2403">
          <cell r="B2403" t="str">
            <v>IRN</v>
          </cell>
          <cell r="C2403" t="str">
            <v>Iran</v>
          </cell>
          <cell r="D2403">
            <v>1972</v>
          </cell>
          <cell r="E2403">
            <v>49.7</v>
          </cell>
        </row>
        <row r="2404">
          <cell r="B2404" t="str">
            <v>IRN</v>
          </cell>
          <cell r="C2404" t="str">
            <v>Iran</v>
          </cell>
          <cell r="D2404">
            <v>1972</v>
          </cell>
          <cell r="E2404">
            <v>36.590000152587891</v>
          </cell>
        </row>
        <row r="2405">
          <cell r="B2405" t="str">
            <v>IRN</v>
          </cell>
          <cell r="C2405" t="str">
            <v>Iran</v>
          </cell>
          <cell r="D2405">
            <v>1972</v>
          </cell>
          <cell r="E2405">
            <v>40.319999694824219</v>
          </cell>
        </row>
        <row r="2406">
          <cell r="B2406" t="str">
            <v>IRN</v>
          </cell>
          <cell r="C2406" t="str">
            <v>Iran</v>
          </cell>
          <cell r="D2406">
            <v>1973</v>
          </cell>
          <cell r="E2406">
            <v>50.2</v>
          </cell>
        </row>
        <row r="2407">
          <cell r="B2407" t="str">
            <v>IRN</v>
          </cell>
          <cell r="C2407" t="str">
            <v>Iran</v>
          </cell>
          <cell r="D2407">
            <v>1984</v>
          </cell>
          <cell r="E2407">
            <v>42.900001525878906</v>
          </cell>
        </row>
        <row r="2408">
          <cell r="B2408" t="str">
            <v>IRN</v>
          </cell>
          <cell r="C2408" t="str">
            <v>Iran</v>
          </cell>
          <cell r="D2408">
            <v>1969</v>
          </cell>
          <cell r="E2408">
            <v>41.880001068115234</v>
          </cell>
        </row>
        <row r="2409">
          <cell r="B2409" t="str">
            <v>IRN</v>
          </cell>
          <cell r="C2409" t="str">
            <v>Iran</v>
          </cell>
          <cell r="D2409">
            <v>1970</v>
          </cell>
          <cell r="E2409">
            <v>45.450000762939453</v>
          </cell>
        </row>
        <row r="2410">
          <cell r="B2410" t="str">
            <v>IRN</v>
          </cell>
          <cell r="C2410" t="str">
            <v>Iran</v>
          </cell>
          <cell r="D2410">
            <v>1971</v>
          </cell>
          <cell r="E2410">
            <v>43.630001068115234</v>
          </cell>
        </row>
        <row r="2411">
          <cell r="B2411" t="str">
            <v>IRN</v>
          </cell>
          <cell r="C2411" t="str">
            <v>Iran</v>
          </cell>
          <cell r="D2411">
            <v>1972</v>
          </cell>
          <cell r="E2411">
            <v>42.279998779296875</v>
          </cell>
        </row>
        <row r="2412">
          <cell r="B2412" t="str">
            <v>IRN</v>
          </cell>
          <cell r="C2412" t="str">
            <v>Iran</v>
          </cell>
          <cell r="D2412">
            <v>1998</v>
          </cell>
          <cell r="E2412">
            <v>44</v>
          </cell>
        </row>
        <row r="2413">
          <cell r="B2413" t="str">
            <v>IRN</v>
          </cell>
          <cell r="C2413" t="str">
            <v>Iran</v>
          </cell>
          <cell r="D2413">
            <v>2005</v>
          </cell>
          <cell r="E2413">
            <v>38.35</v>
          </cell>
        </row>
        <row r="2414">
          <cell r="B2414" t="str">
            <v>IRQ</v>
          </cell>
          <cell r="C2414" t="str">
            <v>Iraq</v>
          </cell>
          <cell r="D2414">
            <v>1956</v>
          </cell>
          <cell r="E2414">
            <v>56.799999237060547</v>
          </cell>
        </row>
        <row r="2415">
          <cell r="B2415" t="str">
            <v>IRQ</v>
          </cell>
          <cell r="C2415" t="str">
            <v>Iraq</v>
          </cell>
          <cell r="D2415">
            <v>1956</v>
          </cell>
          <cell r="E2415">
            <v>63</v>
          </cell>
        </row>
        <row r="2416">
          <cell r="B2416" t="str">
            <v>IRQ</v>
          </cell>
          <cell r="C2416" t="str">
            <v>Iraq</v>
          </cell>
          <cell r="D2416">
            <v>1956</v>
          </cell>
          <cell r="E2416">
            <v>63.1</v>
          </cell>
        </row>
        <row r="2417">
          <cell r="B2417" t="str">
            <v>IRQ</v>
          </cell>
          <cell r="C2417" t="str">
            <v>Iraq</v>
          </cell>
          <cell r="D2417">
            <v>2003</v>
          </cell>
          <cell r="E2417">
            <v>35.1</v>
          </cell>
        </row>
        <row r="2418">
          <cell r="B2418" t="str">
            <v>IRQ</v>
          </cell>
          <cell r="C2418" t="str">
            <v>Iraq</v>
          </cell>
          <cell r="D2418">
            <v>2004</v>
          </cell>
          <cell r="E2418">
            <v>41.5</v>
          </cell>
        </row>
        <row r="2419">
          <cell r="B2419" t="str">
            <v>IRL</v>
          </cell>
          <cell r="C2419" t="str">
            <v>Ireland</v>
          </cell>
          <cell r="D2419">
            <v>1987</v>
          </cell>
          <cell r="E2419">
            <v>41.2</v>
          </cell>
        </row>
        <row r="2420">
          <cell r="B2420" t="str">
            <v>IRL</v>
          </cell>
          <cell r="C2420" t="str">
            <v>Ireland</v>
          </cell>
          <cell r="D2420">
            <v>1995</v>
          </cell>
          <cell r="E2420">
            <v>34.299999999999997</v>
          </cell>
        </row>
        <row r="2421">
          <cell r="B2421" t="str">
            <v>IRL</v>
          </cell>
          <cell r="C2421" t="str">
            <v>Ireland</v>
          </cell>
          <cell r="D2421">
            <v>1996</v>
          </cell>
          <cell r="E2421">
            <v>32.4</v>
          </cell>
        </row>
        <row r="2422">
          <cell r="B2422" t="str">
            <v>IRL</v>
          </cell>
          <cell r="C2422" t="str">
            <v>Ireland</v>
          </cell>
          <cell r="D2422">
            <v>1997</v>
          </cell>
          <cell r="E2422">
            <v>30.9</v>
          </cell>
        </row>
        <row r="2423">
          <cell r="B2423" t="str">
            <v>IRL</v>
          </cell>
          <cell r="C2423" t="str">
            <v>Ireland</v>
          </cell>
          <cell r="D2423">
            <v>1998</v>
          </cell>
          <cell r="E2423">
            <v>32.4</v>
          </cell>
        </row>
        <row r="2424">
          <cell r="B2424" t="str">
            <v>IRL</v>
          </cell>
          <cell r="C2424" t="str">
            <v>Ireland</v>
          </cell>
          <cell r="D2424">
            <v>1999</v>
          </cell>
          <cell r="E2424">
            <v>31.5</v>
          </cell>
        </row>
        <row r="2425">
          <cell r="B2425" t="str">
            <v>IRL</v>
          </cell>
          <cell r="C2425" t="str">
            <v>Ireland</v>
          </cell>
          <cell r="D2425">
            <v>2000</v>
          </cell>
          <cell r="E2425">
            <v>30.1</v>
          </cell>
        </row>
        <row r="2426">
          <cell r="B2426" t="str">
            <v>IRL</v>
          </cell>
          <cell r="C2426" t="str">
            <v>Ireland</v>
          </cell>
          <cell r="D2426">
            <v>2001</v>
          </cell>
          <cell r="E2426">
            <v>28.9</v>
          </cell>
        </row>
        <row r="2427">
          <cell r="B2427" t="str">
            <v>IRL</v>
          </cell>
          <cell r="C2427" t="str">
            <v>Ireland</v>
          </cell>
          <cell r="D2427">
            <v>2003</v>
          </cell>
          <cell r="E2427">
            <v>31</v>
          </cell>
        </row>
        <row r="2428">
          <cell r="B2428" t="str">
            <v>IRL</v>
          </cell>
          <cell r="C2428" t="str">
            <v>Ireland</v>
          </cell>
          <cell r="D2428">
            <v>2004</v>
          </cell>
          <cell r="E2428">
            <v>32</v>
          </cell>
        </row>
        <row r="2429">
          <cell r="B2429" t="str">
            <v>IRL</v>
          </cell>
          <cell r="C2429" t="str">
            <v>Ireland</v>
          </cell>
          <cell r="D2429">
            <v>2005</v>
          </cell>
          <cell r="E2429">
            <v>32</v>
          </cell>
        </row>
        <row r="2430">
          <cell r="B2430" t="str">
            <v>IRL</v>
          </cell>
          <cell r="C2430" t="str">
            <v>Ireland</v>
          </cell>
          <cell r="D2430">
            <v>2006</v>
          </cell>
          <cell r="E2430">
            <v>32</v>
          </cell>
        </row>
        <row r="2431">
          <cell r="B2431" t="str">
            <v>IRL</v>
          </cell>
          <cell r="C2431" t="str">
            <v>Ireland</v>
          </cell>
          <cell r="D2431">
            <v>1987</v>
          </cell>
          <cell r="E2431">
            <v>36</v>
          </cell>
        </row>
        <row r="2432">
          <cell r="B2432" t="str">
            <v>IRL</v>
          </cell>
          <cell r="C2432" t="str">
            <v>Ireland</v>
          </cell>
          <cell r="D2432">
            <v>1994</v>
          </cell>
          <cell r="E2432">
            <v>36.799999999999997</v>
          </cell>
        </row>
        <row r="2433">
          <cell r="B2433" t="str">
            <v>IRL</v>
          </cell>
          <cell r="C2433" t="str">
            <v>Ireland</v>
          </cell>
          <cell r="D2433">
            <v>1995</v>
          </cell>
          <cell r="E2433">
            <v>36.9</v>
          </cell>
        </row>
        <row r="2434">
          <cell r="B2434" t="str">
            <v>IRL</v>
          </cell>
          <cell r="C2434" t="str">
            <v>Ireland</v>
          </cell>
          <cell r="D2434">
            <v>1996</v>
          </cell>
          <cell r="E2434">
            <v>35.4</v>
          </cell>
        </row>
        <row r="2435">
          <cell r="B2435" t="str">
            <v>IRL</v>
          </cell>
          <cell r="C2435" t="str">
            <v>Ireland</v>
          </cell>
          <cell r="D2435">
            <v>2000</v>
          </cell>
          <cell r="E2435">
            <v>34.1</v>
          </cell>
        </row>
        <row r="2436">
          <cell r="B2436" t="str">
            <v>IRL</v>
          </cell>
          <cell r="C2436" t="str">
            <v>Ireland</v>
          </cell>
          <cell r="D2436">
            <v>1973</v>
          </cell>
          <cell r="E2436">
            <v>37.57</v>
          </cell>
        </row>
        <row r="2437">
          <cell r="B2437" t="str">
            <v>IRL</v>
          </cell>
          <cell r="C2437" t="str">
            <v>Ireland</v>
          </cell>
          <cell r="D2437">
            <v>1973</v>
          </cell>
          <cell r="E2437">
            <v>38.71</v>
          </cell>
        </row>
        <row r="2438">
          <cell r="B2438" t="str">
            <v>IRL</v>
          </cell>
          <cell r="C2438" t="str">
            <v>Ireland</v>
          </cell>
          <cell r="D2438">
            <v>1980</v>
          </cell>
          <cell r="E2438">
            <v>36.67</v>
          </cell>
        </row>
        <row r="2439">
          <cell r="B2439" t="str">
            <v>IRL</v>
          </cell>
          <cell r="C2439" t="str">
            <v>Ireland</v>
          </cell>
          <cell r="D2439">
            <v>1980</v>
          </cell>
          <cell r="E2439">
            <v>39.26</v>
          </cell>
        </row>
        <row r="2440">
          <cell r="B2440" t="str">
            <v>IRL</v>
          </cell>
          <cell r="C2440" t="str">
            <v>Ireland</v>
          </cell>
          <cell r="D2440">
            <v>1973</v>
          </cell>
          <cell r="E2440">
            <v>37.4</v>
          </cell>
        </row>
        <row r="2441">
          <cell r="B2441" t="str">
            <v>IRL</v>
          </cell>
          <cell r="C2441" t="str">
            <v>Ireland</v>
          </cell>
          <cell r="D2441">
            <v>1980</v>
          </cell>
          <cell r="E2441">
            <v>36.6</v>
          </cell>
        </row>
        <row r="2442">
          <cell r="B2442" t="str">
            <v>IRL</v>
          </cell>
          <cell r="C2442" t="str">
            <v>Ireland</v>
          </cell>
          <cell r="D2442">
            <v>1987</v>
          </cell>
          <cell r="E2442">
            <v>36</v>
          </cell>
        </row>
        <row r="2443">
          <cell r="B2443" t="str">
            <v>IRL</v>
          </cell>
          <cell r="C2443" t="str">
            <v>Ireland</v>
          </cell>
          <cell r="D2443">
            <v>1994</v>
          </cell>
          <cell r="E2443">
            <v>36.700000000000003</v>
          </cell>
        </row>
        <row r="2444">
          <cell r="B2444" t="str">
            <v>IRL</v>
          </cell>
          <cell r="C2444" t="str">
            <v>Ireland</v>
          </cell>
          <cell r="D2444">
            <v>1987</v>
          </cell>
          <cell r="E2444">
            <v>50.299999237060547</v>
          </cell>
        </row>
        <row r="2445">
          <cell r="B2445" t="str">
            <v>IRL</v>
          </cell>
          <cell r="C2445" t="str">
            <v>Ireland</v>
          </cell>
          <cell r="D2445">
            <v>1987</v>
          </cell>
          <cell r="E2445">
            <v>33</v>
          </cell>
        </row>
        <row r="2446">
          <cell r="B2446" t="str">
            <v>IRL</v>
          </cell>
          <cell r="C2446" t="str">
            <v>Ireland</v>
          </cell>
          <cell r="D2446">
            <v>1973</v>
          </cell>
          <cell r="E2446">
            <v>30.4</v>
          </cell>
        </row>
        <row r="2447">
          <cell r="B2447" t="str">
            <v>ISR</v>
          </cell>
          <cell r="C2447" t="str">
            <v>Israel</v>
          </cell>
          <cell r="D2447">
            <v>1957</v>
          </cell>
          <cell r="E2447">
            <v>31.600000381469727</v>
          </cell>
        </row>
        <row r="2448">
          <cell r="B2448" t="str">
            <v>ISR</v>
          </cell>
          <cell r="C2448" t="str">
            <v>Israel</v>
          </cell>
          <cell r="D2448">
            <v>1944</v>
          </cell>
          <cell r="E2448">
            <v>29.082580000000004</v>
          </cell>
        </row>
        <row r="2449">
          <cell r="B2449" t="str">
            <v>ISR</v>
          </cell>
          <cell r="C2449" t="str">
            <v>Israel</v>
          </cell>
          <cell r="D2449">
            <v>1950</v>
          </cell>
          <cell r="E2449">
            <v>23.843890000000002</v>
          </cell>
        </row>
        <row r="2450">
          <cell r="B2450" t="str">
            <v>ISR</v>
          </cell>
          <cell r="C2450" t="str">
            <v>Israel</v>
          </cell>
          <cell r="D2450">
            <v>1954</v>
          </cell>
          <cell r="E2450">
            <v>30.069459999999999</v>
          </cell>
        </row>
        <row r="2451">
          <cell r="B2451" t="str">
            <v>ISR</v>
          </cell>
          <cell r="C2451" t="str">
            <v>Israel</v>
          </cell>
          <cell r="D2451">
            <v>1958</v>
          </cell>
          <cell r="E2451">
            <v>36.388249999999999</v>
          </cell>
        </row>
        <row r="2452">
          <cell r="B2452" t="str">
            <v>ISR</v>
          </cell>
          <cell r="C2452" t="str">
            <v>Israel</v>
          </cell>
          <cell r="D2452">
            <v>1961</v>
          </cell>
          <cell r="E2452">
            <v>37.810380000000002</v>
          </cell>
        </row>
        <row r="2453">
          <cell r="B2453" t="str">
            <v>ISR</v>
          </cell>
          <cell r="C2453" t="str">
            <v>Israel</v>
          </cell>
          <cell r="D2453">
            <v>1976</v>
          </cell>
          <cell r="E2453">
            <v>37.252429999999997</v>
          </cell>
        </row>
        <row r="2454">
          <cell r="B2454" t="str">
            <v>ISR</v>
          </cell>
          <cell r="C2454" t="str">
            <v>Israel</v>
          </cell>
          <cell r="D2454">
            <v>1987</v>
          </cell>
          <cell r="E2454">
            <v>49.190300000000001</v>
          </cell>
        </row>
        <row r="2455">
          <cell r="B2455" t="str">
            <v>ISR</v>
          </cell>
          <cell r="C2455" t="str">
            <v>Israel</v>
          </cell>
          <cell r="D2455">
            <v>1995</v>
          </cell>
          <cell r="E2455">
            <v>52.109439999999992</v>
          </cell>
        </row>
        <row r="2456">
          <cell r="B2456" t="str">
            <v>ISR</v>
          </cell>
          <cell r="C2456" t="str">
            <v>Israel</v>
          </cell>
          <cell r="D2456">
            <v>1957</v>
          </cell>
          <cell r="E2456">
            <v>25.1</v>
          </cell>
        </row>
        <row r="2457">
          <cell r="B2457" t="str">
            <v>ISR</v>
          </cell>
          <cell r="C2457" t="str">
            <v>Israel</v>
          </cell>
          <cell r="D2457">
            <v>1957</v>
          </cell>
          <cell r="E2457">
            <v>31.4</v>
          </cell>
        </row>
        <row r="2458">
          <cell r="B2458" t="str">
            <v>ISR</v>
          </cell>
          <cell r="C2458" t="str">
            <v>Israel</v>
          </cell>
          <cell r="D2458">
            <v>1963</v>
          </cell>
          <cell r="E2458">
            <v>29.2</v>
          </cell>
        </row>
        <row r="2459">
          <cell r="B2459" t="str">
            <v>ISR</v>
          </cell>
          <cell r="C2459" t="str">
            <v>Israel</v>
          </cell>
          <cell r="D2459">
            <v>1963</v>
          </cell>
          <cell r="E2459">
            <v>33.299999999999997</v>
          </cell>
        </row>
        <row r="2460">
          <cell r="B2460" t="str">
            <v>ISR</v>
          </cell>
          <cell r="C2460" t="str">
            <v>Israel</v>
          </cell>
          <cell r="D2460">
            <v>1969</v>
          </cell>
          <cell r="E2460">
            <v>38.4</v>
          </cell>
        </row>
        <row r="2461">
          <cell r="B2461" t="str">
            <v>ISR</v>
          </cell>
          <cell r="C2461" t="str">
            <v>Israel</v>
          </cell>
          <cell r="D2461">
            <v>1979</v>
          </cell>
          <cell r="E2461">
            <v>36.1</v>
          </cell>
        </row>
        <row r="2462">
          <cell r="B2462" t="str">
            <v>ISR</v>
          </cell>
          <cell r="C2462" t="str">
            <v>Israel</v>
          </cell>
          <cell r="D2462">
            <v>1979</v>
          </cell>
          <cell r="E2462">
            <v>36.299999999999997</v>
          </cell>
        </row>
        <row r="2463">
          <cell r="B2463" t="str">
            <v>ISR</v>
          </cell>
          <cell r="C2463" t="str">
            <v>Israel</v>
          </cell>
          <cell r="D2463">
            <v>1986</v>
          </cell>
          <cell r="E2463">
            <v>34.700000000000003</v>
          </cell>
        </row>
        <row r="2464">
          <cell r="B2464" t="str">
            <v>ISR</v>
          </cell>
          <cell r="C2464" t="str">
            <v>Israel</v>
          </cell>
          <cell r="D2464">
            <v>1986</v>
          </cell>
          <cell r="E2464">
            <v>34.799999999999997</v>
          </cell>
        </row>
        <row r="2465">
          <cell r="B2465" t="str">
            <v>ISR</v>
          </cell>
          <cell r="C2465" t="str">
            <v>Israel</v>
          </cell>
          <cell r="D2465">
            <v>1992</v>
          </cell>
          <cell r="E2465">
            <v>35.5</v>
          </cell>
        </row>
        <row r="2466">
          <cell r="B2466" t="str">
            <v>ISR</v>
          </cell>
          <cell r="C2466" t="str">
            <v>Israel</v>
          </cell>
          <cell r="D2466">
            <v>1992</v>
          </cell>
          <cell r="E2466">
            <v>35.299999999999997</v>
          </cell>
        </row>
        <row r="2467">
          <cell r="B2467" t="str">
            <v>ISR</v>
          </cell>
          <cell r="C2467" t="str">
            <v>Israel</v>
          </cell>
          <cell r="D2467">
            <v>1997</v>
          </cell>
          <cell r="E2467">
            <v>38</v>
          </cell>
        </row>
        <row r="2468">
          <cell r="B2468" t="str">
            <v>ISR</v>
          </cell>
          <cell r="C2468" t="str">
            <v>Israel</v>
          </cell>
          <cell r="D2468">
            <v>1997</v>
          </cell>
          <cell r="E2468">
            <v>35.700000000000003</v>
          </cell>
        </row>
        <row r="2469">
          <cell r="B2469" t="str">
            <v>ISR</v>
          </cell>
          <cell r="C2469" t="str">
            <v>Israel</v>
          </cell>
          <cell r="D2469">
            <v>2001</v>
          </cell>
          <cell r="E2469">
            <v>37.200000000000003</v>
          </cell>
        </row>
        <row r="2470">
          <cell r="B2470" t="str">
            <v>ISR</v>
          </cell>
          <cell r="C2470" t="str">
            <v>Israel</v>
          </cell>
          <cell r="D2470">
            <v>2001</v>
          </cell>
          <cell r="E2470">
            <v>38.9</v>
          </cell>
        </row>
        <row r="2471">
          <cell r="B2471" t="str">
            <v>ISR</v>
          </cell>
          <cell r="C2471" t="str">
            <v>Israel</v>
          </cell>
          <cell r="D2471">
            <v>1957</v>
          </cell>
          <cell r="E2471">
            <v>31.9</v>
          </cell>
        </row>
        <row r="2472">
          <cell r="B2472" t="str">
            <v>ISR</v>
          </cell>
          <cell r="C2472" t="str">
            <v>Israel</v>
          </cell>
          <cell r="D2472">
            <v>1992</v>
          </cell>
          <cell r="E2472">
            <v>45.299999237060547</v>
          </cell>
        </row>
        <row r="2473">
          <cell r="B2473" t="str">
            <v>ISR</v>
          </cell>
          <cell r="C2473" t="str">
            <v>Israel</v>
          </cell>
          <cell r="D2473">
            <v>1992</v>
          </cell>
          <cell r="E2473">
            <v>30.5</v>
          </cell>
        </row>
        <row r="2474">
          <cell r="B2474" t="str">
            <v>ITA</v>
          </cell>
          <cell r="C2474" t="str">
            <v>Italy</v>
          </cell>
          <cell r="D2474">
            <v>1986</v>
          </cell>
          <cell r="E2474">
            <v>31.5</v>
          </cell>
        </row>
        <row r="2475">
          <cell r="B2475" t="str">
            <v>ITA</v>
          </cell>
          <cell r="C2475" t="str">
            <v>Italy</v>
          </cell>
          <cell r="D2475">
            <v>1948</v>
          </cell>
          <cell r="E2475">
            <v>41.7</v>
          </cell>
        </row>
        <row r="2476">
          <cell r="B2476" t="str">
            <v>ITA</v>
          </cell>
          <cell r="C2476" t="str">
            <v>Italy</v>
          </cell>
          <cell r="D2476">
            <v>1967</v>
          </cell>
          <cell r="E2476">
            <v>40.4</v>
          </cell>
        </row>
        <row r="2477">
          <cell r="B2477" t="str">
            <v>ITA</v>
          </cell>
          <cell r="C2477" t="str">
            <v>Italy</v>
          </cell>
          <cell r="D2477">
            <v>1968</v>
          </cell>
          <cell r="E2477">
            <v>40.1</v>
          </cell>
        </row>
        <row r="2478">
          <cell r="B2478" t="str">
            <v>ITA</v>
          </cell>
          <cell r="C2478" t="str">
            <v>Italy</v>
          </cell>
          <cell r="D2478">
            <v>1969</v>
          </cell>
          <cell r="E2478">
            <v>39.799999999999997</v>
          </cell>
        </row>
        <row r="2479">
          <cell r="B2479" t="str">
            <v>ITA</v>
          </cell>
          <cell r="C2479" t="str">
            <v>Italy</v>
          </cell>
          <cell r="D2479">
            <v>1970</v>
          </cell>
          <cell r="E2479">
            <v>39</v>
          </cell>
        </row>
        <row r="2480">
          <cell r="B2480" t="str">
            <v>ITA</v>
          </cell>
          <cell r="C2480" t="str">
            <v>Italy</v>
          </cell>
          <cell r="D2480">
            <v>1971</v>
          </cell>
          <cell r="E2480">
            <v>40</v>
          </cell>
        </row>
        <row r="2481">
          <cell r="B2481" t="str">
            <v>ITA</v>
          </cell>
          <cell r="C2481" t="str">
            <v>Italy</v>
          </cell>
          <cell r="D2481">
            <v>1972</v>
          </cell>
          <cell r="E2481">
            <v>38.799999999999997</v>
          </cell>
        </row>
        <row r="2482">
          <cell r="B2482" t="str">
            <v>ITA</v>
          </cell>
          <cell r="C2482" t="str">
            <v>Italy</v>
          </cell>
          <cell r="D2482">
            <v>1973</v>
          </cell>
          <cell r="E2482">
            <v>42.1</v>
          </cell>
        </row>
        <row r="2483">
          <cell r="B2483" t="str">
            <v>ITA</v>
          </cell>
          <cell r="C2483" t="str">
            <v>Italy</v>
          </cell>
          <cell r="D2483">
            <v>1974</v>
          </cell>
          <cell r="E2483">
            <v>41.6</v>
          </cell>
        </row>
        <row r="2484">
          <cell r="B2484" t="str">
            <v>ITA</v>
          </cell>
          <cell r="C2484" t="str">
            <v>Italy</v>
          </cell>
          <cell r="D2484">
            <v>1975</v>
          </cell>
          <cell r="E2484">
            <v>39.200000000000003</v>
          </cell>
        </row>
        <row r="2485">
          <cell r="B2485" t="str">
            <v>ITA</v>
          </cell>
          <cell r="C2485" t="str">
            <v>Italy</v>
          </cell>
          <cell r="D2485">
            <v>1976</v>
          </cell>
          <cell r="E2485">
            <v>35.299999999999997</v>
          </cell>
        </row>
        <row r="2486">
          <cell r="B2486" t="str">
            <v>ITA</v>
          </cell>
          <cell r="C2486" t="str">
            <v>Italy</v>
          </cell>
          <cell r="D2486">
            <v>1977</v>
          </cell>
          <cell r="E2486">
            <v>37</v>
          </cell>
        </row>
        <row r="2487">
          <cell r="B2487" t="str">
            <v>ITA</v>
          </cell>
          <cell r="C2487" t="str">
            <v>Italy</v>
          </cell>
          <cell r="D2487">
            <v>1978</v>
          </cell>
          <cell r="E2487">
            <v>35.6</v>
          </cell>
        </row>
        <row r="2488">
          <cell r="B2488" t="str">
            <v>ITA</v>
          </cell>
          <cell r="C2488" t="str">
            <v>Italy</v>
          </cell>
          <cell r="D2488">
            <v>1979</v>
          </cell>
          <cell r="E2488">
            <v>37.4</v>
          </cell>
        </row>
        <row r="2489">
          <cell r="B2489" t="str">
            <v>ITA</v>
          </cell>
          <cell r="C2489" t="str">
            <v>Italy</v>
          </cell>
          <cell r="D2489">
            <v>1980</v>
          </cell>
          <cell r="E2489">
            <v>37.5</v>
          </cell>
        </row>
        <row r="2490">
          <cell r="B2490" t="str">
            <v>ITA</v>
          </cell>
          <cell r="C2490" t="str">
            <v>Italy</v>
          </cell>
          <cell r="D2490">
            <v>1981</v>
          </cell>
          <cell r="E2490">
            <v>33</v>
          </cell>
        </row>
        <row r="2491">
          <cell r="B2491" t="str">
            <v>ITA</v>
          </cell>
          <cell r="C2491" t="str">
            <v>Italy</v>
          </cell>
          <cell r="D2491">
            <v>1982</v>
          </cell>
          <cell r="E2491">
            <v>32</v>
          </cell>
        </row>
        <row r="2492">
          <cell r="B2492" t="str">
            <v>ITA</v>
          </cell>
          <cell r="C2492" t="str">
            <v>Italy</v>
          </cell>
          <cell r="D2492">
            <v>1986</v>
          </cell>
          <cell r="E2492">
            <v>34</v>
          </cell>
        </row>
        <row r="2493">
          <cell r="B2493" t="str">
            <v>ITA</v>
          </cell>
          <cell r="C2493" t="str">
            <v>Italy</v>
          </cell>
          <cell r="D2493">
            <v>1987</v>
          </cell>
          <cell r="E2493">
            <v>35.299999999999997</v>
          </cell>
        </row>
        <row r="2494">
          <cell r="B2494" t="str">
            <v>ITA</v>
          </cell>
          <cell r="C2494" t="str">
            <v>Italy</v>
          </cell>
          <cell r="D2494">
            <v>1989</v>
          </cell>
          <cell r="E2494">
            <v>33.799999999999997</v>
          </cell>
        </row>
        <row r="2495">
          <cell r="B2495" t="str">
            <v>ITA</v>
          </cell>
          <cell r="C2495" t="str">
            <v>Italy</v>
          </cell>
          <cell r="D2495">
            <v>1991</v>
          </cell>
          <cell r="E2495">
            <v>32.6</v>
          </cell>
        </row>
        <row r="2496">
          <cell r="B2496" t="str">
            <v>ITA</v>
          </cell>
          <cell r="C2496" t="str">
            <v>Italy</v>
          </cell>
          <cell r="D2496">
            <v>1993</v>
          </cell>
          <cell r="E2496">
            <v>36.6</v>
          </cell>
        </row>
        <row r="2497">
          <cell r="B2497" t="str">
            <v>ITA</v>
          </cell>
          <cell r="C2497" t="str">
            <v>Italy</v>
          </cell>
          <cell r="D2497">
            <v>1995</v>
          </cell>
          <cell r="E2497">
            <v>36.200000000000003</v>
          </cell>
        </row>
        <row r="2498">
          <cell r="B2498" t="str">
            <v>ITA</v>
          </cell>
          <cell r="C2498" t="str">
            <v>Italy</v>
          </cell>
          <cell r="D2498">
            <v>1987</v>
          </cell>
          <cell r="E2498">
            <v>36.1</v>
          </cell>
        </row>
        <row r="2499">
          <cell r="B2499" t="str">
            <v>ITA</v>
          </cell>
          <cell r="C2499" t="str">
            <v>Italy</v>
          </cell>
          <cell r="D2499">
            <v>1987</v>
          </cell>
          <cell r="E2499">
            <v>32.5</v>
          </cell>
        </row>
        <row r="2500">
          <cell r="B2500" t="str">
            <v>ITA</v>
          </cell>
          <cell r="C2500" t="str">
            <v>Italy</v>
          </cell>
          <cell r="D2500">
            <v>1989</v>
          </cell>
          <cell r="E2500">
            <v>33.799999999999997</v>
          </cell>
        </row>
        <row r="2501">
          <cell r="B2501" t="str">
            <v>ITA</v>
          </cell>
          <cell r="C2501" t="str">
            <v>Italy</v>
          </cell>
          <cell r="D2501">
            <v>1989</v>
          </cell>
          <cell r="E2501">
            <v>29.8</v>
          </cell>
        </row>
        <row r="2502">
          <cell r="B2502" t="str">
            <v>ITA</v>
          </cell>
          <cell r="C2502" t="str">
            <v>Italy</v>
          </cell>
          <cell r="D2502">
            <v>1991</v>
          </cell>
          <cell r="E2502">
            <v>32.9</v>
          </cell>
        </row>
        <row r="2503">
          <cell r="B2503" t="str">
            <v>ITA</v>
          </cell>
          <cell r="C2503" t="str">
            <v>Italy</v>
          </cell>
          <cell r="D2503">
            <v>1991</v>
          </cell>
          <cell r="E2503">
            <v>28.9</v>
          </cell>
        </row>
        <row r="2504">
          <cell r="B2504" t="str">
            <v>ITA</v>
          </cell>
          <cell r="C2504" t="str">
            <v>Italy</v>
          </cell>
          <cell r="D2504">
            <v>1993</v>
          </cell>
          <cell r="E2504">
            <v>36.9</v>
          </cell>
        </row>
        <row r="2505">
          <cell r="B2505" t="str">
            <v>ITA</v>
          </cell>
          <cell r="C2505" t="str">
            <v>Italy</v>
          </cell>
          <cell r="D2505">
            <v>1993</v>
          </cell>
          <cell r="E2505">
            <v>33.5</v>
          </cell>
        </row>
        <row r="2506">
          <cell r="B2506" t="str">
            <v>ITA</v>
          </cell>
          <cell r="C2506" t="str">
            <v>Italy</v>
          </cell>
          <cell r="D2506">
            <v>1995</v>
          </cell>
          <cell r="E2506">
            <v>36.799999999999997</v>
          </cell>
        </row>
        <row r="2507">
          <cell r="B2507" t="str">
            <v>ITA</v>
          </cell>
          <cell r="C2507" t="str">
            <v>Italy</v>
          </cell>
          <cell r="D2507">
            <v>1995</v>
          </cell>
          <cell r="E2507">
            <v>33.700000000000003</v>
          </cell>
        </row>
        <row r="2508">
          <cell r="B2508" t="str">
            <v>ITA</v>
          </cell>
          <cell r="C2508" t="str">
            <v>Italy</v>
          </cell>
          <cell r="D2508">
            <v>1998</v>
          </cell>
          <cell r="E2508">
            <v>37.9</v>
          </cell>
        </row>
        <row r="2509">
          <cell r="B2509" t="str">
            <v>ITA</v>
          </cell>
          <cell r="C2509" t="str">
            <v>Italy</v>
          </cell>
          <cell r="D2509">
            <v>1998</v>
          </cell>
          <cell r="E2509">
            <v>34.6</v>
          </cell>
        </row>
        <row r="2510">
          <cell r="B2510" t="str">
            <v>ITA</v>
          </cell>
          <cell r="C2510" t="str">
            <v>Italy</v>
          </cell>
          <cell r="D2510">
            <v>1998</v>
          </cell>
          <cell r="E2510">
            <v>37.4</v>
          </cell>
        </row>
        <row r="2511">
          <cell r="B2511" t="str">
            <v>ITA</v>
          </cell>
          <cell r="C2511" t="str">
            <v>Italy</v>
          </cell>
          <cell r="D2511">
            <v>2000</v>
          </cell>
          <cell r="E2511">
            <v>36.299999999999997</v>
          </cell>
        </row>
        <row r="2512">
          <cell r="B2512" t="str">
            <v>ITA</v>
          </cell>
          <cell r="C2512" t="str">
            <v>Italy</v>
          </cell>
          <cell r="D2512">
            <v>2000</v>
          </cell>
          <cell r="E2512">
            <v>33.4</v>
          </cell>
        </row>
        <row r="2513">
          <cell r="B2513" t="str">
            <v>ITA</v>
          </cell>
          <cell r="C2513" t="str">
            <v>Italy</v>
          </cell>
          <cell r="D2513">
            <v>2000</v>
          </cell>
          <cell r="E2513">
            <v>36.200000000000003</v>
          </cell>
        </row>
        <row r="2514">
          <cell r="B2514" t="str">
            <v>ITA</v>
          </cell>
          <cell r="C2514" t="str">
            <v>Italy</v>
          </cell>
          <cell r="D2514">
            <v>2002</v>
          </cell>
          <cell r="E2514">
            <v>36.4</v>
          </cell>
        </row>
        <row r="2515">
          <cell r="B2515" t="str">
            <v>ITA</v>
          </cell>
          <cell r="C2515" t="str">
            <v>Italy</v>
          </cell>
          <cell r="D2515">
            <v>2002</v>
          </cell>
          <cell r="E2515">
            <v>33.299999999999997</v>
          </cell>
        </row>
        <row r="2516">
          <cell r="B2516" t="str">
            <v>ITA</v>
          </cell>
          <cell r="C2516" t="str">
            <v>Italy</v>
          </cell>
          <cell r="D2516">
            <v>2002</v>
          </cell>
          <cell r="E2516">
            <v>35.9</v>
          </cell>
        </row>
        <row r="2517">
          <cell r="B2517" t="str">
            <v>ITA</v>
          </cell>
          <cell r="C2517" t="str">
            <v>Italy</v>
          </cell>
          <cell r="D2517">
            <v>1948</v>
          </cell>
          <cell r="E2517">
            <v>37.9</v>
          </cell>
        </row>
        <row r="2518">
          <cell r="B2518" t="str">
            <v>ITA</v>
          </cell>
          <cell r="C2518" t="str">
            <v>Italy</v>
          </cell>
          <cell r="D2518">
            <v>1995</v>
          </cell>
          <cell r="E2518">
            <v>33.9</v>
          </cell>
        </row>
        <row r="2519">
          <cell r="B2519" t="str">
            <v>ITA</v>
          </cell>
          <cell r="C2519" t="str">
            <v>Italy</v>
          </cell>
          <cell r="D2519">
            <v>1996</v>
          </cell>
          <cell r="E2519">
            <v>32.299999999999997</v>
          </cell>
        </row>
        <row r="2520">
          <cell r="B2520" t="str">
            <v>ITA</v>
          </cell>
          <cell r="C2520" t="str">
            <v>Italy</v>
          </cell>
          <cell r="D2520">
            <v>1997</v>
          </cell>
          <cell r="E2520">
            <v>31.7</v>
          </cell>
        </row>
        <row r="2521">
          <cell r="B2521" t="str">
            <v>ITA</v>
          </cell>
          <cell r="C2521" t="str">
            <v>Italy</v>
          </cell>
          <cell r="D2521">
            <v>1998</v>
          </cell>
          <cell r="E2521">
            <v>30.4</v>
          </cell>
        </row>
        <row r="2522">
          <cell r="B2522" t="str">
            <v>ITA</v>
          </cell>
          <cell r="C2522" t="str">
            <v>Italy</v>
          </cell>
          <cell r="D2522">
            <v>1999</v>
          </cell>
          <cell r="E2522">
            <v>30.4</v>
          </cell>
        </row>
        <row r="2523">
          <cell r="B2523" t="str">
            <v>ITA</v>
          </cell>
          <cell r="C2523" t="str">
            <v>Italy</v>
          </cell>
          <cell r="D2523">
            <v>2000</v>
          </cell>
          <cell r="E2523">
            <v>29.8</v>
          </cell>
        </row>
        <row r="2524">
          <cell r="B2524" t="str">
            <v>ITA</v>
          </cell>
          <cell r="C2524" t="str">
            <v>Italy</v>
          </cell>
          <cell r="D2524">
            <v>2001</v>
          </cell>
          <cell r="E2524">
            <v>29.2</v>
          </cell>
        </row>
        <row r="2525">
          <cell r="B2525" t="str">
            <v>ITA</v>
          </cell>
          <cell r="C2525" t="str">
            <v>Italy</v>
          </cell>
          <cell r="D2525">
            <v>2004</v>
          </cell>
          <cell r="E2525">
            <v>33</v>
          </cell>
        </row>
        <row r="2526">
          <cell r="B2526" t="str">
            <v>ITA</v>
          </cell>
          <cell r="C2526" t="str">
            <v>Italy</v>
          </cell>
          <cell r="D2526">
            <v>2005</v>
          </cell>
          <cell r="E2526">
            <v>33</v>
          </cell>
        </row>
        <row r="2527">
          <cell r="B2527" t="str">
            <v>ITA</v>
          </cell>
          <cell r="C2527" t="str">
            <v>Italy</v>
          </cell>
          <cell r="D2527">
            <v>2006</v>
          </cell>
          <cell r="E2527">
            <v>32</v>
          </cell>
        </row>
        <row r="2528">
          <cell r="B2528" t="str">
            <v>ITA</v>
          </cell>
          <cell r="C2528" t="str">
            <v>Italy</v>
          </cell>
          <cell r="D2528">
            <v>1986</v>
          </cell>
          <cell r="E2528">
            <v>32.5</v>
          </cell>
        </row>
        <row r="2529">
          <cell r="B2529" t="str">
            <v>ITA</v>
          </cell>
          <cell r="C2529" t="str">
            <v>Italy</v>
          </cell>
          <cell r="D2529">
            <v>1986</v>
          </cell>
          <cell r="E2529">
            <v>32.4</v>
          </cell>
        </row>
        <row r="2530">
          <cell r="B2530" t="str">
            <v>ITA</v>
          </cell>
          <cell r="C2530" t="str">
            <v>Italy</v>
          </cell>
          <cell r="D2530">
            <v>1987</v>
          </cell>
          <cell r="E2530">
            <v>33.9</v>
          </cell>
        </row>
        <row r="2531">
          <cell r="B2531" t="str">
            <v>ITA</v>
          </cell>
          <cell r="C2531" t="str">
            <v>Italy</v>
          </cell>
          <cell r="D2531">
            <v>1987</v>
          </cell>
          <cell r="E2531">
            <v>34.4</v>
          </cell>
        </row>
        <row r="2532">
          <cell r="B2532" t="str">
            <v>ITA</v>
          </cell>
          <cell r="C2532" t="str">
            <v>Italy</v>
          </cell>
          <cell r="D2532">
            <v>1989</v>
          </cell>
          <cell r="E2532">
            <v>32.200000000000003</v>
          </cell>
        </row>
        <row r="2533">
          <cell r="B2533" t="str">
            <v>ITA</v>
          </cell>
          <cell r="C2533" t="str">
            <v>Italy</v>
          </cell>
          <cell r="D2533">
            <v>1989</v>
          </cell>
          <cell r="E2533">
            <v>32.5</v>
          </cell>
        </row>
        <row r="2534">
          <cell r="B2534" t="str">
            <v>ITA</v>
          </cell>
          <cell r="C2534" t="str">
            <v>Italy</v>
          </cell>
          <cell r="D2534">
            <v>1991</v>
          </cell>
          <cell r="E2534">
            <v>31.6</v>
          </cell>
        </row>
        <row r="2535">
          <cell r="B2535" t="str">
            <v>ITA</v>
          </cell>
          <cell r="C2535" t="str">
            <v>Italy</v>
          </cell>
          <cell r="D2535">
            <v>1991</v>
          </cell>
          <cell r="E2535">
            <v>31.2</v>
          </cell>
        </row>
        <row r="2536">
          <cell r="B2536" t="str">
            <v>ITA</v>
          </cell>
          <cell r="C2536" t="str">
            <v>Italy</v>
          </cell>
          <cell r="D2536">
            <v>1993</v>
          </cell>
          <cell r="E2536">
            <v>35.200000000000003</v>
          </cell>
        </row>
        <row r="2537">
          <cell r="B2537" t="str">
            <v>ITA</v>
          </cell>
          <cell r="C2537" t="str">
            <v>Italy</v>
          </cell>
          <cell r="D2537">
            <v>1993</v>
          </cell>
          <cell r="E2537">
            <v>35.4</v>
          </cell>
        </row>
        <row r="2538">
          <cell r="B2538" t="str">
            <v>ITA</v>
          </cell>
          <cell r="C2538" t="str">
            <v>Italy</v>
          </cell>
          <cell r="D2538">
            <v>1995</v>
          </cell>
          <cell r="E2538">
            <v>35.4</v>
          </cell>
        </row>
        <row r="2539">
          <cell r="B2539" t="str">
            <v>ITA</v>
          </cell>
          <cell r="C2539" t="str">
            <v>Italy</v>
          </cell>
          <cell r="D2539">
            <v>1995</v>
          </cell>
          <cell r="E2539">
            <v>35.5</v>
          </cell>
        </row>
        <row r="2540">
          <cell r="B2540" t="str">
            <v>ITA</v>
          </cell>
          <cell r="C2540" t="str">
            <v>Italy</v>
          </cell>
          <cell r="D2540">
            <v>1998</v>
          </cell>
          <cell r="E2540">
            <v>37</v>
          </cell>
        </row>
        <row r="2541">
          <cell r="B2541" t="str">
            <v>ITA</v>
          </cell>
          <cell r="C2541" t="str">
            <v>Italy</v>
          </cell>
          <cell r="D2541">
            <v>1998</v>
          </cell>
          <cell r="E2541">
            <v>37.200000000000003</v>
          </cell>
        </row>
        <row r="2542">
          <cell r="B2542" t="str">
            <v>ITA</v>
          </cell>
          <cell r="C2542" t="str">
            <v>Italy</v>
          </cell>
          <cell r="D2542">
            <v>2000</v>
          </cell>
          <cell r="E2542">
            <v>35.799999999999997</v>
          </cell>
        </row>
        <row r="2543">
          <cell r="B2543" t="str">
            <v>ITA</v>
          </cell>
          <cell r="C2543" t="str">
            <v>Italy</v>
          </cell>
          <cell r="D2543">
            <v>2000</v>
          </cell>
          <cell r="E2543">
            <v>35.799999999999997</v>
          </cell>
        </row>
        <row r="2544">
          <cell r="B2544" t="str">
            <v>ITA</v>
          </cell>
          <cell r="C2544" t="str">
            <v>Italy</v>
          </cell>
          <cell r="D2544">
            <v>1948</v>
          </cell>
          <cell r="E2544">
            <v>41.1</v>
          </cell>
        </row>
        <row r="2545">
          <cell r="B2545" t="str">
            <v>ITA</v>
          </cell>
          <cell r="C2545" t="str">
            <v>Italy</v>
          </cell>
          <cell r="D2545">
            <v>1969</v>
          </cell>
          <cell r="E2545">
            <v>41.1</v>
          </cell>
        </row>
        <row r="2546">
          <cell r="B2546" t="str">
            <v>ITA</v>
          </cell>
          <cell r="C2546" t="str">
            <v>Italy</v>
          </cell>
          <cell r="D2546">
            <v>1991</v>
          </cell>
          <cell r="E2546">
            <v>33</v>
          </cell>
        </row>
        <row r="2547">
          <cell r="B2547" t="str">
            <v>ITA</v>
          </cell>
          <cell r="C2547" t="str">
            <v>Italy</v>
          </cell>
          <cell r="D2547">
            <v>1991</v>
          </cell>
          <cell r="E2547">
            <v>25.5</v>
          </cell>
        </row>
        <row r="2548">
          <cell r="B2548" t="str">
            <v>JAM</v>
          </cell>
          <cell r="C2548" t="str">
            <v>Jamaica</v>
          </cell>
          <cell r="D2548">
            <v>1958</v>
          </cell>
          <cell r="E2548">
            <v>54.310001373291016</v>
          </cell>
        </row>
        <row r="2549">
          <cell r="B2549" t="str">
            <v>JAM</v>
          </cell>
          <cell r="C2549" t="str">
            <v>Jamaica</v>
          </cell>
          <cell r="D2549">
            <v>1975</v>
          </cell>
          <cell r="E2549">
            <v>45.7</v>
          </cell>
        </row>
        <row r="2550">
          <cell r="B2550" t="str">
            <v>JAM</v>
          </cell>
          <cell r="C2550" t="str">
            <v>Jamaica</v>
          </cell>
          <cell r="D2550">
            <v>1958</v>
          </cell>
          <cell r="E2550">
            <v>52.799999237060547</v>
          </cell>
        </row>
        <row r="2551">
          <cell r="B2551" t="str">
            <v>JAM</v>
          </cell>
          <cell r="C2551" t="str">
            <v>Jamaica</v>
          </cell>
          <cell r="D2551">
            <v>1988</v>
          </cell>
          <cell r="E2551">
            <v>44.8</v>
          </cell>
        </row>
        <row r="2552">
          <cell r="B2552" t="str">
            <v>JAM</v>
          </cell>
          <cell r="C2552" t="str">
            <v>Jamaica</v>
          </cell>
          <cell r="D2552">
            <v>1988</v>
          </cell>
          <cell r="E2552">
            <v>58.2</v>
          </cell>
        </row>
        <row r="2553">
          <cell r="B2553" t="str">
            <v>JAM</v>
          </cell>
          <cell r="C2553" t="str">
            <v>Jamaica</v>
          </cell>
          <cell r="D2553">
            <v>1990</v>
          </cell>
          <cell r="E2553">
            <v>44.5</v>
          </cell>
        </row>
        <row r="2554">
          <cell r="B2554" t="str">
            <v>JAM</v>
          </cell>
          <cell r="C2554" t="str">
            <v>Jamaica</v>
          </cell>
          <cell r="D2554">
            <v>1990</v>
          </cell>
          <cell r="E2554">
            <v>50.7</v>
          </cell>
        </row>
        <row r="2555">
          <cell r="B2555" t="str">
            <v>JAM</v>
          </cell>
          <cell r="C2555" t="str">
            <v>Jamaica</v>
          </cell>
          <cell r="D2555">
            <v>1991</v>
          </cell>
          <cell r="E2555">
            <v>44.8</v>
          </cell>
        </row>
        <row r="2556">
          <cell r="B2556" t="str">
            <v>JAM</v>
          </cell>
          <cell r="C2556" t="str">
            <v>Jamaica</v>
          </cell>
          <cell r="D2556">
            <v>1992</v>
          </cell>
          <cell r="E2556">
            <v>39.4</v>
          </cell>
        </row>
        <row r="2557">
          <cell r="B2557" t="str">
            <v>JAM</v>
          </cell>
          <cell r="C2557" t="str">
            <v>Jamaica</v>
          </cell>
          <cell r="D2557">
            <v>1992</v>
          </cell>
          <cell r="E2557">
            <v>57</v>
          </cell>
        </row>
        <row r="2558">
          <cell r="B2558" t="str">
            <v>JAM</v>
          </cell>
          <cell r="C2558" t="str">
            <v>Jamaica</v>
          </cell>
          <cell r="D2558">
            <v>1993</v>
          </cell>
          <cell r="E2558">
            <v>38.299999999999997</v>
          </cell>
        </row>
        <row r="2559">
          <cell r="B2559" t="str">
            <v>JAM</v>
          </cell>
          <cell r="C2559" t="str">
            <v>Jamaica</v>
          </cell>
          <cell r="D2559">
            <v>1993</v>
          </cell>
          <cell r="E2559">
            <v>59.9</v>
          </cell>
        </row>
        <row r="2560">
          <cell r="B2560" t="str">
            <v>JAM</v>
          </cell>
          <cell r="C2560" t="str">
            <v>Jamaica</v>
          </cell>
          <cell r="D2560">
            <v>1995</v>
          </cell>
          <cell r="E2560">
            <v>39.700000000000003</v>
          </cell>
        </row>
        <row r="2561">
          <cell r="B2561" t="str">
            <v>JAM</v>
          </cell>
          <cell r="C2561" t="str">
            <v>Jamaica</v>
          </cell>
          <cell r="D2561">
            <v>1995</v>
          </cell>
          <cell r="E2561">
            <v>61.3</v>
          </cell>
        </row>
        <row r="2562">
          <cell r="B2562" t="str">
            <v>JAM</v>
          </cell>
          <cell r="C2562" t="str">
            <v>Jamaica</v>
          </cell>
          <cell r="D2562">
            <v>1996</v>
          </cell>
          <cell r="E2562">
            <v>51</v>
          </cell>
        </row>
        <row r="2563">
          <cell r="B2563" t="str">
            <v>JAM</v>
          </cell>
          <cell r="C2563" t="str">
            <v>Jamaica</v>
          </cell>
          <cell r="D2563">
            <v>1996</v>
          </cell>
          <cell r="E2563">
            <v>54.6</v>
          </cell>
        </row>
        <row r="2564">
          <cell r="B2564" t="str">
            <v>JAM</v>
          </cell>
          <cell r="C2564" t="str">
            <v>Jamaica</v>
          </cell>
          <cell r="D2564">
            <v>1997</v>
          </cell>
          <cell r="E2564">
            <v>44.1</v>
          </cell>
        </row>
        <row r="2565">
          <cell r="B2565" t="str">
            <v>JAM</v>
          </cell>
          <cell r="C2565" t="str">
            <v>Jamaica</v>
          </cell>
          <cell r="D2565">
            <v>1997</v>
          </cell>
          <cell r="E2565">
            <v>62.7</v>
          </cell>
        </row>
        <row r="2566">
          <cell r="B2566" t="str">
            <v>JAM</v>
          </cell>
          <cell r="C2566" t="str">
            <v>Jamaica</v>
          </cell>
          <cell r="D2566">
            <v>1998</v>
          </cell>
          <cell r="E2566">
            <v>40.700000000000003</v>
          </cell>
        </row>
        <row r="2567">
          <cell r="B2567" t="str">
            <v>JAM</v>
          </cell>
          <cell r="C2567" t="str">
            <v>Jamaica</v>
          </cell>
          <cell r="D2567">
            <v>1998</v>
          </cell>
          <cell r="E2567">
            <v>55.7</v>
          </cell>
        </row>
        <row r="2568">
          <cell r="B2568" t="str">
            <v>JAM</v>
          </cell>
          <cell r="C2568" t="str">
            <v>Jamaica</v>
          </cell>
          <cell r="D2568">
            <v>1999</v>
          </cell>
          <cell r="E2568">
            <v>43.3</v>
          </cell>
        </row>
        <row r="2569">
          <cell r="B2569" t="str">
            <v>JAM</v>
          </cell>
          <cell r="C2569" t="str">
            <v>Jamaica</v>
          </cell>
          <cell r="D2569">
            <v>1999</v>
          </cell>
          <cell r="E2569">
            <v>54</v>
          </cell>
        </row>
        <row r="2570">
          <cell r="B2570" t="str">
            <v>JAM</v>
          </cell>
          <cell r="C2570" t="str">
            <v>Jamaica</v>
          </cell>
          <cell r="D2570">
            <v>1968</v>
          </cell>
          <cell r="E2570">
            <v>62.799999237060547</v>
          </cell>
        </row>
        <row r="2571">
          <cell r="B2571" t="str">
            <v>JAM</v>
          </cell>
          <cell r="C2571" t="str">
            <v>Jamaica</v>
          </cell>
          <cell r="D2571">
            <v>1973</v>
          </cell>
          <cell r="E2571">
            <v>65.099998474121094</v>
          </cell>
        </row>
        <row r="2572">
          <cell r="B2572" t="str">
            <v>JAM</v>
          </cell>
          <cell r="C2572" t="str">
            <v>Jamaica</v>
          </cell>
          <cell r="D2572">
            <v>1980</v>
          </cell>
          <cell r="E2572">
            <v>65.5</v>
          </cell>
        </row>
        <row r="2573">
          <cell r="B2573" t="str">
            <v>JAM</v>
          </cell>
          <cell r="C2573" t="str">
            <v>Jamaica</v>
          </cell>
          <cell r="D2573">
            <v>1958</v>
          </cell>
          <cell r="E2573">
            <v>57.7</v>
          </cell>
        </row>
        <row r="2574">
          <cell r="B2574" t="str">
            <v>JAM</v>
          </cell>
          <cell r="C2574" t="str">
            <v>Jamaica</v>
          </cell>
          <cell r="D2574">
            <v>1958</v>
          </cell>
          <cell r="E2574">
            <v>57.9</v>
          </cell>
        </row>
        <row r="2575">
          <cell r="B2575" t="str">
            <v>JAM</v>
          </cell>
          <cell r="C2575" t="str">
            <v>Jamaica</v>
          </cell>
          <cell r="D2575">
            <v>1989</v>
          </cell>
          <cell r="E2575">
            <v>43.4</v>
          </cell>
        </row>
        <row r="2576">
          <cell r="B2576" t="str">
            <v>JAM</v>
          </cell>
          <cell r="C2576" t="str">
            <v>Jamaica</v>
          </cell>
          <cell r="D2576">
            <v>1990</v>
          </cell>
          <cell r="E2576">
            <v>58.179541</v>
          </cell>
        </row>
        <row r="2577">
          <cell r="B2577" t="str">
            <v>JAM</v>
          </cell>
          <cell r="C2577" t="str">
            <v>Jamaica</v>
          </cell>
          <cell r="D2577">
            <v>1996</v>
          </cell>
          <cell r="E2577">
            <v>58.915037000000005</v>
          </cell>
        </row>
        <row r="2578">
          <cell r="B2578" t="str">
            <v>JAM</v>
          </cell>
          <cell r="C2578" t="str">
            <v>Jamaica</v>
          </cell>
          <cell r="D2578">
            <v>1999</v>
          </cell>
          <cell r="E2578">
            <v>55.071795000000002</v>
          </cell>
        </row>
        <row r="2579">
          <cell r="B2579" t="str">
            <v>JAM</v>
          </cell>
          <cell r="C2579" t="str">
            <v>Jamaica</v>
          </cell>
          <cell r="D2579">
            <v>2002</v>
          </cell>
          <cell r="E2579">
            <v>59.862157000000003</v>
          </cell>
        </row>
        <row r="2580">
          <cell r="B2580" t="str">
            <v>JAM</v>
          </cell>
          <cell r="C2580" t="str">
            <v>Jamaica</v>
          </cell>
          <cell r="D2580">
            <v>1988</v>
          </cell>
          <cell r="E2580">
            <v>43</v>
          </cell>
        </row>
        <row r="2581">
          <cell r="B2581" t="str">
            <v>JAM</v>
          </cell>
          <cell r="C2581" t="str">
            <v>Jamaica</v>
          </cell>
          <cell r="D2581">
            <v>1989</v>
          </cell>
          <cell r="E2581">
            <v>42.1</v>
          </cell>
        </row>
        <row r="2582">
          <cell r="B2582" t="str">
            <v>JAM</v>
          </cell>
          <cell r="C2582" t="str">
            <v>Jamaica</v>
          </cell>
          <cell r="D2582">
            <v>1990</v>
          </cell>
          <cell r="E2582">
            <v>41.7</v>
          </cell>
        </row>
        <row r="2583">
          <cell r="B2583" t="str">
            <v>JAM</v>
          </cell>
          <cell r="C2583" t="str">
            <v>Jamaica</v>
          </cell>
          <cell r="D2583">
            <v>1991</v>
          </cell>
          <cell r="E2583">
            <v>40.9</v>
          </cell>
        </row>
        <row r="2584">
          <cell r="B2584" t="str">
            <v>JAM</v>
          </cell>
          <cell r="C2584" t="str">
            <v>Jamaica</v>
          </cell>
          <cell r="D2584">
            <v>1992</v>
          </cell>
          <cell r="E2584">
            <v>38.200000000000003</v>
          </cell>
        </row>
        <row r="2585">
          <cell r="B2585" t="str">
            <v>JAM</v>
          </cell>
          <cell r="C2585" t="str">
            <v>Jamaica</v>
          </cell>
          <cell r="D2585">
            <v>1993</v>
          </cell>
          <cell r="E2585">
            <v>37.799999999999997</v>
          </cell>
        </row>
        <row r="2586">
          <cell r="B2586" t="str">
            <v>JAM</v>
          </cell>
          <cell r="C2586" t="str">
            <v>Jamaica</v>
          </cell>
          <cell r="D2586">
            <v>2000</v>
          </cell>
          <cell r="E2586">
            <v>38.47869</v>
          </cell>
        </row>
        <row r="2587">
          <cell r="B2587" t="str">
            <v>JAM</v>
          </cell>
          <cell r="C2587" t="str">
            <v>Jamaica</v>
          </cell>
          <cell r="D2587">
            <v>2004</v>
          </cell>
          <cell r="E2587">
            <v>45.508000000000003</v>
          </cell>
        </row>
        <row r="2588">
          <cell r="B2588" t="str">
            <v>JPN</v>
          </cell>
          <cell r="C2588" t="str">
            <v>Japan</v>
          </cell>
          <cell r="D2588">
            <v>1962</v>
          </cell>
          <cell r="E2588">
            <v>40.900001525878906</v>
          </cell>
        </row>
        <row r="2589">
          <cell r="B2589" t="str">
            <v>JPN</v>
          </cell>
          <cell r="C2589" t="str">
            <v>Japan</v>
          </cell>
          <cell r="D2589">
            <v>1962</v>
          </cell>
          <cell r="E2589">
            <v>40.9</v>
          </cell>
        </row>
        <row r="2590">
          <cell r="B2590" t="str">
            <v>JPN</v>
          </cell>
          <cell r="C2590" t="str">
            <v>Japan</v>
          </cell>
          <cell r="D2590">
            <v>1962</v>
          </cell>
          <cell r="E2590">
            <v>38.5</v>
          </cell>
        </row>
        <row r="2591">
          <cell r="B2591" t="str">
            <v>JPN</v>
          </cell>
          <cell r="C2591" t="str">
            <v>Japan</v>
          </cell>
          <cell r="D2591">
            <v>1963</v>
          </cell>
          <cell r="E2591">
            <v>31.6</v>
          </cell>
        </row>
        <row r="2592">
          <cell r="B2592" t="str">
            <v>JPN</v>
          </cell>
          <cell r="C2592" t="str">
            <v>Japan</v>
          </cell>
          <cell r="D2592">
            <v>1965</v>
          </cell>
          <cell r="E2592">
            <v>38</v>
          </cell>
        </row>
        <row r="2593">
          <cell r="B2593" t="str">
            <v>JPN</v>
          </cell>
          <cell r="C2593" t="str">
            <v>Japan</v>
          </cell>
          <cell r="D2593">
            <v>1968</v>
          </cell>
          <cell r="E2593">
            <v>39.200000000000003</v>
          </cell>
        </row>
        <row r="2594">
          <cell r="B2594" t="str">
            <v>JPN</v>
          </cell>
          <cell r="C2594" t="str">
            <v>Japan</v>
          </cell>
          <cell r="D2594">
            <v>1971</v>
          </cell>
          <cell r="E2594">
            <v>42</v>
          </cell>
        </row>
        <row r="2595">
          <cell r="B2595" t="str">
            <v>JPN</v>
          </cell>
          <cell r="C2595" t="str">
            <v>Japan</v>
          </cell>
          <cell r="D2595">
            <v>1971</v>
          </cell>
          <cell r="E2595">
            <v>28.7</v>
          </cell>
        </row>
        <row r="2596">
          <cell r="B2596" t="str">
            <v>JPN</v>
          </cell>
          <cell r="C2596" t="str">
            <v>Japan</v>
          </cell>
          <cell r="D2596">
            <v>1972</v>
          </cell>
          <cell r="E2596">
            <v>31</v>
          </cell>
        </row>
        <row r="2597">
          <cell r="B2597" t="str">
            <v>JPN</v>
          </cell>
          <cell r="C2597" t="str">
            <v>Japan</v>
          </cell>
          <cell r="D2597">
            <v>1980</v>
          </cell>
          <cell r="E2597">
            <v>21.920000076293945</v>
          </cell>
        </row>
        <row r="2598">
          <cell r="B2598" t="str">
            <v>JPN</v>
          </cell>
          <cell r="C2598" t="str">
            <v>Japan</v>
          </cell>
          <cell r="D2598">
            <v>1981</v>
          </cell>
          <cell r="E2598">
            <v>27.819999694824219</v>
          </cell>
        </row>
        <row r="2599">
          <cell r="B2599" t="str">
            <v>JPN</v>
          </cell>
          <cell r="C2599" t="str">
            <v>Japan</v>
          </cell>
          <cell r="D2599">
            <v>1982</v>
          </cell>
          <cell r="E2599">
            <v>28.350000381469727</v>
          </cell>
        </row>
        <row r="2600">
          <cell r="B2600" t="str">
            <v>JPN</v>
          </cell>
          <cell r="C2600" t="str">
            <v>Japan</v>
          </cell>
          <cell r="D2600">
            <v>1983</v>
          </cell>
          <cell r="E2600">
            <v>28.110000610351562</v>
          </cell>
        </row>
        <row r="2601">
          <cell r="B2601" t="str">
            <v>JPN</v>
          </cell>
          <cell r="C2601" t="str">
            <v>Japan</v>
          </cell>
          <cell r="D2601">
            <v>1984</v>
          </cell>
          <cell r="E2601">
            <v>27.819999694824219</v>
          </cell>
        </row>
        <row r="2602">
          <cell r="B2602" t="str">
            <v>JPN</v>
          </cell>
          <cell r="C2602" t="str">
            <v>Japan</v>
          </cell>
          <cell r="D2602">
            <v>1985</v>
          </cell>
          <cell r="E2602">
            <v>29.110000610351562</v>
          </cell>
        </row>
        <row r="2603">
          <cell r="B2603" t="str">
            <v>JPN</v>
          </cell>
          <cell r="C2603" t="str">
            <v>Japan</v>
          </cell>
          <cell r="D2603">
            <v>1986</v>
          </cell>
          <cell r="E2603">
            <v>29.75</v>
          </cell>
        </row>
        <row r="2604">
          <cell r="B2604" t="str">
            <v>JPN</v>
          </cell>
          <cell r="C2604" t="str">
            <v>Japan</v>
          </cell>
          <cell r="D2604">
            <v>1997</v>
          </cell>
          <cell r="E2604">
            <v>30.309999465942383</v>
          </cell>
        </row>
        <row r="2605">
          <cell r="B2605" t="str">
            <v>JPN</v>
          </cell>
          <cell r="C2605" t="str">
            <v>Japan</v>
          </cell>
          <cell r="D2605">
            <v>1890</v>
          </cell>
          <cell r="E2605">
            <v>31.100000381469727</v>
          </cell>
        </row>
        <row r="2606">
          <cell r="B2606" t="str">
            <v>JPN</v>
          </cell>
          <cell r="C2606" t="str">
            <v>Japan</v>
          </cell>
          <cell r="D2606">
            <v>1900</v>
          </cell>
          <cell r="E2606">
            <v>41.700000762939453</v>
          </cell>
        </row>
        <row r="2607">
          <cell r="B2607" t="str">
            <v>JPN</v>
          </cell>
          <cell r="C2607" t="str">
            <v>Japan</v>
          </cell>
          <cell r="D2607">
            <v>1910</v>
          </cell>
          <cell r="E2607">
            <v>42</v>
          </cell>
        </row>
        <row r="2608">
          <cell r="B2608" t="str">
            <v>JPN</v>
          </cell>
          <cell r="C2608" t="str">
            <v>Japan</v>
          </cell>
          <cell r="D2608">
            <v>1920</v>
          </cell>
          <cell r="E2608">
            <v>46.299999237060547</v>
          </cell>
        </row>
        <row r="2609">
          <cell r="B2609" t="str">
            <v>JPN</v>
          </cell>
          <cell r="C2609" t="str">
            <v>Japan</v>
          </cell>
          <cell r="D2609">
            <v>1930</v>
          </cell>
          <cell r="E2609">
            <v>45.099998474121094</v>
          </cell>
        </row>
        <row r="2610">
          <cell r="B2610" t="str">
            <v>JPN</v>
          </cell>
          <cell r="C2610" t="str">
            <v>Japan</v>
          </cell>
          <cell r="D2610">
            <v>1940</v>
          </cell>
          <cell r="E2610">
            <v>46.700000762939453</v>
          </cell>
        </row>
        <row r="2611">
          <cell r="B2611" t="str">
            <v>JPN</v>
          </cell>
          <cell r="C2611" t="str">
            <v>Japan</v>
          </cell>
          <cell r="D2611">
            <v>1962</v>
          </cell>
          <cell r="E2611">
            <v>38.1</v>
          </cell>
        </row>
        <row r="2612">
          <cell r="B2612" t="str">
            <v>JPN</v>
          </cell>
          <cell r="C2612" t="str">
            <v>Japan</v>
          </cell>
          <cell r="D2612">
            <v>1963</v>
          </cell>
          <cell r="E2612">
            <v>36.5</v>
          </cell>
        </row>
        <row r="2613">
          <cell r="B2613" t="str">
            <v>JPN</v>
          </cell>
          <cell r="C2613" t="str">
            <v>Japan</v>
          </cell>
          <cell r="D2613">
            <v>1964</v>
          </cell>
          <cell r="E2613">
            <v>35.799999999999997</v>
          </cell>
        </row>
        <row r="2614">
          <cell r="B2614" t="str">
            <v>JPN</v>
          </cell>
          <cell r="C2614" t="str">
            <v>Japan</v>
          </cell>
          <cell r="D2614">
            <v>1965</v>
          </cell>
          <cell r="E2614">
            <v>34.799999999999997</v>
          </cell>
        </row>
        <row r="2615">
          <cell r="B2615" t="str">
            <v>JPN</v>
          </cell>
          <cell r="C2615" t="str">
            <v>Japan</v>
          </cell>
          <cell r="D2615">
            <v>1967</v>
          </cell>
          <cell r="E2615">
            <v>35.799999999999997</v>
          </cell>
        </row>
        <row r="2616">
          <cell r="B2616" t="str">
            <v>JPN</v>
          </cell>
          <cell r="C2616" t="str">
            <v>Japan</v>
          </cell>
          <cell r="D2616">
            <v>1968</v>
          </cell>
          <cell r="E2616">
            <v>36</v>
          </cell>
        </row>
        <row r="2617">
          <cell r="B2617" t="str">
            <v>JPN</v>
          </cell>
          <cell r="C2617" t="str">
            <v>Japan</v>
          </cell>
          <cell r="D2617">
            <v>1969</v>
          </cell>
          <cell r="E2617">
            <v>37.200000000000003</v>
          </cell>
        </row>
        <row r="2618">
          <cell r="B2618" t="str">
            <v>JPN</v>
          </cell>
          <cell r="C2618" t="str">
            <v>Japan</v>
          </cell>
          <cell r="D2618">
            <v>1970</v>
          </cell>
          <cell r="E2618">
            <v>41.4</v>
          </cell>
        </row>
        <row r="2619">
          <cell r="B2619" t="str">
            <v>JPN</v>
          </cell>
          <cell r="C2619" t="str">
            <v>Japan</v>
          </cell>
          <cell r="D2619">
            <v>1971</v>
          </cell>
          <cell r="E2619">
            <v>40.299999999999997</v>
          </cell>
        </row>
        <row r="2620">
          <cell r="B2620" t="str">
            <v>JPN</v>
          </cell>
          <cell r="C2620" t="str">
            <v>Japan</v>
          </cell>
          <cell r="D2620">
            <v>1972</v>
          </cell>
          <cell r="E2620">
            <v>35.5</v>
          </cell>
        </row>
        <row r="2621">
          <cell r="B2621" t="str">
            <v>JPN</v>
          </cell>
          <cell r="C2621" t="str">
            <v>Japan</v>
          </cell>
          <cell r="D2621">
            <v>1973</v>
          </cell>
          <cell r="E2621">
            <v>35.299999999999997</v>
          </cell>
        </row>
        <row r="2622">
          <cell r="B2622" t="str">
            <v>JPN</v>
          </cell>
          <cell r="C2622" t="str">
            <v>Japan</v>
          </cell>
          <cell r="D2622">
            <v>1974</v>
          </cell>
          <cell r="E2622">
            <v>35.200000000000003</v>
          </cell>
        </row>
        <row r="2623">
          <cell r="B2623" t="str">
            <v>JPN</v>
          </cell>
          <cell r="C2623" t="str">
            <v>Japan</v>
          </cell>
          <cell r="D2623">
            <v>1975</v>
          </cell>
          <cell r="E2623">
            <v>36.9</v>
          </cell>
        </row>
        <row r="2624">
          <cell r="B2624" t="str">
            <v>JPN</v>
          </cell>
          <cell r="C2624" t="str">
            <v>Japan</v>
          </cell>
          <cell r="D2624">
            <v>1976</v>
          </cell>
          <cell r="E2624">
            <v>35.799999999999997</v>
          </cell>
        </row>
        <row r="2625">
          <cell r="B2625" t="str">
            <v>JPN</v>
          </cell>
          <cell r="C2625" t="str">
            <v>Japan</v>
          </cell>
          <cell r="D2625">
            <v>1977</v>
          </cell>
          <cell r="E2625">
            <v>36.4</v>
          </cell>
        </row>
        <row r="2626">
          <cell r="B2626" t="str">
            <v>JPN</v>
          </cell>
          <cell r="C2626" t="str">
            <v>Japan</v>
          </cell>
          <cell r="D2626">
            <v>1978</v>
          </cell>
          <cell r="E2626">
            <v>34.6</v>
          </cell>
        </row>
        <row r="2627">
          <cell r="B2627" t="str">
            <v>JPN</v>
          </cell>
          <cell r="C2627" t="str">
            <v>Japan</v>
          </cell>
          <cell r="D2627">
            <v>1979</v>
          </cell>
          <cell r="E2627">
            <v>36</v>
          </cell>
        </row>
        <row r="2628">
          <cell r="B2628" t="str">
            <v>JPN</v>
          </cell>
          <cell r="C2628" t="str">
            <v>Japan</v>
          </cell>
          <cell r="D2628">
            <v>1980</v>
          </cell>
          <cell r="E2628">
            <v>33.4</v>
          </cell>
        </row>
        <row r="2629">
          <cell r="B2629" t="str">
            <v>JPN</v>
          </cell>
          <cell r="C2629" t="str">
            <v>Japan</v>
          </cell>
          <cell r="D2629">
            <v>1981</v>
          </cell>
          <cell r="E2629">
            <v>34.200000000000003</v>
          </cell>
        </row>
        <row r="2630">
          <cell r="B2630" t="str">
            <v>JPN</v>
          </cell>
          <cell r="C2630" t="str">
            <v>Japan</v>
          </cell>
          <cell r="D2630">
            <v>1982</v>
          </cell>
          <cell r="E2630">
            <v>35.700000000000003</v>
          </cell>
        </row>
        <row r="2631">
          <cell r="B2631" t="str">
            <v>JPN</v>
          </cell>
          <cell r="C2631" t="str">
            <v>Japan</v>
          </cell>
          <cell r="D2631">
            <v>1985</v>
          </cell>
          <cell r="E2631">
            <v>35</v>
          </cell>
        </row>
        <row r="2632">
          <cell r="B2632" t="str">
            <v>JPN</v>
          </cell>
          <cell r="C2632" t="str">
            <v>Japan</v>
          </cell>
          <cell r="D2632">
            <v>1990</v>
          </cell>
          <cell r="E2632">
            <v>35</v>
          </cell>
        </row>
        <row r="2633">
          <cell r="B2633" t="str">
            <v>JPN</v>
          </cell>
          <cell r="C2633" t="str">
            <v>Japan</v>
          </cell>
          <cell r="D2633">
            <v>1962</v>
          </cell>
          <cell r="E2633">
            <v>40.9</v>
          </cell>
        </row>
        <row r="2634">
          <cell r="B2634" t="str">
            <v>JPN</v>
          </cell>
          <cell r="C2634" t="str">
            <v>Japan</v>
          </cell>
          <cell r="D2634">
            <v>1954</v>
          </cell>
          <cell r="E2634">
            <v>31</v>
          </cell>
        </row>
        <row r="2635">
          <cell r="B2635" t="str">
            <v>JPN</v>
          </cell>
          <cell r="C2635" t="str">
            <v>Japan</v>
          </cell>
          <cell r="D2635">
            <v>1969</v>
          </cell>
          <cell r="E2635">
            <v>32.4</v>
          </cell>
        </row>
        <row r="2636">
          <cell r="B2636" t="str">
            <v>JPN</v>
          </cell>
          <cell r="C2636" t="str">
            <v>Japan</v>
          </cell>
          <cell r="D2636">
            <v>1986</v>
          </cell>
          <cell r="E2636">
            <v>29.25</v>
          </cell>
        </row>
        <row r="2637">
          <cell r="B2637" t="str">
            <v>JPN</v>
          </cell>
          <cell r="C2637" t="str">
            <v>Japan</v>
          </cell>
          <cell r="D2637">
            <v>1989</v>
          </cell>
          <cell r="E2637">
            <v>31.2</v>
          </cell>
        </row>
        <row r="2638">
          <cell r="B2638" t="str">
            <v>JPN</v>
          </cell>
          <cell r="C2638" t="str">
            <v>Japan</v>
          </cell>
          <cell r="D2638">
            <v>1992</v>
          </cell>
          <cell r="E2638">
            <v>31.14</v>
          </cell>
        </row>
        <row r="2639">
          <cell r="B2639" t="str">
            <v>JPN</v>
          </cell>
          <cell r="C2639" t="str">
            <v>Japan</v>
          </cell>
          <cell r="D2639">
            <v>1995</v>
          </cell>
          <cell r="E2639">
            <v>31.58</v>
          </cell>
        </row>
        <row r="2640">
          <cell r="B2640" t="str">
            <v>JPN</v>
          </cell>
          <cell r="C2640" t="str">
            <v>Japan</v>
          </cell>
          <cell r="D2640">
            <v>1998</v>
          </cell>
          <cell r="E2640">
            <v>31.88</v>
          </cell>
        </row>
        <row r="2641">
          <cell r="B2641" t="str">
            <v>JPN</v>
          </cell>
          <cell r="C2641" t="str">
            <v>Japan</v>
          </cell>
          <cell r="D2641">
            <v>1956</v>
          </cell>
          <cell r="E2641">
            <v>32.179400000000001</v>
          </cell>
        </row>
        <row r="2642">
          <cell r="B2642" t="str">
            <v>JPN</v>
          </cell>
          <cell r="C2642" t="str">
            <v>Japan</v>
          </cell>
          <cell r="D2642">
            <v>1959</v>
          </cell>
          <cell r="E2642">
            <v>36.012729999999998</v>
          </cell>
        </row>
        <row r="2643">
          <cell r="B2643" t="str">
            <v>JPN</v>
          </cell>
          <cell r="C2643" t="str">
            <v>Japan</v>
          </cell>
          <cell r="D2643">
            <v>1962</v>
          </cell>
          <cell r="E2643">
            <v>38.444270000000003</v>
          </cell>
        </row>
        <row r="2644">
          <cell r="B2644" t="str">
            <v>JPN</v>
          </cell>
          <cell r="C2644" t="str">
            <v>Japan</v>
          </cell>
          <cell r="D2644">
            <v>1965</v>
          </cell>
          <cell r="E2644">
            <v>38.030470000000001</v>
          </cell>
        </row>
        <row r="2645">
          <cell r="B2645" t="str">
            <v>JPN</v>
          </cell>
          <cell r="C2645" t="str">
            <v>Japan</v>
          </cell>
          <cell r="D2645">
            <v>1968</v>
          </cell>
          <cell r="E2645">
            <v>39.077390000000001</v>
          </cell>
        </row>
        <row r="2646">
          <cell r="B2646" t="str">
            <v>JPN</v>
          </cell>
          <cell r="C2646" t="str">
            <v>Japan</v>
          </cell>
          <cell r="D2646">
            <v>1971</v>
          </cell>
          <cell r="E2646">
            <v>41.896450000000002</v>
          </cell>
        </row>
        <row r="2647">
          <cell r="B2647" t="str">
            <v>JPN</v>
          </cell>
          <cell r="C2647" t="str">
            <v>Japan</v>
          </cell>
          <cell r="D2647">
            <v>1993</v>
          </cell>
          <cell r="E2647">
            <v>24.8</v>
          </cell>
        </row>
        <row r="2648">
          <cell r="B2648" t="str">
            <v>JOR</v>
          </cell>
          <cell r="C2648" t="str">
            <v>Jordan</v>
          </cell>
          <cell r="D2648">
            <v>1973</v>
          </cell>
          <cell r="E2648">
            <v>42.3</v>
          </cell>
        </row>
        <row r="2649">
          <cell r="B2649" t="str">
            <v>JOR</v>
          </cell>
          <cell r="C2649" t="str">
            <v>Jordan</v>
          </cell>
          <cell r="D2649">
            <v>1980</v>
          </cell>
          <cell r="E2649">
            <v>44.2</v>
          </cell>
        </row>
        <row r="2650">
          <cell r="B2650" t="str">
            <v>JOR</v>
          </cell>
          <cell r="C2650" t="str">
            <v>Jordan</v>
          </cell>
          <cell r="D2650">
            <v>1980</v>
          </cell>
          <cell r="E2650">
            <v>38.700000000000003</v>
          </cell>
        </row>
        <row r="2651">
          <cell r="B2651" t="str">
            <v>JOR</v>
          </cell>
          <cell r="C2651" t="str">
            <v>Jordan</v>
          </cell>
          <cell r="D2651">
            <v>1980</v>
          </cell>
          <cell r="E2651">
            <v>36.5</v>
          </cell>
        </row>
        <row r="2652">
          <cell r="B2652" t="str">
            <v>JOR</v>
          </cell>
          <cell r="C2652" t="str">
            <v>Jordan</v>
          </cell>
          <cell r="D2652">
            <v>1980</v>
          </cell>
          <cell r="E2652">
            <v>41.6</v>
          </cell>
        </row>
        <row r="2653">
          <cell r="B2653" t="str">
            <v>JOR</v>
          </cell>
          <cell r="C2653" t="str">
            <v>Jordan</v>
          </cell>
          <cell r="D2653">
            <v>1981</v>
          </cell>
          <cell r="E2653">
            <v>37.299999999999997</v>
          </cell>
        </row>
        <row r="2654">
          <cell r="B2654" t="str">
            <v>JOR</v>
          </cell>
          <cell r="C2654" t="str">
            <v>Jordan</v>
          </cell>
          <cell r="D2654">
            <v>1982</v>
          </cell>
          <cell r="E2654">
            <v>35</v>
          </cell>
        </row>
        <row r="2655">
          <cell r="B2655" t="str">
            <v>JOR</v>
          </cell>
          <cell r="C2655" t="str">
            <v>Jordan</v>
          </cell>
          <cell r="D2655">
            <v>1982</v>
          </cell>
          <cell r="E2655">
            <v>30.5</v>
          </cell>
        </row>
        <row r="2656">
          <cell r="B2656" t="str">
            <v>JOR</v>
          </cell>
          <cell r="C2656" t="str">
            <v>Jordan</v>
          </cell>
          <cell r="D2656">
            <v>1973</v>
          </cell>
          <cell r="E2656">
            <v>32.799999999999997</v>
          </cell>
        </row>
        <row r="2657">
          <cell r="B2657" t="str">
            <v>JOR</v>
          </cell>
          <cell r="C2657" t="str">
            <v>Jordan</v>
          </cell>
          <cell r="D2657">
            <v>1973</v>
          </cell>
          <cell r="E2657">
            <v>42.14</v>
          </cell>
        </row>
        <row r="2658">
          <cell r="B2658" t="str">
            <v>JOR</v>
          </cell>
          <cell r="C2658" t="str">
            <v>Jordan</v>
          </cell>
          <cell r="D2658">
            <v>1986</v>
          </cell>
          <cell r="E2658">
            <v>31.700000762939453</v>
          </cell>
        </row>
        <row r="2659">
          <cell r="B2659" t="str">
            <v>JOR</v>
          </cell>
          <cell r="C2659" t="str">
            <v>Jordan</v>
          </cell>
          <cell r="D2659">
            <v>1986</v>
          </cell>
          <cell r="E2659">
            <v>34.299999237060547</v>
          </cell>
        </row>
        <row r="2660">
          <cell r="B2660" t="str">
            <v>JOR</v>
          </cell>
          <cell r="C2660" t="str">
            <v>Jordan</v>
          </cell>
          <cell r="D2660">
            <v>1986</v>
          </cell>
          <cell r="E2660">
            <v>34.599998474121094</v>
          </cell>
        </row>
        <row r="2661">
          <cell r="B2661" t="str">
            <v>JOR</v>
          </cell>
          <cell r="C2661" t="str">
            <v>Jordan</v>
          </cell>
          <cell r="D2661">
            <v>1986</v>
          </cell>
          <cell r="E2661">
            <v>37.76</v>
          </cell>
        </row>
        <row r="2662">
          <cell r="B2662" t="str">
            <v>JOR</v>
          </cell>
          <cell r="C2662" t="str">
            <v>Jordan</v>
          </cell>
          <cell r="D2662">
            <v>1986</v>
          </cell>
          <cell r="E2662">
            <v>39.229999999999997</v>
          </cell>
        </row>
        <row r="2663">
          <cell r="B2663" t="str">
            <v>JOR</v>
          </cell>
          <cell r="C2663" t="str">
            <v>Jordan</v>
          </cell>
          <cell r="D2663">
            <v>1986</v>
          </cell>
          <cell r="E2663">
            <v>39.72</v>
          </cell>
        </row>
        <row r="2664">
          <cell r="B2664" t="str">
            <v>JOR</v>
          </cell>
          <cell r="C2664" t="str">
            <v>Jordan</v>
          </cell>
          <cell r="D2664">
            <v>1992</v>
          </cell>
          <cell r="E2664">
            <v>40</v>
          </cell>
        </row>
        <row r="2665">
          <cell r="B2665" t="str">
            <v>JOR</v>
          </cell>
          <cell r="C2665" t="str">
            <v>Jordan</v>
          </cell>
          <cell r="D2665">
            <v>1992</v>
          </cell>
          <cell r="E2665">
            <v>49.4</v>
          </cell>
        </row>
        <row r="2666">
          <cell r="B2666" t="str">
            <v>JOR</v>
          </cell>
          <cell r="C2666" t="str">
            <v>Jordan</v>
          </cell>
          <cell r="D2666">
            <v>1997</v>
          </cell>
          <cell r="E2666">
            <v>36.4</v>
          </cell>
        </row>
        <row r="2667">
          <cell r="B2667" t="str">
            <v>JOR</v>
          </cell>
          <cell r="C2667" t="str">
            <v>Jordan</v>
          </cell>
          <cell r="D2667">
            <v>1997</v>
          </cell>
          <cell r="E2667">
            <v>38.4</v>
          </cell>
        </row>
        <row r="2668">
          <cell r="B2668" t="str">
            <v>JOR</v>
          </cell>
          <cell r="C2668" t="str">
            <v>Jordan</v>
          </cell>
          <cell r="D2668">
            <v>1986</v>
          </cell>
          <cell r="E2668">
            <v>36</v>
          </cell>
        </row>
        <row r="2669">
          <cell r="B2669" t="str">
            <v>JOR</v>
          </cell>
          <cell r="C2669" t="str">
            <v>Jordan</v>
          </cell>
          <cell r="D2669">
            <v>1986</v>
          </cell>
          <cell r="E2669">
            <v>31.9</v>
          </cell>
        </row>
        <row r="2670">
          <cell r="B2670" t="str">
            <v>JOR</v>
          </cell>
          <cell r="C2670" t="str">
            <v>Jordan</v>
          </cell>
          <cell r="D2670">
            <v>1986</v>
          </cell>
          <cell r="E2670">
            <v>36.200000000000003</v>
          </cell>
        </row>
        <row r="2671">
          <cell r="B2671" t="str">
            <v>JOR</v>
          </cell>
          <cell r="C2671" t="str">
            <v>Jordan</v>
          </cell>
          <cell r="D2671">
            <v>1992</v>
          </cell>
          <cell r="E2671">
            <v>43</v>
          </cell>
        </row>
        <row r="2672">
          <cell r="B2672" t="str">
            <v>JOR</v>
          </cell>
          <cell r="C2672" t="str">
            <v>Jordan</v>
          </cell>
          <cell r="D2672">
            <v>1992</v>
          </cell>
          <cell r="E2672">
            <v>38.4</v>
          </cell>
        </row>
        <row r="2673">
          <cell r="B2673" t="str">
            <v>JOR</v>
          </cell>
          <cell r="C2673" t="str">
            <v>Jordan</v>
          </cell>
          <cell r="D2673">
            <v>1992</v>
          </cell>
          <cell r="E2673">
            <v>43.5</v>
          </cell>
        </row>
        <row r="2674">
          <cell r="B2674" t="str">
            <v>JOR</v>
          </cell>
          <cell r="C2674" t="str">
            <v>Jordan</v>
          </cell>
          <cell r="D2674">
            <v>1997</v>
          </cell>
          <cell r="E2674">
            <v>36.299999999999997</v>
          </cell>
        </row>
        <row r="2675">
          <cell r="B2675" t="str">
            <v>JOR</v>
          </cell>
          <cell r="C2675" t="str">
            <v>Jordan</v>
          </cell>
          <cell r="D2675">
            <v>2003</v>
          </cell>
          <cell r="E2675">
            <v>38.838000000000001</v>
          </cell>
        </row>
        <row r="2676">
          <cell r="B2676" t="str">
            <v>KAZ</v>
          </cell>
          <cell r="C2676" t="str">
            <v>Kazakhstan</v>
          </cell>
          <cell r="D2676">
            <v>1988</v>
          </cell>
          <cell r="E2676">
            <v>29.100000381469727</v>
          </cell>
        </row>
        <row r="2677">
          <cell r="B2677" t="str">
            <v>KAZ</v>
          </cell>
          <cell r="C2677" t="str">
            <v>Kazakhstan</v>
          </cell>
          <cell r="D2677">
            <v>1990</v>
          </cell>
          <cell r="E2677">
            <v>29.700000762939453</v>
          </cell>
        </row>
        <row r="2678">
          <cell r="B2678" t="str">
            <v>KAZ</v>
          </cell>
          <cell r="C2678" t="str">
            <v>Kazakhstan</v>
          </cell>
          <cell r="D2678">
            <v>1981</v>
          </cell>
          <cell r="E2678">
            <v>25.700000762939453</v>
          </cell>
        </row>
        <row r="2679">
          <cell r="B2679" t="str">
            <v>KAZ</v>
          </cell>
          <cell r="C2679" t="str">
            <v>Kazakhstan</v>
          </cell>
          <cell r="D2679">
            <v>1986</v>
          </cell>
          <cell r="E2679">
            <v>27.299999237060547</v>
          </cell>
        </row>
        <row r="2680">
          <cell r="B2680" t="str">
            <v>KAZ</v>
          </cell>
          <cell r="C2680" t="str">
            <v>Kazakhstan</v>
          </cell>
          <cell r="D2680">
            <v>1989</v>
          </cell>
          <cell r="E2680">
            <v>27.600000381469702</v>
          </cell>
        </row>
        <row r="2681">
          <cell r="B2681" t="str">
            <v>KAZ</v>
          </cell>
          <cell r="C2681" t="str">
            <v>Kazakhstan</v>
          </cell>
          <cell r="D2681">
            <v>1989</v>
          </cell>
          <cell r="E2681">
            <v>28.899999618530273</v>
          </cell>
        </row>
        <row r="2682">
          <cell r="B2682" t="str">
            <v>KAZ</v>
          </cell>
          <cell r="C2682" t="str">
            <v>Kazakhstan</v>
          </cell>
          <cell r="D2682">
            <v>1996</v>
          </cell>
          <cell r="E2682">
            <v>53</v>
          </cell>
        </row>
        <row r="2683">
          <cell r="B2683" t="str">
            <v>KAZ</v>
          </cell>
          <cell r="C2683" t="str">
            <v>Kazakhstan</v>
          </cell>
          <cell r="D2683">
            <v>1988</v>
          </cell>
          <cell r="E2683">
            <v>25.8</v>
          </cell>
        </row>
        <row r="2684">
          <cell r="B2684" t="str">
            <v>KAZ</v>
          </cell>
          <cell r="C2684" t="str">
            <v>Kazakhstan</v>
          </cell>
          <cell r="D2684">
            <v>1993</v>
          </cell>
          <cell r="E2684">
            <v>32.700000000000003</v>
          </cell>
        </row>
        <row r="2685">
          <cell r="B2685" t="str">
            <v>KAZ</v>
          </cell>
          <cell r="C2685" t="str">
            <v>Kazakhstan</v>
          </cell>
          <cell r="D2685">
            <v>1989</v>
          </cell>
          <cell r="E2685">
            <v>28.1</v>
          </cell>
        </row>
        <row r="2686">
          <cell r="B2686" t="str">
            <v>KAZ</v>
          </cell>
          <cell r="C2686" t="str">
            <v>Kazakhstan</v>
          </cell>
          <cell r="D2686">
            <v>2003</v>
          </cell>
          <cell r="E2686">
            <v>35.9</v>
          </cell>
        </row>
        <row r="2687">
          <cell r="B2687" t="str">
            <v>KAZ</v>
          </cell>
          <cell r="C2687" t="str">
            <v>Kazakhstan</v>
          </cell>
          <cell r="D2687">
            <v>2004</v>
          </cell>
          <cell r="E2687">
            <v>37</v>
          </cell>
        </row>
        <row r="2688">
          <cell r="B2688" t="str">
            <v>KAZ</v>
          </cell>
          <cell r="C2688" t="str">
            <v>Kazakhstan</v>
          </cell>
          <cell r="D2688">
            <v>2005</v>
          </cell>
          <cell r="E2688">
            <v>42</v>
          </cell>
        </row>
        <row r="2689">
          <cell r="B2689" t="str">
            <v>KAZ</v>
          </cell>
          <cell r="C2689" t="str">
            <v>Kazakhstan</v>
          </cell>
          <cell r="D2689">
            <v>2006</v>
          </cell>
          <cell r="E2689">
            <v>41.4</v>
          </cell>
        </row>
        <row r="2690">
          <cell r="B2690" t="str">
            <v>KAZ</v>
          </cell>
          <cell r="C2690" t="str">
            <v>Kazakhstan</v>
          </cell>
          <cell r="D2690">
            <v>1996</v>
          </cell>
          <cell r="E2690">
            <v>35.4</v>
          </cell>
        </row>
        <row r="2691">
          <cell r="B2691" t="str">
            <v>KAZ</v>
          </cell>
          <cell r="C2691" t="str">
            <v>Kazakhstan</v>
          </cell>
          <cell r="D2691">
            <v>2001</v>
          </cell>
          <cell r="E2691">
            <v>31.3</v>
          </cell>
        </row>
        <row r="2692">
          <cell r="B2692" t="str">
            <v>KAZ</v>
          </cell>
          <cell r="C2692" t="str">
            <v>Kazakhstan</v>
          </cell>
          <cell r="D2692">
            <v>2003</v>
          </cell>
          <cell r="E2692">
            <v>32.246639999999999</v>
          </cell>
        </row>
        <row r="2693">
          <cell r="B2693" t="str">
            <v>KEN</v>
          </cell>
          <cell r="C2693" t="str">
            <v>Kenya</v>
          </cell>
          <cell r="D2693">
            <v>1914</v>
          </cell>
          <cell r="E2693">
            <v>50</v>
          </cell>
        </row>
        <row r="2694">
          <cell r="B2694" t="str">
            <v>KEN</v>
          </cell>
          <cell r="C2694" t="str">
            <v>Kenya</v>
          </cell>
          <cell r="D2694">
            <v>1921</v>
          </cell>
          <cell r="E2694">
            <v>57</v>
          </cell>
        </row>
        <row r="2695">
          <cell r="B2695" t="str">
            <v>KEN</v>
          </cell>
          <cell r="C2695" t="str">
            <v>Kenya</v>
          </cell>
          <cell r="D2695">
            <v>1927</v>
          </cell>
          <cell r="E2695">
            <v>58</v>
          </cell>
        </row>
        <row r="2696">
          <cell r="B2696" t="str">
            <v>KEN</v>
          </cell>
          <cell r="C2696" t="str">
            <v>Kenya</v>
          </cell>
          <cell r="D2696">
            <v>1936</v>
          </cell>
          <cell r="E2696">
            <v>63</v>
          </cell>
        </row>
        <row r="2697">
          <cell r="B2697" t="str">
            <v>KEN</v>
          </cell>
          <cell r="C2697" t="str">
            <v>Kenya</v>
          </cell>
          <cell r="D2697">
            <v>1946</v>
          </cell>
          <cell r="E2697">
            <v>64</v>
          </cell>
        </row>
        <row r="2698">
          <cell r="B2698" t="str">
            <v>KEN</v>
          </cell>
          <cell r="C2698" t="str">
            <v>Kenya</v>
          </cell>
          <cell r="D2698">
            <v>1950</v>
          </cell>
          <cell r="E2698">
            <v>70</v>
          </cell>
        </row>
        <row r="2699">
          <cell r="B2699" t="str">
            <v>KEN</v>
          </cell>
          <cell r="C2699" t="str">
            <v>Kenya</v>
          </cell>
          <cell r="D2699">
            <v>1955</v>
          </cell>
          <cell r="E2699">
            <v>63</v>
          </cell>
        </row>
        <row r="2700">
          <cell r="B2700" t="str">
            <v>KEN</v>
          </cell>
          <cell r="C2700" t="str">
            <v>Kenya</v>
          </cell>
          <cell r="D2700">
            <v>1960</v>
          </cell>
          <cell r="E2700">
            <v>68</v>
          </cell>
        </row>
        <row r="2701">
          <cell r="B2701" t="str">
            <v>KEN</v>
          </cell>
          <cell r="C2701" t="str">
            <v>Kenya</v>
          </cell>
          <cell r="D2701">
            <v>1964</v>
          </cell>
          <cell r="E2701">
            <v>63</v>
          </cell>
        </row>
        <row r="2702">
          <cell r="B2702" t="str">
            <v>KEN</v>
          </cell>
          <cell r="C2702" t="str">
            <v>Kenya</v>
          </cell>
          <cell r="D2702">
            <v>1967</v>
          </cell>
          <cell r="E2702">
            <v>66</v>
          </cell>
        </row>
        <row r="2703">
          <cell r="B2703" t="str">
            <v>KEN</v>
          </cell>
          <cell r="C2703" t="str">
            <v>Kenya</v>
          </cell>
          <cell r="D2703">
            <v>1969</v>
          </cell>
          <cell r="E2703">
            <v>68</v>
          </cell>
        </row>
        <row r="2704">
          <cell r="B2704" t="str">
            <v>KEN</v>
          </cell>
          <cell r="C2704" t="str">
            <v>Kenya</v>
          </cell>
          <cell r="D2704">
            <v>1971</v>
          </cell>
          <cell r="E2704">
            <v>70</v>
          </cell>
        </row>
        <row r="2705">
          <cell r="B2705" t="str">
            <v>KEN</v>
          </cell>
          <cell r="C2705" t="str">
            <v>Kenya</v>
          </cell>
          <cell r="D2705">
            <v>1974</v>
          </cell>
          <cell r="E2705">
            <v>69</v>
          </cell>
        </row>
        <row r="2706">
          <cell r="B2706" t="str">
            <v>KEN</v>
          </cell>
          <cell r="C2706" t="str">
            <v>Kenya</v>
          </cell>
          <cell r="D2706">
            <v>1976</v>
          </cell>
          <cell r="E2706">
            <v>68</v>
          </cell>
        </row>
        <row r="2707">
          <cell r="B2707" t="str">
            <v>KEN</v>
          </cell>
          <cell r="C2707" t="str">
            <v>Kenya</v>
          </cell>
          <cell r="D2707">
            <v>1961</v>
          </cell>
          <cell r="E2707">
            <v>48.799999237060547</v>
          </cell>
        </row>
        <row r="2708">
          <cell r="B2708" t="str">
            <v>KEN</v>
          </cell>
          <cell r="C2708" t="str">
            <v>Kenya</v>
          </cell>
          <cell r="D2708">
            <v>1992</v>
          </cell>
          <cell r="E2708">
            <v>59.9</v>
          </cell>
        </row>
        <row r="2709">
          <cell r="B2709" t="str">
            <v>KEN</v>
          </cell>
          <cell r="C2709" t="str">
            <v>Kenya</v>
          </cell>
          <cell r="D2709">
            <v>1976</v>
          </cell>
          <cell r="E2709">
            <v>52</v>
          </cell>
        </row>
        <row r="2710">
          <cell r="B2710" t="str">
            <v>KEN</v>
          </cell>
          <cell r="C2710" t="str">
            <v>Kenya</v>
          </cell>
          <cell r="D2710">
            <v>1969</v>
          </cell>
          <cell r="E2710">
            <v>61.3</v>
          </cell>
        </row>
        <row r="2711">
          <cell r="B2711" t="str">
            <v>KEN</v>
          </cell>
          <cell r="C2711" t="str">
            <v>Kenya</v>
          </cell>
          <cell r="D2711">
            <v>1969</v>
          </cell>
          <cell r="E2711">
            <v>48.1</v>
          </cell>
        </row>
        <row r="2712">
          <cell r="B2712" t="str">
            <v>KEN</v>
          </cell>
          <cell r="C2712" t="str">
            <v>Kenya</v>
          </cell>
          <cell r="D2712">
            <v>1969</v>
          </cell>
          <cell r="E2712">
            <v>60.400001525878906</v>
          </cell>
        </row>
        <row r="2713">
          <cell r="B2713" t="str">
            <v>KEN</v>
          </cell>
          <cell r="C2713" t="str">
            <v>Kenya</v>
          </cell>
          <cell r="D2713" t="str">
            <v>1981-83</v>
          </cell>
          <cell r="E2713">
            <v>57.299999237060547</v>
          </cell>
        </row>
        <row r="2714">
          <cell r="B2714" t="str">
            <v>KEN</v>
          </cell>
          <cell r="C2714" t="str">
            <v>Kenya</v>
          </cell>
          <cell r="D2714">
            <v>1999</v>
          </cell>
          <cell r="E2714">
            <v>55.613759999999999</v>
          </cell>
        </row>
        <row r="2715">
          <cell r="B2715" t="str">
            <v>KEN</v>
          </cell>
          <cell r="C2715" t="str">
            <v>Kenya</v>
          </cell>
          <cell r="D2715">
            <v>1999</v>
          </cell>
          <cell r="E2715">
            <v>62.5</v>
          </cell>
        </row>
        <row r="2716">
          <cell r="B2716" t="str">
            <v>KEN</v>
          </cell>
          <cell r="C2716" t="str">
            <v>Kenya</v>
          </cell>
          <cell r="D2716">
            <v>1977</v>
          </cell>
          <cell r="E2716">
            <v>57</v>
          </cell>
        </row>
        <row r="2717">
          <cell r="B2717" t="str">
            <v>KEN</v>
          </cell>
          <cell r="C2717" t="str">
            <v>Kenya</v>
          </cell>
          <cell r="D2717">
            <v>1977</v>
          </cell>
          <cell r="E2717">
            <v>56.7</v>
          </cell>
        </row>
        <row r="2718">
          <cell r="B2718" t="str">
            <v>KEN</v>
          </cell>
          <cell r="C2718" t="str">
            <v>Kenya</v>
          </cell>
          <cell r="D2718">
            <v>1992</v>
          </cell>
          <cell r="E2718">
            <v>56.9</v>
          </cell>
        </row>
        <row r="2719">
          <cell r="B2719" t="str">
            <v>KEN</v>
          </cell>
          <cell r="C2719" t="str">
            <v>Kenya</v>
          </cell>
          <cell r="D2719">
            <v>1994</v>
          </cell>
          <cell r="E2719">
            <v>44.3</v>
          </cell>
        </row>
        <row r="2720">
          <cell r="B2720" t="str">
            <v>KEN</v>
          </cell>
          <cell r="C2720" t="str">
            <v>Kenya</v>
          </cell>
          <cell r="D2720">
            <v>1997</v>
          </cell>
          <cell r="E2720">
            <v>41.922169999999994</v>
          </cell>
        </row>
        <row r="2721">
          <cell r="B2721" t="str">
            <v>KOR</v>
          </cell>
          <cell r="C2721" t="str">
            <v>Korea, Republic of</v>
          </cell>
          <cell r="D2721">
            <v>2004</v>
          </cell>
          <cell r="E2721">
            <v>31.6</v>
          </cell>
        </row>
        <row r="2722">
          <cell r="B2722" t="str">
            <v>KOR</v>
          </cell>
          <cell r="C2722" t="str">
            <v>Korea, Republic of</v>
          </cell>
          <cell r="D2722">
            <v>1992</v>
          </cell>
          <cell r="E2722">
            <v>34.9</v>
          </cell>
        </row>
        <row r="2723">
          <cell r="B2723" t="str">
            <v>KOR</v>
          </cell>
          <cell r="C2723" t="str">
            <v>Korea, Republic of</v>
          </cell>
          <cell r="D2723">
            <v>1992</v>
          </cell>
          <cell r="E2723">
            <v>34.700000000000003</v>
          </cell>
        </row>
        <row r="2724">
          <cell r="B2724" t="str">
            <v>KOR</v>
          </cell>
          <cell r="C2724" t="str">
            <v>Korea, Republic of</v>
          </cell>
          <cell r="D2724">
            <v>1993</v>
          </cell>
          <cell r="E2724">
            <v>32.4</v>
          </cell>
        </row>
        <row r="2725">
          <cell r="B2725" t="str">
            <v>KOR</v>
          </cell>
          <cell r="C2725" t="str">
            <v>Korea, Republic of</v>
          </cell>
          <cell r="D2725">
            <v>1993</v>
          </cell>
          <cell r="E2725">
            <v>32.5</v>
          </cell>
        </row>
        <row r="2726">
          <cell r="B2726" t="str">
            <v>KOR</v>
          </cell>
          <cell r="C2726" t="str">
            <v>Korea, Republic of</v>
          </cell>
          <cell r="D2726">
            <v>1995</v>
          </cell>
          <cell r="E2726">
            <v>33.5</v>
          </cell>
        </row>
        <row r="2727">
          <cell r="B2727" t="str">
            <v>KOR</v>
          </cell>
          <cell r="C2727" t="str">
            <v>Korea, Republic of</v>
          </cell>
          <cell r="D2727">
            <v>1995</v>
          </cell>
          <cell r="E2727">
            <v>33.4</v>
          </cell>
        </row>
        <row r="2728">
          <cell r="B2728" t="str">
            <v>KOR</v>
          </cell>
          <cell r="C2728" t="str">
            <v>Korea, Republic of</v>
          </cell>
          <cell r="D2728">
            <v>1995</v>
          </cell>
          <cell r="E2728">
            <v>32.6</v>
          </cell>
        </row>
        <row r="2729">
          <cell r="B2729" t="str">
            <v>KOR</v>
          </cell>
          <cell r="C2729" t="str">
            <v>Korea, Republic of</v>
          </cell>
          <cell r="D2729">
            <v>1996</v>
          </cell>
          <cell r="E2729">
            <v>32.6</v>
          </cell>
        </row>
        <row r="2730">
          <cell r="B2730" t="str">
            <v>KOR</v>
          </cell>
          <cell r="C2730" t="str">
            <v>Korea, Republic of</v>
          </cell>
          <cell r="D2730">
            <v>1997</v>
          </cell>
          <cell r="E2730">
            <v>31.7</v>
          </cell>
        </row>
        <row r="2731">
          <cell r="B2731" t="str">
            <v>KOR</v>
          </cell>
          <cell r="C2731" t="str">
            <v>Korea, Republic of</v>
          </cell>
          <cell r="D2731">
            <v>1997</v>
          </cell>
          <cell r="E2731">
            <v>31.6</v>
          </cell>
        </row>
        <row r="2732">
          <cell r="B2732" t="str">
            <v>KOR</v>
          </cell>
          <cell r="C2732" t="str">
            <v>Korea, Republic of</v>
          </cell>
          <cell r="D2732">
            <v>1998</v>
          </cell>
          <cell r="E2732">
            <v>36.9</v>
          </cell>
        </row>
        <row r="2733">
          <cell r="B2733" t="str">
            <v>KOR</v>
          </cell>
          <cell r="C2733" t="str">
            <v>Korea, Republic of</v>
          </cell>
          <cell r="D2733">
            <v>1998</v>
          </cell>
          <cell r="E2733">
            <v>37.200000000000003</v>
          </cell>
        </row>
        <row r="2734">
          <cell r="B2734" t="str">
            <v>KOR</v>
          </cell>
          <cell r="C2734" t="str">
            <v>Korea, Republic of</v>
          </cell>
          <cell r="D2734">
            <v>1965</v>
          </cell>
          <cell r="E2734">
            <v>42.3</v>
          </cell>
        </row>
        <row r="2735">
          <cell r="B2735" t="str">
            <v>KOR</v>
          </cell>
          <cell r="C2735" t="str">
            <v>Korea, Republic of</v>
          </cell>
          <cell r="D2735">
            <v>1965</v>
          </cell>
          <cell r="E2735">
            <v>39.5</v>
          </cell>
        </row>
        <row r="2736">
          <cell r="B2736" t="str">
            <v>KOR</v>
          </cell>
          <cell r="C2736" t="str">
            <v>Korea, Republic of</v>
          </cell>
          <cell r="D2736">
            <v>1965</v>
          </cell>
          <cell r="E2736">
            <v>28.9</v>
          </cell>
        </row>
        <row r="2737">
          <cell r="B2737" t="str">
            <v>KOR</v>
          </cell>
          <cell r="C2737" t="str">
            <v>Korea, Republic of</v>
          </cell>
          <cell r="D2737">
            <v>1965</v>
          </cell>
          <cell r="E2737">
            <v>40.700000000000003</v>
          </cell>
        </row>
        <row r="2738">
          <cell r="B2738" t="str">
            <v>KOR</v>
          </cell>
          <cell r="C2738" t="str">
            <v>Korea, Republic of</v>
          </cell>
          <cell r="D2738">
            <v>1965</v>
          </cell>
          <cell r="E2738">
            <v>35.200000000000003</v>
          </cell>
        </row>
        <row r="2739">
          <cell r="B2739" t="str">
            <v>KOR</v>
          </cell>
          <cell r="C2739" t="str">
            <v>Korea, Republic of</v>
          </cell>
          <cell r="D2739">
            <v>1970</v>
          </cell>
          <cell r="E2739">
            <v>35.200000000000003</v>
          </cell>
        </row>
        <row r="2740">
          <cell r="B2740" t="str">
            <v>KOR</v>
          </cell>
          <cell r="C2740" t="str">
            <v>Korea, Republic of</v>
          </cell>
          <cell r="D2740">
            <v>1970</v>
          </cell>
          <cell r="E2740">
            <v>31.2</v>
          </cell>
        </row>
        <row r="2741">
          <cell r="B2741" t="str">
            <v>KOR</v>
          </cell>
          <cell r="C2741" t="str">
            <v>Korea, Republic of</v>
          </cell>
          <cell r="D2741">
            <v>1970</v>
          </cell>
          <cell r="E2741">
            <v>35.9</v>
          </cell>
        </row>
        <row r="2742">
          <cell r="B2742" t="str">
            <v>KOR</v>
          </cell>
          <cell r="C2742" t="str">
            <v>Korea, Republic of</v>
          </cell>
          <cell r="D2742">
            <v>1970</v>
          </cell>
          <cell r="E2742">
            <v>29.9</v>
          </cell>
        </row>
        <row r="2743">
          <cell r="B2743" t="str">
            <v>KOR</v>
          </cell>
          <cell r="C2743" t="str">
            <v>Korea, Republic of</v>
          </cell>
          <cell r="D2743">
            <v>1970</v>
          </cell>
          <cell r="E2743">
            <v>33.5</v>
          </cell>
        </row>
        <row r="2744">
          <cell r="B2744" t="str">
            <v>KOR</v>
          </cell>
          <cell r="C2744" t="str">
            <v>Korea, Republic of</v>
          </cell>
          <cell r="D2744">
            <v>1976</v>
          </cell>
          <cell r="E2744">
            <v>41.9</v>
          </cell>
        </row>
        <row r="2745">
          <cell r="B2745" t="str">
            <v>KOR</v>
          </cell>
          <cell r="C2745" t="str">
            <v>Korea, Republic of</v>
          </cell>
          <cell r="D2745">
            <v>1976</v>
          </cell>
          <cell r="E2745">
            <v>45.5</v>
          </cell>
        </row>
        <row r="2746">
          <cell r="B2746" t="str">
            <v>KOR</v>
          </cell>
          <cell r="C2746" t="str">
            <v>Korea, Republic of</v>
          </cell>
          <cell r="D2746">
            <v>1976</v>
          </cell>
          <cell r="E2746">
            <v>36.1</v>
          </cell>
        </row>
        <row r="2747">
          <cell r="B2747" t="str">
            <v>KOR</v>
          </cell>
          <cell r="C2747" t="str">
            <v>Korea, Republic of</v>
          </cell>
          <cell r="D2747">
            <v>1976</v>
          </cell>
          <cell r="E2747">
            <v>33</v>
          </cell>
        </row>
        <row r="2748">
          <cell r="B2748" t="str">
            <v>KOR</v>
          </cell>
          <cell r="C2748" t="str">
            <v>Korea, Republic of</v>
          </cell>
          <cell r="D2748">
            <v>1976</v>
          </cell>
          <cell r="E2748">
            <v>38.6</v>
          </cell>
        </row>
        <row r="2749">
          <cell r="B2749" t="str">
            <v>KOR</v>
          </cell>
          <cell r="C2749" t="str">
            <v>Korea, Republic of</v>
          </cell>
          <cell r="D2749">
            <v>1982</v>
          </cell>
          <cell r="E2749">
            <v>44.4</v>
          </cell>
        </row>
        <row r="2750">
          <cell r="B2750" t="str">
            <v>KOR</v>
          </cell>
          <cell r="C2750" t="str">
            <v>Korea, Republic of</v>
          </cell>
          <cell r="D2750">
            <v>1982</v>
          </cell>
          <cell r="E2750">
            <v>37</v>
          </cell>
        </row>
        <row r="2751">
          <cell r="B2751" t="str">
            <v>KOR</v>
          </cell>
          <cell r="C2751" t="str">
            <v>Korea, Republic of</v>
          </cell>
          <cell r="D2751">
            <v>1982</v>
          </cell>
          <cell r="E2751">
            <v>30.9</v>
          </cell>
        </row>
        <row r="2752">
          <cell r="B2752" t="str">
            <v>KOR</v>
          </cell>
          <cell r="C2752" t="str">
            <v>Korea, Republic of</v>
          </cell>
          <cell r="D2752">
            <v>1982</v>
          </cell>
          <cell r="E2752">
            <v>30.6</v>
          </cell>
        </row>
        <row r="2753">
          <cell r="B2753" t="str">
            <v>KOR</v>
          </cell>
          <cell r="C2753" t="str">
            <v>Korea, Republic of</v>
          </cell>
          <cell r="D2753">
            <v>1982</v>
          </cell>
          <cell r="E2753">
            <v>35.700000000000003</v>
          </cell>
        </row>
        <row r="2754">
          <cell r="B2754" t="str">
            <v>KOR</v>
          </cell>
          <cell r="C2754" t="str">
            <v>Korea, Republic of</v>
          </cell>
          <cell r="D2754">
            <v>1965</v>
          </cell>
          <cell r="E2754">
            <v>34.4</v>
          </cell>
        </row>
        <row r="2755">
          <cell r="B2755" t="str">
            <v>KOR</v>
          </cell>
          <cell r="C2755" t="str">
            <v>Korea, Republic of</v>
          </cell>
          <cell r="D2755">
            <v>1970</v>
          </cell>
          <cell r="E2755">
            <v>33.299999999999997</v>
          </cell>
        </row>
        <row r="2756">
          <cell r="B2756" t="str">
            <v>KOR</v>
          </cell>
          <cell r="C2756" t="str">
            <v>Korea, Republic of</v>
          </cell>
          <cell r="D2756">
            <v>1976</v>
          </cell>
          <cell r="E2756">
            <v>39.1</v>
          </cell>
        </row>
        <row r="2757">
          <cell r="B2757" t="str">
            <v>KOR</v>
          </cell>
          <cell r="C2757" t="str">
            <v>Korea, Republic of</v>
          </cell>
          <cell r="D2757">
            <v>1982</v>
          </cell>
          <cell r="E2757">
            <v>35.700000000000003</v>
          </cell>
        </row>
        <row r="2758">
          <cell r="B2758" t="str">
            <v>KOR</v>
          </cell>
          <cell r="C2758" t="str">
            <v>Korea, Republic of</v>
          </cell>
          <cell r="D2758">
            <v>1966</v>
          </cell>
          <cell r="E2758">
            <v>32.200000000000003</v>
          </cell>
        </row>
        <row r="2759">
          <cell r="B2759" t="str">
            <v>KOR</v>
          </cell>
          <cell r="C2759" t="str">
            <v>Korea, Republic of</v>
          </cell>
          <cell r="D2759">
            <v>1966</v>
          </cell>
          <cell r="E2759">
            <v>34.200000000000003</v>
          </cell>
        </row>
        <row r="2760">
          <cell r="B2760" t="str">
            <v>KOR</v>
          </cell>
          <cell r="C2760" t="str">
            <v>Korea, Republic of</v>
          </cell>
          <cell r="D2760">
            <v>1966</v>
          </cell>
          <cell r="E2760">
            <v>30.6</v>
          </cell>
        </row>
        <row r="2761">
          <cell r="B2761" t="str">
            <v>KOR</v>
          </cell>
          <cell r="C2761" t="str">
            <v>Korea, Republic of</v>
          </cell>
          <cell r="D2761">
            <v>1966</v>
          </cell>
          <cell r="E2761">
            <v>26.5</v>
          </cell>
        </row>
        <row r="2762">
          <cell r="B2762" t="str">
            <v>KOR</v>
          </cell>
          <cell r="C2762" t="str">
            <v>Korea, Republic of</v>
          </cell>
          <cell r="D2762">
            <v>1968</v>
          </cell>
          <cell r="E2762">
            <v>30.4</v>
          </cell>
        </row>
        <row r="2763">
          <cell r="B2763" t="str">
            <v>KOR</v>
          </cell>
          <cell r="C2763" t="str">
            <v>Korea, Republic of</v>
          </cell>
          <cell r="D2763">
            <v>1969</v>
          </cell>
          <cell r="E2763">
            <v>29.8</v>
          </cell>
        </row>
        <row r="2764">
          <cell r="B2764" t="str">
            <v>KOR</v>
          </cell>
          <cell r="C2764" t="str">
            <v>Korea, Republic of</v>
          </cell>
          <cell r="D2764">
            <v>1970</v>
          </cell>
          <cell r="E2764">
            <v>40.6</v>
          </cell>
        </row>
        <row r="2765">
          <cell r="B2765" t="str">
            <v>KOR</v>
          </cell>
          <cell r="C2765" t="str">
            <v>Korea, Republic of</v>
          </cell>
          <cell r="D2765">
            <v>1970</v>
          </cell>
          <cell r="E2765">
            <v>38.200000000000003</v>
          </cell>
        </row>
        <row r="2766">
          <cell r="B2766" t="str">
            <v>KOR</v>
          </cell>
          <cell r="C2766" t="str">
            <v>Korea, Republic of</v>
          </cell>
          <cell r="D2766">
            <v>1970</v>
          </cell>
          <cell r="E2766">
            <v>37.1</v>
          </cell>
        </row>
        <row r="2767">
          <cell r="B2767" t="str">
            <v>KOR</v>
          </cell>
          <cell r="C2767" t="str">
            <v>Korea, Republic of</v>
          </cell>
          <cell r="D2767">
            <v>1970</v>
          </cell>
          <cell r="E2767">
            <v>31.5</v>
          </cell>
        </row>
        <row r="2768">
          <cell r="B2768" t="str">
            <v>KOR</v>
          </cell>
          <cell r="C2768" t="str">
            <v>Korea, Republic of</v>
          </cell>
          <cell r="D2768">
            <v>1971</v>
          </cell>
          <cell r="E2768">
            <v>33.6</v>
          </cell>
        </row>
        <row r="2769">
          <cell r="B2769" t="str">
            <v>KOR</v>
          </cell>
          <cell r="C2769" t="str">
            <v>Korea, Republic of</v>
          </cell>
          <cell r="D2769">
            <v>1971</v>
          </cell>
          <cell r="E2769">
            <v>35.9</v>
          </cell>
        </row>
        <row r="2770">
          <cell r="B2770" t="str">
            <v>KOR</v>
          </cell>
          <cell r="C2770" t="str">
            <v>Korea, Republic of</v>
          </cell>
          <cell r="D2770">
            <v>1971</v>
          </cell>
          <cell r="E2770">
            <v>31</v>
          </cell>
        </row>
        <row r="2771">
          <cell r="B2771" t="str">
            <v>KOR</v>
          </cell>
          <cell r="C2771" t="str">
            <v>Korea, Republic of</v>
          </cell>
          <cell r="D2771">
            <v>1980</v>
          </cell>
          <cell r="E2771">
            <v>35.549999237060547</v>
          </cell>
        </row>
        <row r="2772">
          <cell r="B2772" t="str">
            <v>KOR</v>
          </cell>
          <cell r="C2772" t="str">
            <v>Korea, Republic of</v>
          </cell>
          <cell r="D2772">
            <v>1980</v>
          </cell>
          <cell r="E2772">
            <v>38.630001068115234</v>
          </cell>
        </row>
        <row r="2773">
          <cell r="B2773" t="str">
            <v>KOR</v>
          </cell>
          <cell r="C2773" t="str">
            <v>Korea, Republic of</v>
          </cell>
          <cell r="D2773">
            <v>1980</v>
          </cell>
          <cell r="E2773">
            <v>40.529998779296875</v>
          </cell>
        </row>
        <row r="2774">
          <cell r="B2774" t="str">
            <v>KOR</v>
          </cell>
          <cell r="C2774" t="str">
            <v>Korea, Republic of</v>
          </cell>
          <cell r="D2774">
            <v>1985</v>
          </cell>
          <cell r="E2774">
            <v>29.690000534057617</v>
          </cell>
        </row>
        <row r="2775">
          <cell r="B2775" t="str">
            <v>KOR</v>
          </cell>
          <cell r="C2775" t="str">
            <v>Korea, Republic of</v>
          </cell>
          <cell r="D2775">
            <v>1985</v>
          </cell>
          <cell r="E2775">
            <v>34.540000915527344</v>
          </cell>
        </row>
        <row r="2776">
          <cell r="B2776" t="str">
            <v>KOR</v>
          </cell>
          <cell r="C2776" t="str">
            <v>Korea, Republic of</v>
          </cell>
          <cell r="D2776">
            <v>1985</v>
          </cell>
          <cell r="E2776">
            <v>36.939998626708984</v>
          </cell>
        </row>
        <row r="2777">
          <cell r="B2777" t="str">
            <v>KOR</v>
          </cell>
          <cell r="C2777" t="str">
            <v>Korea, Republic of</v>
          </cell>
          <cell r="D2777">
            <v>1988</v>
          </cell>
          <cell r="E2777">
            <v>28.950000762939453</v>
          </cell>
        </row>
        <row r="2778">
          <cell r="B2778" t="str">
            <v>KOR</v>
          </cell>
          <cell r="C2778" t="str">
            <v>Korea, Republic of</v>
          </cell>
          <cell r="D2778">
            <v>1988</v>
          </cell>
          <cell r="E2778">
            <v>33.639999389648438</v>
          </cell>
        </row>
        <row r="2779">
          <cell r="B2779" t="str">
            <v>KOR</v>
          </cell>
          <cell r="C2779" t="str">
            <v>Korea, Republic of</v>
          </cell>
          <cell r="D2779">
            <v>1988</v>
          </cell>
          <cell r="E2779">
            <v>34.959999084472656</v>
          </cell>
        </row>
        <row r="2780">
          <cell r="B2780" t="str">
            <v>KOR</v>
          </cell>
          <cell r="C2780" t="str">
            <v>Korea, Republic of</v>
          </cell>
          <cell r="D2780">
            <v>1970</v>
          </cell>
          <cell r="E2780">
            <v>35.099998474121094</v>
          </cell>
        </row>
        <row r="2781">
          <cell r="B2781" t="str">
            <v>KOR</v>
          </cell>
          <cell r="C2781" t="str">
            <v>Korea, Republic of</v>
          </cell>
          <cell r="D2781">
            <v>1970</v>
          </cell>
          <cell r="E2781">
            <v>39.5</v>
          </cell>
        </row>
        <row r="2782">
          <cell r="B2782" t="str">
            <v>KOR</v>
          </cell>
          <cell r="C2782" t="str">
            <v>Korea, Republic of</v>
          </cell>
          <cell r="D2782">
            <v>1970</v>
          </cell>
          <cell r="E2782">
            <v>40</v>
          </cell>
        </row>
        <row r="2783">
          <cell r="B2783" t="str">
            <v>KOR</v>
          </cell>
          <cell r="C2783" t="str">
            <v>Korea, Republic of</v>
          </cell>
          <cell r="D2783">
            <v>1972</v>
          </cell>
          <cell r="E2783">
            <v>40.200000000000003</v>
          </cell>
        </row>
        <row r="2784">
          <cell r="B2784" t="str">
            <v>KOR</v>
          </cell>
          <cell r="C2784" t="str">
            <v>Korea, Republic of</v>
          </cell>
          <cell r="D2784">
            <v>1976</v>
          </cell>
          <cell r="E2784">
            <v>39.799999999999997</v>
          </cell>
        </row>
        <row r="2785">
          <cell r="B2785" t="str">
            <v>KOR</v>
          </cell>
          <cell r="C2785" t="str">
            <v>Korea, Republic of</v>
          </cell>
          <cell r="D2785">
            <v>1980</v>
          </cell>
          <cell r="E2785">
            <v>36.700000000000003</v>
          </cell>
        </row>
        <row r="2786">
          <cell r="B2786" t="str">
            <v>KOR</v>
          </cell>
          <cell r="C2786" t="str">
            <v>Korea, Republic of</v>
          </cell>
          <cell r="D2786">
            <v>1984</v>
          </cell>
          <cell r="E2786">
            <v>35.4</v>
          </cell>
        </row>
        <row r="2787">
          <cell r="B2787" t="str">
            <v>KOR</v>
          </cell>
          <cell r="C2787" t="str">
            <v>Korea, Republic of</v>
          </cell>
          <cell r="D2787">
            <v>1988</v>
          </cell>
          <cell r="E2787">
            <v>32</v>
          </cell>
        </row>
        <row r="2788">
          <cell r="B2788" t="str">
            <v>KOR</v>
          </cell>
          <cell r="C2788" t="str">
            <v>Korea, Republic of</v>
          </cell>
          <cell r="D2788">
            <v>1953</v>
          </cell>
          <cell r="E2788">
            <v>34</v>
          </cell>
        </row>
        <row r="2789">
          <cell r="B2789" t="str">
            <v>KOR</v>
          </cell>
          <cell r="C2789" t="str">
            <v>Korea, Republic of</v>
          </cell>
          <cell r="D2789">
            <v>1961</v>
          </cell>
          <cell r="E2789">
            <v>32</v>
          </cell>
        </row>
        <row r="2790">
          <cell r="B2790" t="str">
            <v>KOR</v>
          </cell>
          <cell r="C2790" t="str">
            <v>Korea, Republic of</v>
          </cell>
          <cell r="D2790">
            <v>1964</v>
          </cell>
          <cell r="E2790">
            <v>33</v>
          </cell>
        </row>
        <row r="2791">
          <cell r="B2791" t="str">
            <v>KOR</v>
          </cell>
          <cell r="C2791" t="str">
            <v>Korea, Republic of</v>
          </cell>
          <cell r="D2791">
            <v>1966</v>
          </cell>
          <cell r="E2791">
            <v>26.9</v>
          </cell>
        </row>
        <row r="2792">
          <cell r="B2792" t="str">
            <v>KOR</v>
          </cell>
          <cell r="C2792" t="str">
            <v>Korea, Republic of</v>
          </cell>
          <cell r="D2792">
            <v>1993</v>
          </cell>
          <cell r="E2792">
            <v>31.5</v>
          </cell>
        </row>
        <row r="2793">
          <cell r="B2793" t="str">
            <v>KGZ</v>
          </cell>
          <cell r="C2793" t="str">
            <v>Kyrgyz Republic</v>
          </cell>
          <cell r="D2793">
            <v>1988</v>
          </cell>
          <cell r="E2793">
            <v>31.200000762939453</v>
          </cell>
        </row>
        <row r="2794">
          <cell r="B2794" t="str">
            <v>KGZ</v>
          </cell>
          <cell r="C2794" t="str">
            <v>Kyrgyz Republic</v>
          </cell>
          <cell r="D2794">
            <v>1990</v>
          </cell>
          <cell r="E2794">
            <v>30.799999237060547</v>
          </cell>
        </row>
        <row r="2795">
          <cell r="B2795" t="str">
            <v>KGZ</v>
          </cell>
          <cell r="C2795" t="str">
            <v>Kyrgyz Republic</v>
          </cell>
          <cell r="D2795">
            <v>1981</v>
          </cell>
          <cell r="E2795">
            <v>24.299999237060547</v>
          </cell>
        </row>
        <row r="2796">
          <cell r="B2796" t="str">
            <v>KGZ</v>
          </cell>
          <cell r="C2796" t="str">
            <v>Kyrgyz Republic</v>
          </cell>
          <cell r="D2796">
            <v>1986</v>
          </cell>
          <cell r="E2796">
            <v>25.899999618530273</v>
          </cell>
        </row>
        <row r="2797">
          <cell r="B2797" t="str">
            <v>KGZ</v>
          </cell>
          <cell r="C2797" t="str">
            <v>Kyrgyz Republic</v>
          </cell>
          <cell r="D2797">
            <v>1989</v>
          </cell>
          <cell r="E2797">
            <v>26</v>
          </cell>
        </row>
        <row r="2798">
          <cell r="B2798" t="str">
            <v>KGZ</v>
          </cell>
          <cell r="C2798" t="str">
            <v>Kyrgyz Republic</v>
          </cell>
          <cell r="D2798">
            <v>1989</v>
          </cell>
          <cell r="E2798">
            <v>28.700000762939453</v>
          </cell>
        </row>
        <row r="2799">
          <cell r="B2799" t="str">
            <v>KGZ</v>
          </cell>
          <cell r="C2799" t="str">
            <v>Kyrgyz Republic</v>
          </cell>
          <cell r="D2799">
            <v>1993</v>
          </cell>
          <cell r="E2799">
            <v>47.4</v>
          </cell>
        </row>
        <row r="2800">
          <cell r="B2800" t="str">
            <v>KGZ</v>
          </cell>
          <cell r="C2800" t="str">
            <v>Kyrgyz Republic</v>
          </cell>
          <cell r="D2800">
            <v>1996</v>
          </cell>
          <cell r="E2800">
            <v>61.8</v>
          </cell>
        </row>
        <row r="2801">
          <cell r="B2801" t="str">
            <v>KGZ</v>
          </cell>
          <cell r="C2801" t="str">
            <v>Kyrgyz Republic</v>
          </cell>
          <cell r="D2801">
            <v>1996</v>
          </cell>
          <cell r="E2801">
            <v>50.3</v>
          </cell>
        </row>
        <row r="2802">
          <cell r="B2802" t="str">
            <v>KGZ</v>
          </cell>
          <cell r="C2802" t="str">
            <v>Kyrgyz Republic</v>
          </cell>
          <cell r="D2802">
            <v>1997</v>
          </cell>
          <cell r="E2802">
            <v>42.3</v>
          </cell>
        </row>
        <row r="2803">
          <cell r="B2803" t="str">
            <v>KGZ</v>
          </cell>
          <cell r="C2803" t="str">
            <v>Kyrgyz Republic</v>
          </cell>
          <cell r="D2803">
            <v>1997</v>
          </cell>
          <cell r="E2803">
            <v>44.8</v>
          </cell>
        </row>
        <row r="2804">
          <cell r="B2804" t="str">
            <v>KGZ</v>
          </cell>
          <cell r="C2804" t="str">
            <v>Kyrgyz Republic</v>
          </cell>
          <cell r="D2804">
            <v>1998</v>
          </cell>
          <cell r="E2804">
            <v>38.200000000000003</v>
          </cell>
        </row>
        <row r="2805">
          <cell r="B2805" t="str">
            <v>KGZ</v>
          </cell>
          <cell r="C2805" t="str">
            <v>Kyrgyz Republic</v>
          </cell>
          <cell r="D2805">
            <v>1998</v>
          </cell>
          <cell r="E2805">
            <v>47.4</v>
          </cell>
        </row>
        <row r="2806">
          <cell r="B2806" t="str">
            <v>KGZ</v>
          </cell>
          <cell r="C2806" t="str">
            <v>Kyrgyz Republic</v>
          </cell>
          <cell r="D2806">
            <v>1999</v>
          </cell>
          <cell r="E2806">
            <v>37</v>
          </cell>
        </row>
        <row r="2807">
          <cell r="B2807" t="str">
            <v>KGZ</v>
          </cell>
          <cell r="C2807" t="str">
            <v>Kyrgyz Republic</v>
          </cell>
          <cell r="D2807">
            <v>1999</v>
          </cell>
          <cell r="E2807">
            <v>61.3</v>
          </cell>
        </row>
        <row r="2808">
          <cell r="B2808" t="str">
            <v>KGZ</v>
          </cell>
          <cell r="C2808" t="str">
            <v>Kyrgyz Republic</v>
          </cell>
          <cell r="D2808">
            <v>1988</v>
          </cell>
          <cell r="E2808">
            <v>25.8</v>
          </cell>
        </row>
        <row r="2809">
          <cell r="B2809" t="str">
            <v>KGZ</v>
          </cell>
          <cell r="C2809" t="str">
            <v>Kyrgyz Republic</v>
          </cell>
          <cell r="D2809">
            <v>1993</v>
          </cell>
          <cell r="E2809">
            <v>55.4</v>
          </cell>
        </row>
        <row r="2810">
          <cell r="B2810" t="str">
            <v>KGZ</v>
          </cell>
          <cell r="C2810" t="str">
            <v>Kyrgyz Republic</v>
          </cell>
          <cell r="D2810">
            <v>1993</v>
          </cell>
          <cell r="E2810">
            <v>43</v>
          </cell>
        </row>
        <row r="2811">
          <cell r="B2811" t="str">
            <v>KGZ</v>
          </cell>
          <cell r="C2811" t="str">
            <v>Kyrgyz Republic</v>
          </cell>
          <cell r="D2811">
            <v>1989</v>
          </cell>
          <cell r="E2811">
            <v>27</v>
          </cell>
        </row>
        <row r="2812">
          <cell r="B2812" t="str">
            <v>KGZ</v>
          </cell>
          <cell r="C2812" t="str">
            <v>Kyrgyz Republic</v>
          </cell>
          <cell r="D2812">
            <v>1992</v>
          </cell>
          <cell r="E2812">
            <v>30</v>
          </cell>
        </row>
        <row r="2813">
          <cell r="B2813" t="str">
            <v>KGZ</v>
          </cell>
          <cell r="C2813" t="str">
            <v>Kyrgyz Republic</v>
          </cell>
          <cell r="D2813">
            <v>1993</v>
          </cell>
          <cell r="E2813">
            <v>44.5</v>
          </cell>
        </row>
        <row r="2814">
          <cell r="B2814" t="str">
            <v>KGZ</v>
          </cell>
          <cell r="C2814" t="str">
            <v>Kyrgyz Republic</v>
          </cell>
          <cell r="D2814">
            <v>1994</v>
          </cell>
          <cell r="E2814">
            <v>44.3</v>
          </cell>
        </row>
        <row r="2815">
          <cell r="B2815" t="str">
            <v>KGZ</v>
          </cell>
          <cell r="C2815" t="str">
            <v>Kyrgyz Republic</v>
          </cell>
          <cell r="D2815">
            <v>1995</v>
          </cell>
          <cell r="E2815">
            <v>39.5</v>
          </cell>
        </row>
        <row r="2816">
          <cell r="B2816" t="str">
            <v>KGZ</v>
          </cell>
          <cell r="C2816" t="str">
            <v>Kyrgyz Republic</v>
          </cell>
          <cell r="D2816">
            <v>1996</v>
          </cell>
          <cell r="E2816">
            <v>42.8</v>
          </cell>
        </row>
        <row r="2817">
          <cell r="B2817" t="str">
            <v>KGZ</v>
          </cell>
          <cell r="C2817" t="str">
            <v>Kyrgyz Republic</v>
          </cell>
          <cell r="D2817">
            <v>1997</v>
          </cell>
          <cell r="E2817">
            <v>43.1</v>
          </cell>
        </row>
        <row r="2818">
          <cell r="B2818" t="str">
            <v>KGZ</v>
          </cell>
          <cell r="C2818" t="str">
            <v>Kyrgyz Republic</v>
          </cell>
          <cell r="D2818">
            <v>1998</v>
          </cell>
          <cell r="E2818">
            <v>42.9</v>
          </cell>
        </row>
        <row r="2819">
          <cell r="B2819" t="str">
            <v>KGZ</v>
          </cell>
          <cell r="C2819" t="str">
            <v>Kyrgyz Republic</v>
          </cell>
          <cell r="D2819">
            <v>1998</v>
          </cell>
          <cell r="E2819">
            <v>38.431720000000006</v>
          </cell>
        </row>
        <row r="2820">
          <cell r="B2820" t="str">
            <v>KGZ</v>
          </cell>
          <cell r="C2820" t="str">
            <v>Kyrgyz Republic</v>
          </cell>
          <cell r="D2820">
            <v>1999</v>
          </cell>
          <cell r="E2820">
            <v>46.6</v>
          </cell>
        </row>
        <row r="2821">
          <cell r="B2821" t="str">
            <v>KGZ</v>
          </cell>
          <cell r="C2821" t="str">
            <v>Kyrgyz Republic</v>
          </cell>
          <cell r="D2821">
            <v>1999</v>
          </cell>
          <cell r="E2821">
            <v>35.848880000000001</v>
          </cell>
        </row>
        <row r="2822">
          <cell r="B2822" t="str">
            <v>KGZ</v>
          </cell>
          <cell r="C2822" t="str">
            <v>Kyrgyz Republic</v>
          </cell>
          <cell r="D2822">
            <v>2000</v>
          </cell>
          <cell r="E2822">
            <v>47</v>
          </cell>
        </row>
        <row r="2823">
          <cell r="B2823" t="str">
            <v>KGZ</v>
          </cell>
          <cell r="C2823" t="str">
            <v>Kyrgyz Republic</v>
          </cell>
          <cell r="D2823">
            <v>2000</v>
          </cell>
          <cell r="E2823">
            <v>37.525579999999998</v>
          </cell>
        </row>
        <row r="2824">
          <cell r="B2824" t="str">
            <v>KGZ</v>
          </cell>
          <cell r="C2824" t="str">
            <v>Kyrgyz Republic</v>
          </cell>
          <cell r="D2824">
            <v>2001</v>
          </cell>
          <cell r="E2824">
            <v>51.2</v>
          </cell>
        </row>
        <row r="2825">
          <cell r="B2825" t="str">
            <v>KGZ</v>
          </cell>
          <cell r="C2825" t="str">
            <v>Kyrgyz Republic</v>
          </cell>
          <cell r="D2825">
            <v>2001</v>
          </cell>
          <cell r="E2825">
            <v>36.413960000000003</v>
          </cell>
        </row>
        <row r="2826">
          <cell r="B2826" t="str">
            <v>KGZ</v>
          </cell>
          <cell r="C2826" t="str">
            <v>Kyrgyz Republic</v>
          </cell>
          <cell r="D2826">
            <v>2002</v>
          </cell>
          <cell r="E2826">
            <v>49</v>
          </cell>
        </row>
        <row r="2827">
          <cell r="B2827" t="str">
            <v>KGZ</v>
          </cell>
          <cell r="C2827" t="str">
            <v>Kyrgyz Republic</v>
          </cell>
          <cell r="D2827">
            <v>2002</v>
          </cell>
          <cell r="E2827">
            <v>35.919179999999997</v>
          </cell>
        </row>
        <row r="2828">
          <cell r="B2828" t="str">
            <v>KGZ</v>
          </cell>
          <cell r="C2828" t="str">
            <v>Kyrgyz Republic</v>
          </cell>
          <cell r="D2828">
            <v>2003</v>
          </cell>
          <cell r="E2828">
            <v>47.8</v>
          </cell>
        </row>
        <row r="2829">
          <cell r="B2829" t="str">
            <v>KGZ</v>
          </cell>
          <cell r="C2829" t="str">
            <v>Kyrgyz Republic</v>
          </cell>
          <cell r="D2829">
            <v>2003</v>
          </cell>
          <cell r="E2829">
            <v>35.237180000000002</v>
          </cell>
        </row>
        <row r="2830">
          <cell r="B2830" t="str">
            <v>KGZ</v>
          </cell>
          <cell r="C2830" t="str">
            <v>Kyrgyz Republic</v>
          </cell>
          <cell r="D2830">
            <v>2004</v>
          </cell>
          <cell r="E2830">
            <v>47.3</v>
          </cell>
        </row>
        <row r="2831">
          <cell r="B2831" t="str">
            <v>KGZ</v>
          </cell>
          <cell r="C2831" t="str">
            <v>Kyrgyz Republic</v>
          </cell>
          <cell r="D2831">
            <v>2004</v>
          </cell>
          <cell r="E2831">
            <v>38</v>
          </cell>
        </row>
        <row r="2832">
          <cell r="B2832" t="str">
            <v>KGZ</v>
          </cell>
          <cell r="C2832" t="str">
            <v>Kyrgyz Republic</v>
          </cell>
          <cell r="D2832">
            <v>2005</v>
          </cell>
          <cell r="E2832">
            <v>47.5</v>
          </cell>
        </row>
        <row r="2833">
          <cell r="B2833" t="str">
            <v>KGZ</v>
          </cell>
          <cell r="C2833" t="str">
            <v>Kyrgyz Republic</v>
          </cell>
          <cell r="D2833">
            <v>2005</v>
          </cell>
          <cell r="E2833">
            <v>39.299999999999997</v>
          </cell>
        </row>
        <row r="2834">
          <cell r="B2834" t="str">
            <v>KGZ</v>
          </cell>
          <cell r="C2834" t="str">
            <v>Kyrgyz Republic</v>
          </cell>
          <cell r="D2834">
            <v>2006</v>
          </cell>
          <cell r="E2834">
            <v>46</v>
          </cell>
        </row>
        <row r="2835">
          <cell r="B2835" t="str">
            <v>KGZ</v>
          </cell>
          <cell r="C2835" t="str">
            <v>Kyrgyz Republic</v>
          </cell>
          <cell r="D2835">
            <v>2006</v>
          </cell>
          <cell r="E2835">
            <v>39.700000000000003</v>
          </cell>
        </row>
        <row r="2836">
          <cell r="B2836" t="str">
            <v>KGZ</v>
          </cell>
          <cell r="C2836" t="str">
            <v>Kyrgyz Republic</v>
          </cell>
          <cell r="D2836">
            <v>1997</v>
          </cell>
          <cell r="E2836">
            <v>40.41366</v>
          </cell>
        </row>
        <row r="2837">
          <cell r="B2837" t="str">
            <v>LAO</v>
          </cell>
          <cell r="C2837" t="str">
            <v>Lao</v>
          </cell>
          <cell r="D2837">
            <v>1992</v>
          </cell>
          <cell r="E2837">
            <v>29.9</v>
          </cell>
        </row>
        <row r="2838">
          <cell r="B2838" t="str">
            <v>LAO</v>
          </cell>
          <cell r="C2838" t="str">
            <v>Lao</v>
          </cell>
          <cell r="D2838">
            <v>1997</v>
          </cell>
          <cell r="E2838">
            <v>36.5</v>
          </cell>
        </row>
        <row r="2839">
          <cell r="B2839" t="str">
            <v>LAO</v>
          </cell>
          <cell r="C2839" t="str">
            <v>Lao</v>
          </cell>
          <cell r="D2839">
            <v>2002</v>
          </cell>
          <cell r="E2839">
            <v>34.649000000000001</v>
          </cell>
        </row>
        <row r="2840">
          <cell r="B2840" t="str">
            <v>LVA</v>
          </cell>
          <cell r="C2840" t="str">
            <v>Latvia</v>
          </cell>
          <cell r="D2840">
            <v>1988</v>
          </cell>
          <cell r="E2840">
            <v>25</v>
          </cell>
        </row>
        <row r="2841">
          <cell r="B2841" t="str">
            <v>LVA</v>
          </cell>
          <cell r="C2841" t="str">
            <v>Latvia</v>
          </cell>
          <cell r="D2841">
            <v>1990</v>
          </cell>
          <cell r="E2841">
            <v>24</v>
          </cell>
        </row>
        <row r="2842">
          <cell r="B2842" t="str">
            <v>LVA</v>
          </cell>
          <cell r="C2842" t="str">
            <v>Latvia</v>
          </cell>
          <cell r="D2842">
            <v>1981</v>
          </cell>
          <cell r="E2842">
            <v>24.799999237060547</v>
          </cell>
        </row>
        <row r="2843">
          <cell r="B2843" t="str">
            <v>LVA</v>
          </cell>
          <cell r="C2843" t="str">
            <v>Latvia</v>
          </cell>
          <cell r="D2843">
            <v>1986</v>
          </cell>
          <cell r="E2843">
            <v>25.200000762939453</v>
          </cell>
        </row>
        <row r="2844">
          <cell r="B2844" t="str">
            <v>LVA</v>
          </cell>
          <cell r="C2844" t="str">
            <v>Latvia</v>
          </cell>
          <cell r="D2844">
            <v>1989</v>
          </cell>
          <cell r="E2844">
            <v>24.399999618530273</v>
          </cell>
        </row>
        <row r="2845">
          <cell r="B2845" t="str">
            <v>LVA</v>
          </cell>
          <cell r="C2845" t="str">
            <v>Latvia</v>
          </cell>
          <cell r="D2845">
            <v>1989</v>
          </cell>
          <cell r="E2845">
            <v>27.399999618530273</v>
          </cell>
        </row>
        <row r="2846">
          <cell r="B2846" t="str">
            <v>LVA</v>
          </cell>
          <cell r="C2846" t="str">
            <v>Latvia</v>
          </cell>
          <cell r="D2846">
            <v>1996</v>
          </cell>
          <cell r="E2846">
            <v>29.5</v>
          </cell>
        </row>
        <row r="2847">
          <cell r="B2847" t="str">
            <v>LVA</v>
          </cell>
          <cell r="C2847" t="str">
            <v>Latvia</v>
          </cell>
          <cell r="D2847">
            <v>1996</v>
          </cell>
          <cell r="E2847">
            <v>27.6</v>
          </cell>
        </row>
        <row r="2848">
          <cell r="B2848" t="str">
            <v>LVA</v>
          </cell>
          <cell r="C2848" t="str">
            <v>Latvia</v>
          </cell>
          <cell r="D2848">
            <v>1998</v>
          </cell>
          <cell r="E2848">
            <v>34.6</v>
          </cell>
        </row>
        <row r="2849">
          <cell r="B2849" t="str">
            <v>LVA</v>
          </cell>
          <cell r="C2849" t="str">
            <v>Latvia</v>
          </cell>
          <cell r="D2849">
            <v>1998</v>
          </cell>
          <cell r="E2849">
            <v>34</v>
          </cell>
        </row>
        <row r="2850">
          <cell r="B2850" t="str">
            <v>LVA</v>
          </cell>
          <cell r="C2850" t="str">
            <v>Latvia</v>
          </cell>
          <cell r="D2850">
            <v>2005</v>
          </cell>
          <cell r="E2850">
            <v>36</v>
          </cell>
        </row>
        <row r="2851">
          <cell r="B2851" t="str">
            <v>LVA</v>
          </cell>
          <cell r="C2851" t="str">
            <v>Latvia</v>
          </cell>
          <cell r="D2851">
            <v>2006</v>
          </cell>
          <cell r="E2851">
            <v>39</v>
          </cell>
        </row>
        <row r="2852">
          <cell r="B2852" t="str">
            <v>LVA</v>
          </cell>
          <cell r="C2852" t="str">
            <v>Latvia</v>
          </cell>
          <cell r="D2852">
            <v>1988</v>
          </cell>
          <cell r="E2852">
            <v>22.5</v>
          </cell>
        </row>
        <row r="2853">
          <cell r="B2853" t="str">
            <v>LVA</v>
          </cell>
          <cell r="C2853" t="str">
            <v>Latvia</v>
          </cell>
          <cell r="D2853">
            <v>1995</v>
          </cell>
          <cell r="E2853">
            <v>30.9</v>
          </cell>
        </row>
        <row r="2854">
          <cell r="B2854" t="str">
            <v>LVA</v>
          </cell>
          <cell r="C2854" t="str">
            <v>Latvia</v>
          </cell>
          <cell r="D2854">
            <v>1997</v>
          </cell>
          <cell r="E2854">
            <v>29.309999465942383</v>
          </cell>
        </row>
        <row r="2855">
          <cell r="B2855" t="str">
            <v>LVA</v>
          </cell>
          <cell r="C2855" t="str">
            <v>Latvia</v>
          </cell>
          <cell r="D2855">
            <v>1997</v>
          </cell>
          <cell r="E2855">
            <v>43.779998779296875</v>
          </cell>
        </row>
        <row r="2856">
          <cell r="B2856" t="str">
            <v>LVA</v>
          </cell>
          <cell r="C2856" t="str">
            <v>Latvia</v>
          </cell>
          <cell r="D2856">
            <v>1989</v>
          </cell>
          <cell r="E2856">
            <v>26</v>
          </cell>
        </row>
        <row r="2857">
          <cell r="B2857" t="str">
            <v>LVA</v>
          </cell>
          <cell r="C2857" t="str">
            <v>Latvia</v>
          </cell>
          <cell r="D2857">
            <v>1991</v>
          </cell>
          <cell r="E2857">
            <v>24.7</v>
          </cell>
        </row>
        <row r="2858">
          <cell r="B2858" t="str">
            <v>LVA</v>
          </cell>
          <cell r="C2858" t="str">
            <v>Latvia</v>
          </cell>
          <cell r="D2858">
            <v>1992</v>
          </cell>
          <cell r="E2858">
            <v>33.299999999999997</v>
          </cell>
        </row>
        <row r="2859">
          <cell r="B2859" t="str">
            <v>LVA</v>
          </cell>
          <cell r="C2859" t="str">
            <v>Latvia</v>
          </cell>
          <cell r="D2859">
            <v>1993</v>
          </cell>
          <cell r="E2859">
            <v>28.3</v>
          </cell>
        </row>
        <row r="2860">
          <cell r="B2860" t="str">
            <v>LVA</v>
          </cell>
          <cell r="C2860" t="str">
            <v>Latvia</v>
          </cell>
          <cell r="D2860">
            <v>1994</v>
          </cell>
          <cell r="E2860">
            <v>32.5</v>
          </cell>
        </row>
        <row r="2861">
          <cell r="B2861" t="str">
            <v>LVA</v>
          </cell>
          <cell r="C2861" t="str">
            <v>Latvia</v>
          </cell>
          <cell r="D2861">
            <v>1995</v>
          </cell>
          <cell r="E2861">
            <v>34.6</v>
          </cell>
        </row>
        <row r="2862">
          <cell r="B2862" t="str">
            <v>LVA</v>
          </cell>
          <cell r="C2862" t="str">
            <v>Latvia</v>
          </cell>
          <cell r="D2862">
            <v>1996</v>
          </cell>
          <cell r="E2862">
            <v>34.9</v>
          </cell>
        </row>
        <row r="2863">
          <cell r="B2863" t="str">
            <v>LVA</v>
          </cell>
          <cell r="C2863" t="str">
            <v>Latvia</v>
          </cell>
          <cell r="D2863">
            <v>1997</v>
          </cell>
          <cell r="E2863">
            <v>31.4541</v>
          </cell>
        </row>
        <row r="2864">
          <cell r="B2864" t="str">
            <v>LVA</v>
          </cell>
          <cell r="C2864" t="str">
            <v>Latvia</v>
          </cell>
          <cell r="D2864">
            <v>1997</v>
          </cell>
          <cell r="E2864">
            <v>33.6</v>
          </cell>
        </row>
        <row r="2865">
          <cell r="B2865" t="str">
            <v>LVA</v>
          </cell>
          <cell r="C2865" t="str">
            <v>Latvia</v>
          </cell>
          <cell r="D2865">
            <v>1998</v>
          </cell>
          <cell r="E2865">
            <v>32.975239999999999</v>
          </cell>
        </row>
        <row r="2866">
          <cell r="B2866" t="str">
            <v>LVA</v>
          </cell>
          <cell r="C2866" t="str">
            <v>Latvia</v>
          </cell>
          <cell r="D2866">
            <v>1998</v>
          </cell>
          <cell r="E2866">
            <v>33.200000000000003</v>
          </cell>
        </row>
        <row r="2867">
          <cell r="B2867" t="str">
            <v>LVA</v>
          </cell>
          <cell r="C2867" t="str">
            <v>Latvia</v>
          </cell>
          <cell r="D2867">
            <v>1999</v>
          </cell>
          <cell r="E2867">
            <v>31.831389999999999</v>
          </cell>
        </row>
        <row r="2868">
          <cell r="B2868" t="str">
            <v>LVA</v>
          </cell>
          <cell r="C2868" t="str">
            <v>Latvia</v>
          </cell>
          <cell r="D2868">
            <v>1999</v>
          </cell>
          <cell r="E2868">
            <v>33.299999999999997</v>
          </cell>
        </row>
        <row r="2869">
          <cell r="B2869" t="str">
            <v>LVA</v>
          </cell>
          <cell r="C2869" t="str">
            <v>Latvia</v>
          </cell>
          <cell r="D2869">
            <v>2000</v>
          </cell>
          <cell r="E2869">
            <v>34.992379999999997</v>
          </cell>
        </row>
        <row r="2870">
          <cell r="B2870" t="str">
            <v>LVA</v>
          </cell>
          <cell r="C2870" t="str">
            <v>Latvia</v>
          </cell>
          <cell r="D2870">
            <v>2000</v>
          </cell>
          <cell r="E2870">
            <v>33.700000000000003</v>
          </cell>
        </row>
        <row r="2871">
          <cell r="B2871" t="str">
            <v>LVA</v>
          </cell>
          <cell r="C2871" t="str">
            <v>Latvia</v>
          </cell>
          <cell r="D2871">
            <v>2001</v>
          </cell>
          <cell r="E2871">
            <v>32.200000000000003</v>
          </cell>
        </row>
        <row r="2872">
          <cell r="B2872" t="str">
            <v>LVA</v>
          </cell>
          <cell r="C2872" t="str">
            <v>Latvia</v>
          </cell>
          <cell r="D2872">
            <v>2002</v>
          </cell>
          <cell r="E2872">
            <v>34.097699999999996</v>
          </cell>
        </row>
        <row r="2873">
          <cell r="B2873" t="str">
            <v>LVA</v>
          </cell>
          <cell r="C2873" t="str">
            <v>Latvia</v>
          </cell>
          <cell r="D2873">
            <v>2002</v>
          </cell>
          <cell r="E2873">
            <v>32.799999999999997</v>
          </cell>
        </row>
        <row r="2874">
          <cell r="B2874" t="str">
            <v>LVA</v>
          </cell>
          <cell r="C2874" t="str">
            <v>Latvia</v>
          </cell>
          <cell r="D2874">
            <v>2003</v>
          </cell>
          <cell r="E2874">
            <v>35.900999999999996</v>
          </cell>
        </row>
        <row r="2875">
          <cell r="B2875" t="str">
            <v>LVA</v>
          </cell>
          <cell r="C2875" t="str">
            <v>Latvia</v>
          </cell>
          <cell r="D2875">
            <v>2003</v>
          </cell>
          <cell r="E2875">
            <v>33.200000000000003</v>
          </cell>
        </row>
        <row r="2876">
          <cell r="B2876" t="str">
            <v>LVA</v>
          </cell>
          <cell r="C2876" t="str">
            <v>Latvia</v>
          </cell>
          <cell r="D2876">
            <v>2004</v>
          </cell>
          <cell r="E2876">
            <v>39.1</v>
          </cell>
        </row>
        <row r="2877">
          <cell r="B2877" t="str">
            <v>LVA</v>
          </cell>
          <cell r="C2877" t="str">
            <v>Latvia</v>
          </cell>
          <cell r="D2877">
            <v>2004</v>
          </cell>
          <cell r="E2877">
            <v>32.1</v>
          </cell>
        </row>
        <row r="2878">
          <cell r="B2878" t="str">
            <v>LVA</v>
          </cell>
          <cell r="C2878" t="str">
            <v>Latvia</v>
          </cell>
          <cell r="D2878">
            <v>1997</v>
          </cell>
          <cell r="E2878">
            <v>32.599998474121094</v>
          </cell>
        </row>
        <row r="2879">
          <cell r="B2879" t="str">
            <v>LVA</v>
          </cell>
          <cell r="C2879" t="str">
            <v>Latvia</v>
          </cell>
          <cell r="D2879">
            <v>1998</v>
          </cell>
          <cell r="E2879">
            <v>33.400001525878906</v>
          </cell>
        </row>
        <row r="2880">
          <cell r="B2880" t="str">
            <v>LVA</v>
          </cell>
          <cell r="C2880" t="str">
            <v>Latvia</v>
          </cell>
          <cell r="D2880">
            <v>1998</v>
          </cell>
          <cell r="E2880">
            <v>32.099998474121094</v>
          </cell>
        </row>
        <row r="2881">
          <cell r="B2881" t="str">
            <v>LVA</v>
          </cell>
          <cell r="C2881" t="str">
            <v>Latvia</v>
          </cell>
          <cell r="D2881">
            <v>1993</v>
          </cell>
          <cell r="E2881">
            <v>27</v>
          </cell>
        </row>
        <row r="2882">
          <cell r="B2882" t="str">
            <v>LVA</v>
          </cell>
          <cell r="C2882" t="str">
            <v>Latvia</v>
          </cell>
          <cell r="D2882">
            <v>1995</v>
          </cell>
          <cell r="E2882">
            <v>28.5</v>
          </cell>
        </row>
        <row r="2883">
          <cell r="B2883" t="str">
            <v>LBN</v>
          </cell>
          <cell r="C2883" t="str">
            <v>Lebanon</v>
          </cell>
          <cell r="D2883">
            <v>1960</v>
          </cell>
          <cell r="E2883">
            <v>51.1</v>
          </cell>
        </row>
        <row r="2884">
          <cell r="B2884" t="str">
            <v>LBN</v>
          </cell>
          <cell r="C2884" t="str">
            <v>Lebanon</v>
          </cell>
          <cell r="D2884">
            <v>1960</v>
          </cell>
          <cell r="E2884">
            <v>52.1</v>
          </cell>
        </row>
        <row r="2885">
          <cell r="B2885" t="str">
            <v>LBN</v>
          </cell>
          <cell r="C2885" t="str">
            <v>Lebanon</v>
          </cell>
          <cell r="D2885">
            <v>1960</v>
          </cell>
          <cell r="E2885">
            <v>60.4</v>
          </cell>
        </row>
        <row r="2886">
          <cell r="B2886" t="str">
            <v>LSO</v>
          </cell>
          <cell r="C2886" t="str">
            <v>Lesotho</v>
          </cell>
          <cell r="D2886">
            <v>1995</v>
          </cell>
          <cell r="E2886">
            <v>69</v>
          </cell>
        </row>
        <row r="2887">
          <cell r="B2887" t="str">
            <v>LSO</v>
          </cell>
          <cell r="C2887" t="str">
            <v>Lesotho</v>
          </cell>
          <cell r="D2887">
            <v>1995</v>
          </cell>
          <cell r="E2887">
            <v>67.5</v>
          </cell>
        </row>
        <row r="2888">
          <cell r="B2888" t="str">
            <v>LSO</v>
          </cell>
          <cell r="C2888" t="str">
            <v>Lesotho</v>
          </cell>
          <cell r="D2888">
            <v>1987</v>
          </cell>
          <cell r="E2888">
            <v>63</v>
          </cell>
        </row>
        <row r="2889">
          <cell r="B2889" t="str">
            <v>LSO</v>
          </cell>
          <cell r="C2889" t="str">
            <v>Lesotho</v>
          </cell>
          <cell r="D2889">
            <v>1987</v>
          </cell>
          <cell r="E2889">
            <v>60.9</v>
          </cell>
        </row>
        <row r="2890">
          <cell r="B2890" t="str">
            <v>LSO</v>
          </cell>
          <cell r="C2890" t="str">
            <v>Lesotho</v>
          </cell>
          <cell r="D2890">
            <v>1993</v>
          </cell>
          <cell r="E2890">
            <v>55</v>
          </cell>
        </row>
        <row r="2891">
          <cell r="B2891" t="str">
            <v>LSO</v>
          </cell>
          <cell r="C2891" t="str">
            <v>Lesotho</v>
          </cell>
          <cell r="D2891">
            <v>1993</v>
          </cell>
          <cell r="E2891">
            <v>57</v>
          </cell>
        </row>
        <row r="2892">
          <cell r="B2892" t="str">
            <v>LSO</v>
          </cell>
          <cell r="C2892" t="str">
            <v>Lesotho</v>
          </cell>
          <cell r="D2892">
            <v>1999</v>
          </cell>
          <cell r="E2892">
            <v>60</v>
          </cell>
        </row>
        <row r="2893">
          <cell r="B2893" t="str">
            <v>LSO</v>
          </cell>
          <cell r="C2893" t="str">
            <v>Lesotho</v>
          </cell>
          <cell r="D2893">
            <v>1986</v>
          </cell>
          <cell r="E2893">
            <v>55.9</v>
          </cell>
        </row>
        <row r="2894">
          <cell r="B2894" t="str">
            <v>LSO</v>
          </cell>
          <cell r="C2894" t="str">
            <v>Lesotho</v>
          </cell>
          <cell r="D2894">
            <v>1993</v>
          </cell>
          <cell r="E2894">
            <v>58.1</v>
          </cell>
        </row>
        <row r="2895">
          <cell r="B2895" t="str">
            <v>LBR</v>
          </cell>
          <cell r="C2895" t="str">
            <v>Liberia</v>
          </cell>
          <cell r="D2895">
            <v>1974</v>
          </cell>
          <cell r="E2895">
            <v>43</v>
          </cell>
        </row>
        <row r="2896">
          <cell r="B2896" t="str">
            <v>LTU</v>
          </cell>
          <cell r="C2896" t="str">
            <v>Lithuania</v>
          </cell>
          <cell r="D2896">
            <v>1988</v>
          </cell>
          <cell r="E2896">
            <v>24.399999618530273</v>
          </cell>
        </row>
        <row r="2897">
          <cell r="B2897" t="str">
            <v>LTU</v>
          </cell>
          <cell r="C2897" t="str">
            <v>Lithuania</v>
          </cell>
          <cell r="D2897">
            <v>1990</v>
          </cell>
          <cell r="E2897">
            <v>24.799999237060547</v>
          </cell>
        </row>
        <row r="2898">
          <cell r="B2898" t="str">
            <v>LTU</v>
          </cell>
          <cell r="C2898" t="str">
            <v>Lithuania</v>
          </cell>
          <cell r="D2898">
            <v>1981</v>
          </cell>
          <cell r="E2898">
            <v>24.399999618530273</v>
          </cell>
        </row>
        <row r="2899">
          <cell r="B2899" t="str">
            <v>LTU</v>
          </cell>
          <cell r="C2899" t="str">
            <v>Lithuania</v>
          </cell>
          <cell r="D2899">
            <v>1986</v>
          </cell>
          <cell r="E2899">
            <v>23.700000762939453</v>
          </cell>
        </row>
        <row r="2900">
          <cell r="B2900" t="str">
            <v>LTU</v>
          </cell>
          <cell r="C2900" t="str">
            <v>Lithuania</v>
          </cell>
          <cell r="D2900">
            <v>1989</v>
          </cell>
          <cell r="E2900">
            <v>26</v>
          </cell>
        </row>
        <row r="2901">
          <cell r="B2901" t="str">
            <v>LTU</v>
          </cell>
          <cell r="C2901" t="str">
            <v>Lithuania</v>
          </cell>
          <cell r="D2901">
            <v>1989</v>
          </cell>
          <cell r="E2901">
            <v>27.799999237060547</v>
          </cell>
        </row>
        <row r="2902">
          <cell r="B2902" t="str">
            <v>LTU</v>
          </cell>
          <cell r="C2902" t="str">
            <v>Lithuania</v>
          </cell>
          <cell r="D2902">
            <v>1996</v>
          </cell>
          <cell r="E2902">
            <v>33.799999999999997</v>
          </cell>
        </row>
        <row r="2903">
          <cell r="B2903" t="str">
            <v>LTU</v>
          </cell>
          <cell r="C2903" t="str">
            <v>Lithuania</v>
          </cell>
          <cell r="D2903">
            <v>1997</v>
          </cell>
          <cell r="E2903">
            <v>33.690227508544922</v>
          </cell>
        </row>
        <row r="2904">
          <cell r="B2904" t="str">
            <v>LTU</v>
          </cell>
          <cell r="C2904" t="str">
            <v>Lithuania</v>
          </cell>
          <cell r="D2904">
            <v>1998</v>
          </cell>
          <cell r="E2904">
            <v>33</v>
          </cell>
        </row>
        <row r="2905">
          <cell r="B2905" t="str">
            <v>LTU</v>
          </cell>
          <cell r="C2905" t="str">
            <v>Lithuania</v>
          </cell>
          <cell r="D2905">
            <v>2005</v>
          </cell>
          <cell r="E2905">
            <v>36</v>
          </cell>
        </row>
        <row r="2906">
          <cell r="B2906" t="str">
            <v>LTU</v>
          </cell>
          <cell r="C2906" t="str">
            <v>Lithuania</v>
          </cell>
          <cell r="D2906">
            <v>2006</v>
          </cell>
          <cell r="E2906">
            <v>35</v>
          </cell>
        </row>
        <row r="2907">
          <cell r="B2907" t="str">
            <v>LTU</v>
          </cell>
          <cell r="C2907" t="str">
            <v>Lithuania</v>
          </cell>
          <cell r="D2907">
            <v>1988</v>
          </cell>
          <cell r="E2907">
            <v>22.4</v>
          </cell>
        </row>
        <row r="2908">
          <cell r="B2908" t="str">
            <v>LTU</v>
          </cell>
          <cell r="C2908" t="str">
            <v>Lithuania</v>
          </cell>
          <cell r="D2908">
            <v>1994</v>
          </cell>
          <cell r="E2908">
            <v>37.299999999999997</v>
          </cell>
        </row>
        <row r="2909">
          <cell r="B2909" t="str">
            <v>LTU</v>
          </cell>
          <cell r="C2909" t="str">
            <v>Lithuania</v>
          </cell>
          <cell r="D2909">
            <v>1994</v>
          </cell>
          <cell r="E2909">
            <v>35.040000915527344</v>
          </cell>
        </row>
        <row r="2910">
          <cell r="B2910" t="str">
            <v>LTU</v>
          </cell>
          <cell r="C2910" t="str">
            <v>Lithuania</v>
          </cell>
          <cell r="D2910">
            <v>1995</v>
          </cell>
          <cell r="E2910">
            <v>33.340000152587891</v>
          </cell>
        </row>
        <row r="2911">
          <cell r="B2911" t="str">
            <v>LTU</v>
          </cell>
          <cell r="C2911" t="str">
            <v>Lithuania</v>
          </cell>
          <cell r="D2911">
            <v>1989</v>
          </cell>
          <cell r="E2911">
            <v>26.3</v>
          </cell>
        </row>
        <row r="2912">
          <cell r="B2912" t="str">
            <v>LTU</v>
          </cell>
          <cell r="C2912" t="str">
            <v>Lithuania</v>
          </cell>
          <cell r="D2912">
            <v>1992</v>
          </cell>
          <cell r="E2912">
            <v>37.200000000000003</v>
          </cell>
        </row>
        <row r="2913">
          <cell r="B2913" t="str">
            <v>LTU</v>
          </cell>
          <cell r="C2913" t="str">
            <v>Lithuania</v>
          </cell>
          <cell r="D2913">
            <v>1994</v>
          </cell>
          <cell r="E2913">
            <v>39</v>
          </cell>
        </row>
        <row r="2914">
          <cell r="B2914" t="str">
            <v>LTU</v>
          </cell>
          <cell r="C2914" t="str">
            <v>Lithuania</v>
          </cell>
          <cell r="D2914">
            <v>1995</v>
          </cell>
          <cell r="E2914">
            <v>37.4</v>
          </cell>
        </row>
        <row r="2915">
          <cell r="B2915" t="str">
            <v>LTU</v>
          </cell>
          <cell r="C2915" t="str">
            <v>Lithuania</v>
          </cell>
          <cell r="D2915">
            <v>1996</v>
          </cell>
          <cell r="E2915">
            <v>34.261659999999999</v>
          </cell>
        </row>
        <row r="2916">
          <cell r="B2916" t="str">
            <v>LTU</v>
          </cell>
          <cell r="C2916" t="str">
            <v>Lithuania</v>
          </cell>
          <cell r="D2916">
            <v>1996</v>
          </cell>
          <cell r="E2916">
            <v>35</v>
          </cell>
        </row>
        <row r="2917">
          <cell r="B2917" t="str">
            <v>LTU</v>
          </cell>
          <cell r="C2917" t="str">
            <v>Lithuania</v>
          </cell>
          <cell r="D2917">
            <v>1997</v>
          </cell>
          <cell r="E2917">
            <v>32.258340000000004</v>
          </cell>
        </row>
        <row r="2918">
          <cell r="B2918" t="str">
            <v>LTU</v>
          </cell>
          <cell r="C2918" t="str">
            <v>Lithuania</v>
          </cell>
          <cell r="D2918">
            <v>1997</v>
          </cell>
          <cell r="E2918">
            <v>34.5</v>
          </cell>
        </row>
        <row r="2919">
          <cell r="B2919" t="str">
            <v>LTU</v>
          </cell>
          <cell r="C2919" t="str">
            <v>Lithuania</v>
          </cell>
          <cell r="D2919">
            <v>1998</v>
          </cell>
          <cell r="E2919">
            <v>32.794589999999999</v>
          </cell>
        </row>
        <row r="2920">
          <cell r="B2920" t="str">
            <v>LTU</v>
          </cell>
          <cell r="C2920" t="str">
            <v>Lithuania</v>
          </cell>
          <cell r="D2920">
            <v>1998</v>
          </cell>
          <cell r="E2920">
            <v>35.700000000000003</v>
          </cell>
        </row>
        <row r="2921">
          <cell r="B2921" t="str">
            <v>LTU</v>
          </cell>
          <cell r="C2921" t="str">
            <v>Lithuania</v>
          </cell>
          <cell r="D2921">
            <v>1999</v>
          </cell>
          <cell r="E2921">
            <v>32.771340000000002</v>
          </cell>
        </row>
        <row r="2922">
          <cell r="B2922" t="str">
            <v>LTU</v>
          </cell>
          <cell r="C2922" t="str">
            <v>Lithuania</v>
          </cell>
          <cell r="D2922">
            <v>1999</v>
          </cell>
          <cell r="E2922">
            <v>36.799999999999997</v>
          </cell>
        </row>
        <row r="2923">
          <cell r="B2923" t="str">
            <v>LTU</v>
          </cell>
          <cell r="C2923" t="str">
            <v>Lithuania</v>
          </cell>
          <cell r="D2923">
            <v>2000</v>
          </cell>
          <cell r="E2923">
            <v>34.653559999999999</v>
          </cell>
        </row>
        <row r="2924">
          <cell r="B2924" t="str">
            <v>LTU</v>
          </cell>
          <cell r="C2924" t="str">
            <v>Lithuania</v>
          </cell>
          <cell r="D2924">
            <v>2001</v>
          </cell>
          <cell r="E2924">
            <v>34.538940000000004</v>
          </cell>
        </row>
        <row r="2925">
          <cell r="B2925" t="str">
            <v>LTU</v>
          </cell>
          <cell r="C2925" t="str">
            <v>Lithuania</v>
          </cell>
          <cell r="D2925">
            <v>2001</v>
          </cell>
          <cell r="E2925">
            <v>38.200000000000003</v>
          </cell>
        </row>
        <row r="2926">
          <cell r="B2926" t="str">
            <v>LTU</v>
          </cell>
          <cell r="C2926" t="str">
            <v>Lithuania</v>
          </cell>
          <cell r="D2926">
            <v>2002</v>
          </cell>
          <cell r="E2926">
            <v>33.90558</v>
          </cell>
        </row>
        <row r="2927">
          <cell r="B2927" t="str">
            <v>LTU</v>
          </cell>
          <cell r="C2927" t="str">
            <v>Lithuania</v>
          </cell>
          <cell r="D2927">
            <v>2002</v>
          </cell>
          <cell r="E2927">
            <v>39</v>
          </cell>
        </row>
        <row r="2928">
          <cell r="B2928" t="str">
            <v>LTU</v>
          </cell>
          <cell r="C2928" t="str">
            <v>Lithuania</v>
          </cell>
          <cell r="D2928">
            <v>2003</v>
          </cell>
          <cell r="E2928">
            <v>32.394350000000003</v>
          </cell>
        </row>
        <row r="2929">
          <cell r="B2929" t="str">
            <v>LTU</v>
          </cell>
          <cell r="C2929" t="str">
            <v>Lithuania</v>
          </cell>
          <cell r="D2929">
            <v>2003</v>
          </cell>
          <cell r="E2929">
            <v>39.299999999999997</v>
          </cell>
        </row>
        <row r="2930">
          <cell r="B2930" t="str">
            <v>LTU</v>
          </cell>
          <cell r="C2930" t="str">
            <v>Lithuania</v>
          </cell>
          <cell r="D2930">
            <v>2004</v>
          </cell>
          <cell r="E2930">
            <v>30.9</v>
          </cell>
        </row>
        <row r="2931">
          <cell r="B2931" t="str">
            <v>LTU</v>
          </cell>
          <cell r="C2931" t="str">
            <v>Lithuania</v>
          </cell>
          <cell r="D2931">
            <v>2004</v>
          </cell>
          <cell r="E2931">
            <v>39.4</v>
          </cell>
        </row>
        <row r="2932">
          <cell r="B2932" t="str">
            <v>LTU</v>
          </cell>
          <cell r="C2932" t="str">
            <v>Lithuania</v>
          </cell>
          <cell r="D2932">
            <v>1996</v>
          </cell>
          <cell r="E2932">
            <v>33.400001525878906</v>
          </cell>
        </row>
        <row r="2933">
          <cell r="B2933" t="str">
            <v>LTU</v>
          </cell>
          <cell r="C2933" t="str">
            <v>Lithuania</v>
          </cell>
          <cell r="D2933">
            <v>1996</v>
          </cell>
          <cell r="E2933">
            <v>35.700000762939453</v>
          </cell>
        </row>
        <row r="2934">
          <cell r="B2934" t="str">
            <v>LTU</v>
          </cell>
          <cell r="C2934" t="str">
            <v>Lithuania</v>
          </cell>
          <cell r="D2934">
            <v>1993</v>
          </cell>
          <cell r="E2934">
            <v>33.299999999999997</v>
          </cell>
        </row>
        <row r="2935">
          <cell r="B2935" t="str">
            <v>LUX</v>
          </cell>
          <cell r="C2935" t="str">
            <v>Luxembourg</v>
          </cell>
          <cell r="D2935">
            <v>1985</v>
          </cell>
          <cell r="E2935">
            <v>25.9</v>
          </cell>
        </row>
        <row r="2936">
          <cell r="B2936" t="str">
            <v>LUX</v>
          </cell>
          <cell r="C2936" t="str">
            <v>Luxembourg</v>
          </cell>
          <cell r="D2936">
            <v>1995</v>
          </cell>
          <cell r="E2936">
            <v>28.9</v>
          </cell>
        </row>
        <row r="2937">
          <cell r="B2937" t="str">
            <v>LUX</v>
          </cell>
          <cell r="C2937" t="str">
            <v>Luxembourg</v>
          </cell>
          <cell r="D2937">
            <v>1996</v>
          </cell>
          <cell r="E2937">
            <v>28.2</v>
          </cell>
        </row>
        <row r="2938">
          <cell r="B2938" t="str">
            <v>LUX</v>
          </cell>
          <cell r="C2938" t="str">
            <v>Luxembourg</v>
          </cell>
          <cell r="D2938">
            <v>1997</v>
          </cell>
          <cell r="E2938">
            <v>25.1</v>
          </cell>
        </row>
        <row r="2939">
          <cell r="B2939" t="str">
            <v>LUX</v>
          </cell>
          <cell r="C2939" t="str">
            <v>Luxembourg</v>
          </cell>
          <cell r="D2939">
            <v>1998</v>
          </cell>
          <cell r="E2939">
            <v>25.1</v>
          </cell>
        </row>
        <row r="2940">
          <cell r="B2940" t="str">
            <v>LUX</v>
          </cell>
          <cell r="C2940" t="str">
            <v>Luxembourg</v>
          </cell>
          <cell r="D2940">
            <v>1999</v>
          </cell>
          <cell r="E2940">
            <v>27.9</v>
          </cell>
        </row>
        <row r="2941">
          <cell r="B2941" t="str">
            <v>LUX</v>
          </cell>
          <cell r="C2941" t="str">
            <v>Luxembourg</v>
          </cell>
          <cell r="D2941">
            <v>2000</v>
          </cell>
          <cell r="E2941">
            <v>26.2</v>
          </cell>
        </row>
        <row r="2942">
          <cell r="B2942" t="str">
            <v>LUX</v>
          </cell>
          <cell r="C2942" t="str">
            <v>Luxembourg</v>
          </cell>
          <cell r="D2942">
            <v>2001</v>
          </cell>
          <cell r="E2942">
            <v>26.6</v>
          </cell>
        </row>
        <row r="2943">
          <cell r="B2943" t="str">
            <v>LUX</v>
          </cell>
          <cell r="C2943" t="str">
            <v>Luxembourg</v>
          </cell>
          <cell r="D2943">
            <v>2003</v>
          </cell>
          <cell r="E2943">
            <v>28</v>
          </cell>
        </row>
        <row r="2944">
          <cell r="B2944" t="str">
            <v>LUX</v>
          </cell>
          <cell r="C2944" t="str">
            <v>Luxembourg</v>
          </cell>
          <cell r="D2944">
            <v>2004</v>
          </cell>
          <cell r="E2944">
            <v>26</v>
          </cell>
        </row>
        <row r="2945">
          <cell r="B2945" t="str">
            <v>LUX</v>
          </cell>
          <cell r="C2945" t="str">
            <v>Luxembourg</v>
          </cell>
          <cell r="D2945">
            <v>2005</v>
          </cell>
          <cell r="E2945">
            <v>26</v>
          </cell>
        </row>
        <row r="2946">
          <cell r="B2946" t="str">
            <v>LUX</v>
          </cell>
          <cell r="C2946" t="str">
            <v>Luxembourg</v>
          </cell>
          <cell r="D2946">
            <v>2006</v>
          </cell>
          <cell r="E2946">
            <v>28</v>
          </cell>
        </row>
        <row r="2947">
          <cell r="B2947" t="str">
            <v>LUX</v>
          </cell>
          <cell r="C2947" t="str">
            <v>Luxembourg</v>
          </cell>
          <cell r="D2947">
            <v>1985</v>
          </cell>
          <cell r="E2947">
            <v>27.6</v>
          </cell>
        </row>
        <row r="2948">
          <cell r="B2948" t="str">
            <v>LUX</v>
          </cell>
          <cell r="C2948" t="str">
            <v>Luxembourg</v>
          </cell>
          <cell r="D2948">
            <v>1985</v>
          </cell>
          <cell r="E2948">
            <v>26.4</v>
          </cell>
        </row>
        <row r="2949">
          <cell r="B2949" t="str">
            <v>LUX</v>
          </cell>
          <cell r="C2949" t="str">
            <v>Luxembourg</v>
          </cell>
          <cell r="D2949">
            <v>1991</v>
          </cell>
          <cell r="E2949">
            <v>26.5</v>
          </cell>
        </row>
        <row r="2950">
          <cell r="B2950" t="str">
            <v>LUX</v>
          </cell>
          <cell r="C2950" t="str">
            <v>Luxembourg</v>
          </cell>
          <cell r="D2950">
            <v>1991</v>
          </cell>
          <cell r="E2950">
            <v>27.1</v>
          </cell>
        </row>
        <row r="2951">
          <cell r="B2951" t="str">
            <v>LUX</v>
          </cell>
          <cell r="C2951" t="str">
            <v>Luxembourg</v>
          </cell>
          <cell r="D2951">
            <v>1994</v>
          </cell>
          <cell r="E2951">
            <v>26.8</v>
          </cell>
        </row>
        <row r="2952">
          <cell r="B2952" t="str">
            <v>LUX</v>
          </cell>
          <cell r="C2952" t="str">
            <v>Luxembourg</v>
          </cell>
          <cell r="D2952">
            <v>1994</v>
          </cell>
          <cell r="E2952">
            <v>26.8</v>
          </cell>
        </row>
        <row r="2953">
          <cell r="B2953" t="str">
            <v>LUX</v>
          </cell>
          <cell r="C2953" t="str">
            <v>Luxembourg</v>
          </cell>
          <cell r="D2953">
            <v>1997</v>
          </cell>
          <cell r="E2953">
            <v>30</v>
          </cell>
        </row>
        <row r="2954">
          <cell r="B2954" t="str">
            <v>LUX</v>
          </cell>
          <cell r="C2954" t="str">
            <v>Luxembourg</v>
          </cell>
          <cell r="D2954">
            <v>1997</v>
          </cell>
          <cell r="E2954">
            <v>30</v>
          </cell>
        </row>
        <row r="2955">
          <cell r="B2955" t="str">
            <v>LUX</v>
          </cell>
          <cell r="C2955" t="str">
            <v>Luxembourg</v>
          </cell>
          <cell r="D2955">
            <v>2000</v>
          </cell>
          <cell r="E2955">
            <v>30.2</v>
          </cell>
        </row>
        <row r="2956">
          <cell r="B2956" t="str">
            <v>LUX</v>
          </cell>
          <cell r="C2956" t="str">
            <v>Luxembourg</v>
          </cell>
          <cell r="D2956">
            <v>2000</v>
          </cell>
          <cell r="E2956">
            <v>30.3</v>
          </cell>
        </row>
        <row r="2957">
          <cell r="B2957" t="str">
            <v>LUX</v>
          </cell>
          <cell r="C2957" t="str">
            <v>Luxembourg</v>
          </cell>
          <cell r="D2957">
            <v>1985</v>
          </cell>
          <cell r="E2957">
            <v>38</v>
          </cell>
        </row>
        <row r="2958">
          <cell r="B2958" t="str">
            <v>LUX</v>
          </cell>
          <cell r="C2958" t="str">
            <v>Luxembourg</v>
          </cell>
          <cell r="D2958">
            <v>1985</v>
          </cell>
          <cell r="E2958">
            <v>23.799999237060547</v>
          </cell>
        </row>
        <row r="2959">
          <cell r="B2959" t="str">
            <v>LUX</v>
          </cell>
          <cell r="C2959" t="str">
            <v>Luxembourg</v>
          </cell>
          <cell r="D2959">
            <v>1986</v>
          </cell>
          <cell r="E2959">
            <v>16.629999160766602</v>
          </cell>
        </row>
        <row r="2960">
          <cell r="B2960" t="str">
            <v>MKD</v>
          </cell>
          <cell r="C2960" t="str">
            <v>Macedonia, FYR</v>
          </cell>
          <cell r="D2960">
            <v>1996</v>
          </cell>
          <cell r="E2960">
            <v>45.24971</v>
          </cell>
        </row>
        <row r="2961">
          <cell r="B2961" t="str">
            <v>MKD</v>
          </cell>
          <cell r="C2961" t="str">
            <v>Macedonia, FYR</v>
          </cell>
          <cell r="D2961">
            <v>1996</v>
          </cell>
          <cell r="E2961">
            <v>39.592777252197266</v>
          </cell>
        </row>
        <row r="2962">
          <cell r="B2962" t="str">
            <v>MKD</v>
          </cell>
          <cell r="C2962" t="str">
            <v>Macedonia, FYR</v>
          </cell>
          <cell r="D2962">
            <v>1997</v>
          </cell>
          <cell r="E2962">
            <v>34.732800000000005</v>
          </cell>
        </row>
        <row r="2963">
          <cell r="B2963" t="str">
            <v>MKD</v>
          </cell>
          <cell r="C2963" t="str">
            <v>Macedonia, FYR</v>
          </cell>
          <cell r="D2963">
            <v>1997</v>
          </cell>
          <cell r="E2963">
            <v>34.524929999999998</v>
          </cell>
        </row>
        <row r="2964">
          <cell r="B2964" t="str">
            <v>MKD</v>
          </cell>
          <cell r="C2964" t="str">
            <v>Macedonia, FYR</v>
          </cell>
          <cell r="D2964">
            <v>1996</v>
          </cell>
          <cell r="E2964">
            <v>31.229999542236328</v>
          </cell>
        </row>
        <row r="2965">
          <cell r="B2965" t="str">
            <v>MKD</v>
          </cell>
          <cell r="C2965" t="str">
            <v>Macedonia, FYR</v>
          </cell>
          <cell r="D2965">
            <v>1989</v>
          </cell>
          <cell r="E2965">
            <v>32.220001220703125</v>
          </cell>
        </row>
        <row r="2966">
          <cell r="B2966" t="str">
            <v>MKD</v>
          </cell>
          <cell r="C2966" t="str">
            <v>Macedonia, FYR</v>
          </cell>
          <cell r="D2966">
            <v>1990</v>
          </cell>
          <cell r="E2966">
            <v>34.900001525878906</v>
          </cell>
        </row>
        <row r="2967">
          <cell r="B2967" t="str">
            <v>MKD</v>
          </cell>
          <cell r="C2967" t="str">
            <v>Macedonia, FYR</v>
          </cell>
          <cell r="D2967">
            <v>1990</v>
          </cell>
          <cell r="E2967">
            <v>22.3</v>
          </cell>
        </row>
        <row r="2968">
          <cell r="B2968" t="str">
            <v>MKD</v>
          </cell>
          <cell r="C2968" t="str">
            <v>Macedonia, FYR</v>
          </cell>
          <cell r="D2968">
            <v>1991</v>
          </cell>
          <cell r="E2968">
            <v>26.7</v>
          </cell>
        </row>
        <row r="2969">
          <cell r="B2969" t="str">
            <v>MKD</v>
          </cell>
          <cell r="C2969" t="str">
            <v>Macedonia, FYR</v>
          </cell>
          <cell r="D2969">
            <v>1992</v>
          </cell>
          <cell r="E2969">
            <v>23.5</v>
          </cell>
        </row>
        <row r="2970">
          <cell r="B2970" t="str">
            <v>MKD</v>
          </cell>
          <cell r="C2970" t="str">
            <v>Macedonia, FYR</v>
          </cell>
          <cell r="D2970">
            <v>1993</v>
          </cell>
          <cell r="E2970">
            <v>27.2</v>
          </cell>
        </row>
        <row r="2971">
          <cell r="B2971" t="str">
            <v>MKD</v>
          </cell>
          <cell r="C2971" t="str">
            <v>Macedonia, FYR</v>
          </cell>
          <cell r="D2971">
            <v>1994</v>
          </cell>
          <cell r="E2971">
            <v>25.3</v>
          </cell>
        </row>
        <row r="2972">
          <cell r="B2972" t="str">
            <v>MKD</v>
          </cell>
          <cell r="C2972" t="str">
            <v>Macedonia, FYR</v>
          </cell>
          <cell r="D2972">
            <v>1994</v>
          </cell>
          <cell r="E2972">
            <v>33.892889999999994</v>
          </cell>
        </row>
        <row r="2973">
          <cell r="B2973" t="str">
            <v>MKD</v>
          </cell>
          <cell r="C2973" t="str">
            <v>Macedonia, FYR</v>
          </cell>
          <cell r="D2973">
            <v>1995</v>
          </cell>
          <cell r="E2973">
            <v>27</v>
          </cell>
        </row>
        <row r="2974">
          <cell r="B2974" t="str">
            <v>MKD</v>
          </cell>
          <cell r="C2974" t="str">
            <v>Macedonia, FYR</v>
          </cell>
          <cell r="D2974">
            <v>1995</v>
          </cell>
          <cell r="E2974">
            <v>35.866300000000003</v>
          </cell>
        </row>
        <row r="2975">
          <cell r="B2975" t="str">
            <v>MKD</v>
          </cell>
          <cell r="C2975" t="str">
            <v>Macedonia, FYR</v>
          </cell>
          <cell r="D2975">
            <v>1996</v>
          </cell>
          <cell r="E2975">
            <v>25</v>
          </cell>
        </row>
        <row r="2976">
          <cell r="B2976" t="str">
            <v>MKD</v>
          </cell>
          <cell r="C2976" t="str">
            <v>Macedonia, FYR</v>
          </cell>
          <cell r="D2976">
            <v>1996</v>
          </cell>
          <cell r="E2976">
            <v>36.961030000000001</v>
          </cell>
        </row>
        <row r="2977">
          <cell r="B2977" t="str">
            <v>MKD</v>
          </cell>
          <cell r="C2977" t="str">
            <v>Macedonia, FYR</v>
          </cell>
          <cell r="D2977">
            <v>1997</v>
          </cell>
          <cell r="E2977">
            <v>25.9</v>
          </cell>
        </row>
        <row r="2978">
          <cell r="B2978" t="str">
            <v>MKD</v>
          </cell>
          <cell r="C2978" t="str">
            <v>Macedonia, FYR</v>
          </cell>
          <cell r="D2978">
            <v>1997</v>
          </cell>
          <cell r="E2978">
            <v>36.6723</v>
          </cell>
        </row>
        <row r="2979">
          <cell r="B2979" t="str">
            <v>MKD</v>
          </cell>
          <cell r="C2979" t="str">
            <v>Macedonia, FYR</v>
          </cell>
          <cell r="D2979">
            <v>1998</v>
          </cell>
          <cell r="E2979">
            <v>27.1</v>
          </cell>
        </row>
        <row r="2980">
          <cell r="B2980" t="str">
            <v>MKD</v>
          </cell>
          <cell r="C2980" t="str">
            <v>Macedonia, FYR</v>
          </cell>
          <cell r="D2980">
            <v>1998</v>
          </cell>
          <cell r="E2980">
            <v>30.8</v>
          </cell>
        </row>
        <row r="2981">
          <cell r="B2981" t="str">
            <v>MKD</v>
          </cell>
          <cell r="C2981" t="str">
            <v>Macedonia, FYR</v>
          </cell>
          <cell r="D2981">
            <v>1999</v>
          </cell>
          <cell r="E2981">
            <v>27.7</v>
          </cell>
        </row>
        <row r="2982">
          <cell r="B2982" t="str">
            <v>MKD</v>
          </cell>
          <cell r="C2982" t="str">
            <v>Macedonia, FYR</v>
          </cell>
          <cell r="D2982">
            <v>1999</v>
          </cell>
          <cell r="E2982">
            <v>36.666420000000002</v>
          </cell>
        </row>
        <row r="2983">
          <cell r="B2983" t="str">
            <v>MKD</v>
          </cell>
          <cell r="C2983" t="str">
            <v>Macedonia, FYR</v>
          </cell>
          <cell r="D2983">
            <v>2000</v>
          </cell>
          <cell r="E2983">
            <v>27.7</v>
          </cell>
        </row>
        <row r="2984">
          <cell r="B2984" t="str">
            <v>MKD</v>
          </cell>
          <cell r="C2984" t="str">
            <v>Macedonia, FYR</v>
          </cell>
          <cell r="D2984">
            <v>2000</v>
          </cell>
          <cell r="E2984">
            <v>35.136099999999999</v>
          </cell>
        </row>
        <row r="2985">
          <cell r="B2985" t="str">
            <v>MKD</v>
          </cell>
          <cell r="C2985" t="str">
            <v>Macedonia, FYR</v>
          </cell>
          <cell r="D2985">
            <v>2001</v>
          </cell>
          <cell r="E2985">
            <v>28.6</v>
          </cell>
        </row>
        <row r="2986">
          <cell r="B2986" t="str">
            <v>MKD</v>
          </cell>
          <cell r="C2986" t="str">
            <v>Macedonia, FYR</v>
          </cell>
          <cell r="D2986">
            <v>2001</v>
          </cell>
          <cell r="E2986">
            <v>36.307690000000001</v>
          </cell>
        </row>
        <row r="2987">
          <cell r="B2987" t="str">
            <v>MKD</v>
          </cell>
          <cell r="C2987" t="str">
            <v>Macedonia, FYR</v>
          </cell>
          <cell r="D2987">
            <v>2002</v>
          </cell>
          <cell r="E2987">
            <v>28.2</v>
          </cell>
        </row>
        <row r="2988">
          <cell r="B2988" t="str">
            <v>MKD</v>
          </cell>
          <cell r="C2988" t="str">
            <v>Macedonia, FYR</v>
          </cell>
          <cell r="D2988">
            <v>2002</v>
          </cell>
          <cell r="E2988">
            <v>36.552390000000003</v>
          </cell>
        </row>
        <row r="2989">
          <cell r="B2989" t="str">
            <v>MKD</v>
          </cell>
          <cell r="C2989" t="str">
            <v>Macedonia, FYR</v>
          </cell>
          <cell r="D2989">
            <v>2003</v>
          </cell>
          <cell r="E2989">
            <v>26.2</v>
          </cell>
        </row>
        <row r="2990">
          <cell r="B2990" t="str">
            <v>MKD</v>
          </cell>
          <cell r="C2990" t="str">
            <v>Macedonia, FYR</v>
          </cell>
          <cell r="D2990">
            <v>2003</v>
          </cell>
          <cell r="E2990">
            <v>35.232250000000001</v>
          </cell>
        </row>
        <row r="2991">
          <cell r="B2991" t="str">
            <v>MKD</v>
          </cell>
          <cell r="C2991" t="str">
            <v>Macedonia, FYR</v>
          </cell>
          <cell r="D2991">
            <v>2004</v>
          </cell>
          <cell r="E2991">
            <v>24.3</v>
          </cell>
        </row>
        <row r="2992">
          <cell r="B2992" t="str">
            <v>MKD</v>
          </cell>
          <cell r="C2992" t="str">
            <v>Macedonia, FYR</v>
          </cell>
          <cell r="D2992">
            <v>2004</v>
          </cell>
          <cell r="E2992">
            <v>36.200000000000003</v>
          </cell>
        </row>
        <row r="2993">
          <cell r="B2993" t="str">
            <v>MKD</v>
          </cell>
          <cell r="C2993" t="str">
            <v>Macedonia, FYR</v>
          </cell>
          <cell r="D2993">
            <v>2005</v>
          </cell>
          <cell r="E2993">
            <v>30.9</v>
          </cell>
        </row>
        <row r="2994">
          <cell r="B2994" t="str">
            <v>MKD</v>
          </cell>
          <cell r="C2994" t="str">
            <v>Macedonia, FYR</v>
          </cell>
          <cell r="D2994">
            <v>2005</v>
          </cell>
          <cell r="E2994">
            <v>39.1</v>
          </cell>
        </row>
        <row r="2995">
          <cell r="B2995" t="str">
            <v>MKD</v>
          </cell>
          <cell r="C2995" t="str">
            <v>Macedonia, FYR</v>
          </cell>
          <cell r="D2995">
            <v>2006</v>
          </cell>
          <cell r="E2995">
            <v>32</v>
          </cell>
        </row>
        <row r="2996">
          <cell r="B2996" t="str">
            <v>MKD</v>
          </cell>
          <cell r="C2996" t="str">
            <v>Macedonia, FYR</v>
          </cell>
          <cell r="D2996">
            <v>2006</v>
          </cell>
          <cell r="E2996">
            <v>39.4</v>
          </cell>
        </row>
        <row r="2997">
          <cell r="B2997" t="str">
            <v>MKD</v>
          </cell>
          <cell r="C2997" t="str">
            <v>Macedonia, FYR</v>
          </cell>
          <cell r="D2997">
            <v>1998</v>
          </cell>
          <cell r="E2997">
            <v>28.00863</v>
          </cell>
        </row>
        <row r="2998">
          <cell r="B2998" t="str">
            <v>MDG</v>
          </cell>
          <cell r="C2998" t="str">
            <v>Madagascar</v>
          </cell>
          <cell r="D2998">
            <v>1960</v>
          </cell>
          <cell r="E2998">
            <v>46</v>
          </cell>
        </row>
        <row r="2999">
          <cell r="B2999" t="str">
            <v>MDG</v>
          </cell>
          <cell r="C2999" t="str">
            <v>Madagascar</v>
          </cell>
          <cell r="D2999">
            <v>1993</v>
          </cell>
          <cell r="E2999">
            <v>48.5</v>
          </cell>
        </row>
        <row r="3000">
          <cell r="B3000" t="str">
            <v>MDG</v>
          </cell>
          <cell r="C3000" t="str">
            <v>Madagascar</v>
          </cell>
          <cell r="D3000">
            <v>1993</v>
          </cell>
          <cell r="E3000">
            <v>62.5</v>
          </cell>
        </row>
        <row r="3001">
          <cell r="B3001" t="str">
            <v>MDG</v>
          </cell>
          <cell r="C3001" t="str">
            <v>Madagascar</v>
          </cell>
          <cell r="D3001">
            <v>1997</v>
          </cell>
          <cell r="E3001">
            <v>44</v>
          </cell>
        </row>
        <row r="3002">
          <cell r="B3002" t="str">
            <v>MDG</v>
          </cell>
          <cell r="C3002" t="str">
            <v>Madagascar</v>
          </cell>
          <cell r="D3002">
            <v>1999</v>
          </cell>
          <cell r="E3002">
            <v>43.1</v>
          </cell>
        </row>
        <row r="3003">
          <cell r="B3003" t="str">
            <v>MDG</v>
          </cell>
          <cell r="C3003" t="str">
            <v>Madagascar</v>
          </cell>
          <cell r="D3003">
            <v>1960</v>
          </cell>
          <cell r="E3003">
            <v>53.4</v>
          </cell>
        </row>
        <row r="3004">
          <cell r="B3004" t="str">
            <v>MDG</v>
          </cell>
          <cell r="C3004" t="str">
            <v>Madagascar</v>
          </cell>
          <cell r="D3004">
            <v>1980</v>
          </cell>
          <cell r="E3004">
            <v>46.3</v>
          </cell>
        </row>
        <row r="3005">
          <cell r="B3005" t="str">
            <v>MDG</v>
          </cell>
          <cell r="C3005" t="str">
            <v>Madagascar</v>
          </cell>
          <cell r="D3005">
            <v>1960</v>
          </cell>
          <cell r="E3005">
            <v>53</v>
          </cell>
        </row>
        <row r="3006">
          <cell r="B3006" t="str">
            <v>MDG</v>
          </cell>
          <cell r="C3006" t="str">
            <v>Madagascar</v>
          </cell>
          <cell r="D3006">
            <v>1962</v>
          </cell>
          <cell r="E3006">
            <v>39.099998474121094</v>
          </cell>
        </row>
        <row r="3007">
          <cell r="B3007" t="str">
            <v>MDG</v>
          </cell>
          <cell r="C3007" t="str">
            <v>Madagascar</v>
          </cell>
          <cell r="D3007">
            <v>1980</v>
          </cell>
          <cell r="E3007">
            <v>46.7</v>
          </cell>
        </row>
        <row r="3008">
          <cell r="B3008" t="str">
            <v>MDG</v>
          </cell>
          <cell r="C3008" t="str">
            <v>Madagascar</v>
          </cell>
          <cell r="D3008">
            <v>1993</v>
          </cell>
          <cell r="E3008">
            <v>43.2</v>
          </cell>
        </row>
        <row r="3009">
          <cell r="B3009" t="str">
            <v>MDG</v>
          </cell>
          <cell r="C3009" t="str">
            <v>Madagascar</v>
          </cell>
          <cell r="D3009">
            <v>2001</v>
          </cell>
          <cell r="E3009">
            <v>47.4</v>
          </cell>
        </row>
        <row r="3010">
          <cell r="B3010" t="str">
            <v>MWI</v>
          </cell>
          <cell r="C3010" t="str">
            <v>Malawi</v>
          </cell>
          <cell r="D3010">
            <v>1977</v>
          </cell>
          <cell r="E3010">
            <v>53.1</v>
          </cell>
        </row>
        <row r="3011">
          <cell r="B3011" t="str">
            <v>MWI</v>
          </cell>
          <cell r="C3011" t="str">
            <v>Malawi</v>
          </cell>
          <cell r="D3011">
            <v>1983</v>
          </cell>
          <cell r="E3011">
            <v>57.3</v>
          </cell>
        </row>
        <row r="3012">
          <cell r="B3012" t="str">
            <v>MWI</v>
          </cell>
          <cell r="C3012" t="str">
            <v>Malawi</v>
          </cell>
          <cell r="D3012">
            <v>1969</v>
          </cell>
          <cell r="E3012">
            <v>46.1</v>
          </cell>
        </row>
        <row r="3013">
          <cell r="B3013" t="str">
            <v>MWI</v>
          </cell>
          <cell r="C3013" t="str">
            <v>Malawi</v>
          </cell>
          <cell r="D3013">
            <v>1969</v>
          </cell>
          <cell r="E3013">
            <v>45.200000762939453</v>
          </cell>
        </row>
        <row r="3014">
          <cell r="B3014" t="str">
            <v>MWI</v>
          </cell>
          <cell r="C3014" t="str">
            <v>Malawi</v>
          </cell>
          <cell r="D3014">
            <v>1985</v>
          </cell>
          <cell r="E3014">
            <v>59.9</v>
          </cell>
        </row>
        <row r="3015">
          <cell r="B3015" t="str">
            <v>MWI</v>
          </cell>
          <cell r="C3015" t="str">
            <v>Malawi</v>
          </cell>
          <cell r="D3015">
            <v>1993</v>
          </cell>
          <cell r="E3015">
            <v>62</v>
          </cell>
        </row>
        <row r="3016">
          <cell r="B3016" t="str">
            <v>MWI</v>
          </cell>
          <cell r="C3016" t="str">
            <v>Malawi</v>
          </cell>
          <cell r="D3016">
            <v>1997</v>
          </cell>
          <cell r="E3016">
            <v>49.3</v>
          </cell>
        </row>
        <row r="3017">
          <cell r="B3017" t="str">
            <v>MWI</v>
          </cell>
          <cell r="C3017" t="str">
            <v>Malawi</v>
          </cell>
          <cell r="D3017">
            <v>2004</v>
          </cell>
          <cell r="E3017">
            <v>39</v>
          </cell>
        </row>
        <row r="3018">
          <cell r="B3018" t="str">
            <v>MYS</v>
          </cell>
          <cell r="C3018" t="str">
            <v>Malaysia</v>
          </cell>
          <cell r="D3018">
            <v>1990</v>
          </cell>
          <cell r="E3018">
            <v>44.2</v>
          </cell>
        </row>
        <row r="3019">
          <cell r="B3019" t="str">
            <v>MYS</v>
          </cell>
          <cell r="C3019" t="str">
            <v>Malaysia</v>
          </cell>
          <cell r="D3019">
            <v>1997</v>
          </cell>
          <cell r="E3019">
            <v>47</v>
          </cell>
        </row>
        <row r="3020">
          <cell r="B3020" t="str">
            <v>MYS</v>
          </cell>
          <cell r="C3020" t="str">
            <v>Malaysia</v>
          </cell>
          <cell r="D3020">
            <v>1999</v>
          </cell>
          <cell r="E3020">
            <v>44.3</v>
          </cell>
        </row>
        <row r="3021">
          <cell r="B3021" t="str">
            <v>MYS</v>
          </cell>
          <cell r="C3021" t="str">
            <v>Malaysia</v>
          </cell>
          <cell r="D3021">
            <v>2004</v>
          </cell>
          <cell r="E3021">
            <v>40.299999999999997</v>
          </cell>
        </row>
        <row r="3022">
          <cell r="B3022" t="str">
            <v>MYS</v>
          </cell>
          <cell r="C3022" t="str">
            <v>Malaysia</v>
          </cell>
          <cell r="D3022">
            <v>1970</v>
          </cell>
          <cell r="E3022">
            <v>51.176469999999995</v>
          </cell>
        </row>
        <row r="3023">
          <cell r="B3023" t="str">
            <v>MYS</v>
          </cell>
          <cell r="C3023" t="str">
            <v>Malaysia</v>
          </cell>
          <cell r="D3023">
            <v>1976</v>
          </cell>
          <cell r="E3023">
            <v>53.1</v>
          </cell>
        </row>
        <row r="3024">
          <cell r="B3024" t="str">
            <v>MYS</v>
          </cell>
          <cell r="C3024" t="str">
            <v>Malaysia</v>
          </cell>
          <cell r="D3024">
            <v>1979</v>
          </cell>
          <cell r="E3024">
            <v>50.6</v>
          </cell>
        </row>
        <row r="3025">
          <cell r="B3025" t="str">
            <v>MYS</v>
          </cell>
          <cell r="C3025" t="str">
            <v>Malaysia</v>
          </cell>
          <cell r="D3025">
            <v>1984</v>
          </cell>
          <cell r="E3025">
            <v>47.8</v>
          </cell>
        </row>
        <row r="3026">
          <cell r="B3026" t="str">
            <v>MYS</v>
          </cell>
          <cell r="C3026" t="str">
            <v>Malaysia</v>
          </cell>
          <cell r="D3026">
            <v>1984</v>
          </cell>
          <cell r="E3026">
            <v>51.5</v>
          </cell>
        </row>
        <row r="3027">
          <cell r="B3027" t="str">
            <v>MYS</v>
          </cell>
          <cell r="C3027" t="str">
            <v>Malaysia</v>
          </cell>
          <cell r="D3027">
            <v>1987</v>
          </cell>
          <cell r="E3027">
            <v>49.9</v>
          </cell>
        </row>
        <row r="3028">
          <cell r="B3028" t="str">
            <v>MYS</v>
          </cell>
          <cell r="C3028" t="str">
            <v>Malaysia</v>
          </cell>
          <cell r="D3028">
            <v>1989</v>
          </cell>
          <cell r="E3028">
            <v>49.1</v>
          </cell>
        </row>
        <row r="3029">
          <cell r="B3029" t="str">
            <v>MYS</v>
          </cell>
          <cell r="C3029" t="str">
            <v>Malaysia</v>
          </cell>
          <cell r="D3029">
            <v>1992</v>
          </cell>
          <cell r="E3029">
            <v>49.9</v>
          </cell>
        </row>
        <row r="3030">
          <cell r="B3030" t="str">
            <v>MYS</v>
          </cell>
          <cell r="C3030" t="str">
            <v>Malaysia</v>
          </cell>
          <cell r="D3030">
            <v>1995</v>
          </cell>
          <cell r="E3030">
            <v>50</v>
          </cell>
        </row>
        <row r="3031">
          <cell r="B3031" t="str">
            <v>MYS</v>
          </cell>
          <cell r="C3031" t="str">
            <v>Malaysia</v>
          </cell>
          <cell r="D3031">
            <v>1968</v>
          </cell>
          <cell r="E3031">
            <v>49.40849</v>
          </cell>
        </row>
        <row r="3032">
          <cell r="B3032" t="str">
            <v>MYS</v>
          </cell>
          <cell r="C3032" t="str">
            <v>Malaysia</v>
          </cell>
          <cell r="D3032">
            <v>1997</v>
          </cell>
          <cell r="E3032">
            <v>49.93</v>
          </cell>
        </row>
        <row r="3033">
          <cell r="B3033" t="str">
            <v>MYS</v>
          </cell>
          <cell r="C3033" t="str">
            <v>Malaysia</v>
          </cell>
          <cell r="D3033">
            <v>1958</v>
          </cell>
          <cell r="E3033">
            <v>42</v>
          </cell>
        </row>
        <row r="3034">
          <cell r="B3034" t="str">
            <v>MYS</v>
          </cell>
          <cell r="C3034" t="str">
            <v>Malaysia</v>
          </cell>
          <cell r="D3034">
            <v>1970</v>
          </cell>
          <cell r="E3034">
            <v>50</v>
          </cell>
        </row>
        <row r="3035">
          <cell r="B3035" t="str">
            <v>MYS</v>
          </cell>
          <cell r="C3035" t="str">
            <v>Malaysia</v>
          </cell>
          <cell r="D3035">
            <v>1976</v>
          </cell>
          <cell r="E3035">
            <v>53</v>
          </cell>
        </row>
        <row r="3036">
          <cell r="B3036" t="str">
            <v>MYS</v>
          </cell>
          <cell r="C3036" t="str">
            <v>Malaysia</v>
          </cell>
          <cell r="D3036">
            <v>1979</v>
          </cell>
          <cell r="E3036">
            <v>51</v>
          </cell>
        </row>
        <row r="3037">
          <cell r="B3037" t="str">
            <v>MYS</v>
          </cell>
          <cell r="C3037" t="str">
            <v>Malaysia</v>
          </cell>
          <cell r="D3037">
            <v>1984</v>
          </cell>
          <cell r="E3037">
            <v>48</v>
          </cell>
        </row>
        <row r="3038">
          <cell r="B3038" t="str">
            <v>MYS</v>
          </cell>
          <cell r="C3038" t="str">
            <v>Malaysia</v>
          </cell>
          <cell r="D3038">
            <v>1958</v>
          </cell>
          <cell r="E3038">
            <v>43.1</v>
          </cell>
        </row>
        <row r="3039">
          <cell r="B3039" t="str">
            <v>MYS</v>
          </cell>
          <cell r="C3039" t="str">
            <v>Malaysia</v>
          </cell>
          <cell r="D3039">
            <v>1958</v>
          </cell>
          <cell r="E3039">
            <v>37</v>
          </cell>
        </row>
        <row r="3040">
          <cell r="B3040" t="str">
            <v>MYS</v>
          </cell>
          <cell r="C3040" t="str">
            <v>Malaysia</v>
          </cell>
          <cell r="D3040">
            <v>1958</v>
          </cell>
          <cell r="E3040">
            <v>34.700000000000003</v>
          </cell>
        </row>
        <row r="3041">
          <cell r="B3041" t="str">
            <v>MYS</v>
          </cell>
          <cell r="C3041" t="str">
            <v>Malaysia</v>
          </cell>
          <cell r="D3041">
            <v>1958</v>
          </cell>
          <cell r="E3041">
            <v>35.1</v>
          </cell>
        </row>
        <row r="3042">
          <cell r="B3042" t="str">
            <v>MYS</v>
          </cell>
          <cell r="C3042" t="str">
            <v>Malaysia</v>
          </cell>
          <cell r="D3042">
            <v>1960</v>
          </cell>
          <cell r="E3042">
            <v>56.6</v>
          </cell>
        </row>
        <row r="3043">
          <cell r="B3043" t="str">
            <v>MYS</v>
          </cell>
          <cell r="C3043" t="str">
            <v>Malaysia</v>
          </cell>
          <cell r="D3043">
            <v>1968</v>
          </cell>
          <cell r="E3043">
            <v>54.7</v>
          </cell>
        </row>
        <row r="3044">
          <cell r="B3044" t="str">
            <v>MYS</v>
          </cell>
          <cell r="C3044" t="str">
            <v>Malaysia</v>
          </cell>
          <cell r="D3044">
            <v>1968</v>
          </cell>
          <cell r="E3044">
            <v>50.2</v>
          </cell>
        </row>
        <row r="3045">
          <cell r="B3045" t="str">
            <v>MYS</v>
          </cell>
          <cell r="C3045" t="str">
            <v>Malaysia</v>
          </cell>
          <cell r="D3045">
            <v>1970</v>
          </cell>
          <cell r="E3045">
            <v>51.721220000000002</v>
          </cell>
        </row>
        <row r="3046">
          <cell r="B3046" t="str">
            <v>MYS</v>
          </cell>
          <cell r="C3046" t="str">
            <v>Malaysia</v>
          </cell>
          <cell r="D3046">
            <v>1970</v>
          </cell>
          <cell r="E3046">
            <v>49.763819999999996</v>
          </cell>
        </row>
        <row r="3047">
          <cell r="B3047" t="str">
            <v>MYS</v>
          </cell>
          <cell r="C3047" t="str">
            <v>Malaysia</v>
          </cell>
          <cell r="D3047">
            <v>1970</v>
          </cell>
          <cell r="E3047">
            <v>49.535980000000002</v>
          </cell>
        </row>
        <row r="3048">
          <cell r="B3048" t="str">
            <v>MYS</v>
          </cell>
          <cell r="C3048" t="str">
            <v>Malaysia</v>
          </cell>
          <cell r="D3048">
            <v>1970</v>
          </cell>
          <cell r="E3048">
            <v>51.404580000000003</v>
          </cell>
        </row>
        <row r="3049">
          <cell r="B3049" t="str">
            <v>MYS</v>
          </cell>
          <cell r="C3049" t="str">
            <v>Malaysia</v>
          </cell>
          <cell r="D3049">
            <v>1970</v>
          </cell>
          <cell r="E3049">
            <v>50.425220000000003</v>
          </cell>
        </row>
        <row r="3050">
          <cell r="B3050" t="str">
            <v>MYS</v>
          </cell>
          <cell r="C3050" t="str">
            <v>Malaysia</v>
          </cell>
          <cell r="D3050">
            <v>1970</v>
          </cell>
          <cell r="E3050">
            <v>50.852790000000006</v>
          </cell>
        </row>
        <row r="3051">
          <cell r="B3051" t="str">
            <v>MYS</v>
          </cell>
          <cell r="C3051" t="str">
            <v>Malaysia</v>
          </cell>
          <cell r="D3051">
            <v>1970</v>
          </cell>
          <cell r="E3051">
            <v>45.281230000000001</v>
          </cell>
        </row>
        <row r="3052">
          <cell r="B3052" t="str">
            <v>MYS</v>
          </cell>
          <cell r="C3052" t="str">
            <v>Malaysia</v>
          </cell>
          <cell r="D3052">
            <v>1970</v>
          </cell>
          <cell r="E3052">
            <v>47.408270000000002</v>
          </cell>
        </row>
        <row r="3053">
          <cell r="B3053" t="str">
            <v>MYS</v>
          </cell>
          <cell r="C3053" t="str">
            <v>Malaysia</v>
          </cell>
          <cell r="D3053">
            <v>1970</v>
          </cell>
          <cell r="E3053">
            <v>46.991840000000003</v>
          </cell>
        </row>
        <row r="3054">
          <cell r="B3054" t="str">
            <v>MYS</v>
          </cell>
          <cell r="C3054" t="str">
            <v>Malaysia</v>
          </cell>
          <cell r="D3054">
            <v>1970</v>
          </cell>
          <cell r="E3054">
            <v>52</v>
          </cell>
        </row>
        <row r="3055">
          <cell r="B3055" t="str">
            <v>MYS</v>
          </cell>
          <cell r="C3055" t="str">
            <v>Malaysia</v>
          </cell>
          <cell r="D3055">
            <v>1958</v>
          </cell>
          <cell r="E3055">
            <v>37.1</v>
          </cell>
        </row>
        <row r="3056">
          <cell r="B3056" t="str">
            <v>MYS</v>
          </cell>
          <cell r="C3056" t="str">
            <v>Malaysia</v>
          </cell>
          <cell r="D3056">
            <v>1968</v>
          </cell>
          <cell r="E3056">
            <v>50</v>
          </cell>
        </row>
        <row r="3057">
          <cell r="B3057" t="str">
            <v>MYS</v>
          </cell>
          <cell r="C3057" t="str">
            <v>Malaysia</v>
          </cell>
          <cell r="D3057">
            <v>1984</v>
          </cell>
          <cell r="E3057">
            <v>50.520000457763672</v>
          </cell>
        </row>
        <row r="3058">
          <cell r="B3058" t="str">
            <v>MYS</v>
          </cell>
          <cell r="C3058" t="str">
            <v>Malaysia</v>
          </cell>
          <cell r="D3058">
            <v>1989</v>
          </cell>
          <cell r="E3058">
            <v>48</v>
          </cell>
        </row>
        <row r="3059">
          <cell r="B3059" t="str">
            <v>MLI</v>
          </cell>
          <cell r="C3059" t="str">
            <v>Mali</v>
          </cell>
          <cell r="D3059">
            <v>1994</v>
          </cell>
          <cell r="E3059">
            <v>73.099999999999994</v>
          </cell>
        </row>
        <row r="3060">
          <cell r="B3060" t="str">
            <v>MLI</v>
          </cell>
          <cell r="C3060" t="str">
            <v>Mali</v>
          </cell>
          <cell r="D3060">
            <v>1994</v>
          </cell>
          <cell r="E3060">
            <v>54</v>
          </cell>
        </row>
        <row r="3061">
          <cell r="B3061" t="str">
            <v>MLI</v>
          </cell>
          <cell r="C3061" t="str">
            <v>Mali</v>
          </cell>
          <cell r="D3061">
            <v>1989</v>
          </cell>
          <cell r="E3061">
            <v>36.5</v>
          </cell>
        </row>
        <row r="3062">
          <cell r="B3062" t="str">
            <v>MLI</v>
          </cell>
          <cell r="C3062" t="str">
            <v>Mali</v>
          </cell>
          <cell r="D3062">
            <v>1994</v>
          </cell>
          <cell r="E3062">
            <v>54</v>
          </cell>
        </row>
        <row r="3063">
          <cell r="B3063" t="str">
            <v>MLI</v>
          </cell>
          <cell r="C3063" t="str">
            <v>Mali</v>
          </cell>
          <cell r="D3063">
            <v>2001</v>
          </cell>
          <cell r="E3063">
            <v>40.1</v>
          </cell>
        </row>
        <row r="3064">
          <cell r="B3064" t="str">
            <v>MLT</v>
          </cell>
          <cell r="C3064" t="str">
            <v>Malta</v>
          </cell>
          <cell r="D3064">
            <v>2000</v>
          </cell>
          <cell r="E3064">
            <v>30</v>
          </cell>
        </row>
        <row r="3065">
          <cell r="B3065" t="str">
            <v>MLT</v>
          </cell>
          <cell r="C3065" t="str">
            <v>Malta</v>
          </cell>
          <cell r="D3065">
            <v>2005</v>
          </cell>
          <cell r="E3065">
            <v>28</v>
          </cell>
        </row>
        <row r="3066">
          <cell r="B3066" t="str">
            <v>MLT</v>
          </cell>
          <cell r="C3066" t="str">
            <v>Malta</v>
          </cell>
          <cell r="D3066">
            <v>2006</v>
          </cell>
          <cell r="E3066">
            <v>28</v>
          </cell>
        </row>
        <row r="3067">
          <cell r="B3067" t="str">
            <v>MRT</v>
          </cell>
          <cell r="C3067" t="str">
            <v>Mauritania</v>
          </cell>
          <cell r="D3067">
            <v>1987</v>
          </cell>
          <cell r="E3067">
            <v>76.2</v>
          </cell>
        </row>
        <row r="3068">
          <cell r="B3068" t="str">
            <v>MRT</v>
          </cell>
          <cell r="C3068" t="str">
            <v>Mauritania</v>
          </cell>
          <cell r="D3068">
            <v>1987</v>
          </cell>
          <cell r="E3068">
            <v>51.1</v>
          </cell>
        </row>
        <row r="3069">
          <cell r="B3069" t="str">
            <v>MRT</v>
          </cell>
          <cell r="C3069" t="str">
            <v>Mauritania</v>
          </cell>
          <cell r="D3069">
            <v>1989</v>
          </cell>
          <cell r="E3069">
            <v>73.400000000000006</v>
          </cell>
        </row>
        <row r="3070">
          <cell r="B3070" t="str">
            <v>MRT</v>
          </cell>
          <cell r="C3070" t="str">
            <v>Mauritania</v>
          </cell>
          <cell r="D3070">
            <v>1989</v>
          </cell>
          <cell r="E3070">
            <v>50.2</v>
          </cell>
        </row>
        <row r="3071">
          <cell r="B3071" t="str">
            <v>MRT</v>
          </cell>
          <cell r="C3071" t="str">
            <v>Mauritania</v>
          </cell>
          <cell r="D3071">
            <v>1992</v>
          </cell>
          <cell r="E3071">
            <v>71.400000000000006</v>
          </cell>
        </row>
        <row r="3072">
          <cell r="B3072" t="str">
            <v>MRT</v>
          </cell>
          <cell r="C3072" t="str">
            <v>Mauritania</v>
          </cell>
          <cell r="D3072">
            <v>1992</v>
          </cell>
          <cell r="E3072">
            <v>38.1</v>
          </cell>
        </row>
        <row r="3073">
          <cell r="B3073" t="str">
            <v>MRT</v>
          </cell>
          <cell r="C3073" t="str">
            <v>Mauritania</v>
          </cell>
          <cell r="D3073">
            <v>1988</v>
          </cell>
          <cell r="E3073">
            <v>42.4</v>
          </cell>
        </row>
        <row r="3074">
          <cell r="B3074" t="str">
            <v>MRT</v>
          </cell>
          <cell r="C3074" t="str">
            <v>Mauritania</v>
          </cell>
          <cell r="D3074">
            <v>1993</v>
          </cell>
          <cell r="E3074">
            <v>49.5</v>
          </cell>
        </row>
        <row r="3075">
          <cell r="B3075" t="str">
            <v>MRT</v>
          </cell>
          <cell r="C3075" t="str">
            <v>Mauritania</v>
          </cell>
          <cell r="D3075">
            <v>1995</v>
          </cell>
          <cell r="E3075">
            <v>38.9</v>
          </cell>
        </row>
        <row r="3076">
          <cell r="B3076" t="str">
            <v>MRT</v>
          </cell>
          <cell r="C3076" t="str">
            <v>Mauritania</v>
          </cell>
          <cell r="D3076">
            <v>1995</v>
          </cell>
          <cell r="E3076">
            <v>37.799999237060547</v>
          </cell>
        </row>
        <row r="3077">
          <cell r="B3077" t="str">
            <v>MRT</v>
          </cell>
          <cell r="C3077" t="str">
            <v>Mauritania</v>
          </cell>
          <cell r="D3077">
            <v>2000</v>
          </cell>
          <cell r="E3077">
            <v>39</v>
          </cell>
        </row>
        <row r="3078">
          <cell r="B3078" t="str">
            <v>MUS</v>
          </cell>
          <cell r="C3078" t="str">
            <v>Mauritius</v>
          </cell>
          <cell r="D3078">
            <v>1991</v>
          </cell>
          <cell r="E3078">
            <v>37.9</v>
          </cell>
        </row>
        <row r="3079">
          <cell r="B3079" t="str">
            <v>MUS</v>
          </cell>
          <cell r="C3079" t="str">
            <v>Mauritius</v>
          </cell>
          <cell r="D3079">
            <v>1996</v>
          </cell>
          <cell r="E3079">
            <v>38.700000000000003</v>
          </cell>
        </row>
        <row r="3080">
          <cell r="B3080" t="str">
            <v>MUS</v>
          </cell>
          <cell r="C3080" t="str">
            <v>Mauritius</v>
          </cell>
          <cell r="D3080">
            <v>2001</v>
          </cell>
          <cell r="E3080">
            <v>37.1</v>
          </cell>
        </row>
        <row r="3081">
          <cell r="B3081" t="str">
            <v>MUS</v>
          </cell>
          <cell r="C3081" t="str">
            <v>Mauritius</v>
          </cell>
          <cell r="D3081">
            <v>1980</v>
          </cell>
          <cell r="E3081">
            <v>35.200000000000003</v>
          </cell>
        </row>
        <row r="3082">
          <cell r="B3082" t="str">
            <v>MUS</v>
          </cell>
          <cell r="C3082" t="str">
            <v>Mauritius</v>
          </cell>
          <cell r="D3082">
            <v>1975</v>
          </cell>
          <cell r="E3082">
            <v>41.9</v>
          </cell>
        </row>
        <row r="3083">
          <cell r="B3083" t="str">
            <v>MUS</v>
          </cell>
          <cell r="C3083" t="str">
            <v>Mauritius</v>
          </cell>
          <cell r="D3083">
            <v>1980</v>
          </cell>
          <cell r="E3083">
            <v>45.7</v>
          </cell>
        </row>
        <row r="3084">
          <cell r="B3084" t="str">
            <v>MUS</v>
          </cell>
          <cell r="C3084" t="str">
            <v>Mauritius</v>
          </cell>
          <cell r="D3084">
            <v>1986</v>
          </cell>
          <cell r="E3084">
            <v>39.799999999999997</v>
          </cell>
        </row>
        <row r="3085">
          <cell r="B3085" t="str">
            <v>MUS</v>
          </cell>
          <cell r="C3085" t="str">
            <v>Mauritius</v>
          </cell>
          <cell r="D3085">
            <v>1991</v>
          </cell>
          <cell r="E3085">
            <v>37</v>
          </cell>
        </row>
        <row r="3086">
          <cell r="B3086" t="str">
            <v>MEX</v>
          </cell>
          <cell r="C3086" t="str">
            <v>Mexico</v>
          </cell>
          <cell r="D3086">
            <v>1963</v>
          </cell>
          <cell r="E3086">
            <v>54.2</v>
          </cell>
        </row>
        <row r="3087">
          <cell r="B3087" t="str">
            <v>MEX</v>
          </cell>
          <cell r="C3087" t="str">
            <v>Mexico</v>
          </cell>
          <cell r="D3087">
            <v>1968</v>
          </cell>
          <cell r="E3087">
            <v>53.6</v>
          </cell>
        </row>
        <row r="3088">
          <cell r="B3088" t="str">
            <v>MEX</v>
          </cell>
          <cell r="C3088" t="str">
            <v>Mexico</v>
          </cell>
          <cell r="D3088">
            <v>1975</v>
          </cell>
          <cell r="E3088">
            <v>57.4</v>
          </cell>
        </row>
        <row r="3089">
          <cell r="B3089" t="str">
            <v>MEX</v>
          </cell>
          <cell r="C3089" t="str">
            <v>Mexico</v>
          </cell>
          <cell r="D3089">
            <v>1977</v>
          </cell>
          <cell r="E3089">
            <v>50.4</v>
          </cell>
        </row>
        <row r="3090">
          <cell r="B3090" t="str">
            <v>MEX</v>
          </cell>
          <cell r="C3090" t="str">
            <v>Mexico</v>
          </cell>
          <cell r="D3090">
            <v>1963</v>
          </cell>
          <cell r="E3090">
            <v>53</v>
          </cell>
        </row>
        <row r="3091">
          <cell r="B3091" t="str">
            <v>MEX</v>
          </cell>
          <cell r="C3091" t="str">
            <v>Mexico</v>
          </cell>
          <cell r="D3091">
            <v>1984</v>
          </cell>
          <cell r="E3091">
            <v>50.6</v>
          </cell>
        </row>
        <row r="3092">
          <cell r="B3092" t="str">
            <v>MEX</v>
          </cell>
          <cell r="C3092" t="str">
            <v>Mexico</v>
          </cell>
          <cell r="D3092">
            <v>1989</v>
          </cell>
          <cell r="E3092">
            <v>53.1</v>
          </cell>
        </row>
        <row r="3093">
          <cell r="B3093" t="str">
            <v>MEX</v>
          </cell>
          <cell r="C3093" t="str">
            <v>Mexico</v>
          </cell>
          <cell r="D3093">
            <v>1994</v>
          </cell>
          <cell r="E3093">
            <v>55.7</v>
          </cell>
        </row>
        <row r="3094">
          <cell r="B3094" t="str">
            <v>MEX</v>
          </cell>
          <cell r="C3094" t="str">
            <v>Mexico</v>
          </cell>
          <cell r="D3094">
            <v>1996</v>
          </cell>
          <cell r="E3094">
            <v>53.7</v>
          </cell>
        </row>
        <row r="3095">
          <cell r="B3095" t="str">
            <v>MEX</v>
          </cell>
          <cell r="C3095" t="str">
            <v>Mexico</v>
          </cell>
          <cell r="D3095">
            <v>1998</v>
          </cell>
          <cell r="E3095">
            <v>55.4</v>
          </cell>
        </row>
        <row r="3096">
          <cell r="B3096" t="str">
            <v>MEX</v>
          </cell>
          <cell r="C3096" t="str">
            <v>Mexico</v>
          </cell>
          <cell r="D3096">
            <v>1998</v>
          </cell>
          <cell r="E3096">
            <v>51.7</v>
          </cell>
        </row>
        <row r="3097">
          <cell r="B3097" t="str">
            <v>MEX</v>
          </cell>
          <cell r="C3097" t="str">
            <v>Mexico</v>
          </cell>
          <cell r="D3097">
            <v>2000</v>
          </cell>
          <cell r="E3097">
            <v>55.6</v>
          </cell>
        </row>
        <row r="3098">
          <cell r="B3098" t="str">
            <v>MEX</v>
          </cell>
          <cell r="C3098" t="str">
            <v>Mexico</v>
          </cell>
          <cell r="D3098">
            <v>1963</v>
          </cell>
          <cell r="E3098">
            <v>58.5</v>
          </cell>
        </row>
        <row r="3099">
          <cell r="B3099" t="str">
            <v>MEX</v>
          </cell>
          <cell r="C3099" t="str">
            <v>Mexico</v>
          </cell>
          <cell r="D3099">
            <v>1968</v>
          </cell>
          <cell r="E3099">
            <v>59.3</v>
          </cell>
        </row>
        <row r="3100">
          <cell r="B3100" t="str">
            <v>MEX</v>
          </cell>
          <cell r="C3100" t="str">
            <v>Mexico</v>
          </cell>
          <cell r="D3100">
            <v>1975</v>
          </cell>
          <cell r="E3100">
            <v>61.2</v>
          </cell>
        </row>
        <row r="3101">
          <cell r="B3101" t="str">
            <v>MEX</v>
          </cell>
          <cell r="C3101" t="str">
            <v>Mexico</v>
          </cell>
          <cell r="D3101">
            <v>1958</v>
          </cell>
          <cell r="E3101">
            <v>53</v>
          </cell>
        </row>
        <row r="3102">
          <cell r="B3102" t="str">
            <v>MEX</v>
          </cell>
          <cell r="C3102" t="str">
            <v>Mexico</v>
          </cell>
          <cell r="D3102">
            <v>1963</v>
          </cell>
          <cell r="E3102">
            <v>55</v>
          </cell>
        </row>
        <row r="3103">
          <cell r="B3103" t="str">
            <v>MEX</v>
          </cell>
          <cell r="C3103" t="str">
            <v>Mexico</v>
          </cell>
          <cell r="D3103">
            <v>1969</v>
          </cell>
          <cell r="E3103">
            <v>58</v>
          </cell>
        </row>
        <row r="3104">
          <cell r="B3104" t="str">
            <v>MEX</v>
          </cell>
          <cell r="C3104" t="str">
            <v>Mexico</v>
          </cell>
          <cell r="D3104">
            <v>1977</v>
          </cell>
          <cell r="E3104">
            <v>50</v>
          </cell>
        </row>
        <row r="3105">
          <cell r="B3105" t="str">
            <v>MEX</v>
          </cell>
          <cell r="C3105" t="str">
            <v>Mexico</v>
          </cell>
          <cell r="D3105">
            <v>1984</v>
          </cell>
          <cell r="E3105">
            <v>38.299999237060547</v>
          </cell>
        </row>
        <row r="3106">
          <cell r="B3106" t="str">
            <v>MEX</v>
          </cell>
          <cell r="C3106" t="str">
            <v>Mexico</v>
          </cell>
          <cell r="D3106">
            <v>1984</v>
          </cell>
          <cell r="E3106">
            <v>41.900001525878906</v>
          </cell>
        </row>
        <row r="3107">
          <cell r="B3107" t="str">
            <v>MEX</v>
          </cell>
          <cell r="C3107" t="str">
            <v>Mexico</v>
          </cell>
          <cell r="D3107">
            <v>1984</v>
          </cell>
          <cell r="E3107">
            <v>47.099998474121094</v>
          </cell>
        </row>
        <row r="3108">
          <cell r="B3108" t="str">
            <v>MEX</v>
          </cell>
          <cell r="C3108" t="str">
            <v>Mexico</v>
          </cell>
          <cell r="D3108">
            <v>1989</v>
          </cell>
          <cell r="E3108">
            <v>41.099998474121094</v>
          </cell>
        </row>
        <row r="3109">
          <cell r="B3109" t="str">
            <v>MEX</v>
          </cell>
          <cell r="C3109" t="str">
            <v>Mexico</v>
          </cell>
          <cell r="D3109">
            <v>1989</v>
          </cell>
          <cell r="E3109">
            <v>43.299999237060547</v>
          </cell>
        </row>
        <row r="3110">
          <cell r="B3110" t="str">
            <v>MEX</v>
          </cell>
          <cell r="C3110" t="str">
            <v>Mexico</v>
          </cell>
          <cell r="D3110">
            <v>1989</v>
          </cell>
          <cell r="E3110">
            <v>44.299999237060547</v>
          </cell>
        </row>
        <row r="3111">
          <cell r="B3111" t="str">
            <v>MEX</v>
          </cell>
          <cell r="C3111" t="str">
            <v>Mexico</v>
          </cell>
          <cell r="D3111">
            <v>1992</v>
          </cell>
          <cell r="E3111">
            <v>46.599998474121094</v>
          </cell>
        </row>
        <row r="3112">
          <cell r="B3112" t="str">
            <v>MEX</v>
          </cell>
          <cell r="C3112" t="str">
            <v>Mexico</v>
          </cell>
          <cell r="D3112">
            <v>1992</v>
          </cell>
          <cell r="E3112">
            <v>51.400001525878906</v>
          </cell>
        </row>
        <row r="3113">
          <cell r="B3113" t="str">
            <v>MEX</v>
          </cell>
          <cell r="C3113" t="str">
            <v>Mexico</v>
          </cell>
          <cell r="D3113">
            <v>1992</v>
          </cell>
          <cell r="E3113">
            <v>51.900001525878906</v>
          </cell>
        </row>
        <row r="3114">
          <cell r="B3114" t="str">
            <v>MEX</v>
          </cell>
          <cell r="C3114" t="str">
            <v>Mexico</v>
          </cell>
          <cell r="D3114">
            <v>1963</v>
          </cell>
          <cell r="E3114">
            <v>52.8</v>
          </cell>
        </row>
        <row r="3115">
          <cell r="B3115" t="str">
            <v>MEX</v>
          </cell>
          <cell r="C3115" t="str">
            <v>Mexico</v>
          </cell>
          <cell r="D3115">
            <v>1963</v>
          </cell>
          <cell r="E3115">
            <v>53.8</v>
          </cell>
        </row>
        <row r="3116">
          <cell r="B3116" t="str">
            <v>MEX</v>
          </cell>
          <cell r="C3116" t="str">
            <v>Mexico</v>
          </cell>
          <cell r="D3116">
            <v>1963</v>
          </cell>
          <cell r="E3116">
            <v>48.2</v>
          </cell>
        </row>
        <row r="3117">
          <cell r="B3117" t="str">
            <v>MEX</v>
          </cell>
          <cell r="C3117" t="str">
            <v>Mexico</v>
          </cell>
          <cell r="D3117">
            <v>1963</v>
          </cell>
          <cell r="E3117">
            <v>53.1</v>
          </cell>
        </row>
        <row r="3118">
          <cell r="B3118" t="str">
            <v>MEX</v>
          </cell>
          <cell r="C3118" t="str">
            <v>Mexico</v>
          </cell>
          <cell r="D3118">
            <v>1963</v>
          </cell>
          <cell r="E3118">
            <v>51.7</v>
          </cell>
        </row>
        <row r="3119">
          <cell r="B3119" t="str">
            <v>MEX</v>
          </cell>
          <cell r="C3119" t="str">
            <v>Mexico</v>
          </cell>
          <cell r="D3119">
            <v>1963</v>
          </cell>
          <cell r="E3119">
            <v>47.1</v>
          </cell>
        </row>
        <row r="3120">
          <cell r="B3120" t="str">
            <v>MEX</v>
          </cell>
          <cell r="C3120" t="str">
            <v>Mexico</v>
          </cell>
          <cell r="D3120">
            <v>1963</v>
          </cell>
          <cell r="E3120">
            <v>52.4</v>
          </cell>
        </row>
        <row r="3121">
          <cell r="B3121" t="str">
            <v>MEX</v>
          </cell>
          <cell r="C3121" t="str">
            <v>Mexico</v>
          </cell>
          <cell r="D3121">
            <v>1968</v>
          </cell>
          <cell r="E3121">
            <v>59.2</v>
          </cell>
        </row>
        <row r="3122">
          <cell r="B3122" t="str">
            <v>MEX</v>
          </cell>
          <cell r="C3122" t="str">
            <v>Mexico</v>
          </cell>
          <cell r="D3122">
            <v>1970</v>
          </cell>
          <cell r="E3122">
            <v>57.4</v>
          </cell>
        </row>
        <row r="3123">
          <cell r="B3123" t="str">
            <v>MEX</v>
          </cell>
          <cell r="C3123" t="str">
            <v>Mexico</v>
          </cell>
          <cell r="D3123">
            <v>1969</v>
          </cell>
          <cell r="E3123">
            <v>56.700000762939453</v>
          </cell>
        </row>
        <row r="3124">
          <cell r="B3124" t="str">
            <v>MEX</v>
          </cell>
          <cell r="C3124" t="str">
            <v>Mexico</v>
          </cell>
          <cell r="D3124">
            <v>1984</v>
          </cell>
          <cell r="E3124">
            <v>46.9</v>
          </cell>
        </row>
        <row r="3125">
          <cell r="B3125" t="str">
            <v>MEX</v>
          </cell>
          <cell r="C3125" t="str">
            <v>Mexico</v>
          </cell>
          <cell r="D3125">
            <v>1984</v>
          </cell>
          <cell r="E3125">
            <v>48.5</v>
          </cell>
        </row>
        <row r="3126">
          <cell r="B3126" t="str">
            <v>MEX</v>
          </cell>
          <cell r="C3126" t="str">
            <v>Mexico</v>
          </cell>
          <cell r="D3126">
            <v>1989</v>
          </cell>
          <cell r="E3126">
            <v>51.3</v>
          </cell>
        </row>
        <row r="3127">
          <cell r="B3127" t="str">
            <v>MEX</v>
          </cell>
          <cell r="C3127" t="str">
            <v>Mexico</v>
          </cell>
          <cell r="D3127">
            <v>1989</v>
          </cell>
          <cell r="E3127">
            <v>52.4</v>
          </cell>
        </row>
        <row r="3128">
          <cell r="B3128" t="str">
            <v>MEX</v>
          </cell>
          <cell r="C3128" t="str">
            <v>Mexico</v>
          </cell>
          <cell r="D3128">
            <v>1992</v>
          </cell>
          <cell r="E3128">
            <v>52.9</v>
          </cell>
        </row>
        <row r="3129">
          <cell r="B3129" t="str">
            <v>MEX</v>
          </cell>
          <cell r="C3129" t="str">
            <v>Mexico</v>
          </cell>
          <cell r="D3129">
            <v>1992</v>
          </cell>
          <cell r="E3129">
            <v>54.4</v>
          </cell>
        </row>
        <row r="3130">
          <cell r="B3130" t="str">
            <v>MEX</v>
          </cell>
          <cell r="C3130" t="str">
            <v>Mexico</v>
          </cell>
          <cell r="D3130">
            <v>1994</v>
          </cell>
          <cell r="E3130">
            <v>53.6</v>
          </cell>
        </row>
        <row r="3131">
          <cell r="B3131" t="str">
            <v>MEX</v>
          </cell>
          <cell r="C3131" t="str">
            <v>Mexico</v>
          </cell>
          <cell r="D3131">
            <v>1994</v>
          </cell>
          <cell r="E3131">
            <v>55.1</v>
          </cell>
        </row>
        <row r="3132">
          <cell r="B3132" t="str">
            <v>MEX</v>
          </cell>
          <cell r="C3132" t="str">
            <v>Mexico</v>
          </cell>
          <cell r="D3132">
            <v>1996</v>
          </cell>
          <cell r="E3132">
            <v>52</v>
          </cell>
        </row>
        <row r="3133">
          <cell r="B3133" t="str">
            <v>MEX</v>
          </cell>
          <cell r="C3133" t="str">
            <v>Mexico</v>
          </cell>
          <cell r="D3133">
            <v>1996</v>
          </cell>
          <cell r="E3133">
            <v>53.3</v>
          </cell>
        </row>
        <row r="3134">
          <cell r="B3134" t="str">
            <v>MEX</v>
          </cell>
          <cell r="C3134" t="str">
            <v>Mexico</v>
          </cell>
          <cell r="D3134">
            <v>1998</v>
          </cell>
          <cell r="E3134">
            <v>53.3</v>
          </cell>
        </row>
        <row r="3135">
          <cell r="B3135" t="str">
            <v>MEX</v>
          </cell>
          <cell r="C3135" t="str">
            <v>Mexico</v>
          </cell>
          <cell r="D3135">
            <v>1998</v>
          </cell>
          <cell r="E3135">
            <v>54.5</v>
          </cell>
        </row>
        <row r="3136">
          <cell r="B3136" t="str">
            <v>MEX</v>
          </cell>
          <cell r="C3136" t="str">
            <v>Mexico</v>
          </cell>
          <cell r="D3136">
            <v>2000</v>
          </cell>
          <cell r="E3136">
            <v>53.5</v>
          </cell>
        </row>
        <row r="3137">
          <cell r="B3137" t="str">
            <v>MEX</v>
          </cell>
          <cell r="C3137" t="str">
            <v>Mexico</v>
          </cell>
          <cell r="D3137">
            <v>2000</v>
          </cell>
          <cell r="E3137">
            <v>53.5</v>
          </cell>
        </row>
        <row r="3138">
          <cell r="B3138" t="str">
            <v>MEX</v>
          </cell>
          <cell r="C3138" t="str">
            <v>Mexico</v>
          </cell>
          <cell r="D3138">
            <v>2002</v>
          </cell>
          <cell r="E3138">
            <v>51.1</v>
          </cell>
        </row>
        <row r="3139">
          <cell r="B3139" t="str">
            <v>MEX</v>
          </cell>
          <cell r="C3139" t="str">
            <v>Mexico</v>
          </cell>
          <cell r="D3139">
            <v>2002</v>
          </cell>
          <cell r="E3139">
            <v>51.1</v>
          </cell>
        </row>
        <row r="3140">
          <cell r="B3140" t="str">
            <v>MEX</v>
          </cell>
          <cell r="C3140" t="str">
            <v>Mexico</v>
          </cell>
          <cell r="D3140">
            <v>1956</v>
          </cell>
          <cell r="E3140">
            <v>40.26300048828125</v>
          </cell>
        </row>
        <row r="3141">
          <cell r="B3141" t="str">
            <v>MEX</v>
          </cell>
          <cell r="C3141" t="str">
            <v>Mexico</v>
          </cell>
          <cell r="D3141">
            <v>1984</v>
          </cell>
          <cell r="E3141">
            <v>47.4</v>
          </cell>
        </row>
        <row r="3142">
          <cell r="B3142" t="str">
            <v>MEX</v>
          </cell>
          <cell r="C3142" t="str">
            <v>Mexico</v>
          </cell>
          <cell r="D3142">
            <v>1989</v>
          </cell>
          <cell r="E3142">
            <v>52.9</v>
          </cell>
        </row>
        <row r="3143">
          <cell r="B3143" t="str">
            <v>MEX</v>
          </cell>
          <cell r="C3143" t="str">
            <v>Mexico</v>
          </cell>
          <cell r="D3143">
            <v>1992</v>
          </cell>
          <cell r="E3143">
            <v>53.1</v>
          </cell>
        </row>
        <row r="3144">
          <cell r="B3144" t="str">
            <v>MEX</v>
          </cell>
          <cell r="C3144" t="str">
            <v>Mexico</v>
          </cell>
          <cell r="D3144">
            <v>1963</v>
          </cell>
          <cell r="E3144">
            <v>54.5</v>
          </cell>
        </row>
        <row r="3145">
          <cell r="B3145" t="str">
            <v>MEX</v>
          </cell>
          <cell r="C3145" t="str">
            <v>Mexico</v>
          </cell>
          <cell r="D3145">
            <v>1984</v>
          </cell>
          <cell r="E3145">
            <v>50.6</v>
          </cell>
        </row>
        <row r="3146">
          <cell r="B3146" t="str">
            <v>MEX</v>
          </cell>
          <cell r="C3146" t="str">
            <v>Mexico</v>
          </cell>
          <cell r="D3146">
            <v>1989</v>
          </cell>
          <cell r="E3146">
            <v>54.8</v>
          </cell>
        </row>
        <row r="3147">
          <cell r="B3147" t="str">
            <v>MEX</v>
          </cell>
          <cell r="C3147" t="str">
            <v>Mexico</v>
          </cell>
          <cell r="D3147">
            <v>1989</v>
          </cell>
          <cell r="E3147">
            <v>52.656475999999998</v>
          </cell>
        </row>
        <row r="3148">
          <cell r="B3148" t="str">
            <v>MEX</v>
          </cell>
          <cell r="C3148" t="str">
            <v>Mexico</v>
          </cell>
          <cell r="D3148">
            <v>1992</v>
          </cell>
          <cell r="E3148">
            <v>54.654513000000001</v>
          </cell>
        </row>
        <row r="3149">
          <cell r="B3149" t="str">
            <v>MEX</v>
          </cell>
          <cell r="C3149" t="str">
            <v>Mexico</v>
          </cell>
          <cell r="D3149">
            <v>1996</v>
          </cell>
          <cell r="E3149">
            <v>54.061910000000005</v>
          </cell>
        </row>
        <row r="3150">
          <cell r="B3150" t="str">
            <v>MEX</v>
          </cell>
          <cell r="C3150" t="str">
            <v>Mexico</v>
          </cell>
          <cell r="D3150">
            <v>1998</v>
          </cell>
          <cell r="E3150">
            <v>53.918491000000003</v>
          </cell>
        </row>
        <row r="3151">
          <cell r="B3151" t="str">
            <v>MEX</v>
          </cell>
          <cell r="C3151" t="str">
            <v>Mexico</v>
          </cell>
          <cell r="D3151">
            <v>2000</v>
          </cell>
          <cell r="E3151">
            <v>53.249204999999996</v>
          </cell>
        </row>
        <row r="3152">
          <cell r="B3152" t="str">
            <v>MEX</v>
          </cell>
          <cell r="C3152" t="str">
            <v>Mexico</v>
          </cell>
          <cell r="D3152">
            <v>2002</v>
          </cell>
          <cell r="E3152">
            <v>50.857098999999991</v>
          </cell>
        </row>
        <row r="3153">
          <cell r="B3153" t="str">
            <v>MEX</v>
          </cell>
          <cell r="C3153" t="str">
            <v>Mexico</v>
          </cell>
          <cell r="D3153">
            <v>2004</v>
          </cell>
          <cell r="E3153">
            <v>49.940585999999996</v>
          </cell>
        </row>
        <row r="3154">
          <cell r="B3154" t="str">
            <v>MEX</v>
          </cell>
          <cell r="C3154" t="str">
            <v>Mexico</v>
          </cell>
          <cell r="D3154">
            <v>2005</v>
          </cell>
          <cell r="E3154">
            <v>51.049942999999999</v>
          </cell>
        </row>
        <row r="3155">
          <cell r="B3155" t="str">
            <v>MEX</v>
          </cell>
          <cell r="C3155" t="str">
            <v>Mexico</v>
          </cell>
          <cell r="D3155">
            <v>1998</v>
          </cell>
          <cell r="E3155">
            <v>53.77</v>
          </cell>
        </row>
        <row r="3156">
          <cell r="B3156" t="str">
            <v>MEX</v>
          </cell>
          <cell r="C3156" t="str">
            <v>Mexico</v>
          </cell>
          <cell r="D3156">
            <v>1989</v>
          </cell>
          <cell r="E3156">
            <v>54.080001831054688</v>
          </cell>
        </row>
        <row r="3157">
          <cell r="B3157" t="str">
            <v>MEX</v>
          </cell>
          <cell r="C3157" t="str">
            <v>Mexico</v>
          </cell>
          <cell r="D3157">
            <v>1989</v>
          </cell>
          <cell r="E3157">
            <v>45.759998321533203</v>
          </cell>
        </row>
        <row r="3158">
          <cell r="B3158" t="str">
            <v>MEX</v>
          </cell>
          <cell r="C3158" t="str">
            <v>Mexico</v>
          </cell>
          <cell r="D3158">
            <v>1989</v>
          </cell>
          <cell r="E3158">
            <v>52.009998321533203</v>
          </cell>
        </row>
        <row r="3159">
          <cell r="B3159" t="str">
            <v>MEX</v>
          </cell>
          <cell r="C3159" t="str">
            <v>Mexico</v>
          </cell>
          <cell r="D3159">
            <v>1989</v>
          </cell>
          <cell r="E3159">
            <v>53.090000152587891</v>
          </cell>
        </row>
        <row r="3160">
          <cell r="B3160" t="str">
            <v>MEX</v>
          </cell>
          <cell r="C3160" t="str">
            <v>Mexico</v>
          </cell>
          <cell r="D3160">
            <v>1989</v>
          </cell>
          <cell r="E3160">
            <v>54.650001525878906</v>
          </cell>
        </row>
        <row r="3161">
          <cell r="B3161" t="str">
            <v>MEX</v>
          </cell>
          <cell r="C3161" t="str">
            <v>Mexico</v>
          </cell>
          <cell r="D3161">
            <v>1992</v>
          </cell>
          <cell r="E3161">
            <v>56.709999084472656</v>
          </cell>
        </row>
        <row r="3162">
          <cell r="B3162" t="str">
            <v>MEX</v>
          </cell>
          <cell r="C3162" t="str">
            <v>Mexico</v>
          </cell>
          <cell r="D3162">
            <v>1992</v>
          </cell>
          <cell r="E3162">
            <v>45.349998474121094</v>
          </cell>
        </row>
        <row r="3163">
          <cell r="B3163" t="str">
            <v>MEX</v>
          </cell>
          <cell r="C3163" t="str">
            <v>Mexico</v>
          </cell>
          <cell r="D3163">
            <v>1992</v>
          </cell>
          <cell r="E3163">
            <v>50.209999084472656</v>
          </cell>
        </row>
        <row r="3164">
          <cell r="B3164" t="str">
            <v>MEX</v>
          </cell>
          <cell r="C3164" t="str">
            <v>Mexico</v>
          </cell>
          <cell r="D3164">
            <v>1992</v>
          </cell>
          <cell r="E3164">
            <v>53.409999847412109</v>
          </cell>
        </row>
        <row r="3165">
          <cell r="B3165" t="str">
            <v>MEX</v>
          </cell>
          <cell r="C3165" t="str">
            <v>Mexico</v>
          </cell>
          <cell r="D3165">
            <v>1992</v>
          </cell>
          <cell r="E3165">
            <v>56.310001373291016</v>
          </cell>
        </row>
        <row r="3166">
          <cell r="B3166" t="str">
            <v>MEX</v>
          </cell>
          <cell r="C3166" t="str">
            <v>Mexico</v>
          </cell>
          <cell r="D3166">
            <v>1994</v>
          </cell>
          <cell r="E3166">
            <v>56.689998626708984</v>
          </cell>
        </row>
        <row r="3167">
          <cell r="B3167" t="str">
            <v>MEX</v>
          </cell>
          <cell r="C3167" t="str">
            <v>Mexico</v>
          </cell>
          <cell r="D3167">
            <v>1994</v>
          </cell>
          <cell r="E3167">
            <v>44.029998779296875</v>
          </cell>
        </row>
        <row r="3168">
          <cell r="B3168" t="str">
            <v>MEX</v>
          </cell>
          <cell r="C3168" t="str">
            <v>Mexico</v>
          </cell>
          <cell r="D3168">
            <v>1994</v>
          </cell>
          <cell r="E3168">
            <v>50.180000305175781</v>
          </cell>
        </row>
        <row r="3169">
          <cell r="B3169" t="str">
            <v>MEX</v>
          </cell>
          <cell r="C3169" t="str">
            <v>Mexico</v>
          </cell>
          <cell r="D3169">
            <v>1994</v>
          </cell>
          <cell r="E3169">
            <v>53.610000610351562</v>
          </cell>
        </row>
        <row r="3170">
          <cell r="B3170" t="str">
            <v>MEX</v>
          </cell>
          <cell r="C3170" t="str">
            <v>Mexico</v>
          </cell>
          <cell r="D3170">
            <v>1994</v>
          </cell>
          <cell r="E3170">
            <v>55.790000915527344</v>
          </cell>
        </row>
        <row r="3171">
          <cell r="B3171" t="str">
            <v>MEX</v>
          </cell>
          <cell r="C3171" t="str">
            <v>Mexico</v>
          </cell>
          <cell r="D3171">
            <v>1996</v>
          </cell>
          <cell r="E3171">
            <v>58</v>
          </cell>
        </row>
        <row r="3172">
          <cell r="B3172" t="str">
            <v>MEX</v>
          </cell>
          <cell r="C3172" t="str">
            <v>Mexico</v>
          </cell>
          <cell r="D3172">
            <v>1996</v>
          </cell>
          <cell r="E3172">
            <v>45.599998474121094</v>
          </cell>
        </row>
        <row r="3173">
          <cell r="B3173" t="str">
            <v>MEX</v>
          </cell>
          <cell r="C3173" t="str">
            <v>Mexico</v>
          </cell>
          <cell r="D3173">
            <v>1996</v>
          </cell>
          <cell r="E3173">
            <v>48.919998168945312</v>
          </cell>
        </row>
        <row r="3174">
          <cell r="B3174" t="str">
            <v>MEX</v>
          </cell>
          <cell r="C3174" t="str">
            <v>Mexico</v>
          </cell>
          <cell r="D3174">
            <v>1996</v>
          </cell>
          <cell r="E3174">
            <v>52.759998321533203</v>
          </cell>
        </row>
        <row r="3175">
          <cell r="B3175" t="str">
            <v>MEX</v>
          </cell>
          <cell r="C3175" t="str">
            <v>Mexico</v>
          </cell>
          <cell r="D3175">
            <v>1996</v>
          </cell>
          <cell r="E3175">
            <v>54.610000610351562</v>
          </cell>
        </row>
        <row r="3176">
          <cell r="B3176" t="str">
            <v>MEX</v>
          </cell>
          <cell r="C3176" t="str">
            <v>Mexico</v>
          </cell>
          <cell r="D3176">
            <v>1970</v>
          </cell>
          <cell r="E3176">
            <v>40.799999999999997</v>
          </cell>
        </row>
        <row r="3177">
          <cell r="B3177" t="str">
            <v>MEX</v>
          </cell>
          <cell r="C3177" t="str">
            <v>Mexico</v>
          </cell>
          <cell r="D3177">
            <v>1977</v>
          </cell>
          <cell r="E3177">
            <v>49.9</v>
          </cell>
        </row>
        <row r="3178">
          <cell r="B3178" t="str">
            <v>MEX</v>
          </cell>
          <cell r="C3178" t="str">
            <v>Mexico</v>
          </cell>
          <cell r="D3178">
            <v>1968</v>
          </cell>
          <cell r="E3178">
            <v>54.2</v>
          </cell>
        </row>
        <row r="3179">
          <cell r="B3179" t="str">
            <v>MEX</v>
          </cell>
          <cell r="C3179" t="str">
            <v>Mexico</v>
          </cell>
          <cell r="D3179">
            <v>1950</v>
          </cell>
          <cell r="E3179">
            <v>52.3</v>
          </cell>
        </row>
        <row r="3180">
          <cell r="B3180" t="str">
            <v>MEX</v>
          </cell>
          <cell r="C3180" t="str">
            <v>Mexico</v>
          </cell>
          <cell r="D3180">
            <v>1957</v>
          </cell>
          <cell r="E3180">
            <v>55.5</v>
          </cell>
        </row>
        <row r="3181">
          <cell r="B3181" t="str">
            <v>MEX</v>
          </cell>
          <cell r="C3181" t="str">
            <v>Mexico</v>
          </cell>
          <cell r="D3181">
            <v>1963</v>
          </cell>
          <cell r="E3181">
            <v>54.5</v>
          </cell>
        </row>
        <row r="3182">
          <cell r="B3182" t="str">
            <v>MEX</v>
          </cell>
          <cell r="C3182" t="str">
            <v>Mexico</v>
          </cell>
          <cell r="D3182">
            <v>1963</v>
          </cell>
          <cell r="E3182">
            <v>50.4</v>
          </cell>
        </row>
        <row r="3183">
          <cell r="B3183" t="str">
            <v>MEX</v>
          </cell>
          <cell r="C3183" t="str">
            <v>Mexico</v>
          </cell>
          <cell r="D3183">
            <v>1992</v>
          </cell>
          <cell r="E3183">
            <v>50.1</v>
          </cell>
        </row>
        <row r="3184">
          <cell r="B3184" t="str">
            <v>MDA</v>
          </cell>
          <cell r="C3184" t="str">
            <v>Moldova</v>
          </cell>
          <cell r="D3184">
            <v>1988</v>
          </cell>
          <cell r="E3184">
            <v>26.399999618530273</v>
          </cell>
        </row>
        <row r="3185">
          <cell r="B3185" t="str">
            <v>MDA</v>
          </cell>
          <cell r="C3185" t="str">
            <v>Moldova</v>
          </cell>
          <cell r="D3185">
            <v>1990</v>
          </cell>
          <cell r="E3185">
            <v>26.700000762939453</v>
          </cell>
        </row>
        <row r="3186">
          <cell r="B3186" t="str">
            <v>MDA</v>
          </cell>
          <cell r="C3186" t="str">
            <v>Moldova</v>
          </cell>
          <cell r="D3186">
            <v>1981</v>
          </cell>
          <cell r="E3186">
            <v>22.899999618530273</v>
          </cell>
        </row>
        <row r="3187">
          <cell r="B3187" t="str">
            <v>MDA</v>
          </cell>
          <cell r="C3187" t="str">
            <v>Moldova</v>
          </cell>
          <cell r="D3187">
            <v>1986</v>
          </cell>
          <cell r="E3187">
            <v>24.799999237060547</v>
          </cell>
        </row>
        <row r="3188">
          <cell r="B3188" t="str">
            <v>MDA</v>
          </cell>
          <cell r="C3188" t="str">
            <v>Moldova</v>
          </cell>
          <cell r="D3188">
            <v>1989</v>
          </cell>
          <cell r="E3188">
            <v>25</v>
          </cell>
        </row>
        <row r="3189">
          <cell r="B3189" t="str">
            <v>MDA</v>
          </cell>
          <cell r="C3189" t="str">
            <v>Moldova</v>
          </cell>
          <cell r="D3189">
            <v>1989</v>
          </cell>
          <cell r="E3189">
            <v>25.799999237060547</v>
          </cell>
        </row>
        <row r="3190">
          <cell r="B3190" t="str">
            <v>MDA</v>
          </cell>
          <cell r="C3190" t="str">
            <v>Moldova</v>
          </cell>
          <cell r="D3190">
            <v>1997</v>
          </cell>
          <cell r="E3190">
            <v>38.6</v>
          </cell>
        </row>
        <row r="3191">
          <cell r="B3191" t="str">
            <v>MDA</v>
          </cell>
          <cell r="C3191" t="str">
            <v>Moldova</v>
          </cell>
          <cell r="D3191">
            <v>1997</v>
          </cell>
          <cell r="E3191">
            <v>40.5</v>
          </cell>
        </row>
        <row r="3192">
          <cell r="B3192" t="str">
            <v>MDA</v>
          </cell>
          <cell r="C3192" t="str">
            <v>Moldova</v>
          </cell>
          <cell r="D3192">
            <v>1988</v>
          </cell>
          <cell r="E3192">
            <v>24.2</v>
          </cell>
        </row>
        <row r="3193">
          <cell r="B3193" t="str">
            <v>MDA</v>
          </cell>
          <cell r="C3193" t="str">
            <v>Moldova</v>
          </cell>
          <cell r="D3193">
            <v>1993</v>
          </cell>
          <cell r="E3193">
            <v>36.5</v>
          </cell>
        </row>
        <row r="3194">
          <cell r="B3194" t="str">
            <v>MDA</v>
          </cell>
          <cell r="C3194" t="str">
            <v>Moldova</v>
          </cell>
          <cell r="D3194">
            <v>1989</v>
          </cell>
          <cell r="E3194">
            <v>25.1</v>
          </cell>
        </row>
        <row r="3195">
          <cell r="B3195" t="str">
            <v>MDA</v>
          </cell>
          <cell r="C3195" t="str">
            <v>Moldova</v>
          </cell>
          <cell r="D3195">
            <v>1992</v>
          </cell>
          <cell r="E3195">
            <v>41.1</v>
          </cell>
        </row>
        <row r="3196">
          <cell r="B3196" t="str">
            <v>MDA</v>
          </cell>
          <cell r="C3196" t="str">
            <v>Moldova</v>
          </cell>
          <cell r="D3196">
            <v>1993</v>
          </cell>
          <cell r="E3196">
            <v>43.7</v>
          </cell>
        </row>
        <row r="3197">
          <cell r="B3197" t="str">
            <v>MDA</v>
          </cell>
          <cell r="C3197" t="str">
            <v>Moldova</v>
          </cell>
          <cell r="D3197">
            <v>1994</v>
          </cell>
          <cell r="E3197">
            <v>37.9</v>
          </cell>
        </row>
        <row r="3198">
          <cell r="B3198" t="str">
            <v>MDA</v>
          </cell>
          <cell r="C3198" t="str">
            <v>Moldova</v>
          </cell>
          <cell r="D3198">
            <v>1995</v>
          </cell>
          <cell r="E3198">
            <v>39</v>
          </cell>
        </row>
        <row r="3199">
          <cell r="B3199" t="str">
            <v>MDA</v>
          </cell>
          <cell r="C3199" t="str">
            <v>Moldova</v>
          </cell>
          <cell r="D3199">
            <v>1996</v>
          </cell>
          <cell r="E3199">
            <v>41.4</v>
          </cell>
        </row>
        <row r="3200">
          <cell r="B3200" t="str">
            <v>MDA</v>
          </cell>
          <cell r="C3200" t="str">
            <v>Moldova</v>
          </cell>
          <cell r="D3200">
            <v>1997</v>
          </cell>
          <cell r="E3200">
            <v>46.4</v>
          </cell>
        </row>
        <row r="3201">
          <cell r="B3201" t="str">
            <v>MDA</v>
          </cell>
          <cell r="C3201" t="str">
            <v>Moldova</v>
          </cell>
          <cell r="D3201">
            <v>1998</v>
          </cell>
          <cell r="E3201">
            <v>42.6</v>
          </cell>
        </row>
        <row r="3202">
          <cell r="B3202" t="str">
            <v>MDA</v>
          </cell>
          <cell r="C3202" t="str">
            <v>Moldova</v>
          </cell>
          <cell r="D3202">
            <v>1999</v>
          </cell>
          <cell r="E3202">
            <v>44.1</v>
          </cell>
        </row>
        <row r="3203">
          <cell r="B3203" t="str">
            <v>MDA</v>
          </cell>
          <cell r="C3203" t="str">
            <v>Moldova</v>
          </cell>
          <cell r="D3203">
            <v>2000</v>
          </cell>
          <cell r="E3203">
            <v>39.200000000000003</v>
          </cell>
        </row>
        <row r="3204">
          <cell r="B3204" t="str">
            <v>MDA</v>
          </cell>
          <cell r="C3204" t="str">
            <v>Moldova</v>
          </cell>
          <cell r="D3204">
            <v>2000</v>
          </cell>
          <cell r="E3204">
            <v>43.7</v>
          </cell>
        </row>
        <row r="3205">
          <cell r="B3205" t="str">
            <v>MDA</v>
          </cell>
          <cell r="C3205" t="str">
            <v>Moldova</v>
          </cell>
          <cell r="D3205">
            <v>2001</v>
          </cell>
          <cell r="E3205">
            <v>39.1</v>
          </cell>
        </row>
        <row r="3206">
          <cell r="B3206" t="str">
            <v>MDA</v>
          </cell>
          <cell r="C3206" t="str">
            <v>Moldova</v>
          </cell>
          <cell r="D3206">
            <v>2001</v>
          </cell>
          <cell r="E3206">
            <v>43.5</v>
          </cell>
        </row>
        <row r="3207">
          <cell r="B3207" t="str">
            <v>MDA</v>
          </cell>
          <cell r="C3207" t="str">
            <v>Moldova</v>
          </cell>
          <cell r="D3207">
            <v>2002</v>
          </cell>
          <cell r="E3207">
            <v>42.6</v>
          </cell>
        </row>
        <row r="3208">
          <cell r="B3208" t="str">
            <v>MDA</v>
          </cell>
          <cell r="C3208" t="str">
            <v>Moldova</v>
          </cell>
          <cell r="D3208">
            <v>2002</v>
          </cell>
          <cell r="E3208">
            <v>43.6</v>
          </cell>
        </row>
        <row r="3209">
          <cell r="B3209" t="str">
            <v>MDA</v>
          </cell>
          <cell r="C3209" t="str">
            <v>Moldova</v>
          </cell>
          <cell r="D3209">
            <v>2003</v>
          </cell>
          <cell r="E3209">
            <v>37.200000000000003</v>
          </cell>
        </row>
        <row r="3210">
          <cell r="B3210" t="str">
            <v>MDA</v>
          </cell>
          <cell r="C3210" t="str">
            <v>Moldova</v>
          </cell>
          <cell r="D3210">
            <v>2003</v>
          </cell>
          <cell r="E3210">
            <v>41.1</v>
          </cell>
        </row>
        <row r="3211">
          <cell r="B3211" t="str">
            <v>MDA</v>
          </cell>
          <cell r="C3211" t="str">
            <v>Moldova</v>
          </cell>
          <cell r="D3211">
            <v>2004</v>
          </cell>
          <cell r="E3211">
            <v>34.200000000000003</v>
          </cell>
        </row>
        <row r="3212">
          <cell r="B3212" t="str">
            <v>MDA</v>
          </cell>
          <cell r="C3212" t="str">
            <v>Moldova</v>
          </cell>
          <cell r="D3212">
            <v>2004</v>
          </cell>
          <cell r="E3212">
            <v>42.2</v>
          </cell>
        </row>
        <row r="3213">
          <cell r="B3213" t="str">
            <v>MDA</v>
          </cell>
          <cell r="C3213" t="str">
            <v>Moldova</v>
          </cell>
          <cell r="D3213">
            <v>2005</v>
          </cell>
          <cell r="E3213">
            <v>37.700000000000003</v>
          </cell>
        </row>
        <row r="3214">
          <cell r="B3214" t="str">
            <v>MDA</v>
          </cell>
          <cell r="C3214" t="str">
            <v>Moldova</v>
          </cell>
          <cell r="D3214">
            <v>2005</v>
          </cell>
          <cell r="E3214">
            <v>43</v>
          </cell>
        </row>
        <row r="3215">
          <cell r="B3215" t="str">
            <v>MDA</v>
          </cell>
          <cell r="C3215" t="str">
            <v>Moldova</v>
          </cell>
          <cell r="D3215">
            <v>2006</v>
          </cell>
          <cell r="E3215">
            <v>32.700000000000003</v>
          </cell>
        </row>
        <row r="3216">
          <cell r="B3216" t="str">
            <v>MDA</v>
          </cell>
          <cell r="C3216" t="str">
            <v>Moldova</v>
          </cell>
          <cell r="D3216">
            <v>2006</v>
          </cell>
          <cell r="E3216">
            <v>38.5</v>
          </cell>
        </row>
        <row r="3217">
          <cell r="B3217" t="str">
            <v>MDA</v>
          </cell>
          <cell r="C3217" t="str">
            <v>Moldova</v>
          </cell>
          <cell r="D3217">
            <v>1992</v>
          </cell>
          <cell r="E3217">
            <v>34.4</v>
          </cell>
        </row>
        <row r="3218">
          <cell r="B3218" t="str">
            <v>MNG</v>
          </cell>
          <cell r="C3218" t="str">
            <v>Mongolia</v>
          </cell>
          <cell r="D3218">
            <v>1997</v>
          </cell>
          <cell r="E3218">
            <v>24.469999313354492</v>
          </cell>
        </row>
        <row r="3219">
          <cell r="B3219" t="str">
            <v>MNG</v>
          </cell>
          <cell r="C3219" t="str">
            <v>Mongolia</v>
          </cell>
          <cell r="D3219">
            <v>1997</v>
          </cell>
          <cell r="E3219">
            <v>26.299999237060547</v>
          </cell>
        </row>
        <row r="3220">
          <cell r="B3220" t="str">
            <v>MNG</v>
          </cell>
          <cell r="C3220" t="str">
            <v>Mongolia</v>
          </cell>
          <cell r="D3220">
            <v>1997</v>
          </cell>
          <cell r="E3220">
            <v>31.379999160766602</v>
          </cell>
        </row>
        <row r="3221">
          <cell r="B3221" t="str">
            <v>MNG</v>
          </cell>
          <cell r="C3221" t="str">
            <v>Mongolia</v>
          </cell>
          <cell r="D3221">
            <v>1997</v>
          </cell>
          <cell r="E3221">
            <v>32.119998931884766</v>
          </cell>
        </row>
        <row r="3222">
          <cell r="B3222" t="str">
            <v>MNG</v>
          </cell>
          <cell r="C3222" t="str">
            <v>Mongolia</v>
          </cell>
          <cell r="D3222">
            <v>1995</v>
          </cell>
          <cell r="E3222">
            <v>33.200000000000003</v>
          </cell>
        </row>
        <row r="3223">
          <cell r="B3223" t="str">
            <v>MNG</v>
          </cell>
          <cell r="C3223" t="str">
            <v>Mongolia</v>
          </cell>
          <cell r="D3223">
            <v>1998</v>
          </cell>
          <cell r="E3223">
            <v>44</v>
          </cell>
        </row>
        <row r="3224">
          <cell r="B3224" t="str">
            <v>MNG</v>
          </cell>
          <cell r="C3224" t="str">
            <v>Mongolia</v>
          </cell>
          <cell r="D3224">
            <v>2002</v>
          </cell>
          <cell r="E3224">
            <v>32.799999999999997</v>
          </cell>
        </row>
        <row r="3225">
          <cell r="B3225" t="str">
            <v>MRC</v>
          </cell>
          <cell r="C3225" t="str">
            <v>Morocco</v>
          </cell>
          <cell r="D3225">
            <v>1960</v>
          </cell>
          <cell r="E3225">
            <v>50</v>
          </cell>
        </row>
        <row r="3226">
          <cell r="B3226" t="str">
            <v>MRC</v>
          </cell>
          <cell r="C3226" t="str">
            <v>Morocco</v>
          </cell>
          <cell r="D3226">
            <v>1969</v>
          </cell>
          <cell r="E3226">
            <v>56</v>
          </cell>
        </row>
        <row r="3227">
          <cell r="B3227" t="str">
            <v>MRC</v>
          </cell>
          <cell r="C3227" t="str">
            <v>Morocco</v>
          </cell>
          <cell r="D3227">
            <v>1970</v>
          </cell>
          <cell r="E3227">
            <v>54.5</v>
          </cell>
        </row>
        <row r="3228">
          <cell r="B3228" t="str">
            <v>MRC</v>
          </cell>
          <cell r="C3228" t="str">
            <v>Morocco</v>
          </cell>
          <cell r="D3228">
            <v>1975</v>
          </cell>
          <cell r="E3228">
            <v>59</v>
          </cell>
        </row>
        <row r="3229">
          <cell r="B3229" t="str">
            <v>MRC</v>
          </cell>
          <cell r="C3229" t="str">
            <v>Morocco</v>
          </cell>
          <cell r="D3229">
            <v>1980</v>
          </cell>
          <cell r="E3229">
            <v>54</v>
          </cell>
        </row>
        <row r="3230">
          <cell r="B3230" t="str">
            <v>MRC</v>
          </cell>
          <cell r="C3230" t="str">
            <v>Morocco</v>
          </cell>
          <cell r="D3230">
            <v>1955</v>
          </cell>
          <cell r="E3230">
            <v>48.599998474121094</v>
          </cell>
        </row>
        <row r="3231">
          <cell r="B3231" t="str">
            <v>MRC</v>
          </cell>
          <cell r="C3231" t="str">
            <v>Morocco</v>
          </cell>
          <cell r="D3231">
            <v>1995</v>
          </cell>
          <cell r="E3231">
            <v>39.5</v>
          </cell>
        </row>
        <row r="3232">
          <cell r="B3232" t="str">
            <v>MRC</v>
          </cell>
          <cell r="C3232" t="str">
            <v>Morocco</v>
          </cell>
          <cell r="D3232">
            <v>1965</v>
          </cell>
          <cell r="E3232">
            <v>55</v>
          </cell>
        </row>
        <row r="3233">
          <cell r="B3233" t="str">
            <v>MRC</v>
          </cell>
          <cell r="C3233" t="str">
            <v>Morocco</v>
          </cell>
          <cell r="D3233">
            <v>1985</v>
          </cell>
          <cell r="E3233">
            <v>40.529998779296875</v>
          </cell>
        </row>
        <row r="3234">
          <cell r="B3234" t="str">
            <v>MRC</v>
          </cell>
          <cell r="C3234" t="str">
            <v>Morocco</v>
          </cell>
          <cell r="D3234">
            <v>1985</v>
          </cell>
          <cell r="E3234">
            <v>39.700000762939453</v>
          </cell>
        </row>
        <row r="3235">
          <cell r="B3235" t="str">
            <v>MRC</v>
          </cell>
          <cell r="C3235" t="str">
            <v>Morocco</v>
          </cell>
          <cell r="D3235">
            <v>1985</v>
          </cell>
          <cell r="E3235">
            <v>31.739999771118164</v>
          </cell>
        </row>
        <row r="3236">
          <cell r="B3236" t="str">
            <v>MRC</v>
          </cell>
          <cell r="C3236" t="str">
            <v>Morocco</v>
          </cell>
          <cell r="D3236">
            <v>1991</v>
          </cell>
          <cell r="E3236">
            <v>38.240001678466797</v>
          </cell>
        </row>
        <row r="3237">
          <cell r="B3237" t="str">
            <v>MRC</v>
          </cell>
          <cell r="C3237" t="str">
            <v>Morocco</v>
          </cell>
          <cell r="D3237">
            <v>1991</v>
          </cell>
          <cell r="E3237">
            <v>31.209999084472656</v>
          </cell>
        </row>
        <row r="3238">
          <cell r="B3238" t="str">
            <v>MRC</v>
          </cell>
          <cell r="C3238" t="str">
            <v>Morocco</v>
          </cell>
          <cell r="D3238">
            <v>1985</v>
          </cell>
          <cell r="E3238">
            <v>38.9</v>
          </cell>
        </row>
        <row r="3239">
          <cell r="B3239" t="str">
            <v>MRC</v>
          </cell>
          <cell r="C3239" t="str">
            <v>Morocco</v>
          </cell>
          <cell r="D3239">
            <v>1991</v>
          </cell>
          <cell r="E3239">
            <v>39.200000000000003</v>
          </cell>
        </row>
        <row r="3240">
          <cell r="B3240" t="str">
            <v>MRC</v>
          </cell>
          <cell r="C3240" t="str">
            <v>Morocco</v>
          </cell>
          <cell r="D3240">
            <v>1999</v>
          </cell>
          <cell r="E3240">
            <v>39.4</v>
          </cell>
        </row>
        <row r="3241">
          <cell r="B3241" t="str">
            <v>MOZ</v>
          </cell>
          <cell r="C3241" t="str">
            <v>Mozambique</v>
          </cell>
          <cell r="D3241">
            <v>1996</v>
          </cell>
          <cell r="E3241">
            <v>39.4</v>
          </cell>
        </row>
        <row r="3242">
          <cell r="B3242" t="str">
            <v>MOZ</v>
          </cell>
          <cell r="C3242" t="str">
            <v>Mozambique</v>
          </cell>
          <cell r="D3242">
            <v>2002</v>
          </cell>
          <cell r="E3242">
            <v>47.29</v>
          </cell>
        </row>
        <row r="3243">
          <cell r="B3243" t="str">
            <v>MMR</v>
          </cell>
          <cell r="C3243" t="str">
            <v>Myanmar</v>
          </cell>
          <cell r="D3243">
            <v>1958</v>
          </cell>
          <cell r="E3243">
            <v>31.799999237060547</v>
          </cell>
        </row>
        <row r="3244">
          <cell r="B3244" t="str">
            <v>MMR</v>
          </cell>
          <cell r="C3244" t="str">
            <v>Myanmar</v>
          </cell>
          <cell r="D3244">
            <v>1958</v>
          </cell>
          <cell r="E3244">
            <v>38.1</v>
          </cell>
        </row>
        <row r="3245">
          <cell r="B3245" t="str">
            <v>MMR</v>
          </cell>
          <cell r="C3245" t="str">
            <v>Myanmar</v>
          </cell>
          <cell r="D3245">
            <v>1958</v>
          </cell>
          <cell r="E3245">
            <v>36.299999999999997</v>
          </cell>
        </row>
        <row r="3246">
          <cell r="B3246" t="str">
            <v>NAM</v>
          </cell>
          <cell r="C3246" t="str">
            <v>Namibia</v>
          </cell>
          <cell r="D3246">
            <v>1993</v>
          </cell>
          <cell r="E3246">
            <v>73.900000000000006</v>
          </cell>
        </row>
        <row r="3247">
          <cell r="B3247" t="str">
            <v>NPL</v>
          </cell>
          <cell r="C3247" t="str">
            <v>Nepal</v>
          </cell>
          <cell r="D3247">
            <v>1996</v>
          </cell>
          <cell r="E3247">
            <v>46.7</v>
          </cell>
        </row>
        <row r="3248">
          <cell r="B3248" t="str">
            <v>NPL</v>
          </cell>
          <cell r="C3248" t="str">
            <v>Nepal</v>
          </cell>
          <cell r="D3248">
            <v>1996</v>
          </cell>
          <cell r="E3248">
            <v>54.6</v>
          </cell>
        </row>
        <row r="3249">
          <cell r="B3249" t="str">
            <v>NPL</v>
          </cell>
          <cell r="C3249" t="str">
            <v>Nepal</v>
          </cell>
          <cell r="D3249">
            <v>1976</v>
          </cell>
          <cell r="E3249">
            <v>52.2</v>
          </cell>
        </row>
        <row r="3250">
          <cell r="B3250" t="str">
            <v>NPL</v>
          </cell>
          <cell r="C3250" t="str">
            <v>Nepal</v>
          </cell>
          <cell r="D3250">
            <v>1977</v>
          </cell>
          <cell r="E3250">
            <v>53</v>
          </cell>
        </row>
        <row r="3251">
          <cell r="B3251" t="str">
            <v>NPL</v>
          </cell>
          <cell r="C3251" t="str">
            <v>Nepal</v>
          </cell>
          <cell r="D3251">
            <v>1977</v>
          </cell>
          <cell r="E3251">
            <v>53</v>
          </cell>
        </row>
        <row r="3252">
          <cell r="B3252" t="str">
            <v>NPL</v>
          </cell>
          <cell r="C3252" t="str">
            <v>Nepal</v>
          </cell>
          <cell r="D3252">
            <v>1984</v>
          </cell>
          <cell r="E3252">
            <v>30</v>
          </cell>
        </row>
        <row r="3253">
          <cell r="B3253" t="str">
            <v>NPL</v>
          </cell>
          <cell r="C3253" t="str">
            <v>Nepal</v>
          </cell>
          <cell r="D3253">
            <v>1996</v>
          </cell>
          <cell r="E3253">
            <v>38.4</v>
          </cell>
        </row>
        <row r="3254">
          <cell r="B3254" t="str">
            <v>NPL</v>
          </cell>
          <cell r="C3254" t="str">
            <v>Nepal</v>
          </cell>
          <cell r="D3254">
            <v>2004</v>
          </cell>
          <cell r="E3254">
            <v>47.17</v>
          </cell>
        </row>
        <row r="3255">
          <cell r="B3255" t="str">
            <v>NLD</v>
          </cell>
          <cell r="C3255" t="str">
            <v>Netherlands</v>
          </cell>
          <cell r="D3255">
            <v>1981</v>
          </cell>
          <cell r="E3255">
            <v>28.299999237060547</v>
          </cell>
        </row>
        <row r="3256">
          <cell r="B3256" t="str">
            <v>NLD</v>
          </cell>
          <cell r="C3256" t="str">
            <v>Netherlands</v>
          </cell>
          <cell r="D3256">
            <v>1983</v>
          </cell>
          <cell r="E3256">
            <v>27.799999237060547</v>
          </cell>
        </row>
        <row r="3257">
          <cell r="B3257" t="str">
            <v>NLD</v>
          </cell>
          <cell r="C3257" t="str">
            <v>Netherlands</v>
          </cell>
          <cell r="D3257">
            <v>1985</v>
          </cell>
          <cell r="E3257">
            <v>28.100000381469727</v>
          </cell>
        </row>
        <row r="3258">
          <cell r="B3258" t="str">
            <v>NLD</v>
          </cell>
          <cell r="C3258" t="str">
            <v>Netherlands</v>
          </cell>
          <cell r="D3258">
            <v>1987</v>
          </cell>
          <cell r="E3258">
            <v>29.399999618530273</v>
          </cell>
        </row>
        <row r="3259">
          <cell r="B3259" t="str">
            <v>NLD</v>
          </cell>
          <cell r="C3259" t="str">
            <v>Netherlands</v>
          </cell>
          <cell r="D3259">
            <v>1988</v>
          </cell>
          <cell r="E3259">
            <v>29</v>
          </cell>
        </row>
        <row r="3260">
          <cell r="B3260" t="str">
            <v>NLD</v>
          </cell>
          <cell r="C3260" t="str">
            <v>Netherlands</v>
          </cell>
          <cell r="D3260">
            <v>1989</v>
          </cell>
          <cell r="E3260">
            <v>29.600000381469727</v>
          </cell>
        </row>
        <row r="3261">
          <cell r="B3261" t="str">
            <v>NLD</v>
          </cell>
          <cell r="C3261" t="str">
            <v>Netherlands</v>
          </cell>
          <cell r="D3261">
            <v>1983</v>
          </cell>
          <cell r="E3261">
            <v>29.399999618530273</v>
          </cell>
        </row>
        <row r="3262">
          <cell r="B3262" t="str">
            <v>NLD</v>
          </cell>
          <cell r="C3262" t="str">
            <v>Netherlands</v>
          </cell>
          <cell r="D3262">
            <v>1987</v>
          </cell>
          <cell r="E3262">
            <v>29.9</v>
          </cell>
        </row>
        <row r="3263">
          <cell r="B3263" t="str">
            <v>NLD</v>
          </cell>
          <cell r="C3263" t="str">
            <v>Netherlands</v>
          </cell>
          <cell r="D3263">
            <v>1962</v>
          </cell>
          <cell r="E3263">
            <v>44</v>
          </cell>
        </row>
        <row r="3264">
          <cell r="B3264" t="str">
            <v>NLD</v>
          </cell>
          <cell r="C3264" t="str">
            <v>Netherlands</v>
          </cell>
          <cell r="D3264">
            <v>1977</v>
          </cell>
          <cell r="E3264">
            <v>28.1</v>
          </cell>
        </row>
        <row r="3265">
          <cell r="B3265" t="str">
            <v>NLD</v>
          </cell>
          <cell r="C3265" t="str">
            <v>Netherlands</v>
          </cell>
          <cell r="D3265">
            <v>1977</v>
          </cell>
          <cell r="E3265">
            <v>23.5</v>
          </cell>
        </row>
        <row r="3266">
          <cell r="B3266" t="str">
            <v>NLD</v>
          </cell>
          <cell r="C3266" t="str">
            <v>Netherlands</v>
          </cell>
          <cell r="D3266">
            <v>1981</v>
          </cell>
          <cell r="E3266">
            <v>24.5</v>
          </cell>
        </row>
        <row r="3267">
          <cell r="B3267" t="str">
            <v>NLD</v>
          </cell>
          <cell r="C3267" t="str">
            <v>Netherlands</v>
          </cell>
          <cell r="D3267">
            <v>1981</v>
          </cell>
          <cell r="E3267">
            <v>29.799999237060547</v>
          </cell>
        </row>
        <row r="3268">
          <cell r="B3268" t="str">
            <v>NLD</v>
          </cell>
          <cell r="C3268" t="str">
            <v>Netherlands</v>
          </cell>
          <cell r="D3268">
            <v>1985</v>
          </cell>
          <cell r="E3268">
            <v>24.2</v>
          </cell>
        </row>
        <row r="3269">
          <cell r="B3269" t="str">
            <v>NLD</v>
          </cell>
          <cell r="C3269" t="str">
            <v>Netherlands</v>
          </cell>
          <cell r="D3269">
            <v>1985</v>
          </cell>
          <cell r="E3269">
            <v>29.2</v>
          </cell>
        </row>
        <row r="3270">
          <cell r="B3270" t="str">
            <v>NLD</v>
          </cell>
          <cell r="C3270" t="str">
            <v>Netherlands</v>
          </cell>
          <cell r="D3270">
            <v>1990</v>
          </cell>
          <cell r="E3270">
            <v>25.8</v>
          </cell>
        </row>
        <row r="3271">
          <cell r="B3271" t="str">
            <v>NLD</v>
          </cell>
          <cell r="C3271" t="str">
            <v>Netherlands</v>
          </cell>
          <cell r="D3271">
            <v>1990</v>
          </cell>
          <cell r="E3271">
            <v>32.1</v>
          </cell>
        </row>
        <row r="3272">
          <cell r="B3272" t="str">
            <v>NLD</v>
          </cell>
          <cell r="C3272" t="str">
            <v>Netherlands</v>
          </cell>
          <cell r="D3272">
            <v>1991</v>
          </cell>
          <cell r="E3272">
            <v>31.799999237060547</v>
          </cell>
        </row>
        <row r="3273">
          <cell r="B3273" t="str">
            <v>NLD</v>
          </cell>
          <cell r="C3273" t="str">
            <v>Netherlands</v>
          </cell>
          <cell r="D3273">
            <v>1991</v>
          </cell>
          <cell r="E3273">
            <v>25.6</v>
          </cell>
        </row>
        <row r="3274">
          <cell r="B3274" t="str">
            <v>NLD</v>
          </cell>
          <cell r="C3274" t="str">
            <v>Netherlands</v>
          </cell>
          <cell r="D3274">
            <v>1992</v>
          </cell>
          <cell r="E3274">
            <v>31.700000762939453</v>
          </cell>
        </row>
        <row r="3275">
          <cell r="B3275" t="str">
            <v>NLD</v>
          </cell>
          <cell r="C3275" t="str">
            <v>Netherlands</v>
          </cell>
          <cell r="D3275">
            <v>1992</v>
          </cell>
          <cell r="E3275">
            <v>25.5</v>
          </cell>
        </row>
        <row r="3276">
          <cell r="B3276" t="str">
            <v>NLD</v>
          </cell>
          <cell r="C3276" t="str">
            <v>Netherlands</v>
          </cell>
          <cell r="D3276">
            <v>1993</v>
          </cell>
          <cell r="E3276">
            <v>31.9</v>
          </cell>
        </row>
        <row r="3277">
          <cell r="B3277" t="str">
            <v>NLD</v>
          </cell>
          <cell r="C3277" t="str">
            <v>Netherlands</v>
          </cell>
          <cell r="D3277">
            <v>1993</v>
          </cell>
          <cell r="E3277">
            <v>25.7</v>
          </cell>
        </row>
        <row r="3278">
          <cell r="B3278" t="str">
            <v>NLD</v>
          </cell>
          <cell r="C3278" t="str">
            <v>Netherlands</v>
          </cell>
          <cell r="D3278">
            <v>1994</v>
          </cell>
          <cell r="E3278">
            <v>31.7</v>
          </cell>
        </row>
        <row r="3279">
          <cell r="B3279" t="str">
            <v>NLD</v>
          </cell>
          <cell r="C3279" t="str">
            <v>Netherlands</v>
          </cell>
          <cell r="D3279">
            <v>1994</v>
          </cell>
          <cell r="E3279">
            <v>25.5</v>
          </cell>
        </row>
        <row r="3280">
          <cell r="B3280" t="str">
            <v>NLD</v>
          </cell>
          <cell r="C3280" t="str">
            <v>Netherlands</v>
          </cell>
          <cell r="D3280">
            <v>1995</v>
          </cell>
          <cell r="E3280">
            <v>25.2</v>
          </cell>
        </row>
        <row r="3281">
          <cell r="B3281" t="str">
            <v>NLD</v>
          </cell>
          <cell r="C3281" t="str">
            <v>Netherlands</v>
          </cell>
          <cell r="D3281">
            <v>1995</v>
          </cell>
          <cell r="E3281">
            <v>32.200000000000003</v>
          </cell>
        </row>
        <row r="3282">
          <cell r="B3282" t="str">
            <v>NLD</v>
          </cell>
          <cell r="C3282" t="str">
            <v>Netherlands</v>
          </cell>
          <cell r="D3282">
            <v>1996</v>
          </cell>
          <cell r="E3282">
            <v>32.9</v>
          </cell>
        </row>
        <row r="3283">
          <cell r="B3283" t="str">
            <v>NLD</v>
          </cell>
          <cell r="C3283" t="str">
            <v>Netherlands</v>
          </cell>
          <cell r="D3283">
            <v>1996</v>
          </cell>
          <cell r="E3283">
            <v>25.7</v>
          </cell>
        </row>
        <row r="3284">
          <cell r="B3284" t="str">
            <v>NLD</v>
          </cell>
          <cell r="C3284" t="str">
            <v>Netherlands</v>
          </cell>
          <cell r="D3284">
            <v>1997</v>
          </cell>
          <cell r="E3284">
            <v>33.1</v>
          </cell>
        </row>
        <row r="3285">
          <cell r="B3285" t="str">
            <v>NLD</v>
          </cell>
          <cell r="C3285" t="str">
            <v>Netherlands</v>
          </cell>
          <cell r="D3285">
            <v>1997</v>
          </cell>
          <cell r="E3285">
            <v>25.8</v>
          </cell>
        </row>
        <row r="3286">
          <cell r="B3286" t="str">
            <v>NLD</v>
          </cell>
          <cell r="C3286" t="str">
            <v>Netherlands</v>
          </cell>
          <cell r="D3286">
            <v>1998</v>
          </cell>
          <cell r="E3286">
            <v>31.8</v>
          </cell>
        </row>
        <row r="3287">
          <cell r="B3287" t="str">
            <v>NLD</v>
          </cell>
          <cell r="C3287" t="str">
            <v>Netherlands</v>
          </cell>
          <cell r="D3287">
            <v>1999</v>
          </cell>
          <cell r="E3287">
            <v>32</v>
          </cell>
        </row>
        <row r="3288">
          <cell r="B3288" t="str">
            <v>NLD</v>
          </cell>
          <cell r="C3288" t="str">
            <v>Netherlands</v>
          </cell>
          <cell r="D3288">
            <v>2000</v>
          </cell>
          <cell r="E3288">
            <v>32.5</v>
          </cell>
        </row>
        <row r="3289">
          <cell r="B3289" t="str">
            <v>NLD</v>
          </cell>
          <cell r="C3289" t="str">
            <v>Netherlands</v>
          </cell>
          <cell r="D3289">
            <v>1995</v>
          </cell>
          <cell r="E3289">
            <v>28.1</v>
          </cell>
        </row>
        <row r="3290">
          <cell r="B3290" t="str">
            <v>NLD</v>
          </cell>
          <cell r="C3290" t="str">
            <v>Netherlands</v>
          </cell>
          <cell r="D3290">
            <v>1996</v>
          </cell>
          <cell r="E3290">
            <v>29.7</v>
          </cell>
        </row>
        <row r="3291">
          <cell r="B3291" t="str">
            <v>NLD</v>
          </cell>
          <cell r="C3291" t="str">
            <v>Netherlands</v>
          </cell>
          <cell r="D3291">
            <v>1997</v>
          </cell>
          <cell r="E3291">
            <v>25</v>
          </cell>
        </row>
        <row r="3292">
          <cell r="B3292" t="str">
            <v>NLD</v>
          </cell>
          <cell r="C3292" t="str">
            <v>Netherlands</v>
          </cell>
          <cell r="D3292">
            <v>1998</v>
          </cell>
          <cell r="E3292">
            <v>25.1</v>
          </cell>
        </row>
        <row r="3293">
          <cell r="B3293" t="str">
            <v>NLD</v>
          </cell>
          <cell r="C3293" t="str">
            <v>Netherlands</v>
          </cell>
          <cell r="D3293">
            <v>1999</v>
          </cell>
          <cell r="E3293">
            <v>25.8</v>
          </cell>
        </row>
        <row r="3294">
          <cell r="B3294" t="str">
            <v>NLD</v>
          </cell>
          <cell r="C3294" t="str">
            <v>Netherlands</v>
          </cell>
          <cell r="D3294">
            <v>2000</v>
          </cell>
          <cell r="E3294">
            <v>25.5</v>
          </cell>
        </row>
        <row r="3295">
          <cell r="B3295" t="str">
            <v>NLD</v>
          </cell>
          <cell r="C3295" t="str">
            <v>Netherlands</v>
          </cell>
          <cell r="D3295">
            <v>2001</v>
          </cell>
          <cell r="E3295">
            <v>25.8</v>
          </cell>
        </row>
        <row r="3296">
          <cell r="B3296" t="str">
            <v>NLD</v>
          </cell>
          <cell r="C3296" t="str">
            <v>Netherlands</v>
          </cell>
          <cell r="D3296">
            <v>2002</v>
          </cell>
          <cell r="E3296">
            <v>27</v>
          </cell>
        </row>
        <row r="3297">
          <cell r="B3297" t="str">
            <v>NLD</v>
          </cell>
          <cell r="C3297" t="str">
            <v>Netherlands</v>
          </cell>
          <cell r="D3297">
            <v>2003</v>
          </cell>
          <cell r="E3297">
            <v>27</v>
          </cell>
        </row>
        <row r="3298">
          <cell r="B3298" t="str">
            <v>NLD</v>
          </cell>
          <cell r="C3298" t="str">
            <v>Netherlands</v>
          </cell>
          <cell r="D3298">
            <v>2005</v>
          </cell>
          <cell r="E3298">
            <v>27</v>
          </cell>
        </row>
        <row r="3299">
          <cell r="B3299" t="str">
            <v>NLD</v>
          </cell>
          <cell r="C3299" t="str">
            <v>Netherlands</v>
          </cell>
          <cell r="D3299">
            <v>2006</v>
          </cell>
          <cell r="E3299">
            <v>26</v>
          </cell>
        </row>
        <row r="3300">
          <cell r="B3300" t="str">
            <v>NLD</v>
          </cell>
          <cell r="C3300" t="str">
            <v>Netherlands</v>
          </cell>
          <cell r="D3300">
            <v>1967</v>
          </cell>
          <cell r="E3300">
            <v>44.7</v>
          </cell>
        </row>
        <row r="3301">
          <cell r="B3301" t="str">
            <v>NLD</v>
          </cell>
          <cell r="C3301" t="str">
            <v>Netherlands</v>
          </cell>
          <cell r="D3301">
            <v>1983</v>
          </cell>
          <cell r="E3301">
            <v>32.6</v>
          </cell>
        </row>
        <row r="3302">
          <cell r="B3302" t="str">
            <v>NLD</v>
          </cell>
          <cell r="C3302" t="str">
            <v>Netherlands</v>
          </cell>
          <cell r="D3302">
            <v>1987</v>
          </cell>
          <cell r="E3302">
            <v>31.5</v>
          </cell>
        </row>
        <row r="3303">
          <cell r="B3303" t="str">
            <v>NLD</v>
          </cell>
          <cell r="C3303" t="str">
            <v>Netherlands</v>
          </cell>
          <cell r="D3303">
            <v>1991</v>
          </cell>
          <cell r="E3303">
            <v>31.4</v>
          </cell>
        </row>
        <row r="3304">
          <cell r="B3304" t="str">
            <v>NLD</v>
          </cell>
          <cell r="C3304" t="str">
            <v>Netherlands</v>
          </cell>
          <cell r="D3304">
            <v>1994</v>
          </cell>
          <cell r="E3304">
            <v>30.5</v>
          </cell>
        </row>
        <row r="3305">
          <cell r="B3305" t="str">
            <v>NLD</v>
          </cell>
          <cell r="C3305" t="str">
            <v>Netherlands</v>
          </cell>
          <cell r="D3305">
            <v>1999</v>
          </cell>
          <cell r="E3305">
            <v>30.7</v>
          </cell>
        </row>
        <row r="3306">
          <cell r="B3306" t="str">
            <v>NLD</v>
          </cell>
          <cell r="C3306" t="str">
            <v>Netherlands</v>
          </cell>
          <cell r="D3306">
            <v>1962</v>
          </cell>
          <cell r="E3306">
            <v>43.6</v>
          </cell>
        </row>
        <row r="3307">
          <cell r="B3307" t="str">
            <v>NLD</v>
          </cell>
          <cell r="C3307" t="str">
            <v>Netherlands</v>
          </cell>
          <cell r="D3307">
            <v>1967</v>
          </cell>
          <cell r="E3307">
            <v>36.200000000000003</v>
          </cell>
        </row>
        <row r="3308">
          <cell r="B3308" t="str">
            <v>NLD</v>
          </cell>
          <cell r="C3308" t="str">
            <v>Netherlands</v>
          </cell>
          <cell r="D3308">
            <v>1991</v>
          </cell>
          <cell r="E3308">
            <v>41.400001525878906</v>
          </cell>
        </row>
        <row r="3309">
          <cell r="B3309" t="str">
            <v>NLD</v>
          </cell>
          <cell r="C3309" t="str">
            <v>Netherlands</v>
          </cell>
          <cell r="D3309">
            <v>1991</v>
          </cell>
          <cell r="E3309">
            <v>27.1</v>
          </cell>
        </row>
        <row r="3310">
          <cell r="B3310" t="str">
            <v>NLD</v>
          </cell>
          <cell r="C3310" t="str">
            <v>Netherlands</v>
          </cell>
          <cell r="D3310">
            <v>1938</v>
          </cell>
          <cell r="E3310">
            <v>48</v>
          </cell>
        </row>
        <row r="3311">
          <cell r="B3311" t="str">
            <v>NLD</v>
          </cell>
          <cell r="C3311" t="str">
            <v>Netherlands</v>
          </cell>
          <cell r="D3311">
            <v>1946</v>
          </cell>
          <cell r="E3311">
            <v>49.208829999999999</v>
          </cell>
        </row>
        <row r="3312">
          <cell r="B3312" t="str">
            <v>NLD</v>
          </cell>
          <cell r="C3312" t="str">
            <v>Netherlands</v>
          </cell>
          <cell r="D3312">
            <v>1946</v>
          </cell>
          <cell r="E3312">
            <v>46</v>
          </cell>
        </row>
        <row r="3313">
          <cell r="B3313" t="str">
            <v>NLD</v>
          </cell>
          <cell r="C3313" t="str">
            <v>Netherlands</v>
          </cell>
          <cell r="D3313">
            <v>1950</v>
          </cell>
          <cell r="E3313">
            <v>41</v>
          </cell>
        </row>
        <row r="3314">
          <cell r="B3314" t="str">
            <v>NLD</v>
          </cell>
          <cell r="C3314" t="str">
            <v>Netherlands</v>
          </cell>
          <cell r="D3314">
            <v>1950</v>
          </cell>
          <cell r="E3314">
            <v>44.370759999999997</v>
          </cell>
        </row>
        <row r="3315">
          <cell r="B3315" t="str">
            <v>NLD</v>
          </cell>
          <cell r="C3315" t="str">
            <v>Netherlands</v>
          </cell>
          <cell r="D3315">
            <v>1973</v>
          </cell>
          <cell r="E3315">
            <v>29.798000335693359</v>
          </cell>
        </row>
        <row r="3316">
          <cell r="B3316" t="str">
            <v>NLD</v>
          </cell>
          <cell r="C3316" t="str">
            <v>Netherlands</v>
          </cell>
          <cell r="D3316">
            <v>1973</v>
          </cell>
          <cell r="E3316">
            <v>34.431999206542969</v>
          </cell>
        </row>
        <row r="3317">
          <cell r="B3317" t="str">
            <v>NLD</v>
          </cell>
          <cell r="C3317" t="str">
            <v>Netherlands</v>
          </cell>
          <cell r="D3317">
            <v>1952</v>
          </cell>
          <cell r="E3317">
            <v>44.446980000000003</v>
          </cell>
        </row>
        <row r="3318">
          <cell r="B3318" t="str">
            <v>NLD</v>
          </cell>
          <cell r="C3318" t="str">
            <v>Netherlands</v>
          </cell>
          <cell r="D3318">
            <v>1962</v>
          </cell>
          <cell r="E3318">
            <v>43.718170000000001</v>
          </cell>
        </row>
        <row r="3319">
          <cell r="B3319" t="str">
            <v>NZL</v>
          </cell>
          <cell r="C3319" t="str">
            <v>New Zealand</v>
          </cell>
          <cell r="D3319">
            <v>1958</v>
          </cell>
          <cell r="E3319">
            <v>35.700000762939453</v>
          </cell>
        </row>
        <row r="3320">
          <cell r="B3320" t="str">
            <v>NZL</v>
          </cell>
          <cell r="C3320" t="str">
            <v>New Zealand</v>
          </cell>
          <cell r="D3320">
            <v>1997</v>
          </cell>
          <cell r="E3320">
            <v>23.649999618530273</v>
          </cell>
        </row>
        <row r="3321">
          <cell r="B3321" t="str">
            <v>NZL</v>
          </cell>
          <cell r="C3321" t="str">
            <v>New Zealand</v>
          </cell>
          <cell r="D3321">
            <v>1997</v>
          </cell>
          <cell r="E3321">
            <v>37.020000457763672</v>
          </cell>
        </row>
        <row r="3322">
          <cell r="B3322" t="str">
            <v>NZL</v>
          </cell>
          <cell r="C3322" t="str">
            <v>New Zealand</v>
          </cell>
          <cell r="D3322">
            <v>1954</v>
          </cell>
          <cell r="E3322">
            <v>68.862159999999989</v>
          </cell>
        </row>
        <row r="3323">
          <cell r="B3323" t="str">
            <v>NZL</v>
          </cell>
          <cell r="C3323" t="str">
            <v>New Zealand</v>
          </cell>
          <cell r="D3323">
            <v>1955</v>
          </cell>
          <cell r="E3323">
            <v>69.170609999999996</v>
          </cell>
        </row>
        <row r="3324">
          <cell r="B3324" t="str">
            <v>NZL</v>
          </cell>
          <cell r="C3324" t="str">
            <v>New Zealand</v>
          </cell>
          <cell r="D3324">
            <v>1956</v>
          </cell>
          <cell r="E3324">
            <v>68.567149999999998</v>
          </cell>
        </row>
        <row r="3325">
          <cell r="B3325" t="str">
            <v>NZL</v>
          </cell>
          <cell r="C3325" t="str">
            <v>New Zealand</v>
          </cell>
          <cell r="D3325">
            <v>1957</v>
          </cell>
          <cell r="E3325">
            <v>68.480969999999999</v>
          </cell>
        </row>
        <row r="3326">
          <cell r="B3326" t="str">
            <v>NZL</v>
          </cell>
          <cell r="C3326" t="str">
            <v>New Zealand</v>
          </cell>
          <cell r="D3326">
            <v>1958</v>
          </cell>
          <cell r="E3326">
            <v>66.965069999999997</v>
          </cell>
        </row>
        <row r="3327">
          <cell r="B3327" t="str">
            <v>NZL</v>
          </cell>
          <cell r="C3327" t="str">
            <v>New Zealand</v>
          </cell>
          <cell r="D3327">
            <v>1959</v>
          </cell>
          <cell r="E3327">
            <v>60.599998474121094</v>
          </cell>
        </row>
        <row r="3328">
          <cell r="B3328" t="str">
            <v>NZL</v>
          </cell>
          <cell r="C3328" t="str">
            <v>New Zealand</v>
          </cell>
          <cell r="D3328">
            <v>1960</v>
          </cell>
          <cell r="E3328">
            <v>61</v>
          </cell>
        </row>
        <row r="3329">
          <cell r="B3329" t="str">
            <v>NZL</v>
          </cell>
          <cell r="C3329" t="str">
            <v>New Zealand</v>
          </cell>
          <cell r="D3329">
            <v>1961</v>
          </cell>
          <cell r="E3329">
            <v>59.700000762939453</v>
          </cell>
        </row>
        <row r="3330">
          <cell r="B3330" t="str">
            <v>NZL</v>
          </cell>
          <cell r="C3330" t="str">
            <v>New Zealand</v>
          </cell>
          <cell r="D3330">
            <v>1963</v>
          </cell>
          <cell r="E3330">
            <v>58.200000762939453</v>
          </cell>
        </row>
        <row r="3331">
          <cell r="B3331" t="str">
            <v>NZL</v>
          </cell>
          <cell r="C3331" t="str">
            <v>New Zealand</v>
          </cell>
          <cell r="D3331">
            <v>1964</v>
          </cell>
          <cell r="E3331">
            <v>58.099998474121094</v>
          </cell>
        </row>
        <row r="3332">
          <cell r="B3332" t="str">
            <v>NZL</v>
          </cell>
          <cell r="C3332" t="str">
            <v>New Zealand</v>
          </cell>
          <cell r="D3332">
            <v>1965</v>
          </cell>
          <cell r="E3332">
            <v>57.700000762939453</v>
          </cell>
        </row>
        <row r="3333">
          <cell r="B3333" t="str">
            <v>NZL</v>
          </cell>
          <cell r="C3333" t="str">
            <v>New Zealand</v>
          </cell>
          <cell r="D3333">
            <v>1966</v>
          </cell>
          <cell r="E3333">
            <v>56.299999237060547</v>
          </cell>
        </row>
        <row r="3334">
          <cell r="B3334" t="str">
            <v>NZL</v>
          </cell>
          <cell r="C3334" t="str">
            <v>New Zealand</v>
          </cell>
          <cell r="D3334">
            <v>1967</v>
          </cell>
          <cell r="E3334">
            <v>55.599998474121094</v>
          </cell>
        </row>
        <row r="3335">
          <cell r="B3335" t="str">
            <v>NZL</v>
          </cell>
          <cell r="C3335" t="str">
            <v>New Zealand</v>
          </cell>
          <cell r="D3335">
            <v>1968</v>
          </cell>
          <cell r="E3335">
            <v>55.400001525878906</v>
          </cell>
        </row>
        <row r="3336">
          <cell r="B3336" t="str">
            <v>NZL</v>
          </cell>
          <cell r="C3336" t="str">
            <v>New Zealand</v>
          </cell>
          <cell r="D3336">
            <v>1969</v>
          </cell>
          <cell r="E3336">
            <v>55.099998474121094</v>
          </cell>
        </row>
        <row r="3337">
          <cell r="B3337" t="str">
            <v>NZL</v>
          </cell>
          <cell r="C3337" t="str">
            <v>New Zealand</v>
          </cell>
          <cell r="D3337">
            <v>1970</v>
          </cell>
          <cell r="E3337">
            <v>55.200000762939453</v>
          </cell>
        </row>
        <row r="3338">
          <cell r="B3338" t="str">
            <v>NZL</v>
          </cell>
          <cell r="C3338" t="str">
            <v>New Zealand</v>
          </cell>
          <cell r="D3338">
            <v>1971</v>
          </cell>
          <cell r="E3338">
            <v>54.700000762939453</v>
          </cell>
        </row>
        <row r="3339">
          <cell r="B3339" t="str">
            <v>NZL</v>
          </cell>
          <cell r="C3339" t="str">
            <v>New Zealand</v>
          </cell>
          <cell r="D3339">
            <v>1972</v>
          </cell>
          <cell r="E3339">
            <v>54.299999237060547</v>
          </cell>
        </row>
        <row r="3340">
          <cell r="B3340" t="str">
            <v>NZL</v>
          </cell>
          <cell r="C3340" t="str">
            <v>New Zealand</v>
          </cell>
          <cell r="D3340">
            <v>1973</v>
          </cell>
          <cell r="E3340">
            <v>55.2</v>
          </cell>
        </row>
        <row r="3341">
          <cell r="B3341" t="str">
            <v>NZL</v>
          </cell>
          <cell r="C3341" t="str">
            <v>New Zealand</v>
          </cell>
          <cell r="D3341">
            <v>1974</v>
          </cell>
          <cell r="E3341">
            <v>54.7</v>
          </cell>
        </row>
        <row r="3342">
          <cell r="B3342" t="str">
            <v>NZL</v>
          </cell>
          <cell r="C3342" t="str">
            <v>New Zealand</v>
          </cell>
          <cell r="D3342">
            <v>1975</v>
          </cell>
          <cell r="E3342">
            <v>53.2</v>
          </cell>
        </row>
        <row r="3343">
          <cell r="B3343" t="str">
            <v>NZL</v>
          </cell>
          <cell r="C3343" t="str">
            <v>New Zealand</v>
          </cell>
          <cell r="D3343">
            <v>1976</v>
          </cell>
          <cell r="E3343">
            <v>51.5</v>
          </cell>
        </row>
        <row r="3344">
          <cell r="B3344" t="str">
            <v>NZL</v>
          </cell>
          <cell r="C3344" t="str">
            <v>New Zealand</v>
          </cell>
          <cell r="D3344">
            <v>1977</v>
          </cell>
          <cell r="E3344">
            <v>52.299999237060547</v>
          </cell>
        </row>
        <row r="3345">
          <cell r="B3345" t="str">
            <v>NZL</v>
          </cell>
          <cell r="C3345" t="str">
            <v>New Zealand</v>
          </cell>
          <cell r="D3345">
            <v>1966</v>
          </cell>
          <cell r="E3345">
            <v>31.3</v>
          </cell>
        </row>
        <row r="3346">
          <cell r="B3346" t="str">
            <v>NZL</v>
          </cell>
          <cell r="C3346" t="str">
            <v>New Zealand</v>
          </cell>
          <cell r="D3346">
            <v>1967</v>
          </cell>
          <cell r="E3346">
            <v>39.200000000000003</v>
          </cell>
        </row>
        <row r="3347">
          <cell r="B3347" t="str">
            <v>NZL</v>
          </cell>
          <cell r="C3347" t="str">
            <v>New Zealand</v>
          </cell>
          <cell r="D3347">
            <v>1968</v>
          </cell>
          <cell r="E3347">
            <v>38.799999999999997</v>
          </cell>
        </row>
        <row r="3348">
          <cell r="B3348" t="str">
            <v>NZL</v>
          </cell>
          <cell r="C3348" t="str">
            <v>New Zealand</v>
          </cell>
          <cell r="D3348">
            <v>1969</v>
          </cell>
          <cell r="E3348">
            <v>40.5</v>
          </cell>
        </row>
        <row r="3349">
          <cell r="B3349" t="str">
            <v>NZL</v>
          </cell>
          <cell r="C3349" t="str">
            <v>New Zealand</v>
          </cell>
          <cell r="D3349">
            <v>1970</v>
          </cell>
          <cell r="E3349">
            <v>37</v>
          </cell>
        </row>
        <row r="3350">
          <cell r="B3350" t="str">
            <v>NZL</v>
          </cell>
          <cell r="C3350" t="str">
            <v>New Zealand</v>
          </cell>
          <cell r="D3350">
            <v>1971</v>
          </cell>
          <cell r="E3350">
            <v>35.5</v>
          </cell>
        </row>
        <row r="3351">
          <cell r="B3351" t="str">
            <v>NZL</v>
          </cell>
          <cell r="C3351" t="str">
            <v>New Zealand</v>
          </cell>
          <cell r="D3351">
            <v>1973</v>
          </cell>
          <cell r="E3351">
            <v>30.2</v>
          </cell>
        </row>
        <row r="3352">
          <cell r="B3352" t="str">
            <v>NZL</v>
          </cell>
          <cell r="C3352" t="str">
            <v>New Zealand</v>
          </cell>
          <cell r="D3352">
            <v>1975</v>
          </cell>
          <cell r="E3352">
            <v>30</v>
          </cell>
        </row>
        <row r="3353">
          <cell r="B3353" t="str">
            <v>NZL</v>
          </cell>
          <cell r="C3353" t="str">
            <v>New Zealand</v>
          </cell>
          <cell r="D3353">
            <v>1977</v>
          </cell>
          <cell r="E3353">
            <v>33.1</v>
          </cell>
        </row>
        <row r="3354">
          <cell r="B3354" t="str">
            <v>NZL</v>
          </cell>
          <cell r="C3354" t="str">
            <v>New Zealand</v>
          </cell>
          <cell r="D3354">
            <v>1978</v>
          </cell>
          <cell r="E3354">
            <v>32</v>
          </cell>
        </row>
        <row r="3355">
          <cell r="B3355" t="str">
            <v>NZL</v>
          </cell>
          <cell r="C3355" t="str">
            <v>New Zealand</v>
          </cell>
          <cell r="D3355">
            <v>1980</v>
          </cell>
          <cell r="E3355">
            <v>34.700000000000003</v>
          </cell>
        </row>
        <row r="3356">
          <cell r="B3356" t="str">
            <v>NZL</v>
          </cell>
          <cell r="C3356" t="str">
            <v>New Zealand</v>
          </cell>
          <cell r="D3356">
            <v>1982</v>
          </cell>
          <cell r="E3356">
            <v>32.1</v>
          </cell>
        </row>
        <row r="3357">
          <cell r="B3357" t="str">
            <v>NZL</v>
          </cell>
          <cell r="C3357" t="str">
            <v>New Zealand</v>
          </cell>
          <cell r="D3357">
            <v>1983</v>
          </cell>
          <cell r="E3357">
            <v>34</v>
          </cell>
        </row>
        <row r="3358">
          <cell r="B3358" t="str">
            <v>NZL</v>
          </cell>
          <cell r="C3358" t="str">
            <v>New Zealand</v>
          </cell>
          <cell r="D3358">
            <v>1985</v>
          </cell>
          <cell r="E3358">
            <v>35.799999999999997</v>
          </cell>
        </row>
        <row r="3359">
          <cell r="B3359" t="str">
            <v>NZL</v>
          </cell>
          <cell r="C3359" t="str">
            <v>New Zealand</v>
          </cell>
          <cell r="D3359">
            <v>1986</v>
          </cell>
          <cell r="E3359">
            <v>35.4</v>
          </cell>
        </row>
        <row r="3360">
          <cell r="B3360" t="str">
            <v>NZL</v>
          </cell>
          <cell r="C3360" t="str">
            <v>New Zealand</v>
          </cell>
          <cell r="D3360">
            <v>1987</v>
          </cell>
          <cell r="E3360">
            <v>36.4</v>
          </cell>
        </row>
        <row r="3361">
          <cell r="B3361" t="str">
            <v>NZL</v>
          </cell>
          <cell r="C3361" t="str">
            <v>New Zealand</v>
          </cell>
          <cell r="D3361">
            <v>1989</v>
          </cell>
          <cell r="E3361">
            <v>36.5</v>
          </cell>
        </row>
        <row r="3362">
          <cell r="B3362" t="str">
            <v>NZL</v>
          </cell>
          <cell r="C3362" t="str">
            <v>New Zealand</v>
          </cell>
          <cell r="D3362">
            <v>1990</v>
          </cell>
          <cell r="E3362">
            <v>40.1</v>
          </cell>
        </row>
        <row r="3363">
          <cell r="B3363" t="str">
            <v>NZL</v>
          </cell>
          <cell r="C3363" t="str">
            <v>New Zealand</v>
          </cell>
          <cell r="D3363">
            <v>1982</v>
          </cell>
          <cell r="E3363">
            <v>28.3</v>
          </cell>
        </row>
        <row r="3364">
          <cell r="B3364" t="str">
            <v>NZL</v>
          </cell>
          <cell r="C3364" t="str">
            <v>New Zealand</v>
          </cell>
          <cell r="D3364">
            <v>1986</v>
          </cell>
          <cell r="E3364">
            <v>27.8</v>
          </cell>
        </row>
        <row r="3365">
          <cell r="B3365" t="str">
            <v>NZL</v>
          </cell>
          <cell r="C3365" t="str">
            <v>New Zealand</v>
          </cell>
          <cell r="D3365">
            <v>1991</v>
          </cell>
          <cell r="E3365">
            <v>33.4</v>
          </cell>
        </row>
        <row r="3366">
          <cell r="B3366" t="str">
            <v>NZL</v>
          </cell>
          <cell r="C3366" t="str">
            <v>New Zealand</v>
          </cell>
          <cell r="D3366">
            <v>1996</v>
          </cell>
          <cell r="E3366">
            <v>34.1</v>
          </cell>
        </row>
        <row r="3367">
          <cell r="B3367" t="str">
            <v>NZL</v>
          </cell>
          <cell r="C3367" t="str">
            <v>New Zealand</v>
          </cell>
          <cell r="D3367">
            <v>1986</v>
          </cell>
          <cell r="E3367">
            <v>27</v>
          </cell>
        </row>
        <row r="3368">
          <cell r="B3368" t="str">
            <v>NZL</v>
          </cell>
          <cell r="C3368" t="str">
            <v>New Zealand</v>
          </cell>
          <cell r="D3368">
            <v>1989</v>
          </cell>
          <cell r="E3368">
            <v>29</v>
          </cell>
        </row>
        <row r="3369">
          <cell r="B3369" t="str">
            <v>NZL</v>
          </cell>
          <cell r="C3369" t="str">
            <v>New Zealand</v>
          </cell>
          <cell r="D3369">
            <v>1992</v>
          </cell>
          <cell r="E3369">
            <v>31.6</v>
          </cell>
        </row>
        <row r="3370">
          <cell r="B3370" t="str">
            <v>NZL</v>
          </cell>
          <cell r="C3370" t="str">
            <v>New Zealand</v>
          </cell>
          <cell r="D3370">
            <v>1995</v>
          </cell>
          <cell r="E3370">
            <v>33.1</v>
          </cell>
        </row>
        <row r="3371">
          <cell r="B3371" t="str">
            <v>NZL</v>
          </cell>
          <cell r="C3371" t="str">
            <v>New Zealand</v>
          </cell>
          <cell r="D3371">
            <v>1998</v>
          </cell>
          <cell r="E3371">
            <v>33.799999999999997</v>
          </cell>
        </row>
        <row r="3372">
          <cell r="B3372" t="str">
            <v>NZL</v>
          </cell>
          <cell r="C3372" t="str">
            <v>New Zealand</v>
          </cell>
          <cell r="D3372">
            <v>2001</v>
          </cell>
          <cell r="E3372">
            <v>33.9</v>
          </cell>
        </row>
        <row r="3373">
          <cell r="B3373" t="str">
            <v>NZL</v>
          </cell>
          <cell r="C3373" t="str">
            <v>New Zealand</v>
          </cell>
          <cell r="D3373">
            <v>2004</v>
          </cell>
          <cell r="E3373">
            <v>33.5</v>
          </cell>
        </row>
        <row r="3374">
          <cell r="B3374" t="str">
            <v>NZL</v>
          </cell>
          <cell r="C3374" t="str">
            <v>New Zealand</v>
          </cell>
          <cell r="D3374">
            <v>1984</v>
          </cell>
          <cell r="E3374">
            <v>35.280080000000005</v>
          </cell>
        </row>
        <row r="3375">
          <cell r="B3375" t="str">
            <v>NZL</v>
          </cell>
          <cell r="C3375" t="str">
            <v>New Zealand</v>
          </cell>
          <cell r="D3375">
            <v>1992</v>
          </cell>
          <cell r="E3375">
            <v>38.024370000000005</v>
          </cell>
        </row>
        <row r="3376">
          <cell r="B3376" t="str">
            <v>NZL</v>
          </cell>
          <cell r="C3376" t="str">
            <v>New Zealand</v>
          </cell>
          <cell r="D3376">
            <v>1996</v>
          </cell>
          <cell r="E3376">
            <v>40.2042</v>
          </cell>
        </row>
        <row r="3377">
          <cell r="B3377" t="str">
            <v>NZL</v>
          </cell>
          <cell r="C3377" t="str">
            <v>New Zealand</v>
          </cell>
          <cell r="D3377">
            <v>1982</v>
          </cell>
          <cell r="E3377">
            <v>35.200000000000003</v>
          </cell>
        </row>
        <row r="3378">
          <cell r="B3378" t="str">
            <v>NZL</v>
          </cell>
          <cell r="C3378" t="str">
            <v>New Zealand</v>
          </cell>
          <cell r="D3378">
            <v>1986</v>
          </cell>
          <cell r="E3378">
            <v>35.1</v>
          </cell>
        </row>
        <row r="3379">
          <cell r="B3379" t="str">
            <v>NIC</v>
          </cell>
          <cell r="C3379" t="str">
            <v>Nicaragua</v>
          </cell>
          <cell r="D3379">
            <v>1993</v>
          </cell>
          <cell r="E3379">
            <v>55.7</v>
          </cell>
        </row>
        <row r="3380">
          <cell r="B3380" t="str">
            <v>NIC</v>
          </cell>
          <cell r="C3380" t="str">
            <v>Nicaragua</v>
          </cell>
          <cell r="D3380">
            <v>1993</v>
          </cell>
          <cell r="E3380">
            <v>52.5</v>
          </cell>
        </row>
        <row r="3381">
          <cell r="B3381" t="str">
            <v>NIC</v>
          </cell>
          <cell r="C3381" t="str">
            <v>Nicaragua</v>
          </cell>
          <cell r="D3381">
            <v>1993</v>
          </cell>
          <cell r="E3381">
            <v>53.9</v>
          </cell>
        </row>
        <row r="3382">
          <cell r="B3382" t="str">
            <v>NIC</v>
          </cell>
          <cell r="C3382" t="str">
            <v>Nicaragua</v>
          </cell>
          <cell r="D3382">
            <v>1998</v>
          </cell>
          <cell r="E3382">
            <v>55.5</v>
          </cell>
        </row>
        <row r="3383">
          <cell r="B3383" t="str">
            <v>NIC</v>
          </cell>
          <cell r="C3383" t="str">
            <v>Nicaragua</v>
          </cell>
          <cell r="D3383">
            <v>1998</v>
          </cell>
          <cell r="E3383">
            <v>53</v>
          </cell>
        </row>
        <row r="3384">
          <cell r="B3384" t="str">
            <v>NIC</v>
          </cell>
          <cell r="C3384" t="str">
            <v>Nicaragua</v>
          </cell>
          <cell r="D3384">
            <v>1998</v>
          </cell>
          <cell r="E3384">
            <v>54.3</v>
          </cell>
        </row>
        <row r="3385">
          <cell r="B3385" t="str">
            <v>NIC</v>
          </cell>
          <cell r="C3385" t="str">
            <v>Nicaragua</v>
          </cell>
          <cell r="D3385">
            <v>1993</v>
          </cell>
          <cell r="E3385">
            <v>56.478786999999997</v>
          </cell>
        </row>
        <row r="3386">
          <cell r="B3386" t="str">
            <v>NIC</v>
          </cell>
          <cell r="C3386" t="str">
            <v>Nicaragua</v>
          </cell>
          <cell r="D3386">
            <v>1998</v>
          </cell>
          <cell r="E3386">
            <v>54.083742000000001</v>
          </cell>
        </row>
        <row r="3387">
          <cell r="B3387" t="str">
            <v>NIC</v>
          </cell>
          <cell r="C3387" t="str">
            <v>Nicaragua</v>
          </cell>
          <cell r="D3387">
            <v>2001</v>
          </cell>
          <cell r="E3387">
            <v>54.419850999999994</v>
          </cell>
        </row>
        <row r="3388">
          <cell r="B3388" t="str">
            <v>NIC</v>
          </cell>
          <cell r="C3388" t="str">
            <v>Nicaragua</v>
          </cell>
          <cell r="D3388">
            <v>2005</v>
          </cell>
          <cell r="E3388">
            <v>52.268526000000001</v>
          </cell>
        </row>
        <row r="3389">
          <cell r="B3389" t="str">
            <v>NIC</v>
          </cell>
          <cell r="C3389" t="str">
            <v>Nicaragua</v>
          </cell>
          <cell r="D3389">
            <v>1993</v>
          </cell>
          <cell r="E3389">
            <v>50.1</v>
          </cell>
        </row>
        <row r="3390">
          <cell r="B3390" t="str">
            <v>NIC</v>
          </cell>
          <cell r="C3390" t="str">
            <v>Nicaragua</v>
          </cell>
          <cell r="D3390">
            <v>2001</v>
          </cell>
          <cell r="E3390">
            <v>42.558889999999998</v>
          </cell>
        </row>
        <row r="3391">
          <cell r="B3391" t="str">
            <v>NER</v>
          </cell>
          <cell r="C3391" t="str">
            <v>Niger</v>
          </cell>
          <cell r="D3391">
            <v>1960</v>
          </cell>
          <cell r="E3391">
            <v>29.200000762939453</v>
          </cell>
        </row>
        <row r="3392">
          <cell r="B3392" t="str">
            <v>NER</v>
          </cell>
          <cell r="C3392" t="str">
            <v>Niger</v>
          </cell>
          <cell r="D3392">
            <v>1994</v>
          </cell>
          <cell r="E3392">
            <v>52.1</v>
          </cell>
        </row>
        <row r="3393">
          <cell r="B3393" t="str">
            <v>NER</v>
          </cell>
          <cell r="C3393" t="str">
            <v>Niger</v>
          </cell>
          <cell r="D3393">
            <v>1960</v>
          </cell>
          <cell r="E3393">
            <v>34.1</v>
          </cell>
        </row>
        <row r="3394">
          <cell r="B3394" t="str">
            <v>NER</v>
          </cell>
          <cell r="C3394" t="str">
            <v>Niger</v>
          </cell>
          <cell r="D3394">
            <v>1992</v>
          </cell>
          <cell r="E3394">
            <v>35.9</v>
          </cell>
        </row>
        <row r="3395">
          <cell r="B3395" t="str">
            <v>NER</v>
          </cell>
          <cell r="C3395" t="str">
            <v>Niger</v>
          </cell>
          <cell r="D3395">
            <v>1995</v>
          </cell>
          <cell r="E3395">
            <v>50.6</v>
          </cell>
        </row>
        <row r="3396">
          <cell r="B3396" t="str">
            <v>NGA</v>
          </cell>
          <cell r="C3396" t="str">
            <v>Nigeria</v>
          </cell>
          <cell r="D3396">
            <v>1975</v>
          </cell>
          <cell r="E3396">
            <v>35.5</v>
          </cell>
        </row>
        <row r="3397">
          <cell r="B3397" t="str">
            <v>NGA</v>
          </cell>
          <cell r="C3397" t="str">
            <v>Nigeria</v>
          </cell>
          <cell r="D3397">
            <v>1980</v>
          </cell>
          <cell r="E3397">
            <v>36.700000762939453</v>
          </cell>
        </row>
        <row r="3398">
          <cell r="B3398" t="str">
            <v>NGA</v>
          </cell>
          <cell r="C3398" t="str">
            <v>Nigeria</v>
          </cell>
          <cell r="D3398">
            <v>1980</v>
          </cell>
          <cell r="E3398">
            <v>37.200000000000003</v>
          </cell>
        </row>
        <row r="3399">
          <cell r="B3399" t="str">
            <v>NGA</v>
          </cell>
          <cell r="C3399" t="str">
            <v>Nigeria</v>
          </cell>
          <cell r="D3399">
            <v>1975</v>
          </cell>
          <cell r="E3399">
            <v>43</v>
          </cell>
        </row>
        <row r="3400">
          <cell r="B3400" t="str">
            <v>NGA</v>
          </cell>
          <cell r="C3400" t="str">
            <v>Nigeria</v>
          </cell>
          <cell r="D3400">
            <v>1985</v>
          </cell>
          <cell r="E3400">
            <v>38.700000000000003</v>
          </cell>
        </row>
        <row r="3401">
          <cell r="B3401" t="str">
            <v>NGA</v>
          </cell>
          <cell r="C3401" t="str">
            <v>Nigeria</v>
          </cell>
          <cell r="D3401">
            <v>1992</v>
          </cell>
          <cell r="E3401">
            <v>45</v>
          </cell>
        </row>
        <row r="3402">
          <cell r="B3402" t="str">
            <v>NGA</v>
          </cell>
          <cell r="C3402" t="str">
            <v>Nigeria</v>
          </cell>
          <cell r="D3402">
            <v>1959</v>
          </cell>
          <cell r="E3402">
            <v>46.799999237060547</v>
          </cell>
        </row>
        <row r="3403">
          <cell r="B3403" t="str">
            <v>NGA</v>
          </cell>
          <cell r="C3403" t="str">
            <v>Nigeria</v>
          </cell>
          <cell r="D3403">
            <v>1980</v>
          </cell>
          <cell r="E3403">
            <v>53</v>
          </cell>
        </row>
        <row r="3404">
          <cell r="B3404" t="str">
            <v>NGA</v>
          </cell>
          <cell r="C3404" t="str">
            <v>Nigeria</v>
          </cell>
          <cell r="D3404">
            <v>1980</v>
          </cell>
          <cell r="E3404">
            <v>51.2</v>
          </cell>
        </row>
        <row r="3405">
          <cell r="B3405" t="str">
            <v>NGA</v>
          </cell>
          <cell r="C3405" t="str">
            <v>Nigeria</v>
          </cell>
          <cell r="D3405">
            <v>1985</v>
          </cell>
          <cell r="E3405">
            <v>53.8</v>
          </cell>
        </row>
        <row r="3406">
          <cell r="B3406" t="str">
            <v>NGA</v>
          </cell>
          <cell r="C3406" t="str">
            <v>Nigeria</v>
          </cell>
          <cell r="D3406">
            <v>1985</v>
          </cell>
          <cell r="E3406">
            <v>47.9</v>
          </cell>
        </row>
        <row r="3407">
          <cell r="B3407" t="str">
            <v>NGA</v>
          </cell>
          <cell r="C3407" t="str">
            <v>Nigeria</v>
          </cell>
          <cell r="D3407">
            <v>1992</v>
          </cell>
          <cell r="E3407">
            <v>54.2</v>
          </cell>
        </row>
        <row r="3408">
          <cell r="B3408" t="str">
            <v>NGA</v>
          </cell>
          <cell r="C3408" t="str">
            <v>Nigeria</v>
          </cell>
          <cell r="D3408">
            <v>1992</v>
          </cell>
          <cell r="E3408">
            <v>57.2</v>
          </cell>
        </row>
        <row r="3409">
          <cell r="B3409" t="str">
            <v>NGA</v>
          </cell>
          <cell r="C3409" t="str">
            <v>Nigeria</v>
          </cell>
          <cell r="D3409">
            <v>1996</v>
          </cell>
          <cell r="E3409">
            <v>52.2</v>
          </cell>
        </row>
        <row r="3410">
          <cell r="B3410" t="str">
            <v>NGA</v>
          </cell>
          <cell r="C3410" t="str">
            <v>Nigeria</v>
          </cell>
          <cell r="D3410">
            <v>1996</v>
          </cell>
          <cell r="E3410">
            <v>48.3</v>
          </cell>
        </row>
        <row r="3411">
          <cell r="B3411" t="str">
            <v>NGA</v>
          </cell>
          <cell r="C3411" t="str">
            <v>Nigeria</v>
          </cell>
          <cell r="D3411">
            <v>1981</v>
          </cell>
          <cell r="E3411">
            <v>35.181999206542969</v>
          </cell>
        </row>
        <row r="3412">
          <cell r="B3412" t="str">
            <v>NGA</v>
          </cell>
          <cell r="C3412" t="str">
            <v>Nigeria</v>
          </cell>
          <cell r="D3412">
            <v>1982</v>
          </cell>
          <cell r="E3412">
            <v>36.13800048828125</v>
          </cell>
        </row>
        <row r="3413">
          <cell r="B3413" t="str">
            <v>NGA</v>
          </cell>
          <cell r="C3413" t="str">
            <v>Nigeria</v>
          </cell>
          <cell r="D3413">
            <v>1970</v>
          </cell>
          <cell r="E3413">
            <v>61.830001831054688</v>
          </cell>
        </row>
        <row r="3414">
          <cell r="B3414" t="str">
            <v>NGA</v>
          </cell>
          <cell r="C3414" t="str">
            <v>Nigeria</v>
          </cell>
          <cell r="D3414">
            <v>1970</v>
          </cell>
          <cell r="E3414">
            <v>59.75</v>
          </cell>
        </row>
        <row r="3415">
          <cell r="B3415" t="str">
            <v>NGA</v>
          </cell>
          <cell r="C3415" t="str">
            <v>Nigeria</v>
          </cell>
          <cell r="D3415">
            <v>1971</v>
          </cell>
          <cell r="E3415">
            <v>60.340000152587891</v>
          </cell>
        </row>
        <row r="3416">
          <cell r="B3416" t="str">
            <v>NGA</v>
          </cell>
          <cell r="C3416" t="str">
            <v>Nigeria</v>
          </cell>
          <cell r="D3416">
            <v>1971</v>
          </cell>
          <cell r="E3416">
            <v>57.939998626708984</v>
          </cell>
        </row>
        <row r="3417">
          <cell r="B3417" t="str">
            <v>NGA</v>
          </cell>
          <cell r="C3417" t="str">
            <v>Nigeria</v>
          </cell>
          <cell r="D3417">
            <v>1972</v>
          </cell>
          <cell r="E3417">
            <v>55.180000305175781</v>
          </cell>
        </row>
        <row r="3418">
          <cell r="B3418" t="str">
            <v>NGA</v>
          </cell>
          <cell r="C3418" t="str">
            <v>Nigeria</v>
          </cell>
          <cell r="D3418">
            <v>1972</v>
          </cell>
          <cell r="E3418">
            <v>52.450000762939453</v>
          </cell>
        </row>
        <row r="3419">
          <cell r="B3419" t="str">
            <v>NGA</v>
          </cell>
          <cell r="C3419" t="str">
            <v>Nigeria</v>
          </cell>
          <cell r="D3419">
            <v>1959</v>
          </cell>
          <cell r="E3419">
            <v>51.6</v>
          </cell>
        </row>
        <row r="3420">
          <cell r="B3420" t="str">
            <v>NGA</v>
          </cell>
          <cell r="C3420" t="str">
            <v>Nigeria</v>
          </cell>
          <cell r="D3420">
            <v>1985</v>
          </cell>
          <cell r="E3420">
            <v>38.700000000000003</v>
          </cell>
        </row>
        <row r="3421">
          <cell r="B3421" t="str">
            <v>NGA</v>
          </cell>
          <cell r="C3421" t="str">
            <v>Nigeria</v>
          </cell>
          <cell r="D3421">
            <v>1997</v>
          </cell>
          <cell r="E3421">
            <v>50.2</v>
          </cell>
        </row>
        <row r="3422">
          <cell r="B3422" t="str">
            <v>NGA</v>
          </cell>
          <cell r="C3422" t="str">
            <v>Nigeria</v>
          </cell>
          <cell r="D3422">
            <v>2003</v>
          </cell>
          <cell r="E3422">
            <v>43.7</v>
          </cell>
        </row>
        <row r="3423">
          <cell r="B3423" t="str">
            <v>NOR</v>
          </cell>
          <cell r="C3423" t="str">
            <v>Norway</v>
          </cell>
          <cell r="D3423">
            <v>1982</v>
          </cell>
          <cell r="E3423">
            <v>23.399999618530273</v>
          </cell>
        </row>
        <row r="3424">
          <cell r="B3424" t="str">
            <v>NOR</v>
          </cell>
          <cell r="C3424" t="str">
            <v>Norway</v>
          </cell>
          <cell r="D3424">
            <v>1986</v>
          </cell>
          <cell r="E3424">
            <v>22.600000381469727</v>
          </cell>
        </row>
        <row r="3425">
          <cell r="B3425" t="str">
            <v>NOR</v>
          </cell>
          <cell r="C3425" t="str">
            <v>Norway</v>
          </cell>
          <cell r="D3425">
            <v>1989</v>
          </cell>
          <cell r="E3425">
            <v>24.399999618530273</v>
          </cell>
        </row>
        <row r="3426">
          <cell r="B3426" t="str">
            <v>NOR</v>
          </cell>
          <cell r="C3426" t="str">
            <v>Norway</v>
          </cell>
          <cell r="D3426">
            <v>1979</v>
          </cell>
          <cell r="E3426">
            <v>30.5</v>
          </cell>
        </row>
        <row r="3427">
          <cell r="B3427" t="str">
            <v>NOR</v>
          </cell>
          <cell r="C3427" t="str">
            <v>Norway</v>
          </cell>
          <cell r="D3427">
            <v>1985</v>
          </cell>
          <cell r="E3427">
            <v>22.399999618530273</v>
          </cell>
        </row>
        <row r="3428">
          <cell r="B3428" t="str">
            <v>NOR</v>
          </cell>
          <cell r="C3428" t="str">
            <v>Norway</v>
          </cell>
          <cell r="D3428">
            <v>1986</v>
          </cell>
          <cell r="E3428">
            <v>22.399999618530273</v>
          </cell>
        </row>
        <row r="3429">
          <cell r="B3429" t="str">
            <v>NOR</v>
          </cell>
          <cell r="C3429" t="str">
            <v>Norway</v>
          </cell>
          <cell r="D3429">
            <v>1987</v>
          </cell>
          <cell r="E3429">
            <v>22.399999618530273</v>
          </cell>
        </row>
        <row r="3430">
          <cell r="B3430" t="str">
            <v>NOR</v>
          </cell>
          <cell r="C3430" t="str">
            <v>Norway</v>
          </cell>
          <cell r="D3430">
            <v>1988</v>
          </cell>
          <cell r="E3430">
            <v>21.700000762939453</v>
          </cell>
        </row>
        <row r="3431">
          <cell r="B3431" t="str">
            <v>NOR</v>
          </cell>
          <cell r="C3431" t="str">
            <v>Norway</v>
          </cell>
          <cell r="D3431">
            <v>1989</v>
          </cell>
          <cell r="E3431">
            <v>24.700000762939453</v>
          </cell>
        </row>
        <row r="3432">
          <cell r="B3432" t="str">
            <v>NOR</v>
          </cell>
          <cell r="C3432" t="str">
            <v>Norway</v>
          </cell>
          <cell r="D3432">
            <v>1990</v>
          </cell>
          <cell r="E3432">
            <v>23.299999237060547</v>
          </cell>
        </row>
        <row r="3433">
          <cell r="B3433" t="str">
            <v>NOR</v>
          </cell>
          <cell r="C3433" t="str">
            <v>Norway</v>
          </cell>
          <cell r="D3433">
            <v>1991</v>
          </cell>
          <cell r="E3433">
            <v>23.799999237060547</v>
          </cell>
        </row>
        <row r="3434">
          <cell r="B3434" t="str">
            <v>NOR</v>
          </cell>
          <cell r="C3434" t="str">
            <v>Norway</v>
          </cell>
          <cell r="D3434">
            <v>1992</v>
          </cell>
          <cell r="E3434">
            <v>24</v>
          </cell>
        </row>
        <row r="3435">
          <cell r="B3435" t="str">
            <v>NOR</v>
          </cell>
          <cell r="C3435" t="str">
            <v>Norway</v>
          </cell>
          <cell r="D3435">
            <v>1993</v>
          </cell>
          <cell r="E3435">
            <v>24.5</v>
          </cell>
        </row>
        <row r="3436">
          <cell r="B3436" t="str">
            <v>NOR</v>
          </cell>
          <cell r="C3436" t="str">
            <v>Norway</v>
          </cell>
          <cell r="D3436">
            <v>1994</v>
          </cell>
          <cell r="E3436">
            <v>25.5</v>
          </cell>
        </row>
        <row r="3437">
          <cell r="B3437" t="str">
            <v>NOR</v>
          </cell>
          <cell r="C3437" t="str">
            <v>Norway</v>
          </cell>
          <cell r="D3437">
            <v>1963</v>
          </cell>
          <cell r="E3437">
            <v>36</v>
          </cell>
        </row>
        <row r="3438">
          <cell r="B3438" t="str">
            <v>NOR</v>
          </cell>
          <cell r="C3438" t="str">
            <v>Norway</v>
          </cell>
          <cell r="D3438">
            <v>2003</v>
          </cell>
          <cell r="E3438">
            <v>27</v>
          </cell>
        </row>
        <row r="3439">
          <cell r="B3439" t="str">
            <v>NOR</v>
          </cell>
          <cell r="C3439" t="str">
            <v>Norway</v>
          </cell>
          <cell r="D3439">
            <v>2004</v>
          </cell>
          <cell r="E3439">
            <v>25</v>
          </cell>
        </row>
        <row r="3440">
          <cell r="B3440" t="str">
            <v>NOR</v>
          </cell>
          <cell r="C3440" t="str">
            <v>Norway</v>
          </cell>
          <cell r="D3440">
            <v>2005</v>
          </cell>
          <cell r="E3440">
            <v>28</v>
          </cell>
        </row>
        <row r="3441">
          <cell r="B3441" t="str">
            <v>NOR</v>
          </cell>
          <cell r="C3441" t="str">
            <v>Norway</v>
          </cell>
          <cell r="D3441">
            <v>2006</v>
          </cell>
          <cell r="E3441">
            <v>30</v>
          </cell>
        </row>
        <row r="3442">
          <cell r="B3442" t="str">
            <v>NOR</v>
          </cell>
          <cell r="C3442" t="str">
            <v>Norway</v>
          </cell>
          <cell r="D3442">
            <v>1979</v>
          </cell>
          <cell r="E3442">
            <v>21.8</v>
          </cell>
        </row>
        <row r="3443">
          <cell r="B3443" t="str">
            <v>NOR</v>
          </cell>
          <cell r="C3443" t="str">
            <v>Norway</v>
          </cell>
          <cell r="D3443">
            <v>1986</v>
          </cell>
          <cell r="E3443">
            <v>24.6</v>
          </cell>
        </row>
        <row r="3444">
          <cell r="B3444" t="str">
            <v>NOR</v>
          </cell>
          <cell r="C3444" t="str">
            <v>Norway</v>
          </cell>
          <cell r="D3444">
            <v>1991</v>
          </cell>
          <cell r="E3444">
            <v>25.1</v>
          </cell>
        </row>
        <row r="3445">
          <cell r="B3445" t="str">
            <v>NOR</v>
          </cell>
          <cell r="C3445" t="str">
            <v>Norway</v>
          </cell>
          <cell r="D3445">
            <v>1995</v>
          </cell>
          <cell r="E3445">
            <v>25.7</v>
          </cell>
        </row>
        <row r="3446">
          <cell r="B3446" t="str">
            <v>NOR</v>
          </cell>
          <cell r="C3446" t="str">
            <v>Norway</v>
          </cell>
          <cell r="D3446">
            <v>2000</v>
          </cell>
          <cell r="E3446">
            <v>27.4</v>
          </cell>
        </row>
        <row r="3447">
          <cell r="B3447" t="str">
            <v>NOR</v>
          </cell>
          <cell r="C3447" t="str">
            <v>Norway</v>
          </cell>
          <cell r="D3447">
            <v>1963</v>
          </cell>
          <cell r="E3447">
            <v>36.1</v>
          </cell>
        </row>
        <row r="3448">
          <cell r="B3448" t="str">
            <v>NOR</v>
          </cell>
          <cell r="C3448" t="str">
            <v>Norway</v>
          </cell>
          <cell r="D3448">
            <v>1970</v>
          </cell>
          <cell r="E3448">
            <v>30.5</v>
          </cell>
        </row>
        <row r="3449">
          <cell r="B3449" t="str">
            <v>NOR</v>
          </cell>
          <cell r="C3449" t="str">
            <v>Norway</v>
          </cell>
          <cell r="D3449">
            <v>1973</v>
          </cell>
          <cell r="E3449">
            <v>35</v>
          </cell>
        </row>
        <row r="3450">
          <cell r="B3450" t="str">
            <v>NOR</v>
          </cell>
          <cell r="C3450" t="str">
            <v>Norway</v>
          </cell>
          <cell r="D3450">
            <v>1976</v>
          </cell>
          <cell r="E3450">
            <v>31.7</v>
          </cell>
        </row>
        <row r="3451">
          <cell r="B3451" t="str">
            <v>NOR</v>
          </cell>
          <cell r="C3451" t="str">
            <v>Norway</v>
          </cell>
          <cell r="D3451">
            <v>1979</v>
          </cell>
          <cell r="E3451">
            <v>31.3</v>
          </cell>
        </row>
        <row r="3452">
          <cell r="B3452" t="str">
            <v>NOR</v>
          </cell>
          <cell r="C3452" t="str">
            <v>Norway</v>
          </cell>
          <cell r="D3452">
            <v>1970</v>
          </cell>
          <cell r="E3452">
            <v>31.4</v>
          </cell>
        </row>
        <row r="3453">
          <cell r="B3453" t="str">
            <v>NOR</v>
          </cell>
          <cell r="C3453" t="str">
            <v>Norway</v>
          </cell>
          <cell r="D3453">
            <v>1991</v>
          </cell>
          <cell r="E3453">
            <v>37.799999237060547</v>
          </cell>
        </row>
        <row r="3454">
          <cell r="B3454" t="str">
            <v>NOR</v>
          </cell>
          <cell r="C3454" t="str">
            <v>Norway</v>
          </cell>
          <cell r="D3454">
            <v>1991</v>
          </cell>
          <cell r="E3454">
            <v>23.299999237060547</v>
          </cell>
        </row>
        <row r="3455">
          <cell r="B3455" t="str">
            <v>NOR</v>
          </cell>
          <cell r="C3455" t="str">
            <v>Norway</v>
          </cell>
          <cell r="D3455">
            <v>1982</v>
          </cell>
          <cell r="E3455">
            <v>32.5</v>
          </cell>
        </row>
        <row r="3456">
          <cell r="B3456" t="str">
            <v>NOR</v>
          </cell>
          <cell r="C3456" t="str">
            <v>Norway</v>
          </cell>
          <cell r="D3456">
            <v>1982</v>
          </cell>
          <cell r="E3456">
            <v>43.5</v>
          </cell>
        </row>
        <row r="3457">
          <cell r="B3457" t="str">
            <v>NOR</v>
          </cell>
          <cell r="C3457" t="str">
            <v>Norway</v>
          </cell>
          <cell r="D3457">
            <v>1984</v>
          </cell>
          <cell r="E3457">
            <v>32.299999999999997</v>
          </cell>
        </row>
        <row r="3458">
          <cell r="B3458" t="str">
            <v>NOR</v>
          </cell>
          <cell r="C3458" t="str">
            <v>Norway</v>
          </cell>
          <cell r="D3458">
            <v>1984</v>
          </cell>
          <cell r="E3458">
            <v>43.5</v>
          </cell>
        </row>
        <row r="3459">
          <cell r="B3459" t="str">
            <v>NOR</v>
          </cell>
          <cell r="C3459" t="str">
            <v>Norway</v>
          </cell>
          <cell r="D3459">
            <v>1985</v>
          </cell>
          <cell r="E3459">
            <v>31.8</v>
          </cell>
        </row>
        <row r="3460">
          <cell r="B3460" t="str">
            <v>NOR</v>
          </cell>
          <cell r="C3460" t="str">
            <v>Norway</v>
          </cell>
          <cell r="D3460">
            <v>1985</v>
          </cell>
          <cell r="E3460">
            <v>42.5</v>
          </cell>
        </row>
        <row r="3461">
          <cell r="B3461" t="str">
            <v>NOR</v>
          </cell>
          <cell r="C3461" t="str">
            <v>Norway</v>
          </cell>
          <cell r="D3461">
            <v>1986</v>
          </cell>
          <cell r="E3461">
            <v>31.9</v>
          </cell>
        </row>
        <row r="3462">
          <cell r="B3462" t="str">
            <v>NOR</v>
          </cell>
          <cell r="C3462" t="str">
            <v>Norway</v>
          </cell>
          <cell r="D3462">
            <v>1986</v>
          </cell>
          <cell r="E3462">
            <v>41.4</v>
          </cell>
        </row>
        <row r="3463">
          <cell r="B3463" t="str">
            <v>NOR</v>
          </cell>
          <cell r="C3463" t="str">
            <v>Norway</v>
          </cell>
          <cell r="D3463">
            <v>1987</v>
          </cell>
          <cell r="E3463">
            <v>32.299999999999997</v>
          </cell>
        </row>
        <row r="3464">
          <cell r="B3464" t="str">
            <v>NOR</v>
          </cell>
          <cell r="C3464" t="str">
            <v>Norway</v>
          </cell>
          <cell r="D3464">
            <v>1987</v>
          </cell>
          <cell r="E3464">
            <v>41</v>
          </cell>
        </row>
        <row r="3465">
          <cell r="B3465" t="str">
            <v>NOR</v>
          </cell>
          <cell r="C3465" t="str">
            <v>Norway</v>
          </cell>
          <cell r="D3465">
            <v>1988</v>
          </cell>
          <cell r="E3465">
            <v>31.2</v>
          </cell>
        </row>
        <row r="3466">
          <cell r="B3466" t="str">
            <v>NOR</v>
          </cell>
          <cell r="C3466" t="str">
            <v>Norway</v>
          </cell>
          <cell r="D3466">
            <v>1988</v>
          </cell>
          <cell r="E3466">
            <v>40.799999999999997</v>
          </cell>
        </row>
        <row r="3467">
          <cell r="B3467" t="str">
            <v>NOR</v>
          </cell>
          <cell r="C3467" t="str">
            <v>Norway</v>
          </cell>
          <cell r="D3467">
            <v>1989</v>
          </cell>
          <cell r="E3467">
            <v>34.4</v>
          </cell>
        </row>
        <row r="3468">
          <cell r="B3468" t="str">
            <v>NOR</v>
          </cell>
          <cell r="C3468" t="str">
            <v>Norway</v>
          </cell>
          <cell r="D3468">
            <v>1989</v>
          </cell>
          <cell r="E3468">
            <v>41.2</v>
          </cell>
        </row>
        <row r="3469">
          <cell r="B3469" t="str">
            <v>NOR</v>
          </cell>
          <cell r="C3469" t="str">
            <v>Norway</v>
          </cell>
          <cell r="D3469">
            <v>1990</v>
          </cell>
          <cell r="E3469">
            <v>33.5</v>
          </cell>
        </row>
        <row r="3470">
          <cell r="B3470" t="str">
            <v>NOR</v>
          </cell>
          <cell r="C3470" t="str">
            <v>Norway</v>
          </cell>
          <cell r="D3470">
            <v>1990</v>
          </cell>
          <cell r="E3470">
            <v>41</v>
          </cell>
        </row>
        <row r="3471">
          <cell r="B3471" t="str">
            <v>NOR</v>
          </cell>
          <cell r="C3471" t="str">
            <v>Norway</v>
          </cell>
          <cell r="D3471">
            <v>1986</v>
          </cell>
          <cell r="E3471">
            <v>24.5</v>
          </cell>
        </row>
        <row r="3472">
          <cell r="B3472" t="str">
            <v>NOR</v>
          </cell>
          <cell r="C3472" t="str">
            <v>Norway</v>
          </cell>
          <cell r="D3472">
            <v>1986</v>
          </cell>
          <cell r="E3472">
            <v>32</v>
          </cell>
        </row>
        <row r="3473">
          <cell r="B3473" t="str">
            <v>NOR</v>
          </cell>
          <cell r="C3473" t="str">
            <v>Norway</v>
          </cell>
          <cell r="D3473">
            <v>1988</v>
          </cell>
          <cell r="E3473">
            <v>23.9</v>
          </cell>
        </row>
        <row r="3474">
          <cell r="B3474" t="str">
            <v>NOR</v>
          </cell>
          <cell r="C3474" t="str">
            <v>Norway</v>
          </cell>
          <cell r="D3474">
            <v>1988</v>
          </cell>
          <cell r="E3474">
            <v>31.2</v>
          </cell>
        </row>
        <row r="3475">
          <cell r="B3475" t="str">
            <v>NOR</v>
          </cell>
          <cell r="C3475" t="str">
            <v>Norway</v>
          </cell>
          <cell r="D3475">
            <v>1990</v>
          </cell>
          <cell r="E3475">
            <v>25.2</v>
          </cell>
        </row>
        <row r="3476">
          <cell r="B3476" t="str">
            <v>NOR</v>
          </cell>
          <cell r="C3476" t="str">
            <v>Norway</v>
          </cell>
          <cell r="D3476">
            <v>1990</v>
          </cell>
          <cell r="E3476">
            <v>32.799999999999997</v>
          </cell>
        </row>
        <row r="3477">
          <cell r="B3477" t="str">
            <v>NOR</v>
          </cell>
          <cell r="C3477" t="str">
            <v>Norway</v>
          </cell>
          <cell r="D3477">
            <v>1992</v>
          </cell>
          <cell r="E3477">
            <v>26</v>
          </cell>
        </row>
        <row r="3478">
          <cell r="B3478" t="str">
            <v>NOR</v>
          </cell>
          <cell r="C3478" t="str">
            <v>Norway</v>
          </cell>
          <cell r="D3478">
            <v>1992</v>
          </cell>
          <cell r="E3478">
            <v>34.1</v>
          </cell>
        </row>
        <row r="3479">
          <cell r="B3479" t="str">
            <v>NOR</v>
          </cell>
          <cell r="C3479" t="str">
            <v>Norway</v>
          </cell>
          <cell r="D3479">
            <v>1994</v>
          </cell>
          <cell r="E3479">
            <v>27.8</v>
          </cell>
        </row>
        <row r="3480">
          <cell r="B3480" t="str">
            <v>NOR</v>
          </cell>
          <cell r="C3480" t="str">
            <v>Norway</v>
          </cell>
          <cell r="D3480">
            <v>1994</v>
          </cell>
          <cell r="E3480">
            <v>35.700000000000003</v>
          </cell>
        </row>
        <row r="3481">
          <cell r="B3481" t="str">
            <v>NOR</v>
          </cell>
          <cell r="C3481" t="str">
            <v>Norway</v>
          </cell>
          <cell r="D3481">
            <v>1996</v>
          </cell>
          <cell r="E3481">
            <v>27.7</v>
          </cell>
        </row>
        <row r="3482">
          <cell r="B3482" t="str">
            <v>NOR</v>
          </cell>
          <cell r="C3482" t="str">
            <v>Norway</v>
          </cell>
          <cell r="D3482">
            <v>1996</v>
          </cell>
          <cell r="E3482">
            <v>35.4</v>
          </cell>
        </row>
        <row r="3483">
          <cell r="B3483" t="str">
            <v>NOR</v>
          </cell>
          <cell r="C3483" t="str">
            <v>Norway</v>
          </cell>
          <cell r="D3483">
            <v>1997</v>
          </cell>
          <cell r="E3483">
            <v>28</v>
          </cell>
        </row>
        <row r="3484">
          <cell r="B3484" t="str">
            <v>NOR</v>
          </cell>
          <cell r="C3484" t="str">
            <v>Norway</v>
          </cell>
          <cell r="D3484">
            <v>1997</v>
          </cell>
          <cell r="E3484">
            <v>35.799999999999997</v>
          </cell>
        </row>
        <row r="3485">
          <cell r="B3485" t="str">
            <v>NOR</v>
          </cell>
          <cell r="C3485" t="str">
            <v>Norway</v>
          </cell>
          <cell r="D3485">
            <v>1998</v>
          </cell>
          <cell r="E3485">
            <v>27</v>
          </cell>
        </row>
        <row r="3486">
          <cell r="B3486" t="str">
            <v>NOR</v>
          </cell>
          <cell r="C3486" t="str">
            <v>Norway</v>
          </cell>
          <cell r="D3486">
            <v>1998</v>
          </cell>
          <cell r="E3486">
            <v>34.799999999999997</v>
          </cell>
        </row>
        <row r="3487">
          <cell r="B3487" t="str">
            <v>NOR</v>
          </cell>
          <cell r="C3487" t="str">
            <v>Norway</v>
          </cell>
          <cell r="D3487">
            <v>1999</v>
          </cell>
          <cell r="E3487">
            <v>27.2</v>
          </cell>
        </row>
        <row r="3488">
          <cell r="B3488" t="str">
            <v>NOR</v>
          </cell>
          <cell r="C3488" t="str">
            <v>Norway</v>
          </cell>
          <cell r="D3488">
            <v>1999</v>
          </cell>
          <cell r="E3488">
            <v>34.9</v>
          </cell>
        </row>
        <row r="3489">
          <cell r="B3489" t="str">
            <v>NOR</v>
          </cell>
          <cell r="C3489" t="str">
            <v>Norway</v>
          </cell>
          <cell r="D3489">
            <v>2000</v>
          </cell>
          <cell r="E3489">
            <v>28.8</v>
          </cell>
        </row>
        <row r="3490">
          <cell r="B3490" t="str">
            <v>NOR</v>
          </cell>
          <cell r="C3490" t="str">
            <v>Norway</v>
          </cell>
          <cell r="D3490">
            <v>2000</v>
          </cell>
          <cell r="E3490">
            <v>36.5</v>
          </cell>
        </row>
        <row r="3491">
          <cell r="B3491" t="str">
            <v>NOR</v>
          </cell>
          <cell r="C3491" t="str">
            <v>Norway</v>
          </cell>
          <cell r="D3491">
            <v>2001</v>
          </cell>
          <cell r="E3491">
            <v>26.5</v>
          </cell>
        </row>
        <row r="3492">
          <cell r="B3492" t="str">
            <v>NOR</v>
          </cell>
          <cell r="C3492" t="str">
            <v>Norway</v>
          </cell>
          <cell r="D3492">
            <v>2001</v>
          </cell>
          <cell r="E3492">
            <v>34.5</v>
          </cell>
        </row>
        <row r="3493">
          <cell r="B3493" t="str">
            <v>NOR</v>
          </cell>
          <cell r="C3493" t="str">
            <v>Norway</v>
          </cell>
          <cell r="D3493">
            <v>2002</v>
          </cell>
          <cell r="E3493">
            <v>29.3</v>
          </cell>
        </row>
        <row r="3494">
          <cell r="B3494" t="str">
            <v>NOR</v>
          </cell>
          <cell r="C3494" t="str">
            <v>Norway</v>
          </cell>
          <cell r="D3494">
            <v>2002</v>
          </cell>
          <cell r="E3494">
            <v>37</v>
          </cell>
        </row>
        <row r="3495">
          <cell r="B3495" t="str">
            <v>NOR</v>
          </cell>
          <cell r="C3495" t="str">
            <v>Norway</v>
          </cell>
          <cell r="D3495">
            <v>1957</v>
          </cell>
          <cell r="E3495">
            <v>38.808459999999997</v>
          </cell>
        </row>
        <row r="3496">
          <cell r="B3496" t="str">
            <v>NOR</v>
          </cell>
          <cell r="C3496" t="str">
            <v>Norway</v>
          </cell>
          <cell r="D3496">
            <v>1963</v>
          </cell>
          <cell r="E3496">
            <v>36.038550000000001</v>
          </cell>
        </row>
        <row r="3497">
          <cell r="B3497" t="str">
            <v>PAK</v>
          </cell>
          <cell r="C3497" t="str">
            <v>Pakistan</v>
          </cell>
          <cell r="D3497">
            <v>2004</v>
          </cell>
          <cell r="E3497">
            <v>31.2</v>
          </cell>
        </row>
        <row r="3498">
          <cell r="B3498" t="str">
            <v>PAK</v>
          </cell>
          <cell r="C3498" t="str">
            <v>Pakistan</v>
          </cell>
          <cell r="D3498">
            <v>1964</v>
          </cell>
          <cell r="E3498">
            <v>38.099998474121094</v>
          </cell>
        </row>
        <row r="3499">
          <cell r="B3499" t="str">
            <v>PAK</v>
          </cell>
          <cell r="C3499" t="str">
            <v>Pakistan</v>
          </cell>
          <cell r="D3499">
            <v>1984</v>
          </cell>
          <cell r="E3499">
            <v>41.5</v>
          </cell>
        </row>
        <row r="3500">
          <cell r="B3500" t="str">
            <v>PAK</v>
          </cell>
          <cell r="C3500" t="str">
            <v>Pakistan</v>
          </cell>
          <cell r="D3500">
            <v>1990</v>
          </cell>
          <cell r="E3500">
            <v>36.799999999999997</v>
          </cell>
        </row>
        <row r="3501">
          <cell r="B3501" t="str">
            <v>PAK</v>
          </cell>
          <cell r="C3501" t="str">
            <v>Pakistan</v>
          </cell>
          <cell r="D3501">
            <v>1992</v>
          </cell>
          <cell r="E3501">
            <v>31.587362289428711</v>
          </cell>
        </row>
        <row r="3502">
          <cell r="B3502" t="str">
            <v>PAK</v>
          </cell>
          <cell r="C3502" t="str">
            <v>Pakistan</v>
          </cell>
          <cell r="D3502">
            <v>1993</v>
          </cell>
          <cell r="E3502">
            <v>42.7</v>
          </cell>
        </row>
        <row r="3503">
          <cell r="B3503" t="str">
            <v>PAK</v>
          </cell>
          <cell r="C3503" t="str">
            <v>Pakistan</v>
          </cell>
          <cell r="D3503">
            <v>1996</v>
          </cell>
          <cell r="E3503">
            <v>39.799999999999997</v>
          </cell>
        </row>
        <row r="3504">
          <cell r="B3504" t="str">
            <v>PAK</v>
          </cell>
          <cell r="C3504" t="str">
            <v>Pakistan</v>
          </cell>
          <cell r="D3504">
            <v>1963</v>
          </cell>
          <cell r="E3504">
            <v>35.599998474121094</v>
          </cell>
        </row>
        <row r="3505">
          <cell r="B3505" t="str">
            <v>PAK</v>
          </cell>
          <cell r="C3505" t="str">
            <v>Pakistan</v>
          </cell>
          <cell r="D3505">
            <v>1967</v>
          </cell>
          <cell r="E3505">
            <v>34.900001525878906</v>
          </cell>
        </row>
        <row r="3506">
          <cell r="B3506" t="str">
            <v>PAK</v>
          </cell>
          <cell r="C3506" t="str">
            <v>Pakistan</v>
          </cell>
          <cell r="D3506">
            <v>1969</v>
          </cell>
          <cell r="E3506">
            <v>33.5</v>
          </cell>
        </row>
        <row r="3507">
          <cell r="B3507" t="str">
            <v>PAK</v>
          </cell>
          <cell r="C3507" t="str">
            <v>Pakistan</v>
          </cell>
          <cell r="D3507">
            <v>1970</v>
          </cell>
          <cell r="E3507">
            <v>33.099998474121094</v>
          </cell>
        </row>
        <row r="3508">
          <cell r="B3508" t="str">
            <v>PAK</v>
          </cell>
          <cell r="C3508" t="str">
            <v>Pakistan</v>
          </cell>
          <cell r="D3508">
            <v>1971</v>
          </cell>
          <cell r="E3508">
            <v>32.099998474121094</v>
          </cell>
        </row>
        <row r="3509">
          <cell r="B3509" t="str">
            <v>PAK</v>
          </cell>
          <cell r="C3509" t="str">
            <v>Pakistan</v>
          </cell>
          <cell r="D3509">
            <v>1972</v>
          </cell>
          <cell r="E3509">
            <v>34</v>
          </cell>
        </row>
        <row r="3510">
          <cell r="B3510" t="str">
            <v>PAK</v>
          </cell>
          <cell r="C3510" t="str">
            <v>Pakistan</v>
          </cell>
          <cell r="D3510">
            <v>1979</v>
          </cell>
          <cell r="E3510">
            <v>36.700000762939453</v>
          </cell>
        </row>
        <row r="3511">
          <cell r="B3511" t="str">
            <v>PAK</v>
          </cell>
          <cell r="C3511" t="str">
            <v>Pakistan</v>
          </cell>
          <cell r="D3511">
            <v>1984</v>
          </cell>
          <cell r="E3511">
            <v>38.299999237060547</v>
          </cell>
        </row>
        <row r="3512">
          <cell r="B3512" t="str">
            <v>PAK</v>
          </cell>
          <cell r="C3512" t="str">
            <v>Pakistan</v>
          </cell>
          <cell r="D3512">
            <v>1963</v>
          </cell>
          <cell r="E3512">
            <v>43.7</v>
          </cell>
        </row>
        <row r="3513">
          <cell r="B3513" t="str">
            <v>PAK</v>
          </cell>
          <cell r="C3513" t="str">
            <v>Pakistan</v>
          </cell>
          <cell r="D3513">
            <v>1963</v>
          </cell>
          <cell r="E3513">
            <v>38.5</v>
          </cell>
        </row>
        <row r="3514">
          <cell r="B3514" t="str">
            <v>PAK</v>
          </cell>
          <cell r="C3514" t="str">
            <v>Pakistan</v>
          </cell>
          <cell r="D3514">
            <v>1963</v>
          </cell>
          <cell r="E3514">
            <v>36.1</v>
          </cell>
        </row>
        <row r="3515">
          <cell r="B3515" t="str">
            <v>PAK</v>
          </cell>
          <cell r="C3515" t="str">
            <v>Pakistan</v>
          </cell>
          <cell r="D3515">
            <v>1966</v>
          </cell>
          <cell r="E3515">
            <v>38.799999999999997</v>
          </cell>
        </row>
        <row r="3516">
          <cell r="B3516" t="str">
            <v>PAK</v>
          </cell>
          <cell r="C3516" t="str">
            <v>Pakistan</v>
          </cell>
          <cell r="D3516">
            <v>1966</v>
          </cell>
          <cell r="E3516">
            <v>25.7</v>
          </cell>
        </row>
        <row r="3517">
          <cell r="B3517" t="str">
            <v>PAK</v>
          </cell>
          <cell r="C3517" t="str">
            <v>Pakistan</v>
          </cell>
          <cell r="D3517">
            <v>1966</v>
          </cell>
          <cell r="E3517">
            <v>35.4</v>
          </cell>
        </row>
        <row r="3518">
          <cell r="B3518" t="str">
            <v>PAK</v>
          </cell>
          <cell r="C3518" t="str">
            <v>Pakistan</v>
          </cell>
          <cell r="D3518">
            <v>1966</v>
          </cell>
          <cell r="E3518">
            <v>22.1</v>
          </cell>
        </row>
        <row r="3519">
          <cell r="B3519" t="str">
            <v>PAK</v>
          </cell>
          <cell r="C3519" t="str">
            <v>Pakistan</v>
          </cell>
          <cell r="D3519">
            <v>1966</v>
          </cell>
          <cell r="E3519">
            <v>32.700000000000003</v>
          </cell>
        </row>
        <row r="3520">
          <cell r="B3520" t="str">
            <v>PAK</v>
          </cell>
          <cell r="C3520" t="str">
            <v>Pakistan</v>
          </cell>
          <cell r="D3520">
            <v>1966</v>
          </cell>
          <cell r="E3520">
            <v>18.899999999999999</v>
          </cell>
        </row>
        <row r="3521">
          <cell r="B3521" t="str">
            <v>PAK</v>
          </cell>
          <cell r="C3521" t="str">
            <v>Pakistan</v>
          </cell>
          <cell r="D3521">
            <v>1968</v>
          </cell>
          <cell r="E3521">
            <v>38.200000000000003</v>
          </cell>
        </row>
        <row r="3522">
          <cell r="B3522" t="str">
            <v>PAK</v>
          </cell>
          <cell r="C3522" t="str">
            <v>Pakistan</v>
          </cell>
          <cell r="D3522">
            <v>1968</v>
          </cell>
          <cell r="E3522">
            <v>26.2</v>
          </cell>
        </row>
        <row r="3523">
          <cell r="B3523" t="str">
            <v>PAK</v>
          </cell>
          <cell r="C3523" t="str">
            <v>Pakistan</v>
          </cell>
          <cell r="D3523">
            <v>1968</v>
          </cell>
          <cell r="E3523">
            <v>33.5</v>
          </cell>
        </row>
        <row r="3524">
          <cell r="B3524" t="str">
            <v>PAK</v>
          </cell>
          <cell r="C3524" t="str">
            <v>Pakistan</v>
          </cell>
          <cell r="D3524">
            <v>1968</v>
          </cell>
          <cell r="E3524">
            <v>20.5</v>
          </cell>
        </row>
        <row r="3525">
          <cell r="B3525" t="str">
            <v>PAK</v>
          </cell>
          <cell r="C3525" t="str">
            <v>Pakistan</v>
          </cell>
          <cell r="D3525">
            <v>1968</v>
          </cell>
          <cell r="E3525">
            <v>16.600000000000001</v>
          </cell>
        </row>
        <row r="3526">
          <cell r="B3526" t="str">
            <v>PAK</v>
          </cell>
          <cell r="C3526" t="str">
            <v>Pakistan</v>
          </cell>
          <cell r="D3526">
            <v>1968</v>
          </cell>
          <cell r="E3526">
            <v>30.1</v>
          </cell>
        </row>
        <row r="3527">
          <cell r="B3527" t="str">
            <v>PAK</v>
          </cell>
          <cell r="C3527" t="str">
            <v>Pakistan</v>
          </cell>
          <cell r="D3527">
            <v>1969</v>
          </cell>
          <cell r="E3527">
            <v>36.5</v>
          </cell>
        </row>
        <row r="3528">
          <cell r="B3528" t="str">
            <v>PAK</v>
          </cell>
          <cell r="C3528" t="str">
            <v>Pakistan</v>
          </cell>
          <cell r="D3528">
            <v>1969</v>
          </cell>
          <cell r="E3528">
            <v>24.1</v>
          </cell>
        </row>
        <row r="3529">
          <cell r="B3529" t="str">
            <v>PAK</v>
          </cell>
          <cell r="C3529" t="str">
            <v>Pakistan</v>
          </cell>
          <cell r="D3529">
            <v>1969</v>
          </cell>
          <cell r="E3529">
            <v>20.399999999999999</v>
          </cell>
        </row>
        <row r="3530">
          <cell r="B3530" t="str">
            <v>PAK</v>
          </cell>
          <cell r="C3530" t="str">
            <v>Pakistan</v>
          </cell>
          <cell r="D3530">
            <v>1969</v>
          </cell>
          <cell r="E3530">
            <v>33.4</v>
          </cell>
        </row>
        <row r="3531">
          <cell r="B3531" t="str">
            <v>PAK</v>
          </cell>
          <cell r="C3531" t="str">
            <v>Pakistan</v>
          </cell>
          <cell r="D3531">
            <v>1969</v>
          </cell>
          <cell r="E3531">
            <v>16.2</v>
          </cell>
        </row>
        <row r="3532">
          <cell r="B3532" t="str">
            <v>PAK</v>
          </cell>
          <cell r="C3532" t="str">
            <v>Pakistan</v>
          </cell>
          <cell r="D3532">
            <v>1969</v>
          </cell>
          <cell r="E3532">
            <v>30.3</v>
          </cell>
        </row>
        <row r="3533">
          <cell r="B3533" t="str">
            <v>PAK</v>
          </cell>
          <cell r="C3533" t="str">
            <v>Pakistan</v>
          </cell>
          <cell r="D3533">
            <v>1970</v>
          </cell>
          <cell r="E3533">
            <v>23.5</v>
          </cell>
        </row>
        <row r="3534">
          <cell r="B3534" t="str">
            <v>PAK</v>
          </cell>
          <cell r="C3534" t="str">
            <v>Pakistan</v>
          </cell>
          <cell r="D3534">
            <v>1970</v>
          </cell>
          <cell r="E3534">
            <v>36.200000000000003</v>
          </cell>
        </row>
        <row r="3535">
          <cell r="B3535" t="str">
            <v>PAK</v>
          </cell>
          <cell r="C3535" t="str">
            <v>Pakistan</v>
          </cell>
          <cell r="D3535">
            <v>1970</v>
          </cell>
          <cell r="E3535">
            <v>18.5</v>
          </cell>
        </row>
        <row r="3536">
          <cell r="B3536" t="str">
            <v>PAK</v>
          </cell>
          <cell r="C3536" t="str">
            <v>Pakistan</v>
          </cell>
          <cell r="D3536">
            <v>1970</v>
          </cell>
          <cell r="E3536">
            <v>32.799999999999997</v>
          </cell>
        </row>
        <row r="3537">
          <cell r="B3537" t="str">
            <v>PAK</v>
          </cell>
          <cell r="C3537" t="str">
            <v>Pakistan</v>
          </cell>
          <cell r="D3537">
            <v>1970</v>
          </cell>
          <cell r="E3537">
            <v>14.6</v>
          </cell>
        </row>
        <row r="3538">
          <cell r="B3538" t="str">
            <v>PAK</v>
          </cell>
          <cell r="C3538" t="str">
            <v>Pakistan</v>
          </cell>
          <cell r="D3538">
            <v>1970</v>
          </cell>
          <cell r="E3538">
            <v>29.7</v>
          </cell>
        </row>
        <row r="3539">
          <cell r="B3539" t="str">
            <v>PAK</v>
          </cell>
          <cell r="C3539" t="str">
            <v>Pakistan</v>
          </cell>
          <cell r="D3539">
            <v>1963</v>
          </cell>
          <cell r="E3539">
            <v>38.700000000000003</v>
          </cell>
        </row>
        <row r="3540">
          <cell r="B3540" t="str">
            <v>PAK</v>
          </cell>
          <cell r="C3540" t="str">
            <v>Pakistan</v>
          </cell>
          <cell r="D3540">
            <v>1963</v>
          </cell>
          <cell r="E3540">
            <v>36.5</v>
          </cell>
        </row>
        <row r="3541">
          <cell r="B3541" t="str">
            <v>PAK</v>
          </cell>
          <cell r="C3541" t="str">
            <v>Pakistan</v>
          </cell>
          <cell r="D3541">
            <v>1963</v>
          </cell>
          <cell r="E3541">
            <v>35.799999999999997</v>
          </cell>
        </row>
        <row r="3542">
          <cell r="B3542" t="str">
            <v>PAK</v>
          </cell>
          <cell r="C3542" t="str">
            <v>Pakistan</v>
          </cell>
          <cell r="D3542">
            <v>1966</v>
          </cell>
          <cell r="E3542">
            <v>39.1</v>
          </cell>
        </row>
        <row r="3543">
          <cell r="B3543" t="str">
            <v>PAK</v>
          </cell>
          <cell r="C3543" t="str">
            <v>Pakistan</v>
          </cell>
          <cell r="D3543">
            <v>1966</v>
          </cell>
          <cell r="E3543">
            <v>35.799999999999997</v>
          </cell>
        </row>
        <row r="3544">
          <cell r="B3544" t="str">
            <v>PAK</v>
          </cell>
          <cell r="C3544" t="str">
            <v>Pakistan</v>
          </cell>
          <cell r="D3544">
            <v>1966</v>
          </cell>
          <cell r="E3544">
            <v>32.6</v>
          </cell>
        </row>
        <row r="3545">
          <cell r="B3545" t="str">
            <v>PAK</v>
          </cell>
          <cell r="C3545" t="str">
            <v>Pakistan</v>
          </cell>
          <cell r="D3545">
            <v>1968</v>
          </cell>
          <cell r="E3545">
            <v>38.5</v>
          </cell>
        </row>
        <row r="3546">
          <cell r="B3546" t="str">
            <v>PAK</v>
          </cell>
          <cell r="C3546" t="str">
            <v>Pakistan</v>
          </cell>
          <cell r="D3546">
            <v>1968</v>
          </cell>
          <cell r="E3546">
            <v>34.4</v>
          </cell>
        </row>
        <row r="3547">
          <cell r="B3547" t="str">
            <v>PAK</v>
          </cell>
          <cell r="C3547" t="str">
            <v>Pakistan</v>
          </cell>
          <cell r="D3547">
            <v>1968</v>
          </cell>
          <cell r="E3547">
            <v>30.6</v>
          </cell>
        </row>
        <row r="3548">
          <cell r="B3548" t="str">
            <v>PAK</v>
          </cell>
          <cell r="C3548" t="str">
            <v>Pakistan</v>
          </cell>
          <cell r="D3548">
            <v>1969</v>
          </cell>
          <cell r="E3548">
            <v>36.799999999999997</v>
          </cell>
        </row>
        <row r="3549">
          <cell r="B3549" t="str">
            <v>PAK</v>
          </cell>
          <cell r="C3549" t="str">
            <v>Pakistan</v>
          </cell>
          <cell r="D3549">
            <v>1969</v>
          </cell>
          <cell r="E3549">
            <v>33.9</v>
          </cell>
        </row>
        <row r="3550">
          <cell r="B3550" t="str">
            <v>PAK</v>
          </cell>
          <cell r="C3550" t="str">
            <v>Pakistan</v>
          </cell>
          <cell r="D3550">
            <v>1969</v>
          </cell>
          <cell r="E3550">
            <v>30.9</v>
          </cell>
        </row>
        <row r="3551">
          <cell r="B3551" t="str">
            <v>PAK</v>
          </cell>
          <cell r="C3551" t="str">
            <v>Pakistan</v>
          </cell>
          <cell r="D3551">
            <v>1970</v>
          </cell>
          <cell r="E3551">
            <v>36.9</v>
          </cell>
        </row>
        <row r="3552">
          <cell r="B3552" t="str">
            <v>PAK</v>
          </cell>
          <cell r="C3552" t="str">
            <v>Pakistan</v>
          </cell>
          <cell r="D3552">
            <v>1970</v>
          </cell>
          <cell r="E3552">
            <v>32.9</v>
          </cell>
        </row>
        <row r="3553">
          <cell r="B3553" t="str">
            <v>PAK</v>
          </cell>
          <cell r="C3553" t="str">
            <v>Pakistan</v>
          </cell>
          <cell r="D3553">
            <v>1970</v>
          </cell>
          <cell r="E3553">
            <v>30</v>
          </cell>
        </row>
        <row r="3554">
          <cell r="B3554" t="str">
            <v>PAK</v>
          </cell>
          <cell r="C3554" t="str">
            <v>Pakistan</v>
          </cell>
          <cell r="D3554">
            <v>1971</v>
          </cell>
          <cell r="E3554">
            <v>37.4</v>
          </cell>
        </row>
        <row r="3555">
          <cell r="B3555" t="str">
            <v>PAK</v>
          </cell>
          <cell r="C3555" t="str">
            <v>Pakistan</v>
          </cell>
          <cell r="D3555">
            <v>1971</v>
          </cell>
          <cell r="E3555">
            <v>34.9</v>
          </cell>
        </row>
        <row r="3556">
          <cell r="B3556" t="str">
            <v>PAK</v>
          </cell>
          <cell r="C3556" t="str">
            <v>Pakistan</v>
          </cell>
          <cell r="D3556">
            <v>1971</v>
          </cell>
          <cell r="E3556">
            <v>31.4</v>
          </cell>
        </row>
        <row r="3557">
          <cell r="B3557" t="str">
            <v>PAK</v>
          </cell>
          <cell r="C3557" t="str">
            <v>Pakistan</v>
          </cell>
          <cell r="D3557">
            <v>1979</v>
          </cell>
          <cell r="E3557">
            <v>42.6</v>
          </cell>
        </row>
        <row r="3558">
          <cell r="B3558" t="str">
            <v>PAK</v>
          </cell>
          <cell r="C3558" t="str">
            <v>Pakistan</v>
          </cell>
          <cell r="D3558">
            <v>1979</v>
          </cell>
          <cell r="E3558">
            <v>36.9</v>
          </cell>
        </row>
        <row r="3559">
          <cell r="B3559" t="str">
            <v>PAK</v>
          </cell>
          <cell r="C3559" t="str">
            <v>Pakistan</v>
          </cell>
          <cell r="D3559">
            <v>1979</v>
          </cell>
          <cell r="E3559">
            <v>33.200000000000003</v>
          </cell>
        </row>
        <row r="3560">
          <cell r="B3560" t="str">
            <v>PAK</v>
          </cell>
          <cell r="C3560" t="str">
            <v>Pakistan</v>
          </cell>
          <cell r="D3560">
            <v>1969</v>
          </cell>
          <cell r="E3560">
            <v>30.3</v>
          </cell>
        </row>
        <row r="3561">
          <cell r="B3561" t="str">
            <v>PAK</v>
          </cell>
          <cell r="C3561" t="str">
            <v>Pakistan</v>
          </cell>
          <cell r="D3561">
            <v>1970</v>
          </cell>
          <cell r="E3561">
            <v>29.7</v>
          </cell>
        </row>
        <row r="3562">
          <cell r="B3562" t="str">
            <v>PAK</v>
          </cell>
          <cell r="C3562" t="str">
            <v>Pakistan</v>
          </cell>
          <cell r="D3562">
            <v>1986</v>
          </cell>
          <cell r="E3562">
            <v>32.1</v>
          </cell>
        </row>
        <row r="3563">
          <cell r="B3563" t="str">
            <v>PAK</v>
          </cell>
          <cell r="C3563" t="str">
            <v>Pakistan</v>
          </cell>
          <cell r="D3563">
            <v>1971</v>
          </cell>
          <cell r="E3563">
            <v>31.1</v>
          </cell>
        </row>
        <row r="3564">
          <cell r="B3564" t="str">
            <v>PAK</v>
          </cell>
          <cell r="C3564" t="str">
            <v>Pakistan</v>
          </cell>
          <cell r="D3564">
            <v>1979</v>
          </cell>
          <cell r="E3564">
            <v>32</v>
          </cell>
        </row>
        <row r="3565">
          <cell r="B3565" t="str">
            <v>PAK</v>
          </cell>
          <cell r="C3565" t="str">
            <v>Pakistan</v>
          </cell>
          <cell r="D3565">
            <v>1985</v>
          </cell>
          <cell r="E3565">
            <v>32.299999999999997</v>
          </cell>
        </row>
        <row r="3566">
          <cell r="B3566" t="str">
            <v>PAK</v>
          </cell>
          <cell r="C3566" t="str">
            <v>Pakistan</v>
          </cell>
          <cell r="D3566">
            <v>1987</v>
          </cell>
          <cell r="E3566">
            <v>31.9</v>
          </cell>
        </row>
        <row r="3567">
          <cell r="B3567" t="str">
            <v>PAK</v>
          </cell>
          <cell r="C3567" t="str">
            <v>Pakistan</v>
          </cell>
          <cell r="D3567">
            <v>1988</v>
          </cell>
          <cell r="E3567">
            <v>31.2</v>
          </cell>
        </row>
        <row r="3568">
          <cell r="B3568" t="str">
            <v>PAK</v>
          </cell>
          <cell r="C3568" t="str">
            <v>Pakistan</v>
          </cell>
          <cell r="D3568">
            <v>1964</v>
          </cell>
          <cell r="E3568">
            <v>37.9</v>
          </cell>
        </row>
        <row r="3569">
          <cell r="B3569" t="str">
            <v>PAK</v>
          </cell>
          <cell r="C3569" t="str">
            <v>Pakistan</v>
          </cell>
          <cell r="D3569">
            <v>1984</v>
          </cell>
          <cell r="E3569">
            <v>38</v>
          </cell>
        </row>
        <row r="3570">
          <cell r="B3570" t="str">
            <v>PAK</v>
          </cell>
          <cell r="C3570" t="str">
            <v>Pakistan</v>
          </cell>
          <cell r="D3570">
            <v>1984</v>
          </cell>
          <cell r="E3570">
            <v>36.900001525878906</v>
          </cell>
        </row>
        <row r="3571">
          <cell r="B3571" t="str">
            <v>PAK</v>
          </cell>
          <cell r="C3571" t="str">
            <v>Pakistan</v>
          </cell>
          <cell r="D3571">
            <v>1984</v>
          </cell>
          <cell r="E3571">
            <v>34</v>
          </cell>
        </row>
        <row r="3572">
          <cell r="B3572" t="str">
            <v>PAK</v>
          </cell>
          <cell r="C3572" t="str">
            <v>Pakistan</v>
          </cell>
          <cell r="D3572">
            <v>1985</v>
          </cell>
          <cell r="E3572">
            <v>35</v>
          </cell>
        </row>
        <row r="3573">
          <cell r="B3573" t="str">
            <v>PAK</v>
          </cell>
          <cell r="C3573" t="str">
            <v>Pakistan</v>
          </cell>
          <cell r="D3573">
            <v>1985</v>
          </cell>
          <cell r="E3573">
            <v>35.5</v>
          </cell>
        </row>
        <row r="3574">
          <cell r="B3574" t="str">
            <v>PAK</v>
          </cell>
          <cell r="C3574" t="str">
            <v>Pakistan</v>
          </cell>
          <cell r="D3574">
            <v>1985</v>
          </cell>
          <cell r="E3574">
            <v>33</v>
          </cell>
        </row>
        <row r="3575">
          <cell r="B3575" t="str">
            <v>PAK</v>
          </cell>
          <cell r="C3575" t="str">
            <v>Pakistan</v>
          </cell>
          <cell r="D3575">
            <v>1986</v>
          </cell>
          <cell r="E3575">
            <v>34.599998474121094</v>
          </cell>
        </row>
        <row r="3576">
          <cell r="B3576" t="str">
            <v>PAK</v>
          </cell>
          <cell r="C3576" t="str">
            <v>Pakistan</v>
          </cell>
          <cell r="D3576">
            <v>1986</v>
          </cell>
          <cell r="E3576">
            <v>36</v>
          </cell>
        </row>
        <row r="3577">
          <cell r="B3577" t="str">
            <v>PAK</v>
          </cell>
          <cell r="C3577" t="str">
            <v>Pakistan</v>
          </cell>
          <cell r="D3577">
            <v>1986</v>
          </cell>
          <cell r="E3577">
            <v>32</v>
          </cell>
        </row>
        <row r="3578">
          <cell r="B3578" t="str">
            <v>PAK</v>
          </cell>
          <cell r="C3578" t="str">
            <v>Pakistan</v>
          </cell>
          <cell r="D3578">
            <v>1987</v>
          </cell>
          <cell r="E3578">
            <v>37</v>
          </cell>
        </row>
        <row r="3579">
          <cell r="B3579" t="str">
            <v>PAK</v>
          </cell>
          <cell r="C3579" t="str">
            <v>Pakistan</v>
          </cell>
          <cell r="D3579">
            <v>1987</v>
          </cell>
          <cell r="E3579">
            <v>34.799999237060547</v>
          </cell>
        </row>
        <row r="3580">
          <cell r="B3580" t="str">
            <v>PAK</v>
          </cell>
          <cell r="C3580" t="str">
            <v>Pakistan</v>
          </cell>
          <cell r="D3580">
            <v>1987</v>
          </cell>
          <cell r="E3580">
            <v>31</v>
          </cell>
        </row>
        <row r="3581">
          <cell r="B3581" t="str">
            <v>PAK</v>
          </cell>
          <cell r="C3581" t="str">
            <v>Pakistan</v>
          </cell>
          <cell r="D3581">
            <v>1990</v>
          </cell>
          <cell r="E3581">
            <v>39</v>
          </cell>
        </row>
        <row r="3582">
          <cell r="B3582" t="str">
            <v>PAK</v>
          </cell>
          <cell r="C3582" t="str">
            <v>Pakistan</v>
          </cell>
          <cell r="D3582">
            <v>1990</v>
          </cell>
          <cell r="E3582">
            <v>40.700000762939453</v>
          </cell>
        </row>
        <row r="3583">
          <cell r="B3583" t="str">
            <v>PAK</v>
          </cell>
          <cell r="C3583" t="str">
            <v>Pakistan</v>
          </cell>
          <cell r="D3583">
            <v>1990</v>
          </cell>
          <cell r="E3583">
            <v>41</v>
          </cell>
        </row>
        <row r="3584">
          <cell r="B3584" t="str">
            <v>PAK</v>
          </cell>
          <cell r="C3584" t="str">
            <v>Pakistan</v>
          </cell>
          <cell r="D3584">
            <v>1992</v>
          </cell>
          <cell r="E3584">
            <v>42</v>
          </cell>
        </row>
        <row r="3585">
          <cell r="B3585" t="str">
            <v>PAK</v>
          </cell>
          <cell r="C3585" t="str">
            <v>Pakistan</v>
          </cell>
          <cell r="D3585">
            <v>1992</v>
          </cell>
          <cell r="E3585">
            <v>41</v>
          </cell>
        </row>
        <row r="3586">
          <cell r="B3586" t="str">
            <v>PAK</v>
          </cell>
          <cell r="C3586" t="str">
            <v>Pakistan</v>
          </cell>
          <cell r="D3586">
            <v>1992</v>
          </cell>
          <cell r="E3586">
            <v>37</v>
          </cell>
        </row>
        <row r="3587">
          <cell r="B3587" t="str">
            <v>PAK</v>
          </cell>
          <cell r="C3587" t="str">
            <v>Pakistan</v>
          </cell>
          <cell r="D3587">
            <v>1984</v>
          </cell>
          <cell r="E3587">
            <v>26.3</v>
          </cell>
        </row>
        <row r="3588">
          <cell r="B3588" t="str">
            <v>PAK</v>
          </cell>
          <cell r="C3588" t="str">
            <v>Pakistan</v>
          </cell>
          <cell r="D3588">
            <v>1984</v>
          </cell>
          <cell r="E3588">
            <v>28.4</v>
          </cell>
        </row>
        <row r="3589">
          <cell r="B3589" t="str">
            <v>PAK</v>
          </cell>
          <cell r="C3589" t="str">
            <v>Pakistan</v>
          </cell>
          <cell r="D3589">
            <v>1984</v>
          </cell>
          <cell r="E3589">
            <v>31.4</v>
          </cell>
        </row>
        <row r="3590">
          <cell r="B3590" t="str">
            <v>PAK</v>
          </cell>
          <cell r="C3590" t="str">
            <v>Pakistan</v>
          </cell>
          <cell r="D3590">
            <v>1987</v>
          </cell>
          <cell r="E3590">
            <v>24</v>
          </cell>
        </row>
        <row r="3591">
          <cell r="B3591" t="str">
            <v>PAK</v>
          </cell>
          <cell r="C3591" t="str">
            <v>Pakistan</v>
          </cell>
          <cell r="D3591">
            <v>1987</v>
          </cell>
          <cell r="E3591">
            <v>27</v>
          </cell>
        </row>
        <row r="3592">
          <cell r="B3592" t="str">
            <v>PAK</v>
          </cell>
          <cell r="C3592" t="str">
            <v>Pakistan</v>
          </cell>
          <cell r="D3592">
            <v>1987</v>
          </cell>
          <cell r="E3592">
            <v>31.6</v>
          </cell>
        </row>
        <row r="3593">
          <cell r="B3593" t="str">
            <v>PAK</v>
          </cell>
          <cell r="C3593" t="str">
            <v>Pakistan</v>
          </cell>
          <cell r="D3593">
            <v>1990</v>
          </cell>
          <cell r="E3593">
            <v>26.7</v>
          </cell>
        </row>
        <row r="3594">
          <cell r="B3594" t="str">
            <v>PAK</v>
          </cell>
          <cell r="C3594" t="str">
            <v>Pakistan</v>
          </cell>
          <cell r="D3594">
            <v>1990</v>
          </cell>
          <cell r="E3594">
            <v>28.7</v>
          </cell>
        </row>
        <row r="3595">
          <cell r="B3595" t="str">
            <v>PAK</v>
          </cell>
          <cell r="C3595" t="str">
            <v>Pakistan</v>
          </cell>
          <cell r="D3595">
            <v>1990</v>
          </cell>
          <cell r="E3595">
            <v>31.6</v>
          </cell>
        </row>
        <row r="3596">
          <cell r="B3596" t="str">
            <v>PAK</v>
          </cell>
          <cell r="C3596" t="str">
            <v>Pakistan</v>
          </cell>
          <cell r="D3596">
            <v>1992</v>
          </cell>
          <cell r="E3596">
            <v>25.2</v>
          </cell>
        </row>
        <row r="3597">
          <cell r="B3597" t="str">
            <v>PAK</v>
          </cell>
          <cell r="C3597" t="str">
            <v>Pakistan</v>
          </cell>
          <cell r="D3597">
            <v>1992</v>
          </cell>
          <cell r="E3597">
            <v>27.6</v>
          </cell>
        </row>
        <row r="3598">
          <cell r="B3598" t="str">
            <v>PAK</v>
          </cell>
          <cell r="C3598" t="str">
            <v>Pakistan</v>
          </cell>
          <cell r="D3598">
            <v>1992</v>
          </cell>
          <cell r="E3598">
            <v>31.6</v>
          </cell>
        </row>
        <row r="3599">
          <cell r="B3599" t="str">
            <v>PAK</v>
          </cell>
          <cell r="C3599" t="str">
            <v>Pakistan</v>
          </cell>
          <cell r="D3599">
            <v>1993</v>
          </cell>
          <cell r="E3599">
            <v>24.6</v>
          </cell>
        </row>
        <row r="3600">
          <cell r="B3600" t="str">
            <v>PAK</v>
          </cell>
          <cell r="C3600" t="str">
            <v>Pakistan</v>
          </cell>
          <cell r="D3600">
            <v>1993</v>
          </cell>
          <cell r="E3600">
            <v>27.6</v>
          </cell>
        </row>
        <row r="3601">
          <cell r="B3601" t="str">
            <v>PAK</v>
          </cell>
          <cell r="C3601" t="str">
            <v>Pakistan</v>
          </cell>
          <cell r="D3601">
            <v>1993</v>
          </cell>
          <cell r="E3601">
            <v>30.2</v>
          </cell>
        </row>
        <row r="3602">
          <cell r="B3602" t="str">
            <v>PAK</v>
          </cell>
          <cell r="C3602" t="str">
            <v>Pakistan</v>
          </cell>
          <cell r="D3602">
            <v>1996</v>
          </cell>
          <cell r="E3602">
            <v>23.8</v>
          </cell>
        </row>
        <row r="3603">
          <cell r="B3603" t="str">
            <v>PAK</v>
          </cell>
          <cell r="C3603" t="str">
            <v>Pakistan</v>
          </cell>
          <cell r="D3603">
            <v>1996</v>
          </cell>
          <cell r="E3603">
            <v>26.3</v>
          </cell>
        </row>
        <row r="3604">
          <cell r="B3604" t="str">
            <v>PAK</v>
          </cell>
          <cell r="C3604" t="str">
            <v>Pakistan</v>
          </cell>
          <cell r="D3604">
            <v>1996</v>
          </cell>
          <cell r="E3604">
            <v>28.4</v>
          </cell>
        </row>
        <row r="3605">
          <cell r="B3605" t="str">
            <v>PAK</v>
          </cell>
          <cell r="C3605" t="str">
            <v>Pakistan</v>
          </cell>
          <cell r="D3605">
            <v>1998</v>
          </cell>
          <cell r="E3605">
            <v>25.1</v>
          </cell>
        </row>
        <row r="3606">
          <cell r="B3606" t="str">
            <v>PAK</v>
          </cell>
          <cell r="C3606" t="str">
            <v>Pakistan</v>
          </cell>
          <cell r="D3606">
            <v>1998</v>
          </cell>
          <cell r="E3606">
            <v>29.6</v>
          </cell>
        </row>
        <row r="3607">
          <cell r="B3607" t="str">
            <v>PAK</v>
          </cell>
          <cell r="C3607" t="str">
            <v>Pakistan</v>
          </cell>
          <cell r="D3607">
            <v>1998</v>
          </cell>
          <cell r="E3607">
            <v>35.299999999999997</v>
          </cell>
        </row>
        <row r="3608">
          <cell r="B3608" t="str">
            <v>PAK</v>
          </cell>
          <cell r="C3608" t="str">
            <v>Pakistan</v>
          </cell>
          <cell r="D3608">
            <v>1987</v>
          </cell>
          <cell r="E3608">
            <v>33.200000000000003</v>
          </cell>
        </row>
        <row r="3609">
          <cell r="B3609" t="str">
            <v>PAK</v>
          </cell>
          <cell r="C3609" t="str">
            <v>Pakistan</v>
          </cell>
          <cell r="D3609">
            <v>1991</v>
          </cell>
          <cell r="E3609">
            <v>33.200000000000003</v>
          </cell>
        </row>
        <row r="3610">
          <cell r="B3610" t="str">
            <v>PAK</v>
          </cell>
          <cell r="C3610" t="str">
            <v>Pakistan</v>
          </cell>
          <cell r="D3610">
            <v>1993</v>
          </cell>
          <cell r="E3610">
            <v>34.1</v>
          </cell>
        </row>
        <row r="3611">
          <cell r="B3611" t="str">
            <v>PAK</v>
          </cell>
          <cell r="C3611" t="str">
            <v>Pakistan</v>
          </cell>
          <cell r="D3611">
            <v>1996</v>
          </cell>
          <cell r="E3611">
            <v>31</v>
          </cell>
        </row>
        <row r="3612">
          <cell r="B3612" t="str">
            <v>PAK</v>
          </cell>
          <cell r="C3612" t="str">
            <v>Pakistan</v>
          </cell>
          <cell r="D3612">
            <v>2002</v>
          </cell>
          <cell r="E3612">
            <v>30.564699999999998</v>
          </cell>
        </row>
        <row r="3613">
          <cell r="B3613" t="str">
            <v>PAK</v>
          </cell>
          <cell r="C3613" t="str">
            <v>Pakistan</v>
          </cell>
          <cell r="D3613">
            <v>2005</v>
          </cell>
          <cell r="E3613">
            <v>31.18</v>
          </cell>
        </row>
        <row r="3614">
          <cell r="B3614" t="str">
            <v>PAN</v>
          </cell>
          <cell r="C3614" t="str">
            <v>Panama</v>
          </cell>
          <cell r="D3614">
            <v>1969</v>
          </cell>
          <cell r="E3614">
            <v>49.900001525878906</v>
          </cell>
        </row>
        <row r="3615">
          <cell r="B3615" t="str">
            <v>PAN</v>
          </cell>
          <cell r="C3615" t="str">
            <v>Panama</v>
          </cell>
          <cell r="D3615">
            <v>1989</v>
          </cell>
          <cell r="E3615">
            <v>57.1</v>
          </cell>
        </row>
        <row r="3616">
          <cell r="B3616" t="str">
            <v>PAN</v>
          </cell>
          <cell r="C3616" t="str">
            <v>Panama</v>
          </cell>
          <cell r="D3616">
            <v>1991</v>
          </cell>
          <cell r="E3616">
            <v>58.4</v>
          </cell>
        </row>
        <row r="3617">
          <cell r="B3617" t="str">
            <v>PAN</v>
          </cell>
          <cell r="C3617" t="str">
            <v>Panama</v>
          </cell>
          <cell r="D3617">
            <v>1995</v>
          </cell>
          <cell r="E3617">
            <v>56.8</v>
          </cell>
        </row>
        <row r="3618">
          <cell r="B3618" t="str">
            <v>PAN</v>
          </cell>
          <cell r="C3618" t="str">
            <v>Panama</v>
          </cell>
          <cell r="D3618">
            <v>1996</v>
          </cell>
          <cell r="E3618">
            <v>56.9</v>
          </cell>
        </row>
        <row r="3619">
          <cell r="B3619" t="str">
            <v>PAN</v>
          </cell>
          <cell r="C3619" t="str">
            <v>Panama</v>
          </cell>
          <cell r="D3619">
            <v>1997</v>
          </cell>
          <cell r="E3619">
            <v>58</v>
          </cell>
        </row>
        <row r="3620">
          <cell r="B3620" t="str">
            <v>PAN</v>
          </cell>
          <cell r="C3620" t="str">
            <v>Panama</v>
          </cell>
          <cell r="D3620">
            <v>1998</v>
          </cell>
          <cell r="E3620">
            <v>57</v>
          </cell>
        </row>
        <row r="3621">
          <cell r="B3621" t="str">
            <v>PAN</v>
          </cell>
          <cell r="C3621" t="str">
            <v>Panama</v>
          </cell>
          <cell r="D3621">
            <v>2000</v>
          </cell>
          <cell r="E3621">
            <v>57.8</v>
          </cell>
        </row>
        <row r="3622">
          <cell r="B3622" t="str">
            <v>PAN</v>
          </cell>
          <cell r="C3622" t="str">
            <v>Panama</v>
          </cell>
          <cell r="D3622">
            <v>1970</v>
          </cell>
          <cell r="E3622">
            <v>57</v>
          </cell>
        </row>
        <row r="3623">
          <cell r="B3623" t="str">
            <v>PAN</v>
          </cell>
          <cell r="C3623" t="str">
            <v>Panama</v>
          </cell>
          <cell r="D3623">
            <v>1979</v>
          </cell>
          <cell r="E3623">
            <v>48.8</v>
          </cell>
        </row>
        <row r="3624">
          <cell r="B3624" t="str">
            <v>PAN</v>
          </cell>
          <cell r="C3624" t="str">
            <v>Panama</v>
          </cell>
          <cell r="D3624">
            <v>1979</v>
          </cell>
          <cell r="E3624">
            <v>42.6</v>
          </cell>
        </row>
        <row r="3625">
          <cell r="B3625" t="str">
            <v>PAN</v>
          </cell>
          <cell r="C3625" t="str">
            <v>Panama</v>
          </cell>
          <cell r="D3625">
            <v>1979</v>
          </cell>
          <cell r="E3625">
            <v>44.2</v>
          </cell>
        </row>
        <row r="3626">
          <cell r="B3626" t="str">
            <v>PAN</v>
          </cell>
          <cell r="C3626" t="str">
            <v>Panama</v>
          </cell>
          <cell r="D3626">
            <v>1989</v>
          </cell>
          <cell r="E3626">
            <v>56.5</v>
          </cell>
        </row>
        <row r="3627">
          <cell r="B3627" t="str">
            <v>PAN</v>
          </cell>
          <cell r="C3627" t="str">
            <v>Panama</v>
          </cell>
          <cell r="D3627">
            <v>1989</v>
          </cell>
          <cell r="E3627">
            <v>52</v>
          </cell>
        </row>
        <row r="3628">
          <cell r="B3628" t="str">
            <v>PAN</v>
          </cell>
          <cell r="C3628" t="str">
            <v>Panama</v>
          </cell>
          <cell r="D3628">
            <v>1989</v>
          </cell>
          <cell r="E3628">
            <v>53.1</v>
          </cell>
        </row>
        <row r="3629">
          <cell r="B3629" t="str">
            <v>PAN</v>
          </cell>
          <cell r="C3629" t="str">
            <v>Panama</v>
          </cell>
          <cell r="D3629">
            <v>1960</v>
          </cell>
          <cell r="E3629">
            <v>49.3</v>
          </cell>
        </row>
        <row r="3630">
          <cell r="B3630" t="str">
            <v>PAN</v>
          </cell>
          <cell r="C3630" t="str">
            <v>Panama</v>
          </cell>
          <cell r="D3630">
            <v>1962</v>
          </cell>
          <cell r="E3630">
            <v>35.9</v>
          </cell>
        </row>
        <row r="3631">
          <cell r="B3631" t="str">
            <v>PAN</v>
          </cell>
          <cell r="C3631" t="str">
            <v>Panama</v>
          </cell>
          <cell r="D3631">
            <v>1968</v>
          </cell>
          <cell r="E3631">
            <v>40.6</v>
          </cell>
        </row>
        <row r="3632">
          <cell r="B3632" t="str">
            <v>PAN</v>
          </cell>
          <cell r="C3632" t="str">
            <v>Panama</v>
          </cell>
          <cell r="D3632">
            <v>1968</v>
          </cell>
          <cell r="E3632">
            <v>40</v>
          </cell>
        </row>
        <row r="3633">
          <cell r="B3633" t="str">
            <v>PAN</v>
          </cell>
          <cell r="C3633" t="str">
            <v>Panama</v>
          </cell>
          <cell r="D3633">
            <v>1969</v>
          </cell>
          <cell r="E3633">
            <v>55.2</v>
          </cell>
        </row>
        <row r="3634">
          <cell r="B3634" t="str">
            <v>PAN</v>
          </cell>
          <cell r="C3634" t="str">
            <v>Panama</v>
          </cell>
          <cell r="D3634">
            <v>1970</v>
          </cell>
          <cell r="E3634">
            <v>44.6</v>
          </cell>
        </row>
        <row r="3635">
          <cell r="B3635" t="str">
            <v>PAN</v>
          </cell>
          <cell r="C3635" t="str">
            <v>Panama</v>
          </cell>
          <cell r="D3635">
            <v>1970</v>
          </cell>
          <cell r="E3635">
            <v>42.8</v>
          </cell>
        </row>
        <row r="3636">
          <cell r="B3636" t="str">
            <v>PAN</v>
          </cell>
          <cell r="C3636" t="str">
            <v>Panama</v>
          </cell>
          <cell r="D3636">
            <v>1970</v>
          </cell>
          <cell r="E3636">
            <v>41.8</v>
          </cell>
        </row>
        <row r="3637">
          <cell r="B3637" t="str">
            <v>PAN</v>
          </cell>
          <cell r="C3637" t="str">
            <v>Panama</v>
          </cell>
          <cell r="D3637">
            <v>1972</v>
          </cell>
          <cell r="E3637">
            <v>41.4</v>
          </cell>
        </row>
        <row r="3638">
          <cell r="B3638" t="str">
            <v>PAN</v>
          </cell>
          <cell r="C3638" t="str">
            <v>Panama</v>
          </cell>
          <cell r="D3638">
            <v>1972</v>
          </cell>
          <cell r="E3638">
            <v>42.3</v>
          </cell>
        </row>
        <row r="3639">
          <cell r="B3639" t="str">
            <v>PAN</v>
          </cell>
          <cell r="C3639" t="str">
            <v>Panama</v>
          </cell>
          <cell r="D3639">
            <v>1972</v>
          </cell>
          <cell r="E3639">
            <v>34.799999999999997</v>
          </cell>
        </row>
        <row r="3640">
          <cell r="B3640" t="str">
            <v>PAN</v>
          </cell>
          <cell r="C3640" t="str">
            <v>Panama</v>
          </cell>
          <cell r="D3640">
            <v>1970</v>
          </cell>
          <cell r="E3640">
            <v>55.799999237060547</v>
          </cell>
        </row>
        <row r="3641">
          <cell r="B3641" t="str">
            <v>PAN</v>
          </cell>
          <cell r="C3641" t="str">
            <v>Panama</v>
          </cell>
          <cell r="D3641">
            <v>1980</v>
          </cell>
          <cell r="E3641">
            <v>47.6</v>
          </cell>
        </row>
        <row r="3642">
          <cell r="B3642" t="str">
            <v>PAN</v>
          </cell>
          <cell r="C3642" t="str">
            <v>Panama</v>
          </cell>
          <cell r="D3642">
            <v>1969</v>
          </cell>
          <cell r="E3642">
            <v>49.5</v>
          </cell>
        </row>
        <row r="3643">
          <cell r="B3643" t="str">
            <v>PAN</v>
          </cell>
          <cell r="C3643" t="str">
            <v>Panama</v>
          </cell>
          <cell r="D3643">
            <v>1979</v>
          </cell>
          <cell r="E3643">
            <v>48.9</v>
          </cell>
        </row>
        <row r="3644">
          <cell r="B3644" t="str">
            <v>PAN</v>
          </cell>
          <cell r="C3644" t="str">
            <v>Panama</v>
          </cell>
          <cell r="D3644">
            <v>1989</v>
          </cell>
          <cell r="E3644">
            <v>56.5</v>
          </cell>
        </row>
        <row r="3645">
          <cell r="B3645" t="str">
            <v>PAN</v>
          </cell>
          <cell r="C3645" t="str">
            <v>Panama</v>
          </cell>
          <cell r="D3645">
            <v>1991</v>
          </cell>
          <cell r="E3645">
            <v>55.518546999999998</v>
          </cell>
        </row>
        <row r="3646">
          <cell r="B3646" t="str">
            <v>PAN</v>
          </cell>
          <cell r="C3646" t="str">
            <v>Panama</v>
          </cell>
          <cell r="D3646">
            <v>1995</v>
          </cell>
          <cell r="E3646">
            <v>55.132294999999999</v>
          </cell>
        </row>
        <row r="3647">
          <cell r="B3647" t="str">
            <v>PAN</v>
          </cell>
          <cell r="C3647" t="str">
            <v>Panama</v>
          </cell>
          <cell r="D3647">
            <v>1997</v>
          </cell>
          <cell r="E3647">
            <v>56.652829000000004</v>
          </cell>
        </row>
        <row r="3648">
          <cell r="B3648" t="str">
            <v>PAN</v>
          </cell>
          <cell r="C3648" t="str">
            <v>Panama</v>
          </cell>
          <cell r="D3648">
            <v>1998</v>
          </cell>
          <cell r="E3648">
            <v>55.381892000000001</v>
          </cell>
        </row>
        <row r="3649">
          <cell r="B3649" t="str">
            <v>PAN</v>
          </cell>
          <cell r="C3649" t="str">
            <v>Panama</v>
          </cell>
          <cell r="D3649">
            <v>2001</v>
          </cell>
          <cell r="E3649">
            <v>56.470598000000003</v>
          </cell>
        </row>
        <row r="3650">
          <cell r="B3650" t="str">
            <v>PAN</v>
          </cell>
          <cell r="C3650" t="str">
            <v>Panama</v>
          </cell>
          <cell r="D3650">
            <v>2002</v>
          </cell>
          <cell r="E3650">
            <v>56.446976000000006</v>
          </cell>
        </row>
        <row r="3651">
          <cell r="B3651" t="str">
            <v>PAN</v>
          </cell>
          <cell r="C3651" t="str">
            <v>Panama</v>
          </cell>
          <cell r="D3651">
            <v>2003</v>
          </cell>
          <cell r="E3651">
            <v>56.086373000000002</v>
          </cell>
        </row>
        <row r="3652">
          <cell r="B3652" t="str">
            <v>PAN</v>
          </cell>
          <cell r="C3652" t="str">
            <v>Panama</v>
          </cell>
          <cell r="D3652">
            <v>2004</v>
          </cell>
          <cell r="E3652">
            <v>54.8157</v>
          </cell>
        </row>
        <row r="3653">
          <cell r="B3653" t="str">
            <v>PAN</v>
          </cell>
          <cell r="C3653" t="str">
            <v>Panama</v>
          </cell>
          <cell r="D3653">
            <v>1998</v>
          </cell>
          <cell r="E3653">
            <v>56.52</v>
          </cell>
        </row>
        <row r="3654">
          <cell r="B3654" t="str">
            <v>PAN</v>
          </cell>
          <cell r="C3654" t="str">
            <v>Panama</v>
          </cell>
          <cell r="D3654">
            <v>1999</v>
          </cell>
          <cell r="E3654">
            <v>56.31</v>
          </cell>
        </row>
        <row r="3655">
          <cell r="B3655" t="str">
            <v>PAN</v>
          </cell>
          <cell r="C3655" t="str">
            <v>Panama</v>
          </cell>
          <cell r="D3655">
            <v>1991</v>
          </cell>
          <cell r="E3655">
            <v>53.549999237060547</v>
          </cell>
        </row>
        <row r="3656">
          <cell r="B3656" t="str">
            <v>PAN</v>
          </cell>
          <cell r="C3656" t="str">
            <v>Panama</v>
          </cell>
          <cell r="D3656">
            <v>1991</v>
          </cell>
          <cell r="E3656">
            <v>51.270000457763672</v>
          </cell>
        </row>
        <row r="3657">
          <cell r="B3657" t="str">
            <v>PAN</v>
          </cell>
          <cell r="C3657" t="str">
            <v>Panama</v>
          </cell>
          <cell r="D3657">
            <v>1991</v>
          </cell>
          <cell r="E3657">
            <v>55.119998931884766</v>
          </cell>
        </row>
        <row r="3658">
          <cell r="B3658" t="str">
            <v>PAN</v>
          </cell>
          <cell r="C3658" t="str">
            <v>Panama</v>
          </cell>
          <cell r="D3658">
            <v>1991</v>
          </cell>
          <cell r="E3658">
            <v>56.25</v>
          </cell>
        </row>
        <row r="3659">
          <cell r="B3659" t="str">
            <v>PAN</v>
          </cell>
          <cell r="C3659" t="str">
            <v>Panama</v>
          </cell>
          <cell r="D3659">
            <v>1995</v>
          </cell>
          <cell r="E3659">
            <v>54.659999847412109</v>
          </cell>
        </row>
        <row r="3660">
          <cell r="B3660" t="str">
            <v>PAN</v>
          </cell>
          <cell r="C3660" t="str">
            <v>Panama</v>
          </cell>
          <cell r="D3660">
            <v>1995</v>
          </cell>
          <cell r="E3660">
            <v>51.470001220703125</v>
          </cell>
        </row>
        <row r="3661">
          <cell r="B3661" t="str">
            <v>PAN</v>
          </cell>
          <cell r="C3661" t="str">
            <v>Panama</v>
          </cell>
          <cell r="D3661">
            <v>1995</v>
          </cell>
          <cell r="E3661">
            <v>53.209999084472656</v>
          </cell>
        </row>
        <row r="3662">
          <cell r="B3662" t="str">
            <v>PAN</v>
          </cell>
          <cell r="C3662" t="str">
            <v>Panama</v>
          </cell>
          <cell r="D3662">
            <v>1995</v>
          </cell>
          <cell r="E3662">
            <v>56.020000457763672</v>
          </cell>
        </row>
        <row r="3663">
          <cell r="B3663" t="str">
            <v>PAN</v>
          </cell>
          <cell r="C3663" t="str">
            <v>Panama</v>
          </cell>
          <cell r="D3663">
            <v>1997</v>
          </cell>
          <cell r="E3663">
            <v>56.779998779296875</v>
          </cell>
        </row>
        <row r="3664">
          <cell r="B3664" t="str">
            <v>PAN</v>
          </cell>
          <cell r="C3664" t="str">
            <v>Panama</v>
          </cell>
          <cell r="D3664">
            <v>1997</v>
          </cell>
          <cell r="E3664">
            <v>52.869998931884766</v>
          </cell>
        </row>
        <row r="3665">
          <cell r="B3665" t="str">
            <v>PAN</v>
          </cell>
          <cell r="C3665" t="str">
            <v>Panama</v>
          </cell>
          <cell r="D3665">
            <v>1997</v>
          </cell>
          <cell r="E3665">
            <v>55.069999694824219</v>
          </cell>
        </row>
        <row r="3666">
          <cell r="B3666" t="str">
            <v>PAN</v>
          </cell>
          <cell r="C3666" t="str">
            <v>Panama</v>
          </cell>
          <cell r="D3666">
            <v>1997</v>
          </cell>
          <cell r="E3666">
            <v>57.549999237060547</v>
          </cell>
        </row>
        <row r="3667">
          <cell r="B3667" t="str">
            <v>PAN</v>
          </cell>
          <cell r="C3667" t="str">
            <v>Panama</v>
          </cell>
          <cell r="D3667">
            <v>1970</v>
          </cell>
          <cell r="E3667">
            <v>58.7</v>
          </cell>
        </row>
        <row r="3668">
          <cell r="B3668" t="str">
            <v>PAN</v>
          </cell>
          <cell r="C3668" t="str">
            <v>Panama</v>
          </cell>
          <cell r="D3668">
            <v>1997</v>
          </cell>
          <cell r="E3668">
            <v>48.53</v>
          </cell>
        </row>
        <row r="3669">
          <cell r="B3669" t="str">
            <v>PNG</v>
          </cell>
          <cell r="C3669" t="str">
            <v>Papua New Guinea</v>
          </cell>
          <cell r="D3669">
            <v>1996</v>
          </cell>
          <cell r="E3669">
            <v>50.4</v>
          </cell>
        </row>
        <row r="3670">
          <cell r="B3670" t="str">
            <v>PRY</v>
          </cell>
          <cell r="C3670" t="str">
            <v>Paraguay</v>
          </cell>
          <cell r="D3670">
            <v>1995</v>
          </cell>
          <cell r="E3670">
            <v>62.1</v>
          </cell>
        </row>
        <row r="3671">
          <cell r="B3671" t="str">
            <v>PRY</v>
          </cell>
          <cell r="C3671" t="str">
            <v>Paraguay</v>
          </cell>
          <cell r="D3671">
            <v>1997</v>
          </cell>
          <cell r="E3671">
            <v>53.1</v>
          </cell>
        </row>
        <row r="3672">
          <cell r="B3672" t="str">
            <v>PRY</v>
          </cell>
          <cell r="C3672" t="str">
            <v>Paraguay</v>
          </cell>
          <cell r="D3672">
            <v>1999</v>
          </cell>
          <cell r="E3672">
            <v>57.7</v>
          </cell>
        </row>
        <row r="3673">
          <cell r="B3673" t="str">
            <v>PRY</v>
          </cell>
          <cell r="C3673" t="str">
            <v>Paraguay</v>
          </cell>
          <cell r="D3673">
            <v>1994</v>
          </cell>
          <cell r="E3673">
            <v>49.6</v>
          </cell>
        </row>
        <row r="3674">
          <cell r="B3674" t="str">
            <v>PRY</v>
          </cell>
          <cell r="C3674" t="str">
            <v>Paraguay</v>
          </cell>
          <cell r="D3674">
            <v>1994</v>
          </cell>
          <cell r="E3674">
            <v>48.3</v>
          </cell>
        </row>
        <row r="3675">
          <cell r="B3675" t="str">
            <v>PRY</v>
          </cell>
          <cell r="C3675" t="str">
            <v>Paraguay</v>
          </cell>
          <cell r="D3675">
            <v>1995</v>
          </cell>
          <cell r="E3675">
            <v>56.8</v>
          </cell>
        </row>
        <row r="3676">
          <cell r="B3676" t="str">
            <v>PRY</v>
          </cell>
          <cell r="C3676" t="str">
            <v>Paraguay</v>
          </cell>
          <cell r="D3676">
            <v>1995</v>
          </cell>
          <cell r="E3676">
            <v>58.8</v>
          </cell>
        </row>
        <row r="3677">
          <cell r="B3677" t="str">
            <v>PRY</v>
          </cell>
          <cell r="C3677" t="str">
            <v>Paraguay</v>
          </cell>
          <cell r="D3677">
            <v>1995</v>
          </cell>
          <cell r="E3677">
            <v>52</v>
          </cell>
        </row>
        <row r="3678">
          <cell r="B3678" t="str">
            <v>PRY</v>
          </cell>
          <cell r="C3678" t="str">
            <v>Paraguay</v>
          </cell>
          <cell r="D3678">
            <v>1983</v>
          </cell>
          <cell r="E3678">
            <v>45.1</v>
          </cell>
        </row>
        <row r="3679">
          <cell r="B3679" t="str">
            <v>PRY</v>
          </cell>
          <cell r="C3679" t="str">
            <v>Paraguay</v>
          </cell>
          <cell r="D3679">
            <v>1990</v>
          </cell>
          <cell r="E3679">
            <v>39.799999999999997</v>
          </cell>
        </row>
        <row r="3680">
          <cell r="B3680" t="str">
            <v>PRY</v>
          </cell>
          <cell r="C3680" t="str">
            <v>Paraguay</v>
          </cell>
          <cell r="D3680">
            <v>1995</v>
          </cell>
          <cell r="E3680">
            <v>58.376543000000005</v>
          </cell>
        </row>
        <row r="3681">
          <cell r="B3681" t="str">
            <v>PRY</v>
          </cell>
          <cell r="C3681" t="str">
            <v>Paraguay</v>
          </cell>
          <cell r="D3681">
            <v>1997</v>
          </cell>
          <cell r="E3681">
            <v>56.398470999999994</v>
          </cell>
        </row>
        <row r="3682">
          <cell r="B3682" t="str">
            <v>PRY</v>
          </cell>
          <cell r="C3682" t="str">
            <v>Paraguay</v>
          </cell>
          <cell r="D3682">
            <v>1999</v>
          </cell>
          <cell r="E3682">
            <v>55.453876999999999</v>
          </cell>
        </row>
        <row r="3683">
          <cell r="B3683" t="str">
            <v>PRY</v>
          </cell>
          <cell r="C3683" t="str">
            <v>Paraguay</v>
          </cell>
          <cell r="D3683">
            <v>2001</v>
          </cell>
          <cell r="E3683">
            <v>56.924027000000002</v>
          </cell>
        </row>
        <row r="3684">
          <cell r="B3684" t="str">
            <v>PRY</v>
          </cell>
          <cell r="C3684" t="str">
            <v>Paraguay</v>
          </cell>
          <cell r="D3684">
            <v>2002</v>
          </cell>
          <cell r="E3684">
            <v>57.183693000000005</v>
          </cell>
        </row>
        <row r="3685">
          <cell r="B3685" t="str">
            <v>PRY</v>
          </cell>
          <cell r="C3685" t="str">
            <v>Paraguay</v>
          </cell>
          <cell r="D3685">
            <v>2003</v>
          </cell>
          <cell r="E3685">
            <v>58.127885999999997</v>
          </cell>
        </row>
        <row r="3686">
          <cell r="B3686" t="str">
            <v>PRY</v>
          </cell>
          <cell r="C3686" t="str">
            <v>Paraguay</v>
          </cell>
          <cell r="D3686">
            <v>2004</v>
          </cell>
          <cell r="E3686">
            <v>55.210921999999997</v>
          </cell>
        </row>
        <row r="3687">
          <cell r="B3687" t="str">
            <v>PRY</v>
          </cell>
          <cell r="C3687" t="str">
            <v>Paraguay</v>
          </cell>
          <cell r="D3687">
            <v>2005</v>
          </cell>
          <cell r="E3687">
            <v>53.904580000000003</v>
          </cell>
        </row>
        <row r="3688">
          <cell r="B3688" t="str">
            <v>PRY</v>
          </cell>
          <cell r="C3688" t="str">
            <v>Paraguay</v>
          </cell>
          <cell r="D3688">
            <v>1999</v>
          </cell>
          <cell r="E3688">
            <v>59.42</v>
          </cell>
        </row>
        <row r="3689">
          <cell r="B3689" t="str">
            <v>PER</v>
          </cell>
          <cell r="C3689" t="str">
            <v>Peru</v>
          </cell>
          <cell r="D3689">
            <v>1969</v>
          </cell>
          <cell r="E3689">
            <v>41.299999237060547</v>
          </cell>
        </row>
        <row r="3690">
          <cell r="B3690" t="str">
            <v>PER</v>
          </cell>
          <cell r="C3690" t="str">
            <v>Peru</v>
          </cell>
          <cell r="D3690">
            <v>1969</v>
          </cell>
          <cell r="E3690">
            <v>48</v>
          </cell>
        </row>
        <row r="3691">
          <cell r="B3691" t="str">
            <v>PER</v>
          </cell>
          <cell r="C3691" t="str">
            <v>Peru</v>
          </cell>
          <cell r="D3691">
            <v>1971</v>
          </cell>
          <cell r="E3691">
            <v>43</v>
          </cell>
        </row>
        <row r="3692">
          <cell r="B3692" t="str">
            <v>PER</v>
          </cell>
          <cell r="C3692" t="str">
            <v>Peru</v>
          </cell>
          <cell r="D3692">
            <v>1971</v>
          </cell>
          <cell r="E3692">
            <v>56</v>
          </cell>
        </row>
        <row r="3693">
          <cell r="B3693" t="str">
            <v>PER</v>
          </cell>
          <cell r="C3693" t="str">
            <v>Peru</v>
          </cell>
          <cell r="D3693">
            <v>1962</v>
          </cell>
          <cell r="E3693">
            <v>52</v>
          </cell>
        </row>
        <row r="3694">
          <cell r="B3694" t="str">
            <v>PER</v>
          </cell>
          <cell r="C3694" t="str">
            <v>Peru</v>
          </cell>
          <cell r="D3694">
            <v>1991</v>
          </cell>
          <cell r="E3694">
            <v>50.9</v>
          </cell>
        </row>
        <row r="3695">
          <cell r="B3695" t="str">
            <v>PER</v>
          </cell>
          <cell r="C3695" t="str">
            <v>Peru</v>
          </cell>
          <cell r="D3695">
            <v>1994</v>
          </cell>
          <cell r="E3695">
            <v>54.7</v>
          </cell>
        </row>
        <row r="3696">
          <cell r="B3696" t="str">
            <v>PER</v>
          </cell>
          <cell r="C3696" t="str">
            <v>Peru</v>
          </cell>
          <cell r="D3696">
            <v>1994</v>
          </cell>
          <cell r="E3696">
            <v>47.4</v>
          </cell>
        </row>
        <row r="3697">
          <cell r="B3697" t="str">
            <v>PER</v>
          </cell>
          <cell r="C3697" t="str">
            <v>Peru</v>
          </cell>
          <cell r="D3697">
            <v>1997</v>
          </cell>
          <cell r="E3697">
            <v>50.9</v>
          </cell>
        </row>
        <row r="3698">
          <cell r="B3698" t="str">
            <v>PER</v>
          </cell>
          <cell r="C3698" t="str">
            <v>Peru</v>
          </cell>
          <cell r="D3698">
            <v>1997</v>
          </cell>
          <cell r="E3698">
            <v>42.1</v>
          </cell>
        </row>
        <row r="3699">
          <cell r="B3699" t="str">
            <v>PER</v>
          </cell>
          <cell r="C3699" t="str">
            <v>Peru</v>
          </cell>
          <cell r="D3699">
            <v>1986</v>
          </cell>
          <cell r="E3699">
            <v>31</v>
          </cell>
        </row>
        <row r="3700">
          <cell r="B3700" t="str">
            <v>PER</v>
          </cell>
          <cell r="C3700" t="str">
            <v>Peru</v>
          </cell>
          <cell r="D3700">
            <v>1991</v>
          </cell>
          <cell r="E3700">
            <v>42.4</v>
          </cell>
        </row>
        <row r="3701">
          <cell r="B3701" t="str">
            <v>PER</v>
          </cell>
          <cell r="C3701" t="str">
            <v>Peru</v>
          </cell>
          <cell r="D3701">
            <v>1991</v>
          </cell>
          <cell r="E3701">
            <v>40.1</v>
          </cell>
        </row>
        <row r="3702">
          <cell r="B3702" t="str">
            <v>PER</v>
          </cell>
          <cell r="C3702" t="str">
            <v>Peru</v>
          </cell>
          <cell r="D3702">
            <v>1961</v>
          </cell>
          <cell r="E3702">
            <v>60.5</v>
          </cell>
        </row>
        <row r="3703">
          <cell r="B3703" t="str">
            <v>PER</v>
          </cell>
          <cell r="C3703" t="str">
            <v>Peru</v>
          </cell>
          <cell r="D3703">
            <v>1961</v>
          </cell>
          <cell r="E3703">
            <v>64</v>
          </cell>
        </row>
        <row r="3704">
          <cell r="B3704" t="str">
            <v>PER</v>
          </cell>
          <cell r="C3704" t="str">
            <v>Peru</v>
          </cell>
          <cell r="D3704">
            <v>1970</v>
          </cell>
          <cell r="E3704">
            <v>59.4</v>
          </cell>
        </row>
        <row r="3705">
          <cell r="B3705" t="str">
            <v>PER</v>
          </cell>
          <cell r="C3705" t="str">
            <v>Peru</v>
          </cell>
          <cell r="D3705">
            <v>1961</v>
          </cell>
          <cell r="E3705">
            <v>59.099998474121094</v>
          </cell>
        </row>
        <row r="3706">
          <cell r="B3706" t="str">
            <v>PER</v>
          </cell>
          <cell r="C3706" t="str">
            <v>Peru</v>
          </cell>
          <cell r="D3706">
            <v>1971</v>
          </cell>
          <cell r="E3706">
            <v>55</v>
          </cell>
        </row>
        <row r="3707">
          <cell r="B3707" t="str">
            <v>PER</v>
          </cell>
          <cell r="C3707" t="str">
            <v>Peru</v>
          </cell>
          <cell r="D3707">
            <v>1981</v>
          </cell>
          <cell r="E3707">
            <v>57</v>
          </cell>
        </row>
        <row r="3708">
          <cell r="B3708" t="str">
            <v>PER</v>
          </cell>
          <cell r="C3708" t="str">
            <v>Peru</v>
          </cell>
          <cell r="D3708">
            <v>1961</v>
          </cell>
          <cell r="E3708">
            <v>62</v>
          </cell>
        </row>
        <row r="3709">
          <cell r="B3709" t="str">
            <v>PER</v>
          </cell>
          <cell r="C3709" t="str">
            <v>Peru</v>
          </cell>
          <cell r="D3709">
            <v>1986</v>
          </cell>
          <cell r="E3709">
            <v>42.7</v>
          </cell>
        </row>
        <row r="3710">
          <cell r="B3710" t="str">
            <v>PER</v>
          </cell>
          <cell r="C3710" t="str">
            <v>Peru</v>
          </cell>
          <cell r="D3710">
            <v>1991</v>
          </cell>
          <cell r="E3710">
            <v>43.7</v>
          </cell>
        </row>
        <row r="3711">
          <cell r="B3711" t="str">
            <v>PER</v>
          </cell>
          <cell r="C3711" t="str">
            <v>Peru</v>
          </cell>
          <cell r="D3711">
            <v>1997</v>
          </cell>
          <cell r="E3711">
            <v>53.717026999999995</v>
          </cell>
        </row>
        <row r="3712">
          <cell r="B3712" t="str">
            <v>PER</v>
          </cell>
          <cell r="C3712" t="str">
            <v>Peru</v>
          </cell>
          <cell r="D3712">
            <v>1998</v>
          </cell>
          <cell r="E3712">
            <v>55.394593999999998</v>
          </cell>
        </row>
        <row r="3713">
          <cell r="B3713" t="str">
            <v>PER</v>
          </cell>
          <cell r="C3713" t="str">
            <v>Peru</v>
          </cell>
          <cell r="D3713">
            <v>1999</v>
          </cell>
          <cell r="E3713">
            <v>55.468472000000006</v>
          </cell>
        </row>
        <row r="3714">
          <cell r="B3714" t="str">
            <v>PER</v>
          </cell>
          <cell r="C3714" t="str">
            <v>Peru</v>
          </cell>
          <cell r="D3714">
            <v>2000</v>
          </cell>
          <cell r="E3714">
            <v>49.616434999999996</v>
          </cell>
        </row>
        <row r="3715">
          <cell r="B3715" t="str">
            <v>PER</v>
          </cell>
          <cell r="C3715" t="str">
            <v>Peru</v>
          </cell>
          <cell r="D3715">
            <v>2001</v>
          </cell>
          <cell r="E3715">
            <v>52.960421999999994</v>
          </cell>
        </row>
        <row r="3716">
          <cell r="B3716" t="str">
            <v>PER</v>
          </cell>
          <cell r="C3716" t="str">
            <v>Peru</v>
          </cell>
          <cell r="D3716">
            <v>2002</v>
          </cell>
          <cell r="E3716">
            <v>54.560666999999995</v>
          </cell>
        </row>
        <row r="3717">
          <cell r="B3717" t="str">
            <v>PER</v>
          </cell>
          <cell r="C3717" t="str">
            <v>Peru</v>
          </cell>
          <cell r="D3717">
            <v>2003</v>
          </cell>
          <cell r="E3717">
            <v>51.973686999999998</v>
          </cell>
        </row>
        <row r="3718">
          <cell r="B3718" t="str">
            <v>PER</v>
          </cell>
          <cell r="C3718" t="str">
            <v>Peru</v>
          </cell>
          <cell r="D3718">
            <v>2004</v>
          </cell>
          <cell r="E3718">
            <v>47.522512999999996</v>
          </cell>
        </row>
        <row r="3719">
          <cell r="B3719" t="str">
            <v>PER</v>
          </cell>
          <cell r="C3719" t="str">
            <v>Peru</v>
          </cell>
          <cell r="D3719">
            <v>2005</v>
          </cell>
          <cell r="E3719">
            <v>47.692546</v>
          </cell>
        </row>
        <row r="3720">
          <cell r="B3720" t="str">
            <v>PER</v>
          </cell>
          <cell r="C3720" t="str">
            <v>Peru</v>
          </cell>
          <cell r="D3720">
            <v>2000</v>
          </cell>
          <cell r="E3720">
            <v>49.33</v>
          </cell>
        </row>
        <row r="3721">
          <cell r="B3721" t="str">
            <v>PER</v>
          </cell>
          <cell r="C3721" t="str">
            <v>Peru</v>
          </cell>
          <cell r="D3721">
            <v>1991</v>
          </cell>
          <cell r="E3721">
            <v>49.169998168945312</v>
          </cell>
        </row>
        <row r="3722">
          <cell r="B3722" t="str">
            <v>PER</v>
          </cell>
          <cell r="C3722" t="str">
            <v>Peru</v>
          </cell>
          <cell r="D3722">
            <v>1991</v>
          </cell>
          <cell r="E3722">
            <v>41.389999389648438</v>
          </cell>
        </row>
        <row r="3723">
          <cell r="B3723" t="str">
            <v>PER</v>
          </cell>
          <cell r="C3723" t="str">
            <v>Peru</v>
          </cell>
          <cell r="D3723">
            <v>1991</v>
          </cell>
          <cell r="E3723">
            <v>42.939998626708984</v>
          </cell>
        </row>
        <row r="3724">
          <cell r="B3724" t="str">
            <v>PER</v>
          </cell>
          <cell r="C3724" t="str">
            <v>Peru</v>
          </cell>
          <cell r="D3724">
            <v>1991</v>
          </cell>
          <cell r="E3724">
            <v>46.430000305175781</v>
          </cell>
        </row>
        <row r="3725">
          <cell r="B3725" t="str">
            <v>PER</v>
          </cell>
          <cell r="C3725" t="str">
            <v>Peru</v>
          </cell>
          <cell r="D3725">
            <v>1991</v>
          </cell>
          <cell r="E3725">
            <v>49.099998474121094</v>
          </cell>
        </row>
        <row r="3726">
          <cell r="B3726" t="str">
            <v>PER</v>
          </cell>
          <cell r="C3726" t="str">
            <v>Peru</v>
          </cell>
          <cell r="D3726">
            <v>1994</v>
          </cell>
          <cell r="E3726">
            <v>50.029998779296875</v>
          </cell>
        </row>
        <row r="3727">
          <cell r="B3727" t="str">
            <v>PER</v>
          </cell>
          <cell r="C3727" t="str">
            <v>Peru</v>
          </cell>
          <cell r="D3727">
            <v>1994</v>
          </cell>
          <cell r="E3727">
            <v>44.779998779296875</v>
          </cell>
        </row>
        <row r="3728">
          <cell r="B3728" t="str">
            <v>PER</v>
          </cell>
          <cell r="C3728" t="str">
            <v>Peru</v>
          </cell>
          <cell r="D3728">
            <v>1994</v>
          </cell>
          <cell r="E3728">
            <v>44.869998931884766</v>
          </cell>
        </row>
        <row r="3729">
          <cell r="B3729" t="str">
            <v>PER</v>
          </cell>
          <cell r="C3729" t="str">
            <v>Peru</v>
          </cell>
          <cell r="D3729">
            <v>1994</v>
          </cell>
          <cell r="E3729">
            <v>48.319999694824219</v>
          </cell>
        </row>
        <row r="3730">
          <cell r="B3730" t="str">
            <v>PER</v>
          </cell>
          <cell r="C3730" t="str">
            <v>Peru</v>
          </cell>
          <cell r="D3730">
            <v>1994</v>
          </cell>
          <cell r="E3730">
            <v>49.630001068115234</v>
          </cell>
        </row>
        <row r="3731">
          <cell r="B3731" t="str">
            <v>PER</v>
          </cell>
          <cell r="C3731" t="str">
            <v>Peru</v>
          </cell>
          <cell r="D3731">
            <v>1997</v>
          </cell>
          <cell r="E3731">
            <v>53.009998321533203</v>
          </cell>
        </row>
        <row r="3732">
          <cell r="B3732" t="str">
            <v>PER</v>
          </cell>
          <cell r="C3732" t="str">
            <v>Peru</v>
          </cell>
          <cell r="D3732">
            <v>1997</v>
          </cell>
          <cell r="E3732">
            <v>43.299999237060547</v>
          </cell>
        </row>
        <row r="3733">
          <cell r="B3733" t="str">
            <v>PER</v>
          </cell>
          <cell r="C3733" t="str">
            <v>Peru</v>
          </cell>
          <cell r="D3733">
            <v>1997</v>
          </cell>
          <cell r="E3733">
            <v>44.840000152587891</v>
          </cell>
        </row>
        <row r="3734">
          <cell r="B3734" t="str">
            <v>PER</v>
          </cell>
          <cell r="C3734" t="str">
            <v>Peru</v>
          </cell>
          <cell r="D3734">
            <v>1997</v>
          </cell>
          <cell r="E3734">
            <v>50.549999237060547</v>
          </cell>
        </row>
        <row r="3735">
          <cell r="B3735" t="str">
            <v>PER</v>
          </cell>
          <cell r="C3735" t="str">
            <v>Peru</v>
          </cell>
          <cell r="D3735">
            <v>1997</v>
          </cell>
          <cell r="E3735">
            <v>53.330001831054688</v>
          </cell>
        </row>
        <row r="3736">
          <cell r="B3736" t="str">
            <v>PER</v>
          </cell>
          <cell r="C3736" t="str">
            <v>Peru</v>
          </cell>
          <cell r="D3736">
            <v>1972</v>
          </cell>
          <cell r="E3736">
            <v>58.7</v>
          </cell>
        </row>
        <row r="3737">
          <cell r="B3737" t="str">
            <v>PER</v>
          </cell>
          <cell r="C3737" t="str">
            <v>Peru</v>
          </cell>
          <cell r="D3737">
            <v>1961</v>
          </cell>
          <cell r="E3737">
            <v>60.2</v>
          </cell>
        </row>
        <row r="3738">
          <cell r="B3738" t="str">
            <v>PHL</v>
          </cell>
          <cell r="C3738" t="str">
            <v>Philippines</v>
          </cell>
          <cell r="D3738">
            <v>1961</v>
          </cell>
          <cell r="E3738">
            <v>46.299999237060547</v>
          </cell>
        </row>
        <row r="3739">
          <cell r="B3739" t="str">
            <v>PHL</v>
          </cell>
          <cell r="C3739" t="str">
            <v>Philippines</v>
          </cell>
          <cell r="D3739">
            <v>1991</v>
          </cell>
          <cell r="E3739">
            <v>50.9</v>
          </cell>
        </row>
        <row r="3740">
          <cell r="B3740" t="str">
            <v>PHL</v>
          </cell>
          <cell r="C3740" t="str">
            <v>Philippines</v>
          </cell>
          <cell r="D3740">
            <v>1991</v>
          </cell>
          <cell r="E3740">
            <v>44.4</v>
          </cell>
        </row>
        <row r="3741">
          <cell r="B3741" t="str">
            <v>PHL</v>
          </cell>
          <cell r="C3741" t="str">
            <v>Philippines</v>
          </cell>
          <cell r="D3741">
            <v>1994</v>
          </cell>
          <cell r="E3741">
            <v>53.3</v>
          </cell>
        </row>
        <row r="3742">
          <cell r="B3742" t="str">
            <v>PHL</v>
          </cell>
          <cell r="C3742" t="str">
            <v>Philippines</v>
          </cell>
          <cell r="D3742">
            <v>1994</v>
          </cell>
          <cell r="E3742">
            <v>49.7</v>
          </cell>
        </row>
        <row r="3743">
          <cell r="B3743" t="str">
            <v>PHL</v>
          </cell>
          <cell r="C3743" t="str">
            <v>Philippines</v>
          </cell>
          <cell r="D3743">
            <v>1997</v>
          </cell>
          <cell r="E3743">
            <v>50.4</v>
          </cell>
        </row>
        <row r="3744">
          <cell r="B3744" t="str">
            <v>PHL</v>
          </cell>
          <cell r="C3744" t="str">
            <v>Philippines</v>
          </cell>
          <cell r="D3744">
            <v>1997</v>
          </cell>
          <cell r="E3744">
            <v>42.2</v>
          </cell>
        </row>
        <row r="3745">
          <cell r="B3745" t="str">
            <v>PHL</v>
          </cell>
          <cell r="C3745" t="str">
            <v>Philippines</v>
          </cell>
          <cell r="D3745">
            <v>1961</v>
          </cell>
          <cell r="E3745">
            <v>51</v>
          </cell>
        </row>
        <row r="3746">
          <cell r="B3746" t="str">
            <v>PHL</v>
          </cell>
          <cell r="C3746" t="str">
            <v>Philippines</v>
          </cell>
          <cell r="D3746">
            <v>1965</v>
          </cell>
          <cell r="E3746">
            <v>49.9</v>
          </cell>
        </row>
        <row r="3747">
          <cell r="B3747" t="str">
            <v>PHL</v>
          </cell>
          <cell r="C3747" t="str">
            <v>Philippines</v>
          </cell>
          <cell r="D3747">
            <v>1971</v>
          </cell>
          <cell r="E3747">
            <v>49.1</v>
          </cell>
        </row>
        <row r="3748">
          <cell r="B3748" t="str">
            <v>PHL</v>
          </cell>
          <cell r="C3748" t="str">
            <v>Philippines</v>
          </cell>
          <cell r="D3748">
            <v>1985</v>
          </cell>
          <cell r="E3748">
            <v>45.5</v>
          </cell>
        </row>
        <row r="3749">
          <cell r="B3749" t="str">
            <v>PHL</v>
          </cell>
          <cell r="C3749" t="str">
            <v>Philippines</v>
          </cell>
          <cell r="D3749">
            <v>1985</v>
          </cell>
          <cell r="E3749">
            <v>38.799999237060547</v>
          </cell>
        </row>
        <row r="3750">
          <cell r="B3750" t="str">
            <v>PHL</v>
          </cell>
          <cell r="C3750" t="str">
            <v>Philippines</v>
          </cell>
          <cell r="D3750">
            <v>1988</v>
          </cell>
          <cell r="E3750">
            <v>43.6</v>
          </cell>
        </row>
        <row r="3751">
          <cell r="B3751" t="str">
            <v>PHL</v>
          </cell>
          <cell r="C3751" t="str">
            <v>Philippines</v>
          </cell>
          <cell r="D3751">
            <v>1991</v>
          </cell>
          <cell r="E3751">
            <v>47.9</v>
          </cell>
        </row>
        <row r="3752">
          <cell r="B3752" t="str">
            <v>PHL</v>
          </cell>
          <cell r="C3752" t="str">
            <v>Philippines</v>
          </cell>
          <cell r="D3752">
            <v>1991</v>
          </cell>
          <cell r="E3752">
            <v>41.8</v>
          </cell>
        </row>
        <row r="3753">
          <cell r="B3753" t="str">
            <v>PHL</v>
          </cell>
          <cell r="C3753" t="str">
            <v>Philippines</v>
          </cell>
          <cell r="D3753">
            <v>1957</v>
          </cell>
          <cell r="E3753">
            <v>45.200000762939453</v>
          </cell>
        </row>
        <row r="3754">
          <cell r="B3754" t="str">
            <v>PHL</v>
          </cell>
          <cell r="C3754" t="str">
            <v>Philippines</v>
          </cell>
          <cell r="D3754">
            <v>1961</v>
          </cell>
          <cell r="E3754">
            <v>46.5</v>
          </cell>
        </row>
        <row r="3755">
          <cell r="B3755" t="str">
            <v>PHL</v>
          </cell>
          <cell r="C3755" t="str">
            <v>Philippines</v>
          </cell>
          <cell r="D3755">
            <v>1965</v>
          </cell>
          <cell r="E3755">
            <v>46.5</v>
          </cell>
        </row>
        <row r="3756">
          <cell r="B3756" t="str">
            <v>PHL</v>
          </cell>
          <cell r="C3756" t="str">
            <v>Philippines</v>
          </cell>
          <cell r="D3756">
            <v>1971</v>
          </cell>
          <cell r="E3756">
            <v>45.3</v>
          </cell>
        </row>
        <row r="3757">
          <cell r="B3757" t="str">
            <v>PHL</v>
          </cell>
          <cell r="C3757" t="str">
            <v>Philippines</v>
          </cell>
          <cell r="D3757">
            <v>1975</v>
          </cell>
          <cell r="E3757">
            <v>45.2</v>
          </cell>
        </row>
        <row r="3758">
          <cell r="B3758" t="str">
            <v>PHL</v>
          </cell>
          <cell r="C3758" t="str">
            <v>Philippines</v>
          </cell>
          <cell r="D3758">
            <v>1985</v>
          </cell>
          <cell r="E3758">
            <v>45</v>
          </cell>
        </row>
        <row r="3759">
          <cell r="B3759" t="str">
            <v>PHL</v>
          </cell>
          <cell r="C3759" t="str">
            <v>Philippines</v>
          </cell>
          <cell r="D3759">
            <v>1957</v>
          </cell>
          <cell r="E3759">
            <v>48.9</v>
          </cell>
        </row>
        <row r="3760">
          <cell r="B3760" t="str">
            <v>PHL</v>
          </cell>
          <cell r="C3760" t="str">
            <v>Philippines</v>
          </cell>
          <cell r="D3760">
            <v>1961</v>
          </cell>
          <cell r="E3760">
            <v>52.3</v>
          </cell>
        </row>
        <row r="3761">
          <cell r="B3761" t="str">
            <v>PHL</v>
          </cell>
          <cell r="C3761" t="str">
            <v>Philippines</v>
          </cell>
          <cell r="D3761">
            <v>1961</v>
          </cell>
          <cell r="E3761">
            <v>50.9</v>
          </cell>
        </row>
        <row r="3762">
          <cell r="B3762" t="str">
            <v>PHL</v>
          </cell>
          <cell r="C3762" t="str">
            <v>Philippines</v>
          </cell>
          <cell r="D3762">
            <v>1961</v>
          </cell>
          <cell r="E3762">
            <v>41.1</v>
          </cell>
        </row>
        <row r="3763">
          <cell r="B3763" t="str">
            <v>PHL</v>
          </cell>
          <cell r="C3763" t="str">
            <v>Philippines</v>
          </cell>
          <cell r="D3763">
            <v>1965</v>
          </cell>
          <cell r="E3763">
            <v>52.3</v>
          </cell>
        </row>
        <row r="3764">
          <cell r="B3764" t="str">
            <v>PHL</v>
          </cell>
          <cell r="C3764" t="str">
            <v>Philippines</v>
          </cell>
          <cell r="D3764">
            <v>1965</v>
          </cell>
          <cell r="E3764">
            <v>50.9</v>
          </cell>
        </row>
        <row r="3765">
          <cell r="B3765" t="str">
            <v>PHL</v>
          </cell>
          <cell r="C3765" t="str">
            <v>Philippines</v>
          </cell>
          <cell r="D3765">
            <v>1965</v>
          </cell>
          <cell r="E3765">
            <v>42.6</v>
          </cell>
        </row>
        <row r="3766">
          <cell r="B3766" t="str">
            <v>PHL</v>
          </cell>
          <cell r="C3766" t="str">
            <v>Philippines</v>
          </cell>
          <cell r="D3766">
            <v>1971</v>
          </cell>
          <cell r="E3766">
            <v>49.3</v>
          </cell>
        </row>
        <row r="3767">
          <cell r="B3767" t="str">
            <v>PHL</v>
          </cell>
          <cell r="C3767" t="str">
            <v>Philippines</v>
          </cell>
          <cell r="D3767">
            <v>1971</v>
          </cell>
          <cell r="E3767">
            <v>46.5</v>
          </cell>
        </row>
        <row r="3768">
          <cell r="B3768" t="str">
            <v>PHL</v>
          </cell>
          <cell r="C3768" t="str">
            <v>Philippines</v>
          </cell>
          <cell r="D3768">
            <v>1971</v>
          </cell>
          <cell r="E3768">
            <v>45.7</v>
          </cell>
        </row>
        <row r="3769">
          <cell r="B3769" t="str">
            <v>PHL</v>
          </cell>
          <cell r="C3769" t="str">
            <v>Philippines</v>
          </cell>
          <cell r="D3769">
            <v>1971</v>
          </cell>
          <cell r="E3769">
            <v>49</v>
          </cell>
        </row>
        <row r="3770">
          <cell r="B3770" t="str">
            <v>PHL</v>
          </cell>
          <cell r="C3770" t="str">
            <v>Philippines</v>
          </cell>
          <cell r="D3770">
            <v>1985</v>
          </cell>
          <cell r="E3770">
            <v>44.659999847412109</v>
          </cell>
        </row>
        <row r="3771">
          <cell r="B3771" t="str">
            <v>PHL</v>
          </cell>
          <cell r="C3771" t="str">
            <v>Philippines</v>
          </cell>
          <cell r="D3771">
            <v>1988</v>
          </cell>
          <cell r="E3771">
            <v>45.7</v>
          </cell>
        </row>
        <row r="3772">
          <cell r="B3772" t="str">
            <v>PHL</v>
          </cell>
          <cell r="C3772" t="str">
            <v>Philippines</v>
          </cell>
          <cell r="D3772">
            <v>1991</v>
          </cell>
          <cell r="E3772">
            <v>48.1</v>
          </cell>
        </row>
        <row r="3773">
          <cell r="B3773" t="str">
            <v>PHL</v>
          </cell>
          <cell r="C3773" t="str">
            <v>Philippines</v>
          </cell>
          <cell r="D3773">
            <v>1994</v>
          </cell>
          <cell r="E3773">
            <v>46.2</v>
          </cell>
        </row>
        <row r="3774">
          <cell r="B3774" t="str">
            <v>PHL</v>
          </cell>
          <cell r="C3774" t="str">
            <v>Philippines</v>
          </cell>
          <cell r="D3774">
            <v>1997</v>
          </cell>
          <cell r="E3774">
            <v>50.1</v>
          </cell>
        </row>
        <row r="3775">
          <cell r="B3775" t="str">
            <v>PHL</v>
          </cell>
          <cell r="C3775" t="str">
            <v>Philippines</v>
          </cell>
          <cell r="D3775">
            <v>2000</v>
          </cell>
          <cell r="E3775">
            <v>49.441000000000003</v>
          </cell>
        </row>
        <row r="3776">
          <cell r="B3776" t="str">
            <v>PHL</v>
          </cell>
          <cell r="C3776" t="str">
            <v>Philippines</v>
          </cell>
          <cell r="D3776">
            <v>1961</v>
          </cell>
          <cell r="E3776">
            <v>49.9</v>
          </cell>
        </row>
        <row r="3777">
          <cell r="B3777" t="str">
            <v>PHL</v>
          </cell>
          <cell r="C3777" t="str">
            <v>Philippines</v>
          </cell>
          <cell r="D3777">
            <v>2003</v>
          </cell>
          <cell r="E3777">
            <v>47.851329999999997</v>
          </cell>
        </row>
        <row r="3778">
          <cell r="B3778" t="str">
            <v>PHL</v>
          </cell>
          <cell r="C3778" t="str">
            <v>Philippines</v>
          </cell>
          <cell r="D3778">
            <v>1975</v>
          </cell>
          <cell r="E3778">
            <v>46.6</v>
          </cell>
        </row>
        <row r="3779">
          <cell r="B3779" t="str">
            <v>PHL</v>
          </cell>
          <cell r="C3779" t="str">
            <v>Philippines</v>
          </cell>
          <cell r="D3779">
            <v>1971</v>
          </cell>
          <cell r="E3779">
            <v>47.6</v>
          </cell>
        </row>
        <row r="3780">
          <cell r="B3780" t="str">
            <v>PHL</v>
          </cell>
          <cell r="C3780" t="str">
            <v>Philippines</v>
          </cell>
          <cell r="D3780">
            <v>1971</v>
          </cell>
          <cell r="E3780">
            <v>47.4</v>
          </cell>
        </row>
        <row r="3781">
          <cell r="B3781" t="str">
            <v>PHL</v>
          </cell>
          <cell r="C3781" t="str">
            <v>Philippines</v>
          </cell>
          <cell r="D3781">
            <v>1971</v>
          </cell>
          <cell r="E3781">
            <v>39.9</v>
          </cell>
        </row>
        <row r="3782">
          <cell r="B3782" t="str">
            <v>PHL</v>
          </cell>
          <cell r="C3782" t="str">
            <v>Philippines</v>
          </cell>
          <cell r="D3782">
            <v>1985</v>
          </cell>
          <cell r="E3782">
            <v>41</v>
          </cell>
        </row>
        <row r="3783">
          <cell r="B3783" t="str">
            <v>PHL</v>
          </cell>
          <cell r="C3783" t="str">
            <v>Philippines</v>
          </cell>
          <cell r="D3783">
            <v>1988</v>
          </cell>
          <cell r="E3783">
            <v>40.700000000000003</v>
          </cell>
        </row>
        <row r="3784">
          <cell r="B3784" t="str">
            <v>PHL</v>
          </cell>
          <cell r="C3784" t="str">
            <v>Philippines</v>
          </cell>
          <cell r="D3784">
            <v>1991</v>
          </cell>
          <cell r="E3784">
            <v>43.8</v>
          </cell>
        </row>
        <row r="3785">
          <cell r="B3785" t="str">
            <v>PHL</v>
          </cell>
          <cell r="C3785" t="str">
            <v>Philippines</v>
          </cell>
          <cell r="D3785">
            <v>1994</v>
          </cell>
          <cell r="E3785">
            <v>42.9</v>
          </cell>
        </row>
        <row r="3786">
          <cell r="B3786" t="str">
            <v>PHL</v>
          </cell>
          <cell r="C3786" t="str">
            <v>Philippines</v>
          </cell>
          <cell r="D3786">
            <v>1997</v>
          </cell>
          <cell r="E3786">
            <v>46.1</v>
          </cell>
        </row>
        <row r="3787">
          <cell r="B3787" t="str">
            <v>PHL</v>
          </cell>
          <cell r="C3787" t="str">
            <v>Philippines</v>
          </cell>
          <cell r="D3787">
            <v>2000</v>
          </cell>
          <cell r="E3787">
            <v>45.631549999999997</v>
          </cell>
        </row>
        <row r="3788">
          <cell r="B3788" t="str">
            <v>PHL</v>
          </cell>
          <cell r="C3788" t="str">
            <v>Philippines</v>
          </cell>
          <cell r="D3788">
            <v>2003</v>
          </cell>
          <cell r="E3788">
            <v>44.53</v>
          </cell>
        </row>
        <row r="3789">
          <cell r="B3789" t="str">
            <v>POL</v>
          </cell>
          <cell r="C3789" t="str">
            <v>Poland</v>
          </cell>
          <cell r="D3789">
            <v>1970</v>
          </cell>
          <cell r="E3789">
            <v>23.1</v>
          </cell>
        </row>
        <row r="3790">
          <cell r="B3790" t="str">
            <v>POL</v>
          </cell>
          <cell r="C3790" t="str">
            <v>Poland</v>
          </cell>
          <cell r="D3790">
            <v>1972</v>
          </cell>
          <cell r="E3790">
            <v>23.2</v>
          </cell>
        </row>
        <row r="3791">
          <cell r="B3791" t="str">
            <v>POL</v>
          </cell>
          <cell r="C3791" t="str">
            <v>Poland</v>
          </cell>
          <cell r="D3791">
            <v>1976</v>
          </cell>
          <cell r="E3791">
            <v>24.4</v>
          </cell>
        </row>
        <row r="3792">
          <cell r="B3792" t="str">
            <v>POL</v>
          </cell>
          <cell r="C3792" t="str">
            <v>Poland</v>
          </cell>
          <cell r="D3792">
            <v>1978</v>
          </cell>
          <cell r="E3792">
            <v>24.2</v>
          </cell>
        </row>
        <row r="3793">
          <cell r="B3793" t="str">
            <v>POL</v>
          </cell>
          <cell r="C3793" t="str">
            <v>Poland</v>
          </cell>
          <cell r="D3793">
            <v>1980</v>
          </cell>
          <cell r="E3793">
            <v>23.1</v>
          </cell>
        </row>
        <row r="3794">
          <cell r="B3794" t="str">
            <v>POL</v>
          </cell>
          <cell r="C3794" t="str">
            <v>Poland</v>
          </cell>
          <cell r="D3794">
            <v>1981</v>
          </cell>
          <cell r="E3794">
            <v>21.3</v>
          </cell>
        </row>
        <row r="3795">
          <cell r="B3795" t="str">
            <v>POL</v>
          </cell>
          <cell r="C3795" t="str">
            <v>Poland</v>
          </cell>
          <cell r="D3795">
            <v>1982</v>
          </cell>
          <cell r="E3795">
            <v>20.100000000000001</v>
          </cell>
        </row>
        <row r="3796">
          <cell r="B3796" t="str">
            <v>POL</v>
          </cell>
          <cell r="C3796" t="str">
            <v>Poland</v>
          </cell>
          <cell r="D3796">
            <v>1983</v>
          </cell>
          <cell r="E3796">
            <v>24.6</v>
          </cell>
        </row>
        <row r="3797">
          <cell r="B3797" t="str">
            <v>POL</v>
          </cell>
          <cell r="C3797" t="str">
            <v>Poland</v>
          </cell>
          <cell r="D3797">
            <v>1983</v>
          </cell>
          <cell r="E3797">
            <v>21.5</v>
          </cell>
        </row>
        <row r="3798">
          <cell r="B3798" t="str">
            <v>POL</v>
          </cell>
          <cell r="C3798" t="str">
            <v>Poland</v>
          </cell>
          <cell r="D3798">
            <v>1984</v>
          </cell>
          <cell r="E3798">
            <v>25.7</v>
          </cell>
        </row>
        <row r="3799">
          <cell r="B3799" t="str">
            <v>POL</v>
          </cell>
          <cell r="C3799" t="str">
            <v>Poland</v>
          </cell>
          <cell r="D3799">
            <v>1984</v>
          </cell>
          <cell r="E3799">
            <v>22.6</v>
          </cell>
        </row>
        <row r="3800">
          <cell r="B3800" t="str">
            <v>POL</v>
          </cell>
          <cell r="C3800" t="str">
            <v>Poland</v>
          </cell>
          <cell r="D3800">
            <v>1985</v>
          </cell>
          <cell r="E3800">
            <v>25.2</v>
          </cell>
        </row>
        <row r="3801">
          <cell r="B3801" t="str">
            <v>POL</v>
          </cell>
          <cell r="C3801" t="str">
            <v>Poland</v>
          </cell>
          <cell r="D3801">
            <v>1985</v>
          </cell>
          <cell r="E3801">
            <v>23.3</v>
          </cell>
        </row>
        <row r="3802">
          <cell r="B3802" t="str">
            <v>POL</v>
          </cell>
          <cell r="C3802" t="str">
            <v>Poland</v>
          </cell>
          <cell r="D3802">
            <v>1986</v>
          </cell>
          <cell r="E3802">
            <v>25.2</v>
          </cell>
        </row>
        <row r="3803">
          <cell r="B3803" t="str">
            <v>POL</v>
          </cell>
          <cell r="C3803" t="str">
            <v>Poland</v>
          </cell>
          <cell r="D3803">
            <v>1986</v>
          </cell>
          <cell r="E3803">
            <v>24.2</v>
          </cell>
        </row>
        <row r="3804">
          <cell r="B3804" t="str">
            <v>POL</v>
          </cell>
          <cell r="C3804" t="str">
            <v>Poland</v>
          </cell>
          <cell r="D3804">
            <v>1987</v>
          </cell>
          <cell r="E3804">
            <v>25</v>
          </cell>
        </row>
        <row r="3805">
          <cell r="B3805" t="str">
            <v>POL</v>
          </cell>
          <cell r="C3805" t="str">
            <v>Poland</v>
          </cell>
          <cell r="D3805">
            <v>1987</v>
          </cell>
          <cell r="E3805">
            <v>23</v>
          </cell>
        </row>
        <row r="3806">
          <cell r="B3806" t="str">
            <v>POL</v>
          </cell>
          <cell r="C3806" t="str">
            <v>Poland</v>
          </cell>
          <cell r="D3806">
            <v>1988</v>
          </cell>
          <cell r="E3806">
            <v>24.5</v>
          </cell>
        </row>
        <row r="3807">
          <cell r="B3807" t="str">
            <v>POL</v>
          </cell>
          <cell r="C3807" t="str">
            <v>Poland</v>
          </cell>
          <cell r="D3807">
            <v>1988</v>
          </cell>
          <cell r="E3807">
            <v>21.2</v>
          </cell>
        </row>
        <row r="3808">
          <cell r="B3808" t="str">
            <v>POL</v>
          </cell>
          <cell r="C3808" t="str">
            <v>Poland</v>
          </cell>
          <cell r="D3808">
            <v>1989</v>
          </cell>
          <cell r="E3808">
            <v>26.8</v>
          </cell>
        </row>
        <row r="3809">
          <cell r="B3809" t="str">
            <v>POL</v>
          </cell>
          <cell r="C3809" t="str">
            <v>Poland</v>
          </cell>
          <cell r="D3809">
            <v>1989</v>
          </cell>
          <cell r="E3809">
            <v>20.7</v>
          </cell>
        </row>
        <row r="3810">
          <cell r="B3810" t="str">
            <v>POL</v>
          </cell>
          <cell r="C3810" t="str">
            <v>Poland</v>
          </cell>
          <cell r="D3810">
            <v>1989</v>
          </cell>
          <cell r="E3810">
            <v>24.899999618530273</v>
          </cell>
        </row>
        <row r="3811">
          <cell r="B3811" t="str">
            <v>POL</v>
          </cell>
          <cell r="C3811" t="str">
            <v>Poland</v>
          </cell>
          <cell r="D3811">
            <v>1989</v>
          </cell>
          <cell r="E3811">
            <v>32.200000762939453</v>
          </cell>
        </row>
        <row r="3812">
          <cell r="B3812" t="str">
            <v>POL</v>
          </cell>
          <cell r="C3812" t="str">
            <v>Poland</v>
          </cell>
          <cell r="D3812">
            <v>1990</v>
          </cell>
          <cell r="E3812">
            <v>19.100000381469727</v>
          </cell>
        </row>
        <row r="3813">
          <cell r="B3813" t="str">
            <v>POL</v>
          </cell>
          <cell r="C3813" t="str">
            <v>Poland</v>
          </cell>
          <cell r="D3813">
            <v>1990</v>
          </cell>
          <cell r="E3813">
            <v>31</v>
          </cell>
        </row>
        <row r="3814">
          <cell r="B3814" t="str">
            <v>POL</v>
          </cell>
          <cell r="C3814" t="str">
            <v>Poland</v>
          </cell>
          <cell r="D3814">
            <v>1991</v>
          </cell>
          <cell r="E3814">
            <v>22.5</v>
          </cell>
        </row>
        <row r="3815">
          <cell r="B3815" t="str">
            <v>POL</v>
          </cell>
          <cell r="C3815" t="str">
            <v>Poland</v>
          </cell>
          <cell r="D3815">
            <v>1991</v>
          </cell>
          <cell r="E3815">
            <v>31.399999618530273</v>
          </cell>
        </row>
        <row r="3816">
          <cell r="B3816" t="str">
            <v>POL</v>
          </cell>
          <cell r="C3816" t="str">
            <v>Poland</v>
          </cell>
          <cell r="D3816">
            <v>1992</v>
          </cell>
          <cell r="E3816">
            <v>23.899999618530273</v>
          </cell>
        </row>
        <row r="3817">
          <cell r="B3817" t="str">
            <v>POL</v>
          </cell>
          <cell r="C3817" t="str">
            <v>Poland</v>
          </cell>
          <cell r="D3817">
            <v>1992</v>
          </cell>
          <cell r="E3817">
            <v>32.400001525878906</v>
          </cell>
        </row>
        <row r="3818">
          <cell r="B3818" t="str">
            <v>POL</v>
          </cell>
          <cell r="C3818" t="str">
            <v>Poland</v>
          </cell>
          <cell r="D3818">
            <v>1965</v>
          </cell>
          <cell r="E3818">
            <v>26</v>
          </cell>
        </row>
        <row r="3819">
          <cell r="B3819" t="str">
            <v>POL</v>
          </cell>
          <cell r="C3819" t="str">
            <v>Poland</v>
          </cell>
          <cell r="D3819">
            <v>2005</v>
          </cell>
          <cell r="E3819">
            <v>36</v>
          </cell>
        </row>
        <row r="3820">
          <cell r="B3820" t="str">
            <v>POL</v>
          </cell>
          <cell r="C3820" t="str">
            <v>Poland</v>
          </cell>
          <cell r="D3820">
            <v>2006</v>
          </cell>
          <cell r="E3820">
            <v>33</v>
          </cell>
        </row>
        <row r="3821">
          <cell r="B3821" t="str">
            <v>POL</v>
          </cell>
          <cell r="C3821" t="str">
            <v>Poland</v>
          </cell>
          <cell r="D3821">
            <v>1956</v>
          </cell>
          <cell r="E3821">
            <v>27</v>
          </cell>
        </row>
        <row r="3822">
          <cell r="B3822" t="str">
            <v>POL</v>
          </cell>
          <cell r="C3822" t="str">
            <v>Poland</v>
          </cell>
          <cell r="D3822">
            <v>1960</v>
          </cell>
          <cell r="E3822">
            <v>27.2</v>
          </cell>
        </row>
        <row r="3823">
          <cell r="B3823" t="str">
            <v>POL</v>
          </cell>
          <cell r="C3823" t="str">
            <v>Poland</v>
          </cell>
          <cell r="D3823">
            <v>1962</v>
          </cell>
          <cell r="E3823">
            <v>26.8</v>
          </cell>
        </row>
        <row r="3824">
          <cell r="B3824" t="str">
            <v>POL</v>
          </cell>
          <cell r="C3824" t="str">
            <v>Poland</v>
          </cell>
          <cell r="D3824">
            <v>1964</v>
          </cell>
          <cell r="E3824">
            <v>26.3</v>
          </cell>
        </row>
        <row r="3825">
          <cell r="B3825" t="str">
            <v>POL</v>
          </cell>
          <cell r="C3825" t="str">
            <v>Poland</v>
          </cell>
          <cell r="D3825">
            <v>1986</v>
          </cell>
          <cell r="E3825">
            <v>28</v>
          </cell>
        </row>
        <row r="3826">
          <cell r="B3826" t="str">
            <v>POL</v>
          </cell>
          <cell r="C3826" t="str">
            <v>Poland</v>
          </cell>
          <cell r="D3826">
            <v>1992</v>
          </cell>
          <cell r="E3826">
            <v>29.3</v>
          </cell>
        </row>
        <row r="3827">
          <cell r="B3827" t="str">
            <v>POL</v>
          </cell>
          <cell r="C3827" t="str">
            <v>Poland</v>
          </cell>
          <cell r="D3827">
            <v>1992</v>
          </cell>
          <cell r="E3827">
            <v>30.8</v>
          </cell>
        </row>
        <row r="3828">
          <cell r="B3828" t="str">
            <v>POL</v>
          </cell>
          <cell r="C3828" t="str">
            <v>Poland</v>
          </cell>
          <cell r="D3828">
            <v>1999</v>
          </cell>
          <cell r="E3828">
            <v>31.9</v>
          </cell>
        </row>
        <row r="3829">
          <cell r="B3829" t="str">
            <v>POL</v>
          </cell>
          <cell r="C3829" t="str">
            <v>Poland</v>
          </cell>
          <cell r="D3829">
            <v>1999</v>
          </cell>
          <cell r="E3829">
            <v>33</v>
          </cell>
        </row>
        <row r="3830">
          <cell r="B3830" t="str">
            <v>POL</v>
          </cell>
          <cell r="C3830" t="str">
            <v>Poland</v>
          </cell>
          <cell r="D3830">
            <v>1973</v>
          </cell>
          <cell r="E3830">
            <v>24</v>
          </cell>
        </row>
        <row r="3831">
          <cell r="B3831" t="str">
            <v>POL</v>
          </cell>
          <cell r="C3831" t="str">
            <v>Poland</v>
          </cell>
          <cell r="D3831">
            <v>1987</v>
          </cell>
          <cell r="E3831">
            <v>25.6</v>
          </cell>
        </row>
        <row r="3832">
          <cell r="B3832" t="str">
            <v>POL</v>
          </cell>
          <cell r="C3832" t="str">
            <v>Poland</v>
          </cell>
          <cell r="D3832">
            <v>1993</v>
          </cell>
          <cell r="E3832">
            <v>28.4</v>
          </cell>
        </row>
        <row r="3833">
          <cell r="B3833" t="str">
            <v>POL</v>
          </cell>
          <cell r="C3833" t="str">
            <v>Poland</v>
          </cell>
          <cell r="D3833">
            <v>1993</v>
          </cell>
          <cell r="E3833">
            <v>31</v>
          </cell>
        </row>
        <row r="3834">
          <cell r="B3834" t="str">
            <v>POL</v>
          </cell>
          <cell r="C3834" t="str">
            <v>Poland</v>
          </cell>
          <cell r="D3834">
            <v>1987</v>
          </cell>
          <cell r="E3834">
            <v>23</v>
          </cell>
        </row>
        <row r="3835">
          <cell r="B3835" t="str">
            <v>POL</v>
          </cell>
          <cell r="C3835" t="str">
            <v>Poland</v>
          </cell>
          <cell r="D3835">
            <v>1988</v>
          </cell>
          <cell r="E3835">
            <v>21.4</v>
          </cell>
        </row>
        <row r="3836">
          <cell r="B3836" t="str">
            <v>POL</v>
          </cell>
          <cell r="C3836" t="str">
            <v>Poland</v>
          </cell>
          <cell r="D3836">
            <v>1989</v>
          </cell>
          <cell r="E3836">
            <v>20.5</v>
          </cell>
        </row>
        <row r="3837">
          <cell r="B3837" t="str">
            <v>POL</v>
          </cell>
          <cell r="C3837" t="str">
            <v>Poland</v>
          </cell>
          <cell r="D3837">
            <v>1991</v>
          </cell>
          <cell r="E3837">
            <v>24.200000762939453</v>
          </cell>
        </row>
        <row r="3838">
          <cell r="B3838" t="str">
            <v>POL</v>
          </cell>
          <cell r="C3838" t="str">
            <v>Poland</v>
          </cell>
          <cell r="D3838">
            <v>1992</v>
          </cell>
          <cell r="E3838">
            <v>24.7</v>
          </cell>
        </row>
        <row r="3839">
          <cell r="B3839" t="str">
            <v>POL</v>
          </cell>
          <cell r="C3839" t="str">
            <v>Poland</v>
          </cell>
          <cell r="D3839">
            <v>1993</v>
          </cell>
          <cell r="E3839">
            <v>25.700000762939453</v>
          </cell>
        </row>
        <row r="3840">
          <cell r="B3840" t="str">
            <v>POL</v>
          </cell>
          <cell r="C3840" t="str">
            <v>Poland</v>
          </cell>
          <cell r="D3840">
            <v>1992</v>
          </cell>
          <cell r="E3840">
            <v>44.400001525878906</v>
          </cell>
        </row>
        <row r="3841">
          <cell r="B3841" t="str">
            <v>POL</v>
          </cell>
          <cell r="C3841" t="str">
            <v>Poland</v>
          </cell>
          <cell r="D3841">
            <v>1992</v>
          </cell>
          <cell r="E3841">
            <v>29.100000381469727</v>
          </cell>
        </row>
        <row r="3842">
          <cell r="B3842" t="str">
            <v>POL</v>
          </cell>
          <cell r="C3842" t="str">
            <v>Poland</v>
          </cell>
          <cell r="D3842">
            <v>1989</v>
          </cell>
          <cell r="E3842">
            <v>24.974799999999998</v>
          </cell>
        </row>
        <row r="3843">
          <cell r="B3843" t="str">
            <v>POL</v>
          </cell>
          <cell r="C3843" t="str">
            <v>Poland</v>
          </cell>
          <cell r="D3843">
            <v>1990</v>
          </cell>
          <cell r="E3843">
            <v>26.8</v>
          </cell>
        </row>
        <row r="3844">
          <cell r="B3844" t="str">
            <v>POL</v>
          </cell>
          <cell r="C3844" t="str">
            <v>Poland</v>
          </cell>
          <cell r="D3844">
            <v>1991</v>
          </cell>
          <cell r="E3844">
            <v>23.9</v>
          </cell>
        </row>
        <row r="3845">
          <cell r="B3845" t="str">
            <v>POL</v>
          </cell>
          <cell r="C3845" t="str">
            <v>Poland</v>
          </cell>
          <cell r="D3845">
            <v>1991</v>
          </cell>
          <cell r="E3845">
            <v>23.179120000000001</v>
          </cell>
        </row>
        <row r="3846">
          <cell r="B3846" t="str">
            <v>POL</v>
          </cell>
          <cell r="C3846" t="str">
            <v>Poland</v>
          </cell>
          <cell r="D3846">
            <v>1992</v>
          </cell>
          <cell r="E3846">
            <v>24.7</v>
          </cell>
        </row>
        <row r="3847">
          <cell r="B3847" t="str">
            <v>POL</v>
          </cell>
          <cell r="C3847" t="str">
            <v>Poland</v>
          </cell>
          <cell r="D3847">
            <v>1992</v>
          </cell>
          <cell r="E3847">
            <v>23.9648</v>
          </cell>
        </row>
        <row r="3848">
          <cell r="B3848" t="str">
            <v>POL</v>
          </cell>
          <cell r="C3848" t="str">
            <v>Poland</v>
          </cell>
          <cell r="D3848">
            <v>1993</v>
          </cell>
          <cell r="E3848">
            <v>31.528119999999998</v>
          </cell>
        </row>
        <row r="3849">
          <cell r="B3849" t="str">
            <v>POL</v>
          </cell>
          <cell r="C3849" t="str">
            <v>Poland</v>
          </cell>
          <cell r="D3849">
            <v>1993</v>
          </cell>
          <cell r="E3849">
            <v>25.6</v>
          </cell>
        </row>
        <row r="3850">
          <cell r="B3850" t="str">
            <v>POL</v>
          </cell>
          <cell r="C3850" t="str">
            <v>Poland</v>
          </cell>
          <cell r="D3850">
            <v>1994</v>
          </cell>
          <cell r="E3850">
            <v>32.567249999999994</v>
          </cell>
        </row>
        <row r="3851">
          <cell r="B3851" t="str">
            <v>POL</v>
          </cell>
          <cell r="C3851" t="str">
            <v>Poland</v>
          </cell>
          <cell r="D3851">
            <v>1994</v>
          </cell>
          <cell r="E3851">
            <v>28.1</v>
          </cell>
        </row>
        <row r="3852">
          <cell r="B3852" t="str">
            <v>POL</v>
          </cell>
          <cell r="C3852" t="str">
            <v>Poland</v>
          </cell>
          <cell r="D3852">
            <v>1995</v>
          </cell>
          <cell r="E3852">
            <v>32.21846</v>
          </cell>
        </row>
        <row r="3853">
          <cell r="B3853" t="str">
            <v>POL</v>
          </cell>
          <cell r="C3853" t="str">
            <v>Poland</v>
          </cell>
          <cell r="D3853">
            <v>1995</v>
          </cell>
          <cell r="E3853">
            <v>29</v>
          </cell>
        </row>
        <row r="3854">
          <cell r="B3854" t="str">
            <v>POL</v>
          </cell>
          <cell r="C3854" t="str">
            <v>Poland</v>
          </cell>
          <cell r="D3854">
            <v>1996</v>
          </cell>
          <cell r="E3854">
            <v>32.903799999999997</v>
          </cell>
        </row>
        <row r="3855">
          <cell r="B3855" t="str">
            <v>POL</v>
          </cell>
          <cell r="C3855" t="str">
            <v>Poland</v>
          </cell>
          <cell r="D3855">
            <v>1996</v>
          </cell>
          <cell r="E3855">
            <v>30.2</v>
          </cell>
        </row>
        <row r="3856">
          <cell r="B3856" t="str">
            <v>POL</v>
          </cell>
          <cell r="C3856" t="str">
            <v>Poland</v>
          </cell>
          <cell r="D3856">
            <v>1997</v>
          </cell>
          <cell r="E3856">
            <v>33.987400000000001</v>
          </cell>
        </row>
        <row r="3857">
          <cell r="B3857" t="str">
            <v>POL</v>
          </cell>
          <cell r="C3857" t="str">
            <v>Poland</v>
          </cell>
          <cell r="D3857">
            <v>1997</v>
          </cell>
          <cell r="E3857">
            <v>30</v>
          </cell>
        </row>
        <row r="3858">
          <cell r="B3858" t="str">
            <v>POL</v>
          </cell>
          <cell r="C3858" t="str">
            <v>Poland</v>
          </cell>
          <cell r="D3858">
            <v>1998</v>
          </cell>
          <cell r="E3858">
            <v>32.62574</v>
          </cell>
        </row>
        <row r="3859">
          <cell r="B3859" t="str">
            <v>POL</v>
          </cell>
          <cell r="C3859" t="str">
            <v>Poland</v>
          </cell>
          <cell r="D3859">
            <v>1998</v>
          </cell>
          <cell r="E3859">
            <v>29.4</v>
          </cell>
        </row>
        <row r="3860">
          <cell r="B3860" t="str">
            <v>POL</v>
          </cell>
          <cell r="C3860" t="str">
            <v>Poland</v>
          </cell>
          <cell r="D3860">
            <v>1999</v>
          </cell>
          <cell r="E3860">
            <v>33.083530000000003</v>
          </cell>
        </row>
        <row r="3861">
          <cell r="B3861" t="str">
            <v>POL</v>
          </cell>
          <cell r="C3861" t="str">
            <v>Poland</v>
          </cell>
          <cell r="D3861">
            <v>1999</v>
          </cell>
          <cell r="E3861">
            <v>30.5</v>
          </cell>
        </row>
        <row r="3862">
          <cell r="B3862" t="str">
            <v>POL</v>
          </cell>
          <cell r="C3862" t="str">
            <v>Poland</v>
          </cell>
          <cell r="D3862">
            <v>2000</v>
          </cell>
          <cell r="E3862">
            <v>34.175550000000001</v>
          </cell>
        </row>
        <row r="3863">
          <cell r="B3863" t="str">
            <v>POL</v>
          </cell>
          <cell r="C3863" t="str">
            <v>Poland</v>
          </cell>
          <cell r="D3863">
            <v>2001</v>
          </cell>
          <cell r="E3863">
            <v>33.971689999999995</v>
          </cell>
        </row>
        <row r="3864">
          <cell r="B3864" t="str">
            <v>POL</v>
          </cell>
          <cell r="C3864" t="str">
            <v>Poland</v>
          </cell>
          <cell r="D3864">
            <v>2002</v>
          </cell>
          <cell r="E3864">
            <v>34.860219999999998</v>
          </cell>
        </row>
        <row r="3865">
          <cell r="B3865" t="str">
            <v>POL</v>
          </cell>
          <cell r="C3865" t="str">
            <v>Poland</v>
          </cell>
          <cell r="D3865">
            <v>2003</v>
          </cell>
          <cell r="E3865">
            <v>35.194779999999994</v>
          </cell>
        </row>
        <row r="3866">
          <cell r="B3866" t="str">
            <v>POL</v>
          </cell>
          <cell r="C3866" t="str">
            <v>Poland</v>
          </cell>
          <cell r="D3866">
            <v>2004</v>
          </cell>
          <cell r="E3866">
            <v>35.1</v>
          </cell>
        </row>
        <row r="3867">
          <cell r="B3867" t="str">
            <v>POL</v>
          </cell>
          <cell r="C3867" t="str">
            <v>Poland</v>
          </cell>
          <cell r="D3867">
            <v>2004</v>
          </cell>
          <cell r="E3867">
            <v>36.6</v>
          </cell>
        </row>
        <row r="3868">
          <cell r="B3868" t="str">
            <v>POL</v>
          </cell>
          <cell r="C3868" t="str">
            <v>Poland</v>
          </cell>
          <cell r="D3868">
            <v>2005</v>
          </cell>
          <cell r="E3868">
            <v>36.6</v>
          </cell>
        </row>
        <row r="3869">
          <cell r="B3869" t="str">
            <v>POL</v>
          </cell>
          <cell r="C3869" t="str">
            <v>Poland</v>
          </cell>
          <cell r="D3869">
            <v>2006</v>
          </cell>
          <cell r="E3869">
            <v>34</v>
          </cell>
        </row>
        <row r="3870">
          <cell r="B3870" t="str">
            <v>POL</v>
          </cell>
          <cell r="C3870" t="str">
            <v>Poland</v>
          </cell>
          <cell r="D3870">
            <v>1976</v>
          </cell>
          <cell r="E3870">
            <v>25.809999465942383</v>
          </cell>
        </row>
        <row r="3871">
          <cell r="B3871" t="str">
            <v>POL</v>
          </cell>
          <cell r="C3871" t="str">
            <v>Poland</v>
          </cell>
          <cell r="D3871">
            <v>1989</v>
          </cell>
          <cell r="E3871">
            <v>18.2</v>
          </cell>
        </row>
        <row r="3872">
          <cell r="B3872" t="str">
            <v>POL</v>
          </cell>
          <cell r="C3872" t="str">
            <v>Poland</v>
          </cell>
          <cell r="D3872">
            <v>1992</v>
          </cell>
          <cell r="E3872">
            <v>24.2</v>
          </cell>
        </row>
        <row r="3873">
          <cell r="B3873" t="str">
            <v>POL</v>
          </cell>
          <cell r="C3873" t="str">
            <v>Poland</v>
          </cell>
          <cell r="D3873">
            <v>1995</v>
          </cell>
          <cell r="E3873">
            <v>33</v>
          </cell>
        </row>
        <row r="3874">
          <cell r="B3874" t="str">
            <v>POL</v>
          </cell>
          <cell r="C3874" t="str">
            <v>Poland</v>
          </cell>
          <cell r="D3874">
            <v>1996</v>
          </cell>
          <cell r="E3874">
            <v>33.700000762939453</v>
          </cell>
        </row>
        <row r="3875">
          <cell r="B3875" t="str">
            <v>POL</v>
          </cell>
          <cell r="C3875" t="str">
            <v>Poland</v>
          </cell>
          <cell r="D3875">
            <v>1996</v>
          </cell>
          <cell r="E3875">
            <v>33.599998474121094</v>
          </cell>
        </row>
        <row r="3876">
          <cell r="B3876" t="str">
            <v>POL</v>
          </cell>
          <cell r="C3876" t="str">
            <v>Poland</v>
          </cell>
          <cell r="D3876">
            <v>1997</v>
          </cell>
          <cell r="E3876">
            <v>34.700000762939453</v>
          </cell>
        </row>
        <row r="3877">
          <cell r="B3877" t="str">
            <v>POL</v>
          </cell>
          <cell r="C3877" t="str">
            <v>Poland</v>
          </cell>
          <cell r="D3877">
            <v>1998</v>
          </cell>
          <cell r="E3877">
            <v>32.700000762939453</v>
          </cell>
        </row>
        <row r="3878">
          <cell r="B3878" t="str">
            <v>POL</v>
          </cell>
          <cell r="C3878" t="str">
            <v>Poland</v>
          </cell>
          <cell r="D3878">
            <v>1990</v>
          </cell>
          <cell r="E3878">
            <v>28.3</v>
          </cell>
        </row>
        <row r="3879">
          <cell r="B3879" t="str">
            <v>POL</v>
          </cell>
          <cell r="C3879" t="str">
            <v>Poland</v>
          </cell>
          <cell r="D3879">
            <v>1992</v>
          </cell>
          <cell r="E3879">
            <v>27.2</v>
          </cell>
        </row>
        <row r="3880">
          <cell r="B3880" t="str">
            <v>POL</v>
          </cell>
          <cell r="C3880" t="str">
            <v>Poland</v>
          </cell>
          <cell r="D3880">
            <v>2002</v>
          </cell>
          <cell r="E3880">
            <v>33.832010000000004</v>
          </cell>
        </row>
        <row r="3881">
          <cell r="B3881" t="str">
            <v>PRT</v>
          </cell>
          <cell r="C3881" t="str">
            <v>Portugal</v>
          </cell>
          <cell r="D3881">
            <v>1980</v>
          </cell>
          <cell r="E3881">
            <v>31.7</v>
          </cell>
        </row>
        <row r="3882">
          <cell r="B3882" t="str">
            <v>PRT</v>
          </cell>
          <cell r="C3882" t="str">
            <v>Portugal</v>
          </cell>
          <cell r="D3882">
            <v>1990</v>
          </cell>
          <cell r="E3882">
            <v>31</v>
          </cell>
        </row>
        <row r="3883">
          <cell r="B3883" t="str">
            <v>PRT</v>
          </cell>
          <cell r="C3883" t="str">
            <v>Portugal</v>
          </cell>
          <cell r="D3883">
            <v>1995</v>
          </cell>
          <cell r="E3883">
            <v>37.4</v>
          </cell>
        </row>
        <row r="3884">
          <cell r="B3884" t="str">
            <v>PRT</v>
          </cell>
          <cell r="C3884" t="str">
            <v>Portugal</v>
          </cell>
          <cell r="D3884">
            <v>1996</v>
          </cell>
          <cell r="E3884">
            <v>36.799999999999997</v>
          </cell>
        </row>
        <row r="3885">
          <cell r="B3885" t="str">
            <v>PRT</v>
          </cell>
          <cell r="C3885" t="str">
            <v>Portugal</v>
          </cell>
          <cell r="D3885">
            <v>1997</v>
          </cell>
          <cell r="E3885">
            <v>37.4</v>
          </cell>
        </row>
        <row r="3886">
          <cell r="B3886" t="str">
            <v>PRT</v>
          </cell>
          <cell r="C3886" t="str">
            <v>Portugal</v>
          </cell>
          <cell r="D3886">
            <v>1998</v>
          </cell>
          <cell r="E3886">
            <v>38</v>
          </cell>
        </row>
        <row r="3887">
          <cell r="B3887" t="str">
            <v>PRT</v>
          </cell>
          <cell r="C3887" t="str">
            <v>Portugal</v>
          </cell>
          <cell r="D3887">
            <v>1999</v>
          </cell>
          <cell r="E3887">
            <v>36.4</v>
          </cell>
        </row>
        <row r="3888">
          <cell r="B3888" t="str">
            <v>PRT</v>
          </cell>
          <cell r="C3888" t="str">
            <v>Portugal</v>
          </cell>
          <cell r="D3888">
            <v>2000</v>
          </cell>
          <cell r="E3888">
            <v>34.700000000000003</v>
          </cell>
        </row>
        <row r="3889">
          <cell r="B3889" t="str">
            <v>PRT</v>
          </cell>
          <cell r="C3889" t="str">
            <v>Portugal</v>
          </cell>
          <cell r="D3889">
            <v>2001</v>
          </cell>
          <cell r="E3889">
            <v>37.1</v>
          </cell>
        </row>
        <row r="3890">
          <cell r="B3890" t="str">
            <v>PRT</v>
          </cell>
          <cell r="C3890" t="str">
            <v>Portugal</v>
          </cell>
          <cell r="D3890">
            <v>2004</v>
          </cell>
          <cell r="E3890">
            <v>38</v>
          </cell>
        </row>
        <row r="3891">
          <cell r="B3891" t="str">
            <v>PRT</v>
          </cell>
          <cell r="C3891" t="str">
            <v>Portugal</v>
          </cell>
          <cell r="D3891">
            <v>2005</v>
          </cell>
          <cell r="E3891">
            <v>38</v>
          </cell>
        </row>
        <row r="3892">
          <cell r="B3892" t="str">
            <v>PRT</v>
          </cell>
          <cell r="C3892" t="str">
            <v>Portugal</v>
          </cell>
          <cell r="D3892">
            <v>2006</v>
          </cell>
          <cell r="E3892">
            <v>38</v>
          </cell>
        </row>
        <row r="3893">
          <cell r="B3893" t="str">
            <v>PRT</v>
          </cell>
          <cell r="C3893" t="str">
            <v>Portugal</v>
          </cell>
          <cell r="D3893">
            <v>1980</v>
          </cell>
          <cell r="E3893">
            <v>40.200000000000003</v>
          </cell>
        </row>
        <row r="3894">
          <cell r="B3894" t="str">
            <v>PRT</v>
          </cell>
          <cell r="C3894" t="str">
            <v>Portugal</v>
          </cell>
          <cell r="D3894">
            <v>1980</v>
          </cell>
          <cell r="E3894">
            <v>34.1</v>
          </cell>
        </row>
        <row r="3895">
          <cell r="B3895" t="str">
            <v>PRT</v>
          </cell>
          <cell r="C3895" t="str">
            <v>Portugal</v>
          </cell>
          <cell r="D3895">
            <v>1980</v>
          </cell>
          <cell r="E3895">
            <v>36.799999999999997</v>
          </cell>
        </row>
        <row r="3896">
          <cell r="B3896" t="str">
            <v>PRT</v>
          </cell>
          <cell r="C3896" t="str">
            <v>Portugal</v>
          </cell>
          <cell r="D3896">
            <v>1990</v>
          </cell>
          <cell r="E3896">
            <v>38</v>
          </cell>
        </row>
        <row r="3897">
          <cell r="B3897" t="str">
            <v>PRT</v>
          </cell>
          <cell r="C3897" t="str">
            <v>Portugal</v>
          </cell>
          <cell r="D3897">
            <v>1990</v>
          </cell>
          <cell r="E3897">
            <v>32.9</v>
          </cell>
        </row>
        <row r="3898">
          <cell r="B3898" t="str">
            <v>PRT</v>
          </cell>
          <cell r="C3898" t="str">
            <v>Portugal</v>
          </cell>
          <cell r="D3898">
            <v>1990</v>
          </cell>
          <cell r="E3898">
            <v>36.700000000000003</v>
          </cell>
        </row>
        <row r="3899">
          <cell r="B3899" t="str">
            <v>PRT</v>
          </cell>
          <cell r="C3899" t="str">
            <v>Portugal</v>
          </cell>
          <cell r="D3899">
            <v>1991</v>
          </cell>
          <cell r="E3899">
            <v>34.4</v>
          </cell>
        </row>
        <row r="3900">
          <cell r="B3900" t="str">
            <v>PRT</v>
          </cell>
          <cell r="C3900" t="str">
            <v>Portugal</v>
          </cell>
          <cell r="D3900">
            <v>1973</v>
          </cell>
          <cell r="E3900">
            <v>40.1</v>
          </cell>
        </row>
        <row r="3901">
          <cell r="B3901" t="str">
            <v>PRI</v>
          </cell>
          <cell r="C3901" t="str">
            <v>Puerto Rico</v>
          </cell>
          <cell r="D3901">
            <v>1963</v>
          </cell>
          <cell r="E3901">
            <v>44.099998474121094</v>
          </cell>
        </row>
        <row r="3902">
          <cell r="B3902" t="str">
            <v>PRI</v>
          </cell>
          <cell r="C3902" t="str">
            <v>Puerto Rico</v>
          </cell>
          <cell r="D3902">
            <v>1953</v>
          </cell>
          <cell r="E3902">
            <v>41.5</v>
          </cell>
        </row>
        <row r="3903">
          <cell r="B3903" t="str">
            <v>PRI</v>
          </cell>
          <cell r="C3903" t="str">
            <v>Puerto Rico</v>
          </cell>
          <cell r="D3903">
            <v>1963</v>
          </cell>
          <cell r="E3903">
            <v>44.9</v>
          </cell>
        </row>
        <row r="3904">
          <cell r="B3904" t="str">
            <v>PRI</v>
          </cell>
          <cell r="C3904" t="str">
            <v>Puerto Rico</v>
          </cell>
          <cell r="D3904">
            <v>1969</v>
          </cell>
          <cell r="E3904">
            <v>51.599998474121094</v>
          </cell>
        </row>
        <row r="3905">
          <cell r="B3905" t="str">
            <v>PRI</v>
          </cell>
          <cell r="C3905" t="str">
            <v>Puerto Rico</v>
          </cell>
          <cell r="D3905">
            <v>1979</v>
          </cell>
          <cell r="E3905">
            <v>46.400001525878906</v>
          </cell>
        </row>
        <row r="3906">
          <cell r="B3906" t="str">
            <v>PRI</v>
          </cell>
          <cell r="C3906" t="str">
            <v>Puerto Rico</v>
          </cell>
          <cell r="D3906">
            <v>1963</v>
          </cell>
          <cell r="E3906">
            <v>41.9</v>
          </cell>
        </row>
        <row r="3907">
          <cell r="B3907" t="str">
            <v>PRI</v>
          </cell>
          <cell r="C3907" t="str">
            <v>Puerto Rico</v>
          </cell>
          <cell r="D3907">
            <v>1963</v>
          </cell>
          <cell r="E3907">
            <v>44.5</v>
          </cell>
        </row>
        <row r="3908">
          <cell r="B3908" t="str">
            <v>PRI</v>
          </cell>
          <cell r="C3908" t="str">
            <v>Puerto Rico</v>
          </cell>
          <cell r="D3908">
            <v>1963</v>
          </cell>
          <cell r="E3908">
            <v>46.299999237060547</v>
          </cell>
        </row>
        <row r="3909">
          <cell r="B3909" t="str">
            <v>PRI</v>
          </cell>
          <cell r="C3909" t="str">
            <v>Puerto Rico</v>
          </cell>
          <cell r="D3909">
            <v>1953</v>
          </cell>
          <cell r="E3909">
            <v>38.900001525878906</v>
          </cell>
        </row>
        <row r="3910">
          <cell r="B3910" t="str">
            <v>PRI</v>
          </cell>
          <cell r="C3910" t="str">
            <v>Puerto Rico</v>
          </cell>
          <cell r="D3910">
            <v>1953</v>
          </cell>
          <cell r="E3910">
            <v>39.4</v>
          </cell>
        </row>
        <row r="3911">
          <cell r="B3911" t="str">
            <v>PRI</v>
          </cell>
          <cell r="C3911" t="str">
            <v>Puerto Rico</v>
          </cell>
          <cell r="D3911">
            <v>1963</v>
          </cell>
          <cell r="E3911">
            <v>39.799999237060547</v>
          </cell>
        </row>
        <row r="3912">
          <cell r="B3912" t="str">
            <v>PRI</v>
          </cell>
          <cell r="C3912" t="str">
            <v>Puerto Rico</v>
          </cell>
          <cell r="D3912">
            <v>1963</v>
          </cell>
          <cell r="E3912">
            <v>44.3</v>
          </cell>
        </row>
        <row r="3913">
          <cell r="B3913" t="str">
            <v>PRI</v>
          </cell>
          <cell r="C3913" t="str">
            <v>Puerto Rico</v>
          </cell>
          <cell r="D3913">
            <v>1977</v>
          </cell>
          <cell r="E3913">
            <v>39.700000000000003</v>
          </cell>
        </row>
        <row r="3914">
          <cell r="B3914" t="str">
            <v>PRI</v>
          </cell>
          <cell r="C3914" t="str">
            <v>Puerto Rico</v>
          </cell>
          <cell r="D3914">
            <v>1977</v>
          </cell>
          <cell r="E3914">
            <v>38.700000762939453</v>
          </cell>
        </row>
        <row r="3915">
          <cell r="B3915" t="str">
            <v>PRI</v>
          </cell>
          <cell r="C3915" t="str">
            <v>Puerto Rico</v>
          </cell>
          <cell r="D3915">
            <v>1977</v>
          </cell>
          <cell r="E3915">
            <v>32.200000000000003</v>
          </cell>
        </row>
        <row r="3916">
          <cell r="B3916" t="str">
            <v>PRI</v>
          </cell>
          <cell r="C3916" t="str">
            <v>Puerto Rico</v>
          </cell>
          <cell r="D3916">
            <v>1963</v>
          </cell>
          <cell r="E3916">
            <v>45.3</v>
          </cell>
        </row>
        <row r="3917">
          <cell r="B3917" t="str">
            <v>PRI</v>
          </cell>
          <cell r="C3917" t="str">
            <v>Puerto Rico</v>
          </cell>
          <cell r="D3917">
            <v>1999</v>
          </cell>
          <cell r="E3917">
            <v>55.070609999999995</v>
          </cell>
        </row>
        <row r="3918">
          <cell r="B3918" t="str">
            <v>PRI</v>
          </cell>
          <cell r="C3918" t="str">
            <v>Puerto Rico</v>
          </cell>
          <cell r="D3918">
            <v>2003</v>
          </cell>
          <cell r="E3918">
            <v>52.862349999999999</v>
          </cell>
        </row>
        <row r="3919">
          <cell r="B3919" t="str">
            <v>PRI</v>
          </cell>
          <cell r="C3919" t="str">
            <v>Puerto Rico</v>
          </cell>
          <cell r="D3919">
            <v>1969</v>
          </cell>
          <cell r="E3919">
            <v>52</v>
          </cell>
        </row>
        <row r="3920">
          <cell r="B3920" t="str">
            <v>PRI</v>
          </cell>
          <cell r="C3920" t="str">
            <v>Puerto Rico</v>
          </cell>
          <cell r="D3920">
            <v>1979</v>
          </cell>
          <cell r="E3920">
            <v>49.4</v>
          </cell>
        </row>
        <row r="3921">
          <cell r="B3921" t="str">
            <v>PRI</v>
          </cell>
          <cell r="C3921" t="str">
            <v>Puerto Rico</v>
          </cell>
          <cell r="D3921">
            <v>1989</v>
          </cell>
          <cell r="E3921">
            <v>50.2</v>
          </cell>
        </row>
        <row r="3922">
          <cell r="B3922" t="str">
            <v>PRI</v>
          </cell>
          <cell r="C3922" t="str">
            <v>Puerto Rico</v>
          </cell>
          <cell r="D3922">
            <v>1953</v>
          </cell>
          <cell r="E3922">
            <v>42.3</v>
          </cell>
        </row>
        <row r="3923">
          <cell r="B3923" t="str">
            <v>PRI</v>
          </cell>
          <cell r="C3923" t="str">
            <v>Puerto Rico</v>
          </cell>
          <cell r="D3923">
            <v>1963</v>
          </cell>
          <cell r="E3923">
            <v>45.1</v>
          </cell>
        </row>
        <row r="3924">
          <cell r="B3924" t="str">
            <v>REU</v>
          </cell>
          <cell r="C3924" t="str">
            <v>Reunion</v>
          </cell>
          <cell r="D3924">
            <v>1977</v>
          </cell>
          <cell r="E3924">
            <v>51</v>
          </cell>
        </row>
        <row r="3925">
          <cell r="B3925" t="str">
            <v>ROM</v>
          </cell>
          <cell r="C3925" t="str">
            <v>Romania</v>
          </cell>
          <cell r="D3925">
            <v>1989</v>
          </cell>
          <cell r="E3925">
            <v>31.200000762939453</v>
          </cell>
        </row>
        <row r="3926">
          <cell r="B3926" t="str">
            <v>ROM</v>
          </cell>
          <cell r="C3926" t="str">
            <v>Romania</v>
          </cell>
          <cell r="D3926">
            <v>1990</v>
          </cell>
          <cell r="E3926">
            <v>22.899999618530273</v>
          </cell>
        </row>
        <row r="3927">
          <cell r="B3927" t="str">
            <v>ROM</v>
          </cell>
          <cell r="C3927" t="str">
            <v>Romania</v>
          </cell>
          <cell r="D3927">
            <v>1991</v>
          </cell>
          <cell r="E3927">
            <v>24.299999237060547</v>
          </cell>
        </row>
        <row r="3928">
          <cell r="B3928" t="str">
            <v>ROM</v>
          </cell>
          <cell r="C3928" t="str">
            <v>Romania</v>
          </cell>
          <cell r="D3928">
            <v>1991</v>
          </cell>
          <cell r="E3928">
            <v>27.100000381469727</v>
          </cell>
        </row>
        <row r="3929">
          <cell r="B3929" t="str">
            <v>ROM</v>
          </cell>
          <cell r="C3929" t="str">
            <v>Romania</v>
          </cell>
          <cell r="D3929">
            <v>1992</v>
          </cell>
          <cell r="E3929">
            <v>27.100000381469727</v>
          </cell>
        </row>
        <row r="3930">
          <cell r="B3930" t="str">
            <v>ROM</v>
          </cell>
          <cell r="C3930" t="str">
            <v>Romania</v>
          </cell>
          <cell r="D3930">
            <v>1997</v>
          </cell>
          <cell r="E3930">
            <v>29.4</v>
          </cell>
        </row>
        <row r="3931">
          <cell r="B3931" t="str">
            <v>ROM</v>
          </cell>
          <cell r="C3931" t="str">
            <v>Romania</v>
          </cell>
          <cell r="D3931">
            <v>1995</v>
          </cell>
          <cell r="E3931">
            <v>31</v>
          </cell>
        </row>
        <row r="3932">
          <cell r="B3932" t="str">
            <v>ROM</v>
          </cell>
          <cell r="C3932" t="str">
            <v>Romania</v>
          </cell>
          <cell r="D3932">
            <v>1997</v>
          </cell>
          <cell r="E3932">
            <v>30.3</v>
          </cell>
        </row>
        <row r="3933">
          <cell r="B3933" t="str">
            <v>ROM</v>
          </cell>
          <cell r="C3933" t="str">
            <v>Romania</v>
          </cell>
          <cell r="D3933">
            <v>1989</v>
          </cell>
          <cell r="E3933">
            <v>23.3</v>
          </cell>
        </row>
        <row r="3934">
          <cell r="B3934" t="str">
            <v>ROM</v>
          </cell>
          <cell r="C3934" t="str">
            <v>Romania</v>
          </cell>
          <cell r="D3934">
            <v>1994</v>
          </cell>
          <cell r="E3934">
            <v>28.6</v>
          </cell>
        </row>
        <row r="3935">
          <cell r="B3935" t="str">
            <v>ROM</v>
          </cell>
          <cell r="C3935" t="str">
            <v>Romania</v>
          </cell>
          <cell r="D3935">
            <v>1994</v>
          </cell>
          <cell r="E3935">
            <v>33</v>
          </cell>
        </row>
        <row r="3936">
          <cell r="B3936" t="str">
            <v>ROM</v>
          </cell>
          <cell r="C3936" t="str">
            <v>Romania</v>
          </cell>
          <cell r="D3936">
            <v>1989</v>
          </cell>
          <cell r="E3936">
            <v>15.600000381469727</v>
          </cell>
        </row>
        <row r="3937">
          <cell r="B3937" t="str">
            <v>ROM</v>
          </cell>
          <cell r="C3937" t="str">
            <v>Romania</v>
          </cell>
          <cell r="D3937">
            <v>1991</v>
          </cell>
          <cell r="E3937">
            <v>20.5</v>
          </cell>
        </row>
        <row r="3938">
          <cell r="B3938" t="str">
            <v>ROM</v>
          </cell>
          <cell r="C3938" t="str">
            <v>Romania</v>
          </cell>
          <cell r="D3938">
            <v>1993</v>
          </cell>
          <cell r="E3938">
            <v>22.899999618530273</v>
          </cell>
        </row>
        <row r="3939">
          <cell r="B3939" t="str">
            <v>ROM</v>
          </cell>
          <cell r="C3939" t="str">
            <v>Romania</v>
          </cell>
          <cell r="D3939">
            <v>1989</v>
          </cell>
          <cell r="E3939">
            <v>23.254630000000002</v>
          </cell>
        </row>
        <row r="3940">
          <cell r="B3940" t="str">
            <v>ROM</v>
          </cell>
          <cell r="C3940" t="str">
            <v>Romania</v>
          </cell>
          <cell r="D3940">
            <v>1989</v>
          </cell>
          <cell r="E3940">
            <v>15.5</v>
          </cell>
        </row>
        <row r="3941">
          <cell r="B3941" t="str">
            <v>ROM</v>
          </cell>
          <cell r="C3941" t="str">
            <v>Romania</v>
          </cell>
          <cell r="D3941">
            <v>1990</v>
          </cell>
          <cell r="E3941">
            <v>22.900839999999999</v>
          </cell>
        </row>
        <row r="3942">
          <cell r="B3942" t="str">
            <v>ROM</v>
          </cell>
          <cell r="C3942" t="str">
            <v>Romania</v>
          </cell>
          <cell r="D3942">
            <v>1991</v>
          </cell>
          <cell r="E3942">
            <v>24.30866</v>
          </cell>
        </row>
        <row r="3943">
          <cell r="B3943" t="str">
            <v>ROM</v>
          </cell>
          <cell r="C3943" t="str">
            <v>Romania</v>
          </cell>
          <cell r="D3943">
            <v>1991</v>
          </cell>
          <cell r="E3943">
            <v>20.399999999999999</v>
          </cell>
        </row>
        <row r="3944">
          <cell r="B3944" t="str">
            <v>ROM</v>
          </cell>
          <cell r="C3944" t="str">
            <v>Romania</v>
          </cell>
          <cell r="D3944">
            <v>1992</v>
          </cell>
          <cell r="E3944">
            <v>25.161840000000002</v>
          </cell>
        </row>
        <row r="3945">
          <cell r="B3945" t="str">
            <v>ROM</v>
          </cell>
          <cell r="C3945" t="str">
            <v>Romania</v>
          </cell>
          <cell r="D3945">
            <v>1993</v>
          </cell>
          <cell r="E3945">
            <v>26.198620000000002</v>
          </cell>
        </row>
        <row r="3946">
          <cell r="B3946" t="str">
            <v>ROM</v>
          </cell>
          <cell r="C3946" t="str">
            <v>Romania</v>
          </cell>
          <cell r="D3946">
            <v>1993</v>
          </cell>
          <cell r="E3946">
            <v>22.6</v>
          </cell>
        </row>
        <row r="3947">
          <cell r="B3947" t="str">
            <v>ROM</v>
          </cell>
          <cell r="C3947" t="str">
            <v>Romania</v>
          </cell>
          <cell r="D3947">
            <v>1994</v>
          </cell>
          <cell r="E3947">
            <v>26.246740000000003</v>
          </cell>
        </row>
        <row r="3948">
          <cell r="B3948" t="str">
            <v>ROM</v>
          </cell>
          <cell r="C3948" t="str">
            <v>Romania</v>
          </cell>
          <cell r="D3948">
            <v>1994</v>
          </cell>
          <cell r="E3948">
            <v>27.7</v>
          </cell>
        </row>
        <row r="3949">
          <cell r="B3949" t="str">
            <v>ROM</v>
          </cell>
          <cell r="C3949" t="str">
            <v>Romania</v>
          </cell>
          <cell r="D3949">
            <v>1995</v>
          </cell>
          <cell r="E3949">
            <v>31.076429999999998</v>
          </cell>
        </row>
        <row r="3950">
          <cell r="B3950" t="str">
            <v>ROM</v>
          </cell>
          <cell r="C3950" t="str">
            <v>Romania</v>
          </cell>
          <cell r="D3950">
            <v>1995</v>
          </cell>
          <cell r="E3950">
            <v>28.7</v>
          </cell>
        </row>
        <row r="3951">
          <cell r="B3951" t="str">
            <v>ROM</v>
          </cell>
          <cell r="C3951" t="str">
            <v>Romania</v>
          </cell>
          <cell r="D3951">
            <v>1996</v>
          </cell>
          <cell r="E3951">
            <v>30.49156</v>
          </cell>
        </row>
        <row r="3952">
          <cell r="B3952" t="str">
            <v>ROM</v>
          </cell>
          <cell r="C3952" t="str">
            <v>Romania</v>
          </cell>
          <cell r="D3952">
            <v>1996</v>
          </cell>
          <cell r="E3952">
            <v>30.5</v>
          </cell>
        </row>
        <row r="3953">
          <cell r="B3953" t="str">
            <v>ROM</v>
          </cell>
          <cell r="C3953" t="str">
            <v>Romania</v>
          </cell>
          <cell r="D3953">
            <v>1997</v>
          </cell>
          <cell r="E3953">
            <v>30.16234</v>
          </cell>
        </row>
        <row r="3954">
          <cell r="B3954" t="str">
            <v>ROM</v>
          </cell>
          <cell r="C3954" t="str">
            <v>Romania</v>
          </cell>
          <cell r="D3954">
            <v>1997</v>
          </cell>
          <cell r="E3954">
            <v>35.200000000000003</v>
          </cell>
        </row>
        <row r="3955">
          <cell r="B3955" t="str">
            <v>ROM</v>
          </cell>
          <cell r="C3955" t="str">
            <v>Romania</v>
          </cell>
          <cell r="D3955">
            <v>1998</v>
          </cell>
          <cell r="E3955">
            <v>29.41188</v>
          </cell>
        </row>
        <row r="3956">
          <cell r="B3956" t="str">
            <v>ROM</v>
          </cell>
          <cell r="C3956" t="str">
            <v>Romania</v>
          </cell>
          <cell r="D3956">
            <v>1998</v>
          </cell>
          <cell r="E3956">
            <v>35.799999999999997</v>
          </cell>
        </row>
        <row r="3957">
          <cell r="B3957" t="str">
            <v>ROM</v>
          </cell>
          <cell r="C3957" t="str">
            <v>Romania</v>
          </cell>
          <cell r="D3957">
            <v>1999</v>
          </cell>
          <cell r="E3957">
            <v>28.709590000000002</v>
          </cell>
        </row>
        <row r="3958">
          <cell r="B3958" t="str">
            <v>ROM</v>
          </cell>
          <cell r="C3958" t="str">
            <v>Romania</v>
          </cell>
          <cell r="D3958">
            <v>1999</v>
          </cell>
          <cell r="E3958">
            <v>37.200000000000003</v>
          </cell>
        </row>
        <row r="3959">
          <cell r="B3959" t="str">
            <v>ROM</v>
          </cell>
          <cell r="C3959" t="str">
            <v>Romania</v>
          </cell>
          <cell r="D3959">
            <v>2000</v>
          </cell>
          <cell r="E3959">
            <v>30.274230000000003</v>
          </cell>
        </row>
        <row r="3960">
          <cell r="B3960" t="str">
            <v>ROM</v>
          </cell>
          <cell r="C3960" t="str">
            <v>Romania</v>
          </cell>
          <cell r="D3960">
            <v>2000</v>
          </cell>
          <cell r="E3960">
            <v>40.6</v>
          </cell>
        </row>
        <row r="3961">
          <cell r="B3961" t="str">
            <v>ROM</v>
          </cell>
          <cell r="C3961" t="str">
            <v>Romania</v>
          </cell>
          <cell r="D3961">
            <v>2001</v>
          </cell>
          <cell r="E3961">
            <v>38.799999999999997</v>
          </cell>
        </row>
        <row r="3962">
          <cell r="B3962" t="str">
            <v>ROM</v>
          </cell>
          <cell r="C3962" t="str">
            <v>Romania</v>
          </cell>
          <cell r="D3962">
            <v>2001</v>
          </cell>
          <cell r="E3962">
            <v>35.299999999999997</v>
          </cell>
        </row>
        <row r="3963">
          <cell r="B3963" t="str">
            <v>ROM</v>
          </cell>
          <cell r="C3963" t="str">
            <v>Romania</v>
          </cell>
          <cell r="D3963">
            <v>2002</v>
          </cell>
          <cell r="E3963">
            <v>34.9</v>
          </cell>
        </row>
        <row r="3964">
          <cell r="B3964" t="str">
            <v>ROM</v>
          </cell>
          <cell r="C3964" t="str">
            <v>Romania</v>
          </cell>
          <cell r="D3964">
            <v>2002</v>
          </cell>
          <cell r="E3964">
            <v>39.1</v>
          </cell>
        </row>
        <row r="3965">
          <cell r="B3965" t="str">
            <v>ROM</v>
          </cell>
          <cell r="C3965" t="str">
            <v>Romania</v>
          </cell>
          <cell r="D3965">
            <v>2003</v>
          </cell>
          <cell r="E3965">
            <v>35.200000000000003</v>
          </cell>
        </row>
        <row r="3966">
          <cell r="B3966" t="str">
            <v>ROM</v>
          </cell>
          <cell r="C3966" t="str">
            <v>Romania</v>
          </cell>
          <cell r="D3966">
            <v>2003</v>
          </cell>
          <cell r="E3966">
            <v>35.799999999999997</v>
          </cell>
        </row>
        <row r="3967">
          <cell r="B3967" t="str">
            <v>ROM</v>
          </cell>
          <cell r="C3967" t="str">
            <v>Romania</v>
          </cell>
          <cell r="D3967">
            <v>2004</v>
          </cell>
          <cell r="E3967">
            <v>35.9</v>
          </cell>
        </row>
        <row r="3968">
          <cell r="B3968" t="str">
            <v>ROM</v>
          </cell>
          <cell r="C3968" t="str">
            <v>Romania</v>
          </cell>
          <cell r="D3968">
            <v>2004</v>
          </cell>
          <cell r="E3968">
            <v>36.700000000000003</v>
          </cell>
        </row>
        <row r="3969">
          <cell r="B3969" t="str">
            <v>ROM</v>
          </cell>
          <cell r="C3969" t="str">
            <v>Romania</v>
          </cell>
          <cell r="D3969">
            <v>2005</v>
          </cell>
          <cell r="E3969">
            <v>36.1</v>
          </cell>
        </row>
        <row r="3970">
          <cell r="B3970" t="str">
            <v>ROM</v>
          </cell>
          <cell r="C3970" t="str">
            <v>Romania</v>
          </cell>
          <cell r="D3970">
            <v>2005</v>
          </cell>
          <cell r="E3970">
            <v>39.5</v>
          </cell>
        </row>
        <row r="3971">
          <cell r="B3971" t="str">
            <v>ROM</v>
          </cell>
          <cell r="C3971" t="str">
            <v>Romania</v>
          </cell>
          <cell r="D3971">
            <v>2006</v>
          </cell>
          <cell r="E3971">
            <v>36.4</v>
          </cell>
        </row>
        <row r="3972">
          <cell r="B3972" t="str">
            <v>ROM</v>
          </cell>
          <cell r="C3972" t="str">
            <v>Romania</v>
          </cell>
          <cell r="D3972">
            <v>2006</v>
          </cell>
          <cell r="E3972">
            <v>40.200000000000003</v>
          </cell>
        </row>
        <row r="3973">
          <cell r="B3973" t="str">
            <v>ROM</v>
          </cell>
          <cell r="C3973" t="str">
            <v>Romania</v>
          </cell>
          <cell r="D3973">
            <v>2002</v>
          </cell>
          <cell r="E3973">
            <v>32.691920000000003</v>
          </cell>
        </row>
        <row r="3974">
          <cell r="B3974" t="str">
            <v>RUS</v>
          </cell>
          <cell r="C3974" t="str">
            <v>Russian Federation</v>
          </cell>
          <cell r="D3974">
            <v>1988</v>
          </cell>
          <cell r="E3974">
            <v>26.399999618530273</v>
          </cell>
        </row>
        <row r="3975">
          <cell r="B3975" t="str">
            <v>RUS</v>
          </cell>
          <cell r="C3975" t="str">
            <v>Russian Federation</v>
          </cell>
          <cell r="D3975">
            <v>1990</v>
          </cell>
          <cell r="E3975">
            <v>25.899999618530273</v>
          </cell>
        </row>
        <row r="3976">
          <cell r="B3976" t="str">
            <v>RUS</v>
          </cell>
          <cell r="C3976" t="str">
            <v>Russian Federation</v>
          </cell>
          <cell r="D3976">
            <v>1981</v>
          </cell>
          <cell r="E3976">
            <v>25.100000381469727</v>
          </cell>
        </row>
        <row r="3977">
          <cell r="B3977" t="str">
            <v>RUS</v>
          </cell>
          <cell r="C3977" t="str">
            <v>Russian Federation</v>
          </cell>
          <cell r="D3977">
            <v>1986</v>
          </cell>
          <cell r="E3977">
            <v>26.100000381469727</v>
          </cell>
        </row>
        <row r="3978">
          <cell r="B3978" t="str">
            <v>RUS</v>
          </cell>
          <cell r="C3978" t="str">
            <v>Russian Federation</v>
          </cell>
          <cell r="D3978">
            <v>1989</v>
          </cell>
          <cell r="E3978">
            <v>27.5</v>
          </cell>
        </row>
        <row r="3979">
          <cell r="B3979" t="str">
            <v>RUS</v>
          </cell>
          <cell r="C3979" t="str">
            <v>Russian Federation</v>
          </cell>
          <cell r="D3979">
            <v>1989</v>
          </cell>
          <cell r="E3979">
            <v>27.799999237060547</v>
          </cell>
        </row>
        <row r="3980">
          <cell r="B3980" t="str">
            <v>RUS</v>
          </cell>
          <cell r="C3980" t="str">
            <v>Russian Federation</v>
          </cell>
          <cell r="D3980">
            <v>1989</v>
          </cell>
          <cell r="E3980">
            <v>24.200000762939453</v>
          </cell>
        </row>
        <row r="3981">
          <cell r="B3981" t="str">
            <v>RUS</v>
          </cell>
          <cell r="C3981" t="str">
            <v>Russian Federation</v>
          </cell>
          <cell r="D3981">
            <v>1990</v>
          </cell>
          <cell r="E3981">
            <v>23.5</v>
          </cell>
        </row>
        <row r="3982">
          <cell r="B3982" t="str">
            <v>RUS</v>
          </cell>
          <cell r="C3982" t="str">
            <v>Russian Federation</v>
          </cell>
          <cell r="D3982">
            <v>1991</v>
          </cell>
          <cell r="E3982">
            <v>29.899999618530273</v>
          </cell>
        </row>
        <row r="3983">
          <cell r="B3983" t="str">
            <v>RUS</v>
          </cell>
          <cell r="C3983" t="str">
            <v>Russian Federation</v>
          </cell>
          <cell r="D3983">
            <v>1992</v>
          </cell>
          <cell r="E3983">
            <v>35.700000762939453</v>
          </cell>
        </row>
        <row r="3984">
          <cell r="B3984" t="str">
            <v>RUS</v>
          </cell>
          <cell r="C3984" t="str">
            <v>Russian Federation</v>
          </cell>
          <cell r="D3984">
            <v>1995</v>
          </cell>
          <cell r="E3984">
            <v>41.2</v>
          </cell>
        </row>
        <row r="3985">
          <cell r="B3985" t="str">
            <v>RUS</v>
          </cell>
          <cell r="C3985" t="str">
            <v>Russian Federation</v>
          </cell>
          <cell r="D3985">
            <v>1996</v>
          </cell>
          <cell r="E3985">
            <v>38.5</v>
          </cell>
        </row>
        <row r="3986">
          <cell r="B3986" t="str">
            <v>RUS</v>
          </cell>
          <cell r="C3986" t="str">
            <v>Russian Federation</v>
          </cell>
          <cell r="D3986">
            <v>1997</v>
          </cell>
          <cell r="E3986">
            <v>39.299999999999997</v>
          </cell>
        </row>
        <row r="3987">
          <cell r="B3987" t="str">
            <v>RUS</v>
          </cell>
          <cell r="C3987" t="str">
            <v>Russian Federation</v>
          </cell>
          <cell r="D3987">
            <v>1998</v>
          </cell>
          <cell r="E3987">
            <v>39.799999999999997</v>
          </cell>
        </row>
        <row r="3988">
          <cell r="B3988" t="str">
            <v>RUS</v>
          </cell>
          <cell r="C3988" t="str">
            <v>Russian Federation</v>
          </cell>
          <cell r="D3988">
            <v>1992</v>
          </cell>
          <cell r="E3988">
            <v>43.4</v>
          </cell>
        </row>
        <row r="3989">
          <cell r="B3989" t="str">
            <v>RUS</v>
          </cell>
          <cell r="C3989" t="str">
            <v>Russian Federation</v>
          </cell>
          <cell r="D3989">
            <v>1992</v>
          </cell>
          <cell r="E3989">
            <v>43.6</v>
          </cell>
        </row>
        <row r="3990">
          <cell r="B3990" t="str">
            <v>RUS</v>
          </cell>
          <cell r="C3990" t="str">
            <v>Russian Federation</v>
          </cell>
          <cell r="D3990">
            <v>1995</v>
          </cell>
          <cell r="E3990">
            <v>47.2</v>
          </cell>
        </row>
        <row r="3991">
          <cell r="B3991" t="str">
            <v>RUS</v>
          </cell>
          <cell r="C3991" t="str">
            <v>Russian Federation</v>
          </cell>
          <cell r="D3991">
            <v>1995</v>
          </cell>
          <cell r="E3991">
            <v>43.2</v>
          </cell>
        </row>
        <row r="3992">
          <cell r="B3992" t="str">
            <v>RUS</v>
          </cell>
          <cell r="C3992" t="str">
            <v>Russian Federation</v>
          </cell>
          <cell r="D3992">
            <v>2000</v>
          </cell>
          <cell r="E3992">
            <v>42.5</v>
          </cell>
        </row>
        <row r="3993">
          <cell r="B3993" t="str">
            <v>RUS</v>
          </cell>
          <cell r="C3993" t="str">
            <v>Russian Federation</v>
          </cell>
          <cell r="D3993">
            <v>2000</v>
          </cell>
          <cell r="E3993">
            <v>45.3</v>
          </cell>
        </row>
        <row r="3994">
          <cell r="B3994" t="str">
            <v>RUS</v>
          </cell>
          <cell r="C3994" t="str">
            <v>Russian Federation</v>
          </cell>
          <cell r="D3994">
            <v>1988</v>
          </cell>
          <cell r="E3994">
            <v>23.9</v>
          </cell>
        </row>
        <row r="3995">
          <cell r="B3995" t="str">
            <v>RUS</v>
          </cell>
          <cell r="C3995" t="str">
            <v>Russian Federation</v>
          </cell>
          <cell r="D3995">
            <v>1993</v>
          </cell>
          <cell r="E3995">
            <v>47.6</v>
          </cell>
        </row>
        <row r="3996">
          <cell r="B3996" t="str">
            <v>RUS</v>
          </cell>
          <cell r="C3996" t="str">
            <v>Russian Federation</v>
          </cell>
          <cell r="D3996">
            <v>1993</v>
          </cell>
          <cell r="E3996">
            <v>50</v>
          </cell>
        </row>
        <row r="3997">
          <cell r="B3997" t="str">
            <v>RUS</v>
          </cell>
          <cell r="C3997" t="str">
            <v>Russian Federation</v>
          </cell>
          <cell r="D3997">
            <v>1992</v>
          </cell>
          <cell r="E3997">
            <v>54.200000762939453</v>
          </cell>
        </row>
        <row r="3998">
          <cell r="B3998" t="str">
            <v>RUS</v>
          </cell>
          <cell r="C3998" t="str">
            <v>Russian Federation</v>
          </cell>
          <cell r="D3998">
            <v>1992</v>
          </cell>
          <cell r="E3998">
            <v>43.700000762939453</v>
          </cell>
        </row>
        <row r="3999">
          <cell r="B3999" t="str">
            <v>RUS</v>
          </cell>
          <cell r="C3999" t="str">
            <v>Russian Federation</v>
          </cell>
          <cell r="D3999">
            <v>1989</v>
          </cell>
          <cell r="E3999">
            <v>27.1</v>
          </cell>
        </row>
        <row r="4000">
          <cell r="B4000" t="str">
            <v>RUS</v>
          </cell>
          <cell r="C4000" t="str">
            <v>Russian Federation</v>
          </cell>
          <cell r="D4000">
            <v>1990</v>
          </cell>
          <cell r="E4000">
            <v>26.9</v>
          </cell>
        </row>
        <row r="4001">
          <cell r="B4001" t="str">
            <v>RUS</v>
          </cell>
          <cell r="C4001" t="str">
            <v>Russian Federation</v>
          </cell>
          <cell r="D4001">
            <v>1991</v>
          </cell>
          <cell r="E4001">
            <v>32.4</v>
          </cell>
        </row>
        <row r="4002">
          <cell r="B4002" t="str">
            <v>RUS</v>
          </cell>
          <cell r="C4002" t="str">
            <v>Russian Federation</v>
          </cell>
          <cell r="D4002">
            <v>1992</v>
          </cell>
          <cell r="E4002">
            <v>37.1</v>
          </cell>
        </row>
        <row r="4003">
          <cell r="B4003" t="str">
            <v>RUS</v>
          </cell>
          <cell r="C4003" t="str">
            <v>Russian Federation</v>
          </cell>
          <cell r="D4003">
            <v>1993</v>
          </cell>
          <cell r="E4003">
            <v>46.1</v>
          </cell>
        </row>
        <row r="4004">
          <cell r="B4004" t="str">
            <v>RUS</v>
          </cell>
          <cell r="C4004" t="str">
            <v>Russian Federation</v>
          </cell>
          <cell r="D4004">
            <v>1994</v>
          </cell>
          <cell r="E4004">
            <v>44.6</v>
          </cell>
        </row>
        <row r="4005">
          <cell r="B4005" t="str">
            <v>RUS</v>
          </cell>
          <cell r="C4005" t="str">
            <v>Russian Federation</v>
          </cell>
          <cell r="D4005">
            <v>1994</v>
          </cell>
          <cell r="E4005">
            <v>44.1</v>
          </cell>
        </row>
        <row r="4006">
          <cell r="B4006" t="str">
            <v>RUS</v>
          </cell>
          <cell r="C4006" t="str">
            <v>Russian Federation</v>
          </cell>
          <cell r="D4006">
            <v>1995</v>
          </cell>
          <cell r="E4006">
            <v>47.1</v>
          </cell>
        </row>
        <row r="4007">
          <cell r="B4007" t="str">
            <v>RUS</v>
          </cell>
          <cell r="C4007" t="str">
            <v>Russian Federation</v>
          </cell>
          <cell r="D4007">
            <v>1995</v>
          </cell>
          <cell r="E4007">
            <v>43.9</v>
          </cell>
        </row>
        <row r="4008">
          <cell r="B4008" t="str">
            <v>RUS</v>
          </cell>
          <cell r="C4008" t="str">
            <v>Russian Federation</v>
          </cell>
          <cell r="D4008">
            <v>1996</v>
          </cell>
          <cell r="E4008">
            <v>48.3</v>
          </cell>
        </row>
        <row r="4009">
          <cell r="B4009" t="str">
            <v>RUS</v>
          </cell>
          <cell r="C4009" t="str">
            <v>Russian Federation</v>
          </cell>
          <cell r="D4009">
            <v>1996</v>
          </cell>
          <cell r="E4009">
            <v>50.1</v>
          </cell>
        </row>
        <row r="4010">
          <cell r="B4010" t="str">
            <v>RUS</v>
          </cell>
          <cell r="C4010" t="str">
            <v>Russian Federation</v>
          </cell>
          <cell r="D4010">
            <v>1998</v>
          </cell>
          <cell r="E4010">
            <v>44.6</v>
          </cell>
        </row>
        <row r="4011">
          <cell r="B4011" t="str">
            <v>RUS</v>
          </cell>
          <cell r="C4011" t="str">
            <v>Russian Federation</v>
          </cell>
          <cell r="D4011">
            <v>2000</v>
          </cell>
          <cell r="E4011">
            <v>43.2</v>
          </cell>
        </row>
        <row r="4012">
          <cell r="B4012" t="str">
            <v>RUS</v>
          </cell>
          <cell r="C4012" t="str">
            <v>Russian Federation</v>
          </cell>
          <cell r="D4012">
            <v>2001</v>
          </cell>
          <cell r="E4012">
            <v>52.1</v>
          </cell>
        </row>
        <row r="4013">
          <cell r="B4013" t="str">
            <v>RUS</v>
          </cell>
          <cell r="C4013" t="str">
            <v>Russian Federation</v>
          </cell>
          <cell r="D4013">
            <v>2001</v>
          </cell>
          <cell r="E4013">
            <v>42.2</v>
          </cell>
        </row>
        <row r="4014">
          <cell r="B4014" t="str">
            <v>RUS</v>
          </cell>
          <cell r="C4014" t="str">
            <v>Russian Federation</v>
          </cell>
          <cell r="D4014">
            <v>2002</v>
          </cell>
          <cell r="E4014">
            <v>49.1</v>
          </cell>
        </row>
        <row r="4015">
          <cell r="B4015" t="str">
            <v>RUS</v>
          </cell>
          <cell r="C4015" t="str">
            <v>Russian Federation</v>
          </cell>
          <cell r="D4015">
            <v>2004</v>
          </cell>
          <cell r="E4015">
            <v>46.9</v>
          </cell>
        </row>
        <row r="4016">
          <cell r="B4016" t="str">
            <v>RUS</v>
          </cell>
          <cell r="C4016" t="str">
            <v>Russian Federation</v>
          </cell>
          <cell r="D4016">
            <v>2005</v>
          </cell>
          <cell r="E4016">
            <v>44.5</v>
          </cell>
        </row>
        <row r="4017">
          <cell r="B4017" t="str">
            <v>RUS</v>
          </cell>
          <cell r="C4017" t="str">
            <v>Russian Federation</v>
          </cell>
          <cell r="D4017">
            <v>2006</v>
          </cell>
          <cell r="E4017">
            <v>45.1</v>
          </cell>
        </row>
        <row r="4018">
          <cell r="B4018" t="str">
            <v>RUS</v>
          </cell>
          <cell r="C4018" t="str">
            <v>Russian Federation</v>
          </cell>
          <cell r="D4018">
            <v>1997</v>
          </cell>
          <cell r="E4018">
            <v>34.599998474121094</v>
          </cell>
        </row>
        <row r="4019">
          <cell r="B4019" t="str">
            <v>RUS</v>
          </cell>
          <cell r="C4019" t="str">
            <v>Russian Federation</v>
          </cell>
          <cell r="D4019">
            <v>1997</v>
          </cell>
          <cell r="E4019">
            <v>38.799999237060547</v>
          </cell>
        </row>
        <row r="4020">
          <cell r="B4020" t="str">
            <v>RUS</v>
          </cell>
          <cell r="C4020" t="str">
            <v>Russian Federation</v>
          </cell>
          <cell r="D4020">
            <v>1998</v>
          </cell>
          <cell r="E4020">
            <v>34.599998474121094</v>
          </cell>
        </row>
        <row r="4021">
          <cell r="B4021" t="str">
            <v>RUS</v>
          </cell>
          <cell r="C4021" t="str">
            <v>Russian Federation</v>
          </cell>
          <cell r="D4021">
            <v>1998</v>
          </cell>
          <cell r="E4021">
            <v>37.400001525878906</v>
          </cell>
        </row>
        <row r="4022">
          <cell r="B4022" t="str">
            <v>RUS</v>
          </cell>
          <cell r="C4022" t="str">
            <v>Russian Federation</v>
          </cell>
          <cell r="D4022">
            <v>1994</v>
          </cell>
          <cell r="E4022">
            <v>43.6</v>
          </cell>
        </row>
        <row r="4023">
          <cell r="B4023" t="str">
            <v>RUS</v>
          </cell>
          <cell r="C4023" t="str">
            <v>Russian Federation</v>
          </cell>
          <cell r="D4023">
            <v>1996</v>
          </cell>
          <cell r="E4023">
            <v>47.8</v>
          </cell>
        </row>
        <row r="4024">
          <cell r="B4024" t="str">
            <v>RUS</v>
          </cell>
          <cell r="C4024" t="str">
            <v>Russian Federation</v>
          </cell>
          <cell r="D4024">
            <v>1998</v>
          </cell>
          <cell r="E4024">
            <v>48.4</v>
          </cell>
        </row>
        <row r="4025">
          <cell r="B4025" t="str">
            <v>RUS</v>
          </cell>
          <cell r="C4025" t="str">
            <v>Russian Federation</v>
          </cell>
          <cell r="D4025">
            <v>2002</v>
          </cell>
          <cell r="E4025">
            <v>30.992429999999999</v>
          </cell>
        </row>
        <row r="4026">
          <cell r="B4026" t="str">
            <v>RWA</v>
          </cell>
          <cell r="C4026" t="str">
            <v>Rwanda</v>
          </cell>
          <cell r="D4026">
            <v>2000</v>
          </cell>
          <cell r="E4026">
            <v>45.425370000000001</v>
          </cell>
        </row>
        <row r="4027">
          <cell r="B4027" t="str">
            <v>RWA</v>
          </cell>
          <cell r="C4027" t="str">
            <v>Rwanda</v>
          </cell>
          <cell r="D4027">
            <v>1984</v>
          </cell>
          <cell r="E4027">
            <v>28.9</v>
          </cell>
        </row>
        <row r="4028">
          <cell r="B4028" t="str">
            <v>SEN</v>
          </cell>
          <cell r="C4028" t="str">
            <v>Senegal</v>
          </cell>
          <cell r="D4028">
            <v>1960</v>
          </cell>
          <cell r="E4028">
            <v>52.400001525878906</v>
          </cell>
        </row>
        <row r="4029">
          <cell r="B4029" t="str">
            <v>SEN</v>
          </cell>
          <cell r="C4029" t="str">
            <v>Senegal</v>
          </cell>
          <cell r="D4029">
            <v>1991</v>
          </cell>
          <cell r="E4029">
            <v>68.8</v>
          </cell>
        </row>
        <row r="4030">
          <cell r="B4030" t="str">
            <v>SEN</v>
          </cell>
          <cell r="C4030" t="str">
            <v>Senegal</v>
          </cell>
          <cell r="D4030">
            <v>1991</v>
          </cell>
          <cell r="E4030">
            <v>63.9</v>
          </cell>
        </row>
        <row r="4031">
          <cell r="B4031" t="str">
            <v>SEN</v>
          </cell>
          <cell r="C4031" t="str">
            <v>Senegal</v>
          </cell>
          <cell r="D4031">
            <v>1994</v>
          </cell>
          <cell r="E4031">
            <v>29.309457778930664</v>
          </cell>
        </row>
        <row r="4032">
          <cell r="B4032" t="str">
            <v>SEN</v>
          </cell>
          <cell r="C4032" t="str">
            <v>Senegal</v>
          </cell>
          <cell r="D4032">
            <v>1971</v>
          </cell>
          <cell r="E4032">
            <v>43</v>
          </cell>
        </row>
        <row r="4033">
          <cell r="B4033" t="str">
            <v>SEN</v>
          </cell>
          <cell r="C4033" t="str">
            <v>Senegal</v>
          </cell>
          <cell r="D4033">
            <v>1960</v>
          </cell>
          <cell r="E4033">
            <v>58</v>
          </cell>
        </row>
        <row r="4034">
          <cell r="B4034" t="str">
            <v>SEN</v>
          </cell>
          <cell r="C4034" t="str">
            <v>Senegal</v>
          </cell>
          <cell r="D4034">
            <v>1970</v>
          </cell>
          <cell r="E4034">
            <v>49</v>
          </cell>
        </row>
        <row r="4035">
          <cell r="B4035" t="str">
            <v>SEN</v>
          </cell>
          <cell r="C4035" t="str">
            <v>Senegal</v>
          </cell>
          <cell r="D4035">
            <v>1970</v>
          </cell>
          <cell r="E4035">
            <v>51.299999237060547</v>
          </cell>
        </row>
        <row r="4036">
          <cell r="B4036" t="str">
            <v>SEN</v>
          </cell>
          <cell r="C4036" t="str">
            <v>Senegal</v>
          </cell>
          <cell r="D4036">
            <v>1970</v>
          </cell>
          <cell r="E4036">
            <v>54.900001525878906</v>
          </cell>
        </row>
        <row r="4037">
          <cell r="B4037" t="str">
            <v>SEN</v>
          </cell>
          <cell r="C4037" t="str">
            <v>Senegal</v>
          </cell>
          <cell r="D4037">
            <v>1960</v>
          </cell>
          <cell r="E4037">
            <v>58.3</v>
          </cell>
        </row>
        <row r="4038">
          <cell r="B4038" t="str">
            <v>SEN</v>
          </cell>
          <cell r="C4038" t="str">
            <v>Senegal</v>
          </cell>
          <cell r="D4038">
            <v>1991</v>
          </cell>
          <cell r="E4038">
            <v>53.9</v>
          </cell>
        </row>
        <row r="4039">
          <cell r="B4039" t="str">
            <v>SEN</v>
          </cell>
          <cell r="C4039" t="str">
            <v>Senegal</v>
          </cell>
          <cell r="D4039">
            <v>1994</v>
          </cell>
          <cell r="E4039">
            <v>41</v>
          </cell>
        </row>
        <row r="4040">
          <cell r="B4040" t="str">
            <v>SEN</v>
          </cell>
          <cell r="C4040" t="str">
            <v>Senegal</v>
          </cell>
          <cell r="D4040">
            <v>2001</v>
          </cell>
          <cell r="E4040">
            <v>41.25</v>
          </cell>
        </row>
        <row r="4041">
          <cell r="B4041" t="str">
            <v>SRB</v>
          </cell>
          <cell r="C4041" t="str">
            <v>Serbia</v>
          </cell>
          <cell r="D4041">
            <v>2002</v>
          </cell>
          <cell r="E4041">
            <v>31.1</v>
          </cell>
        </row>
        <row r="4042">
          <cell r="B4042" t="str">
            <v>SRB</v>
          </cell>
          <cell r="C4042" t="str">
            <v>Serbia</v>
          </cell>
          <cell r="D4042">
            <v>2003</v>
          </cell>
          <cell r="E4042">
            <v>32</v>
          </cell>
        </row>
        <row r="4043">
          <cell r="B4043" t="str">
            <v>SRB</v>
          </cell>
          <cell r="C4043" t="str">
            <v>Serbia</v>
          </cell>
          <cell r="D4043">
            <v>2003</v>
          </cell>
          <cell r="E4043">
            <v>40.300000000000004</v>
          </cell>
        </row>
        <row r="4044">
          <cell r="B4044" t="str">
            <v>SRB</v>
          </cell>
          <cell r="C4044" t="str">
            <v>Serbia</v>
          </cell>
          <cell r="D4044">
            <v>2004</v>
          </cell>
          <cell r="E4044">
            <v>33</v>
          </cell>
        </row>
        <row r="4045">
          <cell r="B4045" t="str">
            <v>SRB</v>
          </cell>
          <cell r="C4045" t="str">
            <v>Serbia</v>
          </cell>
          <cell r="D4045">
            <v>2004</v>
          </cell>
          <cell r="E4045">
            <v>39.300000000000004</v>
          </cell>
        </row>
        <row r="4046">
          <cell r="B4046" t="str">
            <v>SRB</v>
          </cell>
          <cell r="C4046" t="str">
            <v>Serbia</v>
          </cell>
          <cell r="D4046">
            <v>2005</v>
          </cell>
          <cell r="E4046">
            <v>31.3</v>
          </cell>
        </row>
        <row r="4047">
          <cell r="B4047" t="str">
            <v>SRB</v>
          </cell>
          <cell r="C4047" t="str">
            <v>Serbia</v>
          </cell>
          <cell r="D4047">
            <v>2005</v>
          </cell>
          <cell r="E4047">
            <v>39.300000000000004</v>
          </cell>
        </row>
        <row r="4048">
          <cell r="B4048" t="str">
            <v>SRB</v>
          </cell>
          <cell r="C4048" t="str">
            <v>Serbia</v>
          </cell>
          <cell r="D4048">
            <v>2006</v>
          </cell>
          <cell r="E4048">
            <v>34.699999999999996</v>
          </cell>
        </row>
        <row r="4049">
          <cell r="B4049" t="str">
            <v>SRB</v>
          </cell>
          <cell r="C4049" t="str">
            <v>Serbia</v>
          </cell>
          <cell r="D4049">
            <v>2006</v>
          </cell>
          <cell r="E4049">
            <v>38.800000000000004</v>
          </cell>
        </row>
        <row r="4050">
          <cell r="B4050" t="str">
            <v>YUG</v>
          </cell>
          <cell r="C4050" t="str">
            <v>Serbia and Montenegro</v>
          </cell>
          <cell r="D4050">
            <v>1997</v>
          </cell>
          <cell r="E4050">
            <v>27.43234</v>
          </cell>
        </row>
        <row r="4051">
          <cell r="B4051" t="str">
            <v>YUG</v>
          </cell>
          <cell r="C4051" t="str">
            <v>Serbia and Montenegro</v>
          </cell>
          <cell r="D4051">
            <v>1998</v>
          </cell>
          <cell r="E4051">
            <v>27.44464</v>
          </cell>
        </row>
        <row r="4052">
          <cell r="B4052" t="str">
            <v>YUG</v>
          </cell>
          <cell r="C4052" t="str">
            <v>Serbia and Montenegro</v>
          </cell>
          <cell r="D4052">
            <v>1999</v>
          </cell>
          <cell r="E4052">
            <v>26.094640000000002</v>
          </cell>
        </row>
        <row r="4053">
          <cell r="B4053" t="str">
            <v>YUG</v>
          </cell>
          <cell r="C4053" t="str">
            <v>Serbia and Montenegro</v>
          </cell>
          <cell r="D4053">
            <v>2000</v>
          </cell>
          <cell r="E4053">
            <v>32.101390000000002</v>
          </cell>
        </row>
        <row r="4054">
          <cell r="B4054" t="str">
            <v>YUG</v>
          </cell>
          <cell r="C4054" t="str">
            <v>Serbia and Montenegro</v>
          </cell>
          <cell r="D4054">
            <v>2001</v>
          </cell>
          <cell r="E4054">
            <v>28.083930000000002</v>
          </cell>
        </row>
        <row r="4055">
          <cell r="B4055" t="str">
            <v xml:space="preserve">SYC </v>
          </cell>
          <cell r="C4055" t="str">
            <v>Seychelles</v>
          </cell>
          <cell r="D4055">
            <v>1978</v>
          </cell>
          <cell r="E4055">
            <v>46</v>
          </cell>
        </row>
        <row r="4056">
          <cell r="B4056" t="str">
            <v>SLE</v>
          </cell>
          <cell r="C4056" t="str">
            <v>Sierra Leone</v>
          </cell>
          <cell r="D4056">
            <v>1968</v>
          </cell>
          <cell r="E4056">
            <v>52.400001525878906</v>
          </cell>
        </row>
        <row r="4057">
          <cell r="B4057" t="str">
            <v>SLE</v>
          </cell>
          <cell r="C4057" t="str">
            <v>Sierra Leone</v>
          </cell>
          <cell r="D4057">
            <v>1967</v>
          </cell>
          <cell r="E4057">
            <v>59</v>
          </cell>
        </row>
        <row r="4058">
          <cell r="B4058" t="str">
            <v>SLE</v>
          </cell>
          <cell r="C4058" t="str">
            <v>Sierra Leone</v>
          </cell>
          <cell r="D4058">
            <v>1976</v>
          </cell>
          <cell r="E4058">
            <v>49</v>
          </cell>
        </row>
        <row r="4059">
          <cell r="B4059" t="str">
            <v>SLE</v>
          </cell>
          <cell r="C4059" t="str">
            <v>Sierra Leone</v>
          </cell>
          <cell r="D4059">
            <v>1968</v>
          </cell>
          <cell r="E4059">
            <v>60.5</v>
          </cell>
        </row>
        <row r="4060">
          <cell r="B4060" t="str">
            <v>SLE</v>
          </cell>
          <cell r="C4060" t="str">
            <v>Sierra Leone</v>
          </cell>
          <cell r="D4060">
            <v>1968</v>
          </cell>
          <cell r="E4060">
            <v>52</v>
          </cell>
        </row>
        <row r="4061">
          <cell r="B4061" t="str">
            <v>SLE</v>
          </cell>
          <cell r="C4061" t="str">
            <v>Sierra Leone</v>
          </cell>
          <cell r="D4061">
            <v>1968</v>
          </cell>
          <cell r="E4061">
            <v>60</v>
          </cell>
        </row>
        <row r="4062">
          <cell r="B4062" t="str">
            <v>SLE</v>
          </cell>
          <cell r="C4062" t="str">
            <v>Sierra Leone</v>
          </cell>
          <cell r="D4062">
            <v>1968</v>
          </cell>
          <cell r="E4062">
            <v>60.9</v>
          </cell>
        </row>
        <row r="4063">
          <cell r="B4063" t="str">
            <v>SLE</v>
          </cell>
          <cell r="C4063" t="str">
            <v>Sierra Leone</v>
          </cell>
          <cell r="D4063">
            <v>1968</v>
          </cell>
          <cell r="E4063">
            <v>57.9</v>
          </cell>
        </row>
        <row r="4064">
          <cell r="B4064" t="str">
            <v>SLE</v>
          </cell>
          <cell r="C4064" t="str">
            <v>Sierra Leone</v>
          </cell>
          <cell r="D4064">
            <v>2003</v>
          </cell>
          <cell r="E4064">
            <v>39</v>
          </cell>
        </row>
        <row r="4065">
          <cell r="B4065" t="str">
            <v>SLE</v>
          </cell>
          <cell r="C4065" t="str">
            <v>Sierra Leone</v>
          </cell>
          <cell r="D4065">
            <v>1968</v>
          </cell>
          <cell r="E4065">
            <v>44.7</v>
          </cell>
        </row>
        <row r="4066">
          <cell r="B4066" t="str">
            <v>SLE</v>
          </cell>
          <cell r="C4066" t="str">
            <v>Sierra Leone</v>
          </cell>
          <cell r="D4066">
            <v>1968</v>
          </cell>
          <cell r="E4066">
            <v>45.7</v>
          </cell>
        </row>
        <row r="4067">
          <cell r="B4067" t="str">
            <v>SLE</v>
          </cell>
          <cell r="C4067" t="str">
            <v>Sierra Leone</v>
          </cell>
          <cell r="D4067">
            <v>1968</v>
          </cell>
          <cell r="E4067">
            <v>46</v>
          </cell>
        </row>
        <row r="4068">
          <cell r="B4068" t="str">
            <v>SLE</v>
          </cell>
          <cell r="C4068" t="str">
            <v>Sierra Leone</v>
          </cell>
          <cell r="D4068">
            <v>1989</v>
          </cell>
          <cell r="E4068">
            <v>63.7</v>
          </cell>
        </row>
        <row r="4069">
          <cell r="B4069" t="str">
            <v>SGP</v>
          </cell>
          <cell r="C4069" t="str">
            <v>Singapore</v>
          </cell>
          <cell r="D4069">
            <v>1972</v>
          </cell>
          <cell r="E4069">
            <v>40</v>
          </cell>
        </row>
        <row r="4070">
          <cell r="B4070" t="str">
            <v>SGP</v>
          </cell>
          <cell r="C4070" t="str">
            <v>Singapore</v>
          </cell>
          <cell r="D4070">
            <v>1977</v>
          </cell>
          <cell r="E4070">
            <v>37</v>
          </cell>
        </row>
        <row r="4071">
          <cell r="B4071" t="str">
            <v>SGP</v>
          </cell>
          <cell r="C4071" t="str">
            <v>Singapore</v>
          </cell>
          <cell r="D4071">
            <v>1982</v>
          </cell>
          <cell r="E4071">
            <v>42</v>
          </cell>
        </row>
        <row r="4072">
          <cell r="B4072" t="str">
            <v>SGP</v>
          </cell>
          <cell r="C4072" t="str">
            <v>Singapore</v>
          </cell>
          <cell r="D4072">
            <v>1966</v>
          </cell>
          <cell r="E4072">
            <v>45.700000762939453</v>
          </cell>
        </row>
        <row r="4073">
          <cell r="B4073" t="str">
            <v>SGP</v>
          </cell>
          <cell r="C4073" t="str">
            <v>Singapore</v>
          </cell>
          <cell r="D4073">
            <v>1984</v>
          </cell>
          <cell r="E4073">
            <v>47</v>
          </cell>
        </row>
        <row r="4074">
          <cell r="B4074" t="str">
            <v>SGP</v>
          </cell>
          <cell r="C4074" t="str">
            <v>Singapore</v>
          </cell>
          <cell r="D4074">
            <v>1973</v>
          </cell>
          <cell r="E4074">
            <v>41</v>
          </cell>
        </row>
        <row r="4075">
          <cell r="B4075" t="str">
            <v>SGP</v>
          </cell>
          <cell r="C4075" t="str">
            <v>Singapore</v>
          </cell>
          <cell r="D4075">
            <v>1978</v>
          </cell>
          <cell r="E4075">
            <v>37</v>
          </cell>
        </row>
        <row r="4076">
          <cell r="B4076" t="str">
            <v>SGP</v>
          </cell>
          <cell r="C4076" t="str">
            <v>Singapore</v>
          </cell>
          <cell r="D4076">
            <v>1983</v>
          </cell>
          <cell r="E4076">
            <v>42</v>
          </cell>
        </row>
        <row r="4077">
          <cell r="B4077" t="str">
            <v>SGP</v>
          </cell>
          <cell r="C4077" t="str">
            <v>Singapore</v>
          </cell>
          <cell r="D4077">
            <v>1988</v>
          </cell>
          <cell r="E4077">
            <v>41</v>
          </cell>
        </row>
        <row r="4078">
          <cell r="B4078" t="str">
            <v>SGP</v>
          </cell>
          <cell r="C4078" t="str">
            <v>Singapore</v>
          </cell>
          <cell r="D4078">
            <v>1976</v>
          </cell>
          <cell r="E4078">
            <v>45</v>
          </cell>
        </row>
        <row r="4079">
          <cell r="B4079" t="str">
            <v>SGP</v>
          </cell>
          <cell r="C4079" t="str">
            <v>Singapore</v>
          </cell>
          <cell r="D4079">
            <v>1977</v>
          </cell>
          <cell r="E4079">
            <v>44</v>
          </cell>
        </row>
        <row r="4080">
          <cell r="B4080" t="str">
            <v>SGP</v>
          </cell>
          <cell r="C4080" t="str">
            <v>Singapore</v>
          </cell>
          <cell r="D4080">
            <v>1978</v>
          </cell>
          <cell r="E4080">
            <v>42</v>
          </cell>
        </row>
        <row r="4081">
          <cell r="B4081" t="str">
            <v>SGP</v>
          </cell>
          <cell r="C4081" t="str">
            <v>Singapore</v>
          </cell>
          <cell r="D4081">
            <v>1979</v>
          </cell>
          <cell r="E4081">
            <v>43</v>
          </cell>
        </row>
        <row r="4082">
          <cell r="B4082" t="str">
            <v>SGP</v>
          </cell>
          <cell r="C4082" t="str">
            <v>Singapore</v>
          </cell>
          <cell r="D4082">
            <v>1980</v>
          </cell>
          <cell r="E4082">
            <v>43</v>
          </cell>
        </row>
        <row r="4083">
          <cell r="B4083" t="str">
            <v>SGP</v>
          </cell>
          <cell r="C4083" t="str">
            <v>Singapore</v>
          </cell>
          <cell r="D4083">
            <v>1981</v>
          </cell>
          <cell r="E4083">
            <v>43</v>
          </cell>
        </row>
        <row r="4084">
          <cell r="B4084" t="str">
            <v>SGP</v>
          </cell>
          <cell r="C4084" t="str">
            <v>Singapore</v>
          </cell>
          <cell r="D4084">
            <v>1982</v>
          </cell>
          <cell r="E4084">
            <v>46</v>
          </cell>
        </row>
        <row r="4085">
          <cell r="B4085" t="str">
            <v>SGP</v>
          </cell>
          <cell r="C4085" t="str">
            <v>Singapore</v>
          </cell>
          <cell r="D4085">
            <v>1983</v>
          </cell>
          <cell r="E4085">
            <v>47</v>
          </cell>
        </row>
        <row r="4086">
          <cell r="B4086" t="str">
            <v>SGP</v>
          </cell>
          <cell r="C4086" t="str">
            <v>Singapore</v>
          </cell>
          <cell r="D4086">
            <v>1985</v>
          </cell>
          <cell r="E4086">
            <v>46</v>
          </cell>
        </row>
        <row r="4087">
          <cell r="B4087" t="str">
            <v>SGP</v>
          </cell>
          <cell r="C4087" t="str">
            <v>Singapore</v>
          </cell>
          <cell r="D4087">
            <v>1986</v>
          </cell>
          <cell r="E4087">
            <v>46</v>
          </cell>
        </row>
        <row r="4088">
          <cell r="B4088" t="str">
            <v>SGP</v>
          </cell>
          <cell r="C4088" t="str">
            <v>Singapore</v>
          </cell>
          <cell r="D4088">
            <v>1987</v>
          </cell>
          <cell r="E4088">
            <v>46</v>
          </cell>
        </row>
        <row r="4089">
          <cell r="B4089" t="str">
            <v>SGP</v>
          </cell>
          <cell r="C4089" t="str">
            <v>Singapore</v>
          </cell>
          <cell r="D4089">
            <v>1988</v>
          </cell>
          <cell r="E4089">
            <v>46</v>
          </cell>
        </row>
        <row r="4090">
          <cell r="B4090" t="str">
            <v>SGP</v>
          </cell>
          <cell r="C4090" t="str">
            <v>Singapore</v>
          </cell>
          <cell r="D4090">
            <v>1989</v>
          </cell>
          <cell r="E4090">
            <v>47</v>
          </cell>
        </row>
        <row r="4091">
          <cell r="B4091" t="str">
            <v>SGP</v>
          </cell>
          <cell r="C4091" t="str">
            <v>Singapore</v>
          </cell>
          <cell r="D4091">
            <v>1990</v>
          </cell>
          <cell r="E4091">
            <v>46</v>
          </cell>
        </row>
        <row r="4092">
          <cell r="B4092" t="str">
            <v>SGP</v>
          </cell>
          <cell r="C4092" t="str">
            <v>Singapore</v>
          </cell>
          <cell r="D4092">
            <v>1991</v>
          </cell>
          <cell r="E4092">
            <v>47</v>
          </cell>
        </row>
        <row r="4093">
          <cell r="B4093" t="str">
            <v>SGP</v>
          </cell>
          <cell r="C4093" t="str">
            <v>Singapore</v>
          </cell>
          <cell r="D4093">
            <v>1992</v>
          </cell>
          <cell r="E4093">
            <v>47</v>
          </cell>
        </row>
        <row r="4094">
          <cell r="B4094" t="str">
            <v>SGP</v>
          </cell>
          <cell r="C4094" t="str">
            <v>Singapore</v>
          </cell>
          <cell r="D4094">
            <v>1993</v>
          </cell>
          <cell r="E4094">
            <v>48</v>
          </cell>
        </row>
        <row r="4095">
          <cell r="B4095" t="str">
            <v>SGP</v>
          </cell>
          <cell r="C4095" t="str">
            <v>Singapore</v>
          </cell>
          <cell r="D4095">
            <v>1994</v>
          </cell>
          <cell r="E4095">
            <v>47</v>
          </cell>
        </row>
        <row r="4096">
          <cell r="B4096" t="str">
            <v>SGP</v>
          </cell>
          <cell r="C4096" t="str">
            <v>Singapore</v>
          </cell>
          <cell r="D4096">
            <v>1996</v>
          </cell>
          <cell r="E4096">
            <v>47</v>
          </cell>
        </row>
        <row r="4097">
          <cell r="B4097" t="str">
            <v>SGP</v>
          </cell>
          <cell r="C4097" t="str">
            <v>Singapore</v>
          </cell>
          <cell r="D4097">
            <v>1997</v>
          </cell>
          <cell r="E4097">
            <v>47</v>
          </cell>
        </row>
        <row r="4098">
          <cell r="B4098" t="str">
            <v>SGP</v>
          </cell>
          <cell r="C4098" t="str">
            <v>Singapore</v>
          </cell>
          <cell r="D4098">
            <v>1998</v>
          </cell>
          <cell r="E4098">
            <v>47</v>
          </cell>
        </row>
        <row r="4099">
          <cell r="B4099" t="str">
            <v>SGP</v>
          </cell>
          <cell r="C4099" t="str">
            <v>Singapore</v>
          </cell>
          <cell r="D4099">
            <v>1966</v>
          </cell>
          <cell r="E4099">
            <v>49.830001831054688</v>
          </cell>
        </row>
        <row r="4100">
          <cell r="B4100" t="str">
            <v>SGP</v>
          </cell>
          <cell r="C4100" t="str">
            <v>Singapore</v>
          </cell>
          <cell r="D4100">
            <v>1972</v>
          </cell>
          <cell r="E4100">
            <v>44.279998779296875</v>
          </cell>
        </row>
        <row r="4101">
          <cell r="B4101" t="str">
            <v>SGP</v>
          </cell>
          <cell r="C4101" t="str">
            <v>Singapore</v>
          </cell>
          <cell r="D4101">
            <v>1973</v>
          </cell>
          <cell r="E4101">
            <v>45.700000762939453</v>
          </cell>
        </row>
        <row r="4102">
          <cell r="B4102" t="str">
            <v>SGP</v>
          </cell>
          <cell r="C4102" t="str">
            <v>Singapore</v>
          </cell>
          <cell r="D4102">
            <v>1974</v>
          </cell>
          <cell r="E4102">
            <v>43.419998168945312</v>
          </cell>
        </row>
        <row r="4103">
          <cell r="B4103" t="str">
            <v>SGP</v>
          </cell>
          <cell r="C4103" t="str">
            <v>Singapore</v>
          </cell>
          <cell r="D4103">
            <v>1975</v>
          </cell>
          <cell r="E4103">
            <v>44.840000152587891</v>
          </cell>
        </row>
        <row r="4104">
          <cell r="B4104" t="str">
            <v>SGP</v>
          </cell>
          <cell r="C4104" t="str">
            <v>Singapore</v>
          </cell>
          <cell r="D4104">
            <v>1978</v>
          </cell>
          <cell r="E4104">
            <v>34</v>
          </cell>
        </row>
        <row r="4105">
          <cell r="B4105" t="str">
            <v>SGP</v>
          </cell>
          <cell r="C4105" t="str">
            <v>Singapore</v>
          </cell>
          <cell r="D4105">
            <v>1983</v>
          </cell>
          <cell r="E4105">
            <v>38.279998779296875</v>
          </cell>
        </row>
        <row r="4106">
          <cell r="B4106" t="str">
            <v>SGP</v>
          </cell>
          <cell r="C4106" t="str">
            <v>Singapore</v>
          </cell>
          <cell r="D4106">
            <v>1988</v>
          </cell>
          <cell r="E4106">
            <v>30.739999771118164</v>
          </cell>
        </row>
        <row r="4107">
          <cell r="B4107" t="str">
            <v>SGP</v>
          </cell>
          <cell r="C4107" t="str">
            <v>Singapore</v>
          </cell>
          <cell r="D4107">
            <v>1988</v>
          </cell>
          <cell r="E4107">
            <v>37.360000610351562</v>
          </cell>
        </row>
        <row r="4108">
          <cell r="B4108" t="str">
            <v>SGP</v>
          </cell>
          <cell r="C4108" t="str">
            <v>Singapore</v>
          </cell>
          <cell r="D4108">
            <v>1993</v>
          </cell>
          <cell r="E4108">
            <v>34.740001678466797</v>
          </cell>
        </row>
        <row r="4109">
          <cell r="B4109" t="str">
            <v>SGP</v>
          </cell>
          <cell r="C4109" t="str">
            <v>Singapore</v>
          </cell>
          <cell r="D4109">
            <v>1993</v>
          </cell>
          <cell r="E4109">
            <v>41.009998321533203</v>
          </cell>
        </row>
        <row r="4110">
          <cell r="B4110" t="str">
            <v>SGP</v>
          </cell>
          <cell r="C4110" t="str">
            <v>Singapore</v>
          </cell>
          <cell r="D4110">
            <v>1993</v>
          </cell>
          <cell r="E4110">
            <v>37.840000152587891</v>
          </cell>
        </row>
        <row r="4111">
          <cell r="B4111" t="str">
            <v>SGP</v>
          </cell>
          <cell r="C4111" t="str">
            <v>Singapore</v>
          </cell>
          <cell r="D4111">
            <v>1990</v>
          </cell>
          <cell r="E4111">
            <v>43.6</v>
          </cell>
        </row>
        <row r="4112">
          <cell r="B4112" t="str">
            <v>SGP</v>
          </cell>
          <cell r="C4112" t="str">
            <v>Singapore</v>
          </cell>
          <cell r="D4112">
            <v>1995</v>
          </cell>
          <cell r="E4112">
            <v>44.3</v>
          </cell>
        </row>
        <row r="4113">
          <cell r="B4113" t="str">
            <v>SGP</v>
          </cell>
          <cell r="C4113" t="str">
            <v>Singapore</v>
          </cell>
          <cell r="D4113">
            <v>1997</v>
          </cell>
          <cell r="E4113">
            <v>44.4</v>
          </cell>
        </row>
        <row r="4114">
          <cell r="B4114" t="str">
            <v>SGP</v>
          </cell>
          <cell r="C4114" t="str">
            <v>Singapore</v>
          </cell>
          <cell r="D4114">
            <v>1998</v>
          </cell>
          <cell r="E4114">
            <v>44.6</v>
          </cell>
        </row>
        <row r="4115">
          <cell r="B4115" t="str">
            <v>SGP</v>
          </cell>
          <cell r="C4115" t="str">
            <v>Singapore</v>
          </cell>
          <cell r="D4115">
            <v>1999</v>
          </cell>
          <cell r="E4115">
            <v>46.7</v>
          </cell>
        </row>
        <row r="4116">
          <cell r="B4116" t="str">
            <v>SGP</v>
          </cell>
          <cell r="C4116" t="str">
            <v>Singapore</v>
          </cell>
          <cell r="D4116">
            <v>2000</v>
          </cell>
          <cell r="E4116">
            <v>48.1</v>
          </cell>
        </row>
        <row r="4117">
          <cell r="B4117" t="str">
            <v>SGP</v>
          </cell>
          <cell r="C4117" t="str">
            <v>Singapore</v>
          </cell>
          <cell r="D4117">
            <v>1980</v>
          </cell>
          <cell r="E4117">
            <v>39.5</v>
          </cell>
        </row>
        <row r="4118">
          <cell r="B4118" t="str">
            <v>SVK</v>
          </cell>
          <cell r="C4118" t="str">
            <v>Slovak Republic</v>
          </cell>
          <cell r="D4118">
            <v>1958</v>
          </cell>
          <cell r="E4118">
            <v>30.600000381469727</v>
          </cell>
        </row>
        <row r="4119">
          <cell r="B4119" t="str">
            <v>SVK</v>
          </cell>
          <cell r="C4119" t="str">
            <v>Slovak Republic</v>
          </cell>
          <cell r="D4119">
            <v>1988</v>
          </cell>
          <cell r="E4119">
            <v>19.399999618530273</v>
          </cell>
        </row>
        <row r="4120">
          <cell r="B4120" t="str">
            <v>SVK</v>
          </cell>
          <cell r="C4120" t="str">
            <v>Slovak Republic</v>
          </cell>
          <cell r="D4120">
            <v>1989</v>
          </cell>
          <cell r="E4120">
            <v>19.600000000000001</v>
          </cell>
        </row>
        <row r="4121">
          <cell r="B4121" t="str">
            <v>SVK</v>
          </cell>
          <cell r="C4121" t="str">
            <v>Slovak Republic</v>
          </cell>
          <cell r="D4121">
            <v>1989</v>
          </cell>
          <cell r="E4121">
            <v>18.299999237060547</v>
          </cell>
        </row>
        <row r="4122">
          <cell r="B4122" t="str">
            <v>SVK</v>
          </cell>
          <cell r="C4122" t="str">
            <v>Slovak Republic</v>
          </cell>
          <cell r="D4122">
            <v>1989</v>
          </cell>
          <cell r="E4122">
            <v>22.100000381469727</v>
          </cell>
        </row>
        <row r="4123">
          <cell r="B4123" t="str">
            <v>SVK</v>
          </cell>
          <cell r="C4123" t="str">
            <v>Slovak Republic</v>
          </cell>
          <cell r="D4123">
            <v>1990</v>
          </cell>
          <cell r="E4123">
            <v>18</v>
          </cell>
        </row>
        <row r="4124">
          <cell r="B4124" t="str">
            <v>SVK</v>
          </cell>
          <cell r="C4124" t="str">
            <v>Slovak Republic</v>
          </cell>
          <cell r="D4124">
            <v>1990</v>
          </cell>
          <cell r="E4124">
            <v>21.600000381469727</v>
          </cell>
        </row>
        <row r="4125">
          <cell r="B4125" t="str">
            <v>SVK</v>
          </cell>
          <cell r="C4125" t="str">
            <v>Slovak Republic</v>
          </cell>
          <cell r="D4125">
            <v>1991</v>
          </cell>
          <cell r="E4125">
            <v>18</v>
          </cell>
        </row>
        <row r="4126">
          <cell r="B4126" t="str">
            <v>SVK</v>
          </cell>
          <cell r="C4126" t="str">
            <v>Slovak Republic</v>
          </cell>
          <cell r="D4126">
            <v>1991</v>
          </cell>
          <cell r="E4126">
            <v>23.299999237060547</v>
          </cell>
        </row>
        <row r="4127">
          <cell r="B4127" t="str">
            <v>SVK</v>
          </cell>
          <cell r="C4127" t="str">
            <v>Slovak Republic</v>
          </cell>
          <cell r="D4127">
            <v>1992</v>
          </cell>
          <cell r="E4127">
            <v>18.899999618530273</v>
          </cell>
        </row>
        <row r="4128">
          <cell r="B4128" t="str">
            <v>SVK</v>
          </cell>
          <cell r="C4128" t="str">
            <v>Slovak Republic</v>
          </cell>
          <cell r="D4128">
            <v>1992</v>
          </cell>
          <cell r="E4128">
            <v>24.5</v>
          </cell>
        </row>
        <row r="4129">
          <cell r="B4129" t="str">
            <v>SVK</v>
          </cell>
          <cell r="C4129" t="str">
            <v>Slovak Republic</v>
          </cell>
          <cell r="D4129">
            <v>1993</v>
          </cell>
          <cell r="E4129">
            <v>23</v>
          </cell>
        </row>
        <row r="4130">
          <cell r="B4130" t="str">
            <v>SVK</v>
          </cell>
          <cell r="C4130" t="str">
            <v>Slovak Republic</v>
          </cell>
          <cell r="D4130">
            <v>1993</v>
          </cell>
          <cell r="E4130">
            <v>20.6</v>
          </cell>
        </row>
        <row r="4131">
          <cell r="B4131" t="str">
            <v>SVK</v>
          </cell>
          <cell r="C4131" t="str">
            <v>Slovak Republic</v>
          </cell>
          <cell r="D4131">
            <v>1999</v>
          </cell>
          <cell r="E4131">
            <v>19.687055587768555</v>
          </cell>
        </row>
        <row r="4132">
          <cell r="B4132" t="str">
            <v>SVK</v>
          </cell>
          <cell r="C4132" t="str">
            <v>Slovak Republic</v>
          </cell>
          <cell r="D4132">
            <v>2005</v>
          </cell>
          <cell r="E4132">
            <v>26</v>
          </cell>
        </row>
        <row r="4133">
          <cell r="B4133" t="str">
            <v>SVK</v>
          </cell>
          <cell r="C4133" t="str">
            <v>Slovak Republic</v>
          </cell>
          <cell r="D4133">
            <v>2006</v>
          </cell>
          <cell r="E4133">
            <v>28</v>
          </cell>
        </row>
        <row r="4134">
          <cell r="B4134" t="str">
            <v>SVK</v>
          </cell>
          <cell r="C4134" t="str">
            <v>Slovak Republic</v>
          </cell>
          <cell r="D4134">
            <v>1992</v>
          </cell>
          <cell r="E4134">
            <v>20</v>
          </cell>
        </row>
        <row r="4135">
          <cell r="B4135" t="str">
            <v>SVK</v>
          </cell>
          <cell r="C4135" t="str">
            <v>Slovak Republic</v>
          </cell>
          <cell r="D4135">
            <v>1996</v>
          </cell>
          <cell r="E4135">
            <v>26.3</v>
          </cell>
        </row>
        <row r="4136">
          <cell r="B4136" t="str">
            <v>SVK</v>
          </cell>
          <cell r="C4136" t="str">
            <v>Slovak Republic</v>
          </cell>
          <cell r="D4136">
            <v>1996</v>
          </cell>
          <cell r="E4136">
            <v>26</v>
          </cell>
        </row>
        <row r="4137">
          <cell r="B4137" t="str">
            <v>SVK</v>
          </cell>
          <cell r="C4137" t="str">
            <v>Slovak Republic</v>
          </cell>
          <cell r="D4137">
            <v>1988</v>
          </cell>
          <cell r="E4137">
            <v>19.600000000000001</v>
          </cell>
        </row>
        <row r="4138">
          <cell r="B4138" t="str">
            <v>SVK</v>
          </cell>
          <cell r="C4138" t="str">
            <v>Slovak Republic</v>
          </cell>
          <cell r="D4138">
            <v>1993</v>
          </cell>
          <cell r="E4138">
            <v>18.3</v>
          </cell>
        </row>
        <row r="4139">
          <cell r="B4139" t="str">
            <v>SVK</v>
          </cell>
          <cell r="C4139" t="str">
            <v>Slovak Republic</v>
          </cell>
          <cell r="D4139">
            <v>1987</v>
          </cell>
          <cell r="E4139">
            <v>19.399999618530273</v>
          </cell>
        </row>
        <row r="4140">
          <cell r="B4140" t="str">
            <v>SVK</v>
          </cell>
          <cell r="C4140" t="str">
            <v>Slovak Republic</v>
          </cell>
          <cell r="D4140">
            <v>1989</v>
          </cell>
          <cell r="E4140">
            <v>19.600000381469727</v>
          </cell>
        </row>
        <row r="4141">
          <cell r="B4141" t="str">
            <v>SVK</v>
          </cell>
          <cell r="C4141" t="str">
            <v>Slovak Republic</v>
          </cell>
          <cell r="D4141">
            <v>1993</v>
          </cell>
          <cell r="E4141">
            <v>19.700000762939453</v>
          </cell>
        </row>
        <row r="4142">
          <cell r="B4142" t="str">
            <v>SVK</v>
          </cell>
          <cell r="C4142" t="str">
            <v>Slovak Republic</v>
          </cell>
          <cell r="D4142">
            <v>1992</v>
          </cell>
          <cell r="E4142">
            <v>40.200000762939453</v>
          </cell>
        </row>
        <row r="4143">
          <cell r="B4143" t="str">
            <v>SVK</v>
          </cell>
          <cell r="C4143" t="str">
            <v>Slovak Republic</v>
          </cell>
          <cell r="D4143">
            <v>1992</v>
          </cell>
          <cell r="E4143">
            <v>18.899999618530273</v>
          </cell>
        </row>
        <row r="4144">
          <cell r="B4144" t="str">
            <v>SVK</v>
          </cell>
          <cell r="C4144" t="str">
            <v>Slovak Republic</v>
          </cell>
          <cell r="D4144">
            <v>1989</v>
          </cell>
          <cell r="E4144">
            <v>20</v>
          </cell>
        </row>
        <row r="4145">
          <cell r="B4145" t="str">
            <v>SVK</v>
          </cell>
          <cell r="C4145" t="str">
            <v>Slovak Republic</v>
          </cell>
          <cell r="D4145">
            <v>1996</v>
          </cell>
          <cell r="E4145">
            <v>24.621269999999999</v>
          </cell>
        </row>
        <row r="4146">
          <cell r="B4146" t="str">
            <v>SVK</v>
          </cell>
          <cell r="C4146" t="str">
            <v>Slovak Republic</v>
          </cell>
          <cell r="D4146">
            <v>1997</v>
          </cell>
          <cell r="E4146">
            <v>23.218499999999999</v>
          </cell>
        </row>
        <row r="4147">
          <cell r="B4147" t="str">
            <v>SVK</v>
          </cell>
          <cell r="C4147" t="str">
            <v>Slovak Republic</v>
          </cell>
          <cell r="D4147">
            <v>1998</v>
          </cell>
          <cell r="E4147">
            <v>25.627109999999998</v>
          </cell>
        </row>
        <row r="4148">
          <cell r="B4148" t="str">
            <v>SVK</v>
          </cell>
          <cell r="C4148" t="str">
            <v>Slovak Republic</v>
          </cell>
          <cell r="D4148">
            <v>1999</v>
          </cell>
          <cell r="E4148">
            <v>24.040939999999999</v>
          </cell>
        </row>
        <row r="4149">
          <cell r="B4149" t="str">
            <v>SVK</v>
          </cell>
          <cell r="C4149" t="str">
            <v>Slovak Republic</v>
          </cell>
          <cell r="D4149">
            <v>2000</v>
          </cell>
          <cell r="E4149">
            <v>24.331209999999999</v>
          </cell>
        </row>
        <row r="4150">
          <cell r="B4150" t="str">
            <v>SVK</v>
          </cell>
          <cell r="C4150" t="str">
            <v>Slovak Republic</v>
          </cell>
          <cell r="D4150">
            <v>2001</v>
          </cell>
          <cell r="E4150">
            <v>26.227070000000001</v>
          </cell>
        </row>
        <row r="4151">
          <cell r="B4151" t="str">
            <v>SVK</v>
          </cell>
          <cell r="C4151" t="str">
            <v>Slovak Republic</v>
          </cell>
          <cell r="D4151">
            <v>2002</v>
          </cell>
          <cell r="E4151">
            <v>25.952199999999998</v>
          </cell>
        </row>
        <row r="4152">
          <cell r="B4152" t="str">
            <v>SVK</v>
          </cell>
          <cell r="C4152" t="str">
            <v>Slovak Republic</v>
          </cell>
          <cell r="D4152">
            <v>2003</v>
          </cell>
          <cell r="E4152">
            <v>25.514789999999998</v>
          </cell>
        </row>
        <row r="4153">
          <cell r="B4153" t="str">
            <v>SVK</v>
          </cell>
          <cell r="C4153" t="str">
            <v>Slovak Republic</v>
          </cell>
          <cell r="D4153">
            <v>2004</v>
          </cell>
          <cell r="E4153">
            <v>25.4</v>
          </cell>
        </row>
        <row r="4154">
          <cell r="B4154" t="str">
            <v>SVK</v>
          </cell>
          <cell r="C4154" t="str">
            <v>Slovak Republic</v>
          </cell>
          <cell r="D4154">
            <v>2005</v>
          </cell>
          <cell r="E4154">
            <v>26</v>
          </cell>
        </row>
        <row r="4155">
          <cell r="B4155" t="str">
            <v>SVK</v>
          </cell>
          <cell r="C4155" t="str">
            <v>Slovak Republic</v>
          </cell>
          <cell r="D4155">
            <v>2006</v>
          </cell>
          <cell r="E4155">
            <v>24.2</v>
          </cell>
        </row>
        <row r="4156">
          <cell r="B4156" t="str">
            <v>SVK</v>
          </cell>
          <cell r="C4156" t="str">
            <v>Slovak Republic</v>
          </cell>
          <cell r="D4156">
            <v>1988</v>
          </cell>
          <cell r="E4156">
            <v>18.600000000000001</v>
          </cell>
        </row>
        <row r="4157">
          <cell r="B4157" t="str">
            <v>SVK</v>
          </cell>
          <cell r="C4157" t="str">
            <v>Slovak Republic</v>
          </cell>
          <cell r="D4157">
            <v>1992</v>
          </cell>
          <cell r="E4157">
            <v>18.600000000000001</v>
          </cell>
        </row>
        <row r="4158">
          <cell r="B4158" t="str">
            <v>SVN</v>
          </cell>
          <cell r="C4158" t="str">
            <v>Slovenia</v>
          </cell>
          <cell r="D4158">
            <v>1997</v>
          </cell>
          <cell r="E4158">
            <v>22.2</v>
          </cell>
        </row>
        <row r="4159">
          <cell r="B4159" t="str">
            <v>SVN</v>
          </cell>
          <cell r="C4159" t="str">
            <v>Slovenia</v>
          </cell>
          <cell r="D4159">
            <v>1998</v>
          </cell>
          <cell r="E4159">
            <v>22.3</v>
          </cell>
        </row>
        <row r="4160">
          <cell r="B4160" t="str">
            <v>SVN</v>
          </cell>
          <cell r="C4160" t="str">
            <v>Slovenia</v>
          </cell>
          <cell r="D4160">
            <v>1999</v>
          </cell>
          <cell r="E4160">
            <v>22.5</v>
          </cell>
        </row>
        <row r="4161">
          <cell r="B4161" t="str">
            <v>SVN</v>
          </cell>
          <cell r="C4161" t="str">
            <v>Slovenia</v>
          </cell>
          <cell r="D4161">
            <v>2000</v>
          </cell>
          <cell r="E4161">
            <v>22.3</v>
          </cell>
        </row>
        <row r="4162">
          <cell r="B4162" t="str">
            <v>SVN</v>
          </cell>
          <cell r="C4162" t="str">
            <v>Slovenia</v>
          </cell>
          <cell r="D4162">
            <v>2001</v>
          </cell>
          <cell r="E4162">
            <v>22</v>
          </cell>
        </row>
        <row r="4163">
          <cell r="B4163" t="str">
            <v>SVN</v>
          </cell>
          <cell r="C4163" t="str">
            <v>Slovenia</v>
          </cell>
          <cell r="D4163">
            <v>2002</v>
          </cell>
          <cell r="E4163">
            <v>21.9</v>
          </cell>
        </row>
        <row r="4164">
          <cell r="B4164" t="str">
            <v>SVN</v>
          </cell>
          <cell r="C4164" t="str">
            <v>Slovenia</v>
          </cell>
          <cell r="D4164">
            <v>2005</v>
          </cell>
          <cell r="E4164">
            <v>24</v>
          </cell>
        </row>
        <row r="4165">
          <cell r="B4165" t="str">
            <v>SVN</v>
          </cell>
          <cell r="C4165" t="str">
            <v>Slovenia</v>
          </cell>
          <cell r="D4165">
            <v>2006</v>
          </cell>
          <cell r="E4165">
            <v>24</v>
          </cell>
        </row>
        <row r="4166">
          <cell r="B4166" t="str">
            <v>SVN</v>
          </cell>
          <cell r="C4166" t="str">
            <v>Slovenia</v>
          </cell>
          <cell r="D4166">
            <v>1997</v>
          </cell>
          <cell r="E4166">
            <v>23.9</v>
          </cell>
        </row>
        <row r="4167">
          <cell r="B4167" t="str">
            <v>SVN</v>
          </cell>
          <cell r="C4167" t="str">
            <v>Slovenia</v>
          </cell>
          <cell r="D4167">
            <v>1997</v>
          </cell>
          <cell r="E4167">
            <v>26.6</v>
          </cell>
        </row>
        <row r="4168">
          <cell r="B4168" t="str">
            <v>SVN</v>
          </cell>
          <cell r="C4168" t="str">
            <v>Slovenia</v>
          </cell>
          <cell r="D4168">
            <v>1999</v>
          </cell>
          <cell r="E4168">
            <v>23.9</v>
          </cell>
        </row>
        <row r="4169">
          <cell r="B4169" t="str">
            <v>SVN</v>
          </cell>
          <cell r="C4169" t="str">
            <v>Slovenia</v>
          </cell>
          <cell r="D4169">
            <v>1999</v>
          </cell>
          <cell r="E4169">
            <v>26.4</v>
          </cell>
        </row>
        <row r="4170">
          <cell r="B4170" t="str">
            <v>SVN</v>
          </cell>
          <cell r="C4170" t="str">
            <v>Slovenia</v>
          </cell>
          <cell r="D4170">
            <v>1987</v>
          </cell>
          <cell r="E4170">
            <v>23.5</v>
          </cell>
        </row>
        <row r="4171">
          <cell r="B4171" t="str">
            <v>SVN</v>
          </cell>
          <cell r="C4171" t="str">
            <v>Slovenia</v>
          </cell>
          <cell r="D4171">
            <v>1993</v>
          </cell>
          <cell r="E4171">
            <v>25.1</v>
          </cell>
        </row>
        <row r="4172">
          <cell r="B4172" t="str">
            <v>SVN</v>
          </cell>
          <cell r="C4172" t="str">
            <v>Slovenia</v>
          </cell>
          <cell r="D4172">
            <v>1987</v>
          </cell>
          <cell r="E4172">
            <v>19.899999618530273</v>
          </cell>
        </row>
        <row r="4173">
          <cell r="B4173" t="str">
            <v>SVN</v>
          </cell>
          <cell r="C4173" t="str">
            <v>Slovenia</v>
          </cell>
          <cell r="D4173">
            <v>1989</v>
          </cell>
          <cell r="E4173">
            <v>22.200000762939453</v>
          </cell>
        </row>
        <row r="4174">
          <cell r="B4174" t="str">
            <v>SVN</v>
          </cell>
          <cell r="C4174" t="str">
            <v>Slovenia</v>
          </cell>
          <cell r="D4174">
            <v>1990</v>
          </cell>
          <cell r="E4174">
            <v>22.8</v>
          </cell>
        </row>
        <row r="4175">
          <cell r="B4175" t="str">
            <v>SVN</v>
          </cell>
          <cell r="C4175" t="str">
            <v>Slovenia</v>
          </cell>
          <cell r="D4175">
            <v>1991</v>
          </cell>
          <cell r="E4175">
            <v>26.899999618530199</v>
          </cell>
        </row>
        <row r="4176">
          <cell r="B4176" t="str">
            <v>SVN</v>
          </cell>
          <cell r="C4176" t="str">
            <v>Slovenia</v>
          </cell>
          <cell r="D4176">
            <v>1992</v>
          </cell>
          <cell r="E4176">
            <v>26.1</v>
          </cell>
        </row>
        <row r="4177">
          <cell r="B4177" t="str">
            <v>SVN</v>
          </cell>
          <cell r="C4177" t="str">
            <v>Slovenia</v>
          </cell>
          <cell r="D4177">
            <v>1993</v>
          </cell>
          <cell r="E4177">
            <v>27.299999237060547</v>
          </cell>
        </row>
        <row r="4178">
          <cell r="B4178" t="str">
            <v>SVN</v>
          </cell>
          <cell r="C4178" t="str">
            <v>Slovenia</v>
          </cell>
          <cell r="D4178">
            <v>2003</v>
          </cell>
          <cell r="E4178">
            <v>22.1</v>
          </cell>
        </row>
        <row r="4179">
          <cell r="B4179" t="str">
            <v>SVN</v>
          </cell>
          <cell r="C4179" t="str">
            <v>Slovenia</v>
          </cell>
          <cell r="D4179">
            <v>1989</v>
          </cell>
          <cell r="E4179">
            <v>21.9</v>
          </cell>
        </row>
        <row r="4180">
          <cell r="B4180" t="str">
            <v>SVN</v>
          </cell>
          <cell r="C4180" t="str">
            <v>Slovenia</v>
          </cell>
          <cell r="D4180">
            <v>1990</v>
          </cell>
          <cell r="E4180">
            <v>23.2</v>
          </cell>
        </row>
        <row r="4181">
          <cell r="B4181" t="str">
            <v>SVN</v>
          </cell>
          <cell r="C4181" t="str">
            <v>Slovenia</v>
          </cell>
          <cell r="D4181">
            <v>1991</v>
          </cell>
          <cell r="E4181">
            <v>27.3</v>
          </cell>
        </row>
        <row r="4182">
          <cell r="B4182" t="str">
            <v>SVN</v>
          </cell>
          <cell r="C4182" t="str">
            <v>Slovenia</v>
          </cell>
          <cell r="D4182">
            <v>1991</v>
          </cell>
          <cell r="E4182">
            <v>26.5</v>
          </cell>
        </row>
        <row r="4183">
          <cell r="B4183" t="str">
            <v>SVN</v>
          </cell>
          <cell r="C4183" t="str">
            <v>Slovenia</v>
          </cell>
          <cell r="D4183">
            <v>1992</v>
          </cell>
          <cell r="E4183">
            <v>25.9</v>
          </cell>
        </row>
        <row r="4184">
          <cell r="B4184" t="str">
            <v>SVN</v>
          </cell>
          <cell r="C4184" t="str">
            <v>Slovenia</v>
          </cell>
          <cell r="D4184">
            <v>1992</v>
          </cell>
          <cell r="E4184">
            <v>26</v>
          </cell>
        </row>
        <row r="4185">
          <cell r="B4185" t="str">
            <v>SVN</v>
          </cell>
          <cell r="C4185" t="str">
            <v>Slovenia</v>
          </cell>
          <cell r="D4185">
            <v>1993</v>
          </cell>
          <cell r="E4185">
            <v>27.6</v>
          </cell>
        </row>
        <row r="4186">
          <cell r="B4186" t="str">
            <v>SVN</v>
          </cell>
          <cell r="C4186" t="str">
            <v>Slovenia</v>
          </cell>
          <cell r="D4186">
            <v>1994</v>
          </cell>
          <cell r="E4186">
            <v>21.932299999999998</v>
          </cell>
        </row>
        <row r="4187">
          <cell r="B4187" t="str">
            <v>SVN</v>
          </cell>
          <cell r="C4187" t="str">
            <v>Slovenia</v>
          </cell>
          <cell r="D4187">
            <v>1994</v>
          </cell>
          <cell r="E4187">
            <v>27.5</v>
          </cell>
        </row>
        <row r="4188">
          <cell r="B4188" t="str">
            <v>SVN</v>
          </cell>
          <cell r="C4188" t="str">
            <v>Slovenia</v>
          </cell>
          <cell r="D4188">
            <v>1995</v>
          </cell>
          <cell r="E4188">
            <v>23.33475</v>
          </cell>
        </row>
        <row r="4189">
          <cell r="B4189" t="str">
            <v>SVN</v>
          </cell>
          <cell r="C4189" t="str">
            <v>Slovenia</v>
          </cell>
          <cell r="D4189">
            <v>1995</v>
          </cell>
          <cell r="E4189">
            <v>35.799999999999997</v>
          </cell>
        </row>
        <row r="4190">
          <cell r="B4190" t="str">
            <v>SVN</v>
          </cell>
          <cell r="C4190" t="str">
            <v>Slovenia</v>
          </cell>
          <cell r="D4190">
            <v>1996</v>
          </cell>
          <cell r="E4190">
            <v>23.941499999999998</v>
          </cell>
        </row>
        <row r="4191">
          <cell r="B4191" t="str">
            <v>SVN</v>
          </cell>
          <cell r="C4191" t="str">
            <v>Slovenia</v>
          </cell>
          <cell r="D4191">
            <v>1996</v>
          </cell>
          <cell r="E4191">
            <v>29.8</v>
          </cell>
        </row>
        <row r="4192">
          <cell r="B4192" t="str">
            <v>SVN</v>
          </cell>
          <cell r="C4192" t="str">
            <v>Slovenia</v>
          </cell>
          <cell r="D4192">
            <v>1997</v>
          </cell>
          <cell r="E4192">
            <v>24.515919999999998</v>
          </cell>
        </row>
        <row r="4193">
          <cell r="B4193" t="str">
            <v>SVN</v>
          </cell>
          <cell r="C4193" t="str">
            <v>Slovenia</v>
          </cell>
          <cell r="D4193">
            <v>1997</v>
          </cell>
          <cell r="E4193">
            <v>30.7</v>
          </cell>
        </row>
        <row r="4194">
          <cell r="B4194" t="str">
            <v>SVN</v>
          </cell>
          <cell r="C4194" t="str">
            <v>Slovenia</v>
          </cell>
          <cell r="D4194">
            <v>1998</v>
          </cell>
          <cell r="E4194">
            <v>24.036960000000001</v>
          </cell>
        </row>
        <row r="4195">
          <cell r="B4195" t="str">
            <v>SVN</v>
          </cell>
          <cell r="C4195" t="str">
            <v>Slovenia</v>
          </cell>
          <cell r="D4195">
            <v>1998</v>
          </cell>
          <cell r="E4195">
            <v>30.6</v>
          </cell>
        </row>
        <row r="4196">
          <cell r="B4196" t="str">
            <v>SVN</v>
          </cell>
          <cell r="C4196" t="str">
            <v>Slovenia</v>
          </cell>
          <cell r="D4196">
            <v>1999</v>
          </cell>
          <cell r="E4196">
            <v>24.545629999999999</v>
          </cell>
        </row>
        <row r="4197">
          <cell r="B4197" t="str">
            <v>SVN</v>
          </cell>
          <cell r="C4197" t="str">
            <v>Slovenia</v>
          </cell>
          <cell r="D4197">
            <v>1999</v>
          </cell>
          <cell r="E4197">
            <v>30.5</v>
          </cell>
        </row>
        <row r="4198">
          <cell r="B4198" t="str">
            <v>SVN</v>
          </cell>
          <cell r="C4198" t="str">
            <v>Slovenia</v>
          </cell>
          <cell r="D4198">
            <v>2000</v>
          </cell>
          <cell r="E4198">
            <v>24.84177</v>
          </cell>
        </row>
        <row r="4199">
          <cell r="B4199" t="str">
            <v>SVN</v>
          </cell>
          <cell r="C4199" t="str">
            <v>Slovenia</v>
          </cell>
          <cell r="D4199">
            <v>2000</v>
          </cell>
          <cell r="E4199">
            <v>30.6</v>
          </cell>
        </row>
        <row r="4200">
          <cell r="B4200" t="str">
            <v>SVN</v>
          </cell>
          <cell r="C4200" t="str">
            <v>Slovenia</v>
          </cell>
          <cell r="D4200">
            <v>2001</v>
          </cell>
          <cell r="E4200">
            <v>24.477630000000001</v>
          </cell>
        </row>
        <row r="4201">
          <cell r="B4201" t="str">
            <v>SVN</v>
          </cell>
          <cell r="C4201" t="str">
            <v>Slovenia</v>
          </cell>
          <cell r="D4201">
            <v>2001</v>
          </cell>
          <cell r="E4201">
            <v>31</v>
          </cell>
        </row>
        <row r="4202">
          <cell r="B4202" t="str">
            <v>SVN</v>
          </cell>
          <cell r="C4202" t="str">
            <v>Slovenia</v>
          </cell>
          <cell r="D4202">
            <v>2002</v>
          </cell>
          <cell r="E4202">
            <v>30.7</v>
          </cell>
        </row>
        <row r="4203">
          <cell r="B4203" t="str">
            <v>SVN</v>
          </cell>
          <cell r="C4203" t="str">
            <v>Slovenia</v>
          </cell>
          <cell r="D4203">
            <v>2003</v>
          </cell>
          <cell r="E4203">
            <v>30.5</v>
          </cell>
        </row>
        <row r="4204">
          <cell r="B4204" t="str">
            <v>SVN</v>
          </cell>
          <cell r="C4204" t="str">
            <v>Slovenia</v>
          </cell>
          <cell r="D4204">
            <v>2002</v>
          </cell>
          <cell r="E4204">
            <v>23.5</v>
          </cell>
        </row>
        <row r="4205">
          <cell r="B4205" t="str">
            <v>SVN</v>
          </cell>
          <cell r="C4205" t="str">
            <v>Slovenia</v>
          </cell>
          <cell r="D4205">
            <v>2003</v>
          </cell>
          <cell r="E4205">
            <v>24.3</v>
          </cell>
        </row>
        <row r="4206">
          <cell r="B4206" t="str">
            <v>SVN</v>
          </cell>
          <cell r="C4206" t="str">
            <v>Slovenia</v>
          </cell>
          <cell r="D4206">
            <v>2004</v>
          </cell>
          <cell r="E4206">
            <v>30.3</v>
          </cell>
        </row>
        <row r="4207">
          <cell r="B4207" t="str">
            <v>SVN</v>
          </cell>
          <cell r="C4207" t="str">
            <v>Slovenia</v>
          </cell>
          <cell r="D4207">
            <v>2005</v>
          </cell>
          <cell r="E4207">
            <v>24.2</v>
          </cell>
        </row>
        <row r="4208">
          <cell r="B4208" t="str">
            <v>SVN</v>
          </cell>
          <cell r="C4208" t="str">
            <v>Slovenia</v>
          </cell>
          <cell r="D4208">
            <v>2005</v>
          </cell>
          <cell r="E4208">
            <v>27.8</v>
          </cell>
        </row>
        <row r="4209">
          <cell r="B4209" t="str">
            <v>SVN</v>
          </cell>
          <cell r="C4209" t="str">
            <v>Slovenia</v>
          </cell>
          <cell r="D4209">
            <v>2006</v>
          </cell>
          <cell r="E4209">
            <v>30.7</v>
          </cell>
        </row>
        <row r="4210">
          <cell r="B4210" t="str">
            <v>SVN</v>
          </cell>
          <cell r="C4210" t="str">
            <v>Slovenia</v>
          </cell>
          <cell r="D4210">
            <v>1996</v>
          </cell>
          <cell r="E4210">
            <v>26.100000381469727</v>
          </cell>
        </row>
        <row r="4211">
          <cell r="B4211" t="str">
            <v>SOM</v>
          </cell>
          <cell r="C4211" t="str">
            <v>Somalia</v>
          </cell>
          <cell r="D4211">
            <v>2002</v>
          </cell>
          <cell r="E4211">
            <v>47.39508</v>
          </cell>
        </row>
        <row r="4212">
          <cell r="B4212" t="str">
            <v>ZAF</v>
          </cell>
          <cell r="C4212" t="str">
            <v>South Africa</v>
          </cell>
          <cell r="D4212">
            <v>1959</v>
          </cell>
          <cell r="E4212">
            <v>51.700000762939453</v>
          </cell>
        </row>
        <row r="4213">
          <cell r="B4213" t="str">
            <v>ZAF</v>
          </cell>
          <cell r="C4213" t="str">
            <v>South Africa</v>
          </cell>
          <cell r="D4213">
            <v>1990</v>
          </cell>
          <cell r="E4213">
            <v>63</v>
          </cell>
        </row>
        <row r="4214">
          <cell r="B4214" t="str">
            <v>ZAF</v>
          </cell>
          <cell r="C4214" t="str">
            <v>South Africa</v>
          </cell>
          <cell r="D4214">
            <v>1995</v>
          </cell>
          <cell r="E4214">
            <v>59</v>
          </cell>
        </row>
        <row r="4215">
          <cell r="B4215" t="str">
            <v>ZAF</v>
          </cell>
          <cell r="C4215" t="str">
            <v>South Africa</v>
          </cell>
          <cell r="D4215">
            <v>1997</v>
          </cell>
          <cell r="E4215">
            <v>60.1</v>
          </cell>
        </row>
        <row r="4216">
          <cell r="B4216" t="str">
            <v>ZAF</v>
          </cell>
          <cell r="C4216" t="str">
            <v>South Africa</v>
          </cell>
          <cell r="D4216">
            <v>1965</v>
          </cell>
          <cell r="E4216">
            <v>58.6</v>
          </cell>
        </row>
        <row r="4217">
          <cell r="B4217" t="str">
            <v>ZAF</v>
          </cell>
          <cell r="C4217" t="str">
            <v>South Africa</v>
          </cell>
          <cell r="D4217">
            <v>1960</v>
          </cell>
          <cell r="E4217">
            <v>54</v>
          </cell>
        </row>
        <row r="4218">
          <cell r="B4218" t="str">
            <v>ZAF</v>
          </cell>
          <cell r="C4218" t="str">
            <v>South Africa</v>
          </cell>
          <cell r="D4218">
            <v>1965</v>
          </cell>
          <cell r="E4218">
            <v>55</v>
          </cell>
        </row>
        <row r="4219">
          <cell r="B4219" t="str">
            <v>ZAF</v>
          </cell>
          <cell r="C4219" t="str">
            <v>South Africa</v>
          </cell>
          <cell r="D4219">
            <v>1970</v>
          </cell>
          <cell r="E4219">
            <v>51</v>
          </cell>
        </row>
        <row r="4220">
          <cell r="B4220" t="str">
            <v>ZAF</v>
          </cell>
          <cell r="C4220" t="str">
            <v>South Africa</v>
          </cell>
          <cell r="D4220">
            <v>1975</v>
          </cell>
          <cell r="E4220">
            <v>47</v>
          </cell>
        </row>
        <row r="4221">
          <cell r="B4221" t="str">
            <v>ZAF</v>
          </cell>
          <cell r="C4221" t="str">
            <v>South Africa</v>
          </cell>
          <cell r="D4221">
            <v>1980</v>
          </cell>
          <cell r="E4221">
            <v>49</v>
          </cell>
        </row>
        <row r="4222">
          <cell r="B4222" t="str">
            <v>ZAF</v>
          </cell>
          <cell r="C4222" t="str">
            <v>South Africa</v>
          </cell>
          <cell r="D4222">
            <v>1985</v>
          </cell>
          <cell r="E4222">
            <v>47</v>
          </cell>
        </row>
        <row r="4223">
          <cell r="B4223" t="str">
            <v>ZAF</v>
          </cell>
          <cell r="C4223" t="str">
            <v>South Africa</v>
          </cell>
          <cell r="D4223">
            <v>1987</v>
          </cell>
          <cell r="E4223">
            <v>45</v>
          </cell>
        </row>
        <row r="4224">
          <cell r="B4224" t="str">
            <v>ZAF</v>
          </cell>
          <cell r="C4224" t="str">
            <v>South Africa</v>
          </cell>
          <cell r="D4224">
            <v>1965</v>
          </cell>
          <cell r="E4224">
            <v>56.299999237060547</v>
          </cell>
        </row>
        <row r="4225">
          <cell r="B4225" t="str">
            <v>ZAF</v>
          </cell>
          <cell r="C4225" t="str">
            <v>South Africa</v>
          </cell>
          <cell r="D4225">
            <v>1965</v>
          </cell>
          <cell r="E4225">
            <v>56.3</v>
          </cell>
        </row>
        <row r="4226">
          <cell r="B4226" t="str">
            <v>ZAF</v>
          </cell>
          <cell r="C4226" t="str">
            <v>South Africa</v>
          </cell>
          <cell r="D4226">
            <v>1993</v>
          </cell>
          <cell r="E4226">
            <v>59.5</v>
          </cell>
        </row>
        <row r="4227">
          <cell r="B4227" t="str">
            <v>ZAF</v>
          </cell>
          <cell r="C4227" t="str">
            <v>South Africa</v>
          </cell>
          <cell r="D4227">
            <v>2000</v>
          </cell>
          <cell r="E4227">
            <v>56.507179999999998</v>
          </cell>
        </row>
        <row r="4228">
          <cell r="B4228" t="str">
            <v>ESP</v>
          </cell>
          <cell r="C4228" t="str">
            <v>Spain</v>
          </cell>
          <cell r="D4228">
            <v>1998</v>
          </cell>
          <cell r="E4228">
            <v>32.700000000000003</v>
          </cell>
        </row>
        <row r="4229">
          <cell r="B4229" t="str">
            <v>ESP</v>
          </cell>
          <cell r="C4229" t="str">
            <v>Spain</v>
          </cell>
          <cell r="D4229">
            <v>1998</v>
          </cell>
          <cell r="E4229">
            <v>31.6</v>
          </cell>
        </row>
        <row r="4230">
          <cell r="B4230" t="str">
            <v>ESP</v>
          </cell>
          <cell r="C4230" t="str">
            <v>Spain</v>
          </cell>
          <cell r="D4230">
            <v>1998</v>
          </cell>
          <cell r="E4230">
            <v>34.9</v>
          </cell>
        </row>
        <row r="4231">
          <cell r="B4231" t="str">
            <v>ESP</v>
          </cell>
          <cell r="C4231" t="str">
            <v>Spain</v>
          </cell>
          <cell r="D4231">
            <v>1999</v>
          </cell>
          <cell r="E4231">
            <v>33.1</v>
          </cell>
        </row>
        <row r="4232">
          <cell r="B4232" t="str">
            <v>ESP</v>
          </cell>
          <cell r="C4232" t="str">
            <v>Spain</v>
          </cell>
          <cell r="D4232">
            <v>1999</v>
          </cell>
          <cell r="E4232">
            <v>32.1</v>
          </cell>
        </row>
        <row r="4233">
          <cell r="B4233" t="str">
            <v>ESP</v>
          </cell>
          <cell r="C4233" t="str">
            <v>Spain</v>
          </cell>
          <cell r="D4233">
            <v>1999</v>
          </cell>
          <cell r="E4233">
            <v>35.6</v>
          </cell>
        </row>
        <row r="4234">
          <cell r="B4234" t="str">
            <v>ESP</v>
          </cell>
          <cell r="C4234" t="str">
            <v>Spain</v>
          </cell>
          <cell r="D4234">
            <v>2000</v>
          </cell>
          <cell r="E4234">
            <v>32.6</v>
          </cell>
        </row>
        <row r="4235">
          <cell r="B4235" t="str">
            <v>ESP</v>
          </cell>
          <cell r="C4235" t="str">
            <v>Spain</v>
          </cell>
          <cell r="D4235">
            <v>2000</v>
          </cell>
          <cell r="E4235">
            <v>31.3</v>
          </cell>
        </row>
        <row r="4236">
          <cell r="B4236" t="str">
            <v>ESP</v>
          </cell>
          <cell r="C4236" t="str">
            <v>Spain</v>
          </cell>
          <cell r="D4236">
            <v>2000</v>
          </cell>
          <cell r="E4236">
            <v>34.700000000000003</v>
          </cell>
        </row>
        <row r="4237">
          <cell r="B4237" t="str">
            <v>ESP</v>
          </cell>
          <cell r="C4237" t="str">
            <v>Spain</v>
          </cell>
          <cell r="D4237">
            <v>2001</v>
          </cell>
          <cell r="E4237">
            <v>32.5</v>
          </cell>
        </row>
        <row r="4238">
          <cell r="B4238" t="str">
            <v>ESP</v>
          </cell>
          <cell r="C4238" t="str">
            <v>Spain</v>
          </cell>
          <cell r="D4238">
            <v>2001</v>
          </cell>
          <cell r="E4238">
            <v>31.3</v>
          </cell>
        </row>
        <row r="4239">
          <cell r="B4239" t="str">
            <v>ESP</v>
          </cell>
          <cell r="C4239" t="str">
            <v>Spain</v>
          </cell>
          <cell r="D4239">
            <v>2001</v>
          </cell>
          <cell r="E4239">
            <v>34.9</v>
          </cell>
        </row>
        <row r="4240">
          <cell r="B4240" t="str">
            <v>ESP</v>
          </cell>
          <cell r="C4240" t="str">
            <v>Spain</v>
          </cell>
          <cell r="D4240">
            <v>2002</v>
          </cell>
          <cell r="E4240">
            <v>32.299999999999997</v>
          </cell>
        </row>
        <row r="4241">
          <cell r="B4241" t="str">
            <v>ESP</v>
          </cell>
          <cell r="C4241" t="str">
            <v>Spain</v>
          </cell>
          <cell r="D4241">
            <v>2002</v>
          </cell>
          <cell r="E4241">
            <v>30.9</v>
          </cell>
        </row>
        <row r="4242">
          <cell r="B4242" t="str">
            <v>ESP</v>
          </cell>
          <cell r="C4242" t="str">
            <v>Spain</v>
          </cell>
          <cell r="D4242">
            <v>2002</v>
          </cell>
          <cell r="E4242">
            <v>34.6</v>
          </cell>
        </row>
        <row r="4243">
          <cell r="B4243" t="str">
            <v>ESP</v>
          </cell>
          <cell r="C4243" t="str">
            <v>Spain</v>
          </cell>
          <cell r="D4243">
            <v>1973</v>
          </cell>
          <cell r="E4243">
            <v>37.619999999999997</v>
          </cell>
        </row>
        <row r="4244">
          <cell r="B4244" t="str">
            <v>ESP</v>
          </cell>
          <cell r="C4244" t="str">
            <v>Spain</v>
          </cell>
          <cell r="D4244">
            <v>1973</v>
          </cell>
          <cell r="E4244">
            <v>33.409999999999997</v>
          </cell>
        </row>
        <row r="4245">
          <cell r="B4245" t="str">
            <v>ESP</v>
          </cell>
          <cell r="C4245" t="str">
            <v>Spain</v>
          </cell>
          <cell r="D4245">
            <v>1973</v>
          </cell>
          <cell r="E4245">
            <v>33.979999999999997</v>
          </cell>
        </row>
        <row r="4246">
          <cell r="B4246" t="str">
            <v>ESP</v>
          </cell>
          <cell r="C4246" t="str">
            <v>Spain</v>
          </cell>
          <cell r="D4246">
            <v>1980</v>
          </cell>
          <cell r="E4246">
            <v>35.619999999999997</v>
          </cell>
        </row>
        <row r="4247">
          <cell r="B4247" t="str">
            <v>ESP</v>
          </cell>
          <cell r="C4247" t="str">
            <v>Spain</v>
          </cell>
          <cell r="D4247">
            <v>1980</v>
          </cell>
          <cell r="E4247">
            <v>33.200000000000003</v>
          </cell>
        </row>
        <row r="4248">
          <cell r="B4248" t="str">
            <v>ESP</v>
          </cell>
          <cell r="C4248" t="str">
            <v>Spain</v>
          </cell>
          <cell r="D4248">
            <v>1980</v>
          </cell>
          <cell r="E4248">
            <v>31.94</v>
          </cell>
        </row>
        <row r="4249">
          <cell r="B4249" t="str">
            <v>ESP</v>
          </cell>
          <cell r="C4249" t="str">
            <v>Spain</v>
          </cell>
          <cell r="D4249">
            <v>1990</v>
          </cell>
          <cell r="E4249">
            <v>34.880000000000003</v>
          </cell>
        </row>
        <row r="4250">
          <cell r="B4250" t="str">
            <v>ESP</v>
          </cell>
          <cell r="C4250" t="str">
            <v>Spain</v>
          </cell>
          <cell r="D4250">
            <v>1990</v>
          </cell>
          <cell r="E4250">
            <v>31.77</v>
          </cell>
        </row>
        <row r="4251">
          <cell r="B4251" t="str">
            <v>ESP</v>
          </cell>
          <cell r="C4251" t="str">
            <v>Spain</v>
          </cell>
          <cell r="D4251">
            <v>1990</v>
          </cell>
          <cell r="E4251">
            <v>30.82</v>
          </cell>
        </row>
        <row r="4252">
          <cell r="B4252" t="str">
            <v>ESP</v>
          </cell>
          <cell r="C4252" t="str">
            <v>Spain</v>
          </cell>
          <cell r="D4252">
            <v>2003</v>
          </cell>
          <cell r="E4252">
            <v>33.799999999999997</v>
          </cell>
        </row>
        <row r="4253">
          <cell r="B4253" t="str">
            <v>ESP</v>
          </cell>
          <cell r="C4253" t="str">
            <v>Spain</v>
          </cell>
          <cell r="D4253">
            <v>2003</v>
          </cell>
          <cell r="E4253">
            <v>31.76</v>
          </cell>
        </row>
        <row r="4254">
          <cell r="B4254" t="str">
            <v>ESP</v>
          </cell>
          <cell r="C4254" t="str">
            <v>Spain</v>
          </cell>
          <cell r="D4254">
            <v>2003</v>
          </cell>
          <cell r="E4254">
            <v>30.29</v>
          </cell>
        </row>
        <row r="4255">
          <cell r="B4255" t="str">
            <v>ESP</v>
          </cell>
          <cell r="C4255" t="str">
            <v>Spain</v>
          </cell>
          <cell r="D4255">
            <v>1995</v>
          </cell>
          <cell r="E4255">
            <v>33.200000000000003</v>
          </cell>
        </row>
        <row r="4256">
          <cell r="B4256" t="str">
            <v>ESP</v>
          </cell>
          <cell r="C4256" t="str">
            <v>Spain</v>
          </cell>
          <cell r="D4256">
            <v>1996</v>
          </cell>
          <cell r="E4256">
            <v>33.4</v>
          </cell>
        </row>
        <row r="4257">
          <cell r="B4257" t="str">
            <v>ESP</v>
          </cell>
          <cell r="C4257" t="str">
            <v>Spain</v>
          </cell>
          <cell r="D4257">
            <v>1997</v>
          </cell>
          <cell r="E4257">
            <v>34.9</v>
          </cell>
        </row>
        <row r="4258">
          <cell r="B4258" t="str">
            <v>ESP</v>
          </cell>
          <cell r="C4258" t="str">
            <v>Spain</v>
          </cell>
          <cell r="D4258">
            <v>1998</v>
          </cell>
          <cell r="E4258">
            <v>33.299999999999997</v>
          </cell>
        </row>
        <row r="4259">
          <cell r="B4259" t="str">
            <v>ESP</v>
          </cell>
          <cell r="C4259" t="str">
            <v>Spain</v>
          </cell>
          <cell r="D4259">
            <v>1999</v>
          </cell>
          <cell r="E4259">
            <v>32.700000000000003</v>
          </cell>
        </row>
        <row r="4260">
          <cell r="B4260" t="str">
            <v>ESP</v>
          </cell>
          <cell r="C4260" t="str">
            <v>Spain</v>
          </cell>
          <cell r="D4260">
            <v>2000</v>
          </cell>
          <cell r="E4260">
            <v>31.5</v>
          </cell>
        </row>
        <row r="4261">
          <cell r="B4261" t="str">
            <v>ESP</v>
          </cell>
          <cell r="C4261" t="str">
            <v>Spain</v>
          </cell>
          <cell r="D4261">
            <v>2001</v>
          </cell>
          <cell r="E4261">
            <v>31.5</v>
          </cell>
        </row>
        <row r="4262">
          <cell r="B4262" t="str">
            <v>ESP</v>
          </cell>
          <cell r="C4262" t="str">
            <v>Spain</v>
          </cell>
          <cell r="D4262">
            <v>2002</v>
          </cell>
          <cell r="E4262">
            <v>31</v>
          </cell>
        </row>
        <row r="4263">
          <cell r="B4263" t="str">
            <v>ESP</v>
          </cell>
          <cell r="C4263" t="str">
            <v>Spain</v>
          </cell>
          <cell r="D4263">
            <v>2004</v>
          </cell>
          <cell r="E4263">
            <v>31</v>
          </cell>
        </row>
        <row r="4264">
          <cell r="B4264" t="str">
            <v>ESP</v>
          </cell>
          <cell r="C4264" t="str">
            <v>Spain</v>
          </cell>
          <cell r="D4264">
            <v>2005</v>
          </cell>
          <cell r="E4264">
            <v>32</v>
          </cell>
        </row>
        <row r="4265">
          <cell r="B4265" t="str">
            <v>ESP</v>
          </cell>
          <cell r="C4265" t="str">
            <v>Spain</v>
          </cell>
          <cell r="D4265">
            <v>2006</v>
          </cell>
          <cell r="E4265">
            <v>31</v>
          </cell>
        </row>
        <row r="4266">
          <cell r="B4266" t="str">
            <v>ESP</v>
          </cell>
          <cell r="C4266" t="str">
            <v>Spain</v>
          </cell>
          <cell r="D4266">
            <v>2004</v>
          </cell>
          <cell r="E4266">
            <v>33.090000000000003</v>
          </cell>
        </row>
        <row r="4267">
          <cell r="B4267" t="str">
            <v>ESP</v>
          </cell>
          <cell r="C4267" t="str">
            <v>Spain</v>
          </cell>
          <cell r="D4267">
            <v>2004</v>
          </cell>
          <cell r="E4267">
            <v>31.27</v>
          </cell>
        </row>
        <row r="4268">
          <cell r="B4268" t="str">
            <v>ESP</v>
          </cell>
          <cell r="C4268" t="str">
            <v>Spain</v>
          </cell>
          <cell r="D4268">
            <v>2004</v>
          </cell>
          <cell r="E4268">
            <v>29.65</v>
          </cell>
        </row>
        <row r="4269">
          <cell r="B4269" t="str">
            <v>ESP</v>
          </cell>
          <cell r="C4269" t="str">
            <v>Spain</v>
          </cell>
          <cell r="D4269">
            <v>2005</v>
          </cell>
          <cell r="E4269">
            <v>33.409999999999997</v>
          </cell>
        </row>
        <row r="4270">
          <cell r="B4270" t="str">
            <v>ESP</v>
          </cell>
          <cell r="C4270" t="str">
            <v>Spain</v>
          </cell>
          <cell r="D4270">
            <v>2005</v>
          </cell>
          <cell r="E4270">
            <v>31.79</v>
          </cell>
        </row>
        <row r="4271">
          <cell r="B4271" t="str">
            <v>ESP</v>
          </cell>
          <cell r="C4271" t="str">
            <v>Spain</v>
          </cell>
          <cell r="D4271">
            <v>2005</v>
          </cell>
          <cell r="E4271">
            <v>30.16</v>
          </cell>
        </row>
        <row r="4272">
          <cell r="B4272" t="str">
            <v>ESP</v>
          </cell>
          <cell r="C4272" t="str">
            <v>Spain</v>
          </cell>
          <cell r="D4272">
            <v>1973</v>
          </cell>
          <cell r="E4272">
            <v>34.1</v>
          </cell>
        </row>
        <row r="4273">
          <cell r="B4273" t="str">
            <v>ESP</v>
          </cell>
          <cell r="C4273" t="str">
            <v>Spain</v>
          </cell>
          <cell r="D4273">
            <v>1973</v>
          </cell>
          <cell r="E4273">
            <v>32.1</v>
          </cell>
        </row>
        <row r="4274">
          <cell r="B4274" t="str">
            <v>ESP</v>
          </cell>
          <cell r="C4274" t="str">
            <v>Spain</v>
          </cell>
          <cell r="D4274">
            <v>1973</v>
          </cell>
          <cell r="E4274">
            <v>36.1</v>
          </cell>
        </row>
        <row r="4275">
          <cell r="B4275" t="str">
            <v>ESP</v>
          </cell>
          <cell r="C4275" t="str">
            <v>Spain</v>
          </cell>
          <cell r="D4275">
            <v>1980</v>
          </cell>
          <cell r="E4275">
            <v>33.6</v>
          </cell>
        </row>
        <row r="4276">
          <cell r="B4276" t="str">
            <v>ESP</v>
          </cell>
          <cell r="C4276" t="str">
            <v>Spain</v>
          </cell>
          <cell r="D4276">
            <v>1980</v>
          </cell>
          <cell r="E4276">
            <v>30.9</v>
          </cell>
        </row>
        <row r="4277">
          <cell r="B4277" t="str">
            <v>ESP</v>
          </cell>
          <cell r="C4277" t="str">
            <v>Spain</v>
          </cell>
          <cell r="D4277">
            <v>1980</v>
          </cell>
          <cell r="E4277">
            <v>34.200000000000003</v>
          </cell>
        </row>
        <row r="4278">
          <cell r="B4278" t="str">
            <v>ESP</v>
          </cell>
          <cell r="C4278" t="str">
            <v>Spain</v>
          </cell>
          <cell r="D4278">
            <v>1990</v>
          </cell>
          <cell r="E4278">
            <v>31.5</v>
          </cell>
        </row>
        <row r="4279">
          <cell r="B4279" t="str">
            <v>ESP</v>
          </cell>
          <cell r="C4279" t="str">
            <v>Spain</v>
          </cell>
          <cell r="D4279">
            <v>1990</v>
          </cell>
          <cell r="E4279">
            <v>29.3</v>
          </cell>
        </row>
        <row r="4280">
          <cell r="B4280" t="str">
            <v>ESP</v>
          </cell>
          <cell r="C4280" t="str">
            <v>Spain</v>
          </cell>
          <cell r="D4280">
            <v>1990</v>
          </cell>
          <cell r="E4280">
            <v>32.9</v>
          </cell>
        </row>
        <row r="4281">
          <cell r="B4281" t="str">
            <v>ESP</v>
          </cell>
          <cell r="C4281" t="str">
            <v>Spain</v>
          </cell>
          <cell r="D4281">
            <v>1965</v>
          </cell>
          <cell r="E4281">
            <v>38.799999999999997</v>
          </cell>
        </row>
        <row r="4282">
          <cell r="B4282" t="str">
            <v>ESP</v>
          </cell>
          <cell r="C4282" t="str">
            <v>Spain</v>
          </cell>
          <cell r="D4282">
            <v>1965</v>
          </cell>
          <cell r="E4282">
            <v>39.299999999999997</v>
          </cell>
        </row>
        <row r="4283">
          <cell r="B4283" t="str">
            <v>ESP</v>
          </cell>
          <cell r="C4283" t="str">
            <v>Spain</v>
          </cell>
          <cell r="D4283">
            <v>1980</v>
          </cell>
          <cell r="E4283">
            <v>34.4</v>
          </cell>
        </row>
        <row r="4284">
          <cell r="B4284" t="str">
            <v>ESP</v>
          </cell>
          <cell r="C4284" t="str">
            <v>Spain</v>
          </cell>
          <cell r="D4284">
            <v>1980</v>
          </cell>
          <cell r="E4284">
            <v>34.4</v>
          </cell>
        </row>
        <row r="4285">
          <cell r="B4285" t="str">
            <v>ESP</v>
          </cell>
          <cell r="C4285" t="str">
            <v>Spain</v>
          </cell>
          <cell r="D4285">
            <v>1990</v>
          </cell>
          <cell r="E4285">
            <v>31.7</v>
          </cell>
        </row>
        <row r="4286">
          <cell r="B4286" t="str">
            <v>ESP</v>
          </cell>
          <cell r="C4286" t="str">
            <v>Spain</v>
          </cell>
          <cell r="D4286">
            <v>1990</v>
          </cell>
          <cell r="E4286">
            <v>32.4</v>
          </cell>
        </row>
        <row r="4287">
          <cell r="B4287" t="str">
            <v>ESP</v>
          </cell>
          <cell r="C4287" t="str">
            <v>Spain</v>
          </cell>
          <cell r="D4287">
            <v>1995</v>
          </cell>
          <cell r="E4287">
            <v>37.1</v>
          </cell>
        </row>
        <row r="4288">
          <cell r="B4288" t="str">
            <v>ESP</v>
          </cell>
          <cell r="C4288" t="str">
            <v>Spain</v>
          </cell>
          <cell r="D4288">
            <v>2000</v>
          </cell>
          <cell r="E4288">
            <v>34.5</v>
          </cell>
        </row>
        <row r="4289">
          <cell r="B4289" t="str">
            <v>ESP</v>
          </cell>
          <cell r="C4289" t="str">
            <v>Spain</v>
          </cell>
          <cell r="D4289">
            <v>1988</v>
          </cell>
          <cell r="E4289">
            <v>31.5</v>
          </cell>
        </row>
        <row r="4290">
          <cell r="B4290" t="str">
            <v>ESP</v>
          </cell>
          <cell r="C4290" t="str">
            <v>Spain</v>
          </cell>
          <cell r="D4290">
            <v>1973</v>
          </cell>
          <cell r="E4290">
            <v>36</v>
          </cell>
        </row>
        <row r="4291">
          <cell r="B4291" t="str">
            <v>ESP</v>
          </cell>
          <cell r="C4291" t="str">
            <v>Spain</v>
          </cell>
          <cell r="D4291">
            <v>1990</v>
          </cell>
          <cell r="E4291">
            <v>42.900001525878906</v>
          </cell>
        </row>
        <row r="4292">
          <cell r="B4292" t="str">
            <v>ESP</v>
          </cell>
          <cell r="C4292" t="str">
            <v>Spain</v>
          </cell>
          <cell r="D4292">
            <v>1990</v>
          </cell>
          <cell r="E4292">
            <v>30.799999237060547</v>
          </cell>
        </row>
        <row r="4293">
          <cell r="B4293" t="str">
            <v>ESP</v>
          </cell>
          <cell r="C4293" t="str">
            <v>Spain</v>
          </cell>
          <cell r="D4293">
            <v>1965</v>
          </cell>
          <cell r="E4293">
            <v>28.3</v>
          </cell>
        </row>
        <row r="4294">
          <cell r="B4294" t="str">
            <v>ESP</v>
          </cell>
          <cell r="C4294" t="str">
            <v>Spain</v>
          </cell>
          <cell r="D4294">
            <v>1973</v>
          </cell>
          <cell r="E4294">
            <v>34.1</v>
          </cell>
        </row>
        <row r="4295">
          <cell r="B4295" t="str">
            <v>ESP</v>
          </cell>
          <cell r="C4295" t="str">
            <v>Spain</v>
          </cell>
          <cell r="D4295">
            <v>1980</v>
          </cell>
          <cell r="E4295">
            <v>26.9</v>
          </cell>
        </row>
        <row r="4296">
          <cell r="B4296" t="str">
            <v>ESP</v>
          </cell>
          <cell r="C4296" t="str">
            <v>Spain</v>
          </cell>
          <cell r="D4296">
            <v>1985</v>
          </cell>
          <cell r="E4296">
            <v>24.9</v>
          </cell>
        </row>
        <row r="4297">
          <cell r="B4297" t="str">
            <v>ESP</v>
          </cell>
          <cell r="C4297" t="str">
            <v>Spain</v>
          </cell>
          <cell r="D4297">
            <v>1986</v>
          </cell>
          <cell r="E4297">
            <v>25.9</v>
          </cell>
        </row>
        <row r="4298">
          <cell r="B4298" t="str">
            <v>ESP</v>
          </cell>
          <cell r="C4298" t="str">
            <v>Spain</v>
          </cell>
          <cell r="D4298">
            <v>1987</v>
          </cell>
          <cell r="E4298">
            <v>25.3</v>
          </cell>
        </row>
        <row r="4299">
          <cell r="B4299" t="str">
            <v>ESP</v>
          </cell>
          <cell r="C4299" t="str">
            <v>Spain</v>
          </cell>
          <cell r="D4299">
            <v>1988</v>
          </cell>
          <cell r="E4299">
            <v>24.4</v>
          </cell>
        </row>
        <row r="4300">
          <cell r="B4300" t="str">
            <v>ESP</v>
          </cell>
          <cell r="C4300" t="str">
            <v>Spain</v>
          </cell>
          <cell r="D4300">
            <v>1989</v>
          </cell>
          <cell r="E4300">
            <v>26.8</v>
          </cell>
        </row>
        <row r="4301">
          <cell r="B4301" t="str">
            <v>ESP</v>
          </cell>
          <cell r="C4301" t="str">
            <v>Spain</v>
          </cell>
          <cell r="D4301">
            <v>1994</v>
          </cell>
          <cell r="E4301">
            <v>35</v>
          </cell>
        </row>
        <row r="4302">
          <cell r="B4302" t="str">
            <v>ESP</v>
          </cell>
          <cell r="C4302" t="str">
            <v>Spain</v>
          </cell>
          <cell r="D4302">
            <v>1996</v>
          </cell>
          <cell r="E4302">
            <v>23.020000457763672</v>
          </cell>
        </row>
        <row r="4303">
          <cell r="B4303" t="str">
            <v>ESP</v>
          </cell>
          <cell r="C4303" t="str">
            <v>Spain</v>
          </cell>
          <cell r="D4303">
            <v>1996</v>
          </cell>
          <cell r="E4303">
            <v>23.409999847412109</v>
          </cell>
        </row>
        <row r="4304">
          <cell r="B4304" t="str">
            <v>ESP</v>
          </cell>
          <cell r="C4304" t="str">
            <v>Spain</v>
          </cell>
          <cell r="D4304">
            <v>1996</v>
          </cell>
          <cell r="E4304">
            <v>23.469999313354492</v>
          </cell>
        </row>
        <row r="4305">
          <cell r="B4305" t="str">
            <v>ESP</v>
          </cell>
          <cell r="C4305" t="str">
            <v>Spain</v>
          </cell>
          <cell r="D4305">
            <v>1996</v>
          </cell>
          <cell r="E4305">
            <v>24.909999847412109</v>
          </cell>
        </row>
        <row r="4306">
          <cell r="B4306" t="str">
            <v>ESP</v>
          </cell>
          <cell r="C4306" t="str">
            <v>Spain</v>
          </cell>
          <cell r="D4306">
            <v>1973</v>
          </cell>
          <cell r="E4306">
            <v>36.200000000000003</v>
          </cell>
        </row>
        <row r="4307">
          <cell r="B4307" t="str">
            <v>ESP</v>
          </cell>
          <cell r="C4307" t="str">
            <v>Spain</v>
          </cell>
          <cell r="D4307">
            <v>1973</v>
          </cell>
          <cell r="E4307">
            <v>33.200000000000003</v>
          </cell>
        </row>
        <row r="4308">
          <cell r="B4308" t="str">
            <v>ESP</v>
          </cell>
          <cell r="C4308" t="str">
            <v>Spain</v>
          </cell>
          <cell r="D4308">
            <v>1973</v>
          </cell>
          <cell r="E4308">
            <v>35.6</v>
          </cell>
        </row>
        <row r="4309">
          <cell r="B4309" t="str">
            <v>LKA</v>
          </cell>
          <cell r="C4309" t="str">
            <v>Sri Lanka</v>
          </cell>
          <cell r="D4309">
            <v>1973</v>
          </cell>
          <cell r="E4309">
            <v>31.6</v>
          </cell>
        </row>
        <row r="4310">
          <cell r="B4310" t="str">
            <v>LKA</v>
          </cell>
          <cell r="C4310" t="str">
            <v>Sri Lanka</v>
          </cell>
          <cell r="D4310">
            <v>1963</v>
          </cell>
          <cell r="E4310">
            <v>49</v>
          </cell>
        </row>
        <row r="4311">
          <cell r="B4311" t="str">
            <v>LKA</v>
          </cell>
          <cell r="C4311" t="str">
            <v>Sri Lanka</v>
          </cell>
          <cell r="D4311">
            <v>1987</v>
          </cell>
          <cell r="E4311">
            <v>38.799999237060547</v>
          </cell>
        </row>
        <row r="4312">
          <cell r="B4312" t="str">
            <v>LKA</v>
          </cell>
          <cell r="C4312" t="str">
            <v>Sri Lanka</v>
          </cell>
          <cell r="D4312">
            <v>1986</v>
          </cell>
          <cell r="E4312">
            <v>35.799999999999997</v>
          </cell>
        </row>
        <row r="4313">
          <cell r="B4313" t="str">
            <v>LKA</v>
          </cell>
          <cell r="C4313" t="str">
            <v>Sri Lanka</v>
          </cell>
          <cell r="D4313">
            <v>1991</v>
          </cell>
          <cell r="E4313">
            <v>44.7</v>
          </cell>
        </row>
        <row r="4314">
          <cell r="B4314" t="str">
            <v>LKA</v>
          </cell>
          <cell r="C4314" t="str">
            <v>Sri Lanka</v>
          </cell>
          <cell r="D4314">
            <v>1991</v>
          </cell>
          <cell r="E4314">
            <v>34</v>
          </cell>
        </row>
        <row r="4315">
          <cell r="B4315" t="str">
            <v>LKA</v>
          </cell>
          <cell r="C4315" t="str">
            <v>Sri Lanka</v>
          </cell>
          <cell r="D4315">
            <v>1996</v>
          </cell>
          <cell r="E4315">
            <v>47.5</v>
          </cell>
        </row>
        <row r="4316">
          <cell r="B4316" t="str">
            <v>LKA</v>
          </cell>
          <cell r="C4316" t="str">
            <v>Sri Lanka</v>
          </cell>
          <cell r="D4316">
            <v>1996</v>
          </cell>
          <cell r="E4316">
            <v>37.6</v>
          </cell>
        </row>
        <row r="4317">
          <cell r="B4317" t="str">
            <v>LKA</v>
          </cell>
          <cell r="C4317" t="str">
            <v>Sri Lanka</v>
          </cell>
          <cell r="D4317">
            <v>2000</v>
          </cell>
          <cell r="E4317">
            <v>61</v>
          </cell>
        </row>
        <row r="4318">
          <cell r="B4318" t="str">
            <v>LKA</v>
          </cell>
          <cell r="C4318" t="str">
            <v>Sri Lanka</v>
          </cell>
          <cell r="D4318">
            <v>2000</v>
          </cell>
          <cell r="E4318">
            <v>27.6</v>
          </cell>
        </row>
        <row r="4319">
          <cell r="B4319" t="str">
            <v>LKA</v>
          </cell>
          <cell r="C4319" t="str">
            <v>Sri Lanka</v>
          </cell>
          <cell r="D4319">
            <v>1953</v>
          </cell>
          <cell r="E4319">
            <v>46</v>
          </cell>
        </row>
        <row r="4320">
          <cell r="B4320" t="str">
            <v>LKA</v>
          </cell>
          <cell r="C4320" t="str">
            <v>Sri Lanka</v>
          </cell>
          <cell r="D4320">
            <v>1963</v>
          </cell>
          <cell r="E4320">
            <v>45</v>
          </cell>
        </row>
        <row r="4321">
          <cell r="B4321" t="str">
            <v>LKA</v>
          </cell>
          <cell r="C4321" t="str">
            <v>Sri Lanka</v>
          </cell>
          <cell r="D4321">
            <v>1973</v>
          </cell>
          <cell r="E4321">
            <v>35</v>
          </cell>
        </row>
        <row r="4322">
          <cell r="B4322" t="str">
            <v>LKA</v>
          </cell>
          <cell r="C4322" t="str">
            <v>Sri Lanka</v>
          </cell>
          <cell r="D4322">
            <v>1979</v>
          </cell>
          <cell r="E4322">
            <v>44</v>
          </cell>
        </row>
        <row r="4323">
          <cell r="B4323" t="str">
            <v>LKA</v>
          </cell>
          <cell r="C4323" t="str">
            <v>Sri Lanka</v>
          </cell>
          <cell r="D4323">
            <v>1982</v>
          </cell>
          <cell r="E4323">
            <v>45</v>
          </cell>
        </row>
        <row r="4324">
          <cell r="B4324" t="str">
            <v>LKA</v>
          </cell>
          <cell r="C4324" t="str">
            <v>Sri Lanka</v>
          </cell>
          <cell r="D4324">
            <v>1953</v>
          </cell>
          <cell r="E4324">
            <v>50.6</v>
          </cell>
        </row>
        <row r="4325">
          <cell r="B4325" t="str">
            <v>LKA</v>
          </cell>
          <cell r="C4325" t="str">
            <v>Sri Lanka</v>
          </cell>
          <cell r="D4325">
            <v>1963</v>
          </cell>
          <cell r="E4325">
            <v>53.7</v>
          </cell>
        </row>
        <row r="4326">
          <cell r="B4326" t="str">
            <v>LKA</v>
          </cell>
          <cell r="C4326" t="str">
            <v>Sri Lanka</v>
          </cell>
          <cell r="D4326">
            <v>1963</v>
          </cell>
          <cell r="E4326">
            <v>50.4</v>
          </cell>
        </row>
        <row r="4327">
          <cell r="B4327" t="str">
            <v>LKA</v>
          </cell>
          <cell r="C4327" t="str">
            <v>Sri Lanka</v>
          </cell>
          <cell r="D4327">
            <v>1963</v>
          </cell>
          <cell r="E4327">
            <v>46.7</v>
          </cell>
        </row>
        <row r="4328">
          <cell r="B4328" t="str">
            <v>LKA</v>
          </cell>
          <cell r="C4328" t="str">
            <v>Sri Lanka</v>
          </cell>
          <cell r="D4328">
            <v>1963</v>
          </cell>
          <cell r="E4328">
            <v>29</v>
          </cell>
        </row>
        <row r="4329">
          <cell r="B4329" t="str">
            <v>LKA</v>
          </cell>
          <cell r="C4329" t="str">
            <v>Sri Lanka</v>
          </cell>
          <cell r="D4329">
            <v>1970</v>
          </cell>
          <cell r="E4329">
            <v>40.799999999999997</v>
          </cell>
        </row>
        <row r="4330">
          <cell r="B4330" t="str">
            <v>LKA</v>
          </cell>
          <cell r="C4330" t="str">
            <v>Sri Lanka</v>
          </cell>
          <cell r="D4330">
            <v>1970</v>
          </cell>
          <cell r="E4330">
            <v>35.200000000000003</v>
          </cell>
        </row>
        <row r="4331">
          <cell r="B4331" t="str">
            <v>LKA</v>
          </cell>
          <cell r="C4331" t="str">
            <v>Sri Lanka</v>
          </cell>
          <cell r="D4331">
            <v>1970</v>
          </cell>
          <cell r="E4331">
            <v>27.2</v>
          </cell>
        </row>
        <row r="4332">
          <cell r="B4332" t="str">
            <v>LKA</v>
          </cell>
          <cell r="C4332" t="str">
            <v>Sri Lanka</v>
          </cell>
          <cell r="D4332">
            <v>1970</v>
          </cell>
          <cell r="E4332">
            <v>41.5</v>
          </cell>
        </row>
        <row r="4333">
          <cell r="B4333" t="str">
            <v>LKA</v>
          </cell>
          <cell r="C4333" t="str">
            <v>Sri Lanka</v>
          </cell>
          <cell r="D4333">
            <v>1970</v>
          </cell>
          <cell r="E4333">
            <v>37.700000000000003</v>
          </cell>
        </row>
        <row r="4334">
          <cell r="B4334" t="str">
            <v>LKA</v>
          </cell>
          <cell r="C4334" t="str">
            <v>Sri Lanka</v>
          </cell>
          <cell r="D4334">
            <v>1970</v>
          </cell>
          <cell r="E4334">
            <v>34.700000000000003</v>
          </cell>
        </row>
        <row r="4335">
          <cell r="B4335" t="str">
            <v>LKA</v>
          </cell>
          <cell r="C4335" t="str">
            <v>Sri Lanka</v>
          </cell>
          <cell r="D4335">
            <v>1970</v>
          </cell>
          <cell r="E4335">
            <v>20.7</v>
          </cell>
        </row>
        <row r="4336">
          <cell r="B4336" t="str">
            <v>LKA</v>
          </cell>
          <cell r="C4336" t="str">
            <v>Sri Lanka</v>
          </cell>
          <cell r="D4336">
            <v>1973</v>
          </cell>
          <cell r="E4336">
            <v>37.1</v>
          </cell>
        </row>
        <row r="4337">
          <cell r="B4337" t="str">
            <v>LKA</v>
          </cell>
          <cell r="C4337" t="str">
            <v>Sri Lanka</v>
          </cell>
          <cell r="D4337">
            <v>1973</v>
          </cell>
          <cell r="E4337">
            <v>39.799999999999997</v>
          </cell>
        </row>
        <row r="4338">
          <cell r="B4338" t="str">
            <v>LKA</v>
          </cell>
          <cell r="C4338" t="str">
            <v>Sri Lanka</v>
          </cell>
          <cell r="D4338">
            <v>1973</v>
          </cell>
          <cell r="E4338">
            <v>40.9</v>
          </cell>
        </row>
        <row r="4339">
          <cell r="B4339" t="str">
            <v>LKA</v>
          </cell>
          <cell r="C4339" t="str">
            <v>Sri Lanka</v>
          </cell>
          <cell r="D4339">
            <v>1973</v>
          </cell>
          <cell r="E4339">
            <v>37.299999999999997</v>
          </cell>
        </row>
        <row r="4340">
          <cell r="B4340" t="str">
            <v>LKA</v>
          </cell>
          <cell r="C4340" t="str">
            <v>Sri Lanka</v>
          </cell>
          <cell r="D4340">
            <v>1973</v>
          </cell>
          <cell r="E4340">
            <v>37.5</v>
          </cell>
        </row>
        <row r="4341">
          <cell r="B4341" t="str">
            <v>LKA</v>
          </cell>
          <cell r="C4341" t="str">
            <v>Sri Lanka</v>
          </cell>
          <cell r="D4341">
            <v>1973</v>
          </cell>
          <cell r="E4341">
            <v>43.200000762939453</v>
          </cell>
        </row>
        <row r="4342">
          <cell r="B4342" t="str">
            <v>LKA</v>
          </cell>
          <cell r="C4342" t="str">
            <v>Sri Lanka</v>
          </cell>
          <cell r="D4342">
            <v>1963</v>
          </cell>
          <cell r="E4342">
            <v>46.5</v>
          </cell>
        </row>
        <row r="4343">
          <cell r="B4343" t="str">
            <v>LKA</v>
          </cell>
          <cell r="C4343" t="str">
            <v>Sri Lanka</v>
          </cell>
          <cell r="D4343">
            <v>1953</v>
          </cell>
          <cell r="E4343">
            <v>47.3</v>
          </cell>
        </row>
        <row r="4344">
          <cell r="B4344" t="str">
            <v>LKA</v>
          </cell>
          <cell r="C4344" t="str">
            <v>Sri Lanka</v>
          </cell>
          <cell r="D4344">
            <v>1963</v>
          </cell>
          <cell r="E4344">
            <v>46.615549999999999</v>
          </cell>
        </row>
        <row r="4345">
          <cell r="B4345" t="str">
            <v>LKA</v>
          </cell>
          <cell r="C4345" t="str">
            <v>Sri Lanka</v>
          </cell>
          <cell r="D4345">
            <v>1963</v>
          </cell>
          <cell r="E4345">
            <v>27.379999160766602</v>
          </cell>
        </row>
        <row r="4346">
          <cell r="B4346" t="str">
            <v>LKA</v>
          </cell>
          <cell r="C4346" t="str">
            <v>Sri Lanka</v>
          </cell>
          <cell r="D4346">
            <v>1970</v>
          </cell>
          <cell r="E4346">
            <v>35.299999999999997</v>
          </cell>
        </row>
        <row r="4347">
          <cell r="B4347" t="str">
            <v>LKA</v>
          </cell>
          <cell r="C4347" t="str">
            <v>Sri Lanka</v>
          </cell>
          <cell r="D4347">
            <v>1970</v>
          </cell>
          <cell r="E4347">
            <v>30.9</v>
          </cell>
        </row>
        <row r="4348">
          <cell r="B4348" t="str">
            <v>LKA</v>
          </cell>
          <cell r="C4348" t="str">
            <v>Sri Lanka</v>
          </cell>
          <cell r="D4348">
            <v>1973</v>
          </cell>
          <cell r="E4348">
            <v>35.1</v>
          </cell>
        </row>
        <row r="4349">
          <cell r="B4349" t="str">
            <v>LKA</v>
          </cell>
          <cell r="C4349" t="str">
            <v>Sri Lanka</v>
          </cell>
          <cell r="D4349">
            <v>1979</v>
          </cell>
          <cell r="E4349">
            <v>43.3</v>
          </cell>
        </row>
        <row r="4350">
          <cell r="B4350" t="str">
            <v>LKA</v>
          </cell>
          <cell r="C4350" t="str">
            <v>Sri Lanka</v>
          </cell>
          <cell r="D4350">
            <v>1982</v>
          </cell>
          <cell r="E4350">
            <v>44.9</v>
          </cell>
        </row>
        <row r="4351">
          <cell r="B4351" t="str">
            <v>LKA</v>
          </cell>
          <cell r="C4351" t="str">
            <v>Sri Lanka</v>
          </cell>
          <cell r="D4351">
            <v>1982</v>
          </cell>
          <cell r="E4351">
            <v>37</v>
          </cell>
        </row>
        <row r="4352">
          <cell r="B4352" t="str">
            <v>LKA</v>
          </cell>
          <cell r="C4352" t="str">
            <v>Sri Lanka</v>
          </cell>
          <cell r="D4352">
            <v>1980</v>
          </cell>
          <cell r="E4352">
            <v>44.5</v>
          </cell>
        </row>
        <row r="4353">
          <cell r="B4353" t="str">
            <v>LKA</v>
          </cell>
          <cell r="C4353" t="str">
            <v>Sri Lanka</v>
          </cell>
          <cell r="D4353">
            <v>1986</v>
          </cell>
          <cell r="E4353">
            <v>46</v>
          </cell>
        </row>
        <row r="4354">
          <cell r="B4354" t="str">
            <v>LKA</v>
          </cell>
          <cell r="C4354" t="str">
            <v>Sri Lanka</v>
          </cell>
          <cell r="D4354">
            <v>1991</v>
          </cell>
          <cell r="E4354">
            <v>43</v>
          </cell>
        </row>
        <row r="4355">
          <cell r="B4355" t="str">
            <v>LKA</v>
          </cell>
          <cell r="C4355" t="str">
            <v>Sri Lanka</v>
          </cell>
          <cell r="D4355">
            <v>1996</v>
          </cell>
          <cell r="E4355">
            <v>46</v>
          </cell>
        </row>
        <row r="4356">
          <cell r="B4356" t="str">
            <v>LKA</v>
          </cell>
          <cell r="C4356" t="str">
            <v>Sri Lanka</v>
          </cell>
          <cell r="D4356">
            <v>2002</v>
          </cell>
          <cell r="E4356">
            <v>46.9</v>
          </cell>
        </row>
        <row r="4357">
          <cell r="B4357" t="str">
            <v>LKA</v>
          </cell>
          <cell r="C4357" t="str">
            <v>Sri Lanka</v>
          </cell>
          <cell r="D4357">
            <v>1980</v>
          </cell>
          <cell r="E4357">
            <v>27.6</v>
          </cell>
        </row>
        <row r="4358">
          <cell r="B4358" t="str">
            <v>LKA</v>
          </cell>
          <cell r="C4358" t="str">
            <v>Sri Lanka</v>
          </cell>
          <cell r="D4358">
            <v>1986</v>
          </cell>
          <cell r="E4358">
            <v>32.377430000000004</v>
          </cell>
        </row>
        <row r="4359">
          <cell r="B4359" t="str">
            <v>LKA</v>
          </cell>
          <cell r="C4359" t="str">
            <v>Sri Lanka</v>
          </cell>
          <cell r="D4359">
            <v>1991</v>
          </cell>
          <cell r="E4359">
            <v>30</v>
          </cell>
        </row>
        <row r="4360">
          <cell r="B4360" t="str">
            <v>LKA</v>
          </cell>
          <cell r="C4360" t="str">
            <v>Sri Lanka</v>
          </cell>
          <cell r="D4360">
            <v>1996</v>
          </cell>
          <cell r="E4360">
            <v>34.299999999999997</v>
          </cell>
        </row>
        <row r="4361">
          <cell r="B4361" t="str">
            <v>LKA</v>
          </cell>
          <cell r="C4361" t="str">
            <v>Sri Lanka</v>
          </cell>
          <cell r="D4361">
            <v>2000</v>
          </cell>
          <cell r="E4361">
            <v>32.72851</v>
          </cell>
        </row>
        <row r="4362">
          <cell r="B4362" t="str">
            <v>LKA</v>
          </cell>
          <cell r="C4362" t="str">
            <v>Sri Lanka</v>
          </cell>
          <cell r="D4362">
            <v>2002</v>
          </cell>
          <cell r="E4362">
            <v>40.17</v>
          </cell>
        </row>
        <row r="4363">
          <cell r="B4363" t="str">
            <v>SDN</v>
          </cell>
          <cell r="C4363" t="str">
            <v>Sudan</v>
          </cell>
          <cell r="D4363">
            <v>1969</v>
          </cell>
          <cell r="E4363">
            <v>39.299999237060547</v>
          </cell>
        </row>
        <row r="4364">
          <cell r="B4364" t="str">
            <v>SDN</v>
          </cell>
          <cell r="C4364" t="str">
            <v>Sudan</v>
          </cell>
          <cell r="D4364">
            <v>1963</v>
          </cell>
          <cell r="E4364">
            <v>44.6</v>
          </cell>
        </row>
        <row r="4365">
          <cell r="B4365" t="str">
            <v>SDN</v>
          </cell>
          <cell r="C4365" t="str">
            <v>Sudan</v>
          </cell>
          <cell r="D4365">
            <v>1968</v>
          </cell>
          <cell r="E4365">
            <v>44.3</v>
          </cell>
        </row>
        <row r="4366">
          <cell r="B4366" t="str">
            <v>SDN</v>
          </cell>
          <cell r="C4366" t="str">
            <v>Sudan</v>
          </cell>
          <cell r="D4366">
            <v>1968</v>
          </cell>
          <cell r="E4366">
            <v>40.200000000000003</v>
          </cell>
        </row>
        <row r="4367">
          <cell r="B4367" t="str">
            <v>SDN</v>
          </cell>
          <cell r="C4367" t="str">
            <v>Sudan</v>
          </cell>
          <cell r="D4367">
            <v>1968</v>
          </cell>
          <cell r="E4367">
            <v>36.9</v>
          </cell>
        </row>
        <row r="4368">
          <cell r="B4368" t="str">
            <v>SDN</v>
          </cell>
          <cell r="C4368" t="str">
            <v>Sudan</v>
          </cell>
          <cell r="D4368">
            <v>1969</v>
          </cell>
          <cell r="E4368">
            <v>42.2</v>
          </cell>
        </row>
        <row r="4369">
          <cell r="B4369" t="str">
            <v>SDN</v>
          </cell>
          <cell r="C4369" t="str">
            <v>Sudan</v>
          </cell>
          <cell r="D4369">
            <v>1968</v>
          </cell>
          <cell r="E4369">
            <v>45.2</v>
          </cell>
        </row>
        <row r="4370">
          <cell r="B4370" t="str">
            <v>SDN</v>
          </cell>
          <cell r="C4370" t="str">
            <v>Sudan</v>
          </cell>
          <cell r="D4370">
            <v>1968</v>
          </cell>
          <cell r="E4370">
            <v>45.8</v>
          </cell>
        </row>
        <row r="4371">
          <cell r="B4371" t="str">
            <v>SUR</v>
          </cell>
          <cell r="C4371" t="str">
            <v>Suriname</v>
          </cell>
          <cell r="D4371">
            <v>1962</v>
          </cell>
          <cell r="E4371">
            <v>29</v>
          </cell>
        </row>
        <row r="4372">
          <cell r="B4372" t="str">
            <v>SUR</v>
          </cell>
          <cell r="C4372" t="str">
            <v>Suriname</v>
          </cell>
          <cell r="D4372">
            <v>1962</v>
          </cell>
          <cell r="E4372">
            <v>31.2</v>
          </cell>
        </row>
        <row r="4373">
          <cell r="B4373" t="str">
            <v>SUR</v>
          </cell>
          <cell r="C4373" t="str">
            <v>Suriname</v>
          </cell>
          <cell r="D4373">
            <v>1999</v>
          </cell>
          <cell r="E4373">
            <v>52.809174000000006</v>
          </cell>
        </row>
        <row r="4374">
          <cell r="B4374" t="str">
            <v>SWZ</v>
          </cell>
          <cell r="C4374" t="str">
            <v>Swaziland</v>
          </cell>
          <cell r="D4374">
            <v>1974</v>
          </cell>
          <cell r="E4374">
            <v>63.700000762939453</v>
          </cell>
        </row>
        <row r="4375">
          <cell r="B4375" t="str">
            <v>SWZ</v>
          </cell>
          <cell r="C4375" t="str">
            <v>Swaziland</v>
          </cell>
          <cell r="D4375">
            <v>1994</v>
          </cell>
          <cell r="E4375">
            <v>59.173050000000003</v>
          </cell>
        </row>
        <row r="4376">
          <cell r="B4376" t="str">
            <v>SWZ</v>
          </cell>
          <cell r="C4376" t="str">
            <v>Swaziland</v>
          </cell>
          <cell r="D4376">
            <v>2001</v>
          </cell>
          <cell r="E4376">
            <v>50.396999999999998</v>
          </cell>
        </row>
        <row r="4377">
          <cell r="B4377" t="str">
            <v>SWE</v>
          </cell>
          <cell r="C4377" t="str">
            <v>Sweden</v>
          </cell>
          <cell r="D4377">
            <v>1976</v>
          </cell>
          <cell r="E4377">
            <v>20.899999618530273</v>
          </cell>
        </row>
        <row r="4378">
          <cell r="B4378" t="str">
            <v>SWE</v>
          </cell>
          <cell r="C4378" t="str">
            <v>Sweden</v>
          </cell>
          <cell r="D4378">
            <v>1977</v>
          </cell>
          <cell r="E4378">
            <v>20.399999618530273</v>
          </cell>
        </row>
        <row r="4379">
          <cell r="B4379" t="str">
            <v>SWE</v>
          </cell>
          <cell r="C4379" t="str">
            <v>Sweden</v>
          </cell>
          <cell r="D4379">
            <v>1979</v>
          </cell>
          <cell r="E4379">
            <v>19.700000762939453</v>
          </cell>
        </row>
        <row r="4380">
          <cell r="B4380" t="str">
            <v>SWE</v>
          </cell>
          <cell r="C4380" t="str">
            <v>Sweden</v>
          </cell>
          <cell r="D4380">
            <v>1981</v>
          </cell>
          <cell r="E4380">
            <v>34.599998474121094</v>
          </cell>
        </row>
        <row r="4381">
          <cell r="B4381" t="str">
            <v>SWE</v>
          </cell>
          <cell r="C4381" t="str">
            <v>Sweden</v>
          </cell>
          <cell r="D4381">
            <v>1987</v>
          </cell>
          <cell r="E4381">
            <v>36.700000000000003</v>
          </cell>
        </row>
        <row r="4382">
          <cell r="B4382" t="str">
            <v>SWE</v>
          </cell>
          <cell r="C4382" t="str">
            <v>Sweden</v>
          </cell>
          <cell r="D4382">
            <v>1967</v>
          </cell>
          <cell r="E4382">
            <v>29.5</v>
          </cell>
        </row>
        <row r="4383">
          <cell r="B4383" t="str">
            <v>SWE</v>
          </cell>
          <cell r="C4383" t="str">
            <v>Sweden</v>
          </cell>
          <cell r="D4383">
            <v>1975</v>
          </cell>
          <cell r="E4383">
            <v>21.299999237060547</v>
          </cell>
        </row>
        <row r="4384">
          <cell r="B4384" t="str">
            <v>SWE</v>
          </cell>
          <cell r="C4384" t="str">
            <v>Sweden</v>
          </cell>
          <cell r="D4384">
            <v>1975</v>
          </cell>
          <cell r="E4384">
            <v>21.399999618530273</v>
          </cell>
        </row>
        <row r="4385">
          <cell r="B4385" t="str">
            <v>SWE</v>
          </cell>
          <cell r="C4385" t="str">
            <v>Sweden</v>
          </cell>
          <cell r="D4385">
            <v>1978</v>
          </cell>
          <cell r="E4385">
            <v>20</v>
          </cell>
        </row>
        <row r="4386">
          <cell r="B4386" t="str">
            <v>SWE</v>
          </cell>
          <cell r="C4386" t="str">
            <v>Sweden</v>
          </cell>
          <cell r="D4386">
            <v>1978</v>
          </cell>
          <cell r="E4386">
            <v>20.200000762939453</v>
          </cell>
        </row>
        <row r="4387">
          <cell r="B4387" t="str">
            <v>SWE</v>
          </cell>
          <cell r="C4387" t="str">
            <v>Sweden</v>
          </cell>
          <cell r="D4387">
            <v>1980</v>
          </cell>
          <cell r="E4387">
            <v>19.399999618530273</v>
          </cell>
        </row>
        <row r="4388">
          <cell r="B4388" t="str">
            <v>SWE</v>
          </cell>
          <cell r="C4388" t="str">
            <v>Sweden</v>
          </cell>
          <cell r="D4388">
            <v>1980</v>
          </cell>
          <cell r="E4388">
            <v>19.899999618530273</v>
          </cell>
        </row>
        <row r="4389">
          <cell r="B4389" t="str">
            <v>SWE</v>
          </cell>
          <cell r="C4389" t="str">
            <v>Sweden</v>
          </cell>
          <cell r="D4389">
            <v>1981</v>
          </cell>
          <cell r="E4389">
            <v>19.100000381469727</v>
          </cell>
        </row>
        <row r="4390">
          <cell r="B4390" t="str">
            <v>SWE</v>
          </cell>
          <cell r="C4390" t="str">
            <v>Sweden</v>
          </cell>
          <cell r="D4390">
            <v>1981</v>
          </cell>
          <cell r="E4390">
            <v>19.700000762939453</v>
          </cell>
        </row>
        <row r="4391">
          <cell r="B4391" t="str">
            <v>SWE</v>
          </cell>
          <cell r="C4391" t="str">
            <v>Sweden</v>
          </cell>
          <cell r="D4391">
            <v>1982</v>
          </cell>
          <cell r="E4391">
            <v>19.399999618530273</v>
          </cell>
        </row>
        <row r="4392">
          <cell r="B4392" t="str">
            <v>SWE</v>
          </cell>
          <cell r="C4392" t="str">
            <v>Sweden</v>
          </cell>
          <cell r="D4392">
            <v>1982</v>
          </cell>
          <cell r="E4392">
            <v>19.899999618530273</v>
          </cell>
        </row>
        <row r="4393">
          <cell r="B4393" t="str">
            <v>SWE</v>
          </cell>
          <cell r="C4393" t="str">
            <v>Sweden</v>
          </cell>
          <cell r="D4393">
            <v>1983</v>
          </cell>
          <cell r="E4393">
            <v>19.399999618530273</v>
          </cell>
        </row>
        <row r="4394">
          <cell r="B4394" t="str">
            <v>SWE</v>
          </cell>
          <cell r="C4394" t="str">
            <v>Sweden</v>
          </cell>
          <cell r="D4394">
            <v>1983</v>
          </cell>
          <cell r="E4394">
            <v>19.799999237060547</v>
          </cell>
        </row>
        <row r="4395">
          <cell r="B4395" t="str">
            <v>SWE</v>
          </cell>
          <cell r="C4395" t="str">
            <v>Sweden</v>
          </cell>
          <cell r="D4395">
            <v>1984</v>
          </cell>
          <cell r="E4395">
            <v>20.399999618530273</v>
          </cell>
        </row>
        <row r="4396">
          <cell r="B4396" t="str">
            <v>SWE</v>
          </cell>
          <cell r="C4396" t="str">
            <v>Sweden</v>
          </cell>
          <cell r="D4396">
            <v>1984</v>
          </cell>
          <cell r="E4396">
            <v>20.600000381469727</v>
          </cell>
        </row>
        <row r="4397">
          <cell r="B4397" t="str">
            <v>SWE</v>
          </cell>
          <cell r="C4397" t="str">
            <v>Sweden</v>
          </cell>
          <cell r="D4397">
            <v>1985</v>
          </cell>
          <cell r="E4397">
            <v>20.5</v>
          </cell>
        </row>
        <row r="4398">
          <cell r="B4398" t="str">
            <v>SWE</v>
          </cell>
          <cell r="C4398" t="str">
            <v>Sweden</v>
          </cell>
          <cell r="D4398">
            <v>1985</v>
          </cell>
          <cell r="E4398">
            <v>20.7</v>
          </cell>
        </row>
        <row r="4399">
          <cell r="B4399" t="str">
            <v>SWE</v>
          </cell>
          <cell r="C4399" t="str">
            <v>Sweden</v>
          </cell>
          <cell r="D4399">
            <v>1986</v>
          </cell>
          <cell r="E4399">
            <v>21.399999618530273</v>
          </cell>
        </row>
        <row r="4400">
          <cell r="B4400" t="str">
            <v>SWE</v>
          </cell>
          <cell r="C4400" t="str">
            <v>Sweden</v>
          </cell>
          <cell r="D4400">
            <v>1987</v>
          </cell>
          <cell r="E4400">
            <v>20.5</v>
          </cell>
        </row>
        <row r="4401">
          <cell r="B4401" t="str">
            <v>SWE</v>
          </cell>
          <cell r="C4401" t="str">
            <v>Sweden</v>
          </cell>
          <cell r="D4401">
            <v>1988</v>
          </cell>
          <cell r="E4401">
            <v>20.399999618530273</v>
          </cell>
        </row>
        <row r="4402">
          <cell r="B4402" t="str">
            <v>SWE</v>
          </cell>
          <cell r="C4402" t="str">
            <v>Sweden</v>
          </cell>
          <cell r="D4402">
            <v>1989</v>
          </cell>
          <cell r="E4402">
            <v>21</v>
          </cell>
        </row>
        <row r="4403">
          <cell r="B4403" t="str">
            <v>SWE</v>
          </cell>
          <cell r="C4403" t="str">
            <v>Sweden</v>
          </cell>
          <cell r="D4403">
            <v>1989</v>
          </cell>
          <cell r="E4403">
            <v>22.100000381469727</v>
          </cell>
        </row>
        <row r="4404">
          <cell r="B4404" t="str">
            <v>SWE</v>
          </cell>
          <cell r="C4404" t="str">
            <v>Sweden</v>
          </cell>
          <cell r="D4404">
            <v>1990</v>
          </cell>
          <cell r="E4404">
            <v>21.899999618530273</v>
          </cell>
        </row>
        <row r="4405">
          <cell r="B4405" t="str">
            <v>SWE</v>
          </cell>
          <cell r="C4405" t="str">
            <v>Sweden</v>
          </cell>
          <cell r="D4405">
            <v>1990</v>
          </cell>
          <cell r="E4405">
            <v>22.700000762939453</v>
          </cell>
        </row>
        <row r="4406">
          <cell r="B4406" t="str">
            <v>SWE</v>
          </cell>
          <cell r="C4406" t="str">
            <v>Sweden</v>
          </cell>
          <cell r="D4406">
            <v>1991</v>
          </cell>
          <cell r="E4406">
            <v>24.299999237060547</v>
          </cell>
        </row>
        <row r="4407">
          <cell r="B4407" t="str">
            <v>SWE</v>
          </cell>
          <cell r="C4407" t="str">
            <v>Sweden</v>
          </cell>
          <cell r="D4407">
            <v>1992</v>
          </cell>
          <cell r="E4407">
            <v>23</v>
          </cell>
        </row>
        <row r="4408">
          <cell r="B4408" t="str">
            <v>SWE</v>
          </cell>
          <cell r="C4408" t="str">
            <v>Sweden</v>
          </cell>
          <cell r="D4408">
            <v>1993</v>
          </cell>
          <cell r="E4408">
            <v>24</v>
          </cell>
        </row>
        <row r="4409">
          <cell r="B4409" t="str">
            <v>SWE</v>
          </cell>
          <cell r="C4409" t="str">
            <v>Sweden</v>
          </cell>
          <cell r="D4409">
            <v>1994</v>
          </cell>
          <cell r="E4409">
            <v>27</v>
          </cell>
        </row>
        <row r="4410">
          <cell r="B4410" t="str">
            <v>SWE</v>
          </cell>
          <cell r="C4410" t="str">
            <v>Sweden</v>
          </cell>
          <cell r="D4410">
            <v>1963</v>
          </cell>
          <cell r="E4410">
            <v>40</v>
          </cell>
        </row>
        <row r="4411">
          <cell r="B4411" t="str">
            <v>SWE</v>
          </cell>
          <cell r="C4411" t="str">
            <v>Sweden</v>
          </cell>
          <cell r="D4411">
            <v>2004</v>
          </cell>
          <cell r="E4411">
            <v>23</v>
          </cell>
        </row>
        <row r="4412">
          <cell r="B4412" t="str">
            <v>SWE</v>
          </cell>
          <cell r="C4412" t="str">
            <v>Sweden</v>
          </cell>
          <cell r="D4412">
            <v>2005</v>
          </cell>
          <cell r="E4412">
            <v>23</v>
          </cell>
        </row>
        <row r="4413">
          <cell r="B4413" t="str">
            <v>SWE</v>
          </cell>
          <cell r="C4413" t="str">
            <v>Sweden</v>
          </cell>
          <cell r="D4413">
            <v>2006</v>
          </cell>
          <cell r="E4413">
            <v>23</v>
          </cell>
        </row>
        <row r="4414">
          <cell r="B4414" t="str">
            <v>SWE</v>
          </cell>
          <cell r="C4414" t="str">
            <v>Sweden</v>
          </cell>
          <cell r="D4414">
            <v>1970</v>
          </cell>
          <cell r="E4414">
            <v>38.700000000000003</v>
          </cell>
        </row>
        <row r="4415">
          <cell r="B4415" t="str">
            <v>SWE</v>
          </cell>
          <cell r="C4415" t="str">
            <v>Sweden</v>
          </cell>
          <cell r="D4415">
            <v>1967</v>
          </cell>
          <cell r="E4415">
            <v>34.299999999999997</v>
          </cell>
        </row>
        <row r="4416">
          <cell r="B4416" t="str">
            <v>SWE</v>
          </cell>
          <cell r="C4416" t="str">
            <v>Sweden</v>
          </cell>
          <cell r="D4416">
            <v>1981</v>
          </cell>
          <cell r="E4416">
            <v>20.7</v>
          </cell>
        </row>
        <row r="4417">
          <cell r="B4417" t="str">
            <v>SWE</v>
          </cell>
          <cell r="C4417" t="str">
            <v>Sweden</v>
          </cell>
          <cell r="D4417">
            <v>1987</v>
          </cell>
          <cell r="E4417">
            <v>24.1</v>
          </cell>
        </row>
        <row r="4418">
          <cell r="B4418" t="str">
            <v>SWE</v>
          </cell>
          <cell r="C4418" t="str">
            <v>Sweden</v>
          </cell>
          <cell r="D4418">
            <v>1992</v>
          </cell>
          <cell r="E4418">
            <v>25</v>
          </cell>
        </row>
        <row r="4419">
          <cell r="B4419" t="str">
            <v>SWE</v>
          </cell>
          <cell r="C4419" t="str">
            <v>Sweden</v>
          </cell>
          <cell r="D4419">
            <v>1995</v>
          </cell>
          <cell r="E4419">
            <v>25.3</v>
          </cell>
        </row>
        <row r="4420">
          <cell r="B4420" t="str">
            <v>SWE</v>
          </cell>
          <cell r="C4420" t="str">
            <v>Sweden</v>
          </cell>
          <cell r="D4420">
            <v>2000</v>
          </cell>
          <cell r="E4420">
            <v>27.2</v>
          </cell>
        </row>
        <row r="4421">
          <cell r="B4421" t="str">
            <v>SWE</v>
          </cell>
          <cell r="C4421" t="str">
            <v>Sweden</v>
          </cell>
          <cell r="D4421">
            <v>1963</v>
          </cell>
          <cell r="E4421">
            <v>40.1</v>
          </cell>
        </row>
        <row r="4422">
          <cell r="B4422" t="str">
            <v>SWE</v>
          </cell>
          <cell r="C4422" t="str">
            <v>Sweden</v>
          </cell>
          <cell r="D4422">
            <v>1972</v>
          </cell>
          <cell r="E4422">
            <v>30.7</v>
          </cell>
        </row>
        <row r="4423">
          <cell r="B4423" t="str">
            <v>SWE</v>
          </cell>
          <cell r="C4423" t="str">
            <v>Sweden</v>
          </cell>
          <cell r="D4423">
            <v>1992</v>
          </cell>
          <cell r="E4423">
            <v>47.400001525878906</v>
          </cell>
        </row>
        <row r="4424">
          <cell r="B4424" t="str">
            <v>SWE</v>
          </cell>
          <cell r="C4424" t="str">
            <v>Sweden</v>
          </cell>
          <cell r="D4424">
            <v>1992</v>
          </cell>
          <cell r="E4424">
            <v>22.899999618530273</v>
          </cell>
        </row>
        <row r="4425">
          <cell r="B4425" t="str">
            <v>SWE</v>
          </cell>
          <cell r="C4425" t="str">
            <v>Sweden</v>
          </cell>
          <cell r="D4425">
            <v>1951</v>
          </cell>
          <cell r="E4425">
            <v>55.700000762939453</v>
          </cell>
        </row>
        <row r="4426">
          <cell r="B4426" t="str">
            <v>SWE</v>
          </cell>
          <cell r="C4426" t="str">
            <v>Sweden</v>
          </cell>
          <cell r="D4426">
            <v>1952</v>
          </cell>
          <cell r="E4426">
            <v>55</v>
          </cell>
        </row>
        <row r="4427">
          <cell r="B4427" t="str">
            <v>SWE</v>
          </cell>
          <cell r="C4427" t="str">
            <v>Sweden</v>
          </cell>
          <cell r="D4427">
            <v>1953</v>
          </cell>
          <cell r="E4427">
            <v>55</v>
          </cell>
        </row>
        <row r="4428">
          <cell r="B4428" t="str">
            <v>SWE</v>
          </cell>
          <cell r="C4428" t="str">
            <v>Sweden</v>
          </cell>
          <cell r="D4428">
            <v>1954</v>
          </cell>
          <cell r="E4428">
            <v>54.400001525878906</v>
          </cell>
        </row>
        <row r="4429">
          <cell r="B4429" t="str">
            <v>SWE</v>
          </cell>
          <cell r="C4429" t="str">
            <v>Sweden</v>
          </cell>
          <cell r="D4429">
            <v>1955</v>
          </cell>
          <cell r="E4429">
            <v>54.200000762939453</v>
          </cell>
        </row>
        <row r="4430">
          <cell r="B4430" t="str">
            <v>SWE</v>
          </cell>
          <cell r="C4430" t="str">
            <v>Sweden</v>
          </cell>
          <cell r="D4430">
            <v>1956</v>
          </cell>
          <cell r="E4430">
            <v>54.299999237060547</v>
          </cell>
        </row>
        <row r="4431">
          <cell r="B4431" t="str">
            <v>SWE</v>
          </cell>
          <cell r="C4431" t="str">
            <v>Sweden</v>
          </cell>
          <cell r="D4431">
            <v>1957</v>
          </cell>
          <cell r="E4431">
            <v>54.400001525878906</v>
          </cell>
        </row>
        <row r="4432">
          <cell r="B4432" t="str">
            <v>SWE</v>
          </cell>
          <cell r="C4432" t="str">
            <v>Sweden</v>
          </cell>
          <cell r="D4432">
            <v>1958</v>
          </cell>
          <cell r="E4432">
            <v>54.5</v>
          </cell>
        </row>
        <row r="4433">
          <cell r="B4433" t="str">
            <v>SWE</v>
          </cell>
          <cell r="C4433" t="str">
            <v>Sweden</v>
          </cell>
          <cell r="D4433">
            <v>1959</v>
          </cell>
          <cell r="E4433">
            <v>54.700000762939453</v>
          </cell>
        </row>
        <row r="4434">
          <cell r="B4434" t="str">
            <v>SWE</v>
          </cell>
          <cell r="C4434" t="str">
            <v>Sweden</v>
          </cell>
          <cell r="D4434">
            <v>1960</v>
          </cell>
          <cell r="E4434">
            <v>54.299999237060547</v>
          </cell>
        </row>
        <row r="4435">
          <cell r="B4435" t="str">
            <v>SWE</v>
          </cell>
          <cell r="C4435" t="str">
            <v>Sweden</v>
          </cell>
          <cell r="D4435">
            <v>1961</v>
          </cell>
          <cell r="E4435">
            <v>54.099998474121094</v>
          </cell>
        </row>
        <row r="4436">
          <cell r="B4436" t="str">
            <v>SWE</v>
          </cell>
          <cell r="C4436" t="str">
            <v>Sweden</v>
          </cell>
          <cell r="D4436">
            <v>1962</v>
          </cell>
          <cell r="E4436">
            <v>53.5</v>
          </cell>
        </row>
        <row r="4437">
          <cell r="B4437" t="str">
            <v>SWE</v>
          </cell>
          <cell r="C4437" t="str">
            <v>Sweden</v>
          </cell>
          <cell r="D4437">
            <v>1963</v>
          </cell>
          <cell r="E4437">
            <v>53.099998474121094</v>
          </cell>
        </row>
        <row r="4438">
          <cell r="B4438" t="str">
            <v>SWE</v>
          </cell>
          <cell r="C4438" t="str">
            <v>Sweden</v>
          </cell>
          <cell r="D4438">
            <v>1964</v>
          </cell>
          <cell r="E4438">
            <v>52.700000762939453</v>
          </cell>
        </row>
        <row r="4439">
          <cell r="B4439" t="str">
            <v>SWE</v>
          </cell>
          <cell r="C4439" t="str">
            <v>Sweden</v>
          </cell>
          <cell r="D4439">
            <v>1965</v>
          </cell>
          <cell r="E4439">
            <v>52.200000762939453</v>
          </cell>
        </row>
        <row r="4440">
          <cell r="B4440" t="str">
            <v>SWE</v>
          </cell>
          <cell r="C4440" t="str">
            <v>Sweden</v>
          </cell>
          <cell r="D4440">
            <v>1966</v>
          </cell>
          <cell r="E4440">
            <v>52.099998474121094</v>
          </cell>
        </row>
        <row r="4441">
          <cell r="B4441" t="str">
            <v>SWE</v>
          </cell>
          <cell r="C4441" t="str">
            <v>Sweden</v>
          </cell>
          <cell r="D4441">
            <v>1967</v>
          </cell>
          <cell r="E4441">
            <v>52</v>
          </cell>
        </row>
        <row r="4442">
          <cell r="B4442" t="str">
            <v>SWE</v>
          </cell>
          <cell r="C4442" t="str">
            <v>Sweden</v>
          </cell>
          <cell r="D4442">
            <v>1968</v>
          </cell>
          <cell r="E4442">
            <v>51.700000762939453</v>
          </cell>
        </row>
        <row r="4443">
          <cell r="B4443" t="str">
            <v>SWE</v>
          </cell>
          <cell r="C4443" t="str">
            <v>Sweden</v>
          </cell>
          <cell r="D4443">
            <v>1969</v>
          </cell>
          <cell r="E4443">
            <v>50.599998474121094</v>
          </cell>
        </row>
        <row r="4444">
          <cell r="B4444" t="str">
            <v>SWE</v>
          </cell>
          <cell r="C4444" t="str">
            <v>Sweden</v>
          </cell>
          <cell r="D4444">
            <v>1970</v>
          </cell>
          <cell r="E4444">
            <v>49.200000762939453</v>
          </cell>
        </row>
        <row r="4445">
          <cell r="B4445" t="str">
            <v>SWE</v>
          </cell>
          <cell r="C4445" t="str">
            <v>Sweden</v>
          </cell>
          <cell r="D4445">
            <v>1971</v>
          </cell>
          <cell r="E4445">
            <v>48.5</v>
          </cell>
        </row>
        <row r="4446">
          <cell r="B4446" t="str">
            <v>SWE</v>
          </cell>
          <cell r="C4446" t="str">
            <v>Sweden</v>
          </cell>
          <cell r="D4446">
            <v>1972</v>
          </cell>
          <cell r="E4446">
            <v>47.799999237060547</v>
          </cell>
        </row>
        <row r="4447">
          <cell r="B4447" t="str">
            <v>SWE</v>
          </cell>
          <cell r="C4447" t="str">
            <v>Sweden</v>
          </cell>
          <cell r="D4447">
            <v>1973</v>
          </cell>
          <cell r="E4447">
            <v>46.799999237060547</v>
          </cell>
        </row>
        <row r="4448">
          <cell r="B4448" t="str">
            <v>SWE</v>
          </cell>
          <cell r="C4448" t="str">
            <v>Sweden</v>
          </cell>
          <cell r="D4448">
            <v>1974</v>
          </cell>
          <cell r="E4448">
            <v>46.099998474121094</v>
          </cell>
        </row>
        <row r="4449">
          <cell r="B4449" t="str">
            <v>SWE</v>
          </cell>
          <cell r="C4449" t="str">
            <v>Sweden</v>
          </cell>
          <cell r="D4449">
            <v>1975</v>
          </cell>
          <cell r="E4449">
            <v>45</v>
          </cell>
        </row>
        <row r="4450">
          <cell r="B4450" t="str">
            <v>SWE</v>
          </cell>
          <cell r="C4450" t="str">
            <v>Sweden</v>
          </cell>
          <cell r="D4450">
            <v>1976</v>
          </cell>
          <cell r="E4450">
            <v>43.599998474121094</v>
          </cell>
        </row>
        <row r="4451">
          <cell r="B4451" t="str">
            <v>SWE</v>
          </cell>
          <cell r="C4451" t="str">
            <v>Sweden</v>
          </cell>
          <cell r="D4451">
            <v>1989</v>
          </cell>
          <cell r="E4451">
            <v>24.4</v>
          </cell>
        </row>
        <row r="4452">
          <cell r="B4452" t="str">
            <v>SWE</v>
          </cell>
          <cell r="C4452" t="str">
            <v>Sweden</v>
          </cell>
          <cell r="D4452">
            <v>1990</v>
          </cell>
          <cell r="E4452">
            <v>24.6</v>
          </cell>
        </row>
        <row r="4453">
          <cell r="B4453" t="str">
            <v>SWE</v>
          </cell>
          <cell r="C4453" t="str">
            <v>Sweden</v>
          </cell>
          <cell r="D4453">
            <v>1991</v>
          </cell>
          <cell r="E4453">
            <v>26.1</v>
          </cell>
        </row>
        <row r="4454">
          <cell r="B4454" t="str">
            <v>SWE</v>
          </cell>
          <cell r="C4454" t="str">
            <v>Sweden</v>
          </cell>
          <cell r="D4454">
            <v>1992</v>
          </cell>
          <cell r="E4454">
            <v>25.2</v>
          </cell>
        </row>
        <row r="4455">
          <cell r="B4455" t="str">
            <v>SWE</v>
          </cell>
          <cell r="C4455" t="str">
            <v>Sweden</v>
          </cell>
          <cell r="D4455">
            <v>1993</v>
          </cell>
          <cell r="E4455">
            <v>25.7</v>
          </cell>
        </row>
        <row r="4456">
          <cell r="B4456" t="str">
            <v>SWE</v>
          </cell>
          <cell r="C4456" t="str">
            <v>Sweden</v>
          </cell>
          <cell r="D4456">
            <v>1994</v>
          </cell>
          <cell r="E4456">
            <v>28.8</v>
          </cell>
        </row>
        <row r="4457">
          <cell r="B4457" t="str">
            <v>SWE</v>
          </cell>
          <cell r="C4457" t="str">
            <v>Sweden</v>
          </cell>
          <cell r="D4457">
            <v>1995</v>
          </cell>
          <cell r="E4457">
            <v>25.6</v>
          </cell>
        </row>
        <row r="4458">
          <cell r="B4458" t="str">
            <v>SWE</v>
          </cell>
          <cell r="C4458" t="str">
            <v>Sweden</v>
          </cell>
          <cell r="D4458">
            <v>1996</v>
          </cell>
          <cell r="E4458">
            <v>26.7</v>
          </cell>
        </row>
        <row r="4459">
          <cell r="B4459" t="str">
            <v>SWE</v>
          </cell>
          <cell r="C4459" t="str">
            <v>Sweden</v>
          </cell>
          <cell r="D4459">
            <v>1991</v>
          </cell>
          <cell r="E4459">
            <v>23</v>
          </cell>
        </row>
        <row r="4460">
          <cell r="B4460" t="str">
            <v>SWE</v>
          </cell>
          <cell r="C4460" t="str">
            <v>Sweden</v>
          </cell>
          <cell r="D4460">
            <v>1996</v>
          </cell>
          <cell r="E4460">
            <v>23.7</v>
          </cell>
        </row>
        <row r="4461">
          <cell r="B4461" t="str">
            <v>SWE</v>
          </cell>
          <cell r="C4461" t="str">
            <v>Sweden</v>
          </cell>
          <cell r="D4461">
            <v>1997</v>
          </cell>
          <cell r="E4461">
            <v>25.4</v>
          </cell>
        </row>
        <row r="4462">
          <cell r="B4462" t="str">
            <v>SWE</v>
          </cell>
          <cell r="C4462" t="str">
            <v>Sweden</v>
          </cell>
          <cell r="D4462">
            <v>1998</v>
          </cell>
          <cell r="E4462">
            <v>24.2</v>
          </cell>
        </row>
        <row r="4463">
          <cell r="B4463" t="str">
            <v>SWE</v>
          </cell>
          <cell r="C4463" t="str">
            <v>Sweden</v>
          </cell>
          <cell r="D4463">
            <v>1999</v>
          </cell>
          <cell r="E4463">
            <v>26</v>
          </cell>
        </row>
        <row r="4464">
          <cell r="B4464" t="str">
            <v>SWE</v>
          </cell>
          <cell r="C4464" t="str">
            <v>Sweden</v>
          </cell>
          <cell r="D4464">
            <v>2000</v>
          </cell>
          <cell r="E4464">
            <v>29.2</v>
          </cell>
        </row>
        <row r="4465">
          <cell r="B4465" t="str">
            <v>SWE</v>
          </cell>
          <cell r="C4465" t="str">
            <v>Sweden</v>
          </cell>
          <cell r="D4465">
            <v>2001</v>
          </cell>
          <cell r="E4465">
            <v>26.1</v>
          </cell>
        </row>
        <row r="4466">
          <cell r="B4466" t="str">
            <v>SWE</v>
          </cell>
          <cell r="C4466" t="str">
            <v>Sweden</v>
          </cell>
          <cell r="D4466">
            <v>2002</v>
          </cell>
          <cell r="E4466">
            <v>25.7</v>
          </cell>
        </row>
        <row r="4467">
          <cell r="B4467" t="str">
            <v>SWE</v>
          </cell>
          <cell r="C4467" t="str">
            <v>Sweden</v>
          </cell>
          <cell r="D4467">
            <v>2003</v>
          </cell>
          <cell r="E4467">
            <v>25.222939999999998</v>
          </cell>
        </row>
        <row r="4468">
          <cell r="B4468" t="str">
            <v>SWE</v>
          </cell>
          <cell r="C4468" t="str">
            <v>Sweden</v>
          </cell>
          <cell r="D4468">
            <v>1976</v>
          </cell>
          <cell r="E4468">
            <v>33.299999999999997</v>
          </cell>
        </row>
        <row r="4469">
          <cell r="B4469" t="str">
            <v>SWE</v>
          </cell>
          <cell r="C4469" t="str">
            <v>Sweden</v>
          </cell>
          <cell r="D4469">
            <v>1976</v>
          </cell>
          <cell r="E4469">
            <v>23.4</v>
          </cell>
        </row>
        <row r="4470">
          <cell r="B4470" t="str">
            <v>SWE</v>
          </cell>
          <cell r="C4470" t="str">
            <v>Sweden</v>
          </cell>
          <cell r="D4470">
            <v>1976</v>
          </cell>
          <cell r="E4470">
            <v>23.719999313354492</v>
          </cell>
        </row>
        <row r="4471">
          <cell r="B4471" t="str">
            <v>SWE</v>
          </cell>
          <cell r="C4471" t="str">
            <v>Sweden</v>
          </cell>
          <cell r="D4471">
            <v>1980</v>
          </cell>
          <cell r="E4471">
            <v>32.6</v>
          </cell>
        </row>
        <row r="4472">
          <cell r="B4472" t="str">
            <v>SWE</v>
          </cell>
          <cell r="C4472" t="str">
            <v>Sweden</v>
          </cell>
          <cell r="D4472">
            <v>1981</v>
          </cell>
          <cell r="E4472">
            <v>32.700000000000003</v>
          </cell>
        </row>
        <row r="4473">
          <cell r="B4473" t="str">
            <v>SWE</v>
          </cell>
          <cell r="C4473" t="str">
            <v>Sweden</v>
          </cell>
          <cell r="D4473">
            <v>1981</v>
          </cell>
          <cell r="E4473">
            <v>27</v>
          </cell>
        </row>
        <row r="4474">
          <cell r="B4474" t="str">
            <v>SWE</v>
          </cell>
          <cell r="C4474" t="str">
            <v>Sweden</v>
          </cell>
          <cell r="D4474">
            <v>1982</v>
          </cell>
          <cell r="E4474">
            <v>34.299999999999997</v>
          </cell>
        </row>
        <row r="4475">
          <cell r="B4475" t="str">
            <v>SWE</v>
          </cell>
          <cell r="C4475" t="str">
            <v>Sweden</v>
          </cell>
          <cell r="D4475">
            <v>1982</v>
          </cell>
          <cell r="E4475">
            <v>30.8</v>
          </cell>
        </row>
        <row r="4476">
          <cell r="B4476" t="str">
            <v>SWE</v>
          </cell>
          <cell r="C4476" t="str">
            <v>Sweden</v>
          </cell>
          <cell r="D4476">
            <v>1983</v>
          </cell>
          <cell r="E4476">
            <v>30.059999465942383</v>
          </cell>
        </row>
        <row r="4477">
          <cell r="B4477" t="str">
            <v>SWE</v>
          </cell>
          <cell r="C4477" t="str">
            <v>Sweden</v>
          </cell>
          <cell r="D4477">
            <v>1983</v>
          </cell>
          <cell r="E4477">
            <v>33</v>
          </cell>
        </row>
        <row r="4478">
          <cell r="B4478" t="str">
            <v>SWE</v>
          </cell>
          <cell r="C4478" t="str">
            <v>Sweden</v>
          </cell>
          <cell r="D4478">
            <v>1984</v>
          </cell>
          <cell r="E4478">
            <v>32</v>
          </cell>
        </row>
        <row r="4479">
          <cell r="B4479" t="str">
            <v>SWE</v>
          </cell>
          <cell r="C4479" t="str">
            <v>Sweden</v>
          </cell>
          <cell r="D4479">
            <v>1984</v>
          </cell>
          <cell r="E4479">
            <v>30.8</v>
          </cell>
        </row>
        <row r="4480">
          <cell r="B4480" t="str">
            <v>SWE</v>
          </cell>
          <cell r="C4480" t="str">
            <v>Sweden</v>
          </cell>
          <cell r="D4480">
            <v>1985</v>
          </cell>
          <cell r="E4480">
            <v>31.2</v>
          </cell>
        </row>
        <row r="4481">
          <cell r="B4481" t="str">
            <v>SWE</v>
          </cell>
          <cell r="C4481" t="str">
            <v>Sweden</v>
          </cell>
          <cell r="D4481">
            <v>1985</v>
          </cell>
          <cell r="E4481">
            <v>29.7</v>
          </cell>
        </row>
        <row r="4482">
          <cell r="B4482" t="str">
            <v>SWE</v>
          </cell>
          <cell r="C4482" t="str">
            <v>Sweden</v>
          </cell>
          <cell r="D4482">
            <v>1986</v>
          </cell>
          <cell r="E4482">
            <v>31.6</v>
          </cell>
        </row>
        <row r="4483">
          <cell r="B4483" t="str">
            <v>SWE</v>
          </cell>
          <cell r="C4483" t="str">
            <v>Sweden</v>
          </cell>
          <cell r="D4483">
            <v>1986</v>
          </cell>
          <cell r="E4483">
            <v>35.5</v>
          </cell>
        </row>
        <row r="4484">
          <cell r="B4484" t="str">
            <v>SWE</v>
          </cell>
          <cell r="C4484" t="str">
            <v>Sweden</v>
          </cell>
          <cell r="D4484">
            <v>1987</v>
          </cell>
          <cell r="E4484">
            <v>28.9</v>
          </cell>
        </row>
        <row r="4485">
          <cell r="B4485" t="str">
            <v>SWE</v>
          </cell>
          <cell r="C4485" t="str">
            <v>Sweden</v>
          </cell>
          <cell r="D4485">
            <v>1987</v>
          </cell>
          <cell r="E4485">
            <v>31</v>
          </cell>
        </row>
        <row r="4486">
          <cell r="B4486" t="str">
            <v>SWE</v>
          </cell>
          <cell r="C4486" t="str">
            <v>Sweden</v>
          </cell>
          <cell r="D4486">
            <v>1988</v>
          </cell>
          <cell r="E4486">
            <v>31.5</v>
          </cell>
        </row>
        <row r="4487">
          <cell r="B4487" t="str">
            <v>SWE</v>
          </cell>
          <cell r="C4487" t="str">
            <v>Sweden</v>
          </cell>
          <cell r="D4487">
            <v>1988</v>
          </cell>
          <cell r="E4487">
            <v>25.7</v>
          </cell>
        </row>
        <row r="4488">
          <cell r="B4488" t="str">
            <v>SWE</v>
          </cell>
          <cell r="C4488" t="str">
            <v>Sweden</v>
          </cell>
          <cell r="D4488">
            <v>1989</v>
          </cell>
          <cell r="E4488">
            <v>30.4</v>
          </cell>
        </row>
        <row r="4489">
          <cell r="B4489" t="str">
            <v>SWE</v>
          </cell>
          <cell r="C4489" t="str">
            <v>Sweden</v>
          </cell>
          <cell r="D4489">
            <v>1990</v>
          </cell>
          <cell r="E4489">
            <v>31.2</v>
          </cell>
        </row>
        <row r="4490">
          <cell r="B4490" t="str">
            <v>SWE</v>
          </cell>
          <cell r="C4490" t="str">
            <v>Sweden</v>
          </cell>
          <cell r="D4490">
            <v>1990</v>
          </cell>
          <cell r="E4490">
            <v>27.149999618530273</v>
          </cell>
        </row>
        <row r="4491">
          <cell r="B4491" t="str">
            <v>SWE</v>
          </cell>
          <cell r="C4491" t="str">
            <v>Sweden</v>
          </cell>
          <cell r="D4491">
            <v>1990</v>
          </cell>
          <cell r="E4491">
            <v>29.010000228881836</v>
          </cell>
        </row>
        <row r="4492">
          <cell r="B4492" t="str">
            <v>SWE</v>
          </cell>
          <cell r="C4492" t="str">
            <v>Sweden</v>
          </cell>
          <cell r="D4492">
            <v>1992</v>
          </cell>
          <cell r="E4492">
            <v>32.6</v>
          </cell>
        </row>
        <row r="4493">
          <cell r="B4493" t="str">
            <v>SWE</v>
          </cell>
          <cell r="C4493" t="str">
            <v>Sweden</v>
          </cell>
          <cell r="D4493">
            <v>1935</v>
          </cell>
          <cell r="E4493">
            <v>54</v>
          </cell>
        </row>
        <row r="4494">
          <cell r="B4494" t="str">
            <v>SWE</v>
          </cell>
          <cell r="C4494" t="str">
            <v>Sweden</v>
          </cell>
          <cell r="D4494">
            <v>1935</v>
          </cell>
          <cell r="E4494">
            <v>52</v>
          </cell>
        </row>
        <row r="4495">
          <cell r="B4495" t="str">
            <v>SWE</v>
          </cell>
          <cell r="C4495" t="str">
            <v>Sweden</v>
          </cell>
          <cell r="D4495">
            <v>1945</v>
          </cell>
          <cell r="E4495">
            <v>48</v>
          </cell>
        </row>
        <row r="4496">
          <cell r="B4496" t="str">
            <v>SWE</v>
          </cell>
          <cell r="C4496" t="str">
            <v>Sweden</v>
          </cell>
          <cell r="D4496">
            <v>1945</v>
          </cell>
          <cell r="E4496">
            <v>46</v>
          </cell>
        </row>
        <row r="4497">
          <cell r="B4497" t="str">
            <v>SWE</v>
          </cell>
          <cell r="C4497" t="str">
            <v>Sweden</v>
          </cell>
          <cell r="D4497">
            <v>1948</v>
          </cell>
          <cell r="E4497">
            <v>44</v>
          </cell>
        </row>
        <row r="4498">
          <cell r="B4498" t="str">
            <v>SWE</v>
          </cell>
          <cell r="C4498" t="str">
            <v>Sweden</v>
          </cell>
          <cell r="D4498">
            <v>1948</v>
          </cell>
          <cell r="E4498">
            <v>41</v>
          </cell>
        </row>
        <row r="4499">
          <cell r="B4499" t="str">
            <v>SWE</v>
          </cell>
          <cell r="C4499" t="str">
            <v>Sweden</v>
          </cell>
          <cell r="D4499">
            <v>1954</v>
          </cell>
          <cell r="E4499">
            <v>37.160339999999998</v>
          </cell>
        </row>
        <row r="4500">
          <cell r="B4500" t="str">
            <v>SWE</v>
          </cell>
          <cell r="C4500" t="str">
            <v>Sweden</v>
          </cell>
          <cell r="D4500">
            <v>1954</v>
          </cell>
          <cell r="E4500">
            <v>37.160339999999998</v>
          </cell>
        </row>
        <row r="4501">
          <cell r="B4501" t="str">
            <v>SWE</v>
          </cell>
          <cell r="C4501" t="str">
            <v>Sweden</v>
          </cell>
          <cell r="D4501">
            <v>1963</v>
          </cell>
          <cell r="E4501">
            <v>40.27908</v>
          </cell>
        </row>
        <row r="4502">
          <cell r="B4502" t="str">
            <v>SWE</v>
          </cell>
          <cell r="C4502" t="str">
            <v>Sweden</v>
          </cell>
          <cell r="D4502">
            <v>1979</v>
          </cell>
          <cell r="E4502">
            <v>24</v>
          </cell>
        </row>
        <row r="4503">
          <cell r="B4503" t="str">
            <v>SWE</v>
          </cell>
          <cell r="C4503" t="str">
            <v>Sweden</v>
          </cell>
          <cell r="D4503">
            <v>1979</v>
          </cell>
          <cell r="E4503">
            <v>33</v>
          </cell>
        </row>
        <row r="4504">
          <cell r="B4504" t="str">
            <v>CHE</v>
          </cell>
          <cell r="C4504" t="str">
            <v>Switzerland</v>
          </cell>
          <cell r="D4504">
            <v>1982</v>
          </cell>
          <cell r="E4504">
            <v>35.200000000000003</v>
          </cell>
        </row>
        <row r="4505">
          <cell r="B4505" t="str">
            <v>CHE</v>
          </cell>
          <cell r="C4505" t="str">
            <v>Switzerland</v>
          </cell>
          <cell r="D4505">
            <v>1998</v>
          </cell>
          <cell r="E4505">
            <v>31.9</v>
          </cell>
        </row>
        <row r="4506">
          <cell r="B4506" t="str">
            <v>CHE</v>
          </cell>
          <cell r="C4506" t="str">
            <v>Switzerland</v>
          </cell>
          <cell r="D4506">
            <v>1998</v>
          </cell>
          <cell r="E4506">
            <v>30.9</v>
          </cell>
        </row>
        <row r="4507">
          <cell r="B4507" t="str">
            <v>CHE</v>
          </cell>
          <cell r="C4507" t="str">
            <v>Switzerland</v>
          </cell>
          <cell r="D4507">
            <v>2000</v>
          </cell>
          <cell r="E4507">
            <v>31.8</v>
          </cell>
        </row>
        <row r="4508">
          <cell r="B4508" t="str">
            <v>CHE</v>
          </cell>
          <cell r="C4508" t="str">
            <v>Switzerland</v>
          </cell>
          <cell r="D4508">
            <v>2000</v>
          </cell>
          <cell r="E4508">
            <v>31</v>
          </cell>
        </row>
        <row r="4509">
          <cell r="B4509" t="str">
            <v>CHE</v>
          </cell>
          <cell r="C4509" t="str">
            <v>Switzerland</v>
          </cell>
          <cell r="D4509">
            <v>2001</v>
          </cell>
          <cell r="E4509">
            <v>29.5</v>
          </cell>
        </row>
        <row r="4510">
          <cell r="B4510" t="str">
            <v>CHE</v>
          </cell>
          <cell r="C4510" t="str">
            <v>Switzerland</v>
          </cell>
          <cell r="D4510">
            <v>2001</v>
          </cell>
          <cell r="E4510">
            <v>29.7</v>
          </cell>
        </row>
        <row r="4511">
          <cell r="B4511" t="str">
            <v>CHE</v>
          </cell>
          <cell r="C4511" t="str">
            <v>Switzerland</v>
          </cell>
          <cell r="D4511">
            <v>2002</v>
          </cell>
          <cell r="E4511">
            <v>31.1</v>
          </cell>
        </row>
        <row r="4512">
          <cell r="B4512" t="str">
            <v>CHE</v>
          </cell>
          <cell r="C4512" t="str">
            <v>Switzerland</v>
          </cell>
          <cell r="D4512">
            <v>2002</v>
          </cell>
          <cell r="E4512">
            <v>30.9</v>
          </cell>
        </row>
        <row r="4513">
          <cell r="B4513" t="str">
            <v>CHE</v>
          </cell>
          <cell r="C4513" t="str">
            <v>Switzerland</v>
          </cell>
          <cell r="D4513">
            <v>1982</v>
          </cell>
          <cell r="E4513">
            <v>35.9</v>
          </cell>
        </row>
        <row r="4514">
          <cell r="B4514" t="str">
            <v>CHE</v>
          </cell>
          <cell r="C4514" t="str">
            <v>Switzerland</v>
          </cell>
          <cell r="D4514">
            <v>1992</v>
          </cell>
          <cell r="E4514">
            <v>35.9</v>
          </cell>
        </row>
        <row r="4515">
          <cell r="B4515" t="str">
            <v>CHE</v>
          </cell>
          <cell r="C4515" t="str">
            <v>Switzerland</v>
          </cell>
          <cell r="D4515">
            <v>1982</v>
          </cell>
          <cell r="E4515">
            <v>40.599998474121094</v>
          </cell>
        </row>
        <row r="4516">
          <cell r="B4516" t="str">
            <v>CHE</v>
          </cell>
          <cell r="C4516" t="str">
            <v>Switzerland</v>
          </cell>
          <cell r="D4516">
            <v>1982</v>
          </cell>
          <cell r="E4516">
            <v>32.299999237060547</v>
          </cell>
        </row>
        <row r="4517">
          <cell r="B4517" t="str">
            <v>CHE</v>
          </cell>
          <cell r="C4517" t="str">
            <v>Switzerland</v>
          </cell>
          <cell r="D4517">
            <v>1991</v>
          </cell>
          <cell r="E4517">
            <v>33.830001831054688</v>
          </cell>
        </row>
        <row r="4518">
          <cell r="B4518" t="str">
            <v>CHE</v>
          </cell>
          <cell r="C4518" t="str">
            <v>Switzerland</v>
          </cell>
          <cell r="D4518">
            <v>1978</v>
          </cell>
          <cell r="E4518">
            <v>34.543170000000003</v>
          </cell>
        </row>
        <row r="4519">
          <cell r="B4519" t="str">
            <v>TWN</v>
          </cell>
          <cell r="C4519" t="str">
            <v>Taiwan</v>
          </cell>
          <cell r="D4519">
            <v>1961</v>
          </cell>
          <cell r="E4519">
            <v>41.700000762939453</v>
          </cell>
        </row>
        <row r="4520">
          <cell r="B4520" t="str">
            <v>TWN</v>
          </cell>
          <cell r="C4520" t="str">
            <v>Taiwan</v>
          </cell>
          <cell r="D4520">
            <v>1953</v>
          </cell>
          <cell r="E4520">
            <v>56.1</v>
          </cell>
        </row>
        <row r="4521">
          <cell r="B4521" t="str">
            <v>TWN</v>
          </cell>
          <cell r="C4521" t="str">
            <v>Taiwan</v>
          </cell>
          <cell r="D4521">
            <v>1959</v>
          </cell>
          <cell r="E4521">
            <v>43.9</v>
          </cell>
        </row>
        <row r="4522">
          <cell r="B4522" t="str">
            <v>TWN</v>
          </cell>
          <cell r="C4522" t="str">
            <v>Taiwan</v>
          </cell>
          <cell r="D4522">
            <v>1971</v>
          </cell>
          <cell r="E4522">
            <v>29.5</v>
          </cell>
        </row>
        <row r="4523">
          <cell r="B4523" t="str">
            <v>TWN</v>
          </cell>
          <cell r="C4523" t="str">
            <v>Taiwan</v>
          </cell>
          <cell r="D4523">
            <v>1953</v>
          </cell>
          <cell r="E4523">
            <v>50</v>
          </cell>
        </row>
        <row r="4524">
          <cell r="B4524" t="str">
            <v>TWN</v>
          </cell>
          <cell r="C4524" t="str">
            <v>Taiwan</v>
          </cell>
          <cell r="D4524">
            <v>1964</v>
          </cell>
          <cell r="E4524">
            <v>30.5</v>
          </cell>
        </row>
        <row r="4525">
          <cell r="B4525" t="str">
            <v>TWN</v>
          </cell>
          <cell r="C4525" t="str">
            <v>Taiwan</v>
          </cell>
          <cell r="D4525">
            <v>1972</v>
          </cell>
          <cell r="E4525">
            <v>27.700000762939453</v>
          </cell>
        </row>
        <row r="4526">
          <cell r="B4526" t="str">
            <v>TWN</v>
          </cell>
          <cell r="C4526" t="str">
            <v>Taiwan</v>
          </cell>
          <cell r="D4526">
            <v>1980</v>
          </cell>
          <cell r="E4526">
            <v>25.899999618530273</v>
          </cell>
        </row>
        <row r="4527">
          <cell r="B4527" t="str">
            <v>TWN</v>
          </cell>
          <cell r="C4527" t="str">
            <v>Taiwan</v>
          </cell>
          <cell r="D4527">
            <v>1985</v>
          </cell>
          <cell r="E4527">
            <v>27.100000381469727</v>
          </cell>
        </row>
        <row r="4528">
          <cell r="B4528" t="str">
            <v>TWN</v>
          </cell>
          <cell r="C4528" t="str">
            <v>Taiwan</v>
          </cell>
          <cell r="D4528">
            <v>1953</v>
          </cell>
          <cell r="E4528">
            <v>57.4</v>
          </cell>
        </row>
        <row r="4529">
          <cell r="B4529" t="str">
            <v>TWN</v>
          </cell>
          <cell r="C4529" t="str">
            <v>Taiwan</v>
          </cell>
          <cell r="D4529">
            <v>1959</v>
          </cell>
          <cell r="E4529">
            <v>44.5</v>
          </cell>
        </row>
        <row r="4530">
          <cell r="B4530" t="str">
            <v>TWN</v>
          </cell>
          <cell r="C4530" t="str">
            <v>Taiwan</v>
          </cell>
          <cell r="D4530">
            <v>1961</v>
          </cell>
          <cell r="E4530">
            <v>46.6</v>
          </cell>
        </row>
        <row r="4531">
          <cell r="B4531" t="str">
            <v>TWN</v>
          </cell>
          <cell r="C4531" t="str">
            <v>Taiwan</v>
          </cell>
          <cell r="D4531">
            <v>1964</v>
          </cell>
          <cell r="E4531">
            <v>32.700000000000003</v>
          </cell>
        </row>
        <row r="4532">
          <cell r="B4532" t="str">
            <v>TWN</v>
          </cell>
          <cell r="C4532" t="str">
            <v>Taiwan</v>
          </cell>
          <cell r="D4532">
            <v>1972</v>
          </cell>
          <cell r="E4532">
            <v>29.3</v>
          </cell>
        </row>
        <row r="4533">
          <cell r="B4533" t="str">
            <v>TWN</v>
          </cell>
          <cell r="C4533" t="str">
            <v>Taiwan</v>
          </cell>
          <cell r="D4533">
            <v>1972</v>
          </cell>
          <cell r="E4533">
            <v>28.4</v>
          </cell>
        </row>
        <row r="4534">
          <cell r="B4534" t="str">
            <v>TWN</v>
          </cell>
          <cell r="C4534" t="str">
            <v>Taiwan</v>
          </cell>
          <cell r="D4534">
            <v>1972</v>
          </cell>
          <cell r="E4534">
            <v>27.3</v>
          </cell>
        </row>
        <row r="4535">
          <cell r="B4535" t="str">
            <v>TWN</v>
          </cell>
          <cell r="C4535" t="str">
            <v>Taiwan</v>
          </cell>
          <cell r="D4535">
            <v>1981</v>
          </cell>
          <cell r="E4535">
            <v>30.3</v>
          </cell>
        </row>
        <row r="4536">
          <cell r="B4536" t="str">
            <v>TWN</v>
          </cell>
          <cell r="C4536" t="str">
            <v>Taiwan</v>
          </cell>
          <cell r="D4536">
            <v>1981</v>
          </cell>
          <cell r="E4536">
            <v>30.1</v>
          </cell>
        </row>
        <row r="4537">
          <cell r="B4537" t="str">
            <v>TWN</v>
          </cell>
          <cell r="C4537" t="str">
            <v>Taiwan</v>
          </cell>
          <cell r="D4537">
            <v>1986</v>
          </cell>
          <cell r="E4537">
            <v>30.1</v>
          </cell>
        </row>
        <row r="4538">
          <cell r="B4538" t="str">
            <v>TWN</v>
          </cell>
          <cell r="C4538" t="str">
            <v>Taiwan</v>
          </cell>
          <cell r="D4538">
            <v>1986</v>
          </cell>
          <cell r="E4538">
            <v>30.2</v>
          </cell>
        </row>
        <row r="4539">
          <cell r="B4539" t="str">
            <v>TWN</v>
          </cell>
          <cell r="C4539" t="str">
            <v>Taiwan</v>
          </cell>
          <cell r="D4539">
            <v>1991</v>
          </cell>
          <cell r="E4539">
            <v>29.8</v>
          </cell>
        </row>
        <row r="4540">
          <cell r="B4540" t="str">
            <v>TWN</v>
          </cell>
          <cell r="C4540" t="str">
            <v>Taiwan</v>
          </cell>
          <cell r="D4540">
            <v>1991</v>
          </cell>
          <cell r="E4540">
            <v>29.7</v>
          </cell>
        </row>
        <row r="4541">
          <cell r="B4541" t="str">
            <v>TWN</v>
          </cell>
          <cell r="C4541" t="str">
            <v>Taiwan</v>
          </cell>
          <cell r="D4541">
            <v>1995</v>
          </cell>
          <cell r="E4541">
            <v>29.6</v>
          </cell>
        </row>
        <row r="4542">
          <cell r="B4542" t="str">
            <v>TWN</v>
          </cell>
          <cell r="C4542" t="str">
            <v>Taiwan</v>
          </cell>
          <cell r="D4542">
            <v>1995</v>
          </cell>
          <cell r="E4542">
            <v>29.1</v>
          </cell>
        </row>
        <row r="4543">
          <cell r="B4543" t="str">
            <v>TWN</v>
          </cell>
          <cell r="C4543" t="str">
            <v>Taiwan</v>
          </cell>
          <cell r="D4543">
            <v>1997</v>
          </cell>
          <cell r="E4543">
            <v>31.7</v>
          </cell>
        </row>
        <row r="4544">
          <cell r="B4544" t="str">
            <v>TWN</v>
          </cell>
          <cell r="C4544" t="str">
            <v>Taiwan</v>
          </cell>
          <cell r="D4544">
            <v>1997</v>
          </cell>
          <cell r="E4544">
            <v>31</v>
          </cell>
        </row>
        <row r="4545">
          <cell r="B4545" t="str">
            <v>TWN</v>
          </cell>
          <cell r="C4545" t="str">
            <v>Taiwan</v>
          </cell>
          <cell r="D4545">
            <v>2000</v>
          </cell>
          <cell r="E4545">
            <v>31.9</v>
          </cell>
        </row>
        <row r="4546">
          <cell r="B4546" t="str">
            <v>TWN</v>
          </cell>
          <cell r="C4546" t="str">
            <v>Taiwan</v>
          </cell>
          <cell r="D4546">
            <v>2000</v>
          </cell>
          <cell r="E4546">
            <v>31.2</v>
          </cell>
        </row>
        <row r="4547">
          <cell r="B4547" t="str">
            <v>TWN</v>
          </cell>
          <cell r="C4547" t="str">
            <v>Taiwan</v>
          </cell>
          <cell r="D4547">
            <v>1991</v>
          </cell>
          <cell r="E4547">
            <v>32.5</v>
          </cell>
        </row>
        <row r="4548">
          <cell r="B4548" t="str">
            <v>TWN</v>
          </cell>
          <cell r="C4548" t="str">
            <v>Taiwan</v>
          </cell>
          <cell r="D4548">
            <v>1991</v>
          </cell>
          <cell r="E4548">
            <v>30.2</v>
          </cell>
        </row>
        <row r="4549">
          <cell r="B4549" t="str">
            <v>TWN</v>
          </cell>
          <cell r="C4549" t="str">
            <v>Taiwan</v>
          </cell>
          <cell r="D4549">
            <v>1964</v>
          </cell>
          <cell r="E4549">
            <v>32.799999999999997</v>
          </cell>
        </row>
        <row r="4550">
          <cell r="B4550" t="str">
            <v>TWN</v>
          </cell>
          <cell r="C4550" t="str">
            <v>Taiwan</v>
          </cell>
          <cell r="D4550">
            <v>1968</v>
          </cell>
          <cell r="E4550">
            <v>33.1</v>
          </cell>
        </row>
        <row r="4551">
          <cell r="B4551" t="str">
            <v>TWN</v>
          </cell>
          <cell r="C4551" t="str">
            <v>Taiwan</v>
          </cell>
          <cell r="D4551">
            <v>1970</v>
          </cell>
          <cell r="E4551">
            <v>29.9</v>
          </cell>
        </row>
        <row r="4552">
          <cell r="B4552" t="str">
            <v>TWN</v>
          </cell>
          <cell r="C4552" t="str">
            <v>Taiwan</v>
          </cell>
          <cell r="D4552">
            <v>1972</v>
          </cell>
          <cell r="E4552">
            <v>29.7</v>
          </cell>
        </row>
        <row r="4553">
          <cell r="B4553" t="str">
            <v>TWN</v>
          </cell>
          <cell r="C4553" t="str">
            <v>Taiwan</v>
          </cell>
          <cell r="D4553">
            <v>1974</v>
          </cell>
          <cell r="E4553">
            <v>29.3</v>
          </cell>
        </row>
        <row r="4554">
          <cell r="B4554" t="str">
            <v>TWN</v>
          </cell>
          <cell r="C4554" t="str">
            <v>Taiwan</v>
          </cell>
          <cell r="D4554">
            <v>1976</v>
          </cell>
          <cell r="E4554">
            <v>28.1</v>
          </cell>
        </row>
        <row r="4555">
          <cell r="B4555" t="str">
            <v>TWN</v>
          </cell>
          <cell r="C4555" t="str">
            <v>Taiwan</v>
          </cell>
          <cell r="D4555">
            <v>1977</v>
          </cell>
          <cell r="E4555">
            <v>28.5</v>
          </cell>
        </row>
        <row r="4556">
          <cell r="B4556" t="str">
            <v>TWN</v>
          </cell>
          <cell r="C4556" t="str">
            <v>Taiwan</v>
          </cell>
          <cell r="D4556">
            <v>1978</v>
          </cell>
          <cell r="E4556">
            <v>28.1</v>
          </cell>
        </row>
        <row r="4557">
          <cell r="B4557" t="str">
            <v>TWN</v>
          </cell>
          <cell r="C4557" t="str">
            <v>Taiwan</v>
          </cell>
          <cell r="D4557">
            <v>1979</v>
          </cell>
          <cell r="E4557">
            <v>28.6</v>
          </cell>
        </row>
        <row r="4558">
          <cell r="B4558" t="str">
            <v>TWN</v>
          </cell>
          <cell r="C4558" t="str">
            <v>Taiwan</v>
          </cell>
          <cell r="D4558">
            <v>1980</v>
          </cell>
          <cell r="E4558">
            <v>27.7</v>
          </cell>
        </row>
        <row r="4559">
          <cell r="B4559" t="str">
            <v>TWN</v>
          </cell>
          <cell r="C4559" t="str">
            <v>Taiwan</v>
          </cell>
          <cell r="D4559">
            <v>1981</v>
          </cell>
          <cell r="E4559">
            <v>28</v>
          </cell>
        </row>
        <row r="4560">
          <cell r="B4560" t="str">
            <v>TWN</v>
          </cell>
          <cell r="C4560" t="str">
            <v>Taiwan</v>
          </cell>
          <cell r="D4560">
            <v>1982</v>
          </cell>
          <cell r="E4560">
            <v>28.3</v>
          </cell>
        </row>
        <row r="4561">
          <cell r="B4561" t="str">
            <v>TWN</v>
          </cell>
          <cell r="C4561" t="str">
            <v>Taiwan</v>
          </cell>
          <cell r="D4561">
            <v>1983</v>
          </cell>
          <cell r="E4561">
            <v>28.7</v>
          </cell>
        </row>
        <row r="4562">
          <cell r="B4562" t="str">
            <v>TWN</v>
          </cell>
          <cell r="C4562" t="str">
            <v>Taiwan</v>
          </cell>
          <cell r="D4562">
            <v>1984</v>
          </cell>
          <cell r="E4562">
            <v>28.6</v>
          </cell>
        </row>
        <row r="4563">
          <cell r="B4563" t="str">
            <v>TWN</v>
          </cell>
          <cell r="C4563" t="str">
            <v>Taiwan</v>
          </cell>
          <cell r="D4563">
            <v>1985</v>
          </cell>
          <cell r="E4563">
            <v>29</v>
          </cell>
        </row>
        <row r="4564">
          <cell r="B4564" t="str">
            <v>TWN</v>
          </cell>
          <cell r="C4564" t="str">
            <v>Taiwan</v>
          </cell>
          <cell r="D4564">
            <v>1986</v>
          </cell>
          <cell r="E4564">
            <v>29.5</v>
          </cell>
        </row>
        <row r="4565">
          <cell r="B4565" t="str">
            <v>TWN</v>
          </cell>
          <cell r="C4565" t="str">
            <v>Taiwan</v>
          </cell>
          <cell r="D4565">
            <v>1987</v>
          </cell>
          <cell r="E4565">
            <v>29.6</v>
          </cell>
        </row>
        <row r="4566">
          <cell r="B4566" t="str">
            <v>TWN</v>
          </cell>
          <cell r="C4566" t="str">
            <v>Taiwan</v>
          </cell>
          <cell r="D4566">
            <v>1988</v>
          </cell>
          <cell r="E4566">
            <v>30.1</v>
          </cell>
        </row>
        <row r="4567">
          <cell r="B4567" t="str">
            <v>TWN</v>
          </cell>
          <cell r="C4567" t="str">
            <v>Taiwan</v>
          </cell>
          <cell r="D4567">
            <v>1989</v>
          </cell>
          <cell r="E4567">
            <v>30.1</v>
          </cell>
        </row>
        <row r="4568">
          <cell r="B4568" t="str">
            <v>TWN</v>
          </cell>
          <cell r="C4568" t="str">
            <v>Taiwan</v>
          </cell>
          <cell r="D4568">
            <v>1990</v>
          </cell>
          <cell r="E4568">
            <v>30.9</v>
          </cell>
        </row>
        <row r="4569">
          <cell r="B4569" t="str">
            <v>TWN</v>
          </cell>
          <cell r="C4569" t="str">
            <v>Taiwan</v>
          </cell>
          <cell r="D4569">
            <v>1991</v>
          </cell>
          <cell r="E4569">
            <v>30.6</v>
          </cell>
        </row>
        <row r="4570">
          <cell r="B4570" t="str">
            <v>TWN</v>
          </cell>
          <cell r="C4570" t="str">
            <v>Taiwan</v>
          </cell>
          <cell r="D4570">
            <v>1992</v>
          </cell>
          <cell r="E4570">
            <v>31.1</v>
          </cell>
        </row>
        <row r="4571">
          <cell r="B4571" t="str">
            <v>TWN</v>
          </cell>
          <cell r="C4571" t="str">
            <v>Taiwan</v>
          </cell>
          <cell r="D4571">
            <v>1993</v>
          </cell>
          <cell r="E4571">
            <v>31.4</v>
          </cell>
        </row>
        <row r="4572">
          <cell r="B4572" t="str">
            <v>TWN</v>
          </cell>
          <cell r="C4572" t="str">
            <v>Taiwan</v>
          </cell>
          <cell r="D4572">
            <v>1994</v>
          </cell>
          <cell r="E4572">
            <v>31.7</v>
          </cell>
        </row>
        <row r="4573">
          <cell r="B4573" t="str">
            <v>TWN</v>
          </cell>
          <cell r="C4573" t="str">
            <v>Taiwan</v>
          </cell>
          <cell r="D4573">
            <v>1995</v>
          </cell>
          <cell r="E4573">
            <v>31.5</v>
          </cell>
        </row>
        <row r="4574">
          <cell r="B4574" t="str">
            <v>TWN</v>
          </cell>
          <cell r="C4574" t="str">
            <v>Taiwan</v>
          </cell>
          <cell r="D4574">
            <v>1996</v>
          </cell>
          <cell r="E4574">
            <v>31.5</v>
          </cell>
        </row>
        <row r="4575">
          <cell r="B4575" t="str">
            <v>TWN</v>
          </cell>
          <cell r="C4575" t="str">
            <v>Taiwan</v>
          </cell>
          <cell r="D4575">
            <v>1997</v>
          </cell>
          <cell r="E4575">
            <v>31.7</v>
          </cell>
        </row>
        <row r="4576">
          <cell r="B4576" t="str">
            <v>TWN</v>
          </cell>
          <cell r="C4576" t="str">
            <v>Taiwan</v>
          </cell>
          <cell r="D4576">
            <v>1998</v>
          </cell>
          <cell r="E4576">
            <v>32</v>
          </cell>
        </row>
        <row r="4577">
          <cell r="B4577" t="str">
            <v>TWN</v>
          </cell>
          <cell r="C4577" t="str">
            <v>Taiwan</v>
          </cell>
          <cell r="D4577">
            <v>1999</v>
          </cell>
          <cell r="E4577">
            <v>31.9</v>
          </cell>
        </row>
        <row r="4578">
          <cell r="B4578" t="str">
            <v>TWN</v>
          </cell>
          <cell r="C4578" t="str">
            <v>Taiwan</v>
          </cell>
          <cell r="D4578">
            <v>2000</v>
          </cell>
          <cell r="E4578">
            <v>32</v>
          </cell>
        </row>
        <row r="4579">
          <cell r="B4579" t="str">
            <v>TWN</v>
          </cell>
          <cell r="C4579" t="str">
            <v>Taiwan</v>
          </cell>
          <cell r="D4579">
            <v>2001</v>
          </cell>
          <cell r="E4579">
            <v>34.5</v>
          </cell>
        </row>
        <row r="4580">
          <cell r="B4580" t="str">
            <v>TWN</v>
          </cell>
          <cell r="C4580" t="str">
            <v>Taiwan</v>
          </cell>
          <cell r="D4580">
            <v>2002</v>
          </cell>
          <cell r="E4580">
            <v>34.1</v>
          </cell>
        </row>
        <row r="4581">
          <cell r="B4581" t="str">
            <v>TWN</v>
          </cell>
          <cell r="C4581" t="str">
            <v>Taiwan</v>
          </cell>
          <cell r="D4581">
            <v>2003</v>
          </cell>
          <cell r="E4581">
            <v>33.9</v>
          </cell>
        </row>
        <row r="4582">
          <cell r="B4582" t="str">
            <v>TJK</v>
          </cell>
          <cell r="C4582" t="str">
            <v>Tajikistan</v>
          </cell>
          <cell r="D4582">
            <v>1988</v>
          </cell>
          <cell r="E4582">
            <v>31.799999237060547</v>
          </cell>
        </row>
        <row r="4583">
          <cell r="B4583" t="str">
            <v>TJK</v>
          </cell>
          <cell r="C4583" t="str">
            <v>Tajikistan</v>
          </cell>
          <cell r="D4583">
            <v>1990</v>
          </cell>
          <cell r="E4583">
            <v>33.400001525878906</v>
          </cell>
        </row>
        <row r="4584">
          <cell r="B4584" t="str">
            <v>TJK</v>
          </cell>
          <cell r="C4584" t="str">
            <v>Tajikistan</v>
          </cell>
          <cell r="D4584">
            <v>1981</v>
          </cell>
          <cell r="E4584">
            <v>25.200000762939453</v>
          </cell>
        </row>
        <row r="4585">
          <cell r="B4585" t="str">
            <v>TJK</v>
          </cell>
          <cell r="C4585" t="str">
            <v>Tajikistan</v>
          </cell>
          <cell r="D4585">
            <v>1986</v>
          </cell>
          <cell r="E4585">
            <v>27.200000762939453</v>
          </cell>
        </row>
        <row r="4586">
          <cell r="B4586" t="str">
            <v>TJK</v>
          </cell>
          <cell r="C4586" t="str">
            <v>Tajikistan</v>
          </cell>
          <cell r="D4586">
            <v>1989</v>
          </cell>
          <cell r="E4586">
            <v>27.600000381469727</v>
          </cell>
        </row>
        <row r="4587">
          <cell r="B4587" t="str">
            <v>TJK</v>
          </cell>
          <cell r="C4587" t="str">
            <v>Tajikistan</v>
          </cell>
          <cell r="D4587">
            <v>1989</v>
          </cell>
          <cell r="E4587">
            <v>30.799999237060547</v>
          </cell>
        </row>
        <row r="4588">
          <cell r="B4588" t="str">
            <v>TJK</v>
          </cell>
          <cell r="C4588" t="str">
            <v>Tajikistan</v>
          </cell>
          <cell r="D4588">
            <v>1999</v>
          </cell>
          <cell r="E4588">
            <v>33.299999999999997</v>
          </cell>
        </row>
        <row r="4589">
          <cell r="B4589" t="str">
            <v>TJK</v>
          </cell>
          <cell r="C4589" t="str">
            <v>Tajikistan</v>
          </cell>
          <cell r="D4589">
            <v>1989</v>
          </cell>
          <cell r="E4589">
            <v>28.1</v>
          </cell>
        </row>
        <row r="4590">
          <cell r="B4590" t="str">
            <v>TJK</v>
          </cell>
          <cell r="C4590" t="str">
            <v>Tajikistan</v>
          </cell>
          <cell r="D4590">
            <v>1999</v>
          </cell>
          <cell r="E4590">
            <v>47</v>
          </cell>
        </row>
        <row r="4591">
          <cell r="B4591" t="str">
            <v>TJK</v>
          </cell>
          <cell r="C4591" t="str">
            <v>Tajikistan</v>
          </cell>
          <cell r="D4591">
            <v>2003</v>
          </cell>
          <cell r="E4591">
            <v>32.4773</v>
          </cell>
        </row>
        <row r="4592">
          <cell r="B4592" t="str">
            <v>TJK</v>
          </cell>
          <cell r="C4592" t="str">
            <v>Tajikistan</v>
          </cell>
          <cell r="D4592">
            <v>2004</v>
          </cell>
          <cell r="E4592">
            <v>33.590000000000003</v>
          </cell>
        </row>
        <row r="4593">
          <cell r="B4593" t="str">
            <v>TZA</v>
          </cell>
          <cell r="C4593" t="str">
            <v>Tanzania</v>
          </cell>
          <cell r="D4593">
            <v>1964</v>
          </cell>
          <cell r="E4593">
            <v>41.200000762939453</v>
          </cell>
        </row>
        <row r="4594">
          <cell r="B4594" t="str">
            <v>TZA</v>
          </cell>
          <cell r="C4594" t="str">
            <v>Tanzania</v>
          </cell>
          <cell r="D4594">
            <v>1993</v>
          </cell>
          <cell r="E4594">
            <v>47.7</v>
          </cell>
        </row>
        <row r="4595">
          <cell r="B4595" t="str">
            <v>TZA</v>
          </cell>
          <cell r="C4595" t="str">
            <v>Tanzania</v>
          </cell>
          <cell r="D4595">
            <v>1983</v>
          </cell>
          <cell r="E4595">
            <v>52</v>
          </cell>
        </row>
        <row r="4596">
          <cell r="B4596" t="str">
            <v>TZA</v>
          </cell>
          <cell r="C4596" t="str">
            <v>Tanzania</v>
          </cell>
          <cell r="D4596">
            <v>1991</v>
          </cell>
          <cell r="E4596">
            <v>72</v>
          </cell>
        </row>
        <row r="4597">
          <cell r="B4597" t="str">
            <v>TZA</v>
          </cell>
          <cell r="C4597" t="str">
            <v>Tanzania</v>
          </cell>
          <cell r="D4597">
            <v>1977</v>
          </cell>
          <cell r="E4597">
            <v>52</v>
          </cell>
        </row>
        <row r="4598">
          <cell r="B4598" t="str">
            <v>TZA</v>
          </cell>
          <cell r="C4598" t="str">
            <v>Tanzania</v>
          </cell>
          <cell r="D4598">
            <v>1967</v>
          </cell>
          <cell r="E4598">
            <v>53.2</v>
          </cell>
        </row>
        <row r="4599">
          <cell r="B4599" t="str">
            <v>TZA</v>
          </cell>
          <cell r="C4599" t="str">
            <v>Tanzania</v>
          </cell>
          <cell r="D4599">
            <v>1967</v>
          </cell>
          <cell r="E4599">
            <v>51.6</v>
          </cell>
        </row>
        <row r="4600">
          <cell r="B4600" t="str">
            <v>TZA</v>
          </cell>
          <cell r="C4600" t="str">
            <v>Tanzania</v>
          </cell>
          <cell r="D4600">
            <v>1967</v>
          </cell>
          <cell r="E4600">
            <v>49.4</v>
          </cell>
        </row>
        <row r="4601">
          <cell r="B4601" t="str">
            <v>TZA</v>
          </cell>
          <cell r="C4601" t="str">
            <v>Tanzania</v>
          </cell>
          <cell r="D4601">
            <v>1969</v>
          </cell>
          <cell r="E4601">
            <v>59.6</v>
          </cell>
        </row>
        <row r="4602">
          <cell r="B4602" t="str">
            <v>TZA</v>
          </cell>
          <cell r="C4602" t="str">
            <v>Tanzania</v>
          </cell>
          <cell r="D4602">
            <v>1968</v>
          </cell>
          <cell r="E4602">
            <v>50.799999237060547</v>
          </cell>
        </row>
        <row r="4603">
          <cell r="B4603" t="str">
            <v>TZA</v>
          </cell>
          <cell r="C4603" t="str">
            <v>Tanzania</v>
          </cell>
          <cell r="D4603">
            <v>1968</v>
          </cell>
          <cell r="E4603">
            <v>50.900001525878906</v>
          </cell>
        </row>
        <row r="4604">
          <cell r="B4604" t="str">
            <v>TZA</v>
          </cell>
          <cell r="C4604" t="str">
            <v>Tanzania</v>
          </cell>
          <cell r="D4604">
            <v>1968</v>
          </cell>
          <cell r="E4604">
            <v>52.299999237060547</v>
          </cell>
        </row>
        <row r="4605">
          <cell r="B4605" t="str">
            <v>TZA</v>
          </cell>
          <cell r="C4605" t="str">
            <v>Tanzania</v>
          </cell>
          <cell r="D4605">
            <v>1992</v>
          </cell>
          <cell r="E4605">
            <v>35.299999999999997</v>
          </cell>
        </row>
        <row r="4606">
          <cell r="B4606" t="str">
            <v>TZA</v>
          </cell>
          <cell r="C4606" t="str">
            <v>Tanzania</v>
          </cell>
          <cell r="D4606">
            <v>2001</v>
          </cell>
          <cell r="E4606">
            <v>36.700000000000003</v>
          </cell>
        </row>
        <row r="4607">
          <cell r="B4607" t="str">
            <v>TZA</v>
          </cell>
          <cell r="C4607" t="str">
            <v>Tanzania</v>
          </cell>
          <cell r="D4607">
            <v>1964</v>
          </cell>
          <cell r="E4607">
            <v>53.5</v>
          </cell>
        </row>
        <row r="4608">
          <cell r="B4608" t="str">
            <v>TZA</v>
          </cell>
          <cell r="C4608" t="str">
            <v>Tanzania</v>
          </cell>
          <cell r="D4608">
            <v>1969</v>
          </cell>
          <cell r="E4608">
            <v>43.3</v>
          </cell>
        </row>
        <row r="4609">
          <cell r="B4609" t="str">
            <v>TZA</v>
          </cell>
          <cell r="C4609" t="str">
            <v>Tanzania</v>
          </cell>
          <cell r="D4609">
            <v>1991</v>
          </cell>
          <cell r="E4609">
            <v>58.9</v>
          </cell>
        </row>
        <row r="4610">
          <cell r="B4610" t="str">
            <v>TZA</v>
          </cell>
          <cell r="C4610" t="str">
            <v>Tanzania</v>
          </cell>
          <cell r="D4610">
            <v>1993</v>
          </cell>
          <cell r="E4610">
            <v>38</v>
          </cell>
        </row>
        <row r="4611">
          <cell r="B4611" t="str">
            <v>THA</v>
          </cell>
          <cell r="C4611" t="str">
            <v>Thailand</v>
          </cell>
          <cell r="D4611">
            <v>1971</v>
          </cell>
          <cell r="E4611">
            <v>42</v>
          </cell>
        </row>
        <row r="4612">
          <cell r="B4612" t="str">
            <v>THA</v>
          </cell>
          <cell r="C4612" t="str">
            <v>Thailand</v>
          </cell>
          <cell r="D4612">
            <v>1971</v>
          </cell>
          <cell r="E4612">
            <v>44</v>
          </cell>
        </row>
        <row r="4613">
          <cell r="B4613" t="str">
            <v>THA</v>
          </cell>
          <cell r="C4613" t="str">
            <v>Thailand</v>
          </cell>
          <cell r="D4613">
            <v>1962</v>
          </cell>
          <cell r="E4613">
            <v>58.299999237060547</v>
          </cell>
        </row>
        <row r="4614">
          <cell r="B4614" t="str">
            <v>THA</v>
          </cell>
          <cell r="C4614" t="str">
            <v>Thailand</v>
          </cell>
          <cell r="D4614">
            <v>1981</v>
          </cell>
          <cell r="E4614">
            <v>48.3</v>
          </cell>
        </row>
        <row r="4615">
          <cell r="B4615" t="str">
            <v>THA</v>
          </cell>
          <cell r="C4615" t="str">
            <v>Thailand</v>
          </cell>
          <cell r="D4615">
            <v>1981</v>
          </cell>
          <cell r="E4615">
            <v>42.6</v>
          </cell>
        </row>
        <row r="4616">
          <cell r="B4616" t="str">
            <v>THA</v>
          </cell>
          <cell r="C4616" t="str">
            <v>Thailand</v>
          </cell>
          <cell r="D4616">
            <v>1986</v>
          </cell>
          <cell r="E4616">
            <v>55.5</v>
          </cell>
        </row>
        <row r="4617">
          <cell r="B4617" t="str">
            <v>THA</v>
          </cell>
          <cell r="C4617" t="str">
            <v>Thailand</v>
          </cell>
          <cell r="D4617">
            <v>1986</v>
          </cell>
          <cell r="E4617">
            <v>44.8</v>
          </cell>
        </row>
        <row r="4618">
          <cell r="B4618" t="str">
            <v>THA</v>
          </cell>
          <cell r="C4618" t="str">
            <v>Thailand</v>
          </cell>
          <cell r="D4618">
            <v>1988</v>
          </cell>
          <cell r="E4618">
            <v>53.2</v>
          </cell>
        </row>
        <row r="4619">
          <cell r="B4619" t="str">
            <v>THA</v>
          </cell>
          <cell r="C4619" t="str">
            <v>Thailand</v>
          </cell>
          <cell r="D4619">
            <v>1988</v>
          </cell>
          <cell r="E4619">
            <v>42.7</v>
          </cell>
        </row>
        <row r="4620">
          <cell r="B4620" t="str">
            <v>THA</v>
          </cell>
          <cell r="C4620" t="str">
            <v>Thailand</v>
          </cell>
          <cell r="D4620">
            <v>1990</v>
          </cell>
          <cell r="E4620">
            <v>54.9</v>
          </cell>
        </row>
        <row r="4621">
          <cell r="B4621" t="str">
            <v>THA</v>
          </cell>
          <cell r="C4621" t="str">
            <v>Thailand</v>
          </cell>
          <cell r="D4621">
            <v>1990</v>
          </cell>
          <cell r="E4621">
            <v>47.4</v>
          </cell>
        </row>
        <row r="4622">
          <cell r="B4622" t="str">
            <v>THA</v>
          </cell>
          <cell r="C4622" t="str">
            <v>Thailand</v>
          </cell>
          <cell r="D4622">
            <v>1992</v>
          </cell>
          <cell r="E4622">
            <v>57.8</v>
          </cell>
        </row>
        <row r="4623">
          <cell r="B4623" t="str">
            <v>THA</v>
          </cell>
          <cell r="C4623" t="str">
            <v>Thailand</v>
          </cell>
          <cell r="D4623">
            <v>1992</v>
          </cell>
          <cell r="E4623">
            <v>45</v>
          </cell>
        </row>
        <row r="4624">
          <cell r="B4624" t="str">
            <v>THA</v>
          </cell>
          <cell r="C4624" t="str">
            <v>Thailand</v>
          </cell>
          <cell r="D4624">
            <v>1994</v>
          </cell>
          <cell r="E4624">
            <v>58.7</v>
          </cell>
        </row>
        <row r="4625">
          <cell r="B4625" t="str">
            <v>THA</v>
          </cell>
          <cell r="C4625" t="str">
            <v>Thailand</v>
          </cell>
          <cell r="D4625">
            <v>1994</v>
          </cell>
          <cell r="E4625">
            <v>45.9</v>
          </cell>
        </row>
        <row r="4626">
          <cell r="B4626" t="str">
            <v>THA</v>
          </cell>
          <cell r="C4626" t="str">
            <v>Thailand</v>
          </cell>
          <cell r="D4626">
            <v>1996</v>
          </cell>
          <cell r="E4626">
            <v>57.5</v>
          </cell>
        </row>
        <row r="4627">
          <cell r="B4627" t="str">
            <v>THA</v>
          </cell>
          <cell r="C4627" t="str">
            <v>Thailand</v>
          </cell>
          <cell r="D4627">
            <v>1996</v>
          </cell>
          <cell r="E4627">
            <v>46.3</v>
          </cell>
        </row>
        <row r="4628">
          <cell r="B4628" t="str">
            <v>THA</v>
          </cell>
          <cell r="C4628" t="str">
            <v>Thailand</v>
          </cell>
          <cell r="D4628">
            <v>1998</v>
          </cell>
          <cell r="E4628">
            <v>57</v>
          </cell>
        </row>
        <row r="4629">
          <cell r="B4629" t="str">
            <v>THA</v>
          </cell>
          <cell r="C4629" t="str">
            <v>Thailand</v>
          </cell>
          <cell r="D4629">
            <v>1998</v>
          </cell>
          <cell r="E4629">
            <v>44.3</v>
          </cell>
        </row>
        <row r="4630">
          <cell r="B4630" t="str">
            <v>THA</v>
          </cell>
          <cell r="C4630" t="str">
            <v>Thailand</v>
          </cell>
          <cell r="D4630">
            <v>1999</v>
          </cell>
          <cell r="E4630">
            <v>58.5</v>
          </cell>
        </row>
        <row r="4631">
          <cell r="B4631" t="str">
            <v>THA</v>
          </cell>
          <cell r="C4631" t="str">
            <v>Thailand</v>
          </cell>
          <cell r="D4631">
            <v>1999</v>
          </cell>
          <cell r="E4631">
            <v>44.6</v>
          </cell>
        </row>
        <row r="4632">
          <cell r="B4632" t="str">
            <v>THA</v>
          </cell>
          <cell r="C4632" t="str">
            <v>Thailand</v>
          </cell>
          <cell r="D4632">
            <v>1962</v>
          </cell>
          <cell r="E4632">
            <v>41.595890000000004</v>
          </cell>
        </row>
        <row r="4633">
          <cell r="B4633" t="str">
            <v>THA</v>
          </cell>
          <cell r="C4633" t="str">
            <v>Thailand</v>
          </cell>
          <cell r="D4633">
            <v>1969</v>
          </cell>
          <cell r="E4633">
            <v>40.799999999999997</v>
          </cell>
        </row>
        <row r="4634">
          <cell r="B4634" t="str">
            <v>THA</v>
          </cell>
          <cell r="C4634" t="str">
            <v>Thailand</v>
          </cell>
          <cell r="D4634">
            <v>1971</v>
          </cell>
          <cell r="E4634">
            <v>48.9</v>
          </cell>
        </row>
        <row r="4635">
          <cell r="B4635" t="str">
            <v>THA</v>
          </cell>
          <cell r="C4635" t="str">
            <v>Thailand</v>
          </cell>
          <cell r="D4635">
            <v>1963</v>
          </cell>
          <cell r="E4635">
            <v>41.4</v>
          </cell>
        </row>
        <row r="4636">
          <cell r="B4636" t="str">
            <v>THA</v>
          </cell>
          <cell r="C4636" t="str">
            <v>Thailand</v>
          </cell>
          <cell r="D4636">
            <v>1969</v>
          </cell>
          <cell r="E4636">
            <v>42.9</v>
          </cell>
        </row>
        <row r="4637">
          <cell r="B4637" t="str">
            <v>THA</v>
          </cell>
          <cell r="C4637" t="str">
            <v>Thailand</v>
          </cell>
          <cell r="D4637">
            <v>1976</v>
          </cell>
          <cell r="E4637">
            <v>45.099998474121094</v>
          </cell>
        </row>
        <row r="4638">
          <cell r="B4638" t="str">
            <v>THA</v>
          </cell>
          <cell r="C4638" t="str">
            <v>Thailand</v>
          </cell>
          <cell r="D4638">
            <v>1981</v>
          </cell>
          <cell r="E4638">
            <v>47.299999237060547</v>
          </cell>
        </row>
        <row r="4639">
          <cell r="B4639" t="str">
            <v>THA</v>
          </cell>
          <cell r="C4639" t="str">
            <v>Thailand</v>
          </cell>
          <cell r="D4639">
            <v>1986</v>
          </cell>
          <cell r="E4639">
            <v>47.8</v>
          </cell>
        </row>
        <row r="4640">
          <cell r="B4640" t="str">
            <v>THA</v>
          </cell>
          <cell r="C4640" t="str">
            <v>Thailand</v>
          </cell>
          <cell r="D4640">
            <v>1988</v>
          </cell>
          <cell r="E4640">
            <v>48.8</v>
          </cell>
        </row>
        <row r="4641">
          <cell r="B4641" t="str">
            <v>THA</v>
          </cell>
          <cell r="C4641" t="str">
            <v>Thailand</v>
          </cell>
          <cell r="D4641">
            <v>1990</v>
          </cell>
          <cell r="E4641">
            <v>49.8</v>
          </cell>
        </row>
        <row r="4642">
          <cell r="B4642" t="str">
            <v>THA</v>
          </cell>
          <cell r="C4642" t="str">
            <v>Thailand</v>
          </cell>
          <cell r="D4642">
            <v>1992</v>
          </cell>
          <cell r="E4642">
            <v>53</v>
          </cell>
        </row>
        <row r="4643">
          <cell r="B4643" t="str">
            <v>THA</v>
          </cell>
          <cell r="C4643" t="str">
            <v>Thailand</v>
          </cell>
          <cell r="D4643">
            <v>1962</v>
          </cell>
          <cell r="E4643">
            <v>43.7</v>
          </cell>
        </row>
        <row r="4644">
          <cell r="B4644" t="str">
            <v>THA</v>
          </cell>
          <cell r="C4644" t="str">
            <v>Thailand</v>
          </cell>
          <cell r="D4644">
            <v>1969</v>
          </cell>
          <cell r="E4644">
            <v>43.8</v>
          </cell>
        </row>
        <row r="4645">
          <cell r="B4645" t="str">
            <v>THA</v>
          </cell>
          <cell r="C4645" t="str">
            <v>Thailand</v>
          </cell>
          <cell r="D4645">
            <v>1969</v>
          </cell>
          <cell r="E4645">
            <v>45.2</v>
          </cell>
        </row>
        <row r="4646">
          <cell r="B4646" t="str">
            <v>THA</v>
          </cell>
          <cell r="C4646" t="str">
            <v>Thailand</v>
          </cell>
          <cell r="D4646">
            <v>1969</v>
          </cell>
          <cell r="E4646">
            <v>39.4</v>
          </cell>
        </row>
        <row r="4647">
          <cell r="B4647" t="str">
            <v>THA</v>
          </cell>
          <cell r="C4647" t="str">
            <v>Thailand</v>
          </cell>
          <cell r="D4647">
            <v>1975</v>
          </cell>
          <cell r="E4647">
            <v>42.8</v>
          </cell>
        </row>
        <row r="4648">
          <cell r="B4648" t="str">
            <v>THA</v>
          </cell>
          <cell r="C4648" t="str">
            <v>Thailand</v>
          </cell>
          <cell r="D4648">
            <v>1975</v>
          </cell>
          <cell r="E4648">
            <v>40.1</v>
          </cell>
        </row>
        <row r="4649">
          <cell r="B4649" t="str">
            <v>THA</v>
          </cell>
          <cell r="C4649" t="str">
            <v>Thailand</v>
          </cell>
          <cell r="D4649">
            <v>1975</v>
          </cell>
          <cell r="E4649">
            <v>41.2</v>
          </cell>
        </row>
        <row r="4650">
          <cell r="B4650" t="str">
            <v>THA</v>
          </cell>
          <cell r="C4650" t="str">
            <v>Thailand</v>
          </cell>
          <cell r="D4650">
            <v>1981</v>
          </cell>
          <cell r="E4650">
            <v>45.2</v>
          </cell>
        </row>
        <row r="4651">
          <cell r="B4651" t="str">
            <v>THA</v>
          </cell>
          <cell r="C4651" t="str">
            <v>Thailand</v>
          </cell>
          <cell r="D4651">
            <v>1981</v>
          </cell>
          <cell r="E4651">
            <v>42.3</v>
          </cell>
        </row>
        <row r="4652">
          <cell r="B4652" t="str">
            <v>THA</v>
          </cell>
          <cell r="C4652" t="str">
            <v>Thailand</v>
          </cell>
          <cell r="D4652">
            <v>1981</v>
          </cell>
          <cell r="E4652">
            <v>43.8</v>
          </cell>
        </row>
        <row r="4653">
          <cell r="B4653" t="str">
            <v>THA</v>
          </cell>
          <cell r="C4653" t="str">
            <v>Thailand</v>
          </cell>
          <cell r="D4653">
            <v>1962</v>
          </cell>
          <cell r="E4653">
            <v>50.5</v>
          </cell>
        </row>
        <row r="4654">
          <cell r="B4654" t="str">
            <v>THA</v>
          </cell>
          <cell r="C4654" t="str">
            <v>Thailand</v>
          </cell>
          <cell r="D4654">
            <v>1962</v>
          </cell>
          <cell r="E4654">
            <v>44</v>
          </cell>
        </row>
        <row r="4655">
          <cell r="B4655" t="str">
            <v>THA</v>
          </cell>
          <cell r="C4655" t="str">
            <v>Thailand</v>
          </cell>
          <cell r="D4655">
            <v>1962</v>
          </cell>
          <cell r="E4655">
            <v>46.5</v>
          </cell>
        </row>
        <row r="4656">
          <cell r="B4656" t="str">
            <v>THA</v>
          </cell>
          <cell r="C4656" t="str">
            <v>Thailand</v>
          </cell>
          <cell r="D4656">
            <v>1970</v>
          </cell>
          <cell r="E4656">
            <v>44.8</v>
          </cell>
        </row>
        <row r="4657">
          <cell r="B4657" t="str">
            <v>THA</v>
          </cell>
          <cell r="C4657" t="str">
            <v>Thailand</v>
          </cell>
          <cell r="D4657">
            <v>1970</v>
          </cell>
          <cell r="E4657">
            <v>38.5</v>
          </cell>
        </row>
        <row r="4658">
          <cell r="B4658" t="str">
            <v>THA</v>
          </cell>
          <cell r="C4658" t="str">
            <v>Thailand</v>
          </cell>
          <cell r="D4658">
            <v>1975</v>
          </cell>
          <cell r="E4658">
            <v>39.099998474121094</v>
          </cell>
        </row>
        <row r="4659">
          <cell r="B4659" t="str">
            <v>THA</v>
          </cell>
          <cell r="C4659" t="str">
            <v>Thailand</v>
          </cell>
          <cell r="D4659">
            <v>1975</v>
          </cell>
          <cell r="E4659">
            <v>40.599998474121094</v>
          </cell>
        </row>
        <row r="4660">
          <cell r="B4660" t="str">
            <v>THA</v>
          </cell>
          <cell r="C4660" t="str">
            <v>Thailand</v>
          </cell>
          <cell r="D4660">
            <v>1975</v>
          </cell>
          <cell r="E4660">
            <v>41.200000762939453</v>
          </cell>
        </row>
        <row r="4661">
          <cell r="B4661" t="str">
            <v>THA</v>
          </cell>
          <cell r="C4661" t="str">
            <v>Thailand</v>
          </cell>
          <cell r="D4661">
            <v>1975</v>
          </cell>
          <cell r="E4661">
            <v>42.599998474121094</v>
          </cell>
        </row>
        <row r="4662">
          <cell r="B4662" t="str">
            <v>THA</v>
          </cell>
          <cell r="C4662" t="str">
            <v>Thailand</v>
          </cell>
          <cell r="D4662">
            <v>1975</v>
          </cell>
          <cell r="E4662">
            <v>44.5</v>
          </cell>
        </row>
        <row r="4663">
          <cell r="B4663" t="str">
            <v>THA</v>
          </cell>
          <cell r="C4663" t="str">
            <v>Thailand</v>
          </cell>
          <cell r="D4663">
            <v>1975</v>
          </cell>
          <cell r="E4663">
            <v>48.299999237060547</v>
          </cell>
        </row>
        <row r="4664">
          <cell r="B4664" t="str">
            <v>THA</v>
          </cell>
          <cell r="C4664" t="str">
            <v>Thailand</v>
          </cell>
          <cell r="D4664">
            <v>1969</v>
          </cell>
          <cell r="E4664">
            <v>50.400001525878906</v>
          </cell>
        </row>
        <row r="4665">
          <cell r="B4665" t="str">
            <v>THA</v>
          </cell>
          <cell r="C4665" t="str">
            <v>Thailand</v>
          </cell>
          <cell r="D4665">
            <v>1990</v>
          </cell>
          <cell r="E4665">
            <v>43.6</v>
          </cell>
        </row>
        <row r="4666">
          <cell r="B4666" t="str">
            <v>THA</v>
          </cell>
          <cell r="C4666" t="str">
            <v>Thailand</v>
          </cell>
          <cell r="D4666">
            <v>1992</v>
          </cell>
          <cell r="E4666">
            <v>45.5</v>
          </cell>
        </row>
        <row r="4667">
          <cell r="B4667" t="str">
            <v>THA</v>
          </cell>
          <cell r="C4667" t="str">
            <v>Thailand</v>
          </cell>
          <cell r="D4667">
            <v>1994</v>
          </cell>
          <cell r="E4667">
            <v>44</v>
          </cell>
        </row>
        <row r="4668">
          <cell r="B4668" t="str">
            <v>THA</v>
          </cell>
          <cell r="C4668" t="str">
            <v>Thailand</v>
          </cell>
          <cell r="D4668">
            <v>1996</v>
          </cell>
          <cell r="E4668">
            <v>43.7</v>
          </cell>
        </row>
        <row r="4669">
          <cell r="B4669" t="str">
            <v>THA</v>
          </cell>
          <cell r="C4669" t="str">
            <v>Thailand</v>
          </cell>
          <cell r="D4669">
            <v>1998</v>
          </cell>
          <cell r="E4669">
            <v>43</v>
          </cell>
        </row>
        <row r="4670">
          <cell r="B4670" t="str">
            <v>THA</v>
          </cell>
          <cell r="C4670" t="str">
            <v>Thailand</v>
          </cell>
          <cell r="D4670">
            <v>1999</v>
          </cell>
          <cell r="E4670">
            <v>45.3</v>
          </cell>
        </row>
        <row r="4671">
          <cell r="B4671" t="str">
            <v>THA</v>
          </cell>
          <cell r="C4671" t="str">
            <v>Thailand</v>
          </cell>
          <cell r="D4671">
            <v>2000</v>
          </cell>
          <cell r="E4671">
            <v>44.8</v>
          </cell>
        </row>
        <row r="4672">
          <cell r="B4672" t="str">
            <v>THA</v>
          </cell>
          <cell r="C4672" t="str">
            <v>Thailand</v>
          </cell>
          <cell r="D4672">
            <v>2001</v>
          </cell>
          <cell r="E4672">
            <v>42.7</v>
          </cell>
        </row>
        <row r="4673">
          <cell r="B4673" t="str">
            <v>THA</v>
          </cell>
          <cell r="C4673" t="str">
            <v>Thailand</v>
          </cell>
          <cell r="D4673">
            <v>1988</v>
          </cell>
          <cell r="E4673">
            <v>43.7</v>
          </cell>
        </row>
        <row r="4674">
          <cell r="B4674" t="str">
            <v>THA</v>
          </cell>
          <cell r="C4674" t="str">
            <v>Thailand</v>
          </cell>
          <cell r="D4674">
            <v>1992</v>
          </cell>
          <cell r="E4674">
            <v>46.1</v>
          </cell>
        </row>
        <row r="4675">
          <cell r="B4675" t="str">
            <v>THA</v>
          </cell>
          <cell r="C4675" t="str">
            <v>Thailand</v>
          </cell>
          <cell r="D4675">
            <v>1994</v>
          </cell>
          <cell r="E4675">
            <v>43.3</v>
          </cell>
        </row>
        <row r="4676">
          <cell r="B4676" t="str">
            <v>THA</v>
          </cell>
          <cell r="C4676" t="str">
            <v>Thailand</v>
          </cell>
          <cell r="D4676">
            <v>1998</v>
          </cell>
          <cell r="E4676">
            <v>41.4</v>
          </cell>
        </row>
        <row r="4677">
          <cell r="B4677" t="str">
            <v>THA</v>
          </cell>
          <cell r="C4677" t="str">
            <v>Thailand</v>
          </cell>
          <cell r="D4677">
            <v>2000</v>
          </cell>
          <cell r="E4677">
            <v>42.859180000000002</v>
          </cell>
        </row>
        <row r="4678">
          <cell r="B4678" t="str">
            <v>THA</v>
          </cell>
          <cell r="C4678" t="str">
            <v>Thailand</v>
          </cell>
          <cell r="D4678">
            <v>2002</v>
          </cell>
          <cell r="E4678">
            <v>41.978000000000002</v>
          </cell>
        </row>
        <row r="4679">
          <cell r="B4679" t="str">
            <v>TGO</v>
          </cell>
          <cell r="C4679" t="str">
            <v>Togo</v>
          </cell>
          <cell r="D4679">
            <v>1957</v>
          </cell>
          <cell r="E4679">
            <v>33.799999237060547</v>
          </cell>
        </row>
        <row r="4680">
          <cell r="B4680" t="str">
            <v>TTO</v>
          </cell>
          <cell r="C4680" t="str">
            <v>Trinidad and Tobago</v>
          </cell>
          <cell r="D4680">
            <v>1958</v>
          </cell>
          <cell r="E4680">
            <v>46.020000457763672</v>
          </cell>
        </row>
        <row r="4681">
          <cell r="B4681" t="str">
            <v>TTO</v>
          </cell>
          <cell r="C4681" t="str">
            <v>Trinidad and Tobago</v>
          </cell>
          <cell r="D4681">
            <v>1965</v>
          </cell>
          <cell r="E4681">
            <v>48.700000762939453</v>
          </cell>
        </row>
        <row r="4682">
          <cell r="B4682" t="str">
            <v>TTO</v>
          </cell>
          <cell r="C4682" t="str">
            <v>Trinidad and Tobago</v>
          </cell>
          <cell r="D4682">
            <v>1971</v>
          </cell>
          <cell r="E4682">
            <v>54.6</v>
          </cell>
        </row>
        <row r="4683">
          <cell r="B4683" t="str">
            <v>TTO</v>
          </cell>
          <cell r="C4683" t="str">
            <v>Trinidad and Tobago</v>
          </cell>
          <cell r="D4683">
            <v>1981</v>
          </cell>
          <cell r="E4683">
            <v>41.7</v>
          </cell>
        </row>
        <row r="4684">
          <cell r="B4684" t="str">
            <v>TTO</v>
          </cell>
          <cell r="C4684" t="str">
            <v>Trinidad and Tobago</v>
          </cell>
          <cell r="D4684">
            <v>1976</v>
          </cell>
          <cell r="E4684">
            <v>46.090000152587891</v>
          </cell>
        </row>
        <row r="4685">
          <cell r="B4685" t="str">
            <v>TTO</v>
          </cell>
          <cell r="C4685" t="str">
            <v>Trinidad and Tobago</v>
          </cell>
          <cell r="D4685">
            <v>1971</v>
          </cell>
          <cell r="E4685">
            <v>53.900001525878906</v>
          </cell>
        </row>
        <row r="4686">
          <cell r="B4686" t="str">
            <v>TTO</v>
          </cell>
          <cell r="C4686" t="str">
            <v>Trinidad and Tobago</v>
          </cell>
          <cell r="D4686">
            <v>1976</v>
          </cell>
          <cell r="E4686">
            <v>47.400001525878906</v>
          </cell>
        </row>
        <row r="4687">
          <cell r="B4687" t="str">
            <v>TTO</v>
          </cell>
          <cell r="C4687" t="str">
            <v>Trinidad and Tobago</v>
          </cell>
          <cell r="D4687">
            <v>1992</v>
          </cell>
          <cell r="E4687">
            <v>49.3</v>
          </cell>
        </row>
        <row r="4688">
          <cell r="B4688" t="str">
            <v>TTO</v>
          </cell>
          <cell r="C4688" t="str">
            <v>Trinidad and Tobago</v>
          </cell>
          <cell r="D4688">
            <v>1992</v>
          </cell>
          <cell r="E4688">
            <v>47.8</v>
          </cell>
        </row>
        <row r="4689">
          <cell r="B4689" t="str">
            <v>TTO</v>
          </cell>
          <cell r="C4689" t="str">
            <v>Trinidad and Tobago</v>
          </cell>
          <cell r="D4689">
            <v>1992</v>
          </cell>
          <cell r="E4689">
            <v>51.4</v>
          </cell>
        </row>
        <row r="4690">
          <cell r="B4690" t="str">
            <v>TTO</v>
          </cell>
          <cell r="C4690" t="str">
            <v>Trinidad and Tobago</v>
          </cell>
          <cell r="D4690">
            <v>1958</v>
          </cell>
          <cell r="E4690">
            <v>45.1</v>
          </cell>
        </row>
        <row r="4691">
          <cell r="B4691" t="str">
            <v>TTO</v>
          </cell>
          <cell r="C4691" t="str">
            <v>Trinidad and Tobago</v>
          </cell>
          <cell r="D4691">
            <v>1971</v>
          </cell>
          <cell r="E4691">
            <v>45.4</v>
          </cell>
        </row>
        <row r="4692">
          <cell r="B4692" t="str">
            <v>TTO</v>
          </cell>
          <cell r="C4692" t="str">
            <v>Trinidad and Tobago</v>
          </cell>
          <cell r="D4692">
            <v>1976</v>
          </cell>
          <cell r="E4692">
            <v>45.1</v>
          </cell>
        </row>
        <row r="4693">
          <cell r="B4693" t="str">
            <v>TTO</v>
          </cell>
          <cell r="C4693" t="str">
            <v>Trinidad and Tobago</v>
          </cell>
          <cell r="D4693">
            <v>1988</v>
          </cell>
          <cell r="E4693">
            <v>42.6</v>
          </cell>
        </row>
        <row r="4694">
          <cell r="B4694" t="str">
            <v>TTO</v>
          </cell>
          <cell r="C4694" t="str">
            <v>Trinidad and Tobago</v>
          </cell>
          <cell r="D4694">
            <v>1992</v>
          </cell>
          <cell r="E4694">
            <v>40.200000000000003</v>
          </cell>
        </row>
        <row r="4695">
          <cell r="B4695" t="str">
            <v>TUN</v>
          </cell>
          <cell r="C4695" t="str">
            <v>Tunisia</v>
          </cell>
          <cell r="D4695">
            <v>1965</v>
          </cell>
          <cell r="E4695">
            <v>51.599998474121094</v>
          </cell>
        </row>
        <row r="4696">
          <cell r="B4696" t="str">
            <v>TUN</v>
          </cell>
          <cell r="C4696" t="str">
            <v>Tunisia</v>
          </cell>
          <cell r="D4696">
            <v>1975</v>
          </cell>
          <cell r="E4696">
            <v>40.400001525878906</v>
          </cell>
        </row>
        <row r="4697">
          <cell r="B4697" t="str">
            <v>TUN</v>
          </cell>
          <cell r="C4697" t="str">
            <v>Tunisia</v>
          </cell>
          <cell r="D4697">
            <v>1961</v>
          </cell>
          <cell r="E4697">
            <v>51</v>
          </cell>
        </row>
        <row r="4698">
          <cell r="B4698" t="str">
            <v>TUN</v>
          </cell>
          <cell r="C4698" t="str">
            <v>Tunisia</v>
          </cell>
          <cell r="D4698">
            <v>1961</v>
          </cell>
          <cell r="E4698">
            <v>45.9</v>
          </cell>
        </row>
        <row r="4699">
          <cell r="B4699" t="str">
            <v>TUN</v>
          </cell>
          <cell r="C4699" t="str">
            <v>Tunisia</v>
          </cell>
          <cell r="D4699">
            <v>1961</v>
          </cell>
          <cell r="E4699">
            <v>44.8</v>
          </cell>
        </row>
        <row r="4700">
          <cell r="B4700" t="str">
            <v>TUN</v>
          </cell>
          <cell r="C4700" t="str">
            <v>Tunisia</v>
          </cell>
          <cell r="D4700">
            <v>1970</v>
          </cell>
          <cell r="E4700">
            <v>50.3</v>
          </cell>
        </row>
        <row r="4701">
          <cell r="B4701" t="str">
            <v>TUN</v>
          </cell>
          <cell r="C4701" t="str">
            <v>Tunisia</v>
          </cell>
          <cell r="D4701">
            <v>1970</v>
          </cell>
          <cell r="E4701">
            <v>48.5</v>
          </cell>
        </row>
        <row r="4702">
          <cell r="B4702" t="str">
            <v>TUN</v>
          </cell>
          <cell r="C4702" t="str">
            <v>Tunisia</v>
          </cell>
          <cell r="D4702">
            <v>1965</v>
          </cell>
          <cell r="E4702">
            <v>57.6</v>
          </cell>
        </row>
        <row r="4703">
          <cell r="B4703" t="str">
            <v>TUN</v>
          </cell>
          <cell r="C4703" t="str">
            <v>Tunisia</v>
          </cell>
          <cell r="D4703">
            <v>1975</v>
          </cell>
          <cell r="E4703">
            <v>44</v>
          </cell>
        </row>
        <row r="4704">
          <cell r="B4704" t="str">
            <v>TUN</v>
          </cell>
          <cell r="C4704" t="str">
            <v>Tunisia</v>
          </cell>
          <cell r="D4704">
            <v>1975</v>
          </cell>
          <cell r="E4704">
            <v>39.700000762939453</v>
          </cell>
        </row>
        <row r="4705">
          <cell r="B4705" t="str">
            <v>TUN</v>
          </cell>
          <cell r="C4705" t="str">
            <v>Tunisia</v>
          </cell>
          <cell r="D4705">
            <v>1980</v>
          </cell>
          <cell r="E4705">
            <v>43</v>
          </cell>
        </row>
        <row r="4706">
          <cell r="B4706" t="str">
            <v>TUN</v>
          </cell>
          <cell r="C4706" t="str">
            <v>Tunisia</v>
          </cell>
          <cell r="D4706">
            <v>1980</v>
          </cell>
          <cell r="E4706">
            <v>37.5</v>
          </cell>
        </row>
        <row r="4707">
          <cell r="B4707" t="str">
            <v>TUN</v>
          </cell>
          <cell r="C4707" t="str">
            <v>Tunisia</v>
          </cell>
          <cell r="D4707">
            <v>1985</v>
          </cell>
          <cell r="E4707">
            <v>43</v>
          </cell>
        </row>
        <row r="4708">
          <cell r="B4708" t="str">
            <v>TUN</v>
          </cell>
          <cell r="C4708" t="str">
            <v>Tunisia</v>
          </cell>
          <cell r="D4708">
            <v>1985</v>
          </cell>
          <cell r="E4708">
            <v>36.400001525878906</v>
          </cell>
        </row>
        <row r="4709">
          <cell r="B4709" t="str">
            <v>TUN</v>
          </cell>
          <cell r="C4709" t="str">
            <v>Tunisia</v>
          </cell>
          <cell r="D4709">
            <v>1990</v>
          </cell>
          <cell r="E4709">
            <v>41</v>
          </cell>
        </row>
        <row r="4710">
          <cell r="B4710" t="str">
            <v>TUN</v>
          </cell>
          <cell r="C4710" t="str">
            <v>Tunisia</v>
          </cell>
          <cell r="D4710">
            <v>1965</v>
          </cell>
          <cell r="E4710">
            <v>42.3</v>
          </cell>
        </row>
        <row r="4711">
          <cell r="B4711" t="str">
            <v>TUN</v>
          </cell>
          <cell r="C4711" t="str">
            <v>Tunisia</v>
          </cell>
          <cell r="D4711">
            <v>1985</v>
          </cell>
          <cell r="E4711">
            <v>43.3</v>
          </cell>
        </row>
        <row r="4712">
          <cell r="B4712" t="str">
            <v>TUN</v>
          </cell>
          <cell r="C4712" t="str">
            <v>Tunisia</v>
          </cell>
          <cell r="D4712">
            <v>1990</v>
          </cell>
          <cell r="E4712">
            <v>40.1</v>
          </cell>
        </row>
        <row r="4713">
          <cell r="B4713" t="str">
            <v>TUN</v>
          </cell>
          <cell r="C4713" t="str">
            <v>Tunisia</v>
          </cell>
          <cell r="D4713">
            <v>2000</v>
          </cell>
          <cell r="E4713">
            <v>40.6</v>
          </cell>
        </row>
        <row r="4714">
          <cell r="B4714" t="str">
            <v>TUR</v>
          </cell>
          <cell r="C4714" t="str">
            <v>Turkey</v>
          </cell>
          <cell r="D4714">
            <v>2002</v>
          </cell>
          <cell r="E4714">
            <v>46</v>
          </cell>
        </row>
        <row r="4715">
          <cell r="B4715" t="str">
            <v>TUR</v>
          </cell>
          <cell r="C4715" t="str">
            <v>Turkey</v>
          </cell>
          <cell r="D4715">
            <v>2003</v>
          </cell>
          <cell r="E4715">
            <v>45</v>
          </cell>
        </row>
        <row r="4716">
          <cell r="B4716" t="str">
            <v>TUR</v>
          </cell>
          <cell r="C4716" t="str">
            <v>Turkey</v>
          </cell>
          <cell r="D4716">
            <v>1968</v>
          </cell>
          <cell r="E4716">
            <v>56</v>
          </cell>
        </row>
        <row r="4717">
          <cell r="B4717" t="str">
            <v>TUR</v>
          </cell>
          <cell r="C4717" t="str">
            <v>Turkey</v>
          </cell>
          <cell r="D4717">
            <v>1973</v>
          </cell>
          <cell r="E4717">
            <v>51</v>
          </cell>
        </row>
        <row r="4718">
          <cell r="B4718" t="str">
            <v>TUR</v>
          </cell>
          <cell r="C4718" t="str">
            <v>Turkey</v>
          </cell>
          <cell r="D4718">
            <v>1952</v>
          </cell>
          <cell r="E4718">
            <v>53</v>
          </cell>
        </row>
        <row r="4719">
          <cell r="B4719" t="str">
            <v>TUR</v>
          </cell>
          <cell r="C4719" t="str">
            <v>Turkey</v>
          </cell>
          <cell r="D4719">
            <v>1963</v>
          </cell>
          <cell r="E4719">
            <v>59</v>
          </cell>
        </row>
        <row r="4720">
          <cell r="B4720" t="str">
            <v>TUR</v>
          </cell>
          <cell r="C4720" t="str">
            <v>Turkey</v>
          </cell>
          <cell r="D4720">
            <v>1963</v>
          </cell>
          <cell r="E4720">
            <v>43</v>
          </cell>
        </row>
        <row r="4721">
          <cell r="B4721" t="str">
            <v>TUR</v>
          </cell>
          <cell r="C4721" t="str">
            <v>Turkey</v>
          </cell>
          <cell r="D4721">
            <v>1968</v>
          </cell>
          <cell r="E4721">
            <v>59</v>
          </cell>
        </row>
        <row r="4722">
          <cell r="B4722" t="str">
            <v>TUR</v>
          </cell>
          <cell r="C4722" t="str">
            <v>Turkey</v>
          </cell>
          <cell r="D4722">
            <v>1973</v>
          </cell>
          <cell r="E4722">
            <v>57</v>
          </cell>
        </row>
        <row r="4723">
          <cell r="B4723" t="str">
            <v>TUR</v>
          </cell>
          <cell r="C4723" t="str">
            <v>Turkey</v>
          </cell>
          <cell r="D4723">
            <v>1973</v>
          </cell>
          <cell r="E4723">
            <v>43</v>
          </cell>
        </row>
        <row r="4724">
          <cell r="B4724" t="str">
            <v>TUR</v>
          </cell>
          <cell r="C4724" t="str">
            <v>Turkey</v>
          </cell>
          <cell r="D4724">
            <v>1974</v>
          </cell>
          <cell r="E4724">
            <v>47</v>
          </cell>
        </row>
        <row r="4725">
          <cell r="B4725" t="str">
            <v>TUR</v>
          </cell>
          <cell r="C4725" t="str">
            <v>Turkey</v>
          </cell>
          <cell r="D4725">
            <v>1978</v>
          </cell>
          <cell r="E4725">
            <v>57</v>
          </cell>
        </row>
        <row r="4726">
          <cell r="B4726" t="str">
            <v>TUR</v>
          </cell>
          <cell r="C4726" t="str">
            <v>Turkey</v>
          </cell>
          <cell r="D4726">
            <v>1978</v>
          </cell>
          <cell r="E4726">
            <v>51</v>
          </cell>
        </row>
        <row r="4727">
          <cell r="B4727" t="str">
            <v>TUR</v>
          </cell>
          <cell r="C4727" t="str">
            <v>Turkey</v>
          </cell>
          <cell r="D4727">
            <v>1978</v>
          </cell>
          <cell r="E4727">
            <v>43</v>
          </cell>
        </row>
        <row r="4728">
          <cell r="B4728" t="str">
            <v>TUR</v>
          </cell>
          <cell r="C4728" t="str">
            <v>Turkey</v>
          </cell>
          <cell r="D4728">
            <v>1979</v>
          </cell>
          <cell r="E4728">
            <v>40</v>
          </cell>
        </row>
        <row r="4729">
          <cell r="B4729" t="str">
            <v>TUR</v>
          </cell>
          <cell r="C4729" t="str">
            <v>Turkey</v>
          </cell>
          <cell r="D4729">
            <v>1983</v>
          </cell>
          <cell r="E4729">
            <v>57</v>
          </cell>
        </row>
        <row r="4730">
          <cell r="B4730" t="str">
            <v>TUR</v>
          </cell>
          <cell r="C4730" t="str">
            <v>Turkey</v>
          </cell>
          <cell r="D4730">
            <v>1983</v>
          </cell>
          <cell r="E4730">
            <v>52</v>
          </cell>
        </row>
        <row r="4731">
          <cell r="B4731" t="str">
            <v>TUR</v>
          </cell>
          <cell r="C4731" t="str">
            <v>Turkey</v>
          </cell>
          <cell r="D4731">
            <v>1983</v>
          </cell>
          <cell r="E4731">
            <v>45</v>
          </cell>
        </row>
        <row r="4732">
          <cell r="B4732" t="str">
            <v>TUR</v>
          </cell>
          <cell r="C4732" t="str">
            <v>Turkey</v>
          </cell>
          <cell r="D4732">
            <v>1968</v>
          </cell>
          <cell r="E4732">
            <v>56.4</v>
          </cell>
        </row>
        <row r="4733">
          <cell r="B4733" t="str">
            <v>TUR</v>
          </cell>
          <cell r="C4733" t="str">
            <v>Turkey</v>
          </cell>
          <cell r="D4733">
            <v>1968</v>
          </cell>
          <cell r="E4733">
            <v>54.900001525878906</v>
          </cell>
        </row>
        <row r="4734">
          <cell r="B4734" t="str">
            <v>TUR</v>
          </cell>
          <cell r="C4734" t="str">
            <v>Turkey</v>
          </cell>
          <cell r="D4734">
            <v>1987</v>
          </cell>
          <cell r="E4734">
            <v>42</v>
          </cell>
        </row>
        <row r="4735">
          <cell r="B4735" t="str">
            <v>TUR</v>
          </cell>
          <cell r="C4735" t="str">
            <v>Turkey</v>
          </cell>
          <cell r="D4735">
            <v>1987</v>
          </cell>
          <cell r="E4735">
            <v>43.8</v>
          </cell>
        </row>
        <row r="4736">
          <cell r="B4736" t="str">
            <v>TUR</v>
          </cell>
          <cell r="C4736" t="str">
            <v>Turkey</v>
          </cell>
          <cell r="D4736">
            <v>1987</v>
          </cell>
          <cell r="E4736">
            <v>44.5</v>
          </cell>
        </row>
        <row r="4737">
          <cell r="B4737" t="str">
            <v>TUR</v>
          </cell>
          <cell r="C4737" t="str">
            <v>Turkey</v>
          </cell>
          <cell r="D4737">
            <v>1994</v>
          </cell>
          <cell r="E4737">
            <v>50.4</v>
          </cell>
        </row>
        <row r="4738">
          <cell r="B4738" t="str">
            <v>TUR</v>
          </cell>
          <cell r="C4738" t="str">
            <v>Turkey</v>
          </cell>
          <cell r="D4738">
            <v>1994</v>
          </cell>
          <cell r="E4738">
            <v>48.4</v>
          </cell>
        </row>
        <row r="4739">
          <cell r="B4739" t="str">
            <v>TUR</v>
          </cell>
          <cell r="C4739" t="str">
            <v>Turkey</v>
          </cell>
          <cell r="D4739">
            <v>1994</v>
          </cell>
          <cell r="E4739">
            <v>41.4</v>
          </cell>
        </row>
        <row r="4740">
          <cell r="B4740" t="str">
            <v>TUR</v>
          </cell>
          <cell r="C4740" t="str">
            <v>Turkey</v>
          </cell>
          <cell r="D4740">
            <v>1963</v>
          </cell>
          <cell r="E4740">
            <v>50.5</v>
          </cell>
        </row>
        <row r="4741">
          <cell r="B4741" t="str">
            <v>TUR</v>
          </cell>
          <cell r="C4741" t="str">
            <v>Turkey</v>
          </cell>
          <cell r="D4741">
            <v>1968</v>
          </cell>
          <cell r="E4741">
            <v>55.4</v>
          </cell>
        </row>
        <row r="4742">
          <cell r="B4742" t="str">
            <v>TUR</v>
          </cell>
          <cell r="C4742" t="str">
            <v>Turkey</v>
          </cell>
          <cell r="D4742">
            <v>1973</v>
          </cell>
          <cell r="E4742">
            <v>51.5</v>
          </cell>
        </row>
        <row r="4743">
          <cell r="B4743" t="str">
            <v>TUR</v>
          </cell>
          <cell r="C4743" t="str">
            <v>Turkey</v>
          </cell>
          <cell r="D4743">
            <v>1987</v>
          </cell>
          <cell r="E4743">
            <v>46.5</v>
          </cell>
        </row>
        <row r="4744">
          <cell r="B4744" t="str">
            <v>TUR</v>
          </cell>
          <cell r="C4744" t="str">
            <v>Turkey</v>
          </cell>
          <cell r="D4744">
            <v>1994</v>
          </cell>
          <cell r="E4744">
            <v>46.7</v>
          </cell>
        </row>
        <row r="4745">
          <cell r="B4745" t="str">
            <v>TUR</v>
          </cell>
          <cell r="C4745" t="str">
            <v>Turkey</v>
          </cell>
          <cell r="D4745">
            <v>1987</v>
          </cell>
          <cell r="E4745">
            <v>43.3</v>
          </cell>
        </row>
        <row r="4746">
          <cell r="B4746" t="str">
            <v>TUR</v>
          </cell>
          <cell r="C4746" t="str">
            <v>Turkey</v>
          </cell>
          <cell r="D4746">
            <v>1994</v>
          </cell>
          <cell r="E4746">
            <v>41.4</v>
          </cell>
        </row>
        <row r="4747">
          <cell r="B4747" t="str">
            <v>TUR</v>
          </cell>
          <cell r="C4747" t="str">
            <v>Turkey</v>
          </cell>
          <cell r="D4747">
            <v>2000</v>
          </cell>
          <cell r="E4747">
            <v>39.799999999999997</v>
          </cell>
        </row>
        <row r="4748">
          <cell r="B4748" t="str">
            <v>TKM</v>
          </cell>
          <cell r="C4748" t="str">
            <v>Turkmenistan</v>
          </cell>
          <cell r="D4748">
            <v>1988</v>
          </cell>
          <cell r="E4748">
            <v>31.600000381469727</v>
          </cell>
        </row>
        <row r="4749">
          <cell r="B4749" t="str">
            <v>TKM</v>
          </cell>
          <cell r="C4749" t="str">
            <v>Turkmenistan</v>
          </cell>
          <cell r="D4749">
            <v>1990</v>
          </cell>
          <cell r="E4749">
            <v>30.799999237060547</v>
          </cell>
        </row>
        <row r="4750">
          <cell r="B4750" t="str">
            <v>TKM</v>
          </cell>
          <cell r="C4750" t="str">
            <v>Turkmenistan</v>
          </cell>
          <cell r="D4750">
            <v>1981</v>
          </cell>
          <cell r="E4750">
            <v>26.200000762939453</v>
          </cell>
        </row>
        <row r="4751">
          <cell r="B4751" t="str">
            <v>TKM</v>
          </cell>
          <cell r="C4751" t="str">
            <v>Turkmenistan</v>
          </cell>
          <cell r="D4751">
            <v>1986</v>
          </cell>
          <cell r="E4751">
            <v>25.200000762939453</v>
          </cell>
        </row>
        <row r="4752">
          <cell r="B4752" t="str">
            <v>TKM</v>
          </cell>
          <cell r="C4752" t="str">
            <v>Turkmenistan</v>
          </cell>
          <cell r="D4752">
            <v>1989</v>
          </cell>
          <cell r="E4752">
            <v>25.5</v>
          </cell>
        </row>
        <row r="4753">
          <cell r="B4753" t="str">
            <v>TKM</v>
          </cell>
          <cell r="C4753" t="str">
            <v>Turkmenistan</v>
          </cell>
          <cell r="D4753">
            <v>1989</v>
          </cell>
          <cell r="E4753">
            <v>30.700000762939453</v>
          </cell>
        </row>
        <row r="4754">
          <cell r="B4754" t="str">
            <v>TKM</v>
          </cell>
          <cell r="C4754" t="str">
            <v>Turkmenistan</v>
          </cell>
          <cell r="D4754">
            <v>1988</v>
          </cell>
          <cell r="E4754">
            <v>26.2</v>
          </cell>
        </row>
        <row r="4755">
          <cell r="B4755" t="str">
            <v>TKM</v>
          </cell>
          <cell r="C4755" t="str">
            <v>Turkmenistan</v>
          </cell>
          <cell r="D4755">
            <v>1993</v>
          </cell>
          <cell r="E4755">
            <v>35.799999999999997</v>
          </cell>
        </row>
        <row r="4756">
          <cell r="B4756" t="str">
            <v>TKM</v>
          </cell>
          <cell r="C4756" t="str">
            <v>Turkmenistan</v>
          </cell>
          <cell r="D4756">
            <v>1989</v>
          </cell>
          <cell r="E4756">
            <v>27.9</v>
          </cell>
        </row>
        <row r="4757">
          <cell r="B4757" t="str">
            <v>TKM</v>
          </cell>
          <cell r="C4757" t="str">
            <v>Turkmenistan</v>
          </cell>
          <cell r="D4757">
            <v>1997</v>
          </cell>
          <cell r="E4757">
            <v>24.9</v>
          </cell>
        </row>
        <row r="4758">
          <cell r="B4758" t="str">
            <v>TKM</v>
          </cell>
          <cell r="C4758" t="str">
            <v>Turkmenistan</v>
          </cell>
          <cell r="D4758">
            <v>1998</v>
          </cell>
          <cell r="E4758">
            <v>20.9</v>
          </cell>
        </row>
        <row r="4759">
          <cell r="B4759" t="str">
            <v>TKM</v>
          </cell>
          <cell r="C4759" t="str">
            <v>Turkmenistan</v>
          </cell>
          <cell r="D4759">
            <v>1999</v>
          </cell>
          <cell r="E4759">
            <v>26.5</v>
          </cell>
        </row>
        <row r="4760">
          <cell r="B4760" t="str">
            <v>TKM</v>
          </cell>
          <cell r="C4760" t="str">
            <v>Turkmenistan</v>
          </cell>
          <cell r="D4760">
            <v>1998</v>
          </cell>
          <cell r="E4760">
            <v>42.099998474121094</v>
          </cell>
        </row>
        <row r="4761">
          <cell r="B4761" t="str">
            <v>UGA</v>
          </cell>
          <cell r="C4761" t="str">
            <v>Uganda</v>
          </cell>
          <cell r="D4761">
            <v>1992</v>
          </cell>
          <cell r="E4761">
            <v>52.2</v>
          </cell>
        </row>
        <row r="4762">
          <cell r="B4762" t="str">
            <v>UGA</v>
          </cell>
          <cell r="C4762" t="str">
            <v>Uganda</v>
          </cell>
          <cell r="D4762">
            <v>1992</v>
          </cell>
          <cell r="E4762">
            <v>47.7</v>
          </cell>
        </row>
        <row r="4763">
          <cell r="B4763" t="str">
            <v>UGA</v>
          </cell>
          <cell r="C4763" t="str">
            <v>Uganda</v>
          </cell>
          <cell r="D4763">
            <v>2000</v>
          </cell>
          <cell r="E4763">
            <v>54.6</v>
          </cell>
        </row>
        <row r="4764">
          <cell r="B4764" t="str">
            <v>UGA</v>
          </cell>
          <cell r="C4764" t="str">
            <v>Uganda</v>
          </cell>
          <cell r="D4764">
            <v>2000</v>
          </cell>
          <cell r="E4764">
            <v>46.9</v>
          </cell>
        </row>
        <row r="4765">
          <cell r="B4765" t="str">
            <v>UGA</v>
          </cell>
          <cell r="C4765" t="str">
            <v>Uganda</v>
          </cell>
          <cell r="D4765">
            <v>1970</v>
          </cell>
          <cell r="E4765">
            <v>39.9</v>
          </cell>
        </row>
        <row r="4766">
          <cell r="B4766" t="str">
            <v>UGA</v>
          </cell>
          <cell r="C4766" t="str">
            <v>Uganda</v>
          </cell>
          <cell r="D4766">
            <v>1970</v>
          </cell>
          <cell r="E4766">
            <v>26.8</v>
          </cell>
        </row>
        <row r="4767">
          <cell r="B4767" t="str">
            <v>UGA</v>
          </cell>
          <cell r="C4767" t="str">
            <v>Uganda</v>
          </cell>
          <cell r="D4767">
            <v>1970</v>
          </cell>
          <cell r="E4767">
            <v>39.6</v>
          </cell>
        </row>
        <row r="4768">
          <cell r="B4768" t="str">
            <v>UGA</v>
          </cell>
          <cell r="C4768" t="str">
            <v>Uganda</v>
          </cell>
          <cell r="D4768">
            <v>1970</v>
          </cell>
          <cell r="E4768">
            <v>39.799999999999997</v>
          </cell>
        </row>
        <row r="4769">
          <cell r="B4769" t="str">
            <v>UGA</v>
          </cell>
          <cell r="C4769" t="str">
            <v>Uganda</v>
          </cell>
          <cell r="D4769">
            <v>1970</v>
          </cell>
          <cell r="E4769">
            <v>26.3</v>
          </cell>
        </row>
        <row r="4770">
          <cell r="B4770" t="str">
            <v>UGA</v>
          </cell>
          <cell r="C4770" t="str">
            <v>Uganda</v>
          </cell>
          <cell r="D4770">
            <v>1989</v>
          </cell>
          <cell r="E4770">
            <v>36.400001525878906</v>
          </cell>
        </row>
        <row r="4771">
          <cell r="B4771" t="str">
            <v>UGA</v>
          </cell>
          <cell r="C4771" t="str">
            <v>Uganda</v>
          </cell>
          <cell r="D4771">
            <v>1989</v>
          </cell>
          <cell r="E4771">
            <v>37.299999237060547</v>
          </cell>
        </row>
        <row r="4772">
          <cell r="B4772" t="str">
            <v>UGA</v>
          </cell>
          <cell r="C4772" t="str">
            <v>Uganda</v>
          </cell>
          <cell r="D4772">
            <v>1989</v>
          </cell>
          <cell r="E4772">
            <v>37.700000000000003</v>
          </cell>
        </row>
        <row r="4773">
          <cell r="B4773" t="str">
            <v>UGA</v>
          </cell>
          <cell r="C4773" t="str">
            <v>Uganda</v>
          </cell>
          <cell r="D4773">
            <v>1992</v>
          </cell>
          <cell r="E4773">
            <v>35.200000000000003</v>
          </cell>
        </row>
        <row r="4774">
          <cell r="B4774" t="str">
            <v>UGA</v>
          </cell>
          <cell r="C4774" t="str">
            <v>Uganda</v>
          </cell>
          <cell r="D4774">
            <v>1992</v>
          </cell>
          <cell r="E4774">
            <v>40.9</v>
          </cell>
        </row>
        <row r="4775">
          <cell r="B4775" t="str">
            <v>UGA</v>
          </cell>
          <cell r="C4775" t="str">
            <v>Uganda</v>
          </cell>
          <cell r="D4775">
            <v>1992</v>
          </cell>
          <cell r="E4775">
            <v>43.900001525878906</v>
          </cell>
        </row>
        <row r="4776">
          <cell r="B4776" t="str">
            <v>UGA</v>
          </cell>
          <cell r="C4776" t="str">
            <v>Uganda</v>
          </cell>
          <cell r="D4776">
            <v>1989</v>
          </cell>
          <cell r="E4776">
            <v>44.3</v>
          </cell>
        </row>
        <row r="4777">
          <cell r="B4777" t="str">
            <v>UGA</v>
          </cell>
          <cell r="C4777" t="str">
            <v>Uganda</v>
          </cell>
          <cell r="D4777">
            <v>1992</v>
          </cell>
          <cell r="E4777">
            <v>39</v>
          </cell>
        </row>
        <row r="4778">
          <cell r="B4778" t="str">
            <v>UGA</v>
          </cell>
          <cell r="C4778" t="str">
            <v>Uganda</v>
          </cell>
          <cell r="D4778">
            <v>2002</v>
          </cell>
          <cell r="E4778">
            <v>45.7</v>
          </cell>
        </row>
        <row r="4779">
          <cell r="B4779" t="str">
            <v>UKR</v>
          </cell>
          <cell r="C4779" t="str">
            <v>Ukraine</v>
          </cell>
          <cell r="D4779">
            <v>1988</v>
          </cell>
          <cell r="E4779">
            <v>24.799999237060547</v>
          </cell>
        </row>
        <row r="4780">
          <cell r="B4780" t="str">
            <v>UKR</v>
          </cell>
          <cell r="C4780" t="str">
            <v>Ukraine</v>
          </cell>
          <cell r="D4780">
            <v>1990</v>
          </cell>
          <cell r="E4780">
            <v>24</v>
          </cell>
        </row>
        <row r="4781">
          <cell r="B4781" t="str">
            <v>UKR</v>
          </cell>
          <cell r="C4781" t="str">
            <v>Ukraine</v>
          </cell>
          <cell r="D4781">
            <v>1968</v>
          </cell>
          <cell r="E4781">
            <v>24.600000381469727</v>
          </cell>
        </row>
        <row r="4782">
          <cell r="B4782" t="str">
            <v>UKR</v>
          </cell>
          <cell r="C4782" t="str">
            <v>Ukraine</v>
          </cell>
          <cell r="D4782">
            <v>1972</v>
          </cell>
          <cell r="E4782">
            <v>25</v>
          </cell>
        </row>
        <row r="4783">
          <cell r="B4783" t="str">
            <v>UKR</v>
          </cell>
          <cell r="C4783" t="str">
            <v>Ukraine</v>
          </cell>
          <cell r="D4783">
            <v>1976</v>
          </cell>
          <cell r="E4783">
            <v>24.200000762939453</v>
          </cell>
        </row>
        <row r="4784">
          <cell r="B4784" t="str">
            <v>UKR</v>
          </cell>
          <cell r="C4784" t="str">
            <v>Ukraine</v>
          </cell>
          <cell r="D4784">
            <v>1981</v>
          </cell>
          <cell r="E4784">
            <v>23.600000381469727</v>
          </cell>
        </row>
        <row r="4785">
          <cell r="B4785" t="str">
            <v>UKR</v>
          </cell>
          <cell r="C4785" t="str">
            <v>Ukraine</v>
          </cell>
          <cell r="D4785">
            <v>1986</v>
          </cell>
          <cell r="E4785">
            <v>24.899999618530273</v>
          </cell>
        </row>
        <row r="4786">
          <cell r="B4786" t="str">
            <v>UKR</v>
          </cell>
          <cell r="C4786" t="str">
            <v>Ukraine</v>
          </cell>
          <cell r="D4786">
            <v>1989</v>
          </cell>
          <cell r="E4786">
            <v>24.399999618530273</v>
          </cell>
        </row>
        <row r="4787">
          <cell r="B4787" t="str">
            <v>UKR</v>
          </cell>
          <cell r="C4787" t="str">
            <v>Ukraine</v>
          </cell>
          <cell r="D4787">
            <v>1989</v>
          </cell>
          <cell r="E4787">
            <v>23.5</v>
          </cell>
        </row>
        <row r="4788">
          <cell r="B4788" t="str">
            <v>UKR</v>
          </cell>
          <cell r="C4788" t="str">
            <v>Ukraine</v>
          </cell>
          <cell r="D4788">
            <v>1995</v>
          </cell>
          <cell r="E4788">
            <v>49.4</v>
          </cell>
        </row>
        <row r="4789">
          <cell r="B4789" t="str">
            <v>UKR</v>
          </cell>
          <cell r="C4789" t="str">
            <v>Ukraine</v>
          </cell>
          <cell r="D4789">
            <v>1995</v>
          </cell>
          <cell r="E4789">
            <v>41.1</v>
          </cell>
        </row>
        <row r="4790">
          <cell r="B4790" t="str">
            <v>UKR</v>
          </cell>
          <cell r="C4790" t="str">
            <v>Ukraine</v>
          </cell>
          <cell r="D4790">
            <v>1996</v>
          </cell>
          <cell r="E4790">
            <v>34.4</v>
          </cell>
        </row>
        <row r="4791">
          <cell r="B4791" t="str">
            <v>UKR</v>
          </cell>
          <cell r="C4791" t="str">
            <v>Ukraine</v>
          </cell>
          <cell r="D4791">
            <v>1980</v>
          </cell>
          <cell r="E4791">
            <v>33.4</v>
          </cell>
        </row>
        <row r="4792">
          <cell r="B4792" t="str">
            <v>UKR</v>
          </cell>
          <cell r="C4792" t="str">
            <v>Ukraine</v>
          </cell>
          <cell r="D4792">
            <v>1985</v>
          </cell>
          <cell r="E4792">
            <v>32.5</v>
          </cell>
        </row>
        <row r="4793">
          <cell r="B4793" t="str">
            <v>UKR</v>
          </cell>
          <cell r="C4793" t="str">
            <v>Ukraine</v>
          </cell>
          <cell r="D4793">
            <v>1989</v>
          </cell>
          <cell r="E4793">
            <v>27.8</v>
          </cell>
        </row>
        <row r="4794">
          <cell r="B4794" t="str">
            <v>UKR</v>
          </cell>
          <cell r="C4794" t="str">
            <v>Ukraine</v>
          </cell>
          <cell r="D4794">
            <v>1989</v>
          </cell>
          <cell r="E4794">
            <v>25.799999237060547</v>
          </cell>
        </row>
        <row r="4795">
          <cell r="B4795" t="str">
            <v>UKR</v>
          </cell>
          <cell r="C4795" t="str">
            <v>Ukraine</v>
          </cell>
          <cell r="D4795">
            <v>1990</v>
          </cell>
          <cell r="E4795">
            <v>24.6</v>
          </cell>
        </row>
        <row r="4796">
          <cell r="B4796" t="str">
            <v>UKR</v>
          </cell>
          <cell r="C4796" t="str">
            <v>Ukraine</v>
          </cell>
          <cell r="D4796">
            <v>1991</v>
          </cell>
          <cell r="E4796">
            <v>21.9</v>
          </cell>
        </row>
        <row r="4797">
          <cell r="B4797" t="str">
            <v>UKR</v>
          </cell>
          <cell r="C4797" t="str">
            <v>Ukraine</v>
          </cell>
          <cell r="D4797">
            <v>1991</v>
          </cell>
          <cell r="E4797">
            <v>21.200000762939453</v>
          </cell>
        </row>
        <row r="4798">
          <cell r="B4798" t="str">
            <v>UKR</v>
          </cell>
          <cell r="C4798" t="str">
            <v>Ukraine</v>
          </cell>
          <cell r="D4798">
            <v>1992</v>
          </cell>
          <cell r="E4798">
            <v>23.7</v>
          </cell>
        </row>
        <row r="4799">
          <cell r="B4799" t="str">
            <v>UKR</v>
          </cell>
          <cell r="C4799" t="str">
            <v>Ukraine</v>
          </cell>
          <cell r="D4799">
            <v>1992</v>
          </cell>
          <cell r="E4799">
            <v>22.600000381469727</v>
          </cell>
        </row>
        <row r="4800">
          <cell r="B4800" t="str">
            <v>UKR</v>
          </cell>
          <cell r="C4800" t="str">
            <v>Ukraine</v>
          </cell>
          <cell r="D4800">
            <v>1988</v>
          </cell>
          <cell r="E4800">
            <v>23.3</v>
          </cell>
        </row>
        <row r="4801">
          <cell r="B4801" t="str">
            <v>UKR</v>
          </cell>
          <cell r="C4801" t="str">
            <v>Ukraine</v>
          </cell>
          <cell r="D4801">
            <v>1995</v>
          </cell>
          <cell r="E4801">
            <v>44</v>
          </cell>
        </row>
        <row r="4802">
          <cell r="B4802" t="str">
            <v>UKR</v>
          </cell>
          <cell r="C4802" t="str">
            <v>Ukraine</v>
          </cell>
          <cell r="D4802">
            <v>1995</v>
          </cell>
          <cell r="E4802">
            <v>47.4</v>
          </cell>
        </row>
        <row r="4803">
          <cell r="B4803" t="str">
            <v>UKR</v>
          </cell>
          <cell r="C4803" t="str">
            <v>Ukraine</v>
          </cell>
          <cell r="D4803">
            <v>1989</v>
          </cell>
          <cell r="E4803">
            <v>22.8</v>
          </cell>
        </row>
        <row r="4804">
          <cell r="B4804" t="str">
            <v>UKR</v>
          </cell>
          <cell r="C4804" t="str">
            <v>Ukraine</v>
          </cell>
          <cell r="D4804">
            <v>1992</v>
          </cell>
          <cell r="E4804">
            <v>25.1</v>
          </cell>
        </row>
        <row r="4805">
          <cell r="B4805" t="str">
            <v>UKR</v>
          </cell>
          <cell r="C4805" t="str">
            <v>Ukraine</v>
          </cell>
          <cell r="D4805">
            <v>1993</v>
          </cell>
          <cell r="E4805">
            <v>36.4</v>
          </cell>
        </row>
        <row r="4806">
          <cell r="B4806" t="str">
            <v>UKR</v>
          </cell>
          <cell r="C4806" t="str">
            <v>Ukraine</v>
          </cell>
          <cell r="D4806">
            <v>1995</v>
          </cell>
          <cell r="E4806">
            <v>47</v>
          </cell>
        </row>
        <row r="4807">
          <cell r="B4807" t="str">
            <v>UKR</v>
          </cell>
          <cell r="C4807" t="str">
            <v>Ukraine</v>
          </cell>
          <cell r="D4807">
            <v>1996</v>
          </cell>
          <cell r="E4807">
            <v>41.3</v>
          </cell>
        </row>
        <row r="4808">
          <cell r="B4808" t="str">
            <v>UKR</v>
          </cell>
          <cell r="C4808" t="str">
            <v>Ukraine</v>
          </cell>
          <cell r="D4808">
            <v>1997</v>
          </cell>
          <cell r="E4808">
            <v>40.6</v>
          </cell>
        </row>
        <row r="4809">
          <cell r="B4809" t="str">
            <v>UKR</v>
          </cell>
          <cell r="C4809" t="str">
            <v>Ukraine</v>
          </cell>
          <cell r="D4809">
            <v>1998</v>
          </cell>
          <cell r="E4809">
            <v>39.1</v>
          </cell>
        </row>
        <row r="4810">
          <cell r="B4810" t="str">
            <v>UKR</v>
          </cell>
          <cell r="C4810" t="str">
            <v>Ukraine</v>
          </cell>
          <cell r="D4810">
            <v>1999</v>
          </cell>
          <cell r="E4810">
            <v>42.7</v>
          </cell>
        </row>
        <row r="4811">
          <cell r="B4811" t="str">
            <v>UKR</v>
          </cell>
          <cell r="C4811" t="str">
            <v>Ukraine</v>
          </cell>
          <cell r="D4811">
            <v>1999</v>
          </cell>
          <cell r="E4811">
            <v>32</v>
          </cell>
        </row>
        <row r="4812">
          <cell r="B4812" t="str">
            <v>UKR</v>
          </cell>
          <cell r="C4812" t="str">
            <v>Ukraine</v>
          </cell>
          <cell r="D4812">
            <v>2000</v>
          </cell>
          <cell r="E4812">
            <v>46.2</v>
          </cell>
        </row>
        <row r="4813">
          <cell r="B4813" t="str">
            <v>UKR</v>
          </cell>
          <cell r="C4813" t="str">
            <v>Ukraine</v>
          </cell>
          <cell r="D4813">
            <v>2000</v>
          </cell>
          <cell r="E4813">
            <v>36.299999999999997</v>
          </cell>
        </row>
        <row r="4814">
          <cell r="B4814" t="str">
            <v>UKR</v>
          </cell>
          <cell r="C4814" t="str">
            <v>Ukraine</v>
          </cell>
          <cell r="D4814">
            <v>2001</v>
          </cell>
          <cell r="E4814">
            <v>45.2</v>
          </cell>
        </row>
        <row r="4815">
          <cell r="B4815" t="str">
            <v>UKR</v>
          </cell>
          <cell r="C4815" t="str">
            <v>Ukraine</v>
          </cell>
          <cell r="D4815">
            <v>2001</v>
          </cell>
          <cell r="E4815">
            <v>36.4</v>
          </cell>
        </row>
        <row r="4816">
          <cell r="B4816" t="str">
            <v>UKR</v>
          </cell>
          <cell r="C4816" t="str">
            <v>Ukraine</v>
          </cell>
          <cell r="D4816">
            <v>2002</v>
          </cell>
          <cell r="E4816">
            <v>41.8</v>
          </cell>
        </row>
        <row r="4817">
          <cell r="B4817" t="str">
            <v>UKR</v>
          </cell>
          <cell r="C4817" t="str">
            <v>Ukraine</v>
          </cell>
          <cell r="D4817">
            <v>2002</v>
          </cell>
          <cell r="E4817">
            <v>32.700000000000003</v>
          </cell>
        </row>
        <row r="4818">
          <cell r="B4818" t="str">
            <v>UKR</v>
          </cell>
          <cell r="C4818" t="str">
            <v>Ukraine</v>
          </cell>
          <cell r="D4818">
            <v>2003</v>
          </cell>
          <cell r="E4818">
            <v>40.799999999999997</v>
          </cell>
        </row>
        <row r="4819">
          <cell r="B4819" t="str">
            <v>UKR</v>
          </cell>
          <cell r="C4819" t="str">
            <v>Ukraine</v>
          </cell>
          <cell r="D4819">
            <v>2004</v>
          </cell>
          <cell r="E4819">
            <v>41</v>
          </cell>
        </row>
        <row r="4820">
          <cell r="B4820" t="str">
            <v>UKR</v>
          </cell>
          <cell r="C4820" t="str">
            <v>Ukraine</v>
          </cell>
          <cell r="D4820">
            <v>2006</v>
          </cell>
          <cell r="E4820">
            <v>41</v>
          </cell>
        </row>
        <row r="4821">
          <cell r="B4821" t="str">
            <v>UKR</v>
          </cell>
          <cell r="C4821" t="str">
            <v>Ukraine</v>
          </cell>
          <cell r="D4821">
            <v>1997</v>
          </cell>
          <cell r="E4821">
            <v>31.299999237060547</v>
          </cell>
        </row>
        <row r="4822">
          <cell r="B4822" t="str">
            <v>UKR</v>
          </cell>
          <cell r="C4822" t="str">
            <v>Ukraine</v>
          </cell>
          <cell r="D4822">
            <v>1999</v>
          </cell>
          <cell r="E4822">
            <v>28.740480000000002</v>
          </cell>
        </row>
        <row r="4823">
          <cell r="B4823" t="str">
            <v>UKR</v>
          </cell>
          <cell r="C4823" t="str">
            <v>Ukraine</v>
          </cell>
          <cell r="D4823">
            <v>2005</v>
          </cell>
          <cell r="E4823">
            <v>28.239000000000001</v>
          </cell>
        </row>
        <row r="4824">
          <cell r="B4824" t="str">
            <v>GBR</v>
          </cell>
          <cell r="C4824" t="str">
            <v>United Kingdom</v>
          </cell>
          <cell r="D4824">
            <v>1979</v>
          </cell>
          <cell r="E4824">
            <v>30.399999618530273</v>
          </cell>
        </row>
        <row r="4825">
          <cell r="B4825" t="str">
            <v>GBR</v>
          </cell>
          <cell r="C4825" t="str">
            <v>United Kingdom</v>
          </cell>
          <cell r="D4825">
            <v>1986</v>
          </cell>
          <cell r="E4825">
            <v>34</v>
          </cell>
        </row>
        <row r="4826">
          <cell r="B4826" t="str">
            <v>GBR</v>
          </cell>
          <cell r="C4826" t="str">
            <v>United Kingdom</v>
          </cell>
          <cell r="D4826">
            <v>1867</v>
          </cell>
          <cell r="E4826">
            <v>57.509998321533203</v>
          </cell>
        </row>
        <row r="4827">
          <cell r="B4827" t="str">
            <v>GBR</v>
          </cell>
          <cell r="C4827" t="str">
            <v>United Kingdom</v>
          </cell>
          <cell r="D4827">
            <v>1964</v>
          </cell>
          <cell r="E4827">
            <v>40</v>
          </cell>
        </row>
        <row r="4828">
          <cell r="B4828" t="str">
            <v>GBR</v>
          </cell>
          <cell r="C4828" t="str">
            <v>United Kingdom</v>
          </cell>
          <cell r="D4828">
            <v>1995</v>
          </cell>
          <cell r="E4828">
            <v>31.5</v>
          </cell>
        </row>
        <row r="4829">
          <cell r="B4829" t="str">
            <v>GBR</v>
          </cell>
          <cell r="C4829" t="str">
            <v>United Kingdom</v>
          </cell>
          <cell r="D4829">
            <v>1996</v>
          </cell>
          <cell r="E4829">
            <v>31.5</v>
          </cell>
        </row>
        <row r="4830">
          <cell r="B4830" t="str">
            <v>GBR</v>
          </cell>
          <cell r="C4830" t="str">
            <v>United Kingdom</v>
          </cell>
          <cell r="D4830">
            <v>1997</v>
          </cell>
          <cell r="E4830">
            <v>30.2</v>
          </cell>
        </row>
        <row r="4831">
          <cell r="B4831" t="str">
            <v>GBR</v>
          </cell>
          <cell r="C4831" t="str">
            <v>United Kingdom</v>
          </cell>
          <cell r="D4831">
            <v>1998</v>
          </cell>
          <cell r="E4831">
            <v>31</v>
          </cell>
        </row>
        <row r="4832">
          <cell r="B4832" t="str">
            <v>GBR</v>
          </cell>
          <cell r="C4832" t="str">
            <v>United Kingdom</v>
          </cell>
          <cell r="D4832">
            <v>1999</v>
          </cell>
          <cell r="E4832">
            <v>30.8</v>
          </cell>
        </row>
        <row r="4833">
          <cell r="B4833" t="str">
            <v>GBR</v>
          </cell>
          <cell r="C4833" t="str">
            <v>United Kingdom</v>
          </cell>
          <cell r="D4833">
            <v>2000</v>
          </cell>
          <cell r="E4833">
            <v>31.5</v>
          </cell>
        </row>
        <row r="4834">
          <cell r="B4834" t="str">
            <v>GBR</v>
          </cell>
          <cell r="C4834" t="str">
            <v>United Kingdom</v>
          </cell>
          <cell r="D4834">
            <v>2001</v>
          </cell>
          <cell r="E4834">
            <v>30.8</v>
          </cell>
        </row>
        <row r="4835">
          <cell r="B4835" t="str">
            <v>GBR</v>
          </cell>
          <cell r="C4835" t="str">
            <v>United Kingdom</v>
          </cell>
          <cell r="D4835">
            <v>2002</v>
          </cell>
          <cell r="E4835">
            <v>35</v>
          </cell>
        </row>
        <row r="4836">
          <cell r="B4836" t="str">
            <v>GBR</v>
          </cell>
          <cell r="C4836" t="str">
            <v>United Kingdom</v>
          </cell>
          <cell r="D4836">
            <v>2003</v>
          </cell>
          <cell r="E4836">
            <v>34</v>
          </cell>
        </row>
        <row r="4837">
          <cell r="B4837" t="str">
            <v>GBR</v>
          </cell>
          <cell r="C4837" t="str">
            <v>United Kingdom</v>
          </cell>
          <cell r="D4837">
            <v>2005</v>
          </cell>
          <cell r="E4837">
            <v>34</v>
          </cell>
        </row>
        <row r="4838">
          <cell r="B4838" t="str">
            <v>GBR</v>
          </cell>
          <cell r="C4838" t="str">
            <v>United Kingdom</v>
          </cell>
          <cell r="D4838">
            <v>2006</v>
          </cell>
          <cell r="E4838">
            <v>32</v>
          </cell>
        </row>
        <row r="4839">
          <cell r="B4839" t="str">
            <v>GBR</v>
          </cell>
          <cell r="C4839" t="str">
            <v>United Kingdom</v>
          </cell>
          <cell r="D4839">
            <v>2002</v>
          </cell>
          <cell r="E4839">
            <v>33.934710000000003</v>
          </cell>
        </row>
        <row r="4840">
          <cell r="B4840" t="str">
            <v>GBR</v>
          </cell>
          <cell r="C4840" t="str">
            <v>United Kingdom</v>
          </cell>
          <cell r="D4840">
            <v>2002</v>
          </cell>
          <cell r="E4840">
            <v>33.896450000000002</v>
          </cell>
        </row>
        <row r="4841">
          <cell r="B4841" t="str">
            <v>GBR</v>
          </cell>
          <cell r="C4841" t="str">
            <v>United Kingdom</v>
          </cell>
          <cell r="D4841">
            <v>1961</v>
          </cell>
          <cell r="E4841">
            <v>25.5</v>
          </cell>
        </row>
        <row r="4842">
          <cell r="B4842" t="str">
            <v>GBR</v>
          </cell>
          <cell r="C4842" t="str">
            <v>United Kingdom</v>
          </cell>
          <cell r="D4842">
            <v>1962</v>
          </cell>
          <cell r="E4842">
            <v>24.1</v>
          </cell>
        </row>
        <row r="4843">
          <cell r="B4843" t="str">
            <v>GBR</v>
          </cell>
          <cell r="C4843" t="str">
            <v>United Kingdom</v>
          </cell>
          <cell r="D4843">
            <v>1963</v>
          </cell>
          <cell r="E4843">
            <v>26.4</v>
          </cell>
        </row>
        <row r="4844">
          <cell r="B4844" t="str">
            <v>GBR</v>
          </cell>
          <cell r="C4844" t="str">
            <v>United Kingdom</v>
          </cell>
          <cell r="D4844">
            <v>1964</v>
          </cell>
          <cell r="E4844">
            <v>25.6</v>
          </cell>
        </row>
        <row r="4845">
          <cell r="B4845" t="str">
            <v>GBR</v>
          </cell>
          <cell r="C4845" t="str">
            <v>United Kingdom</v>
          </cell>
          <cell r="D4845">
            <v>1965</v>
          </cell>
          <cell r="E4845">
            <v>24.4</v>
          </cell>
        </row>
        <row r="4846">
          <cell r="B4846" t="str">
            <v>GBR</v>
          </cell>
          <cell r="C4846" t="str">
            <v>United Kingdom</v>
          </cell>
          <cell r="D4846">
            <v>1966</v>
          </cell>
          <cell r="E4846">
            <v>25.5</v>
          </cell>
        </row>
        <row r="4847">
          <cell r="B4847" t="str">
            <v>GBR</v>
          </cell>
          <cell r="C4847" t="str">
            <v>United Kingdom</v>
          </cell>
          <cell r="D4847">
            <v>1967</v>
          </cell>
          <cell r="E4847">
            <v>24.4</v>
          </cell>
        </row>
        <row r="4848">
          <cell r="B4848" t="str">
            <v>GBR</v>
          </cell>
          <cell r="C4848" t="str">
            <v>United Kingdom</v>
          </cell>
          <cell r="D4848">
            <v>1968</v>
          </cell>
          <cell r="E4848">
            <v>24.3</v>
          </cell>
        </row>
        <row r="4849">
          <cell r="B4849" t="str">
            <v>GBR</v>
          </cell>
          <cell r="C4849" t="str">
            <v>United Kingdom</v>
          </cell>
          <cell r="D4849">
            <v>1969</v>
          </cell>
          <cell r="E4849">
            <v>25.1</v>
          </cell>
        </row>
        <row r="4850">
          <cell r="B4850" t="str">
            <v>GBR</v>
          </cell>
          <cell r="C4850" t="str">
            <v>United Kingdom</v>
          </cell>
          <cell r="D4850">
            <v>1970</v>
          </cell>
          <cell r="E4850">
            <v>25.4</v>
          </cell>
        </row>
        <row r="4851">
          <cell r="B4851" t="str">
            <v>GBR</v>
          </cell>
          <cell r="C4851" t="str">
            <v>United Kingdom</v>
          </cell>
          <cell r="D4851">
            <v>1971</v>
          </cell>
          <cell r="E4851">
            <v>26.1</v>
          </cell>
        </row>
        <row r="4852">
          <cell r="B4852" t="str">
            <v>GBR</v>
          </cell>
          <cell r="C4852" t="str">
            <v>United Kingdom</v>
          </cell>
          <cell r="D4852">
            <v>1972</v>
          </cell>
          <cell r="E4852">
            <v>26.4</v>
          </cell>
        </row>
        <row r="4853">
          <cell r="B4853" t="str">
            <v>GBR</v>
          </cell>
          <cell r="C4853" t="str">
            <v>United Kingdom</v>
          </cell>
          <cell r="D4853">
            <v>1973</v>
          </cell>
          <cell r="E4853">
            <v>25.2</v>
          </cell>
        </row>
        <row r="4854">
          <cell r="B4854" t="str">
            <v>GBR</v>
          </cell>
          <cell r="C4854" t="str">
            <v>United Kingdom</v>
          </cell>
          <cell r="D4854">
            <v>1974</v>
          </cell>
          <cell r="E4854">
            <v>24.5</v>
          </cell>
        </row>
        <row r="4855">
          <cell r="B4855" t="str">
            <v>GBR</v>
          </cell>
          <cell r="C4855" t="str">
            <v>United Kingdom</v>
          </cell>
          <cell r="D4855">
            <v>1975</v>
          </cell>
          <cell r="E4855">
            <v>23.7</v>
          </cell>
        </row>
        <row r="4856">
          <cell r="B4856" t="str">
            <v>GBR</v>
          </cell>
          <cell r="C4856" t="str">
            <v>United Kingdom</v>
          </cell>
          <cell r="D4856">
            <v>1976</v>
          </cell>
          <cell r="E4856">
            <v>23.6</v>
          </cell>
        </row>
        <row r="4857">
          <cell r="B4857" t="str">
            <v>GBR</v>
          </cell>
          <cell r="C4857" t="str">
            <v>United Kingdom</v>
          </cell>
          <cell r="D4857">
            <v>1977</v>
          </cell>
          <cell r="E4857">
            <v>23.3</v>
          </cell>
        </row>
        <row r="4858">
          <cell r="B4858" t="str">
            <v>GBR</v>
          </cell>
          <cell r="C4858" t="str">
            <v>United Kingdom</v>
          </cell>
          <cell r="D4858">
            <v>1978</v>
          </cell>
          <cell r="E4858">
            <v>23.4</v>
          </cell>
        </row>
        <row r="4859">
          <cell r="B4859" t="str">
            <v>GBR</v>
          </cell>
          <cell r="C4859" t="str">
            <v>United Kingdom</v>
          </cell>
          <cell r="D4859">
            <v>1979</v>
          </cell>
          <cell r="E4859">
            <v>24.7</v>
          </cell>
        </row>
        <row r="4860">
          <cell r="B4860" t="str">
            <v>GBR</v>
          </cell>
          <cell r="C4860" t="str">
            <v>United Kingdom</v>
          </cell>
          <cell r="D4860">
            <v>1980</v>
          </cell>
          <cell r="E4860">
            <v>25.2</v>
          </cell>
        </row>
        <row r="4861">
          <cell r="B4861" t="str">
            <v>GBR</v>
          </cell>
          <cell r="C4861" t="str">
            <v>United Kingdom</v>
          </cell>
          <cell r="D4861">
            <v>1981</v>
          </cell>
          <cell r="E4861">
            <v>25.7</v>
          </cell>
        </row>
        <row r="4862">
          <cell r="B4862" t="str">
            <v>GBR</v>
          </cell>
          <cell r="C4862" t="str">
            <v>United Kingdom</v>
          </cell>
          <cell r="D4862">
            <v>1982</v>
          </cell>
          <cell r="E4862">
            <v>25.6</v>
          </cell>
        </row>
        <row r="4863">
          <cell r="B4863" t="str">
            <v>GBR</v>
          </cell>
          <cell r="C4863" t="str">
            <v>United Kingdom</v>
          </cell>
          <cell r="D4863">
            <v>1983</v>
          </cell>
          <cell r="E4863">
            <v>26.3</v>
          </cell>
        </row>
        <row r="4864">
          <cell r="B4864" t="str">
            <v>GBR</v>
          </cell>
          <cell r="C4864" t="str">
            <v>United Kingdom</v>
          </cell>
          <cell r="D4864">
            <v>1984</v>
          </cell>
          <cell r="E4864">
            <v>26.4</v>
          </cell>
        </row>
        <row r="4865">
          <cell r="B4865" t="str">
            <v>GBR</v>
          </cell>
          <cell r="C4865" t="str">
            <v>United Kingdom</v>
          </cell>
          <cell r="D4865">
            <v>1985</v>
          </cell>
          <cell r="E4865">
            <v>27.7</v>
          </cell>
        </row>
        <row r="4866">
          <cell r="B4866" t="str">
            <v>GBR</v>
          </cell>
          <cell r="C4866" t="str">
            <v>United Kingdom</v>
          </cell>
          <cell r="D4866">
            <v>1986</v>
          </cell>
          <cell r="E4866">
            <v>28.4</v>
          </cell>
        </row>
        <row r="4867">
          <cell r="B4867" t="str">
            <v>GBR</v>
          </cell>
          <cell r="C4867" t="str">
            <v>United Kingdom</v>
          </cell>
          <cell r="D4867">
            <v>1987</v>
          </cell>
          <cell r="E4867">
            <v>30</v>
          </cell>
        </row>
        <row r="4868">
          <cell r="B4868" t="str">
            <v>GBR</v>
          </cell>
          <cell r="C4868" t="str">
            <v>United Kingdom</v>
          </cell>
          <cell r="D4868">
            <v>1988</v>
          </cell>
          <cell r="E4868">
            <v>31.7</v>
          </cell>
        </row>
        <row r="4869">
          <cell r="B4869" t="str">
            <v>GBR</v>
          </cell>
          <cell r="C4869" t="str">
            <v>United Kingdom</v>
          </cell>
          <cell r="D4869">
            <v>1989</v>
          </cell>
          <cell r="E4869">
            <v>32.1</v>
          </cell>
        </row>
        <row r="4870">
          <cell r="B4870" t="str">
            <v>GBR</v>
          </cell>
          <cell r="C4870" t="str">
            <v>United Kingdom</v>
          </cell>
          <cell r="D4870">
            <v>1990</v>
          </cell>
          <cell r="E4870">
            <v>33.5</v>
          </cell>
        </row>
        <row r="4871">
          <cell r="B4871" t="str">
            <v>GBR</v>
          </cell>
          <cell r="C4871" t="str">
            <v>United Kingdom</v>
          </cell>
          <cell r="D4871">
            <v>1991</v>
          </cell>
          <cell r="E4871">
            <v>33.6</v>
          </cell>
        </row>
        <row r="4872">
          <cell r="B4872" t="str">
            <v>GBR</v>
          </cell>
          <cell r="C4872" t="str">
            <v>United Kingdom</v>
          </cell>
          <cell r="D4872">
            <v>1992</v>
          </cell>
          <cell r="E4872">
            <v>33.799999999999997</v>
          </cell>
        </row>
        <row r="4873">
          <cell r="B4873" t="str">
            <v>GBR</v>
          </cell>
          <cell r="C4873" t="str">
            <v>United Kingdom</v>
          </cell>
          <cell r="D4873">
            <v>1993</v>
          </cell>
          <cell r="E4873">
            <v>33.6</v>
          </cell>
        </row>
        <row r="4874">
          <cell r="B4874" t="str">
            <v>GBR</v>
          </cell>
          <cell r="C4874" t="str">
            <v>United Kingdom</v>
          </cell>
          <cell r="D4874">
            <v>1994</v>
          </cell>
          <cell r="E4874">
            <v>32.799999999999997</v>
          </cell>
        </row>
        <row r="4875">
          <cell r="B4875" t="str">
            <v>GBR</v>
          </cell>
          <cell r="C4875" t="str">
            <v>United Kingdom</v>
          </cell>
          <cell r="D4875">
            <v>1995</v>
          </cell>
          <cell r="E4875">
            <v>32.9</v>
          </cell>
        </row>
        <row r="4876">
          <cell r="B4876" t="str">
            <v>GBR</v>
          </cell>
          <cell r="C4876" t="str">
            <v>United Kingdom</v>
          </cell>
          <cell r="D4876">
            <v>1996</v>
          </cell>
          <cell r="E4876">
            <v>33</v>
          </cell>
        </row>
        <row r="4877">
          <cell r="B4877" t="str">
            <v>GBR</v>
          </cell>
          <cell r="C4877" t="str">
            <v>United Kingdom</v>
          </cell>
          <cell r="D4877">
            <v>1997</v>
          </cell>
          <cell r="E4877">
            <v>33.6</v>
          </cell>
        </row>
        <row r="4878">
          <cell r="B4878" t="str">
            <v>GBR</v>
          </cell>
          <cell r="C4878" t="str">
            <v>United Kingdom</v>
          </cell>
          <cell r="D4878">
            <v>1998</v>
          </cell>
          <cell r="E4878">
            <v>34.299999999999997</v>
          </cell>
        </row>
        <row r="4879">
          <cell r="B4879" t="str">
            <v>GBR</v>
          </cell>
          <cell r="C4879" t="str">
            <v>United Kingdom</v>
          </cell>
          <cell r="D4879">
            <v>1999</v>
          </cell>
          <cell r="E4879">
            <v>34.1</v>
          </cell>
        </row>
        <row r="4880">
          <cell r="B4880" t="str">
            <v>GBR</v>
          </cell>
          <cell r="C4880" t="str">
            <v>United Kingdom</v>
          </cell>
          <cell r="D4880">
            <v>2000</v>
          </cell>
          <cell r="E4880">
            <v>34.6</v>
          </cell>
        </row>
        <row r="4881">
          <cell r="B4881" t="str">
            <v>GBR</v>
          </cell>
          <cell r="C4881" t="str">
            <v>United Kingdom</v>
          </cell>
          <cell r="D4881">
            <v>2001</v>
          </cell>
          <cell r="E4881">
            <v>34.4</v>
          </cell>
        </row>
        <row r="4882">
          <cell r="B4882" t="str">
            <v>GBR</v>
          </cell>
          <cell r="C4882" t="str">
            <v>United Kingdom</v>
          </cell>
          <cell r="D4882">
            <v>2002</v>
          </cell>
          <cell r="E4882">
            <v>34.200000000000003</v>
          </cell>
        </row>
        <row r="4883">
          <cell r="B4883" t="str">
            <v>GBR</v>
          </cell>
          <cell r="C4883" t="str">
            <v>United Kingdom</v>
          </cell>
          <cell r="D4883">
            <v>1960</v>
          </cell>
          <cell r="E4883">
            <v>35.4</v>
          </cell>
        </row>
        <row r="4884">
          <cell r="B4884" t="str">
            <v>GBR</v>
          </cell>
          <cell r="C4884" t="str">
            <v>United Kingdom</v>
          </cell>
          <cell r="D4884">
            <v>1967</v>
          </cell>
          <cell r="E4884">
            <v>36.200000000000003</v>
          </cell>
        </row>
        <row r="4885">
          <cell r="B4885" t="str">
            <v>GBR</v>
          </cell>
          <cell r="C4885" t="str">
            <v>United Kingdom</v>
          </cell>
          <cell r="D4885">
            <v>1968</v>
          </cell>
          <cell r="E4885">
            <v>33.9</v>
          </cell>
        </row>
        <row r="4886">
          <cell r="B4886" t="str">
            <v>GBR</v>
          </cell>
          <cell r="C4886" t="str">
            <v>United Kingdom</v>
          </cell>
          <cell r="D4886">
            <v>1979</v>
          </cell>
          <cell r="E4886">
            <v>25.090000152587891</v>
          </cell>
        </row>
        <row r="4887">
          <cell r="B4887" t="str">
            <v>GBR</v>
          </cell>
          <cell r="C4887" t="str">
            <v>United Kingdom</v>
          </cell>
          <cell r="D4887">
            <v>1988</v>
          </cell>
          <cell r="E4887">
            <v>29.069999694824219</v>
          </cell>
        </row>
        <row r="4888">
          <cell r="B4888" t="str">
            <v>GBR</v>
          </cell>
          <cell r="C4888" t="str">
            <v>United Kingdom</v>
          </cell>
          <cell r="D4888">
            <v>1969</v>
          </cell>
          <cell r="E4888">
            <v>33.6</v>
          </cell>
        </row>
        <row r="4889">
          <cell r="B4889" t="str">
            <v>GBR</v>
          </cell>
          <cell r="C4889" t="str">
            <v>United Kingdom</v>
          </cell>
          <cell r="D4889">
            <v>1974</v>
          </cell>
          <cell r="E4889">
            <v>29.9</v>
          </cell>
        </row>
        <row r="4890">
          <cell r="B4890" t="str">
            <v>GBR</v>
          </cell>
          <cell r="C4890" t="str">
            <v>United Kingdom</v>
          </cell>
          <cell r="D4890">
            <v>1979</v>
          </cell>
          <cell r="E4890">
            <v>28.9</v>
          </cell>
        </row>
        <row r="4891">
          <cell r="B4891" t="str">
            <v>GBR</v>
          </cell>
          <cell r="C4891" t="str">
            <v>United Kingdom</v>
          </cell>
          <cell r="D4891">
            <v>1986</v>
          </cell>
          <cell r="E4891">
            <v>32.6</v>
          </cell>
        </row>
        <row r="4892">
          <cell r="B4892" t="str">
            <v>GBR</v>
          </cell>
          <cell r="C4892" t="str">
            <v>United Kingdom</v>
          </cell>
          <cell r="D4892">
            <v>1991</v>
          </cell>
          <cell r="E4892">
            <v>36</v>
          </cell>
        </row>
        <row r="4893">
          <cell r="B4893" t="str">
            <v>GBR</v>
          </cell>
          <cell r="C4893" t="str">
            <v>United Kingdom</v>
          </cell>
          <cell r="D4893">
            <v>1994</v>
          </cell>
          <cell r="E4893">
            <v>36.299999999999997</v>
          </cell>
        </row>
        <row r="4894">
          <cell r="B4894" t="str">
            <v>GBR</v>
          </cell>
          <cell r="C4894" t="str">
            <v>United Kingdom</v>
          </cell>
          <cell r="D4894">
            <v>1995</v>
          </cell>
          <cell r="E4894">
            <v>36.5</v>
          </cell>
        </row>
        <row r="4895">
          <cell r="B4895" t="str">
            <v>GBR</v>
          </cell>
          <cell r="C4895" t="str">
            <v>United Kingdom</v>
          </cell>
          <cell r="D4895">
            <v>1999</v>
          </cell>
          <cell r="E4895">
            <v>37</v>
          </cell>
        </row>
        <row r="4896">
          <cell r="B4896" t="str">
            <v>GBR</v>
          </cell>
          <cell r="C4896" t="str">
            <v>United Kingdom</v>
          </cell>
          <cell r="D4896">
            <v>1964</v>
          </cell>
          <cell r="E4896">
            <v>39.200000000000003</v>
          </cell>
        </row>
        <row r="4897">
          <cell r="B4897" t="str">
            <v>GBR</v>
          </cell>
          <cell r="C4897" t="str">
            <v>United Kingdom</v>
          </cell>
          <cell r="D4897">
            <v>1973</v>
          </cell>
          <cell r="E4897">
            <v>32.5</v>
          </cell>
        </row>
        <row r="4898">
          <cell r="B4898" t="str">
            <v>GBR</v>
          </cell>
          <cell r="C4898" t="str">
            <v>United Kingdom</v>
          </cell>
          <cell r="D4898">
            <v>1986</v>
          </cell>
          <cell r="E4898">
            <v>48.799999237060547</v>
          </cell>
        </row>
        <row r="4899">
          <cell r="B4899" t="str">
            <v>GBR</v>
          </cell>
          <cell r="C4899" t="str">
            <v>United Kingdom</v>
          </cell>
          <cell r="D4899">
            <v>1986</v>
          </cell>
          <cell r="E4899">
            <v>30.399999618530273</v>
          </cell>
        </row>
        <row r="4900">
          <cell r="B4900" t="str">
            <v>GBR</v>
          </cell>
          <cell r="C4900" t="str">
            <v>United Kingdom</v>
          </cell>
          <cell r="D4900">
            <v>1938</v>
          </cell>
          <cell r="E4900">
            <v>43</v>
          </cell>
        </row>
        <row r="4901">
          <cell r="B4901" t="str">
            <v>GBR</v>
          </cell>
          <cell r="C4901" t="str">
            <v>United Kingdom</v>
          </cell>
          <cell r="D4901">
            <v>1938</v>
          </cell>
          <cell r="E4901">
            <v>38</v>
          </cell>
        </row>
        <row r="4902">
          <cell r="B4902" t="str">
            <v>GBR</v>
          </cell>
          <cell r="C4902" t="str">
            <v>United Kingdom</v>
          </cell>
          <cell r="D4902">
            <v>1949</v>
          </cell>
          <cell r="E4902">
            <v>42</v>
          </cell>
        </row>
        <row r="4903">
          <cell r="B4903" t="str">
            <v>GBR</v>
          </cell>
          <cell r="C4903" t="str">
            <v>United Kingdom</v>
          </cell>
          <cell r="D4903">
            <v>1949</v>
          </cell>
          <cell r="E4903">
            <v>34</v>
          </cell>
        </row>
        <row r="4904">
          <cell r="B4904" t="str">
            <v>GBR</v>
          </cell>
          <cell r="C4904" t="str">
            <v>United Kingdom</v>
          </cell>
          <cell r="D4904">
            <v>1955</v>
          </cell>
          <cell r="E4904">
            <v>34</v>
          </cell>
        </row>
        <row r="4905">
          <cell r="B4905" t="str">
            <v>GBR</v>
          </cell>
          <cell r="C4905" t="str">
            <v>United Kingdom</v>
          </cell>
          <cell r="D4905">
            <v>1955</v>
          </cell>
          <cell r="E4905">
            <v>41</v>
          </cell>
        </row>
        <row r="4906">
          <cell r="B4906" t="str">
            <v>GBR</v>
          </cell>
          <cell r="C4906" t="str">
            <v>United Kingdom</v>
          </cell>
          <cell r="D4906">
            <v>1954</v>
          </cell>
          <cell r="E4906">
            <v>40</v>
          </cell>
        </row>
        <row r="4907">
          <cell r="B4907" t="str">
            <v>GBR</v>
          </cell>
          <cell r="C4907" t="str">
            <v>United Kingdom</v>
          </cell>
          <cell r="D4907">
            <v>1964</v>
          </cell>
          <cell r="E4907">
            <v>39.667110000000001</v>
          </cell>
        </row>
        <row r="4908">
          <cell r="B4908" t="str">
            <v>GBR</v>
          </cell>
          <cell r="C4908" t="str">
            <v>United Kingdom</v>
          </cell>
          <cell r="D4908">
            <v>1979</v>
          </cell>
          <cell r="E4908">
            <v>27.1</v>
          </cell>
        </row>
        <row r="4909">
          <cell r="B4909" t="str">
            <v>GBR</v>
          </cell>
          <cell r="C4909" t="str">
            <v>United Kingdom</v>
          </cell>
          <cell r="D4909">
            <v>1979</v>
          </cell>
          <cell r="E4909">
            <v>31.4</v>
          </cell>
        </row>
        <row r="4910">
          <cell r="B4910" t="str">
            <v>GBR</v>
          </cell>
          <cell r="C4910" t="str">
            <v>United Kingdom</v>
          </cell>
          <cell r="D4910">
            <v>1964</v>
          </cell>
          <cell r="E4910">
            <v>33.599998474121094</v>
          </cell>
        </row>
        <row r="4911">
          <cell r="B4911" t="str">
            <v>GBR</v>
          </cell>
          <cell r="C4911" t="str">
            <v>United Kingdom</v>
          </cell>
          <cell r="D4911">
            <v>1965</v>
          </cell>
          <cell r="E4911">
            <v>32.700000762939453</v>
          </cell>
        </row>
        <row r="4912">
          <cell r="B4912" t="str">
            <v>GBR</v>
          </cell>
          <cell r="C4912" t="str">
            <v>United Kingdom</v>
          </cell>
          <cell r="D4912">
            <v>1966</v>
          </cell>
          <cell r="E4912">
            <v>32.700000762939453</v>
          </cell>
        </row>
        <row r="4913">
          <cell r="B4913" t="str">
            <v>GBR</v>
          </cell>
          <cell r="C4913" t="str">
            <v>United Kingdom</v>
          </cell>
          <cell r="D4913">
            <v>1967</v>
          </cell>
          <cell r="E4913">
            <v>32.200000762939453</v>
          </cell>
        </row>
        <row r="4914">
          <cell r="B4914" t="str">
            <v>GBR</v>
          </cell>
          <cell r="C4914" t="str">
            <v>United Kingdom</v>
          </cell>
          <cell r="D4914">
            <v>1968</v>
          </cell>
          <cell r="E4914">
            <v>32.799999237060547</v>
          </cell>
        </row>
        <row r="4915">
          <cell r="B4915" t="str">
            <v>GBR</v>
          </cell>
          <cell r="C4915" t="str">
            <v>United Kingdom</v>
          </cell>
          <cell r="D4915">
            <v>1969</v>
          </cell>
          <cell r="E4915">
            <v>33.799999237060547</v>
          </cell>
        </row>
        <row r="4916">
          <cell r="B4916" t="str">
            <v>GBR</v>
          </cell>
          <cell r="C4916" t="str">
            <v>United Kingdom</v>
          </cell>
          <cell r="D4916">
            <v>1970</v>
          </cell>
          <cell r="E4916">
            <v>33.900001525878906</v>
          </cell>
        </row>
        <row r="4917">
          <cell r="B4917" t="str">
            <v>GBR</v>
          </cell>
          <cell r="C4917" t="str">
            <v>United Kingdom</v>
          </cell>
          <cell r="D4917">
            <v>1971</v>
          </cell>
          <cell r="E4917">
            <v>34.700000762939453</v>
          </cell>
        </row>
        <row r="4918">
          <cell r="B4918" t="str">
            <v>GBR</v>
          </cell>
          <cell r="C4918" t="str">
            <v>United Kingdom</v>
          </cell>
          <cell r="D4918">
            <v>1972</v>
          </cell>
          <cell r="E4918">
            <v>33.700000762939453</v>
          </cell>
        </row>
        <row r="4919">
          <cell r="B4919" t="str">
            <v>GBR</v>
          </cell>
          <cell r="C4919" t="str">
            <v>United Kingdom</v>
          </cell>
          <cell r="D4919">
            <v>1973</v>
          </cell>
          <cell r="E4919">
            <v>35</v>
          </cell>
        </row>
        <row r="4920">
          <cell r="B4920" t="str">
            <v>GBR</v>
          </cell>
          <cell r="C4920" t="str">
            <v>United Kingdom</v>
          </cell>
          <cell r="D4920">
            <v>1974</v>
          </cell>
          <cell r="E4920">
            <v>35.200000762939453</v>
          </cell>
        </row>
        <row r="4921">
          <cell r="B4921" t="str">
            <v>GBR</v>
          </cell>
          <cell r="C4921" t="str">
            <v>United Kingdom</v>
          </cell>
          <cell r="D4921">
            <v>1975</v>
          </cell>
          <cell r="E4921">
            <v>37.599998474121094</v>
          </cell>
        </row>
        <row r="4922">
          <cell r="B4922" t="str">
            <v>GBR</v>
          </cell>
          <cell r="C4922" t="str">
            <v>United Kingdom</v>
          </cell>
          <cell r="D4922">
            <v>1976</v>
          </cell>
          <cell r="E4922">
            <v>33.900001525878906</v>
          </cell>
        </row>
        <row r="4923">
          <cell r="B4923" t="str">
            <v>USA</v>
          </cell>
          <cell r="C4923" t="str">
            <v>United States</v>
          </cell>
          <cell r="D4923">
            <v>1979</v>
          </cell>
          <cell r="E4923">
            <v>35.900001525878906</v>
          </cell>
        </row>
        <row r="4924">
          <cell r="B4924" t="str">
            <v>USA</v>
          </cell>
          <cell r="C4924" t="str">
            <v>United States</v>
          </cell>
          <cell r="D4924">
            <v>1986</v>
          </cell>
          <cell r="E4924">
            <v>38.6</v>
          </cell>
        </row>
        <row r="4925">
          <cell r="B4925" t="str">
            <v>USA</v>
          </cell>
          <cell r="C4925" t="str">
            <v>United States</v>
          </cell>
          <cell r="D4925">
            <v>1944</v>
          </cell>
          <cell r="E4925">
            <v>43.599998474121094</v>
          </cell>
        </row>
        <row r="4926">
          <cell r="B4926" t="str">
            <v>USA</v>
          </cell>
          <cell r="C4926" t="str">
            <v>United States</v>
          </cell>
          <cell r="D4926">
            <v>1945</v>
          </cell>
          <cell r="E4926">
            <v>41.099998474121094</v>
          </cell>
        </row>
        <row r="4927">
          <cell r="B4927" t="str">
            <v>USA</v>
          </cell>
          <cell r="C4927" t="str">
            <v>United States</v>
          </cell>
          <cell r="D4927">
            <v>1947</v>
          </cell>
          <cell r="E4927">
            <v>43</v>
          </cell>
        </row>
        <row r="4928">
          <cell r="B4928" t="str">
            <v>USA</v>
          </cell>
          <cell r="C4928" t="str">
            <v>United States</v>
          </cell>
          <cell r="D4928">
            <v>1948</v>
          </cell>
          <cell r="E4928">
            <v>42.400001525878906</v>
          </cell>
        </row>
        <row r="4929">
          <cell r="B4929" t="str">
            <v>USA</v>
          </cell>
          <cell r="C4929" t="str">
            <v>United States</v>
          </cell>
          <cell r="D4929">
            <v>1949</v>
          </cell>
          <cell r="E4929">
            <v>42.799999237060547</v>
          </cell>
        </row>
        <row r="4930">
          <cell r="B4930" t="str">
            <v>USA</v>
          </cell>
          <cell r="C4930" t="str">
            <v>United States</v>
          </cell>
          <cell r="D4930">
            <v>1950</v>
          </cell>
          <cell r="E4930">
            <v>43.099998474121094</v>
          </cell>
        </row>
        <row r="4931">
          <cell r="B4931" t="str">
            <v>USA</v>
          </cell>
          <cell r="C4931" t="str">
            <v>United States</v>
          </cell>
          <cell r="D4931">
            <v>1951</v>
          </cell>
          <cell r="E4931">
            <v>41.599998474121094</v>
          </cell>
        </row>
        <row r="4932">
          <cell r="B4932" t="str">
            <v>USA</v>
          </cell>
          <cell r="C4932" t="str">
            <v>United States</v>
          </cell>
          <cell r="D4932">
            <v>1952</v>
          </cell>
          <cell r="E4932">
            <v>41.599998474121094</v>
          </cell>
        </row>
        <row r="4933">
          <cell r="B4933" t="str">
            <v>USA</v>
          </cell>
          <cell r="C4933" t="str">
            <v>United States</v>
          </cell>
          <cell r="D4933">
            <v>1954</v>
          </cell>
          <cell r="E4933">
            <v>42.9</v>
          </cell>
        </row>
        <row r="4934">
          <cell r="B4934" t="str">
            <v>USA</v>
          </cell>
          <cell r="C4934" t="str">
            <v>United States</v>
          </cell>
          <cell r="D4934">
            <v>1955</v>
          </cell>
          <cell r="E4934">
            <v>42</v>
          </cell>
        </row>
        <row r="4935">
          <cell r="B4935" t="str">
            <v>USA</v>
          </cell>
          <cell r="C4935" t="str">
            <v>United States</v>
          </cell>
          <cell r="D4935">
            <v>1956</v>
          </cell>
          <cell r="E4935">
            <v>41.5</v>
          </cell>
        </row>
        <row r="4936">
          <cell r="B4936" t="str">
            <v>USA</v>
          </cell>
          <cell r="C4936" t="str">
            <v>United States</v>
          </cell>
          <cell r="D4936">
            <v>1957</v>
          </cell>
          <cell r="E4936">
            <v>41.799999237060547</v>
          </cell>
        </row>
        <row r="4937">
          <cell r="B4937" t="str">
            <v>USA</v>
          </cell>
          <cell r="C4937" t="str">
            <v>United States</v>
          </cell>
          <cell r="D4937">
            <v>1958</v>
          </cell>
          <cell r="E4937">
            <v>41.599998474121094</v>
          </cell>
        </row>
        <row r="4938">
          <cell r="B4938" t="str">
            <v>USA</v>
          </cell>
          <cell r="C4938" t="str">
            <v>United States</v>
          </cell>
          <cell r="D4938">
            <v>1959</v>
          </cell>
          <cell r="E4938">
            <v>42.200000762939453</v>
          </cell>
        </row>
        <row r="4939">
          <cell r="B4939" t="str">
            <v>USA</v>
          </cell>
          <cell r="C4939" t="str">
            <v>United States</v>
          </cell>
          <cell r="D4939">
            <v>1960</v>
          </cell>
          <cell r="E4939">
            <v>42.299999237060547</v>
          </cell>
        </row>
        <row r="4940">
          <cell r="B4940" t="str">
            <v>USA</v>
          </cell>
          <cell r="C4940" t="str">
            <v>United States</v>
          </cell>
          <cell r="D4940">
            <v>1961</v>
          </cell>
          <cell r="E4940">
            <v>43.200000762939453</v>
          </cell>
        </row>
        <row r="4941">
          <cell r="B4941" t="str">
            <v>USA</v>
          </cell>
          <cell r="C4941" t="str">
            <v>United States</v>
          </cell>
          <cell r="D4941">
            <v>1962</v>
          </cell>
          <cell r="E4941">
            <v>42.099998474121094</v>
          </cell>
        </row>
        <row r="4942">
          <cell r="B4942" t="str">
            <v>USA</v>
          </cell>
          <cell r="C4942" t="str">
            <v>United States</v>
          </cell>
          <cell r="D4942">
            <v>1963</v>
          </cell>
          <cell r="E4942">
            <v>41.799999237060547</v>
          </cell>
        </row>
        <row r="4943">
          <cell r="B4943" t="str">
            <v>USA</v>
          </cell>
          <cell r="C4943" t="str">
            <v>United States</v>
          </cell>
          <cell r="D4943">
            <v>1964</v>
          </cell>
          <cell r="E4943">
            <v>41.900001525878906</v>
          </cell>
        </row>
        <row r="4944">
          <cell r="B4944" t="str">
            <v>USA</v>
          </cell>
          <cell r="C4944" t="str">
            <v>United States</v>
          </cell>
          <cell r="D4944">
            <v>1965</v>
          </cell>
          <cell r="E4944">
            <v>41.700000762939453</v>
          </cell>
        </row>
        <row r="4945">
          <cell r="B4945" t="str">
            <v>USA</v>
          </cell>
          <cell r="C4945" t="str">
            <v>United States</v>
          </cell>
          <cell r="D4945">
            <v>1966</v>
          </cell>
          <cell r="E4945">
            <v>41.299999237060547</v>
          </cell>
        </row>
        <row r="4946">
          <cell r="B4946" t="str">
            <v>USA</v>
          </cell>
          <cell r="C4946" t="str">
            <v>United States</v>
          </cell>
          <cell r="D4946">
            <v>1967</v>
          </cell>
          <cell r="E4946">
            <v>41.599998474121094</v>
          </cell>
        </row>
        <row r="4947">
          <cell r="B4947" t="str">
            <v>USA</v>
          </cell>
          <cell r="C4947" t="str">
            <v>United States</v>
          </cell>
          <cell r="D4947">
            <v>1968</v>
          </cell>
          <cell r="E4947">
            <v>40.599998474121094</v>
          </cell>
        </row>
        <row r="4948">
          <cell r="B4948" t="str">
            <v>USA</v>
          </cell>
          <cell r="C4948" t="str">
            <v>United States</v>
          </cell>
          <cell r="D4948">
            <v>1979</v>
          </cell>
          <cell r="E4948">
            <v>35.200000000000003</v>
          </cell>
        </row>
        <row r="4949">
          <cell r="B4949" t="str">
            <v>USA</v>
          </cell>
          <cell r="C4949" t="str">
            <v>United States</v>
          </cell>
          <cell r="D4949">
            <v>1980</v>
          </cell>
          <cell r="E4949">
            <v>34.700000000000003</v>
          </cell>
        </row>
        <row r="4950">
          <cell r="B4950" t="str">
            <v>USA</v>
          </cell>
          <cell r="C4950" t="str">
            <v>United States</v>
          </cell>
          <cell r="D4950">
            <v>1981</v>
          </cell>
          <cell r="E4950">
            <v>35</v>
          </cell>
        </row>
        <row r="4951">
          <cell r="B4951" t="str">
            <v>USA</v>
          </cell>
          <cell r="C4951" t="str">
            <v>United States</v>
          </cell>
          <cell r="D4951">
            <v>1982</v>
          </cell>
          <cell r="E4951">
            <v>35.9</v>
          </cell>
        </row>
        <row r="4952">
          <cell r="B4952" t="str">
            <v>USA</v>
          </cell>
          <cell r="C4952" t="str">
            <v>United States</v>
          </cell>
          <cell r="D4952">
            <v>1983</v>
          </cell>
          <cell r="E4952">
            <v>36.799999999999997</v>
          </cell>
        </row>
        <row r="4953">
          <cell r="B4953" t="str">
            <v>USA</v>
          </cell>
          <cell r="C4953" t="str">
            <v>United States</v>
          </cell>
          <cell r="D4953">
            <v>1984</v>
          </cell>
          <cell r="E4953">
            <v>37.200000000000003</v>
          </cell>
        </row>
        <row r="4954">
          <cell r="B4954" t="str">
            <v>USA</v>
          </cell>
          <cell r="C4954" t="str">
            <v>United States</v>
          </cell>
          <cell r="D4954">
            <v>1985</v>
          </cell>
          <cell r="E4954">
            <v>38.1</v>
          </cell>
        </row>
        <row r="4955">
          <cell r="B4955" t="str">
            <v>USA</v>
          </cell>
          <cell r="C4955" t="str">
            <v>United States</v>
          </cell>
          <cell r="D4955">
            <v>1986</v>
          </cell>
          <cell r="E4955">
            <v>40.4</v>
          </cell>
        </row>
        <row r="4956">
          <cell r="B4956" t="str">
            <v>USA</v>
          </cell>
          <cell r="C4956" t="str">
            <v>United States</v>
          </cell>
          <cell r="D4956">
            <v>1987</v>
          </cell>
          <cell r="E4956">
            <v>38</v>
          </cell>
        </row>
        <row r="4957">
          <cell r="B4957" t="str">
            <v>USA</v>
          </cell>
          <cell r="C4957" t="str">
            <v>United States</v>
          </cell>
          <cell r="D4957">
            <v>1988</v>
          </cell>
          <cell r="E4957">
            <v>38.4</v>
          </cell>
        </row>
        <row r="4958">
          <cell r="B4958" t="str">
            <v>USA</v>
          </cell>
          <cell r="C4958" t="str">
            <v>United States</v>
          </cell>
          <cell r="D4958">
            <v>1989</v>
          </cell>
          <cell r="E4958">
            <v>38.700000000000003</v>
          </cell>
        </row>
        <row r="4959">
          <cell r="B4959" t="str">
            <v>USA</v>
          </cell>
          <cell r="C4959" t="str">
            <v>United States</v>
          </cell>
          <cell r="D4959">
            <v>1990</v>
          </cell>
          <cell r="E4959">
            <v>38.1</v>
          </cell>
        </row>
        <row r="4960">
          <cell r="B4960" t="str">
            <v>USA</v>
          </cell>
          <cell r="C4960" t="str">
            <v>United States</v>
          </cell>
          <cell r="D4960">
            <v>1991</v>
          </cell>
          <cell r="E4960">
            <v>37.9</v>
          </cell>
        </row>
        <row r="4961">
          <cell r="B4961" t="str">
            <v>USA</v>
          </cell>
          <cell r="C4961" t="str">
            <v>United States</v>
          </cell>
          <cell r="D4961">
            <v>1992</v>
          </cell>
          <cell r="E4961">
            <v>38.1</v>
          </cell>
        </row>
        <row r="4962">
          <cell r="B4962" t="str">
            <v>USA</v>
          </cell>
          <cell r="C4962" t="str">
            <v>United States</v>
          </cell>
          <cell r="D4962">
            <v>1993</v>
          </cell>
          <cell r="E4962">
            <v>39.5</v>
          </cell>
        </row>
        <row r="4963">
          <cell r="B4963" t="str">
            <v>USA</v>
          </cell>
          <cell r="C4963" t="str">
            <v>United States</v>
          </cell>
          <cell r="D4963">
            <v>1994</v>
          </cell>
          <cell r="E4963">
            <v>39.5</v>
          </cell>
        </row>
        <row r="4964">
          <cell r="B4964" t="str">
            <v>USA</v>
          </cell>
          <cell r="C4964" t="str">
            <v>United States</v>
          </cell>
          <cell r="D4964">
            <v>1995</v>
          </cell>
          <cell r="E4964">
            <v>38.799999999999997</v>
          </cell>
        </row>
        <row r="4965">
          <cell r="B4965" t="str">
            <v>USA</v>
          </cell>
          <cell r="C4965" t="str">
            <v>United States</v>
          </cell>
          <cell r="D4965">
            <v>1996</v>
          </cell>
          <cell r="E4965">
            <v>39.200000000000003</v>
          </cell>
        </row>
        <row r="4966">
          <cell r="B4966" t="str">
            <v>USA</v>
          </cell>
          <cell r="C4966" t="str">
            <v>United States</v>
          </cell>
          <cell r="D4966">
            <v>1965</v>
          </cell>
          <cell r="E4966">
            <v>41.400001525878906</v>
          </cell>
        </row>
        <row r="4967">
          <cell r="B4967" t="str">
            <v>USA</v>
          </cell>
          <cell r="C4967" t="str">
            <v>United States</v>
          </cell>
          <cell r="D4967">
            <v>1970</v>
          </cell>
          <cell r="E4967">
            <v>32.380001068115234</v>
          </cell>
        </row>
        <row r="4968">
          <cell r="B4968" t="str">
            <v>USA</v>
          </cell>
          <cell r="C4968" t="str">
            <v>United States</v>
          </cell>
          <cell r="D4968">
            <v>1967</v>
          </cell>
          <cell r="E4968">
            <v>44.099998474121094</v>
          </cell>
        </row>
        <row r="4969">
          <cell r="B4969" t="str">
            <v>USA</v>
          </cell>
          <cell r="C4969" t="str">
            <v>United States</v>
          </cell>
          <cell r="D4969">
            <v>1968</v>
          </cell>
          <cell r="E4969">
            <v>44.2</v>
          </cell>
        </row>
        <row r="4970">
          <cell r="B4970" t="str">
            <v>USA</v>
          </cell>
          <cell r="C4970" t="str">
            <v>United States</v>
          </cell>
          <cell r="D4970">
            <v>1969</v>
          </cell>
          <cell r="E4970">
            <v>45.299999237060547</v>
          </cell>
        </row>
        <row r="4971">
          <cell r="B4971" t="str">
            <v>USA</v>
          </cell>
          <cell r="C4971" t="str">
            <v>United States</v>
          </cell>
          <cell r="D4971">
            <v>1970</v>
          </cell>
          <cell r="E4971">
            <v>45.5</v>
          </cell>
        </row>
        <row r="4972">
          <cell r="B4972" t="str">
            <v>USA</v>
          </cell>
          <cell r="C4972" t="str">
            <v>United States</v>
          </cell>
          <cell r="D4972">
            <v>1971</v>
          </cell>
          <cell r="E4972">
            <v>45.599998474121094</v>
          </cell>
        </row>
        <row r="4973">
          <cell r="B4973" t="str">
            <v>USA</v>
          </cell>
          <cell r="C4973" t="str">
            <v>United States</v>
          </cell>
          <cell r="D4973">
            <v>1972</v>
          </cell>
          <cell r="E4973">
            <v>45.9</v>
          </cell>
        </row>
        <row r="4974">
          <cell r="B4974" t="str">
            <v>USA</v>
          </cell>
          <cell r="C4974" t="str">
            <v>United States</v>
          </cell>
          <cell r="D4974">
            <v>1973</v>
          </cell>
          <cell r="E4974">
            <v>46.099998474121094</v>
          </cell>
        </row>
        <row r="4975">
          <cell r="B4975" t="str">
            <v>USA</v>
          </cell>
          <cell r="C4975" t="str">
            <v>United States</v>
          </cell>
          <cell r="D4975">
            <v>1974</v>
          </cell>
          <cell r="E4975">
            <v>45.9</v>
          </cell>
        </row>
        <row r="4976">
          <cell r="B4976" t="str">
            <v>USA</v>
          </cell>
          <cell r="C4976" t="str">
            <v>United States</v>
          </cell>
          <cell r="D4976">
            <v>1975</v>
          </cell>
          <cell r="E4976">
            <v>45.5</v>
          </cell>
        </row>
        <row r="4977">
          <cell r="B4977" t="str">
            <v>USA</v>
          </cell>
          <cell r="C4977" t="str">
            <v>United States</v>
          </cell>
          <cell r="D4977">
            <v>1976</v>
          </cell>
          <cell r="E4977">
            <v>45.6</v>
          </cell>
        </row>
        <row r="4978">
          <cell r="B4978" t="str">
            <v>USA</v>
          </cell>
          <cell r="C4978" t="str">
            <v>United States</v>
          </cell>
          <cell r="D4978">
            <v>1977</v>
          </cell>
          <cell r="E4978">
            <v>45.599998474121094</v>
          </cell>
        </row>
        <row r="4979">
          <cell r="B4979" t="str">
            <v>USA</v>
          </cell>
          <cell r="C4979" t="str">
            <v>United States</v>
          </cell>
          <cell r="D4979">
            <v>1978</v>
          </cell>
          <cell r="E4979">
            <v>45.3</v>
          </cell>
        </row>
        <row r="4980">
          <cell r="B4980" t="str">
            <v>USA</v>
          </cell>
          <cell r="C4980" t="str">
            <v>United States</v>
          </cell>
          <cell r="D4980">
            <v>1979</v>
          </cell>
          <cell r="E4980">
            <v>44.799999237060547</v>
          </cell>
        </row>
        <row r="4981">
          <cell r="B4981" t="str">
            <v>USA</v>
          </cell>
          <cell r="C4981" t="str">
            <v>United States</v>
          </cell>
          <cell r="D4981">
            <v>1980</v>
          </cell>
          <cell r="E4981">
            <v>44.6</v>
          </cell>
        </row>
        <row r="4982">
          <cell r="B4982" t="str">
            <v>USA</v>
          </cell>
          <cell r="C4982" t="str">
            <v>United States</v>
          </cell>
          <cell r="D4982">
            <v>1981</v>
          </cell>
          <cell r="E4982">
            <v>45.299999237060547</v>
          </cell>
        </row>
        <row r="4983">
          <cell r="B4983" t="str">
            <v>USA</v>
          </cell>
          <cell r="C4983" t="str">
            <v>United States</v>
          </cell>
          <cell r="D4983">
            <v>1982</v>
          </cell>
          <cell r="E4983">
            <v>45.8</v>
          </cell>
        </row>
        <row r="4984">
          <cell r="B4984" t="str">
            <v>USA</v>
          </cell>
          <cell r="C4984" t="str">
            <v>United States</v>
          </cell>
          <cell r="D4984">
            <v>1983</v>
          </cell>
          <cell r="E4984">
            <v>45.700000762939453</v>
          </cell>
        </row>
        <row r="4985">
          <cell r="B4985" t="str">
            <v>USA</v>
          </cell>
          <cell r="C4985" t="str">
            <v>United States</v>
          </cell>
          <cell r="D4985">
            <v>1984</v>
          </cell>
          <cell r="E4985">
            <v>46</v>
          </cell>
        </row>
        <row r="4986">
          <cell r="B4986" t="str">
            <v>USA</v>
          </cell>
          <cell r="C4986" t="str">
            <v>United States</v>
          </cell>
          <cell r="D4986">
            <v>1985</v>
          </cell>
          <cell r="E4986">
            <v>45.900001525878906</v>
          </cell>
        </row>
        <row r="4987">
          <cell r="B4987" t="str">
            <v>USA</v>
          </cell>
          <cell r="C4987" t="str">
            <v>United States</v>
          </cell>
          <cell r="D4987">
            <v>1986</v>
          </cell>
          <cell r="E4987">
            <v>45.900001525878906</v>
          </cell>
        </row>
        <row r="4988">
          <cell r="B4988" t="str">
            <v>USA</v>
          </cell>
          <cell r="C4988" t="str">
            <v>United States</v>
          </cell>
          <cell r="D4988">
            <v>1974</v>
          </cell>
          <cell r="E4988">
            <v>35.9</v>
          </cell>
        </row>
        <row r="4989">
          <cell r="B4989" t="str">
            <v>USA</v>
          </cell>
          <cell r="C4989" t="str">
            <v>United States</v>
          </cell>
          <cell r="D4989">
            <v>1979</v>
          </cell>
          <cell r="E4989">
            <v>34.4</v>
          </cell>
        </row>
        <row r="4990">
          <cell r="B4990" t="str">
            <v>USA</v>
          </cell>
          <cell r="C4990" t="str">
            <v>United States</v>
          </cell>
          <cell r="D4990">
            <v>1979</v>
          </cell>
          <cell r="E4990">
            <v>34.299999999999997</v>
          </cell>
        </row>
        <row r="4991">
          <cell r="B4991" t="str">
            <v>USA</v>
          </cell>
          <cell r="C4991" t="str">
            <v>United States</v>
          </cell>
          <cell r="D4991">
            <v>1986</v>
          </cell>
          <cell r="E4991">
            <v>37.200000000000003</v>
          </cell>
        </row>
        <row r="4992">
          <cell r="B4992" t="str">
            <v>USA</v>
          </cell>
          <cell r="C4992" t="str">
            <v>United States</v>
          </cell>
          <cell r="D4992">
            <v>1986</v>
          </cell>
          <cell r="E4992">
            <v>37.200000000000003</v>
          </cell>
        </row>
        <row r="4993">
          <cell r="B4993" t="str">
            <v>USA</v>
          </cell>
          <cell r="C4993" t="str">
            <v>United States</v>
          </cell>
          <cell r="D4993">
            <v>1991</v>
          </cell>
          <cell r="E4993">
            <v>37.4</v>
          </cell>
        </row>
        <row r="4994">
          <cell r="B4994" t="str">
            <v>USA</v>
          </cell>
          <cell r="C4994" t="str">
            <v>United States</v>
          </cell>
          <cell r="D4994">
            <v>1991</v>
          </cell>
          <cell r="E4994">
            <v>37.4</v>
          </cell>
        </row>
        <row r="4995">
          <cell r="B4995" t="str">
            <v>USA</v>
          </cell>
          <cell r="C4995" t="str">
            <v>United States</v>
          </cell>
          <cell r="D4995">
            <v>1994</v>
          </cell>
          <cell r="E4995">
            <v>39.1</v>
          </cell>
        </row>
        <row r="4996">
          <cell r="B4996" t="str">
            <v>USA</v>
          </cell>
          <cell r="C4996" t="str">
            <v>United States</v>
          </cell>
          <cell r="D4996">
            <v>1994</v>
          </cell>
          <cell r="E4996">
            <v>39</v>
          </cell>
        </row>
        <row r="4997">
          <cell r="B4997" t="str">
            <v>USA</v>
          </cell>
          <cell r="C4997" t="str">
            <v>United States</v>
          </cell>
          <cell r="D4997">
            <v>1997</v>
          </cell>
          <cell r="E4997">
            <v>40.799999999999997</v>
          </cell>
        </row>
        <row r="4998">
          <cell r="B4998" t="str">
            <v>USA</v>
          </cell>
          <cell r="C4998" t="str">
            <v>United States</v>
          </cell>
          <cell r="D4998">
            <v>1997</v>
          </cell>
          <cell r="E4998">
            <v>40.5</v>
          </cell>
        </row>
        <row r="4999">
          <cell r="B4999" t="str">
            <v>USA</v>
          </cell>
          <cell r="C4999" t="str">
            <v>United States</v>
          </cell>
          <cell r="D4999">
            <v>2000</v>
          </cell>
          <cell r="E4999">
            <v>40.1</v>
          </cell>
        </row>
        <row r="5000">
          <cell r="B5000" t="str">
            <v>USA</v>
          </cell>
          <cell r="C5000" t="str">
            <v>United States</v>
          </cell>
          <cell r="D5000">
            <v>2000</v>
          </cell>
          <cell r="E5000">
            <v>39.4</v>
          </cell>
        </row>
        <row r="5001">
          <cell r="B5001" t="str">
            <v>USA</v>
          </cell>
          <cell r="C5001" t="str">
            <v>United States</v>
          </cell>
          <cell r="D5001">
            <v>1969</v>
          </cell>
          <cell r="E5001">
            <v>35.200000000000003</v>
          </cell>
        </row>
        <row r="5002">
          <cell r="B5002" t="str">
            <v>USA</v>
          </cell>
          <cell r="C5002" t="str">
            <v>United States</v>
          </cell>
          <cell r="D5002">
            <v>1972</v>
          </cell>
          <cell r="E5002">
            <v>38.799999999999997</v>
          </cell>
        </row>
        <row r="5003">
          <cell r="B5003" t="str">
            <v>USA</v>
          </cell>
          <cell r="C5003" t="str">
            <v>United States</v>
          </cell>
          <cell r="D5003">
            <v>1991</v>
          </cell>
          <cell r="E5003">
            <v>44.900001525878906</v>
          </cell>
        </row>
        <row r="5004">
          <cell r="B5004" t="str">
            <v>USA</v>
          </cell>
          <cell r="C5004" t="str">
            <v>United States</v>
          </cell>
          <cell r="D5004">
            <v>1991</v>
          </cell>
          <cell r="E5004">
            <v>34.299999237060547</v>
          </cell>
        </row>
        <row r="5005">
          <cell r="B5005" t="str">
            <v>USA</v>
          </cell>
          <cell r="C5005" t="str">
            <v>United States</v>
          </cell>
          <cell r="D5005">
            <v>1998</v>
          </cell>
          <cell r="E5005">
            <v>45.3</v>
          </cell>
        </row>
        <row r="5006">
          <cell r="B5006" t="str">
            <v>USA</v>
          </cell>
          <cell r="C5006" t="str">
            <v>United States</v>
          </cell>
          <cell r="D5006">
            <v>1999</v>
          </cell>
          <cell r="E5006">
            <v>45.5</v>
          </cell>
        </row>
        <row r="5007">
          <cell r="B5007" t="str">
            <v>USA</v>
          </cell>
          <cell r="C5007" t="str">
            <v>United States</v>
          </cell>
          <cell r="D5007">
            <v>2000</v>
          </cell>
          <cell r="E5007">
            <v>45.7</v>
          </cell>
        </row>
        <row r="5008">
          <cell r="B5008" t="str">
            <v>USA</v>
          </cell>
          <cell r="C5008" t="str">
            <v>United States</v>
          </cell>
          <cell r="D5008">
            <v>2001</v>
          </cell>
          <cell r="E5008">
            <v>46.3</v>
          </cell>
        </row>
        <row r="5009">
          <cell r="B5009" t="str">
            <v>USA</v>
          </cell>
          <cell r="C5009" t="str">
            <v>United States</v>
          </cell>
          <cell r="D5009">
            <v>2002</v>
          </cell>
          <cell r="E5009">
            <v>46.2</v>
          </cell>
        </row>
        <row r="5010">
          <cell r="B5010" t="str">
            <v>USA</v>
          </cell>
          <cell r="C5010" t="str">
            <v>United States</v>
          </cell>
          <cell r="D5010">
            <v>2003</v>
          </cell>
          <cell r="E5010">
            <v>46.4</v>
          </cell>
        </row>
        <row r="5011">
          <cell r="B5011" t="str">
            <v>USA</v>
          </cell>
          <cell r="C5011" t="str">
            <v>United States</v>
          </cell>
          <cell r="D5011">
            <v>2004</v>
          </cell>
          <cell r="E5011">
            <v>46.407670000000003</v>
          </cell>
        </row>
        <row r="5012">
          <cell r="B5012" t="str">
            <v>USA</v>
          </cell>
          <cell r="C5012" t="str">
            <v>United States</v>
          </cell>
          <cell r="D5012">
            <v>1967</v>
          </cell>
          <cell r="E5012">
            <v>39.799999999999997</v>
          </cell>
        </row>
        <row r="5013">
          <cell r="B5013" t="str">
            <v>USA</v>
          </cell>
          <cell r="C5013" t="str">
            <v>United States</v>
          </cell>
          <cell r="D5013">
            <v>1968</v>
          </cell>
          <cell r="E5013">
            <v>38.700000000000003</v>
          </cell>
        </row>
        <row r="5014">
          <cell r="B5014" t="str">
            <v>USA</v>
          </cell>
          <cell r="C5014" t="str">
            <v>United States</v>
          </cell>
          <cell r="D5014">
            <v>1969</v>
          </cell>
          <cell r="E5014">
            <v>39.1</v>
          </cell>
        </row>
        <row r="5015">
          <cell r="B5015" t="str">
            <v>USA</v>
          </cell>
          <cell r="C5015" t="str">
            <v>United States</v>
          </cell>
          <cell r="D5015">
            <v>1970</v>
          </cell>
          <cell r="E5015">
            <v>39.299999999999997</v>
          </cell>
        </row>
        <row r="5016">
          <cell r="B5016" t="str">
            <v>USA</v>
          </cell>
          <cell r="C5016" t="str">
            <v>United States</v>
          </cell>
          <cell r="D5016">
            <v>1971</v>
          </cell>
          <cell r="E5016">
            <v>39.6</v>
          </cell>
        </row>
        <row r="5017">
          <cell r="B5017" t="str">
            <v>USA</v>
          </cell>
          <cell r="C5017" t="str">
            <v>United States</v>
          </cell>
          <cell r="D5017">
            <v>1972</v>
          </cell>
          <cell r="E5017">
            <v>39.9</v>
          </cell>
        </row>
        <row r="5018">
          <cell r="B5018" t="str">
            <v>USA</v>
          </cell>
          <cell r="C5018" t="str">
            <v>United States</v>
          </cell>
          <cell r="D5018">
            <v>1973</v>
          </cell>
          <cell r="E5018">
            <v>39.6</v>
          </cell>
        </row>
        <row r="5019">
          <cell r="B5019" t="str">
            <v>USA</v>
          </cell>
          <cell r="C5019" t="str">
            <v>United States</v>
          </cell>
          <cell r="D5019">
            <v>1974</v>
          </cell>
          <cell r="E5019">
            <v>39</v>
          </cell>
        </row>
        <row r="5020">
          <cell r="B5020" t="str">
            <v>USA</v>
          </cell>
          <cell r="C5020" t="str">
            <v>United States</v>
          </cell>
          <cell r="D5020">
            <v>1975</v>
          </cell>
          <cell r="E5020">
            <v>39.1</v>
          </cell>
        </row>
        <row r="5021">
          <cell r="B5021" t="str">
            <v>USA</v>
          </cell>
          <cell r="C5021" t="str">
            <v>United States</v>
          </cell>
          <cell r="D5021">
            <v>1976</v>
          </cell>
          <cell r="E5021">
            <v>39.299999999999997</v>
          </cell>
        </row>
        <row r="5022">
          <cell r="B5022" t="str">
            <v>USA</v>
          </cell>
          <cell r="C5022" t="str">
            <v>United States</v>
          </cell>
          <cell r="D5022">
            <v>1977</v>
          </cell>
          <cell r="E5022">
            <v>39.5</v>
          </cell>
        </row>
        <row r="5023">
          <cell r="B5023" t="str">
            <v>USA</v>
          </cell>
          <cell r="C5023" t="str">
            <v>United States</v>
          </cell>
          <cell r="D5023">
            <v>1978</v>
          </cell>
          <cell r="E5023">
            <v>39.700000000000003</v>
          </cell>
        </row>
        <row r="5024">
          <cell r="B5024" t="str">
            <v>USA</v>
          </cell>
          <cell r="C5024" t="str">
            <v>United States</v>
          </cell>
          <cell r="D5024">
            <v>1979</v>
          </cell>
          <cell r="E5024">
            <v>40</v>
          </cell>
        </row>
        <row r="5025">
          <cell r="B5025" t="str">
            <v>USA</v>
          </cell>
          <cell r="C5025" t="str">
            <v>United States</v>
          </cell>
          <cell r="D5025">
            <v>1980</v>
          </cell>
          <cell r="E5025">
            <v>39.700000000000003</v>
          </cell>
        </row>
        <row r="5026">
          <cell r="B5026" t="str">
            <v>USA</v>
          </cell>
          <cell r="C5026" t="str">
            <v>United States</v>
          </cell>
          <cell r="D5026">
            <v>1981</v>
          </cell>
          <cell r="E5026">
            <v>40</v>
          </cell>
        </row>
        <row r="5027">
          <cell r="B5027" t="str">
            <v>USA</v>
          </cell>
          <cell r="C5027" t="str">
            <v>United States</v>
          </cell>
          <cell r="D5027">
            <v>1982</v>
          </cell>
          <cell r="E5027">
            <v>40.700000000000003</v>
          </cell>
        </row>
        <row r="5028">
          <cell r="B5028" t="str">
            <v>USA</v>
          </cell>
          <cell r="C5028" t="str">
            <v>United States</v>
          </cell>
          <cell r="D5028">
            <v>1983</v>
          </cell>
          <cell r="E5028">
            <v>40.9</v>
          </cell>
        </row>
        <row r="5029">
          <cell r="B5029" t="str">
            <v>USA</v>
          </cell>
          <cell r="C5029" t="str">
            <v>United States</v>
          </cell>
          <cell r="D5029">
            <v>1984</v>
          </cell>
          <cell r="E5029">
            <v>41.1</v>
          </cell>
        </row>
        <row r="5030">
          <cell r="B5030" t="str">
            <v>USA</v>
          </cell>
          <cell r="C5030" t="str">
            <v>United States</v>
          </cell>
          <cell r="D5030">
            <v>1985</v>
          </cell>
          <cell r="E5030">
            <v>41.6</v>
          </cell>
        </row>
        <row r="5031">
          <cell r="B5031" t="str">
            <v>USA</v>
          </cell>
          <cell r="C5031" t="str">
            <v>United States</v>
          </cell>
          <cell r="D5031">
            <v>1986</v>
          </cell>
          <cell r="E5031">
            <v>42</v>
          </cell>
        </row>
        <row r="5032">
          <cell r="B5032" t="str">
            <v>USA</v>
          </cell>
          <cell r="C5032" t="str">
            <v>United States</v>
          </cell>
          <cell r="D5032">
            <v>1987</v>
          </cell>
          <cell r="E5032">
            <v>42.5</v>
          </cell>
        </row>
        <row r="5033">
          <cell r="B5033" t="str">
            <v>USA</v>
          </cell>
          <cell r="C5033" t="str">
            <v>United States</v>
          </cell>
          <cell r="D5033">
            <v>1988</v>
          </cell>
          <cell r="E5033">
            <v>42.6</v>
          </cell>
        </row>
        <row r="5034">
          <cell r="B5034" t="str">
            <v>USA</v>
          </cell>
          <cell r="C5034" t="str">
            <v>United States</v>
          </cell>
          <cell r="D5034">
            <v>1989</v>
          </cell>
          <cell r="E5034">
            <v>43.1</v>
          </cell>
        </row>
        <row r="5035">
          <cell r="B5035" t="str">
            <v>USA</v>
          </cell>
          <cell r="C5035" t="str">
            <v>United States</v>
          </cell>
          <cell r="D5035">
            <v>1990</v>
          </cell>
          <cell r="E5035">
            <v>42.7</v>
          </cell>
        </row>
        <row r="5036">
          <cell r="B5036" t="str">
            <v>USA</v>
          </cell>
          <cell r="C5036" t="str">
            <v>United States</v>
          </cell>
          <cell r="D5036">
            <v>1991</v>
          </cell>
          <cell r="E5036">
            <v>42.8</v>
          </cell>
        </row>
        <row r="5037">
          <cell r="B5037" t="str">
            <v>USA</v>
          </cell>
          <cell r="C5037" t="str">
            <v>United States</v>
          </cell>
          <cell r="D5037">
            <v>1992</v>
          </cell>
          <cell r="E5037">
            <v>43.2</v>
          </cell>
        </row>
        <row r="5038">
          <cell r="B5038" t="str">
            <v>USA</v>
          </cell>
          <cell r="C5038" t="str">
            <v>United States</v>
          </cell>
          <cell r="D5038">
            <v>1993</v>
          </cell>
          <cell r="E5038">
            <v>45.1</v>
          </cell>
        </row>
        <row r="5039">
          <cell r="B5039" t="str">
            <v>USA</v>
          </cell>
          <cell r="C5039" t="str">
            <v>United States</v>
          </cell>
          <cell r="D5039">
            <v>1994</v>
          </cell>
          <cell r="E5039">
            <v>45.3</v>
          </cell>
        </row>
        <row r="5040">
          <cell r="B5040" t="str">
            <v>USA</v>
          </cell>
          <cell r="C5040" t="str">
            <v>United States</v>
          </cell>
          <cell r="D5040">
            <v>1995</v>
          </cell>
          <cell r="E5040">
            <v>44.8</v>
          </cell>
        </row>
        <row r="5041">
          <cell r="B5041" t="str">
            <v>USA</v>
          </cell>
          <cell r="C5041" t="str">
            <v>United States</v>
          </cell>
          <cell r="D5041">
            <v>1996</v>
          </cell>
          <cell r="E5041">
            <v>45</v>
          </cell>
        </row>
        <row r="5042">
          <cell r="B5042" t="str">
            <v>USA</v>
          </cell>
          <cell r="C5042" t="str">
            <v>United States</v>
          </cell>
          <cell r="D5042">
            <v>1997</v>
          </cell>
          <cell r="E5042">
            <v>45.5</v>
          </cell>
        </row>
        <row r="5043">
          <cell r="B5043" t="str">
            <v>URY</v>
          </cell>
          <cell r="C5043" t="str">
            <v>Uruguay</v>
          </cell>
          <cell r="D5043">
            <v>1967</v>
          </cell>
          <cell r="E5043">
            <v>36.900001525878906</v>
          </cell>
        </row>
        <row r="5044">
          <cell r="B5044" t="str">
            <v>URY</v>
          </cell>
          <cell r="C5044" t="str">
            <v>Uruguay</v>
          </cell>
          <cell r="D5044">
            <v>1976</v>
          </cell>
          <cell r="E5044">
            <v>40.540000915527344</v>
          </cell>
        </row>
        <row r="5045">
          <cell r="B5045" t="str">
            <v>URY</v>
          </cell>
          <cell r="C5045" t="str">
            <v>Uruguay</v>
          </cell>
          <cell r="D5045">
            <v>1981</v>
          </cell>
          <cell r="E5045">
            <v>42.549999237060547</v>
          </cell>
        </row>
        <row r="5046">
          <cell r="B5046" t="str">
            <v>URY</v>
          </cell>
          <cell r="C5046" t="str">
            <v>Uruguay</v>
          </cell>
          <cell r="D5046">
            <v>1983</v>
          </cell>
          <cell r="E5046">
            <v>40.400001525878906</v>
          </cell>
        </row>
        <row r="5047">
          <cell r="B5047" t="str">
            <v>URY</v>
          </cell>
          <cell r="C5047" t="str">
            <v>Uruguay</v>
          </cell>
          <cell r="D5047">
            <v>1984</v>
          </cell>
          <cell r="E5047">
            <v>40.959999084472656</v>
          </cell>
        </row>
        <row r="5048">
          <cell r="B5048" t="str">
            <v>URY</v>
          </cell>
          <cell r="C5048" t="str">
            <v>Uruguay</v>
          </cell>
          <cell r="D5048">
            <v>1985</v>
          </cell>
          <cell r="E5048">
            <v>41.720001220703125</v>
          </cell>
        </row>
        <row r="5049">
          <cell r="B5049" t="str">
            <v>URY</v>
          </cell>
          <cell r="C5049" t="str">
            <v>Uruguay</v>
          </cell>
          <cell r="D5049">
            <v>1987</v>
          </cell>
          <cell r="E5049">
            <v>38.729999542236328</v>
          </cell>
        </row>
        <row r="5050">
          <cell r="B5050" t="str">
            <v>URY</v>
          </cell>
          <cell r="C5050" t="str">
            <v>Uruguay</v>
          </cell>
          <cell r="D5050">
            <v>1961</v>
          </cell>
          <cell r="E5050">
            <v>38.799999999999997</v>
          </cell>
        </row>
        <row r="5051">
          <cell r="B5051" t="str">
            <v>URY</v>
          </cell>
          <cell r="C5051" t="str">
            <v>Uruguay</v>
          </cell>
          <cell r="D5051">
            <v>1963</v>
          </cell>
          <cell r="E5051">
            <v>45.3</v>
          </cell>
        </row>
        <row r="5052">
          <cell r="B5052" t="str">
            <v>URY</v>
          </cell>
          <cell r="C5052" t="str">
            <v>Uruguay</v>
          </cell>
          <cell r="D5052">
            <v>1963</v>
          </cell>
          <cell r="E5052">
            <v>36.6</v>
          </cell>
        </row>
        <row r="5053">
          <cell r="B5053" t="str">
            <v>URY</v>
          </cell>
          <cell r="C5053" t="str">
            <v>Uruguay</v>
          </cell>
          <cell r="D5053">
            <v>1967</v>
          </cell>
          <cell r="E5053">
            <v>42.8</v>
          </cell>
        </row>
        <row r="5054">
          <cell r="B5054" t="str">
            <v>URY</v>
          </cell>
          <cell r="C5054" t="str">
            <v>Uruguay</v>
          </cell>
          <cell r="D5054">
            <v>1976</v>
          </cell>
          <cell r="E5054">
            <v>45.1</v>
          </cell>
        </row>
        <row r="5055">
          <cell r="B5055" t="str">
            <v>URY</v>
          </cell>
          <cell r="C5055" t="str">
            <v>Uruguay</v>
          </cell>
          <cell r="D5055">
            <v>1980</v>
          </cell>
          <cell r="E5055">
            <v>42.5</v>
          </cell>
        </row>
        <row r="5056">
          <cell r="B5056" t="str">
            <v>URY</v>
          </cell>
          <cell r="C5056" t="str">
            <v>Uruguay</v>
          </cell>
          <cell r="D5056">
            <v>1982</v>
          </cell>
          <cell r="E5056">
            <v>41.8</v>
          </cell>
        </row>
        <row r="5057">
          <cell r="B5057" t="str">
            <v>URY</v>
          </cell>
          <cell r="C5057" t="str">
            <v>Uruguay</v>
          </cell>
          <cell r="D5057">
            <v>1982</v>
          </cell>
          <cell r="E5057">
            <v>40.4</v>
          </cell>
        </row>
        <row r="5058">
          <cell r="B5058" t="str">
            <v>URY</v>
          </cell>
          <cell r="C5058" t="str">
            <v>Uruguay</v>
          </cell>
          <cell r="D5058">
            <v>1984</v>
          </cell>
          <cell r="E5058">
            <v>39.9</v>
          </cell>
        </row>
        <row r="5059">
          <cell r="B5059" t="str">
            <v>URY</v>
          </cell>
          <cell r="C5059" t="str">
            <v>Uruguay</v>
          </cell>
          <cell r="D5059">
            <v>1967</v>
          </cell>
          <cell r="E5059">
            <v>49.8</v>
          </cell>
        </row>
        <row r="5060">
          <cell r="B5060" t="str">
            <v>URY</v>
          </cell>
          <cell r="C5060" t="str">
            <v>Uruguay</v>
          </cell>
          <cell r="D5060">
            <v>1967</v>
          </cell>
          <cell r="E5060">
            <v>42.8</v>
          </cell>
        </row>
        <row r="5061">
          <cell r="B5061" t="str">
            <v>URY</v>
          </cell>
          <cell r="C5061" t="str">
            <v>Uruguay</v>
          </cell>
          <cell r="D5061">
            <v>1967</v>
          </cell>
          <cell r="E5061">
            <v>44.900001525878906</v>
          </cell>
        </row>
        <row r="5062">
          <cell r="B5062" t="str">
            <v>URY</v>
          </cell>
          <cell r="C5062" t="str">
            <v>Uruguay</v>
          </cell>
          <cell r="D5062">
            <v>1984</v>
          </cell>
          <cell r="E5062">
            <v>39.6</v>
          </cell>
        </row>
        <row r="5063">
          <cell r="B5063" t="str">
            <v>URY</v>
          </cell>
          <cell r="C5063" t="str">
            <v>Uruguay</v>
          </cell>
          <cell r="D5063">
            <v>1984</v>
          </cell>
          <cell r="E5063">
            <v>40</v>
          </cell>
        </row>
        <row r="5064">
          <cell r="B5064" t="str">
            <v>URY</v>
          </cell>
          <cell r="C5064" t="str">
            <v>Uruguay</v>
          </cell>
          <cell r="D5064">
            <v>1985</v>
          </cell>
          <cell r="E5064">
            <v>41.5</v>
          </cell>
        </row>
        <row r="5065">
          <cell r="B5065" t="str">
            <v>URY</v>
          </cell>
          <cell r="C5065" t="str">
            <v>Uruguay</v>
          </cell>
          <cell r="D5065">
            <v>1986</v>
          </cell>
          <cell r="E5065">
            <v>40.5</v>
          </cell>
        </row>
        <row r="5066">
          <cell r="B5066" t="str">
            <v>URY</v>
          </cell>
          <cell r="C5066" t="str">
            <v>Uruguay</v>
          </cell>
          <cell r="D5066">
            <v>1986</v>
          </cell>
          <cell r="E5066">
            <v>39.1</v>
          </cell>
        </row>
        <row r="5067">
          <cell r="B5067" t="str">
            <v>URY</v>
          </cell>
          <cell r="C5067" t="str">
            <v>Uruguay</v>
          </cell>
          <cell r="D5067">
            <v>1987</v>
          </cell>
          <cell r="E5067">
            <v>38</v>
          </cell>
        </row>
        <row r="5068">
          <cell r="B5068" t="str">
            <v>URY</v>
          </cell>
          <cell r="C5068" t="str">
            <v>Uruguay</v>
          </cell>
          <cell r="D5068">
            <v>1987</v>
          </cell>
          <cell r="E5068">
            <v>38.700000000000003</v>
          </cell>
        </row>
        <row r="5069">
          <cell r="B5069" t="str">
            <v>URY</v>
          </cell>
          <cell r="C5069" t="str">
            <v>Uruguay</v>
          </cell>
          <cell r="D5069">
            <v>1981</v>
          </cell>
          <cell r="E5069">
            <v>43.7</v>
          </cell>
        </row>
        <row r="5070">
          <cell r="B5070" t="str">
            <v>URY</v>
          </cell>
          <cell r="C5070" t="str">
            <v>Uruguay</v>
          </cell>
          <cell r="D5070">
            <v>1989</v>
          </cell>
          <cell r="E5070">
            <v>42.3</v>
          </cell>
        </row>
        <row r="5071">
          <cell r="B5071" t="str">
            <v>URY</v>
          </cell>
          <cell r="C5071" t="str">
            <v>Uruguay</v>
          </cell>
          <cell r="D5071">
            <v>1989</v>
          </cell>
          <cell r="E5071">
            <v>42.359943999999999</v>
          </cell>
        </row>
        <row r="5072">
          <cell r="B5072" t="str">
            <v>URY</v>
          </cell>
          <cell r="C5072" t="str">
            <v>Uruguay</v>
          </cell>
          <cell r="D5072">
            <v>1992</v>
          </cell>
          <cell r="E5072">
            <v>42.114396999999997</v>
          </cell>
        </row>
        <row r="5073">
          <cell r="B5073" t="str">
            <v>URY</v>
          </cell>
          <cell r="C5073" t="str">
            <v>Uruguay</v>
          </cell>
          <cell r="D5073">
            <v>1995</v>
          </cell>
          <cell r="E5073">
            <v>42.253194999999998</v>
          </cell>
        </row>
        <row r="5074">
          <cell r="B5074" t="str">
            <v>URY</v>
          </cell>
          <cell r="C5074" t="str">
            <v>Uruguay</v>
          </cell>
          <cell r="D5074">
            <v>1996</v>
          </cell>
          <cell r="E5074">
            <v>42.756153000000005</v>
          </cell>
        </row>
        <row r="5075">
          <cell r="B5075" t="str">
            <v>URY</v>
          </cell>
          <cell r="C5075" t="str">
            <v>Uruguay</v>
          </cell>
          <cell r="D5075">
            <v>1997</v>
          </cell>
          <cell r="E5075">
            <v>42.780422000000002</v>
          </cell>
        </row>
        <row r="5076">
          <cell r="B5076" t="str">
            <v>URY</v>
          </cell>
          <cell r="C5076" t="str">
            <v>Uruguay</v>
          </cell>
          <cell r="D5076">
            <v>1998</v>
          </cell>
          <cell r="E5076">
            <v>44.032644999999995</v>
          </cell>
        </row>
        <row r="5077">
          <cell r="B5077" t="str">
            <v>URY</v>
          </cell>
          <cell r="C5077" t="str">
            <v>Uruguay</v>
          </cell>
          <cell r="D5077">
            <v>2000</v>
          </cell>
          <cell r="E5077">
            <v>44.300603000000002</v>
          </cell>
        </row>
        <row r="5078">
          <cell r="B5078" t="str">
            <v>URY</v>
          </cell>
          <cell r="C5078" t="str">
            <v>Uruguay</v>
          </cell>
          <cell r="D5078">
            <v>2001</v>
          </cell>
          <cell r="E5078">
            <v>44.992000999999995</v>
          </cell>
        </row>
        <row r="5079">
          <cell r="B5079" t="str">
            <v>URY</v>
          </cell>
          <cell r="C5079" t="str">
            <v>Uruguay</v>
          </cell>
          <cell r="D5079">
            <v>2002</v>
          </cell>
          <cell r="E5079">
            <v>45.438307999999999</v>
          </cell>
        </row>
        <row r="5080">
          <cell r="B5080" t="str">
            <v>URY</v>
          </cell>
          <cell r="C5080" t="str">
            <v>Uruguay</v>
          </cell>
          <cell r="D5080">
            <v>2003</v>
          </cell>
          <cell r="E5080">
            <v>44.856035999999996</v>
          </cell>
        </row>
        <row r="5081">
          <cell r="B5081" t="str">
            <v>URY</v>
          </cell>
          <cell r="C5081" t="str">
            <v>Uruguay</v>
          </cell>
          <cell r="D5081">
            <v>2004</v>
          </cell>
          <cell r="E5081">
            <v>46.161051</v>
          </cell>
        </row>
        <row r="5082">
          <cell r="B5082" t="str">
            <v>URY</v>
          </cell>
          <cell r="C5082" t="str">
            <v>Uruguay</v>
          </cell>
          <cell r="D5082">
            <v>2005</v>
          </cell>
          <cell r="E5082">
            <v>44.961753999999999</v>
          </cell>
        </row>
        <row r="5083">
          <cell r="B5083" t="str">
            <v>URY</v>
          </cell>
          <cell r="C5083" t="str">
            <v>Uruguay</v>
          </cell>
          <cell r="D5083">
            <v>1997</v>
          </cell>
          <cell r="E5083">
            <v>43</v>
          </cell>
        </row>
        <row r="5084">
          <cell r="B5084" t="str">
            <v>URY</v>
          </cell>
          <cell r="C5084" t="str">
            <v>Uruguay</v>
          </cell>
          <cell r="D5084">
            <v>1998</v>
          </cell>
          <cell r="E5084">
            <v>43.88</v>
          </cell>
        </row>
        <row r="5085">
          <cell r="B5085" t="str">
            <v>URY</v>
          </cell>
          <cell r="C5085" t="str">
            <v>Uruguay</v>
          </cell>
          <cell r="D5085">
            <v>1989</v>
          </cell>
          <cell r="E5085">
            <v>44.610000610351562</v>
          </cell>
        </row>
        <row r="5086">
          <cell r="B5086" t="str">
            <v>URY</v>
          </cell>
          <cell r="C5086" t="str">
            <v>Uruguay</v>
          </cell>
          <cell r="D5086">
            <v>1989</v>
          </cell>
          <cell r="E5086">
            <v>40.639999389648438</v>
          </cell>
        </row>
        <row r="5087">
          <cell r="B5087" t="str">
            <v>URY</v>
          </cell>
          <cell r="C5087" t="str">
            <v>Uruguay</v>
          </cell>
          <cell r="D5087">
            <v>1989</v>
          </cell>
          <cell r="E5087">
            <v>41.139999389648438</v>
          </cell>
        </row>
        <row r="5088">
          <cell r="B5088" t="str">
            <v>URY</v>
          </cell>
          <cell r="C5088" t="str">
            <v>Uruguay</v>
          </cell>
          <cell r="D5088">
            <v>1992</v>
          </cell>
          <cell r="E5088">
            <v>45.619998931884766</v>
          </cell>
        </row>
        <row r="5089">
          <cell r="B5089" t="str">
            <v>URY</v>
          </cell>
          <cell r="C5089" t="str">
            <v>Uruguay</v>
          </cell>
          <cell r="D5089">
            <v>1992</v>
          </cell>
          <cell r="E5089">
            <v>43.189998626708984</v>
          </cell>
        </row>
        <row r="5090">
          <cell r="B5090" t="str">
            <v>URY</v>
          </cell>
          <cell r="C5090" t="str">
            <v>Uruguay</v>
          </cell>
          <cell r="D5090">
            <v>1992</v>
          </cell>
          <cell r="E5090">
            <v>42.299999237060547</v>
          </cell>
        </row>
        <row r="5091">
          <cell r="B5091" t="str">
            <v>URY</v>
          </cell>
          <cell r="C5091" t="str">
            <v>Uruguay</v>
          </cell>
          <cell r="D5091">
            <v>1995</v>
          </cell>
          <cell r="E5091">
            <v>46.830001831054688</v>
          </cell>
        </row>
        <row r="5092">
          <cell r="B5092" t="str">
            <v>URY</v>
          </cell>
          <cell r="C5092" t="str">
            <v>Uruguay</v>
          </cell>
          <cell r="D5092">
            <v>1995</v>
          </cell>
          <cell r="E5092">
            <v>42.090000152587891</v>
          </cell>
        </row>
        <row r="5093">
          <cell r="B5093" t="str">
            <v>URY</v>
          </cell>
          <cell r="C5093" t="str">
            <v>Uruguay</v>
          </cell>
          <cell r="D5093">
            <v>1995</v>
          </cell>
          <cell r="E5093">
            <v>43.159999847412109</v>
          </cell>
        </row>
        <row r="5094">
          <cell r="B5094" t="str">
            <v>SUN</v>
          </cell>
          <cell r="C5094" t="str">
            <v>USSR</v>
          </cell>
          <cell r="D5094">
            <v>1980</v>
          </cell>
          <cell r="E5094">
            <v>29</v>
          </cell>
        </row>
        <row r="5095">
          <cell r="B5095" t="str">
            <v>SUN</v>
          </cell>
          <cell r="C5095" t="str">
            <v>USSR</v>
          </cell>
          <cell r="D5095">
            <v>1985</v>
          </cell>
          <cell r="E5095">
            <v>28.399999618530273</v>
          </cell>
        </row>
        <row r="5096">
          <cell r="B5096" t="str">
            <v>SUN</v>
          </cell>
          <cell r="C5096" t="str">
            <v>USSR</v>
          </cell>
          <cell r="D5096">
            <v>1988</v>
          </cell>
          <cell r="E5096">
            <v>29</v>
          </cell>
        </row>
        <row r="5097">
          <cell r="B5097" t="str">
            <v>SUN</v>
          </cell>
          <cell r="C5097" t="str">
            <v>USSR</v>
          </cell>
          <cell r="D5097">
            <v>1989</v>
          </cell>
          <cell r="E5097">
            <v>27.5</v>
          </cell>
        </row>
        <row r="5098">
          <cell r="B5098" t="str">
            <v>SUN</v>
          </cell>
          <cell r="C5098" t="str">
            <v>USSR</v>
          </cell>
          <cell r="D5098">
            <v>1990</v>
          </cell>
          <cell r="E5098">
            <v>28.100000381469727</v>
          </cell>
        </row>
        <row r="5099">
          <cell r="B5099" t="str">
            <v>SUN</v>
          </cell>
          <cell r="C5099" t="str">
            <v>USSR</v>
          </cell>
          <cell r="D5099">
            <v>1968</v>
          </cell>
          <cell r="E5099">
            <v>26.200000762939453</v>
          </cell>
        </row>
        <row r="5100">
          <cell r="B5100" t="str">
            <v>SUN</v>
          </cell>
          <cell r="C5100" t="str">
            <v>USSR</v>
          </cell>
          <cell r="D5100">
            <v>1972</v>
          </cell>
          <cell r="E5100">
            <v>26.5</v>
          </cell>
        </row>
        <row r="5101">
          <cell r="B5101" t="str">
            <v>SUN</v>
          </cell>
          <cell r="C5101" t="str">
            <v>USSR</v>
          </cell>
          <cell r="D5101">
            <v>1976</v>
          </cell>
          <cell r="E5101">
            <v>26</v>
          </cell>
        </row>
        <row r="5102">
          <cell r="B5102" t="str">
            <v>SUN</v>
          </cell>
          <cell r="C5102" t="str">
            <v>USSR</v>
          </cell>
          <cell r="D5102">
            <v>1980</v>
          </cell>
          <cell r="E5102">
            <v>24.6</v>
          </cell>
        </row>
        <row r="5103">
          <cell r="B5103" t="str">
            <v>SUN</v>
          </cell>
          <cell r="C5103" t="str">
            <v>USSR</v>
          </cell>
          <cell r="D5103">
            <v>1981</v>
          </cell>
          <cell r="E5103">
            <v>25.799999237060547</v>
          </cell>
        </row>
        <row r="5104">
          <cell r="B5104" t="str">
            <v>SUN</v>
          </cell>
          <cell r="C5104" t="str">
            <v>USSR</v>
          </cell>
          <cell r="D5104">
            <v>1984</v>
          </cell>
          <cell r="E5104">
            <v>24.899999618530273</v>
          </cell>
        </row>
        <row r="5105">
          <cell r="B5105" t="str">
            <v>SUN</v>
          </cell>
          <cell r="C5105" t="str">
            <v>USSR</v>
          </cell>
          <cell r="D5105">
            <v>1985</v>
          </cell>
          <cell r="E5105">
            <v>25.7</v>
          </cell>
        </row>
        <row r="5106">
          <cell r="B5106" t="str">
            <v>SUN</v>
          </cell>
          <cell r="C5106" t="str">
            <v>USSR</v>
          </cell>
          <cell r="D5106">
            <v>1986</v>
          </cell>
          <cell r="E5106">
            <v>27.600000381469727</v>
          </cell>
        </row>
        <row r="5107">
          <cell r="B5107" t="str">
            <v>SUN</v>
          </cell>
          <cell r="C5107" t="str">
            <v>USSR</v>
          </cell>
          <cell r="D5107">
            <v>1988</v>
          </cell>
          <cell r="E5107">
            <v>26.2</v>
          </cell>
        </row>
        <row r="5108">
          <cell r="B5108" t="str">
            <v>SUN</v>
          </cell>
          <cell r="C5108" t="str">
            <v>USSR</v>
          </cell>
          <cell r="D5108">
            <v>1989</v>
          </cell>
          <cell r="E5108">
            <v>27.7</v>
          </cell>
        </row>
        <row r="5109">
          <cell r="B5109" t="str">
            <v>SUN</v>
          </cell>
          <cell r="C5109" t="str">
            <v>USSR</v>
          </cell>
          <cell r="D5109">
            <v>1989</v>
          </cell>
          <cell r="E5109">
            <v>27.200000762939453</v>
          </cell>
        </row>
        <row r="5110">
          <cell r="B5110" t="str">
            <v>SUN</v>
          </cell>
          <cell r="C5110" t="str">
            <v>USSR</v>
          </cell>
          <cell r="D5110">
            <v>1993</v>
          </cell>
          <cell r="E5110">
            <v>30.530000686645508</v>
          </cell>
        </row>
        <row r="5111">
          <cell r="B5111" t="str">
            <v>UZB</v>
          </cell>
          <cell r="C5111" t="str">
            <v>Uzbekistan</v>
          </cell>
          <cell r="D5111">
            <v>1988</v>
          </cell>
          <cell r="E5111">
            <v>30.600000381469727</v>
          </cell>
        </row>
        <row r="5112">
          <cell r="B5112" t="str">
            <v>UZB</v>
          </cell>
          <cell r="C5112" t="str">
            <v>Uzbekistan</v>
          </cell>
          <cell r="D5112">
            <v>1990</v>
          </cell>
          <cell r="E5112">
            <v>31.5</v>
          </cell>
        </row>
        <row r="5113">
          <cell r="B5113" t="str">
            <v>UZB</v>
          </cell>
          <cell r="C5113" t="str">
            <v>Uzbekistan</v>
          </cell>
          <cell r="D5113">
            <v>1981</v>
          </cell>
          <cell r="E5113">
            <v>24.799999237060547</v>
          </cell>
        </row>
        <row r="5114">
          <cell r="B5114" t="str">
            <v>UZB</v>
          </cell>
          <cell r="C5114" t="str">
            <v>Uzbekistan</v>
          </cell>
          <cell r="D5114">
            <v>1986</v>
          </cell>
          <cell r="E5114">
            <v>26.399999618530273</v>
          </cell>
        </row>
        <row r="5115">
          <cell r="B5115" t="str">
            <v>UZB</v>
          </cell>
          <cell r="C5115" t="str">
            <v>Uzbekistan</v>
          </cell>
          <cell r="D5115">
            <v>1989</v>
          </cell>
          <cell r="E5115">
            <v>25.700000762939453</v>
          </cell>
        </row>
        <row r="5116">
          <cell r="B5116" t="str">
            <v>UZB</v>
          </cell>
          <cell r="C5116" t="str">
            <v>Uzbekistan</v>
          </cell>
          <cell r="D5116">
            <v>1989</v>
          </cell>
          <cell r="E5116">
            <v>30.399999618530273</v>
          </cell>
        </row>
        <row r="5117">
          <cell r="B5117" t="str">
            <v>UZB</v>
          </cell>
          <cell r="C5117" t="str">
            <v>Uzbekistan</v>
          </cell>
          <cell r="D5117">
            <v>2001</v>
          </cell>
          <cell r="E5117">
            <v>48.1</v>
          </cell>
        </row>
        <row r="5118">
          <cell r="B5118" t="str">
            <v>UZB</v>
          </cell>
          <cell r="C5118" t="str">
            <v>Uzbekistan</v>
          </cell>
          <cell r="D5118">
            <v>2001</v>
          </cell>
          <cell r="E5118">
            <v>44.3</v>
          </cell>
        </row>
        <row r="5119">
          <cell r="B5119" t="str">
            <v>UZB</v>
          </cell>
          <cell r="C5119" t="str">
            <v>Uzbekistan</v>
          </cell>
          <cell r="D5119">
            <v>1989</v>
          </cell>
          <cell r="E5119">
            <v>28</v>
          </cell>
        </row>
        <row r="5120">
          <cell r="B5120" t="str">
            <v>UZB</v>
          </cell>
          <cell r="C5120" t="str">
            <v>Uzbekistan</v>
          </cell>
          <cell r="D5120">
            <v>1993</v>
          </cell>
          <cell r="E5120">
            <v>33.299999999999997</v>
          </cell>
        </row>
        <row r="5121">
          <cell r="B5121" t="str">
            <v>UZB</v>
          </cell>
          <cell r="C5121" t="str">
            <v>Uzbekistan</v>
          </cell>
          <cell r="D5121">
            <v>1989</v>
          </cell>
          <cell r="E5121">
            <v>28</v>
          </cell>
        </row>
        <row r="5122">
          <cell r="B5122" t="str">
            <v>UZB</v>
          </cell>
          <cell r="C5122" t="str">
            <v>Uzbekistan</v>
          </cell>
          <cell r="D5122">
            <v>2005</v>
          </cell>
          <cell r="E5122">
            <v>39.700000000000003</v>
          </cell>
        </row>
        <row r="5123">
          <cell r="B5123" t="str">
            <v>UZB</v>
          </cell>
          <cell r="C5123" t="str">
            <v>Uzbekistan</v>
          </cell>
          <cell r="D5123">
            <v>2000</v>
          </cell>
          <cell r="E5123">
            <v>26.838000000000001</v>
          </cell>
        </row>
        <row r="5124">
          <cell r="B5124" t="str">
            <v>VEN</v>
          </cell>
          <cell r="C5124" t="str">
            <v>Venezuela</v>
          </cell>
          <cell r="D5124">
            <v>1962</v>
          </cell>
          <cell r="E5124">
            <v>39.700000762939453</v>
          </cell>
        </row>
        <row r="5125">
          <cell r="B5125" t="str">
            <v>VEN</v>
          </cell>
          <cell r="C5125" t="str">
            <v>Venezuela</v>
          </cell>
          <cell r="D5125">
            <v>1980</v>
          </cell>
          <cell r="E5125">
            <v>47.5</v>
          </cell>
        </row>
        <row r="5126">
          <cell r="B5126" t="str">
            <v>VEN</v>
          </cell>
          <cell r="C5126" t="str">
            <v>Venezuela</v>
          </cell>
          <cell r="D5126">
            <v>1981</v>
          </cell>
          <cell r="E5126">
            <v>43.7</v>
          </cell>
        </row>
        <row r="5127">
          <cell r="B5127" t="str">
            <v>VEN</v>
          </cell>
          <cell r="C5127" t="str">
            <v>Venezuela</v>
          </cell>
          <cell r="D5127">
            <v>1982</v>
          </cell>
          <cell r="E5127">
            <v>44.5</v>
          </cell>
        </row>
        <row r="5128">
          <cell r="B5128" t="str">
            <v>VEN</v>
          </cell>
          <cell r="C5128" t="str">
            <v>Venezuela</v>
          </cell>
          <cell r="D5128">
            <v>1983</v>
          </cell>
          <cell r="E5128">
            <v>45.9</v>
          </cell>
        </row>
        <row r="5129">
          <cell r="B5129" t="str">
            <v>VEN</v>
          </cell>
          <cell r="C5129" t="str">
            <v>Venezuela</v>
          </cell>
          <cell r="D5129">
            <v>1984</v>
          </cell>
          <cell r="E5129">
            <v>51.2</v>
          </cell>
        </row>
        <row r="5130">
          <cell r="B5130" t="str">
            <v>VEN</v>
          </cell>
          <cell r="C5130" t="str">
            <v>Venezuela</v>
          </cell>
          <cell r="D5130">
            <v>1985</v>
          </cell>
          <cell r="E5130">
            <v>44.9</v>
          </cell>
        </row>
        <row r="5131">
          <cell r="B5131" t="str">
            <v>VEN</v>
          </cell>
          <cell r="C5131" t="str">
            <v>Venezuela</v>
          </cell>
          <cell r="D5131">
            <v>1986</v>
          </cell>
          <cell r="E5131">
            <v>45.2</v>
          </cell>
        </row>
        <row r="5132">
          <cell r="B5132" t="str">
            <v>VEN</v>
          </cell>
          <cell r="C5132" t="str">
            <v>Venezuela</v>
          </cell>
          <cell r="D5132">
            <v>1987</v>
          </cell>
          <cell r="E5132">
            <v>43.6</v>
          </cell>
        </row>
        <row r="5133">
          <cell r="B5133" t="str">
            <v>VEN</v>
          </cell>
          <cell r="C5133" t="str">
            <v>Venezuela</v>
          </cell>
          <cell r="D5133">
            <v>1988</v>
          </cell>
          <cell r="E5133">
            <v>45</v>
          </cell>
        </row>
        <row r="5134">
          <cell r="B5134" t="str">
            <v>VEN</v>
          </cell>
          <cell r="C5134" t="str">
            <v>Venezuela</v>
          </cell>
          <cell r="D5134">
            <v>1990</v>
          </cell>
          <cell r="E5134">
            <v>44</v>
          </cell>
        </row>
        <row r="5135">
          <cell r="B5135" t="str">
            <v>VEN</v>
          </cell>
          <cell r="C5135" t="str">
            <v>Venezuela</v>
          </cell>
          <cell r="D5135">
            <v>1991</v>
          </cell>
          <cell r="E5135">
            <v>44.2</v>
          </cell>
        </row>
        <row r="5136">
          <cell r="B5136" t="str">
            <v>VEN</v>
          </cell>
          <cell r="C5136" t="str">
            <v>Venezuela</v>
          </cell>
          <cell r="D5136">
            <v>1992</v>
          </cell>
          <cell r="E5136">
            <v>42.6</v>
          </cell>
        </row>
        <row r="5137">
          <cell r="B5137" t="str">
            <v>VEN</v>
          </cell>
          <cell r="C5137" t="str">
            <v>Venezuela</v>
          </cell>
          <cell r="D5137">
            <v>1995</v>
          </cell>
          <cell r="E5137">
            <v>47.4</v>
          </cell>
        </row>
        <row r="5138">
          <cell r="B5138" t="str">
            <v>VEN</v>
          </cell>
          <cell r="C5138" t="str">
            <v>Venezuela</v>
          </cell>
          <cell r="D5138">
            <v>1996</v>
          </cell>
          <cell r="E5138">
            <v>49.7</v>
          </cell>
        </row>
        <row r="5139">
          <cell r="B5139" t="str">
            <v>VEN</v>
          </cell>
          <cell r="C5139" t="str">
            <v>Venezuela</v>
          </cell>
          <cell r="D5139">
            <v>1997</v>
          </cell>
          <cell r="E5139">
            <v>49.4</v>
          </cell>
        </row>
        <row r="5140">
          <cell r="B5140" t="str">
            <v>VEN</v>
          </cell>
          <cell r="C5140" t="str">
            <v>Venezuela</v>
          </cell>
          <cell r="D5140">
            <v>1998</v>
          </cell>
          <cell r="E5140">
            <v>47.9</v>
          </cell>
        </row>
        <row r="5141">
          <cell r="B5141" t="str">
            <v>VEN</v>
          </cell>
          <cell r="C5141" t="str">
            <v>Venezuela</v>
          </cell>
          <cell r="D5141">
            <v>2000</v>
          </cell>
          <cell r="E5141">
            <v>45.8</v>
          </cell>
        </row>
        <row r="5142">
          <cell r="B5142" t="str">
            <v>VEN</v>
          </cell>
          <cell r="C5142" t="str">
            <v>Venezuela</v>
          </cell>
          <cell r="D5142">
            <v>1981</v>
          </cell>
          <cell r="E5142">
            <v>41.8</v>
          </cell>
        </row>
        <row r="5143">
          <cell r="B5143" t="str">
            <v>VEN</v>
          </cell>
          <cell r="C5143" t="str">
            <v>Venezuela</v>
          </cell>
          <cell r="D5143">
            <v>1981</v>
          </cell>
          <cell r="E5143">
            <v>40.6</v>
          </cell>
        </row>
        <row r="5144">
          <cell r="B5144" t="str">
            <v>VEN</v>
          </cell>
          <cell r="C5144" t="str">
            <v>Venezuela</v>
          </cell>
          <cell r="D5144">
            <v>1989</v>
          </cell>
          <cell r="E5144">
            <v>43</v>
          </cell>
        </row>
        <row r="5145">
          <cell r="B5145" t="str">
            <v>VEN</v>
          </cell>
          <cell r="C5145" t="str">
            <v>Venezuela</v>
          </cell>
          <cell r="D5145">
            <v>1989</v>
          </cell>
          <cell r="E5145">
            <v>40.799999999999997</v>
          </cell>
        </row>
        <row r="5146">
          <cell r="B5146" t="str">
            <v>VEN</v>
          </cell>
          <cell r="C5146" t="str">
            <v>Venezuela</v>
          </cell>
          <cell r="D5146">
            <v>1962</v>
          </cell>
          <cell r="E5146">
            <v>54.6</v>
          </cell>
        </row>
        <row r="5147">
          <cell r="B5147" t="str">
            <v>VEN</v>
          </cell>
          <cell r="C5147" t="str">
            <v>Venezuela</v>
          </cell>
          <cell r="D5147">
            <v>1962</v>
          </cell>
          <cell r="E5147">
            <v>45.9</v>
          </cell>
        </row>
        <row r="5148">
          <cell r="B5148" t="str">
            <v>VEN</v>
          </cell>
          <cell r="C5148" t="str">
            <v>Venezuela</v>
          </cell>
          <cell r="D5148">
            <v>1962</v>
          </cell>
          <cell r="E5148">
            <v>43.7</v>
          </cell>
        </row>
        <row r="5149">
          <cell r="B5149" t="str">
            <v>VEN</v>
          </cell>
          <cell r="C5149" t="str">
            <v>Venezuela</v>
          </cell>
          <cell r="D5149">
            <v>1962</v>
          </cell>
          <cell r="E5149">
            <v>45</v>
          </cell>
        </row>
        <row r="5150">
          <cell r="B5150" t="str">
            <v>VEN</v>
          </cell>
          <cell r="C5150" t="str">
            <v>Venezuela</v>
          </cell>
          <cell r="D5150">
            <v>1962</v>
          </cell>
          <cell r="E5150">
            <v>44.1</v>
          </cell>
        </row>
        <row r="5151">
          <cell r="B5151" t="str">
            <v>VEN</v>
          </cell>
          <cell r="C5151" t="str">
            <v>Venezuela</v>
          </cell>
          <cell r="D5151">
            <v>1971</v>
          </cell>
          <cell r="E5151">
            <v>61.1</v>
          </cell>
        </row>
        <row r="5152">
          <cell r="B5152" t="str">
            <v>VEN</v>
          </cell>
          <cell r="C5152" t="str">
            <v>Venezuela</v>
          </cell>
          <cell r="D5152">
            <v>1962</v>
          </cell>
          <cell r="E5152">
            <v>53.099998474121094</v>
          </cell>
        </row>
        <row r="5153">
          <cell r="B5153" t="str">
            <v>VEN</v>
          </cell>
          <cell r="C5153" t="str">
            <v>Venezuela</v>
          </cell>
          <cell r="D5153">
            <v>1976</v>
          </cell>
          <cell r="E5153">
            <v>54</v>
          </cell>
        </row>
        <row r="5154">
          <cell r="B5154" t="str">
            <v>VEN</v>
          </cell>
          <cell r="C5154" t="str">
            <v>Venezuela</v>
          </cell>
          <cell r="D5154">
            <v>1962</v>
          </cell>
          <cell r="E5154">
            <v>43</v>
          </cell>
        </row>
        <row r="5155">
          <cell r="B5155" t="str">
            <v>VEN</v>
          </cell>
          <cell r="C5155" t="str">
            <v>Venezuela</v>
          </cell>
          <cell r="D5155">
            <v>1981</v>
          </cell>
          <cell r="E5155">
            <v>42.8</v>
          </cell>
        </row>
        <row r="5156">
          <cell r="B5156" t="str">
            <v>VEN</v>
          </cell>
          <cell r="C5156" t="str">
            <v>Venezuela</v>
          </cell>
          <cell r="D5156">
            <v>1989</v>
          </cell>
          <cell r="E5156">
            <v>44.1</v>
          </cell>
        </row>
        <row r="5157">
          <cell r="B5157" t="str">
            <v>VEN</v>
          </cell>
          <cell r="C5157" t="str">
            <v>Venezuela</v>
          </cell>
          <cell r="D5157">
            <v>1979</v>
          </cell>
          <cell r="E5157">
            <v>40.040000915527344</v>
          </cell>
        </row>
        <row r="5158">
          <cell r="B5158" t="str">
            <v>VEN</v>
          </cell>
          <cell r="C5158" t="str">
            <v>Venezuela</v>
          </cell>
          <cell r="D5158">
            <v>1980</v>
          </cell>
          <cell r="E5158">
            <v>38.840000152587891</v>
          </cell>
        </row>
        <row r="5159">
          <cell r="B5159" t="str">
            <v>VEN</v>
          </cell>
          <cell r="C5159" t="str">
            <v>Venezuela</v>
          </cell>
          <cell r="D5159">
            <v>1982</v>
          </cell>
          <cell r="E5159">
            <v>37.25</v>
          </cell>
        </row>
        <row r="5160">
          <cell r="B5160" t="str">
            <v>VEN</v>
          </cell>
          <cell r="C5160" t="str">
            <v>Venezuela</v>
          </cell>
          <cell r="D5160">
            <v>1983</v>
          </cell>
          <cell r="E5160">
            <v>38.009998321533203</v>
          </cell>
        </row>
        <row r="5161">
          <cell r="B5161" t="str">
            <v>VEN</v>
          </cell>
          <cell r="C5161" t="str">
            <v>Venezuela</v>
          </cell>
          <cell r="D5161">
            <v>1984</v>
          </cell>
          <cell r="E5161">
            <v>41.139999389648438</v>
          </cell>
        </row>
        <row r="5162">
          <cell r="B5162" t="str">
            <v>VEN</v>
          </cell>
          <cell r="C5162" t="str">
            <v>Venezuela</v>
          </cell>
          <cell r="D5162">
            <v>1985</v>
          </cell>
          <cell r="E5162">
            <v>40.569999694824219</v>
          </cell>
        </row>
        <row r="5163">
          <cell r="B5163" t="str">
            <v>VEN</v>
          </cell>
          <cell r="C5163" t="str">
            <v>Venezuela</v>
          </cell>
          <cell r="D5163">
            <v>1986</v>
          </cell>
          <cell r="E5163">
            <v>40.909999847412109</v>
          </cell>
        </row>
        <row r="5164">
          <cell r="B5164" t="str">
            <v>VEN</v>
          </cell>
          <cell r="C5164" t="str">
            <v>Venezuela</v>
          </cell>
          <cell r="D5164">
            <v>1987</v>
          </cell>
          <cell r="E5164">
            <v>39.779998779296875</v>
          </cell>
        </row>
        <row r="5165">
          <cell r="B5165" t="str">
            <v>VEN</v>
          </cell>
          <cell r="C5165" t="str">
            <v>Venezuela</v>
          </cell>
          <cell r="D5165">
            <v>1988</v>
          </cell>
          <cell r="E5165">
            <v>40</v>
          </cell>
        </row>
        <row r="5166">
          <cell r="B5166" t="str">
            <v>VEN</v>
          </cell>
          <cell r="C5166" t="str">
            <v>Venezuela</v>
          </cell>
          <cell r="D5166">
            <v>1989</v>
          </cell>
          <cell r="E5166">
            <v>38.709999084472656</v>
          </cell>
        </row>
        <row r="5167">
          <cell r="B5167" t="str">
            <v>VEN</v>
          </cell>
          <cell r="C5167" t="str">
            <v>Venezuela</v>
          </cell>
          <cell r="D5167">
            <v>1990</v>
          </cell>
          <cell r="E5167">
            <v>38.090000152587891</v>
          </cell>
        </row>
        <row r="5168">
          <cell r="B5168" t="str">
            <v>VEN</v>
          </cell>
          <cell r="C5168" t="str">
            <v>Venezuela</v>
          </cell>
          <cell r="D5168">
            <v>1991</v>
          </cell>
          <cell r="E5168">
            <v>38.419998168945312</v>
          </cell>
        </row>
        <row r="5169">
          <cell r="B5169" t="str">
            <v>VEN</v>
          </cell>
          <cell r="C5169" t="str">
            <v>Venezuela</v>
          </cell>
          <cell r="D5169">
            <v>1992</v>
          </cell>
          <cell r="E5169">
            <v>37.860000610351562</v>
          </cell>
        </row>
        <row r="5170">
          <cell r="B5170" t="str">
            <v>VEN</v>
          </cell>
          <cell r="C5170" t="str">
            <v>Venezuela</v>
          </cell>
          <cell r="D5170">
            <v>1993</v>
          </cell>
          <cell r="E5170">
            <v>37.520000457763672</v>
          </cell>
        </row>
        <row r="5171">
          <cell r="B5171" t="str">
            <v>VEN</v>
          </cell>
          <cell r="C5171" t="str">
            <v>Venezuela</v>
          </cell>
          <cell r="D5171">
            <v>1994</v>
          </cell>
          <cell r="E5171">
            <v>43.16</v>
          </cell>
        </row>
        <row r="5172">
          <cell r="B5172" t="str">
            <v>VEN</v>
          </cell>
          <cell r="C5172" t="str">
            <v>Venezuela</v>
          </cell>
          <cell r="D5172">
            <v>1994</v>
          </cell>
          <cell r="E5172">
            <v>65.790000000000006</v>
          </cell>
        </row>
        <row r="5173">
          <cell r="B5173" t="str">
            <v>VEN</v>
          </cell>
          <cell r="C5173" t="str">
            <v>Venezuela</v>
          </cell>
          <cell r="D5173">
            <v>1995</v>
          </cell>
          <cell r="E5173">
            <v>41.720001220703125</v>
          </cell>
        </row>
        <row r="5174">
          <cell r="B5174" t="str">
            <v>VEN</v>
          </cell>
          <cell r="C5174" t="str">
            <v>Venezuela</v>
          </cell>
          <cell r="D5174">
            <v>1995</v>
          </cell>
          <cell r="E5174">
            <v>64.67</v>
          </cell>
        </row>
        <row r="5175">
          <cell r="B5175" t="str">
            <v>VEN</v>
          </cell>
          <cell r="C5175" t="str">
            <v>Venezuela</v>
          </cell>
          <cell r="D5175">
            <v>1996</v>
          </cell>
          <cell r="E5175">
            <v>43.150001525878906</v>
          </cell>
        </row>
        <row r="5176">
          <cell r="B5176" t="str">
            <v>VEN</v>
          </cell>
          <cell r="C5176" t="str">
            <v>Venezuela</v>
          </cell>
          <cell r="D5176">
            <v>1996</v>
          </cell>
          <cell r="E5176">
            <v>63.38</v>
          </cell>
        </row>
        <row r="5177">
          <cell r="B5177" t="str">
            <v>VEN</v>
          </cell>
          <cell r="C5177" t="str">
            <v>Venezuela</v>
          </cell>
          <cell r="D5177">
            <v>1997</v>
          </cell>
          <cell r="E5177">
            <v>43.810001373291016</v>
          </cell>
        </row>
        <row r="5178">
          <cell r="B5178" t="str">
            <v>VEN</v>
          </cell>
          <cell r="C5178" t="str">
            <v>Venezuela</v>
          </cell>
          <cell r="D5178">
            <v>1997</v>
          </cell>
          <cell r="E5178">
            <v>62.62</v>
          </cell>
        </row>
        <row r="5179">
          <cell r="B5179" t="str">
            <v>VEN</v>
          </cell>
          <cell r="C5179" t="str">
            <v>Venezuela</v>
          </cell>
          <cell r="D5179">
            <v>1989</v>
          </cell>
          <cell r="E5179">
            <v>42.504707000000003</v>
          </cell>
        </row>
        <row r="5180">
          <cell r="B5180" t="str">
            <v>VEN</v>
          </cell>
          <cell r="C5180" t="str">
            <v>Venezuela</v>
          </cell>
          <cell r="D5180">
            <v>1992</v>
          </cell>
          <cell r="E5180">
            <v>41.269820000000003</v>
          </cell>
        </row>
        <row r="5181">
          <cell r="B5181" t="str">
            <v>VEN</v>
          </cell>
          <cell r="C5181" t="str">
            <v>Venezuela</v>
          </cell>
          <cell r="D5181">
            <v>1995</v>
          </cell>
          <cell r="E5181">
            <v>46.622858000000001</v>
          </cell>
        </row>
        <row r="5182">
          <cell r="B5182" t="str">
            <v>VEN</v>
          </cell>
          <cell r="C5182" t="str">
            <v>Venezuela</v>
          </cell>
          <cell r="D5182">
            <v>1998</v>
          </cell>
          <cell r="E5182">
            <v>47.172674999999998</v>
          </cell>
        </row>
        <row r="5183">
          <cell r="B5183" t="str">
            <v>VEN</v>
          </cell>
          <cell r="C5183" t="str">
            <v>Venezuela</v>
          </cell>
          <cell r="D5183">
            <v>2000</v>
          </cell>
          <cell r="E5183">
            <v>44.097533999999996</v>
          </cell>
        </row>
        <row r="5184">
          <cell r="B5184" t="str">
            <v>VEN</v>
          </cell>
          <cell r="C5184" t="str">
            <v>Venezuela</v>
          </cell>
          <cell r="D5184">
            <v>2001</v>
          </cell>
          <cell r="E5184">
            <v>46.394269999999999</v>
          </cell>
        </row>
        <row r="5185">
          <cell r="B5185" t="str">
            <v>VEN</v>
          </cell>
          <cell r="C5185" t="str">
            <v>Venezuela</v>
          </cell>
          <cell r="D5185">
            <v>2002</v>
          </cell>
          <cell r="E5185">
            <v>47.522635999999999</v>
          </cell>
        </row>
        <row r="5186">
          <cell r="B5186" t="str">
            <v>VEN</v>
          </cell>
          <cell r="C5186" t="str">
            <v>Venezuela</v>
          </cell>
          <cell r="D5186">
            <v>2003</v>
          </cell>
          <cell r="E5186">
            <v>46.205263000000002</v>
          </cell>
        </row>
        <row r="5187">
          <cell r="B5187" t="str">
            <v>VEN</v>
          </cell>
          <cell r="C5187" t="str">
            <v>Venezuela</v>
          </cell>
          <cell r="D5187">
            <v>2004</v>
          </cell>
          <cell r="E5187">
            <v>45.411667999999999</v>
          </cell>
        </row>
        <row r="5188">
          <cell r="B5188" t="str">
            <v>VEN</v>
          </cell>
          <cell r="C5188" t="str">
            <v>Venezuela</v>
          </cell>
          <cell r="D5188">
            <v>2005</v>
          </cell>
          <cell r="E5188">
            <v>47.633046</v>
          </cell>
        </row>
        <row r="5189">
          <cell r="B5189" t="str">
            <v>VEN</v>
          </cell>
          <cell r="C5189" t="str">
            <v>Venezuela</v>
          </cell>
          <cell r="D5189">
            <v>1989</v>
          </cell>
          <cell r="E5189">
            <v>43.96</v>
          </cell>
        </row>
        <row r="5190">
          <cell r="B5190" t="str">
            <v>VEN</v>
          </cell>
          <cell r="C5190" t="str">
            <v>Venezuela</v>
          </cell>
          <cell r="D5190">
            <v>1993</v>
          </cell>
          <cell r="E5190">
            <v>42.88</v>
          </cell>
        </row>
        <row r="5191">
          <cell r="B5191" t="str">
            <v>VEN</v>
          </cell>
          <cell r="C5191" t="str">
            <v>Venezuela</v>
          </cell>
          <cell r="D5191">
            <v>1998</v>
          </cell>
          <cell r="E5191">
            <v>47.05</v>
          </cell>
        </row>
        <row r="5192">
          <cell r="B5192" t="str">
            <v>VEN</v>
          </cell>
          <cell r="C5192" t="str">
            <v>Venezuela</v>
          </cell>
          <cell r="D5192">
            <v>1999</v>
          </cell>
          <cell r="E5192">
            <v>46.75</v>
          </cell>
        </row>
        <row r="5193">
          <cell r="B5193" t="str">
            <v>VEN</v>
          </cell>
          <cell r="C5193" t="str">
            <v>Venezuela</v>
          </cell>
          <cell r="D5193">
            <v>1995</v>
          </cell>
          <cell r="E5193">
            <v>46.639999389648438</v>
          </cell>
        </row>
        <row r="5194">
          <cell r="B5194" t="str">
            <v>VEN</v>
          </cell>
          <cell r="C5194" t="str">
            <v>Venezuela</v>
          </cell>
          <cell r="D5194">
            <v>1995</v>
          </cell>
          <cell r="E5194">
            <v>43.459999084472656</v>
          </cell>
        </row>
        <row r="5195">
          <cell r="B5195" t="str">
            <v>VEN</v>
          </cell>
          <cell r="C5195" t="str">
            <v>Venezuela</v>
          </cell>
          <cell r="D5195">
            <v>1995</v>
          </cell>
          <cell r="E5195">
            <v>46.340000152587891</v>
          </cell>
        </row>
        <row r="5196">
          <cell r="B5196" t="str">
            <v>VEN</v>
          </cell>
          <cell r="C5196" t="str">
            <v>Venezuela</v>
          </cell>
          <cell r="D5196">
            <v>1995</v>
          </cell>
          <cell r="E5196">
            <v>47.029998779296875</v>
          </cell>
        </row>
        <row r="5197">
          <cell r="B5197" t="str">
            <v>VEN</v>
          </cell>
          <cell r="C5197" t="str">
            <v>Venezuela</v>
          </cell>
          <cell r="D5197">
            <v>1997</v>
          </cell>
          <cell r="E5197">
            <v>49.509998321533203</v>
          </cell>
        </row>
        <row r="5198">
          <cell r="B5198" t="str">
            <v>VEN</v>
          </cell>
          <cell r="C5198" t="str">
            <v>Venezuela</v>
          </cell>
          <cell r="D5198">
            <v>1997</v>
          </cell>
          <cell r="E5198">
            <v>49.630001068115234</v>
          </cell>
        </row>
        <row r="5199">
          <cell r="B5199" t="str">
            <v>VEN</v>
          </cell>
          <cell r="C5199" t="str">
            <v>Venezuela</v>
          </cell>
          <cell r="D5199">
            <v>1997</v>
          </cell>
          <cell r="E5199">
            <v>49.630001068115234</v>
          </cell>
        </row>
        <row r="5200">
          <cell r="B5200" t="str">
            <v>VEN</v>
          </cell>
          <cell r="C5200" t="str">
            <v>Venezuela</v>
          </cell>
          <cell r="D5200">
            <v>1971</v>
          </cell>
          <cell r="E5200">
            <v>47.3</v>
          </cell>
        </row>
        <row r="5201">
          <cell r="B5201" t="str">
            <v>VEN</v>
          </cell>
          <cell r="C5201" t="str">
            <v>Venezuela</v>
          </cell>
          <cell r="D5201">
            <v>1976</v>
          </cell>
          <cell r="E5201">
            <v>42.9</v>
          </cell>
        </row>
        <row r="5202">
          <cell r="B5202" t="str">
            <v>VEN</v>
          </cell>
          <cell r="C5202" t="str">
            <v>Venezuela</v>
          </cell>
          <cell r="D5202">
            <v>1977</v>
          </cell>
          <cell r="E5202">
            <v>42.3</v>
          </cell>
        </row>
        <row r="5203">
          <cell r="B5203" t="str">
            <v>VEN</v>
          </cell>
          <cell r="C5203" t="str">
            <v>Venezuela</v>
          </cell>
          <cell r="D5203">
            <v>1978</v>
          </cell>
          <cell r="E5203">
            <v>40</v>
          </cell>
        </row>
        <row r="5204">
          <cell r="B5204" t="str">
            <v>VEN</v>
          </cell>
          <cell r="C5204" t="str">
            <v>Venezuela</v>
          </cell>
          <cell r="D5204">
            <v>1979</v>
          </cell>
          <cell r="E5204">
            <v>37.9</v>
          </cell>
        </row>
        <row r="5205">
          <cell r="B5205" t="str">
            <v>VNM</v>
          </cell>
          <cell r="C5205" t="str">
            <v>Viet Nam</v>
          </cell>
          <cell r="D5205">
            <v>1996</v>
          </cell>
          <cell r="E5205">
            <v>36.700000000000003</v>
          </cell>
        </row>
        <row r="5206">
          <cell r="B5206" t="str">
            <v>VNM</v>
          </cell>
          <cell r="C5206" t="str">
            <v>Viet Nam</v>
          </cell>
          <cell r="D5206">
            <v>1993</v>
          </cell>
          <cell r="E5206">
            <v>34.4</v>
          </cell>
        </row>
        <row r="5207">
          <cell r="B5207" t="str">
            <v>VNM</v>
          </cell>
          <cell r="C5207" t="str">
            <v>Viet Nam</v>
          </cell>
          <cell r="D5207">
            <v>1998</v>
          </cell>
          <cell r="E5207">
            <v>37.299999999999997</v>
          </cell>
        </row>
        <row r="5208">
          <cell r="B5208" t="str">
            <v>VNM</v>
          </cell>
          <cell r="C5208" t="str">
            <v>Viet Nam</v>
          </cell>
          <cell r="D5208">
            <v>2002</v>
          </cell>
          <cell r="E5208">
            <v>36.804020000000001</v>
          </cell>
        </row>
        <row r="5209">
          <cell r="B5209" t="str">
            <v>VNM</v>
          </cell>
          <cell r="C5209" t="str">
            <v>Vietnam</v>
          </cell>
          <cell r="D5209">
            <v>2002</v>
          </cell>
          <cell r="E5209">
            <v>37.549999999999997</v>
          </cell>
        </row>
        <row r="5210">
          <cell r="B5210" t="str">
            <v>VNM</v>
          </cell>
          <cell r="C5210" t="str">
            <v>Vietnam</v>
          </cell>
          <cell r="D5210">
            <v>2004</v>
          </cell>
          <cell r="E5210">
            <v>34.4</v>
          </cell>
        </row>
        <row r="5211">
          <cell r="B5211" t="str">
            <v>YEM</v>
          </cell>
          <cell r="C5211" t="str">
            <v>Yemen, Republic of</v>
          </cell>
          <cell r="D5211">
            <v>1992</v>
          </cell>
          <cell r="E5211">
            <v>39.299999999999997</v>
          </cell>
        </row>
        <row r="5212">
          <cell r="B5212" t="str">
            <v>YEM</v>
          </cell>
          <cell r="C5212" t="str">
            <v>Yemen, Republic of</v>
          </cell>
          <cell r="D5212">
            <v>1998</v>
          </cell>
          <cell r="E5212">
            <v>21.8</v>
          </cell>
        </row>
        <row r="5213">
          <cell r="B5213" t="str">
            <v>YEM</v>
          </cell>
          <cell r="C5213" t="str">
            <v>Yemen, Republic of</v>
          </cell>
          <cell r="D5213">
            <v>2005</v>
          </cell>
          <cell r="E5213">
            <v>37.700000000000003</v>
          </cell>
        </row>
        <row r="5214">
          <cell r="B5214" t="str">
            <v>YUG</v>
          </cell>
          <cell r="C5214" t="str">
            <v>Yugoslavia</v>
          </cell>
          <cell r="D5214">
            <v>1963</v>
          </cell>
          <cell r="E5214">
            <v>32.4</v>
          </cell>
        </row>
        <row r="5215">
          <cell r="B5215" t="str">
            <v>YUG</v>
          </cell>
          <cell r="C5215" t="str">
            <v>Yugoslavia</v>
          </cell>
          <cell r="D5215">
            <v>1964</v>
          </cell>
          <cell r="E5215">
            <v>23</v>
          </cell>
        </row>
        <row r="5216">
          <cell r="B5216" t="str">
            <v>YUG</v>
          </cell>
          <cell r="C5216" t="str">
            <v>Yugoslavia</v>
          </cell>
          <cell r="D5216">
            <v>1966</v>
          </cell>
          <cell r="E5216">
            <v>23</v>
          </cell>
        </row>
        <row r="5217">
          <cell r="B5217" t="str">
            <v>YUG</v>
          </cell>
          <cell r="C5217" t="str">
            <v>Yugoslavia</v>
          </cell>
          <cell r="D5217">
            <v>1967</v>
          </cell>
          <cell r="E5217">
            <v>24</v>
          </cell>
        </row>
        <row r="5218">
          <cell r="B5218" t="str">
            <v>YUG</v>
          </cell>
          <cell r="C5218" t="str">
            <v>Yugoslavia</v>
          </cell>
          <cell r="D5218">
            <v>1969</v>
          </cell>
          <cell r="E5218">
            <v>24</v>
          </cell>
        </row>
        <row r="5219">
          <cell r="B5219" t="str">
            <v>YUG</v>
          </cell>
          <cell r="C5219" t="str">
            <v>Yugoslavia</v>
          </cell>
          <cell r="D5219">
            <v>1971</v>
          </cell>
          <cell r="E5219">
            <v>23</v>
          </cell>
        </row>
        <row r="5220">
          <cell r="B5220" t="str">
            <v>YUG</v>
          </cell>
          <cell r="C5220" t="str">
            <v>Yugoslavia</v>
          </cell>
          <cell r="D5220">
            <v>1972</v>
          </cell>
          <cell r="E5220">
            <v>23</v>
          </cell>
        </row>
        <row r="5221">
          <cell r="B5221" t="str">
            <v>YUG</v>
          </cell>
          <cell r="C5221" t="str">
            <v>Yugoslavia</v>
          </cell>
          <cell r="D5221">
            <v>1973</v>
          </cell>
          <cell r="E5221">
            <v>22</v>
          </cell>
        </row>
        <row r="5222">
          <cell r="B5222" t="str">
            <v>YUG</v>
          </cell>
          <cell r="C5222" t="str">
            <v>Yugoslavia</v>
          </cell>
          <cell r="D5222">
            <v>1974</v>
          </cell>
          <cell r="E5222">
            <v>21</v>
          </cell>
        </row>
        <row r="5223">
          <cell r="B5223" t="str">
            <v>YUG</v>
          </cell>
          <cell r="C5223" t="str">
            <v>Yugoslavia</v>
          </cell>
          <cell r="D5223">
            <v>1975</v>
          </cell>
          <cell r="E5223">
            <v>21</v>
          </cell>
        </row>
        <row r="5224">
          <cell r="B5224" t="str">
            <v>YUG</v>
          </cell>
          <cell r="C5224" t="str">
            <v>Yugoslavia</v>
          </cell>
          <cell r="D5224">
            <v>1976</v>
          </cell>
          <cell r="E5224">
            <v>21</v>
          </cell>
        </row>
        <row r="5225">
          <cell r="B5225" t="str">
            <v>YUG</v>
          </cell>
          <cell r="C5225" t="str">
            <v>Yugoslavia</v>
          </cell>
          <cell r="D5225">
            <v>1978</v>
          </cell>
          <cell r="E5225">
            <v>22</v>
          </cell>
        </row>
        <row r="5226">
          <cell r="B5226" t="str">
            <v>YUG</v>
          </cell>
          <cell r="C5226" t="str">
            <v>Yugoslavia</v>
          </cell>
          <cell r="D5226">
            <v>1979</v>
          </cell>
          <cell r="E5226">
            <v>22</v>
          </cell>
        </row>
        <row r="5227">
          <cell r="B5227" t="str">
            <v>YUG</v>
          </cell>
          <cell r="C5227" t="str">
            <v>Yugoslavia</v>
          </cell>
          <cell r="D5227">
            <v>1980</v>
          </cell>
          <cell r="E5227">
            <v>21</v>
          </cell>
        </row>
        <row r="5228">
          <cell r="B5228" t="str">
            <v>YUG</v>
          </cell>
          <cell r="C5228" t="str">
            <v>Yugoslavia</v>
          </cell>
          <cell r="D5228">
            <v>1981</v>
          </cell>
          <cell r="E5228">
            <v>20</v>
          </cell>
        </row>
        <row r="5229">
          <cell r="B5229" t="str">
            <v>YUG</v>
          </cell>
          <cell r="C5229" t="str">
            <v>Yugoslavia</v>
          </cell>
          <cell r="D5229">
            <v>1982</v>
          </cell>
          <cell r="E5229">
            <v>21</v>
          </cell>
        </row>
        <row r="5230">
          <cell r="B5230" t="str">
            <v>YUG</v>
          </cell>
          <cell r="C5230" t="str">
            <v>Yugoslavia</v>
          </cell>
          <cell r="D5230">
            <v>1983</v>
          </cell>
          <cell r="E5230">
            <v>21</v>
          </cell>
        </row>
        <row r="5231">
          <cell r="B5231" t="str">
            <v>YUG</v>
          </cell>
          <cell r="C5231" t="str">
            <v>Yugoslavia</v>
          </cell>
          <cell r="D5231">
            <v>1963</v>
          </cell>
          <cell r="E5231">
            <v>34.4</v>
          </cell>
        </row>
        <row r="5232">
          <cell r="B5232" t="str">
            <v>YUG</v>
          </cell>
          <cell r="C5232" t="str">
            <v>Yugoslavia</v>
          </cell>
          <cell r="D5232">
            <v>1968</v>
          </cell>
          <cell r="E5232">
            <v>24.6</v>
          </cell>
        </row>
        <row r="5233">
          <cell r="B5233" t="str">
            <v>YUG</v>
          </cell>
          <cell r="C5233" t="str">
            <v>Yugoslavia</v>
          </cell>
          <cell r="D5233">
            <v>1968</v>
          </cell>
          <cell r="E5233">
            <v>23.9</v>
          </cell>
        </row>
        <row r="5234">
          <cell r="B5234" t="str">
            <v>YUG</v>
          </cell>
          <cell r="C5234" t="str">
            <v>Yugoslavia</v>
          </cell>
          <cell r="D5234">
            <v>1968</v>
          </cell>
          <cell r="E5234">
            <v>34.799999999999997</v>
          </cell>
        </row>
        <row r="5235">
          <cell r="B5235" t="str">
            <v>YUG</v>
          </cell>
          <cell r="C5235" t="str">
            <v>Yugoslavia</v>
          </cell>
          <cell r="D5235">
            <v>1968</v>
          </cell>
          <cell r="E5235">
            <v>34.700000000000003</v>
          </cell>
        </row>
        <row r="5236">
          <cell r="B5236" t="str">
            <v>YUG</v>
          </cell>
          <cell r="C5236" t="str">
            <v>Yugoslavia</v>
          </cell>
          <cell r="D5236">
            <v>1968</v>
          </cell>
          <cell r="E5236">
            <v>17.899999999999999</v>
          </cell>
        </row>
        <row r="5237">
          <cell r="B5237" t="str">
            <v>YUG</v>
          </cell>
          <cell r="C5237" t="str">
            <v>Yugoslavia</v>
          </cell>
          <cell r="D5237">
            <v>1968</v>
          </cell>
          <cell r="E5237">
            <v>32.299999999999997</v>
          </cell>
        </row>
        <row r="5238">
          <cell r="B5238" t="str">
            <v>YUG</v>
          </cell>
          <cell r="C5238" t="str">
            <v>Yugoslavia</v>
          </cell>
          <cell r="D5238">
            <v>1983</v>
          </cell>
          <cell r="E5238">
            <v>31.7</v>
          </cell>
        </row>
        <row r="5239">
          <cell r="B5239" t="str">
            <v>YUG</v>
          </cell>
          <cell r="C5239" t="str">
            <v>Yugoslavia</v>
          </cell>
          <cell r="D5239">
            <v>1984</v>
          </cell>
          <cell r="E5239">
            <v>32.700000000000003</v>
          </cell>
        </row>
        <row r="5240">
          <cell r="B5240" t="str">
            <v>YUG</v>
          </cell>
          <cell r="C5240" t="str">
            <v>Yugoslavia</v>
          </cell>
          <cell r="D5240">
            <v>1985</v>
          </cell>
          <cell r="E5240">
            <v>32.299999999999997</v>
          </cell>
        </row>
        <row r="5241">
          <cell r="B5241" t="str">
            <v>YUG</v>
          </cell>
          <cell r="C5241" t="str">
            <v>Yugoslavia</v>
          </cell>
          <cell r="D5241">
            <v>1986</v>
          </cell>
          <cell r="E5241">
            <v>33.1</v>
          </cell>
        </row>
        <row r="5242">
          <cell r="B5242" t="str">
            <v>YUG</v>
          </cell>
          <cell r="C5242" t="str">
            <v>Yugoslavia</v>
          </cell>
          <cell r="D5242">
            <v>1987</v>
          </cell>
          <cell r="E5242">
            <v>33.200000000000003</v>
          </cell>
        </row>
        <row r="5243">
          <cell r="B5243" t="str">
            <v>YUG</v>
          </cell>
          <cell r="C5243" t="str">
            <v>Yugoslavia</v>
          </cell>
          <cell r="D5243">
            <v>1988</v>
          </cell>
          <cell r="E5243">
            <v>32.799999999999997</v>
          </cell>
        </row>
        <row r="5244">
          <cell r="B5244" t="str">
            <v>YUG</v>
          </cell>
          <cell r="C5244" t="str">
            <v>Yugoslavia</v>
          </cell>
          <cell r="D5244">
            <v>1990</v>
          </cell>
          <cell r="E5244">
            <v>31.8</v>
          </cell>
        </row>
        <row r="5245">
          <cell r="B5245" t="str">
            <v>YUG</v>
          </cell>
          <cell r="C5245" t="str">
            <v>Yugoslavia</v>
          </cell>
          <cell r="D5245">
            <v>1978</v>
          </cell>
          <cell r="E5245">
            <v>34.220001220703125</v>
          </cell>
        </row>
        <row r="5246">
          <cell r="B5246" t="str">
            <v>YUG</v>
          </cell>
          <cell r="C5246" t="str">
            <v>Yugoslavia</v>
          </cell>
          <cell r="D5246">
            <v>1963</v>
          </cell>
          <cell r="E5246">
            <v>34.586299999999994</v>
          </cell>
        </row>
        <row r="5247">
          <cell r="B5247" t="str">
            <v>YUG</v>
          </cell>
          <cell r="C5247" t="str">
            <v>Yugoslavia</v>
          </cell>
          <cell r="D5247">
            <v>1973</v>
          </cell>
          <cell r="E5247">
            <v>33.700000000000003</v>
          </cell>
        </row>
        <row r="5248">
          <cell r="B5248" t="str">
            <v>YUG</v>
          </cell>
          <cell r="C5248" t="str">
            <v>Yugoslavia</v>
          </cell>
          <cell r="D5248">
            <v>1978</v>
          </cell>
          <cell r="E5248">
            <v>32.700000000000003</v>
          </cell>
        </row>
        <row r="5249">
          <cell r="B5249" t="str">
            <v>YUG</v>
          </cell>
          <cell r="C5249" t="str">
            <v>Yugoslavia</v>
          </cell>
          <cell r="D5249">
            <v>1965</v>
          </cell>
          <cell r="E5249">
            <v>30.600000381469727</v>
          </cell>
        </row>
        <row r="5250">
          <cell r="B5250" t="str">
            <v>YUG</v>
          </cell>
          <cell r="C5250" t="str">
            <v>Yugoslavia</v>
          </cell>
          <cell r="D5250">
            <v>1966</v>
          </cell>
          <cell r="E5250">
            <v>27.200000762939453</v>
          </cell>
        </row>
        <row r="5251">
          <cell r="B5251" t="str">
            <v>YUG</v>
          </cell>
          <cell r="C5251" t="str">
            <v>Yugoslavia</v>
          </cell>
          <cell r="D5251">
            <v>1967</v>
          </cell>
          <cell r="E5251">
            <v>25.799999237060547</v>
          </cell>
        </row>
        <row r="5252">
          <cell r="B5252" t="str">
            <v>YUG</v>
          </cell>
          <cell r="C5252" t="str">
            <v>Yugoslavia</v>
          </cell>
          <cell r="D5252">
            <v>1968</v>
          </cell>
          <cell r="E5252">
            <v>24.299999237060547</v>
          </cell>
        </row>
        <row r="5253">
          <cell r="B5253" t="str">
            <v>YUG</v>
          </cell>
          <cell r="C5253" t="str">
            <v>Yugoslavia</v>
          </cell>
          <cell r="D5253">
            <v>1969</v>
          </cell>
          <cell r="E5253">
            <v>26</v>
          </cell>
        </row>
        <row r="5254">
          <cell r="B5254" t="str">
            <v>YUG</v>
          </cell>
          <cell r="C5254" t="str">
            <v>Yugoslavia</v>
          </cell>
          <cell r="D5254">
            <v>1970</v>
          </cell>
          <cell r="E5254">
            <v>25</v>
          </cell>
        </row>
        <row r="5255">
          <cell r="B5255" t="str">
            <v>YUG</v>
          </cell>
          <cell r="C5255" t="str">
            <v>Yugoslavia</v>
          </cell>
          <cell r="D5255">
            <v>1971</v>
          </cell>
          <cell r="E5255">
            <v>24.299999237060547</v>
          </cell>
        </row>
        <row r="5256">
          <cell r="B5256" t="str">
            <v>YUG</v>
          </cell>
          <cell r="C5256" t="str">
            <v>Yugoslavia</v>
          </cell>
          <cell r="D5256">
            <v>1972</v>
          </cell>
          <cell r="E5256">
            <v>22.799999237060547</v>
          </cell>
        </row>
        <row r="5257">
          <cell r="B5257" t="str">
            <v>YUG</v>
          </cell>
          <cell r="C5257" t="str">
            <v>Yugoslavia</v>
          </cell>
          <cell r="D5257">
            <v>1973</v>
          </cell>
          <cell r="E5257">
            <v>22.100000381469727</v>
          </cell>
        </row>
        <row r="5258">
          <cell r="B5258" t="str">
            <v>YUG</v>
          </cell>
          <cell r="C5258" t="str">
            <v>Yugoslavia</v>
          </cell>
          <cell r="D5258">
            <v>1974</v>
          </cell>
          <cell r="E5258">
            <v>22.700000762939453</v>
          </cell>
        </row>
        <row r="5259">
          <cell r="B5259" t="str">
            <v>YUG</v>
          </cell>
          <cell r="C5259" t="str">
            <v>Yugoslavia</v>
          </cell>
          <cell r="D5259">
            <v>1975</v>
          </cell>
          <cell r="E5259">
            <v>21.799999237060547</v>
          </cell>
        </row>
        <row r="5260">
          <cell r="B5260" t="str">
            <v>YUG</v>
          </cell>
          <cell r="C5260" t="str">
            <v>Yugoslavia</v>
          </cell>
          <cell r="D5260">
            <v>1976</v>
          </cell>
          <cell r="E5260">
            <v>21.399999618530273</v>
          </cell>
        </row>
        <row r="5261">
          <cell r="B5261" t="str">
            <v>YUG</v>
          </cell>
          <cell r="C5261" t="str">
            <v>Yugoslavia</v>
          </cell>
          <cell r="D5261">
            <v>1988</v>
          </cell>
          <cell r="E5261">
            <v>38.9</v>
          </cell>
        </row>
        <row r="5262">
          <cell r="B5262" t="str">
            <v>YUG</v>
          </cell>
          <cell r="C5262" t="str">
            <v>Yugoslavia, FR</v>
          </cell>
          <cell r="D5262">
            <v>1989</v>
          </cell>
          <cell r="E5262">
            <v>32.299999237060547</v>
          </cell>
        </row>
        <row r="5263">
          <cell r="B5263" t="str">
            <v>YUG</v>
          </cell>
          <cell r="C5263" t="str">
            <v>Yugoslavia, FR</v>
          </cell>
          <cell r="D5263">
            <v>1989</v>
          </cell>
          <cell r="E5263">
            <v>25.329999923706055</v>
          </cell>
        </row>
        <row r="5264">
          <cell r="B5264" t="str">
            <v>YUG</v>
          </cell>
          <cell r="C5264" t="str">
            <v>Yugoslavia, FR</v>
          </cell>
          <cell r="D5264">
            <v>1990</v>
          </cell>
          <cell r="E5264">
            <v>26.799999237060547</v>
          </cell>
        </row>
        <row r="5265">
          <cell r="B5265" t="str">
            <v>YUG</v>
          </cell>
          <cell r="C5265" t="str">
            <v>Yugoslavia, FR</v>
          </cell>
          <cell r="D5265">
            <v>1990</v>
          </cell>
          <cell r="E5265">
            <v>27.469999313354492</v>
          </cell>
        </row>
        <row r="5266">
          <cell r="B5266" t="str">
            <v>YUG</v>
          </cell>
          <cell r="C5266" t="str">
            <v>Yugoslavia, FR</v>
          </cell>
          <cell r="D5266">
            <v>1990</v>
          </cell>
          <cell r="E5266">
            <v>40.299999237060547</v>
          </cell>
        </row>
        <row r="5267">
          <cell r="B5267" t="str">
            <v>YUG</v>
          </cell>
          <cell r="C5267" t="str">
            <v>Yugoslavia, FR</v>
          </cell>
          <cell r="D5267">
            <v>1991</v>
          </cell>
          <cell r="E5267">
            <v>29.399999618530273</v>
          </cell>
        </row>
        <row r="5268">
          <cell r="B5268" t="str">
            <v>YUG</v>
          </cell>
          <cell r="C5268" t="str">
            <v>Yugoslavia, FR</v>
          </cell>
          <cell r="D5268">
            <v>1991</v>
          </cell>
          <cell r="E5268">
            <v>30.520000457763672</v>
          </cell>
        </row>
        <row r="5269">
          <cell r="B5269" t="str">
            <v>YUG</v>
          </cell>
          <cell r="C5269" t="str">
            <v>Yugoslavia, FR</v>
          </cell>
          <cell r="D5269">
            <v>1991</v>
          </cell>
          <cell r="E5269">
            <v>31.729999542236328</v>
          </cell>
        </row>
        <row r="5270">
          <cell r="B5270" t="str">
            <v>YUG</v>
          </cell>
          <cell r="C5270" t="str">
            <v>Yugoslavia, FR</v>
          </cell>
          <cell r="D5270">
            <v>1992</v>
          </cell>
          <cell r="E5270">
            <v>28.799999237060547</v>
          </cell>
        </row>
        <row r="5271">
          <cell r="B5271" t="str">
            <v>YUG</v>
          </cell>
          <cell r="C5271" t="str">
            <v>Yugoslavia, FR</v>
          </cell>
          <cell r="D5271">
            <v>1992</v>
          </cell>
          <cell r="E5271">
            <v>29.950000762939453</v>
          </cell>
        </row>
        <row r="5272">
          <cell r="B5272" t="str">
            <v>YUG</v>
          </cell>
          <cell r="C5272" t="str">
            <v>Yugoslavia, FR</v>
          </cell>
          <cell r="D5272">
            <v>1992</v>
          </cell>
          <cell r="E5272">
            <v>34.740001678466797</v>
          </cell>
        </row>
        <row r="5273">
          <cell r="B5273" t="str">
            <v>YUG</v>
          </cell>
          <cell r="C5273" t="str">
            <v>Yugoslavia, FR</v>
          </cell>
          <cell r="D5273">
            <v>1993</v>
          </cell>
          <cell r="E5273">
            <v>33.400001525878906</v>
          </cell>
        </row>
        <row r="5274">
          <cell r="B5274" t="str">
            <v>YUG</v>
          </cell>
          <cell r="C5274" t="str">
            <v>Yugoslavia, FR</v>
          </cell>
          <cell r="D5274">
            <v>1993</v>
          </cell>
          <cell r="E5274">
            <v>33.770000457763672</v>
          </cell>
        </row>
        <row r="5275">
          <cell r="B5275" t="str">
            <v>YUG</v>
          </cell>
          <cell r="C5275" t="str">
            <v>Yugoslavia, FR</v>
          </cell>
          <cell r="D5275">
            <v>1993</v>
          </cell>
          <cell r="E5275">
            <v>45.569999694824219</v>
          </cell>
        </row>
        <row r="5276">
          <cell r="B5276" t="str">
            <v>YUG</v>
          </cell>
          <cell r="C5276" t="str">
            <v>Yugoslavia, FR</v>
          </cell>
          <cell r="D5276">
            <v>1994</v>
          </cell>
          <cell r="E5276">
            <v>32.099998474121094</v>
          </cell>
        </row>
        <row r="5277">
          <cell r="B5277" t="str">
            <v>YUG</v>
          </cell>
          <cell r="C5277" t="str">
            <v>Yugoslavia, FR</v>
          </cell>
          <cell r="D5277">
            <v>1994</v>
          </cell>
          <cell r="E5277">
            <v>34.330001831054688</v>
          </cell>
        </row>
        <row r="5278">
          <cell r="B5278" t="str">
            <v>YUG</v>
          </cell>
          <cell r="C5278" t="str">
            <v>Yugoslavia, FR</v>
          </cell>
          <cell r="D5278">
            <v>1994</v>
          </cell>
          <cell r="E5278">
            <v>32.650001525878906</v>
          </cell>
        </row>
        <row r="5279">
          <cell r="B5279" t="str">
            <v>YUG</v>
          </cell>
          <cell r="C5279" t="str">
            <v>Yugoslavia, FR</v>
          </cell>
          <cell r="D5279">
            <v>1995</v>
          </cell>
          <cell r="E5279">
            <v>31.899999618530273</v>
          </cell>
        </row>
        <row r="5280">
          <cell r="B5280" t="str">
            <v>YUG</v>
          </cell>
          <cell r="C5280" t="str">
            <v>Yugoslavia, FR</v>
          </cell>
          <cell r="D5280">
            <v>1995</v>
          </cell>
          <cell r="E5280">
            <v>33.680000305175781</v>
          </cell>
        </row>
        <row r="5281">
          <cell r="B5281" t="str">
            <v>YUG</v>
          </cell>
          <cell r="C5281" t="str">
            <v>Yugoslavia, FR</v>
          </cell>
          <cell r="D5281">
            <v>1995</v>
          </cell>
          <cell r="E5281">
            <v>28.379999160766602</v>
          </cell>
        </row>
        <row r="5282">
          <cell r="B5282" t="str">
            <v>YUG</v>
          </cell>
          <cell r="C5282" t="str">
            <v>Yugoslavia, FR</v>
          </cell>
          <cell r="D5282">
            <v>1996</v>
          </cell>
          <cell r="E5282">
            <v>33.799999237060547</v>
          </cell>
        </row>
        <row r="5283">
          <cell r="B5283" t="str">
            <v>YUG</v>
          </cell>
          <cell r="C5283" t="str">
            <v>Yugoslavia, FR</v>
          </cell>
          <cell r="D5283">
            <v>1996</v>
          </cell>
          <cell r="E5283">
            <v>35.5</v>
          </cell>
        </row>
        <row r="5284">
          <cell r="B5284" t="str">
            <v>YUG</v>
          </cell>
          <cell r="C5284" t="str">
            <v>Yugoslavia, FR</v>
          </cell>
          <cell r="D5284">
            <v>1996</v>
          </cell>
          <cell r="E5284">
            <v>27.319999694824219</v>
          </cell>
        </row>
        <row r="5285">
          <cell r="B5285" t="str">
            <v>YUG</v>
          </cell>
          <cell r="C5285" t="str">
            <v>Yugoslavia, FR</v>
          </cell>
          <cell r="D5285">
            <v>1997</v>
          </cell>
          <cell r="E5285">
            <v>27.520000457763672</v>
          </cell>
        </row>
        <row r="5286">
          <cell r="B5286" t="str">
            <v>ZMB</v>
          </cell>
          <cell r="C5286" t="str">
            <v>Zambia</v>
          </cell>
          <cell r="D5286">
            <v>1959</v>
          </cell>
          <cell r="E5286">
            <v>43.200000762939453</v>
          </cell>
        </row>
        <row r="5287">
          <cell r="B5287" t="str">
            <v>ZMB</v>
          </cell>
          <cell r="C5287" t="str">
            <v>Zambia</v>
          </cell>
          <cell r="D5287">
            <v>1991</v>
          </cell>
          <cell r="E5287">
            <v>77.599999999999994</v>
          </cell>
        </row>
        <row r="5288">
          <cell r="B5288" t="str">
            <v>ZMB</v>
          </cell>
          <cell r="C5288" t="str">
            <v>Zambia</v>
          </cell>
          <cell r="D5288">
            <v>1991</v>
          </cell>
          <cell r="E5288">
            <v>59.3</v>
          </cell>
        </row>
        <row r="5289">
          <cell r="B5289" t="str">
            <v>ZMB</v>
          </cell>
          <cell r="C5289" t="str">
            <v>Zambia</v>
          </cell>
          <cell r="D5289">
            <v>1993</v>
          </cell>
          <cell r="E5289">
            <v>64.7</v>
          </cell>
        </row>
        <row r="5290">
          <cell r="B5290" t="str">
            <v>ZMB</v>
          </cell>
          <cell r="C5290" t="str">
            <v>Zambia</v>
          </cell>
          <cell r="D5290">
            <v>1993</v>
          </cell>
          <cell r="E5290">
            <v>51.1</v>
          </cell>
        </row>
        <row r="5291">
          <cell r="B5291" t="str">
            <v>ZMB</v>
          </cell>
          <cell r="C5291" t="str">
            <v>Zambia</v>
          </cell>
          <cell r="D5291">
            <v>1996</v>
          </cell>
          <cell r="E5291">
            <v>65.2</v>
          </cell>
        </row>
        <row r="5292">
          <cell r="B5292" t="str">
            <v>ZMB</v>
          </cell>
          <cell r="C5292" t="str">
            <v>Zambia</v>
          </cell>
          <cell r="D5292">
            <v>1996</v>
          </cell>
          <cell r="E5292">
            <v>54.8</v>
          </cell>
        </row>
        <row r="5293">
          <cell r="B5293" t="str">
            <v>ZMB</v>
          </cell>
          <cell r="C5293" t="str">
            <v>Zambia</v>
          </cell>
          <cell r="D5293">
            <v>1998</v>
          </cell>
          <cell r="E5293">
            <v>66.599999999999994</v>
          </cell>
        </row>
        <row r="5294">
          <cell r="B5294" t="str">
            <v>ZMB</v>
          </cell>
          <cell r="C5294" t="str">
            <v>Zambia</v>
          </cell>
          <cell r="D5294">
            <v>1998</v>
          </cell>
          <cell r="E5294">
            <v>57.4</v>
          </cell>
        </row>
        <row r="5295">
          <cell r="B5295" t="str">
            <v>ZMB</v>
          </cell>
          <cell r="C5295" t="str">
            <v>Zambia</v>
          </cell>
          <cell r="D5295">
            <v>1975</v>
          </cell>
          <cell r="E5295">
            <v>59</v>
          </cell>
        </row>
        <row r="5296">
          <cell r="B5296" t="str">
            <v>ZMB</v>
          </cell>
          <cell r="C5296" t="str">
            <v>Zambia</v>
          </cell>
          <cell r="D5296">
            <v>1959</v>
          </cell>
          <cell r="E5296">
            <v>51.4</v>
          </cell>
        </row>
        <row r="5297">
          <cell r="B5297" t="str">
            <v>ZMB</v>
          </cell>
          <cell r="C5297" t="str">
            <v>Zambia</v>
          </cell>
          <cell r="D5297">
            <v>1970</v>
          </cell>
          <cell r="E5297">
            <v>61.799999237060547</v>
          </cell>
        </row>
        <row r="5298">
          <cell r="B5298" t="str">
            <v>ZMB</v>
          </cell>
          <cell r="C5298" t="str">
            <v>Zambia</v>
          </cell>
          <cell r="D5298">
            <v>1972</v>
          </cell>
          <cell r="E5298">
            <v>57</v>
          </cell>
        </row>
        <row r="5299">
          <cell r="B5299" t="str">
            <v>ZMB</v>
          </cell>
          <cell r="C5299" t="str">
            <v>Zambia</v>
          </cell>
          <cell r="D5299">
            <v>1959</v>
          </cell>
          <cell r="E5299">
            <v>48.1</v>
          </cell>
        </row>
        <row r="5300">
          <cell r="B5300" t="str">
            <v>ZMB</v>
          </cell>
          <cell r="C5300" t="str">
            <v>Zambia</v>
          </cell>
          <cell r="D5300">
            <v>1976</v>
          </cell>
          <cell r="E5300">
            <v>55.6</v>
          </cell>
        </row>
        <row r="5301">
          <cell r="B5301" t="str">
            <v>ZMB</v>
          </cell>
          <cell r="C5301" t="str">
            <v>Zambia</v>
          </cell>
          <cell r="D5301">
            <v>1976</v>
          </cell>
          <cell r="E5301">
            <v>51.3</v>
          </cell>
        </row>
        <row r="5302">
          <cell r="B5302" t="str">
            <v>ZMB</v>
          </cell>
          <cell r="C5302" t="str">
            <v>Zambia</v>
          </cell>
          <cell r="D5302">
            <v>1991</v>
          </cell>
          <cell r="E5302">
            <v>48.4</v>
          </cell>
        </row>
        <row r="5303">
          <cell r="B5303" t="str">
            <v>ZMB</v>
          </cell>
          <cell r="C5303" t="str">
            <v>Zambia</v>
          </cell>
          <cell r="D5303">
            <v>1993</v>
          </cell>
          <cell r="E5303">
            <v>46.3</v>
          </cell>
        </row>
        <row r="5304">
          <cell r="B5304" t="str">
            <v>ZMB</v>
          </cell>
          <cell r="C5304" t="str">
            <v>Zambia</v>
          </cell>
          <cell r="D5304">
            <v>1996</v>
          </cell>
          <cell r="E5304">
            <v>49.6</v>
          </cell>
        </row>
        <row r="5305">
          <cell r="B5305" t="str">
            <v>ZMB</v>
          </cell>
          <cell r="C5305" t="str">
            <v>Zambia</v>
          </cell>
          <cell r="D5305">
            <v>1996</v>
          </cell>
          <cell r="E5305">
            <v>52.400001525878906</v>
          </cell>
        </row>
        <row r="5306">
          <cell r="B5306" t="str">
            <v>ZMB</v>
          </cell>
          <cell r="C5306" t="str">
            <v>Zambia</v>
          </cell>
          <cell r="D5306">
            <v>2003</v>
          </cell>
          <cell r="E5306">
            <v>42.08</v>
          </cell>
        </row>
        <row r="5307">
          <cell r="B5307" t="str">
            <v>ZMB</v>
          </cell>
          <cell r="C5307" t="str">
            <v>Zambia</v>
          </cell>
          <cell r="D5307">
            <v>2004</v>
          </cell>
          <cell r="E5307">
            <v>50.8</v>
          </cell>
        </row>
        <row r="5308">
          <cell r="B5308" t="str">
            <v>ZWE</v>
          </cell>
          <cell r="C5308" t="str">
            <v>Zimbabwe</v>
          </cell>
          <cell r="D5308">
            <v>1945</v>
          </cell>
          <cell r="E5308">
            <v>46</v>
          </cell>
        </row>
        <row r="5309">
          <cell r="B5309" t="str">
            <v>ZWE</v>
          </cell>
          <cell r="C5309" t="str">
            <v>Zimbabwe</v>
          </cell>
          <cell r="D5309">
            <v>1995</v>
          </cell>
          <cell r="E5309">
            <v>73.3</v>
          </cell>
        </row>
        <row r="5310">
          <cell r="B5310" t="str">
            <v>ZWE</v>
          </cell>
          <cell r="C5310" t="str">
            <v>Zimbabwe</v>
          </cell>
          <cell r="D5310">
            <v>1995</v>
          </cell>
          <cell r="E5310">
            <v>73.099999999999994</v>
          </cell>
        </row>
        <row r="5311">
          <cell r="B5311" t="str">
            <v>ZWE</v>
          </cell>
          <cell r="C5311" t="str">
            <v>Zimbabwe</v>
          </cell>
          <cell r="D5311">
            <v>1968</v>
          </cell>
          <cell r="E5311">
            <v>64.099999999999994</v>
          </cell>
        </row>
        <row r="5312">
          <cell r="B5312" t="str">
            <v>ZWE</v>
          </cell>
          <cell r="C5312" t="str">
            <v>Zimbabwe</v>
          </cell>
          <cell r="D5312">
            <v>1969</v>
          </cell>
          <cell r="E5312">
            <v>62.299999237060547</v>
          </cell>
        </row>
        <row r="5313">
          <cell r="B5313" t="str">
            <v>ZWE</v>
          </cell>
          <cell r="C5313" t="str">
            <v>Zimbabwe</v>
          </cell>
          <cell r="D5313">
            <v>1969</v>
          </cell>
          <cell r="E5313">
            <v>62.9</v>
          </cell>
        </row>
        <row r="5314">
          <cell r="B5314" t="str">
            <v>ZWE</v>
          </cell>
          <cell r="C5314" t="str">
            <v>Zimbabwe</v>
          </cell>
          <cell r="D5314">
            <v>1990</v>
          </cell>
          <cell r="E5314">
            <v>56.6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4">
          <cell r="B4" t="str">
            <v>ABW</v>
          </cell>
          <cell r="C4" t="str">
            <v>Participación en el ingreso del segundo quintilo (20%) de la población en orden decreciente de remuneraciones</v>
          </cell>
          <cell r="D4" t="str">
            <v>SI.DST.02ND.20</v>
          </cell>
        </row>
        <row r="5">
          <cell r="B5" t="str">
            <v>AND</v>
          </cell>
          <cell r="C5" t="str">
            <v>Participación en el ingreso del segundo quintilo (20%) de la población en orden decreciente de remuneraciones</v>
          </cell>
          <cell r="D5" t="str">
            <v>SI.DST.02ND.20</v>
          </cell>
        </row>
        <row r="6">
          <cell r="B6" t="str">
            <v>AFG</v>
          </cell>
          <cell r="C6" t="str">
            <v>Participación en el ingreso del segundo quintilo (20%) de la población en orden decreciente de remuneraciones</v>
          </cell>
          <cell r="D6" t="str">
            <v>SI.DST.02ND.20</v>
          </cell>
          <cell r="BA6">
            <v>13.61</v>
          </cell>
        </row>
        <row r="7">
          <cell r="B7" t="str">
            <v>AGO</v>
          </cell>
          <cell r="C7" t="str">
            <v>Participación en el ingreso del segundo quintilo (20%) de la población en orden decreciente de remuneraciones</v>
          </cell>
          <cell r="D7" t="str">
            <v>SI.DST.02ND.20</v>
          </cell>
          <cell r="AS7">
            <v>5.66</v>
          </cell>
          <cell r="BB7">
            <v>9.6300000000000008</v>
          </cell>
        </row>
        <row r="8">
          <cell r="B8" t="str">
            <v>ALB</v>
          </cell>
          <cell r="C8" t="str">
            <v>Participación en el ingreso del segundo quintilo (20%) de la población en orden decreciente de remuneraciones</v>
          </cell>
          <cell r="D8" t="str">
            <v>SI.DST.02ND.20</v>
          </cell>
          <cell r="AP8">
            <v>13.02</v>
          </cell>
          <cell r="AU8">
            <v>13.38</v>
          </cell>
          <cell r="AW8">
            <v>12.69</v>
          </cell>
          <cell r="AX8">
            <v>12.21</v>
          </cell>
          <cell r="BA8">
            <v>12.05</v>
          </cell>
        </row>
        <row r="9">
          <cell r="B9" t="str">
            <v>ANR</v>
          </cell>
          <cell r="C9" t="str">
            <v>Participación en el ingreso del segundo quintilo (20%) de la población en orden decreciente de remuneraciones</v>
          </cell>
          <cell r="D9" t="str">
            <v>SI.DST.02ND.20</v>
          </cell>
        </row>
        <row r="10">
          <cell r="B10" t="str">
            <v>ARB</v>
          </cell>
          <cell r="C10" t="str">
            <v>Participación en el ingreso del segundo quintilo (20%) de la población en orden decreciente de remuneraciones</v>
          </cell>
          <cell r="D10" t="str">
            <v>SI.DST.02ND.20</v>
          </cell>
        </row>
        <row r="11">
          <cell r="B11" t="str">
            <v>ARE</v>
          </cell>
          <cell r="C11" t="str">
            <v>Participación en el ingreso del segundo quintilo (20%) de la población en orden decreciente de remuneraciones</v>
          </cell>
          <cell r="D11" t="str">
            <v>SI.DST.02ND.20</v>
          </cell>
        </row>
        <row r="12">
          <cell r="B12" t="str">
            <v>ARG</v>
          </cell>
          <cell r="C12" t="str">
            <v>Participación en el ingreso del segundo quintilo (20%) de la población en orden decreciente de remuneraciones</v>
          </cell>
          <cell r="D12" t="str">
            <v>SI.DST.02ND.20</v>
          </cell>
          <cell r="AE12">
            <v>9.7899999999999991</v>
          </cell>
          <cell r="AF12">
            <v>9.18</v>
          </cell>
          <cell r="AJ12">
            <v>8.86</v>
          </cell>
          <cell r="AK12">
            <v>10.08</v>
          </cell>
          <cell r="AL12">
            <v>9.3699999999999992</v>
          </cell>
          <cell r="AM12">
            <v>8.8699999999999992</v>
          </cell>
          <cell r="AN12">
            <v>8.43</v>
          </cell>
          <cell r="AO12">
            <v>8.1999999999999993</v>
          </cell>
          <cell r="AP12">
            <v>8.06</v>
          </cell>
          <cell r="AQ12">
            <v>7.76</v>
          </cell>
          <cell r="AR12">
            <v>7.94</v>
          </cell>
          <cell r="AS12">
            <v>7.54</v>
          </cell>
          <cell r="AT12">
            <v>7.19</v>
          </cell>
          <cell r="AU12">
            <v>7.06</v>
          </cell>
          <cell r="AV12">
            <v>6.91</v>
          </cell>
          <cell r="AW12">
            <v>7.83</v>
          </cell>
          <cell r="AX12">
            <v>8.0500000000000007</v>
          </cell>
          <cell r="AY12">
            <v>8.3800000000000008</v>
          </cell>
          <cell r="AZ12">
            <v>8.52</v>
          </cell>
          <cell r="BA12">
            <v>8.83</v>
          </cell>
          <cell r="BB12">
            <v>8.94</v>
          </cell>
          <cell r="BC12">
            <v>9.31</v>
          </cell>
        </row>
        <row r="13">
          <cell r="B13" t="str">
            <v>ARM</v>
          </cell>
          <cell r="C13" t="str">
            <v>Participación en el ingreso del segundo quintilo (20%) de la población en orden decreciente de remuneraciones</v>
          </cell>
          <cell r="D13" t="str">
            <v>SI.DST.02ND.20</v>
          </cell>
          <cell r="AO13">
            <v>9.3800000000000008</v>
          </cell>
          <cell r="AR13">
            <v>11.7</v>
          </cell>
          <cell r="AT13">
            <v>11.56</v>
          </cell>
          <cell r="AU13">
            <v>11.8</v>
          </cell>
          <cell r="AV13">
            <v>12.28</v>
          </cell>
          <cell r="AW13">
            <v>11.43</v>
          </cell>
          <cell r="AX13">
            <v>11.79</v>
          </cell>
          <cell r="AY13">
            <v>12.52</v>
          </cell>
          <cell r="AZ13">
            <v>13.06</v>
          </cell>
          <cell r="BA13">
            <v>12.81</v>
          </cell>
          <cell r="BC13">
            <v>12.79</v>
          </cell>
        </row>
        <row r="14">
          <cell r="B14" t="str">
            <v>ASM</v>
          </cell>
          <cell r="C14" t="str">
            <v>Participación en el ingreso del segundo quintilo (20%) de la población en orden decreciente de remuneraciones</v>
          </cell>
          <cell r="D14" t="str">
            <v>SI.DST.02ND.20</v>
          </cell>
        </row>
        <row r="15">
          <cell r="B15" t="str">
            <v>ATG</v>
          </cell>
          <cell r="C15" t="str">
            <v>Participación en el ingreso del segundo quintilo (20%) de la población en orden decreciente de remuneraciones</v>
          </cell>
          <cell r="D15" t="str">
            <v>SI.DST.02ND.20</v>
          </cell>
        </row>
        <row r="16">
          <cell r="B16" t="str">
            <v>AUS</v>
          </cell>
          <cell r="C16" t="str">
            <v>Participación en el ingreso del segundo quintilo (20%) de la población en orden decreciente de remuneraciones</v>
          </cell>
          <cell r="D16" t="str">
            <v>SI.DST.02ND.20</v>
          </cell>
          <cell r="AM16">
            <v>12.01</v>
          </cell>
        </row>
        <row r="17">
          <cell r="B17" t="str">
            <v>AUT</v>
          </cell>
          <cell r="C17" t="str">
            <v>Participación en el ingreso del segundo quintilo (20%) de la población en orden decreciente de remuneraciones</v>
          </cell>
          <cell r="D17" t="str">
            <v>SI.DST.02ND.20</v>
          </cell>
          <cell r="AS17">
            <v>13.33</v>
          </cell>
        </row>
        <row r="18">
          <cell r="B18" t="str">
            <v>AZE</v>
          </cell>
          <cell r="C18" t="str">
            <v>Participación en el ingreso del segundo quintilo (20%) de la población en orden decreciente de remuneraciones</v>
          </cell>
          <cell r="D18" t="str">
            <v>SI.DST.02ND.20</v>
          </cell>
          <cell r="AN18">
            <v>11.93</v>
          </cell>
          <cell r="AT18">
            <v>11.37</v>
          </cell>
          <cell r="BA18">
            <v>12.09</v>
          </cell>
        </row>
        <row r="19">
          <cell r="B19" t="str">
            <v>BDI</v>
          </cell>
          <cell r="C19" t="str">
            <v>Participación en el ingreso del segundo quintilo (20%) de la población en orden decreciente de remuneraciones</v>
          </cell>
          <cell r="D19" t="str">
            <v>SI.DST.02ND.20</v>
          </cell>
          <cell r="AK19">
            <v>12.09</v>
          </cell>
          <cell r="AQ19">
            <v>10.3</v>
          </cell>
          <cell r="AY19">
            <v>11.86</v>
          </cell>
        </row>
        <row r="20">
          <cell r="B20" t="str">
            <v>BEL</v>
          </cell>
          <cell r="C20" t="str">
            <v>Participación en el ingreso del segundo quintilo (20%) de la población en orden decreciente de remuneraciones</v>
          </cell>
          <cell r="D20" t="str">
            <v>SI.DST.02ND.20</v>
          </cell>
          <cell r="AS20">
            <v>12.98</v>
          </cell>
        </row>
        <row r="21">
          <cell r="B21" t="str">
            <v>BEN</v>
          </cell>
          <cell r="C21" t="str">
            <v>Participación en el ingreso del segundo quintilo (20%) de la población en orden decreciente de remuneraciones</v>
          </cell>
          <cell r="D21" t="str">
            <v>SI.DST.02ND.20</v>
          </cell>
          <cell r="AV21">
            <v>10.84</v>
          </cell>
        </row>
        <row r="22">
          <cell r="B22" t="str">
            <v>BFA</v>
          </cell>
          <cell r="C22" t="str">
            <v>Participación en el ingreso del segundo quintilo (20%) de la población en orden decreciente de remuneraciones</v>
          </cell>
          <cell r="D22" t="str">
            <v>SI.DST.02ND.20</v>
          </cell>
          <cell r="AM22">
            <v>7.91</v>
          </cell>
          <cell r="AQ22">
            <v>9.26</v>
          </cell>
          <cell r="AV22">
            <v>10.63</v>
          </cell>
          <cell r="BB22">
            <v>10.58</v>
          </cell>
        </row>
        <row r="23">
          <cell r="B23" t="str">
            <v>BGD</v>
          </cell>
          <cell r="C23" t="str">
            <v>Participación en el ingreso del segundo quintilo (20%) de la población en orden decreciente de remuneraciones</v>
          </cell>
          <cell r="D23" t="str">
            <v>SI.DST.02ND.20</v>
          </cell>
          <cell r="AC23">
            <v>14.29</v>
          </cell>
          <cell r="AE23">
            <v>13.82</v>
          </cell>
          <cell r="AH23">
            <v>13.36</v>
          </cell>
          <cell r="AK23">
            <v>13.64</v>
          </cell>
          <cell r="AO23">
            <v>12.33</v>
          </cell>
          <cell r="AS23">
            <v>12</v>
          </cell>
          <cell r="AX23">
            <v>12.07</v>
          </cell>
          <cell r="BC23">
            <v>12.37</v>
          </cell>
        </row>
        <row r="24">
          <cell r="B24" t="str">
            <v>BGR</v>
          </cell>
          <cell r="C24" t="str">
            <v>Participación en el ingreso del segundo quintilo (20%) de la población en orden decreciente de remuneraciones</v>
          </cell>
          <cell r="D24" t="str">
            <v>SI.DST.02ND.20</v>
          </cell>
          <cell r="AH24">
            <v>14.74</v>
          </cell>
          <cell r="AK24">
            <v>13.02</v>
          </cell>
          <cell r="AM24">
            <v>14.68</v>
          </cell>
          <cell r="AN24">
            <v>13.47</v>
          </cell>
          <cell r="AP24">
            <v>13.89</v>
          </cell>
          <cell r="AT24">
            <v>12.33</v>
          </cell>
          <cell r="AV24">
            <v>13.5</v>
          </cell>
          <cell r="AZ24">
            <v>13.74</v>
          </cell>
        </row>
        <row r="25">
          <cell r="B25" t="str">
            <v>BHR</v>
          </cell>
          <cell r="C25" t="str">
            <v>Participación en el ingreso del segundo quintilo (20%) de la población en orden decreciente de remuneraciones</v>
          </cell>
          <cell r="D25" t="str">
            <v>SI.DST.02ND.20</v>
          </cell>
        </row>
        <row r="26">
          <cell r="B26" t="str">
            <v>BHS</v>
          </cell>
          <cell r="C26" t="str">
            <v>Participación en el ingreso del segundo quintilo (20%) de la población en orden decreciente de remuneraciones</v>
          </cell>
          <cell r="D26" t="str">
            <v>SI.DST.02ND.20</v>
          </cell>
        </row>
        <row r="27">
          <cell r="B27" t="str">
            <v>BIH</v>
          </cell>
          <cell r="C27" t="str">
            <v>Participación en el ingreso del segundo quintilo (20%) de la población en orden decreciente de remuneraciones</v>
          </cell>
          <cell r="D27" t="str">
            <v>SI.DST.02ND.20</v>
          </cell>
          <cell r="AT27">
            <v>13.6</v>
          </cell>
          <cell r="AW27">
            <v>11.52</v>
          </cell>
          <cell r="AZ27">
            <v>11.31</v>
          </cell>
        </row>
        <row r="28">
          <cell r="B28" t="str">
            <v>BLR</v>
          </cell>
          <cell r="C28" t="str">
            <v>Participación en el ingreso del segundo quintilo (20%) de la población en orden decreciente de remuneraciones</v>
          </cell>
          <cell r="D28" t="str">
            <v>SI.DST.02ND.20</v>
          </cell>
          <cell r="AG28">
            <v>14.88</v>
          </cell>
          <cell r="AL28">
            <v>15.3</v>
          </cell>
          <cell r="AN28">
            <v>13.46</v>
          </cell>
          <cell r="AQ28">
            <v>13.1</v>
          </cell>
          <cell r="AS28">
            <v>12.92</v>
          </cell>
          <cell r="AT28">
            <v>13.02</v>
          </cell>
          <cell r="AU28">
            <v>13.18</v>
          </cell>
          <cell r="AW28">
            <v>14.06</v>
          </cell>
          <cell r="AX28">
            <v>13.68</v>
          </cell>
          <cell r="AY28">
            <v>13.45</v>
          </cell>
          <cell r="AZ28">
            <v>13.46</v>
          </cell>
          <cell r="BA28">
            <v>13.77</v>
          </cell>
          <cell r="BB28">
            <v>13.82</v>
          </cell>
          <cell r="BC28">
            <v>13.68</v>
          </cell>
        </row>
        <row r="29">
          <cell r="B29" t="str">
            <v>BLZ</v>
          </cell>
          <cell r="C29" t="str">
            <v>Participación en el ingreso del segundo quintilo (20%) de la población en orden decreciente de remuneraciones</v>
          </cell>
          <cell r="D29" t="str">
            <v>SI.DST.02ND.20</v>
          </cell>
          <cell r="AL29">
            <v>6.63</v>
          </cell>
          <cell r="AM29">
            <v>6.48</v>
          </cell>
          <cell r="AN29">
            <v>5.42</v>
          </cell>
          <cell r="AO29">
            <v>6.87</v>
          </cell>
          <cell r="AP29">
            <v>6.96</v>
          </cell>
          <cell r="AQ29">
            <v>7.13</v>
          </cell>
          <cell r="AR29">
            <v>8.59</v>
          </cell>
        </row>
        <row r="30">
          <cell r="B30" t="str">
            <v>BMU</v>
          </cell>
          <cell r="C30" t="str">
            <v>Participación en el ingreso del segundo quintilo (20%) de la población en orden decreciente de remuneraciones</v>
          </cell>
          <cell r="D30" t="str">
            <v>SI.DST.02ND.20</v>
          </cell>
        </row>
        <row r="31">
          <cell r="B31" t="str">
            <v>BOL</v>
          </cell>
          <cell r="C31" t="str">
            <v>Participación en el ingreso del segundo quintilo (20%) de la población en orden decreciente de remuneraciones</v>
          </cell>
          <cell r="D31" t="str">
            <v>SI.DST.02ND.20</v>
          </cell>
          <cell r="AJ31">
            <v>9.66</v>
          </cell>
          <cell r="AL31">
            <v>7.51</v>
          </cell>
          <cell r="AP31">
            <v>6.34</v>
          </cell>
          <cell r="AR31">
            <v>5.76</v>
          </cell>
          <cell r="AS31">
            <v>4.9800000000000004</v>
          </cell>
          <cell r="AT31">
            <v>6.23</v>
          </cell>
          <cell r="AU31">
            <v>5.98</v>
          </cell>
          <cell r="AX31">
            <v>6.37</v>
          </cell>
          <cell r="AY31">
            <v>6.68</v>
          </cell>
          <cell r="AZ31">
            <v>6.46</v>
          </cell>
          <cell r="BA31">
            <v>6.8</v>
          </cell>
        </row>
        <row r="32">
          <cell r="B32" t="str">
            <v>BRA</v>
          </cell>
          <cell r="C32" t="str">
            <v>Participación en el ingreso del segundo quintilo (20%) de la población en orden decreciente de remuneraciones</v>
          </cell>
          <cell r="D32" t="str">
            <v>SI.DST.02ND.20</v>
          </cell>
          <cell r="Z32">
            <v>6.15</v>
          </cell>
          <cell r="AA32">
            <v>6.01</v>
          </cell>
          <cell r="AB32">
            <v>5.84</v>
          </cell>
          <cell r="AC32">
            <v>6.11</v>
          </cell>
          <cell r="AD32">
            <v>6.47</v>
          </cell>
          <cell r="AE32">
            <v>6.04</v>
          </cell>
          <cell r="AF32">
            <v>5.7</v>
          </cell>
          <cell r="AG32">
            <v>5.33</v>
          </cell>
          <cell r="AH32">
            <v>4.96</v>
          </cell>
          <cell r="AI32">
            <v>5.31</v>
          </cell>
          <cell r="AK32">
            <v>7.01</v>
          </cell>
          <cell r="AL32">
            <v>5.67</v>
          </cell>
          <cell r="AN32">
            <v>5.65</v>
          </cell>
          <cell r="AO32">
            <v>5.54</v>
          </cell>
          <cell r="AP32">
            <v>5.53</v>
          </cell>
          <cell r="AQ32">
            <v>5.7</v>
          </cell>
          <cell r="AR32">
            <v>5.78</v>
          </cell>
          <cell r="AT32">
            <v>5.74</v>
          </cell>
          <cell r="AU32">
            <v>5.87</v>
          </cell>
          <cell r="AV32">
            <v>6.02</v>
          </cell>
          <cell r="AW32">
            <v>6.31</v>
          </cell>
          <cell r="AX32">
            <v>6.36</v>
          </cell>
          <cell r="AY32">
            <v>6.58</v>
          </cell>
          <cell r="AZ32">
            <v>6.72</v>
          </cell>
          <cell r="BA32">
            <v>7.01</v>
          </cell>
          <cell r="BB32">
            <v>7.13</v>
          </cell>
        </row>
        <row r="33">
          <cell r="B33" t="str">
            <v>BRB</v>
          </cell>
          <cell r="C33" t="str">
            <v>Participación en el ingreso del segundo quintilo (20%) de la población en orden decreciente de remuneraciones</v>
          </cell>
          <cell r="D33" t="str">
            <v>SI.DST.02ND.20</v>
          </cell>
        </row>
        <row r="34">
          <cell r="B34" t="str">
            <v>BRN</v>
          </cell>
          <cell r="C34" t="str">
            <v>Participación en el ingreso del segundo quintilo (20%) de la población en orden decreciente de remuneraciones</v>
          </cell>
          <cell r="D34" t="str">
            <v>SI.DST.02ND.20</v>
          </cell>
        </row>
        <row r="35">
          <cell r="B35" t="str">
            <v>BTN</v>
          </cell>
          <cell r="C35" t="str">
            <v>Participación en el ingreso del segundo quintilo (20%) de la población en orden decreciente de remuneraciones</v>
          </cell>
          <cell r="D35" t="str">
            <v>SI.DST.02ND.20</v>
          </cell>
          <cell r="AV35">
            <v>8.68</v>
          </cell>
          <cell r="AZ35">
            <v>10.79</v>
          </cell>
        </row>
        <row r="36">
          <cell r="B36" t="str">
            <v>BWA</v>
          </cell>
          <cell r="C36" t="str">
            <v>Participación en el ingreso del segundo quintilo (20%) de la población en orden decreciente de remuneraciones</v>
          </cell>
          <cell r="D36" t="str">
            <v>SI.DST.02ND.20</v>
          </cell>
          <cell r="AE36">
            <v>6.88</v>
          </cell>
          <cell r="AM36">
            <v>5.81</v>
          </cell>
        </row>
        <row r="37">
          <cell r="B37" t="str">
            <v>CAA</v>
          </cell>
          <cell r="C37" t="str">
            <v>Participación en el ingreso del segundo quintilo (20%) de la población en orden decreciente de remuneraciones</v>
          </cell>
          <cell r="D37" t="str">
            <v>SI.DST.02ND.20</v>
          </cell>
        </row>
        <row r="38">
          <cell r="B38" t="str">
            <v>CAF</v>
          </cell>
          <cell r="C38" t="str">
            <v>Participación en el ingreso del segundo quintilo (20%) de la población en orden decreciente de remuneraciones</v>
          </cell>
          <cell r="D38" t="str">
            <v>SI.DST.02ND.20</v>
          </cell>
          <cell r="AK38">
            <v>4.93</v>
          </cell>
          <cell r="AV38">
            <v>9.3800000000000008</v>
          </cell>
          <cell r="BA38">
            <v>6.87</v>
          </cell>
        </row>
        <row r="39">
          <cell r="B39" t="str">
            <v>CAN</v>
          </cell>
          <cell r="C39" t="str">
            <v>Participación en el ingreso del segundo quintilo (20%) de la población en orden decreciente de remuneraciones</v>
          </cell>
          <cell r="D39" t="str">
            <v>SI.DST.02ND.20</v>
          </cell>
          <cell r="AS39">
            <v>12.73</v>
          </cell>
        </row>
        <row r="40">
          <cell r="B40" t="str">
            <v>CEA</v>
          </cell>
          <cell r="C40" t="str">
            <v>Participación en el ingreso del segundo quintilo (20%) de la población en orden decreciente de remuneraciones</v>
          </cell>
          <cell r="D40" t="str">
            <v>SI.DST.02ND.20</v>
          </cell>
        </row>
        <row r="41">
          <cell r="B41" t="str">
            <v>CEB</v>
          </cell>
          <cell r="C41" t="str">
            <v>Participación en el ingreso del segundo quintilo (20%) de la población en orden decreciente de remuneraciones</v>
          </cell>
          <cell r="D41" t="str">
            <v>SI.DST.02ND.20</v>
          </cell>
        </row>
        <row r="42">
          <cell r="B42" t="str">
            <v>CEU</v>
          </cell>
          <cell r="C42" t="str">
            <v>Participación en el ingreso del segundo quintilo (20%) de la población en orden decreciente de remuneraciones</v>
          </cell>
          <cell r="D42" t="str">
            <v>SI.DST.02ND.20</v>
          </cell>
        </row>
        <row r="43">
          <cell r="B43" t="str">
            <v>CHE</v>
          </cell>
          <cell r="C43" t="str">
            <v>Participación en el ingreso del segundo quintilo (20%) de la población en orden decreciente de remuneraciones</v>
          </cell>
          <cell r="D43" t="str">
            <v>SI.DST.02ND.20</v>
          </cell>
          <cell r="AS43">
            <v>12.2</v>
          </cell>
        </row>
        <row r="44">
          <cell r="B44" t="str">
            <v>CHI</v>
          </cell>
          <cell r="C44" t="str">
            <v>Participación en el ingreso del segundo quintilo (20%) de la población en orden decreciente de remuneraciones</v>
          </cell>
          <cell r="D44" t="str">
            <v>SI.DST.02ND.20</v>
          </cell>
        </row>
        <row r="45">
          <cell r="B45" t="str">
            <v>CHL</v>
          </cell>
          <cell r="C45" t="str">
            <v>Participación en el ingreso del segundo quintilo (20%) de la población en orden decreciente de remuneraciones</v>
          </cell>
          <cell r="D45" t="str">
            <v>SI.DST.02ND.20</v>
          </cell>
          <cell r="AF45">
            <v>6.7</v>
          </cell>
          <cell r="AI45">
            <v>7.06</v>
          </cell>
          <cell r="AK45">
            <v>7.18</v>
          </cell>
          <cell r="AM45">
            <v>7.06</v>
          </cell>
          <cell r="AO45">
            <v>7.05</v>
          </cell>
          <cell r="AQ45">
            <v>6.93</v>
          </cell>
          <cell r="AS45">
            <v>7.09</v>
          </cell>
          <cell r="AV45">
            <v>7.28</v>
          </cell>
          <cell r="AY45">
            <v>7.85</v>
          </cell>
          <cell r="BB45">
            <v>7.94</v>
          </cell>
        </row>
        <row r="46">
          <cell r="B46" t="str">
            <v>CHN</v>
          </cell>
          <cell r="C46" t="str">
            <v>Participación en el ingreso del segundo quintilo (20%) de la población en orden decreciente de remuneraciones</v>
          </cell>
          <cell r="D46" t="str">
            <v>SI.DST.02ND.20</v>
          </cell>
          <cell r="Z46">
            <v>13.13</v>
          </cell>
          <cell r="AC46">
            <v>13.53</v>
          </cell>
          <cell r="AF46">
            <v>13.06</v>
          </cell>
          <cell r="AI46">
            <v>12.15</v>
          </cell>
          <cell r="AL46">
            <v>11.32</v>
          </cell>
          <cell r="AO46">
            <v>11.31</v>
          </cell>
          <cell r="AR46">
            <v>10.29</v>
          </cell>
          <cell r="AU46">
            <v>9.3699999999999992</v>
          </cell>
          <cell r="AX46">
            <v>9.85</v>
          </cell>
          <cell r="BA46">
            <v>9.64</v>
          </cell>
          <cell r="BB46">
            <v>9.74</v>
          </cell>
        </row>
        <row r="47">
          <cell r="B47" t="str">
            <v>CIV</v>
          </cell>
          <cell r="C47" t="str">
            <v>Participación en el ingreso del segundo quintilo (20%) de la población en orden decreciente de remuneraciones</v>
          </cell>
          <cell r="D47" t="str">
            <v>SI.DST.02ND.20</v>
          </cell>
          <cell r="AD47">
            <v>10.07</v>
          </cell>
          <cell r="AE47">
            <v>10.6</v>
          </cell>
          <cell r="AF47">
            <v>10.29</v>
          </cell>
          <cell r="AG47">
            <v>11.18</v>
          </cell>
          <cell r="AL47">
            <v>11.16</v>
          </cell>
          <cell r="AN47">
            <v>11.17</v>
          </cell>
          <cell r="AQ47">
            <v>9.6999999999999993</v>
          </cell>
          <cell r="AU47">
            <v>8.7100000000000009</v>
          </cell>
          <cell r="BA47">
            <v>10.07</v>
          </cell>
        </row>
        <row r="48">
          <cell r="B48" t="str">
            <v>CLA</v>
          </cell>
          <cell r="C48" t="str">
            <v>Participación en el ingreso del segundo quintilo (20%) de la población en orden decreciente de remuneraciones</v>
          </cell>
          <cell r="D48" t="str">
            <v>SI.DST.02ND.20</v>
          </cell>
        </row>
        <row r="49">
          <cell r="B49" t="str">
            <v>CME</v>
          </cell>
          <cell r="C49" t="str">
            <v>Participación en el ingreso del segundo quintilo (20%) de la población en orden decreciente de remuneraciones</v>
          </cell>
          <cell r="D49" t="str">
            <v>SI.DST.02ND.20</v>
          </cell>
        </row>
        <row r="50">
          <cell r="B50" t="str">
            <v>CMR</v>
          </cell>
          <cell r="C50" t="str">
            <v>Participación en el ingreso del segundo quintilo (20%) de la población en orden decreciente de remuneraciones</v>
          </cell>
          <cell r="D50" t="str">
            <v>SI.DST.02ND.20</v>
          </cell>
          <cell r="AO50">
            <v>10.28</v>
          </cell>
          <cell r="AT50">
            <v>10.44</v>
          </cell>
          <cell r="AZ50">
            <v>10.49</v>
          </cell>
        </row>
        <row r="51">
          <cell r="B51" t="str">
            <v>COG</v>
          </cell>
          <cell r="C51" t="str">
            <v>Participación en el ingreso del segundo quintilo (20%) de la población en orden decreciente de remuneraciones</v>
          </cell>
          <cell r="D51" t="str">
            <v>SI.DST.02ND.20</v>
          </cell>
          <cell r="AX51">
            <v>8.44</v>
          </cell>
        </row>
        <row r="52">
          <cell r="B52" t="str">
            <v>COL</v>
          </cell>
          <cell r="C52" t="str">
            <v>Participación en el ingreso del segundo quintilo (20%) de la población en orden decreciente de remuneraciones</v>
          </cell>
          <cell r="D52" t="str">
            <v>SI.DST.02ND.20</v>
          </cell>
          <cell r="Y52">
            <v>5.97</v>
          </cell>
          <cell r="AG52">
            <v>7.21</v>
          </cell>
          <cell r="AH52">
            <v>7.16</v>
          </cell>
          <cell r="AJ52">
            <v>7.59</v>
          </cell>
          <cell r="AK52">
            <v>8.0500000000000007</v>
          </cell>
          <cell r="AO52">
            <v>7.16</v>
          </cell>
          <cell r="AR52">
            <v>6.49</v>
          </cell>
          <cell r="AS52">
            <v>6.76</v>
          </cell>
          <cell r="AT52">
            <v>6.72</v>
          </cell>
          <cell r="AU52">
            <v>6.1</v>
          </cell>
          <cell r="AV52">
            <v>6.75</v>
          </cell>
          <cell r="AW52">
            <v>6.62</v>
          </cell>
          <cell r="AX52">
            <v>7.11</v>
          </cell>
          <cell r="AY52">
            <v>6.32</v>
          </cell>
          <cell r="AZ52">
            <v>6.3</v>
          </cell>
          <cell r="BA52">
            <v>6.53</v>
          </cell>
          <cell r="BB52">
            <v>6.71</v>
          </cell>
          <cell r="BC52">
            <v>6.83</v>
          </cell>
        </row>
        <row r="53">
          <cell r="B53" t="str">
            <v>COM</v>
          </cell>
          <cell r="C53" t="str">
            <v>Participación en el ingreso del segundo quintilo (20%) de la población en orden decreciente de remuneraciones</v>
          </cell>
          <cell r="D53" t="str">
            <v>SI.DST.02ND.20</v>
          </cell>
          <cell r="AW53">
            <v>5.35</v>
          </cell>
        </row>
        <row r="54">
          <cell r="B54" t="str">
            <v>CPV</v>
          </cell>
          <cell r="C54" t="str">
            <v>Participación en el ingreso del segundo quintilo (20%) de la población en orden decreciente de remuneraciones</v>
          </cell>
          <cell r="D54" t="str">
            <v>SI.DST.02ND.20</v>
          </cell>
          <cell r="AU54">
            <v>7.91</v>
          </cell>
        </row>
        <row r="55">
          <cell r="B55" t="str">
            <v>CRI</v>
          </cell>
          <cell r="C55" t="str">
            <v>Participación en el ingreso del segundo quintilo (20%) de la población en orden decreciente de remuneraciones</v>
          </cell>
          <cell r="D55" t="str">
            <v>SI.DST.02ND.20</v>
          </cell>
          <cell r="Z55">
            <v>8.32</v>
          </cell>
          <cell r="AE55">
            <v>11.96</v>
          </cell>
          <cell r="AH55">
            <v>9.1999999999999993</v>
          </cell>
          <cell r="AI55">
            <v>9.5</v>
          </cell>
          <cell r="AJ55">
            <v>9.07</v>
          </cell>
          <cell r="AK55">
            <v>9.35</v>
          </cell>
          <cell r="AL55">
            <v>9.23</v>
          </cell>
          <cell r="AM55">
            <v>9.1</v>
          </cell>
          <cell r="AN55">
            <v>9.34</v>
          </cell>
          <cell r="AO55">
            <v>9.2200000000000006</v>
          </cell>
          <cell r="AP55">
            <v>9.1999999999999993</v>
          </cell>
          <cell r="AQ55">
            <v>9.15</v>
          </cell>
          <cell r="AR55">
            <v>8.7799999999999994</v>
          </cell>
          <cell r="AS55">
            <v>9.08</v>
          </cell>
          <cell r="AT55">
            <v>7.97</v>
          </cell>
          <cell r="AU55">
            <v>8.14</v>
          </cell>
          <cell r="AV55">
            <v>8.23</v>
          </cell>
          <cell r="AW55">
            <v>8.51</v>
          </cell>
          <cell r="AX55">
            <v>8.81</v>
          </cell>
          <cell r="AY55">
            <v>8.4700000000000006</v>
          </cell>
          <cell r="AZ55">
            <v>8.4700000000000006</v>
          </cell>
          <cell r="BA55">
            <v>8.5</v>
          </cell>
          <cell r="BB55">
            <v>8</v>
          </cell>
        </row>
        <row r="56">
          <cell r="B56" t="str">
            <v>CSA</v>
          </cell>
          <cell r="C56" t="str">
            <v>Participación en el ingreso del segundo quintilo (20%) de la población en orden decreciente de remuneraciones</v>
          </cell>
          <cell r="D56" t="str">
            <v>SI.DST.02ND.20</v>
          </cell>
        </row>
        <row r="57">
          <cell r="B57" t="str">
            <v>CSS</v>
          </cell>
          <cell r="C57" t="str">
            <v>Participación en el ingreso del segundo quintilo (20%) de la población en orden decreciente de remuneraciones</v>
          </cell>
          <cell r="D57" t="str">
            <v>SI.DST.02ND.20</v>
          </cell>
        </row>
        <row r="58">
          <cell r="B58" t="str">
            <v>CUB</v>
          </cell>
          <cell r="C58" t="str">
            <v>Participación en el ingreso del segundo quintilo (20%) de la población en orden decreciente de remuneraciones</v>
          </cell>
          <cell r="D58" t="str">
            <v>SI.DST.02ND.20</v>
          </cell>
        </row>
        <row r="59">
          <cell r="B59" t="str">
            <v>CUW</v>
          </cell>
          <cell r="C59" t="str">
            <v>Participación en el ingreso del segundo quintilo (20%) de la población en orden decreciente de remuneraciones</v>
          </cell>
          <cell r="D59" t="str">
            <v>SI.DST.02ND.20</v>
          </cell>
        </row>
        <row r="60">
          <cell r="B60" t="str">
            <v>CYM</v>
          </cell>
          <cell r="C60" t="str">
            <v>Participación en el ingreso del segundo quintilo (20%) de la población en orden decreciente de remuneraciones</v>
          </cell>
          <cell r="D60" t="str">
            <v>SI.DST.02ND.20</v>
          </cell>
        </row>
        <row r="61">
          <cell r="B61" t="str">
            <v>CYP</v>
          </cell>
          <cell r="C61" t="str">
            <v>Participación en el ingreso del segundo quintilo (20%) de la población en orden decreciente de remuneraciones</v>
          </cell>
          <cell r="D61" t="str">
            <v>SI.DST.02ND.20</v>
          </cell>
        </row>
        <row r="62">
          <cell r="B62" t="str">
            <v>CZE</v>
          </cell>
          <cell r="C62" t="str">
            <v>Participación en el ingreso del segundo quintilo (20%) de la población en orden decreciente de remuneraciones</v>
          </cell>
          <cell r="D62" t="str">
            <v>SI.DST.02ND.20</v>
          </cell>
          <cell r="AG62">
            <v>15.68</v>
          </cell>
          <cell r="AL62">
            <v>13.87</v>
          </cell>
          <cell r="AO62">
            <v>14.33</v>
          </cell>
        </row>
        <row r="63">
          <cell r="B63" t="str">
            <v>DEU</v>
          </cell>
          <cell r="C63" t="str">
            <v>Participación en el ingreso del segundo quintilo (20%) de la población en orden decreciente de remuneraciones</v>
          </cell>
          <cell r="D63" t="str">
            <v>SI.DST.02ND.20</v>
          </cell>
          <cell r="AS63">
            <v>13.72</v>
          </cell>
        </row>
        <row r="64">
          <cell r="B64" t="str">
            <v>DJI</v>
          </cell>
          <cell r="C64" t="str">
            <v>Participación en el ingreso del segundo quintilo (20%) de la población en orden decreciente de remuneraciones</v>
          </cell>
          <cell r="D64" t="str">
            <v>SI.DST.02ND.20</v>
          </cell>
          <cell r="AU64">
            <v>10.51</v>
          </cell>
        </row>
        <row r="65">
          <cell r="B65" t="str">
            <v>DMA</v>
          </cell>
          <cell r="C65" t="str">
            <v>Participación en el ingreso del segundo quintilo (20%) de la población en orden decreciente de remuneraciones</v>
          </cell>
          <cell r="D65" t="str">
            <v>SI.DST.02ND.20</v>
          </cell>
        </row>
        <row r="66">
          <cell r="B66" t="str">
            <v>DNK</v>
          </cell>
          <cell r="C66" t="str">
            <v>Participación en el ingreso del segundo quintilo (20%) de la población en orden decreciente de remuneraciones</v>
          </cell>
          <cell r="D66" t="str">
            <v>SI.DST.02ND.20</v>
          </cell>
          <cell r="AP66">
            <v>14.74</v>
          </cell>
        </row>
        <row r="67">
          <cell r="B67" t="str">
            <v>DOM</v>
          </cell>
          <cell r="C67" t="str">
            <v>Participación en el ingreso del segundo quintilo (20%) de la población en orden decreciente de remuneraciones</v>
          </cell>
          <cell r="D67" t="str">
            <v>SI.DST.02ND.20</v>
          </cell>
          <cell r="AE67">
            <v>8.58</v>
          </cell>
          <cell r="AH67">
            <v>7.89</v>
          </cell>
          <cell r="AK67">
            <v>8.07</v>
          </cell>
          <cell r="AO67">
            <v>8.74</v>
          </cell>
          <cell r="AP67">
            <v>8.48</v>
          </cell>
          <cell r="AS67">
            <v>7.55</v>
          </cell>
          <cell r="AT67">
            <v>8.0299999999999994</v>
          </cell>
          <cell r="AU67">
            <v>8.15</v>
          </cell>
          <cell r="AV67">
            <v>7.86</v>
          </cell>
          <cell r="AW67">
            <v>7.79</v>
          </cell>
          <cell r="AX67">
            <v>7.84</v>
          </cell>
          <cell r="AY67">
            <v>7.69</v>
          </cell>
          <cell r="AZ67">
            <v>8.44</v>
          </cell>
          <cell r="BA67">
            <v>8.36</v>
          </cell>
          <cell r="BB67">
            <v>8.41</v>
          </cell>
          <cell r="BC67">
            <v>8.59</v>
          </cell>
        </row>
        <row r="68">
          <cell r="B68" t="str">
            <v>DZA</v>
          </cell>
          <cell r="C68" t="str">
            <v>Participación en el ingreso del segundo quintilo (20%) de la población en orden decreciente de remuneraciones</v>
          </cell>
          <cell r="D68" t="str">
            <v>SI.DST.02ND.20</v>
          </cell>
          <cell r="AG68">
            <v>10.79</v>
          </cell>
          <cell r="AN68">
            <v>11.55</v>
          </cell>
        </row>
        <row r="69">
          <cell r="B69" t="str">
            <v>EAP</v>
          </cell>
          <cell r="C69" t="str">
            <v>Participación en el ingreso del segundo quintilo (20%) de la población en orden decreciente de remuneraciones</v>
          </cell>
          <cell r="D69" t="str">
            <v>SI.DST.02ND.20</v>
          </cell>
        </row>
        <row r="70">
          <cell r="B70" t="str">
            <v>EAS</v>
          </cell>
          <cell r="C70" t="str">
            <v>Participación en el ingreso del segundo quintilo (20%) de la población en orden decreciente de remuneraciones</v>
          </cell>
          <cell r="D70" t="str">
            <v>SI.DST.02ND.20</v>
          </cell>
        </row>
        <row r="71">
          <cell r="B71" t="str">
            <v>ECA</v>
          </cell>
          <cell r="C71" t="str">
            <v>Participación en el ingreso del segundo quintilo (20%) de la población en orden decreciente de remuneraciones</v>
          </cell>
          <cell r="D71" t="str">
            <v>SI.DST.02ND.20</v>
          </cell>
        </row>
        <row r="72">
          <cell r="B72" t="str">
            <v>ECS</v>
          </cell>
          <cell r="C72" t="str">
            <v>Participación en el ingreso del segundo quintilo (20%) de la población en orden decreciente de remuneraciones</v>
          </cell>
          <cell r="D72" t="str">
            <v>SI.DST.02ND.20</v>
          </cell>
        </row>
        <row r="73">
          <cell r="B73" t="str">
            <v>ECU</v>
          </cell>
          <cell r="C73" t="str">
            <v>Participación en el ingreso del segundo quintilo (20%) de la población en orden decreciente de remuneraciones</v>
          </cell>
          <cell r="D73" t="str">
            <v>SI.DST.02ND.20</v>
          </cell>
          <cell r="AF73">
            <v>8.07</v>
          </cell>
          <cell r="AM73">
            <v>7.47</v>
          </cell>
          <cell r="AN73">
            <v>8.35</v>
          </cell>
          <cell r="AQ73">
            <v>10.039999999999999</v>
          </cell>
          <cell r="AR73">
            <v>6.29</v>
          </cell>
          <cell r="AS73">
            <v>6.94</v>
          </cell>
          <cell r="AV73">
            <v>7.22</v>
          </cell>
          <cell r="AX73">
            <v>7.29</v>
          </cell>
          <cell r="AY73">
            <v>7.65</v>
          </cell>
          <cell r="AZ73">
            <v>7.38</v>
          </cell>
          <cell r="BA73">
            <v>8.26</v>
          </cell>
          <cell r="BB73">
            <v>8.4600000000000009</v>
          </cell>
          <cell r="BC73">
            <v>8.23</v>
          </cell>
        </row>
        <row r="74">
          <cell r="B74" t="str">
            <v>EGY</v>
          </cell>
          <cell r="C74" t="str">
            <v>Participación en el ingreso del segundo quintilo (20%) de la población en orden decreciente de remuneraciones</v>
          </cell>
          <cell r="D74" t="str">
            <v>SI.DST.02ND.20</v>
          </cell>
          <cell r="AJ74">
            <v>12.49</v>
          </cell>
          <cell r="AO74">
            <v>13.01</v>
          </cell>
          <cell r="AS74">
            <v>12.47</v>
          </cell>
          <cell r="AX74">
            <v>12.64</v>
          </cell>
          <cell r="BA74">
            <v>13.02</v>
          </cell>
        </row>
        <row r="75">
          <cell r="B75" t="str">
            <v>EMU</v>
          </cell>
          <cell r="C75" t="str">
            <v>Participación en el ingreso del segundo quintilo (20%) de la población en orden decreciente de remuneraciones</v>
          </cell>
          <cell r="D75" t="str">
            <v>SI.DST.02ND.20</v>
          </cell>
        </row>
        <row r="76">
          <cell r="B76" t="str">
            <v>ERI</v>
          </cell>
          <cell r="C76" t="str">
            <v>Participación en el ingreso del segundo quintilo (20%) de la población en orden decreciente de remuneraciones</v>
          </cell>
          <cell r="D76" t="str">
            <v>SI.DST.02ND.20</v>
          </cell>
        </row>
        <row r="77">
          <cell r="B77" t="str">
            <v>ESP</v>
          </cell>
          <cell r="C77" t="str">
            <v>Participación en el ingreso del segundo quintilo (20%) de la población en orden decreciente de remuneraciones</v>
          </cell>
          <cell r="D77" t="str">
            <v>SI.DST.02ND.20</v>
          </cell>
          <cell r="AS77">
            <v>12.09</v>
          </cell>
        </row>
        <row r="78">
          <cell r="B78" t="str">
            <v>EST</v>
          </cell>
          <cell r="C78" t="str">
            <v>Participación en el ingreso del segundo quintilo (20%) de la población en orden decreciente de remuneraciones</v>
          </cell>
          <cell r="D78" t="str">
            <v>SI.DST.02ND.20</v>
          </cell>
          <cell r="AG78">
            <v>14.79</v>
          </cell>
          <cell r="AL78">
            <v>10.81</v>
          </cell>
          <cell r="AN78">
            <v>12.87</v>
          </cell>
          <cell r="AQ78">
            <v>10.96</v>
          </cell>
          <cell r="AS78">
            <v>11.29</v>
          </cell>
          <cell r="AT78">
            <v>11.27</v>
          </cell>
          <cell r="AU78">
            <v>11.27</v>
          </cell>
          <cell r="AV78">
            <v>11.73</v>
          </cell>
          <cell r="AW78">
            <v>11.64</v>
          </cell>
        </row>
        <row r="79">
          <cell r="B79" t="str">
            <v>ETH</v>
          </cell>
          <cell r="C79" t="str">
            <v>Participación en el ingreso del segundo quintilo (20%) de la población en orden decreciente de remuneraciones</v>
          </cell>
          <cell r="D79" t="str">
            <v>SI.DST.02ND.20</v>
          </cell>
          <cell r="AA79">
            <v>12.67</v>
          </cell>
          <cell r="AN79">
            <v>10.87</v>
          </cell>
          <cell r="AS79">
            <v>13.19</v>
          </cell>
          <cell r="AX79">
            <v>13.22</v>
          </cell>
        </row>
        <row r="80">
          <cell r="B80" t="str">
            <v>EUU</v>
          </cell>
          <cell r="C80" t="str">
            <v>Participación en el ingreso del segundo quintilo (20%) de la población en orden decreciente de remuneraciones</v>
          </cell>
          <cell r="D80" t="str">
            <v>SI.DST.02ND.20</v>
          </cell>
        </row>
        <row r="81">
          <cell r="B81" t="str">
            <v>FCS</v>
          </cell>
          <cell r="C81" t="str">
            <v>Participación en el ingreso del segundo quintilo (20%) de la población en orden decreciente de remuneraciones</v>
          </cell>
          <cell r="D81" t="str">
            <v>SI.DST.02ND.20</v>
          </cell>
        </row>
        <row r="82">
          <cell r="B82" t="str">
            <v>FIN</v>
          </cell>
          <cell r="C82" t="str">
            <v>Participación en el ingreso del segundo quintilo (20%) de la población en orden decreciente de remuneraciones</v>
          </cell>
          <cell r="D82" t="str">
            <v>SI.DST.02ND.20</v>
          </cell>
          <cell r="AS82">
            <v>14.07</v>
          </cell>
        </row>
        <row r="83">
          <cell r="B83" t="str">
            <v>FJI</v>
          </cell>
          <cell r="C83" t="str">
            <v>Participación en el ingreso del segundo quintilo (20%) de la población en orden decreciente de remuneraciones</v>
          </cell>
          <cell r="D83" t="str">
            <v>SI.DST.02ND.20</v>
          </cell>
          <cell r="AV83">
            <v>8.59</v>
          </cell>
          <cell r="BB83">
            <v>9.8699999999999992</v>
          </cell>
        </row>
        <row r="84">
          <cell r="B84" t="str">
            <v>FRA</v>
          </cell>
          <cell r="C84" t="str">
            <v>Participación en el ingreso del segundo quintilo (20%) de la población en orden decreciente de remuneraciones</v>
          </cell>
          <cell r="D84" t="str">
            <v>SI.DST.02ND.20</v>
          </cell>
          <cell r="AN84">
            <v>12.62</v>
          </cell>
        </row>
        <row r="85">
          <cell r="B85" t="str">
            <v>FRO</v>
          </cell>
          <cell r="C85" t="str">
            <v>Participación en el ingreso del segundo quintilo (20%) de la población en orden decreciente de remuneraciones</v>
          </cell>
          <cell r="D85" t="str">
            <v>SI.DST.02ND.20</v>
          </cell>
        </row>
        <row r="86">
          <cell r="B86" t="str">
            <v>FSM</v>
          </cell>
          <cell r="C86" t="str">
            <v>Participación en el ingreso del segundo quintilo (20%) de la población en orden decreciente de remuneraciones</v>
          </cell>
          <cell r="D86" t="str">
            <v>SI.DST.02ND.20</v>
          </cell>
          <cell r="AS86">
            <v>5.16</v>
          </cell>
        </row>
        <row r="87">
          <cell r="B87" t="str">
            <v>GAB</v>
          </cell>
          <cell r="C87" t="str">
            <v>Participación en el ingreso del segundo quintilo (20%) de la población en orden decreciente de remuneraciones</v>
          </cell>
          <cell r="D87" t="str">
            <v>SI.DST.02ND.20</v>
          </cell>
          <cell r="AX87">
            <v>10.119999999999999</v>
          </cell>
        </row>
        <row r="88">
          <cell r="B88" t="str">
            <v>GBR</v>
          </cell>
          <cell r="C88" t="str">
            <v>Participación en el ingreso del segundo quintilo (20%) de la población en orden decreciente de remuneraciones</v>
          </cell>
          <cell r="D88" t="str">
            <v>SI.DST.02ND.20</v>
          </cell>
          <cell r="AR88">
            <v>11.41</v>
          </cell>
        </row>
        <row r="89">
          <cell r="B89" t="str">
            <v>GEO</v>
          </cell>
          <cell r="C89" t="str">
            <v>Participación en el ingreso del segundo quintilo (20%) de la población en orden decreciente de remuneraciones</v>
          </cell>
          <cell r="D89" t="str">
            <v>SI.DST.02ND.20</v>
          </cell>
          <cell r="AO89">
            <v>11.35</v>
          </cell>
          <cell r="AP89">
            <v>10.08</v>
          </cell>
          <cell r="AQ89">
            <v>11.31</v>
          </cell>
          <cell r="AR89">
            <v>10.38</v>
          </cell>
          <cell r="AS89">
            <v>10.4</v>
          </cell>
          <cell r="AT89">
            <v>10.49</v>
          </cell>
          <cell r="AU89">
            <v>10.53</v>
          </cell>
          <cell r="AV89">
            <v>10.44</v>
          </cell>
          <cell r="AX89">
            <v>10.3</v>
          </cell>
          <cell r="AY89">
            <v>10.32</v>
          </cell>
          <cell r="AZ89">
            <v>10.59</v>
          </cell>
          <cell r="BA89">
            <v>10.25</v>
          </cell>
          <cell r="BB89">
            <v>10.08</v>
          </cell>
          <cell r="BC89">
            <v>9.94</v>
          </cell>
        </row>
        <row r="90">
          <cell r="B90" t="str">
            <v>GHA</v>
          </cell>
          <cell r="C90" t="str">
            <v>Participación en el ingreso del segundo quintilo (20%) de la población en orden decreciente de remuneraciones</v>
          </cell>
          <cell r="D90" t="str">
            <v>SI.DST.02ND.20</v>
          </cell>
          <cell r="AG90">
            <v>11.72</v>
          </cell>
          <cell r="AH90">
            <v>11.54</v>
          </cell>
          <cell r="AK90">
            <v>10.95</v>
          </cell>
          <cell r="AQ90">
            <v>10</v>
          </cell>
          <cell r="AY90">
            <v>9.84</v>
          </cell>
        </row>
        <row r="91">
          <cell r="B91" t="str">
            <v>GIN</v>
          </cell>
          <cell r="C91" t="str">
            <v>Participación en el ingreso del segundo quintilo (20%) de la población en orden decreciente de remuneraciones</v>
          </cell>
          <cell r="D91" t="str">
            <v>SI.DST.02ND.20</v>
          </cell>
          <cell r="AJ91">
            <v>8.15</v>
          </cell>
          <cell r="AM91">
            <v>8.89</v>
          </cell>
          <cell r="AV91">
            <v>10.57</v>
          </cell>
          <cell r="AZ91">
            <v>10.46</v>
          </cell>
        </row>
        <row r="92">
          <cell r="B92" t="str">
            <v>GMB</v>
          </cell>
          <cell r="C92" t="str">
            <v>Participación en el ingreso del segundo quintilo (20%) de la población en orden decreciente de remuneraciones</v>
          </cell>
          <cell r="D92" t="str">
            <v>SI.DST.02ND.20</v>
          </cell>
          <cell r="AQ92">
            <v>7.55</v>
          </cell>
          <cell r="AV92">
            <v>8.56</v>
          </cell>
        </row>
        <row r="93">
          <cell r="B93" t="str">
            <v>GNB</v>
          </cell>
          <cell r="C93" t="str">
            <v>Participación en el ingreso del segundo quintilo (20%) de la población en orden decreciente de remuneraciones</v>
          </cell>
          <cell r="D93" t="str">
            <v>SI.DST.02ND.20</v>
          </cell>
          <cell r="AJ93">
            <v>6.47</v>
          </cell>
          <cell r="AL93">
            <v>8.8800000000000008</v>
          </cell>
          <cell r="AU93">
            <v>11.64</v>
          </cell>
        </row>
        <row r="94">
          <cell r="B94" t="str">
            <v>GNQ</v>
          </cell>
          <cell r="C94" t="str">
            <v>Participación en el ingreso del segundo quintilo (20%) de la población en orden decreciente de remuneraciones</v>
          </cell>
          <cell r="D94" t="str">
            <v>SI.DST.02ND.20</v>
          </cell>
        </row>
        <row r="95">
          <cell r="B95" t="str">
            <v>GRC</v>
          </cell>
          <cell r="C95" t="str">
            <v>Participación en el ingreso del segundo quintilo (20%) de la población en orden decreciente de remuneraciones</v>
          </cell>
          <cell r="D95" t="str">
            <v>SI.DST.02ND.20</v>
          </cell>
          <cell r="AS95">
            <v>11.89</v>
          </cell>
        </row>
        <row r="96">
          <cell r="B96" t="str">
            <v>GRD</v>
          </cell>
          <cell r="C96" t="str">
            <v>Participación en el ingreso del segundo quintilo (20%) de la población en orden decreciente de remuneraciones</v>
          </cell>
          <cell r="D96" t="str">
            <v>SI.DST.02ND.20</v>
          </cell>
        </row>
        <row r="97">
          <cell r="B97" t="str">
            <v>GRL</v>
          </cell>
          <cell r="C97" t="str">
            <v>Participación en el ingreso del segundo quintilo (20%) de la población en orden decreciente de remuneraciones</v>
          </cell>
          <cell r="D97" t="str">
            <v>SI.DST.02ND.20</v>
          </cell>
        </row>
        <row r="98">
          <cell r="B98" t="str">
            <v>GTM</v>
          </cell>
          <cell r="C98" t="str">
            <v>Participación en el ingreso del segundo quintilo (20%) de la población en orden decreciente de remuneraciones</v>
          </cell>
          <cell r="D98" t="str">
            <v>SI.DST.02ND.20</v>
          </cell>
          <cell r="AF98">
            <v>6.19</v>
          </cell>
          <cell r="AH98">
            <v>5.68</v>
          </cell>
          <cell r="AQ98">
            <v>7.03</v>
          </cell>
          <cell r="AS98">
            <v>7.35</v>
          </cell>
          <cell r="AU98">
            <v>6.05</v>
          </cell>
          <cell r="AV98">
            <v>6.41</v>
          </cell>
          <cell r="AW98">
            <v>7.05</v>
          </cell>
          <cell r="AY98">
            <v>6.85</v>
          </cell>
        </row>
        <row r="99">
          <cell r="B99" t="str">
            <v>GUM</v>
          </cell>
          <cell r="C99" t="str">
            <v>Participación en el ingreso del segundo quintilo (20%) de la población en orden decreciente de remuneraciones</v>
          </cell>
          <cell r="D99" t="str">
            <v>SI.DST.02ND.20</v>
          </cell>
        </row>
        <row r="100">
          <cell r="B100" t="str">
            <v>GUY</v>
          </cell>
          <cell r="C100" t="str">
            <v>Participación en el ingreso del segundo quintilo (20%) de la población en orden decreciente de remuneraciones</v>
          </cell>
          <cell r="D100" t="str">
            <v>SI.DST.02ND.20</v>
          </cell>
          <cell r="AL100">
            <v>8.42</v>
          </cell>
          <cell r="AQ100">
            <v>9.7799999999999994</v>
          </cell>
        </row>
        <row r="101">
          <cell r="B101" t="str">
            <v>HIC</v>
          </cell>
          <cell r="C101" t="str">
            <v>Participación en el ingreso del segundo quintilo (20%) de la población en orden decreciente de remuneraciones</v>
          </cell>
          <cell r="D101" t="str">
            <v>SI.DST.02ND.20</v>
          </cell>
        </row>
        <row r="102">
          <cell r="B102" t="str">
            <v>HKG</v>
          </cell>
          <cell r="C102" t="str">
            <v>Participación en el ingreso del segundo quintilo (20%) de la población en orden decreciente de remuneraciones</v>
          </cell>
          <cell r="D102" t="str">
            <v>SI.DST.02ND.20</v>
          </cell>
          <cell r="AO102">
            <v>9.39</v>
          </cell>
        </row>
        <row r="103">
          <cell r="B103" t="str">
            <v>HND</v>
          </cell>
          <cell r="C103" t="str">
            <v>Participación en el ingreso del segundo quintilo (20%) de la población en orden decreciente de remuneraciones</v>
          </cell>
          <cell r="D103" t="str">
            <v>SI.DST.02ND.20</v>
          </cell>
          <cell r="AE103">
            <v>6.66</v>
          </cell>
          <cell r="AH103">
            <v>5.88</v>
          </cell>
          <cell r="AI103">
            <v>6.25</v>
          </cell>
          <cell r="AJ103">
            <v>7.73</v>
          </cell>
          <cell r="AK103">
            <v>7.83</v>
          </cell>
          <cell r="AL103">
            <v>7.39</v>
          </cell>
          <cell r="AM103">
            <v>6.89</v>
          </cell>
          <cell r="AN103">
            <v>6.81</v>
          </cell>
          <cell r="AO103">
            <v>6.97</v>
          </cell>
          <cell r="AP103">
            <v>7.45</v>
          </cell>
          <cell r="AQ103">
            <v>6.35</v>
          </cell>
          <cell r="AR103">
            <v>6.81</v>
          </cell>
          <cell r="AT103">
            <v>6.94</v>
          </cell>
          <cell r="AU103">
            <v>5.71</v>
          </cell>
          <cell r="AV103">
            <v>5.84</v>
          </cell>
          <cell r="AW103">
            <v>5.87</v>
          </cell>
          <cell r="AX103">
            <v>5.69</v>
          </cell>
          <cell r="AY103">
            <v>6.12</v>
          </cell>
          <cell r="AZ103">
            <v>6.6</v>
          </cell>
          <cell r="BA103">
            <v>5.38</v>
          </cell>
          <cell r="BB103">
            <v>6.12</v>
          </cell>
        </row>
        <row r="104">
          <cell r="B104" t="str">
            <v>HPC</v>
          </cell>
          <cell r="C104" t="str">
            <v>Participación en el ingreso del segundo quintilo (20%) de la población en orden decreciente de remuneraciones</v>
          </cell>
          <cell r="D104" t="str">
            <v>SI.DST.02ND.20</v>
          </cell>
        </row>
        <row r="105">
          <cell r="B105" t="str">
            <v>HRV</v>
          </cell>
          <cell r="C105" t="str">
            <v>Participación en el ingreso del segundo quintilo (20%) de la población en orden decreciente de remuneraciones</v>
          </cell>
          <cell r="D105" t="str">
            <v>SI.DST.02ND.20</v>
          </cell>
          <cell r="AG105">
            <v>15.18</v>
          </cell>
          <cell r="AQ105">
            <v>13.82</v>
          </cell>
          <cell r="AR105">
            <v>13.79</v>
          </cell>
          <cell r="AS105">
            <v>12.67</v>
          </cell>
          <cell r="AT105">
            <v>12.68</v>
          </cell>
          <cell r="AW105">
            <v>13.32</v>
          </cell>
          <cell r="BA105">
            <v>12.21</v>
          </cell>
        </row>
        <row r="106">
          <cell r="B106" t="str">
            <v>HTI</v>
          </cell>
          <cell r="C106" t="str">
            <v>Participación en el ingreso del segundo quintilo (20%) de la población en orden decreciente de remuneraciones</v>
          </cell>
          <cell r="D106" t="str">
            <v>SI.DST.02ND.20</v>
          </cell>
          <cell r="AT106">
            <v>6.25</v>
          </cell>
        </row>
        <row r="107">
          <cell r="B107" t="str">
            <v>HUN</v>
          </cell>
          <cell r="C107" t="str">
            <v>Participación en el ingreso del segundo quintilo (20%) de la población en orden decreciente de remuneraciones</v>
          </cell>
          <cell r="D107" t="str">
            <v>SI.DST.02ND.20</v>
          </cell>
          <cell r="AF107">
            <v>15.4</v>
          </cell>
          <cell r="AH107">
            <v>14.22</v>
          </cell>
          <cell r="AL107">
            <v>13.77</v>
          </cell>
          <cell r="AQ107">
            <v>14.46</v>
          </cell>
          <cell r="AR107">
            <v>13.73</v>
          </cell>
          <cell r="AS107">
            <v>13.81</v>
          </cell>
          <cell r="AT107">
            <v>13.93</v>
          </cell>
          <cell r="AU107">
            <v>13.92</v>
          </cell>
          <cell r="AW107">
            <v>13.12</v>
          </cell>
          <cell r="AZ107">
            <v>12.86</v>
          </cell>
        </row>
        <row r="108">
          <cell r="B108" t="str">
            <v>IDN</v>
          </cell>
          <cell r="C108" t="str">
            <v>Participación en el ingreso del segundo quintilo (20%) de la población en orden decreciente de remuneraciones</v>
          </cell>
          <cell r="D108" t="str">
            <v>SI.DST.02ND.20</v>
          </cell>
          <cell r="AC108">
            <v>12.93</v>
          </cell>
          <cell r="AF108">
            <v>13.18</v>
          </cell>
          <cell r="AI108">
            <v>13.19</v>
          </cell>
          <cell r="AL108">
            <v>13.15</v>
          </cell>
          <cell r="AO108">
            <v>12.67</v>
          </cell>
          <cell r="AR108">
            <v>13.35</v>
          </cell>
          <cell r="AU108">
            <v>13.02</v>
          </cell>
          <cell r="AX108">
            <v>12.03</v>
          </cell>
          <cell r="BA108">
            <v>11.87</v>
          </cell>
          <cell r="BC108">
            <v>11.33</v>
          </cell>
        </row>
        <row r="109">
          <cell r="B109" t="str">
            <v>IMN</v>
          </cell>
          <cell r="C109" t="str">
            <v>Participación en el ingreso del segundo quintilo (20%) de la población en orden decreciente de remuneraciones</v>
          </cell>
          <cell r="D109" t="str">
            <v>SI.DST.02ND.20</v>
          </cell>
        </row>
        <row r="110">
          <cell r="B110" t="str">
            <v>IND</v>
          </cell>
          <cell r="C110" t="str">
            <v>Participación en el ingreso del segundo quintilo (20%) de la población en orden decreciente de remuneraciones</v>
          </cell>
          <cell r="D110" t="str">
            <v>SI.DST.02ND.20</v>
          </cell>
          <cell r="W110">
            <v>11.93</v>
          </cell>
          <cell r="AB110">
            <v>12.77</v>
          </cell>
          <cell r="AG110">
            <v>12.57</v>
          </cell>
          <cell r="AM110">
            <v>12.81</v>
          </cell>
          <cell r="AX110">
            <v>12.22</v>
          </cell>
          <cell r="BC110">
            <v>12.14</v>
          </cell>
        </row>
        <row r="111">
          <cell r="B111" t="str">
            <v>INX</v>
          </cell>
          <cell r="C111" t="str">
            <v>Participación en el ingreso del segundo quintilo (20%) de la población en orden decreciente de remuneraciones</v>
          </cell>
          <cell r="D111" t="str">
            <v>SI.DST.02ND.20</v>
          </cell>
        </row>
        <row r="112">
          <cell r="B112" t="str">
            <v>IRL</v>
          </cell>
          <cell r="C112" t="str">
            <v>Participación en el ingreso del segundo quintilo (20%) de la población en orden decreciente de remuneraciones</v>
          </cell>
          <cell r="D112" t="str">
            <v>SI.DST.02ND.20</v>
          </cell>
          <cell r="AS112">
            <v>12.27</v>
          </cell>
        </row>
        <row r="113">
          <cell r="B113" t="str">
            <v>IRN</v>
          </cell>
          <cell r="C113" t="str">
            <v>Participación en el ingreso del segundo quintilo (20%) de la población en orden decreciente de remuneraciones</v>
          </cell>
          <cell r="D113" t="str">
            <v>SI.DST.02ND.20</v>
          </cell>
          <cell r="AE113">
            <v>8.6</v>
          </cell>
          <cell r="AI113">
            <v>9.56</v>
          </cell>
          <cell r="AM113">
            <v>9.66</v>
          </cell>
          <cell r="AQ113">
            <v>9.32</v>
          </cell>
          <cell r="AX113">
            <v>10.91</v>
          </cell>
        </row>
        <row r="114">
          <cell r="B114" t="str">
            <v>IRQ</v>
          </cell>
          <cell r="C114" t="str">
            <v>Participación en el ingreso del segundo quintilo (20%) de la población en orden decreciente de remuneraciones</v>
          </cell>
          <cell r="D114" t="str">
            <v>SI.DST.02ND.20</v>
          </cell>
          <cell r="AZ114">
            <v>12.75</v>
          </cell>
        </row>
        <row r="115">
          <cell r="B115" t="str">
            <v>ISL</v>
          </cell>
          <cell r="C115" t="str">
            <v>Participación en el ingreso del segundo quintilo (20%) de la población en orden decreciente de remuneraciones</v>
          </cell>
          <cell r="D115" t="str">
            <v>SI.DST.02ND.20</v>
          </cell>
        </row>
        <row r="116">
          <cell r="B116" t="str">
            <v>ISR</v>
          </cell>
          <cell r="C116" t="str">
            <v>Participación en el ingreso del segundo quintilo (20%) de la población en orden decreciente de remuneraciones</v>
          </cell>
          <cell r="D116" t="str">
            <v>SI.DST.02ND.20</v>
          </cell>
          <cell r="AT116">
            <v>10.46</v>
          </cell>
        </row>
        <row r="117">
          <cell r="B117" t="str">
            <v>ITA</v>
          </cell>
          <cell r="C117" t="str">
            <v>Participación en el ingreso del segundo quintilo (20%) de la población en orden decreciente de remuneraciones</v>
          </cell>
          <cell r="D117" t="str">
            <v>SI.DST.02ND.20</v>
          </cell>
          <cell r="AS117">
            <v>11.98</v>
          </cell>
        </row>
        <row r="118">
          <cell r="B118" t="str">
            <v>JAM</v>
          </cell>
          <cell r="C118" t="str">
            <v>Participación en el ingreso del segundo quintilo (20%) de la población en orden decreciente de remuneraciones</v>
          </cell>
          <cell r="D118" t="str">
            <v>SI.DST.02ND.20</v>
          </cell>
          <cell r="AG118">
            <v>9.7799999999999994</v>
          </cell>
          <cell r="AI118">
            <v>9.7200000000000006</v>
          </cell>
          <cell r="AL118">
            <v>11.65</v>
          </cell>
          <cell r="AO118">
            <v>10.56</v>
          </cell>
          <cell r="AR118">
            <v>9.5500000000000007</v>
          </cell>
          <cell r="AT118">
            <v>1.85</v>
          </cell>
          <cell r="AU118">
            <v>8.27</v>
          </cell>
          <cell r="AW118">
            <v>8.99</v>
          </cell>
        </row>
        <row r="119">
          <cell r="B119" t="str">
            <v>JOR</v>
          </cell>
          <cell r="C119" t="str">
            <v>Participación en el ingreso del segundo quintilo (20%) de la población en orden decreciente de remuneraciones</v>
          </cell>
          <cell r="D119" t="str">
            <v>SI.DST.02ND.20</v>
          </cell>
          <cell r="AF119">
            <v>11.24</v>
          </cell>
          <cell r="AK119">
            <v>9.69</v>
          </cell>
          <cell r="AP119">
            <v>11.43</v>
          </cell>
          <cell r="AV119">
            <v>10.68</v>
          </cell>
          <cell r="AY119">
            <v>11.08</v>
          </cell>
          <cell r="BA119">
            <v>11.93</v>
          </cell>
          <cell r="BC119">
            <v>11.57</v>
          </cell>
        </row>
        <row r="120">
          <cell r="B120" t="str">
            <v>JPN</v>
          </cell>
          <cell r="C120" t="str">
            <v>Participación en el ingreso del segundo quintilo (20%) de la población en orden decreciente de remuneraciones</v>
          </cell>
          <cell r="D120" t="str">
            <v>SI.DST.02ND.20</v>
          </cell>
          <cell r="AL120">
            <v>14.21</v>
          </cell>
        </row>
        <row r="121">
          <cell r="B121" t="str">
            <v>KAZ</v>
          </cell>
          <cell r="C121" t="str">
            <v>Participación en el ingreso del segundo quintilo (20%) de la población en orden decreciente de remuneraciones</v>
          </cell>
          <cell r="D121" t="str">
            <v>SI.DST.02ND.20</v>
          </cell>
          <cell r="AG121">
            <v>14</v>
          </cell>
          <cell r="AL121">
            <v>12.32</v>
          </cell>
          <cell r="AO121">
            <v>11.47</v>
          </cell>
          <cell r="AT121">
            <v>10.32</v>
          </cell>
          <cell r="AU121">
            <v>11.64</v>
          </cell>
          <cell r="AV121">
            <v>11.9</v>
          </cell>
          <cell r="AW121">
            <v>12.34</v>
          </cell>
          <cell r="AY121">
            <v>12.82</v>
          </cell>
          <cell r="AZ121">
            <v>12.76</v>
          </cell>
          <cell r="BA121">
            <v>13.11</v>
          </cell>
          <cell r="BB121">
            <v>13.15</v>
          </cell>
        </row>
        <row r="122">
          <cell r="B122" t="str">
            <v>KEN</v>
          </cell>
          <cell r="C122" t="str">
            <v>Participación en el ingreso del segundo quintilo (20%) de la población en orden decreciente de remuneraciones</v>
          </cell>
          <cell r="D122" t="str">
            <v>SI.DST.02ND.20</v>
          </cell>
          <cell r="AK122">
            <v>6.72</v>
          </cell>
          <cell r="AM122">
            <v>10.119999999999999</v>
          </cell>
          <cell r="AP122">
            <v>9.86</v>
          </cell>
          <cell r="AX122">
            <v>8.68</v>
          </cell>
        </row>
        <row r="123">
          <cell r="B123" t="str">
            <v>KGZ</v>
          </cell>
          <cell r="C123" t="str">
            <v>Participación en el ingreso del segundo quintilo (20%) de la población en orden decreciente de remuneraciones</v>
          </cell>
          <cell r="D123" t="str">
            <v>SI.DST.02ND.20</v>
          </cell>
          <cell r="AG123">
            <v>13.16</v>
          </cell>
          <cell r="AL123">
            <v>7.06</v>
          </cell>
          <cell r="AQ123">
            <v>11.31</v>
          </cell>
          <cell r="AU123">
            <v>12.35</v>
          </cell>
          <cell r="AW123">
            <v>11.49</v>
          </cell>
          <cell r="AX123">
            <v>10.37</v>
          </cell>
          <cell r="AY123">
            <v>10.82</v>
          </cell>
          <cell r="AZ123">
            <v>11.8</v>
          </cell>
          <cell r="BA123">
            <v>11.19</v>
          </cell>
          <cell r="BB123">
            <v>11.4</v>
          </cell>
          <cell r="BC123">
            <v>11.37</v>
          </cell>
        </row>
        <row r="124">
          <cell r="B124" t="str">
            <v>KHM</v>
          </cell>
          <cell r="C124" t="str">
            <v>Participación en el ingreso del segundo quintilo (20%) de la población en orden decreciente de remuneraciones</v>
          </cell>
          <cell r="D124" t="str">
            <v>SI.DST.02ND.20</v>
          </cell>
          <cell r="AM124">
            <v>10.96</v>
          </cell>
          <cell r="AW124">
            <v>10.02</v>
          </cell>
          <cell r="AZ124">
            <v>9.4</v>
          </cell>
          <cell r="BA124">
            <v>11</v>
          </cell>
          <cell r="BB124">
            <v>11.39</v>
          </cell>
        </row>
        <row r="125">
          <cell r="B125" t="str">
            <v>KIR</v>
          </cell>
          <cell r="C125" t="str">
            <v>Participación en el ingreso del segundo quintilo (20%) de la población en orden decreciente de remuneraciones</v>
          </cell>
          <cell r="D125" t="str">
            <v>SI.DST.02ND.20</v>
          </cell>
        </row>
        <row r="126">
          <cell r="B126" t="str">
            <v>KNA</v>
          </cell>
          <cell r="C126" t="str">
            <v>Participación en el ingreso del segundo quintilo (20%) de la población en orden decreciente de remuneraciones</v>
          </cell>
          <cell r="D126" t="str">
            <v>SI.DST.02ND.20</v>
          </cell>
        </row>
        <row r="127">
          <cell r="B127" t="str">
            <v>KOR</v>
          </cell>
          <cell r="C127" t="str">
            <v>Participación en el ingreso del segundo quintilo (20%) de la población en orden decreciente de remuneraciones</v>
          </cell>
          <cell r="D127" t="str">
            <v>SI.DST.02ND.20</v>
          </cell>
          <cell r="AQ127">
            <v>13.56</v>
          </cell>
        </row>
        <row r="128">
          <cell r="B128" t="str">
            <v>KSV</v>
          </cell>
          <cell r="C128" t="str">
            <v>Participación en el ingreso del segundo quintilo (20%) de la población en orden decreciente de remuneraciones</v>
          </cell>
          <cell r="D128" t="str">
            <v>SI.DST.02ND.20</v>
          </cell>
        </row>
        <row r="129">
          <cell r="B129" t="str">
            <v>KWT</v>
          </cell>
          <cell r="C129" t="str">
            <v>Participación en el ingreso del segundo quintilo (20%) de la población en orden decreciente de remuneraciones</v>
          </cell>
          <cell r="D129" t="str">
            <v>SI.DST.02ND.20</v>
          </cell>
        </row>
        <row r="130">
          <cell r="B130" t="str">
            <v>LAC</v>
          </cell>
          <cell r="C130" t="str">
            <v>Participación en el ingreso del segundo quintilo (20%) de la población en orden decreciente de remuneraciones</v>
          </cell>
          <cell r="D130" t="str">
            <v>SI.DST.02ND.20</v>
          </cell>
        </row>
        <row r="131">
          <cell r="B131" t="str">
            <v>LAO</v>
          </cell>
          <cell r="C131" t="str">
            <v>Participación en el ingreso del segundo quintilo (20%) de la población en orden decreciente de remuneraciones</v>
          </cell>
          <cell r="D131" t="str">
            <v>SI.DST.02ND.20</v>
          </cell>
          <cell r="AK131">
            <v>12.81</v>
          </cell>
          <cell r="AP131">
            <v>11.9</v>
          </cell>
          <cell r="AU131">
            <v>12.31</v>
          </cell>
          <cell r="BA131">
            <v>11.33</v>
          </cell>
        </row>
        <row r="132">
          <cell r="B132" t="str">
            <v>LBN</v>
          </cell>
          <cell r="C132" t="str">
            <v>Participación en el ingreso del segundo quintilo (20%) de la población en orden decreciente de remuneraciones</v>
          </cell>
          <cell r="D132" t="str">
            <v>SI.DST.02ND.20</v>
          </cell>
        </row>
        <row r="133">
          <cell r="B133" t="str">
            <v>LBR</v>
          </cell>
          <cell r="C133" t="str">
            <v>Participación en el ingreso del segundo quintilo (20%) de la población en orden decreciente de remuneraciones</v>
          </cell>
          <cell r="D133" t="str">
            <v>SI.DST.02ND.20</v>
          </cell>
          <cell r="AZ133">
            <v>11.35</v>
          </cell>
        </row>
        <row r="134">
          <cell r="B134" t="str">
            <v>LBY</v>
          </cell>
          <cell r="C134" t="str">
            <v>Participación en el ingreso del segundo quintilo (20%) de la población en orden decreciente de remuneraciones</v>
          </cell>
          <cell r="D134" t="str">
            <v>SI.DST.02ND.20</v>
          </cell>
        </row>
        <row r="135">
          <cell r="B135" t="str">
            <v>LCA</v>
          </cell>
          <cell r="C135" t="str">
            <v>Participación en el ingreso del segundo quintilo (20%) de la población en orden decreciente de remuneraciones</v>
          </cell>
          <cell r="D135" t="str">
            <v>SI.DST.02ND.20</v>
          </cell>
          <cell r="AN135">
            <v>9.8699999999999992</v>
          </cell>
        </row>
        <row r="136">
          <cell r="B136" t="str">
            <v>LCN</v>
          </cell>
          <cell r="C136" t="str">
            <v>Participación en el ingreso del segundo quintilo (20%) de la población en orden decreciente de remuneraciones</v>
          </cell>
          <cell r="D136" t="str">
            <v>SI.DST.02ND.20</v>
          </cell>
        </row>
        <row r="137">
          <cell r="B137" t="str">
            <v>LCR</v>
          </cell>
          <cell r="C137" t="str">
            <v>Participación en el ingreso del segundo quintilo (20%) de la población en orden decreciente de remuneraciones</v>
          </cell>
          <cell r="D137" t="str">
            <v>SI.DST.02ND.20</v>
          </cell>
        </row>
        <row r="138">
          <cell r="B138" t="str">
            <v>LDC</v>
          </cell>
          <cell r="C138" t="str">
            <v>Participación en el ingreso del segundo quintilo (20%) de la población en orden decreciente de remuneraciones</v>
          </cell>
          <cell r="D138" t="str">
            <v>SI.DST.02ND.20</v>
          </cell>
        </row>
        <row r="139">
          <cell r="B139" t="str">
            <v>LIC</v>
          </cell>
          <cell r="C139" t="str">
            <v>Participación en el ingreso del segundo quintilo (20%) de la población en orden decreciente de remuneraciones</v>
          </cell>
          <cell r="D139" t="str">
            <v>SI.DST.02ND.20</v>
          </cell>
        </row>
        <row r="140">
          <cell r="B140" t="str">
            <v>LIE</v>
          </cell>
          <cell r="C140" t="str">
            <v>Participación en el ingreso del segundo quintilo (20%) de la población en orden decreciente de remuneraciones</v>
          </cell>
          <cell r="D140" t="str">
            <v>SI.DST.02ND.20</v>
          </cell>
        </row>
        <row r="141">
          <cell r="B141" t="str">
            <v>LKA</v>
          </cell>
          <cell r="C141" t="str">
            <v>Participación en el ingreso del segundo quintilo (20%) de la población en orden decreciente de remuneraciones</v>
          </cell>
          <cell r="D141" t="str">
            <v>SI.DST.02ND.20</v>
          </cell>
          <cell r="AD141">
            <v>12.37</v>
          </cell>
          <cell r="AJ141">
            <v>12.47</v>
          </cell>
          <cell r="AO141">
            <v>11.52</v>
          </cell>
          <cell r="AU141">
            <v>10.199999999999999</v>
          </cell>
          <cell r="AZ141">
            <v>10.35</v>
          </cell>
          <cell r="BC141">
            <v>11.39</v>
          </cell>
        </row>
        <row r="142">
          <cell r="B142" t="str">
            <v>LMC</v>
          </cell>
          <cell r="C142" t="str">
            <v>Participación en el ingreso del segundo quintilo (20%) de la población en orden decreciente de remuneraciones</v>
          </cell>
          <cell r="D142" t="str">
            <v>SI.DST.02ND.20</v>
          </cell>
        </row>
        <row r="143">
          <cell r="B143" t="str">
            <v>LMY</v>
          </cell>
          <cell r="C143" t="str">
            <v>Participación en el ingreso del segundo quintilo (20%) de la población en orden decreciente de remuneraciones</v>
          </cell>
          <cell r="D143" t="str">
            <v>SI.DST.02ND.20</v>
          </cell>
        </row>
        <row r="144">
          <cell r="B144" t="str">
            <v>LSO</v>
          </cell>
          <cell r="C144" t="str">
            <v>Participación en el ingreso del segundo quintilo (20%) de la población en orden decreciente de remuneraciones</v>
          </cell>
          <cell r="D144" t="str">
            <v>SI.DST.02ND.20</v>
          </cell>
          <cell r="AF144">
            <v>6.4</v>
          </cell>
          <cell r="AL144">
            <v>5.51</v>
          </cell>
          <cell r="AM144">
            <v>4.3</v>
          </cell>
          <cell r="AV144">
            <v>7.21</v>
          </cell>
        </row>
        <row r="145">
          <cell r="B145" t="str">
            <v>LTU</v>
          </cell>
          <cell r="C145" t="str">
            <v>Participación en el ingreso del segundo quintilo (20%) de la población en orden decreciente de remuneraciones</v>
          </cell>
          <cell r="D145" t="str">
            <v>SI.DST.02ND.20</v>
          </cell>
          <cell r="AG145">
            <v>14.93</v>
          </cell>
          <cell r="AL145">
            <v>12.52</v>
          </cell>
          <cell r="AO145">
            <v>12.62</v>
          </cell>
          <cell r="AQ145">
            <v>13.08</v>
          </cell>
          <cell r="AS145">
            <v>12.65</v>
          </cell>
          <cell r="AT145">
            <v>12.48</v>
          </cell>
          <cell r="AU145">
            <v>12.51</v>
          </cell>
          <cell r="AW145">
            <v>11.63</v>
          </cell>
          <cell r="BA145">
            <v>11.12</v>
          </cell>
        </row>
        <row r="146">
          <cell r="B146" t="str">
            <v>LUX</v>
          </cell>
          <cell r="C146" t="str">
            <v>Participación en el ingreso del segundo quintilo (20%) de la población en orden decreciente de remuneraciones</v>
          </cell>
          <cell r="D146" t="str">
            <v>SI.DST.02ND.20</v>
          </cell>
          <cell r="AS146">
            <v>12.92</v>
          </cell>
        </row>
        <row r="147">
          <cell r="B147" t="str">
            <v>LVA</v>
          </cell>
          <cell r="C147" t="str">
            <v>Participación en el ingreso del segundo quintilo (20%) de la población en orden decreciente de remuneraciones</v>
          </cell>
          <cell r="D147" t="str">
            <v>SI.DST.02ND.20</v>
          </cell>
          <cell r="AG147">
            <v>14.92</v>
          </cell>
          <cell r="AL147">
            <v>13.59</v>
          </cell>
          <cell r="AN147">
            <v>13.29</v>
          </cell>
          <cell r="AO147">
            <v>13.35</v>
          </cell>
          <cell r="AP147">
            <v>13.36</v>
          </cell>
          <cell r="AQ147">
            <v>12.28</v>
          </cell>
          <cell r="AU147">
            <v>11.68</v>
          </cell>
          <cell r="AV147">
            <v>11.09</v>
          </cell>
          <cell r="AW147">
            <v>11.68</v>
          </cell>
          <cell r="AZ147">
            <v>11.47</v>
          </cell>
          <cell r="BA147">
            <v>11.39</v>
          </cell>
          <cell r="BB147">
            <v>11.85</v>
          </cell>
        </row>
        <row r="148">
          <cell r="B148" t="str">
            <v>MAC</v>
          </cell>
          <cell r="C148" t="str">
            <v>Participación en el ingreso del segundo quintilo (20%) de la población en orden decreciente de remuneraciones</v>
          </cell>
          <cell r="D148" t="str">
            <v>SI.DST.02ND.20</v>
          </cell>
        </row>
        <row r="149">
          <cell r="B149" t="str">
            <v>MAF</v>
          </cell>
          <cell r="C149" t="str">
            <v>Participación en el ingreso del segundo quintilo (20%) de la población en orden decreciente de remuneraciones</v>
          </cell>
          <cell r="D149" t="str">
            <v>SI.DST.02ND.20</v>
          </cell>
        </row>
        <row r="150">
          <cell r="B150" t="str">
            <v>MAR</v>
          </cell>
          <cell r="C150" t="str">
            <v>Participación en el ingreso del segundo quintilo (20%) de la población en orden decreciente de remuneraciones</v>
          </cell>
          <cell r="D150" t="str">
            <v>SI.DST.02ND.20</v>
          </cell>
          <cell r="AD150">
            <v>11.07</v>
          </cell>
          <cell r="AJ150">
            <v>10.45</v>
          </cell>
          <cell r="AR150">
            <v>10.52</v>
          </cell>
          <cell r="AT150">
            <v>10.199999999999999</v>
          </cell>
          <cell r="AZ150">
            <v>10.45</v>
          </cell>
        </row>
        <row r="151">
          <cell r="B151" t="str">
            <v>MCA</v>
          </cell>
          <cell r="C151" t="str">
            <v>Participación en el ingreso del segundo quintilo (20%) de la población en orden decreciente de remuneraciones</v>
          </cell>
          <cell r="D151" t="str">
            <v>SI.DST.02ND.20</v>
          </cell>
        </row>
        <row r="152">
          <cell r="B152" t="str">
            <v>MCO</v>
          </cell>
          <cell r="C152" t="str">
            <v>Participación en el ingreso del segundo quintilo (20%) de la población en orden decreciente de remuneraciones</v>
          </cell>
          <cell r="D152" t="str">
            <v>SI.DST.02ND.20</v>
          </cell>
        </row>
        <row r="153">
          <cell r="B153" t="str">
            <v>MDA</v>
          </cell>
          <cell r="C153" t="str">
            <v>Participación en el ingreso del segundo quintilo (20%) de la población en orden decreciente de remuneraciones</v>
          </cell>
          <cell r="D153" t="str">
            <v>SI.DST.02ND.20</v>
          </cell>
          <cell r="AG153">
            <v>14.56</v>
          </cell>
          <cell r="AK153">
            <v>11.91</v>
          </cell>
          <cell r="AP153">
            <v>11.3</v>
          </cell>
          <cell r="AQ153">
            <v>10.59</v>
          </cell>
          <cell r="AR153">
            <v>10.66</v>
          </cell>
          <cell r="AT153">
            <v>10.86</v>
          </cell>
          <cell r="AU153">
            <v>11.13</v>
          </cell>
          <cell r="AV153">
            <v>11.57</v>
          </cell>
          <cell r="AW153">
            <v>11.54</v>
          </cell>
          <cell r="AX153">
            <v>11.47</v>
          </cell>
          <cell r="AY153">
            <v>11.41</v>
          </cell>
          <cell r="AZ153">
            <v>11.68</v>
          </cell>
          <cell r="BA153">
            <v>11.68</v>
          </cell>
          <cell r="BB153">
            <v>11.8</v>
          </cell>
          <cell r="BC153">
            <v>12.19</v>
          </cell>
        </row>
        <row r="154">
          <cell r="B154" t="str">
            <v>MDG</v>
          </cell>
          <cell r="C154" t="str">
            <v>Participación en el ingreso del segundo quintilo (20%) de la población en orden decreciente de remuneraciones</v>
          </cell>
          <cell r="D154" t="str">
            <v>SI.DST.02ND.20</v>
          </cell>
          <cell r="Y154">
            <v>8.7899999999999991</v>
          </cell>
          <cell r="AL154">
            <v>9.24</v>
          </cell>
          <cell r="AP154">
            <v>10.69</v>
          </cell>
          <cell r="AR154">
            <v>9.85</v>
          </cell>
          <cell r="AT154">
            <v>8.2899999999999991</v>
          </cell>
          <cell r="AX154">
            <v>9.57</v>
          </cell>
          <cell r="BC154">
            <v>9.48</v>
          </cell>
        </row>
        <row r="155">
          <cell r="B155" t="str">
            <v>MDV</v>
          </cell>
          <cell r="C155" t="str">
            <v>Participación en el ingreso del segundo quintilo (20%) de la población en orden decreciente de remuneraciones</v>
          </cell>
          <cell r="D155" t="str">
            <v>SI.DST.02ND.20</v>
          </cell>
          <cell r="AQ155">
            <v>4.57</v>
          </cell>
          <cell r="AW155">
            <v>10.88</v>
          </cell>
        </row>
        <row r="156">
          <cell r="B156" t="str">
            <v>MEA</v>
          </cell>
          <cell r="C156" t="str">
            <v>Participación en el ingreso del segundo quintilo (20%) de la población en orden decreciente de remuneraciones</v>
          </cell>
          <cell r="D156" t="str">
            <v>SI.DST.02ND.20</v>
          </cell>
        </row>
        <row r="157">
          <cell r="B157" t="str">
            <v>MEX</v>
          </cell>
          <cell r="C157" t="str">
            <v>Participación en el ingreso del segundo quintilo (20%) de la población en orden decreciente de remuneraciones</v>
          </cell>
          <cell r="D157" t="str">
            <v>SI.DST.02ND.20</v>
          </cell>
          <cell r="AC157">
            <v>8.68</v>
          </cell>
          <cell r="AH157">
            <v>14.79</v>
          </cell>
          <cell r="AK157">
            <v>7.71</v>
          </cell>
          <cell r="AM157">
            <v>7.58</v>
          </cell>
          <cell r="AO157">
            <v>8.35</v>
          </cell>
          <cell r="AQ157">
            <v>8.2100000000000009</v>
          </cell>
          <cell r="AS157">
            <v>7.72</v>
          </cell>
          <cell r="AU157">
            <v>8.1300000000000008</v>
          </cell>
          <cell r="AW157">
            <v>9.16</v>
          </cell>
          <cell r="AX157">
            <v>8.09</v>
          </cell>
          <cell r="AY157">
            <v>8.51</v>
          </cell>
          <cell r="BA157">
            <v>8.65</v>
          </cell>
          <cell r="BC157">
            <v>8.7899999999999991</v>
          </cell>
        </row>
        <row r="158">
          <cell r="B158" t="str">
            <v>MHL</v>
          </cell>
          <cell r="C158" t="str">
            <v>Participación en el ingreso del segundo quintilo (20%) de la población en orden decreciente de remuneraciones</v>
          </cell>
          <cell r="D158" t="str">
            <v>SI.DST.02ND.20</v>
          </cell>
          <cell r="AR158">
            <v>3.88</v>
          </cell>
        </row>
        <row r="159">
          <cell r="B159" t="str">
            <v>MIC</v>
          </cell>
          <cell r="C159" t="str">
            <v>Participación en el ingreso del segundo quintilo (20%) de la población en orden decreciente de remuneraciones</v>
          </cell>
          <cell r="D159" t="str">
            <v>SI.DST.02ND.20</v>
          </cell>
        </row>
        <row r="160">
          <cell r="B160" t="str">
            <v>MKD</v>
          </cell>
          <cell r="C160" t="str">
            <v>Participación en el ingreso del segundo quintilo (20%) de la población en orden decreciente de remuneraciones</v>
          </cell>
          <cell r="D160" t="str">
            <v>SI.DST.02ND.20</v>
          </cell>
          <cell r="AQ160">
            <v>13.79</v>
          </cell>
          <cell r="AS160">
            <v>12.24</v>
          </cell>
          <cell r="AU160">
            <v>10.77</v>
          </cell>
          <cell r="AV160">
            <v>10.73</v>
          </cell>
          <cell r="AW160">
            <v>10.68</v>
          </cell>
          <cell r="AX160">
            <v>10.51</v>
          </cell>
          <cell r="AY160">
            <v>9.74</v>
          </cell>
          <cell r="BA160">
            <v>9.33</v>
          </cell>
          <cell r="BB160">
            <v>9.49</v>
          </cell>
          <cell r="BC160">
            <v>9.23</v>
          </cell>
        </row>
        <row r="161">
          <cell r="B161" t="str">
            <v>MLI</v>
          </cell>
          <cell r="C161" t="str">
            <v>Participación en el ingreso del segundo quintilo (20%) de la población en orden decreciente de remuneraciones</v>
          </cell>
          <cell r="D161" t="str">
            <v>SI.DST.02ND.20</v>
          </cell>
          <cell r="AM161">
            <v>7.82</v>
          </cell>
          <cell r="AT161">
            <v>10.19</v>
          </cell>
          <cell r="AY161">
            <v>10.67</v>
          </cell>
          <cell r="BC161">
            <v>11.99</v>
          </cell>
        </row>
        <row r="162">
          <cell r="B162" t="str">
            <v>MLT</v>
          </cell>
          <cell r="C162" t="str">
            <v>Participación en el ingreso del segundo quintilo (20%) de la población en orden decreciente de remuneraciones</v>
          </cell>
          <cell r="D162" t="str">
            <v>SI.DST.02ND.20</v>
          </cell>
        </row>
        <row r="163">
          <cell r="B163" t="str">
            <v>MMR</v>
          </cell>
          <cell r="C163" t="str">
            <v>Participación en el ingreso del segundo quintilo (20%) de la población en orden decreciente de remuneraciones</v>
          </cell>
          <cell r="D163" t="str">
            <v>SI.DST.02ND.20</v>
          </cell>
        </row>
        <row r="164">
          <cell r="B164" t="str">
            <v>MNA</v>
          </cell>
          <cell r="C164" t="str">
            <v>Participación en el ingreso del segundo quintilo (20%) de la población en orden decreciente de remuneraciones</v>
          </cell>
          <cell r="D164" t="str">
            <v>SI.DST.02ND.20</v>
          </cell>
        </row>
        <row r="165">
          <cell r="B165" t="str">
            <v>MNE</v>
          </cell>
          <cell r="C165" t="str">
            <v>Participación en el ingreso del segundo quintilo (20%) de la población en orden decreciente de remuneraciones</v>
          </cell>
          <cell r="D165" t="str">
            <v>SI.DST.02ND.20</v>
          </cell>
          <cell r="AX165">
            <v>12.98</v>
          </cell>
          <cell r="AY165">
            <v>13.15</v>
          </cell>
          <cell r="AZ165">
            <v>12.79</v>
          </cell>
          <cell r="BA165">
            <v>13.13</v>
          </cell>
          <cell r="BB165">
            <v>13.15</v>
          </cell>
          <cell r="BC165">
            <v>13.36</v>
          </cell>
        </row>
        <row r="166">
          <cell r="B166" t="str">
            <v>MNG</v>
          </cell>
          <cell r="C166" t="str">
            <v>Participación en el ingreso del segundo quintilo (20%) de la población en orden decreciente de remuneraciones</v>
          </cell>
          <cell r="D166" t="str">
            <v>SI.DST.02ND.20</v>
          </cell>
          <cell r="AN166">
            <v>12.03</v>
          </cell>
          <cell r="AQ166">
            <v>13.13</v>
          </cell>
          <cell r="AU166">
            <v>12.16</v>
          </cell>
          <cell r="BA166">
            <v>11.15</v>
          </cell>
        </row>
        <row r="167">
          <cell r="B167" t="str">
            <v>MNP</v>
          </cell>
          <cell r="C167" t="str">
            <v>Participación en el ingreso del segundo quintilo (20%) de la población en orden decreciente de remuneraciones</v>
          </cell>
          <cell r="D167" t="str">
            <v>SI.DST.02ND.20</v>
          </cell>
        </row>
        <row r="168">
          <cell r="B168" t="str">
            <v>MOZ</v>
          </cell>
          <cell r="C168" t="str">
            <v>Participación en el ingreso del segundo quintilo (20%) de la población en orden decreciente de remuneraciones</v>
          </cell>
          <cell r="D168" t="str">
            <v>SI.DST.02ND.20</v>
          </cell>
          <cell r="AO168">
            <v>9.6199999999999992</v>
          </cell>
          <cell r="AV168">
            <v>9.1999999999999993</v>
          </cell>
          <cell r="BA168">
            <v>9.4700000000000006</v>
          </cell>
        </row>
        <row r="169">
          <cell r="B169" t="str">
            <v>MRT</v>
          </cell>
          <cell r="C169" t="str">
            <v>Participación en el ingreso del segundo quintilo (20%) de la población en orden decreciente de remuneraciones</v>
          </cell>
          <cell r="D169" t="str">
            <v>SI.DST.02ND.20</v>
          </cell>
          <cell r="AF169">
            <v>9.51</v>
          </cell>
          <cell r="AL169">
            <v>8.58</v>
          </cell>
          <cell r="AO169">
            <v>11.18</v>
          </cell>
          <cell r="AS169">
            <v>10.53</v>
          </cell>
          <cell r="AW169">
            <v>10.32</v>
          </cell>
          <cell r="BA169">
            <v>10.44</v>
          </cell>
        </row>
        <row r="170">
          <cell r="B170" t="str">
            <v>MUS</v>
          </cell>
          <cell r="C170" t="str">
            <v>Participación en el ingreso del segundo quintilo (20%) de la población en orden decreciente de remuneraciones</v>
          </cell>
          <cell r="D170" t="str">
            <v>SI.DST.02ND.20</v>
          </cell>
        </row>
        <row r="171">
          <cell r="B171" t="str">
            <v>MWI</v>
          </cell>
          <cell r="C171" t="str">
            <v>Participación en el ingreso del segundo quintilo (20%) de la población en orden decreciente de remuneraciones</v>
          </cell>
          <cell r="D171" t="str">
            <v>SI.DST.02ND.20</v>
          </cell>
          <cell r="AQ171">
            <v>8.43</v>
          </cell>
          <cell r="AW171">
            <v>10.78</v>
          </cell>
          <cell r="BC171">
            <v>9.5299999999999994</v>
          </cell>
        </row>
        <row r="172">
          <cell r="B172" t="str">
            <v>MYS</v>
          </cell>
          <cell r="C172" t="str">
            <v>Participación en el ingreso del segundo quintilo (20%) de la población en orden decreciente de remuneraciones</v>
          </cell>
          <cell r="D172" t="str">
            <v>SI.DST.02ND.20</v>
          </cell>
          <cell r="AC172">
            <v>8.3800000000000008</v>
          </cell>
          <cell r="AF172">
            <v>8.67</v>
          </cell>
          <cell r="AH172">
            <v>8.9</v>
          </cell>
          <cell r="AK172">
            <v>8.42</v>
          </cell>
          <cell r="AN172">
            <v>8.27</v>
          </cell>
          <cell r="AP172">
            <v>8.1300000000000008</v>
          </cell>
          <cell r="AW172">
            <v>10.81</v>
          </cell>
          <cell r="AZ172">
            <v>8.7200000000000006</v>
          </cell>
          <cell r="BB172">
            <v>8.65</v>
          </cell>
        </row>
        <row r="173">
          <cell r="B173" t="str">
            <v>NAC</v>
          </cell>
          <cell r="C173" t="str">
            <v>Participación en el ingreso del segundo quintilo (20%) de la población en orden decreciente de remuneraciones</v>
          </cell>
          <cell r="D173" t="str">
            <v>SI.DST.02ND.20</v>
          </cell>
        </row>
        <row r="174">
          <cell r="B174" t="str">
            <v>NAM</v>
          </cell>
          <cell r="C174" t="str">
            <v>Participación en el ingreso del segundo quintilo (20%) de la población en orden decreciente de remuneraciones</v>
          </cell>
          <cell r="D174" t="str">
            <v>SI.DST.02ND.20</v>
          </cell>
          <cell r="AL174">
            <v>2.83</v>
          </cell>
          <cell r="AW174">
            <v>5.03</v>
          </cell>
        </row>
        <row r="175">
          <cell r="B175" t="str">
            <v>NCL</v>
          </cell>
          <cell r="C175" t="str">
            <v>Participación en el ingreso del segundo quintilo (20%) de la población en orden decreciente de remuneraciones</v>
          </cell>
          <cell r="D175" t="str">
            <v>SI.DST.02ND.20</v>
          </cell>
        </row>
        <row r="176">
          <cell r="B176" t="str">
            <v>NER</v>
          </cell>
          <cell r="C176" t="str">
            <v>Participación en el ingreso del segundo quintilo (20%) de la población en orden decreciente de remuneraciones</v>
          </cell>
          <cell r="D176" t="str">
            <v>SI.DST.02ND.20</v>
          </cell>
          <cell r="AK176">
            <v>11.72</v>
          </cell>
          <cell r="AM176">
            <v>10.09</v>
          </cell>
          <cell r="AX176">
            <v>9.7799999999999994</v>
          </cell>
          <cell r="BA176">
            <v>11.83</v>
          </cell>
        </row>
        <row r="177">
          <cell r="B177" t="str">
            <v>NGA</v>
          </cell>
          <cell r="C177" t="str">
            <v>Participación en el ingreso del segundo quintilo (20%) de la población en orden decreciente de remuneraciones</v>
          </cell>
          <cell r="D177" t="str">
            <v>SI.DST.02ND.20</v>
          </cell>
          <cell r="AE177">
            <v>10.41</v>
          </cell>
          <cell r="AK177">
            <v>8.8000000000000007</v>
          </cell>
          <cell r="AO177">
            <v>9.1199999999999992</v>
          </cell>
          <cell r="AW177">
            <v>9.67</v>
          </cell>
          <cell r="BC177">
            <v>8.27</v>
          </cell>
        </row>
        <row r="178">
          <cell r="B178" t="str">
            <v>NIC</v>
          </cell>
          <cell r="C178" t="str">
            <v>Participación en el ingreso del segundo quintilo (20%) de la población en orden decreciente de remuneraciones</v>
          </cell>
          <cell r="D178" t="str">
            <v>SI.DST.02ND.20</v>
          </cell>
          <cell r="AL178">
            <v>8.0299999999999994</v>
          </cell>
          <cell r="AQ178">
            <v>9.31</v>
          </cell>
          <cell r="AT178">
            <v>9.75</v>
          </cell>
          <cell r="AX178">
            <v>10.210000000000001</v>
          </cell>
        </row>
        <row r="179">
          <cell r="B179" t="str">
            <v>NLD</v>
          </cell>
          <cell r="C179" t="str">
            <v>Participación en el ingreso del segundo quintilo (20%) de la población en orden decreciente de remuneraciones</v>
          </cell>
          <cell r="D179" t="str">
            <v>SI.DST.02ND.20</v>
          </cell>
          <cell r="AR179">
            <v>13.22</v>
          </cell>
        </row>
        <row r="180">
          <cell r="B180" t="str">
            <v>NOC</v>
          </cell>
          <cell r="C180" t="str">
            <v>Participación en el ingreso del segundo quintilo (20%) de la población en orden decreciente de remuneraciones</v>
          </cell>
          <cell r="D180" t="str">
            <v>SI.DST.02ND.20</v>
          </cell>
        </row>
        <row r="181">
          <cell r="B181" t="str">
            <v>NOR</v>
          </cell>
          <cell r="C181" t="str">
            <v>Participación en el ingreso del segundo quintilo (20%) de la población en orden decreciente de remuneraciones</v>
          </cell>
          <cell r="D181" t="str">
            <v>SI.DST.02ND.20</v>
          </cell>
          <cell r="AS181">
            <v>13.96</v>
          </cell>
        </row>
        <row r="182">
          <cell r="B182" t="str">
            <v>NPL</v>
          </cell>
          <cell r="C182" t="str">
            <v>Participación en el ingreso del segundo quintilo (20%) de la población en orden decreciente de remuneraciones</v>
          </cell>
          <cell r="D182" t="str">
            <v>SI.DST.02ND.20</v>
          </cell>
          <cell r="AD182">
            <v>12.89</v>
          </cell>
          <cell r="AO182">
            <v>11.76</v>
          </cell>
          <cell r="AV182">
            <v>9.6199999999999992</v>
          </cell>
          <cell r="BC182">
            <v>12.16</v>
          </cell>
        </row>
        <row r="183">
          <cell r="B183" t="str">
            <v>NZL</v>
          </cell>
          <cell r="C183" t="str">
            <v>Participación en el ingreso del segundo quintilo (20%) de la población en orden decreciente de remuneraciones</v>
          </cell>
          <cell r="D183" t="str">
            <v>SI.DST.02ND.20</v>
          </cell>
          <cell r="AP183">
            <v>11.37</v>
          </cell>
        </row>
        <row r="184">
          <cell r="B184" t="str">
            <v>OEC</v>
          </cell>
          <cell r="C184" t="str">
            <v>Participación en el ingreso del segundo quintilo (20%) de la población en orden decreciente de remuneraciones</v>
          </cell>
          <cell r="D184" t="str">
            <v>SI.DST.02ND.20</v>
          </cell>
        </row>
        <row r="185">
          <cell r="B185" t="str">
            <v>OED</v>
          </cell>
          <cell r="C185" t="str">
            <v>Participación en el ingreso del segundo quintilo (20%) de la población en orden decreciente de remuneraciones</v>
          </cell>
          <cell r="D185" t="str">
            <v>SI.DST.02ND.20</v>
          </cell>
        </row>
        <row r="186">
          <cell r="B186" t="str">
            <v>OMN</v>
          </cell>
          <cell r="C186" t="str">
            <v>Participación en el ingreso del segundo quintilo (20%) de la población en orden decreciente de remuneraciones</v>
          </cell>
          <cell r="D186" t="str">
            <v>SI.DST.02ND.20</v>
          </cell>
        </row>
        <row r="187">
          <cell r="B187" t="str">
            <v>OSS</v>
          </cell>
          <cell r="C187" t="str">
            <v>Participación en el ingreso del segundo quintilo (20%) de la población en orden decreciente de remuneraciones</v>
          </cell>
          <cell r="D187" t="str">
            <v>SI.DST.02ND.20</v>
          </cell>
        </row>
        <row r="188">
          <cell r="B188" t="str">
            <v>PAK</v>
          </cell>
          <cell r="C188" t="str">
            <v>Participación en el ingreso del segundo quintilo (20%) de la población en orden decreciente de remuneraciones</v>
          </cell>
          <cell r="D188" t="str">
            <v>SI.DST.02ND.20</v>
          </cell>
          <cell r="AF188">
            <v>12.22</v>
          </cell>
          <cell r="AJ188">
            <v>12.26</v>
          </cell>
          <cell r="AP188">
            <v>13.34</v>
          </cell>
          <cell r="AR188">
            <v>12.42</v>
          </cell>
          <cell r="AU188">
            <v>12.98</v>
          </cell>
          <cell r="AX188">
            <v>12.72</v>
          </cell>
          <cell r="AY188">
            <v>12.4</v>
          </cell>
          <cell r="BA188">
            <v>12.94</v>
          </cell>
        </row>
        <row r="189">
          <cell r="B189" t="str">
            <v>PAN</v>
          </cell>
          <cell r="C189" t="str">
            <v>Participación en el ingreso del segundo quintilo (20%) de la población en orden decreciente de remuneraciones</v>
          </cell>
          <cell r="D189" t="str">
            <v>SI.DST.02ND.20</v>
          </cell>
          <cell r="X189">
            <v>7.88</v>
          </cell>
          <cell r="AH189">
            <v>5.75</v>
          </cell>
          <cell r="AJ189">
            <v>5.96</v>
          </cell>
          <cell r="AN189">
            <v>6.16</v>
          </cell>
          <cell r="AP189">
            <v>6.18</v>
          </cell>
          <cell r="AQ189">
            <v>6.44</v>
          </cell>
          <cell r="AT189">
            <v>6.2</v>
          </cell>
          <cell r="AU189">
            <v>6.32</v>
          </cell>
          <cell r="AV189">
            <v>6.47</v>
          </cell>
          <cell r="AW189">
            <v>6.62</v>
          </cell>
          <cell r="AX189">
            <v>6.91</v>
          </cell>
          <cell r="AY189">
            <v>6.79</v>
          </cell>
          <cell r="BB189">
            <v>7.65</v>
          </cell>
          <cell r="BC189">
            <v>7.75</v>
          </cell>
        </row>
        <row r="190">
          <cell r="B190" t="str">
            <v>PER</v>
          </cell>
          <cell r="C190" t="str">
            <v>Participación en el ingreso del segundo quintilo (20%) de la población en orden decreciente de remuneraciones</v>
          </cell>
          <cell r="D190" t="str">
            <v>SI.DST.02ND.20</v>
          </cell>
          <cell r="AE190">
            <v>9.0399999999999991</v>
          </cell>
          <cell r="AM190">
            <v>9.1999999999999993</v>
          </cell>
          <cell r="AP190">
            <v>11.72</v>
          </cell>
          <cell r="AQ190">
            <v>6.67</v>
          </cell>
          <cell r="AR190">
            <v>6.57</v>
          </cell>
          <cell r="AS190">
            <v>7.82</v>
          </cell>
          <cell r="AT190">
            <v>7.07</v>
          </cell>
          <cell r="AU190">
            <v>6.76</v>
          </cell>
          <cell r="AV190">
            <v>6.85</v>
          </cell>
          <cell r="AW190">
            <v>7.81</v>
          </cell>
          <cell r="AX190">
            <v>7.67</v>
          </cell>
          <cell r="AY190">
            <v>7.69</v>
          </cell>
          <cell r="AZ190">
            <v>7.49</v>
          </cell>
          <cell r="BA190">
            <v>8.15</v>
          </cell>
          <cell r="BB190">
            <v>8.08</v>
          </cell>
          <cell r="BC190">
            <v>8.34</v>
          </cell>
        </row>
        <row r="191">
          <cell r="B191" t="str">
            <v>PHL</v>
          </cell>
          <cell r="C191" t="str">
            <v>Participación en el ingreso del segundo quintilo (20%) de la población en orden decreciente de remuneraciones</v>
          </cell>
          <cell r="D191" t="str">
            <v>SI.DST.02ND.20</v>
          </cell>
          <cell r="AD191">
            <v>10.119999999999999</v>
          </cell>
          <cell r="AG191">
            <v>10.08</v>
          </cell>
          <cell r="AJ191">
            <v>9.31</v>
          </cell>
          <cell r="AM191">
            <v>9.5</v>
          </cell>
          <cell r="AP191">
            <v>8.7799999999999994</v>
          </cell>
          <cell r="AS191">
            <v>8.75</v>
          </cell>
          <cell r="AV191">
            <v>9.0299999999999994</v>
          </cell>
          <cell r="AY191">
            <v>9.08</v>
          </cell>
          <cell r="BB191">
            <v>9.42</v>
          </cell>
        </row>
        <row r="192">
          <cell r="B192" t="str">
            <v>PLW</v>
          </cell>
          <cell r="C192" t="str">
            <v>Participación en el ingreso del segundo quintilo (20%) de la población en orden decreciente de remuneraciones</v>
          </cell>
          <cell r="D192" t="str">
            <v>SI.DST.02ND.20</v>
          </cell>
        </row>
        <row r="193">
          <cell r="B193" t="str">
            <v>PNG</v>
          </cell>
          <cell r="C193" t="str">
            <v>Participación en el ingreso del segundo quintilo (20%) de la población en orden decreciente de remuneraciones</v>
          </cell>
          <cell r="D193" t="str">
            <v>SI.DST.02ND.20</v>
          </cell>
          <cell r="AO193">
            <v>7.74</v>
          </cell>
        </row>
        <row r="194">
          <cell r="B194" t="str">
            <v>POL</v>
          </cell>
          <cell r="C194" t="str">
            <v>Participación en el ingreso del segundo quintilo (20%) de la población en orden decreciente de remuneraciones</v>
          </cell>
          <cell r="D194" t="str">
            <v>SI.DST.02ND.20</v>
          </cell>
          <cell r="AD194">
            <v>14.34</v>
          </cell>
          <cell r="AF194">
            <v>14.3</v>
          </cell>
          <cell r="AH194">
            <v>13.83</v>
          </cell>
          <cell r="AK194">
            <v>13.75</v>
          </cell>
          <cell r="AL194">
            <v>13.04</v>
          </cell>
          <cell r="AO194">
            <v>12.38</v>
          </cell>
          <cell r="AQ194">
            <v>12.28</v>
          </cell>
          <cell r="AR194">
            <v>12.18</v>
          </cell>
          <cell r="AS194">
            <v>12.3</v>
          </cell>
          <cell r="AT194">
            <v>12.27</v>
          </cell>
          <cell r="AU194">
            <v>11.97</v>
          </cell>
          <cell r="AW194">
            <v>11.4</v>
          </cell>
          <cell r="AX194">
            <v>11.7</v>
          </cell>
          <cell r="AY194">
            <v>11.9</v>
          </cell>
          <cell r="AZ194">
            <v>11.98</v>
          </cell>
          <cell r="BA194">
            <v>11.96</v>
          </cell>
          <cell r="BB194">
            <v>11.95</v>
          </cell>
          <cell r="BC194">
            <v>12.03</v>
          </cell>
        </row>
        <row r="195">
          <cell r="B195" t="str">
            <v>PRI</v>
          </cell>
          <cell r="C195" t="str">
            <v>Participación en el ingreso del segundo quintilo (20%) de la población en orden decreciente de remuneraciones</v>
          </cell>
          <cell r="D195" t="str">
            <v>SI.DST.02ND.20</v>
          </cell>
        </row>
        <row r="196">
          <cell r="B196" t="str">
            <v>PRK</v>
          </cell>
          <cell r="C196" t="str">
            <v>Participación en el ingreso del segundo quintilo (20%) de la población en orden decreciente de remuneraciones</v>
          </cell>
          <cell r="D196" t="str">
            <v>SI.DST.02ND.20</v>
          </cell>
        </row>
        <row r="197">
          <cell r="B197" t="str">
            <v>PRT</v>
          </cell>
          <cell r="C197" t="str">
            <v>Participación en el ingreso del segundo quintilo (20%) de la población en orden decreciente de remuneraciones</v>
          </cell>
          <cell r="D197" t="str">
            <v>SI.DST.02ND.20</v>
          </cell>
          <cell r="AP197">
            <v>11.01</v>
          </cell>
        </row>
        <row r="198">
          <cell r="B198" t="str">
            <v>PRY</v>
          </cell>
          <cell r="C198" t="str">
            <v>Participación en el ingreso del segundo quintilo (20%) de la población en orden decreciente de remuneraciones</v>
          </cell>
          <cell r="D198" t="str">
            <v>SI.DST.02ND.20</v>
          </cell>
          <cell r="AI198">
            <v>10.41</v>
          </cell>
          <cell r="AN198">
            <v>6.16</v>
          </cell>
          <cell r="AQ198">
            <v>6.08</v>
          </cell>
          <cell r="AR198">
            <v>6.48</v>
          </cell>
          <cell r="AT198">
            <v>6.79</v>
          </cell>
          <cell r="AU198">
            <v>6.52</v>
          </cell>
          <cell r="AV198">
            <v>6.71</v>
          </cell>
          <cell r="AW198">
            <v>7.41</v>
          </cell>
          <cell r="AX198">
            <v>7.71</v>
          </cell>
          <cell r="AY198">
            <v>7.21</v>
          </cell>
          <cell r="AZ198">
            <v>7.8</v>
          </cell>
          <cell r="BA198">
            <v>7.77</v>
          </cell>
          <cell r="BB198">
            <v>7.98</v>
          </cell>
          <cell r="BC198">
            <v>7.76</v>
          </cell>
        </row>
        <row r="199">
          <cell r="B199" t="str">
            <v>PSS</v>
          </cell>
          <cell r="C199" t="str">
            <v>Participación en el ingreso del segundo quintilo (20%) de la población en orden decreciente de remuneraciones</v>
          </cell>
          <cell r="D199" t="str">
            <v>SI.DST.02ND.20</v>
          </cell>
        </row>
        <row r="200">
          <cell r="B200" t="str">
            <v>PYF</v>
          </cell>
          <cell r="C200" t="str">
            <v>Participación en el ingreso del segundo quintilo (20%) de la población en orden decreciente de remuneraciones</v>
          </cell>
          <cell r="D200" t="str">
            <v>SI.DST.02ND.20</v>
          </cell>
        </row>
        <row r="201">
          <cell r="B201" t="str">
            <v>QAT</v>
          </cell>
          <cell r="C201" t="str">
            <v>Participación en el ingreso del segundo quintilo (20%) de la población en orden decreciente de remuneraciones</v>
          </cell>
          <cell r="D201" t="str">
            <v>SI.DST.02ND.20</v>
          </cell>
        </row>
        <row r="202">
          <cell r="B202" t="str">
            <v>ROU</v>
          </cell>
          <cell r="C202" t="str">
            <v>Participación en el ingreso del segundo quintilo (20%) de la población en orden decreciente de remuneraciones</v>
          </cell>
          <cell r="D202" t="str">
            <v>SI.DST.02ND.20</v>
          </cell>
          <cell r="AH202">
            <v>14.99</v>
          </cell>
          <cell r="AK202">
            <v>14.36</v>
          </cell>
          <cell r="AM202">
            <v>13.61</v>
          </cell>
          <cell r="AQ202">
            <v>13.25</v>
          </cell>
          <cell r="AS202">
            <v>13.02</v>
          </cell>
          <cell r="AT202">
            <v>12.93</v>
          </cell>
          <cell r="AU202">
            <v>12.75</v>
          </cell>
          <cell r="AV202">
            <v>12.81</v>
          </cell>
          <cell r="AW202">
            <v>12.7</v>
          </cell>
          <cell r="AX202">
            <v>12.82</v>
          </cell>
          <cell r="AY202">
            <v>12.61</v>
          </cell>
          <cell r="AZ202">
            <v>12.68</v>
          </cell>
          <cell r="BA202">
            <v>12.81</v>
          </cell>
          <cell r="BB202">
            <v>13.06</v>
          </cell>
          <cell r="BC202">
            <v>14.65</v>
          </cell>
        </row>
        <row r="203">
          <cell r="B203" t="str">
            <v>RUS</v>
          </cell>
          <cell r="C203" t="str">
            <v>Participación en el ingreso del segundo quintilo (20%) de la población en orden decreciente de remuneraciones</v>
          </cell>
          <cell r="D203" t="str">
            <v>SI.DST.02ND.20</v>
          </cell>
          <cell r="AG203">
            <v>14.6</v>
          </cell>
          <cell r="AL203">
            <v>8.73</v>
          </cell>
          <cell r="AO203">
            <v>9.23</v>
          </cell>
          <cell r="AR203">
            <v>11.01</v>
          </cell>
          <cell r="AT203">
            <v>10.5</v>
          </cell>
          <cell r="AU203">
            <v>11.42</v>
          </cell>
          <cell r="AV203">
            <v>11.07</v>
          </cell>
          <cell r="AW203">
            <v>11.03</v>
          </cell>
          <cell r="AX203">
            <v>10.98</v>
          </cell>
          <cell r="AY203">
            <v>9.81</v>
          </cell>
          <cell r="AZ203">
            <v>9.4700000000000006</v>
          </cell>
          <cell r="BA203">
            <v>9.84</v>
          </cell>
          <cell r="BB203">
            <v>10.35</v>
          </cell>
        </row>
        <row r="204">
          <cell r="B204" t="str">
            <v>RWA</v>
          </cell>
          <cell r="C204" t="str">
            <v>Participación en el ingreso del segundo quintilo (20%) de la población en orden decreciente de remuneraciones</v>
          </cell>
          <cell r="D204" t="str">
            <v>SI.DST.02ND.20</v>
          </cell>
          <cell r="AD204">
            <v>13.09</v>
          </cell>
          <cell r="AS204">
            <v>8.18</v>
          </cell>
          <cell r="AY204">
            <v>7.87</v>
          </cell>
        </row>
        <row r="205">
          <cell r="B205" t="str">
            <v>SAS</v>
          </cell>
          <cell r="C205" t="str">
            <v>Participación en el ingreso del segundo quintilo (20%) de la población en orden decreciente de remuneraciones</v>
          </cell>
          <cell r="D205" t="str">
            <v>SI.DST.02ND.20</v>
          </cell>
        </row>
        <row r="206">
          <cell r="B206" t="str">
            <v>SAU</v>
          </cell>
          <cell r="C206" t="str">
            <v>Participación en el ingreso del segundo quintilo (20%) de la población en orden decreciente de remuneraciones</v>
          </cell>
          <cell r="D206" t="str">
            <v>SI.DST.02ND.20</v>
          </cell>
        </row>
        <row r="207">
          <cell r="B207" t="str">
            <v>SCE</v>
          </cell>
          <cell r="C207" t="str">
            <v>Participación en el ingreso del segundo quintilo (20%) de la población en orden decreciente de remuneraciones</v>
          </cell>
          <cell r="D207" t="str">
            <v>SI.DST.02ND.20</v>
          </cell>
        </row>
        <row r="208">
          <cell r="B208" t="str">
            <v>SDN</v>
          </cell>
          <cell r="C208" t="str">
            <v>Participación en el ingreso del segundo quintilo (20%) de la población en orden decreciente de remuneraciones</v>
          </cell>
          <cell r="D208" t="str">
            <v>SI.DST.02ND.20</v>
          </cell>
          <cell r="BB208">
            <v>11.65</v>
          </cell>
        </row>
        <row r="209">
          <cell r="B209" t="str">
            <v>SEN</v>
          </cell>
          <cell r="C209" t="str">
            <v>Participación en el ingreso del segundo quintilo (20%) de la población en orden decreciente de remuneraciones</v>
          </cell>
          <cell r="D209" t="str">
            <v>SI.DST.02ND.20</v>
          </cell>
          <cell r="AJ209">
            <v>6.97</v>
          </cell>
          <cell r="AM209">
            <v>10.36</v>
          </cell>
          <cell r="AT209">
            <v>10.18</v>
          </cell>
          <cell r="AX209">
            <v>10.61</v>
          </cell>
        </row>
        <row r="210">
          <cell r="B210" t="str">
            <v>SGP</v>
          </cell>
          <cell r="C210" t="str">
            <v>Participación en el ingreso del segundo quintilo (20%) de la población en orden decreciente de remuneraciones</v>
          </cell>
          <cell r="D210" t="str">
            <v>SI.DST.02ND.20</v>
          </cell>
          <cell r="AQ210">
            <v>9.42</v>
          </cell>
        </row>
        <row r="211">
          <cell r="B211" t="str">
            <v>SLB</v>
          </cell>
          <cell r="C211" t="str">
            <v>Participación en el ingreso del segundo quintilo (20%) de la población en orden decreciente de remuneraciones</v>
          </cell>
          <cell r="D211" t="str">
            <v>SI.DST.02ND.20</v>
          </cell>
        </row>
        <row r="212">
          <cell r="B212" t="str">
            <v>SLE</v>
          </cell>
          <cell r="C212" t="str">
            <v>Participación en el ingreso del segundo quintilo (20%) de la población en orden decreciente de remuneraciones</v>
          </cell>
          <cell r="D212" t="str">
            <v>SI.DST.02ND.20</v>
          </cell>
          <cell r="AV212">
            <v>9.65</v>
          </cell>
        </row>
        <row r="213">
          <cell r="B213" t="str">
            <v>SLV</v>
          </cell>
          <cell r="C213" t="str">
            <v>Participación en el ingreso del segundo quintilo (20%) de la población en orden decreciente de remuneraciones</v>
          </cell>
          <cell r="D213" t="str">
            <v>SI.DST.02ND.20</v>
          </cell>
          <cell r="AH213">
            <v>8.4700000000000006</v>
          </cell>
          <cell r="AJ213">
            <v>7.44</v>
          </cell>
          <cell r="AN213">
            <v>8.3699999999999992</v>
          </cell>
          <cell r="AO213">
            <v>8.02</v>
          </cell>
          <cell r="AQ213">
            <v>7.07</v>
          </cell>
          <cell r="AR213">
            <v>7.65</v>
          </cell>
          <cell r="AT213">
            <v>7.27</v>
          </cell>
          <cell r="AU213">
            <v>7.34</v>
          </cell>
          <cell r="AV213">
            <v>8.09</v>
          </cell>
          <cell r="AW213">
            <v>8.5399999999999991</v>
          </cell>
          <cell r="AX213">
            <v>8.18</v>
          </cell>
          <cell r="AY213">
            <v>9.23</v>
          </cell>
          <cell r="AZ213">
            <v>9.18</v>
          </cell>
          <cell r="BA213">
            <v>8.93</v>
          </cell>
          <cell r="BB213">
            <v>8.83</v>
          </cell>
        </row>
        <row r="214">
          <cell r="B214" t="str">
            <v>SMR</v>
          </cell>
          <cell r="C214" t="str">
            <v>Participación en el ingreso del segundo quintilo (20%) de la población en orden decreciente de remuneraciones</v>
          </cell>
          <cell r="D214" t="str">
            <v>SI.DST.02ND.20</v>
          </cell>
        </row>
        <row r="215">
          <cell r="B215" t="str">
            <v>SOM</v>
          </cell>
          <cell r="C215" t="str">
            <v>Participación en el ingreso del segundo quintilo (20%) de la población en orden decreciente de remuneraciones</v>
          </cell>
          <cell r="D215" t="str">
            <v>SI.DST.02ND.20</v>
          </cell>
        </row>
        <row r="216">
          <cell r="B216" t="str">
            <v>SRB</v>
          </cell>
          <cell r="C216" t="str">
            <v>Participación en el ingreso del segundo quintilo (20%) de la población en orden decreciente de remuneraciones</v>
          </cell>
          <cell r="D216" t="str">
            <v>SI.DST.02ND.20</v>
          </cell>
          <cell r="AU216">
            <v>12.46</v>
          </cell>
          <cell r="AV216">
            <v>12.42</v>
          </cell>
          <cell r="AW216">
            <v>12.25</v>
          </cell>
          <cell r="AX216">
            <v>12.33</v>
          </cell>
          <cell r="AY216">
            <v>13.25</v>
          </cell>
          <cell r="AZ216">
            <v>13.29</v>
          </cell>
          <cell r="BA216">
            <v>13.5</v>
          </cell>
          <cell r="BB216">
            <v>13.7</v>
          </cell>
          <cell r="BC216">
            <v>13.22</v>
          </cell>
        </row>
        <row r="217">
          <cell r="B217" t="str">
            <v>SSA</v>
          </cell>
          <cell r="C217" t="str">
            <v>Participación en el ingreso del segundo quintilo (20%) de la población en orden decreciente de remuneraciones</v>
          </cell>
          <cell r="D217" t="str">
            <v>SI.DST.02ND.20</v>
          </cell>
        </row>
        <row r="218">
          <cell r="B218" t="str">
            <v>SSD</v>
          </cell>
          <cell r="C218" t="str">
            <v>Participación en el ingreso del segundo quintilo (20%) de la población en orden decreciente de remuneraciones</v>
          </cell>
          <cell r="D218" t="str">
            <v>SI.DST.02ND.20</v>
          </cell>
        </row>
        <row r="219">
          <cell r="B219" t="str">
            <v>SSF</v>
          </cell>
          <cell r="C219" t="str">
            <v>Participación en el ingreso del segundo quintilo (20%) de la población en orden decreciente de remuneraciones</v>
          </cell>
          <cell r="D219" t="str">
            <v>SI.DST.02ND.20</v>
          </cell>
        </row>
        <row r="220">
          <cell r="B220" t="str">
            <v>SST</v>
          </cell>
          <cell r="C220" t="str">
            <v>Participación en el ingreso del segundo quintilo (20%) de la población en orden decreciente de remuneraciones</v>
          </cell>
          <cell r="D220" t="str">
            <v>SI.DST.02ND.20</v>
          </cell>
        </row>
        <row r="221">
          <cell r="B221" t="str">
            <v>STP</v>
          </cell>
          <cell r="C221" t="str">
            <v>Participación en el ingreso del segundo quintilo (20%) de la población en orden decreciente de remuneraciones</v>
          </cell>
          <cell r="D221" t="str">
            <v>SI.DST.02ND.20</v>
          </cell>
          <cell r="AT221">
            <v>8.5</v>
          </cell>
        </row>
        <row r="222">
          <cell r="B222" t="str">
            <v>SUR</v>
          </cell>
          <cell r="C222" t="str">
            <v>Participación en el ingreso del segundo quintilo (20%) de la población en orden decreciente de remuneraciones</v>
          </cell>
          <cell r="D222" t="str">
            <v>SI.DST.02ND.20</v>
          </cell>
          <cell r="AR222">
            <v>7.23</v>
          </cell>
        </row>
        <row r="223">
          <cell r="B223" t="str">
            <v>SVK</v>
          </cell>
          <cell r="C223" t="str">
            <v>Participación en el ingreso del segundo quintilo (20%) de la población en orden decreciente de remuneraciones</v>
          </cell>
          <cell r="D223" t="str">
            <v>SI.DST.02ND.20</v>
          </cell>
          <cell r="AG223">
            <v>15.57</v>
          </cell>
          <cell r="AK223">
            <v>15.84</v>
          </cell>
          <cell r="AO223">
            <v>14.95</v>
          </cell>
          <cell r="AW223">
            <v>13.41</v>
          </cell>
          <cell r="AX223">
            <v>13.25</v>
          </cell>
          <cell r="AY223">
            <v>13.76</v>
          </cell>
          <cell r="AZ223">
            <v>13.68</v>
          </cell>
          <cell r="BA223">
            <v>13.98</v>
          </cell>
          <cell r="BB223">
            <v>14.11</v>
          </cell>
        </row>
        <row r="224">
          <cell r="B224" t="str">
            <v>SVN</v>
          </cell>
          <cell r="C224" t="str">
            <v>Participación en el ingreso del segundo quintilo (20%) de la población en orden decreciente de remuneraciones</v>
          </cell>
          <cell r="D224" t="str">
            <v>SI.DST.02ND.20</v>
          </cell>
          <cell r="AF224">
            <v>14.81</v>
          </cell>
          <cell r="AL224">
            <v>13.28</v>
          </cell>
          <cell r="AQ224">
            <v>13.36</v>
          </cell>
          <cell r="AU224">
            <v>13.22</v>
          </cell>
          <cell r="AV224">
            <v>12.71</v>
          </cell>
          <cell r="AW224">
            <v>12.75</v>
          </cell>
        </row>
        <row r="225">
          <cell r="B225" t="str">
            <v>SWE</v>
          </cell>
          <cell r="C225" t="str">
            <v>Participación en el ingreso del segundo quintilo (20%) de la población en orden decreciente de remuneraciones</v>
          </cell>
          <cell r="D225" t="str">
            <v>SI.DST.02ND.20</v>
          </cell>
          <cell r="AS225">
            <v>13.98</v>
          </cell>
        </row>
        <row r="226">
          <cell r="B226" t="str">
            <v>SWZ</v>
          </cell>
          <cell r="C226" t="str">
            <v>Participación en el ingreso del segundo quintilo (20%) de la población en orden decreciente de remuneraciones</v>
          </cell>
          <cell r="D226" t="str">
            <v>SI.DST.02ND.20</v>
          </cell>
          <cell r="AN226">
            <v>5.77</v>
          </cell>
          <cell r="AT226">
            <v>7.95</v>
          </cell>
          <cell r="BC226">
            <v>7.37</v>
          </cell>
        </row>
        <row r="227">
          <cell r="B227" t="str">
            <v>SXM</v>
          </cell>
          <cell r="C227" t="str">
            <v>Participación en el ingreso del segundo quintilo (20%) de la población en orden decreciente de remuneraciones</v>
          </cell>
          <cell r="D227" t="str">
            <v>SI.DST.02ND.20</v>
          </cell>
        </row>
        <row r="228">
          <cell r="B228" t="str">
            <v>SYC</v>
          </cell>
          <cell r="C228" t="str">
            <v>Participación en el ingreso del segundo quintilo (20%) de la población en orden decreciente de remuneraciones</v>
          </cell>
          <cell r="D228" t="str">
            <v>SI.DST.02ND.20</v>
          </cell>
          <cell r="AS228">
            <v>10.11</v>
          </cell>
          <cell r="AZ228">
            <v>5.66</v>
          </cell>
        </row>
        <row r="229">
          <cell r="B229" t="str">
            <v>SYR</v>
          </cell>
          <cell r="C229" t="str">
            <v>Participación en el ingreso del segundo quintilo (20%) de la población en orden decreciente de remuneraciones</v>
          </cell>
          <cell r="D229" t="str">
            <v>SI.DST.02ND.20</v>
          </cell>
          <cell r="AW229">
            <v>11.43</v>
          </cell>
        </row>
        <row r="230">
          <cell r="B230" t="str">
            <v>TCA</v>
          </cell>
          <cell r="C230" t="str">
            <v>Participación en el ingreso del segundo quintilo (20%) de la población en orden decreciente de remuneraciones</v>
          </cell>
          <cell r="D230" t="str">
            <v>SI.DST.02ND.20</v>
          </cell>
        </row>
        <row r="231">
          <cell r="B231" t="str">
            <v>TCD</v>
          </cell>
          <cell r="C231" t="str">
            <v>Participación en el ingreso del segundo quintilo (20%) de la población en orden decreciente de remuneraciones</v>
          </cell>
          <cell r="D231" t="str">
            <v>SI.DST.02ND.20</v>
          </cell>
          <cell r="AV231">
            <v>10.4</v>
          </cell>
        </row>
        <row r="232">
          <cell r="B232" t="str">
            <v>TGO</v>
          </cell>
          <cell r="C232" t="str">
            <v>Participación en el ingreso del segundo quintilo (20%) de la población en orden decreciente de remuneraciones</v>
          </cell>
          <cell r="D232" t="str">
            <v>SI.DST.02ND.20</v>
          </cell>
          <cell r="AY232">
            <v>11.74</v>
          </cell>
        </row>
        <row r="233">
          <cell r="B233" t="str">
            <v>THA</v>
          </cell>
          <cell r="C233" t="str">
            <v>Participación en el ingreso del segundo quintilo (20%) de la población en orden decreciente de remuneraciones</v>
          </cell>
          <cell r="D233" t="str">
            <v>SI.DST.02ND.20</v>
          </cell>
          <cell r="Z233">
            <v>8.99</v>
          </cell>
          <cell r="AG233">
            <v>9.36</v>
          </cell>
          <cell r="AI233">
            <v>9.1</v>
          </cell>
          <cell r="AK233">
            <v>8.44</v>
          </cell>
          <cell r="AM233">
            <v>9.58</v>
          </cell>
          <cell r="AO233">
            <v>9.76</v>
          </cell>
          <cell r="AQ233">
            <v>9.86</v>
          </cell>
          <cell r="AR233">
            <v>9.59</v>
          </cell>
          <cell r="AS233">
            <v>9.61</v>
          </cell>
          <cell r="AU233">
            <v>9.89</v>
          </cell>
          <cell r="AY233">
            <v>9.7799999999999994</v>
          </cell>
          <cell r="BA233">
            <v>10.119999999999999</v>
          </cell>
          <cell r="BB233">
            <v>10.28</v>
          </cell>
          <cell r="BC233">
            <v>10.5</v>
          </cell>
        </row>
        <row r="234">
          <cell r="B234" t="str">
            <v>TJK</v>
          </cell>
          <cell r="C234" t="str">
            <v>Participación en el ingreso del segundo quintilo (20%) de la población en orden decreciente de remuneraciones</v>
          </cell>
          <cell r="D234" t="str">
            <v>SI.DST.02ND.20</v>
          </cell>
          <cell r="AR234">
            <v>13.56</v>
          </cell>
          <cell r="AV234">
            <v>12.29</v>
          </cell>
          <cell r="AW234">
            <v>12.08</v>
          </cell>
          <cell r="AZ234">
            <v>12.92</v>
          </cell>
          <cell r="BB234">
            <v>12.75</v>
          </cell>
        </row>
        <row r="235">
          <cell r="B235" t="str">
            <v>TKM</v>
          </cell>
          <cell r="C235" t="str">
            <v>Participación en el ingreso del segundo quintilo (20%) de la población en orden decreciente de remuneraciones</v>
          </cell>
          <cell r="D235" t="str">
            <v>SI.DST.02ND.20</v>
          </cell>
          <cell r="AG235">
            <v>13.05</v>
          </cell>
          <cell r="AL235">
            <v>11.45</v>
          </cell>
          <cell r="AQ235">
            <v>10.15</v>
          </cell>
        </row>
        <row r="236">
          <cell r="B236" t="str">
            <v>TLS</v>
          </cell>
          <cell r="C236" t="str">
            <v>Participación en el ingreso del segundo quintilo (20%) de la población en orden decreciente de remuneraciones</v>
          </cell>
          <cell r="D236" t="str">
            <v>SI.DST.02ND.20</v>
          </cell>
        </row>
        <row r="237">
          <cell r="B237" t="str">
            <v>TON</v>
          </cell>
          <cell r="C237" t="str">
            <v>Participación en el ingreso del segundo quintilo (20%) de la población en orden decreciente de remuneraciones</v>
          </cell>
          <cell r="D237" t="str">
            <v>SI.DST.02ND.20</v>
          </cell>
        </row>
        <row r="238">
          <cell r="B238" t="str">
            <v>TTO</v>
          </cell>
          <cell r="C238" t="str">
            <v>Participación en el ingreso del segundo quintilo (20%) de la población en orden decreciente de remuneraciones</v>
          </cell>
          <cell r="D238" t="str">
            <v>SI.DST.02ND.20</v>
          </cell>
          <cell r="AG238">
            <v>9.6</v>
          </cell>
          <cell r="AK238">
            <v>10.33</v>
          </cell>
        </row>
        <row r="239">
          <cell r="B239" t="str">
            <v>TUN</v>
          </cell>
          <cell r="C239" t="str">
            <v>Participación en el ingreso del segundo quintilo (20%) de la población en orden decreciente de remuneraciones</v>
          </cell>
          <cell r="D239" t="str">
            <v>SI.DST.02ND.20</v>
          </cell>
          <cell r="AD239">
            <v>9.6300000000000008</v>
          </cell>
          <cell r="AI239">
            <v>10.41</v>
          </cell>
          <cell r="AN239">
            <v>9.9</v>
          </cell>
          <cell r="AS239">
            <v>10.199999999999999</v>
          </cell>
          <cell r="AX239">
            <v>10.14</v>
          </cell>
          <cell r="BC239">
            <v>11.54</v>
          </cell>
        </row>
        <row r="240">
          <cell r="B240" t="str">
            <v>TUR</v>
          </cell>
          <cell r="C240" t="str">
            <v>Participación en el ingreso del segundo quintilo (20%) de la población en orden decreciente de remuneraciones</v>
          </cell>
          <cell r="D240" t="str">
            <v>SI.DST.02ND.20</v>
          </cell>
          <cell r="AF240">
            <v>9.81</v>
          </cell>
          <cell r="AM240">
            <v>10.15</v>
          </cell>
          <cell r="AU240">
            <v>9.89</v>
          </cell>
          <cell r="AV240">
            <v>9.7200000000000006</v>
          </cell>
          <cell r="AW240">
            <v>9.7899999999999991</v>
          </cell>
          <cell r="AX240">
            <v>9.98</v>
          </cell>
          <cell r="AY240">
            <v>10.49</v>
          </cell>
          <cell r="AZ240">
            <v>10.72</v>
          </cell>
          <cell r="BA240">
            <v>10.93</v>
          </cell>
          <cell r="BB240">
            <v>10.83</v>
          </cell>
          <cell r="BC240">
            <v>10.56</v>
          </cell>
        </row>
        <row r="241">
          <cell r="B241" t="str">
            <v>TUV</v>
          </cell>
          <cell r="C241" t="str">
            <v>Participación en el ingreso del segundo quintilo (20%) de la población en orden decreciente de remuneraciones</v>
          </cell>
          <cell r="D241" t="str">
            <v>SI.DST.02ND.20</v>
          </cell>
        </row>
        <row r="242">
          <cell r="B242" t="str">
            <v>TZA</v>
          </cell>
          <cell r="C242" t="str">
            <v>Participación en el ingreso del segundo quintilo (20%) de la población en orden decreciente de remuneraciones</v>
          </cell>
          <cell r="D242" t="str">
            <v>SI.DST.02ND.20</v>
          </cell>
          <cell r="AK242">
            <v>12.18</v>
          </cell>
          <cell r="AS242">
            <v>11.83</v>
          </cell>
          <cell r="AZ242">
            <v>11.11</v>
          </cell>
        </row>
        <row r="243">
          <cell r="B243" t="str">
            <v>UGA</v>
          </cell>
          <cell r="C243" t="str">
            <v>Participación en el ingreso del segundo quintilo (20%) de la población en orden decreciente de remuneraciones</v>
          </cell>
          <cell r="D243" t="str">
            <v>SI.DST.02ND.20</v>
          </cell>
          <cell r="AH243">
            <v>9.2799999999999994</v>
          </cell>
          <cell r="AK243">
            <v>10.16</v>
          </cell>
          <cell r="AO243">
            <v>11.13</v>
          </cell>
          <cell r="AR243">
            <v>9.91</v>
          </cell>
          <cell r="AU243">
            <v>9.3000000000000007</v>
          </cell>
          <cell r="AY243">
            <v>9.7799999999999994</v>
          </cell>
          <cell r="BB243">
            <v>9.64</v>
          </cell>
        </row>
        <row r="244">
          <cell r="B244" t="str">
            <v>UKR</v>
          </cell>
          <cell r="C244" t="str">
            <v>Participación en el ingreso del segundo quintilo (20%) de la población en orden decreciente de remuneraciones</v>
          </cell>
          <cell r="D244" t="str">
            <v>SI.DST.02ND.20</v>
          </cell>
          <cell r="AG244">
            <v>14.76</v>
          </cell>
          <cell r="AK244">
            <v>14.12</v>
          </cell>
          <cell r="AN244">
            <v>10.77</v>
          </cell>
          <cell r="AO244">
            <v>11.89</v>
          </cell>
          <cell r="AR244">
            <v>13.31</v>
          </cell>
          <cell r="AU244">
            <v>13.52</v>
          </cell>
          <cell r="AV244">
            <v>13.52</v>
          </cell>
          <cell r="AW244">
            <v>13.56</v>
          </cell>
          <cell r="AX244">
            <v>13.45</v>
          </cell>
          <cell r="AY244">
            <v>13.14</v>
          </cell>
          <cell r="AZ244">
            <v>13.12</v>
          </cell>
          <cell r="BA244">
            <v>13.61</v>
          </cell>
          <cell r="BB244">
            <v>13.95</v>
          </cell>
          <cell r="BC244">
            <v>14.13</v>
          </cell>
        </row>
        <row r="245">
          <cell r="B245" t="str">
            <v>UMC</v>
          </cell>
          <cell r="C245" t="str">
            <v>Participación en el ingreso del segundo quintilo (20%) de la población en orden decreciente de remuneraciones</v>
          </cell>
          <cell r="D245" t="str">
            <v>SI.DST.02ND.20</v>
          </cell>
        </row>
        <row r="246">
          <cell r="B246" t="str">
            <v>URY</v>
          </cell>
          <cell r="C246" t="str">
            <v>Participación en el ingreso del segundo quintilo (20%) de la población en orden decreciente de remuneraciones</v>
          </cell>
          <cell r="D246" t="str">
            <v>SI.DST.02ND.20</v>
          </cell>
          <cell r="Z246">
            <v>9.6300000000000008</v>
          </cell>
          <cell r="AH246">
            <v>10.01</v>
          </cell>
          <cell r="AK246">
            <v>10.61</v>
          </cell>
          <cell r="AN246">
            <v>9.91</v>
          </cell>
          <cell r="AO246">
            <v>9.89</v>
          </cell>
          <cell r="AP246">
            <v>9.74</v>
          </cell>
          <cell r="AQ246">
            <v>9.52</v>
          </cell>
          <cell r="AS246">
            <v>9.3000000000000007</v>
          </cell>
          <cell r="AT246">
            <v>8.77</v>
          </cell>
          <cell r="AU246">
            <v>8.6</v>
          </cell>
          <cell r="AV246">
            <v>8.69</v>
          </cell>
          <cell r="AW246">
            <v>8.48</v>
          </cell>
          <cell r="AX246">
            <v>8.85</v>
          </cell>
          <cell r="AY246">
            <v>8.48</v>
          </cell>
          <cell r="AZ246">
            <v>8.39</v>
          </cell>
          <cell r="BA246">
            <v>8.7200000000000006</v>
          </cell>
          <cell r="BB246">
            <v>8.7899999999999991</v>
          </cell>
          <cell r="BC246">
            <v>8.99</v>
          </cell>
        </row>
        <row r="247">
          <cell r="B247" t="str">
            <v>USA</v>
          </cell>
          <cell r="C247" t="str">
            <v>Participación en el ingreso del segundo quintilo (20%) de la población en orden decreciente de remuneraciones</v>
          </cell>
          <cell r="D247" t="str">
            <v>SI.DST.02ND.20</v>
          </cell>
          <cell r="AS247">
            <v>10.68</v>
          </cell>
        </row>
        <row r="248">
          <cell r="B248" t="str">
            <v>UZB</v>
          </cell>
          <cell r="C248" t="str">
            <v>Participación en el ingreso del segundo quintilo (20%) de la población en orden decreciente de remuneraciones</v>
          </cell>
          <cell r="D248" t="str">
            <v>SI.DST.02ND.20</v>
          </cell>
          <cell r="AG248">
            <v>13.77</v>
          </cell>
          <cell r="AQ248">
            <v>9.3800000000000008</v>
          </cell>
          <cell r="AU248">
            <v>12.08</v>
          </cell>
          <cell r="AV248">
            <v>11.52</v>
          </cell>
        </row>
        <row r="249">
          <cell r="B249" t="str">
            <v>VCT</v>
          </cell>
          <cell r="C249" t="str">
            <v>Participación en el ingreso del segundo quintilo (20%) de la población en orden decreciente de remuneraciones</v>
          </cell>
          <cell r="D249" t="str">
            <v>SI.DST.02ND.20</v>
          </cell>
        </row>
        <row r="250">
          <cell r="B250" t="str">
            <v>VEN</v>
          </cell>
          <cell r="C250" t="str">
            <v>Participación en el ingreso del segundo quintilo (20%) de la población en orden decreciente de remuneraciones</v>
          </cell>
          <cell r="D250" t="str">
            <v>SI.DST.02ND.20</v>
          </cell>
          <cell r="Z250">
            <v>6.4</v>
          </cell>
          <cell r="AF250">
            <v>6.76</v>
          </cell>
          <cell r="AH250">
            <v>9.74</v>
          </cell>
          <cell r="AK250">
            <v>10.18</v>
          </cell>
          <cell r="AN250">
            <v>8.77</v>
          </cell>
          <cell r="AQ250">
            <v>8.58</v>
          </cell>
          <cell r="AR250">
            <v>8.75</v>
          </cell>
          <cell r="AT250">
            <v>8.82</v>
          </cell>
          <cell r="AU250">
            <v>8.58</v>
          </cell>
          <cell r="AV250">
            <v>8.77</v>
          </cell>
          <cell r="AW250">
            <v>8.8699999999999992</v>
          </cell>
          <cell r="AX250">
            <v>8.59</v>
          </cell>
          <cell r="AY250">
            <v>9.52</v>
          </cell>
        </row>
        <row r="251">
          <cell r="B251" t="str">
            <v>VIR</v>
          </cell>
          <cell r="C251" t="str">
            <v>Participación en el ingreso del segundo quintilo (20%) de la población en orden decreciente de remuneraciones</v>
          </cell>
          <cell r="D251" t="str">
            <v>SI.DST.02ND.20</v>
          </cell>
        </row>
        <row r="252">
          <cell r="B252" t="str">
            <v>VNM</v>
          </cell>
          <cell r="C252" t="str">
            <v>Participación en el ingreso del segundo quintilo (20%) de la población en orden decreciente de remuneraciones</v>
          </cell>
          <cell r="D252" t="str">
            <v>SI.DST.02ND.20</v>
          </cell>
          <cell r="AL252">
            <v>11.39</v>
          </cell>
          <cell r="AQ252">
            <v>11.5</v>
          </cell>
          <cell r="AU252">
            <v>10.86</v>
          </cell>
          <cell r="AW252">
            <v>11.09</v>
          </cell>
          <cell r="AY252">
            <v>11.43</v>
          </cell>
          <cell r="BA252">
            <v>11.52</v>
          </cell>
        </row>
        <row r="253">
          <cell r="B253" t="str">
            <v>VUT</v>
          </cell>
          <cell r="C253" t="str">
            <v>Participación en el ingreso del segundo quintilo (20%) de la población en orden decreciente de remuneraciones</v>
          </cell>
          <cell r="D253" t="str">
            <v>SI.DST.02ND.20</v>
          </cell>
        </row>
        <row r="254">
          <cell r="B254" t="str">
            <v>PSE</v>
          </cell>
          <cell r="C254" t="str">
            <v>Participación en el ingreso del segundo quintilo (20%) de la población en orden decreciente de remuneraciones</v>
          </cell>
          <cell r="D254" t="str">
            <v>SI.DST.02ND.20</v>
          </cell>
          <cell r="AZ254">
            <v>10.79</v>
          </cell>
          <cell r="BB254">
            <v>11.54</v>
          </cell>
        </row>
        <row r="255">
          <cell r="B255" t="str">
            <v>WLD</v>
          </cell>
          <cell r="C255" t="str">
            <v>Participación en el ingreso del segundo quintilo (20%) de la población en orden decreciente de remuneraciones</v>
          </cell>
          <cell r="D255" t="str">
            <v>SI.DST.02ND.20</v>
          </cell>
        </row>
        <row r="256">
          <cell r="B256" t="str">
            <v>WSM</v>
          </cell>
          <cell r="C256" t="str">
            <v>Participación en el ingreso del segundo quintilo (20%) de la población en orden decreciente de remuneraciones</v>
          </cell>
          <cell r="D256" t="str">
            <v>SI.DST.02ND.20</v>
          </cell>
        </row>
        <row r="257">
          <cell r="B257" t="str">
            <v>YEM</v>
          </cell>
          <cell r="C257" t="str">
            <v>Participación en el ingreso del segundo quintilo (20%) de la población en orden decreciente de remuneraciones</v>
          </cell>
          <cell r="D257" t="str">
            <v>SI.DST.02ND.20</v>
          </cell>
          <cell r="AQ257">
            <v>12.2</v>
          </cell>
          <cell r="AX257">
            <v>11.31</v>
          </cell>
        </row>
        <row r="258">
          <cell r="B258" t="str">
            <v>ZAF</v>
          </cell>
          <cell r="C258" t="str">
            <v>Participación en el ingreso del segundo quintilo (20%) de la población en orden decreciente de remuneraciones</v>
          </cell>
          <cell r="D258" t="str">
            <v>SI.DST.02ND.20</v>
          </cell>
          <cell r="AL258">
            <v>5.25</v>
          </cell>
          <cell r="AN258">
            <v>6.07</v>
          </cell>
          <cell r="AS258">
            <v>5.6</v>
          </cell>
          <cell r="AY258">
            <v>4.0599999999999996</v>
          </cell>
          <cell r="BB258">
            <v>4.63</v>
          </cell>
        </row>
        <row r="259">
          <cell r="B259" t="str">
            <v>COD</v>
          </cell>
          <cell r="C259" t="str">
            <v>Participación en el ingreso del segundo quintilo (20%) de la población en orden decreciente de remuneraciones</v>
          </cell>
          <cell r="D259" t="str">
            <v>SI.DST.02ND.20</v>
          </cell>
          <cell r="AY259">
            <v>9.1999999999999993</v>
          </cell>
        </row>
        <row r="260">
          <cell r="B260" t="str">
            <v>ZMB</v>
          </cell>
          <cell r="C260" t="str">
            <v>Participación en el ingreso del segundo quintilo (20%) de la población en orden decreciente de remuneraciones</v>
          </cell>
          <cell r="D260" t="str">
            <v>SI.DST.02ND.20</v>
          </cell>
          <cell r="AL260">
            <v>7.04</v>
          </cell>
          <cell r="AO260">
            <v>8.15</v>
          </cell>
          <cell r="AQ260">
            <v>7.3</v>
          </cell>
          <cell r="AV260">
            <v>10.039999999999999</v>
          </cell>
          <cell r="AW260">
            <v>7.76</v>
          </cell>
          <cell r="AY260">
            <v>6.69</v>
          </cell>
          <cell r="BC260">
            <v>6.36</v>
          </cell>
        </row>
        <row r="261">
          <cell r="B261" t="str">
            <v>ZWE</v>
          </cell>
          <cell r="C261" t="str">
            <v>Participación en el ingreso del segundo quintilo (20%) de la población en orden decreciente de remuneraciones</v>
          </cell>
          <cell r="D261" t="str">
            <v>SI.DST.02ND.20</v>
          </cell>
          <cell r="AN261">
            <v>8.14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4">
          <cell r="B4" t="str">
            <v>ABW</v>
          </cell>
          <cell r="C4" t="str">
            <v>Participación en el ingreso del tercer quintilo (20%) de la población en orden decreciente de remuneraciones</v>
          </cell>
          <cell r="D4" t="str">
            <v>SI.DST.03RD.20</v>
          </cell>
        </row>
        <row r="5">
          <cell r="B5" t="str">
            <v>AND</v>
          </cell>
          <cell r="C5" t="str">
            <v>Participación en el ingreso del tercer quintilo (20%) de la población en orden decreciente de remuneraciones</v>
          </cell>
          <cell r="D5" t="str">
            <v>SI.DST.03RD.20</v>
          </cell>
        </row>
        <row r="6">
          <cell r="B6" t="str">
            <v>AFG</v>
          </cell>
          <cell r="C6" t="str">
            <v>Participación en el ingreso del tercer quintilo (20%) de la población en orden decreciente de remuneraciones</v>
          </cell>
          <cell r="D6" t="str">
            <v>SI.DST.03RD.20</v>
          </cell>
          <cell r="BA6">
            <v>17.37</v>
          </cell>
        </row>
        <row r="7">
          <cell r="B7" t="str">
            <v>AGO</v>
          </cell>
          <cell r="C7" t="str">
            <v>Participación en el ingreso del tercer quintilo (20%) de la población en orden decreciente de remuneraciones</v>
          </cell>
          <cell r="D7" t="str">
            <v>SI.DST.03RD.20</v>
          </cell>
          <cell r="AS7">
            <v>10.79</v>
          </cell>
          <cell r="BB7">
            <v>14.52</v>
          </cell>
        </row>
        <row r="8">
          <cell r="B8" t="str">
            <v>ALB</v>
          </cell>
          <cell r="C8" t="str">
            <v>Participación en el ingreso del tercer quintilo (20%) de la población en orden decreciente de remuneraciones</v>
          </cell>
          <cell r="D8" t="str">
            <v>SI.DST.03RD.20</v>
          </cell>
          <cell r="AP8">
            <v>17.3</v>
          </cell>
          <cell r="AU8">
            <v>17.420000000000002</v>
          </cell>
          <cell r="AW8">
            <v>17</v>
          </cell>
          <cell r="AX8">
            <v>16.52</v>
          </cell>
          <cell r="BA8">
            <v>15.85</v>
          </cell>
        </row>
        <row r="9">
          <cell r="B9" t="str">
            <v>ANR</v>
          </cell>
          <cell r="C9" t="str">
            <v>Participación en el ingreso del tercer quintilo (20%) de la población en orden decreciente de remuneraciones</v>
          </cell>
          <cell r="D9" t="str">
            <v>SI.DST.03RD.20</v>
          </cell>
        </row>
        <row r="10">
          <cell r="B10" t="str">
            <v>ARB</v>
          </cell>
          <cell r="C10" t="str">
            <v>Participación en el ingreso del tercer quintilo (20%) de la población en orden decreciente de remuneraciones</v>
          </cell>
          <cell r="D10" t="str">
            <v>SI.DST.03RD.20</v>
          </cell>
        </row>
        <row r="11">
          <cell r="B11" t="str">
            <v>ARE</v>
          </cell>
          <cell r="C11" t="str">
            <v>Participación en el ingreso del tercer quintilo (20%) de la población en orden decreciente de remuneraciones</v>
          </cell>
          <cell r="D11" t="str">
            <v>SI.DST.03RD.20</v>
          </cell>
        </row>
        <row r="12">
          <cell r="B12" t="str">
            <v>ARG</v>
          </cell>
          <cell r="C12" t="str">
            <v>Participación en el ingreso del tercer quintilo (20%) de la población en orden decreciente de remuneraciones</v>
          </cell>
          <cell r="D12" t="str">
            <v>SI.DST.03RD.20</v>
          </cell>
          <cell r="AE12">
            <v>14.79</v>
          </cell>
          <cell r="AF12">
            <v>14.21</v>
          </cell>
          <cell r="AJ12">
            <v>13.46</v>
          </cell>
          <cell r="AK12">
            <v>13.06</v>
          </cell>
          <cell r="AL12">
            <v>14.46</v>
          </cell>
          <cell r="AM12">
            <v>14.01</v>
          </cell>
          <cell r="AN12">
            <v>13.12</v>
          </cell>
          <cell r="AO12">
            <v>13.14</v>
          </cell>
          <cell r="AP12">
            <v>13.01</v>
          </cell>
          <cell r="AQ12">
            <v>12.71</v>
          </cell>
          <cell r="AR12">
            <v>13.09</v>
          </cell>
          <cell r="AS12">
            <v>12.77</v>
          </cell>
          <cell r="AT12">
            <v>12.2</v>
          </cell>
          <cell r="AU12">
            <v>12.48</v>
          </cell>
          <cell r="AV12">
            <v>11.72</v>
          </cell>
          <cell r="AW12">
            <v>13.17</v>
          </cell>
          <cell r="AX12">
            <v>13.6</v>
          </cell>
          <cell r="AY12">
            <v>13.94</v>
          </cell>
          <cell r="AZ12">
            <v>13.95</v>
          </cell>
          <cell r="BA12">
            <v>14.22</v>
          </cell>
          <cell r="BB12">
            <v>14.29</v>
          </cell>
          <cell r="BC12">
            <v>14.78</v>
          </cell>
        </row>
        <row r="13">
          <cell r="B13" t="str">
            <v>ARM</v>
          </cell>
          <cell r="C13" t="str">
            <v>Participación en el ingreso del tercer quintilo (20%) de la población en orden decreciente de remuneraciones</v>
          </cell>
          <cell r="D13" t="str">
            <v>SI.DST.03RD.20</v>
          </cell>
          <cell r="AO13">
            <v>13.86</v>
          </cell>
          <cell r="AR13">
            <v>15.59</v>
          </cell>
          <cell r="AT13">
            <v>15.5</v>
          </cell>
          <cell r="AU13">
            <v>15.49</v>
          </cell>
          <cell r="AV13">
            <v>15.72</v>
          </cell>
          <cell r="AW13">
            <v>14.99</v>
          </cell>
          <cell r="AX13">
            <v>15.27</v>
          </cell>
          <cell r="AY13">
            <v>16.149999999999999</v>
          </cell>
          <cell r="AZ13">
            <v>17.05</v>
          </cell>
          <cell r="BA13">
            <v>16.68</v>
          </cell>
          <cell r="BC13">
            <v>16.510000000000002</v>
          </cell>
        </row>
        <row r="14">
          <cell r="B14" t="str">
            <v>ASM</v>
          </cell>
          <cell r="C14" t="str">
            <v>Participación en el ingreso del tercer quintilo (20%) de la población en orden decreciente de remuneraciones</v>
          </cell>
          <cell r="D14" t="str">
            <v>SI.DST.03RD.20</v>
          </cell>
        </row>
        <row r="15">
          <cell r="B15" t="str">
            <v>ATG</v>
          </cell>
          <cell r="C15" t="str">
            <v>Participación en el ingreso del tercer quintilo (20%) de la población en orden decreciente de remuneraciones</v>
          </cell>
          <cell r="D15" t="str">
            <v>SI.DST.03RD.20</v>
          </cell>
        </row>
        <row r="16">
          <cell r="B16" t="str">
            <v>AUS</v>
          </cell>
          <cell r="C16" t="str">
            <v>Participación en el ingreso del tercer quintilo (20%) de la población en orden decreciente de remuneraciones</v>
          </cell>
          <cell r="D16" t="str">
            <v>SI.DST.03RD.20</v>
          </cell>
          <cell r="AM16">
            <v>17.2</v>
          </cell>
        </row>
        <row r="17">
          <cell r="B17" t="str">
            <v>AUT</v>
          </cell>
          <cell r="C17" t="str">
            <v>Participación en el ingreso del tercer quintilo (20%) de la población en orden decreciente de remuneraciones</v>
          </cell>
          <cell r="D17" t="str">
            <v>SI.DST.03RD.20</v>
          </cell>
          <cell r="AS17">
            <v>17.440000000000001</v>
          </cell>
        </row>
        <row r="18">
          <cell r="B18" t="str">
            <v>AZE</v>
          </cell>
          <cell r="C18" t="str">
            <v>Participación en el ingreso del tercer quintilo (20%) de la población en orden decreciente de remuneraciones</v>
          </cell>
          <cell r="D18" t="str">
            <v>SI.DST.03RD.20</v>
          </cell>
          <cell r="AN18">
            <v>16.489999999999998</v>
          </cell>
          <cell r="AT18">
            <v>15.48</v>
          </cell>
          <cell r="BA18">
            <v>16.16</v>
          </cell>
        </row>
        <row r="19">
          <cell r="B19" t="str">
            <v>BDI</v>
          </cell>
          <cell r="C19" t="str">
            <v>Participación en el ingreso del tercer quintilo (20%) de la población en orden decreciente de remuneraciones</v>
          </cell>
          <cell r="D19" t="str">
            <v>SI.DST.03RD.20</v>
          </cell>
          <cell r="AK19">
            <v>16.29</v>
          </cell>
          <cell r="AQ19">
            <v>15.13</v>
          </cell>
          <cell r="AY19">
            <v>15.43</v>
          </cell>
        </row>
        <row r="20">
          <cell r="B20" t="str">
            <v>BEL</v>
          </cell>
          <cell r="C20" t="str">
            <v>Participación en el ingreso del tercer quintilo (20%) de la población en orden decreciente de remuneraciones</v>
          </cell>
          <cell r="D20" t="str">
            <v>SI.DST.03RD.20</v>
          </cell>
          <cell r="AS20">
            <v>16.309999999999999</v>
          </cell>
        </row>
        <row r="21">
          <cell r="B21" t="str">
            <v>BEN</v>
          </cell>
          <cell r="C21" t="str">
            <v>Participación en el ingreso del tercer quintilo (20%) de la población en orden decreciente de remuneraciones</v>
          </cell>
          <cell r="D21" t="str">
            <v>SI.DST.03RD.20</v>
          </cell>
          <cell r="AV21">
            <v>15.03</v>
          </cell>
        </row>
        <row r="22">
          <cell r="B22" t="str">
            <v>BFA</v>
          </cell>
          <cell r="C22" t="str">
            <v>Participación en el ingreso del tercer quintilo (20%) de la población en orden decreciente de remuneraciones</v>
          </cell>
          <cell r="D22" t="str">
            <v>SI.DST.03RD.20</v>
          </cell>
          <cell r="AM22">
            <v>11.79</v>
          </cell>
          <cell r="AQ22">
            <v>12.85</v>
          </cell>
          <cell r="AV22">
            <v>14.71</v>
          </cell>
          <cell r="BB22">
            <v>14.79</v>
          </cell>
        </row>
        <row r="23">
          <cell r="B23" t="str">
            <v>BGD</v>
          </cell>
          <cell r="C23" t="str">
            <v>Participación en el ingreso del tercer quintilo (20%) de la población en orden decreciente de remuneraciones</v>
          </cell>
          <cell r="D23" t="str">
            <v>SI.DST.03RD.20</v>
          </cell>
          <cell r="AC23">
            <v>17.899999999999999</v>
          </cell>
          <cell r="AE23">
            <v>17.25</v>
          </cell>
          <cell r="AH23">
            <v>16.96</v>
          </cell>
          <cell r="AK23">
            <v>17.309999999999999</v>
          </cell>
          <cell r="AO23">
            <v>15.89</v>
          </cell>
          <cell r="AS23">
            <v>15.7</v>
          </cell>
          <cell r="AX23">
            <v>15.71</v>
          </cell>
          <cell r="BC23">
            <v>16.07</v>
          </cell>
        </row>
        <row r="24">
          <cell r="B24" t="str">
            <v>BGR</v>
          </cell>
          <cell r="C24" t="str">
            <v>Participación en el ingreso del tercer quintilo (20%) de la población en orden decreciente de remuneraciones</v>
          </cell>
          <cell r="D24" t="str">
            <v>SI.DST.03RD.20</v>
          </cell>
          <cell r="AH24">
            <v>18.260000000000002</v>
          </cell>
          <cell r="AK24">
            <v>17.059999999999999</v>
          </cell>
          <cell r="AM24">
            <v>18.11</v>
          </cell>
          <cell r="AN24">
            <v>18.07</v>
          </cell>
          <cell r="AP24">
            <v>17.36</v>
          </cell>
          <cell r="AT24">
            <v>17.11</v>
          </cell>
          <cell r="AV24">
            <v>17.38</v>
          </cell>
          <cell r="AZ24">
            <v>17.940000000000001</v>
          </cell>
        </row>
        <row r="25">
          <cell r="B25" t="str">
            <v>BHR</v>
          </cell>
          <cell r="C25" t="str">
            <v>Participación en el ingreso del tercer quintilo (20%) de la población en orden decreciente de remuneraciones</v>
          </cell>
          <cell r="D25" t="str">
            <v>SI.DST.03RD.20</v>
          </cell>
        </row>
        <row r="26">
          <cell r="B26" t="str">
            <v>BHS</v>
          </cell>
          <cell r="C26" t="str">
            <v>Participación en el ingreso del tercer quintilo (20%) de la población en orden decreciente de remuneraciones</v>
          </cell>
          <cell r="D26" t="str">
            <v>SI.DST.03RD.20</v>
          </cell>
        </row>
        <row r="27">
          <cell r="B27" t="str">
            <v>BIH</v>
          </cell>
          <cell r="C27" t="str">
            <v>Participación en el ingreso del tercer quintilo (20%) de la población en orden decreciente de remuneraciones</v>
          </cell>
          <cell r="D27" t="str">
            <v>SI.DST.03RD.20</v>
          </cell>
          <cell r="AT27">
            <v>17.52</v>
          </cell>
          <cell r="AW27">
            <v>16.079999999999998</v>
          </cell>
          <cell r="AZ27">
            <v>16.12</v>
          </cell>
        </row>
        <row r="28">
          <cell r="B28" t="str">
            <v>BLR</v>
          </cell>
          <cell r="C28" t="str">
            <v>Participación en el ingreso del tercer quintilo (20%) de la población en orden decreciente de remuneraciones</v>
          </cell>
          <cell r="D28" t="str">
            <v>SI.DST.03RD.20</v>
          </cell>
          <cell r="AG28">
            <v>18.559999999999999</v>
          </cell>
          <cell r="AL28">
            <v>18.47</v>
          </cell>
          <cell r="AN28">
            <v>17.739999999999998</v>
          </cell>
          <cell r="AQ28">
            <v>17.23</v>
          </cell>
          <cell r="AS28">
            <v>17.079999999999998</v>
          </cell>
          <cell r="AT28">
            <v>17.22</v>
          </cell>
          <cell r="AU28">
            <v>17.350000000000001</v>
          </cell>
          <cell r="AW28">
            <v>17.98</v>
          </cell>
          <cell r="AX28">
            <v>17.82</v>
          </cell>
          <cell r="AY28">
            <v>17.64</v>
          </cell>
          <cell r="AZ28">
            <v>17.5</v>
          </cell>
          <cell r="BA28">
            <v>17.82</v>
          </cell>
          <cell r="BB28">
            <v>17.71</v>
          </cell>
          <cell r="BC28">
            <v>17.71</v>
          </cell>
        </row>
        <row r="29">
          <cell r="B29" t="str">
            <v>BLZ</v>
          </cell>
          <cell r="C29" t="str">
            <v>Participación en el ingreso del tercer quintilo (20%) de la población en orden decreciente de remuneraciones</v>
          </cell>
          <cell r="D29" t="str">
            <v>SI.DST.03RD.20</v>
          </cell>
          <cell r="AL29">
            <v>10.15</v>
          </cell>
          <cell r="AM29">
            <v>9.67</v>
          </cell>
          <cell r="AN29">
            <v>10.35</v>
          </cell>
          <cell r="AO29">
            <v>10.66</v>
          </cell>
          <cell r="AP29">
            <v>10.88</v>
          </cell>
          <cell r="AQ29">
            <v>11.2</v>
          </cell>
          <cell r="AR29">
            <v>11.24</v>
          </cell>
        </row>
        <row r="30">
          <cell r="B30" t="str">
            <v>BMU</v>
          </cell>
          <cell r="C30" t="str">
            <v>Participación en el ingreso del tercer quintilo (20%) de la población en orden decreciente de remuneraciones</v>
          </cell>
          <cell r="D30" t="str">
            <v>SI.DST.03RD.20</v>
          </cell>
        </row>
        <row r="31">
          <cell r="B31" t="str">
            <v>BOL</v>
          </cell>
          <cell r="C31" t="str">
            <v>Participación en el ingreso del tercer quintilo (20%) de la población en orden decreciente de remuneraciones</v>
          </cell>
          <cell r="D31" t="str">
            <v>SI.DST.03RD.20</v>
          </cell>
          <cell r="AJ31">
            <v>14.53</v>
          </cell>
          <cell r="AL31">
            <v>11.62</v>
          </cell>
          <cell r="AP31">
            <v>11.13</v>
          </cell>
          <cell r="AR31">
            <v>11.74</v>
          </cell>
          <cell r="AS31">
            <v>10.52</v>
          </cell>
          <cell r="AT31">
            <v>11.27</v>
          </cell>
          <cell r="AU31">
            <v>10.89</v>
          </cell>
          <cell r="AX31">
            <v>11.01</v>
          </cell>
          <cell r="AY31">
            <v>11.59</v>
          </cell>
          <cell r="AZ31">
            <v>10.97</v>
          </cell>
          <cell r="BA31">
            <v>11.91</v>
          </cell>
        </row>
        <row r="32">
          <cell r="B32" t="str">
            <v>BRA</v>
          </cell>
          <cell r="C32" t="str">
            <v>Participación en el ingreso del tercer quintilo (20%) de la población en orden decreciente de remuneraciones</v>
          </cell>
          <cell r="D32" t="str">
            <v>SI.DST.03RD.20</v>
          </cell>
          <cell r="Z32">
            <v>10.48</v>
          </cell>
          <cell r="AA32">
            <v>10.32</v>
          </cell>
          <cell r="AB32">
            <v>10.029999999999999</v>
          </cell>
          <cell r="AC32">
            <v>10.14</v>
          </cell>
          <cell r="AD32">
            <v>11.01</v>
          </cell>
          <cell r="AE32">
            <v>10.32</v>
          </cell>
          <cell r="AF32">
            <v>10.07</v>
          </cell>
          <cell r="AG32">
            <v>9.69</v>
          </cell>
          <cell r="AH32">
            <v>9.0299999999999994</v>
          </cell>
          <cell r="AI32">
            <v>9.6300000000000008</v>
          </cell>
          <cell r="AK32">
            <v>12.06</v>
          </cell>
          <cell r="AL32">
            <v>9.98</v>
          </cell>
          <cell r="AN32">
            <v>10</v>
          </cell>
          <cell r="AO32">
            <v>10.16</v>
          </cell>
          <cell r="AP32">
            <v>9.98</v>
          </cell>
          <cell r="AQ32">
            <v>9.94</v>
          </cell>
          <cell r="AR32">
            <v>10.19</v>
          </cell>
          <cell r="AT32">
            <v>10.25</v>
          </cell>
          <cell r="AU32">
            <v>10.39</v>
          </cell>
          <cell r="AV32">
            <v>10.65</v>
          </cell>
          <cell r="AW32">
            <v>11.05</v>
          </cell>
          <cell r="AX32">
            <v>11.4</v>
          </cell>
          <cell r="AY32">
            <v>11.21</v>
          </cell>
          <cell r="AZ32">
            <v>12</v>
          </cell>
          <cell r="BA32">
            <v>11.75</v>
          </cell>
          <cell r="BB32">
            <v>12.41</v>
          </cell>
        </row>
        <row r="33">
          <cell r="B33" t="str">
            <v>BRB</v>
          </cell>
          <cell r="C33" t="str">
            <v>Participación en el ingreso del tercer quintilo (20%) de la población en orden decreciente de remuneraciones</v>
          </cell>
          <cell r="D33" t="str">
            <v>SI.DST.03RD.20</v>
          </cell>
        </row>
        <row r="34">
          <cell r="B34" t="str">
            <v>BRN</v>
          </cell>
          <cell r="C34" t="str">
            <v>Participación en el ingreso del tercer quintilo (20%) de la población en orden decreciente de remuneraciones</v>
          </cell>
          <cell r="D34" t="str">
            <v>SI.DST.03RD.20</v>
          </cell>
        </row>
        <row r="35">
          <cell r="B35" t="str">
            <v>BTN</v>
          </cell>
          <cell r="C35" t="str">
            <v>Participación en el ingreso del tercer quintilo (20%) de la población en orden decreciente de remuneraciones</v>
          </cell>
          <cell r="D35" t="str">
            <v>SI.DST.03RD.20</v>
          </cell>
          <cell r="AV35">
            <v>12.99</v>
          </cell>
          <cell r="AZ35">
            <v>15.38</v>
          </cell>
        </row>
        <row r="36">
          <cell r="B36" t="str">
            <v>BWA</v>
          </cell>
          <cell r="C36" t="str">
            <v>Participación en el ingreso del tercer quintilo (20%) de la población en orden decreciente de remuneraciones</v>
          </cell>
          <cell r="D36" t="str">
            <v>SI.DST.03RD.20</v>
          </cell>
          <cell r="AE36">
            <v>11.42</v>
          </cell>
          <cell r="AM36">
            <v>9.64</v>
          </cell>
        </row>
        <row r="37">
          <cell r="B37" t="str">
            <v>CAA</v>
          </cell>
          <cell r="C37" t="str">
            <v>Participación en el ingreso del tercer quintilo (20%) de la población en orden decreciente de remuneraciones</v>
          </cell>
          <cell r="D37" t="str">
            <v>SI.DST.03RD.20</v>
          </cell>
        </row>
        <row r="38">
          <cell r="B38" t="str">
            <v>CAF</v>
          </cell>
          <cell r="C38" t="str">
            <v>Participación en el ingreso del tercer quintilo (20%) de la población en orden decreciente de remuneraciones</v>
          </cell>
          <cell r="D38" t="str">
            <v>SI.DST.03RD.20</v>
          </cell>
          <cell r="AK38">
            <v>9.56</v>
          </cell>
          <cell r="AV38">
            <v>14.29</v>
          </cell>
          <cell r="BA38">
            <v>11.12</v>
          </cell>
        </row>
        <row r="39">
          <cell r="B39" t="str">
            <v>CAN</v>
          </cell>
          <cell r="C39" t="str">
            <v>Participación en el ingreso del tercer quintilo (20%) de la población en orden decreciente de remuneraciones</v>
          </cell>
          <cell r="D39" t="str">
            <v>SI.DST.03RD.20</v>
          </cell>
          <cell r="AS39">
            <v>17.18</v>
          </cell>
        </row>
        <row r="40">
          <cell r="B40" t="str">
            <v>CEA</v>
          </cell>
          <cell r="C40" t="str">
            <v>Participación en el ingreso del tercer quintilo (20%) de la población en orden decreciente de remuneraciones</v>
          </cell>
          <cell r="D40" t="str">
            <v>SI.DST.03RD.20</v>
          </cell>
        </row>
        <row r="41">
          <cell r="B41" t="str">
            <v>CEB</v>
          </cell>
          <cell r="C41" t="str">
            <v>Participación en el ingreso del tercer quintilo (20%) de la población en orden decreciente de remuneraciones</v>
          </cell>
          <cell r="D41" t="str">
            <v>SI.DST.03RD.20</v>
          </cell>
        </row>
        <row r="42">
          <cell r="B42" t="str">
            <v>CEU</v>
          </cell>
          <cell r="C42" t="str">
            <v>Participación en el ingreso del tercer quintilo (20%) de la población en orden decreciente de remuneraciones</v>
          </cell>
          <cell r="D42" t="str">
            <v>SI.DST.03RD.20</v>
          </cell>
        </row>
        <row r="43">
          <cell r="B43" t="str">
            <v>CHE</v>
          </cell>
          <cell r="C43" t="str">
            <v>Participación en el ingreso del tercer quintilo (20%) de la población en orden decreciente de remuneraciones</v>
          </cell>
          <cell r="D43" t="str">
            <v>SI.DST.03RD.20</v>
          </cell>
          <cell r="AS43">
            <v>16.29</v>
          </cell>
        </row>
        <row r="44">
          <cell r="B44" t="str">
            <v>CHI</v>
          </cell>
          <cell r="C44" t="str">
            <v>Participación en el ingreso del tercer quintilo (20%) de la población en orden decreciente de remuneraciones</v>
          </cell>
          <cell r="D44" t="str">
            <v>SI.DST.03RD.20</v>
          </cell>
        </row>
        <row r="45">
          <cell r="B45" t="str">
            <v>CHL</v>
          </cell>
          <cell r="C45" t="str">
            <v>Participación en el ingreso del tercer quintilo (20%) de la población en orden decreciente de remuneraciones</v>
          </cell>
          <cell r="D45" t="str">
            <v>SI.DST.03RD.20</v>
          </cell>
          <cell r="AF45">
            <v>10.62</v>
          </cell>
          <cell r="AI45">
            <v>10.97</v>
          </cell>
          <cell r="AK45">
            <v>11</v>
          </cell>
          <cell r="AM45">
            <v>11.05</v>
          </cell>
          <cell r="AO45">
            <v>10.96</v>
          </cell>
          <cell r="AQ45">
            <v>10.86</v>
          </cell>
          <cell r="AS45">
            <v>10.92</v>
          </cell>
          <cell r="AV45">
            <v>11.14</v>
          </cell>
          <cell r="AY45">
            <v>11.81</v>
          </cell>
          <cell r="BB45">
            <v>11.74</v>
          </cell>
        </row>
        <row r="46">
          <cell r="B46" t="str">
            <v>CHN</v>
          </cell>
          <cell r="C46" t="str">
            <v>Participación en el ingreso del tercer quintilo (20%) de la población en orden decreciente de remuneraciones</v>
          </cell>
          <cell r="D46" t="str">
            <v>SI.DST.03RD.20</v>
          </cell>
          <cell r="Z46">
            <v>17.37</v>
          </cell>
          <cell r="AC46">
            <v>17.809999999999999</v>
          </cell>
          <cell r="AF46">
            <v>17.63</v>
          </cell>
          <cell r="AI46">
            <v>16.510000000000002</v>
          </cell>
          <cell r="AL46">
            <v>15.8</v>
          </cell>
          <cell r="AO46">
            <v>15.83</v>
          </cell>
          <cell r="AR46">
            <v>15.01</v>
          </cell>
          <cell r="AU46">
            <v>14.33</v>
          </cell>
          <cell r="AX46">
            <v>14.99</v>
          </cell>
          <cell r="BA46">
            <v>15.01</v>
          </cell>
          <cell r="BB46">
            <v>15.31</v>
          </cell>
        </row>
        <row r="47">
          <cell r="B47" t="str">
            <v>CIV</v>
          </cell>
          <cell r="C47" t="str">
            <v>Participación en el ingreso del tercer quintilo (20%) de la población en orden decreciente de remuneraciones</v>
          </cell>
          <cell r="D47" t="str">
            <v>SI.DST.03RD.20</v>
          </cell>
          <cell r="AD47">
            <v>14.91</v>
          </cell>
          <cell r="AE47">
            <v>14.86</v>
          </cell>
          <cell r="AF47">
            <v>14.68</v>
          </cell>
          <cell r="AG47">
            <v>15.78</v>
          </cell>
          <cell r="AL47">
            <v>15.56</v>
          </cell>
          <cell r="AN47">
            <v>15.58</v>
          </cell>
          <cell r="AQ47">
            <v>14.01</v>
          </cell>
          <cell r="AU47">
            <v>12.86</v>
          </cell>
          <cell r="BA47">
            <v>14.9</v>
          </cell>
        </row>
        <row r="48">
          <cell r="B48" t="str">
            <v>CLA</v>
          </cell>
          <cell r="C48" t="str">
            <v>Participación en el ingreso del tercer quintilo (20%) de la población en orden decreciente de remuneraciones</v>
          </cell>
          <cell r="D48" t="str">
            <v>SI.DST.03RD.20</v>
          </cell>
        </row>
        <row r="49">
          <cell r="B49" t="str">
            <v>CME</v>
          </cell>
          <cell r="C49" t="str">
            <v>Participación en el ingreso del tercer quintilo (20%) de la población en orden decreciente de remuneraciones</v>
          </cell>
          <cell r="D49" t="str">
            <v>SI.DST.03RD.20</v>
          </cell>
        </row>
        <row r="50">
          <cell r="B50" t="str">
            <v>CMR</v>
          </cell>
          <cell r="C50" t="str">
            <v>Participación en el ingreso del tercer quintilo (20%) de la población en orden decreciente de remuneraciones</v>
          </cell>
          <cell r="D50" t="str">
            <v>SI.DST.03RD.20</v>
          </cell>
          <cell r="AO50">
            <v>14.51</v>
          </cell>
          <cell r="AT50">
            <v>14.72</v>
          </cell>
          <cell r="AZ50">
            <v>14.94</v>
          </cell>
        </row>
        <row r="51">
          <cell r="B51" t="str">
            <v>COG</v>
          </cell>
          <cell r="C51" t="str">
            <v>Participación en el ingreso del tercer quintilo (20%) de la población en orden decreciente de remuneraciones</v>
          </cell>
          <cell r="D51" t="str">
            <v>SI.DST.03RD.20</v>
          </cell>
          <cell r="AX51">
            <v>13.01</v>
          </cell>
        </row>
        <row r="52">
          <cell r="B52" t="str">
            <v>COL</v>
          </cell>
          <cell r="C52" t="str">
            <v>Participación en el ingreso del tercer quintilo (20%) de la población en orden decreciente de remuneraciones</v>
          </cell>
          <cell r="D52" t="str">
            <v>SI.DST.03RD.20</v>
          </cell>
          <cell r="Y52">
            <v>10.52</v>
          </cell>
          <cell r="AG52">
            <v>12.12</v>
          </cell>
          <cell r="AH52">
            <v>11.84</v>
          </cell>
          <cell r="AJ52">
            <v>12.58</v>
          </cell>
          <cell r="AK52">
            <v>12.17</v>
          </cell>
          <cell r="AO52">
            <v>11.18</v>
          </cell>
          <cell r="AR52">
            <v>11.33</v>
          </cell>
          <cell r="AS52">
            <v>10.97</v>
          </cell>
          <cell r="AT52">
            <v>11.16</v>
          </cell>
          <cell r="AU52">
            <v>10.34</v>
          </cell>
          <cell r="AV52">
            <v>11.23</v>
          </cell>
          <cell r="AW52">
            <v>10.97</v>
          </cell>
          <cell r="AX52">
            <v>11.24</v>
          </cell>
          <cell r="AY52">
            <v>10.52</v>
          </cell>
          <cell r="AZ52">
            <v>10.38</v>
          </cell>
          <cell r="BA52">
            <v>11.11</v>
          </cell>
          <cell r="BB52">
            <v>11.1</v>
          </cell>
          <cell r="BC52">
            <v>11.23</v>
          </cell>
        </row>
        <row r="53">
          <cell r="B53" t="str">
            <v>COM</v>
          </cell>
          <cell r="C53" t="str">
            <v>Participación en el ingreso del tercer quintilo (20%) de la población en orden decreciente de remuneraciones</v>
          </cell>
          <cell r="D53" t="str">
            <v>SI.DST.03RD.20</v>
          </cell>
          <cell r="AW53">
            <v>8.94</v>
          </cell>
        </row>
        <row r="54">
          <cell r="B54" t="str">
            <v>CPV</v>
          </cell>
          <cell r="C54" t="str">
            <v>Participación en el ingreso del tercer quintilo (20%) de la población en orden decreciente de remuneraciones</v>
          </cell>
          <cell r="D54" t="str">
            <v>SI.DST.03RD.20</v>
          </cell>
          <cell r="AU54">
            <v>12.27</v>
          </cell>
        </row>
        <row r="55">
          <cell r="B55" t="str">
            <v>CRI</v>
          </cell>
          <cell r="C55" t="str">
            <v>Participación en el ingreso del tercer quintilo (20%) de la población en orden decreciente de remuneraciones</v>
          </cell>
          <cell r="D55" t="str">
            <v>SI.DST.03RD.20</v>
          </cell>
          <cell r="Z55">
            <v>14.14</v>
          </cell>
          <cell r="AE55">
            <v>18.03</v>
          </cell>
          <cell r="AH55">
            <v>14.64</v>
          </cell>
          <cell r="AI55">
            <v>14.62</v>
          </cell>
          <cell r="AJ55">
            <v>14.39</v>
          </cell>
          <cell r="AK55">
            <v>14.39</v>
          </cell>
          <cell r="AL55">
            <v>14.28</v>
          </cell>
          <cell r="AM55">
            <v>14.06</v>
          </cell>
          <cell r="AN55">
            <v>14.3</v>
          </cell>
          <cell r="AO55">
            <v>13.93</v>
          </cell>
          <cell r="AP55">
            <v>14.26</v>
          </cell>
          <cell r="AQ55">
            <v>14.06</v>
          </cell>
          <cell r="AR55">
            <v>13.69</v>
          </cell>
          <cell r="AS55">
            <v>13.9</v>
          </cell>
          <cell r="AT55">
            <v>12.74</v>
          </cell>
          <cell r="AU55">
            <v>12.82</v>
          </cell>
          <cell r="AV55">
            <v>13.06</v>
          </cell>
          <cell r="AW55">
            <v>13.46</v>
          </cell>
          <cell r="AX55">
            <v>13.31</v>
          </cell>
          <cell r="AY55">
            <v>12.95</v>
          </cell>
          <cell r="AZ55">
            <v>12.73</v>
          </cell>
          <cell r="BA55">
            <v>12.87</v>
          </cell>
          <cell r="BB55">
            <v>12.41</v>
          </cell>
        </row>
        <row r="56">
          <cell r="B56" t="str">
            <v>CSA</v>
          </cell>
          <cell r="C56" t="str">
            <v>Participación en el ingreso del tercer quintilo (20%) de la población en orden decreciente de remuneraciones</v>
          </cell>
          <cell r="D56" t="str">
            <v>SI.DST.03RD.20</v>
          </cell>
        </row>
        <row r="57">
          <cell r="B57" t="str">
            <v>CSS</v>
          </cell>
          <cell r="C57" t="str">
            <v>Participación en el ingreso del tercer quintilo (20%) de la población en orden decreciente de remuneraciones</v>
          </cell>
          <cell r="D57" t="str">
            <v>SI.DST.03RD.20</v>
          </cell>
        </row>
        <row r="58">
          <cell r="B58" t="str">
            <v>CUB</v>
          </cell>
          <cell r="C58" t="str">
            <v>Participación en el ingreso del tercer quintilo (20%) de la población en orden decreciente de remuneraciones</v>
          </cell>
          <cell r="D58" t="str">
            <v>SI.DST.03RD.20</v>
          </cell>
        </row>
        <row r="59">
          <cell r="B59" t="str">
            <v>CUW</v>
          </cell>
          <cell r="C59" t="str">
            <v>Participación en el ingreso del tercer quintilo (20%) de la población en orden decreciente de remuneraciones</v>
          </cell>
          <cell r="D59" t="str">
            <v>SI.DST.03RD.20</v>
          </cell>
        </row>
        <row r="60">
          <cell r="B60" t="str">
            <v>CYM</v>
          </cell>
          <cell r="C60" t="str">
            <v>Participación en el ingreso del tercer quintilo (20%) de la población en orden decreciente de remuneraciones</v>
          </cell>
          <cell r="D60" t="str">
            <v>SI.DST.03RD.20</v>
          </cell>
        </row>
        <row r="61">
          <cell r="B61" t="str">
            <v>CYP</v>
          </cell>
          <cell r="C61" t="str">
            <v>Participación en el ingreso del tercer quintilo (20%) de la población en orden decreciente de remuneraciones</v>
          </cell>
          <cell r="D61" t="str">
            <v>SI.DST.03RD.20</v>
          </cell>
        </row>
        <row r="62">
          <cell r="B62" t="str">
            <v>CZE</v>
          </cell>
          <cell r="C62" t="str">
            <v>Participación en el ingreso del tercer quintilo (20%) de la población en orden decreciente de remuneraciones</v>
          </cell>
          <cell r="D62" t="str">
            <v>SI.DST.03RD.20</v>
          </cell>
          <cell r="AG62">
            <v>18.77</v>
          </cell>
          <cell r="AL62">
            <v>17.05</v>
          </cell>
          <cell r="AO62">
            <v>17.53</v>
          </cell>
        </row>
        <row r="63">
          <cell r="B63" t="str">
            <v>DEU</v>
          </cell>
          <cell r="C63" t="str">
            <v>Participación en el ingreso del tercer quintilo (20%) de la población en orden decreciente de remuneraciones</v>
          </cell>
          <cell r="D63" t="str">
            <v>SI.DST.03RD.20</v>
          </cell>
          <cell r="AS63">
            <v>17.79</v>
          </cell>
        </row>
        <row r="64">
          <cell r="B64" t="str">
            <v>DJI</v>
          </cell>
          <cell r="C64" t="str">
            <v>Participación en el ingreso del tercer quintilo (20%) de la población en orden decreciente de remuneraciones</v>
          </cell>
          <cell r="D64" t="str">
            <v>SI.DST.03RD.20</v>
          </cell>
          <cell r="AU64">
            <v>15.21</v>
          </cell>
        </row>
        <row r="65">
          <cell r="B65" t="str">
            <v>DMA</v>
          </cell>
          <cell r="C65" t="str">
            <v>Participación en el ingreso del tercer quintilo (20%) de la población en orden decreciente de remuneraciones</v>
          </cell>
          <cell r="D65" t="str">
            <v>SI.DST.03RD.20</v>
          </cell>
        </row>
        <row r="66">
          <cell r="B66" t="str">
            <v>DNK</v>
          </cell>
          <cell r="C66" t="str">
            <v>Participación en el ingreso del tercer quintilo (20%) de la población en orden decreciente de remuneraciones</v>
          </cell>
          <cell r="D66" t="str">
            <v>SI.DST.03RD.20</v>
          </cell>
          <cell r="AP66">
            <v>18.2</v>
          </cell>
        </row>
        <row r="67">
          <cell r="B67" t="str">
            <v>DOM</v>
          </cell>
          <cell r="C67" t="str">
            <v>Participación en el ingreso del tercer quintilo (20%) de la población en orden decreciente de remuneraciones</v>
          </cell>
          <cell r="D67" t="str">
            <v>SI.DST.03RD.20</v>
          </cell>
          <cell r="AE67">
            <v>13.77</v>
          </cell>
          <cell r="AH67">
            <v>12.54</v>
          </cell>
          <cell r="AK67">
            <v>12.27</v>
          </cell>
          <cell r="AO67">
            <v>13.49</v>
          </cell>
          <cell r="AP67">
            <v>13.3</v>
          </cell>
          <cell r="AS67">
            <v>12.15</v>
          </cell>
          <cell r="AT67">
            <v>12.47</v>
          </cell>
          <cell r="AU67">
            <v>12.82</v>
          </cell>
          <cell r="AV67">
            <v>11.98</v>
          </cell>
          <cell r="AW67">
            <v>12.08</v>
          </cell>
          <cell r="AX67">
            <v>12.39</v>
          </cell>
          <cell r="AY67">
            <v>12.03</v>
          </cell>
          <cell r="AZ67">
            <v>13</v>
          </cell>
          <cell r="BA67">
            <v>12.79</v>
          </cell>
          <cell r="BB67">
            <v>12.78</v>
          </cell>
          <cell r="BC67">
            <v>13.15</v>
          </cell>
        </row>
        <row r="68">
          <cell r="B68" t="str">
            <v>DZA</v>
          </cell>
          <cell r="C68" t="str">
            <v>Participación en el ingreso del tercer quintilo (20%) de la población en orden decreciente de remuneraciones</v>
          </cell>
          <cell r="D68" t="str">
            <v>SI.DST.03RD.20</v>
          </cell>
          <cell r="AG68">
            <v>14.82</v>
          </cell>
          <cell r="AN68">
            <v>16.23</v>
          </cell>
        </row>
        <row r="69">
          <cell r="B69" t="str">
            <v>EAP</v>
          </cell>
          <cell r="C69" t="str">
            <v>Participación en el ingreso del tercer quintilo (20%) de la población en orden decreciente de remuneraciones</v>
          </cell>
          <cell r="D69" t="str">
            <v>SI.DST.03RD.20</v>
          </cell>
        </row>
        <row r="70">
          <cell r="B70" t="str">
            <v>EAS</v>
          </cell>
          <cell r="C70" t="str">
            <v>Participación en el ingreso del tercer quintilo (20%) de la población en orden decreciente de remuneraciones</v>
          </cell>
          <cell r="D70" t="str">
            <v>SI.DST.03RD.20</v>
          </cell>
        </row>
        <row r="71">
          <cell r="B71" t="str">
            <v>ECA</v>
          </cell>
          <cell r="C71" t="str">
            <v>Participación en el ingreso del tercer quintilo (20%) de la población en orden decreciente de remuneraciones</v>
          </cell>
          <cell r="D71" t="str">
            <v>SI.DST.03RD.20</v>
          </cell>
        </row>
        <row r="72">
          <cell r="B72" t="str">
            <v>ECS</v>
          </cell>
          <cell r="C72" t="str">
            <v>Participación en el ingreso del tercer quintilo (20%) de la población en orden decreciente de remuneraciones</v>
          </cell>
          <cell r="D72" t="str">
            <v>SI.DST.03RD.20</v>
          </cell>
        </row>
        <row r="73">
          <cell r="B73" t="str">
            <v>ECU</v>
          </cell>
          <cell r="C73" t="str">
            <v>Participación en el ingreso del tercer quintilo (20%) de la población en orden decreciente de remuneraciones</v>
          </cell>
          <cell r="D73" t="str">
            <v>SI.DST.03RD.20</v>
          </cell>
          <cell r="AF73">
            <v>13.31</v>
          </cell>
          <cell r="AM73">
            <v>12.1</v>
          </cell>
          <cell r="AN73">
            <v>12.81</v>
          </cell>
          <cell r="AQ73">
            <v>11.15</v>
          </cell>
          <cell r="AR73">
            <v>10.4</v>
          </cell>
          <cell r="AS73">
            <v>11.2</v>
          </cell>
          <cell r="AV73">
            <v>11.52</v>
          </cell>
          <cell r="AX73">
            <v>11.83</v>
          </cell>
          <cell r="AY73">
            <v>11.87</v>
          </cell>
          <cell r="AZ73">
            <v>11.56</v>
          </cell>
          <cell r="BA73">
            <v>12.48</v>
          </cell>
          <cell r="BB73">
            <v>13.06</v>
          </cell>
          <cell r="BC73">
            <v>12.98</v>
          </cell>
        </row>
        <row r="74">
          <cell r="B74" t="str">
            <v>EGY</v>
          </cell>
          <cell r="C74" t="str">
            <v>Participación en el ingreso del tercer quintilo (20%) de la población en orden decreciente de remuneraciones</v>
          </cell>
          <cell r="D74" t="str">
            <v>SI.DST.03RD.20</v>
          </cell>
          <cell r="AJ74">
            <v>16.27</v>
          </cell>
          <cell r="AO74">
            <v>16.399999999999999</v>
          </cell>
          <cell r="AS74">
            <v>15.83</v>
          </cell>
          <cell r="AX74">
            <v>16.05</v>
          </cell>
          <cell r="BA74">
            <v>16.37</v>
          </cell>
        </row>
        <row r="75">
          <cell r="B75" t="str">
            <v>EMU</v>
          </cell>
          <cell r="C75" t="str">
            <v>Participación en el ingreso del tercer quintilo (20%) de la población en orden decreciente de remuneraciones</v>
          </cell>
          <cell r="D75" t="str">
            <v>SI.DST.03RD.20</v>
          </cell>
        </row>
        <row r="76">
          <cell r="B76" t="str">
            <v>ERI</v>
          </cell>
          <cell r="C76" t="str">
            <v>Participación en el ingreso del tercer quintilo (20%) de la población en orden decreciente de remuneraciones</v>
          </cell>
          <cell r="D76" t="str">
            <v>SI.DST.03RD.20</v>
          </cell>
        </row>
        <row r="77">
          <cell r="B77" t="str">
            <v>ESP</v>
          </cell>
          <cell r="C77" t="str">
            <v>Participación en el ingreso del tercer quintilo (20%) de la población en orden decreciente de remuneraciones</v>
          </cell>
          <cell r="D77" t="str">
            <v>SI.DST.03RD.20</v>
          </cell>
          <cell r="AS77">
            <v>16.43</v>
          </cell>
        </row>
        <row r="78">
          <cell r="B78" t="str">
            <v>EST</v>
          </cell>
          <cell r="C78" t="str">
            <v>Participación en el ingreso del tercer quintilo (20%) de la población en orden decreciente de remuneraciones</v>
          </cell>
          <cell r="D78" t="str">
            <v>SI.DST.03RD.20</v>
          </cell>
          <cell r="AG78">
            <v>18.920000000000002</v>
          </cell>
          <cell r="AL78">
            <v>15.15</v>
          </cell>
          <cell r="AN78">
            <v>17.46</v>
          </cell>
          <cell r="AQ78">
            <v>15.32</v>
          </cell>
          <cell r="AS78">
            <v>15.9</v>
          </cell>
          <cell r="AT78">
            <v>15.76</v>
          </cell>
          <cell r="AU78">
            <v>15.88</v>
          </cell>
          <cell r="AV78">
            <v>16.36</v>
          </cell>
          <cell r="AW78">
            <v>16.2</v>
          </cell>
        </row>
        <row r="79">
          <cell r="B79" t="str">
            <v>ETH</v>
          </cell>
          <cell r="C79" t="str">
            <v>Participación en el ingreso del tercer quintilo (20%) de la población en orden decreciente de remuneraciones</v>
          </cell>
          <cell r="D79" t="str">
            <v>SI.DST.03RD.20</v>
          </cell>
          <cell r="AA79">
            <v>16.36</v>
          </cell>
          <cell r="AN79">
            <v>14.45</v>
          </cell>
          <cell r="AS79">
            <v>16.72</v>
          </cell>
          <cell r="AX79">
            <v>16.78</v>
          </cell>
        </row>
        <row r="80">
          <cell r="B80" t="str">
            <v>EUU</v>
          </cell>
          <cell r="C80" t="str">
            <v>Participación en el ingreso del tercer quintilo (20%) de la población en orden decreciente de remuneraciones</v>
          </cell>
          <cell r="D80" t="str">
            <v>SI.DST.03RD.20</v>
          </cell>
        </row>
        <row r="81">
          <cell r="B81" t="str">
            <v>FCS</v>
          </cell>
          <cell r="C81" t="str">
            <v>Participación en el ingreso del tercer quintilo (20%) de la población en orden decreciente de remuneraciones</v>
          </cell>
          <cell r="D81" t="str">
            <v>SI.DST.03RD.20</v>
          </cell>
        </row>
        <row r="82">
          <cell r="B82" t="str">
            <v>FIN</v>
          </cell>
          <cell r="C82" t="str">
            <v>Participación en el ingreso del tercer quintilo (20%) de la población en orden decreciente de remuneraciones</v>
          </cell>
          <cell r="D82" t="str">
            <v>SI.DST.03RD.20</v>
          </cell>
          <cell r="AS82">
            <v>17.47</v>
          </cell>
        </row>
        <row r="83">
          <cell r="B83" t="str">
            <v>FJI</v>
          </cell>
          <cell r="C83" t="str">
            <v>Participación en el ingreso del tercer quintilo (20%) de la población en orden decreciente de remuneraciones</v>
          </cell>
          <cell r="D83" t="str">
            <v>SI.DST.03RD.20</v>
          </cell>
          <cell r="AV83">
            <v>13.86</v>
          </cell>
          <cell r="BB83">
            <v>14.07</v>
          </cell>
        </row>
        <row r="84">
          <cell r="B84" t="str">
            <v>FRA</v>
          </cell>
          <cell r="C84" t="str">
            <v>Participación en el ingreso del tercer quintilo (20%) de la población en orden decreciente de remuneraciones</v>
          </cell>
          <cell r="D84" t="str">
            <v>SI.DST.03RD.20</v>
          </cell>
          <cell r="AN84">
            <v>17.190000000000001</v>
          </cell>
        </row>
        <row r="85">
          <cell r="B85" t="str">
            <v>FRO</v>
          </cell>
          <cell r="C85" t="str">
            <v>Participación en el ingreso del tercer quintilo (20%) de la población en orden decreciente de remuneraciones</v>
          </cell>
          <cell r="D85" t="str">
            <v>SI.DST.03RD.20</v>
          </cell>
        </row>
        <row r="86">
          <cell r="B86" t="str">
            <v>FSM</v>
          </cell>
          <cell r="C86" t="str">
            <v>Participación en el ingreso del tercer quintilo (20%) de la población en orden decreciente de remuneraciones</v>
          </cell>
          <cell r="D86" t="str">
            <v>SI.DST.03RD.20</v>
          </cell>
          <cell r="AS86">
            <v>10.199999999999999</v>
          </cell>
        </row>
        <row r="87">
          <cell r="B87" t="str">
            <v>GAB</v>
          </cell>
          <cell r="C87" t="str">
            <v>Participación en el ingreso del tercer quintilo (20%) de la población en orden decreciente de remuneraciones</v>
          </cell>
          <cell r="D87" t="str">
            <v>SI.DST.03RD.20</v>
          </cell>
          <cell r="AX87">
            <v>14.54</v>
          </cell>
        </row>
        <row r="88">
          <cell r="B88" t="str">
            <v>GBR</v>
          </cell>
          <cell r="C88" t="str">
            <v>Participación en el ingreso del tercer quintilo (20%) de la población en orden decreciente de remuneraciones</v>
          </cell>
          <cell r="D88" t="str">
            <v>SI.DST.03RD.20</v>
          </cell>
          <cell r="AR88">
            <v>15.96</v>
          </cell>
        </row>
        <row r="89">
          <cell r="B89" t="str">
            <v>GEO</v>
          </cell>
          <cell r="C89" t="str">
            <v>Participación en el ingreso del tercer quintilo (20%) de la población en orden decreciente de remuneraciones</v>
          </cell>
          <cell r="D89" t="str">
            <v>SI.DST.03RD.20</v>
          </cell>
          <cell r="AO89">
            <v>16.25</v>
          </cell>
          <cell r="AP89">
            <v>15.26</v>
          </cell>
          <cell r="AQ89">
            <v>16.2</v>
          </cell>
          <cell r="AR89">
            <v>15.37</v>
          </cell>
          <cell r="AS89">
            <v>15.41</v>
          </cell>
          <cell r="AT89">
            <v>15.2</v>
          </cell>
          <cell r="AU89">
            <v>15.41</v>
          </cell>
          <cell r="AV89">
            <v>15.42</v>
          </cell>
          <cell r="AX89">
            <v>15.29</v>
          </cell>
          <cell r="AY89">
            <v>15.18</v>
          </cell>
          <cell r="AZ89">
            <v>15.4</v>
          </cell>
          <cell r="BA89">
            <v>15.23</v>
          </cell>
          <cell r="BB89">
            <v>15</v>
          </cell>
          <cell r="BC89">
            <v>15.1</v>
          </cell>
        </row>
        <row r="90">
          <cell r="B90" t="str">
            <v>GHA</v>
          </cell>
          <cell r="C90" t="str">
            <v>Participación en el ingreso del tercer quintilo (20%) de la población en orden decreciente de remuneraciones</v>
          </cell>
          <cell r="D90" t="str">
            <v>SI.DST.03RD.20</v>
          </cell>
          <cell r="AG90">
            <v>16.29</v>
          </cell>
          <cell r="AH90">
            <v>16.03</v>
          </cell>
          <cell r="AK90">
            <v>15.4</v>
          </cell>
          <cell r="AQ90">
            <v>15.09</v>
          </cell>
          <cell r="AY90">
            <v>14.73</v>
          </cell>
        </row>
        <row r="91">
          <cell r="B91" t="str">
            <v>GIN</v>
          </cell>
          <cell r="C91" t="str">
            <v>Participación en el ingreso del tercer quintilo (20%) de la población en orden decreciente de remuneraciones</v>
          </cell>
          <cell r="D91" t="str">
            <v>SI.DST.03RD.20</v>
          </cell>
          <cell r="AJ91">
            <v>14.71</v>
          </cell>
          <cell r="AM91">
            <v>13.68</v>
          </cell>
          <cell r="AV91">
            <v>14.85</v>
          </cell>
          <cell r="AZ91">
            <v>15.1</v>
          </cell>
        </row>
        <row r="92">
          <cell r="B92" t="str">
            <v>GMB</v>
          </cell>
          <cell r="C92" t="str">
            <v>Participación en el ingreso del tercer quintilo (20%) de la población en orden decreciente de remuneraciones</v>
          </cell>
          <cell r="D92" t="str">
            <v>SI.DST.03RD.20</v>
          </cell>
          <cell r="AQ92">
            <v>12.43</v>
          </cell>
          <cell r="AV92">
            <v>13.24</v>
          </cell>
        </row>
        <row r="93">
          <cell r="B93" t="str">
            <v>GNB</v>
          </cell>
          <cell r="C93" t="str">
            <v>Participación en el ingreso del tercer quintilo (20%) de la población en orden decreciente de remuneraciones</v>
          </cell>
          <cell r="D93" t="str">
            <v>SI.DST.03RD.20</v>
          </cell>
          <cell r="AJ93">
            <v>12.02</v>
          </cell>
          <cell r="AL93">
            <v>13.11</v>
          </cell>
          <cell r="AU93">
            <v>15.99</v>
          </cell>
        </row>
        <row r="94">
          <cell r="B94" t="str">
            <v>GNQ</v>
          </cell>
          <cell r="C94" t="str">
            <v>Participación en el ingreso del tercer quintilo (20%) de la población en orden decreciente de remuneraciones</v>
          </cell>
          <cell r="D94" t="str">
            <v>SI.DST.03RD.20</v>
          </cell>
        </row>
        <row r="95">
          <cell r="B95" t="str">
            <v>GRC</v>
          </cell>
          <cell r="C95" t="str">
            <v>Participación en el ingreso del tercer quintilo (20%) de la población en orden decreciente de remuneraciones</v>
          </cell>
          <cell r="D95" t="str">
            <v>SI.DST.03RD.20</v>
          </cell>
          <cell r="AS95">
            <v>16.84</v>
          </cell>
        </row>
        <row r="96">
          <cell r="B96" t="str">
            <v>GRD</v>
          </cell>
          <cell r="C96" t="str">
            <v>Participación en el ingreso del tercer quintilo (20%) de la población en orden decreciente de remuneraciones</v>
          </cell>
          <cell r="D96" t="str">
            <v>SI.DST.03RD.20</v>
          </cell>
        </row>
        <row r="97">
          <cell r="B97" t="str">
            <v>GRL</v>
          </cell>
          <cell r="C97" t="str">
            <v>Participación en el ingreso del tercer quintilo (20%) de la población en orden decreciente de remuneraciones</v>
          </cell>
          <cell r="D97" t="str">
            <v>SI.DST.03RD.20</v>
          </cell>
        </row>
        <row r="98">
          <cell r="B98" t="str">
            <v>GTM</v>
          </cell>
          <cell r="C98" t="str">
            <v>Participación en el ingreso del tercer quintilo (20%) de la población en orden decreciente de remuneraciones</v>
          </cell>
          <cell r="D98" t="str">
            <v>SI.DST.03RD.20</v>
          </cell>
          <cell r="AF98">
            <v>10.75</v>
          </cell>
          <cell r="AH98">
            <v>10.52</v>
          </cell>
          <cell r="AQ98">
            <v>11.51</v>
          </cell>
          <cell r="AS98">
            <v>11.52</v>
          </cell>
          <cell r="AU98">
            <v>10.94</v>
          </cell>
          <cell r="AV98">
            <v>11.9</v>
          </cell>
          <cell r="AW98">
            <v>12.43</v>
          </cell>
          <cell r="AY98">
            <v>11.35</v>
          </cell>
        </row>
        <row r="99">
          <cell r="B99" t="str">
            <v>GUM</v>
          </cell>
          <cell r="C99" t="str">
            <v>Participación en el ingreso del tercer quintilo (20%) de la población en orden decreciente de remuneraciones</v>
          </cell>
          <cell r="D99" t="str">
            <v>SI.DST.03RD.20</v>
          </cell>
        </row>
        <row r="100">
          <cell r="B100" t="str">
            <v>GUY</v>
          </cell>
          <cell r="C100" t="str">
            <v>Participación en el ingreso del tercer quintilo (20%) de la población en orden decreciente de remuneraciones</v>
          </cell>
          <cell r="D100" t="str">
            <v>SI.DST.03RD.20</v>
          </cell>
          <cell r="AL100">
            <v>12.69</v>
          </cell>
          <cell r="AQ100">
            <v>14.69</v>
          </cell>
        </row>
        <row r="101">
          <cell r="B101" t="str">
            <v>HIC</v>
          </cell>
          <cell r="C101" t="str">
            <v>Participación en el ingreso del tercer quintilo (20%) de la población en orden decreciente de remuneraciones</v>
          </cell>
          <cell r="D101" t="str">
            <v>SI.DST.03RD.20</v>
          </cell>
        </row>
        <row r="102">
          <cell r="B102" t="str">
            <v>HKG</v>
          </cell>
          <cell r="C102" t="str">
            <v>Participación en el ingreso del tercer quintilo (20%) de la población en orden decreciente de remuneraciones</v>
          </cell>
          <cell r="D102" t="str">
            <v>SI.DST.03RD.20</v>
          </cell>
          <cell r="AO102">
            <v>13.85</v>
          </cell>
        </row>
        <row r="103">
          <cell r="B103" t="str">
            <v>HND</v>
          </cell>
          <cell r="C103" t="str">
            <v>Participación en el ingreso del tercer quintilo (20%) de la población en orden decreciente de remuneraciones</v>
          </cell>
          <cell r="D103" t="str">
            <v>SI.DST.03RD.20</v>
          </cell>
          <cell r="AE103">
            <v>11.36</v>
          </cell>
          <cell r="AH103">
            <v>10.23</v>
          </cell>
          <cell r="AI103">
            <v>10.92</v>
          </cell>
          <cell r="AJ103">
            <v>12.32</v>
          </cell>
          <cell r="AK103">
            <v>12.22</v>
          </cell>
          <cell r="AL103">
            <v>11.81</v>
          </cell>
          <cell r="AM103">
            <v>11.51</v>
          </cell>
          <cell r="AN103">
            <v>11.38</v>
          </cell>
          <cell r="AO103">
            <v>11.39</v>
          </cell>
          <cell r="AP103">
            <v>12.24</v>
          </cell>
          <cell r="AQ103">
            <v>11.63</v>
          </cell>
          <cell r="AR103">
            <v>11.86</v>
          </cell>
          <cell r="AT103">
            <v>12.04</v>
          </cell>
          <cell r="AU103">
            <v>10.96</v>
          </cell>
          <cell r="AV103">
            <v>10.65</v>
          </cell>
          <cell r="AW103">
            <v>10.83</v>
          </cell>
          <cell r="AX103">
            <v>10.56</v>
          </cell>
          <cell r="AY103">
            <v>11.34</v>
          </cell>
          <cell r="AZ103">
            <v>11.1</v>
          </cell>
          <cell r="BA103">
            <v>10.37</v>
          </cell>
          <cell r="BB103">
            <v>11.42</v>
          </cell>
        </row>
        <row r="104">
          <cell r="B104" t="str">
            <v>HPC</v>
          </cell>
          <cell r="C104" t="str">
            <v>Participación en el ingreso del tercer quintilo (20%) de la población en orden decreciente de remuneraciones</v>
          </cell>
          <cell r="D104" t="str">
            <v>SI.DST.03RD.20</v>
          </cell>
        </row>
        <row r="105">
          <cell r="B105" t="str">
            <v>HRV</v>
          </cell>
          <cell r="C105" t="str">
            <v>Participación en el ingreso del tercer quintilo (20%) de la población en orden decreciente de remuneraciones</v>
          </cell>
          <cell r="D105" t="str">
            <v>SI.DST.03RD.20</v>
          </cell>
          <cell r="AG105">
            <v>18.649999999999999</v>
          </cell>
          <cell r="AQ105">
            <v>17.829999999999998</v>
          </cell>
          <cell r="AR105">
            <v>17.57</v>
          </cell>
          <cell r="AS105">
            <v>16.82</v>
          </cell>
          <cell r="AT105">
            <v>16.93</v>
          </cell>
          <cell r="AW105">
            <v>17.41</v>
          </cell>
          <cell r="BA105">
            <v>16.16</v>
          </cell>
        </row>
        <row r="106">
          <cell r="B106" t="str">
            <v>HTI</v>
          </cell>
          <cell r="C106" t="str">
            <v>Participación en el ingreso del tercer quintilo (20%) de la población en orden decreciente de remuneraciones</v>
          </cell>
          <cell r="D106" t="str">
            <v>SI.DST.03RD.20</v>
          </cell>
          <cell r="AT106">
            <v>10.36</v>
          </cell>
        </row>
        <row r="107">
          <cell r="B107" t="str">
            <v>HUN</v>
          </cell>
          <cell r="C107" t="str">
            <v>Participación en el ingreso del tercer quintilo (20%) de la población en orden decreciente de remuneraciones</v>
          </cell>
          <cell r="D107" t="str">
            <v>SI.DST.03RD.20</v>
          </cell>
          <cell r="AF107">
            <v>18.510000000000002</v>
          </cell>
          <cell r="AH107">
            <v>17.68</v>
          </cell>
          <cell r="AL107">
            <v>17.09</v>
          </cell>
          <cell r="AQ107">
            <v>18.13</v>
          </cell>
          <cell r="AR107">
            <v>17.34</v>
          </cell>
          <cell r="AS107">
            <v>17.46</v>
          </cell>
          <cell r="AT107">
            <v>17.75</v>
          </cell>
          <cell r="AU107">
            <v>17.68</v>
          </cell>
          <cell r="AW107">
            <v>17.16</v>
          </cell>
          <cell r="AZ107">
            <v>16.86</v>
          </cell>
        </row>
        <row r="108">
          <cell r="B108" t="str">
            <v>IDN</v>
          </cell>
          <cell r="C108" t="str">
            <v>Participación en el ingreso del tercer quintilo (20%) de la población en orden decreciente de remuneraciones</v>
          </cell>
          <cell r="D108" t="str">
            <v>SI.DST.03RD.20</v>
          </cell>
          <cell r="AC108">
            <v>16.88</v>
          </cell>
          <cell r="AF108">
            <v>16.84</v>
          </cell>
          <cell r="AI108">
            <v>16.829999999999998</v>
          </cell>
          <cell r="AL108">
            <v>16.739999999999998</v>
          </cell>
          <cell r="AO108">
            <v>16.329999999999998</v>
          </cell>
          <cell r="AR108">
            <v>16.829999999999998</v>
          </cell>
          <cell r="AU108">
            <v>16.53</v>
          </cell>
          <cell r="AX108">
            <v>15.83</v>
          </cell>
          <cell r="BA108">
            <v>15.87</v>
          </cell>
          <cell r="BC108">
            <v>15.57</v>
          </cell>
        </row>
        <row r="109">
          <cell r="B109" t="str">
            <v>IMN</v>
          </cell>
          <cell r="C109" t="str">
            <v>Participación en el ingreso del tercer quintilo (20%) de la población en orden decreciente de remuneraciones</v>
          </cell>
          <cell r="D109" t="str">
            <v>SI.DST.03RD.20</v>
          </cell>
        </row>
        <row r="110">
          <cell r="B110" t="str">
            <v>IND</v>
          </cell>
          <cell r="C110" t="str">
            <v>Participación en el ingreso del tercer quintilo (20%) de la población en orden decreciente de remuneraciones</v>
          </cell>
          <cell r="D110" t="str">
            <v>SI.DST.03RD.20</v>
          </cell>
          <cell r="W110">
            <v>15.49</v>
          </cell>
          <cell r="AB110">
            <v>16.64</v>
          </cell>
          <cell r="AG110">
            <v>16.260000000000002</v>
          </cell>
          <cell r="AM110">
            <v>16.45</v>
          </cell>
          <cell r="AX110">
            <v>15.81</v>
          </cell>
          <cell r="BC110">
            <v>15.69</v>
          </cell>
        </row>
        <row r="111">
          <cell r="B111" t="str">
            <v>INX</v>
          </cell>
          <cell r="C111" t="str">
            <v>Participación en el ingreso del tercer quintilo (20%) de la población en orden decreciente de remuneraciones</v>
          </cell>
          <cell r="D111" t="str">
            <v>SI.DST.03RD.20</v>
          </cell>
        </row>
        <row r="112">
          <cell r="B112" t="str">
            <v>IRL</v>
          </cell>
          <cell r="C112" t="str">
            <v>Participación en el ingreso del tercer quintilo (20%) de la población en orden decreciente de remuneraciones</v>
          </cell>
          <cell r="D112" t="str">
            <v>SI.DST.03RD.20</v>
          </cell>
          <cell r="AS112">
            <v>16.309999999999999</v>
          </cell>
        </row>
        <row r="113">
          <cell r="B113" t="str">
            <v>IRN</v>
          </cell>
          <cell r="C113" t="str">
            <v>Participación en el ingreso del tercer quintilo (20%) de la población en orden decreciente de remuneraciones</v>
          </cell>
          <cell r="D113" t="str">
            <v>SI.DST.03RD.20</v>
          </cell>
          <cell r="AE113">
            <v>13.39</v>
          </cell>
          <cell r="AI113">
            <v>14.39</v>
          </cell>
          <cell r="AM113">
            <v>14.39</v>
          </cell>
          <cell r="AQ113">
            <v>14.17</v>
          </cell>
          <cell r="AX113">
            <v>15.54</v>
          </cell>
        </row>
        <row r="114">
          <cell r="B114" t="str">
            <v>IRQ</v>
          </cell>
          <cell r="C114" t="str">
            <v>Participación en el ingreso del tercer quintilo (20%) de la población en orden decreciente de remuneraciones</v>
          </cell>
          <cell r="D114" t="str">
            <v>SI.DST.03RD.20</v>
          </cell>
          <cell r="AZ114">
            <v>16.690000000000001</v>
          </cell>
        </row>
        <row r="115">
          <cell r="B115" t="str">
            <v>ISL</v>
          </cell>
          <cell r="C115" t="str">
            <v>Participación en el ingreso del tercer quintilo (20%) de la población en orden decreciente de remuneraciones</v>
          </cell>
          <cell r="D115" t="str">
            <v>SI.DST.03RD.20</v>
          </cell>
        </row>
        <row r="116">
          <cell r="B116" t="str">
            <v>ISR</v>
          </cell>
          <cell r="C116" t="str">
            <v>Participación en el ingreso del tercer quintilo (20%) de la población en orden decreciente de remuneraciones</v>
          </cell>
          <cell r="D116" t="str">
            <v>SI.DST.03RD.20</v>
          </cell>
          <cell r="AT116">
            <v>15.86</v>
          </cell>
        </row>
        <row r="117">
          <cell r="B117" t="str">
            <v>ITA</v>
          </cell>
          <cell r="C117" t="str">
            <v>Participación en el ingreso del tercer quintilo (20%) de la población en orden decreciente de remuneraciones</v>
          </cell>
          <cell r="D117" t="str">
            <v>SI.DST.03RD.20</v>
          </cell>
          <cell r="AS117">
            <v>16.75</v>
          </cell>
        </row>
        <row r="118">
          <cell r="B118" t="str">
            <v>JAM</v>
          </cell>
          <cell r="C118" t="str">
            <v>Participación en el ingreso del tercer quintilo (20%) de la población en orden decreciente de remuneraciones</v>
          </cell>
          <cell r="D118" t="str">
            <v>SI.DST.03RD.20</v>
          </cell>
          <cell r="AG118">
            <v>14.49</v>
          </cell>
          <cell r="AI118">
            <v>14.29</v>
          </cell>
          <cell r="AL118">
            <v>16.3</v>
          </cell>
          <cell r="AO118">
            <v>14.81</v>
          </cell>
          <cell r="AR118">
            <v>14.02</v>
          </cell>
          <cell r="AT118">
            <v>8.56</v>
          </cell>
          <cell r="AU118">
            <v>12.76</v>
          </cell>
          <cell r="AW118">
            <v>13.49</v>
          </cell>
        </row>
        <row r="119">
          <cell r="B119" t="str">
            <v>JOR</v>
          </cell>
          <cell r="C119" t="str">
            <v>Participación en el ingreso del tercer quintilo (20%) de la población en orden decreciente de remuneraciones</v>
          </cell>
          <cell r="D119" t="str">
            <v>SI.DST.03RD.20</v>
          </cell>
          <cell r="AF119">
            <v>15.66</v>
          </cell>
          <cell r="AK119">
            <v>13.98</v>
          </cell>
          <cell r="AP119">
            <v>15.47</v>
          </cell>
          <cell r="AV119">
            <v>15.05</v>
          </cell>
          <cell r="AY119">
            <v>15.17</v>
          </cell>
          <cell r="BA119">
            <v>15.99</v>
          </cell>
          <cell r="BC119">
            <v>15.67</v>
          </cell>
        </row>
        <row r="120">
          <cell r="B120" t="str">
            <v>JPN</v>
          </cell>
          <cell r="C120" t="str">
            <v>Participación en el ingreso del tercer quintilo (20%) de la población en orden decreciente de remuneraciones</v>
          </cell>
          <cell r="D120" t="str">
            <v>SI.DST.03RD.20</v>
          </cell>
          <cell r="AL120">
            <v>17.579999999999998</v>
          </cell>
        </row>
        <row r="121">
          <cell r="B121" t="str">
            <v>KAZ</v>
          </cell>
          <cell r="C121" t="str">
            <v>Participación en el ingreso del tercer quintilo (20%) de la población en orden decreciente de remuneraciones</v>
          </cell>
          <cell r="D121" t="str">
            <v>SI.DST.03RD.20</v>
          </cell>
          <cell r="AG121">
            <v>18.11</v>
          </cell>
          <cell r="AL121">
            <v>16.91</v>
          </cell>
          <cell r="AO121">
            <v>16.309999999999999</v>
          </cell>
          <cell r="AT121">
            <v>15.18</v>
          </cell>
          <cell r="AU121">
            <v>16.2</v>
          </cell>
          <cell r="AV121">
            <v>16.47</v>
          </cell>
          <cell r="AW121">
            <v>16.64</v>
          </cell>
          <cell r="AY121">
            <v>16.7</v>
          </cell>
          <cell r="AZ121">
            <v>16.73</v>
          </cell>
          <cell r="BA121">
            <v>16.89</v>
          </cell>
          <cell r="BB121">
            <v>17.07</v>
          </cell>
        </row>
        <row r="122">
          <cell r="B122" t="str">
            <v>KEN</v>
          </cell>
          <cell r="C122" t="str">
            <v>Participación en el ingreso del tercer quintilo (20%) de la población en orden decreciente de remuneraciones</v>
          </cell>
          <cell r="D122" t="str">
            <v>SI.DST.03RD.20</v>
          </cell>
          <cell r="AK122">
            <v>10.73</v>
          </cell>
          <cell r="AM122">
            <v>14.75</v>
          </cell>
          <cell r="AP122">
            <v>14.27</v>
          </cell>
          <cell r="AX122">
            <v>13.2</v>
          </cell>
        </row>
        <row r="123">
          <cell r="B123" t="str">
            <v>KGZ</v>
          </cell>
          <cell r="C123" t="str">
            <v>Participación en el ingreso del tercer quintilo (20%) de la población en orden decreciente de remuneraciones</v>
          </cell>
          <cell r="D123" t="str">
            <v>SI.DST.03RD.20</v>
          </cell>
          <cell r="AG123">
            <v>17.28</v>
          </cell>
          <cell r="AL123">
            <v>12.51</v>
          </cell>
          <cell r="AQ123">
            <v>15.81</v>
          </cell>
          <cell r="AU123">
            <v>16.579999999999998</v>
          </cell>
          <cell r="AW123">
            <v>15.82</v>
          </cell>
          <cell r="AX123">
            <v>15.28</v>
          </cell>
          <cell r="AY123">
            <v>14.45</v>
          </cell>
          <cell r="AZ123">
            <v>15.45</v>
          </cell>
          <cell r="BA123">
            <v>15.95</v>
          </cell>
          <cell r="BB123">
            <v>16.03</v>
          </cell>
          <cell r="BC123">
            <v>15.97</v>
          </cell>
        </row>
        <row r="124">
          <cell r="B124" t="str">
            <v>KHM</v>
          </cell>
          <cell r="C124" t="str">
            <v>Participación en el ingreso del tercer quintilo (20%) de la población en orden decreciente de remuneraciones</v>
          </cell>
          <cell r="D124" t="str">
            <v>SI.DST.03RD.20</v>
          </cell>
          <cell r="AM124">
            <v>14.44</v>
          </cell>
          <cell r="AW124">
            <v>13.87</v>
          </cell>
          <cell r="AZ124">
            <v>13.13</v>
          </cell>
          <cell r="BA124">
            <v>14.9</v>
          </cell>
          <cell r="BB124">
            <v>15.28</v>
          </cell>
        </row>
        <row r="125">
          <cell r="B125" t="str">
            <v>KIR</v>
          </cell>
          <cell r="C125" t="str">
            <v>Participación en el ingreso del tercer quintilo (20%) de la población en orden decreciente de remuneraciones</v>
          </cell>
          <cell r="D125" t="str">
            <v>SI.DST.03RD.20</v>
          </cell>
        </row>
        <row r="126">
          <cell r="B126" t="str">
            <v>KNA</v>
          </cell>
          <cell r="C126" t="str">
            <v>Participación en el ingreso del tercer quintilo (20%) de la población en orden decreciente de remuneraciones</v>
          </cell>
          <cell r="D126" t="str">
            <v>SI.DST.03RD.20</v>
          </cell>
        </row>
        <row r="127">
          <cell r="B127" t="str">
            <v>KOR</v>
          </cell>
          <cell r="C127" t="str">
            <v>Participación en el ingreso del tercer quintilo (20%) de la población en orden decreciente de remuneraciones</v>
          </cell>
          <cell r="D127" t="str">
            <v>SI.DST.03RD.20</v>
          </cell>
          <cell r="AQ127">
            <v>17.95</v>
          </cell>
        </row>
        <row r="128">
          <cell r="B128" t="str">
            <v>KSV</v>
          </cell>
          <cell r="C128" t="str">
            <v>Participación en el ingreso del tercer quintilo (20%) de la población en orden decreciente de remuneraciones</v>
          </cell>
          <cell r="D128" t="str">
            <v>SI.DST.03RD.20</v>
          </cell>
        </row>
        <row r="129">
          <cell r="B129" t="str">
            <v>KWT</v>
          </cell>
          <cell r="C129" t="str">
            <v>Participación en el ingreso del tercer quintilo (20%) de la población en orden decreciente de remuneraciones</v>
          </cell>
          <cell r="D129" t="str">
            <v>SI.DST.03RD.20</v>
          </cell>
        </row>
        <row r="130">
          <cell r="B130" t="str">
            <v>LAC</v>
          </cell>
          <cell r="C130" t="str">
            <v>Participación en el ingreso del tercer quintilo (20%) de la población en orden decreciente de remuneraciones</v>
          </cell>
          <cell r="D130" t="str">
            <v>SI.DST.03RD.20</v>
          </cell>
        </row>
        <row r="131">
          <cell r="B131" t="str">
            <v>LAO</v>
          </cell>
          <cell r="C131" t="str">
            <v>Participación en el ingreso del tercer quintilo (20%) de la población en orden decreciente de remuneraciones</v>
          </cell>
          <cell r="D131" t="str">
            <v>SI.DST.03RD.20</v>
          </cell>
          <cell r="AK131">
            <v>16.43</v>
          </cell>
          <cell r="AP131">
            <v>15.69</v>
          </cell>
          <cell r="AU131">
            <v>16.13</v>
          </cell>
          <cell r="BA131">
            <v>15.29</v>
          </cell>
        </row>
        <row r="132">
          <cell r="B132" t="str">
            <v>LBN</v>
          </cell>
          <cell r="C132" t="str">
            <v>Participación en el ingreso del tercer quintilo (20%) de la población en orden decreciente de remuneraciones</v>
          </cell>
          <cell r="D132" t="str">
            <v>SI.DST.03RD.20</v>
          </cell>
        </row>
        <row r="133">
          <cell r="B133" t="str">
            <v>LBR</v>
          </cell>
          <cell r="C133" t="str">
            <v>Participación en el ingreso del tercer quintilo (20%) de la población en orden decreciente de remuneraciones</v>
          </cell>
          <cell r="D133" t="str">
            <v>SI.DST.03RD.20</v>
          </cell>
          <cell r="AZ133">
            <v>15.66</v>
          </cell>
        </row>
        <row r="134">
          <cell r="B134" t="str">
            <v>LBY</v>
          </cell>
          <cell r="C134" t="str">
            <v>Participación en el ingreso del tercer quintilo (20%) de la población en orden decreciente de remuneraciones</v>
          </cell>
          <cell r="D134" t="str">
            <v>SI.DST.03RD.20</v>
          </cell>
        </row>
        <row r="135">
          <cell r="B135" t="str">
            <v>LCA</v>
          </cell>
          <cell r="C135" t="str">
            <v>Participación en el ingreso del tercer quintilo (20%) de la población en orden decreciente de remuneraciones</v>
          </cell>
          <cell r="D135" t="str">
            <v>SI.DST.03RD.20</v>
          </cell>
          <cell r="AN135">
            <v>14.81</v>
          </cell>
        </row>
        <row r="136">
          <cell r="B136" t="str">
            <v>LCN</v>
          </cell>
          <cell r="C136" t="str">
            <v>Participación en el ingreso del tercer quintilo (20%) de la población en orden decreciente de remuneraciones</v>
          </cell>
          <cell r="D136" t="str">
            <v>SI.DST.03RD.20</v>
          </cell>
        </row>
        <row r="137">
          <cell r="B137" t="str">
            <v>LCR</v>
          </cell>
          <cell r="C137" t="str">
            <v>Participación en el ingreso del tercer quintilo (20%) de la población en orden decreciente de remuneraciones</v>
          </cell>
          <cell r="D137" t="str">
            <v>SI.DST.03RD.20</v>
          </cell>
        </row>
        <row r="138">
          <cell r="B138" t="str">
            <v>LDC</v>
          </cell>
          <cell r="C138" t="str">
            <v>Participación en el ingreso del tercer quintilo (20%) de la población en orden decreciente de remuneraciones</v>
          </cell>
          <cell r="D138" t="str">
            <v>SI.DST.03RD.20</v>
          </cell>
        </row>
        <row r="139">
          <cell r="B139" t="str">
            <v>LIC</v>
          </cell>
          <cell r="C139" t="str">
            <v>Participación en el ingreso del tercer quintilo (20%) de la población en orden decreciente de remuneraciones</v>
          </cell>
          <cell r="D139" t="str">
            <v>SI.DST.03RD.20</v>
          </cell>
        </row>
        <row r="140">
          <cell r="B140" t="str">
            <v>LIE</v>
          </cell>
          <cell r="C140" t="str">
            <v>Participación en el ingreso del tercer quintilo (20%) de la población en orden decreciente de remuneraciones</v>
          </cell>
          <cell r="D140" t="str">
            <v>SI.DST.03RD.20</v>
          </cell>
        </row>
        <row r="141">
          <cell r="B141" t="str">
            <v>LKA</v>
          </cell>
          <cell r="C141" t="str">
            <v>Participación en el ingreso del tercer quintilo (20%) de la población en orden decreciente de remuneraciones</v>
          </cell>
          <cell r="D141" t="str">
            <v>SI.DST.03RD.20</v>
          </cell>
          <cell r="AD141">
            <v>16.399999999999999</v>
          </cell>
          <cell r="AJ141">
            <v>16.100000000000001</v>
          </cell>
          <cell r="AO141">
            <v>15.43</v>
          </cell>
          <cell r="AU141">
            <v>14.23</v>
          </cell>
          <cell r="AZ141">
            <v>14.4</v>
          </cell>
          <cell r="BC141">
            <v>15.33</v>
          </cell>
        </row>
        <row r="142">
          <cell r="B142" t="str">
            <v>LMC</v>
          </cell>
          <cell r="C142" t="str">
            <v>Participación en el ingreso del tercer quintilo (20%) de la población en orden decreciente de remuneraciones</v>
          </cell>
          <cell r="D142" t="str">
            <v>SI.DST.03RD.20</v>
          </cell>
        </row>
        <row r="143">
          <cell r="B143" t="str">
            <v>LMY</v>
          </cell>
          <cell r="C143" t="str">
            <v>Participación en el ingreso del tercer quintilo (20%) de la población en orden decreciente de remuneraciones</v>
          </cell>
          <cell r="D143" t="str">
            <v>SI.DST.03RD.20</v>
          </cell>
        </row>
        <row r="144">
          <cell r="B144" t="str">
            <v>LSO</v>
          </cell>
          <cell r="C144" t="str">
            <v>Participación en el ingreso del tercer quintilo (20%) de la población en orden decreciente de remuneraciones</v>
          </cell>
          <cell r="D144" t="str">
            <v>SI.DST.03RD.20</v>
          </cell>
          <cell r="AF144">
            <v>11.25</v>
          </cell>
          <cell r="AL144">
            <v>10.19</v>
          </cell>
          <cell r="AM144">
            <v>9</v>
          </cell>
          <cell r="AV144">
            <v>12.52</v>
          </cell>
        </row>
        <row r="145">
          <cell r="B145" t="str">
            <v>LTU</v>
          </cell>
          <cell r="C145" t="str">
            <v>Participación en el ingreso del tercer quintilo (20%) de la población en orden decreciente de remuneraciones</v>
          </cell>
          <cell r="D145" t="str">
            <v>SI.DST.03RD.20</v>
          </cell>
          <cell r="AG145">
            <v>18.62</v>
          </cell>
          <cell r="AL145">
            <v>16.260000000000002</v>
          </cell>
          <cell r="AO145">
            <v>16.84</v>
          </cell>
          <cell r="AQ145">
            <v>17.37</v>
          </cell>
          <cell r="AS145">
            <v>16.97</v>
          </cell>
          <cell r="AT145">
            <v>16.920000000000002</v>
          </cell>
          <cell r="AU145">
            <v>16.93</v>
          </cell>
          <cell r="AW145">
            <v>16.25</v>
          </cell>
          <cell r="BA145">
            <v>15.73</v>
          </cell>
        </row>
        <row r="146">
          <cell r="B146" t="str">
            <v>LUX</v>
          </cell>
          <cell r="C146" t="str">
            <v>Participación en el ingreso del tercer quintilo (20%) de la población en orden decreciente de remuneraciones</v>
          </cell>
          <cell r="D146" t="str">
            <v>SI.DST.03RD.20</v>
          </cell>
          <cell r="AS146">
            <v>17.11</v>
          </cell>
        </row>
        <row r="147">
          <cell r="B147" t="str">
            <v>LVA</v>
          </cell>
          <cell r="C147" t="str">
            <v>Participación en el ingreso del tercer quintilo (20%) de la población en orden decreciente de remuneraciones</v>
          </cell>
          <cell r="D147" t="str">
            <v>SI.DST.03RD.20</v>
          </cell>
          <cell r="AG147">
            <v>18.71</v>
          </cell>
          <cell r="AL147">
            <v>17.48</v>
          </cell>
          <cell r="AN147">
            <v>17.25</v>
          </cell>
          <cell r="AO147">
            <v>17.28</v>
          </cell>
          <cell r="AP147">
            <v>17.260000000000002</v>
          </cell>
          <cell r="AQ147">
            <v>16.73</v>
          </cell>
          <cell r="AU147">
            <v>16.14</v>
          </cell>
          <cell r="AV147">
            <v>15.68</v>
          </cell>
          <cell r="AW147">
            <v>16.3</v>
          </cell>
          <cell r="AZ147">
            <v>16.11</v>
          </cell>
          <cell r="BA147">
            <v>16.07</v>
          </cell>
          <cell r="BB147">
            <v>16.48</v>
          </cell>
        </row>
        <row r="148">
          <cell r="B148" t="str">
            <v>MAC</v>
          </cell>
          <cell r="C148" t="str">
            <v>Participación en el ingreso del tercer quintilo (20%) de la población en orden decreciente de remuneraciones</v>
          </cell>
          <cell r="D148" t="str">
            <v>SI.DST.03RD.20</v>
          </cell>
        </row>
        <row r="149">
          <cell r="B149" t="str">
            <v>MAF</v>
          </cell>
          <cell r="C149" t="str">
            <v>Participación en el ingreso del tercer quintilo (20%) de la población en orden decreciente de remuneraciones</v>
          </cell>
          <cell r="D149" t="str">
            <v>SI.DST.03RD.20</v>
          </cell>
        </row>
        <row r="150">
          <cell r="B150" t="str">
            <v>MAR</v>
          </cell>
          <cell r="C150" t="str">
            <v>Participación en el ingreso del tercer quintilo (20%) de la población en orden decreciente de remuneraciones</v>
          </cell>
          <cell r="D150" t="str">
            <v>SI.DST.03RD.20</v>
          </cell>
          <cell r="AD150">
            <v>15.31</v>
          </cell>
          <cell r="AJ150">
            <v>14.97</v>
          </cell>
          <cell r="AR150">
            <v>14.97</v>
          </cell>
          <cell r="AT150">
            <v>14.55</v>
          </cell>
          <cell r="AZ150">
            <v>14.54</v>
          </cell>
        </row>
        <row r="151">
          <cell r="B151" t="str">
            <v>MCA</v>
          </cell>
          <cell r="C151" t="str">
            <v>Participación en el ingreso del tercer quintilo (20%) de la población en orden decreciente de remuneraciones</v>
          </cell>
          <cell r="D151" t="str">
            <v>SI.DST.03RD.20</v>
          </cell>
        </row>
        <row r="152">
          <cell r="B152" t="str">
            <v>MCO</v>
          </cell>
          <cell r="C152" t="str">
            <v>Participación en el ingreso del tercer quintilo (20%) de la población en orden decreciente de remuneraciones</v>
          </cell>
          <cell r="D152" t="str">
            <v>SI.DST.03RD.20</v>
          </cell>
        </row>
        <row r="153">
          <cell r="B153" t="str">
            <v>MDA</v>
          </cell>
          <cell r="C153" t="str">
            <v>Participación en el ingreso del tercer quintilo (20%) de la población en orden decreciente de remuneraciones</v>
          </cell>
          <cell r="D153" t="str">
            <v>SI.DST.03RD.20</v>
          </cell>
          <cell r="AG153">
            <v>18.37</v>
          </cell>
          <cell r="AK153">
            <v>16.75</v>
          </cell>
          <cell r="AP153">
            <v>16</v>
          </cell>
          <cell r="AQ153">
            <v>15.4</v>
          </cell>
          <cell r="AR153">
            <v>15.2</v>
          </cell>
          <cell r="AT153">
            <v>15.24</v>
          </cell>
          <cell r="AU153">
            <v>15.73</v>
          </cell>
          <cell r="AV153">
            <v>15.79</v>
          </cell>
          <cell r="AW153">
            <v>15.85</v>
          </cell>
          <cell r="AX153">
            <v>15.9</v>
          </cell>
          <cell r="AY153">
            <v>16.010000000000002</v>
          </cell>
          <cell r="AZ153">
            <v>16.18</v>
          </cell>
          <cell r="BA153">
            <v>16.100000000000001</v>
          </cell>
          <cell r="BB153">
            <v>16.47</v>
          </cell>
          <cell r="BC153">
            <v>16.52</v>
          </cell>
        </row>
        <row r="154">
          <cell r="B154" t="str">
            <v>MDG</v>
          </cell>
          <cell r="C154" t="str">
            <v>Participación en el ingreso del tercer quintilo (20%) de la población en orden decreciente de remuneraciones</v>
          </cell>
          <cell r="D154" t="str">
            <v>SI.DST.03RD.20</v>
          </cell>
          <cell r="Y154">
            <v>13.35</v>
          </cell>
          <cell r="AL154">
            <v>13.61</v>
          </cell>
          <cell r="AP154">
            <v>15.47</v>
          </cell>
          <cell r="AR154">
            <v>14.51</v>
          </cell>
          <cell r="AT154">
            <v>12.86</v>
          </cell>
          <cell r="AX154">
            <v>13.06</v>
          </cell>
          <cell r="BC154">
            <v>14.09</v>
          </cell>
        </row>
        <row r="155">
          <cell r="B155" t="str">
            <v>MDV</v>
          </cell>
          <cell r="C155" t="str">
            <v>Participación en el ingreso del tercer quintilo (20%) de la población en orden decreciente de remuneraciones</v>
          </cell>
          <cell r="D155" t="str">
            <v>SI.DST.03RD.20</v>
          </cell>
          <cell r="AQ155">
            <v>9.4700000000000006</v>
          </cell>
          <cell r="AW155">
            <v>15.71</v>
          </cell>
        </row>
        <row r="156">
          <cell r="B156" t="str">
            <v>MEA</v>
          </cell>
          <cell r="C156" t="str">
            <v>Participación en el ingreso del tercer quintilo (20%) de la población en orden decreciente de remuneraciones</v>
          </cell>
          <cell r="D156" t="str">
            <v>SI.DST.03RD.20</v>
          </cell>
        </row>
        <row r="157">
          <cell r="B157" t="str">
            <v>MEX</v>
          </cell>
          <cell r="C157" t="str">
            <v>Participación en el ingreso del tercer quintilo (20%) de la población en orden decreciente de remuneraciones</v>
          </cell>
          <cell r="D157" t="str">
            <v>SI.DST.03RD.20</v>
          </cell>
          <cell r="AC157">
            <v>13.62</v>
          </cell>
          <cell r="AH157">
            <v>20.65</v>
          </cell>
          <cell r="AK157">
            <v>12.35</v>
          </cell>
          <cell r="AM157">
            <v>12.06</v>
          </cell>
          <cell r="AO157">
            <v>13.1</v>
          </cell>
          <cell r="AQ157">
            <v>13.14</v>
          </cell>
          <cell r="AS157">
            <v>12.29</v>
          </cell>
          <cell r="AU157">
            <v>12.74</v>
          </cell>
          <cell r="AW157">
            <v>14.08</v>
          </cell>
          <cell r="AX157">
            <v>12.61</v>
          </cell>
          <cell r="AY157">
            <v>13.02</v>
          </cell>
          <cell r="BA157">
            <v>13.08</v>
          </cell>
          <cell r="BC157">
            <v>13.33</v>
          </cell>
        </row>
        <row r="158">
          <cell r="B158" t="str">
            <v>MHL</v>
          </cell>
          <cell r="C158" t="str">
            <v>Participación en el ingreso del tercer quintilo (20%) de la población en orden decreciente de remuneraciones</v>
          </cell>
          <cell r="D158" t="str">
            <v>SI.DST.03RD.20</v>
          </cell>
          <cell r="AR158">
            <v>7.4</v>
          </cell>
        </row>
        <row r="159">
          <cell r="B159" t="str">
            <v>MIC</v>
          </cell>
          <cell r="C159" t="str">
            <v>Participación en el ingreso del tercer quintilo (20%) de la población en orden decreciente de remuneraciones</v>
          </cell>
          <cell r="D159" t="str">
            <v>SI.DST.03RD.20</v>
          </cell>
        </row>
        <row r="160">
          <cell r="B160" t="str">
            <v>MKD</v>
          </cell>
          <cell r="C160" t="str">
            <v>Participación en el ingreso del tercer quintilo (20%) de la población en orden decreciente de remuneraciones</v>
          </cell>
          <cell r="D160" t="str">
            <v>SI.DST.03RD.20</v>
          </cell>
          <cell r="AQ160">
            <v>17.97</v>
          </cell>
          <cell r="AS160">
            <v>17.059999999999999</v>
          </cell>
          <cell r="AU160">
            <v>15.64</v>
          </cell>
          <cell r="AV160">
            <v>15.55</v>
          </cell>
          <cell r="AW160">
            <v>15.7</v>
          </cell>
          <cell r="AX160">
            <v>15.58</v>
          </cell>
          <cell r="AY160">
            <v>14.63</v>
          </cell>
          <cell r="BA160">
            <v>13.97</v>
          </cell>
          <cell r="BB160">
            <v>14.53</v>
          </cell>
          <cell r="BC160">
            <v>14.47</v>
          </cell>
        </row>
        <row r="161">
          <cell r="B161" t="str">
            <v>MLI</v>
          </cell>
          <cell r="C161" t="str">
            <v>Participación en el ingreso del tercer quintilo (20%) de la población en orden decreciente de remuneraciones</v>
          </cell>
          <cell r="D161" t="str">
            <v>SI.DST.03RD.20</v>
          </cell>
          <cell r="AM161">
            <v>12.1</v>
          </cell>
          <cell r="AT161">
            <v>14.95</v>
          </cell>
          <cell r="AY161">
            <v>15.18</v>
          </cell>
          <cell r="BC161">
            <v>16.329999999999998</v>
          </cell>
        </row>
        <row r="162">
          <cell r="B162" t="str">
            <v>MLT</v>
          </cell>
          <cell r="C162" t="str">
            <v>Participación en el ingreso del tercer quintilo (20%) de la población en orden decreciente de remuneraciones</v>
          </cell>
          <cell r="D162" t="str">
            <v>SI.DST.03RD.20</v>
          </cell>
        </row>
        <row r="163">
          <cell r="B163" t="str">
            <v>MMR</v>
          </cell>
          <cell r="C163" t="str">
            <v>Participación en el ingreso del tercer quintilo (20%) de la población en orden decreciente de remuneraciones</v>
          </cell>
          <cell r="D163" t="str">
            <v>SI.DST.03RD.20</v>
          </cell>
        </row>
        <row r="164">
          <cell r="B164" t="str">
            <v>MNA</v>
          </cell>
          <cell r="C164" t="str">
            <v>Participación en el ingreso del tercer quintilo (20%) de la población en orden decreciente de remuneraciones</v>
          </cell>
          <cell r="D164" t="str">
            <v>SI.DST.03RD.20</v>
          </cell>
        </row>
        <row r="165">
          <cell r="B165" t="str">
            <v>MNE</v>
          </cell>
          <cell r="C165" t="str">
            <v>Participación en el ingreso del tercer quintilo (20%) de la población en orden decreciente de remuneraciones</v>
          </cell>
          <cell r="D165" t="str">
            <v>SI.DST.03RD.20</v>
          </cell>
          <cell r="AX165">
            <v>17.13</v>
          </cell>
          <cell r="AY165">
            <v>17.37</v>
          </cell>
          <cell r="AZ165">
            <v>17.260000000000002</v>
          </cell>
          <cell r="BA165">
            <v>17.22</v>
          </cell>
          <cell r="BB165">
            <v>17.239999999999998</v>
          </cell>
          <cell r="BC165">
            <v>17.61</v>
          </cell>
        </row>
        <row r="166">
          <cell r="B166" t="str">
            <v>MNG</v>
          </cell>
          <cell r="C166" t="str">
            <v>Participación en el ingreso del tercer quintilo (20%) de la población en orden decreciente de remuneraciones</v>
          </cell>
          <cell r="D166" t="str">
            <v>SI.DST.03RD.20</v>
          </cell>
          <cell r="AN166">
            <v>16.75</v>
          </cell>
          <cell r="AQ166">
            <v>17.7</v>
          </cell>
          <cell r="AU166">
            <v>16.84</v>
          </cell>
          <cell r="BA166">
            <v>15.62</v>
          </cell>
        </row>
        <row r="167">
          <cell r="B167" t="str">
            <v>MNP</v>
          </cell>
          <cell r="C167" t="str">
            <v>Participación en el ingreso del tercer quintilo (20%) de la población en orden decreciente de remuneraciones</v>
          </cell>
          <cell r="D167" t="str">
            <v>SI.DST.03RD.20</v>
          </cell>
        </row>
        <row r="168">
          <cell r="B168" t="str">
            <v>MOZ</v>
          </cell>
          <cell r="C168" t="str">
            <v>Participación en el ingreso del tercer quintilo (20%) de la población en orden decreciente de remuneraciones</v>
          </cell>
          <cell r="D168" t="str">
            <v>SI.DST.03RD.20</v>
          </cell>
          <cell r="AO168">
            <v>13.86</v>
          </cell>
          <cell r="AV168">
            <v>13.06</v>
          </cell>
          <cell r="BA168">
            <v>13.74</v>
          </cell>
        </row>
        <row r="169">
          <cell r="B169" t="str">
            <v>MRT</v>
          </cell>
          <cell r="C169" t="str">
            <v>Participación en el ingreso del tercer quintilo (20%) de la población en orden decreciente de remuneraciones</v>
          </cell>
          <cell r="D169" t="str">
            <v>SI.DST.03RD.20</v>
          </cell>
          <cell r="AF169">
            <v>15</v>
          </cell>
          <cell r="AL169">
            <v>12.21</v>
          </cell>
          <cell r="AO169">
            <v>15.96</v>
          </cell>
          <cell r="AS169">
            <v>15.35</v>
          </cell>
          <cell r="AW169">
            <v>14.56</v>
          </cell>
          <cell r="BA169">
            <v>15.05</v>
          </cell>
        </row>
        <row r="170">
          <cell r="B170" t="str">
            <v>MUS</v>
          </cell>
          <cell r="C170" t="str">
            <v>Participación en el ingreso del tercer quintilo (20%) de la población en orden decreciente de remuneraciones</v>
          </cell>
          <cell r="D170" t="str">
            <v>SI.DST.03RD.20</v>
          </cell>
        </row>
        <row r="171">
          <cell r="B171" t="str">
            <v>MWI</v>
          </cell>
          <cell r="C171" t="str">
            <v>Participación en el ingreso del tercer quintilo (20%) de la población en orden decreciente de remuneraciones</v>
          </cell>
          <cell r="D171" t="str">
            <v>SI.DST.03RD.20</v>
          </cell>
          <cell r="AQ171">
            <v>12.32</v>
          </cell>
          <cell r="AW171">
            <v>14.89</v>
          </cell>
          <cell r="BC171">
            <v>14.01</v>
          </cell>
        </row>
        <row r="172">
          <cell r="B172" t="str">
            <v>MYS</v>
          </cell>
          <cell r="C172" t="str">
            <v>Participación en el ingreso del tercer quintilo (20%) de la población en orden decreciente de remuneraciones</v>
          </cell>
          <cell r="D172" t="str">
            <v>SI.DST.03RD.20</v>
          </cell>
          <cell r="AC172">
            <v>12.99</v>
          </cell>
          <cell r="AF172">
            <v>13.29</v>
          </cell>
          <cell r="AH172">
            <v>13.47</v>
          </cell>
          <cell r="AK172">
            <v>13.15</v>
          </cell>
          <cell r="AN172">
            <v>12.99</v>
          </cell>
          <cell r="AP172">
            <v>12.85</v>
          </cell>
          <cell r="AW172">
            <v>15.58</v>
          </cell>
          <cell r="AZ172">
            <v>13.7</v>
          </cell>
          <cell r="BB172">
            <v>13.72</v>
          </cell>
        </row>
        <row r="173">
          <cell r="B173" t="str">
            <v>NAC</v>
          </cell>
          <cell r="C173" t="str">
            <v>Participación en el ingreso del tercer quintilo (20%) de la población en orden decreciente de remuneraciones</v>
          </cell>
          <cell r="D173" t="str">
            <v>SI.DST.03RD.20</v>
          </cell>
        </row>
        <row r="174">
          <cell r="B174" t="str">
            <v>NAM</v>
          </cell>
          <cell r="C174" t="str">
            <v>Participación en el ingreso del tercer quintilo (20%) de la población en orden decreciente de remuneraciones</v>
          </cell>
          <cell r="D174" t="str">
            <v>SI.DST.03RD.20</v>
          </cell>
          <cell r="AL174">
            <v>5.46</v>
          </cell>
          <cell r="AW174">
            <v>8.24</v>
          </cell>
        </row>
        <row r="175">
          <cell r="B175" t="str">
            <v>NCL</v>
          </cell>
          <cell r="C175" t="str">
            <v>Participación en el ingreso del tercer quintilo (20%) de la población en orden decreciente de remuneraciones</v>
          </cell>
          <cell r="D175" t="str">
            <v>SI.DST.03RD.20</v>
          </cell>
        </row>
        <row r="176">
          <cell r="B176" t="str">
            <v>NER</v>
          </cell>
          <cell r="C176" t="str">
            <v>Participación en el ingreso del tercer quintilo (20%) de la población en orden decreciente de remuneraciones</v>
          </cell>
          <cell r="D176" t="str">
            <v>SI.DST.03RD.20</v>
          </cell>
          <cell r="AK176">
            <v>15.67</v>
          </cell>
          <cell r="AM176">
            <v>14.59</v>
          </cell>
          <cell r="AX176">
            <v>13.91</v>
          </cell>
          <cell r="BA176">
            <v>15.77</v>
          </cell>
        </row>
        <row r="177">
          <cell r="B177" t="str">
            <v>NGA</v>
          </cell>
          <cell r="C177" t="str">
            <v>Participación en el ingreso del tercer quintilo (20%) de la población en orden decreciente de remuneraciones</v>
          </cell>
          <cell r="D177" t="str">
            <v>SI.DST.03RD.20</v>
          </cell>
          <cell r="AE177">
            <v>15.52</v>
          </cell>
          <cell r="AK177">
            <v>14.57</v>
          </cell>
          <cell r="AO177">
            <v>13.55</v>
          </cell>
          <cell r="AW177">
            <v>14.68</v>
          </cell>
          <cell r="BC177">
            <v>12.98</v>
          </cell>
        </row>
        <row r="178">
          <cell r="B178" t="str">
            <v>NIC</v>
          </cell>
          <cell r="C178" t="str">
            <v>Participación en el ingreso del tercer quintilo (20%) de la población en orden decreciente de remuneraciones</v>
          </cell>
          <cell r="D178" t="str">
            <v>SI.DST.03RD.20</v>
          </cell>
          <cell r="AL178">
            <v>12.67</v>
          </cell>
          <cell r="AQ178">
            <v>13.78</v>
          </cell>
          <cell r="AT178">
            <v>14.33</v>
          </cell>
          <cell r="AX178">
            <v>14.79</v>
          </cell>
        </row>
        <row r="179">
          <cell r="B179" t="str">
            <v>NLD</v>
          </cell>
          <cell r="C179" t="str">
            <v>Participación en el ingreso del tercer quintilo (20%) de la población en orden decreciente de remuneraciones</v>
          </cell>
          <cell r="D179" t="str">
            <v>SI.DST.03RD.20</v>
          </cell>
          <cell r="AR179">
            <v>17.239999999999998</v>
          </cell>
        </row>
        <row r="180">
          <cell r="B180" t="str">
            <v>NOC</v>
          </cell>
          <cell r="C180" t="str">
            <v>Participación en el ingreso del tercer quintilo (20%) de la población en orden decreciente de remuneraciones</v>
          </cell>
          <cell r="D180" t="str">
            <v>SI.DST.03RD.20</v>
          </cell>
        </row>
        <row r="181">
          <cell r="B181" t="str">
            <v>NOR</v>
          </cell>
          <cell r="C181" t="str">
            <v>Participación en el ingreso del tercer quintilo (20%) de la población en orden decreciente de remuneraciones</v>
          </cell>
          <cell r="D181" t="str">
            <v>SI.DST.03RD.20</v>
          </cell>
          <cell r="AS181">
            <v>17.239999999999998</v>
          </cell>
        </row>
        <row r="182">
          <cell r="B182" t="str">
            <v>NPL</v>
          </cell>
          <cell r="C182" t="str">
            <v>Participación en el ingreso del tercer quintilo (20%) de la población en orden decreciente de remuneraciones</v>
          </cell>
          <cell r="D182" t="str">
            <v>SI.DST.03RD.20</v>
          </cell>
          <cell r="AD182">
            <v>16.68</v>
          </cell>
          <cell r="AO182">
            <v>15.71</v>
          </cell>
          <cell r="AV182">
            <v>13.45</v>
          </cell>
          <cell r="BC182">
            <v>16.22</v>
          </cell>
        </row>
        <row r="183">
          <cell r="B183" t="str">
            <v>NZL</v>
          </cell>
          <cell r="C183" t="str">
            <v>Participación en el ingreso del tercer quintilo (20%) de la población en orden decreciente de remuneraciones</v>
          </cell>
          <cell r="D183" t="str">
            <v>SI.DST.03RD.20</v>
          </cell>
          <cell r="AP183">
            <v>15.81</v>
          </cell>
        </row>
        <row r="184">
          <cell r="B184" t="str">
            <v>OEC</v>
          </cell>
          <cell r="C184" t="str">
            <v>Participación en el ingreso del tercer quintilo (20%) de la población en orden decreciente de remuneraciones</v>
          </cell>
          <cell r="D184" t="str">
            <v>SI.DST.03RD.20</v>
          </cell>
        </row>
        <row r="185">
          <cell r="B185" t="str">
            <v>OED</v>
          </cell>
          <cell r="C185" t="str">
            <v>Participación en el ingreso del tercer quintilo (20%) de la población en orden decreciente de remuneraciones</v>
          </cell>
          <cell r="D185" t="str">
            <v>SI.DST.03RD.20</v>
          </cell>
        </row>
        <row r="186">
          <cell r="B186" t="str">
            <v>OMN</v>
          </cell>
          <cell r="C186" t="str">
            <v>Participación en el ingreso del tercer quintilo (20%) de la población en orden decreciente de remuneraciones</v>
          </cell>
          <cell r="D186" t="str">
            <v>SI.DST.03RD.20</v>
          </cell>
        </row>
        <row r="187">
          <cell r="B187" t="str">
            <v>OSS</v>
          </cell>
          <cell r="C187" t="str">
            <v>Participación en el ingreso del tercer quintilo (20%) de la población en orden decreciente de remuneraciones</v>
          </cell>
          <cell r="D187" t="str">
            <v>SI.DST.03RD.20</v>
          </cell>
        </row>
        <row r="188">
          <cell r="B188" t="str">
            <v>PAK</v>
          </cell>
          <cell r="C188" t="str">
            <v>Participación en el ingreso del tercer quintilo (20%) de la población en orden decreciente de remuneraciones</v>
          </cell>
          <cell r="D188" t="str">
            <v>SI.DST.03RD.20</v>
          </cell>
          <cell r="AF188">
            <v>16.07</v>
          </cell>
          <cell r="AJ188">
            <v>16.3</v>
          </cell>
          <cell r="AP188">
            <v>16.649999999999999</v>
          </cell>
          <cell r="AR188">
            <v>15.89</v>
          </cell>
          <cell r="AU188">
            <v>16.39</v>
          </cell>
          <cell r="AX188">
            <v>16.28</v>
          </cell>
          <cell r="AY188">
            <v>15.78</v>
          </cell>
          <cell r="BA188">
            <v>16.36</v>
          </cell>
        </row>
        <row r="189">
          <cell r="B189" t="str">
            <v>PAN</v>
          </cell>
          <cell r="C189" t="str">
            <v>Participación en el ingreso del tercer quintilo (20%) de la población en orden decreciente de remuneraciones</v>
          </cell>
          <cell r="D189" t="str">
            <v>SI.DST.03RD.20</v>
          </cell>
          <cell r="X189">
            <v>13.13</v>
          </cell>
          <cell r="AH189">
            <v>11.64</v>
          </cell>
          <cell r="AJ189">
            <v>11.48</v>
          </cell>
          <cell r="AN189">
            <v>11.6</v>
          </cell>
          <cell r="AP189">
            <v>11.15</v>
          </cell>
          <cell r="AQ189">
            <v>11.46</v>
          </cell>
          <cell r="AT189">
            <v>11.44</v>
          </cell>
          <cell r="AU189">
            <v>11.23</v>
          </cell>
          <cell r="AV189">
            <v>11.31</v>
          </cell>
          <cell r="AW189">
            <v>11.68</v>
          </cell>
          <cell r="AX189">
            <v>11.94</v>
          </cell>
          <cell r="AY189">
            <v>11.68</v>
          </cell>
          <cell r="BB189">
            <v>12.17</v>
          </cell>
          <cell r="BC189">
            <v>12.51</v>
          </cell>
        </row>
        <row r="190">
          <cell r="B190" t="str">
            <v>PER</v>
          </cell>
          <cell r="C190" t="str">
            <v>Participación en el ingreso del tercer quintilo (20%) de la población en orden decreciente de remuneraciones</v>
          </cell>
          <cell r="D190" t="str">
            <v>SI.DST.03RD.20</v>
          </cell>
          <cell r="AE190">
            <v>13.81</v>
          </cell>
          <cell r="AM190">
            <v>14.12</v>
          </cell>
          <cell r="AP190">
            <v>16.03</v>
          </cell>
          <cell r="AQ190">
            <v>11.34</v>
          </cell>
          <cell r="AR190">
            <v>11.12</v>
          </cell>
          <cell r="AS190">
            <v>12.93</v>
          </cell>
          <cell r="AT190">
            <v>11.8</v>
          </cell>
          <cell r="AU190">
            <v>11.4</v>
          </cell>
          <cell r="AV190">
            <v>11.28</v>
          </cell>
          <cell r="AW190">
            <v>12.62</v>
          </cell>
          <cell r="AX190">
            <v>12.38</v>
          </cell>
          <cell r="AY190">
            <v>12.57</v>
          </cell>
          <cell r="AZ190">
            <v>12.6</v>
          </cell>
          <cell r="BA190">
            <v>13.3</v>
          </cell>
          <cell r="BB190">
            <v>13.27</v>
          </cell>
          <cell r="BC190">
            <v>13.63</v>
          </cell>
        </row>
        <row r="191">
          <cell r="B191" t="str">
            <v>PHL</v>
          </cell>
          <cell r="C191" t="str">
            <v>Participación en el ingreso del tercer quintilo (20%) de la población en orden decreciente de remuneraciones</v>
          </cell>
          <cell r="D191" t="str">
            <v>SI.DST.03RD.20</v>
          </cell>
          <cell r="AD191">
            <v>14.42</v>
          </cell>
          <cell r="AG191">
            <v>14.43</v>
          </cell>
          <cell r="AJ191">
            <v>13.67</v>
          </cell>
          <cell r="AM191">
            <v>13.96</v>
          </cell>
          <cell r="AP191">
            <v>13.2</v>
          </cell>
          <cell r="AS191">
            <v>13.17</v>
          </cell>
          <cell r="AV191">
            <v>13.68</v>
          </cell>
          <cell r="AY191">
            <v>13.68</v>
          </cell>
          <cell r="BB191">
            <v>13.87</v>
          </cell>
        </row>
        <row r="192">
          <cell r="B192" t="str">
            <v>PLW</v>
          </cell>
          <cell r="C192" t="str">
            <v>Participación en el ingreso del tercer quintilo (20%) de la población en orden decreciente de remuneraciones</v>
          </cell>
          <cell r="D192" t="str">
            <v>SI.DST.03RD.20</v>
          </cell>
        </row>
        <row r="193">
          <cell r="B193" t="str">
            <v>PNG</v>
          </cell>
          <cell r="C193" t="str">
            <v>Participación en el ingreso del tercer quintilo (20%) de la población en orden decreciente de remuneraciones</v>
          </cell>
          <cell r="D193" t="str">
            <v>SI.DST.03RD.20</v>
          </cell>
          <cell r="AO193">
            <v>12.06</v>
          </cell>
        </row>
        <row r="194">
          <cell r="B194" t="str">
            <v>POL</v>
          </cell>
          <cell r="C194" t="str">
            <v>Participación en el ingreso del tercer quintilo (20%) de la población en orden decreciente de remuneraciones</v>
          </cell>
          <cell r="D194" t="str">
            <v>SI.DST.03RD.20</v>
          </cell>
          <cell r="AD194">
            <v>18.100000000000001</v>
          </cell>
          <cell r="AF194">
            <v>18.059999999999999</v>
          </cell>
          <cell r="AH194">
            <v>17.89</v>
          </cell>
          <cell r="AK194">
            <v>17.940000000000001</v>
          </cell>
          <cell r="AL194">
            <v>17.87</v>
          </cell>
          <cell r="AO194">
            <v>16.399999999999999</v>
          </cell>
          <cell r="AQ194">
            <v>16.5</v>
          </cell>
          <cell r="AR194">
            <v>16.52</v>
          </cell>
          <cell r="AS194">
            <v>16.559999999999999</v>
          </cell>
          <cell r="AT194">
            <v>16.61</v>
          </cell>
          <cell r="AU194">
            <v>16.309999999999999</v>
          </cell>
          <cell r="AW194">
            <v>16.04</v>
          </cell>
          <cell r="AX194">
            <v>16.2</v>
          </cell>
          <cell r="AY194">
            <v>16.29</v>
          </cell>
          <cell r="AZ194">
            <v>16.29</v>
          </cell>
          <cell r="BA194">
            <v>16.260000000000002</v>
          </cell>
          <cell r="BB194">
            <v>16.23</v>
          </cell>
          <cell r="BC194">
            <v>16.329999999999998</v>
          </cell>
        </row>
        <row r="195">
          <cell r="B195" t="str">
            <v>PRI</v>
          </cell>
          <cell r="C195" t="str">
            <v>Participación en el ingreso del tercer quintilo (20%) de la población en orden decreciente de remuneraciones</v>
          </cell>
          <cell r="D195" t="str">
            <v>SI.DST.03RD.20</v>
          </cell>
        </row>
        <row r="196">
          <cell r="B196" t="str">
            <v>PRK</v>
          </cell>
          <cell r="C196" t="str">
            <v>Participación en el ingreso del tercer quintilo (20%) de la población en orden decreciente de remuneraciones</v>
          </cell>
          <cell r="D196" t="str">
            <v>SI.DST.03RD.20</v>
          </cell>
        </row>
        <row r="197">
          <cell r="B197" t="str">
            <v>PRT</v>
          </cell>
          <cell r="C197" t="str">
            <v>Participación en el ingreso del tercer quintilo (20%) de la población en orden decreciente de remuneraciones</v>
          </cell>
          <cell r="D197" t="str">
            <v>SI.DST.03RD.20</v>
          </cell>
          <cell r="AP197">
            <v>15.45</v>
          </cell>
        </row>
        <row r="198">
          <cell r="B198" t="str">
            <v>PRY</v>
          </cell>
          <cell r="C198" t="str">
            <v>Participación en el ingreso del tercer quintilo (20%) de la población en orden decreciente de remuneraciones</v>
          </cell>
          <cell r="D198" t="str">
            <v>SI.DST.03RD.20</v>
          </cell>
          <cell r="AI198">
            <v>14.77</v>
          </cell>
          <cell r="AN198">
            <v>10.95</v>
          </cell>
          <cell r="AQ198">
            <v>11.67</v>
          </cell>
          <cell r="AR198">
            <v>11.46</v>
          </cell>
          <cell r="AT198">
            <v>11.59</v>
          </cell>
          <cell r="AU198">
            <v>11.43</v>
          </cell>
          <cell r="AV198">
            <v>10.98</v>
          </cell>
          <cell r="AW198">
            <v>11.73</v>
          </cell>
          <cell r="AX198">
            <v>12.17</v>
          </cell>
          <cell r="AY198">
            <v>11.82</v>
          </cell>
          <cell r="AZ198">
            <v>12.21</v>
          </cell>
          <cell r="BA198">
            <v>12.27</v>
          </cell>
          <cell r="BB198">
            <v>12.98</v>
          </cell>
          <cell r="BC198">
            <v>12.77</v>
          </cell>
        </row>
        <row r="199">
          <cell r="B199" t="str">
            <v>PSS</v>
          </cell>
          <cell r="C199" t="str">
            <v>Participación en el ingreso del tercer quintilo (20%) de la población en orden decreciente de remuneraciones</v>
          </cell>
          <cell r="D199" t="str">
            <v>SI.DST.03RD.20</v>
          </cell>
        </row>
        <row r="200">
          <cell r="B200" t="str">
            <v>PYF</v>
          </cell>
          <cell r="C200" t="str">
            <v>Participación en el ingreso del tercer quintilo (20%) de la población en orden decreciente de remuneraciones</v>
          </cell>
          <cell r="D200" t="str">
            <v>SI.DST.03RD.20</v>
          </cell>
        </row>
        <row r="201">
          <cell r="B201" t="str">
            <v>QAT</v>
          </cell>
          <cell r="C201" t="str">
            <v>Participación en el ingreso del tercer quintilo (20%) de la población en orden decreciente de remuneraciones</v>
          </cell>
          <cell r="D201" t="str">
            <v>SI.DST.03RD.20</v>
          </cell>
        </row>
        <row r="202">
          <cell r="B202" t="str">
            <v>ROU</v>
          </cell>
          <cell r="C202" t="str">
            <v>Participación en el ingreso del tercer quintilo (20%) de la población en orden decreciente de remuneraciones</v>
          </cell>
          <cell r="D202" t="str">
            <v>SI.DST.03RD.20</v>
          </cell>
          <cell r="AH202">
            <v>18.73</v>
          </cell>
          <cell r="AK202">
            <v>18.43</v>
          </cell>
          <cell r="AM202">
            <v>17.64</v>
          </cell>
          <cell r="AQ202">
            <v>17.309999999999999</v>
          </cell>
          <cell r="AS202">
            <v>17.399999999999999</v>
          </cell>
          <cell r="AT202">
            <v>17.3</v>
          </cell>
          <cell r="AU202">
            <v>17.14</v>
          </cell>
          <cell r="AV202">
            <v>17.13</v>
          </cell>
          <cell r="AW202">
            <v>16.98</v>
          </cell>
          <cell r="AX202">
            <v>17</v>
          </cell>
          <cell r="AY202">
            <v>16.809999999999999</v>
          </cell>
          <cell r="AZ202">
            <v>16.87</v>
          </cell>
          <cell r="BA202">
            <v>17.100000000000001</v>
          </cell>
          <cell r="BB202">
            <v>17.39</v>
          </cell>
          <cell r="BC202">
            <v>18.68</v>
          </cell>
        </row>
        <row r="203">
          <cell r="B203" t="str">
            <v>RUS</v>
          </cell>
          <cell r="C203" t="str">
            <v>Participación en el ingreso del tercer quintilo (20%) de la población en orden decreciente de remuneraciones</v>
          </cell>
          <cell r="D203" t="str">
            <v>SI.DST.03RD.20</v>
          </cell>
          <cell r="AG203">
            <v>18.54</v>
          </cell>
          <cell r="AL203">
            <v>13.33</v>
          </cell>
          <cell r="AO203">
            <v>14.11</v>
          </cell>
          <cell r="AR203">
            <v>15.95</v>
          </cell>
          <cell r="AT203">
            <v>15.23</v>
          </cell>
          <cell r="AU203">
            <v>16.14</v>
          </cell>
          <cell r="AV203">
            <v>15.76</v>
          </cell>
          <cell r="AW203">
            <v>15.79</v>
          </cell>
          <cell r="AX203">
            <v>15.72</v>
          </cell>
          <cell r="AY203">
            <v>14.56</v>
          </cell>
          <cell r="AZ203">
            <v>13.99</v>
          </cell>
          <cell r="BA203">
            <v>14.26</v>
          </cell>
          <cell r="BB203">
            <v>14.77</v>
          </cell>
        </row>
        <row r="204">
          <cell r="B204" t="str">
            <v>RWA</v>
          </cell>
          <cell r="C204" t="str">
            <v>Participación en el ingreso del tercer quintilo (20%) de la población en orden decreciente de remuneraciones</v>
          </cell>
          <cell r="D204" t="str">
            <v>SI.DST.03RD.20</v>
          </cell>
          <cell r="AD204">
            <v>16.649999999999999</v>
          </cell>
          <cell r="AS204">
            <v>11.94</v>
          </cell>
          <cell r="AY204">
            <v>11.5</v>
          </cell>
        </row>
        <row r="205">
          <cell r="B205" t="str">
            <v>SAS</v>
          </cell>
          <cell r="C205" t="str">
            <v>Participación en el ingreso del tercer quintilo (20%) de la población en orden decreciente de remuneraciones</v>
          </cell>
          <cell r="D205" t="str">
            <v>SI.DST.03RD.20</v>
          </cell>
        </row>
        <row r="206">
          <cell r="B206" t="str">
            <v>SAU</v>
          </cell>
          <cell r="C206" t="str">
            <v>Participación en el ingreso del tercer quintilo (20%) de la población en orden decreciente de remuneraciones</v>
          </cell>
          <cell r="D206" t="str">
            <v>SI.DST.03RD.20</v>
          </cell>
        </row>
        <row r="207">
          <cell r="B207" t="str">
            <v>SCE</v>
          </cell>
          <cell r="C207" t="str">
            <v>Participación en el ingreso del tercer quintilo (20%) de la población en orden decreciente de remuneraciones</v>
          </cell>
          <cell r="D207" t="str">
            <v>SI.DST.03RD.20</v>
          </cell>
        </row>
        <row r="208">
          <cell r="B208" t="str">
            <v>SDN</v>
          </cell>
          <cell r="C208" t="str">
            <v>Participación en el ingreso del tercer quintilo (20%) de la población en orden decreciente de remuneraciones</v>
          </cell>
          <cell r="D208" t="str">
            <v>SI.DST.03RD.20</v>
          </cell>
          <cell r="BB208">
            <v>16.399999999999999</v>
          </cell>
        </row>
        <row r="209">
          <cell r="B209" t="str">
            <v>SEN</v>
          </cell>
          <cell r="C209" t="str">
            <v>Participación en el ingreso del tercer quintilo (20%) de la población en orden decreciente de remuneraciones</v>
          </cell>
          <cell r="D209" t="str">
            <v>SI.DST.03RD.20</v>
          </cell>
          <cell r="AJ209">
            <v>11.6</v>
          </cell>
          <cell r="AM209">
            <v>14.39</v>
          </cell>
          <cell r="AT209">
            <v>14.33</v>
          </cell>
          <cell r="AX209">
            <v>15.32</v>
          </cell>
        </row>
        <row r="210">
          <cell r="B210" t="str">
            <v>SGP</v>
          </cell>
          <cell r="C210" t="str">
            <v>Participación en el ingreso del tercer quintilo (20%) de la población en orden decreciente de remuneraciones</v>
          </cell>
          <cell r="D210" t="str">
            <v>SI.DST.03RD.20</v>
          </cell>
          <cell r="AQ210">
            <v>14.55</v>
          </cell>
        </row>
        <row r="211">
          <cell r="B211" t="str">
            <v>SLB</v>
          </cell>
          <cell r="C211" t="str">
            <v>Participación en el ingreso del tercer quintilo (20%) de la población en orden decreciente de remuneraciones</v>
          </cell>
          <cell r="D211" t="str">
            <v>SI.DST.03RD.20</v>
          </cell>
        </row>
        <row r="212">
          <cell r="B212" t="str">
            <v>SLE</v>
          </cell>
          <cell r="C212" t="str">
            <v>Participación en el ingreso del tercer quintilo (20%) de la población en orden decreciente de remuneraciones</v>
          </cell>
          <cell r="D212" t="str">
            <v>SI.DST.03RD.20</v>
          </cell>
          <cell r="AV212">
            <v>14.04</v>
          </cell>
        </row>
        <row r="213">
          <cell r="B213" t="str">
            <v>SLV</v>
          </cell>
          <cell r="C213" t="str">
            <v>Participación en el ingreso del tercer quintilo (20%) de la población en orden decreciente de remuneraciones</v>
          </cell>
          <cell r="D213" t="str">
            <v>SI.DST.03RD.20</v>
          </cell>
          <cell r="AH213">
            <v>14.47</v>
          </cell>
          <cell r="AJ213">
            <v>12.31</v>
          </cell>
          <cell r="AN213">
            <v>13.12</v>
          </cell>
          <cell r="AO213">
            <v>12.69</v>
          </cell>
          <cell r="AQ213">
            <v>12.59</v>
          </cell>
          <cell r="AR213">
            <v>12.89</v>
          </cell>
          <cell r="AT213">
            <v>12.66</v>
          </cell>
          <cell r="AU213">
            <v>12.74</v>
          </cell>
          <cell r="AV213">
            <v>13.38</v>
          </cell>
          <cell r="AW213">
            <v>13.56</v>
          </cell>
          <cell r="AX213">
            <v>13.33</v>
          </cell>
          <cell r="AY213">
            <v>13.79</v>
          </cell>
          <cell r="AZ213">
            <v>13.74</v>
          </cell>
          <cell r="BA213">
            <v>13.47</v>
          </cell>
          <cell r="BB213">
            <v>13.7</v>
          </cell>
        </row>
        <row r="214">
          <cell r="B214" t="str">
            <v>SMR</v>
          </cell>
          <cell r="C214" t="str">
            <v>Participación en el ingreso del tercer quintilo (20%) de la población en orden decreciente de remuneraciones</v>
          </cell>
          <cell r="D214" t="str">
            <v>SI.DST.03RD.20</v>
          </cell>
        </row>
        <row r="215">
          <cell r="B215" t="str">
            <v>SOM</v>
          </cell>
          <cell r="C215" t="str">
            <v>Participación en el ingreso del tercer quintilo (20%) de la población en orden decreciente de remuneraciones</v>
          </cell>
          <cell r="D215" t="str">
            <v>SI.DST.03RD.20</v>
          </cell>
        </row>
        <row r="216">
          <cell r="B216" t="str">
            <v>SRB</v>
          </cell>
          <cell r="C216" t="str">
            <v>Participación en el ingreso del tercer quintilo (20%) de la población en orden decreciente de remuneraciones</v>
          </cell>
          <cell r="D216" t="str">
            <v>SI.DST.03RD.20</v>
          </cell>
          <cell r="AU216">
            <v>16.57</v>
          </cell>
          <cell r="AV216">
            <v>16.670000000000002</v>
          </cell>
          <cell r="AW216">
            <v>16.57</v>
          </cell>
          <cell r="AX216">
            <v>16.7</v>
          </cell>
          <cell r="AY216">
            <v>17.420000000000002</v>
          </cell>
          <cell r="AZ216">
            <v>17.399999999999999</v>
          </cell>
          <cell r="BA216">
            <v>17.489999999999998</v>
          </cell>
          <cell r="BB216">
            <v>17.79</v>
          </cell>
          <cell r="BC216">
            <v>17.45</v>
          </cell>
        </row>
        <row r="217">
          <cell r="B217" t="str">
            <v>SSA</v>
          </cell>
          <cell r="C217" t="str">
            <v>Participación en el ingreso del tercer quintilo (20%) de la población en orden decreciente de remuneraciones</v>
          </cell>
          <cell r="D217" t="str">
            <v>SI.DST.03RD.20</v>
          </cell>
        </row>
        <row r="218">
          <cell r="B218" t="str">
            <v>SSD</v>
          </cell>
          <cell r="C218" t="str">
            <v>Participación en el ingreso del tercer quintilo (20%) de la población en orden decreciente de remuneraciones</v>
          </cell>
          <cell r="D218" t="str">
            <v>SI.DST.03RD.20</v>
          </cell>
        </row>
        <row r="219">
          <cell r="B219" t="str">
            <v>SSF</v>
          </cell>
          <cell r="C219" t="str">
            <v>Participación en el ingreso del tercer quintilo (20%) de la población en orden decreciente de remuneraciones</v>
          </cell>
          <cell r="D219" t="str">
            <v>SI.DST.03RD.20</v>
          </cell>
        </row>
        <row r="220">
          <cell r="B220" t="str">
            <v>SST</v>
          </cell>
          <cell r="C220" t="str">
            <v>Participación en el ingreso del tercer quintilo (20%) de la población en orden decreciente de remuneraciones</v>
          </cell>
          <cell r="D220" t="str">
            <v>SI.DST.03RD.20</v>
          </cell>
        </row>
        <row r="221">
          <cell r="B221" t="str">
            <v>STP</v>
          </cell>
          <cell r="C221" t="str">
            <v>Participación en el ingreso del tercer quintilo (20%) de la población en orden decreciente de remuneraciones</v>
          </cell>
          <cell r="D221" t="str">
            <v>SI.DST.03RD.20</v>
          </cell>
          <cell r="AT221">
            <v>12.23</v>
          </cell>
        </row>
        <row r="222">
          <cell r="B222" t="str">
            <v>SUR</v>
          </cell>
          <cell r="C222" t="str">
            <v>Participación en el ingreso del tercer quintilo (20%) de la población en orden decreciente de remuneraciones</v>
          </cell>
          <cell r="D222" t="str">
            <v>SI.DST.03RD.20</v>
          </cell>
          <cell r="AR222">
            <v>12.31</v>
          </cell>
        </row>
        <row r="223">
          <cell r="B223" t="str">
            <v>SVK</v>
          </cell>
          <cell r="C223" t="str">
            <v>Participación en el ingreso del tercer quintilo (20%) de la población en orden decreciente de remuneraciones</v>
          </cell>
          <cell r="D223" t="str">
            <v>SI.DST.03RD.20</v>
          </cell>
          <cell r="AG223">
            <v>18.600000000000001</v>
          </cell>
          <cell r="AK223">
            <v>18.75</v>
          </cell>
          <cell r="AO223">
            <v>18.71</v>
          </cell>
          <cell r="AW223">
            <v>17.079999999999998</v>
          </cell>
          <cell r="AX223">
            <v>17.02</v>
          </cell>
          <cell r="AY223">
            <v>17.29</v>
          </cell>
          <cell r="AZ223">
            <v>17.04</v>
          </cell>
          <cell r="BA223">
            <v>17.34</v>
          </cell>
          <cell r="BB223">
            <v>17.54</v>
          </cell>
        </row>
        <row r="224">
          <cell r="B224" t="str">
            <v>SVN</v>
          </cell>
          <cell r="C224" t="str">
            <v>Participación en el ingreso del tercer quintilo (20%) de la población en orden decreciente de remuneraciones</v>
          </cell>
          <cell r="D224" t="str">
            <v>SI.DST.03RD.20</v>
          </cell>
          <cell r="AF224">
            <v>18.25</v>
          </cell>
          <cell r="AL224">
            <v>16.940000000000001</v>
          </cell>
          <cell r="AQ224">
            <v>17.34</v>
          </cell>
          <cell r="AU224">
            <v>17.47</v>
          </cell>
          <cell r="AV224">
            <v>17.13</v>
          </cell>
          <cell r="AW224">
            <v>17</v>
          </cell>
        </row>
        <row r="225">
          <cell r="B225" t="str">
            <v>SWE</v>
          </cell>
          <cell r="C225" t="str">
            <v>Participación en el ingreso del tercer quintilo (20%) de la población en orden decreciente de remuneraciones</v>
          </cell>
          <cell r="D225" t="str">
            <v>SI.DST.03RD.20</v>
          </cell>
          <cell r="AS225">
            <v>17.57</v>
          </cell>
        </row>
        <row r="226">
          <cell r="B226" t="str">
            <v>SWZ</v>
          </cell>
          <cell r="C226" t="str">
            <v>Participación en el ingreso del tercer quintilo (20%) de la población en orden decreciente de remuneraciones</v>
          </cell>
          <cell r="D226" t="str">
            <v>SI.DST.03RD.20</v>
          </cell>
          <cell r="AN226">
            <v>9.9600000000000009</v>
          </cell>
          <cell r="AT226">
            <v>12.34</v>
          </cell>
          <cell r="BC226">
            <v>12</v>
          </cell>
        </row>
        <row r="227">
          <cell r="B227" t="str">
            <v>SXM</v>
          </cell>
          <cell r="C227" t="str">
            <v>Participación en el ingreso del tercer quintilo (20%) de la población en orden decreciente de remuneraciones</v>
          </cell>
          <cell r="D227" t="str">
            <v>SI.DST.03RD.20</v>
          </cell>
        </row>
        <row r="228">
          <cell r="B228" t="str">
            <v>SYC</v>
          </cell>
          <cell r="C228" t="str">
            <v>Participación en el ingreso del tercer quintilo (20%) de la población en orden decreciente de remuneraciones</v>
          </cell>
          <cell r="D228" t="str">
            <v>SI.DST.03RD.20</v>
          </cell>
          <cell r="AS228">
            <v>14.48</v>
          </cell>
          <cell r="AZ228">
            <v>8.32</v>
          </cell>
        </row>
        <row r="229">
          <cell r="B229" t="str">
            <v>SYR</v>
          </cell>
          <cell r="C229" t="str">
            <v>Participación en el ingreso del tercer quintilo (20%) de la población en orden decreciente de remuneraciones</v>
          </cell>
          <cell r="D229" t="str">
            <v>SI.DST.03RD.20</v>
          </cell>
          <cell r="AW229">
            <v>15.53</v>
          </cell>
        </row>
        <row r="230">
          <cell r="B230" t="str">
            <v>TCA</v>
          </cell>
          <cell r="C230" t="str">
            <v>Participación en el ingreso del tercer quintilo (20%) de la población en orden decreciente de remuneraciones</v>
          </cell>
          <cell r="D230" t="str">
            <v>SI.DST.03RD.20</v>
          </cell>
        </row>
        <row r="231">
          <cell r="B231" t="str">
            <v>TCD</v>
          </cell>
          <cell r="C231" t="str">
            <v>Participación en el ingreso del tercer quintilo (20%) de la población en orden decreciente de remuneraciones</v>
          </cell>
          <cell r="D231" t="str">
            <v>SI.DST.03RD.20</v>
          </cell>
          <cell r="AV231">
            <v>15.03</v>
          </cell>
        </row>
        <row r="232">
          <cell r="B232" t="str">
            <v>TGO</v>
          </cell>
          <cell r="C232" t="str">
            <v>Participación en el ingreso del tercer quintilo (20%) de la población en orden decreciente de remuneraciones</v>
          </cell>
          <cell r="D232" t="str">
            <v>SI.DST.03RD.20</v>
          </cell>
          <cell r="AY232">
            <v>16.09</v>
          </cell>
        </row>
        <row r="233">
          <cell r="B233" t="str">
            <v>THA</v>
          </cell>
          <cell r="C233" t="str">
            <v>Participación en el ingreso del tercer quintilo (20%) de la población en orden decreciente de remuneraciones</v>
          </cell>
          <cell r="D233" t="str">
            <v>SI.DST.03RD.20</v>
          </cell>
          <cell r="Z233">
            <v>13.5</v>
          </cell>
          <cell r="AG233">
            <v>13.53</v>
          </cell>
          <cell r="AI233">
            <v>12.9</v>
          </cell>
          <cell r="AK233">
            <v>12.29</v>
          </cell>
          <cell r="AM233">
            <v>13.52</v>
          </cell>
          <cell r="AO233">
            <v>13.66</v>
          </cell>
          <cell r="AQ233">
            <v>14.04</v>
          </cell>
          <cell r="AR233">
            <v>13.64</v>
          </cell>
          <cell r="AS233">
            <v>13.6</v>
          </cell>
          <cell r="AU233">
            <v>13.97</v>
          </cell>
          <cell r="AY233">
            <v>14.02</v>
          </cell>
          <cell r="BA233">
            <v>14.33</v>
          </cell>
          <cell r="BB233">
            <v>14.49</v>
          </cell>
          <cell r="BC233">
            <v>14.62</v>
          </cell>
        </row>
        <row r="234">
          <cell r="B234" t="str">
            <v>TJK</v>
          </cell>
          <cell r="C234" t="str">
            <v>Participación en el ingreso del tercer quintilo (20%) de la población en orden decreciente de remuneraciones</v>
          </cell>
          <cell r="D234" t="str">
            <v>SI.DST.03RD.20</v>
          </cell>
          <cell r="AR234">
            <v>17.68</v>
          </cell>
          <cell r="AV234">
            <v>16.59</v>
          </cell>
          <cell r="AW234">
            <v>16.350000000000001</v>
          </cell>
          <cell r="AZ234">
            <v>17.16</v>
          </cell>
          <cell r="BB234">
            <v>17.010000000000002</v>
          </cell>
        </row>
        <row r="235">
          <cell r="B235" t="str">
            <v>TKM</v>
          </cell>
          <cell r="C235" t="str">
            <v>Participación en el ingreso del tercer quintilo (20%) de la población en orden decreciente de remuneraciones</v>
          </cell>
          <cell r="D235" t="str">
            <v>SI.DST.03RD.20</v>
          </cell>
          <cell r="AG235">
            <v>17.170000000000002</v>
          </cell>
          <cell r="AL235">
            <v>16.25</v>
          </cell>
          <cell r="AQ235">
            <v>14.73</v>
          </cell>
        </row>
        <row r="236">
          <cell r="B236" t="str">
            <v>TLS</v>
          </cell>
          <cell r="C236" t="str">
            <v>Participación en el ingreso del tercer quintilo (20%) de la población en orden decreciente de remuneraciones</v>
          </cell>
          <cell r="D236" t="str">
            <v>SI.DST.03RD.20</v>
          </cell>
        </row>
        <row r="237">
          <cell r="B237" t="str">
            <v>TON</v>
          </cell>
          <cell r="C237" t="str">
            <v>Participación en el ingreso del tercer quintilo (20%) de la población en orden decreciente de remuneraciones</v>
          </cell>
          <cell r="D237" t="str">
            <v>SI.DST.03RD.20</v>
          </cell>
        </row>
        <row r="238">
          <cell r="B238" t="str">
            <v>TTO</v>
          </cell>
          <cell r="C238" t="str">
            <v>Participación en el ingreso del tercer quintilo (20%) de la población en orden decreciente de remuneraciones</v>
          </cell>
          <cell r="D238" t="str">
            <v>SI.DST.03RD.20</v>
          </cell>
          <cell r="AG238">
            <v>14.91</v>
          </cell>
          <cell r="AK238">
            <v>15.53</v>
          </cell>
        </row>
        <row r="239">
          <cell r="B239" t="str">
            <v>TUN</v>
          </cell>
          <cell r="C239" t="str">
            <v>Participación en el ingreso del tercer quintilo (20%) de la población en orden decreciente de remuneraciones</v>
          </cell>
          <cell r="D239" t="str">
            <v>SI.DST.03RD.20</v>
          </cell>
          <cell r="AD239">
            <v>14.24</v>
          </cell>
          <cell r="AI239">
            <v>15.27</v>
          </cell>
          <cell r="AN239">
            <v>14.74</v>
          </cell>
          <cell r="AS239">
            <v>14.89</v>
          </cell>
          <cell r="AX239">
            <v>14.74</v>
          </cell>
          <cell r="BC239">
            <v>16.23</v>
          </cell>
        </row>
        <row r="240">
          <cell r="B240" t="str">
            <v>TUR</v>
          </cell>
          <cell r="C240" t="str">
            <v>Participación en el ingreso del tercer quintilo (20%) de la población en orden decreciente de remuneraciones</v>
          </cell>
          <cell r="D240" t="str">
            <v>SI.DST.03RD.20</v>
          </cell>
          <cell r="AF240">
            <v>13.98</v>
          </cell>
          <cell r="AM240">
            <v>14.81</v>
          </cell>
          <cell r="AU240">
            <v>14.48</v>
          </cell>
          <cell r="AV240">
            <v>14.43</v>
          </cell>
          <cell r="AW240">
            <v>14.8</v>
          </cell>
          <cell r="AX240">
            <v>14.9</v>
          </cell>
          <cell r="AY240">
            <v>15.48</v>
          </cell>
          <cell r="AZ240">
            <v>15.72</v>
          </cell>
          <cell r="BA240">
            <v>15.89</v>
          </cell>
          <cell r="BB240">
            <v>15.82</v>
          </cell>
          <cell r="BC240">
            <v>15.57</v>
          </cell>
        </row>
        <row r="241">
          <cell r="B241" t="str">
            <v>TUV</v>
          </cell>
          <cell r="C241" t="str">
            <v>Participación en el ingreso del tercer quintilo (20%) de la población en orden decreciente de remuneraciones</v>
          </cell>
          <cell r="D241" t="str">
            <v>SI.DST.03RD.20</v>
          </cell>
        </row>
        <row r="242">
          <cell r="B242" t="str">
            <v>TZA</v>
          </cell>
          <cell r="C242" t="str">
            <v>Participación en el ingreso del tercer quintilo (20%) de la población en orden decreciente de remuneraciones</v>
          </cell>
          <cell r="D242" t="str">
            <v>SI.DST.03RD.20</v>
          </cell>
          <cell r="AK242">
            <v>16.55</v>
          </cell>
          <cell r="AS242">
            <v>16.28</v>
          </cell>
          <cell r="AZ242">
            <v>15.56</v>
          </cell>
        </row>
        <row r="243">
          <cell r="B243" t="str">
            <v>UGA</v>
          </cell>
          <cell r="C243" t="str">
            <v>Participación en el ingreso del tercer quintilo (20%) de la población en orden decreciente de remuneraciones</v>
          </cell>
          <cell r="D243" t="str">
            <v>SI.DST.03RD.20</v>
          </cell>
          <cell r="AH243">
            <v>14.25</v>
          </cell>
          <cell r="AK243">
            <v>14.41</v>
          </cell>
          <cell r="AO243">
            <v>15.31</v>
          </cell>
          <cell r="AR243">
            <v>14.16</v>
          </cell>
          <cell r="AU243">
            <v>13.36</v>
          </cell>
          <cell r="AY243">
            <v>14.12</v>
          </cell>
          <cell r="BB243">
            <v>13.76</v>
          </cell>
        </row>
        <row r="244">
          <cell r="B244" t="str">
            <v>UKR</v>
          </cell>
          <cell r="C244" t="str">
            <v>Participación en el ingreso del tercer quintilo (20%) de la población en orden decreciente de remuneraciones</v>
          </cell>
          <cell r="D244" t="str">
            <v>SI.DST.03RD.20</v>
          </cell>
          <cell r="AG244">
            <v>18.47</v>
          </cell>
          <cell r="AK244">
            <v>18.059999999999999</v>
          </cell>
          <cell r="AN244">
            <v>15.41</v>
          </cell>
          <cell r="AO244">
            <v>16.29</v>
          </cell>
          <cell r="AR244">
            <v>17.41</v>
          </cell>
          <cell r="AU244">
            <v>17.54</v>
          </cell>
          <cell r="AV244">
            <v>17.38</v>
          </cell>
          <cell r="AW244">
            <v>17.559999999999999</v>
          </cell>
          <cell r="AX244">
            <v>17.489999999999998</v>
          </cell>
          <cell r="AY244">
            <v>17.18</v>
          </cell>
          <cell r="AZ244">
            <v>17.149999999999999</v>
          </cell>
          <cell r="BA244">
            <v>17.489999999999998</v>
          </cell>
          <cell r="BB244">
            <v>17.690000000000001</v>
          </cell>
          <cell r="BC244">
            <v>17.79</v>
          </cell>
        </row>
        <row r="245">
          <cell r="B245" t="str">
            <v>UMC</v>
          </cell>
          <cell r="C245" t="str">
            <v>Participación en el ingreso del tercer quintilo (20%) de la población en orden decreciente de remuneraciones</v>
          </cell>
          <cell r="D245" t="str">
            <v>SI.DST.03RD.20</v>
          </cell>
        </row>
        <row r="246">
          <cell r="B246" t="str">
            <v>URY</v>
          </cell>
          <cell r="C246" t="str">
            <v>Participación en el ingreso del tercer quintilo (20%) de la población en orden decreciente de remuneraciones</v>
          </cell>
          <cell r="D246" t="str">
            <v>SI.DST.03RD.20</v>
          </cell>
          <cell r="Z246">
            <v>14.59</v>
          </cell>
          <cell r="AH246">
            <v>14.85</v>
          </cell>
          <cell r="AK246">
            <v>15.42</v>
          </cell>
          <cell r="AN246">
            <v>14.98</v>
          </cell>
          <cell r="AO246">
            <v>14.78</v>
          </cell>
          <cell r="AP246">
            <v>14.82</v>
          </cell>
          <cell r="AQ246">
            <v>14.61</v>
          </cell>
          <cell r="AS246">
            <v>14.38</v>
          </cell>
          <cell r="AT246">
            <v>13.75</v>
          </cell>
          <cell r="AU246">
            <v>13.62</v>
          </cell>
          <cell r="AV246">
            <v>13.58</v>
          </cell>
          <cell r="AW246">
            <v>13.54</v>
          </cell>
          <cell r="AX246">
            <v>13.99</v>
          </cell>
          <cell r="AY246">
            <v>13.3</v>
          </cell>
          <cell r="AZ246">
            <v>13.2</v>
          </cell>
          <cell r="BA246">
            <v>13.56</v>
          </cell>
          <cell r="BB246">
            <v>13.58</v>
          </cell>
          <cell r="BC246">
            <v>13.74</v>
          </cell>
        </row>
        <row r="247">
          <cell r="B247" t="str">
            <v>USA</v>
          </cell>
          <cell r="C247" t="str">
            <v>Participación en el ingreso del tercer quintilo (20%) de la población en orden decreciente de remuneraciones</v>
          </cell>
          <cell r="D247" t="str">
            <v>SI.DST.03RD.20</v>
          </cell>
          <cell r="AS247">
            <v>15.66</v>
          </cell>
        </row>
        <row r="248">
          <cell r="B248" t="str">
            <v>UZB</v>
          </cell>
          <cell r="C248" t="str">
            <v>Participación en el ingreso del tercer quintilo (20%) de la población en orden decreciente de remuneraciones</v>
          </cell>
          <cell r="D248" t="str">
            <v>SI.DST.03RD.20</v>
          </cell>
          <cell r="AG248">
            <v>17.41</v>
          </cell>
          <cell r="AQ248">
            <v>14.8</v>
          </cell>
          <cell r="AU248">
            <v>16.010000000000002</v>
          </cell>
          <cell r="AV248">
            <v>15.67</v>
          </cell>
        </row>
        <row r="249">
          <cell r="B249" t="str">
            <v>VCT</v>
          </cell>
          <cell r="C249" t="str">
            <v>Participación en el ingreso del tercer quintilo (20%) de la población en orden decreciente de remuneraciones</v>
          </cell>
          <cell r="D249" t="str">
            <v>SI.DST.03RD.20</v>
          </cell>
        </row>
        <row r="250">
          <cell r="B250" t="str">
            <v>VEN</v>
          </cell>
          <cell r="C250" t="str">
            <v>Participación en el ingreso del tercer quintilo (20%) de la población en orden decreciente de remuneraciones</v>
          </cell>
          <cell r="D250" t="str">
            <v>SI.DST.03RD.20</v>
          </cell>
          <cell r="Z250">
            <v>11.36</v>
          </cell>
          <cell r="AF250">
            <v>11.64</v>
          </cell>
          <cell r="AH250">
            <v>14.96</v>
          </cell>
          <cell r="AK250">
            <v>15.04</v>
          </cell>
          <cell r="AN250">
            <v>13.79</v>
          </cell>
          <cell r="AQ250">
            <v>14.1</v>
          </cell>
          <cell r="AR250">
            <v>13.76</v>
          </cell>
          <cell r="AT250">
            <v>13.72</v>
          </cell>
          <cell r="AU250">
            <v>13.44</v>
          </cell>
          <cell r="AV250">
            <v>13.93</v>
          </cell>
          <cell r="AW250">
            <v>14.21</v>
          </cell>
          <cell r="AX250">
            <v>13.93</v>
          </cell>
          <cell r="AY250">
            <v>14.6</v>
          </cell>
        </row>
        <row r="251">
          <cell r="B251" t="str">
            <v>VIR</v>
          </cell>
          <cell r="C251" t="str">
            <v>Participación en el ingreso del tercer quintilo (20%) de la población en orden decreciente de remuneraciones</v>
          </cell>
          <cell r="D251" t="str">
            <v>SI.DST.03RD.20</v>
          </cell>
        </row>
        <row r="252">
          <cell r="B252" t="str">
            <v>VNM</v>
          </cell>
          <cell r="C252" t="str">
            <v>Participación en el ingreso del tercer quintilo (20%) de la población en orden decreciente de remuneraciones</v>
          </cell>
          <cell r="D252" t="str">
            <v>SI.DST.03RD.20</v>
          </cell>
          <cell r="AL252">
            <v>15.44</v>
          </cell>
          <cell r="AQ252">
            <v>15.4</v>
          </cell>
          <cell r="AU252">
            <v>14.94</v>
          </cell>
          <cell r="AW252">
            <v>15.46</v>
          </cell>
          <cell r="AY252">
            <v>15.92</v>
          </cell>
          <cell r="BA252">
            <v>15.81</v>
          </cell>
        </row>
        <row r="253">
          <cell r="B253" t="str">
            <v>VUT</v>
          </cell>
          <cell r="C253" t="str">
            <v>Participación en el ingreso del tercer quintilo (20%) de la población en orden decreciente de remuneraciones</v>
          </cell>
          <cell r="D253" t="str">
            <v>SI.DST.03RD.20</v>
          </cell>
        </row>
        <row r="254">
          <cell r="B254" t="str">
            <v>PSE</v>
          </cell>
          <cell r="C254" t="str">
            <v>Participación en el ingreso del tercer quintilo (20%) de la población en orden decreciente de remuneraciones</v>
          </cell>
          <cell r="D254" t="str">
            <v>SI.DST.03RD.20</v>
          </cell>
          <cell r="AZ254">
            <v>15.34</v>
          </cell>
          <cell r="BB254">
            <v>15.83</v>
          </cell>
        </row>
        <row r="255">
          <cell r="B255" t="str">
            <v>WLD</v>
          </cell>
          <cell r="C255" t="str">
            <v>Participación en el ingreso del tercer quintilo (20%) de la población en orden decreciente de remuneraciones</v>
          </cell>
          <cell r="D255" t="str">
            <v>SI.DST.03RD.20</v>
          </cell>
        </row>
        <row r="256">
          <cell r="B256" t="str">
            <v>WSM</v>
          </cell>
          <cell r="C256" t="str">
            <v>Participación en el ingreso del tercer quintilo (20%) de la población en orden decreciente de remuneraciones</v>
          </cell>
          <cell r="D256" t="str">
            <v>SI.DST.03RD.20</v>
          </cell>
        </row>
        <row r="257">
          <cell r="B257" t="str">
            <v>YEM</v>
          </cell>
          <cell r="C257" t="str">
            <v>Participación en el ingreso del tercer quintilo (20%) de la población en orden decreciente de remuneraciones</v>
          </cell>
          <cell r="D257" t="str">
            <v>SI.DST.03RD.20</v>
          </cell>
          <cell r="AQ257">
            <v>16.690000000000001</v>
          </cell>
          <cell r="AX257">
            <v>15.27</v>
          </cell>
        </row>
        <row r="258">
          <cell r="B258" t="str">
            <v>ZAF</v>
          </cell>
          <cell r="C258" t="str">
            <v>Participación en el ingreso del tercer quintilo (20%) de la población en orden decreciente de remuneraciones</v>
          </cell>
          <cell r="D258" t="str">
            <v>SI.DST.03RD.20</v>
          </cell>
          <cell r="AL258">
            <v>9.3000000000000007</v>
          </cell>
          <cell r="AN258">
            <v>10.15</v>
          </cell>
          <cell r="AS258">
            <v>9.8800000000000008</v>
          </cell>
          <cell r="AY258">
            <v>7.08</v>
          </cell>
          <cell r="BB258">
            <v>8.16</v>
          </cell>
        </row>
        <row r="259">
          <cell r="B259" t="str">
            <v>COD</v>
          </cell>
          <cell r="C259" t="str">
            <v>Participación en el ingreso del tercer quintilo (20%) de la población en orden decreciente de remuneraciones</v>
          </cell>
          <cell r="D259" t="str">
            <v>SI.DST.03RD.20</v>
          </cell>
          <cell r="AY259">
            <v>13.79</v>
          </cell>
        </row>
        <row r="260">
          <cell r="B260" t="str">
            <v>ZMB</v>
          </cell>
          <cell r="C260" t="str">
            <v>Participación en el ingreso del tercer quintilo (20%) de la población en orden decreciente de remuneraciones</v>
          </cell>
          <cell r="D260" t="str">
            <v>SI.DST.03RD.20</v>
          </cell>
          <cell r="AL260">
            <v>12.31</v>
          </cell>
          <cell r="AO260">
            <v>12.86</v>
          </cell>
          <cell r="AQ260">
            <v>12.12</v>
          </cell>
          <cell r="AV260">
            <v>14.37</v>
          </cell>
          <cell r="AW260">
            <v>12.81</v>
          </cell>
          <cell r="AY260">
            <v>11.17</v>
          </cell>
          <cell r="BC260">
            <v>10.36</v>
          </cell>
        </row>
        <row r="261">
          <cell r="B261" t="str">
            <v>ZWE</v>
          </cell>
          <cell r="C261" t="str">
            <v>Participación en el ingreso del tercer quintilo (20%) de la población en orden decreciente de remuneraciones</v>
          </cell>
          <cell r="D261" t="str">
            <v>SI.DST.03RD.20</v>
          </cell>
          <cell r="AN261">
            <v>12.19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5" name="Tabla116" displayName="Tabla116" ref="A4:AF209" headerRowCount="0" totalsRowCount="1">
  <sortState ref="A4:AF208">
    <sortCondition ref="Z10:Z214"/>
    <sortCondition ref="AF10:AF214"/>
  </sortState>
  <tableColumns count="32">
    <tableColumn id="1" name="Columna1"/>
    <tableColumn id="2" name="Columna2"/>
    <tableColumn id="3" name="pais"/>
    <tableColumn id="4" name="file"/>
    <tableColumn id="5" name="pml"/>
    <tableColumn id="25" name="Columna20" dataDxfId="53" totalsRowDxfId="52"/>
    <tableColumn id="6" name="VALFIS" totalsRowFunction="custom" dataDxfId="51" totalsRowDxfId="50">
      <totalsRowFormula>SUM(Tabla116[VALFIS])</totalsRowFormula>
    </tableColumn>
    <tableColumn id="7" name="$" totalsRowFunction="custom" dataDxfId="49" totalsRowDxfId="48">
      <totalsRowFormula>SUM(Tabla116[$])</totalsRowFormula>
    </tableColumn>
    <tableColumn id="8" name="x1000" totalsRowFunction="custom" dataDxfId="47" totalsRowDxfId="46">
      <totalsRowFormula>Tabla116[[#Totals],[$]]/Tabla116[[#Totals],[VALFIS]]*1000</totalsRowFormula>
    </tableColumn>
    <tableColumn id="9" name="$3" totalsRowFunction="custom" dataDxfId="45" totalsRowDxfId="44">
      <totalsRowFormula>SUM(Tabla116[$3])</totalsRowFormula>
    </tableColumn>
    <tableColumn id="10" name="%" dataDxfId="43" totalsRowDxfId="42"/>
    <tableColumn id="11" name="$4" dataDxfId="41" totalsRowDxfId="40"/>
    <tableColumn id="12" name="Columna5" dataDxfId="39" totalsRowDxfId="38"/>
    <tableColumn id="13" name="$6" dataDxfId="37" totalsRowDxfId="36"/>
    <tableColumn id="14" name="Columna7" dataDxfId="35" totalsRowDxfId="34"/>
    <tableColumn id="15" name="$8" totalsRowFunction="custom" dataDxfId="33" totalsRowDxfId="32">
      <totalsRowFormula>SUM(Tabla116[$8])</totalsRowFormula>
    </tableColumn>
    <tableColumn id="16" name="Columna9" dataDxfId="31" totalsRowDxfId="30"/>
    <tableColumn id="17" name="$10" dataDxfId="29" totalsRowDxfId="28"/>
    <tableColumn id="18" name="Columna11" dataDxfId="27" totalsRowDxfId="26"/>
    <tableColumn id="19" name="Columna3" dataDxfId="25" totalsRowDxfId="24"/>
    <tableColumn id="20" name="Columna4" dataDxfId="23" totalsRowDxfId="22"/>
    <tableColumn id="21" name="Columna6" dataDxfId="21" totalsRowDxfId="20"/>
    <tableColumn id="22" name="Columna8" dataDxfId="19" totalsRowDxfId="18"/>
    <tableColumn id="23" name="Columna10" dataDxfId="17" totalsRowDxfId="16"/>
    <tableColumn id="24" name="Columna12" dataDxfId="15" totalsRowDxfId="14"/>
    <tableColumn id="26" name="Columna13" dataDxfId="13" totalsRowDxfId="12"/>
    <tableColumn id="27" name="Columna14" dataDxfId="11" totalsRowDxfId="10"/>
    <tableColumn id="28" name="Columna15" dataDxfId="9" totalsRowDxfId="8"/>
    <tableColumn id="29" name="Columna16" dataDxfId="7" totalsRowDxfId="6"/>
    <tableColumn id="30" name="Columna17" dataDxfId="5" totalsRowDxfId="4"/>
    <tableColumn id="31" name="Columna18" dataDxfId="3" totalsRowDxfId="2"/>
    <tableColumn id="32" name="Columna19" dataDxfId="1" totalsRow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AY209"/>
  <sheetViews>
    <sheetView workbookViewId="0">
      <pane ySplit="2" topLeftCell="A3" activePane="bottomLeft" state="frozen"/>
      <selection activeCell="Q123" sqref="Q123"/>
      <selection pane="bottomLeft" activeCell="Q123" sqref="Q123"/>
    </sheetView>
  </sheetViews>
  <sheetFormatPr baseColWidth="10" defaultRowHeight="14" x14ac:dyDescent="0"/>
  <cols>
    <col min="1" max="2" width="12.33203125" customWidth="1"/>
    <col min="3" max="3" width="10" customWidth="1"/>
    <col min="4" max="4" width="22.83203125" hidden="1" customWidth="1"/>
    <col min="5" max="5" width="11.5" hidden="1" customWidth="1"/>
    <col min="6" max="6" width="15.5" customWidth="1"/>
    <col min="7" max="7" width="15.33203125" customWidth="1"/>
    <col min="8" max="9" width="11.5" customWidth="1"/>
    <col min="10" max="10" width="12.1640625" customWidth="1"/>
    <col min="11" max="11" width="11.5" customWidth="1"/>
    <col min="12" max="12" width="14.83203125" hidden="1" customWidth="1"/>
    <col min="13" max="13" width="12.33203125" hidden="1" customWidth="1"/>
    <col min="14" max="14" width="14.5" hidden="1" customWidth="1"/>
    <col min="15" max="15" width="12.33203125" hidden="1" customWidth="1"/>
    <col min="16" max="16" width="15.33203125" hidden="1" customWidth="1"/>
    <col min="17" max="17" width="12.33203125" hidden="1" customWidth="1"/>
    <col min="18" max="18" width="15.33203125" hidden="1" customWidth="1"/>
    <col min="19" max="19" width="13.33203125" hidden="1" customWidth="1"/>
    <col min="20" max="35" width="11.5" hidden="1" customWidth="1"/>
    <col min="36" max="36" width="15.1640625" customWidth="1"/>
    <col min="37" max="37" width="15.6640625" customWidth="1"/>
    <col min="38" max="38" width="16.83203125" style="93" customWidth="1"/>
    <col min="39" max="41" width="0" hidden="1" customWidth="1"/>
    <col min="42" max="42" width="10.83203125" style="93"/>
    <col min="43" max="43" width="15.1640625" customWidth="1"/>
    <col min="44" max="44" width="15.6640625" customWidth="1"/>
    <col min="45" max="45" width="16.83203125" style="93" customWidth="1"/>
    <col min="46" max="46" width="0" hidden="1" customWidth="1"/>
    <col min="47" max="47" width="12.6640625" hidden="1" customWidth="1"/>
    <col min="49" max="49" width="11.5" style="104" customWidth="1"/>
    <col min="50" max="50" width="14.6640625" customWidth="1"/>
    <col min="51" max="51" width="10.83203125" style="93"/>
  </cols>
  <sheetData>
    <row r="1" spans="1:51" ht="15" customHeight="1">
      <c r="A1" s="1"/>
      <c r="B1" s="272" t="s">
        <v>0</v>
      </c>
      <c r="C1" s="272" t="s">
        <v>1</v>
      </c>
      <c r="D1" s="2"/>
      <c r="E1" s="2"/>
      <c r="F1" s="2"/>
      <c r="G1" s="272" t="s">
        <v>2</v>
      </c>
      <c r="H1" s="272" t="s">
        <v>3</v>
      </c>
      <c r="I1" s="272"/>
      <c r="J1" s="272" t="s">
        <v>4</v>
      </c>
      <c r="K1" s="272"/>
      <c r="L1" s="3" t="s">
        <v>5</v>
      </c>
      <c r="M1" s="3"/>
      <c r="N1" s="3"/>
      <c r="O1" s="3"/>
      <c r="P1" s="3"/>
      <c r="Q1" s="3"/>
      <c r="R1" s="3"/>
      <c r="S1" s="3"/>
      <c r="T1" s="274" t="s">
        <v>6</v>
      </c>
      <c r="U1" s="274" t="s">
        <v>7</v>
      </c>
      <c r="V1" s="274" t="s">
        <v>8</v>
      </c>
      <c r="W1" s="274" t="s">
        <v>9</v>
      </c>
      <c r="X1" s="274" t="s">
        <v>10</v>
      </c>
      <c r="Y1" s="274" t="s">
        <v>11</v>
      </c>
      <c r="AA1" s="274" t="s">
        <v>6</v>
      </c>
      <c r="AB1" s="274" t="s">
        <v>7</v>
      </c>
      <c r="AC1" s="274" t="s">
        <v>8</v>
      </c>
      <c r="AD1" s="274" t="s">
        <v>9</v>
      </c>
      <c r="AE1" s="274" t="s">
        <v>10</v>
      </c>
      <c r="AF1" s="274" t="s">
        <v>11</v>
      </c>
      <c r="AJ1" s="272" t="s">
        <v>675</v>
      </c>
      <c r="AK1" s="272" t="s">
        <v>675</v>
      </c>
      <c r="AL1" s="273" t="s">
        <v>674</v>
      </c>
      <c r="AM1" s="272" t="s">
        <v>692</v>
      </c>
      <c r="AN1" s="272"/>
      <c r="AO1" s="272" t="s">
        <v>675</v>
      </c>
      <c r="AP1" s="273" t="s">
        <v>694</v>
      </c>
      <c r="AQ1" s="272" t="s">
        <v>899</v>
      </c>
      <c r="AR1" s="272" t="s">
        <v>675</v>
      </c>
      <c r="AS1" s="273" t="s">
        <v>900</v>
      </c>
      <c r="AT1" s="272" t="s">
        <v>901</v>
      </c>
      <c r="AU1" s="272" t="s">
        <v>675</v>
      </c>
      <c r="AV1" s="273" t="s">
        <v>902</v>
      </c>
      <c r="AW1" s="272" t="s">
        <v>903</v>
      </c>
      <c r="AX1" s="272" t="s">
        <v>675</v>
      </c>
      <c r="AY1" s="273" t="s">
        <v>904</v>
      </c>
    </row>
    <row r="2" spans="1:51">
      <c r="A2" s="1"/>
      <c r="B2" s="275"/>
      <c r="C2" s="272"/>
      <c r="D2" s="2"/>
      <c r="E2" s="2"/>
      <c r="F2" s="2"/>
      <c r="G2" s="272"/>
      <c r="H2" s="272"/>
      <c r="I2" s="272"/>
      <c r="J2" s="272"/>
      <c r="K2" s="272"/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74"/>
      <c r="U2" s="274"/>
      <c r="V2" s="274"/>
      <c r="W2" s="274"/>
      <c r="X2" s="274"/>
      <c r="Y2" s="274"/>
      <c r="AA2" s="274"/>
      <c r="AB2" s="274"/>
      <c r="AC2" s="274"/>
      <c r="AD2" s="274"/>
      <c r="AE2" s="274"/>
      <c r="AF2" s="274"/>
      <c r="AJ2" s="272"/>
      <c r="AK2" s="272"/>
      <c r="AL2" s="273"/>
      <c r="AM2" s="272"/>
      <c r="AN2" s="272"/>
      <c r="AO2" s="272"/>
      <c r="AP2" s="273"/>
      <c r="AQ2" s="272"/>
      <c r="AR2" s="272"/>
      <c r="AS2" s="273"/>
      <c r="AT2" s="272"/>
      <c r="AU2" s="272"/>
      <c r="AV2" s="273"/>
      <c r="AW2" s="272"/>
      <c r="AX2" s="272"/>
      <c r="AY2" s="273"/>
    </row>
    <row r="3" spans="1:51">
      <c r="B3" s="275"/>
      <c r="C3" s="272"/>
      <c r="D3" s="2"/>
      <c r="E3" s="2"/>
      <c r="F3" s="2"/>
      <c r="G3" s="272"/>
      <c r="H3" s="4" t="s">
        <v>20</v>
      </c>
      <c r="I3" s="2" t="s">
        <v>446</v>
      </c>
      <c r="J3" s="4" t="s">
        <v>20</v>
      </c>
      <c r="K3" s="2" t="s">
        <v>447</v>
      </c>
      <c r="L3" s="4" t="s">
        <v>20</v>
      </c>
      <c r="M3" s="2" t="s">
        <v>446</v>
      </c>
      <c r="N3" s="4" t="s">
        <v>20</v>
      </c>
      <c r="O3" s="2" t="s">
        <v>446</v>
      </c>
      <c r="P3" s="4" t="s">
        <v>20</v>
      </c>
      <c r="Q3" s="2" t="s">
        <v>447</v>
      </c>
      <c r="R3" s="4" t="s">
        <v>20</v>
      </c>
      <c r="S3" s="2" t="s">
        <v>447</v>
      </c>
      <c r="T3" s="274"/>
      <c r="U3" s="274"/>
      <c r="V3" s="274"/>
      <c r="W3" s="274"/>
      <c r="X3" s="274"/>
      <c r="Y3" s="274"/>
      <c r="AA3" s="274"/>
      <c r="AB3" s="274"/>
      <c r="AC3" s="274"/>
      <c r="AD3" s="274"/>
      <c r="AE3" s="274"/>
      <c r="AF3" s="274"/>
      <c r="AG3" t="s">
        <v>23</v>
      </c>
      <c r="AH3">
        <v>8</v>
      </c>
      <c r="AI3" t="s">
        <v>24</v>
      </c>
      <c r="AJ3" s="4" t="s">
        <v>676</v>
      </c>
      <c r="AK3" s="4" t="s">
        <v>20</v>
      </c>
      <c r="AL3" s="91" t="s">
        <v>447</v>
      </c>
      <c r="AM3" s="4" t="s">
        <v>693</v>
      </c>
      <c r="AN3" s="4" t="s">
        <v>20</v>
      </c>
      <c r="AO3" s="4" t="s">
        <v>676</v>
      </c>
      <c r="AP3" s="91" t="s">
        <v>447</v>
      </c>
      <c r="AQ3" s="4" t="s">
        <v>676</v>
      </c>
      <c r="AR3" s="4" t="s">
        <v>20</v>
      </c>
      <c r="AS3" s="91" t="s">
        <v>447</v>
      </c>
      <c r="AT3" s="4" t="s">
        <v>676</v>
      </c>
      <c r="AU3" s="4" t="s">
        <v>20</v>
      </c>
      <c r="AV3" s="91" t="s">
        <v>447</v>
      </c>
      <c r="AW3" s="102" t="s">
        <v>676</v>
      </c>
      <c r="AX3" s="4" t="s">
        <v>20</v>
      </c>
      <c r="AY3" s="91" t="s">
        <v>447</v>
      </c>
    </row>
    <row r="4" spans="1:51">
      <c r="A4">
        <v>40</v>
      </c>
      <c r="B4" t="s">
        <v>23</v>
      </c>
      <c r="C4" t="s">
        <v>25</v>
      </c>
      <c r="D4" t="s">
        <v>26</v>
      </c>
      <c r="E4">
        <v>250</v>
      </c>
      <c r="F4" t="str">
        <f>VLOOKUP(C4,[1]Hoja5!$B$2:$C$199,2,FALSE)</f>
        <v>Solomon Islands</v>
      </c>
      <c r="G4" s="5">
        <v>210.91</v>
      </c>
      <c r="H4" s="5">
        <v>12.4</v>
      </c>
      <c r="I4" s="6">
        <v>58.86</v>
      </c>
      <c r="J4" s="5">
        <v>102.99</v>
      </c>
      <c r="K4" s="7">
        <v>49.04</v>
      </c>
      <c r="L4" s="5">
        <v>885.12549999999999</v>
      </c>
      <c r="M4" s="6">
        <v>14.01</v>
      </c>
      <c r="N4" s="5">
        <v>0</v>
      </c>
      <c r="O4" s="6">
        <v>0</v>
      </c>
      <c r="P4" s="5">
        <v>678.62549999999999</v>
      </c>
      <c r="Q4" s="7">
        <v>15.18</v>
      </c>
      <c r="R4" s="5">
        <v>554.71870000000001</v>
      </c>
      <c r="S4" s="7">
        <v>18.57</v>
      </c>
      <c r="T4" s="8">
        <v>2</v>
      </c>
      <c r="U4" s="8">
        <v>1</v>
      </c>
      <c r="V4" s="8">
        <v>4</v>
      </c>
      <c r="W4" s="8">
        <v>118</v>
      </c>
      <c r="X4" s="8">
        <v>11</v>
      </c>
      <c r="Y4" s="8">
        <v>6</v>
      </c>
      <c r="Z4" s="9" t="s">
        <v>24</v>
      </c>
      <c r="AA4" s="9">
        <v>2</v>
      </c>
      <c r="AB4" s="9">
        <v>1</v>
      </c>
      <c r="AC4" s="9">
        <v>2</v>
      </c>
      <c r="AD4" s="9">
        <v>36</v>
      </c>
      <c r="AE4" s="9">
        <v>2</v>
      </c>
      <c r="AF4" s="9">
        <v>1</v>
      </c>
      <c r="AG4" t="s">
        <v>27</v>
      </c>
      <c r="AH4">
        <v>60</v>
      </c>
      <c r="AI4" t="s">
        <v>28</v>
      </c>
      <c r="AJ4" s="85">
        <f>VLOOKUP($C4,Hoja3!$C$5:$U$202,18,FALSE)</f>
        <v>8.2490000000000006</v>
      </c>
      <c r="AK4" s="94">
        <f>IFERROR(AJ4*$P4/100,0)</f>
        <v>55.979817495000006</v>
      </c>
      <c r="AL4" s="92">
        <f>IFERROR($H4/AK4*100,"")</f>
        <v>22.150840347251116</v>
      </c>
      <c r="AM4" t="str">
        <f>IFERROR(VLOOKUP(C4,'[2]Education expendit (current US)'!$B$2:$K$156,10,FALSE),"")</f>
        <v/>
      </c>
      <c r="AN4">
        <f>IF(AM4="",0,AM4/1000000)</f>
        <v>0</v>
      </c>
      <c r="AO4" s="88">
        <f>IF(AN4="","",AN4*100/P4)</f>
        <v>0</v>
      </c>
      <c r="AP4" s="93" t="str">
        <f>IFERROR(H4/AN4*100,"")</f>
        <v/>
      </c>
      <c r="AQ4" s="85">
        <f>VLOOKUP($C4,Hoja3!$C$5:$W$202,21,FALSE)</f>
        <v>6.95</v>
      </c>
      <c r="AR4" s="94">
        <f>IFERROR(AQ4*$P4/100,0)</f>
        <v>47.164472249999996</v>
      </c>
      <c r="AS4" s="92">
        <f>IFERROR($H4/AR4*100,"")</f>
        <v>26.290975830859644</v>
      </c>
      <c r="AT4" s="85">
        <f>VLOOKUP($C4,Hoja3!$C$5:$AB$202,26,FALSE)</f>
        <v>1.2989999999999999</v>
      </c>
      <c r="AU4" s="94">
        <f>IFERROR(AT4*$P4/100,0)</f>
        <v>8.8153452449999996</v>
      </c>
      <c r="AV4" s="92">
        <f>IFERROR($H4/AU4*100,"")</f>
        <v>140.66380448381409</v>
      </c>
      <c r="AW4" s="103">
        <f>AX4/$P4*100</f>
        <v>8.2490000000000006</v>
      </c>
      <c r="AX4" s="86">
        <f>AN4+AK4</f>
        <v>55.979817495000006</v>
      </c>
      <c r="AY4" s="92">
        <f>IFERROR(H4*100/AX4,"")</f>
        <v>22.150840347251116</v>
      </c>
    </row>
    <row r="5" spans="1:51">
      <c r="A5">
        <v>37</v>
      </c>
      <c r="B5" t="s">
        <v>23</v>
      </c>
      <c r="C5" t="s">
        <v>29</v>
      </c>
      <c r="D5" t="s">
        <v>30</v>
      </c>
      <c r="E5">
        <v>250</v>
      </c>
      <c r="F5" t="str">
        <f>VLOOKUP(C5,[1]Hoja5!$B$2:$C$199,2,FALSE)</f>
        <v>Philippines</v>
      </c>
      <c r="G5" s="5">
        <v>186193</v>
      </c>
      <c r="H5" s="5">
        <v>5004.2</v>
      </c>
      <c r="I5" s="6">
        <v>26.88</v>
      </c>
      <c r="J5" s="5">
        <v>35939.65</v>
      </c>
      <c r="K5" s="7">
        <v>19.3</v>
      </c>
      <c r="L5" s="5">
        <v>203207.8</v>
      </c>
      <c r="M5" s="6">
        <v>24.63</v>
      </c>
      <c r="N5" s="5">
        <v>19403.490000000002</v>
      </c>
      <c r="O5" s="6">
        <v>257.89999999999998</v>
      </c>
      <c r="P5" s="5">
        <v>199589.4</v>
      </c>
      <c r="Q5" s="7">
        <v>18.010000000000002</v>
      </c>
      <c r="R5" s="5">
        <v>199897.4</v>
      </c>
      <c r="S5" s="7">
        <v>17.98</v>
      </c>
      <c r="T5" s="8">
        <v>4</v>
      </c>
      <c r="U5" s="8">
        <v>9</v>
      </c>
      <c r="V5" s="8">
        <v>1</v>
      </c>
      <c r="W5" s="8">
        <v>1</v>
      </c>
      <c r="X5" s="8">
        <v>8</v>
      </c>
      <c r="Y5" s="8">
        <v>7</v>
      </c>
      <c r="Z5" s="9" t="s">
        <v>24</v>
      </c>
      <c r="AA5" s="9">
        <v>3</v>
      </c>
      <c r="AB5" s="9">
        <v>3</v>
      </c>
      <c r="AC5" s="9">
        <v>1</v>
      </c>
      <c r="AD5" s="9">
        <v>1</v>
      </c>
      <c r="AE5" s="9">
        <v>1</v>
      </c>
      <c r="AF5" s="9">
        <v>2</v>
      </c>
      <c r="AG5" t="s">
        <v>31</v>
      </c>
      <c r="AH5">
        <v>107</v>
      </c>
      <c r="AI5" t="s">
        <v>32</v>
      </c>
      <c r="AJ5" s="85">
        <f>VLOOKUP($C5,Hoja3!$C$5:$U$202,18,FALSE)</f>
        <v>1.5449999999999999</v>
      </c>
      <c r="AK5" s="94">
        <f t="shared" ref="AK5:AK68" si="0">IFERROR(AJ5*$P5/100,0)</f>
        <v>3083.6562299999996</v>
      </c>
      <c r="AL5" s="92">
        <f t="shared" ref="AL5:AL68" si="1">IFERROR($H5/AK5*100,"")</f>
        <v>162.28138374555456</v>
      </c>
      <c r="AM5" t="str">
        <f>IFERROR(VLOOKUP(C5,'[2]Education expendit (current US)'!$B$2:$K$156,10,FALSE),"")</f>
        <v/>
      </c>
      <c r="AN5">
        <f t="shared" ref="AN5:AN68" si="2">IF(AM5="",0,AM5/1000000)</f>
        <v>0</v>
      </c>
      <c r="AO5" s="88">
        <f t="shared" ref="AO5:AO68" si="3">IF(AN5="","",AN5*100/P5)</f>
        <v>0</v>
      </c>
      <c r="AP5" s="93" t="str">
        <f t="shared" ref="AP5:AP68" si="4">IFERROR(H5/AN5*100,"")</f>
        <v/>
      </c>
      <c r="AQ5" s="85">
        <f>VLOOKUP($C5,Hoja3!$C$5:$W$202,21,FALSE)</f>
        <v>0.55600000000000005</v>
      </c>
      <c r="AR5" s="94">
        <f t="shared" ref="AR5:AR68" si="5">IFERROR(AQ5*$P5/100,0)</f>
        <v>1109.7170640000002</v>
      </c>
      <c r="AS5" s="92">
        <f t="shared" ref="AS5:AS68" si="6">IFERROR($H5/AR5*100,"")</f>
        <v>450.94377317784489</v>
      </c>
      <c r="AT5" s="85">
        <f>VLOOKUP($C5,Hoja3!$C$5:$AB$202,26,FALSE)</f>
        <v>0.98899999999999999</v>
      </c>
      <c r="AU5" s="94">
        <f t="shared" ref="AU5:AU68" si="7">IFERROR(AT5*$P5/100,0)</f>
        <v>1973.9391659999999</v>
      </c>
      <c r="AV5" s="92">
        <f t="shared" ref="AV5:AV68" si="8">IFERROR($H5/AU5*100,"")</f>
        <v>253.51338512323741</v>
      </c>
      <c r="AW5" s="103">
        <f t="shared" ref="AW5:AW68" si="9">AX5/$P5*100</f>
        <v>1.5449999999999999</v>
      </c>
      <c r="AX5" s="86">
        <f>AN5+AK5</f>
        <v>3083.6562299999996</v>
      </c>
      <c r="AY5" s="92">
        <f t="shared" ref="AY5:AY68" si="10">IFERROR(H5*100/AX5,"")</f>
        <v>162.28138374555456</v>
      </c>
    </row>
    <row r="6" spans="1:51">
      <c r="A6">
        <v>20</v>
      </c>
      <c r="B6" t="s">
        <v>23</v>
      </c>
      <c r="C6" t="s">
        <v>33</v>
      </c>
      <c r="D6" t="s">
        <v>34</v>
      </c>
      <c r="E6">
        <v>250</v>
      </c>
      <c r="F6" t="str">
        <f>VLOOKUP(C6,[1]Hoja5!$B$2:$C$199,2,FALSE)</f>
        <v>Japan</v>
      </c>
      <c r="G6" s="5">
        <v>14617394</v>
      </c>
      <c r="H6" s="5">
        <v>75011.199999999997</v>
      </c>
      <c r="I6" s="6">
        <v>5.13</v>
      </c>
      <c r="J6" s="5">
        <v>688619.03</v>
      </c>
      <c r="K6" s="7">
        <v>4.71</v>
      </c>
      <c r="L6" s="5">
        <v>5396265</v>
      </c>
      <c r="M6" s="6">
        <v>13.9</v>
      </c>
      <c r="N6" s="5">
        <v>1094349</v>
      </c>
      <c r="O6" s="6">
        <v>68.540000000000006</v>
      </c>
      <c r="P6" s="5">
        <v>5458837</v>
      </c>
      <c r="Q6" s="7">
        <v>12.61</v>
      </c>
      <c r="R6" s="5">
        <v>5601557</v>
      </c>
      <c r="S6" s="7">
        <v>12.29</v>
      </c>
      <c r="T6" s="8">
        <v>17</v>
      </c>
      <c r="U6" s="8">
        <v>39</v>
      </c>
      <c r="V6" s="8">
        <v>5</v>
      </c>
      <c r="W6" s="8">
        <v>8</v>
      </c>
      <c r="X6" s="8">
        <v>14</v>
      </c>
      <c r="Y6" s="8">
        <v>13</v>
      </c>
      <c r="Z6" s="9" t="s">
        <v>24</v>
      </c>
      <c r="AA6" s="9">
        <v>6</v>
      </c>
      <c r="AB6" s="9">
        <v>12</v>
      </c>
      <c r="AC6" s="9">
        <v>3</v>
      </c>
      <c r="AD6" s="9">
        <v>3</v>
      </c>
      <c r="AE6" s="9">
        <v>3</v>
      </c>
      <c r="AF6" s="9">
        <v>3</v>
      </c>
      <c r="AG6" t="s">
        <v>35</v>
      </c>
      <c r="AH6">
        <v>102</v>
      </c>
      <c r="AI6" t="s">
        <v>32</v>
      </c>
      <c r="AJ6" s="85">
        <f>VLOOKUP($C6,Hoja3!$C$5:$U$202,18,FALSE)</f>
        <v>23.561014694251345</v>
      </c>
      <c r="AK6" s="94">
        <f t="shared" si="0"/>
        <v>1286157.3877052292</v>
      </c>
      <c r="AL6" s="92">
        <f t="shared" si="1"/>
        <v>5.8321944667934842</v>
      </c>
      <c r="AM6">
        <f>IFERROR(VLOOKUP(C6,'[2]Education expendit (current US)'!$B$2:$K$156,10,FALSE),"")</f>
        <v>195891435929.68799</v>
      </c>
      <c r="AN6">
        <f t="shared" si="2"/>
        <v>195891.43592968798</v>
      </c>
      <c r="AO6" s="85">
        <f t="shared" si="3"/>
        <v>3.5885196046280186</v>
      </c>
      <c r="AP6" s="93">
        <f t="shared" si="4"/>
        <v>38.292230410176806</v>
      </c>
      <c r="AQ6" s="85">
        <f>VLOOKUP($C6,Hoja3!$C$5:$W$202,21,FALSE)</f>
        <v>6.80676285226658</v>
      </c>
      <c r="AR6" s="94">
        <f t="shared" si="5"/>
        <v>371570.08908178337</v>
      </c>
      <c r="AS6" s="92">
        <f t="shared" si="6"/>
        <v>20.187631406329338</v>
      </c>
      <c r="AT6" s="85">
        <f>VLOOKUP($C6,Hoja3!$C$5:$AB$202,26,FALSE)</f>
        <v>16.754251841984765</v>
      </c>
      <c r="AU6" s="94">
        <f t="shared" si="7"/>
        <v>914587.29862344591</v>
      </c>
      <c r="AV6" s="92">
        <f t="shared" si="8"/>
        <v>8.2016446229791367</v>
      </c>
      <c r="AW6" s="103">
        <f t="shared" si="9"/>
        <v>27.149534298879363</v>
      </c>
      <c r="AX6" s="86">
        <f>AN6+AK6</f>
        <v>1482048.8236349171</v>
      </c>
      <c r="AY6" s="92">
        <f t="shared" si="10"/>
        <v>5.0613177382392367</v>
      </c>
    </row>
    <row r="7" spans="1:51">
      <c r="A7">
        <v>6</v>
      </c>
      <c r="B7" t="s">
        <v>23</v>
      </c>
      <c r="C7" t="s">
        <v>36</v>
      </c>
      <c r="D7" t="s">
        <v>37</v>
      </c>
      <c r="E7">
        <v>250</v>
      </c>
      <c r="F7" t="str">
        <f>VLOOKUP(C7,[1]Hoja5!$B$2:$C$199,2,FALSE)</f>
        <v>Bhutan</v>
      </c>
      <c r="G7" s="5">
        <v>1167</v>
      </c>
      <c r="H7" s="5">
        <v>4.5</v>
      </c>
      <c r="I7" s="6">
        <v>3.86</v>
      </c>
      <c r="J7" s="5">
        <v>147.38</v>
      </c>
      <c r="K7" s="7">
        <v>12.63</v>
      </c>
      <c r="L7" s="5">
        <v>0</v>
      </c>
      <c r="M7" s="6">
        <v>0</v>
      </c>
      <c r="N7" s="5">
        <v>0</v>
      </c>
      <c r="O7" s="6">
        <v>0</v>
      </c>
      <c r="P7" s="5">
        <v>1516.078</v>
      </c>
      <c r="Q7" s="7">
        <v>9.7200000000000006</v>
      </c>
      <c r="R7" s="5">
        <v>1419.662</v>
      </c>
      <c r="S7" s="7">
        <v>10.38</v>
      </c>
      <c r="T7" s="8">
        <v>24</v>
      </c>
      <c r="U7" s="8">
        <v>19</v>
      </c>
      <c r="V7" s="8">
        <v>124</v>
      </c>
      <c r="W7" s="8">
        <v>129</v>
      </c>
      <c r="X7" s="8">
        <v>16</v>
      </c>
      <c r="Y7" s="8">
        <v>14</v>
      </c>
      <c r="Z7" s="9" t="s">
        <v>24</v>
      </c>
      <c r="AA7" s="9">
        <v>10</v>
      </c>
      <c r="AB7" s="9">
        <v>5</v>
      </c>
      <c r="AC7" s="9">
        <v>39</v>
      </c>
      <c r="AD7" s="9">
        <v>40</v>
      </c>
      <c r="AE7" s="9">
        <v>4</v>
      </c>
      <c r="AF7" s="9">
        <v>4</v>
      </c>
      <c r="AG7" t="s">
        <v>38</v>
      </c>
      <c r="AH7">
        <v>112</v>
      </c>
      <c r="AI7" t="s">
        <v>39</v>
      </c>
      <c r="AJ7" s="85">
        <f>VLOOKUP($C7,Hoja3!$C$5:$U$202,18,FALSE)</f>
        <v>5.1989999999999998</v>
      </c>
      <c r="AK7" s="94">
        <f t="shared" si="0"/>
        <v>78.820895219999997</v>
      </c>
      <c r="AL7" s="92">
        <f t="shared" si="1"/>
        <v>5.7091460169792274</v>
      </c>
      <c r="AM7">
        <f>IFERROR(VLOOKUP(C7,'[2]Education expendit (current US)'!$B$2:$K$156,10,FALSE),"")</f>
        <v>56478978.893578097</v>
      </c>
      <c r="AN7">
        <f t="shared" si="2"/>
        <v>56.478978893578095</v>
      </c>
      <c r="AO7" s="85">
        <f t="shared" si="3"/>
        <v>3.7253346393508839</v>
      </c>
      <c r="AP7" s="93">
        <f t="shared" si="4"/>
        <v>7.967566142580651</v>
      </c>
      <c r="AQ7" s="85">
        <f>VLOOKUP($C7,Hoja3!$C$5:$W$202,21,FALSE)</f>
        <v>3.03</v>
      </c>
      <c r="AR7" s="94">
        <f t="shared" si="5"/>
        <v>45.937163400000003</v>
      </c>
      <c r="AS7" s="92">
        <f t="shared" si="6"/>
        <v>9.7959901459653462</v>
      </c>
      <c r="AT7" s="85">
        <f>VLOOKUP($C7,Hoja3!$C$5:$AB$202,26,FALSE)</f>
        <v>2.169</v>
      </c>
      <c r="AU7" s="94">
        <f t="shared" si="7"/>
        <v>32.883731820000001</v>
      </c>
      <c r="AV7" s="92">
        <f t="shared" si="8"/>
        <v>13.684578212206086</v>
      </c>
      <c r="AW7" s="103">
        <f t="shared" si="9"/>
        <v>5.4447218322111981</v>
      </c>
      <c r="AX7" s="86">
        <f t="shared" ref="AX7:AX68" si="11">AO7+AK7</f>
        <v>82.546229859350888</v>
      </c>
      <c r="AY7" s="92">
        <f t="shared" si="10"/>
        <v>5.451490646716965</v>
      </c>
    </row>
    <row r="8" spans="1:51">
      <c r="A8">
        <v>13</v>
      </c>
      <c r="B8" t="s">
        <v>23</v>
      </c>
      <c r="C8" t="s">
        <v>40</v>
      </c>
      <c r="D8" t="s">
        <v>41</v>
      </c>
      <c r="E8">
        <v>250</v>
      </c>
      <c r="F8" t="str">
        <f>VLOOKUP(C8,[1]Hoja5!$B$2:$C$199,2,FALSE)</f>
        <v>Georgia</v>
      </c>
      <c r="G8" s="5">
        <v>21157</v>
      </c>
      <c r="H8" s="5">
        <v>50</v>
      </c>
      <c r="I8" s="6">
        <v>2.36</v>
      </c>
      <c r="J8" s="5">
        <v>968.02</v>
      </c>
      <c r="K8" s="7">
        <v>4.58</v>
      </c>
      <c r="L8" s="5">
        <v>13708.72</v>
      </c>
      <c r="M8" s="6">
        <v>3.65</v>
      </c>
      <c r="N8" s="5">
        <v>2452.86</v>
      </c>
      <c r="O8" s="6">
        <v>20.38</v>
      </c>
      <c r="P8" s="5">
        <v>11667.38</v>
      </c>
      <c r="Q8" s="7">
        <v>8.3000000000000007</v>
      </c>
      <c r="R8" s="5">
        <v>11484.01</v>
      </c>
      <c r="S8" s="7">
        <v>8.43</v>
      </c>
      <c r="T8" s="8">
        <v>45</v>
      </c>
      <c r="U8" s="8">
        <v>40</v>
      </c>
      <c r="V8" s="8">
        <v>20</v>
      </c>
      <c r="W8" s="8">
        <v>25</v>
      </c>
      <c r="X8" s="8">
        <v>18</v>
      </c>
      <c r="Y8" s="8">
        <v>16</v>
      </c>
      <c r="Z8" s="9" t="s">
        <v>24</v>
      </c>
      <c r="AA8" s="9">
        <v>18</v>
      </c>
      <c r="AB8" s="9">
        <v>13</v>
      </c>
      <c r="AC8" s="9">
        <v>8</v>
      </c>
      <c r="AD8" s="9">
        <v>11</v>
      </c>
      <c r="AE8" s="9">
        <v>5</v>
      </c>
      <c r="AF8" s="9">
        <v>5</v>
      </c>
      <c r="AG8" t="s">
        <v>42</v>
      </c>
      <c r="AH8">
        <v>135</v>
      </c>
      <c r="AI8" t="s">
        <v>39</v>
      </c>
      <c r="AJ8" s="85">
        <f>VLOOKUP($C8,Hoja3!$C$5:$U$202,18,FALSE)</f>
        <v>8.2219999999999995</v>
      </c>
      <c r="AK8" s="94">
        <f t="shared" si="0"/>
        <v>959.29198359999998</v>
      </c>
      <c r="AL8" s="92">
        <f t="shared" si="1"/>
        <v>5.212177403209564</v>
      </c>
      <c r="AM8">
        <f>IFERROR(VLOOKUP(C8,'[2]Education expendit (current US)'!$B$2:$K$156,10,FALSE),"")</f>
        <v>275970709.27506101</v>
      </c>
      <c r="AN8">
        <f t="shared" si="2"/>
        <v>275.97070927506098</v>
      </c>
      <c r="AO8" s="85">
        <f t="shared" si="3"/>
        <v>2.3653186000204074</v>
      </c>
      <c r="AP8" s="93">
        <f t="shared" si="4"/>
        <v>18.11786480215363</v>
      </c>
      <c r="AQ8" s="85">
        <f>VLOOKUP($C8,Hoja3!$C$5:$W$202,21,FALSE)</f>
        <v>1.595</v>
      </c>
      <c r="AR8" s="94">
        <f t="shared" si="5"/>
        <v>186.09471099999999</v>
      </c>
      <c r="AS8" s="92">
        <f t="shared" si="6"/>
        <v>26.86803925341006</v>
      </c>
      <c r="AT8" s="85">
        <f>VLOOKUP($C8,Hoja3!$C$5:$AB$202,26,FALSE)</f>
        <v>6.6269999999999998</v>
      </c>
      <c r="AU8" s="94">
        <f t="shared" si="7"/>
        <v>773.19727259999991</v>
      </c>
      <c r="AV8" s="92">
        <f t="shared" si="8"/>
        <v>6.4666549885602898</v>
      </c>
      <c r="AW8" s="103">
        <f t="shared" si="9"/>
        <v>8.2422729198845026</v>
      </c>
      <c r="AX8" s="86">
        <f t="shared" si="11"/>
        <v>961.65730220002035</v>
      </c>
      <c r="AY8" s="92">
        <f t="shared" si="10"/>
        <v>5.1993573891253231</v>
      </c>
    </row>
    <row r="9" spans="1:51">
      <c r="A9">
        <v>25</v>
      </c>
      <c r="B9" t="s">
        <v>23</v>
      </c>
      <c r="C9" t="s">
        <v>43</v>
      </c>
      <c r="D9" t="s">
        <v>44</v>
      </c>
      <c r="E9">
        <v>250</v>
      </c>
      <c r="F9" t="str">
        <f>VLOOKUP(C9,[1]Hoja5!$B$2:$C$199,2,FALSE)</f>
        <v>Kyrgyzstan</v>
      </c>
      <c r="G9" s="5">
        <v>3644</v>
      </c>
      <c r="H9" s="5">
        <v>19.600000000000001</v>
      </c>
      <c r="I9" s="6">
        <v>5.38</v>
      </c>
      <c r="J9" s="5">
        <v>228.51</v>
      </c>
      <c r="K9" s="7">
        <v>6.27</v>
      </c>
      <c r="L9" s="5">
        <v>6066.5240000000003</v>
      </c>
      <c r="M9" s="6">
        <v>3.23</v>
      </c>
      <c r="N9" s="5">
        <v>877.10820000000001</v>
      </c>
      <c r="O9" s="6">
        <v>22.35</v>
      </c>
      <c r="P9" s="5">
        <v>4616.165</v>
      </c>
      <c r="Q9" s="7">
        <v>4.95</v>
      </c>
      <c r="R9" s="5">
        <v>4273.0209999999997</v>
      </c>
      <c r="S9" s="7">
        <v>5.35</v>
      </c>
      <c r="T9" s="8">
        <v>15</v>
      </c>
      <c r="U9" s="8">
        <v>26</v>
      </c>
      <c r="V9" s="8">
        <v>23</v>
      </c>
      <c r="W9" s="8">
        <v>20</v>
      </c>
      <c r="X9" s="8">
        <v>30</v>
      </c>
      <c r="Y9" s="8">
        <v>26</v>
      </c>
      <c r="Z9" s="9" t="s">
        <v>24</v>
      </c>
      <c r="AA9" s="9">
        <v>5</v>
      </c>
      <c r="AB9" s="9">
        <v>6</v>
      </c>
      <c r="AC9" s="9">
        <v>9</v>
      </c>
      <c r="AD9" s="9">
        <v>8</v>
      </c>
      <c r="AE9" s="9">
        <v>9</v>
      </c>
      <c r="AF9" s="9">
        <v>6</v>
      </c>
      <c r="AG9" t="s">
        <v>45</v>
      </c>
      <c r="AH9">
        <v>116</v>
      </c>
      <c r="AI9" t="s">
        <v>39</v>
      </c>
      <c r="AJ9" s="85">
        <f>VLOOKUP($C9,Hoja3!$C$5:$U$202,18,FALSE)</f>
        <v>9.5749999999999993</v>
      </c>
      <c r="AK9" s="94">
        <f t="shared" si="0"/>
        <v>441.9977987499999</v>
      </c>
      <c r="AL9" s="92">
        <f t="shared" si="1"/>
        <v>4.4344112245423268</v>
      </c>
      <c r="AM9">
        <f>IFERROR(VLOOKUP(C9,'[2]Education expendit (current US)'!$B$2:$K$156,10,FALSE),"")</f>
        <v>424365130.23665297</v>
      </c>
      <c r="AN9">
        <f t="shared" si="2"/>
        <v>424.36513023665299</v>
      </c>
      <c r="AO9" s="85">
        <f t="shared" si="3"/>
        <v>9.1930234347483886</v>
      </c>
      <c r="AP9" s="93">
        <f t="shared" si="4"/>
        <v>4.6186641181073931</v>
      </c>
      <c r="AQ9" s="85">
        <f>VLOOKUP($C9,Hoja3!$C$5:$W$202,21,FALSE)</f>
        <v>3.8260000000000001</v>
      </c>
      <c r="AR9" s="94">
        <f t="shared" si="5"/>
        <v>176.61447290000001</v>
      </c>
      <c r="AS9" s="92">
        <f t="shared" si="6"/>
        <v>11.097618263197274</v>
      </c>
      <c r="AT9" s="85">
        <f>VLOOKUP($C9,Hoja3!$C$5:$AB$202,26,FALSE)</f>
        <v>5.7489999999999997</v>
      </c>
      <c r="AU9" s="94">
        <f t="shared" si="7"/>
        <v>265.38332584999995</v>
      </c>
      <c r="AV9" s="92">
        <f t="shared" si="8"/>
        <v>7.3855431335871939</v>
      </c>
      <c r="AW9" s="103">
        <f t="shared" si="9"/>
        <v>9.774148501727046</v>
      </c>
      <c r="AX9" s="86">
        <f t="shared" si="11"/>
        <v>451.1908221847483</v>
      </c>
      <c r="AY9" s="92">
        <f t="shared" si="10"/>
        <v>4.3440599933068729</v>
      </c>
    </row>
    <row r="10" spans="1:51">
      <c r="A10">
        <v>50</v>
      </c>
      <c r="B10" t="s">
        <v>23</v>
      </c>
      <c r="C10" t="s">
        <v>46</v>
      </c>
      <c r="D10" t="s">
        <v>47</v>
      </c>
      <c r="E10">
        <v>250</v>
      </c>
      <c r="F10" t="str">
        <f>VLOOKUP(C10,[1]Hoja5!$B$2:$C$199,2,FALSE)</f>
        <v>Vanuatu</v>
      </c>
      <c r="G10" s="5">
        <v>102.14</v>
      </c>
      <c r="H10" s="5">
        <v>10.1</v>
      </c>
      <c r="I10" s="6">
        <v>99.22</v>
      </c>
      <c r="J10" s="5">
        <v>35.44</v>
      </c>
      <c r="K10" s="7">
        <v>34.74</v>
      </c>
      <c r="L10" s="5">
        <v>743.00440000000003</v>
      </c>
      <c r="M10" s="6">
        <v>13.59</v>
      </c>
      <c r="N10" s="5">
        <v>0</v>
      </c>
      <c r="O10" s="6">
        <v>0</v>
      </c>
      <c r="P10" s="5">
        <v>698.75340000000006</v>
      </c>
      <c r="Q10" s="7">
        <v>5.07</v>
      </c>
      <c r="R10" s="5">
        <v>678.42949999999996</v>
      </c>
      <c r="S10" s="7">
        <v>5.22</v>
      </c>
      <c r="T10" s="8">
        <v>1</v>
      </c>
      <c r="U10" s="8">
        <v>2</v>
      </c>
      <c r="V10" s="8">
        <v>6</v>
      </c>
      <c r="W10" s="8">
        <v>119</v>
      </c>
      <c r="X10" s="8">
        <v>28</v>
      </c>
      <c r="Y10" s="8">
        <v>27</v>
      </c>
      <c r="Z10" s="9" t="s">
        <v>24</v>
      </c>
      <c r="AA10" s="9">
        <v>1</v>
      </c>
      <c r="AB10" s="9">
        <v>2</v>
      </c>
      <c r="AC10" s="9">
        <v>4</v>
      </c>
      <c r="AD10" s="9">
        <v>37</v>
      </c>
      <c r="AE10" s="9">
        <v>7</v>
      </c>
      <c r="AF10" s="9">
        <v>7</v>
      </c>
      <c r="AG10" t="s">
        <v>48</v>
      </c>
      <c r="AH10">
        <v>157</v>
      </c>
      <c r="AI10" t="s">
        <v>49</v>
      </c>
      <c r="AJ10" s="85">
        <f>VLOOKUP($C10,Hoja3!$C$5:$U$202,18,FALSE)</f>
        <v>5.4334828499999999</v>
      </c>
      <c r="AK10" s="94">
        <f t="shared" si="0"/>
        <v>37.966646152791903</v>
      </c>
      <c r="AL10" s="92">
        <f t="shared" si="1"/>
        <v>26.602297077687197</v>
      </c>
      <c r="AM10" t="str">
        <f>IFERROR(VLOOKUP(C10,'[2]Education expendit (current US)'!$B$2:$K$156,10,FALSE),"")</f>
        <v/>
      </c>
      <c r="AN10">
        <f t="shared" si="2"/>
        <v>0</v>
      </c>
      <c r="AO10" s="85">
        <f t="shared" si="3"/>
        <v>0</v>
      </c>
      <c r="AP10" s="93" t="str">
        <f t="shared" si="4"/>
        <v/>
      </c>
      <c r="AQ10" s="85">
        <f>VLOOKUP($C10,Hoja3!$C$5:$W$202,21,FALSE)</f>
        <v>4.68</v>
      </c>
      <c r="AR10" s="94">
        <f t="shared" si="5"/>
        <v>32.701659120000002</v>
      </c>
      <c r="AS10" s="92">
        <f t="shared" si="6"/>
        <v>30.88528310731165</v>
      </c>
      <c r="AT10" s="85">
        <f>VLOOKUP($C10,Hoja3!$C$5:$AB$202,26,FALSE)</f>
        <v>0.75348285000000004</v>
      </c>
      <c r="AU10" s="94">
        <f t="shared" si="7"/>
        <v>5.2649870327919004</v>
      </c>
      <c r="AV10" s="92">
        <f t="shared" si="8"/>
        <v>191.83333096727884</v>
      </c>
      <c r="AW10" s="103">
        <f t="shared" si="9"/>
        <v>5.4334828499999999</v>
      </c>
      <c r="AX10" s="86">
        <f t="shared" si="11"/>
        <v>37.966646152791903</v>
      </c>
      <c r="AY10" s="92">
        <f t="shared" si="10"/>
        <v>26.602297077687201</v>
      </c>
    </row>
    <row r="11" spans="1:51">
      <c r="A11">
        <v>27</v>
      </c>
      <c r="B11" t="s">
        <v>23</v>
      </c>
      <c r="C11" t="s">
        <v>50</v>
      </c>
      <c r="D11" t="s">
        <v>51</v>
      </c>
      <c r="E11">
        <v>250</v>
      </c>
      <c r="F11" t="str">
        <f>VLOOKUP(C11,[1]Hoja5!$B$2:$C$199,2,FALSE)</f>
        <v>Lebanon</v>
      </c>
      <c r="G11" s="5">
        <v>56964.61</v>
      </c>
      <c r="H11" s="5">
        <v>53.3</v>
      </c>
      <c r="I11" s="6">
        <v>0.94</v>
      </c>
      <c r="J11" s="5">
        <v>2002.21</v>
      </c>
      <c r="K11" s="7">
        <v>3.51</v>
      </c>
      <c r="L11" s="5">
        <v>47915.040000000001</v>
      </c>
      <c r="M11" s="6">
        <v>1.1100000000000001</v>
      </c>
      <c r="N11" s="5">
        <v>4711.3909999999996</v>
      </c>
      <c r="O11" s="6">
        <v>11.31</v>
      </c>
      <c r="P11" s="5">
        <v>39006.22</v>
      </c>
      <c r="Q11" s="7">
        <v>5.13</v>
      </c>
      <c r="R11" s="5">
        <v>39051.120000000003</v>
      </c>
      <c r="S11" s="7">
        <v>5.13</v>
      </c>
      <c r="T11" s="8">
        <v>67</v>
      </c>
      <c r="U11" s="8">
        <v>49</v>
      </c>
      <c r="V11" s="8">
        <v>49</v>
      </c>
      <c r="W11" s="8">
        <v>34</v>
      </c>
      <c r="X11" s="8">
        <v>27</v>
      </c>
      <c r="Y11" s="8">
        <v>28</v>
      </c>
      <c r="Z11" s="9" t="s">
        <v>24</v>
      </c>
      <c r="AA11" s="9">
        <v>29</v>
      </c>
      <c r="AB11" s="9">
        <v>18</v>
      </c>
      <c r="AC11" s="9">
        <v>20</v>
      </c>
      <c r="AD11" s="9">
        <v>16</v>
      </c>
      <c r="AE11" s="9">
        <v>6</v>
      </c>
      <c r="AF11" s="9">
        <v>8</v>
      </c>
      <c r="AG11" t="s">
        <v>52</v>
      </c>
      <c r="AH11">
        <v>160</v>
      </c>
      <c r="AI11" t="s">
        <v>49</v>
      </c>
      <c r="AJ11" s="85">
        <f>VLOOKUP($C11,Hoja3!$C$5:$U$202,18,FALSE)</f>
        <v>1.123</v>
      </c>
      <c r="AK11" s="94">
        <f t="shared" si="0"/>
        <v>438.03985059999997</v>
      </c>
      <c r="AL11" s="92">
        <f t="shared" si="1"/>
        <v>12.167842703578897</v>
      </c>
      <c r="AM11">
        <f>IFERROR(VLOOKUP(C11,'[2]Education expendit (current US)'!$B$2:$K$156,10,FALSE),"")</f>
        <v>608146642.94860804</v>
      </c>
      <c r="AN11">
        <f t="shared" si="2"/>
        <v>608.14664294860802</v>
      </c>
      <c r="AO11" s="85">
        <f t="shared" si="3"/>
        <v>1.5591017098006625</v>
      </c>
      <c r="AP11" s="93">
        <f t="shared" si="4"/>
        <v>8.7643335070591135</v>
      </c>
      <c r="AQ11" s="85">
        <f>VLOOKUP($C11,Hoja3!$C$5:$W$202,21,FALSE)</f>
        <v>0.76500000000000001</v>
      </c>
      <c r="AR11" s="94">
        <f t="shared" si="5"/>
        <v>298.397583</v>
      </c>
      <c r="AS11" s="92">
        <f t="shared" si="6"/>
        <v>17.862074975319086</v>
      </c>
      <c r="AT11" s="85">
        <f>VLOOKUP($C11,Hoja3!$C$5:$AB$202,26,FALSE)</f>
        <v>0.35799999999999998</v>
      </c>
      <c r="AU11" s="94">
        <f t="shared" si="7"/>
        <v>139.6422676</v>
      </c>
      <c r="AV11" s="92">
        <f t="shared" si="8"/>
        <v>38.16895909530475</v>
      </c>
      <c r="AW11" s="103">
        <f t="shared" si="9"/>
        <v>1.1269970592120964</v>
      </c>
      <c r="AX11" s="86">
        <f t="shared" si="11"/>
        <v>439.59895230980061</v>
      </c>
      <c r="AY11" s="92">
        <f t="shared" si="10"/>
        <v>12.124687677243973</v>
      </c>
    </row>
    <row r="12" spans="1:51">
      <c r="A12">
        <v>3</v>
      </c>
      <c r="B12" t="s">
        <v>23</v>
      </c>
      <c r="C12" t="s">
        <v>53</v>
      </c>
      <c r="D12" t="s">
        <v>54</v>
      </c>
      <c r="E12">
        <v>250</v>
      </c>
      <c r="F12" t="str">
        <f>VLOOKUP(C12,[1]Hoja5!$B$2:$C$199,2,FALSE)</f>
        <v>Azerbaijan</v>
      </c>
      <c r="G12" s="5">
        <v>45197</v>
      </c>
      <c r="H12" s="5">
        <v>127.7</v>
      </c>
      <c r="I12" s="6">
        <v>2.82</v>
      </c>
      <c r="J12" s="5">
        <v>2417.96</v>
      </c>
      <c r="K12" s="7">
        <v>5.35</v>
      </c>
      <c r="L12" s="5">
        <v>33776.71</v>
      </c>
      <c r="M12" s="6">
        <v>3.78</v>
      </c>
      <c r="N12" s="5">
        <v>5852.3190000000004</v>
      </c>
      <c r="O12" s="6">
        <v>21.82</v>
      </c>
      <c r="P12" s="5">
        <v>51774.22</v>
      </c>
      <c r="Q12" s="7">
        <v>4.67</v>
      </c>
      <c r="R12" s="5">
        <v>48307.15</v>
      </c>
      <c r="S12" s="7">
        <v>5.01</v>
      </c>
      <c r="T12" s="8">
        <v>32</v>
      </c>
      <c r="U12" s="8">
        <v>33</v>
      </c>
      <c r="V12" s="8">
        <v>19</v>
      </c>
      <c r="W12" s="8">
        <v>21</v>
      </c>
      <c r="X12" s="8">
        <v>32</v>
      </c>
      <c r="Y12" s="8">
        <v>29</v>
      </c>
      <c r="Z12" s="9" t="s">
        <v>24</v>
      </c>
      <c r="AA12" s="9">
        <v>13</v>
      </c>
      <c r="AB12" s="9">
        <v>8</v>
      </c>
      <c r="AC12" s="9">
        <v>7</v>
      </c>
      <c r="AD12" s="9">
        <v>9</v>
      </c>
      <c r="AE12" s="9">
        <v>10</v>
      </c>
      <c r="AF12" s="9">
        <v>9</v>
      </c>
      <c r="AJ12" s="85">
        <f>VLOOKUP($C12,Hoja3!$C$5:$U$202,18,FALSE)</f>
        <v>8.2669999999999995</v>
      </c>
      <c r="AK12" s="94">
        <f t="shared" si="0"/>
        <v>4280.1747673999998</v>
      </c>
      <c r="AL12" s="92">
        <f t="shared" si="1"/>
        <v>2.9835230321114108</v>
      </c>
      <c r="AM12">
        <f>IFERROR(VLOOKUP(C12,'[2]Education expendit (current US)'!$B$2:$K$156,10,FALSE),"")</f>
        <v>1695790961.8785999</v>
      </c>
      <c r="AN12">
        <f t="shared" si="2"/>
        <v>1695.7909618785998</v>
      </c>
      <c r="AO12" s="85">
        <f t="shared" si="3"/>
        <v>3.2753578168412769</v>
      </c>
      <c r="AP12" s="93">
        <f t="shared" si="4"/>
        <v>7.5304092821991313</v>
      </c>
      <c r="AQ12" s="85">
        <f>VLOOKUP($C12,Hoja3!$C$5:$W$202,21,FALSE)</f>
        <v>1.012</v>
      </c>
      <c r="AR12" s="94">
        <f t="shared" si="5"/>
        <v>523.95510639999998</v>
      </c>
      <c r="AS12" s="92">
        <f t="shared" si="6"/>
        <v>24.372317101250033</v>
      </c>
      <c r="AT12" s="85">
        <f>VLOOKUP($C12,Hoja3!$C$5:$AB$202,26,FALSE)</f>
        <v>7.2549999999999999</v>
      </c>
      <c r="AU12" s="94">
        <f t="shared" si="7"/>
        <v>3756.2196610000001</v>
      </c>
      <c r="AV12" s="92">
        <f t="shared" si="8"/>
        <v>3.3996946804224715</v>
      </c>
      <c r="AW12" s="103">
        <f t="shared" si="9"/>
        <v>8.2733262330496551</v>
      </c>
      <c r="AX12" s="86">
        <f t="shared" si="11"/>
        <v>4283.4501252168411</v>
      </c>
      <c r="AY12" s="92">
        <f t="shared" si="10"/>
        <v>2.9812416689113532</v>
      </c>
    </row>
    <row r="13" spans="1:51">
      <c r="A13">
        <v>2</v>
      </c>
      <c r="B13" t="s">
        <v>23</v>
      </c>
      <c r="C13" t="s">
        <v>55</v>
      </c>
      <c r="D13" t="s">
        <v>56</v>
      </c>
      <c r="E13">
        <v>250</v>
      </c>
      <c r="F13" t="str">
        <f>VLOOKUP(C13,[1]Hoja5!$B$2:$C$199,2,FALSE)</f>
        <v>Armenia</v>
      </c>
      <c r="G13" s="5">
        <v>14187</v>
      </c>
      <c r="H13" s="5">
        <v>27.9</v>
      </c>
      <c r="I13" s="6">
        <v>1.97</v>
      </c>
      <c r="J13" s="5">
        <v>465.61</v>
      </c>
      <c r="K13" s="7">
        <v>3.28</v>
      </c>
      <c r="L13" s="5">
        <v>11638.77</v>
      </c>
      <c r="M13" s="6">
        <v>2.4</v>
      </c>
      <c r="N13" s="5">
        <v>1231.204</v>
      </c>
      <c r="O13" s="6">
        <v>22.66</v>
      </c>
      <c r="P13" s="5">
        <v>9371.1869999999999</v>
      </c>
      <c r="Q13" s="7">
        <v>4.97</v>
      </c>
      <c r="R13" s="5">
        <v>9709.8340000000007</v>
      </c>
      <c r="S13" s="7">
        <v>4.8</v>
      </c>
      <c r="T13" s="8">
        <v>47</v>
      </c>
      <c r="U13" s="8">
        <v>50</v>
      </c>
      <c r="V13" s="8">
        <v>29</v>
      </c>
      <c r="W13" s="8">
        <v>18</v>
      </c>
      <c r="X13" s="8">
        <v>29</v>
      </c>
      <c r="Y13" s="8">
        <v>30</v>
      </c>
      <c r="Z13" s="9" t="s">
        <v>24</v>
      </c>
      <c r="AA13" s="9">
        <v>19</v>
      </c>
      <c r="AB13" s="9">
        <v>19</v>
      </c>
      <c r="AC13" s="9">
        <v>11</v>
      </c>
      <c r="AD13" s="9">
        <v>6</v>
      </c>
      <c r="AE13" s="9">
        <v>8</v>
      </c>
      <c r="AF13" s="9">
        <v>10</v>
      </c>
      <c r="AJ13" s="85">
        <f>VLOOKUP($C13,Hoja3!$C$5:$U$202,18,FALSE)</f>
        <v>8.6138843405355132</v>
      </c>
      <c r="AK13" s="94">
        <f t="shared" si="0"/>
        <v>807.22320951529969</v>
      </c>
      <c r="AL13" s="92">
        <f t="shared" si="1"/>
        <v>3.4562930885935081</v>
      </c>
      <c r="AM13">
        <f>IFERROR(VLOOKUP(C13,'[2]Education expendit (current US)'!$B$2:$K$156,10,FALSE),"")</f>
        <v>231534215.80195799</v>
      </c>
      <c r="AN13">
        <f t="shared" si="2"/>
        <v>231.534215801958</v>
      </c>
      <c r="AO13" s="85">
        <f t="shared" si="3"/>
        <v>2.4707031862874786</v>
      </c>
      <c r="AP13" s="93">
        <f t="shared" si="4"/>
        <v>12.050054849717835</v>
      </c>
      <c r="AQ13" s="85">
        <f>VLOOKUP($C13,Hoja3!$C$5:$W$202,21,FALSE)</f>
        <v>1.646023386369972</v>
      </c>
      <c r="AR13" s="94">
        <f t="shared" si="5"/>
        <v>154.2519296004626</v>
      </c>
      <c r="AS13" s="92">
        <f t="shared" si="6"/>
        <v>18.087293995132185</v>
      </c>
      <c r="AT13" s="85">
        <f>VLOOKUP($C13,Hoja3!$C$5:$AB$202,26,FALSE)</f>
        <v>6.9678609541655421</v>
      </c>
      <c r="AU13" s="94">
        <f t="shared" si="7"/>
        <v>652.97127991483717</v>
      </c>
      <c r="AV13" s="92">
        <f t="shared" si="8"/>
        <v>4.2727759793108842</v>
      </c>
      <c r="AW13" s="103">
        <f t="shared" si="9"/>
        <v>8.6402492309841552</v>
      </c>
      <c r="AX13" s="86">
        <f t="shared" si="11"/>
        <v>809.69391270158712</v>
      </c>
      <c r="AY13" s="92">
        <f t="shared" si="10"/>
        <v>3.4457465422841276</v>
      </c>
    </row>
    <row r="14" spans="1:51">
      <c r="A14">
        <v>10</v>
      </c>
      <c r="B14" t="s">
        <v>23</v>
      </c>
      <c r="C14" t="s">
        <v>57</v>
      </c>
      <c r="D14" t="s">
        <v>58</v>
      </c>
      <c r="E14">
        <v>250</v>
      </c>
      <c r="F14" t="str">
        <f>VLOOKUP(C14,[1]Hoja5!$B$2:$C$199,2,FALSE)</f>
        <v>Cyprus</v>
      </c>
      <c r="G14" s="5">
        <v>23484.28</v>
      </c>
      <c r="H14" s="5">
        <v>31.9</v>
      </c>
      <c r="I14" s="6">
        <v>1.36</v>
      </c>
      <c r="J14" s="5">
        <v>1053.3599999999999</v>
      </c>
      <c r="K14" s="7">
        <v>4.49</v>
      </c>
      <c r="L14" s="5">
        <v>24622.91</v>
      </c>
      <c r="M14" s="6">
        <v>1.3</v>
      </c>
      <c r="N14" s="5">
        <v>4557.616</v>
      </c>
      <c r="O14" s="6">
        <v>7</v>
      </c>
      <c r="P14" s="5">
        <v>23132.45</v>
      </c>
      <c r="Q14" s="7">
        <v>4.55</v>
      </c>
      <c r="R14" s="5">
        <v>22539.47</v>
      </c>
      <c r="S14" s="7">
        <v>4.67</v>
      </c>
      <c r="T14" s="8">
        <v>56</v>
      </c>
      <c r="U14" s="8">
        <v>41</v>
      </c>
      <c r="V14" s="8">
        <v>43</v>
      </c>
      <c r="W14" s="8">
        <v>43</v>
      </c>
      <c r="X14" s="8">
        <v>33</v>
      </c>
      <c r="Y14" s="8">
        <v>31</v>
      </c>
      <c r="Z14" s="9" t="s">
        <v>24</v>
      </c>
      <c r="AA14" s="9">
        <v>24</v>
      </c>
      <c r="AB14" s="9">
        <v>14</v>
      </c>
      <c r="AC14" s="9">
        <v>19</v>
      </c>
      <c r="AD14" s="9">
        <v>20</v>
      </c>
      <c r="AE14" s="9">
        <v>11</v>
      </c>
      <c r="AF14" s="9">
        <v>11</v>
      </c>
      <c r="AJ14" s="85">
        <f>VLOOKUP($C14,Hoja3!$C$5:$U$202,18,FALSE)</f>
        <v>22.6</v>
      </c>
      <c r="AK14" s="94">
        <f t="shared" si="0"/>
        <v>5227.9337000000005</v>
      </c>
      <c r="AL14" s="92">
        <f t="shared" si="1"/>
        <v>0.61018371369170188</v>
      </c>
      <c r="AM14">
        <f>IFERROR(VLOOKUP(C14,'[2]Education expendit (current US)'!$B$2:$K$156,10,FALSE),"")</f>
        <v>1479820560.6187501</v>
      </c>
      <c r="AN14">
        <f t="shared" si="2"/>
        <v>1479.8205606187501</v>
      </c>
      <c r="AO14" s="85">
        <f t="shared" si="3"/>
        <v>6.3971631220158267</v>
      </c>
      <c r="AP14" s="93">
        <f t="shared" si="4"/>
        <v>2.1556667645340601</v>
      </c>
      <c r="AQ14" s="85">
        <f>VLOOKUP($C14,Hoja3!$C$5:$W$202,21,FALSE)</f>
        <v>3.3544073397999394</v>
      </c>
      <c r="AR14" s="94">
        <f t="shared" si="5"/>
        <v>775.95660067555116</v>
      </c>
      <c r="AS14" s="92">
        <f t="shared" si="6"/>
        <v>4.1110546610761123</v>
      </c>
      <c r="AT14" s="85">
        <f>VLOOKUP($C14,Hoja3!$C$5:$AB$202,26,FALSE)</f>
        <v>19.47489124497854</v>
      </c>
      <c r="AU14" s="94">
        <f t="shared" si="7"/>
        <v>4505.019479799038</v>
      </c>
      <c r="AV14" s="92">
        <f t="shared" si="8"/>
        <v>0.70809904691961534</v>
      </c>
      <c r="AW14" s="103">
        <f t="shared" si="9"/>
        <v>22.627654498862057</v>
      </c>
      <c r="AX14" s="86">
        <f t="shared" si="11"/>
        <v>5234.3308631220161</v>
      </c>
      <c r="AY14" s="92">
        <f t="shared" si="10"/>
        <v>0.60943797467501415</v>
      </c>
    </row>
    <row r="15" spans="1:51">
      <c r="A15">
        <v>49</v>
      </c>
      <c r="B15" t="s">
        <v>23</v>
      </c>
      <c r="C15" t="s">
        <v>59</v>
      </c>
      <c r="D15" t="s">
        <v>60</v>
      </c>
      <c r="E15">
        <v>250</v>
      </c>
      <c r="F15" t="str">
        <f>VLOOKUP(C15,[1]Hoja5!$B$2:$C$199,2,FALSE)</f>
        <v>Uzbekistan</v>
      </c>
      <c r="G15" s="5">
        <v>44369.91</v>
      </c>
      <c r="H15" s="5">
        <v>154.4</v>
      </c>
      <c r="I15" s="6">
        <v>3.48</v>
      </c>
      <c r="J15" s="5">
        <v>1574.42</v>
      </c>
      <c r="K15" s="7">
        <v>3.55</v>
      </c>
      <c r="L15" s="5">
        <v>38768.14</v>
      </c>
      <c r="M15" s="6">
        <v>3.98</v>
      </c>
      <c r="N15" s="5">
        <v>6853.4780000000001</v>
      </c>
      <c r="O15" s="6">
        <v>22.53</v>
      </c>
      <c r="P15" s="5">
        <v>38981.599999999999</v>
      </c>
      <c r="Q15" s="7">
        <v>4.04</v>
      </c>
      <c r="R15" s="5">
        <v>39012.61</v>
      </c>
      <c r="S15" s="7">
        <v>4.04</v>
      </c>
      <c r="T15" s="8">
        <v>28</v>
      </c>
      <c r="U15" s="8">
        <v>47</v>
      </c>
      <c r="V15" s="8">
        <v>18</v>
      </c>
      <c r="W15" s="8">
        <v>19</v>
      </c>
      <c r="X15" s="8">
        <v>35</v>
      </c>
      <c r="Y15" s="8">
        <v>33</v>
      </c>
      <c r="Z15" s="9" t="s">
        <v>24</v>
      </c>
      <c r="AA15" s="9">
        <v>12</v>
      </c>
      <c r="AB15" s="9">
        <v>17</v>
      </c>
      <c r="AC15" s="9">
        <v>6</v>
      </c>
      <c r="AD15" s="9">
        <v>7</v>
      </c>
      <c r="AE15" s="9">
        <v>12</v>
      </c>
      <c r="AF15" s="9">
        <v>12</v>
      </c>
      <c r="AJ15" s="85">
        <f>VLOOKUP($C15,Hoja3!$C$5:$U$202,18,FALSE)</f>
        <v>11.158284603</v>
      </c>
      <c r="AK15" s="94">
        <f t="shared" si="0"/>
        <v>4349.6778708030479</v>
      </c>
      <c r="AL15" s="92">
        <f t="shared" si="1"/>
        <v>3.5496881513088767</v>
      </c>
      <c r="AM15" t="str">
        <f>IFERROR(VLOOKUP(C15,'[2]Education expendit (current US)'!$B$2:$K$156,10,FALSE),"")</f>
        <v/>
      </c>
      <c r="AN15">
        <f t="shared" si="2"/>
        <v>0</v>
      </c>
      <c r="AO15" s="85">
        <f t="shared" si="3"/>
        <v>0</v>
      </c>
      <c r="AP15" s="93" t="str">
        <f t="shared" si="4"/>
        <v/>
      </c>
      <c r="AQ15" s="85">
        <f>VLOOKUP($C15,Hoja3!$C$5:$W$202,21,FALSE)</f>
        <v>2.7309999999999999</v>
      </c>
      <c r="AR15" s="94">
        <f t="shared" si="5"/>
        <v>1064.5874959999999</v>
      </c>
      <c r="AS15" s="92">
        <f t="shared" si="6"/>
        <v>14.503270100403284</v>
      </c>
      <c r="AT15" s="85">
        <f>VLOOKUP($C15,Hoja3!$C$5:$AB$202,26,FALSE)</f>
        <v>8.4272846030000004</v>
      </c>
      <c r="AU15" s="94">
        <f t="shared" si="7"/>
        <v>3285.0903748030478</v>
      </c>
      <c r="AV15" s="92">
        <f t="shared" si="8"/>
        <v>4.7000229030002503</v>
      </c>
      <c r="AW15" s="103">
        <f t="shared" si="9"/>
        <v>11.158284603</v>
      </c>
      <c r="AX15" s="86">
        <f t="shared" si="11"/>
        <v>4349.6778708030479</v>
      </c>
      <c r="AY15" s="92">
        <f t="shared" si="10"/>
        <v>3.5496881513088763</v>
      </c>
    </row>
    <row r="16" spans="1:51">
      <c r="A16">
        <v>44</v>
      </c>
      <c r="B16" t="s">
        <v>23</v>
      </c>
      <c r="C16" t="s">
        <v>61</v>
      </c>
      <c r="D16" t="s">
        <v>62</v>
      </c>
      <c r="E16">
        <v>250</v>
      </c>
      <c r="F16" t="str">
        <f>VLOOKUP(C16,[1]Hoja5!$B$2:$C$199,2,FALSE)</f>
        <v>Tajikistan</v>
      </c>
      <c r="G16" s="5">
        <v>5576.35</v>
      </c>
      <c r="H16" s="5">
        <v>20.5</v>
      </c>
      <c r="I16" s="6">
        <v>3.68</v>
      </c>
      <c r="J16" s="5">
        <v>210.29</v>
      </c>
      <c r="K16" s="7">
        <v>3.77</v>
      </c>
      <c r="L16" s="5">
        <v>8226.5210000000006</v>
      </c>
      <c r="M16" s="6">
        <v>2.4900000000000002</v>
      </c>
      <c r="N16" s="5">
        <v>1657.894</v>
      </c>
      <c r="O16" s="6">
        <v>12.37</v>
      </c>
      <c r="P16" s="5">
        <v>5640.4110000000001</v>
      </c>
      <c r="Q16" s="7">
        <v>3.73</v>
      </c>
      <c r="R16" s="5">
        <v>5570.0619999999999</v>
      </c>
      <c r="S16" s="7">
        <v>3.78</v>
      </c>
      <c r="T16" s="8">
        <v>27</v>
      </c>
      <c r="U16" s="8">
        <v>46</v>
      </c>
      <c r="V16" s="8">
        <v>28</v>
      </c>
      <c r="W16" s="8">
        <v>33</v>
      </c>
      <c r="X16" s="8">
        <v>36</v>
      </c>
      <c r="Y16" s="8">
        <v>36</v>
      </c>
      <c r="Z16" s="9" t="s">
        <v>24</v>
      </c>
      <c r="AA16" s="9">
        <v>11</v>
      </c>
      <c r="AB16" s="9">
        <v>16</v>
      </c>
      <c r="AC16" s="9">
        <v>10</v>
      </c>
      <c r="AD16" s="9">
        <v>15</v>
      </c>
      <c r="AE16" s="9">
        <v>13</v>
      </c>
      <c r="AF16" s="9">
        <v>13</v>
      </c>
      <c r="AJ16" s="85">
        <f>VLOOKUP($C16,Hoja3!$C$5:$U$202,18,FALSE)</f>
        <v>6.75</v>
      </c>
      <c r="AK16" s="94">
        <f t="shared" si="0"/>
        <v>380.72774250000003</v>
      </c>
      <c r="AL16" s="92">
        <f t="shared" si="1"/>
        <v>5.3844250658986317</v>
      </c>
      <c r="AM16" t="str">
        <f>IFERROR(VLOOKUP(C16,'[2]Education expendit (current US)'!$B$2:$K$156,10,FALSE),"")</f>
        <v/>
      </c>
      <c r="AN16">
        <f t="shared" si="2"/>
        <v>0</v>
      </c>
      <c r="AO16" s="85">
        <f t="shared" si="3"/>
        <v>0</v>
      </c>
      <c r="AP16" s="93" t="str">
        <f t="shared" si="4"/>
        <v/>
      </c>
      <c r="AQ16" s="85">
        <f>VLOOKUP($C16,Hoja3!$C$5:$W$202,21,FALSE)</f>
        <v>1.7929999999999999</v>
      </c>
      <c r="AR16" s="94">
        <f t="shared" si="5"/>
        <v>101.13256922999999</v>
      </c>
      <c r="AS16" s="92">
        <f t="shared" si="6"/>
        <v>20.270423421536961</v>
      </c>
      <c r="AT16" s="85">
        <f>VLOOKUP($C16,Hoja3!$C$5:$AB$202,26,FALSE)</f>
        <v>4.9569999999999999</v>
      </c>
      <c r="AU16" s="94">
        <f t="shared" si="7"/>
        <v>279.59517326999998</v>
      </c>
      <c r="AV16" s="92">
        <f t="shared" si="8"/>
        <v>7.3320292908645905</v>
      </c>
      <c r="AW16" s="103">
        <f t="shared" si="9"/>
        <v>6.75</v>
      </c>
      <c r="AX16" s="86">
        <f t="shared" si="11"/>
        <v>380.72774250000003</v>
      </c>
      <c r="AY16" s="92">
        <f t="shared" si="10"/>
        <v>5.3844250658986317</v>
      </c>
    </row>
    <row r="17" spans="1:51">
      <c r="A17">
        <v>46</v>
      </c>
      <c r="B17" t="s">
        <v>23</v>
      </c>
      <c r="C17" t="s">
        <v>63</v>
      </c>
      <c r="D17" t="s">
        <v>64</v>
      </c>
      <c r="E17">
        <v>250</v>
      </c>
      <c r="F17" t="str">
        <f>VLOOKUP(C17,[1]Hoja5!$B$2:$C$199,2,FALSE)</f>
        <v>Turkey</v>
      </c>
      <c r="G17" s="5">
        <v>1578228.05</v>
      </c>
      <c r="H17" s="5">
        <v>1766.1</v>
      </c>
      <c r="I17" s="6">
        <v>1.1200000000000001</v>
      </c>
      <c r="J17" s="5">
        <v>26102.27</v>
      </c>
      <c r="K17" s="7">
        <v>1.65</v>
      </c>
      <c r="L17" s="5">
        <v>774920.5</v>
      </c>
      <c r="M17" s="6">
        <v>2.2799999999999998</v>
      </c>
      <c r="N17" s="5">
        <v>104758</v>
      </c>
      <c r="O17" s="6">
        <v>16.86</v>
      </c>
      <c r="P17" s="5">
        <v>734364.5</v>
      </c>
      <c r="Q17" s="7">
        <v>3.55</v>
      </c>
      <c r="R17" s="5">
        <v>727056.3</v>
      </c>
      <c r="S17" s="7">
        <v>3.59</v>
      </c>
      <c r="T17" s="8">
        <v>60</v>
      </c>
      <c r="U17" s="8">
        <v>79</v>
      </c>
      <c r="V17" s="8">
        <v>31</v>
      </c>
      <c r="W17" s="8">
        <v>28</v>
      </c>
      <c r="X17" s="8">
        <v>41</v>
      </c>
      <c r="Y17" s="8">
        <v>39</v>
      </c>
      <c r="Z17" s="9" t="s">
        <v>24</v>
      </c>
      <c r="AA17" s="9">
        <v>27</v>
      </c>
      <c r="AB17" s="9">
        <v>30</v>
      </c>
      <c r="AC17" s="9">
        <v>12</v>
      </c>
      <c r="AD17" s="9">
        <v>13</v>
      </c>
      <c r="AE17" s="9">
        <v>15</v>
      </c>
      <c r="AF17" s="9">
        <v>14</v>
      </c>
      <c r="AJ17" s="85">
        <f>VLOOKUP($C17,Hoja3!$C$5:$U$202,18,FALSE)</f>
        <v>13.111000000000001</v>
      </c>
      <c r="AK17" s="94">
        <f t="shared" si="0"/>
        <v>96282.529595</v>
      </c>
      <c r="AL17" s="92">
        <f t="shared" si="1"/>
        <v>1.8342891565363635</v>
      </c>
      <c r="AM17" t="str">
        <f>IFERROR(VLOOKUP(C17,'[2]Education expendit (current US)'!$B$2:$K$156,10,FALSE),"")</f>
        <v/>
      </c>
      <c r="AN17">
        <f t="shared" si="2"/>
        <v>0</v>
      </c>
      <c r="AO17" s="85">
        <f t="shared" si="3"/>
        <v>0</v>
      </c>
      <c r="AP17" s="93" t="str">
        <f t="shared" si="4"/>
        <v/>
      </c>
      <c r="AQ17" s="85">
        <f>VLOOKUP($C17,Hoja3!$C$5:$W$202,21,FALSE)</f>
        <v>5.899</v>
      </c>
      <c r="AR17" s="94">
        <f t="shared" si="5"/>
        <v>43320.161854999998</v>
      </c>
      <c r="AS17" s="92">
        <f t="shared" si="6"/>
        <v>4.0768545738851092</v>
      </c>
      <c r="AT17" s="85">
        <f>VLOOKUP($C17,Hoja3!$C$5:$AB$202,26,FALSE)</f>
        <v>7.2119999999999997</v>
      </c>
      <c r="AU17" s="94">
        <f t="shared" si="7"/>
        <v>52962.367740000002</v>
      </c>
      <c r="AV17" s="92">
        <f t="shared" si="8"/>
        <v>3.3346318817731917</v>
      </c>
      <c r="AW17" s="103">
        <f t="shared" si="9"/>
        <v>13.111000000000001</v>
      </c>
      <c r="AX17" s="86">
        <f t="shared" si="11"/>
        <v>96282.529595</v>
      </c>
      <c r="AY17" s="92">
        <f t="shared" si="10"/>
        <v>1.8342891565363635</v>
      </c>
    </row>
    <row r="18" spans="1:51">
      <c r="A18">
        <v>1</v>
      </c>
      <c r="B18" t="s">
        <v>23</v>
      </c>
      <c r="C18" t="s">
        <v>65</v>
      </c>
      <c r="D18" t="s">
        <v>448</v>
      </c>
      <c r="E18">
        <v>250</v>
      </c>
      <c r="F18" t="str">
        <f>VLOOKUP(C18,[1]Hoja5!$B$2:$C$199,2,FALSE)</f>
        <v>Afghanistan</v>
      </c>
      <c r="G18" s="5">
        <v>16132</v>
      </c>
      <c r="H18" s="5">
        <v>39.4</v>
      </c>
      <c r="I18" s="6">
        <v>2.44</v>
      </c>
      <c r="J18" s="5">
        <v>520.16999999999996</v>
      </c>
      <c r="K18" s="7">
        <v>3.22</v>
      </c>
      <c r="L18" s="5">
        <v>23808.44</v>
      </c>
      <c r="M18" s="6">
        <v>1.65</v>
      </c>
      <c r="N18" s="5">
        <v>1852.114</v>
      </c>
      <c r="O18" s="6">
        <v>21.27</v>
      </c>
      <c r="P18" s="5">
        <v>17243.11</v>
      </c>
      <c r="Q18" s="7">
        <v>3.02</v>
      </c>
      <c r="R18" s="5">
        <v>15162.21</v>
      </c>
      <c r="S18" s="7">
        <v>3.43</v>
      </c>
      <c r="T18" s="8">
        <v>41</v>
      </c>
      <c r="U18" s="8">
        <v>51</v>
      </c>
      <c r="V18" s="8">
        <v>35</v>
      </c>
      <c r="W18" s="8">
        <v>23</v>
      </c>
      <c r="X18" s="8">
        <v>48</v>
      </c>
      <c r="Y18" s="8">
        <v>41</v>
      </c>
      <c r="Z18" s="9" t="s">
        <v>24</v>
      </c>
      <c r="AA18" s="9">
        <v>16</v>
      </c>
      <c r="AB18" s="9">
        <v>20</v>
      </c>
      <c r="AC18" s="9">
        <v>15</v>
      </c>
      <c r="AD18" s="9">
        <v>10</v>
      </c>
      <c r="AE18" s="9">
        <v>19</v>
      </c>
      <c r="AF18" s="9">
        <v>15</v>
      </c>
      <c r="AJ18" s="85">
        <f>VLOOKUP($C18,Hoja3!$C$5:$U$202,18,FALSE)</f>
        <v>5.5969999999999995</v>
      </c>
      <c r="AK18" s="94">
        <f t="shared" si="0"/>
        <v>965.09686669999996</v>
      </c>
      <c r="AL18" s="92">
        <f t="shared" si="1"/>
        <v>4.0824917538818903</v>
      </c>
      <c r="AM18">
        <f>IFERROR(VLOOKUP(C18,'[2]Education expendit (current US)'!$B$2:$K$156,10,FALSE),"")</f>
        <v>0</v>
      </c>
      <c r="AN18">
        <f t="shared" si="2"/>
        <v>0</v>
      </c>
      <c r="AO18" s="85">
        <f t="shared" si="3"/>
        <v>0</v>
      </c>
      <c r="AP18" s="93" t="str">
        <f t="shared" si="4"/>
        <v/>
      </c>
      <c r="AQ18" s="85">
        <f>VLOOKUP($C18,Hoja3!$C$5:$W$202,21,FALSE)</f>
        <v>3.61</v>
      </c>
      <c r="AR18" s="94">
        <f t="shared" si="5"/>
        <v>622.476271</v>
      </c>
      <c r="AS18" s="92">
        <f t="shared" si="6"/>
        <v>6.3295585447304541</v>
      </c>
      <c r="AT18" s="85">
        <f>VLOOKUP($C18,Hoja3!$C$5:$AB$202,26,FALSE)</f>
        <v>1.9870000000000001</v>
      </c>
      <c r="AU18" s="94">
        <f t="shared" si="7"/>
        <v>342.62059570000002</v>
      </c>
      <c r="AV18" s="92">
        <f t="shared" si="8"/>
        <v>11.499600576988897</v>
      </c>
      <c r="AW18" s="103">
        <f t="shared" si="9"/>
        <v>5.5969999999999995</v>
      </c>
      <c r="AX18" s="86">
        <f t="shared" si="11"/>
        <v>965.09686669999996</v>
      </c>
      <c r="AY18" s="92">
        <f t="shared" si="10"/>
        <v>4.0824917538818903</v>
      </c>
    </row>
    <row r="19" spans="1:51">
      <c r="A19">
        <v>12</v>
      </c>
      <c r="B19" t="s">
        <v>23</v>
      </c>
      <c r="C19" t="s">
        <v>66</v>
      </c>
      <c r="D19" t="s">
        <v>67</v>
      </c>
      <c r="E19">
        <v>250</v>
      </c>
      <c r="F19" t="str">
        <f>VLOOKUP(C19,[1]Hoja5!$B$2:$C$199,2,FALSE)</f>
        <v>Fiji</v>
      </c>
      <c r="G19" s="5">
        <v>2099.7399999999998</v>
      </c>
      <c r="H19" s="5">
        <v>2.7</v>
      </c>
      <c r="I19" s="6">
        <v>1.28</v>
      </c>
      <c r="J19" s="5">
        <v>104.56</v>
      </c>
      <c r="K19" s="7">
        <v>4.9800000000000004</v>
      </c>
      <c r="L19" s="5">
        <v>3568.826</v>
      </c>
      <c r="M19" s="6">
        <v>0.76</v>
      </c>
      <c r="N19" s="5">
        <v>0</v>
      </c>
      <c r="O19" s="6">
        <v>0</v>
      </c>
      <c r="P19" s="5">
        <v>3189.2959999999998</v>
      </c>
      <c r="Q19" s="7">
        <v>3.28</v>
      </c>
      <c r="R19" s="5">
        <v>3089.52</v>
      </c>
      <c r="S19" s="7">
        <v>3.38</v>
      </c>
      <c r="T19" s="8">
        <v>57</v>
      </c>
      <c r="U19" s="8">
        <v>36</v>
      </c>
      <c r="V19" s="8">
        <v>58</v>
      </c>
      <c r="W19" s="8">
        <v>124</v>
      </c>
      <c r="X19" s="8">
        <v>43</v>
      </c>
      <c r="Y19" s="8">
        <v>42</v>
      </c>
      <c r="Z19" s="9" t="s">
        <v>24</v>
      </c>
      <c r="AA19" s="9">
        <v>25</v>
      </c>
      <c r="AB19" s="9">
        <v>10</v>
      </c>
      <c r="AC19" s="9">
        <v>26</v>
      </c>
      <c r="AD19" s="9">
        <v>38</v>
      </c>
      <c r="AE19" s="9">
        <v>16</v>
      </c>
      <c r="AF19" s="9">
        <v>16</v>
      </c>
      <c r="AJ19" s="85" t="str">
        <f>VLOOKUP($C19,Hoja3!$C$5:$U$202,18,FALSE)</f>
        <v>…</v>
      </c>
      <c r="AK19" s="94">
        <f t="shared" si="0"/>
        <v>0</v>
      </c>
      <c r="AL19" s="92" t="str">
        <f t="shared" si="1"/>
        <v/>
      </c>
      <c r="AM19">
        <f>IFERROR(VLOOKUP(C19,'[2]Education expendit (current US)'!$B$2:$K$156,10,FALSE),"")</f>
        <v>158131473.20803899</v>
      </c>
      <c r="AN19">
        <f t="shared" si="2"/>
        <v>158.13147320803898</v>
      </c>
      <c r="AO19" s="85">
        <f t="shared" si="3"/>
        <v>4.958193695663212</v>
      </c>
      <c r="AP19" s="93">
        <f t="shared" si="4"/>
        <v>1.7074399834673391</v>
      </c>
      <c r="AQ19" s="85">
        <f>VLOOKUP($C19,Hoja3!$C$5:$W$202,21,FALSE)</f>
        <v>1.871</v>
      </c>
      <c r="AR19" s="94">
        <f t="shared" si="5"/>
        <v>59.671728159999994</v>
      </c>
      <c r="AS19" s="92">
        <f t="shared" si="6"/>
        <v>4.5247558320422554</v>
      </c>
      <c r="AT19" s="85" t="str">
        <f>VLOOKUP($C19,Hoja3!$C$5:$AB$202,26,FALSE)</f>
        <v>…</v>
      </c>
      <c r="AU19" s="94">
        <f t="shared" si="7"/>
        <v>0</v>
      </c>
      <c r="AV19" s="92" t="str">
        <f t="shared" si="8"/>
        <v/>
      </c>
      <c r="AW19" s="103">
        <f t="shared" si="9"/>
        <v>0.15546357866009339</v>
      </c>
      <c r="AX19" s="86">
        <f t="shared" si="11"/>
        <v>4.958193695663212</v>
      </c>
      <c r="AY19" s="92">
        <f t="shared" si="10"/>
        <v>54.45531509512449</v>
      </c>
    </row>
    <row r="20" spans="1:51">
      <c r="A20">
        <v>19</v>
      </c>
      <c r="B20" t="s">
        <v>23</v>
      </c>
      <c r="C20" t="s">
        <v>68</v>
      </c>
      <c r="D20" t="s">
        <v>69</v>
      </c>
      <c r="E20">
        <v>250</v>
      </c>
      <c r="F20" t="str">
        <f>VLOOKUP(C20,[1]Hoja5!$B$2:$C$199,2,FALSE)</f>
        <v>Israel</v>
      </c>
      <c r="G20" s="5">
        <v>293549.77</v>
      </c>
      <c r="H20" s="5">
        <v>191.5</v>
      </c>
      <c r="I20" s="6">
        <v>0.65</v>
      </c>
      <c r="J20" s="5">
        <v>7082.86</v>
      </c>
      <c r="K20" s="7">
        <v>2.41</v>
      </c>
      <c r="L20" s="5">
        <v>212896.2</v>
      </c>
      <c r="M20" s="6">
        <v>0.9</v>
      </c>
      <c r="N20" s="5">
        <v>52616.47</v>
      </c>
      <c r="O20" s="6">
        <v>3.64</v>
      </c>
      <c r="P20" s="5">
        <v>217332.7</v>
      </c>
      <c r="Q20" s="7">
        <v>3.26</v>
      </c>
      <c r="R20" s="5">
        <v>210352.5</v>
      </c>
      <c r="S20" s="7">
        <v>3.37</v>
      </c>
      <c r="T20" s="8">
        <v>82</v>
      </c>
      <c r="U20" s="8">
        <v>67</v>
      </c>
      <c r="V20" s="8">
        <v>52</v>
      </c>
      <c r="W20" s="8">
        <v>52</v>
      </c>
      <c r="X20" s="8">
        <v>45</v>
      </c>
      <c r="Y20" s="8">
        <v>43</v>
      </c>
      <c r="Z20" s="9" t="s">
        <v>24</v>
      </c>
      <c r="AA20" s="9">
        <v>32</v>
      </c>
      <c r="AB20" s="9">
        <v>25</v>
      </c>
      <c r="AC20" s="9">
        <v>21</v>
      </c>
      <c r="AD20" s="9">
        <v>23</v>
      </c>
      <c r="AE20" s="9">
        <v>17</v>
      </c>
      <c r="AF20" s="9">
        <v>17</v>
      </c>
      <c r="AJ20" s="85">
        <f>VLOOKUP($C20,Hoja3!$C$5:$U$202,18,FALSE)</f>
        <v>16.015999999999998</v>
      </c>
      <c r="AK20" s="94">
        <f t="shared" si="0"/>
        <v>34808.005231999996</v>
      </c>
      <c r="AL20" s="92">
        <f t="shared" si="1"/>
        <v>0.55016079986091415</v>
      </c>
      <c r="AM20">
        <f>IFERROR(VLOOKUP(C20,'[2]Education expendit (current US)'!$B$2:$K$156,10,FALSE),"")</f>
        <v>14411043381.746</v>
      </c>
      <c r="AN20">
        <f t="shared" si="2"/>
        <v>14411.043381746</v>
      </c>
      <c r="AO20" s="85">
        <f t="shared" si="3"/>
        <v>6.6308675048651207</v>
      </c>
      <c r="AP20" s="93">
        <f t="shared" si="4"/>
        <v>1.3288420201591151</v>
      </c>
      <c r="AQ20" s="85">
        <f>VLOOKUP($C20,Hoja3!$C$5:$W$202,21,FALSE)</f>
        <v>4.33</v>
      </c>
      <c r="AR20" s="94">
        <f t="shared" si="5"/>
        <v>9410.5059099999999</v>
      </c>
      <c r="AS20" s="92">
        <f t="shared" si="6"/>
        <v>2.0349596698781522</v>
      </c>
      <c r="AT20" s="85">
        <f>VLOOKUP($C20,Hoja3!$C$5:$AB$202,26,FALSE)</f>
        <v>11.686</v>
      </c>
      <c r="AU20" s="94">
        <f t="shared" si="7"/>
        <v>25397.499322000003</v>
      </c>
      <c r="AV20" s="92">
        <f t="shared" si="8"/>
        <v>0.75401124170566469</v>
      </c>
      <c r="AW20" s="103">
        <f t="shared" si="9"/>
        <v>16.019051021546623</v>
      </c>
      <c r="AX20" s="86">
        <f t="shared" si="11"/>
        <v>34814.63609950486</v>
      </c>
      <c r="AY20" s="92">
        <f t="shared" si="10"/>
        <v>0.55005601509855662</v>
      </c>
    </row>
    <row r="21" spans="1:51">
      <c r="A21">
        <v>5</v>
      </c>
      <c r="B21" t="s">
        <v>23</v>
      </c>
      <c r="C21" t="s">
        <v>70</v>
      </c>
      <c r="D21" t="s">
        <v>71</v>
      </c>
      <c r="E21">
        <v>250</v>
      </c>
      <c r="F21" t="str">
        <f>VLOOKUP(C21,[1]Hoja5!$B$2:$C$199,2,FALSE)</f>
        <v>Bangladesh</v>
      </c>
      <c r="G21" s="5">
        <v>72949</v>
      </c>
      <c r="H21" s="5">
        <v>197.6</v>
      </c>
      <c r="I21" s="6">
        <v>2.71</v>
      </c>
      <c r="J21" s="5">
        <v>3688.18</v>
      </c>
      <c r="K21" s="7">
        <v>5.0599999999999996</v>
      </c>
      <c r="L21" s="5">
        <v>106990.7</v>
      </c>
      <c r="M21" s="6">
        <v>1.85</v>
      </c>
      <c r="N21" s="5">
        <v>5387.2330000000002</v>
      </c>
      <c r="O21" s="6">
        <v>36.68</v>
      </c>
      <c r="P21" s="5">
        <v>100357</v>
      </c>
      <c r="Q21" s="7">
        <v>3.68</v>
      </c>
      <c r="R21" s="5">
        <v>109694.7</v>
      </c>
      <c r="S21" s="7">
        <v>3.36</v>
      </c>
      <c r="T21" s="8">
        <v>35</v>
      </c>
      <c r="U21" s="8">
        <v>34</v>
      </c>
      <c r="V21" s="8">
        <v>33</v>
      </c>
      <c r="W21" s="8">
        <v>10</v>
      </c>
      <c r="X21" s="8">
        <v>38</v>
      </c>
      <c r="Y21" s="8">
        <v>44</v>
      </c>
      <c r="Z21" s="9" t="s">
        <v>24</v>
      </c>
      <c r="AA21" s="9">
        <v>14</v>
      </c>
      <c r="AB21" s="9">
        <v>9</v>
      </c>
      <c r="AC21" s="9">
        <v>14</v>
      </c>
      <c r="AD21" s="9">
        <v>4</v>
      </c>
      <c r="AE21" s="9">
        <v>14</v>
      </c>
      <c r="AF21" s="9">
        <v>18</v>
      </c>
      <c r="AJ21" s="85">
        <f>VLOOKUP($C21,Hoja3!$C$5:$U$202,18,FALSE)</f>
        <v>2.6930000000000001</v>
      </c>
      <c r="AK21" s="94">
        <f t="shared" si="0"/>
        <v>2702.6140100000002</v>
      </c>
      <c r="AL21" s="92">
        <f t="shared" si="1"/>
        <v>7.3114399344063195</v>
      </c>
      <c r="AM21">
        <f>IFERROR(VLOOKUP(C21,'[2]Education expendit (current US)'!$B$2:$K$156,10,FALSE),"")</f>
        <v>2311632895.0415502</v>
      </c>
      <c r="AN21">
        <f t="shared" si="2"/>
        <v>2311.63289504155</v>
      </c>
      <c r="AO21" s="85">
        <f t="shared" si="3"/>
        <v>2.3034097223328218</v>
      </c>
      <c r="AP21" s="93">
        <f t="shared" si="4"/>
        <v>8.5480700860353647</v>
      </c>
      <c r="AQ21" s="85">
        <f>VLOOKUP($C21,Hoja3!$C$5:$W$202,21,FALSE)</f>
        <v>1.113</v>
      </c>
      <c r="AR21" s="94">
        <f t="shared" si="5"/>
        <v>1116.9734100000001</v>
      </c>
      <c r="AS21" s="92">
        <f t="shared" si="6"/>
        <v>17.690662842188871</v>
      </c>
      <c r="AT21" s="85">
        <f>VLOOKUP($C21,Hoja3!$C$5:$AB$202,26,FALSE)</f>
        <v>1.58</v>
      </c>
      <c r="AU21" s="94">
        <f t="shared" si="7"/>
        <v>1585.6405999999999</v>
      </c>
      <c r="AV21" s="92">
        <f t="shared" si="8"/>
        <v>12.461840343896341</v>
      </c>
      <c r="AW21" s="103">
        <f t="shared" si="9"/>
        <v>2.6952952158019201</v>
      </c>
      <c r="AX21" s="86">
        <f t="shared" si="11"/>
        <v>2704.9174197223329</v>
      </c>
      <c r="AY21" s="92">
        <f t="shared" si="10"/>
        <v>7.3052137769249965</v>
      </c>
    </row>
    <row r="22" spans="1:51">
      <c r="A22">
        <v>21</v>
      </c>
      <c r="B22" t="s">
        <v>23</v>
      </c>
      <c r="C22" t="s">
        <v>72</v>
      </c>
      <c r="D22" t="s">
        <v>73</v>
      </c>
      <c r="E22">
        <v>250</v>
      </c>
      <c r="F22" t="str">
        <f>VLOOKUP(C22,[1]Hoja5!$B$2:$C$199,2,FALSE)</f>
        <v>Jordan</v>
      </c>
      <c r="G22" s="5">
        <v>40997</v>
      </c>
      <c r="H22" s="5">
        <v>25.7</v>
      </c>
      <c r="I22" s="6">
        <v>0.63</v>
      </c>
      <c r="J22" s="5">
        <v>862.9</v>
      </c>
      <c r="K22" s="7">
        <v>2.1</v>
      </c>
      <c r="L22" s="5">
        <v>33469.69</v>
      </c>
      <c r="M22" s="6">
        <v>0.77</v>
      </c>
      <c r="N22" s="5">
        <v>5909.8050000000003</v>
      </c>
      <c r="O22" s="6">
        <v>4.3499999999999996</v>
      </c>
      <c r="P22" s="5">
        <v>27573.54</v>
      </c>
      <c r="Q22" s="7">
        <v>3.13</v>
      </c>
      <c r="R22" s="5">
        <v>27820.36</v>
      </c>
      <c r="S22" s="7">
        <v>3.1</v>
      </c>
      <c r="T22" s="8">
        <v>83</v>
      </c>
      <c r="U22" s="8">
        <v>73</v>
      </c>
      <c r="V22" s="8">
        <v>57</v>
      </c>
      <c r="W22" s="8">
        <v>49</v>
      </c>
      <c r="X22" s="8">
        <v>47</v>
      </c>
      <c r="Y22" s="8">
        <v>46</v>
      </c>
      <c r="Z22" s="9" t="s">
        <v>24</v>
      </c>
      <c r="AA22" s="9">
        <v>33</v>
      </c>
      <c r="AB22" s="9">
        <v>27</v>
      </c>
      <c r="AC22" s="9">
        <v>25</v>
      </c>
      <c r="AD22" s="9">
        <v>22</v>
      </c>
      <c r="AE22" s="9">
        <v>18</v>
      </c>
      <c r="AF22" s="9">
        <v>19</v>
      </c>
      <c r="AJ22" s="85">
        <f>VLOOKUP($C22,Hoja3!$C$5:$U$202,18,FALSE)</f>
        <v>12.110000000000001</v>
      </c>
      <c r="AK22" s="94">
        <f t="shared" si="0"/>
        <v>3339.1556940000005</v>
      </c>
      <c r="AL22" s="92">
        <f t="shared" si="1"/>
        <v>0.76965563618909216</v>
      </c>
      <c r="AM22">
        <f>IFERROR(VLOOKUP(C22,'[2]Education expendit (current US)'!$B$2:$K$156,10,FALSE),"")</f>
        <v>1722877513.3131399</v>
      </c>
      <c r="AN22">
        <f t="shared" si="2"/>
        <v>1722.8775133131398</v>
      </c>
      <c r="AO22" s="85">
        <f t="shared" si="3"/>
        <v>6.2483000489351017</v>
      </c>
      <c r="AP22" s="93">
        <f t="shared" si="4"/>
        <v>1.4916904888135785</v>
      </c>
      <c r="AQ22" s="85">
        <f>VLOOKUP($C22,Hoja3!$C$5:$W$202,21,FALSE)</f>
        <v>3.31</v>
      </c>
      <c r="AR22" s="94">
        <f t="shared" si="5"/>
        <v>912.6841740000001</v>
      </c>
      <c r="AS22" s="92">
        <f t="shared" si="6"/>
        <v>2.8158700163896997</v>
      </c>
      <c r="AT22" s="85">
        <f>VLOOKUP($C22,Hoja3!$C$5:$AB$202,26,FALSE)</f>
        <v>8.8000000000000007</v>
      </c>
      <c r="AU22" s="94">
        <f t="shared" si="7"/>
        <v>2426.4715200000005</v>
      </c>
      <c r="AV22" s="92">
        <f t="shared" si="8"/>
        <v>1.0591511084374892</v>
      </c>
      <c r="AW22" s="103">
        <f t="shared" si="9"/>
        <v>12.132660492809178</v>
      </c>
      <c r="AX22" s="86">
        <f t="shared" si="11"/>
        <v>3345.4039940489356</v>
      </c>
      <c r="AY22" s="92">
        <f t="shared" si="10"/>
        <v>0.7682181298795947</v>
      </c>
    </row>
    <row r="23" spans="1:51">
      <c r="A23">
        <v>36</v>
      </c>
      <c r="B23" t="s">
        <v>23</v>
      </c>
      <c r="C23" t="s">
        <v>74</v>
      </c>
      <c r="D23" t="s">
        <v>75</v>
      </c>
      <c r="E23">
        <v>250</v>
      </c>
      <c r="F23" t="str">
        <f>VLOOKUP(C23,[1]Hoja5!$B$2:$C$199,2,FALSE)</f>
        <v>Papua New Guinea</v>
      </c>
      <c r="G23" s="5">
        <v>5433.19</v>
      </c>
      <c r="H23" s="5">
        <v>85.9</v>
      </c>
      <c r="I23" s="6">
        <v>15.8</v>
      </c>
      <c r="J23" s="5">
        <v>259.69</v>
      </c>
      <c r="K23" s="7">
        <v>4.78</v>
      </c>
      <c r="L23" s="5">
        <v>9217.348</v>
      </c>
      <c r="M23" s="6">
        <v>9.32</v>
      </c>
      <c r="N23" s="5">
        <v>896.76949999999999</v>
      </c>
      <c r="O23" s="6">
        <v>95.79</v>
      </c>
      <c r="P23" s="5">
        <v>9480.0480000000007</v>
      </c>
      <c r="Q23" s="7">
        <v>2.74</v>
      </c>
      <c r="R23" s="5">
        <v>9262.4699999999993</v>
      </c>
      <c r="S23" s="7">
        <v>2.8</v>
      </c>
      <c r="T23" s="8">
        <v>5</v>
      </c>
      <c r="U23" s="8">
        <v>38</v>
      </c>
      <c r="V23" s="8">
        <v>9</v>
      </c>
      <c r="W23" s="8">
        <v>4</v>
      </c>
      <c r="X23" s="8">
        <v>52</v>
      </c>
      <c r="Y23" s="8">
        <v>49</v>
      </c>
      <c r="Z23" s="9" t="s">
        <v>24</v>
      </c>
      <c r="AA23" s="9">
        <v>4</v>
      </c>
      <c r="AB23" s="9">
        <v>11</v>
      </c>
      <c r="AC23" s="9">
        <v>5</v>
      </c>
      <c r="AD23" s="9">
        <v>2</v>
      </c>
      <c r="AE23" s="9">
        <v>21</v>
      </c>
      <c r="AF23" s="9">
        <v>20</v>
      </c>
      <c r="AJ23" s="85">
        <f>VLOOKUP($C23,Hoja3!$C$5:$U$202,18,FALSE)</f>
        <v>4.3906386157101966</v>
      </c>
      <c r="AK23" s="94">
        <f t="shared" si="0"/>
        <v>416.23464827586218</v>
      </c>
      <c r="AL23" s="92">
        <f t="shared" si="1"/>
        <v>20.637397764894676</v>
      </c>
      <c r="AM23" t="str">
        <f>IFERROR(VLOOKUP(C23,'[2]Education expendit (current US)'!$B$2:$K$156,10,FALSE),"")</f>
        <v/>
      </c>
      <c r="AN23">
        <f t="shared" si="2"/>
        <v>0</v>
      </c>
      <c r="AO23" s="85">
        <f t="shared" si="3"/>
        <v>0</v>
      </c>
      <c r="AP23" s="93" t="str">
        <f t="shared" si="4"/>
        <v/>
      </c>
      <c r="AQ23" s="85">
        <f>VLOOKUP($C23,Hoja3!$C$5:$W$202,21,FALSE)</f>
        <v>3.2708826092368986</v>
      </c>
      <c r="AR23" s="94">
        <f t="shared" si="5"/>
        <v>310.08124137931043</v>
      </c>
      <c r="AS23" s="92">
        <f t="shared" si="6"/>
        <v>27.702417475464713</v>
      </c>
      <c r="AT23" s="85">
        <f>VLOOKUP($C23,Hoja3!$C$5:$AB$202,26,FALSE)</f>
        <v>1.1197560064732979</v>
      </c>
      <c r="AU23" s="94">
        <f t="shared" si="7"/>
        <v>106.15340689655176</v>
      </c>
      <c r="AV23" s="92">
        <f t="shared" si="8"/>
        <v>80.920624699036708</v>
      </c>
      <c r="AW23" s="103">
        <f t="shared" si="9"/>
        <v>4.3906386157101966</v>
      </c>
      <c r="AX23" s="86">
        <f t="shared" si="11"/>
        <v>416.23464827586218</v>
      </c>
      <c r="AY23" s="92">
        <f t="shared" si="10"/>
        <v>20.637397764894676</v>
      </c>
    </row>
    <row r="24" spans="1:51">
      <c r="A24">
        <v>35</v>
      </c>
      <c r="B24" t="s">
        <v>23</v>
      </c>
      <c r="C24" t="s">
        <v>76</v>
      </c>
      <c r="D24" t="s">
        <v>77</v>
      </c>
      <c r="E24">
        <v>250</v>
      </c>
      <c r="F24" t="str">
        <f>VLOOKUP(C24,[1]Hoja5!$B$2:$C$199,2,FALSE)</f>
        <v>Pakistan</v>
      </c>
      <c r="G24" s="5">
        <v>170444</v>
      </c>
      <c r="H24" s="5">
        <v>409.1</v>
      </c>
      <c r="I24" s="6">
        <v>2.4</v>
      </c>
      <c r="J24" s="5">
        <v>4857.1499999999996</v>
      </c>
      <c r="K24" s="7">
        <v>2.85</v>
      </c>
      <c r="L24" s="5">
        <v>186087</v>
      </c>
      <c r="M24" s="6">
        <v>2.2000000000000002</v>
      </c>
      <c r="N24" s="5">
        <v>14053.24</v>
      </c>
      <c r="O24" s="6">
        <v>29.11</v>
      </c>
      <c r="P24" s="5">
        <v>176869.6</v>
      </c>
      <c r="Q24" s="7">
        <v>2.75</v>
      </c>
      <c r="R24" s="5">
        <v>183619.9</v>
      </c>
      <c r="S24" s="7">
        <v>2.65</v>
      </c>
      <c r="T24" s="8">
        <v>43</v>
      </c>
      <c r="U24" s="8">
        <v>57</v>
      </c>
      <c r="V24" s="8">
        <v>32</v>
      </c>
      <c r="W24" s="8">
        <v>14</v>
      </c>
      <c r="X24" s="8">
        <v>51</v>
      </c>
      <c r="Y24" s="8">
        <v>51</v>
      </c>
      <c r="Z24" s="9" t="s">
        <v>24</v>
      </c>
      <c r="AA24" s="9">
        <v>17</v>
      </c>
      <c r="AB24" s="9">
        <v>22</v>
      </c>
      <c r="AC24" s="9">
        <v>13</v>
      </c>
      <c r="AD24" s="9">
        <v>5</v>
      </c>
      <c r="AE24" s="9">
        <v>20</v>
      </c>
      <c r="AF24" s="9">
        <v>21</v>
      </c>
      <c r="AJ24" s="85">
        <f>VLOOKUP($C24,Hoja3!$C$5:$U$202,18,FALSE)</f>
        <v>1.6800000000000002</v>
      </c>
      <c r="AK24" s="94">
        <f t="shared" si="0"/>
        <v>2971.4092800000003</v>
      </c>
      <c r="AL24" s="92">
        <f t="shared" si="1"/>
        <v>13.767877846837711</v>
      </c>
      <c r="AM24">
        <f>IFERROR(VLOOKUP(C24,'[2]Education expendit (current US)'!$B$2:$K$156,10,FALSE),"")</f>
        <v>3447004027.1830101</v>
      </c>
      <c r="AN24">
        <f t="shared" si="2"/>
        <v>3447.0040271830103</v>
      </c>
      <c r="AO24" s="85">
        <f t="shared" si="3"/>
        <v>1.9488956989686246</v>
      </c>
      <c r="AP24" s="93">
        <f t="shared" si="4"/>
        <v>11.868277401878412</v>
      </c>
      <c r="AQ24" s="85">
        <f>VLOOKUP($C24,Hoja3!$C$5:$W$202,21,FALSE)</f>
        <v>0.38</v>
      </c>
      <c r="AR24" s="94">
        <f t="shared" si="5"/>
        <v>672.10448000000008</v>
      </c>
      <c r="AS24" s="92">
        <f t="shared" si="6"/>
        <v>60.868512586019364</v>
      </c>
      <c r="AT24" s="85">
        <f>VLOOKUP($C24,Hoja3!$C$5:$AB$202,26,FALSE)</f>
        <v>1.3</v>
      </c>
      <c r="AU24" s="94">
        <f t="shared" si="7"/>
        <v>2299.3047999999999</v>
      </c>
      <c r="AV24" s="92">
        <f t="shared" si="8"/>
        <v>17.792334448221048</v>
      </c>
      <c r="AW24" s="103">
        <f t="shared" si="9"/>
        <v>1.6811018827989483</v>
      </c>
      <c r="AX24" s="86">
        <f t="shared" si="11"/>
        <v>2973.3581756989688</v>
      </c>
      <c r="AY24" s="92">
        <f t="shared" si="10"/>
        <v>13.758853653876729</v>
      </c>
    </row>
    <row r="25" spans="1:51">
      <c r="A25">
        <v>42</v>
      </c>
      <c r="B25" t="s">
        <v>23</v>
      </c>
      <c r="C25" t="s">
        <v>78</v>
      </c>
      <c r="D25" t="s">
        <v>79</v>
      </c>
      <c r="E25">
        <v>250</v>
      </c>
      <c r="F25" t="str">
        <f>VLOOKUP(C25,[1]Hoja5!$B$2:$C$199,2,FALSE)</f>
        <v>Syrian Arab Republic</v>
      </c>
      <c r="G25" s="5">
        <v>68489</v>
      </c>
      <c r="H25" s="5">
        <v>51.5</v>
      </c>
      <c r="I25" s="6">
        <v>0.75</v>
      </c>
      <c r="J25" s="5">
        <v>1362.55</v>
      </c>
      <c r="K25" s="7">
        <v>1.99</v>
      </c>
      <c r="L25" s="5">
        <v>59400.74</v>
      </c>
      <c r="M25" s="6">
        <v>0.87</v>
      </c>
      <c r="N25" s="5">
        <v>5990.9780000000001</v>
      </c>
      <c r="O25" s="6">
        <v>8.6</v>
      </c>
      <c r="P25" s="5">
        <v>59147.03</v>
      </c>
      <c r="Q25" s="7">
        <v>2.2999999999999998</v>
      </c>
      <c r="R25" s="5">
        <v>57265.68</v>
      </c>
      <c r="S25" s="7">
        <v>2.38</v>
      </c>
      <c r="T25" s="8">
        <v>73</v>
      </c>
      <c r="U25" s="8">
        <v>76</v>
      </c>
      <c r="V25" s="8">
        <v>53</v>
      </c>
      <c r="W25" s="8">
        <v>40</v>
      </c>
      <c r="X25" s="8">
        <v>57</v>
      </c>
      <c r="Y25" s="8">
        <v>54</v>
      </c>
      <c r="Z25" s="9" t="s">
        <v>24</v>
      </c>
      <c r="AA25" s="9">
        <v>30</v>
      </c>
      <c r="AB25" s="9">
        <v>28</v>
      </c>
      <c r="AC25" s="9">
        <v>22</v>
      </c>
      <c r="AD25" s="9">
        <v>18</v>
      </c>
      <c r="AE25" s="9">
        <v>22</v>
      </c>
      <c r="AF25" s="9">
        <v>22</v>
      </c>
      <c r="AJ25" s="85">
        <f>VLOOKUP($C25,Hoja3!$C$5:$U$202,18,FALSE)</f>
        <v>1.9136219362745097</v>
      </c>
      <c r="AK25" s="94">
        <f t="shared" si="0"/>
        <v>1131.850540734865</v>
      </c>
      <c r="AL25" s="92">
        <f t="shared" si="1"/>
        <v>4.5500707157468971</v>
      </c>
      <c r="AM25" t="str">
        <f>IFERROR(VLOOKUP(C25,'[2]Education expendit (current US)'!$B$2:$K$156,10,FALSE),"")</f>
        <v/>
      </c>
      <c r="AN25">
        <f t="shared" si="2"/>
        <v>0</v>
      </c>
      <c r="AO25" s="85">
        <f t="shared" si="3"/>
        <v>0</v>
      </c>
      <c r="AP25" s="93" t="str">
        <f t="shared" si="4"/>
        <v/>
      </c>
      <c r="AQ25" s="85">
        <f>VLOOKUP($C25,Hoja3!$C$5:$W$202,21,FALSE)</f>
        <v>1.5669999999999999</v>
      </c>
      <c r="AR25" s="94">
        <f t="shared" si="5"/>
        <v>926.83396010000001</v>
      </c>
      <c r="AS25" s="92">
        <f t="shared" si="6"/>
        <v>5.5565508189237525</v>
      </c>
      <c r="AT25" s="85">
        <f>VLOOKUP($C25,Hoja3!$C$5:$AB$202,26,FALSE)</f>
        <v>0.34662193627450977</v>
      </c>
      <c r="AU25" s="94">
        <f t="shared" si="7"/>
        <v>205.01658063486516</v>
      </c>
      <c r="AV25" s="92">
        <f t="shared" si="8"/>
        <v>25.119919491644225</v>
      </c>
      <c r="AW25" s="103">
        <f t="shared" si="9"/>
        <v>1.9136219362745097</v>
      </c>
      <c r="AX25" s="86">
        <f t="shared" si="11"/>
        <v>1131.850540734865</v>
      </c>
      <c r="AY25" s="92">
        <f t="shared" si="10"/>
        <v>4.5500707157468971</v>
      </c>
    </row>
    <row r="26" spans="1:51">
      <c r="A26">
        <v>47</v>
      </c>
      <c r="B26" t="s">
        <v>23</v>
      </c>
      <c r="C26" t="s">
        <v>80</v>
      </c>
      <c r="D26" t="s">
        <v>81</v>
      </c>
      <c r="E26">
        <v>250</v>
      </c>
      <c r="F26" s="87" t="s">
        <v>677</v>
      </c>
      <c r="G26" s="5">
        <v>12706.66</v>
      </c>
      <c r="H26" s="5">
        <v>17.5</v>
      </c>
      <c r="I26" s="6">
        <v>1.38</v>
      </c>
      <c r="J26" s="5">
        <v>306.70999999999998</v>
      </c>
      <c r="K26" s="7">
        <v>2.41</v>
      </c>
      <c r="L26" s="5">
        <v>20574.7</v>
      </c>
      <c r="M26" s="6">
        <v>0.85</v>
      </c>
      <c r="N26" s="5">
        <v>2212.078</v>
      </c>
      <c r="O26" s="6">
        <v>7.91</v>
      </c>
      <c r="P26" s="5">
        <v>20000.7</v>
      </c>
      <c r="Q26" s="7">
        <v>1.53</v>
      </c>
      <c r="R26" s="5">
        <v>18106.7</v>
      </c>
      <c r="S26" s="7">
        <v>1.69</v>
      </c>
      <c r="T26" s="8">
        <v>55</v>
      </c>
      <c r="U26" s="8">
        <v>64</v>
      </c>
      <c r="V26" s="8">
        <v>54</v>
      </c>
      <c r="W26" s="8">
        <v>41</v>
      </c>
      <c r="X26" s="8">
        <v>64</v>
      </c>
      <c r="Y26" s="8">
        <v>60</v>
      </c>
      <c r="Z26" s="9" t="s">
        <v>24</v>
      </c>
      <c r="AA26" s="9">
        <v>23</v>
      </c>
      <c r="AB26" s="9">
        <v>24</v>
      </c>
      <c r="AC26" s="9">
        <v>23</v>
      </c>
      <c r="AD26" s="9">
        <v>19</v>
      </c>
      <c r="AE26" s="9">
        <v>24</v>
      </c>
      <c r="AF26" s="9">
        <v>23</v>
      </c>
      <c r="AJ26" s="85" t="e">
        <f>VLOOKUP($C26,Hoja3!$C$5:$U$202,18,FALSE)</f>
        <v>#N/A</v>
      </c>
      <c r="AK26" s="94">
        <f t="shared" si="0"/>
        <v>0</v>
      </c>
      <c r="AL26" s="92" t="str">
        <f t="shared" si="1"/>
        <v/>
      </c>
      <c r="AM26" t="str">
        <f>IFERROR(VLOOKUP(C26,'[2]Education expendit (current US)'!$B$2:$K$156,10,FALSE),"")</f>
        <v/>
      </c>
      <c r="AN26">
        <f t="shared" si="2"/>
        <v>0</v>
      </c>
      <c r="AO26" s="85">
        <f t="shared" si="3"/>
        <v>0</v>
      </c>
      <c r="AP26" s="93" t="str">
        <f t="shared" si="4"/>
        <v/>
      </c>
      <c r="AQ26" s="85" t="e">
        <f>VLOOKUP($C26,Hoja3!$C$5:$W$202,21,FALSE)</f>
        <v>#N/A</v>
      </c>
      <c r="AR26" s="94">
        <f t="shared" si="5"/>
        <v>0</v>
      </c>
      <c r="AS26" s="92" t="str">
        <f t="shared" si="6"/>
        <v/>
      </c>
      <c r="AT26" s="85" t="e">
        <f>VLOOKUP($C26,Hoja3!$C$5:$AB$202,26,FALSE)</f>
        <v>#N/A</v>
      </c>
      <c r="AU26" s="94">
        <f t="shared" si="7"/>
        <v>0</v>
      </c>
      <c r="AV26" s="92" t="str">
        <f t="shared" si="8"/>
        <v/>
      </c>
      <c r="AW26" s="103">
        <f t="shared" si="9"/>
        <v>0</v>
      </c>
      <c r="AX26" s="86">
        <f t="shared" si="11"/>
        <v>0</v>
      </c>
      <c r="AY26" s="92" t="str">
        <f t="shared" si="10"/>
        <v/>
      </c>
    </row>
    <row r="27" spans="1:51">
      <c r="A27">
        <v>22</v>
      </c>
      <c r="B27" t="s">
        <v>23</v>
      </c>
      <c r="C27" t="s">
        <v>82</v>
      </c>
      <c r="D27" t="s">
        <v>83</v>
      </c>
      <c r="E27">
        <v>250</v>
      </c>
      <c r="F27" t="str">
        <f>VLOOKUP(C27,[1]Hoja5!$B$2:$C$199,2,FALSE)</f>
        <v>Kazakhstan</v>
      </c>
      <c r="G27" s="5">
        <v>180409</v>
      </c>
      <c r="H27" s="5">
        <v>180.2</v>
      </c>
      <c r="I27" s="6">
        <v>1</v>
      </c>
      <c r="J27" s="5">
        <v>2123.64</v>
      </c>
      <c r="K27" s="7">
        <v>1.18</v>
      </c>
      <c r="L27" s="5">
        <v>127087</v>
      </c>
      <c r="M27" s="6">
        <v>1.42</v>
      </c>
      <c r="N27" s="5">
        <v>16116.76</v>
      </c>
      <c r="O27" s="6">
        <v>11.18</v>
      </c>
      <c r="P27" s="5">
        <v>149058.9</v>
      </c>
      <c r="Q27" s="7">
        <v>1.42</v>
      </c>
      <c r="R27" s="5">
        <v>131868.1</v>
      </c>
      <c r="S27" s="7">
        <v>1.61</v>
      </c>
      <c r="T27" s="8">
        <v>65</v>
      </c>
      <c r="U27" s="8">
        <v>90</v>
      </c>
      <c r="V27" s="8">
        <v>41</v>
      </c>
      <c r="W27" s="8">
        <v>35</v>
      </c>
      <c r="X27" s="8">
        <v>66</v>
      </c>
      <c r="Y27" s="8">
        <v>62</v>
      </c>
      <c r="Z27" s="9" t="s">
        <v>24</v>
      </c>
      <c r="AA27" s="9">
        <v>28</v>
      </c>
      <c r="AB27" s="9">
        <v>32</v>
      </c>
      <c r="AC27" s="9">
        <v>18</v>
      </c>
      <c r="AD27" s="9">
        <v>17</v>
      </c>
      <c r="AE27" s="9">
        <v>25</v>
      </c>
      <c r="AF27" s="9">
        <v>24</v>
      </c>
      <c r="AJ27" s="85">
        <f>VLOOKUP($C27,Hoja3!$C$5:$U$202,18,FALSE)</f>
        <v>6.3829999999999991</v>
      </c>
      <c r="AK27" s="94">
        <f t="shared" si="0"/>
        <v>9514.4295869999987</v>
      </c>
      <c r="AL27" s="92">
        <f t="shared" si="1"/>
        <v>1.8939653539106067</v>
      </c>
      <c r="AM27">
        <f>IFERROR(VLOOKUP(C27,'[2]Education expendit (current US)'!$B$2:$K$156,10,FALSE),"")</f>
        <v>7744167182.3482199</v>
      </c>
      <c r="AN27">
        <f t="shared" si="2"/>
        <v>7744.1671823482202</v>
      </c>
      <c r="AO27" s="85">
        <f t="shared" si="3"/>
        <v>5.1953738973977543</v>
      </c>
      <c r="AP27" s="93">
        <f t="shared" si="4"/>
        <v>2.3269125750634809</v>
      </c>
      <c r="AQ27" s="85">
        <f>VLOOKUP($C27,Hoja3!$C$5:$W$202,21,FALSE)</f>
        <v>2.2719999999999998</v>
      </c>
      <c r="AR27" s="94">
        <f t="shared" si="5"/>
        <v>3386.6182079999994</v>
      </c>
      <c r="AS27" s="92">
        <f t="shared" si="6"/>
        <v>5.3209422772937511</v>
      </c>
      <c r="AT27" s="85">
        <f>VLOOKUP($C27,Hoja3!$C$5:$AB$202,26,FALSE)</f>
        <v>4.1109999999999998</v>
      </c>
      <c r="AU27" s="94">
        <f t="shared" si="7"/>
        <v>6127.8113789999998</v>
      </c>
      <c r="AV27" s="92">
        <f t="shared" si="8"/>
        <v>2.9406910372199953</v>
      </c>
      <c r="AW27" s="103">
        <f t="shared" si="9"/>
        <v>6.3864854503135309</v>
      </c>
      <c r="AX27" s="86">
        <f t="shared" si="11"/>
        <v>9519.6249608973958</v>
      </c>
      <c r="AY27" s="92">
        <f t="shared" si="10"/>
        <v>1.8929317146440705</v>
      </c>
    </row>
    <row r="28" spans="1:51">
      <c r="A28">
        <v>16</v>
      </c>
      <c r="B28" t="s">
        <v>23</v>
      </c>
      <c r="C28" t="s">
        <v>84</v>
      </c>
      <c r="D28" t="s">
        <v>85</v>
      </c>
      <c r="E28">
        <v>250</v>
      </c>
      <c r="F28" t="str">
        <f>VLOOKUP(C28,[1]Hoja5!$B$2:$C$199,2,FALSE)</f>
        <v>Indonesia</v>
      </c>
      <c r="G28" s="5">
        <v>575183</v>
      </c>
      <c r="H28" s="5">
        <v>1004.9</v>
      </c>
      <c r="I28" s="6">
        <v>1.75</v>
      </c>
      <c r="J28" s="5">
        <v>9693.36</v>
      </c>
      <c r="K28" s="7">
        <v>1.69</v>
      </c>
      <c r="L28" s="5">
        <v>695009.4</v>
      </c>
      <c r="M28" s="6">
        <v>1.45</v>
      </c>
      <c r="N28" s="5">
        <v>64014.720000000001</v>
      </c>
      <c r="O28" s="6">
        <v>15.7</v>
      </c>
      <c r="P28" s="5">
        <v>706558.2</v>
      </c>
      <c r="Q28" s="7">
        <v>1.37</v>
      </c>
      <c r="R28" s="5">
        <v>686633.3</v>
      </c>
      <c r="S28" s="7">
        <v>1.41</v>
      </c>
      <c r="T28" s="8">
        <v>49</v>
      </c>
      <c r="U28" s="8">
        <v>77</v>
      </c>
      <c r="V28" s="8">
        <v>40</v>
      </c>
      <c r="W28" s="8">
        <v>29</v>
      </c>
      <c r="X28" s="8">
        <v>68</v>
      </c>
      <c r="Y28" s="8">
        <v>65</v>
      </c>
      <c r="Z28" s="9" t="s">
        <v>24</v>
      </c>
      <c r="AA28" s="9">
        <v>21</v>
      </c>
      <c r="AB28" s="9">
        <v>29</v>
      </c>
      <c r="AC28" s="9">
        <v>17</v>
      </c>
      <c r="AD28" s="9">
        <v>14</v>
      </c>
      <c r="AE28" s="9">
        <v>26</v>
      </c>
      <c r="AF28" s="9">
        <v>25</v>
      </c>
      <c r="AJ28" s="85">
        <f>VLOOKUP($C28,Hoja3!$C$5:$U$202,18,FALSE)</f>
        <v>2.6269999999999998</v>
      </c>
      <c r="AK28" s="94">
        <f t="shared" si="0"/>
        <v>18561.283913999996</v>
      </c>
      <c r="AL28" s="92">
        <f t="shared" si="1"/>
        <v>5.413957378465863</v>
      </c>
      <c r="AM28">
        <f>IFERROR(VLOOKUP(C28,'[2]Education expendit (current US)'!$B$2:$K$156,10,FALSE),"")</f>
        <v>21085890099.573399</v>
      </c>
      <c r="AN28">
        <f t="shared" si="2"/>
        <v>21085.8900995734</v>
      </c>
      <c r="AO28" s="85">
        <f t="shared" si="3"/>
        <v>2.9843104360792081</v>
      </c>
      <c r="AP28" s="93">
        <f t="shared" si="4"/>
        <v>4.7657461708022968</v>
      </c>
      <c r="AQ28" s="85">
        <f>VLOOKUP($C28,Hoja3!$C$5:$W$202,21,FALSE)</f>
        <v>1.0269999999999999</v>
      </c>
      <c r="AR28" s="94">
        <f t="shared" si="5"/>
        <v>7256.3527139999987</v>
      </c>
      <c r="AS28" s="92">
        <f t="shared" si="6"/>
        <v>13.848555046961849</v>
      </c>
      <c r="AT28" s="85">
        <f>VLOOKUP($C28,Hoja3!$C$5:$AB$202,26,FALSE)</f>
        <v>1.6</v>
      </c>
      <c r="AU28" s="94">
        <f t="shared" si="7"/>
        <v>11304.931199999999</v>
      </c>
      <c r="AV28" s="92">
        <f t="shared" si="8"/>
        <v>8.8890412707686366</v>
      </c>
      <c r="AW28" s="103">
        <f t="shared" si="9"/>
        <v>2.6274223729108344</v>
      </c>
      <c r="AX28" s="86">
        <f t="shared" si="11"/>
        <v>18564.268224436077</v>
      </c>
      <c r="AY28" s="92">
        <f t="shared" si="10"/>
        <v>5.4130870543943868</v>
      </c>
    </row>
    <row r="29" spans="1:51">
      <c r="A29">
        <v>18</v>
      </c>
      <c r="B29" t="s">
        <v>23</v>
      </c>
      <c r="C29" t="s">
        <v>86</v>
      </c>
      <c r="D29" t="s">
        <v>87</v>
      </c>
      <c r="E29">
        <v>250</v>
      </c>
      <c r="F29" t="str">
        <f>VLOOKUP(C29,[1]Hoja5!$B$2:$C$199,2,FALSE)</f>
        <v>Iraq</v>
      </c>
      <c r="G29" s="5">
        <v>47245.08</v>
      </c>
      <c r="H29" s="5">
        <v>55.5</v>
      </c>
      <c r="I29" s="6">
        <v>1.18</v>
      </c>
      <c r="J29" s="5">
        <v>1060.48</v>
      </c>
      <c r="K29" s="7">
        <v>2.2400000000000002</v>
      </c>
      <c r="L29" s="5">
        <v>0</v>
      </c>
      <c r="M29" s="6">
        <v>0</v>
      </c>
      <c r="N29" s="5">
        <v>0</v>
      </c>
      <c r="O29" s="6">
        <v>0</v>
      </c>
      <c r="P29" s="5">
        <v>82150.31</v>
      </c>
      <c r="Q29" s="7">
        <v>1.29</v>
      </c>
      <c r="R29" s="5">
        <v>77842.289999999994</v>
      </c>
      <c r="S29" s="7">
        <v>1.36</v>
      </c>
      <c r="T29" s="8">
        <v>58</v>
      </c>
      <c r="U29" s="8">
        <v>72</v>
      </c>
      <c r="V29" s="8">
        <v>136</v>
      </c>
      <c r="W29" s="8">
        <v>141</v>
      </c>
      <c r="X29" s="8">
        <v>71</v>
      </c>
      <c r="Y29" s="8">
        <v>66</v>
      </c>
      <c r="Z29" s="9" t="s">
        <v>24</v>
      </c>
      <c r="AA29" s="9">
        <v>26</v>
      </c>
      <c r="AB29" s="9">
        <v>26</v>
      </c>
      <c r="AC29" s="9">
        <v>41</v>
      </c>
      <c r="AD29" s="9">
        <v>42</v>
      </c>
      <c r="AE29" s="9">
        <v>27</v>
      </c>
      <c r="AF29" s="9">
        <v>26</v>
      </c>
      <c r="AJ29" s="85">
        <f>VLOOKUP($C29,Hoja3!$C$5:$U$202,18,FALSE)</f>
        <v>11.65</v>
      </c>
      <c r="AK29" s="94">
        <f t="shared" si="0"/>
        <v>9570.5111149999993</v>
      </c>
      <c r="AL29" s="92">
        <f t="shared" si="1"/>
        <v>0.5799063324111714</v>
      </c>
      <c r="AM29">
        <f>IFERROR(VLOOKUP(C29,'[2]Education expendit (current US)'!$B$2:$K$156,10,FALSE),"")</f>
        <v>0</v>
      </c>
      <c r="AN29">
        <f t="shared" si="2"/>
        <v>0</v>
      </c>
      <c r="AO29" s="85">
        <f t="shared" si="3"/>
        <v>0</v>
      </c>
      <c r="AP29" s="93" t="str">
        <f t="shared" si="4"/>
        <v/>
      </c>
      <c r="AQ29" s="85">
        <f>VLOOKUP($C29,Hoja3!$C$5:$W$202,21,FALSE)</f>
        <v>6.3550000000000004</v>
      </c>
      <c r="AR29" s="94">
        <f t="shared" si="5"/>
        <v>5220.6522004999997</v>
      </c>
      <c r="AS29" s="92">
        <f t="shared" si="6"/>
        <v>1.0630855661038783</v>
      </c>
      <c r="AT29" s="85">
        <f>VLOOKUP($C29,Hoja3!$C$5:$AB$202,26,FALSE)</f>
        <v>5.29819211599456</v>
      </c>
      <c r="AU29" s="94">
        <f t="shared" si="7"/>
        <v>4352.4812476850902</v>
      </c>
      <c r="AV29" s="92">
        <f t="shared" si="8"/>
        <v>1.275134729862839</v>
      </c>
      <c r="AW29" s="103">
        <f t="shared" si="9"/>
        <v>11.649999999999999</v>
      </c>
      <c r="AX29" s="86">
        <f t="shared" si="11"/>
        <v>9570.5111149999993</v>
      </c>
      <c r="AY29" s="92">
        <f t="shared" si="10"/>
        <v>0.5799063324111714</v>
      </c>
    </row>
    <row r="30" spans="1:51">
      <c r="A30">
        <v>30</v>
      </c>
      <c r="B30" t="s">
        <v>23</v>
      </c>
      <c r="C30" t="s">
        <v>88</v>
      </c>
      <c r="D30" t="s">
        <v>89</v>
      </c>
      <c r="E30">
        <v>250</v>
      </c>
      <c r="F30" t="str">
        <f>VLOOKUP(C30,[1]Hoja5!$B$2:$C$199,2,FALSE)</f>
        <v>Mongolia</v>
      </c>
      <c r="G30" s="5">
        <v>9273</v>
      </c>
      <c r="H30" s="5">
        <v>2</v>
      </c>
      <c r="I30" s="6">
        <v>0.22</v>
      </c>
      <c r="J30" s="5">
        <v>55.31</v>
      </c>
      <c r="K30" s="7">
        <v>0.6</v>
      </c>
      <c r="L30" s="5">
        <v>6674.8059999999996</v>
      </c>
      <c r="M30" s="6">
        <v>0.3</v>
      </c>
      <c r="N30" s="5">
        <v>851.17539999999997</v>
      </c>
      <c r="O30" s="6">
        <v>2.35</v>
      </c>
      <c r="P30" s="5">
        <v>6200.357</v>
      </c>
      <c r="Q30" s="7">
        <v>0.89</v>
      </c>
      <c r="R30" s="5">
        <v>5640.28</v>
      </c>
      <c r="S30" s="7">
        <v>0.98</v>
      </c>
      <c r="T30" s="8">
        <v>112</v>
      </c>
      <c r="U30" s="8">
        <v>112</v>
      </c>
      <c r="V30" s="8">
        <v>70</v>
      </c>
      <c r="W30" s="8">
        <v>60</v>
      </c>
      <c r="X30" s="8">
        <v>77</v>
      </c>
      <c r="Y30" s="8">
        <v>72</v>
      </c>
      <c r="Z30" s="9" t="s">
        <v>24</v>
      </c>
      <c r="AA30" s="9">
        <v>43</v>
      </c>
      <c r="AB30" s="9">
        <v>41</v>
      </c>
      <c r="AC30" s="9">
        <v>28</v>
      </c>
      <c r="AD30" s="9">
        <v>26</v>
      </c>
      <c r="AE30" s="9">
        <v>29</v>
      </c>
      <c r="AF30" s="9">
        <v>27</v>
      </c>
      <c r="AJ30" s="85">
        <f>VLOOKUP($C30,Hoja3!$C$5:$U$202,18,FALSE)</f>
        <v>8.8739999999999988</v>
      </c>
      <c r="AK30" s="94">
        <f t="shared" si="0"/>
        <v>550.21968017999995</v>
      </c>
      <c r="AL30" s="92">
        <f t="shared" si="1"/>
        <v>0.36349117853176682</v>
      </c>
      <c r="AM30">
        <f>IFERROR(VLOOKUP(C30,'[2]Education expendit (current US)'!$B$2:$K$156,10,FALSE),"")</f>
        <v>483506952.37924802</v>
      </c>
      <c r="AN30">
        <f t="shared" si="2"/>
        <v>483.50695237924805</v>
      </c>
      <c r="AO30" s="85">
        <f t="shared" si="3"/>
        <v>7.7980502151609663</v>
      </c>
      <c r="AP30" s="93">
        <f t="shared" si="4"/>
        <v>0.4136445174486883</v>
      </c>
      <c r="AQ30" s="85">
        <f>VLOOKUP($C30,Hoja3!$C$5:$W$202,21,FALSE)</f>
        <v>3.125</v>
      </c>
      <c r="AR30" s="94">
        <f t="shared" si="5"/>
        <v>193.76115625</v>
      </c>
      <c r="AS30" s="92">
        <f t="shared" si="6"/>
        <v>1.0321986298530876</v>
      </c>
      <c r="AT30" s="85">
        <f>VLOOKUP($C30,Hoja3!$C$5:$AB$202,26,FALSE)</f>
        <v>5.7489999999999997</v>
      </c>
      <c r="AU30" s="94">
        <f t="shared" si="7"/>
        <v>356.45852393000001</v>
      </c>
      <c r="AV30" s="92">
        <f t="shared" si="8"/>
        <v>0.5610750945018087</v>
      </c>
      <c r="AW30" s="103">
        <f t="shared" si="9"/>
        <v>8.9997677616814791</v>
      </c>
      <c r="AX30" s="86">
        <f t="shared" si="11"/>
        <v>558.01773039516092</v>
      </c>
      <c r="AY30" s="92">
        <f t="shared" si="10"/>
        <v>0.35841155057630475</v>
      </c>
    </row>
    <row r="31" spans="1:51">
      <c r="A31">
        <v>29</v>
      </c>
      <c r="B31" t="s">
        <v>23</v>
      </c>
      <c r="C31" t="s">
        <v>90</v>
      </c>
      <c r="D31" t="s">
        <v>91</v>
      </c>
      <c r="E31">
        <v>250</v>
      </c>
      <c r="F31" t="str">
        <f>VLOOKUP(C31,[1]Hoja5!$B$2:$C$199,2,FALSE)</f>
        <v>Malaysia</v>
      </c>
      <c r="G31" s="5">
        <v>318727</v>
      </c>
      <c r="H31" s="5">
        <v>162.1</v>
      </c>
      <c r="I31" s="6">
        <v>0.51</v>
      </c>
      <c r="J31" s="5">
        <v>2110.56</v>
      </c>
      <c r="K31" s="7">
        <v>0.66</v>
      </c>
      <c r="L31" s="5">
        <v>195443.4</v>
      </c>
      <c r="M31" s="6">
        <v>0.83</v>
      </c>
      <c r="N31" s="5">
        <v>30273.21</v>
      </c>
      <c r="O31" s="6">
        <v>5.35</v>
      </c>
      <c r="P31" s="5">
        <v>237796.9</v>
      </c>
      <c r="Q31" s="7">
        <v>0.89</v>
      </c>
      <c r="R31" s="5">
        <v>229565.6</v>
      </c>
      <c r="S31" s="7">
        <v>0.92</v>
      </c>
      <c r="T31" s="8">
        <v>93</v>
      </c>
      <c r="U31" s="8">
        <v>107</v>
      </c>
      <c r="V31" s="8">
        <v>55</v>
      </c>
      <c r="W31" s="8">
        <v>46</v>
      </c>
      <c r="X31" s="8">
        <v>76</v>
      </c>
      <c r="Y31" s="8">
        <v>74</v>
      </c>
      <c r="Z31" s="9" t="s">
        <v>24</v>
      </c>
      <c r="AA31" s="9">
        <v>38</v>
      </c>
      <c r="AB31" s="9">
        <v>37</v>
      </c>
      <c r="AC31" s="9">
        <v>24</v>
      </c>
      <c r="AD31" s="9">
        <v>21</v>
      </c>
      <c r="AE31" s="9">
        <v>28</v>
      </c>
      <c r="AF31" s="9">
        <v>28</v>
      </c>
      <c r="AJ31" s="85">
        <f>VLOOKUP($C31,Hoja3!$C$5:$U$202,18,FALSE)</f>
        <v>2.9910000000000001</v>
      </c>
      <c r="AK31" s="94">
        <f t="shared" si="0"/>
        <v>7112.505279</v>
      </c>
      <c r="AL31" s="92">
        <f t="shared" si="1"/>
        <v>2.2790844244236657</v>
      </c>
      <c r="AM31">
        <f>IFERROR(VLOOKUP(C31,'[2]Education expendit (current US)'!$B$2:$K$156,10,FALSE),"")</f>
        <v>12934515738.157</v>
      </c>
      <c r="AN31">
        <f t="shared" si="2"/>
        <v>12934.515738156999</v>
      </c>
      <c r="AO31" s="85">
        <f t="shared" si="3"/>
        <v>5.4393121769699269</v>
      </c>
      <c r="AP31" s="93">
        <f t="shared" si="4"/>
        <v>1.2532359408076079</v>
      </c>
      <c r="AQ31" s="85">
        <f>VLOOKUP($C31,Hoja3!$C$5:$W$202,21,FALSE)</f>
        <v>1.992</v>
      </c>
      <c r="AR31" s="94">
        <f t="shared" si="5"/>
        <v>4736.914248</v>
      </c>
      <c r="AS31" s="92">
        <f t="shared" si="6"/>
        <v>3.4220589926963778</v>
      </c>
      <c r="AT31" s="85">
        <f>VLOOKUP($C31,Hoja3!$C$5:$AB$202,26,FALSE)</f>
        <v>0.999</v>
      </c>
      <c r="AU31" s="94">
        <f t="shared" si="7"/>
        <v>2375.5910309999999</v>
      </c>
      <c r="AV31" s="92">
        <f t="shared" si="8"/>
        <v>6.8235650785297146</v>
      </c>
      <c r="AW31" s="103">
        <f t="shared" si="9"/>
        <v>2.9932873772437611</v>
      </c>
      <c r="AX31" s="86">
        <f t="shared" si="11"/>
        <v>7117.9445911769699</v>
      </c>
      <c r="AY31" s="92">
        <f t="shared" si="10"/>
        <v>2.2773428188936822</v>
      </c>
    </row>
    <row r="32" spans="1:51">
      <c r="A32">
        <v>14</v>
      </c>
      <c r="B32" t="s">
        <v>23</v>
      </c>
      <c r="C32" t="s">
        <v>92</v>
      </c>
      <c r="D32" t="s">
        <v>93</v>
      </c>
      <c r="E32">
        <v>250</v>
      </c>
      <c r="F32" t="str">
        <f>VLOOKUP(C32,[1]Hoja5!$B$2:$C$199,2,FALSE)</f>
        <v>Hong Kong (China)</v>
      </c>
      <c r="G32" s="5">
        <v>1138019.3899999999</v>
      </c>
      <c r="H32" s="5">
        <v>41.3</v>
      </c>
      <c r="I32" s="6">
        <v>0.04</v>
      </c>
      <c r="J32" s="5">
        <v>1422.79</v>
      </c>
      <c r="K32" s="7">
        <v>0.13</v>
      </c>
      <c r="L32" s="5">
        <v>211863.3</v>
      </c>
      <c r="M32" s="6">
        <v>0.19</v>
      </c>
      <c r="N32" s="5">
        <v>18947.77</v>
      </c>
      <c r="O32" s="6">
        <v>2.1800000000000002</v>
      </c>
      <c r="P32" s="5">
        <v>224457.9</v>
      </c>
      <c r="Q32" s="7">
        <v>0.63</v>
      </c>
      <c r="R32" s="5">
        <v>229164.6</v>
      </c>
      <c r="S32" s="7">
        <v>0.62</v>
      </c>
      <c r="T32" s="8">
        <v>146</v>
      </c>
      <c r="U32" s="8">
        <v>139</v>
      </c>
      <c r="V32" s="8">
        <v>82</v>
      </c>
      <c r="W32" s="8">
        <v>62</v>
      </c>
      <c r="X32" s="8">
        <v>84</v>
      </c>
      <c r="Y32" s="8">
        <v>81</v>
      </c>
      <c r="Z32" s="9" t="s">
        <v>24</v>
      </c>
      <c r="AA32" s="9">
        <v>49</v>
      </c>
      <c r="AB32" s="9">
        <v>48</v>
      </c>
      <c r="AC32" s="9">
        <v>33</v>
      </c>
      <c r="AD32" s="9">
        <v>27</v>
      </c>
      <c r="AE32" s="9">
        <v>30</v>
      </c>
      <c r="AF32" s="9">
        <v>29</v>
      </c>
      <c r="AJ32" s="85">
        <f>VLOOKUP($C32,Hoja3!$C$5:$U$202,18,FALSE)</f>
        <v>5.1679999999999993</v>
      </c>
      <c r="AK32" s="94">
        <f t="shared" si="0"/>
        <v>11599.984271999998</v>
      </c>
      <c r="AL32" s="92">
        <f t="shared" si="1"/>
        <v>0.35603496549292568</v>
      </c>
      <c r="AM32">
        <f>IFERROR(VLOOKUP(C32,'[2]Education expendit (current US)'!$B$2:$K$156,10,FALSE),"")</f>
        <v>7506162430.9086704</v>
      </c>
      <c r="AN32">
        <f t="shared" si="2"/>
        <v>7506.1624309086701</v>
      </c>
      <c r="AO32" s="85">
        <f t="shared" si="3"/>
        <v>3.3441293137415395</v>
      </c>
      <c r="AP32" s="93">
        <f t="shared" si="4"/>
        <v>0.55021457875646262</v>
      </c>
      <c r="AQ32" s="85">
        <f>VLOOKUP($C32,Hoja3!$C$5:$W$202,21,FALSE)</f>
        <v>2.9159999999999999</v>
      </c>
      <c r="AR32" s="94">
        <f t="shared" si="5"/>
        <v>6545.1923639999995</v>
      </c>
      <c r="AS32" s="92">
        <f t="shared" si="6"/>
        <v>0.630997497142469</v>
      </c>
      <c r="AT32" s="85">
        <f>VLOOKUP($C32,Hoja3!$C$5:$AB$202,26,FALSE)</f>
        <v>2.2519999999999998</v>
      </c>
      <c r="AU32" s="94">
        <f t="shared" si="7"/>
        <v>5054.7919079999992</v>
      </c>
      <c r="AV32" s="92">
        <f t="shared" si="8"/>
        <v>0.81704649274753105</v>
      </c>
      <c r="AW32" s="103">
        <f t="shared" si="9"/>
        <v>5.169489869286731</v>
      </c>
      <c r="AX32" s="86">
        <f t="shared" si="11"/>
        <v>11603.32840131374</v>
      </c>
      <c r="AY32" s="92">
        <f t="shared" si="10"/>
        <v>0.35593235467957601</v>
      </c>
    </row>
    <row r="33" spans="1:51">
      <c r="A33">
        <v>45</v>
      </c>
      <c r="B33" t="s">
        <v>23</v>
      </c>
      <c r="C33" t="s">
        <v>94</v>
      </c>
      <c r="D33" t="s">
        <v>95</v>
      </c>
      <c r="E33">
        <v>250</v>
      </c>
      <c r="F33" t="str">
        <f>VLOOKUP(C33,[1]Hoja5!$B$2:$C$199,2,FALSE)</f>
        <v>Thailand</v>
      </c>
      <c r="G33" s="5">
        <v>394598</v>
      </c>
      <c r="H33" s="5">
        <v>80.5</v>
      </c>
      <c r="I33" s="6">
        <v>0.2</v>
      </c>
      <c r="J33" s="5">
        <v>1739.2</v>
      </c>
      <c r="K33" s="7">
        <v>0.44</v>
      </c>
      <c r="L33" s="5">
        <v>295071.8</v>
      </c>
      <c r="M33" s="6">
        <v>0.27</v>
      </c>
      <c r="N33" s="5">
        <v>41294.43</v>
      </c>
      <c r="O33" s="6">
        <v>1.95</v>
      </c>
      <c r="P33" s="5">
        <v>318522.3</v>
      </c>
      <c r="Q33" s="7">
        <v>0.55000000000000004</v>
      </c>
      <c r="R33" s="5">
        <v>304811.5</v>
      </c>
      <c r="S33" s="7">
        <v>0.56999999999999995</v>
      </c>
      <c r="T33" s="8">
        <v>118</v>
      </c>
      <c r="U33" s="8">
        <v>124</v>
      </c>
      <c r="V33" s="8">
        <v>72</v>
      </c>
      <c r="W33" s="8">
        <v>64</v>
      </c>
      <c r="X33" s="8">
        <v>87</v>
      </c>
      <c r="Y33" s="8">
        <v>84</v>
      </c>
      <c r="Z33" s="9" t="s">
        <v>24</v>
      </c>
      <c r="AA33" s="9">
        <v>44</v>
      </c>
      <c r="AB33" s="9">
        <v>44</v>
      </c>
      <c r="AC33" s="9">
        <v>30</v>
      </c>
      <c r="AD33" s="9">
        <v>28</v>
      </c>
      <c r="AE33" s="9">
        <v>31</v>
      </c>
      <c r="AF33" s="9">
        <v>30</v>
      </c>
      <c r="AJ33" s="85">
        <f>VLOOKUP($C33,Hoja3!$C$5:$U$202,18,FALSE)</f>
        <v>7.2409999999999997</v>
      </c>
      <c r="AK33" s="94">
        <f t="shared" si="0"/>
        <v>23064.199742999997</v>
      </c>
      <c r="AL33" s="92">
        <f t="shared" si="1"/>
        <v>0.34902576675972385</v>
      </c>
      <c r="AM33" t="str">
        <f>IFERROR(VLOOKUP(C33,'[2]Education expendit (current US)'!$B$2:$K$156,10,FALSE),"")</f>
        <v/>
      </c>
      <c r="AN33">
        <f t="shared" si="2"/>
        <v>0</v>
      </c>
      <c r="AO33" s="85">
        <f t="shared" si="3"/>
        <v>0</v>
      </c>
      <c r="AP33" s="93" t="str">
        <f t="shared" si="4"/>
        <v/>
      </c>
      <c r="AQ33" s="85">
        <f>VLOOKUP($C33,Hoja3!$C$5:$W$202,21,FALSE)</f>
        <v>2.266</v>
      </c>
      <c r="AR33" s="94">
        <f t="shared" si="5"/>
        <v>7217.7153179999996</v>
      </c>
      <c r="AS33" s="92">
        <f t="shared" si="6"/>
        <v>1.1153113755989235</v>
      </c>
      <c r="AT33" s="85">
        <f>VLOOKUP($C33,Hoja3!$C$5:$AB$202,26,FALSE)</f>
        <v>4.9749999999999996</v>
      </c>
      <c r="AU33" s="94">
        <f t="shared" si="7"/>
        <v>15846.484424999999</v>
      </c>
      <c r="AV33" s="92">
        <f t="shared" si="8"/>
        <v>0.50799911097631367</v>
      </c>
      <c r="AW33" s="103">
        <f t="shared" si="9"/>
        <v>7.2409999999999988</v>
      </c>
      <c r="AX33" s="86">
        <f t="shared" si="11"/>
        <v>23064.199742999997</v>
      </c>
      <c r="AY33" s="92">
        <f t="shared" si="10"/>
        <v>0.34902576675972385</v>
      </c>
    </row>
    <row r="34" spans="1:51">
      <c r="A34">
        <v>9</v>
      </c>
      <c r="B34" t="s">
        <v>23</v>
      </c>
      <c r="C34" t="s">
        <v>96</v>
      </c>
      <c r="D34" t="s">
        <v>97</v>
      </c>
      <c r="E34">
        <v>250</v>
      </c>
      <c r="F34" t="str">
        <f>VLOOKUP(C34,[1]Hoja5!$B$2:$C$199,2,FALSE)</f>
        <v>China</v>
      </c>
      <c r="G34" s="5">
        <v>4512825</v>
      </c>
      <c r="H34" s="5">
        <v>2351.1999999999998</v>
      </c>
      <c r="I34" s="6">
        <v>0.52</v>
      </c>
      <c r="J34" s="5">
        <v>28876.11</v>
      </c>
      <c r="K34" s="7">
        <v>0.64</v>
      </c>
      <c r="L34" s="5">
        <v>5694512</v>
      </c>
      <c r="M34" s="6">
        <v>0.41</v>
      </c>
      <c r="N34" s="5">
        <v>791999.4</v>
      </c>
      <c r="O34" s="6">
        <v>2.97</v>
      </c>
      <c r="P34" s="5">
        <v>5926612</v>
      </c>
      <c r="Q34" s="7">
        <v>0.49</v>
      </c>
      <c r="R34" s="5">
        <v>5957012</v>
      </c>
      <c r="S34" s="7">
        <v>0.48</v>
      </c>
      <c r="T34" s="8">
        <v>91</v>
      </c>
      <c r="U34" s="8">
        <v>110</v>
      </c>
      <c r="V34" s="8">
        <v>67</v>
      </c>
      <c r="W34" s="8">
        <v>57</v>
      </c>
      <c r="X34" s="8">
        <v>88</v>
      </c>
      <c r="Y34" s="8">
        <v>86</v>
      </c>
      <c r="Z34" s="9" t="s">
        <v>24</v>
      </c>
      <c r="AA34" s="9">
        <v>36</v>
      </c>
      <c r="AB34" s="9">
        <v>40</v>
      </c>
      <c r="AC34" s="9">
        <v>27</v>
      </c>
      <c r="AD34" s="9">
        <v>24</v>
      </c>
      <c r="AE34" s="9">
        <v>32</v>
      </c>
      <c r="AF34" s="9">
        <v>31</v>
      </c>
      <c r="AJ34" s="85">
        <f>VLOOKUP($C34,Hoja3!$C$5:$U$202,18,FALSE)</f>
        <v>6.827</v>
      </c>
      <c r="AK34" s="94">
        <f t="shared" si="0"/>
        <v>404609.80124</v>
      </c>
      <c r="AL34" s="92">
        <f t="shared" si="1"/>
        <v>0.581103075801506</v>
      </c>
      <c r="AM34">
        <f>IFERROR(VLOOKUP(C34,'[2]Education expendit (current US)'!$B$2:$K$156,10,FALSE),"")</f>
        <v>147870363736.73999</v>
      </c>
      <c r="AN34">
        <f t="shared" si="2"/>
        <v>147870.36373673999</v>
      </c>
      <c r="AO34" s="85">
        <f t="shared" si="3"/>
        <v>2.4950235267086827</v>
      </c>
      <c r="AP34" s="93">
        <f t="shared" si="4"/>
        <v>1.5900413988200794</v>
      </c>
      <c r="AQ34" s="85">
        <f>VLOOKUP($C34,Hoja3!$C$5:$W$202,21,FALSE)</f>
        <v>1.2709999999999999</v>
      </c>
      <c r="AR34" s="94">
        <f t="shared" si="5"/>
        <v>75327.238519999984</v>
      </c>
      <c r="AS34" s="92">
        <f t="shared" si="6"/>
        <v>3.1213144756073028</v>
      </c>
      <c r="AT34" s="85">
        <f>VLOOKUP($C34,Hoja3!$C$5:$AB$202,26,FALSE)</f>
        <v>5.556</v>
      </c>
      <c r="AU34" s="94">
        <f t="shared" si="7"/>
        <v>329282.56271999999</v>
      </c>
      <c r="AV34" s="92">
        <f t="shared" si="8"/>
        <v>0.71403720275321836</v>
      </c>
      <c r="AW34" s="103">
        <f t="shared" si="9"/>
        <v>6.8270420986480422</v>
      </c>
      <c r="AX34" s="86">
        <f t="shared" si="11"/>
        <v>404612.29626352672</v>
      </c>
      <c r="AY34" s="92">
        <f t="shared" si="10"/>
        <v>0.58109949245552517</v>
      </c>
    </row>
    <row r="35" spans="1:51">
      <c r="A35">
        <v>15</v>
      </c>
      <c r="B35" t="s">
        <v>23</v>
      </c>
      <c r="C35" t="s">
        <v>98</v>
      </c>
      <c r="D35" t="s">
        <v>99</v>
      </c>
      <c r="E35">
        <v>250</v>
      </c>
      <c r="F35" t="str">
        <f>VLOOKUP(C35,[1]Hoja5!$B$2:$C$199,2,FALSE)</f>
        <v>India</v>
      </c>
      <c r="G35" s="5">
        <v>1429881</v>
      </c>
      <c r="H35" s="5">
        <v>523.6</v>
      </c>
      <c r="I35" s="6">
        <v>0.37</v>
      </c>
      <c r="J35" s="5">
        <v>5861.5</v>
      </c>
      <c r="K35" s="7">
        <v>0.41</v>
      </c>
      <c r="L35" s="5">
        <v>1783129</v>
      </c>
      <c r="M35" s="6">
        <v>0.28999999999999998</v>
      </c>
      <c r="N35" s="5">
        <v>198830.1</v>
      </c>
      <c r="O35" s="6">
        <v>2.63</v>
      </c>
      <c r="P35" s="5">
        <v>1727111</v>
      </c>
      <c r="Q35" s="7">
        <v>0.34</v>
      </c>
      <c r="R35" s="5">
        <v>1712645</v>
      </c>
      <c r="S35" s="7">
        <v>0.34</v>
      </c>
      <c r="T35" s="8">
        <v>99</v>
      </c>
      <c r="U35" s="8">
        <v>125</v>
      </c>
      <c r="V35" s="8">
        <v>71</v>
      </c>
      <c r="W35" s="8">
        <v>59</v>
      </c>
      <c r="X35" s="8">
        <v>94</v>
      </c>
      <c r="Y35" s="8">
        <v>90</v>
      </c>
      <c r="Z35" s="9" t="s">
        <v>24</v>
      </c>
      <c r="AA35" s="9">
        <v>39</v>
      </c>
      <c r="AB35" s="9">
        <v>45</v>
      </c>
      <c r="AC35" s="9">
        <v>29</v>
      </c>
      <c r="AD35" s="9">
        <v>25</v>
      </c>
      <c r="AE35" s="9">
        <v>34</v>
      </c>
      <c r="AF35" s="9">
        <v>32</v>
      </c>
      <c r="AJ35" s="85">
        <f>VLOOKUP($C35,Hoja3!$C$5:$U$202,18,FALSE)</f>
        <v>2.387485420316207</v>
      </c>
      <c r="AK35" s="94">
        <f t="shared" si="0"/>
        <v>41234.523317677449</v>
      </c>
      <c r="AL35" s="92">
        <f t="shared" si="1"/>
        <v>1.2698097561747006</v>
      </c>
      <c r="AM35">
        <f>IFERROR(VLOOKUP(C35,'[2]Education expendit (current US)'!$B$2:$K$156,10,FALSE),"")</f>
        <v>56617787246.949097</v>
      </c>
      <c r="AN35">
        <f t="shared" si="2"/>
        <v>56617.787246949098</v>
      </c>
      <c r="AO35" s="85">
        <f t="shared" si="3"/>
        <v>3.2781788343047493</v>
      </c>
      <c r="AP35" s="93">
        <f t="shared" si="4"/>
        <v>0.92479771015462042</v>
      </c>
      <c r="AQ35" s="85">
        <f>VLOOKUP($C35,Hoja3!$C$5:$W$202,21,FALSE)</f>
        <v>0.96341685699713953</v>
      </c>
      <c r="AR35" s="94">
        <f t="shared" si="5"/>
        <v>16639.278513051868</v>
      </c>
      <c r="AS35" s="92">
        <f t="shared" si="6"/>
        <v>3.1467710549426022</v>
      </c>
      <c r="AT35" s="85">
        <f>VLOOKUP($C35,Hoja3!$C$5:$AB$202,26,FALSE)</f>
        <v>1.4240685633190675</v>
      </c>
      <c r="AU35" s="94">
        <f t="shared" si="7"/>
        <v>24595.244804625581</v>
      </c>
      <c r="AV35" s="92">
        <f t="shared" si="8"/>
        <v>2.1288667958349721</v>
      </c>
      <c r="AW35" s="103">
        <f t="shared" si="9"/>
        <v>2.3876752273890767</v>
      </c>
      <c r="AX35" s="86">
        <f t="shared" si="11"/>
        <v>41237.801496511755</v>
      </c>
      <c r="AY35" s="92">
        <f t="shared" si="10"/>
        <v>1.2697088132700056</v>
      </c>
    </row>
    <row r="36" spans="1:51">
      <c r="A36">
        <v>26</v>
      </c>
      <c r="B36" t="s">
        <v>23</v>
      </c>
      <c r="C36" t="s">
        <v>100</v>
      </c>
      <c r="D36" t="s">
        <v>101</v>
      </c>
      <c r="E36">
        <v>250</v>
      </c>
      <c r="F36" t="str">
        <f>VLOOKUP(C36,[1]Hoja5!$B$2:$C$199,2,FALSE)</f>
        <v>Lao People's Democratic Republic</v>
      </c>
      <c r="G36" s="5">
        <v>2321.94</v>
      </c>
      <c r="H36" s="5">
        <v>0.8</v>
      </c>
      <c r="I36" s="6">
        <v>0.33</v>
      </c>
      <c r="J36" s="5">
        <v>22.58</v>
      </c>
      <c r="K36" s="7">
        <v>0.97</v>
      </c>
      <c r="L36" s="5">
        <v>7629.098</v>
      </c>
      <c r="M36" s="6">
        <v>0.1</v>
      </c>
      <c r="N36" s="5">
        <v>671.72329999999999</v>
      </c>
      <c r="O36" s="6">
        <v>1.19</v>
      </c>
      <c r="P36" s="5">
        <v>7296.3609999999999</v>
      </c>
      <c r="Q36" s="7">
        <v>0.31</v>
      </c>
      <c r="R36" s="5">
        <v>6978.47</v>
      </c>
      <c r="S36" s="7">
        <v>0.32</v>
      </c>
      <c r="T36" s="8">
        <v>104</v>
      </c>
      <c r="U36" s="8">
        <v>97</v>
      </c>
      <c r="V36" s="8">
        <v>95</v>
      </c>
      <c r="W36" s="8">
        <v>71</v>
      </c>
      <c r="X36" s="8">
        <v>96</v>
      </c>
      <c r="Y36" s="8">
        <v>92</v>
      </c>
      <c r="Z36" s="9" t="s">
        <v>24</v>
      </c>
      <c r="AA36" s="9">
        <v>41</v>
      </c>
      <c r="AB36" s="9">
        <v>35</v>
      </c>
      <c r="AC36" s="9">
        <v>35</v>
      </c>
      <c r="AD36" s="9">
        <v>30</v>
      </c>
      <c r="AE36" s="9">
        <v>35</v>
      </c>
      <c r="AF36" s="9">
        <v>33</v>
      </c>
      <c r="AJ36" s="85">
        <f>VLOOKUP($C36,Hoja3!$C$5:$U$202,18,FALSE)</f>
        <v>1.74</v>
      </c>
      <c r="AK36" s="94">
        <f t="shared" si="0"/>
        <v>126.95668139999999</v>
      </c>
      <c r="AL36" s="92">
        <f t="shared" si="1"/>
        <v>0.63013619384036612</v>
      </c>
      <c r="AM36">
        <f>IFERROR(VLOOKUP(C36,'[2]Education expendit (current US)'!$B$2:$K$156,10,FALSE),"")</f>
        <v>92565388.481062904</v>
      </c>
      <c r="AN36">
        <f t="shared" si="2"/>
        <v>92.565388481062911</v>
      </c>
      <c r="AO36" s="85">
        <f t="shared" si="3"/>
        <v>1.2686514343391577</v>
      </c>
      <c r="AP36" s="93">
        <f t="shared" si="4"/>
        <v>0.86425392160879277</v>
      </c>
      <c r="AQ36" s="85">
        <f>VLOOKUP($C36,Hoja3!$C$5:$W$202,21,FALSE)</f>
        <v>1.218</v>
      </c>
      <c r="AR36" s="94">
        <f t="shared" si="5"/>
        <v>88.869676980000008</v>
      </c>
      <c r="AS36" s="92">
        <f t="shared" si="6"/>
        <v>0.90019456262909436</v>
      </c>
      <c r="AT36" s="85">
        <f>VLOOKUP($C36,Hoja3!$C$5:$AB$202,26,FALSE)</f>
        <v>0.52200000000000002</v>
      </c>
      <c r="AU36" s="94">
        <f t="shared" si="7"/>
        <v>38.08700442</v>
      </c>
      <c r="AV36" s="92">
        <f t="shared" si="8"/>
        <v>2.1004539794678871</v>
      </c>
      <c r="AW36" s="103">
        <f t="shared" si="9"/>
        <v>1.757387454298645</v>
      </c>
      <c r="AX36" s="86">
        <f t="shared" si="11"/>
        <v>128.22533283433916</v>
      </c>
      <c r="AY36" s="92">
        <f t="shared" si="10"/>
        <v>0.62390167552425913</v>
      </c>
    </row>
    <row r="37" spans="1:51">
      <c r="A37">
        <v>23</v>
      </c>
      <c r="B37" t="s">
        <v>23</v>
      </c>
      <c r="C37" t="s">
        <v>102</v>
      </c>
      <c r="D37" t="s">
        <v>103</v>
      </c>
      <c r="E37">
        <v>250</v>
      </c>
      <c r="F37" t="s">
        <v>547</v>
      </c>
      <c r="G37" s="5">
        <v>2787207</v>
      </c>
      <c r="H37" s="5">
        <v>164</v>
      </c>
      <c r="I37" s="6">
        <v>0.06</v>
      </c>
      <c r="J37" s="5">
        <v>2440.21</v>
      </c>
      <c r="K37" s="7">
        <v>0.09</v>
      </c>
      <c r="L37" s="5">
        <v>986184.3</v>
      </c>
      <c r="M37" s="6">
        <v>0.17</v>
      </c>
      <c r="N37" s="5">
        <v>155747.79999999999</v>
      </c>
      <c r="O37" s="6">
        <v>1.05</v>
      </c>
      <c r="P37" s="5">
        <v>1014483</v>
      </c>
      <c r="Q37" s="7">
        <v>0.24</v>
      </c>
      <c r="R37" s="5">
        <v>1014760</v>
      </c>
      <c r="S37" s="7">
        <v>0.24</v>
      </c>
      <c r="T37" s="8">
        <v>142</v>
      </c>
      <c r="U37" s="8">
        <v>147</v>
      </c>
      <c r="V37" s="8">
        <v>86</v>
      </c>
      <c r="W37" s="8">
        <v>74</v>
      </c>
      <c r="X37" s="8">
        <v>102</v>
      </c>
      <c r="Y37" s="8">
        <v>98</v>
      </c>
      <c r="Z37" s="9" t="s">
        <v>24</v>
      </c>
      <c r="AA37" s="9">
        <v>47</v>
      </c>
      <c r="AB37" s="9">
        <v>50</v>
      </c>
      <c r="AC37" s="9">
        <v>34</v>
      </c>
      <c r="AD37" s="9">
        <v>31</v>
      </c>
      <c r="AE37" s="9">
        <v>37</v>
      </c>
      <c r="AF37" s="9">
        <v>34</v>
      </c>
      <c r="AJ37" s="85">
        <f>VLOOKUP($C37,Hoja3!$C$5:$U$202,18,FALSE)</f>
        <v>9.1379999999999999</v>
      </c>
      <c r="AK37" s="94">
        <f t="shared" si="0"/>
        <v>92703.456539999985</v>
      </c>
      <c r="AL37" s="92">
        <f t="shared" si="1"/>
        <v>0.17690818241414413</v>
      </c>
      <c r="AM37">
        <f>IFERROR(VLOOKUP(C37,'[2]Education expendit (current US)'!$B$2:$K$156,10,FALSE),"")</f>
        <v>47889442711.514999</v>
      </c>
      <c r="AN37">
        <f t="shared" si="2"/>
        <v>47889.442711515003</v>
      </c>
      <c r="AO37" s="85">
        <f t="shared" si="3"/>
        <v>4.7205761665316226</v>
      </c>
      <c r="AP37" s="93">
        <f t="shared" si="4"/>
        <v>0.34245543634310505</v>
      </c>
      <c r="AQ37" s="85">
        <f>VLOOKUP($C37,Hoja3!$C$5:$W$202,21,FALSE)</f>
        <v>4.00453716427233</v>
      </c>
      <c r="AR37" s="94">
        <f t="shared" si="5"/>
        <v>40625.348760224857</v>
      </c>
      <c r="AS37" s="92">
        <f t="shared" si="6"/>
        <v>0.40368884207725947</v>
      </c>
      <c r="AT37" s="85">
        <f>VLOOKUP($C37,Hoja3!$C$5:$AB$202,26,FALSE)</f>
        <v>5.1334628357276699</v>
      </c>
      <c r="AU37" s="94">
        <f t="shared" si="7"/>
        <v>52078.107779775142</v>
      </c>
      <c r="AV37" s="92">
        <f t="shared" si="8"/>
        <v>0.31491159527821866</v>
      </c>
      <c r="AW37" s="103">
        <f t="shared" si="9"/>
        <v>9.1384653184101179</v>
      </c>
      <c r="AX37" s="86">
        <f t="shared" si="11"/>
        <v>92708.177116166509</v>
      </c>
      <c r="AY37" s="92">
        <f t="shared" si="10"/>
        <v>0.17689917448652065</v>
      </c>
    </row>
    <row r="38" spans="1:51">
      <c r="A38">
        <v>51</v>
      </c>
      <c r="B38" t="s">
        <v>23</v>
      </c>
      <c r="C38" t="s">
        <v>104</v>
      </c>
      <c r="D38" t="s">
        <v>105</v>
      </c>
      <c r="E38">
        <v>250</v>
      </c>
      <c r="F38" t="str">
        <f>VLOOKUP(C38,[1]Hoja5!$B$2:$C$199,2,FALSE)</f>
        <v>Viet Nam</v>
      </c>
      <c r="G38" s="5">
        <v>115441</v>
      </c>
      <c r="H38" s="5">
        <v>6.9</v>
      </c>
      <c r="I38" s="6">
        <v>0.06</v>
      </c>
      <c r="J38" s="5">
        <v>222.86</v>
      </c>
      <c r="K38" s="7">
        <v>0.19</v>
      </c>
      <c r="L38" s="5">
        <v>117362.6</v>
      </c>
      <c r="M38" s="6">
        <v>0.06</v>
      </c>
      <c r="N38" s="5">
        <v>6947.4870000000001</v>
      </c>
      <c r="O38" s="6">
        <v>0.99</v>
      </c>
      <c r="P38" s="5">
        <v>106426.8</v>
      </c>
      <c r="Q38" s="7">
        <v>0.21</v>
      </c>
      <c r="R38" s="5">
        <v>102007.9</v>
      </c>
      <c r="S38" s="7">
        <v>0.22</v>
      </c>
      <c r="T38" s="8">
        <v>143</v>
      </c>
      <c r="U38" s="8">
        <v>133</v>
      </c>
      <c r="V38" s="8">
        <v>101</v>
      </c>
      <c r="W38" s="8">
        <v>77</v>
      </c>
      <c r="X38" s="8">
        <v>104</v>
      </c>
      <c r="Y38" s="8">
        <v>99</v>
      </c>
      <c r="Z38" s="9" t="s">
        <v>24</v>
      </c>
      <c r="AA38" s="9">
        <v>48</v>
      </c>
      <c r="AB38" s="9">
        <v>46</v>
      </c>
      <c r="AC38" s="9">
        <v>36</v>
      </c>
      <c r="AD38" s="9">
        <v>32</v>
      </c>
      <c r="AE38" s="9">
        <v>38</v>
      </c>
      <c r="AF38" s="9">
        <v>35</v>
      </c>
      <c r="AJ38" s="85">
        <f>VLOOKUP($C38,Hoja3!$C$5:$U$202,18,FALSE)</f>
        <v>6.2770000000000001</v>
      </c>
      <c r="AK38" s="94">
        <f t="shared" si="0"/>
        <v>6680.4102360000006</v>
      </c>
      <c r="AL38" s="92">
        <f t="shared" si="1"/>
        <v>0.10328707004873226</v>
      </c>
      <c r="AM38" t="str">
        <f>IFERROR(VLOOKUP(C38,'[2]Education expendit (current US)'!$B$2:$K$156,10,FALSE),"")</f>
        <v/>
      </c>
      <c r="AN38">
        <f t="shared" si="2"/>
        <v>0</v>
      </c>
      <c r="AO38" s="85">
        <f t="shared" si="3"/>
        <v>0</v>
      </c>
      <c r="AP38" s="93" t="str">
        <f t="shared" si="4"/>
        <v/>
      </c>
      <c r="AQ38" s="85">
        <f>VLOOKUP($C38,Hoja3!$C$5:$W$202,21,FALSE)</f>
        <v>2.5369999999999999</v>
      </c>
      <c r="AR38" s="94">
        <f t="shared" si="5"/>
        <v>2700.047916</v>
      </c>
      <c r="AS38" s="92">
        <f t="shared" si="6"/>
        <v>0.25555102037678062</v>
      </c>
      <c r="AT38" s="85">
        <f>VLOOKUP($C38,Hoja3!$C$5:$AB$202,26,FALSE)</f>
        <v>3.74</v>
      </c>
      <c r="AU38" s="94">
        <f t="shared" si="7"/>
        <v>3980.3623200000002</v>
      </c>
      <c r="AV38" s="92">
        <f t="shared" si="8"/>
        <v>0.17335105312724397</v>
      </c>
      <c r="AW38" s="103">
        <f t="shared" si="9"/>
        <v>6.277000000000001</v>
      </c>
      <c r="AX38" s="86">
        <f t="shared" si="11"/>
        <v>6680.4102360000006</v>
      </c>
      <c r="AY38" s="92">
        <f t="shared" si="10"/>
        <v>0.10328707004873225</v>
      </c>
    </row>
    <row r="39" spans="1:51">
      <c r="A39">
        <v>8</v>
      </c>
      <c r="B39" t="s">
        <v>23</v>
      </c>
      <c r="C39" t="s">
        <v>106</v>
      </c>
      <c r="D39" t="s">
        <v>107</v>
      </c>
      <c r="E39">
        <v>250</v>
      </c>
      <c r="F39" t="str">
        <f>VLOOKUP(C39,[1]Hoja5!$B$2:$C$199,2,FALSE)</f>
        <v>Cambodia</v>
      </c>
      <c r="G39" s="5">
        <v>4335</v>
      </c>
      <c r="H39" s="5">
        <v>0.1</v>
      </c>
      <c r="I39" s="6">
        <v>0.01</v>
      </c>
      <c r="J39" s="5">
        <v>1.85</v>
      </c>
      <c r="K39" s="7">
        <v>0.04</v>
      </c>
      <c r="L39" s="5">
        <v>11853.64</v>
      </c>
      <c r="M39" s="6">
        <v>0.01</v>
      </c>
      <c r="N39" s="5">
        <v>713.28610000000003</v>
      </c>
      <c r="O39" s="6">
        <v>0.14000000000000001</v>
      </c>
      <c r="P39" s="5">
        <v>11242.27</v>
      </c>
      <c r="Q39" s="7">
        <v>0.02</v>
      </c>
      <c r="R39" s="5">
        <v>10663.8</v>
      </c>
      <c r="S39" s="7">
        <v>0.02</v>
      </c>
      <c r="T39" s="8">
        <v>162</v>
      </c>
      <c r="U39" s="8">
        <v>161</v>
      </c>
      <c r="V39" s="8">
        <v>117</v>
      </c>
      <c r="W39" s="8">
        <v>103</v>
      </c>
      <c r="X39" s="8">
        <v>131</v>
      </c>
      <c r="Y39" s="8">
        <v>125</v>
      </c>
      <c r="Z39" s="9" t="s">
        <v>24</v>
      </c>
      <c r="AA39" s="9">
        <v>51</v>
      </c>
      <c r="AB39" s="9">
        <v>51</v>
      </c>
      <c r="AC39" s="9">
        <v>37</v>
      </c>
      <c r="AD39" s="9">
        <v>34</v>
      </c>
      <c r="AE39" s="9">
        <v>39</v>
      </c>
      <c r="AF39" s="9">
        <v>36</v>
      </c>
      <c r="AJ39" s="85">
        <f>VLOOKUP($C39,Hoja3!$C$5:$U$202,18,FALSE)</f>
        <v>2.2307669630777109</v>
      </c>
      <c r="AK39" s="94">
        <f t="shared" si="0"/>
        <v>250.78884505999656</v>
      </c>
      <c r="AL39" s="92">
        <f t="shared" si="1"/>
        <v>3.9874181794679456E-2</v>
      </c>
      <c r="AM39">
        <f>IFERROR(VLOOKUP(C39,'[2]Education expendit (current US)'!$B$2:$K$156,10,FALSE),"")</f>
        <v>217824253.19523901</v>
      </c>
      <c r="AN39">
        <f t="shared" si="2"/>
        <v>217.82425319523901</v>
      </c>
      <c r="AO39" s="85">
        <f t="shared" si="3"/>
        <v>1.9375468939568166</v>
      </c>
      <c r="AP39" s="93">
        <f t="shared" si="4"/>
        <v>4.5908570112423878E-2</v>
      </c>
      <c r="AQ39" s="85">
        <f>VLOOKUP($C39,Hoja3!$C$5:$W$202,21,FALSE)</f>
        <v>1.4455593668273419</v>
      </c>
      <c r="AR39" s="94">
        <f t="shared" si="5"/>
        <v>162.51368702902022</v>
      </c>
      <c r="AS39" s="92">
        <f t="shared" si="6"/>
        <v>6.1533278721405731E-2</v>
      </c>
      <c r="AT39" s="85">
        <f>VLOOKUP($C39,Hoja3!$C$5:$AB$202,26,FALSE)</f>
        <v>0.78520759625036918</v>
      </c>
      <c r="AU39" s="94">
        <f t="shared" si="7"/>
        <v>88.275158030976385</v>
      </c>
      <c r="AV39" s="92">
        <f t="shared" si="8"/>
        <v>0.11328215347392444</v>
      </c>
      <c r="AW39" s="103">
        <f t="shared" si="9"/>
        <v>2.2480014441385356</v>
      </c>
      <c r="AX39" s="86">
        <f t="shared" si="11"/>
        <v>252.72639195395337</v>
      </c>
      <c r="AY39" s="92">
        <f t="shared" si="10"/>
        <v>3.956848322284439E-2</v>
      </c>
    </row>
    <row r="40" spans="1:51">
      <c r="A40">
        <v>41</v>
      </c>
      <c r="B40" t="s">
        <v>23</v>
      </c>
      <c r="C40" t="s">
        <v>108</v>
      </c>
      <c r="D40" t="s">
        <v>109</v>
      </c>
      <c r="E40">
        <v>250</v>
      </c>
      <c r="F40" t="str">
        <f>VLOOKUP(C40,[1]Hoja5!$B$2:$C$199,2,FALSE)</f>
        <v>Sri Lanka</v>
      </c>
      <c r="G40" s="5">
        <v>49967</v>
      </c>
      <c r="H40" s="5">
        <v>0.2</v>
      </c>
      <c r="I40" s="6">
        <v>0</v>
      </c>
      <c r="J40" s="5">
        <v>9.08</v>
      </c>
      <c r="K40" s="7">
        <v>0.02</v>
      </c>
      <c r="L40" s="5">
        <v>54078.52</v>
      </c>
      <c r="M40" s="6">
        <v>0</v>
      </c>
      <c r="N40" s="5">
        <v>7718.1139999999996</v>
      </c>
      <c r="O40" s="6">
        <v>0.03</v>
      </c>
      <c r="P40" s="5">
        <v>49551.75</v>
      </c>
      <c r="Q40" s="7">
        <v>0.02</v>
      </c>
      <c r="R40" s="5">
        <v>48916.19</v>
      </c>
      <c r="S40" s="7">
        <v>0.02</v>
      </c>
      <c r="T40" s="8">
        <v>171</v>
      </c>
      <c r="U40" s="8">
        <v>170</v>
      </c>
      <c r="V40" s="8">
        <v>158</v>
      </c>
      <c r="W40" s="8">
        <v>112</v>
      </c>
      <c r="X40" s="8">
        <v>135</v>
      </c>
      <c r="Y40" s="8">
        <v>129</v>
      </c>
      <c r="Z40" s="9" t="s">
        <v>24</v>
      </c>
      <c r="AA40" s="9">
        <v>52</v>
      </c>
      <c r="AB40" s="9">
        <v>52</v>
      </c>
      <c r="AC40" s="9">
        <v>48</v>
      </c>
      <c r="AD40" s="9">
        <v>35</v>
      </c>
      <c r="AE40" s="9">
        <v>40</v>
      </c>
      <c r="AF40" s="9">
        <v>37</v>
      </c>
      <c r="AJ40" s="85">
        <f>VLOOKUP($C40,Hoja3!$C$5:$U$202,18,FALSE)</f>
        <v>3</v>
      </c>
      <c r="AK40" s="94">
        <f t="shared" si="0"/>
        <v>1486.5525</v>
      </c>
      <c r="AL40" s="92">
        <f t="shared" si="1"/>
        <v>1.3453947976946662E-2</v>
      </c>
      <c r="AM40" t="str">
        <f>IFERROR(VLOOKUP(C40,'[2]Education expendit (current US)'!$B$2:$K$156,10,FALSE),"")</f>
        <v/>
      </c>
      <c r="AN40">
        <f t="shared" si="2"/>
        <v>0</v>
      </c>
      <c r="AO40" s="88">
        <f t="shared" si="3"/>
        <v>0</v>
      </c>
      <c r="AP40" s="93" t="str">
        <f t="shared" si="4"/>
        <v/>
      </c>
      <c r="AQ40" s="85">
        <f>VLOOKUP($C40,Hoja3!$C$5:$W$202,21,FALSE)</f>
        <v>1.306</v>
      </c>
      <c r="AR40" s="94">
        <f t="shared" si="5"/>
        <v>647.14585499999998</v>
      </c>
      <c r="AS40" s="92">
        <f t="shared" si="6"/>
        <v>3.0904934097120969E-2</v>
      </c>
      <c r="AT40" s="85">
        <f>VLOOKUP($C40,Hoja3!$C$5:$AB$202,26,FALSE)</f>
        <v>1.694</v>
      </c>
      <c r="AU40" s="94">
        <f t="shared" si="7"/>
        <v>839.40664500000003</v>
      </c>
      <c r="AV40" s="92">
        <f t="shared" si="8"/>
        <v>2.3826354150436827E-2</v>
      </c>
      <c r="AW40" s="103">
        <f t="shared" si="9"/>
        <v>3</v>
      </c>
      <c r="AX40" s="86">
        <f t="shared" si="11"/>
        <v>1486.5525</v>
      </c>
      <c r="AY40" s="92">
        <f t="shared" si="10"/>
        <v>1.345394797694666E-2</v>
      </c>
    </row>
    <row r="41" spans="1:51">
      <c r="A41">
        <v>48</v>
      </c>
      <c r="B41" t="s">
        <v>23</v>
      </c>
      <c r="C41" t="s">
        <v>110</v>
      </c>
      <c r="D41" t="s">
        <v>111</v>
      </c>
      <c r="E41">
        <v>250</v>
      </c>
      <c r="F41" t="str">
        <f>VLOOKUP(C41,[1]Hoja5!$B$2:$C$199,2,FALSE)</f>
        <v>United Arab Emirates</v>
      </c>
      <c r="G41" s="5">
        <v>248015.11</v>
      </c>
      <c r="H41" s="5">
        <v>420.9</v>
      </c>
      <c r="I41" s="6">
        <v>1.7</v>
      </c>
      <c r="J41" s="5">
        <v>6688.43</v>
      </c>
      <c r="K41" s="7">
        <v>2.7</v>
      </c>
      <c r="L41" s="5">
        <v>270333.59999999998</v>
      </c>
      <c r="M41" s="6">
        <v>1.56</v>
      </c>
      <c r="N41" s="5">
        <v>24544.86</v>
      </c>
      <c r="O41" s="6">
        <v>17.149999999999999</v>
      </c>
      <c r="P41" s="5">
        <v>297648.5</v>
      </c>
      <c r="Q41" s="7">
        <v>2.25</v>
      </c>
      <c r="R41" s="5">
        <v>0</v>
      </c>
      <c r="S41" s="7">
        <v>0</v>
      </c>
      <c r="T41" s="8">
        <v>50</v>
      </c>
      <c r="U41" s="8">
        <v>62</v>
      </c>
      <c r="V41" s="8">
        <v>37</v>
      </c>
      <c r="W41" s="8">
        <v>27</v>
      </c>
      <c r="X41" s="8">
        <v>58</v>
      </c>
      <c r="Y41" s="8">
        <v>144</v>
      </c>
      <c r="Z41" s="9" t="s">
        <v>24</v>
      </c>
      <c r="AA41" s="9">
        <v>22</v>
      </c>
      <c r="AB41" s="9">
        <v>23</v>
      </c>
      <c r="AC41" s="9">
        <v>16</v>
      </c>
      <c r="AD41" s="9">
        <v>12</v>
      </c>
      <c r="AE41" s="9">
        <v>23</v>
      </c>
      <c r="AF41" s="9">
        <v>38</v>
      </c>
      <c r="AJ41" s="85">
        <f>VLOOKUP($C41,Hoja3!$C$5:$U$202,18,FALSE)</f>
        <v>3.7549999999999999</v>
      </c>
      <c r="AK41" s="94">
        <f t="shared" si="0"/>
        <v>11176.701175</v>
      </c>
      <c r="AL41" s="92">
        <f t="shared" si="1"/>
        <v>3.7658696730790959</v>
      </c>
      <c r="AM41" t="str">
        <f>IFERROR(VLOOKUP(C41,'[2]Education expendit (current US)'!$B$2:$K$156,10,FALSE),"")</f>
        <v/>
      </c>
      <c r="AN41">
        <f t="shared" si="2"/>
        <v>0</v>
      </c>
      <c r="AO41" s="88">
        <f t="shared" si="3"/>
        <v>0</v>
      </c>
      <c r="AP41" s="93" t="str">
        <f t="shared" si="4"/>
        <v/>
      </c>
      <c r="AQ41" s="85">
        <f>VLOOKUP($C41,Hoja3!$C$5:$W$202,21,FALSE)</f>
        <v>1.5920000000000001</v>
      </c>
      <c r="AR41" s="94">
        <f t="shared" si="5"/>
        <v>4738.56412</v>
      </c>
      <c r="AS41" s="92">
        <f t="shared" si="6"/>
        <v>8.882437576891963</v>
      </c>
      <c r="AT41" s="85">
        <f>VLOOKUP($C41,Hoja3!$C$5:$AB$202,26,FALSE)</f>
        <v>2.1629999999999998</v>
      </c>
      <c r="AU41" s="94">
        <f t="shared" si="7"/>
        <v>6438.1370549999992</v>
      </c>
      <c r="AV41" s="92">
        <f t="shared" si="8"/>
        <v>6.5376054657475757</v>
      </c>
      <c r="AW41" s="103">
        <f t="shared" si="9"/>
        <v>3.7549999999999999</v>
      </c>
      <c r="AX41" s="86">
        <f t="shared" si="11"/>
        <v>11176.701175</v>
      </c>
      <c r="AY41" s="92">
        <f t="shared" si="10"/>
        <v>3.7658696730790959</v>
      </c>
    </row>
    <row r="42" spans="1:51">
      <c r="A42">
        <v>28</v>
      </c>
      <c r="B42" t="s">
        <v>23</v>
      </c>
      <c r="C42" t="s">
        <v>112</v>
      </c>
      <c r="D42" t="s">
        <v>113</v>
      </c>
      <c r="E42">
        <v>250</v>
      </c>
      <c r="F42" t="str">
        <f>VLOOKUP(C42,[1]Hoja5!$B$2:$C$199,2,FALSE)</f>
        <v>Macau</v>
      </c>
      <c r="G42" s="5">
        <v>96993.25</v>
      </c>
      <c r="H42" s="5">
        <v>3</v>
      </c>
      <c r="I42" s="6">
        <v>0.03</v>
      </c>
      <c r="J42" s="5">
        <v>107.94</v>
      </c>
      <c r="K42" s="7">
        <v>0.11</v>
      </c>
      <c r="L42" s="5">
        <v>11993.92</v>
      </c>
      <c r="M42" s="6">
        <v>0.25</v>
      </c>
      <c r="N42" s="5">
        <v>2186.4050000000002</v>
      </c>
      <c r="O42" s="6">
        <v>1.37</v>
      </c>
      <c r="P42" s="5">
        <v>27960.17</v>
      </c>
      <c r="Q42" s="7">
        <v>0.39</v>
      </c>
      <c r="R42" s="5">
        <v>0</v>
      </c>
      <c r="S42" s="7">
        <v>0</v>
      </c>
      <c r="T42" s="8">
        <v>153</v>
      </c>
      <c r="U42" s="8">
        <v>144</v>
      </c>
      <c r="V42" s="8">
        <v>75</v>
      </c>
      <c r="W42" s="8">
        <v>68</v>
      </c>
      <c r="X42" s="8">
        <v>93</v>
      </c>
      <c r="Y42" s="8">
        <v>145</v>
      </c>
      <c r="Z42" s="9" t="s">
        <v>24</v>
      </c>
      <c r="AA42" s="9">
        <v>50</v>
      </c>
      <c r="AB42" s="9">
        <v>49</v>
      </c>
      <c r="AC42" s="9">
        <v>31</v>
      </c>
      <c r="AD42" s="9">
        <v>29</v>
      </c>
      <c r="AE42" s="9">
        <v>33</v>
      </c>
      <c r="AF42" s="9">
        <v>39</v>
      </c>
      <c r="AJ42" s="85">
        <f>VLOOKUP($C42,Hoja3!$C$5:$U$202,18,FALSE)</f>
        <v>5.1240000000000006</v>
      </c>
      <c r="AK42" s="94">
        <f t="shared" si="0"/>
        <v>1432.6791108000002</v>
      </c>
      <c r="AL42" s="92">
        <f t="shared" si="1"/>
        <v>0.20939790197155986</v>
      </c>
      <c r="AM42">
        <f>IFERROR(VLOOKUP(C42,'[2]Education expendit (current US)'!$B$2:$K$156,10,FALSE),"")</f>
        <v>0</v>
      </c>
      <c r="AN42">
        <f t="shared" si="2"/>
        <v>0</v>
      </c>
      <c r="AO42" s="88">
        <f t="shared" si="3"/>
        <v>0</v>
      </c>
      <c r="AP42" s="93" t="str">
        <f t="shared" si="4"/>
        <v/>
      </c>
      <c r="AQ42" s="85">
        <f>VLOOKUP($C42,Hoja3!$C$5:$W$202,21,FALSE)</f>
        <v>1.35</v>
      </c>
      <c r="AR42" s="94">
        <f t="shared" si="5"/>
        <v>377.46229500000004</v>
      </c>
      <c r="AS42" s="92">
        <f t="shared" si="6"/>
        <v>0.79478137014983175</v>
      </c>
      <c r="AT42" s="85">
        <f>VLOOKUP($C42,Hoja3!$C$5:$AB$202,26,FALSE)</f>
        <v>3.774</v>
      </c>
      <c r="AU42" s="94">
        <f t="shared" si="7"/>
        <v>1055.2168157999999</v>
      </c>
      <c r="AV42" s="92">
        <f t="shared" si="8"/>
        <v>0.28430176197728485</v>
      </c>
      <c r="AW42" s="103">
        <f t="shared" si="9"/>
        <v>5.1240000000000006</v>
      </c>
      <c r="AX42" s="86">
        <f t="shared" si="11"/>
        <v>1432.6791108000002</v>
      </c>
      <c r="AY42" s="92">
        <f t="shared" si="10"/>
        <v>0.20939790197155986</v>
      </c>
    </row>
    <row r="43" spans="1:51">
      <c r="A43">
        <v>39</v>
      </c>
      <c r="B43" t="s">
        <v>23</v>
      </c>
      <c r="C43" t="s">
        <v>114</v>
      </c>
      <c r="D43" t="s">
        <v>115</v>
      </c>
      <c r="E43">
        <v>250</v>
      </c>
      <c r="F43" t="str">
        <f>VLOOKUP(C43,[1]Hoja5!$B$2:$C$199,2,FALSE)</f>
        <v>Saudi Arabia</v>
      </c>
      <c r="G43" s="5">
        <v>751806.58</v>
      </c>
      <c r="H43" s="5">
        <v>82.6</v>
      </c>
      <c r="I43" s="6">
        <v>0.11</v>
      </c>
      <c r="J43" s="5">
        <v>1072.4000000000001</v>
      </c>
      <c r="K43" s="7">
        <v>0.14000000000000001</v>
      </c>
      <c r="L43" s="5">
        <v>341825.6</v>
      </c>
      <c r="M43" s="6">
        <v>0.24</v>
      </c>
      <c r="N43" s="5">
        <v>97874.94</v>
      </c>
      <c r="O43" s="6">
        <v>0.84</v>
      </c>
      <c r="P43" s="5">
        <v>434666.1</v>
      </c>
      <c r="Q43" s="7">
        <v>0.25</v>
      </c>
      <c r="R43" s="5">
        <v>0</v>
      </c>
      <c r="S43" s="7">
        <v>0</v>
      </c>
      <c r="T43" s="8">
        <v>130</v>
      </c>
      <c r="U43" s="8">
        <v>138</v>
      </c>
      <c r="V43" s="8">
        <v>78</v>
      </c>
      <c r="W43" s="8">
        <v>79</v>
      </c>
      <c r="X43" s="8">
        <v>101</v>
      </c>
      <c r="Y43" s="8">
        <v>146</v>
      </c>
      <c r="Z43" s="9" t="s">
        <v>24</v>
      </c>
      <c r="AA43" s="9">
        <v>46</v>
      </c>
      <c r="AB43" s="9">
        <v>47</v>
      </c>
      <c r="AC43" s="9">
        <v>32</v>
      </c>
      <c r="AD43" s="9">
        <v>33</v>
      </c>
      <c r="AE43" s="9">
        <v>36</v>
      </c>
      <c r="AF43" s="9">
        <v>40</v>
      </c>
      <c r="AJ43" s="85">
        <f>VLOOKUP($C43,Hoja3!$C$5:$U$202,18,FALSE)</f>
        <v>3.6430000000000002</v>
      </c>
      <c r="AK43" s="94">
        <f t="shared" si="0"/>
        <v>15834.886022999999</v>
      </c>
      <c r="AL43" s="92">
        <f t="shared" si="1"/>
        <v>0.5216330567837647</v>
      </c>
      <c r="AM43" t="str">
        <f>IFERROR(VLOOKUP(C43,'[2]Education expendit (current US)'!$B$2:$K$156,10,FALSE),"")</f>
        <v/>
      </c>
      <c r="AN43">
        <f t="shared" si="2"/>
        <v>0</v>
      </c>
      <c r="AO43" s="88">
        <f t="shared" si="3"/>
        <v>0</v>
      </c>
      <c r="AP43" s="93" t="str">
        <f t="shared" si="4"/>
        <v/>
      </c>
      <c r="AQ43" s="85">
        <f>VLOOKUP($C43,Hoja3!$C$5:$W$202,21,FALSE)</f>
        <v>2.5430000000000001</v>
      </c>
      <c r="AR43" s="94">
        <f t="shared" si="5"/>
        <v>11053.558922999999</v>
      </c>
      <c r="AS43" s="92">
        <f t="shared" si="6"/>
        <v>0.74727063541614414</v>
      </c>
      <c r="AT43" s="85">
        <f>VLOOKUP($C43,Hoja3!$C$5:$AB$202,26,FALSE)</f>
        <v>1.1000000000000001</v>
      </c>
      <c r="AU43" s="94">
        <f t="shared" si="7"/>
        <v>4781.3271000000004</v>
      </c>
      <c r="AV43" s="92">
        <f t="shared" si="8"/>
        <v>1.7275538416938674</v>
      </c>
      <c r="AW43" s="103">
        <f t="shared" si="9"/>
        <v>3.6429999999999998</v>
      </c>
      <c r="AX43" s="86">
        <f t="shared" si="11"/>
        <v>15834.886022999999</v>
      </c>
      <c r="AY43" s="92">
        <f t="shared" si="10"/>
        <v>0.5216330567837647</v>
      </c>
    </row>
    <row r="44" spans="1:51">
      <c r="A44">
        <v>32</v>
      </c>
      <c r="B44" t="s">
        <v>23</v>
      </c>
      <c r="C44" t="s">
        <v>116</v>
      </c>
      <c r="D44" t="s">
        <v>117</v>
      </c>
      <c r="E44">
        <v>250</v>
      </c>
      <c r="F44" t="str">
        <f>VLOOKUP(C44,[1]Hoja5!$B$2:$C$199,2,FALSE)</f>
        <v>Nepal</v>
      </c>
      <c r="G44" s="5">
        <v>6537</v>
      </c>
      <c r="H44" s="5">
        <v>31.2</v>
      </c>
      <c r="I44" s="6">
        <v>4.7699999999999996</v>
      </c>
      <c r="J44" s="5">
        <v>865.48</v>
      </c>
      <c r="K44" s="7">
        <v>13.24</v>
      </c>
      <c r="L44" s="5">
        <v>0</v>
      </c>
      <c r="M44" s="6">
        <v>0</v>
      </c>
      <c r="N44" s="5">
        <v>0</v>
      </c>
      <c r="O44" s="6">
        <v>0</v>
      </c>
      <c r="P44" s="5">
        <v>0</v>
      </c>
      <c r="Q44" s="7">
        <v>0</v>
      </c>
      <c r="R44" s="5">
        <v>0</v>
      </c>
      <c r="S44" s="7">
        <v>0</v>
      </c>
      <c r="T44" s="8">
        <v>19</v>
      </c>
      <c r="U44" s="8">
        <v>18</v>
      </c>
      <c r="V44" s="8">
        <v>123</v>
      </c>
      <c r="W44" s="8">
        <v>128</v>
      </c>
      <c r="X44" s="8">
        <v>150</v>
      </c>
      <c r="Y44" s="8">
        <v>150</v>
      </c>
      <c r="Z44" s="9" t="s">
        <v>24</v>
      </c>
      <c r="AA44" s="9">
        <v>7</v>
      </c>
      <c r="AB44" s="9">
        <v>4</v>
      </c>
      <c r="AC44" s="9">
        <v>38</v>
      </c>
      <c r="AD44" s="9">
        <v>39</v>
      </c>
      <c r="AE44" s="9">
        <v>41</v>
      </c>
      <c r="AF44" s="9">
        <v>41</v>
      </c>
      <c r="AJ44" s="85">
        <f>VLOOKUP($C44,Hoja3!$C$5:$U$202,18,FALSE)</f>
        <v>2.1902337420050224</v>
      </c>
      <c r="AK44" s="94">
        <f t="shared" si="0"/>
        <v>0</v>
      </c>
      <c r="AL44" s="92" t="str">
        <f t="shared" si="1"/>
        <v/>
      </c>
      <c r="AM44">
        <f>IFERROR(VLOOKUP(C44,'[2]Education expendit (current US)'!$B$2:$K$156,10,FALSE),"")</f>
        <v>805022066.24691403</v>
      </c>
      <c r="AN44">
        <f t="shared" si="2"/>
        <v>805.02206624691405</v>
      </c>
      <c r="AO44" s="88" t="e">
        <f t="shared" si="3"/>
        <v>#DIV/0!</v>
      </c>
      <c r="AP44" s="93">
        <f t="shared" si="4"/>
        <v>3.8756701596339127</v>
      </c>
      <c r="AQ44" s="85">
        <f>VLOOKUP($C44,Hoja3!$C$5:$W$202,21,FALSE)</f>
        <v>1.5259171224052761</v>
      </c>
      <c r="AR44" s="94">
        <f t="shared" si="5"/>
        <v>0</v>
      </c>
      <c r="AS44" s="92" t="str">
        <f t="shared" si="6"/>
        <v/>
      </c>
      <c r="AT44" s="85">
        <f>VLOOKUP($C44,Hoja3!$C$5:$AB$202,26,FALSE)</f>
        <v>0.66431661959974631</v>
      </c>
      <c r="AU44" s="94">
        <f t="shared" si="7"/>
        <v>0</v>
      </c>
      <c r="AV44" s="92" t="str">
        <f t="shared" si="8"/>
        <v/>
      </c>
      <c r="AW44" s="103" t="e">
        <f t="shared" si="9"/>
        <v>#DIV/0!</v>
      </c>
      <c r="AX44" s="86" t="e">
        <f t="shared" si="11"/>
        <v>#DIV/0!</v>
      </c>
      <c r="AY44" s="92" t="str">
        <f t="shared" si="10"/>
        <v/>
      </c>
    </row>
    <row r="45" spans="1:51">
      <c r="A45">
        <v>33</v>
      </c>
      <c r="B45" t="s">
        <v>23</v>
      </c>
      <c r="C45" t="s">
        <v>118</v>
      </c>
      <c r="D45" t="s">
        <v>119</v>
      </c>
      <c r="E45">
        <v>250</v>
      </c>
      <c r="F45" t="s">
        <v>680</v>
      </c>
      <c r="G45" s="5">
        <v>4770.7700000000004</v>
      </c>
      <c r="H45" s="5">
        <v>19.2</v>
      </c>
      <c r="I45" s="6">
        <v>4.0199999999999996</v>
      </c>
      <c r="J45" s="5">
        <v>259.27999999999997</v>
      </c>
      <c r="K45" s="7">
        <v>5.44</v>
      </c>
      <c r="L45" s="5">
        <v>0</v>
      </c>
      <c r="M45" s="6">
        <v>0</v>
      </c>
      <c r="N45" s="5">
        <v>0</v>
      </c>
      <c r="O45" s="6">
        <v>0</v>
      </c>
      <c r="P45" s="5">
        <v>0</v>
      </c>
      <c r="Q45" s="7">
        <v>0</v>
      </c>
      <c r="R45" s="5">
        <v>0</v>
      </c>
      <c r="S45" s="7">
        <v>0</v>
      </c>
      <c r="T45" s="8">
        <v>23</v>
      </c>
      <c r="U45" s="8">
        <v>32</v>
      </c>
      <c r="V45" s="8">
        <v>127</v>
      </c>
      <c r="W45" s="8">
        <v>132</v>
      </c>
      <c r="X45" s="8">
        <v>153</v>
      </c>
      <c r="Y45" s="8">
        <v>153</v>
      </c>
      <c r="Z45" s="9" t="s">
        <v>24</v>
      </c>
      <c r="AA45" s="9">
        <v>9</v>
      </c>
      <c r="AB45" s="9">
        <v>7</v>
      </c>
      <c r="AC45" s="9">
        <v>40</v>
      </c>
      <c r="AD45" s="9">
        <v>41</v>
      </c>
      <c r="AE45" s="9">
        <v>42</v>
      </c>
      <c r="AF45" s="9">
        <v>42</v>
      </c>
      <c r="AJ45" s="85" t="e">
        <f>VLOOKUP($C45,Hoja3!$C$5:$U$202,18,FALSE)</f>
        <v>#N/A</v>
      </c>
      <c r="AK45" s="94">
        <f t="shared" si="0"/>
        <v>0</v>
      </c>
      <c r="AL45" s="92" t="str">
        <f t="shared" si="1"/>
        <v/>
      </c>
      <c r="AM45">
        <f>IFERROR(VLOOKUP(C45,'[2]Education expendit (current US)'!$B$2:$K$156,10,FALSE),"")</f>
        <v>0</v>
      </c>
      <c r="AN45">
        <f t="shared" si="2"/>
        <v>0</v>
      </c>
      <c r="AO45" s="88" t="e">
        <f t="shared" si="3"/>
        <v>#DIV/0!</v>
      </c>
      <c r="AP45" s="93" t="str">
        <f t="shared" si="4"/>
        <v/>
      </c>
      <c r="AQ45" s="85" t="e">
        <f>VLOOKUP($C45,Hoja3!$C$5:$W$202,21,FALSE)</f>
        <v>#N/A</v>
      </c>
      <c r="AR45" s="94">
        <f t="shared" si="5"/>
        <v>0</v>
      </c>
      <c r="AS45" s="92" t="str">
        <f t="shared" si="6"/>
        <v/>
      </c>
      <c r="AT45" s="85" t="e">
        <f>VLOOKUP($C45,Hoja3!$C$5:$AB$202,26,FALSE)</f>
        <v>#N/A</v>
      </c>
      <c r="AU45" s="94">
        <f t="shared" si="7"/>
        <v>0</v>
      </c>
      <c r="AV45" s="92" t="str">
        <f t="shared" si="8"/>
        <v/>
      </c>
      <c r="AW45" s="103" t="e">
        <f t="shared" si="9"/>
        <v>#DIV/0!</v>
      </c>
      <c r="AX45" s="86" t="e">
        <f t="shared" si="11"/>
        <v>#DIV/0!</v>
      </c>
      <c r="AY45" s="92" t="str">
        <f t="shared" si="10"/>
        <v/>
      </c>
    </row>
    <row r="46" spans="1:51">
      <c r="A46">
        <v>17</v>
      </c>
      <c r="B46" t="s">
        <v>23</v>
      </c>
      <c r="C46" t="s">
        <v>120</v>
      </c>
      <c r="D46" t="s">
        <v>121</v>
      </c>
      <c r="E46">
        <v>250</v>
      </c>
      <c r="F46" t="str">
        <f>VLOOKUP(C46,[1]Hoja5!$B$2:$C$199,2,FALSE)</f>
        <v>Iran, Islamic Republic of</v>
      </c>
      <c r="G46" s="5">
        <v>676481</v>
      </c>
      <c r="H46" s="5">
        <v>1721.4</v>
      </c>
      <c r="I46" s="6">
        <v>2.54</v>
      </c>
      <c r="J46" s="5">
        <v>11022.86</v>
      </c>
      <c r="K46" s="7">
        <v>1.63</v>
      </c>
      <c r="L46" s="5">
        <v>0</v>
      </c>
      <c r="M46" s="6">
        <v>0</v>
      </c>
      <c r="N46" s="5">
        <v>0</v>
      </c>
      <c r="O46" s="6">
        <v>0</v>
      </c>
      <c r="P46" s="5">
        <v>0</v>
      </c>
      <c r="Q46" s="7">
        <v>0</v>
      </c>
      <c r="R46" s="5">
        <v>0</v>
      </c>
      <c r="S46" s="7">
        <v>0</v>
      </c>
      <c r="T46" s="8">
        <v>39</v>
      </c>
      <c r="U46" s="8">
        <v>80</v>
      </c>
      <c r="V46" s="8">
        <v>137</v>
      </c>
      <c r="W46" s="8">
        <v>142</v>
      </c>
      <c r="X46" s="8">
        <v>158</v>
      </c>
      <c r="Y46" s="8">
        <v>158</v>
      </c>
      <c r="Z46" s="9" t="s">
        <v>24</v>
      </c>
      <c r="AA46" s="9">
        <v>15</v>
      </c>
      <c r="AB46" s="9">
        <v>31</v>
      </c>
      <c r="AC46" s="9">
        <v>42</v>
      </c>
      <c r="AD46" s="9">
        <v>43</v>
      </c>
      <c r="AE46" s="9">
        <v>43</v>
      </c>
      <c r="AF46" s="9">
        <v>43</v>
      </c>
      <c r="AJ46" s="85">
        <f>VLOOKUP($C46,Hoja3!$C$5:$U$202,18,FALSE)</f>
        <v>12.533489885664029</v>
      </c>
      <c r="AK46" s="94">
        <f t="shared" si="0"/>
        <v>0</v>
      </c>
      <c r="AL46" s="92" t="str">
        <f t="shared" si="1"/>
        <v/>
      </c>
      <c r="AM46">
        <f>IFERROR(VLOOKUP(C46,'[2]Education expendit (current US)'!$B$2:$K$156,10,FALSE),"")</f>
        <v>0</v>
      </c>
      <c r="AN46">
        <f t="shared" si="2"/>
        <v>0</v>
      </c>
      <c r="AO46" s="88" t="e">
        <f t="shared" si="3"/>
        <v>#DIV/0!</v>
      </c>
      <c r="AP46" s="93" t="str">
        <f t="shared" si="4"/>
        <v/>
      </c>
      <c r="AQ46" s="85">
        <f>VLOOKUP($C46,Hoja3!$C$5:$W$202,21,FALSE)</f>
        <v>1.839915567282322</v>
      </c>
      <c r="AR46" s="94">
        <f t="shared" si="5"/>
        <v>0</v>
      </c>
      <c r="AS46" s="92" t="str">
        <f t="shared" si="6"/>
        <v/>
      </c>
      <c r="AT46" s="85">
        <f>VLOOKUP($C46,Hoja3!$C$5:$AB$202,26,FALSE)</f>
        <v>10.693574318381707</v>
      </c>
      <c r="AU46" s="94">
        <f t="shared" si="7"/>
        <v>0</v>
      </c>
      <c r="AV46" s="92" t="str">
        <f t="shared" si="8"/>
        <v/>
      </c>
      <c r="AW46" s="103" t="e">
        <f t="shared" si="9"/>
        <v>#DIV/0!</v>
      </c>
      <c r="AX46" s="86" t="e">
        <f t="shared" si="11"/>
        <v>#DIV/0!</v>
      </c>
      <c r="AY46" s="92" t="str">
        <f t="shared" si="10"/>
        <v/>
      </c>
    </row>
    <row r="47" spans="1:51">
      <c r="A47">
        <v>24</v>
      </c>
      <c r="B47" t="s">
        <v>23</v>
      </c>
      <c r="C47" t="s">
        <v>122</v>
      </c>
      <c r="D47" t="s">
        <v>123</v>
      </c>
      <c r="E47">
        <v>250</v>
      </c>
      <c r="F47" t="str">
        <f>VLOOKUP(C47,[1]Hoja5!$B$2:$C$199,2,FALSE)</f>
        <v>Kuwait</v>
      </c>
      <c r="G47" s="5">
        <v>202235.85</v>
      </c>
      <c r="H47" s="5">
        <v>137.30000000000001</v>
      </c>
      <c r="I47" s="6">
        <v>0.68</v>
      </c>
      <c r="J47" s="5">
        <v>2235.73</v>
      </c>
      <c r="K47" s="7">
        <v>1.1100000000000001</v>
      </c>
      <c r="L47" s="5">
        <v>0</v>
      </c>
      <c r="M47" s="6">
        <v>0</v>
      </c>
      <c r="N47" s="5">
        <v>0</v>
      </c>
      <c r="O47" s="6">
        <v>0</v>
      </c>
      <c r="P47" s="5">
        <v>0</v>
      </c>
      <c r="Q47" s="7">
        <v>0</v>
      </c>
      <c r="R47" s="5">
        <v>0</v>
      </c>
      <c r="S47" s="7">
        <v>0</v>
      </c>
      <c r="T47" s="8">
        <v>78</v>
      </c>
      <c r="U47" s="8">
        <v>92</v>
      </c>
      <c r="V47" s="8">
        <v>140</v>
      </c>
      <c r="W47" s="8">
        <v>145</v>
      </c>
      <c r="X47" s="8">
        <v>159</v>
      </c>
      <c r="Y47" s="8">
        <v>159</v>
      </c>
      <c r="Z47" s="9" t="s">
        <v>24</v>
      </c>
      <c r="AA47" s="9">
        <v>31</v>
      </c>
      <c r="AB47" s="9">
        <v>33</v>
      </c>
      <c r="AC47" s="9">
        <v>43</v>
      </c>
      <c r="AD47" s="9">
        <v>44</v>
      </c>
      <c r="AE47" s="9">
        <v>44</v>
      </c>
      <c r="AF47" s="9">
        <v>44</v>
      </c>
      <c r="AJ47" s="85">
        <f>VLOOKUP($C47,Hoja3!$C$5:$U$202,18,FALSE)</f>
        <v>11.436999999999999</v>
      </c>
      <c r="AK47" s="94">
        <f t="shared" si="0"/>
        <v>0</v>
      </c>
      <c r="AL47" s="92" t="str">
        <f t="shared" si="1"/>
        <v/>
      </c>
      <c r="AM47">
        <f>IFERROR(VLOOKUP(C47,'[2]Education expendit (current US)'!$B$2:$K$156,10,FALSE),"")</f>
        <v>0</v>
      </c>
      <c r="AN47">
        <f t="shared" si="2"/>
        <v>0</v>
      </c>
      <c r="AO47" s="88" t="e">
        <f t="shared" si="3"/>
        <v>#DIV/0!</v>
      </c>
      <c r="AP47" s="93" t="str">
        <f t="shared" si="4"/>
        <v/>
      </c>
      <c r="AQ47" s="85">
        <f>VLOOKUP($C47,Hoja3!$C$5:$W$202,21,FALSE)</f>
        <v>2.2280000000000002</v>
      </c>
      <c r="AR47" s="94">
        <f t="shared" si="5"/>
        <v>0</v>
      </c>
      <c r="AS47" s="92" t="str">
        <f t="shared" si="6"/>
        <v/>
      </c>
      <c r="AT47" s="85">
        <f>VLOOKUP($C47,Hoja3!$C$5:$AB$202,26,FALSE)</f>
        <v>9.2089999999999996</v>
      </c>
      <c r="AU47" s="94">
        <f t="shared" si="7"/>
        <v>0</v>
      </c>
      <c r="AV47" s="92" t="str">
        <f t="shared" si="8"/>
        <v/>
      </c>
      <c r="AW47" s="103" t="e">
        <f t="shared" si="9"/>
        <v>#DIV/0!</v>
      </c>
      <c r="AX47" s="86" t="e">
        <f t="shared" si="11"/>
        <v>#DIV/0!</v>
      </c>
      <c r="AY47" s="92" t="str">
        <f t="shared" si="10"/>
        <v/>
      </c>
    </row>
    <row r="48" spans="1:51">
      <c r="A48">
        <v>52</v>
      </c>
      <c r="B48" t="s">
        <v>23</v>
      </c>
      <c r="C48" t="s">
        <v>124</v>
      </c>
      <c r="D48" t="s">
        <v>125</v>
      </c>
      <c r="E48">
        <v>250</v>
      </c>
      <c r="F48" t="str">
        <f>VLOOKUP(C48,[1]Hoja5!$B$2:$C$199,2,FALSE)</f>
        <v>Yemen</v>
      </c>
      <c r="G48" s="5">
        <v>21556.22</v>
      </c>
      <c r="H48" s="5">
        <v>8</v>
      </c>
      <c r="I48" s="6">
        <v>0.37</v>
      </c>
      <c r="J48" s="5">
        <v>214.12</v>
      </c>
      <c r="K48" s="7">
        <v>0.99</v>
      </c>
      <c r="L48" s="5">
        <v>0</v>
      </c>
      <c r="M48" s="6">
        <v>0</v>
      </c>
      <c r="N48" s="5">
        <v>0</v>
      </c>
      <c r="O48" s="6">
        <v>0</v>
      </c>
      <c r="P48" s="5">
        <v>0</v>
      </c>
      <c r="Q48" s="7">
        <v>0</v>
      </c>
      <c r="R48" s="5">
        <v>0</v>
      </c>
      <c r="S48" s="7">
        <v>0</v>
      </c>
      <c r="T48" s="8">
        <v>100</v>
      </c>
      <c r="U48" s="8">
        <v>94</v>
      </c>
      <c r="V48" s="8">
        <v>141</v>
      </c>
      <c r="W48" s="8">
        <v>146</v>
      </c>
      <c r="X48" s="8">
        <v>160</v>
      </c>
      <c r="Y48" s="8">
        <v>160</v>
      </c>
      <c r="Z48" s="9" t="s">
        <v>24</v>
      </c>
      <c r="AA48" s="9">
        <v>40</v>
      </c>
      <c r="AB48" s="9">
        <v>34</v>
      </c>
      <c r="AC48" s="9">
        <v>44</v>
      </c>
      <c r="AD48" s="9">
        <v>45</v>
      </c>
      <c r="AE48" s="9">
        <v>45</v>
      </c>
      <c r="AF48" s="9">
        <v>45</v>
      </c>
      <c r="AJ48" s="85">
        <f>VLOOKUP($C48,Hoja3!$C$5:$U$202,18,FALSE)</f>
        <v>5.899</v>
      </c>
      <c r="AK48" s="94">
        <f t="shared" si="0"/>
        <v>0</v>
      </c>
      <c r="AL48" s="92" t="str">
        <f t="shared" si="1"/>
        <v/>
      </c>
      <c r="AM48" t="str">
        <f>IFERROR(VLOOKUP(C48,'[2]Education expendit (current US)'!$B$2:$K$156,10,FALSE),"")</f>
        <v/>
      </c>
      <c r="AN48">
        <f t="shared" si="2"/>
        <v>0</v>
      </c>
      <c r="AO48" s="88" t="e">
        <f t="shared" si="3"/>
        <v>#DIV/0!</v>
      </c>
      <c r="AP48" s="93" t="str">
        <f t="shared" si="4"/>
        <v/>
      </c>
      <c r="AQ48" s="85">
        <f>VLOOKUP($C48,Hoja3!$C$5:$W$202,21,FALSE)</f>
        <v>1.4950000000000001</v>
      </c>
      <c r="AR48" s="94">
        <f t="shared" si="5"/>
        <v>0</v>
      </c>
      <c r="AS48" s="92" t="str">
        <f t="shared" si="6"/>
        <v/>
      </c>
      <c r="AT48" s="85">
        <f>VLOOKUP($C48,Hoja3!$C$5:$AB$202,26,FALSE)</f>
        <v>4.4039999999999999</v>
      </c>
      <c r="AU48" s="94">
        <f t="shared" si="7"/>
        <v>0</v>
      </c>
      <c r="AV48" s="92" t="str">
        <f t="shared" si="8"/>
        <v/>
      </c>
      <c r="AW48" s="103" t="e">
        <f t="shared" si="9"/>
        <v>#DIV/0!</v>
      </c>
      <c r="AX48" s="86" t="e">
        <f t="shared" si="11"/>
        <v>#DIV/0!</v>
      </c>
      <c r="AY48" s="92" t="str">
        <f t="shared" si="10"/>
        <v/>
      </c>
    </row>
    <row r="49" spans="1:51">
      <c r="A49">
        <v>7</v>
      </c>
      <c r="B49" t="s">
        <v>23</v>
      </c>
      <c r="C49" t="s">
        <v>126</v>
      </c>
      <c r="D49" t="s">
        <v>127</v>
      </c>
      <c r="E49">
        <v>250</v>
      </c>
      <c r="F49" t="str">
        <f>VLOOKUP(C49,[1]Hoja5!$B$2:$C$199,2,FALSE)</f>
        <v>Brunei Darussalam</v>
      </c>
      <c r="G49" s="5">
        <v>20094.310000000001</v>
      </c>
      <c r="H49" s="5">
        <v>6.1</v>
      </c>
      <c r="I49" s="6">
        <v>0.3</v>
      </c>
      <c r="J49" s="5">
        <v>170.05</v>
      </c>
      <c r="K49" s="7">
        <v>0.85</v>
      </c>
      <c r="L49" s="5">
        <v>0</v>
      </c>
      <c r="M49" s="6">
        <v>0</v>
      </c>
      <c r="N49" s="5">
        <v>0</v>
      </c>
      <c r="O49" s="6">
        <v>0</v>
      </c>
      <c r="P49" s="5">
        <v>0</v>
      </c>
      <c r="Q49" s="7">
        <v>0</v>
      </c>
      <c r="R49" s="5">
        <v>0</v>
      </c>
      <c r="S49" s="7">
        <v>0</v>
      </c>
      <c r="T49" s="8">
        <v>108</v>
      </c>
      <c r="U49" s="8">
        <v>98</v>
      </c>
      <c r="V49" s="8">
        <v>143</v>
      </c>
      <c r="W49" s="8">
        <v>148</v>
      </c>
      <c r="X49" s="8">
        <v>162</v>
      </c>
      <c r="Y49" s="8">
        <v>162</v>
      </c>
      <c r="Z49" s="9" t="s">
        <v>24</v>
      </c>
      <c r="AA49" s="9">
        <v>42</v>
      </c>
      <c r="AB49" s="9">
        <v>36</v>
      </c>
      <c r="AC49" s="9">
        <v>45</v>
      </c>
      <c r="AD49" s="9">
        <v>46</v>
      </c>
      <c r="AE49" s="9">
        <v>46</v>
      </c>
      <c r="AF49" s="9">
        <v>46</v>
      </c>
      <c r="AJ49" s="85">
        <f>VLOOKUP($C49,Hoja3!$C$5:$U$202,18,FALSE)</f>
        <v>2.3119999999999998</v>
      </c>
      <c r="AK49" s="94">
        <f t="shared" si="0"/>
        <v>0</v>
      </c>
      <c r="AL49" s="92" t="str">
        <f t="shared" si="1"/>
        <v/>
      </c>
      <c r="AM49">
        <f>IFERROR(VLOOKUP(C49,'[2]Education expendit (current US)'!$B$2:$K$156,10,FALSE),"")</f>
        <v>0</v>
      </c>
      <c r="AN49">
        <f t="shared" si="2"/>
        <v>0</v>
      </c>
      <c r="AO49" s="88" t="e">
        <f t="shared" si="3"/>
        <v>#DIV/0!</v>
      </c>
      <c r="AP49" s="93" t="str">
        <f t="shared" si="4"/>
        <v/>
      </c>
      <c r="AQ49" s="85">
        <f>VLOOKUP($C49,Hoja3!$C$5:$W$202,21,FALSE)</f>
        <v>1.599</v>
      </c>
      <c r="AR49" s="94">
        <f t="shared" si="5"/>
        <v>0</v>
      </c>
      <c r="AS49" s="92" t="str">
        <f t="shared" si="6"/>
        <v/>
      </c>
      <c r="AT49" s="85">
        <f>VLOOKUP($C49,Hoja3!$C$5:$AB$202,26,FALSE)</f>
        <v>0.71299999999999997</v>
      </c>
      <c r="AU49" s="94">
        <f t="shared" si="7"/>
        <v>0</v>
      </c>
      <c r="AV49" s="92" t="str">
        <f t="shared" si="8"/>
        <v/>
      </c>
      <c r="AW49" s="103" t="e">
        <f t="shared" si="9"/>
        <v>#DIV/0!</v>
      </c>
      <c r="AX49" s="86" t="e">
        <f t="shared" si="11"/>
        <v>#DIV/0!</v>
      </c>
      <c r="AY49" s="92" t="str">
        <f t="shared" si="10"/>
        <v/>
      </c>
    </row>
    <row r="50" spans="1:51">
      <c r="A50">
        <v>34</v>
      </c>
      <c r="B50" t="s">
        <v>23</v>
      </c>
      <c r="C50" t="s">
        <v>128</v>
      </c>
      <c r="D50" t="s">
        <v>129</v>
      </c>
      <c r="E50">
        <v>250</v>
      </c>
      <c r="F50" t="str">
        <f>VLOOKUP(C50,[1]Hoja5!$B$2:$C$199,2,FALSE)</f>
        <v>Oman</v>
      </c>
      <c r="G50" s="5">
        <v>42201.27</v>
      </c>
      <c r="H50" s="5">
        <v>22.6</v>
      </c>
      <c r="I50" s="6">
        <v>0.54</v>
      </c>
      <c r="J50" s="5">
        <v>271.33</v>
      </c>
      <c r="K50" s="7">
        <v>0.64</v>
      </c>
      <c r="L50" s="5">
        <v>0</v>
      </c>
      <c r="M50" s="6">
        <v>0</v>
      </c>
      <c r="N50" s="5">
        <v>0</v>
      </c>
      <c r="O50" s="6">
        <v>0</v>
      </c>
      <c r="P50" s="5">
        <v>0</v>
      </c>
      <c r="Q50" s="7">
        <v>0</v>
      </c>
      <c r="R50" s="5">
        <v>0</v>
      </c>
      <c r="S50" s="7">
        <v>0</v>
      </c>
      <c r="T50" s="8">
        <v>88</v>
      </c>
      <c r="U50" s="8">
        <v>109</v>
      </c>
      <c r="V50" s="8">
        <v>145</v>
      </c>
      <c r="W50" s="8">
        <v>150</v>
      </c>
      <c r="X50" s="8">
        <v>164</v>
      </c>
      <c r="Y50" s="8">
        <v>164</v>
      </c>
      <c r="Z50" s="9" t="s">
        <v>24</v>
      </c>
      <c r="AA50" s="9">
        <v>35</v>
      </c>
      <c r="AB50" s="9">
        <v>39</v>
      </c>
      <c r="AC50" s="9">
        <v>46</v>
      </c>
      <c r="AD50" s="9">
        <v>47</v>
      </c>
      <c r="AE50" s="9">
        <v>47</v>
      </c>
      <c r="AF50" s="9">
        <v>47</v>
      </c>
      <c r="AJ50" s="85">
        <f>VLOOKUP($C50,Hoja3!$C$5:$U$202,18,FALSE)</f>
        <v>3.8029999999999999</v>
      </c>
      <c r="AK50" s="94">
        <f t="shared" si="0"/>
        <v>0</v>
      </c>
      <c r="AL50" s="92" t="str">
        <f t="shared" si="1"/>
        <v/>
      </c>
      <c r="AM50">
        <f>IFERROR(VLOOKUP(C50,'[2]Education expendit (current US)'!$B$2:$K$156,10,FALSE),"")</f>
        <v>0</v>
      </c>
      <c r="AN50">
        <f t="shared" si="2"/>
        <v>0</v>
      </c>
      <c r="AO50" s="88" t="e">
        <f t="shared" si="3"/>
        <v>#DIV/0!</v>
      </c>
      <c r="AP50" s="93" t="str">
        <f t="shared" si="4"/>
        <v/>
      </c>
      <c r="AQ50" s="85">
        <f>VLOOKUP($C50,Hoja3!$C$5:$W$202,21,FALSE)</f>
        <v>1.4910000000000001</v>
      </c>
      <c r="AR50" s="94">
        <f t="shared" si="5"/>
        <v>0</v>
      </c>
      <c r="AS50" s="92" t="str">
        <f t="shared" si="6"/>
        <v/>
      </c>
      <c r="AT50" s="85">
        <f>VLOOKUP($C50,Hoja3!$C$5:$AB$202,26,FALSE)</f>
        <v>2.3119999999999998</v>
      </c>
      <c r="AU50" s="94">
        <f t="shared" si="7"/>
        <v>0</v>
      </c>
      <c r="AV50" s="92" t="str">
        <f t="shared" si="8"/>
        <v/>
      </c>
      <c r="AW50" s="103" t="e">
        <f t="shared" si="9"/>
        <v>#DIV/0!</v>
      </c>
      <c r="AX50" s="86" t="e">
        <f t="shared" si="11"/>
        <v>#DIV/0!</v>
      </c>
      <c r="AY50" s="92" t="str">
        <f t="shared" si="10"/>
        <v/>
      </c>
    </row>
    <row r="51" spans="1:51">
      <c r="A51">
        <v>4</v>
      </c>
      <c r="B51" t="s">
        <v>23</v>
      </c>
      <c r="C51" t="s">
        <v>130</v>
      </c>
      <c r="D51" t="s">
        <v>131</v>
      </c>
      <c r="E51">
        <v>250</v>
      </c>
      <c r="F51" t="str">
        <f>VLOOKUP(C51,[1]Hoja5!$B$2:$C$199,2,FALSE)</f>
        <v>Bahrain</v>
      </c>
      <c r="G51" s="5">
        <v>32574.79</v>
      </c>
      <c r="H51" s="5">
        <v>17.100000000000001</v>
      </c>
      <c r="I51" s="6">
        <v>0.52</v>
      </c>
      <c r="J51" s="5">
        <v>188.92</v>
      </c>
      <c r="K51" s="7">
        <v>0.57999999999999996</v>
      </c>
      <c r="L51" s="5">
        <v>0</v>
      </c>
      <c r="M51" s="6">
        <v>0</v>
      </c>
      <c r="N51" s="5">
        <v>0</v>
      </c>
      <c r="O51" s="6">
        <v>0</v>
      </c>
      <c r="P51" s="5">
        <v>0</v>
      </c>
      <c r="Q51" s="7">
        <v>0</v>
      </c>
      <c r="R51" s="5">
        <v>0</v>
      </c>
      <c r="S51" s="7">
        <v>0</v>
      </c>
      <c r="T51" s="8">
        <v>92</v>
      </c>
      <c r="U51" s="8">
        <v>115</v>
      </c>
      <c r="V51" s="8">
        <v>146</v>
      </c>
      <c r="W51" s="8">
        <v>151</v>
      </c>
      <c r="X51" s="8">
        <v>165</v>
      </c>
      <c r="Y51" s="8">
        <v>165</v>
      </c>
      <c r="Z51" s="9" t="s">
        <v>24</v>
      </c>
      <c r="AA51" s="9">
        <v>37</v>
      </c>
      <c r="AB51" s="9">
        <v>43</v>
      </c>
      <c r="AC51" s="9">
        <v>47</v>
      </c>
      <c r="AD51" s="9">
        <v>48</v>
      </c>
      <c r="AE51" s="9">
        <v>48</v>
      </c>
      <c r="AF51" s="9">
        <v>48</v>
      </c>
      <c r="AJ51" s="85">
        <f>VLOOKUP($C51,Hoja3!$C$5:$U$202,18,FALSE)</f>
        <v>4.008</v>
      </c>
      <c r="AK51" s="94">
        <f t="shared" si="0"/>
        <v>0</v>
      </c>
      <c r="AL51" s="92" t="str">
        <f t="shared" si="1"/>
        <v/>
      </c>
      <c r="AM51">
        <f>IFERROR(VLOOKUP(C51,'[2]Education expendit (current US)'!$B$2:$K$156,10,FALSE),"")</f>
        <v>803292361.98247397</v>
      </c>
      <c r="AN51">
        <f t="shared" si="2"/>
        <v>803.29236198247395</v>
      </c>
      <c r="AO51" s="88" t="e">
        <f t="shared" si="3"/>
        <v>#DIV/0!</v>
      </c>
      <c r="AP51" s="93">
        <f t="shared" si="4"/>
        <v>2.1287392746768186</v>
      </c>
      <c r="AQ51" s="85">
        <f>VLOOKUP($C51,Hoja3!$C$5:$W$202,21,FALSE)</f>
        <v>2.3980000000000001</v>
      </c>
      <c r="AR51" s="94">
        <f t="shared" si="5"/>
        <v>0</v>
      </c>
      <c r="AS51" s="92" t="str">
        <f t="shared" si="6"/>
        <v/>
      </c>
      <c r="AT51" s="85">
        <f>VLOOKUP($C51,Hoja3!$C$5:$AB$202,26,FALSE)</f>
        <v>1.61</v>
      </c>
      <c r="AU51" s="94">
        <f t="shared" si="7"/>
        <v>0</v>
      </c>
      <c r="AV51" s="92" t="str">
        <f t="shared" si="8"/>
        <v/>
      </c>
      <c r="AW51" s="103" t="e">
        <f t="shared" si="9"/>
        <v>#DIV/0!</v>
      </c>
      <c r="AX51" s="86" t="e">
        <f t="shared" si="11"/>
        <v>#DIV/0!</v>
      </c>
      <c r="AY51" s="92" t="str">
        <f t="shared" si="10"/>
        <v/>
      </c>
    </row>
    <row r="52" spans="1:51">
      <c r="A52">
        <v>43</v>
      </c>
      <c r="B52" t="s">
        <v>23</v>
      </c>
      <c r="C52" t="s">
        <v>132</v>
      </c>
      <c r="D52" t="s">
        <v>133</v>
      </c>
      <c r="E52">
        <v>250</v>
      </c>
      <c r="F52" t="s">
        <v>679</v>
      </c>
      <c r="G52" s="5">
        <v>872408.76</v>
      </c>
      <c r="H52" s="5">
        <v>3856.5</v>
      </c>
      <c r="I52" s="6">
        <v>4.42</v>
      </c>
      <c r="J52" s="5">
        <v>32961.26</v>
      </c>
      <c r="K52" s="7">
        <v>3.78</v>
      </c>
      <c r="L52" s="5"/>
      <c r="M52" s="6"/>
      <c r="N52" s="5"/>
      <c r="O52" s="6"/>
      <c r="P52" s="5"/>
      <c r="Q52" s="7"/>
      <c r="R52" s="5"/>
      <c r="S52" s="7"/>
      <c r="T52" s="8">
        <v>20</v>
      </c>
      <c r="U52" s="8">
        <v>45</v>
      </c>
      <c r="V52" s="8">
        <v>194</v>
      </c>
      <c r="W52" s="8">
        <v>194</v>
      </c>
      <c r="X52" s="8">
        <v>194</v>
      </c>
      <c r="Y52" s="8">
        <v>194</v>
      </c>
      <c r="Z52" s="9" t="s">
        <v>24</v>
      </c>
      <c r="AA52" s="9">
        <v>8</v>
      </c>
      <c r="AB52" s="9">
        <v>15</v>
      </c>
      <c r="AC52" s="9">
        <v>49</v>
      </c>
      <c r="AD52" s="9">
        <v>49</v>
      </c>
      <c r="AE52" s="9">
        <v>49</v>
      </c>
      <c r="AF52" s="9">
        <v>49</v>
      </c>
      <c r="AJ52" s="85">
        <f>VLOOKUP($C52,Hoja3!$C$5:$U$202,18,FALSE)</f>
        <v>9.6827400269980917</v>
      </c>
      <c r="AK52" s="94">
        <f t="shared" si="0"/>
        <v>0</v>
      </c>
      <c r="AL52" s="92" t="str">
        <f t="shared" si="1"/>
        <v/>
      </c>
      <c r="AM52" t="str">
        <f>IFERROR(VLOOKUP(C52,'[2]Education expendit (current US)'!$B$2:$K$156,10,FALSE),"")</f>
        <v/>
      </c>
      <c r="AN52">
        <f t="shared" si="2"/>
        <v>0</v>
      </c>
      <c r="AO52" s="88" t="e">
        <f t="shared" si="3"/>
        <v>#DIV/0!</v>
      </c>
      <c r="AP52" s="93" t="str">
        <f t="shared" si="4"/>
        <v/>
      </c>
      <c r="AQ52" s="85">
        <f>VLOOKUP($C52,Hoja3!$C$5:$W$202,21,FALSE)</f>
        <v>3.3179723502304146</v>
      </c>
      <c r="AR52" s="94">
        <f t="shared" si="5"/>
        <v>0</v>
      </c>
      <c r="AS52" s="92" t="str">
        <f t="shared" si="6"/>
        <v/>
      </c>
      <c r="AT52" s="85">
        <f>VLOOKUP($C52,Hoja3!$C$5:$AB$202,26,FALSE)</f>
        <v>6.3647676767676771</v>
      </c>
      <c r="AU52" s="94">
        <f t="shared" si="7"/>
        <v>0</v>
      </c>
      <c r="AV52" s="92" t="str">
        <f t="shared" si="8"/>
        <v/>
      </c>
      <c r="AW52" s="103" t="e">
        <f t="shared" si="9"/>
        <v>#DIV/0!</v>
      </c>
      <c r="AX52" s="86" t="e">
        <f t="shared" si="11"/>
        <v>#DIV/0!</v>
      </c>
      <c r="AY52" s="92" t="str">
        <f t="shared" si="10"/>
        <v/>
      </c>
    </row>
    <row r="53" spans="1:51">
      <c r="A53">
        <v>31</v>
      </c>
      <c r="B53" t="s">
        <v>23</v>
      </c>
      <c r="C53" t="s">
        <v>134</v>
      </c>
      <c r="D53" t="s">
        <v>135</v>
      </c>
      <c r="E53">
        <v>250</v>
      </c>
      <c r="F53" t="str">
        <f>VLOOKUP(C53,[1]Hoja5!$B$2:$C$199,2,FALSE)</f>
        <v>Myanmar</v>
      </c>
      <c r="G53" s="5">
        <v>20571.810000000001</v>
      </c>
      <c r="H53" s="5">
        <v>39.700000000000003</v>
      </c>
      <c r="I53" s="6">
        <v>1.93</v>
      </c>
      <c r="J53" s="5">
        <v>660.3</v>
      </c>
      <c r="K53" s="7">
        <v>3.21</v>
      </c>
      <c r="L53" s="5"/>
      <c r="M53" s="6"/>
      <c r="N53" s="5"/>
      <c r="O53" s="6"/>
      <c r="P53" s="5"/>
      <c r="Q53" s="7"/>
      <c r="R53" s="5"/>
      <c r="S53" s="7"/>
      <c r="T53" s="8">
        <v>48</v>
      </c>
      <c r="U53" s="8">
        <v>52</v>
      </c>
      <c r="V53" s="8">
        <v>195</v>
      </c>
      <c r="W53" s="8">
        <v>195</v>
      </c>
      <c r="X53" s="8">
        <v>195</v>
      </c>
      <c r="Y53" s="8">
        <v>195</v>
      </c>
      <c r="Z53" s="9" t="s">
        <v>24</v>
      </c>
      <c r="AA53" s="9">
        <v>20</v>
      </c>
      <c r="AB53" s="9">
        <v>21</v>
      </c>
      <c r="AC53" s="9">
        <v>50</v>
      </c>
      <c r="AD53" s="9">
        <v>50</v>
      </c>
      <c r="AE53" s="9">
        <v>50</v>
      </c>
      <c r="AF53" s="9">
        <v>50</v>
      </c>
      <c r="AJ53" s="85">
        <f>VLOOKUP($C53,Hoja3!$C$5:$U$202,18,FALSE)</f>
        <v>0.94099999999999995</v>
      </c>
      <c r="AK53" s="94">
        <f t="shared" si="0"/>
        <v>0</v>
      </c>
      <c r="AL53" s="92" t="str">
        <f t="shared" si="1"/>
        <v/>
      </c>
      <c r="AM53">
        <f>IFERROR(VLOOKUP(C53,'[2]Education expendit (current US)'!$B$2:$K$156,10,FALSE),"")</f>
        <v>0</v>
      </c>
      <c r="AN53">
        <f t="shared" si="2"/>
        <v>0</v>
      </c>
      <c r="AO53" s="88" t="e">
        <f t="shared" si="3"/>
        <v>#DIV/0!</v>
      </c>
      <c r="AP53" s="93" t="str">
        <f t="shared" si="4"/>
        <v/>
      </c>
      <c r="AQ53" s="85">
        <f>VLOOKUP($C53,Hoja3!$C$5:$W$202,21,FALSE)</f>
        <v>0.24099999999999999</v>
      </c>
      <c r="AR53" s="94">
        <f t="shared" si="5"/>
        <v>0</v>
      </c>
      <c r="AS53" s="92" t="str">
        <f t="shared" si="6"/>
        <v/>
      </c>
      <c r="AT53" s="85">
        <f>VLOOKUP($C53,Hoja3!$C$5:$AB$202,26,FALSE)</f>
        <v>0.7</v>
      </c>
      <c r="AU53" s="94">
        <f t="shared" si="7"/>
        <v>0</v>
      </c>
      <c r="AV53" s="92" t="str">
        <f t="shared" si="8"/>
        <v/>
      </c>
      <c r="AW53" s="103" t="e">
        <f t="shared" si="9"/>
        <v>#DIV/0!</v>
      </c>
      <c r="AX53" s="86" t="e">
        <f t="shared" si="11"/>
        <v>#DIV/0!</v>
      </c>
      <c r="AY53" s="92" t="str">
        <f t="shared" si="10"/>
        <v/>
      </c>
    </row>
    <row r="54" spans="1:51">
      <c r="A54">
        <v>11</v>
      </c>
      <c r="B54" t="s">
        <v>23</v>
      </c>
      <c r="C54" t="s">
        <v>136</v>
      </c>
      <c r="D54" t="s">
        <v>137</v>
      </c>
      <c r="E54">
        <v>250</v>
      </c>
      <c r="F54" t="s">
        <v>678</v>
      </c>
      <c r="G54" s="5">
        <v>27936.43</v>
      </c>
      <c r="H54" s="5">
        <v>5</v>
      </c>
      <c r="I54" s="6">
        <v>0.18</v>
      </c>
      <c r="J54" s="5">
        <v>180.35</v>
      </c>
      <c r="K54" s="7">
        <v>0.65</v>
      </c>
      <c r="L54" s="5"/>
      <c r="M54" s="6"/>
      <c r="N54" s="5"/>
      <c r="O54" s="6"/>
      <c r="P54" s="5"/>
      <c r="Q54" s="7"/>
      <c r="R54" s="5"/>
      <c r="S54" s="7"/>
      <c r="T54" s="8">
        <v>120</v>
      </c>
      <c r="U54" s="8">
        <v>108</v>
      </c>
      <c r="V54" s="8">
        <v>200</v>
      </c>
      <c r="W54" s="8">
        <v>200</v>
      </c>
      <c r="X54" s="8">
        <v>200</v>
      </c>
      <c r="Y54" s="8">
        <v>200</v>
      </c>
      <c r="Z54" s="9" t="s">
        <v>24</v>
      </c>
      <c r="AA54" s="9">
        <v>45</v>
      </c>
      <c r="AB54" s="9">
        <v>38</v>
      </c>
      <c r="AC54" s="9">
        <v>51</v>
      </c>
      <c r="AD54" s="9">
        <v>51</v>
      </c>
      <c r="AE54" s="9">
        <v>51</v>
      </c>
      <c r="AF54" s="9">
        <v>51</v>
      </c>
      <c r="AJ54" s="85" t="e">
        <f>VLOOKUP($C54,Hoja3!$C$5:$U$202,18,FALSE)</f>
        <v>#N/A</v>
      </c>
      <c r="AK54" s="94">
        <f t="shared" si="0"/>
        <v>0</v>
      </c>
      <c r="AL54" s="92" t="str">
        <f t="shared" si="1"/>
        <v/>
      </c>
      <c r="AM54">
        <f>IFERROR(VLOOKUP(C54,'[2]Education expendit (current US)'!$B$2:$K$156,10,FALSE),"")</f>
        <v>0</v>
      </c>
      <c r="AN54">
        <f t="shared" si="2"/>
        <v>0</v>
      </c>
      <c r="AO54" s="88" t="e">
        <f t="shared" si="3"/>
        <v>#DIV/0!</v>
      </c>
      <c r="AP54" s="93" t="str">
        <f t="shared" si="4"/>
        <v/>
      </c>
      <c r="AQ54" s="85" t="e">
        <f>VLOOKUP($C54,Hoja3!$C$5:$W$202,21,FALSE)</f>
        <v>#N/A</v>
      </c>
      <c r="AR54" s="94">
        <f t="shared" si="5"/>
        <v>0</v>
      </c>
      <c r="AS54" s="92" t="str">
        <f t="shared" si="6"/>
        <v/>
      </c>
      <c r="AT54" s="85" t="e">
        <f>VLOOKUP($C54,Hoja3!$C$5:$AB$202,26,FALSE)</f>
        <v>#N/A</v>
      </c>
      <c r="AU54" s="94">
        <f t="shared" si="7"/>
        <v>0</v>
      </c>
      <c r="AV54" s="92" t="str">
        <f t="shared" si="8"/>
        <v/>
      </c>
      <c r="AW54" s="103" t="e">
        <f t="shared" si="9"/>
        <v>#DIV/0!</v>
      </c>
      <c r="AX54" s="86" t="e">
        <f t="shared" si="11"/>
        <v>#DIV/0!</v>
      </c>
      <c r="AY54" s="92" t="str">
        <f t="shared" si="10"/>
        <v/>
      </c>
    </row>
    <row r="55" spans="1:51">
      <c r="A55">
        <v>38</v>
      </c>
      <c r="B55" t="s">
        <v>23</v>
      </c>
      <c r="C55" t="s">
        <v>138</v>
      </c>
      <c r="D55" t="s">
        <v>139</v>
      </c>
      <c r="E55">
        <v>250</v>
      </c>
      <c r="F55" t="str">
        <f>VLOOKUP(C55,[1]Hoja5!$B$2:$C$199,2,FALSE)</f>
        <v>Qatar</v>
      </c>
      <c r="G55" s="5">
        <v>113981</v>
      </c>
      <c r="H55" s="5">
        <v>63.7</v>
      </c>
      <c r="I55" s="6">
        <v>0.56000000000000005</v>
      </c>
      <c r="J55" s="5">
        <v>660.67</v>
      </c>
      <c r="K55" s="7">
        <v>0.57999999999999996</v>
      </c>
      <c r="L55" s="5"/>
      <c r="M55" s="6"/>
      <c r="N55" s="5"/>
      <c r="O55" s="6"/>
      <c r="P55" s="5"/>
      <c r="Q55" s="7"/>
      <c r="R55" s="5"/>
      <c r="S55" s="7"/>
      <c r="T55" s="8">
        <v>86</v>
      </c>
      <c r="U55" s="8">
        <v>114</v>
      </c>
      <c r="V55" s="8">
        <v>201</v>
      </c>
      <c r="W55" s="8">
        <v>201</v>
      </c>
      <c r="X55" s="8">
        <v>201</v>
      </c>
      <c r="Y55" s="8">
        <v>201</v>
      </c>
      <c r="Z55" s="9" t="s">
        <v>24</v>
      </c>
      <c r="AA55" s="9">
        <v>34</v>
      </c>
      <c r="AB55" s="9">
        <v>42</v>
      </c>
      <c r="AC55" s="9">
        <v>52</v>
      </c>
      <c r="AD55" s="9">
        <v>52</v>
      </c>
      <c r="AE55" s="9">
        <v>52</v>
      </c>
      <c r="AF55" s="9">
        <v>52</v>
      </c>
      <c r="AJ55" s="85">
        <f>VLOOKUP($C55,Hoja3!$C$5:$U$202,18,FALSE)</f>
        <v>1.7410000000000001</v>
      </c>
      <c r="AK55" s="94">
        <f t="shared" si="0"/>
        <v>0</v>
      </c>
      <c r="AL55" s="92" t="str">
        <f t="shared" si="1"/>
        <v/>
      </c>
      <c r="AM55" t="str">
        <f>IFERROR(VLOOKUP(C55,'[2]Education expendit (current US)'!$B$2:$K$156,10,FALSE),"")</f>
        <v/>
      </c>
      <c r="AN55">
        <f t="shared" si="2"/>
        <v>0</v>
      </c>
      <c r="AO55" s="88" t="e">
        <f t="shared" si="3"/>
        <v>#DIV/0!</v>
      </c>
      <c r="AP55" s="93" t="str">
        <f t="shared" si="4"/>
        <v/>
      </c>
      <c r="AQ55" s="85">
        <f>VLOOKUP($C55,Hoja3!$C$5:$W$202,21,FALSE)</f>
        <v>1.526</v>
      </c>
      <c r="AR55" s="94">
        <f t="shared" si="5"/>
        <v>0</v>
      </c>
      <c r="AS55" s="92" t="str">
        <f t="shared" si="6"/>
        <v/>
      </c>
      <c r="AT55" s="85">
        <f>VLOOKUP($C55,Hoja3!$C$5:$AB$202,26,FALSE)</f>
        <v>0.215</v>
      </c>
      <c r="AU55" s="94">
        <f t="shared" si="7"/>
        <v>0</v>
      </c>
      <c r="AV55" s="92" t="str">
        <f t="shared" si="8"/>
        <v/>
      </c>
      <c r="AW55" s="103" t="e">
        <f t="shared" si="9"/>
        <v>#DIV/0!</v>
      </c>
      <c r="AX55" s="86" t="e">
        <f t="shared" si="11"/>
        <v>#DIV/0!</v>
      </c>
      <c r="AY55" s="92" t="str">
        <f t="shared" si="10"/>
        <v/>
      </c>
    </row>
    <row r="56" spans="1:51">
      <c r="A56">
        <v>68</v>
      </c>
      <c r="B56" t="s">
        <v>27</v>
      </c>
      <c r="C56" t="s">
        <v>140</v>
      </c>
      <c r="D56" t="s">
        <v>141</v>
      </c>
      <c r="E56">
        <v>250</v>
      </c>
      <c r="F56" t="str">
        <f>VLOOKUP(C56,[1]Hoja5!$B$2:$C$199,2,FALSE)</f>
        <v>Greece</v>
      </c>
      <c r="G56" s="5">
        <v>642888</v>
      </c>
      <c r="H56" s="5">
        <v>1732.3</v>
      </c>
      <c r="I56" s="6">
        <v>2.69</v>
      </c>
      <c r="J56" s="5">
        <v>20094.68</v>
      </c>
      <c r="K56" s="7">
        <v>3.13</v>
      </c>
      <c r="L56" s="5">
        <v>327810.7</v>
      </c>
      <c r="M56" s="6">
        <v>5.28</v>
      </c>
      <c r="N56" s="5">
        <v>54736.11</v>
      </c>
      <c r="O56" s="6">
        <v>31.65</v>
      </c>
      <c r="P56" s="5">
        <v>301083.2</v>
      </c>
      <c r="Q56" s="7">
        <v>6.67</v>
      </c>
      <c r="R56" s="5">
        <v>292874.3</v>
      </c>
      <c r="S56" s="7">
        <v>6.86</v>
      </c>
      <c r="T56" s="8">
        <v>36</v>
      </c>
      <c r="U56" s="8">
        <v>53</v>
      </c>
      <c r="V56" s="8">
        <v>14</v>
      </c>
      <c r="W56" s="8">
        <v>13</v>
      </c>
      <c r="X56" s="8">
        <v>21</v>
      </c>
      <c r="Y56" s="8">
        <v>21</v>
      </c>
      <c r="Z56" s="9" t="s">
        <v>28</v>
      </c>
      <c r="AA56" s="9">
        <v>2</v>
      </c>
      <c r="AB56" s="9">
        <v>3</v>
      </c>
      <c r="AC56" s="9">
        <v>1</v>
      </c>
      <c r="AD56" s="9">
        <v>1</v>
      </c>
      <c r="AE56" s="9">
        <v>1</v>
      </c>
      <c r="AF56" s="9">
        <v>1</v>
      </c>
      <c r="AJ56" s="85">
        <f>VLOOKUP($C56,Hoja3!$C$5:$U$202,18,FALSE)</f>
        <v>24.407</v>
      </c>
      <c r="AK56" s="94">
        <f t="shared" si="0"/>
        <v>73485.376624000011</v>
      </c>
      <c r="AL56" s="92">
        <f t="shared" si="1"/>
        <v>2.3573397587163458</v>
      </c>
      <c r="AM56">
        <f>IFERROR(VLOOKUP(C56,'[2]Education expendit (current US)'!$B$2:$K$156,10,FALSE),"")</f>
        <v>8128551601.0435104</v>
      </c>
      <c r="AN56">
        <f t="shared" si="2"/>
        <v>8128.5516010435103</v>
      </c>
      <c r="AO56" s="85">
        <f t="shared" si="3"/>
        <v>2.6997692335684986</v>
      </c>
      <c r="AP56" s="93">
        <f t="shared" si="4"/>
        <v>21.311299786515647</v>
      </c>
      <c r="AQ56" s="85">
        <f>VLOOKUP($C56,Hoja3!$C$5:$W$202,21,FALSE)</f>
        <v>5.5410236097931289</v>
      </c>
      <c r="AR56" s="94">
        <f t="shared" si="5"/>
        <v>16683.091197120666</v>
      </c>
      <c r="AS56" s="92">
        <f t="shared" si="6"/>
        <v>10.383567286972438</v>
      </c>
      <c r="AT56" s="85">
        <f>VLOOKUP($C56,Hoja3!$C$5:$AB$202,26,FALSE)</f>
        <v>18.865976390206871</v>
      </c>
      <c r="AU56" s="94">
        <f t="shared" si="7"/>
        <v>56802.285426879338</v>
      </c>
      <c r="AV56" s="92">
        <f t="shared" si="8"/>
        <v>3.0497012346976105</v>
      </c>
      <c r="AW56" s="103">
        <f t="shared" si="9"/>
        <v>24.407896685445611</v>
      </c>
      <c r="AX56" s="86">
        <f t="shared" si="11"/>
        <v>73488.076393233583</v>
      </c>
      <c r="AY56" s="92">
        <f t="shared" si="10"/>
        <v>2.3572531559140137</v>
      </c>
    </row>
    <row r="57" spans="1:51">
      <c r="A57">
        <v>70</v>
      </c>
      <c r="B57" t="s">
        <v>27</v>
      </c>
      <c r="C57" t="s">
        <v>142</v>
      </c>
      <c r="D57" t="s">
        <v>143</v>
      </c>
      <c r="E57">
        <v>250</v>
      </c>
      <c r="F57" t="str">
        <f>VLOOKUP(C57,[1]Hoja5!$B$2:$C$199,2,FALSE)</f>
        <v>Iceland</v>
      </c>
      <c r="G57" s="5">
        <v>25742.12</v>
      </c>
      <c r="H57" s="5">
        <v>13.7</v>
      </c>
      <c r="I57" s="6">
        <v>0.53</v>
      </c>
      <c r="J57" s="5">
        <v>601.62</v>
      </c>
      <c r="K57" s="7">
        <v>2.34</v>
      </c>
      <c r="L57" s="5">
        <v>11312.5</v>
      </c>
      <c r="M57" s="6">
        <v>1.21</v>
      </c>
      <c r="N57" s="5">
        <v>3260.9</v>
      </c>
      <c r="O57" s="6">
        <v>4.2</v>
      </c>
      <c r="P57" s="5">
        <v>12574.31</v>
      </c>
      <c r="Q57" s="7">
        <v>4.78</v>
      </c>
      <c r="R57" s="5">
        <v>9974.9879999999994</v>
      </c>
      <c r="S57" s="7">
        <v>6.03</v>
      </c>
      <c r="T57" s="8">
        <v>89</v>
      </c>
      <c r="U57" s="8">
        <v>70</v>
      </c>
      <c r="V57" s="8">
        <v>47</v>
      </c>
      <c r="W57" s="8">
        <v>51</v>
      </c>
      <c r="X57" s="8">
        <v>31</v>
      </c>
      <c r="Y57" s="8">
        <v>23</v>
      </c>
      <c r="Z57" s="9" t="s">
        <v>28</v>
      </c>
      <c r="AA57" s="9">
        <v>13</v>
      </c>
      <c r="AB57" s="9">
        <v>9</v>
      </c>
      <c r="AC57" s="9">
        <v>4</v>
      </c>
      <c r="AD57" s="9">
        <v>7</v>
      </c>
      <c r="AE57" s="9">
        <v>2</v>
      </c>
      <c r="AF57" s="9">
        <v>2</v>
      </c>
      <c r="AJ57" s="85">
        <f>VLOOKUP($C57,Hoja3!$C$5:$U$202,18,FALSE)</f>
        <v>18.062999999999999</v>
      </c>
      <c r="AK57" s="94">
        <f t="shared" si="0"/>
        <v>2271.2976153</v>
      </c>
      <c r="AL57" s="92">
        <f t="shared" si="1"/>
        <v>0.60317942957864912</v>
      </c>
      <c r="AM57">
        <f>IFERROR(VLOOKUP(C57,'[2]Education expendit (current US)'!$B$2:$K$156,10,FALSE),"")</f>
        <v>1043684518.8246</v>
      </c>
      <c r="AN57">
        <f t="shared" si="2"/>
        <v>1043.6845188246</v>
      </c>
      <c r="AO57" s="85">
        <f t="shared" si="3"/>
        <v>8.3001335168657366</v>
      </c>
      <c r="AP57" s="93">
        <f t="shared" si="4"/>
        <v>1.3126572017594909</v>
      </c>
      <c r="AQ57" s="85">
        <f>VLOOKUP($C57,Hoja3!$C$5:$W$202,21,FALSE)</f>
        <v>7.1185618850336603</v>
      </c>
      <c r="AR57" s="94">
        <f t="shared" si="5"/>
        <v>895.11003896597595</v>
      </c>
      <c r="AS57" s="92">
        <f t="shared" si="6"/>
        <v>1.5305380795221704</v>
      </c>
      <c r="AT57" s="85">
        <f>VLOOKUP($C57,Hoja3!$C$5:$AB$202,26,FALSE)</f>
        <v>10.944438114966339</v>
      </c>
      <c r="AU57" s="94">
        <f t="shared" si="7"/>
        <v>1376.1875763340236</v>
      </c>
      <c r="AV57" s="92">
        <f t="shared" si="8"/>
        <v>0.9955038277917706</v>
      </c>
      <c r="AW57" s="103">
        <f t="shared" si="9"/>
        <v>18.129008659853827</v>
      </c>
      <c r="AX57" s="86">
        <f t="shared" si="11"/>
        <v>2279.5977488168655</v>
      </c>
      <c r="AY57" s="92">
        <f t="shared" si="10"/>
        <v>0.60098322202285204</v>
      </c>
    </row>
    <row r="58" spans="1:51">
      <c r="A58">
        <v>53</v>
      </c>
      <c r="B58" t="s">
        <v>27</v>
      </c>
      <c r="C58" t="s">
        <v>144</v>
      </c>
      <c r="D58" t="s">
        <v>145</v>
      </c>
      <c r="E58">
        <v>250</v>
      </c>
      <c r="F58" t="str">
        <f>VLOOKUP(C58,[1]Hoja5!$B$2:$C$199,2,FALSE)</f>
        <v>Albania</v>
      </c>
      <c r="G58" s="5">
        <v>13964</v>
      </c>
      <c r="H58" s="5">
        <v>14.4</v>
      </c>
      <c r="I58" s="6">
        <v>1.03</v>
      </c>
      <c r="J58" s="5">
        <v>378.12</v>
      </c>
      <c r="K58" s="7">
        <v>2.71</v>
      </c>
      <c r="L58" s="5">
        <v>14376.73</v>
      </c>
      <c r="M58" s="6">
        <v>1</v>
      </c>
      <c r="N58" s="5">
        <v>952.44370000000004</v>
      </c>
      <c r="O58" s="6">
        <v>15.12</v>
      </c>
      <c r="P58" s="5">
        <v>11786.1</v>
      </c>
      <c r="Q58" s="7">
        <v>3.21</v>
      </c>
      <c r="R58" s="5">
        <v>11681.55</v>
      </c>
      <c r="S58" s="7">
        <v>3.24</v>
      </c>
      <c r="T58" s="8">
        <v>61</v>
      </c>
      <c r="U58" s="8">
        <v>61</v>
      </c>
      <c r="V58" s="8">
        <v>51</v>
      </c>
      <c r="W58" s="8">
        <v>30</v>
      </c>
      <c r="X58" s="8">
        <v>46</v>
      </c>
      <c r="Y58" s="8">
        <v>45</v>
      </c>
      <c r="Z58" s="9" t="s">
        <v>28</v>
      </c>
      <c r="AA58" s="9">
        <v>4</v>
      </c>
      <c r="AB58" s="9">
        <v>6</v>
      </c>
      <c r="AC58" s="9">
        <v>5</v>
      </c>
      <c r="AD58" s="9">
        <v>2</v>
      </c>
      <c r="AE58" s="9">
        <v>3</v>
      </c>
      <c r="AF58" s="9">
        <v>3</v>
      </c>
      <c r="AJ58" s="85">
        <f>VLOOKUP($C58,Hoja3!$C$5:$U$202,18,FALSE)</f>
        <v>10.829000000000001</v>
      </c>
      <c r="AK58" s="94">
        <f t="shared" si="0"/>
        <v>1276.316769</v>
      </c>
      <c r="AL58" s="92">
        <f t="shared" si="1"/>
        <v>1.12824655679189</v>
      </c>
      <c r="AM58">
        <f>IFERROR(VLOOKUP(C58,'[2]Education expendit (current US)'!$B$2:$K$156,10,FALSE),"")</f>
        <v>354872844.63637</v>
      </c>
      <c r="AN58">
        <f t="shared" si="2"/>
        <v>354.87284463637002</v>
      </c>
      <c r="AO58" s="85">
        <f t="shared" si="3"/>
        <v>3.0109437781485817</v>
      </c>
      <c r="AP58" s="93">
        <f t="shared" si="4"/>
        <v>4.0577914646456952</v>
      </c>
      <c r="AQ58" s="85">
        <f>VLOOKUP($C58,Hoja3!$C$5:$W$202,21,FALSE)</f>
        <v>2.6789999999999998</v>
      </c>
      <c r="AR58" s="94">
        <f t="shared" si="5"/>
        <v>315.749619</v>
      </c>
      <c r="AS58" s="92">
        <f t="shared" si="6"/>
        <v>4.5605755742812155</v>
      </c>
      <c r="AT58" s="85">
        <f>VLOOKUP($C58,Hoja3!$C$5:$AB$202,26,FALSE)</f>
        <v>8.15</v>
      </c>
      <c r="AU58" s="94">
        <f t="shared" si="7"/>
        <v>960.56715000000008</v>
      </c>
      <c r="AV58" s="92">
        <f t="shared" si="8"/>
        <v>1.4991143513496166</v>
      </c>
      <c r="AW58" s="103">
        <f t="shared" si="9"/>
        <v>10.854546565684565</v>
      </c>
      <c r="AX58" s="86">
        <f t="shared" si="11"/>
        <v>1279.3277127781487</v>
      </c>
      <c r="AY58" s="92">
        <f t="shared" si="10"/>
        <v>1.1255911879474105</v>
      </c>
    </row>
    <row r="59" spans="1:51">
      <c r="A59">
        <v>58</v>
      </c>
      <c r="B59" t="s">
        <v>27</v>
      </c>
      <c r="C59" t="s">
        <v>146</v>
      </c>
      <c r="D59" t="s">
        <v>147</v>
      </c>
      <c r="E59">
        <v>250</v>
      </c>
      <c r="F59" t="str">
        <f>VLOOKUP(C59,[1]Hoja5!$B$2:$C$199,2,FALSE)</f>
        <v>Bulgaria</v>
      </c>
      <c r="G59" s="5">
        <v>70023</v>
      </c>
      <c r="H59" s="5">
        <v>112.2</v>
      </c>
      <c r="I59" s="6">
        <v>1.6</v>
      </c>
      <c r="J59" s="5">
        <v>1425.69</v>
      </c>
      <c r="K59" s="7">
        <v>2.04</v>
      </c>
      <c r="L59" s="5">
        <v>48622.47</v>
      </c>
      <c r="M59" s="6">
        <v>2.31</v>
      </c>
      <c r="N59" s="5">
        <v>7539.3050000000003</v>
      </c>
      <c r="O59" s="6">
        <v>14.88</v>
      </c>
      <c r="P59" s="5">
        <v>47714.49</v>
      </c>
      <c r="Q59" s="7">
        <v>2.99</v>
      </c>
      <c r="R59" s="5">
        <v>46025.47</v>
      </c>
      <c r="S59" s="7">
        <v>3.1</v>
      </c>
      <c r="T59" s="8">
        <v>51</v>
      </c>
      <c r="U59" s="8">
        <v>75</v>
      </c>
      <c r="V59" s="8">
        <v>30</v>
      </c>
      <c r="W59" s="8">
        <v>31</v>
      </c>
      <c r="X59" s="8">
        <v>49</v>
      </c>
      <c r="Y59" s="8">
        <v>47</v>
      </c>
      <c r="Z59" s="9" t="s">
        <v>28</v>
      </c>
      <c r="AA59" s="9">
        <v>3</v>
      </c>
      <c r="AB59" s="9">
        <v>10</v>
      </c>
      <c r="AC59" s="9">
        <v>2</v>
      </c>
      <c r="AD59" s="9">
        <v>3</v>
      </c>
      <c r="AE59" s="9">
        <v>4</v>
      </c>
      <c r="AF59" s="9">
        <v>4</v>
      </c>
      <c r="AJ59" s="85">
        <f>VLOOKUP($C59,Hoja3!$C$5:$U$202,18,FALSE)</f>
        <v>17.195</v>
      </c>
      <c r="AK59" s="94">
        <f t="shared" si="0"/>
        <v>8204.5065555000001</v>
      </c>
      <c r="AL59" s="92">
        <f t="shared" si="1"/>
        <v>1.36754110976711</v>
      </c>
      <c r="AM59">
        <f>IFERROR(VLOOKUP(C59,'[2]Education expendit (current US)'!$B$2:$K$156,10,FALSE),"")</f>
        <v>1991930817.05567</v>
      </c>
      <c r="AN59">
        <f t="shared" si="2"/>
        <v>1991.9308170556701</v>
      </c>
      <c r="AO59" s="85">
        <f t="shared" si="3"/>
        <v>4.1746874315447364</v>
      </c>
      <c r="AP59" s="93">
        <f t="shared" si="4"/>
        <v>5.632725747264959</v>
      </c>
      <c r="AQ59" s="85">
        <f>VLOOKUP($C59,Hoja3!$C$5:$W$202,21,FALSE)</f>
        <v>4.3120000000000003</v>
      </c>
      <c r="AR59" s="94">
        <f t="shared" si="5"/>
        <v>2057.4488088000003</v>
      </c>
      <c r="AS59" s="92">
        <f t="shared" si="6"/>
        <v>5.4533556081738075</v>
      </c>
      <c r="AT59" s="85">
        <f>VLOOKUP($C59,Hoja3!$C$5:$AB$202,26,FALSE)</f>
        <v>12.882999999999999</v>
      </c>
      <c r="AU59" s="94">
        <f t="shared" si="7"/>
        <v>6147.0577466999994</v>
      </c>
      <c r="AV59" s="92">
        <f t="shared" si="8"/>
        <v>1.8252634776407251</v>
      </c>
      <c r="AW59" s="103">
        <f t="shared" si="9"/>
        <v>17.203749307456803</v>
      </c>
      <c r="AX59" s="86">
        <f t="shared" si="11"/>
        <v>8208.6812429315451</v>
      </c>
      <c r="AY59" s="92">
        <f t="shared" si="10"/>
        <v>1.3668456196495005</v>
      </c>
    </row>
    <row r="60" spans="1:51">
      <c r="A60">
        <v>89</v>
      </c>
      <c r="B60" t="s">
        <v>27</v>
      </c>
      <c r="C60" t="s">
        <v>148</v>
      </c>
      <c r="D60" t="s">
        <v>149</v>
      </c>
      <c r="E60">
        <v>250</v>
      </c>
      <c r="F60" t="str">
        <f>VLOOKUP(C60,[1]Hoja5!$B$2:$C$199,2,FALSE)</f>
        <v>Slovenia</v>
      </c>
      <c r="G60" s="5">
        <v>36896</v>
      </c>
      <c r="H60" s="5">
        <v>34</v>
      </c>
      <c r="I60" s="6">
        <v>0.92</v>
      </c>
      <c r="J60" s="5">
        <v>1311.3</v>
      </c>
      <c r="K60" s="7">
        <v>3.55</v>
      </c>
      <c r="L60" s="5">
        <v>46643.46</v>
      </c>
      <c r="M60" s="6">
        <v>0.73</v>
      </c>
      <c r="N60" s="5">
        <v>9751.59</v>
      </c>
      <c r="O60" s="6">
        <v>3.49</v>
      </c>
      <c r="P60" s="5">
        <v>46908.33</v>
      </c>
      <c r="Q60" s="7">
        <v>2.8</v>
      </c>
      <c r="R60" s="5">
        <v>46216.800000000003</v>
      </c>
      <c r="S60" s="7">
        <v>2.84</v>
      </c>
      <c r="T60" s="8">
        <v>68</v>
      </c>
      <c r="U60" s="8">
        <v>48</v>
      </c>
      <c r="V60" s="8">
        <v>61</v>
      </c>
      <c r="W60" s="8">
        <v>54</v>
      </c>
      <c r="X60" s="8">
        <v>50</v>
      </c>
      <c r="Y60" s="8">
        <v>48</v>
      </c>
      <c r="Z60" s="9" t="s">
        <v>28</v>
      </c>
      <c r="AA60" s="9">
        <v>7</v>
      </c>
      <c r="AB60" s="9">
        <v>2</v>
      </c>
      <c r="AC60" s="9">
        <v>8</v>
      </c>
      <c r="AD60" s="9">
        <v>9</v>
      </c>
      <c r="AE60" s="9">
        <v>5</v>
      </c>
      <c r="AF60" s="9">
        <v>5</v>
      </c>
      <c r="AJ60" s="85">
        <f>VLOOKUP($C60,Hoja3!$C$5:$U$202,18,FALSE)</f>
        <v>23.742000000000001</v>
      </c>
      <c r="AK60" s="94">
        <f t="shared" si="0"/>
        <v>11136.975708600001</v>
      </c>
      <c r="AL60" s="92">
        <f t="shared" si="1"/>
        <v>0.30528934326169999</v>
      </c>
      <c r="AM60" t="str">
        <f>IFERROR(VLOOKUP(C60,'[2]Education expendit (current US)'!$B$2:$K$156,10,FALSE),"")</f>
        <v/>
      </c>
      <c r="AN60">
        <f t="shared" si="2"/>
        <v>0</v>
      </c>
      <c r="AO60" s="85">
        <f t="shared" si="3"/>
        <v>0</v>
      </c>
      <c r="AP60" s="93" t="str">
        <f t="shared" si="4"/>
        <v/>
      </c>
      <c r="AQ60" s="85">
        <f>VLOOKUP($C60,Hoja3!$C$5:$W$202,21,FALSE)</f>
        <v>6.3238552204176344</v>
      </c>
      <c r="AR60" s="94">
        <f t="shared" si="5"/>
        <v>2966.4148755157312</v>
      </c>
      <c r="AS60" s="92">
        <f t="shared" si="6"/>
        <v>1.1461646946497621</v>
      </c>
      <c r="AT60" s="85">
        <f>VLOOKUP($C60,Hoja3!$C$5:$AB$202,26,FALSE)</f>
        <v>17.418144779582367</v>
      </c>
      <c r="AU60" s="94">
        <f t="shared" si="7"/>
        <v>8170.5608330842688</v>
      </c>
      <c r="AV60" s="92">
        <f t="shared" si="8"/>
        <v>0.41612810545791495</v>
      </c>
      <c r="AW60" s="103">
        <f t="shared" si="9"/>
        <v>23.742000000000001</v>
      </c>
      <c r="AX60" s="86">
        <f t="shared" si="11"/>
        <v>11136.975708600001</v>
      </c>
      <c r="AY60" s="92">
        <f t="shared" si="10"/>
        <v>0.30528934326169999</v>
      </c>
    </row>
    <row r="61" spans="1:51">
      <c r="A61">
        <v>72</v>
      </c>
      <c r="B61" t="s">
        <v>27</v>
      </c>
      <c r="C61" t="s">
        <v>150</v>
      </c>
      <c r="D61" t="s">
        <v>151</v>
      </c>
      <c r="E61">
        <v>250</v>
      </c>
      <c r="F61" t="str">
        <f>VLOOKUP(C61,[1]Hoja5!$B$2:$C$199,2,FALSE)</f>
        <v>Italy</v>
      </c>
      <c r="G61" s="5">
        <v>3701619</v>
      </c>
      <c r="H61" s="5">
        <v>3794.7</v>
      </c>
      <c r="I61" s="6">
        <v>1.03</v>
      </c>
      <c r="J61" s="5">
        <v>54248</v>
      </c>
      <c r="K61" s="7">
        <v>1.47</v>
      </c>
      <c r="L61" s="5">
        <v>2087749</v>
      </c>
      <c r="M61" s="6">
        <v>1.82</v>
      </c>
      <c r="N61" s="5">
        <v>435241.1</v>
      </c>
      <c r="O61" s="6">
        <v>8.7200000000000006</v>
      </c>
      <c r="P61" s="5">
        <v>2051412</v>
      </c>
      <c r="Q61" s="7">
        <v>2.64</v>
      </c>
      <c r="R61" s="5">
        <v>2023916</v>
      </c>
      <c r="S61" s="7">
        <v>2.68</v>
      </c>
      <c r="T61" s="8">
        <v>62</v>
      </c>
      <c r="U61" s="8">
        <v>84</v>
      </c>
      <c r="V61" s="8">
        <v>34</v>
      </c>
      <c r="W61" s="8">
        <v>39</v>
      </c>
      <c r="X61" s="8">
        <v>53</v>
      </c>
      <c r="Y61" s="8">
        <v>50</v>
      </c>
      <c r="Z61" s="9" t="s">
        <v>28</v>
      </c>
      <c r="AA61" s="9">
        <v>5</v>
      </c>
      <c r="AB61" s="9">
        <v>12</v>
      </c>
      <c r="AC61" s="9">
        <v>3</v>
      </c>
      <c r="AD61" s="9">
        <v>4</v>
      </c>
      <c r="AE61" s="9">
        <v>6</v>
      </c>
      <c r="AF61" s="9">
        <v>6</v>
      </c>
      <c r="AJ61" s="85">
        <f>VLOOKUP($C61,Hoja3!$C$5:$U$202,18,FALSE)</f>
        <v>27.495000000000001</v>
      </c>
      <c r="AK61" s="94">
        <f t="shared" si="0"/>
        <v>564035.72940000007</v>
      </c>
      <c r="AL61" s="92">
        <f t="shared" si="1"/>
        <v>0.67277652854308689</v>
      </c>
      <c r="AM61">
        <f>IFERROR(VLOOKUP(C61,'[2]Education expendit (current US)'!$B$2:$K$156,10,FALSE),"")</f>
        <v>85484265582.339203</v>
      </c>
      <c r="AN61">
        <f t="shared" si="2"/>
        <v>85484.265582339198</v>
      </c>
      <c r="AO61" s="85">
        <f t="shared" si="3"/>
        <v>4.1670939617365601</v>
      </c>
      <c r="AP61" s="93">
        <f t="shared" si="4"/>
        <v>4.4390625270622595</v>
      </c>
      <c r="AQ61" s="85">
        <f>VLOOKUP($C61,Hoja3!$C$5:$W$202,21,FALSE)</f>
        <v>7.2687363525355551</v>
      </c>
      <c r="AR61" s="94">
        <f t="shared" si="5"/>
        <v>149111.72978427669</v>
      </c>
      <c r="AS61" s="92">
        <f t="shared" si="6"/>
        <v>2.5448702161056533</v>
      </c>
      <c r="AT61" s="85">
        <f>VLOOKUP($C61,Hoja3!$C$5:$AB$202,26,FALSE)</f>
        <v>20.226263647464446</v>
      </c>
      <c r="AU61" s="94">
        <f t="shared" si="7"/>
        <v>414923.99961572333</v>
      </c>
      <c r="AV61" s="92">
        <f t="shared" si="8"/>
        <v>0.91455302742536304</v>
      </c>
      <c r="AW61" s="103">
        <f t="shared" si="9"/>
        <v>27.495203132962164</v>
      </c>
      <c r="AX61" s="86">
        <f t="shared" si="11"/>
        <v>564039.8964939618</v>
      </c>
      <c r="AY61" s="92">
        <f t="shared" si="10"/>
        <v>0.67277155810920963</v>
      </c>
    </row>
    <row r="62" spans="1:51">
      <c r="A62">
        <v>54</v>
      </c>
      <c r="B62" t="s">
        <v>27</v>
      </c>
      <c r="C62" t="s">
        <v>152</v>
      </c>
      <c r="D62" t="s">
        <v>153</v>
      </c>
      <c r="E62">
        <v>250</v>
      </c>
      <c r="F62" t="str">
        <f>VLOOKUP(C62,[1]Hoja5!$B$2:$C$199,2,FALSE)</f>
        <v>Austria</v>
      </c>
      <c r="G62" s="5">
        <v>615592</v>
      </c>
      <c r="H62" s="5">
        <v>239.8</v>
      </c>
      <c r="I62" s="6">
        <v>0.39</v>
      </c>
      <c r="J62" s="5">
        <v>7441.92</v>
      </c>
      <c r="K62" s="7">
        <v>1.21</v>
      </c>
      <c r="L62" s="5">
        <v>362737.3</v>
      </c>
      <c r="M62" s="6">
        <v>0.66</v>
      </c>
      <c r="N62" s="5">
        <v>73430.070000000007</v>
      </c>
      <c r="O62" s="6">
        <v>3.27</v>
      </c>
      <c r="P62" s="5">
        <v>379069.3</v>
      </c>
      <c r="Q62" s="7">
        <v>1.96</v>
      </c>
      <c r="R62" s="5">
        <v>377062.5</v>
      </c>
      <c r="S62" s="7">
        <v>1.97</v>
      </c>
      <c r="T62" s="8">
        <v>96</v>
      </c>
      <c r="U62" s="8">
        <v>89</v>
      </c>
      <c r="V62" s="8">
        <v>62</v>
      </c>
      <c r="W62" s="8">
        <v>56</v>
      </c>
      <c r="X62" s="8">
        <v>59</v>
      </c>
      <c r="Y62" s="8">
        <v>56</v>
      </c>
      <c r="Z62" s="9" t="s">
        <v>28</v>
      </c>
      <c r="AA62" s="9">
        <v>14</v>
      </c>
      <c r="AB62" s="9">
        <v>15</v>
      </c>
      <c r="AC62" s="9">
        <v>9</v>
      </c>
      <c r="AD62" s="9">
        <v>11</v>
      </c>
      <c r="AE62" s="9">
        <v>7</v>
      </c>
      <c r="AF62" s="9">
        <v>7</v>
      </c>
      <c r="AJ62" s="85">
        <f>VLOOKUP($C62,Hoja3!$C$5:$U$202,18,FALSE)</f>
        <v>27.887</v>
      </c>
      <c r="AK62" s="94">
        <f t="shared" si="0"/>
        <v>105711.055691</v>
      </c>
      <c r="AL62" s="92">
        <f t="shared" si="1"/>
        <v>0.2268447689151363</v>
      </c>
      <c r="AM62">
        <f>IFERROR(VLOOKUP(C62,'[2]Education expendit (current US)'!$B$2:$K$156,10,FALSE),"")</f>
        <v>21994942724.084301</v>
      </c>
      <c r="AN62">
        <f t="shared" si="2"/>
        <v>21994.9427240843</v>
      </c>
      <c r="AO62" s="85">
        <f t="shared" si="3"/>
        <v>5.8023540086428262</v>
      </c>
      <c r="AP62" s="93">
        <f t="shared" si="4"/>
        <v>1.0902506226461812</v>
      </c>
      <c r="AQ62" s="85">
        <f>VLOOKUP($C62,Hoja3!$C$5:$W$202,21,FALSE)</f>
        <v>7.5142986381322956</v>
      </c>
      <c r="AR62" s="94">
        <f t="shared" si="5"/>
        <v>28484.399247477628</v>
      </c>
      <c r="AS62" s="92">
        <f t="shared" si="6"/>
        <v>0.84186434095581264</v>
      </c>
      <c r="AT62" s="85">
        <f>VLOOKUP($C62,Hoja3!$C$5:$AB$202,26,FALSE)</f>
        <v>20.372701361867705</v>
      </c>
      <c r="AU62" s="94">
        <f t="shared" si="7"/>
        <v>77226.65644352237</v>
      </c>
      <c r="AV62" s="92">
        <f t="shared" si="8"/>
        <v>0.31051454386785643</v>
      </c>
      <c r="AW62" s="103">
        <f t="shared" si="9"/>
        <v>27.88853068423337</v>
      </c>
      <c r="AX62" s="86">
        <f t="shared" si="11"/>
        <v>105716.85804500864</v>
      </c>
      <c r="AY62" s="92">
        <f t="shared" si="10"/>
        <v>0.22683231835920231</v>
      </c>
    </row>
    <row r="63" spans="1:51">
      <c r="A63">
        <v>80</v>
      </c>
      <c r="B63" t="s">
        <v>27</v>
      </c>
      <c r="C63" t="s">
        <v>154</v>
      </c>
      <c r="D63" t="s">
        <v>155</v>
      </c>
      <c r="E63">
        <v>250</v>
      </c>
      <c r="F63" t="str">
        <f>VLOOKUP(C63,[1]Hoja5!$B$2:$C$199,2,FALSE)</f>
        <v>Montenegro</v>
      </c>
      <c r="G63" s="5">
        <v>2738</v>
      </c>
      <c r="H63" s="5">
        <v>2.6</v>
      </c>
      <c r="I63" s="6">
        <v>0.95</v>
      </c>
      <c r="J63" s="5">
        <v>76.98</v>
      </c>
      <c r="K63" s="7">
        <v>2.81</v>
      </c>
      <c r="L63" s="5">
        <v>5264.643</v>
      </c>
      <c r="M63" s="6">
        <v>0.49</v>
      </c>
      <c r="N63" s="5">
        <v>775.09929999999997</v>
      </c>
      <c r="O63" s="6">
        <v>3.35</v>
      </c>
      <c r="P63" s="5">
        <v>4111.0659999999998</v>
      </c>
      <c r="Q63" s="7">
        <v>1.87</v>
      </c>
      <c r="R63" s="5">
        <v>4083.4969999999998</v>
      </c>
      <c r="S63" s="7">
        <v>1.89</v>
      </c>
      <c r="T63" s="8">
        <v>66</v>
      </c>
      <c r="U63" s="8">
        <v>59</v>
      </c>
      <c r="V63" s="8">
        <v>64</v>
      </c>
      <c r="W63" s="8">
        <v>55</v>
      </c>
      <c r="X63" s="8">
        <v>61</v>
      </c>
      <c r="Y63" s="8">
        <v>57</v>
      </c>
      <c r="Z63" s="9" t="s">
        <v>28</v>
      </c>
      <c r="AA63" s="9">
        <v>6</v>
      </c>
      <c r="AB63" s="9">
        <v>4</v>
      </c>
      <c r="AC63" s="9">
        <v>11</v>
      </c>
      <c r="AD63" s="9">
        <v>10</v>
      </c>
      <c r="AE63" s="9">
        <v>9</v>
      </c>
      <c r="AF63" s="9">
        <v>8</v>
      </c>
      <c r="AJ63" s="85">
        <f>VLOOKUP($C63,Hoja3!$C$5:$U$202,18,FALSE)</f>
        <v>20.054000000000002</v>
      </c>
      <c r="AK63" s="94">
        <f t="shared" si="0"/>
        <v>824.43317563999994</v>
      </c>
      <c r="AL63" s="92">
        <f t="shared" si="1"/>
        <v>0.31536819196797167</v>
      </c>
      <c r="AM63">
        <f>IFERROR(VLOOKUP(C63,'[2]Education expendit (current US)'!$B$2:$K$156,10,FALSE),"")</f>
        <v>0</v>
      </c>
      <c r="AN63">
        <f t="shared" si="2"/>
        <v>0</v>
      </c>
      <c r="AO63" s="88">
        <f t="shared" si="3"/>
        <v>0</v>
      </c>
      <c r="AP63" s="93" t="str">
        <f t="shared" si="4"/>
        <v/>
      </c>
      <c r="AQ63" s="85">
        <f>VLOOKUP($C63,Hoja3!$C$5:$W$202,21,FALSE)</f>
        <v>6.2439999999999998</v>
      </c>
      <c r="AR63" s="94">
        <f t="shared" si="5"/>
        <v>256.69496103999995</v>
      </c>
      <c r="AS63" s="92">
        <f t="shared" si="6"/>
        <v>1.0128753558176977</v>
      </c>
      <c r="AT63" s="85">
        <f>VLOOKUP($C63,Hoja3!$C$5:$AB$202,26,FALSE)</f>
        <v>13.81</v>
      </c>
      <c r="AU63" s="94">
        <f t="shared" si="7"/>
        <v>567.73821459999999</v>
      </c>
      <c r="AV63" s="92">
        <f t="shared" si="8"/>
        <v>0.45795754683024642</v>
      </c>
      <c r="AW63" s="103">
        <f t="shared" si="9"/>
        <v>20.053999999999998</v>
      </c>
      <c r="AX63" s="86">
        <f t="shared" si="11"/>
        <v>824.43317563999994</v>
      </c>
      <c r="AY63" s="92">
        <f t="shared" si="10"/>
        <v>0.31536819196797167</v>
      </c>
    </row>
    <row r="64" spans="1:51">
      <c r="A64">
        <v>59</v>
      </c>
      <c r="B64" t="s">
        <v>27</v>
      </c>
      <c r="C64" t="s">
        <v>156</v>
      </c>
      <c r="D64" t="s">
        <v>157</v>
      </c>
      <c r="E64">
        <v>250</v>
      </c>
      <c r="F64" t="str">
        <f>VLOOKUP(C64,[1]Hoja5!$B$2:$C$199,2,FALSE)</f>
        <v>Croatia</v>
      </c>
      <c r="G64" s="5">
        <v>65145</v>
      </c>
      <c r="H64" s="5">
        <v>45.9</v>
      </c>
      <c r="I64" s="6">
        <v>0.71</v>
      </c>
      <c r="J64" s="5">
        <v>1079.46</v>
      </c>
      <c r="K64" s="7">
        <v>1.66</v>
      </c>
      <c r="L64" s="5">
        <v>61161.94</v>
      </c>
      <c r="M64" s="6">
        <v>0.75</v>
      </c>
      <c r="N64" s="5">
        <v>13083.9</v>
      </c>
      <c r="O64" s="6">
        <v>3.51</v>
      </c>
      <c r="P64" s="5">
        <v>60851.86</v>
      </c>
      <c r="Q64" s="7">
        <v>1.77</v>
      </c>
      <c r="R64" s="5">
        <v>58805.95</v>
      </c>
      <c r="S64" s="7">
        <v>1.84</v>
      </c>
      <c r="T64" s="8">
        <v>75</v>
      </c>
      <c r="U64" s="8">
        <v>78</v>
      </c>
      <c r="V64" s="8">
        <v>60</v>
      </c>
      <c r="W64" s="8">
        <v>53</v>
      </c>
      <c r="X64" s="8">
        <v>62</v>
      </c>
      <c r="Y64" s="8">
        <v>58</v>
      </c>
      <c r="Z64" s="9" t="s">
        <v>28</v>
      </c>
      <c r="AA64" s="9">
        <v>9</v>
      </c>
      <c r="AB64" s="9">
        <v>11</v>
      </c>
      <c r="AC64" s="9">
        <v>7</v>
      </c>
      <c r="AD64" s="9">
        <v>8</v>
      </c>
      <c r="AE64" s="9">
        <v>10</v>
      </c>
      <c r="AF64" s="9">
        <v>9</v>
      </c>
      <c r="AJ64" s="85">
        <f>VLOOKUP($C64,Hoja3!$C$5:$U$202,18,FALSE)</f>
        <v>20.957000000000001</v>
      </c>
      <c r="AK64" s="94">
        <f t="shared" si="0"/>
        <v>12752.724300200001</v>
      </c>
      <c r="AL64" s="92">
        <f t="shared" si="1"/>
        <v>0.35992309501492281</v>
      </c>
      <c r="AM64">
        <f>IFERROR(VLOOKUP(C64,'[2]Education expendit (current US)'!$B$2:$K$156,10,FALSE),"")</f>
        <v>2374738172.0906701</v>
      </c>
      <c r="AN64">
        <f t="shared" si="2"/>
        <v>2374.7381720906701</v>
      </c>
      <c r="AO64" s="85">
        <f t="shared" si="3"/>
        <v>3.9024906914770887</v>
      </c>
      <c r="AP64" s="93">
        <f t="shared" si="4"/>
        <v>1.9328446621797717</v>
      </c>
      <c r="AQ64" s="85">
        <f>VLOOKUP($C64,Hoja3!$C$5:$W$202,21,FALSE)</f>
        <v>6.1760000000000002</v>
      </c>
      <c r="AR64" s="94">
        <f t="shared" si="5"/>
        <v>3758.2108736</v>
      </c>
      <c r="AS64" s="92">
        <f t="shared" si="6"/>
        <v>1.221325826137911</v>
      </c>
      <c r="AT64" s="85">
        <f>VLOOKUP($C64,Hoja3!$C$5:$AB$202,26,FALSE)</f>
        <v>14.781000000000001</v>
      </c>
      <c r="AU64" s="94">
        <f t="shared" si="7"/>
        <v>8994.5134266000005</v>
      </c>
      <c r="AV64" s="92">
        <f t="shared" si="8"/>
        <v>0.51031109547579578</v>
      </c>
      <c r="AW64" s="103">
        <f t="shared" si="9"/>
        <v>20.963413100095014</v>
      </c>
      <c r="AX64" s="86">
        <f t="shared" si="11"/>
        <v>12756.626790891478</v>
      </c>
      <c r="AY64" s="92">
        <f t="shared" si="10"/>
        <v>0.35981298780939208</v>
      </c>
    </row>
    <row r="65" spans="1:51">
      <c r="A65">
        <v>92</v>
      </c>
      <c r="B65" t="s">
        <v>27</v>
      </c>
      <c r="C65" t="s">
        <v>158</v>
      </c>
      <c r="D65" t="s">
        <v>159</v>
      </c>
      <c r="E65">
        <v>250</v>
      </c>
      <c r="F65" t="str">
        <f>VLOOKUP(C65,[1]Hoja5!$B$2:$C$199,2,FALSE)</f>
        <v>Switzerland</v>
      </c>
      <c r="G65" s="5">
        <v>839518</v>
      </c>
      <c r="H65" s="5">
        <v>256.5</v>
      </c>
      <c r="I65" s="6">
        <v>0.31</v>
      </c>
      <c r="J65" s="5">
        <v>10275.44</v>
      </c>
      <c r="K65" s="7">
        <v>1.22</v>
      </c>
      <c r="L65" s="5">
        <v>468037</v>
      </c>
      <c r="M65" s="6">
        <v>0.55000000000000004</v>
      </c>
      <c r="N65" s="5">
        <v>60549.05</v>
      </c>
      <c r="O65" s="6">
        <v>4.24</v>
      </c>
      <c r="P65" s="5">
        <v>527919.9</v>
      </c>
      <c r="Q65" s="7">
        <v>1.95</v>
      </c>
      <c r="R65" s="5">
        <v>568639.19999999995</v>
      </c>
      <c r="S65" s="7">
        <v>1.81</v>
      </c>
      <c r="T65" s="8">
        <v>107</v>
      </c>
      <c r="U65" s="8">
        <v>87</v>
      </c>
      <c r="V65" s="8">
        <v>63</v>
      </c>
      <c r="W65" s="8">
        <v>50</v>
      </c>
      <c r="X65" s="8">
        <v>60</v>
      </c>
      <c r="Y65" s="8">
        <v>59</v>
      </c>
      <c r="Z65" s="9" t="s">
        <v>28</v>
      </c>
      <c r="AA65" s="9">
        <v>17</v>
      </c>
      <c r="AB65" s="9">
        <v>13</v>
      </c>
      <c r="AC65" s="9">
        <v>10</v>
      </c>
      <c r="AD65" s="9">
        <v>6</v>
      </c>
      <c r="AE65" s="9">
        <v>8</v>
      </c>
      <c r="AF65" s="9">
        <v>10</v>
      </c>
      <c r="AJ65" s="85">
        <f>VLOOKUP($C65,Hoja3!$C$5:$U$202,18,FALSE)</f>
        <v>20.553000000000001</v>
      </c>
      <c r="AK65" s="94">
        <f t="shared" si="0"/>
        <v>108503.377047</v>
      </c>
      <c r="AL65" s="92">
        <f t="shared" si="1"/>
        <v>0.23639817209458175</v>
      </c>
      <c r="AM65" t="str">
        <f>IFERROR(VLOOKUP(C65,'[2]Education expendit (current US)'!$B$2:$K$156,10,FALSE),"")</f>
        <v/>
      </c>
      <c r="AN65">
        <f t="shared" si="2"/>
        <v>0</v>
      </c>
      <c r="AO65" s="85">
        <f t="shared" si="3"/>
        <v>0</v>
      </c>
      <c r="AP65" s="93" t="str">
        <f t="shared" si="4"/>
        <v/>
      </c>
      <c r="AQ65" s="85">
        <f>VLOOKUP($C65,Hoja3!$C$5:$W$202,21,FALSE)</f>
        <v>6.737643226473633</v>
      </c>
      <c r="AR65" s="94">
        <f t="shared" si="5"/>
        <v>35569.359383556381</v>
      </c>
      <c r="AS65" s="92">
        <f t="shared" si="6"/>
        <v>0.72112628522227273</v>
      </c>
      <c r="AT65" s="85">
        <f>VLOOKUP($C65,Hoja3!$C$5:$AB$202,26,FALSE)</f>
        <v>13.815356773526368</v>
      </c>
      <c r="AU65" s="94">
        <f t="shared" si="7"/>
        <v>72934.017663443636</v>
      </c>
      <c r="AV65" s="92">
        <f t="shared" si="8"/>
        <v>0.35168774217763166</v>
      </c>
      <c r="AW65" s="103">
        <f t="shared" si="9"/>
        <v>20.552999999999997</v>
      </c>
      <c r="AX65" s="86">
        <f t="shared" si="11"/>
        <v>108503.377047</v>
      </c>
      <c r="AY65" s="92">
        <f t="shared" si="10"/>
        <v>0.23639817209458178</v>
      </c>
    </row>
    <row r="66" spans="1:51">
      <c r="A66">
        <v>77</v>
      </c>
      <c r="B66" t="s">
        <v>27</v>
      </c>
      <c r="C66" t="s">
        <v>160</v>
      </c>
      <c r="D66" t="s">
        <v>161</v>
      </c>
      <c r="E66">
        <v>250</v>
      </c>
      <c r="F66" t="str">
        <f>VLOOKUP(C66,[1]Hoja5!$B$2:$C$199,2,FALSE)</f>
        <v>The Former Yugoslav Republic of Macedonia</v>
      </c>
      <c r="G66" s="5">
        <v>12415</v>
      </c>
      <c r="H66" s="5">
        <v>8.6</v>
      </c>
      <c r="I66" s="6">
        <v>0.69</v>
      </c>
      <c r="J66" s="5">
        <v>149.76</v>
      </c>
      <c r="K66" s="7">
        <v>1.21</v>
      </c>
      <c r="L66" s="5">
        <v>10902.22</v>
      </c>
      <c r="M66" s="6">
        <v>0.79</v>
      </c>
      <c r="N66" s="5">
        <v>1683.21</v>
      </c>
      <c r="O66" s="6">
        <v>5.1100000000000003</v>
      </c>
      <c r="P66" s="5">
        <v>9189.4549999999999</v>
      </c>
      <c r="Q66" s="7">
        <v>1.63</v>
      </c>
      <c r="R66" s="5">
        <v>8991.6270000000004</v>
      </c>
      <c r="S66" s="7">
        <v>1.67</v>
      </c>
      <c r="T66" s="8">
        <v>77</v>
      </c>
      <c r="U66" s="8">
        <v>88</v>
      </c>
      <c r="V66" s="8">
        <v>56</v>
      </c>
      <c r="W66" s="8">
        <v>47</v>
      </c>
      <c r="X66" s="8">
        <v>63</v>
      </c>
      <c r="Y66" s="8">
        <v>61</v>
      </c>
      <c r="Z66" s="9" t="s">
        <v>28</v>
      </c>
      <c r="AA66" s="9">
        <v>10</v>
      </c>
      <c r="AB66" s="9">
        <v>14</v>
      </c>
      <c r="AC66" s="9">
        <v>6</v>
      </c>
      <c r="AD66" s="9">
        <v>5</v>
      </c>
      <c r="AE66" s="9">
        <v>11</v>
      </c>
      <c r="AF66" s="9">
        <v>11</v>
      </c>
      <c r="AJ66" s="85">
        <f>VLOOKUP($C66,Hoja3!$C$5:$U$202,18,FALSE)</f>
        <v>17.560114258734654</v>
      </c>
      <c r="AK66" s="94">
        <f t="shared" si="0"/>
        <v>1613.6787977550046</v>
      </c>
      <c r="AL66" s="92">
        <f t="shared" si="1"/>
        <v>0.5329437315508242</v>
      </c>
      <c r="AM66">
        <f>IFERROR(VLOOKUP(C66,'[2]Education expendit (current US)'!$B$2:$K$156,10,FALSE),"")</f>
        <v>459507661.33157903</v>
      </c>
      <c r="AN66">
        <f t="shared" si="2"/>
        <v>459.50766133157902</v>
      </c>
      <c r="AO66" s="85">
        <f t="shared" si="3"/>
        <v>5.0003799064425367</v>
      </c>
      <c r="AP66" s="93">
        <f t="shared" si="4"/>
        <v>1.8715683597262749</v>
      </c>
      <c r="AQ66" s="85">
        <f>VLOOKUP($C66,Hoja3!$C$5:$W$202,21,FALSE)</f>
        <v>4.0789999999999997</v>
      </c>
      <c r="AR66" s="94">
        <f t="shared" si="5"/>
        <v>374.83786944999997</v>
      </c>
      <c r="AS66" s="92">
        <f t="shared" si="6"/>
        <v>2.294325280585654</v>
      </c>
      <c r="AT66" s="85">
        <f>VLOOKUP($C66,Hoja3!$C$5:$AB$202,26,FALSE)</f>
        <v>13.481114258734655</v>
      </c>
      <c r="AU66" s="94">
        <f t="shared" si="7"/>
        <v>1238.8409283050046</v>
      </c>
      <c r="AV66" s="92">
        <f t="shared" si="8"/>
        <v>0.69419727775434503</v>
      </c>
      <c r="AW66" s="103">
        <f t="shared" si="9"/>
        <v>17.614528583702157</v>
      </c>
      <c r="AX66" s="86">
        <f t="shared" si="11"/>
        <v>1618.6791776614471</v>
      </c>
      <c r="AY66" s="92">
        <f t="shared" si="10"/>
        <v>0.53129737619932016</v>
      </c>
    </row>
    <row r="67" spans="1:51">
      <c r="A67">
        <v>66</v>
      </c>
      <c r="B67" t="s">
        <v>27</v>
      </c>
      <c r="C67" t="s">
        <v>162</v>
      </c>
      <c r="D67" t="s">
        <v>163</v>
      </c>
      <c r="E67">
        <v>250</v>
      </c>
      <c r="F67" t="str">
        <f>VLOOKUP(C67,[1]Hoja5!$B$2:$C$199,2,FALSE)</f>
        <v>Germany</v>
      </c>
      <c r="G67" s="5">
        <v>5800986</v>
      </c>
      <c r="H67" s="5">
        <v>1205.8</v>
      </c>
      <c r="I67" s="6">
        <v>0.21</v>
      </c>
      <c r="J67" s="5">
        <v>44275.67</v>
      </c>
      <c r="K67" s="7">
        <v>0.76</v>
      </c>
      <c r="L67" s="5">
        <v>3101126</v>
      </c>
      <c r="M67" s="6">
        <v>0.39</v>
      </c>
      <c r="N67" s="5">
        <v>647377.5</v>
      </c>
      <c r="O67" s="6">
        <v>1.86</v>
      </c>
      <c r="P67" s="5">
        <v>3280530</v>
      </c>
      <c r="Q67" s="7">
        <v>1.35</v>
      </c>
      <c r="R67" s="5">
        <v>3341391</v>
      </c>
      <c r="S67" s="7">
        <v>1.33</v>
      </c>
      <c r="T67" s="8">
        <v>115</v>
      </c>
      <c r="U67" s="8">
        <v>102</v>
      </c>
      <c r="V67" s="8">
        <v>68</v>
      </c>
      <c r="W67" s="8">
        <v>65</v>
      </c>
      <c r="X67" s="8">
        <v>69</v>
      </c>
      <c r="Y67" s="8">
        <v>67</v>
      </c>
      <c r="Z67" s="9" t="s">
        <v>28</v>
      </c>
      <c r="AA67" s="9">
        <v>18</v>
      </c>
      <c r="AB67" s="9">
        <v>17</v>
      </c>
      <c r="AC67" s="9">
        <v>13</v>
      </c>
      <c r="AD67" s="9">
        <v>12</v>
      </c>
      <c r="AE67" s="9">
        <v>12</v>
      </c>
      <c r="AF67" s="9">
        <v>12</v>
      </c>
      <c r="AJ67" s="85">
        <f>VLOOKUP($C67,Hoja3!$C$5:$U$202,18,FALSE)</f>
        <v>25.893999999999998</v>
      </c>
      <c r="AK67" s="94">
        <f t="shared" si="0"/>
        <v>849460.43819999998</v>
      </c>
      <c r="AL67" s="92">
        <f t="shared" si="1"/>
        <v>0.14194892967058956</v>
      </c>
      <c r="AM67">
        <f>IFERROR(VLOOKUP(C67,'[2]Education expendit (current US)'!$B$2:$K$156,10,FALSE),"")</f>
        <v>169578835078.42599</v>
      </c>
      <c r="AN67">
        <f t="shared" si="2"/>
        <v>169578.835078426</v>
      </c>
      <c r="AO67" s="85">
        <f t="shared" si="3"/>
        <v>5.1692511599779918</v>
      </c>
      <c r="AP67" s="93">
        <f t="shared" si="4"/>
        <v>0.71105571602868212</v>
      </c>
      <c r="AQ67" s="85">
        <f>VLOOKUP($C67,Hoja3!$C$5:$W$202,21,FALSE)</f>
        <v>6.841574779508349</v>
      </c>
      <c r="AR67" s="94">
        <f t="shared" si="5"/>
        <v>224439.91311420524</v>
      </c>
      <c r="AS67" s="92">
        <f t="shared" si="6"/>
        <v>0.53724847032284939</v>
      </c>
      <c r="AT67" s="85">
        <f>VLOOKUP($C67,Hoja3!$C$5:$AB$202,26,FALSE)</f>
        <v>19.052425220491649</v>
      </c>
      <c r="AU67" s="94">
        <f t="shared" si="7"/>
        <v>625020.52508579474</v>
      </c>
      <c r="AV67" s="92">
        <f t="shared" si="8"/>
        <v>0.19292166442605757</v>
      </c>
      <c r="AW67" s="103">
        <f t="shared" si="9"/>
        <v>25.894157573659133</v>
      </c>
      <c r="AX67" s="86">
        <f t="shared" si="11"/>
        <v>849465.60745115997</v>
      </c>
      <c r="AY67" s="92">
        <f t="shared" si="10"/>
        <v>0.14194806586908551</v>
      </c>
    </row>
    <row r="68" spans="1:51">
      <c r="A68">
        <v>94</v>
      </c>
      <c r="B68" t="s">
        <v>27</v>
      </c>
      <c r="C68" t="s">
        <v>164</v>
      </c>
      <c r="D68" t="s">
        <v>165</v>
      </c>
      <c r="E68">
        <v>250</v>
      </c>
      <c r="F68" t="str">
        <f>VLOOKUP(C68,[1]Hoja5!$B$2:$C$199,2,FALSE)</f>
        <v>United Kingdom</v>
      </c>
      <c r="G68" s="5">
        <v>3684040</v>
      </c>
      <c r="H68" s="5">
        <v>563.70000000000005</v>
      </c>
      <c r="I68" s="6">
        <v>0.15</v>
      </c>
      <c r="J68" s="5">
        <v>28996.36</v>
      </c>
      <c r="K68" s="7">
        <v>0.79</v>
      </c>
      <c r="L68" s="5">
        <v>2325009</v>
      </c>
      <c r="M68" s="6">
        <v>0.24</v>
      </c>
      <c r="N68" s="5">
        <v>518868.5</v>
      </c>
      <c r="O68" s="6">
        <v>1.0900000000000001</v>
      </c>
      <c r="P68" s="5">
        <v>2248831</v>
      </c>
      <c r="Q68" s="7">
        <v>1.29</v>
      </c>
      <c r="R68" s="5">
        <v>2280719</v>
      </c>
      <c r="S68" s="7">
        <v>1.27</v>
      </c>
      <c r="T68" s="8">
        <v>122</v>
      </c>
      <c r="U68" s="8">
        <v>100</v>
      </c>
      <c r="V68" s="8">
        <v>76</v>
      </c>
      <c r="W68" s="8">
        <v>73</v>
      </c>
      <c r="X68" s="8">
        <v>70</v>
      </c>
      <c r="Y68" s="8">
        <v>68</v>
      </c>
      <c r="Z68" s="9" t="s">
        <v>28</v>
      </c>
      <c r="AA68" s="9">
        <v>22</v>
      </c>
      <c r="AB68" s="9">
        <v>16</v>
      </c>
      <c r="AC68" s="9">
        <v>16</v>
      </c>
      <c r="AD68" s="9">
        <v>17</v>
      </c>
      <c r="AE68" s="9">
        <v>13</v>
      </c>
      <c r="AF68" s="9">
        <v>13</v>
      </c>
      <c r="AJ68" s="85">
        <f>VLOOKUP($C68,Hoja3!$C$5:$U$202,18,FALSE)</f>
        <v>23.838999999999999</v>
      </c>
      <c r="AK68" s="94">
        <f t="shared" si="0"/>
        <v>536098.82209000003</v>
      </c>
      <c r="AL68" s="92">
        <f t="shared" si="1"/>
        <v>0.10514852425946319</v>
      </c>
      <c r="AM68" t="str">
        <f>IFERROR(VLOOKUP(C68,'[2]Education expendit (current US)'!$B$2:$K$156,10,FALSE),"")</f>
        <v/>
      </c>
      <c r="AN68">
        <f t="shared" si="2"/>
        <v>0</v>
      </c>
      <c r="AO68" s="85">
        <f t="shared" si="3"/>
        <v>0</v>
      </c>
      <c r="AP68" s="93" t="str">
        <f t="shared" si="4"/>
        <v/>
      </c>
      <c r="AQ68" s="85">
        <f>VLOOKUP($C68,Hoja3!$C$5:$W$202,21,FALSE)</f>
        <v>7.4856542646946131</v>
      </c>
      <c r="AR68" s="94">
        <f t="shared" si="5"/>
        <v>168339.71365727449</v>
      </c>
      <c r="AS68" s="92">
        <f t="shared" si="6"/>
        <v>0.33485859501201592</v>
      </c>
      <c r="AT68" s="85">
        <f>VLOOKUP($C68,Hoja3!$C$5:$AB$202,26,FALSE)</f>
        <v>16.353345735305385</v>
      </c>
      <c r="AU68" s="94">
        <f t="shared" si="7"/>
        <v>367759.10843272542</v>
      </c>
      <c r="AV68" s="92">
        <f t="shared" si="8"/>
        <v>0.15327968419390442</v>
      </c>
      <c r="AW68" s="103">
        <f t="shared" si="9"/>
        <v>23.839000000000002</v>
      </c>
      <c r="AX68" s="86">
        <f t="shared" si="11"/>
        <v>536098.82209000003</v>
      </c>
      <c r="AY68" s="92">
        <f t="shared" si="10"/>
        <v>0.10514852425946318</v>
      </c>
    </row>
    <row r="69" spans="1:51">
      <c r="A69">
        <v>69</v>
      </c>
      <c r="B69" t="s">
        <v>27</v>
      </c>
      <c r="C69" t="s">
        <v>166</v>
      </c>
      <c r="D69" t="s">
        <v>167</v>
      </c>
      <c r="E69">
        <v>250</v>
      </c>
      <c r="F69" t="str">
        <f>VLOOKUP(C69,[1]Hoja5!$B$2:$C$199,2,FALSE)</f>
        <v>Hungary</v>
      </c>
      <c r="G69" s="5">
        <v>286209</v>
      </c>
      <c r="H69" s="5">
        <v>51.4</v>
      </c>
      <c r="I69" s="6">
        <v>0.18</v>
      </c>
      <c r="J69" s="5">
        <v>1547.5</v>
      </c>
      <c r="K69" s="7">
        <v>0.54</v>
      </c>
      <c r="L69" s="5">
        <v>120268.9</v>
      </c>
      <c r="M69" s="6">
        <v>0.43</v>
      </c>
      <c r="N69" s="5">
        <v>28083.67</v>
      </c>
      <c r="O69" s="6">
        <v>1.83</v>
      </c>
      <c r="P69" s="5">
        <v>128631.6</v>
      </c>
      <c r="Q69" s="7">
        <v>1.2</v>
      </c>
      <c r="R69" s="5">
        <v>122372.4</v>
      </c>
      <c r="S69" s="7">
        <v>1.26</v>
      </c>
      <c r="T69" s="8">
        <v>119</v>
      </c>
      <c r="U69" s="8">
        <v>118</v>
      </c>
      <c r="V69" s="8">
        <v>66</v>
      </c>
      <c r="W69" s="8">
        <v>66</v>
      </c>
      <c r="X69" s="8">
        <v>73</v>
      </c>
      <c r="Y69" s="8">
        <v>69</v>
      </c>
      <c r="Z69" s="9" t="s">
        <v>28</v>
      </c>
      <c r="AA69" s="9">
        <v>20</v>
      </c>
      <c r="AB69" s="9">
        <v>22</v>
      </c>
      <c r="AC69" s="9">
        <v>12</v>
      </c>
      <c r="AD69" s="9">
        <v>13</v>
      </c>
      <c r="AE69" s="9">
        <v>15</v>
      </c>
      <c r="AF69" s="9">
        <v>14</v>
      </c>
      <c r="AJ69" s="85">
        <f>VLOOKUP($C69,Hoja3!$C$5:$U$202,18,FALSE)</f>
        <v>22.870999999999999</v>
      </c>
      <c r="AK69" s="94">
        <f t="shared" ref="AK69:AK132" si="12">IFERROR(AJ69*$P69/100,0)</f>
        <v>29419.333235999999</v>
      </c>
      <c r="AL69" s="92">
        <f t="shared" ref="AL69:AL132" si="13">IFERROR($H69/AK69*100,"")</f>
        <v>0.17471504057441584</v>
      </c>
      <c r="AM69">
        <f>IFERROR(VLOOKUP(C69,'[2]Education expendit (current US)'!$B$2:$K$156,10,FALSE),"")</f>
        <v>5396871864.6872597</v>
      </c>
      <c r="AN69">
        <f t="shared" ref="AN69:AN132" si="14">IF(AM69="",0,AM69/1000000)</f>
        <v>5396.8718646872594</v>
      </c>
      <c r="AO69" s="85">
        <f t="shared" ref="AO69:AO132" si="15">IF(AN69="","",AN69*100/P69)</f>
        <v>4.1956034634469752</v>
      </c>
      <c r="AP69" s="93">
        <f t="shared" ref="AP69:AP132" si="16">IFERROR(H69/AN69*100,"")</f>
        <v>0.95240356430027173</v>
      </c>
      <c r="AQ69" s="85">
        <f>VLOOKUP($C69,Hoja3!$C$5:$W$202,21,FALSE)</f>
        <v>5.1350191611016562</v>
      </c>
      <c r="AR69" s="94">
        <f t="shared" ref="AR69:AR132" si="17">IFERROR(AQ69*$P69/100,0)</f>
        <v>6605.2573072316382</v>
      </c>
      <c r="AS69" s="92">
        <f t="shared" ref="AS69:AS132" si="18">IFERROR($H69/AR69*100,"")</f>
        <v>0.77816801994565299</v>
      </c>
      <c r="AT69" s="85">
        <f>VLOOKUP($C69,Hoja3!$C$5:$AB$202,26,FALSE)</f>
        <v>17.735980838898342</v>
      </c>
      <c r="AU69" s="94">
        <f t="shared" ref="AU69:AU132" si="19">IFERROR(AT69*$P69/100,0)</f>
        <v>22814.075928768361</v>
      </c>
      <c r="AV69" s="92">
        <f t="shared" ref="AV69:AV132" si="20">IFERROR($H69/AU69*100,"")</f>
        <v>0.22529950439581478</v>
      </c>
      <c r="AW69" s="103">
        <f t="shared" ref="AW69:AW132" si="21">AX69/$P69*100</f>
        <v>22.874261720652971</v>
      </c>
      <c r="AX69" s="86">
        <f t="shared" ref="AX69:AX132" si="22">AO69+AK69</f>
        <v>29423.528839463444</v>
      </c>
      <c r="AY69" s="92">
        <f t="shared" ref="AY69:AY132" si="23">IFERROR(H69*100/AX69,"")</f>
        <v>0.17469012734822364</v>
      </c>
    </row>
    <row r="70" spans="1:51">
      <c r="A70">
        <v>78</v>
      </c>
      <c r="B70" t="s">
        <v>27</v>
      </c>
      <c r="C70" t="s">
        <v>168</v>
      </c>
      <c r="D70" t="s">
        <v>169</v>
      </c>
      <c r="E70">
        <v>250</v>
      </c>
      <c r="F70" t="str">
        <f>VLOOKUP(C70,[1]Hoja5!$B$2:$C$199,2,FALSE)</f>
        <v>Moldova, Republic of</v>
      </c>
      <c r="G70" s="5">
        <v>9896</v>
      </c>
      <c r="H70" s="5">
        <v>2</v>
      </c>
      <c r="I70" s="6">
        <v>0.2</v>
      </c>
      <c r="J70" s="5">
        <v>72.86</v>
      </c>
      <c r="K70" s="7">
        <v>0.74</v>
      </c>
      <c r="L70" s="5">
        <v>8053.0360000000001</v>
      </c>
      <c r="M70" s="6">
        <v>0.25</v>
      </c>
      <c r="N70" s="5">
        <v>1376.6590000000001</v>
      </c>
      <c r="O70" s="6">
        <v>1.45</v>
      </c>
      <c r="P70" s="5">
        <v>5808.7960000000003</v>
      </c>
      <c r="Q70" s="7">
        <v>1.25</v>
      </c>
      <c r="R70" s="5">
        <v>6279.9660000000003</v>
      </c>
      <c r="S70" s="7">
        <v>1.1599999999999999</v>
      </c>
      <c r="T70" s="8">
        <v>117</v>
      </c>
      <c r="U70" s="8">
        <v>103</v>
      </c>
      <c r="V70" s="8">
        <v>74</v>
      </c>
      <c r="W70" s="8">
        <v>67</v>
      </c>
      <c r="X70" s="8">
        <v>72</v>
      </c>
      <c r="Y70" s="8">
        <v>70</v>
      </c>
      <c r="Z70" s="9" t="s">
        <v>28</v>
      </c>
      <c r="AA70" s="9">
        <v>19</v>
      </c>
      <c r="AB70" s="9">
        <v>18</v>
      </c>
      <c r="AC70" s="9">
        <v>15</v>
      </c>
      <c r="AD70" s="9">
        <v>14</v>
      </c>
      <c r="AE70" s="9">
        <v>14</v>
      </c>
      <c r="AF70" s="9">
        <v>15</v>
      </c>
      <c r="AJ70" s="85">
        <f>VLOOKUP($C70,Hoja3!$C$5:$U$202,18,FALSE)</f>
        <v>18.298980770817856</v>
      </c>
      <c r="AK70" s="94">
        <f t="shared" si="12"/>
        <v>1062.9504630560368</v>
      </c>
      <c r="AL70" s="92">
        <f t="shared" si="13"/>
        <v>0.18815552271833044</v>
      </c>
      <c r="AM70">
        <f>IFERROR(VLOOKUP(C70,'[2]Education expendit (current US)'!$B$2:$K$156,10,FALSE),"")</f>
        <v>567818717.97031105</v>
      </c>
      <c r="AN70">
        <f t="shared" si="14"/>
        <v>567.81871797031101</v>
      </c>
      <c r="AO70" s="85">
        <f t="shared" si="15"/>
        <v>9.7751533703423394</v>
      </c>
      <c r="AP70" s="93">
        <f t="shared" si="16"/>
        <v>0.35222509168931132</v>
      </c>
      <c r="AQ70" s="85">
        <f>VLOOKUP($C70,Hoja3!$C$5:$W$202,21,FALSE)</f>
        <v>5.1960056119501523</v>
      </c>
      <c r="AR70" s="94">
        <f t="shared" si="17"/>
        <v>301.82536614673597</v>
      </c>
      <c r="AS70" s="92">
        <f t="shared" si="18"/>
        <v>0.66263482938265572</v>
      </c>
      <c r="AT70" s="85">
        <f>VLOOKUP($C70,Hoja3!$C$5:$AB$202,26,FALSE)</f>
        <v>13.102975158867705</v>
      </c>
      <c r="AU70" s="94">
        <f t="shared" si="19"/>
        <v>761.12509690930096</v>
      </c>
      <c r="AV70" s="92">
        <f t="shared" si="20"/>
        <v>0.2627688941175893</v>
      </c>
      <c r="AW70" s="103">
        <f t="shared" si="21"/>
        <v>18.467262689658568</v>
      </c>
      <c r="AX70" s="86">
        <f t="shared" si="22"/>
        <v>1072.7256164263792</v>
      </c>
      <c r="AY70" s="92">
        <f t="shared" si="23"/>
        <v>0.18644096583268824</v>
      </c>
    </row>
    <row r="71" spans="1:51">
      <c r="A71">
        <v>81</v>
      </c>
      <c r="B71" t="s">
        <v>27</v>
      </c>
      <c r="C71" t="s">
        <v>170</v>
      </c>
      <c r="D71" t="s">
        <v>171</v>
      </c>
      <c r="E71">
        <v>250</v>
      </c>
      <c r="F71" t="str">
        <f>VLOOKUP(C71,[1]Hoja5!$B$2:$C$199,2,FALSE)</f>
        <v>Netherlands</v>
      </c>
      <c r="G71" s="5">
        <v>1593735</v>
      </c>
      <c r="H71" s="5">
        <v>159.6</v>
      </c>
      <c r="I71" s="6">
        <v>0.1</v>
      </c>
      <c r="J71" s="5">
        <v>7550.93</v>
      </c>
      <c r="K71" s="7">
        <v>0.47</v>
      </c>
      <c r="L71" s="5">
        <v>721170.9</v>
      </c>
      <c r="M71" s="6">
        <v>0.22</v>
      </c>
      <c r="N71" s="5">
        <v>221964.2</v>
      </c>
      <c r="O71" s="6">
        <v>0.72</v>
      </c>
      <c r="P71" s="5">
        <v>779356.3</v>
      </c>
      <c r="Q71" s="7">
        <v>0.97</v>
      </c>
      <c r="R71" s="5">
        <v>772747</v>
      </c>
      <c r="S71" s="7">
        <v>0.98</v>
      </c>
      <c r="T71" s="8">
        <v>131</v>
      </c>
      <c r="U71" s="8">
        <v>123</v>
      </c>
      <c r="V71" s="8">
        <v>81</v>
      </c>
      <c r="W71" s="8">
        <v>83</v>
      </c>
      <c r="X71" s="8">
        <v>74</v>
      </c>
      <c r="Y71" s="8">
        <v>71</v>
      </c>
      <c r="Z71" s="9" t="s">
        <v>28</v>
      </c>
      <c r="AA71" s="9">
        <v>25</v>
      </c>
      <c r="AB71" s="9">
        <v>24</v>
      </c>
      <c r="AC71" s="9">
        <v>19</v>
      </c>
      <c r="AD71" s="9">
        <v>22</v>
      </c>
      <c r="AE71" s="9">
        <v>16</v>
      </c>
      <c r="AF71" s="9">
        <v>16</v>
      </c>
      <c r="AJ71" s="85">
        <f>VLOOKUP($C71,Hoja3!$C$5:$U$202,18,FALSE)</f>
        <v>23.420999999999999</v>
      </c>
      <c r="AK71" s="94">
        <f t="shared" si="12"/>
        <v>182533.03902299999</v>
      </c>
      <c r="AL71" s="92">
        <f t="shared" si="13"/>
        <v>8.7436225712480289E-2</v>
      </c>
      <c r="AM71">
        <f>IFERROR(VLOOKUP(C71,'[2]Education expendit (current US)'!$B$2:$K$156,10,FALSE),"")</f>
        <v>47108015626.253502</v>
      </c>
      <c r="AN71">
        <f t="shared" si="14"/>
        <v>47108.015626253502</v>
      </c>
      <c r="AO71" s="85">
        <f t="shared" si="15"/>
        <v>6.0444774265959618</v>
      </c>
      <c r="AP71" s="93">
        <f t="shared" si="16"/>
        <v>0.33879584584126321</v>
      </c>
      <c r="AQ71" s="85">
        <f>VLOOKUP($C71,Hoja3!$C$5:$W$202,21,FALSE)</f>
        <v>7.7333145865834627</v>
      </c>
      <c r="AR71" s="94">
        <f t="shared" si="17"/>
        <v>60270.07442935717</v>
      </c>
      <c r="AS71" s="92">
        <f t="shared" si="18"/>
        <v>0.26480803534939695</v>
      </c>
      <c r="AT71" s="85">
        <f>VLOOKUP($C71,Hoja3!$C$5:$AB$202,26,FALSE)</f>
        <v>15.687685413416537</v>
      </c>
      <c r="AU71" s="94">
        <f t="shared" si="19"/>
        <v>122262.96459364284</v>
      </c>
      <c r="AV71" s="92">
        <f t="shared" si="20"/>
        <v>0.13053830367229499</v>
      </c>
      <c r="AW71" s="103">
        <f t="shared" si="21"/>
        <v>23.421775573050038</v>
      </c>
      <c r="AX71" s="86">
        <f t="shared" si="22"/>
        <v>182539.08350042658</v>
      </c>
      <c r="AY71" s="92">
        <f t="shared" si="23"/>
        <v>8.7433330407636803E-2</v>
      </c>
    </row>
    <row r="72" spans="1:51">
      <c r="A72">
        <v>56</v>
      </c>
      <c r="B72" t="s">
        <v>27</v>
      </c>
      <c r="C72" t="s">
        <v>172</v>
      </c>
      <c r="D72" t="s">
        <v>173</v>
      </c>
      <c r="E72">
        <v>250</v>
      </c>
      <c r="F72" t="str">
        <f>VLOOKUP(C72,[1]Hoja5!$B$2:$C$199,2,FALSE)</f>
        <v>Belgium</v>
      </c>
      <c r="G72" s="5">
        <v>739159</v>
      </c>
      <c r="H72" s="5">
        <v>100.8</v>
      </c>
      <c r="I72" s="6">
        <v>0.14000000000000001</v>
      </c>
      <c r="J72" s="5">
        <v>4460.1099999999997</v>
      </c>
      <c r="K72" s="7">
        <v>0.6</v>
      </c>
      <c r="L72" s="5">
        <v>456696</v>
      </c>
      <c r="M72" s="6">
        <v>0.22</v>
      </c>
      <c r="N72" s="5">
        <v>113598.39999999999</v>
      </c>
      <c r="O72" s="6">
        <v>0.89</v>
      </c>
      <c r="P72" s="5">
        <v>469374.2</v>
      </c>
      <c r="Q72" s="7">
        <v>0.95</v>
      </c>
      <c r="R72" s="5">
        <v>477643.7</v>
      </c>
      <c r="S72" s="7">
        <v>0.93</v>
      </c>
      <c r="T72" s="8">
        <v>126</v>
      </c>
      <c r="U72" s="8">
        <v>113</v>
      </c>
      <c r="V72" s="8">
        <v>79</v>
      </c>
      <c r="W72" s="8">
        <v>78</v>
      </c>
      <c r="X72" s="8">
        <v>75</v>
      </c>
      <c r="Y72" s="8">
        <v>73</v>
      </c>
      <c r="Z72" s="9" t="s">
        <v>28</v>
      </c>
      <c r="AA72" s="9">
        <v>24</v>
      </c>
      <c r="AB72" s="9">
        <v>21</v>
      </c>
      <c r="AC72" s="9">
        <v>18</v>
      </c>
      <c r="AD72" s="9">
        <v>19</v>
      </c>
      <c r="AE72" s="9">
        <v>17</v>
      </c>
      <c r="AF72" s="9">
        <v>17</v>
      </c>
      <c r="AJ72" s="85">
        <f>VLOOKUP($C72,Hoja3!$C$5:$U$202,18,FALSE)</f>
        <v>29.733000000000001</v>
      </c>
      <c r="AK72" s="94">
        <f t="shared" si="12"/>
        <v>139559.03088599999</v>
      </c>
      <c r="AL72" s="92">
        <f t="shared" si="13"/>
        <v>7.2227500692763735E-2</v>
      </c>
      <c r="AM72">
        <f>IFERROR(VLOOKUP(C72,'[2]Education expendit (current US)'!$B$2:$K$156,10,FALSE),"")</f>
        <v>30339819263.692501</v>
      </c>
      <c r="AN72">
        <f t="shared" si="14"/>
        <v>30339.819263692501</v>
      </c>
      <c r="AO72" s="85">
        <f t="shared" si="15"/>
        <v>6.4638872915666221</v>
      </c>
      <c r="AP72" s="93">
        <f t="shared" si="16"/>
        <v>0.33223665284198584</v>
      </c>
      <c r="AQ72" s="85">
        <f>VLOOKUP($C72,Hoja3!$C$5:$W$202,21,FALSE)</f>
        <v>8.6433267304778454</v>
      </c>
      <c r="AR72" s="94">
        <f t="shared" si="17"/>
        <v>40569.545694566543</v>
      </c>
      <c r="AS72" s="92">
        <f t="shared" si="18"/>
        <v>0.24846223509350285</v>
      </c>
      <c r="AT72" s="85">
        <f>VLOOKUP($C72,Hoja3!$C$5:$AB$202,26,FALSE)</f>
        <v>21.089673269522155</v>
      </c>
      <c r="AU72" s="94">
        <f t="shared" si="19"/>
        <v>98989.485191433472</v>
      </c>
      <c r="AV72" s="92">
        <f t="shared" si="20"/>
        <v>0.10182899709506037</v>
      </c>
      <c r="AW72" s="103">
        <f t="shared" si="21"/>
        <v>29.734377128800759</v>
      </c>
      <c r="AX72" s="86">
        <f t="shared" si="22"/>
        <v>139565.49477329155</v>
      </c>
      <c r="AY72" s="92">
        <f t="shared" si="23"/>
        <v>7.2224155521920561E-2</v>
      </c>
    </row>
    <row r="73" spans="1:51">
      <c r="A73">
        <v>88</v>
      </c>
      <c r="B73" t="s">
        <v>27</v>
      </c>
      <c r="C73" t="s">
        <v>174</v>
      </c>
      <c r="D73" t="s">
        <v>175</v>
      </c>
      <c r="E73">
        <v>250</v>
      </c>
      <c r="F73" t="str">
        <f>VLOOKUP(C73,[1]Hoja5!$B$2:$C$199,2,FALSE)</f>
        <v>Slovakia</v>
      </c>
      <c r="G73" s="5">
        <v>124390</v>
      </c>
      <c r="H73" s="5">
        <v>21.6</v>
      </c>
      <c r="I73" s="6">
        <v>0.17</v>
      </c>
      <c r="J73" s="5">
        <v>622.61</v>
      </c>
      <c r="K73" s="7">
        <v>0.5</v>
      </c>
      <c r="L73" s="5">
        <v>88404.69</v>
      </c>
      <c r="M73" s="6">
        <v>0.24</v>
      </c>
      <c r="N73" s="5">
        <v>17072.900000000001</v>
      </c>
      <c r="O73" s="6">
        <v>1.27</v>
      </c>
      <c r="P73" s="5">
        <v>87268.1</v>
      </c>
      <c r="Q73" s="7">
        <v>0.71</v>
      </c>
      <c r="R73" s="5">
        <v>86077.01</v>
      </c>
      <c r="S73" s="7">
        <v>0.72</v>
      </c>
      <c r="T73" s="8">
        <v>121</v>
      </c>
      <c r="U73" s="8">
        <v>122</v>
      </c>
      <c r="V73" s="8">
        <v>77</v>
      </c>
      <c r="W73" s="8">
        <v>69</v>
      </c>
      <c r="X73" s="8">
        <v>80</v>
      </c>
      <c r="Y73" s="8">
        <v>77</v>
      </c>
      <c r="Z73" s="9" t="s">
        <v>28</v>
      </c>
      <c r="AA73" s="9">
        <v>21</v>
      </c>
      <c r="AB73" s="9">
        <v>23</v>
      </c>
      <c r="AC73" s="9">
        <v>17</v>
      </c>
      <c r="AD73" s="9">
        <v>15</v>
      </c>
      <c r="AE73" s="9">
        <v>18</v>
      </c>
      <c r="AF73" s="9">
        <v>18</v>
      </c>
      <c r="AJ73" s="85">
        <f>VLOOKUP($C73,Hoja3!$C$5:$U$202,18,FALSE)</f>
        <v>18.094999999999999</v>
      </c>
      <c r="AK73" s="94">
        <f t="shared" si="12"/>
        <v>15791.162694999999</v>
      </c>
      <c r="AL73" s="92">
        <f t="shared" si="13"/>
        <v>0.13678536797571766</v>
      </c>
      <c r="AM73" t="str">
        <f>IFERROR(VLOOKUP(C73,'[2]Education expendit (current US)'!$B$2:$K$156,10,FALSE),"")</f>
        <v/>
      </c>
      <c r="AN73">
        <f t="shared" si="14"/>
        <v>0</v>
      </c>
      <c r="AO73" s="85">
        <f t="shared" si="15"/>
        <v>0</v>
      </c>
      <c r="AP73" s="93" t="str">
        <f t="shared" si="16"/>
        <v/>
      </c>
      <c r="AQ73" s="85">
        <f>VLOOKUP($C73,Hoja3!$C$5:$W$202,21,FALSE)</f>
        <v>6.7067706422018354</v>
      </c>
      <c r="AR73" s="94">
        <f t="shared" si="17"/>
        <v>5852.8713108073407</v>
      </c>
      <c r="AS73" s="92">
        <f t="shared" si="18"/>
        <v>0.36904963141963415</v>
      </c>
      <c r="AT73" s="85">
        <f>VLOOKUP($C73,Hoja3!$C$5:$AB$202,26,FALSE)</f>
        <v>11.388229357798163</v>
      </c>
      <c r="AU73" s="94">
        <f t="shared" si="19"/>
        <v>9938.2913841926602</v>
      </c>
      <c r="AV73" s="92">
        <f t="shared" si="20"/>
        <v>0.21734118235208782</v>
      </c>
      <c r="AW73" s="103">
        <f t="shared" si="21"/>
        <v>18.094999999999999</v>
      </c>
      <c r="AX73" s="86">
        <f t="shared" si="22"/>
        <v>15791.162694999999</v>
      </c>
      <c r="AY73" s="92">
        <f t="shared" si="23"/>
        <v>0.13678536797571764</v>
      </c>
    </row>
    <row r="74" spans="1:51">
      <c r="A74">
        <v>60</v>
      </c>
      <c r="B74" t="s">
        <v>27</v>
      </c>
      <c r="C74" t="s">
        <v>176</v>
      </c>
      <c r="D74" t="s">
        <v>177</v>
      </c>
      <c r="E74">
        <v>250</v>
      </c>
      <c r="F74" t="str">
        <f>VLOOKUP(C74,[1]Hoja5!$B$2:$C$199,2,FALSE)</f>
        <v>Czech Republic</v>
      </c>
      <c r="G74" s="5">
        <v>336714</v>
      </c>
      <c r="H74" s="5">
        <v>49.2</v>
      </c>
      <c r="I74" s="6">
        <v>0.15</v>
      </c>
      <c r="J74" s="5">
        <v>1251.0899999999999</v>
      </c>
      <c r="K74" s="7">
        <v>0.37</v>
      </c>
      <c r="L74" s="5">
        <v>182875.7</v>
      </c>
      <c r="M74" s="6">
        <v>0.27</v>
      </c>
      <c r="N74" s="5">
        <v>41896.949999999997</v>
      </c>
      <c r="O74" s="6">
        <v>1.17</v>
      </c>
      <c r="P74" s="5">
        <v>192032.1</v>
      </c>
      <c r="Q74" s="7">
        <v>0.65</v>
      </c>
      <c r="R74" s="5">
        <v>179432.4</v>
      </c>
      <c r="S74" s="7">
        <v>0.7</v>
      </c>
      <c r="T74" s="8">
        <v>123</v>
      </c>
      <c r="U74" s="8">
        <v>126</v>
      </c>
      <c r="V74" s="8">
        <v>73</v>
      </c>
      <c r="W74" s="8">
        <v>72</v>
      </c>
      <c r="X74" s="8">
        <v>83</v>
      </c>
      <c r="Y74" s="8">
        <v>79</v>
      </c>
      <c r="Z74" s="9" t="s">
        <v>28</v>
      </c>
      <c r="AA74" s="9">
        <v>23</v>
      </c>
      <c r="AB74" s="9">
        <v>25</v>
      </c>
      <c r="AC74" s="9">
        <v>14</v>
      </c>
      <c r="AD74" s="9">
        <v>16</v>
      </c>
      <c r="AE74" s="9">
        <v>19</v>
      </c>
      <c r="AF74" s="9">
        <v>19</v>
      </c>
      <c r="AJ74" s="85">
        <f>VLOOKUP($C74,Hoja3!$C$5:$U$202,18,FALSE)</f>
        <v>20.774999999999999</v>
      </c>
      <c r="AK74" s="94">
        <f t="shared" si="12"/>
        <v>39894.668774999998</v>
      </c>
      <c r="AL74" s="92">
        <f t="shared" si="13"/>
        <v>0.12332474867125905</v>
      </c>
      <c r="AM74">
        <f>IFERROR(VLOOKUP(C74,'[2]Education expendit (current US)'!$B$2:$K$156,10,FALSE),"")</f>
        <v>7463056107.7512503</v>
      </c>
      <c r="AN74">
        <f t="shared" si="14"/>
        <v>7463.0561077512502</v>
      </c>
      <c r="AO74" s="85">
        <f t="shared" si="15"/>
        <v>3.88635863886884</v>
      </c>
      <c r="AP74" s="93">
        <f t="shared" si="16"/>
        <v>0.65924735510027976</v>
      </c>
      <c r="AQ74" s="85">
        <f>VLOOKUP($C74,Hoja3!$C$5:$W$202,21,FALSE)</f>
        <v>6.6880014217528174</v>
      </c>
      <c r="AR74" s="94">
        <f t="shared" si="17"/>
        <v>12843.109578221793</v>
      </c>
      <c r="AS74" s="92">
        <f t="shared" si="18"/>
        <v>0.38308479500501191</v>
      </c>
      <c r="AT74" s="85">
        <f>VLOOKUP($C74,Hoja3!$C$5:$AB$202,26,FALSE)</f>
        <v>14.086998578247181</v>
      </c>
      <c r="AU74" s="94">
        <f t="shared" si="19"/>
        <v>27051.559196778206</v>
      </c>
      <c r="AV74" s="92">
        <f t="shared" si="20"/>
        <v>0.18187491390832525</v>
      </c>
      <c r="AW74" s="103">
        <f t="shared" si="21"/>
        <v>20.777023806769215</v>
      </c>
      <c r="AX74" s="86">
        <f t="shared" si="22"/>
        <v>39898.555133638867</v>
      </c>
      <c r="AY74" s="92">
        <f t="shared" si="23"/>
        <v>0.12331273610085944</v>
      </c>
    </row>
    <row r="75" spans="1:51">
      <c r="A75">
        <v>83</v>
      </c>
      <c r="B75" t="s">
        <v>27</v>
      </c>
      <c r="C75" t="s">
        <v>178</v>
      </c>
      <c r="D75" t="s">
        <v>179</v>
      </c>
      <c r="E75">
        <v>250</v>
      </c>
      <c r="F75" t="str">
        <f>VLOOKUP(C75,[1]Hoja5!$B$2:$C$199,2,FALSE)</f>
        <v>Poland</v>
      </c>
      <c r="G75" s="5">
        <v>659150</v>
      </c>
      <c r="H75" s="5">
        <v>66.099999999999994</v>
      </c>
      <c r="I75" s="6">
        <v>0.1</v>
      </c>
      <c r="J75" s="5">
        <v>2170</v>
      </c>
      <c r="K75" s="7">
        <v>0.33</v>
      </c>
      <c r="L75" s="5">
        <v>475111.1</v>
      </c>
      <c r="M75" s="6">
        <v>0.14000000000000001</v>
      </c>
      <c r="N75" s="5">
        <v>88643.12</v>
      </c>
      <c r="O75" s="6">
        <v>0.75</v>
      </c>
      <c r="P75" s="5">
        <v>469440.1</v>
      </c>
      <c r="Q75" s="7">
        <v>0.46</v>
      </c>
      <c r="R75" s="5">
        <v>452275.3</v>
      </c>
      <c r="S75" s="7">
        <v>0.48</v>
      </c>
      <c r="T75" s="8">
        <v>132</v>
      </c>
      <c r="U75" s="8">
        <v>127</v>
      </c>
      <c r="V75" s="8">
        <v>87</v>
      </c>
      <c r="W75" s="8">
        <v>81</v>
      </c>
      <c r="X75" s="8">
        <v>90</v>
      </c>
      <c r="Y75" s="8">
        <v>87</v>
      </c>
      <c r="Z75" s="9" t="s">
        <v>28</v>
      </c>
      <c r="AA75" s="9">
        <v>26</v>
      </c>
      <c r="AB75" s="9">
        <v>26</v>
      </c>
      <c r="AC75" s="9">
        <v>21</v>
      </c>
      <c r="AD75" s="9">
        <v>20</v>
      </c>
      <c r="AE75" s="9">
        <v>20</v>
      </c>
      <c r="AF75" s="9">
        <v>20</v>
      </c>
      <c r="AJ75" s="85">
        <f>VLOOKUP($C75,Hoja3!$C$5:$U$202,18,FALSE)</f>
        <v>20.513999999999999</v>
      </c>
      <c r="AK75" s="94">
        <f t="shared" si="12"/>
        <v>96300.94211399999</v>
      </c>
      <c r="AL75" s="92">
        <f t="shared" si="13"/>
        <v>6.8638996201876759E-2</v>
      </c>
      <c r="AM75" t="str">
        <f>IFERROR(VLOOKUP(C75,'[2]Education expendit (current US)'!$B$2:$K$156,10,FALSE),"")</f>
        <v/>
      </c>
      <c r="AN75">
        <f t="shared" si="14"/>
        <v>0</v>
      </c>
      <c r="AO75" s="85">
        <f t="shared" si="15"/>
        <v>0</v>
      </c>
      <c r="AP75" s="93" t="str">
        <f t="shared" si="16"/>
        <v/>
      </c>
      <c r="AQ75" s="85">
        <f>VLOOKUP($C75,Hoja3!$C$5:$W$202,21,FALSE)</f>
        <v>4.6481873111782477</v>
      </c>
      <c r="AR75" s="94">
        <f t="shared" si="17"/>
        <v>21820.455161782476</v>
      </c>
      <c r="AS75" s="92">
        <f t="shared" si="18"/>
        <v>0.30292676990428274</v>
      </c>
      <c r="AT75" s="85">
        <f>VLOOKUP($C75,Hoja3!$C$5:$AB$202,26,FALSE)</f>
        <v>15.865812688821752</v>
      </c>
      <c r="AU75" s="94">
        <f t="shared" si="19"/>
        <v>74480.486952217514</v>
      </c>
      <c r="AV75" s="92">
        <f t="shared" si="20"/>
        <v>8.8748077120395355E-2</v>
      </c>
      <c r="AW75" s="103">
        <f t="shared" si="21"/>
        <v>20.513999999999999</v>
      </c>
      <c r="AX75" s="86">
        <f t="shared" si="22"/>
        <v>96300.94211399999</v>
      </c>
      <c r="AY75" s="92">
        <f t="shared" si="23"/>
        <v>6.8638996201876759E-2</v>
      </c>
    </row>
    <row r="76" spans="1:51">
      <c r="A76">
        <v>57</v>
      </c>
      <c r="B76" t="s">
        <v>27</v>
      </c>
      <c r="C76" t="s">
        <v>180</v>
      </c>
      <c r="D76" t="s">
        <v>181</v>
      </c>
      <c r="E76">
        <v>250</v>
      </c>
      <c r="F76" t="str">
        <f>VLOOKUP(C76,[1]Hoja5!$B$2:$C$199,2,FALSE)</f>
        <v>Bosnia and Herzegovina</v>
      </c>
      <c r="G76" s="5">
        <v>10433.129999999999</v>
      </c>
      <c r="H76" s="5">
        <v>3.5</v>
      </c>
      <c r="I76" s="6">
        <v>0.33</v>
      </c>
      <c r="J76" s="5">
        <v>72.319999999999993</v>
      </c>
      <c r="K76" s="7">
        <v>0.69</v>
      </c>
      <c r="L76" s="5">
        <v>20030.240000000002</v>
      </c>
      <c r="M76" s="6">
        <v>0.17</v>
      </c>
      <c r="N76" s="5">
        <v>3497.9340000000002</v>
      </c>
      <c r="O76" s="6">
        <v>1</v>
      </c>
      <c r="P76" s="5">
        <v>16577.89</v>
      </c>
      <c r="Q76" s="7">
        <v>0.44</v>
      </c>
      <c r="R76" s="5">
        <v>17007.96</v>
      </c>
      <c r="S76" s="7">
        <v>0.43</v>
      </c>
      <c r="T76" s="8">
        <v>103</v>
      </c>
      <c r="U76" s="8">
        <v>105</v>
      </c>
      <c r="V76" s="8">
        <v>85</v>
      </c>
      <c r="W76" s="8">
        <v>76</v>
      </c>
      <c r="X76" s="8">
        <v>91</v>
      </c>
      <c r="Y76" s="8">
        <v>88</v>
      </c>
      <c r="Z76" s="9" t="s">
        <v>28</v>
      </c>
      <c r="AA76" s="9">
        <v>15</v>
      </c>
      <c r="AB76" s="9">
        <v>19</v>
      </c>
      <c r="AC76" s="9">
        <v>20</v>
      </c>
      <c r="AD76" s="9">
        <v>18</v>
      </c>
      <c r="AE76" s="9">
        <v>21</v>
      </c>
      <c r="AF76" s="9">
        <v>21</v>
      </c>
      <c r="AJ76" s="85">
        <f>VLOOKUP($C76,Hoja3!$C$5:$U$202,18,FALSE)</f>
        <v>17.445999999999998</v>
      </c>
      <c r="AK76" s="94">
        <f t="shared" si="12"/>
        <v>2892.1786893999997</v>
      </c>
      <c r="AL76" s="92">
        <f t="shared" si="13"/>
        <v>0.12101603586347207</v>
      </c>
      <c r="AM76">
        <f>IFERROR(VLOOKUP(C76,'[2]Education expendit (current US)'!$B$2:$K$156,10,FALSE),"")</f>
        <v>0</v>
      </c>
      <c r="AN76">
        <f t="shared" si="14"/>
        <v>0</v>
      </c>
      <c r="AO76" s="85">
        <f t="shared" si="15"/>
        <v>0</v>
      </c>
      <c r="AP76" s="93" t="str">
        <f t="shared" si="16"/>
        <v/>
      </c>
      <c r="AQ76" s="85">
        <f>VLOOKUP($C76,Hoja3!$C$5:$W$202,21,FALSE)</f>
        <v>6.9459999999999997</v>
      </c>
      <c r="AR76" s="94">
        <f t="shared" si="17"/>
        <v>1151.5002393999998</v>
      </c>
      <c r="AS76" s="92">
        <f t="shared" si="18"/>
        <v>0.30395130458884739</v>
      </c>
      <c r="AT76" s="85">
        <f>VLOOKUP($C76,Hoja3!$C$5:$AB$202,26,FALSE)</f>
        <v>10.5</v>
      </c>
      <c r="AU76" s="94">
        <f t="shared" si="19"/>
        <v>1740.6784500000001</v>
      </c>
      <c r="AV76" s="92">
        <f t="shared" si="20"/>
        <v>0.20107102492134604</v>
      </c>
      <c r="AW76" s="103">
        <f t="shared" si="21"/>
        <v>17.445999999999998</v>
      </c>
      <c r="AX76" s="86">
        <f t="shared" si="22"/>
        <v>2892.1786893999997</v>
      </c>
      <c r="AY76" s="92">
        <f t="shared" si="23"/>
        <v>0.12101603586347207</v>
      </c>
    </row>
    <row r="77" spans="1:51">
      <c r="A77">
        <v>90</v>
      </c>
      <c r="B77" t="s">
        <v>27</v>
      </c>
      <c r="C77" t="s">
        <v>182</v>
      </c>
      <c r="D77" t="s">
        <v>183</v>
      </c>
      <c r="E77">
        <v>250</v>
      </c>
      <c r="F77" t="str">
        <f>VLOOKUP(C77,[1]Hoja5!$B$2:$C$199,2,FALSE)</f>
        <v>Spain</v>
      </c>
      <c r="G77" s="5">
        <v>2695139</v>
      </c>
      <c r="H77" s="5">
        <v>197.8</v>
      </c>
      <c r="I77" s="6">
        <v>7.0000000000000007E-2</v>
      </c>
      <c r="J77" s="5">
        <v>4313.29</v>
      </c>
      <c r="K77" s="7">
        <v>0.16</v>
      </c>
      <c r="L77" s="5">
        <v>1437861</v>
      </c>
      <c r="M77" s="6">
        <v>0.14000000000000001</v>
      </c>
      <c r="N77" s="5">
        <v>292417.2</v>
      </c>
      <c r="O77" s="6">
        <v>0.68</v>
      </c>
      <c r="P77" s="5">
        <v>1407405</v>
      </c>
      <c r="Q77" s="7">
        <v>0.31</v>
      </c>
      <c r="R77" s="5">
        <v>1388744</v>
      </c>
      <c r="S77" s="7">
        <v>0.31</v>
      </c>
      <c r="T77" s="8">
        <v>136</v>
      </c>
      <c r="U77" s="8">
        <v>135</v>
      </c>
      <c r="V77" s="8">
        <v>88</v>
      </c>
      <c r="W77" s="8">
        <v>86</v>
      </c>
      <c r="X77" s="8">
        <v>97</v>
      </c>
      <c r="Y77" s="8">
        <v>93</v>
      </c>
      <c r="Z77" s="9" t="s">
        <v>28</v>
      </c>
      <c r="AA77" s="9">
        <v>29</v>
      </c>
      <c r="AB77" s="9">
        <v>29</v>
      </c>
      <c r="AC77" s="9">
        <v>22</v>
      </c>
      <c r="AD77" s="9">
        <v>23</v>
      </c>
      <c r="AE77" s="9">
        <v>22</v>
      </c>
      <c r="AF77" s="9">
        <v>22</v>
      </c>
      <c r="AJ77" s="85">
        <f>VLOOKUP($C77,Hoja3!$C$5:$U$202,18,FALSE)</f>
        <v>26.411999999999999</v>
      </c>
      <c r="AK77" s="94">
        <f t="shared" si="12"/>
        <v>371723.80859999999</v>
      </c>
      <c r="AL77" s="92">
        <f t="shared" si="13"/>
        <v>5.321154992599525E-2</v>
      </c>
      <c r="AM77" t="str">
        <f>IFERROR(VLOOKUP(C77,'[2]Education expendit (current US)'!$B$2:$K$156,10,FALSE),"")</f>
        <v/>
      </c>
      <c r="AN77">
        <f t="shared" si="14"/>
        <v>0</v>
      </c>
      <c r="AO77" s="85">
        <f t="shared" si="15"/>
        <v>0</v>
      </c>
      <c r="AP77" s="93" t="str">
        <f t="shared" si="16"/>
        <v/>
      </c>
      <c r="AQ77" s="85">
        <f>VLOOKUP($C77,Hoja3!$C$5:$W$202,21,FALSE)</f>
        <v>7.2203340080099885</v>
      </c>
      <c r="AR77" s="94">
        <f t="shared" si="17"/>
        <v>101619.34184543298</v>
      </c>
      <c r="AS77" s="92">
        <f t="shared" si="18"/>
        <v>0.19464798374787901</v>
      </c>
      <c r="AT77" s="85">
        <f>VLOOKUP($C77,Hoja3!$C$5:$AB$202,26,FALSE)</f>
        <v>19.191665991990011</v>
      </c>
      <c r="AU77" s="94">
        <f t="shared" si="19"/>
        <v>270104.46675456699</v>
      </c>
      <c r="AV77" s="92">
        <f t="shared" si="20"/>
        <v>7.3230925195966065E-2</v>
      </c>
      <c r="AW77" s="103">
        <f t="shared" si="21"/>
        <v>26.411999999999995</v>
      </c>
      <c r="AX77" s="86">
        <f t="shared" si="22"/>
        <v>371723.80859999999</v>
      </c>
      <c r="AY77" s="92">
        <f t="shared" si="23"/>
        <v>5.3211549925995243E-2</v>
      </c>
    </row>
    <row r="78" spans="1:51">
      <c r="A78">
        <v>87</v>
      </c>
      <c r="B78" t="s">
        <v>27</v>
      </c>
      <c r="C78" t="s">
        <v>184</v>
      </c>
      <c r="D78" t="s">
        <v>185</v>
      </c>
      <c r="E78">
        <v>250</v>
      </c>
      <c r="F78" t="str">
        <f>VLOOKUP(C78,[1]Hoja5!$B$2:$C$199,2,FALSE)</f>
        <v>Serbia</v>
      </c>
      <c r="G78" s="5">
        <v>16907</v>
      </c>
      <c r="H78" s="5">
        <v>5.4</v>
      </c>
      <c r="I78" s="6">
        <v>0.32</v>
      </c>
      <c r="J78" s="5">
        <v>113.44</v>
      </c>
      <c r="K78" s="7">
        <v>0.67</v>
      </c>
      <c r="L78" s="5">
        <v>44764</v>
      </c>
      <c r="M78" s="6">
        <v>0.12</v>
      </c>
      <c r="N78" s="5">
        <v>7379.9989999999998</v>
      </c>
      <c r="O78" s="6">
        <v>0.73</v>
      </c>
      <c r="P78" s="5">
        <v>38423.24</v>
      </c>
      <c r="Q78" s="7">
        <v>0.3</v>
      </c>
      <c r="R78" s="5">
        <v>37532.67</v>
      </c>
      <c r="S78" s="7">
        <v>0.3</v>
      </c>
      <c r="T78" s="8">
        <v>106</v>
      </c>
      <c r="U78" s="8">
        <v>106</v>
      </c>
      <c r="V78" s="8">
        <v>90</v>
      </c>
      <c r="W78" s="8">
        <v>82</v>
      </c>
      <c r="X78" s="8">
        <v>98</v>
      </c>
      <c r="Y78" s="8">
        <v>94</v>
      </c>
      <c r="Z78" s="9" t="s">
        <v>28</v>
      </c>
      <c r="AA78" s="9">
        <v>16</v>
      </c>
      <c r="AB78" s="9">
        <v>20</v>
      </c>
      <c r="AC78" s="9">
        <v>23</v>
      </c>
      <c r="AD78" s="9">
        <v>21</v>
      </c>
      <c r="AE78" s="9">
        <v>23</v>
      </c>
      <c r="AF78" s="9">
        <v>23</v>
      </c>
      <c r="AJ78" s="85">
        <f>VLOOKUP($C78,Hoja3!$C$5:$U$202,18,FALSE)</f>
        <v>24.053000000000001</v>
      </c>
      <c r="AK78" s="94">
        <f t="shared" si="12"/>
        <v>9241.9419171999998</v>
      </c>
      <c r="AL78" s="92">
        <f t="shared" si="13"/>
        <v>5.842927869899469E-2</v>
      </c>
      <c r="AM78" t="str">
        <f>IFERROR(VLOOKUP(C78,'[2]Education expendit (current US)'!$B$2:$K$156,10,FALSE),"")</f>
        <v/>
      </c>
      <c r="AN78">
        <f t="shared" si="14"/>
        <v>0</v>
      </c>
      <c r="AO78" s="85">
        <f t="shared" si="15"/>
        <v>0</v>
      </c>
      <c r="AP78" s="93" t="str">
        <f t="shared" si="16"/>
        <v/>
      </c>
      <c r="AQ78" s="85">
        <f>VLOOKUP($C78,Hoja3!$C$5:$W$202,21,FALSE)</f>
        <v>6.32</v>
      </c>
      <c r="AR78" s="94">
        <f t="shared" si="17"/>
        <v>2428.3487679999998</v>
      </c>
      <c r="AS78" s="92">
        <f t="shared" si="18"/>
        <v>0.22237332920046191</v>
      </c>
      <c r="AT78" s="85">
        <f>VLOOKUP($C78,Hoja3!$C$5:$AB$202,26,FALSE)</f>
        <v>17.733000000000001</v>
      </c>
      <c r="AU78" s="94">
        <f t="shared" si="19"/>
        <v>6813.5931492</v>
      </c>
      <c r="AV78" s="92">
        <f t="shared" si="20"/>
        <v>7.9253337875538205E-2</v>
      </c>
      <c r="AW78" s="103">
        <f t="shared" si="21"/>
        <v>24.053000000000001</v>
      </c>
      <c r="AX78" s="86">
        <f t="shared" si="22"/>
        <v>9241.9419171999998</v>
      </c>
      <c r="AY78" s="92">
        <f t="shared" si="23"/>
        <v>5.8429278698994683E-2</v>
      </c>
    </row>
    <row r="79" spans="1:51">
      <c r="A79">
        <v>65</v>
      </c>
      <c r="B79" t="s">
        <v>27</v>
      </c>
      <c r="C79" t="s">
        <v>186</v>
      </c>
      <c r="D79" t="s">
        <v>187</v>
      </c>
      <c r="E79">
        <v>250</v>
      </c>
      <c r="F79" t="str">
        <f>VLOOKUP(C79,[1]Hoja5!$B$2:$C$199,2,FALSE)</f>
        <v>France</v>
      </c>
      <c r="G79" s="5">
        <v>3653264</v>
      </c>
      <c r="H79" s="5">
        <v>259.7</v>
      </c>
      <c r="I79" s="6">
        <v>7.0000000000000007E-2</v>
      </c>
      <c r="J79" s="5">
        <v>7324.45</v>
      </c>
      <c r="K79" s="7">
        <v>0.2</v>
      </c>
      <c r="L79" s="5">
        <v>2620062</v>
      </c>
      <c r="M79" s="6">
        <v>0.1</v>
      </c>
      <c r="N79" s="5">
        <v>635621.19999999995</v>
      </c>
      <c r="O79" s="6">
        <v>0.41</v>
      </c>
      <c r="P79" s="5">
        <v>2560002</v>
      </c>
      <c r="Q79" s="7">
        <v>0.28999999999999998</v>
      </c>
      <c r="R79" s="5">
        <v>2606780</v>
      </c>
      <c r="S79" s="7">
        <v>0.28000000000000003</v>
      </c>
      <c r="T79" s="8">
        <v>137</v>
      </c>
      <c r="U79" s="8">
        <v>132</v>
      </c>
      <c r="V79" s="8">
        <v>96</v>
      </c>
      <c r="W79" s="8">
        <v>95</v>
      </c>
      <c r="X79" s="8">
        <v>100</v>
      </c>
      <c r="Y79" s="8">
        <v>96</v>
      </c>
      <c r="Z79" s="9" t="s">
        <v>28</v>
      </c>
      <c r="AA79" s="9">
        <v>30</v>
      </c>
      <c r="AB79" s="9">
        <v>28</v>
      </c>
      <c r="AC79" s="9">
        <v>26</v>
      </c>
      <c r="AD79" s="9">
        <v>27</v>
      </c>
      <c r="AE79" s="9">
        <v>24</v>
      </c>
      <c r="AF79" s="9">
        <v>24</v>
      </c>
      <c r="AJ79" s="85">
        <f>VLOOKUP($C79,Hoja3!$C$5:$U$202,18,FALSE)</f>
        <v>32.018000000000001</v>
      </c>
      <c r="AK79" s="94">
        <f t="shared" si="12"/>
        <v>819661.44036000001</v>
      </c>
      <c r="AL79" s="92">
        <f t="shared" si="13"/>
        <v>3.1683813244397376E-2</v>
      </c>
      <c r="AM79">
        <f>IFERROR(VLOOKUP(C79,'[2]Education expendit (current US)'!$B$2:$K$156,10,FALSE),"")</f>
        <v>139919416199.53699</v>
      </c>
      <c r="AN79">
        <f t="shared" si="14"/>
        <v>139919.41619953699</v>
      </c>
      <c r="AO79" s="85">
        <f t="shared" si="15"/>
        <v>5.4655979252960343</v>
      </c>
      <c r="AP79" s="93">
        <f t="shared" si="16"/>
        <v>0.18560683502970432</v>
      </c>
      <c r="AQ79" s="85">
        <f>VLOOKUP($C79,Hoja3!$C$5:$W$202,21,FALSE)</f>
        <v>8.2346565514657684</v>
      </c>
      <c r="AR79" s="94">
        <f t="shared" si="17"/>
        <v>210807.37241065467</v>
      </c>
      <c r="AS79" s="92">
        <f t="shared" si="18"/>
        <v>0.12319303496374027</v>
      </c>
      <c r="AT79" s="85">
        <f>VLOOKUP($C79,Hoja3!$C$5:$AB$202,26,FALSE)</f>
        <v>23.783343448534232</v>
      </c>
      <c r="AU79" s="94">
        <f t="shared" si="19"/>
        <v>608854.06794934534</v>
      </c>
      <c r="AV79" s="92">
        <f t="shared" si="20"/>
        <v>4.2653899131311408E-2</v>
      </c>
      <c r="AW79" s="103">
        <f t="shared" si="21"/>
        <v>32.018213499752157</v>
      </c>
      <c r="AX79" s="86">
        <f t="shared" si="22"/>
        <v>819666.90595792525</v>
      </c>
      <c r="AY79" s="92">
        <f t="shared" si="23"/>
        <v>3.1683601974450193E-2</v>
      </c>
    </row>
    <row r="80" spans="1:51">
      <c r="A80">
        <v>76</v>
      </c>
      <c r="B80" t="s">
        <v>27</v>
      </c>
      <c r="C80" t="s">
        <v>188</v>
      </c>
      <c r="D80" t="s">
        <v>189</v>
      </c>
      <c r="E80">
        <v>250</v>
      </c>
      <c r="F80" t="str">
        <f>VLOOKUP(C80,[1]Hoja5!$B$2:$C$199,2,FALSE)</f>
        <v>Luxembourg</v>
      </c>
      <c r="G80" s="5">
        <v>45036</v>
      </c>
      <c r="H80" s="5">
        <v>4.0999999999999996</v>
      </c>
      <c r="I80" s="6">
        <v>0.09</v>
      </c>
      <c r="J80" s="5">
        <v>101.84</v>
      </c>
      <c r="K80" s="7">
        <v>0.23</v>
      </c>
      <c r="L80" s="5">
        <v>36699.599999999999</v>
      </c>
      <c r="M80" s="6">
        <v>0.11</v>
      </c>
      <c r="N80" s="5">
        <v>8868.4770000000008</v>
      </c>
      <c r="O80" s="6">
        <v>0.46</v>
      </c>
      <c r="P80" s="5">
        <v>53333.64</v>
      </c>
      <c r="Q80" s="7">
        <v>0.19</v>
      </c>
      <c r="R80" s="5">
        <v>37925.43</v>
      </c>
      <c r="S80" s="7">
        <v>0.27</v>
      </c>
      <c r="T80" s="8">
        <v>134</v>
      </c>
      <c r="U80" s="8">
        <v>131</v>
      </c>
      <c r="V80" s="8">
        <v>94</v>
      </c>
      <c r="W80" s="8">
        <v>92</v>
      </c>
      <c r="X80" s="8">
        <v>106</v>
      </c>
      <c r="Y80" s="8">
        <v>97</v>
      </c>
      <c r="Z80" s="9" t="s">
        <v>28</v>
      </c>
      <c r="AA80" s="9">
        <v>27</v>
      </c>
      <c r="AB80" s="9">
        <v>27</v>
      </c>
      <c r="AC80" s="9">
        <v>25</v>
      </c>
      <c r="AD80" s="9">
        <v>25</v>
      </c>
      <c r="AE80" s="9">
        <v>25</v>
      </c>
      <c r="AF80" s="9">
        <v>25</v>
      </c>
      <c r="AJ80" s="85">
        <f>VLOOKUP($C80,Hoja3!$C$5:$U$202,18,FALSE)</f>
        <v>23.015999999999998</v>
      </c>
      <c r="AK80" s="94">
        <f t="shared" si="12"/>
        <v>12275.270582399999</v>
      </c>
      <c r="AL80" s="92">
        <f t="shared" si="13"/>
        <v>3.3400485736570937E-2</v>
      </c>
      <c r="AM80">
        <f>IFERROR(VLOOKUP(C80,'[2]Education expendit (current US)'!$B$2:$K$156,10,FALSE),"")</f>
        <v>1325658500.3045199</v>
      </c>
      <c r="AN80">
        <f t="shared" si="14"/>
        <v>1325.65850030452</v>
      </c>
      <c r="AO80" s="85">
        <f t="shared" si="15"/>
        <v>2.4855953958974482</v>
      </c>
      <c r="AP80" s="93">
        <f t="shared" si="16"/>
        <v>0.30928025574144319</v>
      </c>
      <c r="AQ80" s="85">
        <f>VLOOKUP($C80,Hoja3!$C$5:$W$202,21,FALSE)</f>
        <v>6.4900647460647463</v>
      </c>
      <c r="AR80" s="94">
        <f t="shared" si="17"/>
        <v>3461.3877674330856</v>
      </c>
      <c r="AS80" s="92">
        <f t="shared" si="18"/>
        <v>0.11844960101192301</v>
      </c>
      <c r="AT80" s="85">
        <f>VLOOKUP($C80,Hoja3!$C$5:$AB$202,26,FALSE)</f>
        <v>16.525935253935252</v>
      </c>
      <c r="AU80" s="94">
        <f t="shared" si="19"/>
        <v>8813.8828149669134</v>
      </c>
      <c r="AV80" s="92">
        <f t="shared" si="20"/>
        <v>4.6517523389779609E-2</v>
      </c>
      <c r="AW80" s="103">
        <f t="shared" si="21"/>
        <v>23.020660464569634</v>
      </c>
      <c r="AX80" s="86">
        <f t="shared" si="22"/>
        <v>12277.756177795896</v>
      </c>
      <c r="AY80" s="92">
        <f t="shared" si="23"/>
        <v>3.3393723907099382E-2</v>
      </c>
    </row>
    <row r="81" spans="1:51">
      <c r="A81">
        <v>71</v>
      </c>
      <c r="B81" t="s">
        <v>27</v>
      </c>
      <c r="C81" t="s">
        <v>190</v>
      </c>
      <c r="D81" t="s">
        <v>191</v>
      </c>
      <c r="E81">
        <v>250</v>
      </c>
      <c r="F81" t="str">
        <f>VLOOKUP(C81,[1]Hoja5!$B$2:$C$199,2,FALSE)</f>
        <v>Ireland</v>
      </c>
      <c r="G81" s="5">
        <v>244117</v>
      </c>
      <c r="H81" s="5">
        <v>7.8</v>
      </c>
      <c r="I81" s="6">
        <v>0.03</v>
      </c>
      <c r="J81" s="5">
        <v>305.93</v>
      </c>
      <c r="K81" s="7">
        <v>0.13</v>
      </c>
      <c r="L81" s="5">
        <v>171956.7</v>
      </c>
      <c r="M81" s="6">
        <v>0.05</v>
      </c>
      <c r="N81" s="5">
        <v>39101.79</v>
      </c>
      <c r="O81" s="6">
        <v>0.2</v>
      </c>
      <c r="P81" s="5">
        <v>211390</v>
      </c>
      <c r="Q81" s="7">
        <v>0.14000000000000001</v>
      </c>
      <c r="R81" s="5">
        <v>171259.5</v>
      </c>
      <c r="S81" s="7">
        <v>0.18</v>
      </c>
      <c r="T81" s="8">
        <v>150</v>
      </c>
      <c r="U81" s="8">
        <v>140</v>
      </c>
      <c r="V81" s="8">
        <v>103</v>
      </c>
      <c r="W81" s="8">
        <v>101</v>
      </c>
      <c r="X81" s="8">
        <v>112</v>
      </c>
      <c r="Y81" s="8">
        <v>103</v>
      </c>
      <c r="Z81" s="9" t="s">
        <v>28</v>
      </c>
      <c r="AA81" s="9">
        <v>32</v>
      </c>
      <c r="AB81" s="9">
        <v>30</v>
      </c>
      <c r="AC81" s="9">
        <v>28</v>
      </c>
      <c r="AD81" s="9">
        <v>30</v>
      </c>
      <c r="AE81" s="9">
        <v>28</v>
      </c>
      <c r="AF81" s="9">
        <v>26</v>
      </c>
      <c r="AJ81" s="85">
        <f>VLOOKUP($C81,Hoja3!$C$5:$U$202,18,FALSE)</f>
        <v>23.724</v>
      </c>
      <c r="AK81" s="94">
        <f t="shared" si="12"/>
        <v>50150.1636</v>
      </c>
      <c r="AL81" s="92">
        <f t="shared" si="13"/>
        <v>1.5553289241911863E-2</v>
      </c>
      <c r="AM81">
        <f>IFERROR(VLOOKUP(C81,'[2]Education expendit (current US)'!$B$2:$K$156,10,FALSE),"")</f>
        <v>12176882624.519501</v>
      </c>
      <c r="AN81">
        <f t="shared" si="14"/>
        <v>12176.882624519501</v>
      </c>
      <c r="AO81" s="85">
        <f t="shared" si="15"/>
        <v>5.7603872579211419</v>
      </c>
      <c r="AP81" s="93">
        <f t="shared" si="16"/>
        <v>6.4055803447541124E-2</v>
      </c>
      <c r="AQ81" s="85">
        <f>VLOOKUP($C81,Hoja3!$C$5:$W$202,21,FALSE)</f>
        <v>6.3880000000000017</v>
      </c>
      <c r="AR81" s="94">
        <f t="shared" si="17"/>
        <v>13503.593200000003</v>
      </c>
      <c r="AS81" s="92">
        <f t="shared" si="18"/>
        <v>5.7762403565296959E-2</v>
      </c>
      <c r="AT81" s="85">
        <f>VLOOKUP($C81,Hoja3!$C$5:$AB$202,26,FALSE)</f>
        <v>17.335999999999999</v>
      </c>
      <c r="AU81" s="94">
        <f t="shared" si="19"/>
        <v>36646.570399999997</v>
      </c>
      <c r="AV81" s="92">
        <f t="shared" si="20"/>
        <v>2.1284392822745565E-2</v>
      </c>
      <c r="AW81" s="103">
        <f t="shared" si="21"/>
        <v>23.726725004616075</v>
      </c>
      <c r="AX81" s="86">
        <f t="shared" si="22"/>
        <v>50155.92398725792</v>
      </c>
      <c r="AY81" s="92">
        <f t="shared" si="23"/>
        <v>1.5551502953034192E-2</v>
      </c>
    </row>
    <row r="82" spans="1:51">
      <c r="A82">
        <v>84</v>
      </c>
      <c r="B82" t="s">
        <v>27</v>
      </c>
      <c r="C82" t="s">
        <v>192</v>
      </c>
      <c r="D82" t="s">
        <v>193</v>
      </c>
      <c r="E82">
        <v>250</v>
      </c>
      <c r="F82" t="str">
        <f>VLOOKUP(C82,[1]Hoja5!$B$2:$C$199,2,FALSE)</f>
        <v>Portugal</v>
      </c>
      <c r="G82" s="5">
        <v>296296</v>
      </c>
      <c r="H82" s="5">
        <v>20.6</v>
      </c>
      <c r="I82" s="6">
        <v>7.0000000000000007E-2</v>
      </c>
      <c r="J82" s="5">
        <v>340.42</v>
      </c>
      <c r="K82" s="7">
        <v>0.11</v>
      </c>
      <c r="L82" s="5">
        <v>245250.7</v>
      </c>
      <c r="M82" s="6">
        <v>0.08</v>
      </c>
      <c r="N82" s="5">
        <v>49073.77</v>
      </c>
      <c r="O82" s="6">
        <v>0.42</v>
      </c>
      <c r="P82" s="5">
        <v>228872.3</v>
      </c>
      <c r="Q82" s="7">
        <v>0.15</v>
      </c>
      <c r="R82" s="5">
        <v>221242.9</v>
      </c>
      <c r="S82" s="7">
        <v>0.15</v>
      </c>
      <c r="T82" s="8">
        <v>138</v>
      </c>
      <c r="U82" s="8">
        <v>142</v>
      </c>
      <c r="V82" s="8">
        <v>100</v>
      </c>
      <c r="W82" s="8">
        <v>94</v>
      </c>
      <c r="X82" s="8">
        <v>109</v>
      </c>
      <c r="Y82" s="8">
        <v>105</v>
      </c>
      <c r="Z82" s="9" t="s">
        <v>28</v>
      </c>
      <c r="AA82" s="9">
        <v>31</v>
      </c>
      <c r="AB82" s="9">
        <v>31</v>
      </c>
      <c r="AC82" s="9">
        <v>27</v>
      </c>
      <c r="AD82" s="9">
        <v>26</v>
      </c>
      <c r="AE82" s="9">
        <v>26</v>
      </c>
      <c r="AF82" s="9">
        <v>27</v>
      </c>
      <c r="AJ82" s="85">
        <f>VLOOKUP($C82,Hoja3!$C$5:$U$202,18,FALSE)</f>
        <v>25.427</v>
      </c>
      <c r="AK82" s="94">
        <f t="shared" si="12"/>
        <v>58195.359721000001</v>
      </c>
      <c r="AL82" s="92">
        <f t="shared" si="13"/>
        <v>3.5398011282618498E-2</v>
      </c>
      <c r="AM82" t="str">
        <f>IFERROR(VLOOKUP(C82,'[2]Education expendit (current US)'!$B$2:$K$156,10,FALSE),"")</f>
        <v/>
      </c>
      <c r="AN82">
        <f t="shared" si="14"/>
        <v>0</v>
      </c>
      <c r="AO82" s="85">
        <f t="shared" si="15"/>
        <v>0</v>
      </c>
      <c r="AP82" s="93" t="str">
        <f t="shared" si="16"/>
        <v/>
      </c>
      <c r="AQ82" s="85">
        <f>VLOOKUP($C82,Hoja3!$C$5:$W$202,21,FALSE)</f>
        <v>6.9276947856947864</v>
      </c>
      <c r="AR82" s="94">
        <f t="shared" si="17"/>
        <v>15855.574392999728</v>
      </c>
      <c r="AS82" s="92">
        <f t="shared" si="18"/>
        <v>0.1299227608499314</v>
      </c>
      <c r="AT82" s="85">
        <f>VLOOKUP($C82,Hoja3!$C$5:$AB$202,26,FALSE)</f>
        <v>18.499305214305213</v>
      </c>
      <c r="AU82" s="94">
        <f t="shared" si="19"/>
        <v>42339.785328000275</v>
      </c>
      <c r="AV82" s="92">
        <f t="shared" si="20"/>
        <v>4.8654001999336421E-2</v>
      </c>
      <c r="AW82" s="103">
        <f t="shared" si="21"/>
        <v>25.427</v>
      </c>
      <c r="AX82" s="86">
        <f t="shared" si="22"/>
        <v>58195.359721000001</v>
      </c>
      <c r="AY82" s="92">
        <f t="shared" si="23"/>
        <v>3.5398011282618498E-2</v>
      </c>
    </row>
    <row r="83" spans="1:51">
      <c r="A83">
        <v>93</v>
      </c>
      <c r="B83" t="s">
        <v>27</v>
      </c>
      <c r="C83" t="s">
        <v>194</v>
      </c>
      <c r="D83" t="s">
        <v>195</v>
      </c>
      <c r="E83">
        <v>250</v>
      </c>
      <c r="F83" t="str">
        <f>VLOOKUP(C83,[1]Hoja5!$B$2:$C$199,2,FALSE)</f>
        <v>Ukraine</v>
      </c>
      <c r="G83" s="5">
        <v>278497</v>
      </c>
      <c r="H83" s="5">
        <v>5.8</v>
      </c>
      <c r="I83" s="6">
        <v>0.02</v>
      </c>
      <c r="J83" s="5">
        <v>187.25</v>
      </c>
      <c r="K83" s="7">
        <v>7.0000000000000007E-2</v>
      </c>
      <c r="L83" s="5">
        <v>141773.4</v>
      </c>
      <c r="M83" s="6">
        <v>0.04</v>
      </c>
      <c r="N83" s="5">
        <v>27731.48</v>
      </c>
      <c r="O83" s="6">
        <v>0.21</v>
      </c>
      <c r="P83" s="5">
        <v>137929.29999999999</v>
      </c>
      <c r="Q83" s="7">
        <v>0.14000000000000001</v>
      </c>
      <c r="R83" s="5">
        <v>135920.29999999999</v>
      </c>
      <c r="S83" s="7">
        <v>0.14000000000000001</v>
      </c>
      <c r="T83" s="8">
        <v>154</v>
      </c>
      <c r="U83" s="8">
        <v>155</v>
      </c>
      <c r="V83" s="8">
        <v>107</v>
      </c>
      <c r="W83" s="8">
        <v>100</v>
      </c>
      <c r="X83" s="8">
        <v>111</v>
      </c>
      <c r="Y83" s="8">
        <v>107</v>
      </c>
      <c r="Z83" s="9" t="s">
        <v>28</v>
      </c>
      <c r="AA83" s="9">
        <v>34</v>
      </c>
      <c r="AB83" s="9">
        <v>34</v>
      </c>
      <c r="AC83" s="9">
        <v>30</v>
      </c>
      <c r="AD83" s="9">
        <v>29</v>
      </c>
      <c r="AE83" s="9">
        <v>27</v>
      </c>
      <c r="AF83" s="9">
        <v>28</v>
      </c>
      <c r="AJ83" s="85">
        <f>VLOOKUP($C83,Hoja3!$C$5:$U$202,18,FALSE)</f>
        <v>17.419</v>
      </c>
      <c r="AK83" s="94">
        <f t="shared" si="12"/>
        <v>24025.904767</v>
      </c>
      <c r="AL83" s="92">
        <f t="shared" si="13"/>
        <v>2.4140610129972716E-2</v>
      </c>
      <c r="AM83" t="str">
        <f>IFERROR(VLOOKUP(C83,'[2]Education expendit (current US)'!$B$2:$K$156,10,FALSE),"")</f>
        <v/>
      </c>
      <c r="AN83">
        <f t="shared" si="14"/>
        <v>0</v>
      </c>
      <c r="AO83" s="85">
        <f t="shared" si="15"/>
        <v>0</v>
      </c>
      <c r="AP83" s="93" t="str">
        <f t="shared" si="16"/>
        <v/>
      </c>
      <c r="AQ83" s="85">
        <f>VLOOKUP($C83,Hoja3!$C$5:$W$202,21,FALSE)</f>
        <v>3.8239999999999998</v>
      </c>
      <c r="AR83" s="94">
        <f t="shared" si="17"/>
        <v>5274.4164319999991</v>
      </c>
      <c r="AS83" s="92">
        <f t="shared" si="18"/>
        <v>0.10996477192834592</v>
      </c>
      <c r="AT83" s="85">
        <f>VLOOKUP($C83,Hoja3!$C$5:$AB$202,26,FALSE)</f>
        <v>13.595000000000001</v>
      </c>
      <c r="AU83" s="94">
        <f t="shared" si="19"/>
        <v>18751.488334999998</v>
      </c>
      <c r="AV83" s="92">
        <f t="shared" si="20"/>
        <v>3.0930878106215136E-2</v>
      </c>
      <c r="AW83" s="103">
        <f t="shared" si="21"/>
        <v>17.419</v>
      </c>
      <c r="AX83" s="86">
        <f t="shared" si="22"/>
        <v>24025.904767</v>
      </c>
      <c r="AY83" s="92">
        <f t="shared" si="23"/>
        <v>2.4140610129972716E-2</v>
      </c>
    </row>
    <row r="84" spans="1:51">
      <c r="A84">
        <v>62</v>
      </c>
      <c r="B84" t="s">
        <v>27</v>
      </c>
      <c r="C84" t="s">
        <v>196</v>
      </c>
      <c r="D84" t="s">
        <v>197</v>
      </c>
      <c r="E84">
        <v>250</v>
      </c>
      <c r="F84" t="str">
        <f>VLOOKUP(C84,[1]Hoja5!$B$2:$C$199,2,FALSE)</f>
        <v>Estonia</v>
      </c>
      <c r="G84" s="5">
        <v>28069</v>
      </c>
      <c r="H84" s="5">
        <v>0.9</v>
      </c>
      <c r="I84" s="6">
        <v>0.03</v>
      </c>
      <c r="J84" s="5">
        <v>21.68</v>
      </c>
      <c r="K84" s="7">
        <v>0.08</v>
      </c>
      <c r="L84" s="5">
        <v>17932.669999999998</v>
      </c>
      <c r="M84" s="6">
        <v>0.05</v>
      </c>
      <c r="N84" s="5">
        <v>3958.9229999999998</v>
      </c>
      <c r="O84" s="6">
        <v>0.23</v>
      </c>
      <c r="P84" s="5">
        <v>19216.57</v>
      </c>
      <c r="Q84" s="7">
        <v>0.11</v>
      </c>
      <c r="R84" s="5">
        <v>18419.830000000002</v>
      </c>
      <c r="S84" s="7">
        <v>0.12</v>
      </c>
      <c r="T84" s="8">
        <v>151</v>
      </c>
      <c r="U84" s="8">
        <v>149</v>
      </c>
      <c r="V84" s="8">
        <v>105</v>
      </c>
      <c r="W84" s="8">
        <v>96</v>
      </c>
      <c r="X84" s="8">
        <v>115</v>
      </c>
      <c r="Y84" s="8">
        <v>108</v>
      </c>
      <c r="Z84" s="9" t="s">
        <v>28</v>
      </c>
      <c r="AA84" s="9">
        <v>33</v>
      </c>
      <c r="AB84" s="9">
        <v>32</v>
      </c>
      <c r="AC84" s="9">
        <v>29</v>
      </c>
      <c r="AD84" s="9">
        <v>28</v>
      </c>
      <c r="AE84" s="9">
        <v>30</v>
      </c>
      <c r="AF84" s="9">
        <v>29</v>
      </c>
      <c r="AJ84" s="85">
        <f>VLOOKUP($C84,Hoja3!$C$5:$U$202,18,FALSE)</f>
        <v>20.082999999999998</v>
      </c>
      <c r="AK84" s="94">
        <f t="shared" si="12"/>
        <v>3859.2637530999996</v>
      </c>
      <c r="AL84" s="92">
        <f t="shared" si="13"/>
        <v>2.3320510272900219E-2</v>
      </c>
      <c r="AM84">
        <f>IFERROR(VLOOKUP(C84,'[2]Education expendit (current US)'!$B$2:$K$156,10,FALSE),"")</f>
        <v>1193190025.7564299</v>
      </c>
      <c r="AN84">
        <f t="shared" si="14"/>
        <v>1193.1900257564298</v>
      </c>
      <c r="AO84" s="85">
        <f t="shared" si="15"/>
        <v>6.2091727387167941</v>
      </c>
      <c r="AP84" s="93">
        <f t="shared" si="16"/>
        <v>7.5428052579423782E-2</v>
      </c>
      <c r="AQ84" s="85">
        <f>VLOOKUP($C84,Hoja3!$C$5:$W$202,21,FALSE)</f>
        <v>5.3576199427049289</v>
      </c>
      <c r="AR84" s="94">
        <f t="shared" si="17"/>
        <v>1029.5507866238524</v>
      </c>
      <c r="AS84" s="92">
        <f t="shared" si="18"/>
        <v>8.7416765806310442E-2</v>
      </c>
      <c r="AT84" s="85">
        <f>VLOOKUP($C84,Hoja3!$C$5:$AB$202,26,FALSE)</f>
        <v>14.725380057295069</v>
      </c>
      <c r="AU84" s="94">
        <f t="shared" si="19"/>
        <v>2829.7129664761469</v>
      </c>
      <c r="AV84" s="92">
        <f t="shared" si="20"/>
        <v>3.1805346007258602E-2</v>
      </c>
      <c r="AW84" s="103">
        <f t="shared" si="21"/>
        <v>20.115311555801668</v>
      </c>
      <c r="AX84" s="86">
        <f t="shared" si="22"/>
        <v>3865.4729258387165</v>
      </c>
      <c r="AY84" s="92">
        <f t="shared" si="23"/>
        <v>2.3283050153681293E-2</v>
      </c>
    </row>
    <row r="85" spans="1:51">
      <c r="A85">
        <v>85</v>
      </c>
      <c r="B85" t="s">
        <v>27</v>
      </c>
      <c r="C85" t="s">
        <v>198</v>
      </c>
      <c r="D85" t="s">
        <v>199</v>
      </c>
      <c r="E85">
        <v>250</v>
      </c>
      <c r="F85" t="str">
        <f>VLOOKUP(C85,[1]Hoja5!$B$2:$C$199,2,FALSE)</f>
        <v>Russian Federation</v>
      </c>
      <c r="G85" s="5">
        <v>2209139</v>
      </c>
      <c r="H85" s="5">
        <v>167.6</v>
      </c>
      <c r="I85" s="6">
        <v>0.08</v>
      </c>
      <c r="J85" s="5">
        <v>1640.61</v>
      </c>
      <c r="K85" s="7">
        <v>7.0000000000000007E-2</v>
      </c>
      <c r="L85" s="5">
        <v>1356393</v>
      </c>
      <c r="M85" s="6">
        <v>0.12</v>
      </c>
      <c r="N85" s="5">
        <v>287875.40000000002</v>
      </c>
      <c r="O85" s="6">
        <v>0.57999999999999996</v>
      </c>
      <c r="P85" s="5">
        <v>1479819</v>
      </c>
      <c r="Q85" s="7">
        <v>0.11</v>
      </c>
      <c r="R85" s="5">
        <v>1431121</v>
      </c>
      <c r="S85" s="7">
        <v>0.11</v>
      </c>
      <c r="T85" s="8">
        <v>135</v>
      </c>
      <c r="U85" s="8">
        <v>151</v>
      </c>
      <c r="V85" s="8">
        <v>92</v>
      </c>
      <c r="W85" s="8">
        <v>89</v>
      </c>
      <c r="X85" s="8">
        <v>114</v>
      </c>
      <c r="Y85" s="8">
        <v>109</v>
      </c>
      <c r="Z85" s="9" t="s">
        <v>28</v>
      </c>
      <c r="AA85" s="9">
        <v>28</v>
      </c>
      <c r="AB85" s="9">
        <v>33</v>
      </c>
      <c r="AC85" s="9">
        <v>24</v>
      </c>
      <c r="AD85" s="9">
        <v>24</v>
      </c>
      <c r="AE85" s="9">
        <v>29</v>
      </c>
      <c r="AF85" s="9">
        <v>30</v>
      </c>
      <c r="AJ85" s="85">
        <f>VLOOKUP($C85,Hoja3!$C$5:$U$202,18,FALSE)</f>
        <v>15.974</v>
      </c>
      <c r="AK85" s="94">
        <f t="shared" si="12"/>
        <v>236386.28706</v>
      </c>
      <c r="AL85" s="92">
        <f t="shared" si="13"/>
        <v>7.0900897883919747E-2</v>
      </c>
      <c r="AM85" t="str">
        <f>IFERROR(VLOOKUP(C85,'[2]Education expendit (current US)'!$B$2:$K$156,10,FALSE),"")</f>
        <v/>
      </c>
      <c r="AN85">
        <f t="shared" si="14"/>
        <v>0</v>
      </c>
      <c r="AO85" s="85">
        <f t="shared" si="15"/>
        <v>0</v>
      </c>
      <c r="AP85" s="93" t="str">
        <f t="shared" si="16"/>
        <v/>
      </c>
      <c r="AQ85" s="85">
        <f>VLOOKUP($C85,Hoja3!$C$5:$W$202,21,FALSE)</f>
        <v>3.964</v>
      </c>
      <c r="AR85" s="94">
        <f t="shared" si="17"/>
        <v>58660.025159999997</v>
      </c>
      <c r="AS85" s="92">
        <f t="shared" si="18"/>
        <v>0.28571416316794501</v>
      </c>
      <c r="AT85" s="85">
        <f>VLOOKUP($C85,Hoja3!$C$5:$AB$202,26,FALSE)</f>
        <v>12.01</v>
      </c>
      <c r="AU85" s="94">
        <f t="shared" si="19"/>
        <v>177726.26190000001</v>
      </c>
      <c r="AV85" s="92">
        <f t="shared" si="20"/>
        <v>9.4302326627621474E-2</v>
      </c>
      <c r="AW85" s="103">
        <f t="shared" si="21"/>
        <v>15.974</v>
      </c>
      <c r="AX85" s="86">
        <f t="shared" si="22"/>
        <v>236386.28706</v>
      </c>
      <c r="AY85" s="92">
        <f t="shared" si="23"/>
        <v>7.0900897883919747E-2</v>
      </c>
    </row>
    <row r="86" spans="1:51">
      <c r="A86">
        <v>75</v>
      </c>
      <c r="B86" t="s">
        <v>27</v>
      </c>
      <c r="C86" t="s">
        <v>200</v>
      </c>
      <c r="D86" t="s">
        <v>201</v>
      </c>
      <c r="E86">
        <v>250</v>
      </c>
      <c r="F86" t="str">
        <f>VLOOKUP(C86,[1]Hoja5!$B$2:$C$199,2,FALSE)</f>
        <v>Lithuania</v>
      </c>
      <c r="G86" s="5">
        <v>53397</v>
      </c>
      <c r="H86" s="5">
        <v>0.6</v>
      </c>
      <c r="I86" s="6">
        <v>0.01</v>
      </c>
      <c r="J86" s="5">
        <v>20.170000000000002</v>
      </c>
      <c r="K86" s="7">
        <v>0.04</v>
      </c>
      <c r="L86" s="5">
        <v>36811.01</v>
      </c>
      <c r="M86" s="6">
        <v>0.02</v>
      </c>
      <c r="N86" s="5">
        <v>7240.893</v>
      </c>
      <c r="O86" s="6">
        <v>0.08</v>
      </c>
      <c r="P86" s="5">
        <v>36306.379999999997</v>
      </c>
      <c r="Q86" s="7">
        <v>0.06</v>
      </c>
      <c r="R86" s="5">
        <v>35686.6</v>
      </c>
      <c r="S86" s="7">
        <v>0.06</v>
      </c>
      <c r="T86" s="8">
        <v>159</v>
      </c>
      <c r="U86" s="8">
        <v>158</v>
      </c>
      <c r="V86" s="8">
        <v>112</v>
      </c>
      <c r="W86" s="8">
        <v>107</v>
      </c>
      <c r="X86" s="8">
        <v>123</v>
      </c>
      <c r="Y86" s="8">
        <v>118</v>
      </c>
      <c r="Z86" s="9" t="s">
        <v>28</v>
      </c>
      <c r="AA86" s="9">
        <v>35</v>
      </c>
      <c r="AB86" s="9">
        <v>35</v>
      </c>
      <c r="AC86" s="9">
        <v>31</v>
      </c>
      <c r="AD86" s="9">
        <v>31</v>
      </c>
      <c r="AE86" s="9">
        <v>31</v>
      </c>
      <c r="AF86" s="9">
        <v>31</v>
      </c>
      <c r="AJ86" s="85">
        <f>VLOOKUP($C86,Hoja3!$C$5:$U$202,18,FALSE)</f>
        <v>16.260683765488238</v>
      </c>
      <c r="AK86" s="94">
        <f t="shared" si="12"/>
        <v>5903.6656384964681</v>
      </c>
      <c r="AL86" s="92">
        <f t="shared" si="13"/>
        <v>1.0163177197697913E-2</v>
      </c>
      <c r="AM86">
        <f>IFERROR(VLOOKUP(C86,'[2]Education expendit (current US)'!$B$2:$K$156,10,FALSE),"")</f>
        <v>2117955739.29263</v>
      </c>
      <c r="AN86">
        <f t="shared" si="14"/>
        <v>2117.9557392926299</v>
      </c>
      <c r="AO86" s="85">
        <f t="shared" si="15"/>
        <v>5.8335635204959297</v>
      </c>
      <c r="AP86" s="93">
        <f t="shared" si="16"/>
        <v>2.8329203904912212E-2</v>
      </c>
      <c r="AQ86" s="85">
        <f>VLOOKUP($C86,Hoja3!$C$5:$W$202,21,FALSE)</f>
        <v>4.0588777064039414</v>
      </c>
      <c r="AR86" s="94">
        <f t="shared" si="17"/>
        <v>1473.6315638222991</v>
      </c>
      <c r="AS86" s="92">
        <f t="shared" si="18"/>
        <v>4.0715740265750186E-2</v>
      </c>
      <c r="AT86" s="85">
        <f>VLOOKUP($C86,Hoja3!$C$5:$AB$202,26,FALSE)</f>
        <v>12.201806059084296</v>
      </c>
      <c r="AU86" s="94">
        <f t="shared" si="19"/>
        <v>4430.0340746741686</v>
      </c>
      <c r="AV86" s="92">
        <f t="shared" si="20"/>
        <v>1.3543913881613434E-2</v>
      </c>
      <c r="AW86" s="103">
        <f t="shared" si="21"/>
        <v>16.276751364407481</v>
      </c>
      <c r="AX86" s="86">
        <f t="shared" si="22"/>
        <v>5909.4992020169639</v>
      </c>
      <c r="AY86" s="92">
        <f t="shared" si="23"/>
        <v>1.0153144614948331E-2</v>
      </c>
    </row>
    <row r="87" spans="1:51">
      <c r="A87">
        <v>73</v>
      </c>
      <c r="B87" t="s">
        <v>27</v>
      </c>
      <c r="C87" t="s">
        <v>202</v>
      </c>
      <c r="D87" t="s">
        <v>203</v>
      </c>
      <c r="E87">
        <v>250</v>
      </c>
      <c r="F87" t="str">
        <f>VLOOKUP(C87,[1]Hoja5!$B$2:$C$199,2,FALSE)</f>
        <v>Latvia</v>
      </c>
      <c r="G87" s="5">
        <v>39277</v>
      </c>
      <c r="H87" s="5">
        <v>0.3</v>
      </c>
      <c r="I87" s="6">
        <v>0.01</v>
      </c>
      <c r="J87" s="5">
        <v>14.78</v>
      </c>
      <c r="K87" s="7">
        <v>0.04</v>
      </c>
      <c r="L87" s="5">
        <v>24209.83</v>
      </c>
      <c r="M87" s="6">
        <v>0.01</v>
      </c>
      <c r="N87" s="5">
        <v>4122.3580000000002</v>
      </c>
      <c r="O87" s="6">
        <v>7.0000000000000007E-2</v>
      </c>
      <c r="P87" s="5">
        <v>24009.68</v>
      </c>
      <c r="Q87" s="7">
        <v>0.06</v>
      </c>
      <c r="R87" s="5">
        <v>24072.68</v>
      </c>
      <c r="S87" s="7">
        <v>0.06</v>
      </c>
      <c r="T87" s="8">
        <v>160</v>
      </c>
      <c r="U87" s="8">
        <v>159</v>
      </c>
      <c r="V87" s="8">
        <v>115</v>
      </c>
      <c r="W87" s="8">
        <v>108</v>
      </c>
      <c r="X87" s="8">
        <v>124</v>
      </c>
      <c r="Y87" s="8">
        <v>119</v>
      </c>
      <c r="Z87" s="9" t="s">
        <v>28</v>
      </c>
      <c r="AA87" s="9">
        <v>36</v>
      </c>
      <c r="AB87" s="9">
        <v>36</v>
      </c>
      <c r="AC87" s="9">
        <v>32</v>
      </c>
      <c r="AD87" s="9">
        <v>32</v>
      </c>
      <c r="AE87" s="9">
        <v>32</v>
      </c>
      <c r="AF87" s="9">
        <v>32</v>
      </c>
      <c r="AJ87" s="85">
        <f>VLOOKUP($C87,Hoja3!$C$5:$U$202,18,FALSE)</f>
        <v>14.905195024012031</v>
      </c>
      <c r="AK87" s="94">
        <f t="shared" si="12"/>
        <v>3578.689628641212</v>
      </c>
      <c r="AL87" s="92">
        <f t="shared" si="13"/>
        <v>8.3829566442146751E-3</v>
      </c>
      <c r="AM87">
        <f>IFERROR(VLOOKUP(C87,'[2]Education expendit (current US)'!$B$2:$K$156,10,FALSE),"")</f>
        <v>1582185100.4456699</v>
      </c>
      <c r="AN87">
        <f t="shared" si="14"/>
        <v>1582.1851004456698</v>
      </c>
      <c r="AO87" s="85">
        <f t="shared" si="15"/>
        <v>6.5897800405739266</v>
      </c>
      <c r="AP87" s="93">
        <f t="shared" si="16"/>
        <v>1.8961119019228281E-2</v>
      </c>
      <c r="AQ87" s="85">
        <f>VLOOKUP($C87,Hoja3!$C$5:$W$202,21,FALSE)</f>
        <v>2.6318761531241619</v>
      </c>
      <c r="AR87" s="94">
        <f t="shared" si="17"/>
        <v>631.90504236142124</v>
      </c>
      <c r="AS87" s="92">
        <f t="shared" si="18"/>
        <v>4.7475487595241173E-2</v>
      </c>
      <c r="AT87" s="85">
        <f>VLOOKUP($C87,Hoja3!$C$5:$AB$202,26,FALSE)</f>
        <v>12.273318870887868</v>
      </c>
      <c r="AU87" s="94">
        <f t="shared" si="19"/>
        <v>2946.7845862797903</v>
      </c>
      <c r="AV87" s="92">
        <f t="shared" si="20"/>
        <v>1.0180588068662975E-2</v>
      </c>
      <c r="AW87" s="103">
        <f t="shared" si="21"/>
        <v>14.932641370821209</v>
      </c>
      <c r="AX87" s="86">
        <f t="shared" si="22"/>
        <v>3585.2794086817858</v>
      </c>
      <c r="AY87" s="92">
        <f t="shared" si="23"/>
        <v>8.3675486845891933E-3</v>
      </c>
    </row>
    <row r="88" spans="1:51">
      <c r="A88">
        <v>82</v>
      </c>
      <c r="B88" t="s">
        <v>27</v>
      </c>
      <c r="C88" t="s">
        <v>204</v>
      </c>
      <c r="D88" t="s">
        <v>205</v>
      </c>
      <c r="E88">
        <v>250</v>
      </c>
      <c r="F88" t="str">
        <f>VLOOKUP(C88,[1]Hoja5!$B$2:$C$199,2,FALSE)</f>
        <v>Norway</v>
      </c>
      <c r="G88" s="5">
        <v>386892</v>
      </c>
      <c r="H88" s="5">
        <v>4.0999999999999996</v>
      </c>
      <c r="I88" s="6">
        <v>0.01</v>
      </c>
      <c r="J88" s="5">
        <v>149.91</v>
      </c>
      <c r="K88" s="7">
        <v>0.04</v>
      </c>
      <c r="L88" s="5">
        <v>358009.1</v>
      </c>
      <c r="M88" s="6">
        <v>0.01</v>
      </c>
      <c r="N88" s="5">
        <v>92372.37</v>
      </c>
      <c r="O88" s="6">
        <v>0.04</v>
      </c>
      <c r="P88" s="5">
        <v>412989.6</v>
      </c>
      <c r="Q88" s="7">
        <v>0.04</v>
      </c>
      <c r="R88" s="5">
        <v>413979.6</v>
      </c>
      <c r="S88" s="7">
        <v>0.04</v>
      </c>
      <c r="T88" s="8">
        <v>161</v>
      </c>
      <c r="U88" s="8">
        <v>160</v>
      </c>
      <c r="V88" s="8">
        <v>116</v>
      </c>
      <c r="W88" s="8">
        <v>109</v>
      </c>
      <c r="X88" s="8">
        <v>128</v>
      </c>
      <c r="Y88" s="8">
        <v>122</v>
      </c>
      <c r="Z88" s="9" t="s">
        <v>28</v>
      </c>
      <c r="AA88" s="9">
        <v>37</v>
      </c>
      <c r="AB88" s="9">
        <v>37</v>
      </c>
      <c r="AC88" s="9">
        <v>33</v>
      </c>
      <c r="AD88" s="9">
        <v>33</v>
      </c>
      <c r="AE88" s="9">
        <v>33</v>
      </c>
      <c r="AF88" s="9">
        <v>33</v>
      </c>
      <c r="AJ88" s="85">
        <f>VLOOKUP($C88,Hoja3!$C$5:$U$202,18,FALSE)</f>
        <v>22.367999999999999</v>
      </c>
      <c r="AK88" s="94">
        <f t="shared" si="12"/>
        <v>92377.513727999976</v>
      </c>
      <c r="AL88" s="92">
        <f t="shared" si="13"/>
        <v>4.4383095350154179E-3</v>
      </c>
      <c r="AM88">
        <f>IFERROR(VLOOKUP(C88,'[2]Education expendit (current US)'!$B$2:$K$156,10,FALSE),"")</f>
        <v>31606749285.878799</v>
      </c>
      <c r="AN88">
        <f t="shared" si="14"/>
        <v>31606.749285878799</v>
      </c>
      <c r="AO88" s="85">
        <f t="shared" si="15"/>
        <v>7.653158647549188</v>
      </c>
      <c r="AP88" s="93">
        <f t="shared" si="16"/>
        <v>1.2971912938328617E-2</v>
      </c>
      <c r="AQ88" s="85">
        <f>VLOOKUP($C88,Hoja3!$C$5:$W$202,21,FALSE)</f>
        <v>6.5305317399230294</v>
      </c>
      <c r="AR88" s="94">
        <f t="shared" si="17"/>
        <v>26970.416910581156</v>
      </c>
      <c r="AS88" s="92">
        <f t="shared" si="18"/>
        <v>1.5201841386409823E-2</v>
      </c>
      <c r="AT88" s="85">
        <f>VLOOKUP($C88,Hoja3!$C$5:$AB$202,26,FALSE)</f>
        <v>15.837468260076969</v>
      </c>
      <c r="AU88" s="94">
        <f t="shared" si="19"/>
        <v>65407.096817418831</v>
      </c>
      <c r="AV88" s="92">
        <f t="shared" si="20"/>
        <v>6.2684329369410447E-3</v>
      </c>
      <c r="AW88" s="103">
        <f t="shared" si="21"/>
        <v>22.369853111712143</v>
      </c>
      <c r="AX88" s="86">
        <f t="shared" si="22"/>
        <v>92385.166886647523</v>
      </c>
      <c r="AY88" s="92">
        <f t="shared" si="23"/>
        <v>4.4379418668264317E-3</v>
      </c>
    </row>
    <row r="89" spans="1:51">
      <c r="A89">
        <v>61</v>
      </c>
      <c r="B89" t="s">
        <v>27</v>
      </c>
      <c r="C89" t="s">
        <v>206</v>
      </c>
      <c r="D89" t="s">
        <v>207</v>
      </c>
      <c r="E89">
        <v>250</v>
      </c>
      <c r="F89" t="str">
        <f>VLOOKUP(C89,[1]Hoja5!$B$2:$C$199,2,FALSE)</f>
        <v>Denmark</v>
      </c>
      <c r="G89" s="5">
        <v>381265</v>
      </c>
      <c r="H89" s="5">
        <v>2.4</v>
      </c>
      <c r="I89" s="6">
        <v>0.01</v>
      </c>
      <c r="J89" s="5">
        <v>65.83</v>
      </c>
      <c r="K89" s="7">
        <v>0.02</v>
      </c>
      <c r="L89" s="5">
        <v>292535.2</v>
      </c>
      <c r="M89" s="6">
        <v>0.01</v>
      </c>
      <c r="N89" s="5">
        <v>90976.74</v>
      </c>
      <c r="O89" s="6">
        <v>0.03</v>
      </c>
      <c r="P89" s="5">
        <v>309865.7</v>
      </c>
      <c r="Q89" s="7">
        <v>0.02</v>
      </c>
      <c r="R89" s="5">
        <v>315664.2</v>
      </c>
      <c r="S89" s="7">
        <v>0.02</v>
      </c>
      <c r="T89" s="8">
        <v>165</v>
      </c>
      <c r="U89" s="8">
        <v>168</v>
      </c>
      <c r="V89" s="8">
        <v>120</v>
      </c>
      <c r="W89" s="8">
        <v>111</v>
      </c>
      <c r="X89" s="8">
        <v>134</v>
      </c>
      <c r="Y89" s="8">
        <v>128</v>
      </c>
      <c r="Z89" s="9" t="s">
        <v>28</v>
      </c>
      <c r="AA89" s="9">
        <v>38</v>
      </c>
      <c r="AB89" s="9">
        <v>38</v>
      </c>
      <c r="AC89" s="9">
        <v>34</v>
      </c>
      <c r="AD89" s="9">
        <v>34</v>
      </c>
      <c r="AE89" s="9">
        <v>34</v>
      </c>
      <c r="AF89" s="9">
        <v>34</v>
      </c>
      <c r="AJ89" s="85">
        <f>VLOOKUP($C89,Hoja3!$C$5:$U$202,18,FALSE)</f>
        <v>30.584</v>
      </c>
      <c r="AK89" s="94">
        <f t="shared" si="12"/>
        <v>94769.325688000012</v>
      </c>
      <c r="AL89" s="92">
        <f t="shared" si="13"/>
        <v>2.5324649960065037E-3</v>
      </c>
      <c r="AM89">
        <f>IFERROR(VLOOKUP(C89,'[2]Education expendit (current US)'!$B$2:$K$156,10,FALSE),"")</f>
        <v>26454383461.7868</v>
      </c>
      <c r="AN89">
        <f t="shared" si="14"/>
        <v>26454.383461786801</v>
      </c>
      <c r="AO89" s="85">
        <f t="shared" si="15"/>
        <v>8.5373706937511322</v>
      </c>
      <c r="AP89" s="93">
        <f t="shared" si="16"/>
        <v>9.0722205016298546E-3</v>
      </c>
      <c r="AQ89" s="85">
        <f>VLOOKUP($C89,Hoja3!$C$5:$W$202,21,FALSE)</f>
        <v>7.6086580107206672</v>
      </c>
      <c r="AR89" s="94">
        <f t="shared" si="17"/>
        <v>23576.621405525671</v>
      </c>
      <c r="AS89" s="92">
        <f t="shared" si="18"/>
        <v>1.0179575600418768E-2</v>
      </c>
      <c r="AT89" s="85">
        <f>VLOOKUP($C89,Hoja3!$C$5:$AB$202,26,FALSE)</f>
        <v>22.975341989279332</v>
      </c>
      <c r="AU89" s="94">
        <f t="shared" si="19"/>
        <v>71192.704282474326</v>
      </c>
      <c r="AV89" s="92">
        <f t="shared" si="20"/>
        <v>3.371131949809657E-3</v>
      </c>
      <c r="AW89" s="103">
        <f t="shared" si="21"/>
        <v>30.586755184163255</v>
      </c>
      <c r="AX89" s="86">
        <f t="shared" si="22"/>
        <v>94777.863058693765</v>
      </c>
      <c r="AY89" s="92">
        <f t="shared" si="23"/>
        <v>2.5322368774169713E-3</v>
      </c>
    </row>
    <row r="90" spans="1:51">
      <c r="A90">
        <v>55</v>
      </c>
      <c r="B90" t="s">
        <v>27</v>
      </c>
      <c r="C90" t="s">
        <v>208</v>
      </c>
      <c r="D90" t="s">
        <v>209</v>
      </c>
      <c r="E90">
        <v>250</v>
      </c>
      <c r="F90" t="str">
        <f>VLOOKUP(C90,[1]Hoja5!$B$2:$C$199,2,FALSE)</f>
        <v>Belarus</v>
      </c>
      <c r="G90" s="5">
        <v>74427</v>
      </c>
      <c r="H90" s="5">
        <v>0.1</v>
      </c>
      <c r="I90" s="6">
        <v>0</v>
      </c>
      <c r="J90" s="5">
        <v>4.75</v>
      </c>
      <c r="K90" s="7">
        <v>0.01</v>
      </c>
      <c r="L90" s="5">
        <v>62211.68</v>
      </c>
      <c r="M90" s="6">
        <v>0</v>
      </c>
      <c r="N90" s="5">
        <v>8827.7360000000008</v>
      </c>
      <c r="O90" s="6">
        <v>0.01</v>
      </c>
      <c r="P90" s="5">
        <v>54713.13</v>
      </c>
      <c r="Q90" s="7">
        <v>0.01</v>
      </c>
      <c r="R90" s="5">
        <v>53378.93</v>
      </c>
      <c r="S90" s="7">
        <v>0.01</v>
      </c>
      <c r="T90" s="8">
        <v>173</v>
      </c>
      <c r="U90" s="8">
        <v>174</v>
      </c>
      <c r="V90" s="8">
        <v>162</v>
      </c>
      <c r="W90" s="8">
        <v>113</v>
      </c>
      <c r="X90" s="8">
        <v>139</v>
      </c>
      <c r="Y90" s="8">
        <v>134</v>
      </c>
      <c r="Z90" s="9" t="s">
        <v>28</v>
      </c>
      <c r="AA90" s="9">
        <v>39</v>
      </c>
      <c r="AB90" s="9">
        <v>39</v>
      </c>
      <c r="AC90" s="9">
        <v>38</v>
      </c>
      <c r="AD90" s="9">
        <v>35</v>
      </c>
      <c r="AE90" s="9">
        <v>35</v>
      </c>
      <c r="AF90" s="9">
        <v>35</v>
      </c>
      <c r="AJ90" s="85">
        <f>VLOOKUP($C90,Hoja3!$C$5:$U$202,18,FALSE)</f>
        <v>15.795000000000002</v>
      </c>
      <c r="AK90" s="94">
        <f t="shared" si="12"/>
        <v>8641.9388835000009</v>
      </c>
      <c r="AL90" s="92">
        <f t="shared" si="13"/>
        <v>1.1571477344155879E-3</v>
      </c>
      <c r="AM90">
        <f>IFERROR(VLOOKUP(C90,'[2]Education expendit (current US)'!$B$2:$K$156,10,FALSE),"")</f>
        <v>2961925522.7843199</v>
      </c>
      <c r="AN90">
        <f t="shared" si="14"/>
        <v>2961.92552278432</v>
      </c>
      <c r="AO90" s="85">
        <f t="shared" si="15"/>
        <v>5.4135552522480808</v>
      </c>
      <c r="AP90" s="93">
        <f t="shared" si="16"/>
        <v>3.3761821231074137E-3</v>
      </c>
      <c r="AQ90" s="85">
        <f>VLOOKUP($C90,Hoja3!$C$5:$W$202,21,FALSE)</f>
        <v>3.9980000000000002</v>
      </c>
      <c r="AR90" s="94">
        <f t="shared" si="17"/>
        <v>2187.4309373999999</v>
      </c>
      <c r="AS90" s="92">
        <f t="shared" si="18"/>
        <v>4.571572902724916E-3</v>
      </c>
      <c r="AT90" s="85">
        <f>VLOOKUP($C90,Hoja3!$C$5:$AB$202,26,FALSE)</f>
        <v>11.797000000000001</v>
      </c>
      <c r="AU90" s="94">
        <f t="shared" si="19"/>
        <v>6454.5079460999996</v>
      </c>
      <c r="AV90" s="92">
        <f t="shared" si="20"/>
        <v>1.549304777917624E-3</v>
      </c>
      <c r="AW90" s="103">
        <f t="shared" si="21"/>
        <v>15.804894435306934</v>
      </c>
      <c r="AX90" s="86">
        <f t="shared" si="22"/>
        <v>8647.3524387522484</v>
      </c>
      <c r="AY90" s="92">
        <f t="shared" si="23"/>
        <v>1.1564233180997685E-3</v>
      </c>
    </row>
    <row r="91" spans="1:51">
      <c r="A91">
        <v>64</v>
      </c>
      <c r="B91" t="s">
        <v>27</v>
      </c>
      <c r="C91" t="s">
        <v>210</v>
      </c>
      <c r="D91" t="s">
        <v>211</v>
      </c>
      <c r="E91">
        <v>250</v>
      </c>
      <c r="F91" t="str">
        <f>VLOOKUP(C91,[1]Hoja5!$B$2:$C$199,2,FALSE)</f>
        <v>Finland</v>
      </c>
      <c r="G91" s="5">
        <v>209050</v>
      </c>
      <c r="H91" s="5">
        <v>0.5</v>
      </c>
      <c r="I91" s="6">
        <v>0</v>
      </c>
      <c r="J91" s="5">
        <v>16.86</v>
      </c>
      <c r="K91" s="7">
        <v>0.01</v>
      </c>
      <c r="L91" s="5">
        <v>235639.7</v>
      </c>
      <c r="M91" s="6">
        <v>0</v>
      </c>
      <c r="N91" s="5">
        <v>58643.71</v>
      </c>
      <c r="O91" s="6">
        <v>0.01</v>
      </c>
      <c r="P91" s="5">
        <v>238745.7</v>
      </c>
      <c r="Q91" s="7">
        <v>0.01</v>
      </c>
      <c r="R91" s="5">
        <v>242899.3</v>
      </c>
      <c r="S91" s="7">
        <v>0.01</v>
      </c>
      <c r="T91" s="8">
        <v>174</v>
      </c>
      <c r="U91" s="8">
        <v>175</v>
      </c>
      <c r="V91" s="8">
        <v>163</v>
      </c>
      <c r="W91" s="8">
        <v>114</v>
      </c>
      <c r="X91" s="8">
        <v>140</v>
      </c>
      <c r="Y91" s="8">
        <v>135</v>
      </c>
      <c r="Z91" s="9" t="s">
        <v>28</v>
      </c>
      <c r="AA91" s="9">
        <v>40</v>
      </c>
      <c r="AB91" s="9">
        <v>40</v>
      </c>
      <c r="AC91" s="9">
        <v>39</v>
      </c>
      <c r="AD91" s="9">
        <v>36</v>
      </c>
      <c r="AE91" s="9">
        <v>36</v>
      </c>
      <c r="AF91" s="9">
        <v>36</v>
      </c>
      <c r="AJ91" s="85">
        <f>VLOOKUP($C91,Hoja3!$C$5:$U$202,18,FALSE)</f>
        <v>29.224</v>
      </c>
      <c r="AK91" s="94">
        <f t="shared" si="12"/>
        <v>69771.043368000013</v>
      </c>
      <c r="AL91" s="92">
        <f t="shared" si="13"/>
        <v>7.1662967309060114E-4</v>
      </c>
      <c r="AM91">
        <f>IFERROR(VLOOKUP(C91,'[2]Education expendit (current US)'!$B$2:$K$156,10,FALSE),"")</f>
        <v>15681273715.865299</v>
      </c>
      <c r="AN91">
        <f t="shared" si="14"/>
        <v>15681.2737158653</v>
      </c>
      <c r="AO91" s="85">
        <f t="shared" si="15"/>
        <v>6.5681910567877448</v>
      </c>
      <c r="AP91" s="93">
        <f t="shared" si="16"/>
        <v>3.1885165010169568E-3</v>
      </c>
      <c r="AQ91" s="85">
        <f>VLOOKUP($C91,Hoja3!$C$5:$W$202,21,FALSE)</f>
        <v>7.2515623196677126</v>
      </c>
      <c r="AR91" s="94">
        <f t="shared" si="17"/>
        <v>17312.793221026921</v>
      </c>
      <c r="AS91" s="92">
        <f t="shared" si="18"/>
        <v>2.8880377280353273E-3</v>
      </c>
      <c r="AT91" s="85">
        <f>VLOOKUP($C91,Hoja3!$C$5:$AB$202,26,FALSE)</f>
        <v>21.972437680332288</v>
      </c>
      <c r="AU91" s="94">
        <f t="shared" si="19"/>
        <v>52458.250146973085</v>
      </c>
      <c r="AV91" s="92">
        <f t="shared" si="20"/>
        <v>9.5313892209355502E-4</v>
      </c>
      <c r="AW91" s="103">
        <f t="shared" si="21"/>
        <v>29.226751124337234</v>
      </c>
      <c r="AX91" s="86">
        <f t="shared" si="22"/>
        <v>69777.611559056808</v>
      </c>
      <c r="AY91" s="92">
        <f t="shared" si="23"/>
        <v>7.1656221648805113E-4</v>
      </c>
    </row>
    <row r="92" spans="1:51">
      <c r="A92">
        <v>91</v>
      </c>
      <c r="B92" t="s">
        <v>27</v>
      </c>
      <c r="C92" t="s">
        <v>212</v>
      </c>
      <c r="D92" t="s">
        <v>213</v>
      </c>
      <c r="E92">
        <v>250</v>
      </c>
      <c r="F92" t="str">
        <f>VLOOKUP(C92,[1]Hoja5!$B$2:$C$199,2,FALSE)</f>
        <v>Sweden</v>
      </c>
      <c r="G92" s="5">
        <v>369792</v>
      </c>
      <c r="H92" s="5">
        <v>1.6</v>
      </c>
      <c r="I92" s="6">
        <v>0</v>
      </c>
      <c r="J92" s="5">
        <v>52.18</v>
      </c>
      <c r="K92" s="7">
        <v>0.01</v>
      </c>
      <c r="L92" s="5">
        <v>431250.7</v>
      </c>
      <c r="M92" s="6">
        <v>0</v>
      </c>
      <c r="N92" s="5">
        <v>123918.3</v>
      </c>
      <c r="O92" s="6">
        <v>0.01</v>
      </c>
      <c r="P92" s="5">
        <v>458973.3</v>
      </c>
      <c r="Q92" s="7">
        <v>0.01</v>
      </c>
      <c r="R92" s="5">
        <v>467253.5</v>
      </c>
      <c r="S92" s="7">
        <v>0.01</v>
      </c>
      <c r="T92" s="8">
        <v>175</v>
      </c>
      <c r="U92" s="8">
        <v>176</v>
      </c>
      <c r="V92" s="8">
        <v>164</v>
      </c>
      <c r="W92" s="8">
        <v>115</v>
      </c>
      <c r="X92" s="8">
        <v>141</v>
      </c>
      <c r="Y92" s="8">
        <v>136</v>
      </c>
      <c r="Z92" s="9" t="s">
        <v>28</v>
      </c>
      <c r="AA92" s="9">
        <v>41</v>
      </c>
      <c r="AB92" s="9">
        <v>41</v>
      </c>
      <c r="AC92" s="9">
        <v>40</v>
      </c>
      <c r="AD92" s="9">
        <v>37</v>
      </c>
      <c r="AE92" s="9">
        <v>37</v>
      </c>
      <c r="AF92" s="9">
        <v>37</v>
      </c>
      <c r="AJ92" s="85">
        <f>VLOOKUP($C92,Hoja3!$C$5:$U$202,18,FALSE)</f>
        <v>28.303999999999998</v>
      </c>
      <c r="AK92" s="94">
        <f t="shared" si="12"/>
        <v>129907.802832</v>
      </c>
      <c r="AL92" s="92">
        <f t="shared" si="13"/>
        <v>1.2316427228541151E-3</v>
      </c>
      <c r="AM92" t="str">
        <f>IFERROR(VLOOKUP(C92,'[2]Education expendit (current US)'!$B$2:$K$156,10,FALSE),"")</f>
        <v/>
      </c>
      <c r="AN92">
        <f t="shared" si="14"/>
        <v>0</v>
      </c>
      <c r="AO92" s="88">
        <f t="shared" si="15"/>
        <v>0</v>
      </c>
      <c r="AP92" s="93" t="str">
        <f t="shared" si="16"/>
        <v/>
      </c>
      <c r="AQ92" s="85">
        <f>VLOOKUP($C92,Hoja3!$C$5:$W$202,21,FALSE)</f>
        <v>6.9957709966405375</v>
      </c>
      <c r="AR92" s="94">
        <f t="shared" si="17"/>
        <v>32108.721003723964</v>
      </c>
      <c r="AS92" s="92">
        <f t="shared" si="18"/>
        <v>4.9830698638367822E-3</v>
      </c>
      <c r="AT92" s="85">
        <f>VLOOKUP($C92,Hoja3!$C$5:$AB$202,26,FALSE)</f>
        <v>21.308229003359461</v>
      </c>
      <c r="AU92" s="94">
        <f t="shared" si="19"/>
        <v>97799.08182827603</v>
      </c>
      <c r="AV92" s="92">
        <f t="shared" si="20"/>
        <v>1.6360071792999207E-3</v>
      </c>
      <c r="AW92" s="103">
        <f t="shared" si="21"/>
        <v>28.304000000000002</v>
      </c>
      <c r="AX92" s="86">
        <f t="shared" si="22"/>
        <v>129907.802832</v>
      </c>
      <c r="AY92" s="92">
        <f t="shared" si="23"/>
        <v>1.2316427228541151E-3</v>
      </c>
    </row>
    <row r="93" spans="1:51">
      <c r="A93">
        <v>86</v>
      </c>
      <c r="B93" t="s">
        <v>27</v>
      </c>
      <c r="C93" t="s">
        <v>214</v>
      </c>
      <c r="D93" t="s">
        <v>215</v>
      </c>
      <c r="E93">
        <v>250</v>
      </c>
      <c r="F93" t="str">
        <f>VLOOKUP(C93,[1]Hoja5!$B$2:$C$199,2,FALSE)</f>
        <v>San Marino</v>
      </c>
      <c r="G93" s="5">
        <v>1846.42</v>
      </c>
      <c r="H93" s="5">
        <v>5.2</v>
      </c>
      <c r="I93" s="6">
        <v>2.8</v>
      </c>
      <c r="J93" s="5">
        <v>268.13</v>
      </c>
      <c r="K93" s="7">
        <v>14.53</v>
      </c>
      <c r="L93" s="5">
        <v>0</v>
      </c>
      <c r="M93" s="6">
        <v>0</v>
      </c>
      <c r="N93" s="5">
        <v>0</v>
      </c>
      <c r="O93" s="6">
        <v>0</v>
      </c>
      <c r="P93" s="5">
        <v>0</v>
      </c>
      <c r="Q93" s="7">
        <v>0</v>
      </c>
      <c r="R93" s="5">
        <v>0</v>
      </c>
      <c r="S93" s="7">
        <v>0</v>
      </c>
      <c r="T93" s="8">
        <v>34</v>
      </c>
      <c r="U93" s="8">
        <v>14</v>
      </c>
      <c r="V93" s="8">
        <v>122</v>
      </c>
      <c r="W93" s="8">
        <v>127</v>
      </c>
      <c r="X93" s="8">
        <v>149</v>
      </c>
      <c r="Y93" s="8">
        <v>149</v>
      </c>
      <c r="Z93" s="9" t="s">
        <v>28</v>
      </c>
      <c r="AA93" s="9">
        <v>1</v>
      </c>
      <c r="AB93" s="9">
        <v>1</v>
      </c>
      <c r="AC93" s="9">
        <v>35</v>
      </c>
      <c r="AD93" s="9">
        <v>38</v>
      </c>
      <c r="AE93" s="9">
        <v>38</v>
      </c>
      <c r="AF93" s="9">
        <v>38</v>
      </c>
      <c r="AJ93" s="85">
        <f>VLOOKUP($C93,Hoja3!$C$5:$U$202,18,FALSE)</f>
        <v>21.401774390243901</v>
      </c>
      <c r="AK93" s="94">
        <f t="shared" si="12"/>
        <v>0</v>
      </c>
      <c r="AL93" s="92" t="str">
        <f t="shared" si="13"/>
        <v/>
      </c>
      <c r="AM93" t="str">
        <f>IFERROR(VLOOKUP(C93,'[2]Education expendit (current US)'!$B$2:$K$156,10,FALSE),"")</f>
        <v/>
      </c>
      <c r="AN93">
        <f t="shared" si="14"/>
        <v>0</v>
      </c>
      <c r="AO93" s="88" t="e">
        <f t="shared" si="15"/>
        <v>#DIV/0!</v>
      </c>
      <c r="AP93" s="93" t="str">
        <f t="shared" si="16"/>
        <v/>
      </c>
      <c r="AQ93" s="85">
        <f>VLOOKUP($C93,Hoja3!$C$5:$W$202,21,FALSE)</f>
        <v>6.0830000000000002</v>
      </c>
      <c r="AR93" s="94">
        <f t="shared" si="17"/>
        <v>0</v>
      </c>
      <c r="AS93" s="92" t="str">
        <f t="shared" si="18"/>
        <v/>
      </c>
      <c r="AT93" s="85">
        <f>VLOOKUP($C93,Hoja3!$C$5:$AB$202,26,FALSE)</f>
        <v>15.318774390243902</v>
      </c>
      <c r="AU93" s="94">
        <f t="shared" si="19"/>
        <v>0</v>
      </c>
      <c r="AV93" s="92" t="str">
        <f t="shared" si="20"/>
        <v/>
      </c>
      <c r="AW93" s="103" t="e">
        <f t="shared" si="21"/>
        <v>#DIV/0!</v>
      </c>
      <c r="AX93" s="86" t="e">
        <f t="shared" si="22"/>
        <v>#DIV/0!</v>
      </c>
      <c r="AY93" s="92" t="str">
        <f t="shared" si="23"/>
        <v/>
      </c>
    </row>
    <row r="94" spans="1:51">
      <c r="A94">
        <v>74</v>
      </c>
      <c r="B94" t="s">
        <v>27</v>
      </c>
      <c r="C94" t="s">
        <v>216</v>
      </c>
      <c r="D94" t="s">
        <v>217</v>
      </c>
      <c r="E94">
        <v>250</v>
      </c>
      <c r="F94" t="s">
        <v>681</v>
      </c>
      <c r="G94" s="5">
        <v>8069.77</v>
      </c>
      <c r="H94" s="5">
        <v>5.0999999999999996</v>
      </c>
      <c r="I94" s="6">
        <v>0.63</v>
      </c>
      <c r="J94" s="5">
        <v>224.78</v>
      </c>
      <c r="K94" s="7">
        <v>2.79</v>
      </c>
      <c r="L94" s="5">
        <v>0</v>
      </c>
      <c r="M94" s="6">
        <v>0</v>
      </c>
      <c r="N94" s="5">
        <v>0</v>
      </c>
      <c r="O94" s="6">
        <v>0</v>
      </c>
      <c r="P94" s="5">
        <v>0</v>
      </c>
      <c r="Q94" s="7">
        <v>0</v>
      </c>
      <c r="R94" s="5">
        <v>0</v>
      </c>
      <c r="S94" s="7">
        <v>0</v>
      </c>
      <c r="T94" s="8">
        <v>84</v>
      </c>
      <c r="U94" s="8">
        <v>60</v>
      </c>
      <c r="V94" s="8">
        <v>132</v>
      </c>
      <c r="W94" s="8">
        <v>137</v>
      </c>
      <c r="X94" s="8">
        <v>156</v>
      </c>
      <c r="Y94" s="8">
        <v>156</v>
      </c>
      <c r="Z94" s="9" t="s">
        <v>28</v>
      </c>
      <c r="AA94" s="9">
        <v>12</v>
      </c>
      <c r="AB94" s="9">
        <v>5</v>
      </c>
      <c r="AC94" s="9">
        <v>36</v>
      </c>
      <c r="AD94" s="9">
        <v>39</v>
      </c>
      <c r="AE94" s="9">
        <v>39</v>
      </c>
      <c r="AF94" s="9">
        <v>39</v>
      </c>
      <c r="AJ94" s="85" t="e">
        <f>VLOOKUP($C94,Hoja3!$C$5:$U$202,18,FALSE)</f>
        <v>#N/A</v>
      </c>
      <c r="AK94" s="94">
        <f t="shared" si="12"/>
        <v>0</v>
      </c>
      <c r="AL94" s="92" t="str">
        <f t="shared" si="13"/>
        <v/>
      </c>
      <c r="AM94">
        <f>IFERROR(VLOOKUP(C94,'[2]Education expendit (current US)'!$B$2:$K$156,10,FALSE),"")</f>
        <v>0</v>
      </c>
      <c r="AN94">
        <f t="shared" si="14"/>
        <v>0</v>
      </c>
      <c r="AO94" s="88" t="e">
        <f t="shared" si="15"/>
        <v>#DIV/0!</v>
      </c>
      <c r="AP94" s="93" t="str">
        <f t="shared" si="16"/>
        <v/>
      </c>
      <c r="AQ94" s="85" t="e">
        <f>VLOOKUP($C94,Hoja3!$C$5:$W$202,21,FALSE)</f>
        <v>#N/A</v>
      </c>
      <c r="AR94" s="94">
        <f t="shared" si="17"/>
        <v>0</v>
      </c>
      <c r="AS94" s="92" t="str">
        <f t="shared" si="18"/>
        <v/>
      </c>
      <c r="AT94" s="85" t="e">
        <f>VLOOKUP($C94,Hoja3!$C$5:$AB$202,26,FALSE)</f>
        <v>#N/A</v>
      </c>
      <c r="AU94" s="94">
        <f t="shared" si="19"/>
        <v>0</v>
      </c>
      <c r="AV94" s="92" t="str">
        <f t="shared" si="20"/>
        <v/>
      </c>
      <c r="AW94" s="103" t="e">
        <f t="shared" si="21"/>
        <v>#DIV/0!</v>
      </c>
      <c r="AX94" s="86" t="e">
        <f t="shared" si="22"/>
        <v>#DIV/0!</v>
      </c>
      <c r="AY94" s="92" t="str">
        <f t="shared" si="23"/>
        <v/>
      </c>
    </row>
    <row r="95" spans="1:51">
      <c r="A95">
        <v>79</v>
      </c>
      <c r="B95" t="s">
        <v>27</v>
      </c>
      <c r="C95" t="s">
        <v>218</v>
      </c>
      <c r="D95" t="s">
        <v>219</v>
      </c>
      <c r="E95">
        <v>250</v>
      </c>
      <c r="F95" t="s">
        <v>682</v>
      </c>
      <c r="G95" s="5">
        <v>5379.72</v>
      </c>
      <c r="H95" s="5">
        <v>3.6</v>
      </c>
      <c r="I95" s="6">
        <v>0.67</v>
      </c>
      <c r="J95" s="5">
        <v>129.69</v>
      </c>
      <c r="K95" s="7">
        <v>2.41</v>
      </c>
      <c r="L95" s="5">
        <v>0</v>
      </c>
      <c r="M95" s="6">
        <v>0</v>
      </c>
      <c r="N95" s="5">
        <v>0</v>
      </c>
      <c r="O95" s="6">
        <v>0</v>
      </c>
      <c r="P95" s="5">
        <v>0</v>
      </c>
      <c r="Q95" s="7">
        <v>0</v>
      </c>
      <c r="R95" s="5">
        <v>0</v>
      </c>
      <c r="S95" s="7">
        <v>0</v>
      </c>
      <c r="T95" s="8">
        <v>80</v>
      </c>
      <c r="U95" s="8">
        <v>66</v>
      </c>
      <c r="V95" s="8">
        <v>134</v>
      </c>
      <c r="W95" s="8">
        <v>139</v>
      </c>
      <c r="X95" s="8">
        <v>157</v>
      </c>
      <c r="Y95" s="8">
        <v>157</v>
      </c>
      <c r="Z95" s="9" t="s">
        <v>28</v>
      </c>
      <c r="AA95" s="9">
        <v>11</v>
      </c>
      <c r="AB95" s="9">
        <v>8</v>
      </c>
      <c r="AC95" s="9">
        <v>37</v>
      </c>
      <c r="AD95" s="9">
        <v>40</v>
      </c>
      <c r="AE95" s="9">
        <v>40</v>
      </c>
      <c r="AF95" s="9">
        <v>40</v>
      </c>
      <c r="AJ95" s="85" t="e">
        <f>VLOOKUP($C95,Hoja3!$C$5:$U$202,18,FALSE)</f>
        <v>#N/A</v>
      </c>
      <c r="AK95" s="94">
        <f t="shared" si="12"/>
        <v>0</v>
      </c>
      <c r="AL95" s="92" t="str">
        <f t="shared" si="13"/>
        <v/>
      </c>
      <c r="AM95">
        <f>IFERROR(VLOOKUP(C95,'[2]Education expendit (current US)'!$B$2:$K$156,10,FALSE),"")</f>
        <v>0</v>
      </c>
      <c r="AN95">
        <f t="shared" si="14"/>
        <v>0</v>
      </c>
      <c r="AO95" s="88" t="e">
        <f t="shared" si="15"/>
        <v>#DIV/0!</v>
      </c>
      <c r="AP95" s="93" t="str">
        <f t="shared" si="16"/>
        <v/>
      </c>
      <c r="AQ95" s="85" t="e">
        <f>VLOOKUP($C95,Hoja3!$C$5:$W$202,21,FALSE)</f>
        <v>#N/A</v>
      </c>
      <c r="AR95" s="94">
        <f t="shared" si="17"/>
        <v>0</v>
      </c>
      <c r="AS95" s="92" t="str">
        <f t="shared" si="18"/>
        <v/>
      </c>
      <c r="AT95" s="85" t="e">
        <f>VLOOKUP($C95,Hoja3!$C$5:$AB$202,26,FALSE)</f>
        <v>#N/A</v>
      </c>
      <c r="AU95" s="94">
        <f t="shared" si="19"/>
        <v>0</v>
      </c>
      <c r="AV95" s="92" t="str">
        <f t="shared" si="20"/>
        <v/>
      </c>
      <c r="AW95" s="103" t="e">
        <f t="shared" si="21"/>
        <v>#DIV/0!</v>
      </c>
      <c r="AX95" s="86" t="e">
        <f t="shared" si="22"/>
        <v>#DIV/0!</v>
      </c>
      <c r="AY95" s="92" t="str">
        <f t="shared" si="23"/>
        <v/>
      </c>
    </row>
    <row r="96" spans="1:51">
      <c r="A96">
        <v>67</v>
      </c>
      <c r="B96" t="s">
        <v>27</v>
      </c>
      <c r="C96" t="s">
        <v>220</v>
      </c>
      <c r="D96" t="s">
        <v>221</v>
      </c>
      <c r="E96">
        <v>250</v>
      </c>
      <c r="F96" t="s">
        <v>683</v>
      </c>
      <c r="G96" s="5">
        <v>3141.05</v>
      </c>
      <c r="H96" s="5">
        <v>2.2999999999999998</v>
      </c>
      <c r="I96" s="6">
        <v>0.73</v>
      </c>
      <c r="J96" s="5">
        <v>77.62</v>
      </c>
      <c r="K96" s="7">
        <v>2.4700000000000002</v>
      </c>
      <c r="L96" s="5"/>
      <c r="M96" s="6"/>
      <c r="N96" s="5"/>
      <c r="O96" s="6"/>
      <c r="P96" s="5"/>
      <c r="Q96" s="7"/>
      <c r="R96" s="5"/>
      <c r="S96" s="7"/>
      <c r="T96" s="8">
        <v>74</v>
      </c>
      <c r="U96" s="8">
        <v>63</v>
      </c>
      <c r="V96" s="8">
        <v>196</v>
      </c>
      <c r="W96" s="8">
        <v>196</v>
      </c>
      <c r="X96" s="8">
        <v>196</v>
      </c>
      <c r="Y96" s="8">
        <v>196</v>
      </c>
      <c r="Z96" s="9" t="s">
        <v>28</v>
      </c>
      <c r="AA96" s="9">
        <v>8</v>
      </c>
      <c r="AB96" s="9">
        <v>7</v>
      </c>
      <c r="AC96" s="9">
        <v>41</v>
      </c>
      <c r="AD96" s="9">
        <v>41</v>
      </c>
      <c r="AE96" s="9">
        <v>41</v>
      </c>
      <c r="AF96" s="9">
        <v>41</v>
      </c>
      <c r="AJ96" s="85" t="e">
        <f>VLOOKUP($C96,Hoja3!$C$5:$U$202,18,FALSE)</f>
        <v>#N/A</v>
      </c>
      <c r="AK96" s="94">
        <f t="shared" si="12"/>
        <v>0</v>
      </c>
      <c r="AL96" s="92" t="str">
        <f t="shared" si="13"/>
        <v/>
      </c>
      <c r="AM96" t="str">
        <f>IFERROR(VLOOKUP(C96,'[2]Education expendit (current US)'!$B$2:$K$156,10,FALSE),"")</f>
        <v/>
      </c>
      <c r="AN96">
        <f t="shared" si="14"/>
        <v>0</v>
      </c>
      <c r="AO96" s="88" t="e">
        <f t="shared" si="15"/>
        <v>#DIV/0!</v>
      </c>
      <c r="AP96" s="93" t="str">
        <f t="shared" si="16"/>
        <v/>
      </c>
      <c r="AQ96" s="85" t="e">
        <f>VLOOKUP($C96,Hoja3!$C$5:$W$202,21,FALSE)</f>
        <v>#N/A</v>
      </c>
      <c r="AR96" s="94">
        <f t="shared" si="17"/>
        <v>0</v>
      </c>
      <c r="AS96" s="92" t="str">
        <f t="shared" si="18"/>
        <v/>
      </c>
      <c r="AT96" s="85" t="e">
        <f>VLOOKUP($C96,Hoja3!$C$5:$AB$202,26,FALSE)</f>
        <v>#N/A</v>
      </c>
      <c r="AU96" s="94">
        <f t="shared" si="19"/>
        <v>0</v>
      </c>
      <c r="AV96" s="92" t="str">
        <f t="shared" si="20"/>
        <v/>
      </c>
      <c r="AW96" s="103" t="e">
        <f t="shared" si="21"/>
        <v>#DIV/0!</v>
      </c>
      <c r="AX96" s="86" t="e">
        <f t="shared" si="22"/>
        <v>#DIV/0!</v>
      </c>
      <c r="AY96" s="92" t="str">
        <f t="shared" si="23"/>
        <v/>
      </c>
    </row>
    <row r="97" spans="1:51">
      <c r="A97">
        <v>63</v>
      </c>
      <c r="B97" t="s">
        <v>27</v>
      </c>
      <c r="C97" t="s">
        <v>222</v>
      </c>
      <c r="D97" t="s">
        <v>223</v>
      </c>
      <c r="E97">
        <v>250</v>
      </c>
      <c r="F97" t="s">
        <v>684</v>
      </c>
      <c r="G97" s="5">
        <v>1012.24</v>
      </c>
      <c r="H97" s="5">
        <v>0</v>
      </c>
      <c r="I97" s="6">
        <v>0</v>
      </c>
      <c r="J97" s="5">
        <v>0</v>
      </c>
      <c r="K97" s="7">
        <v>0</v>
      </c>
      <c r="L97" s="5"/>
      <c r="M97" s="6"/>
      <c r="N97" s="5"/>
      <c r="O97" s="6"/>
      <c r="P97" s="5"/>
      <c r="Q97" s="7"/>
      <c r="R97" s="5"/>
      <c r="S97" s="7"/>
      <c r="T97" s="8">
        <v>201</v>
      </c>
      <c r="U97" s="8">
        <v>201</v>
      </c>
      <c r="V97" s="8">
        <v>202</v>
      </c>
      <c r="W97" s="8">
        <v>202</v>
      </c>
      <c r="X97" s="8">
        <v>202</v>
      </c>
      <c r="Y97" s="8">
        <v>202</v>
      </c>
      <c r="Z97" s="9" t="s">
        <v>28</v>
      </c>
      <c r="AA97" s="9">
        <v>42</v>
      </c>
      <c r="AB97" s="9">
        <v>42</v>
      </c>
      <c r="AC97" s="9">
        <v>42</v>
      </c>
      <c r="AD97" s="9">
        <v>42</v>
      </c>
      <c r="AE97" s="9">
        <v>42</v>
      </c>
      <c r="AF97" s="9">
        <v>42</v>
      </c>
      <c r="AJ97" s="85" t="e">
        <f>VLOOKUP($C97,Hoja3!$C$5:$U$202,18,FALSE)</f>
        <v>#N/A</v>
      </c>
      <c r="AK97" s="94">
        <f t="shared" si="12"/>
        <v>0</v>
      </c>
      <c r="AL97" s="92" t="str">
        <f t="shared" si="13"/>
        <v/>
      </c>
      <c r="AM97">
        <f>IFERROR(VLOOKUP(C97,'[2]Education expendit (current US)'!$B$2:$K$156,10,FALSE),"")</f>
        <v>0</v>
      </c>
      <c r="AN97">
        <f t="shared" si="14"/>
        <v>0</v>
      </c>
      <c r="AO97" s="88" t="e">
        <f t="shared" si="15"/>
        <v>#DIV/0!</v>
      </c>
      <c r="AP97" s="93" t="str">
        <f t="shared" si="16"/>
        <v/>
      </c>
      <c r="AQ97" s="85" t="e">
        <f>VLOOKUP($C97,Hoja3!$C$5:$W$202,21,FALSE)</f>
        <v>#N/A</v>
      </c>
      <c r="AR97" s="94">
        <f t="shared" si="17"/>
        <v>0</v>
      </c>
      <c r="AS97" s="92" t="str">
        <f t="shared" si="18"/>
        <v/>
      </c>
      <c r="AT97" s="85" t="e">
        <f>VLOOKUP($C97,Hoja3!$C$5:$AB$202,26,FALSE)</f>
        <v>#N/A</v>
      </c>
      <c r="AU97" s="94">
        <f t="shared" si="19"/>
        <v>0</v>
      </c>
      <c r="AV97" s="92" t="str">
        <f t="shared" si="20"/>
        <v/>
      </c>
      <c r="AW97" s="103" t="e">
        <f t="shared" si="21"/>
        <v>#DIV/0!</v>
      </c>
      <c r="AX97" s="86" t="e">
        <f t="shared" si="22"/>
        <v>#DIV/0!</v>
      </c>
      <c r="AY97" s="92" t="str">
        <f t="shared" si="23"/>
        <v/>
      </c>
    </row>
    <row r="98" spans="1:51">
      <c r="A98">
        <v>104</v>
      </c>
      <c r="B98" t="s">
        <v>35</v>
      </c>
      <c r="C98" t="s">
        <v>224</v>
      </c>
      <c r="D98" t="s">
        <v>225</v>
      </c>
      <c r="E98">
        <v>250</v>
      </c>
      <c r="F98" t="str">
        <f>VLOOKUP(C98,[1]Hoja5!$B$2:$C$199,2,FALSE)</f>
        <v>Tonga</v>
      </c>
      <c r="G98" s="5">
        <v>230.29</v>
      </c>
      <c r="H98" s="5">
        <v>9.3000000000000007</v>
      </c>
      <c r="I98" s="6">
        <v>40.35</v>
      </c>
      <c r="J98" s="5">
        <v>60.02</v>
      </c>
      <c r="K98" s="7">
        <v>26.1</v>
      </c>
      <c r="L98" s="5">
        <v>510.4085</v>
      </c>
      <c r="M98" s="6">
        <v>18.22</v>
      </c>
      <c r="N98" s="5">
        <v>66.673969999999997</v>
      </c>
      <c r="O98" s="6">
        <v>139.47999999999999</v>
      </c>
      <c r="P98" s="5">
        <v>348.3304</v>
      </c>
      <c r="Q98" s="7">
        <v>17.23</v>
      </c>
      <c r="R98" s="5">
        <v>352.28820000000002</v>
      </c>
      <c r="S98" s="7">
        <v>17.04</v>
      </c>
      <c r="T98" s="8">
        <v>3</v>
      </c>
      <c r="U98" s="8">
        <v>5</v>
      </c>
      <c r="V98" s="8">
        <v>2</v>
      </c>
      <c r="W98" s="8">
        <v>2</v>
      </c>
      <c r="X98" s="8">
        <v>9</v>
      </c>
      <c r="Y98" s="8">
        <v>8</v>
      </c>
      <c r="Z98" s="9" t="s">
        <v>32</v>
      </c>
      <c r="AA98" s="9">
        <v>1</v>
      </c>
      <c r="AB98" s="9">
        <v>1</v>
      </c>
      <c r="AC98" s="9">
        <v>1</v>
      </c>
      <c r="AD98" s="9">
        <v>1</v>
      </c>
      <c r="AE98" s="9">
        <v>1</v>
      </c>
      <c r="AF98" s="9">
        <v>1</v>
      </c>
      <c r="AJ98" s="85">
        <f>VLOOKUP($C98,Hoja3!$C$5:$U$202,18,FALSE)</f>
        <v>8.1120000000000001</v>
      </c>
      <c r="AK98" s="94">
        <f t="shared" si="12"/>
        <v>28.256562047999999</v>
      </c>
      <c r="AL98" s="92">
        <f t="shared" si="13"/>
        <v>32.912708857510339</v>
      </c>
      <c r="AM98" t="str">
        <f>IFERROR(VLOOKUP(C98,'[2]Education expendit (current US)'!$B$2:$K$156,10,FALSE),"")</f>
        <v/>
      </c>
      <c r="AN98">
        <f t="shared" si="14"/>
        <v>0</v>
      </c>
      <c r="AO98" s="88">
        <f t="shared" si="15"/>
        <v>0</v>
      </c>
      <c r="AP98" s="93" t="str">
        <f t="shared" si="16"/>
        <v/>
      </c>
      <c r="AQ98" s="85">
        <f>VLOOKUP($C98,Hoja3!$C$5:$W$202,21,FALSE)</f>
        <v>7.0590000000000002</v>
      </c>
      <c r="AR98" s="94">
        <f t="shared" si="17"/>
        <v>24.588642935999999</v>
      </c>
      <c r="AS98" s="92">
        <f t="shared" si="18"/>
        <v>37.822339460564372</v>
      </c>
      <c r="AT98" s="85">
        <f>VLOOKUP($C98,Hoja3!$C$5:$AB$202,26,FALSE)</f>
        <v>1.0529999999999999</v>
      </c>
      <c r="AU98" s="94">
        <f t="shared" si="19"/>
        <v>3.6679191119999994</v>
      </c>
      <c r="AV98" s="92">
        <f t="shared" si="20"/>
        <v>253.54975712452412</v>
      </c>
      <c r="AW98" s="103">
        <f t="shared" si="21"/>
        <v>8.1120000000000001</v>
      </c>
      <c r="AX98" s="86">
        <f t="shared" si="22"/>
        <v>28.256562047999999</v>
      </c>
      <c r="AY98" s="92">
        <f t="shared" si="23"/>
        <v>32.912708857510339</v>
      </c>
    </row>
    <row r="99" spans="1:51">
      <c r="A99">
        <v>101</v>
      </c>
      <c r="B99" t="s">
        <v>35</v>
      </c>
      <c r="C99" t="s">
        <v>226</v>
      </c>
      <c r="D99" t="s">
        <v>227</v>
      </c>
      <c r="E99">
        <v>250</v>
      </c>
      <c r="F99" t="str">
        <f>VLOOKUP(C99,[1]Hoja5!$B$2:$C$199,2,FALSE)</f>
        <v>Palau</v>
      </c>
      <c r="G99" s="5">
        <v>278.7</v>
      </c>
      <c r="H99" s="5">
        <v>0.2</v>
      </c>
      <c r="I99" s="6">
        <v>0.65</v>
      </c>
      <c r="J99" s="5">
        <v>10.57</v>
      </c>
      <c r="K99" s="7">
        <v>3.8</v>
      </c>
      <c r="L99" s="5">
        <v>0</v>
      </c>
      <c r="M99" s="6">
        <v>0</v>
      </c>
      <c r="N99" s="5">
        <v>0</v>
      </c>
      <c r="O99" s="6">
        <v>0</v>
      </c>
      <c r="P99" s="5">
        <v>171.34549999999999</v>
      </c>
      <c r="Q99" s="7">
        <v>6.17</v>
      </c>
      <c r="R99" s="5">
        <v>134.84549999999999</v>
      </c>
      <c r="S99" s="7">
        <v>7.84</v>
      </c>
      <c r="T99" s="8">
        <v>81</v>
      </c>
      <c r="U99" s="8">
        <v>44</v>
      </c>
      <c r="V99" s="8">
        <v>129</v>
      </c>
      <c r="W99" s="8">
        <v>134</v>
      </c>
      <c r="X99" s="8">
        <v>23</v>
      </c>
      <c r="Y99" s="8">
        <v>17</v>
      </c>
      <c r="Z99" s="9" t="s">
        <v>32</v>
      </c>
      <c r="AA99" s="9">
        <v>4</v>
      </c>
      <c r="AB99" s="9">
        <v>3</v>
      </c>
      <c r="AC99" s="9">
        <v>5</v>
      </c>
      <c r="AD99" s="9">
        <v>5</v>
      </c>
      <c r="AE99" s="9">
        <v>2</v>
      </c>
      <c r="AF99" s="9">
        <v>2</v>
      </c>
      <c r="AJ99" s="85">
        <f>VLOOKUP($C99,Hoja3!$C$5:$U$202,18,FALSE)</f>
        <v>15.786999999999999</v>
      </c>
      <c r="AK99" s="94">
        <f t="shared" si="12"/>
        <v>27.050314084999997</v>
      </c>
      <c r="AL99" s="92">
        <f t="shared" si="13"/>
        <v>0.73936294924909751</v>
      </c>
      <c r="AM99">
        <f>IFERROR(VLOOKUP(C99,'[2]Education expendit (current US)'!$B$2:$K$156,10,FALSE),"")</f>
        <v>0</v>
      </c>
      <c r="AN99">
        <f t="shared" si="14"/>
        <v>0</v>
      </c>
      <c r="AO99" s="88">
        <f t="shared" si="15"/>
        <v>0</v>
      </c>
      <c r="AP99" s="93" t="str">
        <f t="shared" si="16"/>
        <v/>
      </c>
      <c r="AQ99" s="85">
        <f>VLOOKUP($C99,Hoja3!$C$5:$W$202,21,FALSE)</f>
        <v>8.7850000000000001</v>
      </c>
      <c r="AR99" s="94">
        <f t="shared" si="17"/>
        <v>15.052702175</v>
      </c>
      <c r="AS99" s="92">
        <f t="shared" si="18"/>
        <v>1.3286650973017076</v>
      </c>
      <c r="AT99" s="85">
        <f>VLOOKUP($C99,Hoja3!$C$5:$AB$202,26,FALSE)</f>
        <v>7.0019999999999998</v>
      </c>
      <c r="AU99" s="94">
        <f t="shared" si="19"/>
        <v>11.997611909999998</v>
      </c>
      <c r="AV99" s="92">
        <f t="shared" si="20"/>
        <v>1.6669984118531138</v>
      </c>
      <c r="AW99" s="103">
        <f t="shared" si="21"/>
        <v>15.786999999999999</v>
      </c>
      <c r="AX99" s="86">
        <f t="shared" si="22"/>
        <v>27.050314084999997</v>
      </c>
      <c r="AY99" s="92">
        <f t="shared" si="23"/>
        <v>0.73936294924909751</v>
      </c>
    </row>
    <row r="100" spans="1:51">
      <c r="A100">
        <v>99</v>
      </c>
      <c r="B100" t="s">
        <v>35</v>
      </c>
      <c r="C100" t="s">
        <v>228</v>
      </c>
      <c r="D100" t="s">
        <v>229</v>
      </c>
      <c r="E100">
        <v>250</v>
      </c>
      <c r="F100" t="str">
        <f>VLOOKUP(C100,[1]Hoja5!$B$2:$C$199,2,FALSE)</f>
        <v>Malta</v>
      </c>
      <c r="G100" s="5">
        <v>18630.23</v>
      </c>
      <c r="H100" s="5">
        <v>10.199999999999999</v>
      </c>
      <c r="I100" s="6">
        <v>0.55000000000000004</v>
      </c>
      <c r="J100" s="5">
        <v>278.72000000000003</v>
      </c>
      <c r="K100" s="7">
        <v>1.5</v>
      </c>
      <c r="L100" s="5">
        <v>8111.2579999999998</v>
      </c>
      <c r="M100" s="6">
        <v>1.26</v>
      </c>
      <c r="N100" s="5">
        <v>1711.258</v>
      </c>
      <c r="O100" s="6">
        <v>5.96</v>
      </c>
      <c r="P100" s="5">
        <v>8255.6290000000008</v>
      </c>
      <c r="Q100" s="7">
        <v>3.38</v>
      </c>
      <c r="R100" s="5">
        <v>7697.7479999999996</v>
      </c>
      <c r="S100" s="7">
        <v>3.62</v>
      </c>
      <c r="T100" s="8">
        <v>87</v>
      </c>
      <c r="U100" s="8">
        <v>83</v>
      </c>
      <c r="V100" s="8">
        <v>45</v>
      </c>
      <c r="W100" s="8">
        <v>45</v>
      </c>
      <c r="X100" s="8">
        <v>42</v>
      </c>
      <c r="Y100" s="8">
        <v>38</v>
      </c>
      <c r="Z100" s="9" t="s">
        <v>32</v>
      </c>
      <c r="AA100" s="9">
        <v>5</v>
      </c>
      <c r="AB100" s="9">
        <v>4</v>
      </c>
      <c r="AC100" s="9">
        <v>2</v>
      </c>
      <c r="AD100" s="9">
        <v>2</v>
      </c>
      <c r="AE100" s="9">
        <v>3</v>
      </c>
      <c r="AF100" s="9">
        <v>3</v>
      </c>
      <c r="AJ100" s="85">
        <f>VLOOKUP($C100,Hoja3!$C$5:$U$202,18,FALSE)</f>
        <v>18.32083244351363</v>
      </c>
      <c r="AK100" s="94">
        <f t="shared" si="12"/>
        <v>1512.49995624812</v>
      </c>
      <c r="AL100" s="92">
        <f t="shared" si="13"/>
        <v>0.67438018479695916</v>
      </c>
      <c r="AM100">
        <f>IFERROR(VLOOKUP(C100,'[2]Education expendit (current US)'!$B$2:$K$156,10,FALSE),"")</f>
        <v>564811321.38461494</v>
      </c>
      <c r="AN100">
        <f t="shared" si="14"/>
        <v>564.81132138461498</v>
      </c>
      <c r="AO100" s="85">
        <f t="shared" si="15"/>
        <v>6.8415298384243641</v>
      </c>
      <c r="AP100" s="93">
        <f t="shared" si="16"/>
        <v>1.805912809076677</v>
      </c>
      <c r="AQ100" s="85">
        <f>VLOOKUP($C100,Hoja3!$C$5:$W$202,21,FALSE)</f>
        <v>4.0054633371306512</v>
      </c>
      <c r="AR100" s="94">
        <f t="shared" si="17"/>
        <v>330.67619284452587</v>
      </c>
      <c r="AS100" s="92">
        <f t="shared" si="18"/>
        <v>3.0845885554258019</v>
      </c>
      <c r="AT100" s="85">
        <f>VLOOKUP($C100,Hoja3!$C$5:$AB$202,26,FALSE)</f>
        <v>14.315369106382979</v>
      </c>
      <c r="AU100" s="94">
        <f t="shared" si="19"/>
        <v>1181.8237634035943</v>
      </c>
      <c r="AV100" s="92">
        <f t="shared" si="20"/>
        <v>0.86307284688746677</v>
      </c>
      <c r="AW100" s="103">
        <f t="shared" si="21"/>
        <v>18.403703534722119</v>
      </c>
      <c r="AX100" s="86">
        <f t="shared" si="22"/>
        <v>1519.3414860865444</v>
      </c>
      <c r="AY100" s="92">
        <f t="shared" si="23"/>
        <v>0.67134347961976137</v>
      </c>
    </row>
    <row r="101" spans="1:51">
      <c r="A101">
        <v>102</v>
      </c>
      <c r="B101" t="s">
        <v>35</v>
      </c>
      <c r="C101" t="s">
        <v>230</v>
      </c>
      <c r="D101" t="s">
        <v>231</v>
      </c>
      <c r="E101">
        <v>250</v>
      </c>
      <c r="F101" t="str">
        <f>VLOOKUP(C101,[1]Hoja5!$B$2:$C$199,2,FALSE)</f>
        <v>Western Samoa</v>
      </c>
      <c r="G101" s="5">
        <v>361.42</v>
      </c>
      <c r="H101" s="5">
        <v>0.9</v>
      </c>
      <c r="I101" s="6">
        <v>2.38</v>
      </c>
      <c r="J101" s="5">
        <v>14.77</v>
      </c>
      <c r="K101" s="7">
        <v>4.09</v>
      </c>
      <c r="L101" s="5">
        <v>727.39020000000005</v>
      </c>
      <c r="M101" s="6">
        <v>1.24</v>
      </c>
      <c r="N101" s="5">
        <v>0</v>
      </c>
      <c r="O101" s="6">
        <v>0</v>
      </c>
      <c r="P101" s="5">
        <v>573.50940000000003</v>
      </c>
      <c r="Q101" s="7">
        <v>2.58</v>
      </c>
      <c r="R101" s="5">
        <v>557.45240000000001</v>
      </c>
      <c r="S101" s="7">
        <v>2.65</v>
      </c>
      <c r="T101" s="8">
        <v>44</v>
      </c>
      <c r="U101" s="8">
        <v>43</v>
      </c>
      <c r="V101" s="8">
        <v>46</v>
      </c>
      <c r="W101" s="8">
        <v>123</v>
      </c>
      <c r="X101" s="8">
        <v>54</v>
      </c>
      <c r="Y101" s="8">
        <v>52</v>
      </c>
      <c r="Z101" s="9" t="s">
        <v>32</v>
      </c>
      <c r="AA101" s="9">
        <v>2</v>
      </c>
      <c r="AB101" s="9">
        <v>2</v>
      </c>
      <c r="AC101" s="9">
        <v>3</v>
      </c>
      <c r="AD101" s="9">
        <v>4</v>
      </c>
      <c r="AE101" s="9">
        <v>4</v>
      </c>
      <c r="AF101" s="9">
        <v>4</v>
      </c>
      <c r="AJ101" s="85">
        <f>VLOOKUP($C101,Hoja3!$C$5:$U$202,18,FALSE)</f>
        <v>4.9450423940149628</v>
      </c>
      <c r="AK101" s="94">
        <f t="shared" si="12"/>
        <v>28.36028296366085</v>
      </c>
      <c r="AL101" s="92">
        <f t="shared" si="13"/>
        <v>3.1734521166562599</v>
      </c>
      <c r="AM101" t="str">
        <f>IFERROR(VLOOKUP(C101,'[2]Education expendit (current US)'!$B$2:$K$156,10,FALSE),"")</f>
        <v/>
      </c>
      <c r="AN101">
        <f t="shared" si="14"/>
        <v>0</v>
      </c>
      <c r="AO101" s="88">
        <f t="shared" si="15"/>
        <v>0</v>
      </c>
      <c r="AP101" s="93" t="str">
        <f t="shared" si="16"/>
        <v/>
      </c>
      <c r="AQ101" s="85">
        <f>VLOOKUP($C101,Hoja3!$C$5:$W$202,21,FALSE)</f>
        <v>3.871042394014963</v>
      </c>
      <c r="AR101" s="94">
        <f t="shared" si="17"/>
        <v>22.200792007660851</v>
      </c>
      <c r="AS101" s="92">
        <f t="shared" si="18"/>
        <v>4.0539094266971922</v>
      </c>
      <c r="AT101" s="85">
        <f>VLOOKUP($C101,Hoja3!$C$5:$AB$202,26,FALSE)</f>
        <v>1.0740000000000001</v>
      </c>
      <c r="AU101" s="94">
        <f t="shared" si="19"/>
        <v>6.1594909560000008</v>
      </c>
      <c r="AV101" s="92">
        <f t="shared" si="20"/>
        <v>14.611597069126372</v>
      </c>
      <c r="AW101" s="103">
        <f t="shared" si="21"/>
        <v>4.9450423940149628</v>
      </c>
      <c r="AX101" s="86">
        <f t="shared" si="22"/>
        <v>28.36028296366085</v>
      </c>
      <c r="AY101" s="92">
        <f t="shared" si="23"/>
        <v>3.1734521166562599</v>
      </c>
    </row>
    <row r="102" spans="1:51">
      <c r="A102">
        <v>103</v>
      </c>
      <c r="B102" t="s">
        <v>35</v>
      </c>
      <c r="C102" t="s">
        <v>232</v>
      </c>
      <c r="D102" t="s">
        <v>233</v>
      </c>
      <c r="E102">
        <v>250</v>
      </c>
      <c r="F102" t="str">
        <f>VLOOKUP(C102,[1]Hoja5!$B$2:$C$199,2,FALSE)</f>
        <v>Singapore</v>
      </c>
      <c r="G102" s="5">
        <v>526900</v>
      </c>
      <c r="H102" s="5">
        <v>113.5</v>
      </c>
      <c r="I102" s="6">
        <v>0.22</v>
      </c>
      <c r="J102" s="5">
        <v>1195.6300000000001</v>
      </c>
      <c r="K102" s="7">
        <v>0.23</v>
      </c>
      <c r="L102" s="5">
        <v>150187.20000000001</v>
      </c>
      <c r="M102" s="6">
        <v>0.76</v>
      </c>
      <c r="N102" s="5">
        <v>22293.32</v>
      </c>
      <c r="O102" s="6">
        <v>5.09</v>
      </c>
      <c r="P102" s="5">
        <v>208765</v>
      </c>
      <c r="Q102" s="7">
        <v>0.56999999999999995</v>
      </c>
      <c r="R102" s="5">
        <v>201050.3</v>
      </c>
      <c r="S102" s="7">
        <v>0.59</v>
      </c>
      <c r="T102" s="8">
        <v>114</v>
      </c>
      <c r="U102" s="8">
        <v>130</v>
      </c>
      <c r="V102" s="8">
        <v>59</v>
      </c>
      <c r="W102" s="8">
        <v>48</v>
      </c>
      <c r="X102" s="8">
        <v>86</v>
      </c>
      <c r="Y102" s="8">
        <v>83</v>
      </c>
      <c r="Z102" s="9" t="s">
        <v>32</v>
      </c>
      <c r="AA102" s="9">
        <v>6</v>
      </c>
      <c r="AB102" s="9">
        <v>6</v>
      </c>
      <c r="AC102" s="9">
        <v>4</v>
      </c>
      <c r="AD102" s="9">
        <v>3</v>
      </c>
      <c r="AE102" s="9">
        <v>5</v>
      </c>
      <c r="AF102" s="9">
        <v>5</v>
      </c>
      <c r="AJ102" s="85">
        <f>VLOOKUP($C102,Hoja3!$C$5:$U$202,18,FALSE)</f>
        <v>2.8289999999999997</v>
      </c>
      <c r="AK102" s="94">
        <f t="shared" si="12"/>
        <v>5905.9618499999997</v>
      </c>
      <c r="AL102" s="92">
        <f t="shared" si="13"/>
        <v>1.9217868804892468</v>
      </c>
      <c r="AM102" t="str">
        <f>IFERROR(VLOOKUP(C102,'[2]Education expendit (current US)'!$B$2:$K$156,10,FALSE),"")</f>
        <v/>
      </c>
      <c r="AN102">
        <f t="shared" si="14"/>
        <v>0</v>
      </c>
      <c r="AO102" s="88">
        <f t="shared" si="15"/>
        <v>0</v>
      </c>
      <c r="AP102" s="93" t="str">
        <f t="shared" si="16"/>
        <v/>
      </c>
      <c r="AQ102" s="85">
        <f>VLOOKUP($C102,Hoja3!$C$5:$W$202,21,FALSE)</f>
        <v>1.1990000000000001</v>
      </c>
      <c r="AR102" s="94">
        <f t="shared" si="17"/>
        <v>2503.0923500000004</v>
      </c>
      <c r="AS102" s="92">
        <f t="shared" si="18"/>
        <v>4.534391230111825</v>
      </c>
      <c r="AT102" s="85">
        <f>VLOOKUP($C102,Hoja3!$C$5:$AB$202,26,FALSE)</f>
        <v>1.63</v>
      </c>
      <c r="AU102" s="94">
        <f t="shared" si="19"/>
        <v>3402.8694999999993</v>
      </c>
      <c r="AV102" s="92">
        <f t="shared" si="20"/>
        <v>3.3354202974871656</v>
      </c>
      <c r="AW102" s="103">
        <f t="shared" si="21"/>
        <v>2.8289999999999997</v>
      </c>
      <c r="AX102" s="86">
        <f t="shared" si="22"/>
        <v>5905.9618499999997</v>
      </c>
      <c r="AY102" s="92">
        <f t="shared" si="23"/>
        <v>1.9217868804892468</v>
      </c>
    </row>
    <row r="103" spans="1:51">
      <c r="A103">
        <v>96</v>
      </c>
      <c r="B103" t="s">
        <v>31</v>
      </c>
      <c r="C103" t="s">
        <v>234</v>
      </c>
      <c r="D103" t="s">
        <v>235</v>
      </c>
      <c r="E103">
        <v>250</v>
      </c>
      <c r="F103" t="str">
        <f>VLOOKUP(C103,[1]Hoja5!$B$2:$C$199,2,FALSE)</f>
        <v>New Zealand</v>
      </c>
      <c r="G103" s="5">
        <v>238609</v>
      </c>
      <c r="H103" s="5">
        <v>162.9</v>
      </c>
      <c r="I103" s="6">
        <v>0.68</v>
      </c>
      <c r="J103" s="5">
        <v>2342.79</v>
      </c>
      <c r="K103" s="7">
        <v>0.98</v>
      </c>
      <c r="L103" s="5">
        <v>0</v>
      </c>
      <c r="M103" s="6">
        <v>0</v>
      </c>
      <c r="N103" s="5">
        <v>0</v>
      </c>
      <c r="O103" s="6">
        <v>0</v>
      </c>
      <c r="P103" s="5">
        <v>0</v>
      </c>
      <c r="Q103" s="7">
        <v>0</v>
      </c>
      <c r="R103" s="5">
        <v>0</v>
      </c>
      <c r="S103" s="7">
        <v>0</v>
      </c>
      <c r="T103" s="8">
        <v>79</v>
      </c>
      <c r="U103" s="8">
        <v>95</v>
      </c>
      <c r="V103" s="8">
        <v>142</v>
      </c>
      <c r="W103" s="8">
        <v>147</v>
      </c>
      <c r="X103" s="8">
        <v>161</v>
      </c>
      <c r="Y103" s="8">
        <v>161</v>
      </c>
      <c r="Z103" s="9" t="s">
        <v>32</v>
      </c>
      <c r="AA103" s="9">
        <v>3</v>
      </c>
      <c r="AB103" s="9">
        <v>5</v>
      </c>
      <c r="AC103" s="9">
        <v>6</v>
      </c>
      <c r="AD103" s="9">
        <v>6</v>
      </c>
      <c r="AE103" s="9">
        <v>6</v>
      </c>
      <c r="AF103" s="9">
        <v>6</v>
      </c>
      <c r="AJ103" s="85">
        <f>VLOOKUP($C103,Hoja3!$C$5:$U$202,18,FALSE)</f>
        <v>21.195</v>
      </c>
      <c r="AK103" s="94">
        <f t="shared" si="12"/>
        <v>0</v>
      </c>
      <c r="AL103" s="92" t="str">
        <f t="shared" si="13"/>
        <v/>
      </c>
      <c r="AM103">
        <f>IFERROR(VLOOKUP(C103,'[2]Education expendit (current US)'!$B$2:$K$156,10,FALSE),"")</f>
        <v>12377822740.620701</v>
      </c>
      <c r="AN103">
        <f t="shared" si="14"/>
        <v>12377.822740620701</v>
      </c>
      <c r="AO103" s="88" t="e">
        <f t="shared" si="15"/>
        <v>#DIV/0!</v>
      </c>
      <c r="AP103" s="93">
        <f t="shared" si="16"/>
        <v>1.3160634419606432</v>
      </c>
      <c r="AQ103" s="85">
        <f>VLOOKUP($C103,Hoja3!$C$5:$W$202,21,FALSE)</f>
        <v>8.3849999999999998</v>
      </c>
      <c r="AR103" s="94">
        <f t="shared" si="17"/>
        <v>0</v>
      </c>
      <c r="AS103" s="92" t="str">
        <f t="shared" si="18"/>
        <v/>
      </c>
      <c r="AT103" s="85">
        <f>VLOOKUP($C103,Hoja3!$C$5:$AB$202,26,FALSE)</f>
        <v>12.81</v>
      </c>
      <c r="AU103" s="94">
        <f t="shared" si="19"/>
        <v>0</v>
      </c>
      <c r="AV103" s="92" t="str">
        <f t="shared" si="20"/>
        <v/>
      </c>
      <c r="AW103" s="103" t="e">
        <f t="shared" si="21"/>
        <v>#DIV/0!</v>
      </c>
      <c r="AX103" s="86" t="e">
        <f t="shared" si="22"/>
        <v>#DIV/0!</v>
      </c>
      <c r="AY103" s="92" t="str">
        <f t="shared" si="23"/>
        <v/>
      </c>
    </row>
    <row r="104" spans="1:51">
      <c r="A104">
        <v>95</v>
      </c>
      <c r="B104" t="s">
        <v>31</v>
      </c>
      <c r="C104" t="s">
        <v>236</v>
      </c>
      <c r="D104" t="s">
        <v>237</v>
      </c>
      <c r="E104">
        <v>250</v>
      </c>
      <c r="F104" t="str">
        <f>VLOOKUP(C104,[1]Hoja5!$B$2:$C$199,2,FALSE)</f>
        <v>Australia</v>
      </c>
      <c r="G104" s="5">
        <v>1832960</v>
      </c>
      <c r="H104" s="5">
        <v>17.2</v>
      </c>
      <c r="I104" s="6">
        <v>0.01</v>
      </c>
      <c r="J104" s="5">
        <v>396.53</v>
      </c>
      <c r="K104" s="7">
        <v>0.02</v>
      </c>
      <c r="L104" s="5">
        <v>0</v>
      </c>
      <c r="M104" s="6">
        <v>0</v>
      </c>
      <c r="N104" s="5">
        <v>0</v>
      </c>
      <c r="O104" s="6">
        <v>0</v>
      </c>
      <c r="P104" s="5">
        <v>0</v>
      </c>
      <c r="Q104" s="7">
        <v>0</v>
      </c>
      <c r="R104" s="5">
        <v>0</v>
      </c>
      <c r="S104" s="7">
        <v>0</v>
      </c>
      <c r="T104" s="8">
        <v>170</v>
      </c>
      <c r="U104" s="8">
        <v>169</v>
      </c>
      <c r="V104" s="8">
        <v>157</v>
      </c>
      <c r="W104" s="8">
        <v>162</v>
      </c>
      <c r="X104" s="8">
        <v>168</v>
      </c>
      <c r="Y104" s="8">
        <v>168</v>
      </c>
      <c r="Z104" s="9" t="s">
        <v>32</v>
      </c>
      <c r="AA104" s="9">
        <v>7</v>
      </c>
      <c r="AB104" s="9">
        <v>7</v>
      </c>
      <c r="AC104" s="9">
        <v>7</v>
      </c>
      <c r="AD104" s="9">
        <v>7</v>
      </c>
      <c r="AE104" s="9">
        <v>7</v>
      </c>
      <c r="AF104" s="9">
        <v>7</v>
      </c>
      <c r="AJ104" s="85">
        <f>VLOOKUP($C104,Hoja3!$C$5:$U$202,18,FALSE)</f>
        <v>18.158999999999999</v>
      </c>
      <c r="AK104" s="94">
        <f t="shared" si="12"/>
        <v>0</v>
      </c>
      <c r="AL104" s="92" t="str">
        <f t="shared" si="13"/>
        <v/>
      </c>
      <c r="AM104">
        <f>IFERROR(VLOOKUP(C104,'[2]Education expendit (current US)'!$B$2:$K$156,10,FALSE),"")</f>
        <v>75136379163.882401</v>
      </c>
      <c r="AN104">
        <f t="shared" si="14"/>
        <v>75136.379163882404</v>
      </c>
      <c r="AO104" s="88" t="e">
        <f t="shared" si="15"/>
        <v>#DIV/0!</v>
      </c>
      <c r="AP104" s="93">
        <f t="shared" si="16"/>
        <v>2.2891707307966649E-2</v>
      </c>
      <c r="AQ104" s="85">
        <f>VLOOKUP($C104,Hoja3!$C$5:$W$202,21,FALSE)</f>
        <v>7.6115298289269049</v>
      </c>
      <c r="AR104" s="94">
        <f t="shared" si="17"/>
        <v>0</v>
      </c>
      <c r="AS104" s="92" t="str">
        <f t="shared" si="18"/>
        <v/>
      </c>
      <c r="AT104" s="85">
        <f>VLOOKUP($C104,Hoja3!$C$5:$AB$202,26,FALSE)</f>
        <v>10.547470171073094</v>
      </c>
      <c r="AU104" s="94">
        <f t="shared" si="19"/>
        <v>0</v>
      </c>
      <c r="AV104" s="92" t="str">
        <f t="shared" si="20"/>
        <v/>
      </c>
      <c r="AW104" s="103" t="e">
        <f t="shared" si="21"/>
        <v>#DIV/0!</v>
      </c>
      <c r="AX104" s="86" t="e">
        <f t="shared" si="22"/>
        <v>#DIV/0!</v>
      </c>
      <c r="AY104" s="92" t="str">
        <f t="shared" si="23"/>
        <v/>
      </c>
    </row>
    <row r="105" spans="1:51">
      <c r="A105">
        <v>97</v>
      </c>
      <c r="B105" t="s">
        <v>35</v>
      </c>
      <c r="C105" t="s">
        <v>238</v>
      </c>
      <c r="D105" t="s">
        <v>239</v>
      </c>
      <c r="E105">
        <v>250</v>
      </c>
      <c r="F105" t="s">
        <v>685</v>
      </c>
      <c r="G105" s="5">
        <v>6567.88</v>
      </c>
      <c r="H105" s="5">
        <v>0</v>
      </c>
      <c r="I105" s="6">
        <v>0</v>
      </c>
      <c r="J105" s="5">
        <v>0</v>
      </c>
      <c r="K105" s="7">
        <v>0</v>
      </c>
      <c r="L105" s="5">
        <v>0</v>
      </c>
      <c r="M105" s="6">
        <v>0</v>
      </c>
      <c r="N105" s="5">
        <v>0</v>
      </c>
      <c r="O105" s="6">
        <v>0</v>
      </c>
      <c r="P105" s="5">
        <v>0</v>
      </c>
      <c r="Q105" s="7">
        <v>0</v>
      </c>
      <c r="R105" s="5">
        <v>0</v>
      </c>
      <c r="S105" s="7">
        <v>0</v>
      </c>
      <c r="T105" s="8">
        <v>181</v>
      </c>
      <c r="U105" s="8">
        <v>181</v>
      </c>
      <c r="V105" s="8">
        <v>169</v>
      </c>
      <c r="W105" s="8">
        <v>169</v>
      </c>
      <c r="X105" s="8">
        <v>169</v>
      </c>
      <c r="Y105" s="8">
        <v>169</v>
      </c>
      <c r="Z105" s="9" t="s">
        <v>32</v>
      </c>
      <c r="AA105" s="9">
        <v>8</v>
      </c>
      <c r="AB105" s="9">
        <v>8</v>
      </c>
      <c r="AC105" s="9">
        <v>8</v>
      </c>
      <c r="AD105" s="9">
        <v>8</v>
      </c>
      <c r="AE105" s="9">
        <v>8</v>
      </c>
      <c r="AF105" s="9">
        <v>8</v>
      </c>
      <c r="AJ105" s="85" t="e">
        <f>VLOOKUP($C105,Hoja3!$C$5:$U$202,18,FALSE)</f>
        <v>#N/A</v>
      </c>
      <c r="AK105" s="94">
        <f t="shared" si="12"/>
        <v>0</v>
      </c>
      <c r="AL105" s="92" t="str">
        <f t="shared" si="13"/>
        <v/>
      </c>
      <c r="AM105">
        <f>IFERROR(VLOOKUP(C105,'[2]Education expendit (current US)'!$B$2:$K$156,10,FALSE),"")</f>
        <v>0</v>
      </c>
      <c r="AN105">
        <f t="shared" si="14"/>
        <v>0</v>
      </c>
      <c r="AO105" s="88" t="e">
        <f t="shared" si="15"/>
        <v>#DIV/0!</v>
      </c>
      <c r="AP105" s="93" t="str">
        <f t="shared" si="16"/>
        <v/>
      </c>
      <c r="AQ105" s="85" t="e">
        <f>VLOOKUP($C105,Hoja3!$C$5:$W$202,21,FALSE)</f>
        <v>#N/A</v>
      </c>
      <c r="AR105" s="94">
        <f t="shared" si="17"/>
        <v>0</v>
      </c>
      <c r="AS105" s="92" t="str">
        <f t="shared" si="18"/>
        <v/>
      </c>
      <c r="AT105" s="85" t="e">
        <f>VLOOKUP($C105,Hoja3!$C$5:$AB$202,26,FALSE)</f>
        <v>#N/A</v>
      </c>
      <c r="AU105" s="94">
        <f t="shared" si="19"/>
        <v>0</v>
      </c>
      <c r="AV105" s="92" t="str">
        <f t="shared" si="20"/>
        <v/>
      </c>
      <c r="AW105" s="103" t="e">
        <f t="shared" si="21"/>
        <v>#DIV/0!</v>
      </c>
      <c r="AX105" s="86" t="e">
        <f t="shared" si="22"/>
        <v>#DIV/0!</v>
      </c>
      <c r="AY105" s="92" t="str">
        <f t="shared" si="23"/>
        <v/>
      </c>
    </row>
    <row r="106" spans="1:51">
      <c r="A106">
        <v>98</v>
      </c>
      <c r="B106" t="s">
        <v>35</v>
      </c>
      <c r="C106" t="s">
        <v>240</v>
      </c>
      <c r="D106" t="s">
        <v>241</v>
      </c>
      <c r="E106">
        <v>250</v>
      </c>
      <c r="F106" t="str">
        <f>VLOOKUP(C106,[1]Hoja5!$B$2:$C$199,2,FALSE)</f>
        <v>Maldives</v>
      </c>
      <c r="G106" s="5">
        <v>907</v>
      </c>
      <c r="H106" s="5">
        <v>0</v>
      </c>
      <c r="I106" s="6">
        <v>0</v>
      </c>
      <c r="J106" s="5">
        <v>0</v>
      </c>
      <c r="K106" s="7">
        <v>0</v>
      </c>
      <c r="L106" s="5">
        <v>2244.261</v>
      </c>
      <c r="M106" s="6">
        <v>0</v>
      </c>
      <c r="N106" s="5">
        <v>0</v>
      </c>
      <c r="O106" s="6">
        <v>0</v>
      </c>
      <c r="P106" s="5">
        <v>1908.461</v>
      </c>
      <c r="Q106" s="7">
        <v>0</v>
      </c>
      <c r="R106" s="5">
        <v>1816.7639999999999</v>
      </c>
      <c r="S106" s="7">
        <v>0</v>
      </c>
      <c r="T106" s="8">
        <v>182</v>
      </c>
      <c r="U106" s="8">
        <v>182</v>
      </c>
      <c r="V106" s="8">
        <v>170</v>
      </c>
      <c r="W106" s="8">
        <v>170</v>
      </c>
      <c r="X106" s="8">
        <v>170</v>
      </c>
      <c r="Y106" s="8">
        <v>170</v>
      </c>
      <c r="Z106" s="9" t="s">
        <v>32</v>
      </c>
      <c r="AA106" s="9">
        <v>9</v>
      </c>
      <c r="AB106" s="9">
        <v>9</v>
      </c>
      <c r="AC106" s="9">
        <v>9</v>
      </c>
      <c r="AD106" s="9">
        <v>9</v>
      </c>
      <c r="AE106" s="9">
        <v>9</v>
      </c>
      <c r="AF106" s="9">
        <v>9</v>
      </c>
      <c r="AJ106" s="85">
        <f>VLOOKUP($C106,Hoja3!$C$5:$U$202,18,FALSE)</f>
        <v>6.2160000000000002</v>
      </c>
      <c r="AK106" s="94">
        <f t="shared" si="12"/>
        <v>118.62993576000001</v>
      </c>
      <c r="AL106" s="92">
        <f t="shared" si="13"/>
        <v>0</v>
      </c>
      <c r="AM106">
        <f>IFERROR(VLOOKUP(C106,'[2]Education expendit (current US)'!$B$2:$K$156,10,FALSE),"")</f>
        <v>93677664.764687896</v>
      </c>
      <c r="AN106">
        <f t="shared" si="14"/>
        <v>93.67766476468789</v>
      </c>
      <c r="AO106" s="85">
        <f t="shared" si="15"/>
        <v>4.9085448832691831</v>
      </c>
      <c r="AP106" s="93">
        <f t="shared" si="16"/>
        <v>0</v>
      </c>
      <c r="AQ106" s="85">
        <f>VLOOKUP($C106,Hoja3!$C$5:$W$202,21,FALSE)</f>
        <v>0.35599999999999998</v>
      </c>
      <c r="AR106" s="94">
        <f t="shared" si="17"/>
        <v>6.7941211599999995</v>
      </c>
      <c r="AS106" s="92">
        <f t="shared" si="18"/>
        <v>0</v>
      </c>
      <c r="AT106" s="85">
        <f>VLOOKUP($C106,Hoja3!$C$5:$AB$202,26,FALSE)</f>
        <v>5.86</v>
      </c>
      <c r="AU106" s="94">
        <f t="shared" si="19"/>
        <v>111.83581460000001</v>
      </c>
      <c r="AV106" s="92">
        <f t="shared" si="20"/>
        <v>0</v>
      </c>
      <c r="AW106" s="103">
        <f t="shared" si="21"/>
        <v>6.473199119252067</v>
      </c>
      <c r="AX106" s="86">
        <f t="shared" si="22"/>
        <v>123.5384806432692</v>
      </c>
      <c r="AY106" s="92">
        <f t="shared" si="23"/>
        <v>0</v>
      </c>
    </row>
    <row r="107" spans="1:51">
      <c r="A107">
        <v>100</v>
      </c>
      <c r="B107" t="s">
        <v>35</v>
      </c>
      <c r="C107" t="s">
        <v>242</v>
      </c>
      <c r="D107" t="s">
        <v>243</v>
      </c>
      <c r="E107">
        <v>250</v>
      </c>
      <c r="F107" s="87" t="s">
        <v>686</v>
      </c>
      <c r="G107" s="5">
        <v>585.09</v>
      </c>
      <c r="H107" s="5">
        <v>0</v>
      </c>
      <c r="I107" s="6">
        <v>0</v>
      </c>
      <c r="J107" s="5">
        <v>0</v>
      </c>
      <c r="K107" s="7">
        <v>0</v>
      </c>
      <c r="L107" s="5">
        <v>0</v>
      </c>
      <c r="M107" s="6">
        <v>0</v>
      </c>
      <c r="N107" s="5">
        <v>0</v>
      </c>
      <c r="O107" s="6">
        <v>0</v>
      </c>
      <c r="P107" s="5">
        <v>297.45139999999998</v>
      </c>
      <c r="Q107" s="7">
        <v>0</v>
      </c>
      <c r="R107" s="5">
        <v>311.68830000000003</v>
      </c>
      <c r="S107" s="7">
        <v>0</v>
      </c>
      <c r="T107" s="8">
        <v>183</v>
      </c>
      <c r="U107" s="8">
        <v>183</v>
      </c>
      <c r="V107" s="8">
        <v>171</v>
      </c>
      <c r="W107" s="8">
        <v>171</v>
      </c>
      <c r="X107" s="8">
        <v>171</v>
      </c>
      <c r="Y107" s="8">
        <v>171</v>
      </c>
      <c r="Z107" s="9" t="s">
        <v>32</v>
      </c>
      <c r="AA107" s="9">
        <v>10</v>
      </c>
      <c r="AB107" s="9">
        <v>10</v>
      </c>
      <c r="AC107" s="9">
        <v>10</v>
      </c>
      <c r="AD107" s="9">
        <v>10</v>
      </c>
      <c r="AE107" s="9">
        <v>10</v>
      </c>
      <c r="AF107" s="9">
        <v>10</v>
      </c>
      <c r="AJ107" s="85" t="e">
        <f>VLOOKUP($C107,Hoja3!$C$5:$U$202,18,FALSE)</f>
        <v>#N/A</v>
      </c>
      <c r="AK107" s="94">
        <f t="shared" si="12"/>
        <v>0</v>
      </c>
      <c r="AL107" s="92" t="str">
        <f t="shared" si="13"/>
        <v/>
      </c>
      <c r="AM107">
        <f>IFERROR(VLOOKUP(C107,'[2]Education expendit (current US)'!$B$2:$K$156,10,FALSE),"")</f>
        <v>0</v>
      </c>
      <c r="AN107">
        <f t="shared" si="14"/>
        <v>0</v>
      </c>
      <c r="AO107" s="88">
        <f t="shared" si="15"/>
        <v>0</v>
      </c>
      <c r="AP107" s="93" t="str">
        <f t="shared" si="16"/>
        <v/>
      </c>
      <c r="AQ107" s="85" t="e">
        <f>VLOOKUP($C107,Hoja3!$C$5:$W$202,21,FALSE)</f>
        <v>#N/A</v>
      </c>
      <c r="AR107" s="94">
        <f t="shared" si="17"/>
        <v>0</v>
      </c>
      <c r="AS107" s="92" t="str">
        <f t="shared" si="18"/>
        <v/>
      </c>
      <c r="AT107" s="85" t="e">
        <f>VLOOKUP($C107,Hoja3!$C$5:$AB$202,26,FALSE)</f>
        <v>#N/A</v>
      </c>
      <c r="AU107" s="94">
        <f t="shared" si="19"/>
        <v>0</v>
      </c>
      <c r="AV107" s="92" t="str">
        <f t="shared" si="20"/>
        <v/>
      </c>
      <c r="AW107" s="103">
        <f t="shared" si="21"/>
        <v>0</v>
      </c>
      <c r="AX107" s="86">
        <f t="shared" si="22"/>
        <v>0</v>
      </c>
      <c r="AY107" s="92" t="str">
        <f t="shared" si="23"/>
        <v/>
      </c>
    </row>
    <row r="108" spans="1:51">
      <c r="A108">
        <v>124</v>
      </c>
      <c r="B108" t="s">
        <v>38</v>
      </c>
      <c r="C108" t="s">
        <v>244</v>
      </c>
      <c r="D108" t="s">
        <v>245</v>
      </c>
      <c r="E108">
        <v>250</v>
      </c>
      <c r="F108" t="str">
        <f>VLOOKUP(C108,[1]Hoja5!$B$2:$C$199,2,FALSE)</f>
        <v>Trinidad and Tobago</v>
      </c>
      <c r="G108" s="5">
        <v>31370</v>
      </c>
      <c r="H108" s="5">
        <v>474.7</v>
      </c>
      <c r="I108" s="6">
        <v>15.13</v>
      </c>
      <c r="J108" s="5">
        <v>8913.07</v>
      </c>
      <c r="K108" s="7">
        <v>28.41</v>
      </c>
      <c r="L108" s="5">
        <v>0</v>
      </c>
      <c r="M108" s="6">
        <v>0</v>
      </c>
      <c r="N108" s="5">
        <v>0</v>
      </c>
      <c r="O108" s="6">
        <v>0</v>
      </c>
      <c r="P108" s="5">
        <v>20603.919999999998</v>
      </c>
      <c r="Q108" s="7">
        <v>43.26</v>
      </c>
      <c r="R108" s="5">
        <v>19254.689999999999</v>
      </c>
      <c r="S108" s="7">
        <v>46.29</v>
      </c>
      <c r="T108" s="8">
        <v>6</v>
      </c>
      <c r="U108" s="8">
        <v>4</v>
      </c>
      <c r="V108" s="8">
        <v>121</v>
      </c>
      <c r="W108" s="8">
        <v>126</v>
      </c>
      <c r="X108" s="8">
        <v>1</v>
      </c>
      <c r="Y108" s="8">
        <v>1</v>
      </c>
      <c r="Z108" s="9" t="s">
        <v>39</v>
      </c>
      <c r="AA108" s="9">
        <v>1</v>
      </c>
      <c r="AB108" s="9">
        <v>2</v>
      </c>
      <c r="AC108" s="9">
        <v>25</v>
      </c>
      <c r="AD108" s="9">
        <v>26</v>
      </c>
      <c r="AE108" s="9">
        <v>1</v>
      </c>
      <c r="AF108" s="9">
        <v>1</v>
      </c>
      <c r="AJ108" s="85">
        <f>VLOOKUP($C108,Hoja3!$C$5:$U$202,18,FALSE)</f>
        <v>8.9599641847313851</v>
      </c>
      <c r="AK108" s="94">
        <f t="shared" si="12"/>
        <v>1846.1038526507066</v>
      </c>
      <c r="AL108" s="92">
        <f t="shared" si="13"/>
        <v>25.713612986528766</v>
      </c>
      <c r="AM108" t="str">
        <f>IFERROR(VLOOKUP(C108,'[2]Education expendit (current US)'!$B$2:$K$156,10,FALSE),"")</f>
        <v/>
      </c>
      <c r="AN108">
        <f t="shared" si="14"/>
        <v>0</v>
      </c>
      <c r="AO108" s="88">
        <f t="shared" si="15"/>
        <v>0</v>
      </c>
      <c r="AP108" s="93" t="str">
        <f t="shared" si="16"/>
        <v/>
      </c>
      <c r="AQ108" s="85">
        <f>VLOOKUP($C108,Hoja3!$C$5:$W$202,21,FALSE)</f>
        <v>3.3170000000000002</v>
      </c>
      <c r="AR108" s="94">
        <f t="shared" si="17"/>
        <v>683.43202640000004</v>
      </c>
      <c r="AS108" s="92">
        <f t="shared" si="18"/>
        <v>69.4582609042332</v>
      </c>
      <c r="AT108" s="85">
        <f>VLOOKUP($C108,Hoja3!$C$5:$AB$202,26,FALSE)</f>
        <v>5.6429641847313849</v>
      </c>
      <c r="AU108" s="94">
        <f t="shared" si="19"/>
        <v>1162.6718262507065</v>
      </c>
      <c r="AV108" s="92">
        <f t="shared" si="20"/>
        <v>40.828373861158703</v>
      </c>
      <c r="AW108" s="103">
        <f t="shared" si="21"/>
        <v>8.9599641847313851</v>
      </c>
      <c r="AX108" s="86">
        <f t="shared" si="22"/>
        <v>1846.1038526507066</v>
      </c>
      <c r="AY108" s="92">
        <f t="shared" si="23"/>
        <v>25.713612986528769</v>
      </c>
    </row>
    <row r="109" spans="1:51">
      <c r="A109">
        <v>106</v>
      </c>
      <c r="B109" t="s">
        <v>38</v>
      </c>
      <c r="C109" t="s">
        <v>246</v>
      </c>
      <c r="D109" t="s">
        <v>247</v>
      </c>
      <c r="E109">
        <v>250</v>
      </c>
      <c r="F109" t="str">
        <f>VLOOKUP(C109,[1]Hoja5!$B$2:$C$199,2,FALSE)</f>
        <v>Antigua and Barbuda</v>
      </c>
      <c r="G109" s="5">
        <v>2427.6</v>
      </c>
      <c r="H109" s="5">
        <v>21.2</v>
      </c>
      <c r="I109" s="6">
        <v>8.73</v>
      </c>
      <c r="J109" s="5">
        <v>375.74</v>
      </c>
      <c r="K109" s="7">
        <v>15.48</v>
      </c>
      <c r="L109" s="5">
        <v>1329.3009999999999</v>
      </c>
      <c r="M109" s="6">
        <v>15.95</v>
      </c>
      <c r="N109" s="5">
        <v>0</v>
      </c>
      <c r="O109" s="6">
        <v>0</v>
      </c>
      <c r="P109" s="5">
        <v>1211.325</v>
      </c>
      <c r="Q109" s="7">
        <v>31.02</v>
      </c>
      <c r="R109" s="5">
        <v>1179.1949999999999</v>
      </c>
      <c r="S109" s="7">
        <v>31.86</v>
      </c>
      <c r="T109" s="8">
        <v>11</v>
      </c>
      <c r="U109" s="8">
        <v>13</v>
      </c>
      <c r="V109" s="8">
        <v>3</v>
      </c>
      <c r="W109" s="8">
        <v>117</v>
      </c>
      <c r="X109" s="8">
        <v>2</v>
      </c>
      <c r="Y109" s="8">
        <v>2</v>
      </c>
      <c r="Z109" s="9" t="s">
        <v>39</v>
      </c>
      <c r="AA109" s="9">
        <v>6</v>
      </c>
      <c r="AB109" s="9">
        <v>9</v>
      </c>
      <c r="AC109" s="9">
        <v>1</v>
      </c>
      <c r="AD109" s="9">
        <v>22</v>
      </c>
      <c r="AE109" s="9">
        <v>2</v>
      </c>
      <c r="AF109" s="9">
        <v>2</v>
      </c>
      <c r="AJ109" s="85">
        <f>VLOOKUP($C109,Hoja3!$C$5:$U$202,18,FALSE)</f>
        <v>7.0943576158940402</v>
      </c>
      <c r="AK109" s="94">
        <f t="shared" si="12"/>
        <v>85.935727390728474</v>
      </c>
      <c r="AL109" s="92">
        <f t="shared" si="13"/>
        <v>24.669599762167426</v>
      </c>
      <c r="AM109">
        <f>IFERROR(VLOOKUP(C109,'[2]Education expendit (current US)'!$B$2:$K$156,10,FALSE),"")</f>
        <v>24549395.5666667</v>
      </c>
      <c r="AN109">
        <f t="shared" si="14"/>
        <v>24.5493955666667</v>
      </c>
      <c r="AO109" s="85">
        <f t="shared" si="15"/>
        <v>2.0266563941689224</v>
      </c>
      <c r="AP109" s="93">
        <f t="shared" si="16"/>
        <v>86.356504959272698</v>
      </c>
      <c r="AQ109" s="85">
        <f>VLOOKUP($C109,Hoja3!$C$5:$W$202,21,FALSE)</f>
        <v>4.048</v>
      </c>
      <c r="AR109" s="94">
        <f t="shared" si="17"/>
        <v>49.034436000000007</v>
      </c>
      <c r="AS109" s="92">
        <f t="shared" si="18"/>
        <v>43.234921678307863</v>
      </c>
      <c r="AT109" s="85">
        <f>VLOOKUP($C109,Hoja3!$C$5:$AB$202,26,FALSE)</f>
        <v>3.0463576158940402</v>
      </c>
      <c r="AU109" s="94">
        <f t="shared" si="19"/>
        <v>36.901291390728481</v>
      </c>
      <c r="AV109" s="92">
        <f t="shared" si="20"/>
        <v>57.450563926135487</v>
      </c>
      <c r="AW109" s="103">
        <f t="shared" si="21"/>
        <v>7.2616666695475933</v>
      </c>
      <c r="AX109" s="86">
        <f t="shared" si="22"/>
        <v>87.962383784897398</v>
      </c>
      <c r="AY109" s="92">
        <f t="shared" si="23"/>
        <v>24.101211322151446</v>
      </c>
    </row>
    <row r="110" spans="1:51">
      <c r="A110">
        <v>113</v>
      </c>
      <c r="B110" t="s">
        <v>38</v>
      </c>
      <c r="C110" t="s">
        <v>248</v>
      </c>
      <c r="D110" t="s">
        <v>249</v>
      </c>
      <c r="E110">
        <v>250</v>
      </c>
      <c r="F110" t="str">
        <f>VLOOKUP(C110,[1]Hoja5!$B$2:$C$199,2,FALSE)</f>
        <v>Dominica</v>
      </c>
      <c r="G110" s="5">
        <v>356.12</v>
      </c>
      <c r="H110" s="5">
        <v>4.8</v>
      </c>
      <c r="I110" s="6">
        <v>13.34</v>
      </c>
      <c r="J110" s="5">
        <v>112.19</v>
      </c>
      <c r="K110" s="7">
        <v>31.51</v>
      </c>
      <c r="L110" s="5">
        <v>573.49710000000005</v>
      </c>
      <c r="M110" s="6">
        <v>8.3699999999999992</v>
      </c>
      <c r="N110" s="5">
        <v>80.925929999999994</v>
      </c>
      <c r="O110" s="6">
        <v>59.31</v>
      </c>
      <c r="P110" s="5">
        <v>466.3897</v>
      </c>
      <c r="Q110" s="7">
        <v>24.05</v>
      </c>
      <c r="R110" s="5">
        <v>454.14150000000001</v>
      </c>
      <c r="S110" s="7">
        <v>24.7</v>
      </c>
      <c r="T110" s="8">
        <v>7</v>
      </c>
      <c r="U110" s="8">
        <v>3</v>
      </c>
      <c r="V110" s="8">
        <v>10</v>
      </c>
      <c r="W110" s="8">
        <v>9</v>
      </c>
      <c r="X110" s="8">
        <v>4</v>
      </c>
      <c r="Y110" s="8">
        <v>3</v>
      </c>
      <c r="Z110" s="9" t="s">
        <v>39</v>
      </c>
      <c r="AA110" s="9">
        <v>2</v>
      </c>
      <c r="AB110" s="9">
        <v>1</v>
      </c>
      <c r="AC110" s="9">
        <v>4</v>
      </c>
      <c r="AD110" s="9">
        <v>5</v>
      </c>
      <c r="AE110" s="9">
        <v>4</v>
      </c>
      <c r="AF110" s="9">
        <v>3</v>
      </c>
      <c r="AJ110" s="85">
        <f>VLOOKUP($C110,Hoja3!$C$5:$U$202,18,FALSE)</f>
        <v>7.9929999999999994</v>
      </c>
      <c r="AK110" s="94">
        <f t="shared" si="12"/>
        <v>37.278528721000001</v>
      </c>
      <c r="AL110" s="92">
        <f t="shared" si="13"/>
        <v>12.876044642008713</v>
      </c>
      <c r="AM110">
        <f>IFERROR(VLOOKUP(C110,'[2]Education expendit (current US)'!$B$2:$K$156,10,FALSE),"")</f>
        <v>22951910.4066667</v>
      </c>
      <c r="AN110">
        <f t="shared" si="14"/>
        <v>22.951910406666698</v>
      </c>
      <c r="AO110" s="85">
        <f t="shared" si="15"/>
        <v>4.9211872403414354</v>
      </c>
      <c r="AP110" s="93">
        <f t="shared" si="16"/>
        <v>20.913291812980297</v>
      </c>
      <c r="AQ110" s="85">
        <f>VLOOKUP($C110,Hoja3!$C$5:$W$202,21,FALSE)</f>
        <v>4.1929999999999996</v>
      </c>
      <c r="AR110" s="94">
        <f t="shared" si="17"/>
        <v>19.555720121</v>
      </c>
      <c r="AS110" s="92">
        <f t="shared" si="18"/>
        <v>24.545247990359083</v>
      </c>
      <c r="AT110" s="85">
        <f>VLOOKUP($C110,Hoja3!$C$5:$AB$202,26,FALSE)</f>
        <v>3.8</v>
      </c>
      <c r="AU110" s="94">
        <f t="shared" si="19"/>
        <v>17.722808599999997</v>
      </c>
      <c r="AV110" s="92">
        <f t="shared" si="20"/>
        <v>27.083743374625175</v>
      </c>
      <c r="AW110" s="103">
        <f t="shared" si="21"/>
        <v>9.0481663641674412</v>
      </c>
      <c r="AX110" s="86">
        <f t="shared" si="22"/>
        <v>42.19971596134144</v>
      </c>
      <c r="AY110" s="92">
        <f t="shared" si="23"/>
        <v>11.374484142019373</v>
      </c>
    </row>
    <row r="111" spans="1:51">
      <c r="A111">
        <v>115</v>
      </c>
      <c r="B111" t="s">
        <v>38</v>
      </c>
      <c r="C111" t="s">
        <v>250</v>
      </c>
      <c r="D111" t="s">
        <v>251</v>
      </c>
      <c r="E111">
        <v>250</v>
      </c>
      <c r="F111" t="str">
        <f>VLOOKUP(C111,[1]Hoja5!$B$2:$C$199,2,FALSE)</f>
        <v>Grenada</v>
      </c>
      <c r="G111" s="5">
        <v>1228.83</v>
      </c>
      <c r="H111" s="5">
        <v>4.5999999999999996</v>
      </c>
      <c r="I111" s="6">
        <v>3.71</v>
      </c>
      <c r="J111" s="5">
        <v>169.83</v>
      </c>
      <c r="K111" s="7">
        <v>13.83</v>
      </c>
      <c r="L111" s="5">
        <v>996.32090000000005</v>
      </c>
      <c r="M111" s="6">
        <v>4.62</v>
      </c>
      <c r="N111" s="5">
        <v>0</v>
      </c>
      <c r="O111" s="6">
        <v>0</v>
      </c>
      <c r="P111" s="5">
        <v>773.27089999999998</v>
      </c>
      <c r="Q111" s="7">
        <v>21.96</v>
      </c>
      <c r="R111" s="5">
        <v>726.93679999999995</v>
      </c>
      <c r="S111" s="7">
        <v>23.36</v>
      </c>
      <c r="T111" s="8">
        <v>26</v>
      </c>
      <c r="U111" s="8">
        <v>16</v>
      </c>
      <c r="V111" s="8">
        <v>15</v>
      </c>
      <c r="W111" s="8">
        <v>121</v>
      </c>
      <c r="X111" s="8">
        <v>5</v>
      </c>
      <c r="Y111" s="8">
        <v>4</v>
      </c>
      <c r="Z111" s="9" t="s">
        <v>39</v>
      </c>
      <c r="AA111" s="9">
        <v>15</v>
      </c>
      <c r="AB111" s="9">
        <v>11</v>
      </c>
      <c r="AC111" s="9">
        <v>8</v>
      </c>
      <c r="AD111" s="9">
        <v>24</v>
      </c>
      <c r="AE111" s="9">
        <v>5</v>
      </c>
      <c r="AF111" s="9">
        <v>4</v>
      </c>
      <c r="AJ111" s="85">
        <f>VLOOKUP($C111,Hoja3!$C$5:$U$202,18,FALSE)</f>
        <v>4.2743146509341194</v>
      </c>
      <c r="AK111" s="94">
        <f t="shared" si="12"/>
        <v>33.052031370110122</v>
      </c>
      <c r="AL111" s="92">
        <f t="shared" si="13"/>
        <v>13.917450181775843</v>
      </c>
      <c r="AM111">
        <f>IFERROR(VLOOKUP(C111,'[2]Education expendit (current US)'!$B$2:$K$156,10,FALSE),"")</f>
        <v>27011391.702443101</v>
      </c>
      <c r="AN111">
        <f t="shared" si="14"/>
        <v>27.011391702443099</v>
      </c>
      <c r="AO111" s="85">
        <f t="shared" si="15"/>
        <v>3.4931343856911075</v>
      </c>
      <c r="AP111" s="93">
        <f t="shared" si="16"/>
        <v>17.029851888690146</v>
      </c>
      <c r="AQ111" s="85">
        <f>VLOOKUP($C111,Hoja3!$C$5:$W$202,21,FALSE)</f>
        <v>2.6339999999999999</v>
      </c>
      <c r="AR111" s="94">
        <f t="shared" si="17"/>
        <v>20.367955505999998</v>
      </c>
      <c r="AS111" s="92">
        <f t="shared" si="18"/>
        <v>22.584495526047917</v>
      </c>
      <c r="AT111" s="85">
        <f>VLOOKUP($C111,Hoja3!$C$5:$AB$202,26,FALSE)</f>
        <v>1.6403146509341198</v>
      </c>
      <c r="AU111" s="94">
        <f t="shared" si="19"/>
        <v>12.684075864110126</v>
      </c>
      <c r="AV111" s="92">
        <f t="shared" si="20"/>
        <v>36.265945184195893</v>
      </c>
      <c r="AW111" s="103">
        <f t="shared" si="21"/>
        <v>4.7260495326801033</v>
      </c>
      <c r="AX111" s="86">
        <f t="shared" si="22"/>
        <v>36.545165755801229</v>
      </c>
      <c r="AY111" s="92">
        <f t="shared" si="23"/>
        <v>12.587164142961342</v>
      </c>
    </row>
    <row r="112" spans="1:51">
      <c r="A112">
        <v>141</v>
      </c>
      <c r="B112" t="s">
        <v>45</v>
      </c>
      <c r="C112" t="s">
        <v>252</v>
      </c>
      <c r="D112" t="s">
        <v>253</v>
      </c>
      <c r="E112">
        <v>250</v>
      </c>
      <c r="F112" t="str">
        <f>VLOOKUP(C112,[1]Hoja5!$B$2:$C$199,2,FALSE)</f>
        <v>Honduras</v>
      </c>
      <c r="G112" s="5">
        <v>18844</v>
      </c>
      <c r="H112" s="5">
        <v>230</v>
      </c>
      <c r="I112" s="6">
        <v>12.21</v>
      </c>
      <c r="J112" s="5">
        <v>2975.78</v>
      </c>
      <c r="K112" s="7">
        <v>15.79</v>
      </c>
      <c r="L112" s="5">
        <v>18594.02</v>
      </c>
      <c r="M112" s="6">
        <v>12.37</v>
      </c>
      <c r="N112" s="5">
        <v>2776.7330000000002</v>
      </c>
      <c r="O112" s="6">
        <v>82.83</v>
      </c>
      <c r="P112" s="5">
        <v>15400.32</v>
      </c>
      <c r="Q112" s="7">
        <v>19.32</v>
      </c>
      <c r="R112" s="5">
        <v>14797.78</v>
      </c>
      <c r="S112" s="7">
        <v>20.11</v>
      </c>
      <c r="T112" s="8">
        <v>9</v>
      </c>
      <c r="U112" s="8">
        <v>12</v>
      </c>
      <c r="V112" s="8">
        <v>7</v>
      </c>
      <c r="W112" s="8">
        <v>7</v>
      </c>
      <c r="X112" s="8">
        <v>7</v>
      </c>
      <c r="Y112" s="8">
        <v>5</v>
      </c>
      <c r="Z112" s="9" t="s">
        <v>39</v>
      </c>
      <c r="AA112" s="9">
        <v>4</v>
      </c>
      <c r="AB112" s="9">
        <v>8</v>
      </c>
      <c r="AC112" s="9">
        <v>2</v>
      </c>
      <c r="AD112" s="9">
        <v>4</v>
      </c>
      <c r="AE112" s="9">
        <v>7</v>
      </c>
      <c r="AF112" s="9">
        <v>5</v>
      </c>
      <c r="AJ112" s="85">
        <f>VLOOKUP($C112,Hoja3!$C$5:$U$202,18,FALSE)</f>
        <v>4.3900000000000006</v>
      </c>
      <c r="AK112" s="94">
        <f t="shared" si="12"/>
        <v>676.07404800000006</v>
      </c>
      <c r="AL112" s="92">
        <f t="shared" si="13"/>
        <v>34.019942146928848</v>
      </c>
      <c r="AM112">
        <f>IFERROR(VLOOKUP(C112,'[2]Education expendit (current US)'!$B$2:$K$156,10,FALSE),"")</f>
        <v>607434547.799371</v>
      </c>
      <c r="AN112">
        <f t="shared" si="14"/>
        <v>607.43454779937099</v>
      </c>
      <c r="AO112" s="85">
        <f t="shared" si="15"/>
        <v>3.9442982210718416</v>
      </c>
      <c r="AP112" s="93">
        <f t="shared" si="16"/>
        <v>37.864161798707322</v>
      </c>
      <c r="AQ112" s="85">
        <f>VLOOKUP($C112,Hoja3!$C$5:$W$202,21,FALSE)</f>
        <v>3.45</v>
      </c>
      <c r="AR112" s="94">
        <f t="shared" si="17"/>
        <v>531.31104000000005</v>
      </c>
      <c r="AS112" s="92">
        <f t="shared" si="18"/>
        <v>43.289143775367435</v>
      </c>
      <c r="AT112" s="85">
        <f>VLOOKUP($C112,Hoja3!$C$5:$AB$202,26,FALSE)</f>
        <v>0.94</v>
      </c>
      <c r="AU112" s="94">
        <f t="shared" si="19"/>
        <v>144.76300799999999</v>
      </c>
      <c r="AV112" s="92">
        <f t="shared" si="20"/>
        <v>158.88036811172094</v>
      </c>
      <c r="AW112" s="103">
        <f t="shared" si="21"/>
        <v>4.4156117939177353</v>
      </c>
      <c r="AX112" s="86">
        <f t="shared" si="22"/>
        <v>680.01834622107185</v>
      </c>
      <c r="AY112" s="92">
        <f t="shared" si="23"/>
        <v>33.822616886460843</v>
      </c>
    </row>
    <row r="113" spans="1:51" ht="23">
      <c r="A113">
        <v>123</v>
      </c>
      <c r="B113" t="s">
        <v>38</v>
      </c>
      <c r="C113" t="s">
        <v>254</v>
      </c>
      <c r="D113" t="s">
        <v>255</v>
      </c>
      <c r="E113">
        <v>250</v>
      </c>
      <c r="F113" s="87" t="s">
        <v>687</v>
      </c>
      <c r="G113" s="5">
        <v>1046.51</v>
      </c>
      <c r="H113" s="5">
        <v>2.8</v>
      </c>
      <c r="I113" s="6">
        <v>2.64</v>
      </c>
      <c r="J113" s="5">
        <v>107.27</v>
      </c>
      <c r="K113" s="7">
        <v>10.26</v>
      </c>
      <c r="L113" s="5">
        <v>913.50199999999995</v>
      </c>
      <c r="M113" s="6">
        <v>3.07</v>
      </c>
      <c r="N113" s="5">
        <v>0</v>
      </c>
      <c r="O113" s="6">
        <v>0</v>
      </c>
      <c r="P113" s="5">
        <v>704.77639999999997</v>
      </c>
      <c r="Q113" s="7">
        <v>15.22</v>
      </c>
      <c r="R113" s="5">
        <v>691.30899999999997</v>
      </c>
      <c r="S113" s="7">
        <v>15.52</v>
      </c>
      <c r="T113" s="8">
        <v>38</v>
      </c>
      <c r="U113" s="8">
        <v>21</v>
      </c>
      <c r="V113" s="8">
        <v>25</v>
      </c>
      <c r="W113" s="8">
        <v>122</v>
      </c>
      <c r="X113" s="8">
        <v>10</v>
      </c>
      <c r="Y113" s="8">
        <v>9</v>
      </c>
      <c r="Z113" s="9" t="s">
        <v>39</v>
      </c>
      <c r="AA113" s="9">
        <v>21</v>
      </c>
      <c r="AB113" s="9">
        <v>14</v>
      </c>
      <c r="AC113" s="9">
        <v>14</v>
      </c>
      <c r="AD113" s="9">
        <v>25</v>
      </c>
      <c r="AE113" s="9">
        <v>8</v>
      </c>
      <c r="AF113" s="9">
        <v>6</v>
      </c>
      <c r="AJ113" s="85" t="e">
        <f>VLOOKUP($C113,Hoja3!$C$5:$U$202,18,FALSE)</f>
        <v>#N/A</v>
      </c>
      <c r="AK113" s="94">
        <f t="shared" si="12"/>
        <v>0</v>
      </c>
      <c r="AL113" s="92" t="str">
        <f t="shared" si="13"/>
        <v/>
      </c>
      <c r="AM113" t="str">
        <f>IFERROR(VLOOKUP(C113,'[2]Education expendit (current US)'!$B$2:$K$156,10,FALSE),"")</f>
        <v/>
      </c>
      <c r="AN113">
        <f t="shared" si="14"/>
        <v>0</v>
      </c>
      <c r="AO113" s="85">
        <f t="shared" si="15"/>
        <v>0</v>
      </c>
      <c r="AP113" s="93" t="str">
        <f t="shared" si="16"/>
        <v/>
      </c>
      <c r="AQ113" s="85" t="e">
        <f>VLOOKUP($C113,Hoja3!$C$5:$W$202,21,FALSE)</f>
        <v>#N/A</v>
      </c>
      <c r="AR113" s="94">
        <f t="shared" si="17"/>
        <v>0</v>
      </c>
      <c r="AS113" s="92" t="str">
        <f t="shared" si="18"/>
        <v/>
      </c>
      <c r="AT113" s="85" t="e">
        <f>VLOOKUP($C113,Hoja3!$C$5:$AB$202,26,FALSE)</f>
        <v>#N/A</v>
      </c>
      <c r="AU113" s="94">
        <f t="shared" si="19"/>
        <v>0</v>
      </c>
      <c r="AV113" s="92" t="str">
        <f t="shared" si="20"/>
        <v/>
      </c>
      <c r="AW113" s="103">
        <f t="shared" si="21"/>
        <v>0</v>
      </c>
      <c r="AX113" s="86">
        <f t="shared" si="22"/>
        <v>0</v>
      </c>
      <c r="AY113" s="92" t="str">
        <f t="shared" si="23"/>
        <v/>
      </c>
    </row>
    <row r="114" spans="1:51">
      <c r="A114">
        <v>137</v>
      </c>
      <c r="B114" t="s">
        <v>45</v>
      </c>
      <c r="C114" t="s">
        <v>256</v>
      </c>
      <c r="D114" t="s">
        <v>257</v>
      </c>
      <c r="E114">
        <v>250</v>
      </c>
      <c r="F114" t="str">
        <f>VLOOKUP(C114,[1]Hoja5!$B$2:$C$199,2,FALSE)</f>
        <v>El Salvador</v>
      </c>
      <c r="G114" s="5">
        <v>22582</v>
      </c>
      <c r="H114" s="5">
        <v>300.39999999999998</v>
      </c>
      <c r="I114" s="6">
        <v>13.3</v>
      </c>
      <c r="J114" s="5">
        <v>3022.34</v>
      </c>
      <c r="K114" s="7">
        <v>13.38</v>
      </c>
      <c r="L114" s="5">
        <v>24920.6</v>
      </c>
      <c r="M114" s="6">
        <v>12.05</v>
      </c>
      <c r="N114" s="5">
        <v>2311.6999999999998</v>
      </c>
      <c r="O114" s="6">
        <v>129.94999999999999</v>
      </c>
      <c r="P114" s="5">
        <v>21214.7</v>
      </c>
      <c r="Q114" s="7">
        <v>14.25</v>
      </c>
      <c r="R114" s="5">
        <v>20833.7</v>
      </c>
      <c r="S114" s="7">
        <v>14.51</v>
      </c>
      <c r="T114" s="8">
        <v>8</v>
      </c>
      <c r="U114" s="8">
        <v>17</v>
      </c>
      <c r="V114" s="8">
        <v>8</v>
      </c>
      <c r="W114" s="8">
        <v>3</v>
      </c>
      <c r="X114" s="8">
        <v>12</v>
      </c>
      <c r="Y114" s="8">
        <v>10</v>
      </c>
      <c r="Z114" s="9" t="s">
        <v>39</v>
      </c>
      <c r="AA114" s="9">
        <v>3</v>
      </c>
      <c r="AB114" s="9">
        <v>12</v>
      </c>
      <c r="AC114" s="9">
        <v>3</v>
      </c>
      <c r="AD114" s="9">
        <v>1</v>
      </c>
      <c r="AE114" s="9">
        <v>9</v>
      </c>
      <c r="AF114" s="9">
        <v>7</v>
      </c>
      <c r="AJ114" s="85">
        <f>VLOOKUP($C114,Hoja3!$C$5:$U$202,18,FALSE)</f>
        <v>7.7650000000000006</v>
      </c>
      <c r="AK114" s="94">
        <f t="shared" si="12"/>
        <v>1647.3214550000002</v>
      </c>
      <c r="AL114" s="92">
        <f t="shared" si="13"/>
        <v>18.235663664078238</v>
      </c>
      <c r="AM114">
        <f>IFERROR(VLOOKUP(C114,'[2]Education expendit (current US)'!$B$2:$K$156,10,FALSE),"")</f>
        <v>724569205.05999994</v>
      </c>
      <c r="AN114">
        <f t="shared" si="14"/>
        <v>724.56920505999994</v>
      </c>
      <c r="AO114" s="85">
        <f t="shared" si="15"/>
        <v>3.4154110360269057</v>
      </c>
      <c r="AP114" s="93">
        <f t="shared" si="16"/>
        <v>41.45911776296434</v>
      </c>
      <c r="AQ114" s="85">
        <f>VLOOKUP($C114,Hoja3!$C$5:$W$202,21,FALSE)</f>
        <v>3.7970000000000002</v>
      </c>
      <c r="AR114" s="94">
        <f t="shared" si="17"/>
        <v>805.5221590000001</v>
      </c>
      <c r="AS114" s="92">
        <f t="shared" si="18"/>
        <v>37.292580550847383</v>
      </c>
      <c r="AT114" s="85">
        <f>VLOOKUP($C114,Hoja3!$C$5:$AB$202,26,FALSE)</f>
        <v>3.968</v>
      </c>
      <c r="AU114" s="94">
        <f t="shared" si="19"/>
        <v>841.79929600000003</v>
      </c>
      <c r="AV114" s="92">
        <f t="shared" si="20"/>
        <v>35.685465814407138</v>
      </c>
      <c r="AW114" s="103">
        <f t="shared" si="21"/>
        <v>7.7810992662447589</v>
      </c>
      <c r="AX114" s="86">
        <f t="shared" si="22"/>
        <v>1650.7368660360271</v>
      </c>
      <c r="AY114" s="92">
        <f t="shared" si="23"/>
        <v>18.197933673182032</v>
      </c>
    </row>
    <row r="115" spans="1:51">
      <c r="A115">
        <v>143</v>
      </c>
      <c r="B115" t="s">
        <v>45</v>
      </c>
      <c r="C115" t="s">
        <v>258</v>
      </c>
      <c r="D115" t="s">
        <v>259</v>
      </c>
      <c r="E115">
        <v>250</v>
      </c>
      <c r="F115" t="str">
        <f>VLOOKUP(C115,[1]Hoja5!$B$2:$C$199,2,FALSE)</f>
        <v>Nicaragua</v>
      </c>
      <c r="G115" s="5">
        <v>10935</v>
      </c>
      <c r="H115" s="5">
        <v>58.4</v>
      </c>
      <c r="I115" s="6">
        <v>5.34</v>
      </c>
      <c r="J115" s="5">
        <v>890.9</v>
      </c>
      <c r="K115" s="7">
        <v>8.15</v>
      </c>
      <c r="L115" s="5">
        <v>8404.8130000000001</v>
      </c>
      <c r="M115" s="6">
        <v>6.95</v>
      </c>
      <c r="N115" s="5">
        <v>627.02089999999998</v>
      </c>
      <c r="O115" s="6">
        <v>93.14</v>
      </c>
      <c r="P115" s="5">
        <v>6551.1819999999998</v>
      </c>
      <c r="Q115" s="7">
        <v>13.6</v>
      </c>
      <c r="R115" s="5">
        <v>6272.7820000000002</v>
      </c>
      <c r="S115" s="7">
        <v>14.2</v>
      </c>
      <c r="T115" s="8">
        <v>16</v>
      </c>
      <c r="U115" s="8">
        <v>24</v>
      </c>
      <c r="V115" s="8">
        <v>11</v>
      </c>
      <c r="W115" s="8">
        <v>5</v>
      </c>
      <c r="X115" s="8">
        <v>13</v>
      </c>
      <c r="Y115" s="8">
        <v>11</v>
      </c>
      <c r="Z115" s="9" t="s">
        <v>39</v>
      </c>
      <c r="AA115" s="9">
        <v>10</v>
      </c>
      <c r="AB115" s="9">
        <v>17</v>
      </c>
      <c r="AC115" s="9">
        <v>5</v>
      </c>
      <c r="AD115" s="9">
        <v>2</v>
      </c>
      <c r="AE115" s="9">
        <v>10</v>
      </c>
      <c r="AF115" s="9">
        <v>8</v>
      </c>
      <c r="AJ115" s="85">
        <f>VLOOKUP($C115,Hoja3!$C$5:$U$202,18,FALSE)</f>
        <v>6.95</v>
      </c>
      <c r="AK115" s="94">
        <f t="shared" si="12"/>
        <v>455.30714899999998</v>
      </c>
      <c r="AL115" s="92">
        <f t="shared" si="13"/>
        <v>12.826506266871728</v>
      </c>
      <c r="AM115">
        <f>IFERROR(VLOOKUP(C115,'[2]Education expendit (current US)'!$B$2:$K$156,10,FALSE),"")</f>
        <v>426477734.59968001</v>
      </c>
      <c r="AN115">
        <f t="shared" si="14"/>
        <v>426.47773459967999</v>
      </c>
      <c r="AO115" s="85">
        <f t="shared" si="15"/>
        <v>6.5099356818308509</v>
      </c>
      <c r="AP115" s="93">
        <f t="shared" si="16"/>
        <v>13.693563640507064</v>
      </c>
      <c r="AQ115" s="85">
        <f>VLOOKUP($C115,Hoja3!$C$5:$W$202,21,FALSE)</f>
        <v>4.0599999999999996</v>
      </c>
      <c r="AR115" s="94">
        <f t="shared" si="17"/>
        <v>265.97798919999997</v>
      </c>
      <c r="AS115" s="92">
        <f t="shared" si="18"/>
        <v>21.95670407752673</v>
      </c>
      <c r="AT115" s="85">
        <f>VLOOKUP($C115,Hoja3!$C$5:$AB$202,26,FALSE)</f>
        <v>2.8900000000000006</v>
      </c>
      <c r="AU115" s="94">
        <f t="shared" si="19"/>
        <v>189.32915980000001</v>
      </c>
      <c r="AV115" s="92">
        <f t="shared" si="20"/>
        <v>30.845750364968342</v>
      </c>
      <c r="AW115" s="103">
        <f t="shared" si="21"/>
        <v>7.049370398835368</v>
      </c>
      <c r="AX115" s="86">
        <f t="shared" si="22"/>
        <v>461.81708468183081</v>
      </c>
      <c r="AY115" s="92">
        <f t="shared" si="23"/>
        <v>12.645699333586743</v>
      </c>
    </row>
    <row r="116" spans="1:51">
      <c r="A116">
        <v>114</v>
      </c>
      <c r="B116" t="s">
        <v>38</v>
      </c>
      <c r="C116" t="s">
        <v>260</v>
      </c>
      <c r="D116" t="s">
        <v>261</v>
      </c>
      <c r="E116">
        <v>250</v>
      </c>
      <c r="F116" t="str">
        <f>VLOOKUP(C116,[1]Hoja5!$B$2:$C$199,2,FALSE)</f>
        <v>Dominican Republic</v>
      </c>
      <c r="G116" s="5">
        <v>72573</v>
      </c>
      <c r="H116" s="5">
        <v>362.9</v>
      </c>
      <c r="I116" s="6">
        <v>5</v>
      </c>
      <c r="J116" s="5">
        <v>6310</v>
      </c>
      <c r="K116" s="7">
        <v>8.69</v>
      </c>
      <c r="L116" s="5">
        <v>57846.79</v>
      </c>
      <c r="M116" s="6">
        <v>6.27</v>
      </c>
      <c r="N116" s="5">
        <v>3965.308</v>
      </c>
      <c r="O116" s="6">
        <v>91.52</v>
      </c>
      <c r="P116" s="5">
        <v>51766.38</v>
      </c>
      <c r="Q116" s="7">
        <v>12.19</v>
      </c>
      <c r="R116" s="5">
        <v>49971.61</v>
      </c>
      <c r="S116" s="7">
        <v>12.63</v>
      </c>
      <c r="T116" s="8">
        <v>18</v>
      </c>
      <c r="U116" s="8">
        <v>22</v>
      </c>
      <c r="V116" s="8">
        <v>13</v>
      </c>
      <c r="W116" s="8">
        <v>6</v>
      </c>
      <c r="X116" s="8">
        <v>15</v>
      </c>
      <c r="Y116" s="8">
        <v>12</v>
      </c>
      <c r="Z116" s="9" t="s">
        <v>39</v>
      </c>
      <c r="AA116" s="9">
        <v>11</v>
      </c>
      <c r="AB116" s="9">
        <v>15</v>
      </c>
      <c r="AC116" s="9">
        <v>7</v>
      </c>
      <c r="AD116" s="9">
        <v>3</v>
      </c>
      <c r="AE116" s="9">
        <v>11</v>
      </c>
      <c r="AF116" s="9">
        <v>9</v>
      </c>
      <c r="AJ116" s="85">
        <f>VLOOKUP($C116,Hoja3!$C$5:$U$202,18,FALSE)</f>
        <v>4.82</v>
      </c>
      <c r="AK116" s="94">
        <f t="shared" si="12"/>
        <v>2495.1395160000002</v>
      </c>
      <c r="AL116" s="92">
        <f t="shared" si="13"/>
        <v>14.544276890046254</v>
      </c>
      <c r="AM116">
        <f>IFERROR(VLOOKUP(C116,'[2]Education expendit (current US)'!$B$2:$K$156,10,FALSE),"")</f>
        <v>1066876365.85528</v>
      </c>
      <c r="AN116">
        <f t="shared" si="14"/>
        <v>1066.87636585528</v>
      </c>
      <c r="AO116" s="85">
        <f t="shared" si="15"/>
        <v>2.0609445084923461</v>
      </c>
      <c r="AP116" s="93">
        <f t="shared" si="16"/>
        <v>34.015187852537615</v>
      </c>
      <c r="AQ116" s="85">
        <f>VLOOKUP($C116,Hoja3!$C$5:$W$202,21,FALSE)</f>
        <v>1.75</v>
      </c>
      <c r="AR116" s="94">
        <f t="shared" si="17"/>
        <v>905.9116499999999</v>
      </c>
      <c r="AS116" s="92">
        <f t="shared" si="18"/>
        <v>40.059094062870258</v>
      </c>
      <c r="AT116" s="85">
        <f>VLOOKUP($C116,Hoja3!$C$5:$AB$202,26,FALSE)</f>
        <v>3.0700000000000003</v>
      </c>
      <c r="AU116" s="94">
        <f t="shared" si="19"/>
        <v>1589.2278659999999</v>
      </c>
      <c r="AV116" s="92">
        <f t="shared" si="20"/>
        <v>22.83498847232018</v>
      </c>
      <c r="AW116" s="103">
        <f t="shared" si="21"/>
        <v>4.823981241316261</v>
      </c>
      <c r="AX116" s="86">
        <f t="shared" si="22"/>
        <v>2497.2004605084926</v>
      </c>
      <c r="AY116" s="92">
        <f t="shared" si="23"/>
        <v>14.532273469391578</v>
      </c>
    </row>
    <row r="117" spans="1:51">
      <c r="A117">
        <v>118</v>
      </c>
      <c r="B117" t="s">
        <v>38</v>
      </c>
      <c r="C117" t="s">
        <v>262</v>
      </c>
      <c r="D117" t="s">
        <v>263</v>
      </c>
      <c r="E117">
        <v>250</v>
      </c>
      <c r="F117" t="str">
        <f>VLOOKUP(C117,[1]Hoja5!$B$2:$C$199,2,FALSE)</f>
        <v>Jamaica</v>
      </c>
      <c r="G117" s="5">
        <v>28963</v>
      </c>
      <c r="H117" s="5">
        <v>25.6</v>
      </c>
      <c r="I117" s="6">
        <v>0.88</v>
      </c>
      <c r="J117" s="5">
        <v>1215.81</v>
      </c>
      <c r="K117" s="7">
        <v>4.2</v>
      </c>
      <c r="L117" s="5">
        <v>16775.93</v>
      </c>
      <c r="M117" s="6">
        <v>1.53</v>
      </c>
      <c r="N117" s="5">
        <v>2368.0360000000001</v>
      </c>
      <c r="O117" s="6">
        <v>10.81</v>
      </c>
      <c r="P117" s="5">
        <v>14252.03</v>
      </c>
      <c r="Q117" s="7">
        <v>8.5299999999999994</v>
      </c>
      <c r="R117" s="5">
        <v>13574.02</v>
      </c>
      <c r="S117" s="7">
        <v>8.9600000000000009</v>
      </c>
      <c r="T117" s="8">
        <v>70</v>
      </c>
      <c r="U117" s="8">
        <v>42</v>
      </c>
      <c r="V117" s="8">
        <v>38</v>
      </c>
      <c r="W117" s="8">
        <v>36</v>
      </c>
      <c r="X117" s="8">
        <v>17</v>
      </c>
      <c r="Y117" s="8">
        <v>15</v>
      </c>
      <c r="Z117" s="9" t="s">
        <v>39</v>
      </c>
      <c r="AA117" s="9">
        <v>30</v>
      </c>
      <c r="AB117" s="9">
        <v>26</v>
      </c>
      <c r="AC117" s="9">
        <v>18</v>
      </c>
      <c r="AD117" s="9">
        <v>15</v>
      </c>
      <c r="AE117" s="9">
        <v>12</v>
      </c>
      <c r="AF117" s="9">
        <v>10</v>
      </c>
      <c r="AJ117" s="85">
        <f>VLOOKUP($C117,Hoja3!$C$5:$U$202,18,FALSE)</f>
        <v>4.4239999999999995</v>
      </c>
      <c r="AK117" s="94">
        <f t="shared" si="12"/>
        <v>630.50980719999995</v>
      </c>
      <c r="AL117" s="92">
        <f t="shared" si="13"/>
        <v>4.0602064722332845</v>
      </c>
      <c r="AM117">
        <f>IFERROR(VLOOKUP(C117,'[2]Education expendit (current US)'!$B$2:$K$156,10,FALSE),"")</f>
        <v>862996548.87344301</v>
      </c>
      <c r="AN117">
        <f t="shared" si="14"/>
        <v>862.99654887344298</v>
      </c>
      <c r="AO117" s="85">
        <f t="shared" si="15"/>
        <v>6.0552535243992818</v>
      </c>
      <c r="AP117" s="93">
        <f t="shared" si="16"/>
        <v>2.9664081546349497</v>
      </c>
      <c r="AQ117" s="85">
        <f>VLOOKUP($C117,Hoja3!$C$5:$W$202,21,FALSE)</f>
        <v>2.8149999999999999</v>
      </c>
      <c r="AR117" s="94">
        <f t="shared" si="17"/>
        <v>401.19464449999998</v>
      </c>
      <c r="AS117" s="92">
        <f t="shared" si="18"/>
        <v>6.3809426050302127</v>
      </c>
      <c r="AT117" s="85">
        <f>VLOOKUP($C117,Hoja3!$C$5:$AB$202,26,FALSE)</f>
        <v>1.609</v>
      </c>
      <c r="AU117" s="94">
        <f t="shared" si="19"/>
        <v>229.3151627</v>
      </c>
      <c r="AV117" s="92">
        <f t="shared" si="20"/>
        <v>11.163675222597917</v>
      </c>
      <c r="AW117" s="103">
        <f t="shared" si="21"/>
        <v>4.4664869546611907</v>
      </c>
      <c r="AX117" s="86">
        <f t="shared" si="22"/>
        <v>636.56506072439925</v>
      </c>
      <c r="AY117" s="92">
        <f t="shared" si="23"/>
        <v>4.0215842149532479</v>
      </c>
    </row>
    <row r="118" spans="1:51">
      <c r="A118">
        <v>135</v>
      </c>
      <c r="B118" t="s">
        <v>45</v>
      </c>
      <c r="C118" t="s">
        <v>264</v>
      </c>
      <c r="D118" t="s">
        <v>265</v>
      </c>
      <c r="E118">
        <v>250</v>
      </c>
      <c r="F118" t="str">
        <f>VLOOKUP(C118,[1]Hoja5!$B$2:$C$199,2,FALSE)</f>
        <v>Costa Rica</v>
      </c>
      <c r="G118" s="5">
        <v>38475</v>
      </c>
      <c r="H118" s="5">
        <v>131.1</v>
      </c>
      <c r="I118" s="6">
        <v>3.41</v>
      </c>
      <c r="J118" s="5">
        <v>2700.54</v>
      </c>
      <c r="K118" s="7">
        <v>7.02</v>
      </c>
      <c r="L118" s="5">
        <v>36940.519999999997</v>
      </c>
      <c r="M118" s="6">
        <v>3.55</v>
      </c>
      <c r="N118" s="5">
        <v>6357.607</v>
      </c>
      <c r="O118" s="6">
        <v>20.62</v>
      </c>
      <c r="P118" s="5">
        <v>35831.46</v>
      </c>
      <c r="Q118" s="7">
        <v>7.54</v>
      </c>
      <c r="R118" s="5">
        <v>34895.730000000003</v>
      </c>
      <c r="S118" s="7">
        <v>7.74</v>
      </c>
      <c r="T118" s="8">
        <v>29</v>
      </c>
      <c r="U118" s="8">
        <v>25</v>
      </c>
      <c r="V118" s="8">
        <v>21</v>
      </c>
      <c r="W118" s="8">
        <v>24</v>
      </c>
      <c r="X118" s="8">
        <v>19</v>
      </c>
      <c r="Y118" s="8">
        <v>18</v>
      </c>
      <c r="Z118" s="9" t="s">
        <v>39</v>
      </c>
      <c r="AA118" s="9">
        <v>16</v>
      </c>
      <c r="AB118" s="9">
        <v>18</v>
      </c>
      <c r="AC118" s="9">
        <v>11</v>
      </c>
      <c r="AD118" s="9">
        <v>12</v>
      </c>
      <c r="AE118" s="9">
        <v>13</v>
      </c>
      <c r="AF118" s="9">
        <v>11</v>
      </c>
      <c r="AJ118" s="85">
        <f>VLOOKUP($C118,Hoja3!$C$5:$U$202,18,FALSE)</f>
        <v>15.45</v>
      </c>
      <c r="AK118" s="94">
        <f t="shared" si="12"/>
        <v>5535.9605699999993</v>
      </c>
      <c r="AL118" s="92">
        <f t="shared" si="13"/>
        <v>2.3681527052494888</v>
      </c>
      <c r="AM118">
        <f>IFERROR(VLOOKUP(C118,'[2]Education expendit (current US)'!$B$2:$K$156,10,FALSE),"")</f>
        <v>2748217628.3842201</v>
      </c>
      <c r="AN118">
        <f t="shared" si="14"/>
        <v>2748.21762838422</v>
      </c>
      <c r="AO118" s="85">
        <f t="shared" si="15"/>
        <v>7.6698455167169293</v>
      </c>
      <c r="AP118" s="93">
        <f t="shared" si="16"/>
        <v>4.7703645681466131</v>
      </c>
      <c r="AQ118" s="85">
        <f>VLOOKUP($C118,Hoja3!$C$5:$W$202,21,FALSE)</f>
        <v>6.57</v>
      </c>
      <c r="AR118" s="94">
        <f t="shared" si="17"/>
        <v>2354.1269219999999</v>
      </c>
      <c r="AS118" s="92">
        <f t="shared" si="18"/>
        <v>5.5689435762716277</v>
      </c>
      <c r="AT118" s="85">
        <f>VLOOKUP($C118,Hoja3!$C$5:$AB$202,26,FALSE)</f>
        <v>8.879999999999999</v>
      </c>
      <c r="AU118" s="94">
        <f t="shared" si="19"/>
        <v>3181.8336479999998</v>
      </c>
      <c r="AV118" s="92">
        <f t="shared" si="20"/>
        <v>4.1202656864982652</v>
      </c>
      <c r="AW118" s="103">
        <f t="shared" si="21"/>
        <v>15.471405339097865</v>
      </c>
      <c r="AX118" s="86">
        <f t="shared" si="22"/>
        <v>5543.6304155167163</v>
      </c>
      <c r="AY118" s="92">
        <f t="shared" si="23"/>
        <v>2.3648762665174949</v>
      </c>
    </row>
    <row r="119" spans="1:51">
      <c r="A119">
        <v>136</v>
      </c>
      <c r="B119" t="s">
        <v>45</v>
      </c>
      <c r="C119" t="s">
        <v>266</v>
      </c>
      <c r="D119" t="s">
        <v>267</v>
      </c>
      <c r="E119">
        <v>250</v>
      </c>
      <c r="F119" t="str">
        <f>VLOOKUP(C119,[1]Hoja5!$B$2:$C$199,2,FALSE)</f>
        <v>Ecuador</v>
      </c>
      <c r="G119" s="5">
        <v>68550</v>
      </c>
      <c r="H119" s="5">
        <v>192.3</v>
      </c>
      <c r="I119" s="6">
        <v>2.8</v>
      </c>
      <c r="J119" s="5">
        <v>4162.3900000000003</v>
      </c>
      <c r="K119" s="7">
        <v>6.07</v>
      </c>
      <c r="L119" s="5">
        <v>61264.94</v>
      </c>
      <c r="M119" s="6">
        <v>3.14</v>
      </c>
      <c r="N119" s="5">
        <v>6807.2539999999999</v>
      </c>
      <c r="O119" s="6">
        <v>28.25</v>
      </c>
      <c r="P119" s="5">
        <v>57978.11</v>
      </c>
      <c r="Q119" s="7">
        <v>7.18</v>
      </c>
      <c r="R119" s="5">
        <v>56924.26</v>
      </c>
      <c r="S119" s="7">
        <v>7.31</v>
      </c>
      <c r="T119" s="8">
        <v>33</v>
      </c>
      <c r="U119" s="8">
        <v>27</v>
      </c>
      <c r="V119" s="8">
        <v>24</v>
      </c>
      <c r="W119" s="8">
        <v>16</v>
      </c>
      <c r="X119" s="8">
        <v>20</v>
      </c>
      <c r="Y119" s="8">
        <v>19</v>
      </c>
      <c r="Z119" s="9" t="s">
        <v>39</v>
      </c>
      <c r="AA119" s="9">
        <v>19</v>
      </c>
      <c r="AB119" s="9">
        <v>19</v>
      </c>
      <c r="AC119" s="9">
        <v>13</v>
      </c>
      <c r="AD119" s="9">
        <v>9</v>
      </c>
      <c r="AE119" s="9">
        <v>14</v>
      </c>
      <c r="AF119" s="9">
        <v>12</v>
      </c>
      <c r="AJ119" s="85">
        <f>VLOOKUP($C119,Hoja3!$C$5:$U$202,18,FALSE)</f>
        <v>4.37</v>
      </c>
      <c r="AK119" s="94">
        <f t="shared" si="12"/>
        <v>2533.643407</v>
      </c>
      <c r="AL119" s="92">
        <f t="shared" si="13"/>
        <v>7.5898604937344292</v>
      </c>
      <c r="AM119">
        <f>IFERROR(VLOOKUP(C119,'[2]Education expendit (current US)'!$B$2:$K$156,10,FALSE),"")</f>
        <v>3370731014.9481502</v>
      </c>
      <c r="AN119">
        <f t="shared" si="14"/>
        <v>3370.73101494815</v>
      </c>
      <c r="AO119" s="85">
        <f t="shared" si="15"/>
        <v>5.8137994062727296</v>
      </c>
      <c r="AP119" s="93">
        <f t="shared" si="16"/>
        <v>5.7049939359506574</v>
      </c>
      <c r="AQ119" s="85">
        <f>VLOOKUP($C119,Hoja3!$C$5:$W$202,21,FALSE)</f>
        <v>2.0699999999999998</v>
      </c>
      <c r="AR119" s="94">
        <f t="shared" si="17"/>
        <v>1200.1468769999999</v>
      </c>
      <c r="AS119" s="92">
        <f t="shared" si="18"/>
        <v>16.023038820106017</v>
      </c>
      <c r="AT119" s="85">
        <f>VLOOKUP($C119,Hoja3!$C$5:$AB$202,26,FALSE)</f>
        <v>2.3000000000000003</v>
      </c>
      <c r="AU119" s="94">
        <f t="shared" si="19"/>
        <v>1333.4965300000001</v>
      </c>
      <c r="AV119" s="92">
        <f t="shared" si="20"/>
        <v>14.420734938095414</v>
      </c>
      <c r="AW119" s="103">
        <f t="shared" si="21"/>
        <v>4.3800275766255101</v>
      </c>
      <c r="AX119" s="86">
        <f t="shared" si="22"/>
        <v>2539.4572064062727</v>
      </c>
      <c r="AY119" s="92">
        <f t="shared" si="23"/>
        <v>7.5724843685054433</v>
      </c>
    </row>
    <row r="120" spans="1:51">
      <c r="A120">
        <v>134</v>
      </c>
      <c r="B120" t="s">
        <v>45</v>
      </c>
      <c r="C120" t="s">
        <v>268</v>
      </c>
      <c r="D120" t="s">
        <v>269</v>
      </c>
      <c r="E120">
        <v>250</v>
      </c>
      <c r="F120" t="str">
        <f>VLOOKUP(C120,[1]Hoja5!$B$2:$C$199,2,FALSE)</f>
        <v>Colombia</v>
      </c>
      <c r="G120" s="5">
        <v>325385</v>
      </c>
      <c r="H120" s="5">
        <v>802.7</v>
      </c>
      <c r="I120" s="6">
        <v>2.4700000000000002</v>
      </c>
      <c r="J120" s="5">
        <v>19054.72</v>
      </c>
      <c r="K120" s="7">
        <v>5.86</v>
      </c>
      <c r="L120" s="5">
        <v>294580.3</v>
      </c>
      <c r="M120" s="6">
        <v>2.72</v>
      </c>
      <c r="N120" s="5">
        <v>46768.78</v>
      </c>
      <c r="O120" s="6">
        <v>17.16</v>
      </c>
      <c r="P120" s="5">
        <v>288189</v>
      </c>
      <c r="Q120" s="7">
        <v>6.61</v>
      </c>
      <c r="R120" s="5">
        <v>276072</v>
      </c>
      <c r="S120" s="7">
        <v>6.9</v>
      </c>
      <c r="T120" s="8">
        <v>40</v>
      </c>
      <c r="U120" s="8">
        <v>30</v>
      </c>
      <c r="V120" s="8">
        <v>27</v>
      </c>
      <c r="W120" s="8">
        <v>26</v>
      </c>
      <c r="X120" s="8">
        <v>22</v>
      </c>
      <c r="Y120" s="8">
        <v>20</v>
      </c>
      <c r="Z120" s="9" t="s">
        <v>39</v>
      </c>
      <c r="AA120" s="9">
        <v>22</v>
      </c>
      <c r="AB120" s="9">
        <v>22</v>
      </c>
      <c r="AC120" s="9">
        <v>16</v>
      </c>
      <c r="AD120" s="9">
        <v>13</v>
      </c>
      <c r="AE120" s="9">
        <v>15</v>
      </c>
      <c r="AF120" s="9">
        <v>13</v>
      </c>
      <c r="AJ120" s="85">
        <f>VLOOKUP($C120,Hoja3!$C$5:$U$202,18,FALSE)</f>
        <v>10.49</v>
      </c>
      <c r="AK120" s="94">
        <f t="shared" si="12"/>
        <v>30231.026099999999</v>
      </c>
      <c r="AL120" s="92">
        <f t="shared" si="13"/>
        <v>2.6552191690245013</v>
      </c>
      <c r="AM120">
        <f>IFERROR(VLOOKUP(C120,'[2]Education expendit (current US)'!$B$2:$K$156,10,FALSE),"")</f>
        <v>11528692768.509199</v>
      </c>
      <c r="AN120">
        <f t="shared" si="14"/>
        <v>11528.6927685092</v>
      </c>
      <c r="AO120" s="85">
        <f t="shared" si="15"/>
        <v>4.0003930644504822</v>
      </c>
      <c r="AP120" s="93">
        <f t="shared" si="16"/>
        <v>6.9626280803716734</v>
      </c>
      <c r="AQ120" s="85">
        <f>VLOOKUP($C120,Hoja3!$C$5:$W$202,21,FALSE)</f>
        <v>1.91</v>
      </c>
      <c r="AR120" s="94">
        <f t="shared" si="17"/>
        <v>5504.4098999999997</v>
      </c>
      <c r="AS120" s="92">
        <f t="shared" si="18"/>
        <v>14.582852923071737</v>
      </c>
      <c r="AT120" s="85">
        <f>VLOOKUP($C120,Hoja3!$C$5:$AB$202,26,FALSE)</f>
        <v>8.58</v>
      </c>
      <c r="AU120" s="94">
        <f t="shared" si="19"/>
        <v>24726.6162</v>
      </c>
      <c r="AV120" s="92">
        <f t="shared" si="20"/>
        <v>3.2462994269308876</v>
      </c>
      <c r="AW120" s="103">
        <f t="shared" si="21"/>
        <v>10.491388114419513</v>
      </c>
      <c r="AX120" s="86">
        <f t="shared" si="22"/>
        <v>30235.026493064448</v>
      </c>
      <c r="AY120" s="92">
        <f t="shared" si="23"/>
        <v>2.6548678572652475</v>
      </c>
    </row>
    <row r="121" spans="1:51">
      <c r="A121">
        <v>146</v>
      </c>
      <c r="B121" t="s">
        <v>45</v>
      </c>
      <c r="C121" t="s">
        <v>270</v>
      </c>
      <c r="D121" t="s">
        <v>271</v>
      </c>
      <c r="E121">
        <v>250</v>
      </c>
      <c r="F121" t="str">
        <f>VLOOKUP(C121,[1]Hoja5!$B$2:$C$199,2,FALSE)</f>
        <v>Peru</v>
      </c>
      <c r="G121" s="5">
        <v>189980</v>
      </c>
      <c r="H121" s="5">
        <v>447.2</v>
      </c>
      <c r="I121" s="6">
        <v>2.35</v>
      </c>
      <c r="J121" s="5">
        <v>9450</v>
      </c>
      <c r="K121" s="7">
        <v>4.97</v>
      </c>
      <c r="L121" s="5">
        <v>152561.1</v>
      </c>
      <c r="M121" s="6">
        <v>2.93</v>
      </c>
      <c r="N121" s="5">
        <v>15658.53</v>
      </c>
      <c r="O121" s="6">
        <v>28.56</v>
      </c>
      <c r="P121" s="5">
        <v>157053</v>
      </c>
      <c r="Q121" s="7">
        <v>6.02</v>
      </c>
      <c r="R121" s="5">
        <v>146999.70000000001</v>
      </c>
      <c r="S121" s="7">
        <v>6.43</v>
      </c>
      <c r="T121" s="8">
        <v>46</v>
      </c>
      <c r="U121" s="8">
        <v>37</v>
      </c>
      <c r="V121" s="8">
        <v>26</v>
      </c>
      <c r="W121" s="8">
        <v>15</v>
      </c>
      <c r="X121" s="8">
        <v>24</v>
      </c>
      <c r="Y121" s="8">
        <v>22</v>
      </c>
      <c r="Z121" s="9" t="s">
        <v>39</v>
      </c>
      <c r="AA121" s="9">
        <v>24</v>
      </c>
      <c r="AB121" s="9">
        <v>25</v>
      </c>
      <c r="AC121" s="9">
        <v>15</v>
      </c>
      <c r="AD121" s="9">
        <v>8</v>
      </c>
      <c r="AE121" s="9">
        <v>16</v>
      </c>
      <c r="AF121" s="9">
        <v>14</v>
      </c>
      <c r="AJ121" s="85">
        <f>VLOOKUP($C121,Hoja3!$C$5:$U$202,18,FALSE)</f>
        <v>6.85</v>
      </c>
      <c r="AK121" s="94">
        <f t="shared" si="12"/>
        <v>10758.130500000001</v>
      </c>
      <c r="AL121" s="92">
        <f t="shared" si="13"/>
        <v>4.1568560634210554</v>
      </c>
      <c r="AM121" t="str">
        <f>IFERROR(VLOOKUP(C121,'[2]Education expendit (current US)'!$B$2:$K$156,10,FALSE),"")</f>
        <v/>
      </c>
      <c r="AN121">
        <f t="shared" si="14"/>
        <v>0</v>
      </c>
      <c r="AO121" s="85">
        <f t="shared" si="15"/>
        <v>0</v>
      </c>
      <c r="AP121" s="93" t="str">
        <f t="shared" si="16"/>
        <v/>
      </c>
      <c r="AQ121" s="85">
        <f>VLOOKUP($C121,Hoja3!$C$5:$W$202,21,FALSE)</f>
        <v>1.58</v>
      </c>
      <c r="AR121" s="94">
        <f t="shared" si="17"/>
        <v>2481.4374000000003</v>
      </c>
      <c r="AS121" s="92">
        <f t="shared" si="18"/>
        <v>18.021812680021664</v>
      </c>
      <c r="AT121" s="85">
        <f>VLOOKUP($C121,Hoja3!$C$5:$AB$202,26,FALSE)</f>
        <v>5.27</v>
      </c>
      <c r="AU121" s="94">
        <f t="shared" si="19"/>
        <v>8276.6930999999986</v>
      </c>
      <c r="AV121" s="92">
        <f t="shared" si="20"/>
        <v>5.4031241052057384</v>
      </c>
      <c r="AW121" s="103">
        <f t="shared" si="21"/>
        <v>6.8500000000000005</v>
      </c>
      <c r="AX121" s="86">
        <f t="shared" si="22"/>
        <v>10758.130500000001</v>
      </c>
      <c r="AY121" s="92">
        <f t="shared" si="23"/>
        <v>4.1568560634210563</v>
      </c>
    </row>
    <row r="122" spans="1:51">
      <c r="A122">
        <v>122</v>
      </c>
      <c r="B122" t="s">
        <v>38</v>
      </c>
      <c r="C122" t="s">
        <v>272</v>
      </c>
      <c r="D122" t="s">
        <v>273</v>
      </c>
      <c r="E122">
        <v>250</v>
      </c>
      <c r="F122" t="s">
        <v>688</v>
      </c>
      <c r="G122" s="5">
        <v>543.4</v>
      </c>
      <c r="H122" s="5">
        <v>1.9</v>
      </c>
      <c r="I122" s="6">
        <v>3.41</v>
      </c>
      <c r="J122" s="5">
        <v>68.510000000000005</v>
      </c>
      <c r="K122" s="7">
        <v>12.62</v>
      </c>
      <c r="L122" s="5">
        <v>1355.1420000000001</v>
      </c>
      <c r="M122" s="6">
        <v>1.4</v>
      </c>
      <c r="N122" s="5">
        <v>191.78639999999999</v>
      </c>
      <c r="O122" s="6">
        <v>9.91</v>
      </c>
      <c r="P122" s="5">
        <v>1197.809</v>
      </c>
      <c r="Q122" s="7">
        <v>5.72</v>
      </c>
      <c r="R122" s="5">
        <v>1162.624</v>
      </c>
      <c r="S122" s="7">
        <v>5.89</v>
      </c>
      <c r="T122" s="8">
        <v>30</v>
      </c>
      <c r="U122" s="8">
        <v>20</v>
      </c>
      <c r="V122" s="8">
        <v>42</v>
      </c>
      <c r="W122" s="8">
        <v>38</v>
      </c>
      <c r="X122" s="8">
        <v>25</v>
      </c>
      <c r="Y122" s="8">
        <v>24</v>
      </c>
      <c r="Z122" s="9" t="s">
        <v>39</v>
      </c>
      <c r="AA122" s="9">
        <v>17</v>
      </c>
      <c r="AB122" s="9">
        <v>13</v>
      </c>
      <c r="AC122" s="9">
        <v>20</v>
      </c>
      <c r="AD122" s="9">
        <v>17</v>
      </c>
      <c r="AE122" s="9">
        <v>17</v>
      </c>
      <c r="AF122" s="9">
        <v>15</v>
      </c>
      <c r="AJ122" s="85" t="e">
        <f>VLOOKUP($C122,Hoja3!$C$5:$U$202,18,FALSE)</f>
        <v>#N/A</v>
      </c>
      <c r="AK122" s="94">
        <f t="shared" si="12"/>
        <v>0</v>
      </c>
      <c r="AL122" s="92" t="str">
        <f t="shared" si="13"/>
        <v/>
      </c>
      <c r="AM122" t="str">
        <f>IFERROR(VLOOKUP(C122,'[2]Education expendit (current US)'!$B$2:$K$156,10,FALSE),"")</f>
        <v/>
      </c>
      <c r="AN122">
        <f t="shared" si="14"/>
        <v>0</v>
      </c>
      <c r="AO122" s="85">
        <f t="shared" si="15"/>
        <v>0</v>
      </c>
      <c r="AP122" s="93" t="str">
        <f t="shared" si="16"/>
        <v/>
      </c>
      <c r="AQ122" s="85" t="e">
        <f>VLOOKUP($C122,Hoja3!$C$5:$W$202,21,FALSE)</f>
        <v>#N/A</v>
      </c>
      <c r="AR122" s="94">
        <f t="shared" si="17"/>
        <v>0</v>
      </c>
      <c r="AS122" s="92" t="str">
        <f t="shared" si="18"/>
        <v/>
      </c>
      <c r="AT122" s="85" t="e">
        <f>VLOOKUP($C122,Hoja3!$C$5:$AB$202,26,FALSE)</f>
        <v>#N/A</v>
      </c>
      <c r="AU122" s="94">
        <f t="shared" si="19"/>
        <v>0</v>
      </c>
      <c r="AV122" s="92" t="str">
        <f t="shared" si="20"/>
        <v/>
      </c>
      <c r="AW122" s="103">
        <f t="shared" si="21"/>
        <v>0</v>
      </c>
      <c r="AX122" s="86">
        <f t="shared" si="22"/>
        <v>0</v>
      </c>
      <c r="AY122" s="92" t="str">
        <f t="shared" si="23"/>
        <v/>
      </c>
    </row>
    <row r="123" spans="1:51">
      <c r="A123">
        <v>139</v>
      </c>
      <c r="B123" t="s">
        <v>45</v>
      </c>
      <c r="C123" t="s">
        <v>274</v>
      </c>
      <c r="D123" t="s">
        <v>275</v>
      </c>
      <c r="E123">
        <v>250</v>
      </c>
      <c r="F123" t="str">
        <f>VLOOKUP(C123,[1]Hoja5!$B$2:$C$199,2,FALSE)</f>
        <v>Guatemala</v>
      </c>
      <c r="G123" s="5">
        <v>38263</v>
      </c>
      <c r="H123" s="5">
        <v>155.80000000000001</v>
      </c>
      <c r="I123" s="6">
        <v>4.07</v>
      </c>
      <c r="J123" s="5">
        <v>2304.0500000000002</v>
      </c>
      <c r="K123" s="7">
        <v>6.02</v>
      </c>
      <c r="L123" s="5">
        <v>45670.04</v>
      </c>
      <c r="M123" s="6">
        <v>3.41</v>
      </c>
      <c r="N123" s="5">
        <v>4254.2659999999996</v>
      </c>
      <c r="O123" s="6">
        <v>36.619999999999997</v>
      </c>
      <c r="P123" s="5">
        <v>41186.39</v>
      </c>
      <c r="Q123" s="7">
        <v>5.59</v>
      </c>
      <c r="R123" s="5">
        <v>39986.5</v>
      </c>
      <c r="S123" s="7">
        <v>5.76</v>
      </c>
      <c r="T123" s="8">
        <v>22</v>
      </c>
      <c r="U123" s="8">
        <v>28</v>
      </c>
      <c r="V123" s="8">
        <v>22</v>
      </c>
      <c r="W123" s="8">
        <v>11</v>
      </c>
      <c r="X123" s="8">
        <v>26</v>
      </c>
      <c r="Y123" s="8">
        <v>25</v>
      </c>
      <c r="Z123" s="9" t="s">
        <v>39</v>
      </c>
      <c r="AA123" s="9">
        <v>13</v>
      </c>
      <c r="AB123" s="9">
        <v>20</v>
      </c>
      <c r="AC123" s="9">
        <v>12</v>
      </c>
      <c r="AD123" s="9">
        <v>6</v>
      </c>
      <c r="AE123" s="9">
        <v>18</v>
      </c>
      <c r="AF123" s="9">
        <v>16</v>
      </c>
      <c r="AJ123" s="85">
        <f>VLOOKUP($C123,Hoja3!$C$5:$U$202,18,FALSE)</f>
        <v>4.3940042813889679</v>
      </c>
      <c r="AK123" s="94">
        <f t="shared" si="12"/>
        <v>1809.7317399495578</v>
      </c>
      <c r="AL123" s="92">
        <f t="shared" si="13"/>
        <v>8.609010747877063</v>
      </c>
      <c r="AM123">
        <f>IFERROR(VLOOKUP(C123,'[2]Education expendit (current US)'!$B$2:$K$156,10,FALSE),"")</f>
        <v>1433637936.1632099</v>
      </c>
      <c r="AN123">
        <f t="shared" si="14"/>
        <v>1433.6379361632098</v>
      </c>
      <c r="AO123" s="85">
        <f t="shared" si="15"/>
        <v>3.4808535930515152</v>
      </c>
      <c r="AP123" s="93">
        <f t="shared" si="16"/>
        <v>10.867457959222367</v>
      </c>
      <c r="AQ123" s="85">
        <f>VLOOKUP($C123,Hoja3!$C$5:$W$202,21,FALSE)</f>
        <v>1.2530448717948717</v>
      </c>
      <c r="AR123" s="94">
        <f t="shared" si="17"/>
        <v>516.08394777243586</v>
      </c>
      <c r="AS123" s="92">
        <f t="shared" si="18"/>
        <v>30.188887035234639</v>
      </c>
      <c r="AT123" s="85">
        <f>VLOOKUP($C123,Hoja3!$C$5:$AB$202,26,FALSE)</f>
        <v>3.140959409594096</v>
      </c>
      <c r="AU123" s="94">
        <f t="shared" si="19"/>
        <v>1293.6477921771218</v>
      </c>
      <c r="AV123" s="92">
        <f t="shared" si="20"/>
        <v>12.043463525555062</v>
      </c>
      <c r="AW123" s="103">
        <f t="shared" si="21"/>
        <v>4.4024557470140238</v>
      </c>
      <c r="AX123" s="86">
        <f t="shared" si="22"/>
        <v>1813.2125935426093</v>
      </c>
      <c r="AY123" s="92">
        <f t="shared" si="23"/>
        <v>8.5924838904632743</v>
      </c>
    </row>
    <row r="124" spans="1:51">
      <c r="A124">
        <v>133</v>
      </c>
      <c r="B124" t="s">
        <v>45</v>
      </c>
      <c r="C124" t="s">
        <v>276</v>
      </c>
      <c r="D124" t="s">
        <v>277</v>
      </c>
      <c r="E124">
        <v>250</v>
      </c>
      <c r="F124" t="str">
        <f>VLOOKUP(C124,[1]Hoja5!$B$2:$C$199,2,FALSE)</f>
        <v>Chile</v>
      </c>
      <c r="G124" s="5">
        <v>326640</v>
      </c>
      <c r="H124" s="5">
        <v>868.7</v>
      </c>
      <c r="I124" s="6">
        <v>2.66</v>
      </c>
      <c r="J124" s="5">
        <v>7646.81</v>
      </c>
      <c r="K124" s="7">
        <v>2.34</v>
      </c>
      <c r="L124" s="5">
        <v>198119.9</v>
      </c>
      <c r="M124" s="6">
        <v>4.38</v>
      </c>
      <c r="N124" s="5">
        <v>26588.17</v>
      </c>
      <c r="O124" s="6">
        <v>32.67</v>
      </c>
      <c r="P124" s="5">
        <v>212740.8</v>
      </c>
      <c r="Q124" s="7">
        <v>3.59</v>
      </c>
      <c r="R124" s="5">
        <v>197330.5</v>
      </c>
      <c r="S124" s="7">
        <v>3.88</v>
      </c>
      <c r="T124" s="8">
        <v>37</v>
      </c>
      <c r="U124" s="8">
        <v>69</v>
      </c>
      <c r="V124" s="8">
        <v>16</v>
      </c>
      <c r="W124" s="8">
        <v>12</v>
      </c>
      <c r="X124" s="8">
        <v>40</v>
      </c>
      <c r="Y124" s="8">
        <v>34</v>
      </c>
      <c r="Z124" s="9" t="s">
        <v>39</v>
      </c>
      <c r="AA124" s="9">
        <v>20</v>
      </c>
      <c r="AB124" s="9">
        <v>28</v>
      </c>
      <c r="AC124" s="9">
        <v>9</v>
      </c>
      <c r="AD124" s="9">
        <v>7</v>
      </c>
      <c r="AE124" s="9">
        <v>20</v>
      </c>
      <c r="AF124" s="9">
        <v>17</v>
      </c>
      <c r="AJ124" s="85">
        <f>VLOOKUP($C124,Hoja3!$C$5:$U$202,18,FALSE)</f>
        <v>10.434000000000001</v>
      </c>
      <c r="AK124" s="94">
        <f t="shared" si="12"/>
        <v>22197.375071999999</v>
      </c>
      <c r="AL124" s="92">
        <f t="shared" si="13"/>
        <v>3.9135257983534606</v>
      </c>
      <c r="AM124">
        <f>IFERROR(VLOOKUP(C124,'[2]Education expendit (current US)'!$B$2:$K$156,10,FALSE),"")</f>
        <v>10581575767.808201</v>
      </c>
      <c r="AN124">
        <f t="shared" si="14"/>
        <v>10581.575767808201</v>
      </c>
      <c r="AO124" s="85">
        <f t="shared" si="15"/>
        <v>4.9739287282026767</v>
      </c>
      <c r="AP124" s="93">
        <f t="shared" si="16"/>
        <v>8.2095523300301139</v>
      </c>
      <c r="AQ124" s="85">
        <f>VLOOKUP($C124,Hoja3!$C$5:$W$202,21,FALSE)</f>
        <v>3.633</v>
      </c>
      <c r="AR124" s="94">
        <f t="shared" si="17"/>
        <v>7728.8732639999989</v>
      </c>
      <c r="AS124" s="92">
        <f t="shared" si="18"/>
        <v>11.239671946055605</v>
      </c>
      <c r="AT124" s="85">
        <f>VLOOKUP($C124,Hoja3!$C$5:$AB$202,26,FALSE)</f>
        <v>6.8010000000000002</v>
      </c>
      <c r="AU124" s="94">
        <f t="shared" si="19"/>
        <v>14468.501807999999</v>
      </c>
      <c r="AV124" s="92">
        <f t="shared" si="20"/>
        <v>6.0040770739626543</v>
      </c>
      <c r="AW124" s="103">
        <f t="shared" si="21"/>
        <v>10.436338022950089</v>
      </c>
      <c r="AX124" s="86">
        <f t="shared" si="22"/>
        <v>22202.349000728202</v>
      </c>
      <c r="AY124" s="92">
        <f t="shared" si="23"/>
        <v>3.9126490623650136</v>
      </c>
    </row>
    <row r="125" spans="1:51">
      <c r="A125">
        <v>131</v>
      </c>
      <c r="B125" t="s">
        <v>45</v>
      </c>
      <c r="C125" t="s">
        <v>278</v>
      </c>
      <c r="D125" t="s">
        <v>279</v>
      </c>
      <c r="E125">
        <v>250</v>
      </c>
      <c r="F125" t="str">
        <f>VLOOKUP(C125,[1]Hoja5!$B$2:$C$199,2,FALSE)</f>
        <v>Bolivia</v>
      </c>
      <c r="G125" s="5">
        <v>13112</v>
      </c>
      <c r="H125" s="5">
        <v>20.5</v>
      </c>
      <c r="I125" s="6">
        <v>1.56</v>
      </c>
      <c r="J125" s="5">
        <v>720.72</v>
      </c>
      <c r="K125" s="7">
        <v>5.5</v>
      </c>
      <c r="L125" s="5">
        <v>18301.11</v>
      </c>
      <c r="M125" s="6">
        <v>1.1200000000000001</v>
      </c>
      <c r="N125" s="5">
        <v>2717.7959999999998</v>
      </c>
      <c r="O125" s="6">
        <v>7.54</v>
      </c>
      <c r="P125" s="5">
        <v>19649.72</v>
      </c>
      <c r="Q125" s="7">
        <v>3.67</v>
      </c>
      <c r="R125" s="5">
        <v>18789.59</v>
      </c>
      <c r="S125" s="7">
        <v>3.84</v>
      </c>
      <c r="T125" s="8">
        <v>52</v>
      </c>
      <c r="U125" s="8">
        <v>31</v>
      </c>
      <c r="V125" s="8">
        <v>48</v>
      </c>
      <c r="W125" s="8">
        <v>42</v>
      </c>
      <c r="X125" s="8">
        <v>39</v>
      </c>
      <c r="Y125" s="8">
        <v>35</v>
      </c>
      <c r="Z125" s="9" t="s">
        <v>39</v>
      </c>
      <c r="AA125" s="9">
        <v>25</v>
      </c>
      <c r="AB125" s="9">
        <v>23</v>
      </c>
      <c r="AC125" s="9">
        <v>22</v>
      </c>
      <c r="AD125" s="9">
        <v>18</v>
      </c>
      <c r="AE125" s="9">
        <v>19</v>
      </c>
      <c r="AF125" s="9">
        <v>18</v>
      </c>
      <c r="AJ125" s="85">
        <f>VLOOKUP($C125,Hoja3!$C$5:$U$202,18,FALSE)</f>
        <v>12.122385406922358</v>
      </c>
      <c r="AK125" s="94">
        <f t="shared" si="12"/>
        <v>2382.0147897811044</v>
      </c>
      <c r="AL125" s="92">
        <f t="shared" si="13"/>
        <v>0.86061598307220621</v>
      </c>
      <c r="AM125">
        <f>IFERROR(VLOOKUP(C125,'[2]Education expendit (current US)'!$B$2:$K$156,10,FALSE),"")</f>
        <v>1663035288.13151</v>
      </c>
      <c r="AN125">
        <f t="shared" si="14"/>
        <v>1663.03528813151</v>
      </c>
      <c r="AO125" s="85">
        <f t="shared" si="15"/>
        <v>8.4634045071965911</v>
      </c>
      <c r="AP125" s="93">
        <f t="shared" si="16"/>
        <v>1.2326858092730317</v>
      </c>
      <c r="AQ125" s="85">
        <f>VLOOKUP($C125,Hoja3!$C$5:$W$202,21,FALSE)</f>
        <v>3.622385406922358</v>
      </c>
      <c r="AR125" s="94">
        <f t="shared" si="17"/>
        <v>711.78858978110395</v>
      </c>
      <c r="AS125" s="92">
        <f t="shared" si="18"/>
        <v>2.8800686459871963</v>
      </c>
      <c r="AT125" s="85">
        <f>VLOOKUP($C125,Hoja3!$C$5:$AB$202,26,FALSE)</f>
        <v>8.5</v>
      </c>
      <c r="AU125" s="94">
        <f t="shared" si="19"/>
        <v>1670.2262000000001</v>
      </c>
      <c r="AV125" s="92">
        <f t="shared" si="20"/>
        <v>1.2273786628421945</v>
      </c>
      <c r="AW125" s="103">
        <f t="shared" si="21"/>
        <v>12.165456781512923</v>
      </c>
      <c r="AX125" s="86">
        <f t="shared" si="22"/>
        <v>2390.478194288301</v>
      </c>
      <c r="AY125" s="92">
        <f t="shared" si="23"/>
        <v>0.85756900225995625</v>
      </c>
    </row>
    <row r="126" spans="1:51">
      <c r="A126">
        <v>144</v>
      </c>
      <c r="B126" t="s">
        <v>45</v>
      </c>
      <c r="C126" t="s">
        <v>280</v>
      </c>
      <c r="D126" t="s">
        <v>281</v>
      </c>
      <c r="E126">
        <v>250</v>
      </c>
      <c r="F126" t="str">
        <f>VLOOKUP(C126,[1]Hoja5!$B$2:$C$199,2,FALSE)</f>
        <v>Panama</v>
      </c>
      <c r="G126" s="5">
        <v>30296</v>
      </c>
      <c r="H126" s="5">
        <v>43.9</v>
      </c>
      <c r="I126" s="6">
        <v>1.45</v>
      </c>
      <c r="J126" s="5">
        <v>869</v>
      </c>
      <c r="K126" s="7">
        <v>2.87</v>
      </c>
      <c r="L126" s="5">
        <v>27737.9</v>
      </c>
      <c r="M126" s="6">
        <v>1.58</v>
      </c>
      <c r="N126" s="5">
        <v>1560.587</v>
      </c>
      <c r="O126" s="6">
        <v>28.13</v>
      </c>
      <c r="P126" s="5">
        <v>26688.77</v>
      </c>
      <c r="Q126" s="7">
        <v>3.26</v>
      </c>
      <c r="R126" s="5">
        <v>25036.71</v>
      </c>
      <c r="S126" s="7">
        <v>3.47</v>
      </c>
      <c r="T126" s="8">
        <v>53</v>
      </c>
      <c r="U126" s="8">
        <v>56</v>
      </c>
      <c r="V126" s="8">
        <v>36</v>
      </c>
      <c r="W126" s="8">
        <v>17</v>
      </c>
      <c r="X126" s="8">
        <v>44</v>
      </c>
      <c r="Y126" s="8">
        <v>40</v>
      </c>
      <c r="Z126" s="9" t="s">
        <v>39</v>
      </c>
      <c r="AA126" s="9">
        <v>26</v>
      </c>
      <c r="AB126" s="9">
        <v>27</v>
      </c>
      <c r="AC126" s="9">
        <v>17</v>
      </c>
      <c r="AD126" s="9">
        <v>10</v>
      </c>
      <c r="AE126" s="9">
        <v>21</v>
      </c>
      <c r="AF126" s="9">
        <v>19</v>
      </c>
      <c r="AJ126" s="85">
        <f>VLOOKUP($C126,Hoja3!$C$5:$U$202,18,FALSE)</f>
        <v>6.587335092348285</v>
      </c>
      <c r="AK126" s="94">
        <f t="shared" si="12"/>
        <v>1758.0787119261213</v>
      </c>
      <c r="AL126" s="92">
        <f t="shared" si="13"/>
        <v>2.4970440573678241</v>
      </c>
      <c r="AM126" t="str">
        <f>IFERROR(VLOOKUP(C126,'[2]Education expendit (current US)'!$B$2:$K$156,10,FALSE),"")</f>
        <v/>
      </c>
      <c r="AN126">
        <f t="shared" si="14"/>
        <v>0</v>
      </c>
      <c r="AO126" s="85">
        <f t="shared" si="15"/>
        <v>0</v>
      </c>
      <c r="AP126" s="93" t="str">
        <f t="shared" si="16"/>
        <v/>
      </c>
      <c r="AQ126" s="85">
        <f>VLOOKUP($C126,Hoja3!$C$5:$W$202,21,FALSE)</f>
        <v>2.2358839050131927</v>
      </c>
      <c r="AR126" s="94">
        <f t="shared" si="17"/>
        <v>596.7299128759895</v>
      </c>
      <c r="AS126" s="92">
        <f t="shared" si="18"/>
        <v>7.3567620882989253</v>
      </c>
      <c r="AT126" s="85">
        <f>VLOOKUP($C126,Hoja3!$C$5:$AB$202,26,FALSE)</f>
        <v>4.3514511873350923</v>
      </c>
      <c r="AU126" s="94">
        <f t="shared" si="19"/>
        <v>1161.3487990501319</v>
      </c>
      <c r="AV126" s="92">
        <f t="shared" si="20"/>
        <v>3.7800874324669596</v>
      </c>
      <c r="AW126" s="103">
        <f t="shared" si="21"/>
        <v>6.5873350923482841</v>
      </c>
      <c r="AX126" s="86">
        <f t="shared" si="22"/>
        <v>1758.0787119261213</v>
      </c>
      <c r="AY126" s="92">
        <f t="shared" si="23"/>
        <v>2.4970440573678241</v>
      </c>
    </row>
    <row r="127" spans="1:51">
      <c r="A127">
        <v>142</v>
      </c>
      <c r="B127" t="s">
        <v>45</v>
      </c>
      <c r="C127" t="s">
        <v>282</v>
      </c>
      <c r="D127" t="s">
        <v>283</v>
      </c>
      <c r="E127">
        <v>250</v>
      </c>
      <c r="F127" t="str">
        <f>VLOOKUP(C127,[1]Hoja5!$B$2:$C$199,2,FALSE)</f>
        <v>Mexico</v>
      </c>
      <c r="G127" s="5">
        <v>1818298</v>
      </c>
      <c r="H127" s="5">
        <v>1567.5</v>
      </c>
      <c r="I127" s="6">
        <v>0.86</v>
      </c>
      <c r="J127" s="5">
        <v>26502.55</v>
      </c>
      <c r="K127" s="7">
        <v>1.46</v>
      </c>
      <c r="L127" s="5">
        <v>1049803</v>
      </c>
      <c r="M127" s="6">
        <v>1.49</v>
      </c>
      <c r="N127" s="5">
        <v>120639.9</v>
      </c>
      <c r="O127" s="6">
        <v>12.99</v>
      </c>
      <c r="P127" s="5">
        <v>1034804</v>
      </c>
      <c r="Q127" s="7">
        <v>2.56</v>
      </c>
      <c r="R127" s="5">
        <v>1020288</v>
      </c>
      <c r="S127" s="7">
        <v>2.6</v>
      </c>
      <c r="T127" s="8">
        <v>71</v>
      </c>
      <c r="U127" s="8">
        <v>85</v>
      </c>
      <c r="V127" s="8">
        <v>39</v>
      </c>
      <c r="W127" s="8">
        <v>32</v>
      </c>
      <c r="X127" s="8">
        <v>55</v>
      </c>
      <c r="Y127" s="8">
        <v>53</v>
      </c>
      <c r="Z127" s="9" t="s">
        <v>39</v>
      </c>
      <c r="AA127" s="9">
        <v>31</v>
      </c>
      <c r="AB127" s="9">
        <v>32</v>
      </c>
      <c r="AC127" s="9">
        <v>19</v>
      </c>
      <c r="AD127" s="9">
        <v>14</v>
      </c>
      <c r="AE127" s="9">
        <v>22</v>
      </c>
      <c r="AF127" s="9">
        <v>20</v>
      </c>
      <c r="AJ127" s="85">
        <f>VLOOKUP($C127,Hoja3!$C$5:$U$202,18,FALSE)</f>
        <v>7.7219999999999995</v>
      </c>
      <c r="AK127" s="94">
        <f t="shared" si="12"/>
        <v>79907.564880000005</v>
      </c>
      <c r="AL127" s="92">
        <f t="shared" si="13"/>
        <v>1.9616415571591623</v>
      </c>
      <c r="AM127">
        <f>IFERROR(VLOOKUP(C127,'[2]Education expendit (current US)'!$B$2:$K$156,10,FALSE),"")</f>
        <v>59359999979.790604</v>
      </c>
      <c r="AN127">
        <f t="shared" si="14"/>
        <v>59359.999979790606</v>
      </c>
      <c r="AO127" s="85">
        <f t="shared" si="15"/>
        <v>5.7363520028711337</v>
      </c>
      <c r="AP127" s="93">
        <f t="shared" si="16"/>
        <v>2.6406671168019926</v>
      </c>
      <c r="AQ127" s="85">
        <f>VLOOKUP($C127,Hoja3!$C$5:$W$202,21,FALSE)</f>
        <v>2.7570000000000001</v>
      </c>
      <c r="AR127" s="94">
        <f t="shared" si="17"/>
        <v>28529.546279999999</v>
      </c>
      <c r="AS127" s="92">
        <f t="shared" si="18"/>
        <v>5.4943039914338243</v>
      </c>
      <c r="AT127" s="85">
        <f>VLOOKUP($C127,Hoja3!$C$5:$AB$202,26,FALSE)</f>
        <v>4.9649999999999999</v>
      </c>
      <c r="AU127" s="94">
        <f t="shared" si="19"/>
        <v>51378.018599999996</v>
      </c>
      <c r="AV127" s="92">
        <f t="shared" si="20"/>
        <v>3.0509156302886313</v>
      </c>
      <c r="AW127" s="103">
        <f t="shared" si="21"/>
        <v>7.7225543418853109</v>
      </c>
      <c r="AX127" s="86">
        <f t="shared" si="22"/>
        <v>79913.301232002879</v>
      </c>
      <c r="AY127" s="92">
        <f t="shared" si="23"/>
        <v>1.961500746226541</v>
      </c>
    </row>
    <row r="128" spans="1:51">
      <c r="A128">
        <v>149</v>
      </c>
      <c r="B128" t="s">
        <v>45</v>
      </c>
      <c r="C128" t="s">
        <v>284</v>
      </c>
      <c r="D128" t="s">
        <v>285</v>
      </c>
      <c r="E128">
        <v>250</v>
      </c>
      <c r="F128" t="str">
        <f>VLOOKUP(C128,[1]Hoja5!$B$2:$C$199,2,FALSE)</f>
        <v>Venezuela, Bolivarian Republic of</v>
      </c>
      <c r="G128" s="5">
        <v>435869</v>
      </c>
      <c r="H128" s="5">
        <v>438.8</v>
      </c>
      <c r="I128" s="6">
        <v>1.01</v>
      </c>
      <c r="J128" s="5">
        <v>9004.4699999999993</v>
      </c>
      <c r="K128" s="7">
        <v>2.0699999999999998</v>
      </c>
      <c r="L128" s="5">
        <v>346723.5</v>
      </c>
      <c r="M128" s="6">
        <v>1.27</v>
      </c>
      <c r="N128" s="5">
        <v>42418.68</v>
      </c>
      <c r="O128" s="6">
        <v>10.34</v>
      </c>
      <c r="P128" s="5">
        <v>391847.5</v>
      </c>
      <c r="Q128" s="7">
        <v>2.2999999999999998</v>
      </c>
      <c r="R128" s="5">
        <v>389037.8</v>
      </c>
      <c r="S128" s="7">
        <v>2.31</v>
      </c>
      <c r="T128" s="8">
        <v>63</v>
      </c>
      <c r="U128" s="8">
        <v>74</v>
      </c>
      <c r="V128" s="8">
        <v>44</v>
      </c>
      <c r="W128" s="8">
        <v>37</v>
      </c>
      <c r="X128" s="8">
        <v>56</v>
      </c>
      <c r="Y128" s="8">
        <v>55</v>
      </c>
      <c r="Z128" s="9" t="s">
        <v>39</v>
      </c>
      <c r="AA128" s="9">
        <v>28</v>
      </c>
      <c r="AB128" s="9">
        <v>29</v>
      </c>
      <c r="AC128" s="9">
        <v>21</v>
      </c>
      <c r="AD128" s="9">
        <v>16</v>
      </c>
      <c r="AE128" s="9">
        <v>23</v>
      </c>
      <c r="AF128" s="9">
        <v>21</v>
      </c>
      <c r="AJ128" s="85">
        <f>VLOOKUP($C128,Hoja3!$C$5:$U$202,18,FALSE)</f>
        <v>6.8523984930933448</v>
      </c>
      <c r="AK128" s="94">
        <f t="shared" si="12"/>
        <v>26850.952185223945</v>
      </c>
      <c r="AL128" s="92">
        <f t="shared" si="13"/>
        <v>1.6342064779418557</v>
      </c>
      <c r="AM128" t="str">
        <f>IFERROR(VLOOKUP(C128,'[2]Education expendit (current US)'!$B$2:$K$156,10,FALSE),"")</f>
        <v/>
      </c>
      <c r="AN128">
        <f t="shared" si="14"/>
        <v>0</v>
      </c>
      <c r="AO128" s="85">
        <f t="shared" si="15"/>
        <v>0</v>
      </c>
      <c r="AP128" s="93" t="str">
        <f t="shared" si="16"/>
        <v/>
      </c>
      <c r="AQ128" s="85">
        <f>VLOOKUP($C128,Hoja3!$C$5:$W$202,21,FALSE)</f>
        <v>1.5475931352030137</v>
      </c>
      <c r="AR128" s="94">
        <f t="shared" si="17"/>
        <v>6064.2050104646296</v>
      </c>
      <c r="AS128" s="92">
        <f t="shared" si="18"/>
        <v>7.23590312733144</v>
      </c>
      <c r="AT128" s="85">
        <f>VLOOKUP($C128,Hoja3!$C$5:$AB$202,26,FALSE)</f>
        <v>5.3048053578903307</v>
      </c>
      <c r="AU128" s="94">
        <f t="shared" si="19"/>
        <v>20786.747174759315</v>
      </c>
      <c r="AV128" s="92">
        <f t="shared" si="20"/>
        <v>2.1109603937109549</v>
      </c>
      <c r="AW128" s="103">
        <f t="shared" si="21"/>
        <v>6.8523984930933448</v>
      </c>
      <c r="AX128" s="86">
        <f t="shared" si="22"/>
        <v>26850.952185223945</v>
      </c>
      <c r="AY128" s="92">
        <f t="shared" si="23"/>
        <v>1.6342064779418559</v>
      </c>
    </row>
    <row r="129" spans="1:51">
      <c r="A129">
        <v>130</v>
      </c>
      <c r="B129" t="s">
        <v>45</v>
      </c>
      <c r="C129" t="s">
        <v>286</v>
      </c>
      <c r="D129" t="s">
        <v>287</v>
      </c>
      <c r="E129">
        <v>250</v>
      </c>
      <c r="F129" t="str">
        <f>VLOOKUP(C129,[1]Hoja5!$B$2:$C$199,2,FALSE)</f>
        <v>Belize</v>
      </c>
      <c r="G129" s="5">
        <v>1251</v>
      </c>
      <c r="H129" s="5">
        <v>1.3</v>
      </c>
      <c r="I129" s="6">
        <v>1.01</v>
      </c>
      <c r="J129" s="5">
        <v>19.86</v>
      </c>
      <c r="K129" s="7">
        <v>1.59</v>
      </c>
      <c r="L129" s="5">
        <v>0</v>
      </c>
      <c r="M129" s="6">
        <v>0</v>
      </c>
      <c r="N129" s="5">
        <v>0</v>
      </c>
      <c r="O129" s="6">
        <v>0</v>
      </c>
      <c r="P129" s="5">
        <v>1401</v>
      </c>
      <c r="Q129" s="7">
        <v>1.42</v>
      </c>
      <c r="R129" s="5">
        <v>1302.5</v>
      </c>
      <c r="S129" s="7">
        <v>1.52</v>
      </c>
      <c r="T129" s="8">
        <v>64</v>
      </c>
      <c r="U129" s="8">
        <v>82</v>
      </c>
      <c r="V129" s="8">
        <v>138</v>
      </c>
      <c r="W129" s="8">
        <v>143</v>
      </c>
      <c r="X129" s="8">
        <v>67</v>
      </c>
      <c r="Y129" s="8">
        <v>63</v>
      </c>
      <c r="Z129" s="9" t="s">
        <v>39</v>
      </c>
      <c r="AA129" s="9">
        <v>29</v>
      </c>
      <c r="AB129" s="9">
        <v>31</v>
      </c>
      <c r="AC129" s="9">
        <v>29</v>
      </c>
      <c r="AD129" s="9">
        <v>30</v>
      </c>
      <c r="AE129" s="9">
        <v>24</v>
      </c>
      <c r="AF129" s="9">
        <v>22</v>
      </c>
      <c r="AJ129" s="85">
        <f>VLOOKUP($C129,Hoja3!$C$5:$U$202,18,FALSE)</f>
        <v>5.7590000000000003</v>
      </c>
      <c r="AK129" s="94">
        <f t="shared" si="12"/>
        <v>80.683590000000009</v>
      </c>
      <c r="AL129" s="92">
        <f t="shared" si="13"/>
        <v>1.6112322220664697</v>
      </c>
      <c r="AM129">
        <f>IFERROR(VLOOKUP(C129,'[2]Education expendit (current US)'!$B$2:$K$156,10,FALSE),"")</f>
        <v>0</v>
      </c>
      <c r="AN129">
        <f t="shared" si="14"/>
        <v>0</v>
      </c>
      <c r="AO129" s="85">
        <f t="shared" si="15"/>
        <v>0</v>
      </c>
      <c r="AP129" s="93" t="str">
        <f t="shared" si="16"/>
        <v/>
      </c>
      <c r="AQ129" s="85">
        <f>VLOOKUP($C129,Hoja3!$C$5:$W$202,21,FALSE)</f>
        <v>3.7589999999999999</v>
      </c>
      <c r="AR129" s="94">
        <f t="shared" si="17"/>
        <v>52.663589999999992</v>
      </c>
      <c r="AS129" s="92">
        <f t="shared" si="18"/>
        <v>2.4684986344455444</v>
      </c>
      <c r="AT129" s="85">
        <f>VLOOKUP($C129,Hoja3!$C$5:$AB$202,26,FALSE)</f>
        <v>2</v>
      </c>
      <c r="AU129" s="94">
        <f t="shared" si="19"/>
        <v>28.02</v>
      </c>
      <c r="AV129" s="92">
        <f t="shared" si="20"/>
        <v>4.6395431834403995</v>
      </c>
      <c r="AW129" s="103">
        <f t="shared" si="21"/>
        <v>5.7590000000000012</v>
      </c>
      <c r="AX129" s="86">
        <f t="shared" si="22"/>
        <v>80.683590000000009</v>
      </c>
      <c r="AY129" s="92">
        <f t="shared" si="23"/>
        <v>1.6112322220664697</v>
      </c>
    </row>
    <row r="130" spans="1:51">
      <c r="A130">
        <v>129</v>
      </c>
      <c r="B130" t="s">
        <v>45</v>
      </c>
      <c r="C130" t="s">
        <v>288</v>
      </c>
      <c r="D130" t="s">
        <v>289</v>
      </c>
      <c r="E130">
        <v>250</v>
      </c>
      <c r="F130" t="str">
        <f>VLOOKUP(C130,[1]Hoja5!$B$2:$C$199,2,FALSE)</f>
        <v>Argentina</v>
      </c>
      <c r="G130" s="5">
        <v>403909</v>
      </c>
      <c r="H130" s="5">
        <v>128.19999999999999</v>
      </c>
      <c r="I130" s="6">
        <v>0.32</v>
      </c>
      <c r="J130" s="5">
        <v>2557.62</v>
      </c>
      <c r="K130" s="7">
        <v>0.63</v>
      </c>
      <c r="L130" s="5">
        <v>356544.6</v>
      </c>
      <c r="M130" s="6">
        <v>0.36</v>
      </c>
      <c r="N130" s="5">
        <v>55024.09</v>
      </c>
      <c r="O130" s="6">
        <v>2.33</v>
      </c>
      <c r="P130" s="5">
        <v>368736.1</v>
      </c>
      <c r="Q130" s="7">
        <v>0.69</v>
      </c>
      <c r="R130" s="5">
        <v>358619</v>
      </c>
      <c r="S130" s="7">
        <v>0.71</v>
      </c>
      <c r="T130" s="8">
        <v>105</v>
      </c>
      <c r="U130" s="8">
        <v>111</v>
      </c>
      <c r="V130" s="8">
        <v>69</v>
      </c>
      <c r="W130" s="8">
        <v>61</v>
      </c>
      <c r="X130" s="8">
        <v>81</v>
      </c>
      <c r="Y130" s="8">
        <v>78</v>
      </c>
      <c r="Z130" s="9" t="s">
        <v>39</v>
      </c>
      <c r="AA130" s="9">
        <v>34</v>
      </c>
      <c r="AB130" s="9">
        <v>35</v>
      </c>
      <c r="AC130" s="9">
        <v>23</v>
      </c>
      <c r="AD130" s="9">
        <v>19</v>
      </c>
      <c r="AE130" s="9">
        <v>25</v>
      </c>
      <c r="AF130" s="9">
        <v>23</v>
      </c>
      <c r="AJ130" s="85">
        <f>VLOOKUP($C130,Hoja3!$C$5:$U$202,18,FALSE)</f>
        <v>18.130370370370372</v>
      </c>
      <c r="AK130" s="94">
        <f t="shared" si="12"/>
        <v>66853.220619259257</v>
      </c>
      <c r="AL130" s="92">
        <f t="shared" si="13"/>
        <v>0.19176338673363447</v>
      </c>
      <c r="AM130">
        <f>IFERROR(VLOOKUP(C130,'[2]Education expendit (current US)'!$B$2:$K$156,10,FALSE),"")</f>
        <v>26673018890.303699</v>
      </c>
      <c r="AN130">
        <f t="shared" si="14"/>
        <v>26673.018890303698</v>
      </c>
      <c r="AO130" s="85">
        <f t="shared" si="15"/>
        <v>7.2336337262079038</v>
      </c>
      <c r="AP130" s="93">
        <f t="shared" si="16"/>
        <v>0.48063550859105736</v>
      </c>
      <c r="AQ130" s="85">
        <f>VLOOKUP($C130,Hoja3!$C$5:$W$202,21,FALSE)</f>
        <v>5.3360000000000003</v>
      </c>
      <c r="AR130" s="94">
        <f t="shared" si="17"/>
        <v>19675.758296</v>
      </c>
      <c r="AS130" s="92">
        <f t="shared" si="18"/>
        <v>0.65156319808046492</v>
      </c>
      <c r="AT130" s="85">
        <f>VLOOKUP($C130,Hoja3!$C$5:$AB$202,26,FALSE)</f>
        <v>12.794370370370372</v>
      </c>
      <c r="AU130" s="94">
        <f t="shared" si="19"/>
        <v>47177.462323259264</v>
      </c>
      <c r="AV130" s="92">
        <f t="shared" si="20"/>
        <v>0.27173992344390102</v>
      </c>
      <c r="AW130" s="103">
        <f t="shared" si="21"/>
        <v>18.13233210770127</v>
      </c>
      <c r="AX130" s="86">
        <f t="shared" si="22"/>
        <v>66860.454252985466</v>
      </c>
      <c r="AY130" s="92">
        <f t="shared" si="23"/>
        <v>0.19174263984943771</v>
      </c>
    </row>
    <row r="131" spans="1:51">
      <c r="A131">
        <v>127</v>
      </c>
      <c r="B131" t="s">
        <v>42</v>
      </c>
      <c r="C131" t="s">
        <v>290</v>
      </c>
      <c r="D131" t="s">
        <v>291</v>
      </c>
      <c r="E131">
        <v>250</v>
      </c>
      <c r="F131" t="str">
        <f>VLOOKUP(C131,[1]Hoja5!$B$2:$C$199,2,FALSE)</f>
        <v>Canada</v>
      </c>
      <c r="G131" s="5">
        <v>2051584</v>
      </c>
      <c r="H131" s="5">
        <v>72.2</v>
      </c>
      <c r="I131" s="6">
        <v>0.04</v>
      </c>
      <c r="J131" s="5">
        <v>1390.35</v>
      </c>
      <c r="K131" s="7">
        <v>7.0000000000000007E-2</v>
      </c>
      <c r="L131" s="5">
        <v>1606667</v>
      </c>
      <c r="M131" s="6">
        <v>0.04</v>
      </c>
      <c r="N131" s="5">
        <v>343216.6</v>
      </c>
      <c r="O131" s="6">
        <v>0.21</v>
      </c>
      <c r="P131" s="5">
        <v>1577040</v>
      </c>
      <c r="Q131" s="7">
        <v>0.09</v>
      </c>
      <c r="R131" s="5">
        <v>1549652</v>
      </c>
      <c r="S131" s="7">
        <v>0.09</v>
      </c>
      <c r="T131" s="8">
        <v>147</v>
      </c>
      <c r="U131" s="8">
        <v>154</v>
      </c>
      <c r="V131" s="8">
        <v>106</v>
      </c>
      <c r="W131" s="8">
        <v>99</v>
      </c>
      <c r="X131" s="8">
        <v>117</v>
      </c>
      <c r="Y131" s="8">
        <v>111</v>
      </c>
      <c r="Z131" s="9" t="s">
        <v>39</v>
      </c>
      <c r="AA131" s="9">
        <v>36</v>
      </c>
      <c r="AB131" s="9">
        <v>36</v>
      </c>
      <c r="AC131" s="9">
        <v>24</v>
      </c>
      <c r="AD131" s="9">
        <v>20</v>
      </c>
      <c r="AE131" s="9">
        <v>27</v>
      </c>
      <c r="AF131" s="9">
        <v>24</v>
      </c>
      <c r="AJ131" s="85">
        <f>VLOOKUP($C131,Hoja3!$C$5:$U$202,18,FALSE)</f>
        <v>18.627000000000002</v>
      </c>
      <c r="AK131" s="94">
        <f t="shared" si="12"/>
        <v>293755.24080000003</v>
      </c>
      <c r="AL131" s="92">
        <f t="shared" si="13"/>
        <v>2.4578284902551428E-2</v>
      </c>
      <c r="AM131">
        <f>IFERROR(VLOOKUP(C131,'[2]Education expendit (current US)'!$B$2:$K$156,10,FALSE),"")</f>
        <v>93201544638.911102</v>
      </c>
      <c r="AN131">
        <f t="shared" si="14"/>
        <v>93201.544638911102</v>
      </c>
      <c r="AO131" s="85">
        <f t="shared" si="15"/>
        <v>5.9099036574158612</v>
      </c>
      <c r="AP131" s="93">
        <f t="shared" si="16"/>
        <v>7.7466527276691635E-2</v>
      </c>
      <c r="AQ131" s="85">
        <f>VLOOKUP($C131,Hoja3!$C$5:$W$202,21,FALSE)</f>
        <v>7.968</v>
      </c>
      <c r="AR131" s="94">
        <f t="shared" si="17"/>
        <v>125658.5472</v>
      </c>
      <c r="AS131" s="92">
        <f t="shared" si="18"/>
        <v>5.7457293283110625E-2</v>
      </c>
      <c r="AT131" s="85">
        <f>VLOOKUP($C131,Hoja3!$C$5:$AB$202,26,FALSE)</f>
        <v>10.659000000000001</v>
      </c>
      <c r="AU131" s="94">
        <f t="shared" si="19"/>
        <v>168096.6936</v>
      </c>
      <c r="AV131" s="92">
        <f t="shared" si="20"/>
        <v>4.2951469451151657E-2</v>
      </c>
      <c r="AW131" s="103">
        <f t="shared" si="21"/>
        <v>18.627374746592189</v>
      </c>
      <c r="AX131" s="86">
        <f t="shared" si="22"/>
        <v>293761.15070365742</v>
      </c>
      <c r="AY131" s="92">
        <f t="shared" si="23"/>
        <v>2.4577790435207841E-2</v>
      </c>
    </row>
    <row r="132" spans="1:51">
      <c r="A132">
        <v>140</v>
      </c>
      <c r="B132" t="s">
        <v>45</v>
      </c>
      <c r="C132" t="s">
        <v>292</v>
      </c>
      <c r="D132" t="s">
        <v>293</v>
      </c>
      <c r="E132">
        <v>250</v>
      </c>
      <c r="F132" t="str">
        <f>VLOOKUP(C132,[1]Hoja5!$B$2:$C$199,2,FALSE)</f>
        <v>Guyana</v>
      </c>
      <c r="G132" s="5">
        <v>3468</v>
      </c>
      <c r="H132" s="5">
        <v>0</v>
      </c>
      <c r="I132" s="6">
        <v>0.01</v>
      </c>
      <c r="J132" s="5">
        <v>0.37</v>
      </c>
      <c r="K132" s="7">
        <v>0.01</v>
      </c>
      <c r="L132" s="5">
        <v>0</v>
      </c>
      <c r="M132" s="6">
        <v>0</v>
      </c>
      <c r="N132" s="5">
        <v>341.45760000000001</v>
      </c>
      <c r="O132" s="6">
        <v>0</v>
      </c>
      <c r="P132" s="5">
        <v>2225.6149999999998</v>
      </c>
      <c r="Q132" s="7">
        <v>0.02</v>
      </c>
      <c r="R132" s="5">
        <v>2238.3290000000002</v>
      </c>
      <c r="S132" s="7">
        <v>0.02</v>
      </c>
      <c r="T132" s="8">
        <v>166</v>
      </c>
      <c r="U132" s="8">
        <v>172</v>
      </c>
      <c r="V132" s="8">
        <v>160</v>
      </c>
      <c r="W132" s="8">
        <v>164</v>
      </c>
      <c r="X132" s="8">
        <v>138</v>
      </c>
      <c r="Y132" s="8">
        <v>132</v>
      </c>
      <c r="Z132" s="9" t="s">
        <v>39</v>
      </c>
      <c r="AA132" s="9">
        <v>37</v>
      </c>
      <c r="AB132" s="9">
        <v>38</v>
      </c>
      <c r="AC132" s="9">
        <v>32</v>
      </c>
      <c r="AD132" s="9">
        <v>33</v>
      </c>
      <c r="AE132" s="9">
        <v>28</v>
      </c>
      <c r="AF132" s="9">
        <v>25</v>
      </c>
      <c r="AJ132" s="85">
        <f>VLOOKUP($C132,Hoja3!$C$5:$U$202,18,FALSE)</f>
        <v>8.178390454716272</v>
      </c>
      <c r="AK132" s="94">
        <f t="shared" si="12"/>
        <v>182.01948471873354</v>
      </c>
      <c r="AL132" s="92">
        <f t="shared" si="13"/>
        <v>0</v>
      </c>
      <c r="AM132">
        <f>IFERROR(VLOOKUP(C132,'[2]Education expendit (current US)'!$B$2:$K$156,10,FALSE),"")</f>
        <v>84061366.624266103</v>
      </c>
      <c r="AN132">
        <f t="shared" si="14"/>
        <v>84.0613666242661</v>
      </c>
      <c r="AO132" s="85">
        <f t="shared" si="15"/>
        <v>3.7769949710199704</v>
      </c>
      <c r="AP132" s="93">
        <f t="shared" si="16"/>
        <v>0</v>
      </c>
      <c r="AQ132" s="85">
        <f>VLOOKUP($C132,Hoja3!$C$5:$W$202,21,FALSE)</f>
        <v>4.4770000000000003</v>
      </c>
      <c r="AR132" s="94">
        <f t="shared" si="17"/>
        <v>99.640783549999995</v>
      </c>
      <c r="AS132" s="92">
        <f t="shared" si="18"/>
        <v>0</v>
      </c>
      <c r="AT132" s="85">
        <f>VLOOKUP($C132,Hoja3!$C$5:$AB$202,26,FALSE)</f>
        <v>3.7013904547162726</v>
      </c>
      <c r="AU132" s="94">
        <f t="shared" si="19"/>
        <v>82.378701168733571</v>
      </c>
      <c r="AV132" s="92">
        <f t="shared" si="20"/>
        <v>0</v>
      </c>
      <c r="AW132" s="103">
        <f t="shared" si="21"/>
        <v>8.3480961302720154</v>
      </c>
      <c r="AX132" s="86">
        <f t="shared" si="22"/>
        <v>185.79647968975351</v>
      </c>
      <c r="AY132" s="92">
        <f t="shared" si="23"/>
        <v>0</v>
      </c>
    </row>
    <row r="133" spans="1:51">
      <c r="A133">
        <v>117</v>
      </c>
      <c r="B133" t="s">
        <v>38</v>
      </c>
      <c r="C133" t="s">
        <v>294</v>
      </c>
      <c r="D133" t="s">
        <v>295</v>
      </c>
      <c r="E133">
        <v>250</v>
      </c>
      <c r="F133" t="str">
        <f>VLOOKUP(C133,[1]Hoja5!$B$2:$C$199,2,FALSE)</f>
        <v>Haiti</v>
      </c>
      <c r="G133" s="5">
        <v>8552.76</v>
      </c>
      <c r="H133" s="5">
        <v>63.8</v>
      </c>
      <c r="I133" s="6">
        <v>7.46</v>
      </c>
      <c r="J133" s="5">
        <v>1910.92</v>
      </c>
      <c r="K133" s="7">
        <v>22.34</v>
      </c>
      <c r="L133" s="5">
        <v>9742.5210000000006</v>
      </c>
      <c r="M133" s="6">
        <v>6.55</v>
      </c>
      <c r="N133" s="5">
        <v>0</v>
      </c>
      <c r="O133" s="6">
        <v>0</v>
      </c>
      <c r="P133" s="5">
        <v>6709.7349999999997</v>
      </c>
      <c r="Q133" s="7">
        <v>28.48</v>
      </c>
      <c r="R133" s="5">
        <v>0</v>
      </c>
      <c r="S133" s="7">
        <v>0</v>
      </c>
      <c r="T133" s="8">
        <v>14</v>
      </c>
      <c r="U133" s="8">
        <v>8</v>
      </c>
      <c r="V133" s="8">
        <v>12</v>
      </c>
      <c r="W133" s="8">
        <v>120</v>
      </c>
      <c r="X133" s="8">
        <v>3</v>
      </c>
      <c r="Y133" s="8">
        <v>142</v>
      </c>
      <c r="Z133" s="9" t="s">
        <v>39</v>
      </c>
      <c r="AA133" s="9">
        <v>9</v>
      </c>
      <c r="AB133" s="9">
        <v>5</v>
      </c>
      <c r="AC133" s="9">
        <v>6</v>
      </c>
      <c r="AD133" s="9">
        <v>23</v>
      </c>
      <c r="AE133" s="9">
        <v>3</v>
      </c>
      <c r="AF133" s="9">
        <v>26</v>
      </c>
      <c r="AJ133" s="85">
        <f>VLOOKUP($C133,Hoja3!$C$5:$U$202,18,FALSE)</f>
        <v>3.2703966725442859</v>
      </c>
      <c r="AK133" s="94">
        <f t="shared" ref="AK133:AK196" si="24">IFERROR(AJ133*$P133/100,0)</f>
        <v>219.4349501765393</v>
      </c>
      <c r="AL133" s="92">
        <f t="shared" ref="AL133:AL196" si="25">IFERROR($H133/AK133*100,"")</f>
        <v>29.074675637892582</v>
      </c>
      <c r="AM133">
        <f>IFERROR(VLOOKUP(C133,'[2]Education expendit (current US)'!$B$2:$K$156,10,FALSE),"")</f>
        <v>115644949.034108</v>
      </c>
      <c r="AN133">
        <f t="shared" ref="AN133:AN196" si="26">IF(AM133="",0,AM133/1000000)</f>
        <v>115.644949034108</v>
      </c>
      <c r="AO133" s="85">
        <f t="shared" ref="AO133:AO196" si="27">IF(AN133="","",AN133*100/P133)</f>
        <v>1.7235397379197241</v>
      </c>
      <c r="AP133" s="93">
        <f t="shared" ref="AP133:AP196" si="28">IFERROR(H133/AN133*100,"")</f>
        <v>55.168859974319332</v>
      </c>
      <c r="AQ133" s="85">
        <f>VLOOKUP($C133,Hoja3!$C$5:$W$202,21,FALSE)</f>
        <v>2.2134924685999513</v>
      </c>
      <c r="AR133" s="94">
        <f t="shared" ref="AR133:AR196" si="29">IFERROR(AQ133*$P133/100,0)</f>
        <v>148.51947888801493</v>
      </c>
      <c r="AS133" s="92">
        <f t="shared" ref="AS133:AS196" si="30">IFERROR($H133/AR133*100,"")</f>
        <v>42.957328208851173</v>
      </c>
      <c r="AT133" s="85">
        <f>VLOOKUP($C133,Hoja3!$C$5:$AB$202,26,FALSE)</f>
        <v>1.0569042039443346</v>
      </c>
      <c r="AU133" s="94">
        <f t="shared" ref="AU133:AU196" si="31">IFERROR(AT133*$P133/100,0)</f>
        <v>70.915471288524401</v>
      </c>
      <c r="AV133" s="92">
        <f t="shared" ref="AV133:AV196" si="32">IFERROR($H133/AU133*100,"")</f>
        <v>89.966263836032866</v>
      </c>
      <c r="AW133" s="103">
        <f t="shared" ref="AW133:AW196" si="33">AX133/$P133*100</f>
        <v>3.2960838231980705</v>
      </c>
      <c r="AX133" s="86">
        <f t="shared" ref="AX133:AX196" si="34">AO133+AK133</f>
        <v>221.15848991445904</v>
      </c>
      <c r="AY133" s="92">
        <f t="shared" ref="AY133:AY196" si="35">IFERROR(H133*100/AX133,"")</f>
        <v>28.848089903614795</v>
      </c>
    </row>
    <row r="134" spans="1:51">
      <c r="A134">
        <v>109</v>
      </c>
      <c r="B134" t="s">
        <v>38</v>
      </c>
      <c r="C134" t="s">
        <v>296</v>
      </c>
      <c r="D134" t="s">
        <v>297</v>
      </c>
      <c r="E134">
        <v>250</v>
      </c>
      <c r="F134" t="str">
        <f>VLOOKUP(C134,[1]Hoja5!$B$2:$C$199,2,FALSE)</f>
        <v>Barbados</v>
      </c>
      <c r="G134" s="5">
        <v>4677.0600000000004</v>
      </c>
      <c r="H134" s="5">
        <v>17.8</v>
      </c>
      <c r="I134" s="6">
        <v>3.8</v>
      </c>
      <c r="J134" s="5">
        <v>806.84</v>
      </c>
      <c r="K134" s="7">
        <v>17.25</v>
      </c>
      <c r="L134" s="5">
        <v>4317.3</v>
      </c>
      <c r="M134" s="6">
        <v>4.12</v>
      </c>
      <c r="N134" s="5">
        <v>834.5</v>
      </c>
      <c r="O134" s="6">
        <v>21.33</v>
      </c>
      <c r="P134" s="5">
        <v>4109.5</v>
      </c>
      <c r="Q134" s="7">
        <v>19.63</v>
      </c>
      <c r="R134" s="5">
        <v>0</v>
      </c>
      <c r="S134" s="7">
        <v>0</v>
      </c>
      <c r="T134" s="8">
        <v>25</v>
      </c>
      <c r="U134" s="8">
        <v>11</v>
      </c>
      <c r="V134" s="8">
        <v>17</v>
      </c>
      <c r="W134" s="8">
        <v>22</v>
      </c>
      <c r="X134" s="8">
        <v>6</v>
      </c>
      <c r="Y134" s="8">
        <v>143</v>
      </c>
      <c r="Z134" s="9" t="s">
        <v>39</v>
      </c>
      <c r="AA134" s="9">
        <v>14</v>
      </c>
      <c r="AB134" s="9">
        <v>7</v>
      </c>
      <c r="AC134" s="9">
        <v>10</v>
      </c>
      <c r="AD134" s="9">
        <v>11</v>
      </c>
      <c r="AE134" s="9">
        <v>6</v>
      </c>
      <c r="AF134" s="9">
        <v>27</v>
      </c>
      <c r="AJ134" s="85">
        <f>VLOOKUP($C134,Hoja3!$C$5:$U$202,18,FALSE)</f>
        <v>11.406530040053404</v>
      </c>
      <c r="AK134" s="94">
        <f t="shared" si="24"/>
        <v>468.75135199599464</v>
      </c>
      <c r="AL134" s="92">
        <f t="shared" si="25"/>
        <v>3.7973223808754146</v>
      </c>
      <c r="AM134">
        <f>IFERROR(VLOOKUP(C134,'[2]Education expendit (current US)'!$B$2:$K$156,10,FALSE),"")</f>
        <v>295980032.995</v>
      </c>
      <c r="AN134">
        <f t="shared" si="26"/>
        <v>295.98003299499999</v>
      </c>
      <c r="AO134" s="85">
        <f t="shared" si="27"/>
        <v>7.2023368535101593</v>
      </c>
      <c r="AP134" s="93">
        <f t="shared" si="28"/>
        <v>6.0139191890355308</v>
      </c>
      <c r="AQ134" s="85">
        <f>VLOOKUP($C134,Hoja3!$C$5:$W$202,21,FALSE)</f>
        <v>4.3390000000000004</v>
      </c>
      <c r="AR134" s="94">
        <f t="shared" si="29"/>
        <v>178.311205</v>
      </c>
      <c r="AS134" s="92">
        <f t="shared" si="30"/>
        <v>9.9825470867071981</v>
      </c>
      <c r="AT134" s="85">
        <f>VLOOKUP($C134,Hoja3!$C$5:$AB$202,26,FALSE)</f>
        <v>7.0675300400534047</v>
      </c>
      <c r="AU134" s="94">
        <f t="shared" si="31"/>
        <v>290.44014699599467</v>
      </c>
      <c r="AV134" s="92">
        <f t="shared" si="32"/>
        <v>6.1286293179866318</v>
      </c>
      <c r="AW134" s="103">
        <f t="shared" si="33"/>
        <v>11.581790700803134</v>
      </c>
      <c r="AX134" s="86">
        <f t="shared" si="34"/>
        <v>475.95368884950477</v>
      </c>
      <c r="AY134" s="92">
        <f t="shared" si="35"/>
        <v>3.7398596579904457</v>
      </c>
    </row>
    <row r="135" spans="1:51">
      <c r="A135">
        <v>108</v>
      </c>
      <c r="B135" t="s">
        <v>38</v>
      </c>
      <c r="C135" t="s">
        <v>298</v>
      </c>
      <c r="D135" t="s">
        <v>299</v>
      </c>
      <c r="E135">
        <v>250</v>
      </c>
      <c r="F135" t="str">
        <f>VLOOKUP(C135,[1]Hoja5!$B$2:$C$199,2,FALSE)</f>
        <v>Bahamas</v>
      </c>
      <c r="G135" s="5">
        <v>21313.02</v>
      </c>
      <c r="H135" s="5">
        <v>0.2</v>
      </c>
      <c r="I135" s="6">
        <v>0.01</v>
      </c>
      <c r="J135" s="5">
        <v>9.41</v>
      </c>
      <c r="K135" s="7">
        <v>0.04</v>
      </c>
      <c r="L135" s="5">
        <v>0</v>
      </c>
      <c r="M135" s="6">
        <v>0</v>
      </c>
      <c r="N135" s="5">
        <v>0</v>
      </c>
      <c r="O135" s="6">
        <v>0</v>
      </c>
      <c r="P135" s="5">
        <v>7538</v>
      </c>
      <c r="Q135" s="7">
        <v>0.12</v>
      </c>
      <c r="R135" s="5">
        <v>0</v>
      </c>
      <c r="S135" s="7">
        <v>0</v>
      </c>
      <c r="T135" s="8">
        <v>169</v>
      </c>
      <c r="U135" s="8">
        <v>163</v>
      </c>
      <c r="V135" s="8">
        <v>154</v>
      </c>
      <c r="W135" s="8">
        <v>159</v>
      </c>
      <c r="X135" s="8">
        <v>113</v>
      </c>
      <c r="Y135" s="8">
        <v>147</v>
      </c>
      <c r="Z135" s="9" t="s">
        <v>39</v>
      </c>
      <c r="AA135" s="9">
        <v>38</v>
      </c>
      <c r="AB135" s="9">
        <v>37</v>
      </c>
      <c r="AC135" s="9">
        <v>31</v>
      </c>
      <c r="AD135" s="9">
        <v>32</v>
      </c>
      <c r="AE135" s="9">
        <v>26</v>
      </c>
      <c r="AF135" s="9">
        <v>28</v>
      </c>
      <c r="AJ135" s="85">
        <f>VLOOKUP($C135,Hoja3!$C$5:$U$202,18,FALSE)</f>
        <v>6.2870424321999998</v>
      </c>
      <c r="AK135" s="94">
        <f t="shared" si="24"/>
        <v>473.917258539236</v>
      </c>
      <c r="AL135" s="92">
        <f t="shared" si="25"/>
        <v>4.2201459515625941E-2</v>
      </c>
      <c r="AM135">
        <f>IFERROR(VLOOKUP(C135,'[2]Education expendit (current US)'!$B$2:$K$156,10,FALSE),"")</f>
        <v>291484650.451428</v>
      </c>
      <c r="AN135">
        <f t="shared" si="26"/>
        <v>291.48465045142802</v>
      </c>
      <c r="AO135" s="85">
        <f t="shared" si="27"/>
        <v>3.8668698653678431</v>
      </c>
      <c r="AP135" s="93">
        <f t="shared" si="28"/>
        <v>6.8614247676595005E-2</v>
      </c>
      <c r="AQ135" s="85">
        <f>VLOOKUP($C135,Hoja3!$C$5:$W$202,21,FALSE)</f>
        <v>3.5</v>
      </c>
      <c r="AR135" s="94">
        <f t="shared" si="29"/>
        <v>263.83</v>
      </c>
      <c r="AS135" s="92">
        <f t="shared" si="30"/>
        <v>7.5806390478717373E-2</v>
      </c>
      <c r="AT135" s="85">
        <f>VLOOKUP($C135,Hoja3!$C$5:$AB$202,26,FALSE)</f>
        <v>2.7870424321999998</v>
      </c>
      <c r="AU135" s="94">
        <f t="shared" si="31"/>
        <v>210.08725853923599</v>
      </c>
      <c r="AV135" s="92">
        <f t="shared" si="32"/>
        <v>9.5198538640860947E-2</v>
      </c>
      <c r="AW135" s="103">
        <f t="shared" si="33"/>
        <v>6.3383407854152809</v>
      </c>
      <c r="AX135" s="86">
        <f t="shared" si="34"/>
        <v>477.78412840460385</v>
      </c>
      <c r="AY135" s="92">
        <f t="shared" si="35"/>
        <v>4.1859908713969086E-2</v>
      </c>
    </row>
    <row r="136" spans="1:51">
      <c r="A136">
        <v>132</v>
      </c>
      <c r="B136" t="s">
        <v>45</v>
      </c>
      <c r="C136" t="s">
        <v>300</v>
      </c>
      <c r="D136" t="s">
        <v>301</v>
      </c>
      <c r="E136">
        <v>250</v>
      </c>
      <c r="F136" t="str">
        <f>VLOOKUP(C136,[1]Hoja5!$B$2:$C$199,2,FALSE)</f>
        <v>Brazil</v>
      </c>
      <c r="G136" s="5">
        <v>1715746</v>
      </c>
      <c r="H136" s="5">
        <v>2.5</v>
      </c>
      <c r="I136" s="6">
        <v>0</v>
      </c>
      <c r="J136" s="5">
        <v>77.33</v>
      </c>
      <c r="K136" s="7">
        <v>0</v>
      </c>
      <c r="L136" s="5">
        <v>2108637</v>
      </c>
      <c r="M136" s="6">
        <v>0</v>
      </c>
      <c r="N136" s="5">
        <v>442019.3</v>
      </c>
      <c r="O136" s="6">
        <v>0.01</v>
      </c>
      <c r="P136" s="5">
        <v>2087890</v>
      </c>
      <c r="Q136" s="7">
        <v>0</v>
      </c>
      <c r="R136" s="5">
        <v>2049164</v>
      </c>
      <c r="S136" s="7">
        <v>0</v>
      </c>
      <c r="T136" s="8">
        <v>180</v>
      </c>
      <c r="U136" s="8">
        <v>180</v>
      </c>
      <c r="V136" s="8">
        <v>168</v>
      </c>
      <c r="W136" s="8">
        <v>116</v>
      </c>
      <c r="X136" s="8">
        <v>148</v>
      </c>
      <c r="Y136" s="8">
        <v>148</v>
      </c>
      <c r="Z136" s="9" t="s">
        <v>39</v>
      </c>
      <c r="AA136" s="9">
        <v>39</v>
      </c>
      <c r="AB136" s="9">
        <v>39</v>
      </c>
      <c r="AC136" s="9">
        <v>33</v>
      </c>
      <c r="AD136" s="9">
        <v>21</v>
      </c>
      <c r="AE136" s="9">
        <v>29</v>
      </c>
      <c r="AF136" s="9">
        <v>29</v>
      </c>
      <c r="AJ136" s="85">
        <f>VLOOKUP($C136,Hoja3!$C$5:$U$202,18,FALSE)</f>
        <v>21.290183036756627</v>
      </c>
      <c r="AK136" s="94">
        <f t="shared" si="24"/>
        <v>444515.60260613792</v>
      </c>
      <c r="AL136" s="92">
        <f t="shared" si="25"/>
        <v>5.6240995486836031E-4</v>
      </c>
      <c r="AM136">
        <f>IFERROR(VLOOKUP(C136,'[2]Education expendit (current US)'!$B$2:$K$156,10,FALSE),"")</f>
        <v>123396782519.01401</v>
      </c>
      <c r="AN136">
        <f t="shared" si="26"/>
        <v>123396.78251901401</v>
      </c>
      <c r="AO136" s="85">
        <f t="shared" si="27"/>
        <v>5.9101189487479706</v>
      </c>
      <c r="AP136" s="93">
        <f t="shared" si="28"/>
        <v>2.0259847533826733E-3</v>
      </c>
      <c r="AQ136" s="85">
        <f>VLOOKUP($C136,Hoja3!$C$5:$W$202,21,FALSE)</f>
        <v>5.7864604090194023</v>
      </c>
      <c r="AR136" s="94">
        <f t="shared" si="29"/>
        <v>120814.92823387521</v>
      </c>
      <c r="AS136" s="92">
        <f t="shared" si="30"/>
        <v>2.0692807060733961E-3</v>
      </c>
      <c r="AT136" s="85">
        <f>VLOOKUP($C136,Hoja3!$C$5:$AB$202,26,FALSE)</f>
        <v>15.503722627737226</v>
      </c>
      <c r="AU136" s="94">
        <f t="shared" si="31"/>
        <v>323700.67437226279</v>
      </c>
      <c r="AV136" s="92">
        <f t="shared" si="32"/>
        <v>7.7231844043826304E-4</v>
      </c>
      <c r="AW136" s="103">
        <f t="shared" si="33"/>
        <v>21.290466103342929</v>
      </c>
      <c r="AX136" s="86">
        <f t="shared" si="34"/>
        <v>444521.51272508665</v>
      </c>
      <c r="AY136" s="92">
        <f t="shared" si="35"/>
        <v>5.6240247736809074E-4</v>
      </c>
    </row>
    <row r="137" spans="1:51">
      <c r="A137">
        <v>126</v>
      </c>
      <c r="B137" t="s">
        <v>38</v>
      </c>
      <c r="C137" t="s">
        <v>302</v>
      </c>
      <c r="D137" t="s">
        <v>303</v>
      </c>
      <c r="E137">
        <v>250</v>
      </c>
      <c r="F137" s="87" t="s">
        <v>689</v>
      </c>
      <c r="G137" s="5">
        <v>1754.96</v>
      </c>
      <c r="H137" s="5">
        <v>5.8</v>
      </c>
      <c r="I137" s="6">
        <v>3.3</v>
      </c>
      <c r="J137" s="5">
        <v>150.32</v>
      </c>
      <c r="K137" s="7">
        <v>8.57</v>
      </c>
      <c r="L137" s="5">
        <v>0</v>
      </c>
      <c r="M137" s="6">
        <v>0</v>
      </c>
      <c r="N137" s="5">
        <v>0</v>
      </c>
      <c r="O137" s="6">
        <v>0</v>
      </c>
      <c r="P137" s="5">
        <v>0</v>
      </c>
      <c r="Q137" s="7">
        <v>0</v>
      </c>
      <c r="R137" s="5">
        <v>0</v>
      </c>
      <c r="S137" s="7">
        <v>0</v>
      </c>
      <c r="T137" s="8">
        <v>31</v>
      </c>
      <c r="U137" s="8">
        <v>23</v>
      </c>
      <c r="V137" s="8">
        <v>125</v>
      </c>
      <c r="W137" s="8">
        <v>130</v>
      </c>
      <c r="X137" s="8">
        <v>151</v>
      </c>
      <c r="Y137" s="8">
        <v>151</v>
      </c>
      <c r="Z137" s="9" t="s">
        <v>39</v>
      </c>
      <c r="AA137" s="9">
        <v>18</v>
      </c>
      <c r="AB137" s="9">
        <v>16</v>
      </c>
      <c r="AC137" s="9">
        <v>26</v>
      </c>
      <c r="AD137" s="9">
        <v>27</v>
      </c>
      <c r="AE137" s="9">
        <v>30</v>
      </c>
      <c r="AF137" s="9">
        <v>30</v>
      </c>
      <c r="AJ137" s="85" t="e">
        <f>VLOOKUP($C137,Hoja3!$C$5:$U$202,18,FALSE)</f>
        <v>#N/A</v>
      </c>
      <c r="AK137" s="94">
        <f t="shared" si="24"/>
        <v>0</v>
      </c>
      <c r="AL137" s="92" t="str">
        <f t="shared" si="25"/>
        <v/>
      </c>
      <c r="AM137" t="str">
        <f>IFERROR(VLOOKUP(C137,'[2]Education expendit (current US)'!$B$2:$K$156,10,FALSE),"")</f>
        <v/>
      </c>
      <c r="AN137">
        <f t="shared" si="26"/>
        <v>0</v>
      </c>
      <c r="AO137" s="88" t="e">
        <f t="shared" si="27"/>
        <v>#DIV/0!</v>
      </c>
      <c r="AP137" s="93" t="str">
        <f t="shared" si="28"/>
        <v/>
      </c>
      <c r="AQ137" s="85" t="e">
        <f>VLOOKUP($C137,Hoja3!$C$5:$W$202,21,FALSE)</f>
        <v>#N/A</v>
      </c>
      <c r="AR137" s="94">
        <f t="shared" si="29"/>
        <v>0</v>
      </c>
      <c r="AS137" s="92" t="str">
        <f t="shared" si="30"/>
        <v/>
      </c>
      <c r="AT137" s="85" t="e">
        <f>VLOOKUP($C137,Hoja3!$C$5:$AB$202,26,FALSE)</f>
        <v>#N/A</v>
      </c>
      <c r="AU137" s="94">
        <f t="shared" si="31"/>
        <v>0</v>
      </c>
      <c r="AV137" s="92" t="str">
        <f t="shared" si="32"/>
        <v/>
      </c>
      <c r="AW137" s="103" t="e">
        <f t="shared" si="33"/>
        <v>#DIV/0!</v>
      </c>
      <c r="AX137" s="86" t="e">
        <f t="shared" si="34"/>
        <v>#DIV/0!</v>
      </c>
      <c r="AY137" s="92" t="str">
        <f t="shared" si="35"/>
        <v/>
      </c>
    </row>
    <row r="138" spans="1:51">
      <c r="A138">
        <v>120</v>
      </c>
      <c r="B138" t="s">
        <v>38</v>
      </c>
      <c r="C138" t="s">
        <v>304</v>
      </c>
      <c r="D138" t="s">
        <v>305</v>
      </c>
      <c r="E138">
        <v>250</v>
      </c>
      <c r="F138" t="s">
        <v>690</v>
      </c>
      <c r="G138" s="5">
        <v>135818.39000000001</v>
      </c>
      <c r="H138" s="5">
        <v>329.8</v>
      </c>
      <c r="I138" s="6">
        <v>2.4300000000000002</v>
      </c>
      <c r="J138" s="5">
        <v>8082</v>
      </c>
      <c r="K138" s="7">
        <v>5.95</v>
      </c>
      <c r="L138" s="5">
        <v>0</v>
      </c>
      <c r="M138" s="6">
        <v>0</v>
      </c>
      <c r="N138" s="5">
        <v>0</v>
      </c>
      <c r="O138" s="6">
        <v>0</v>
      </c>
      <c r="P138" s="5">
        <v>0</v>
      </c>
      <c r="Q138" s="7">
        <v>0</v>
      </c>
      <c r="R138" s="5">
        <v>0</v>
      </c>
      <c r="S138" s="7">
        <v>0</v>
      </c>
      <c r="T138" s="8">
        <v>42</v>
      </c>
      <c r="U138" s="8">
        <v>29</v>
      </c>
      <c r="V138" s="8">
        <v>126</v>
      </c>
      <c r="W138" s="8">
        <v>131</v>
      </c>
      <c r="X138" s="8">
        <v>152</v>
      </c>
      <c r="Y138" s="8">
        <v>152</v>
      </c>
      <c r="Z138" s="9" t="s">
        <v>39</v>
      </c>
      <c r="AA138" s="9">
        <v>23</v>
      </c>
      <c r="AB138" s="9">
        <v>21</v>
      </c>
      <c r="AC138" s="9">
        <v>27</v>
      </c>
      <c r="AD138" s="9">
        <v>28</v>
      </c>
      <c r="AE138" s="9">
        <v>31</v>
      </c>
      <c r="AF138" s="9">
        <v>31</v>
      </c>
      <c r="AJ138" s="85" t="e">
        <f>VLOOKUP($C138,Hoja3!$C$5:$U$202,18,FALSE)</f>
        <v>#N/A</v>
      </c>
      <c r="AK138" s="94">
        <f t="shared" si="24"/>
        <v>0</v>
      </c>
      <c r="AL138" s="92" t="str">
        <f t="shared" si="25"/>
        <v/>
      </c>
      <c r="AM138" t="str">
        <f>IFERROR(VLOOKUP(C138,'[2]Education expendit (current US)'!$B$2:$K$156,10,FALSE),"")</f>
        <v/>
      </c>
      <c r="AN138">
        <f t="shared" si="26"/>
        <v>0</v>
      </c>
      <c r="AO138" s="88" t="e">
        <f t="shared" si="27"/>
        <v>#DIV/0!</v>
      </c>
      <c r="AP138" s="93" t="str">
        <f t="shared" si="28"/>
        <v/>
      </c>
      <c r="AQ138" s="85" t="e">
        <f>VLOOKUP($C138,Hoja3!$C$5:$W$202,21,FALSE)</f>
        <v>#N/A</v>
      </c>
      <c r="AR138" s="94">
        <f t="shared" si="29"/>
        <v>0</v>
      </c>
      <c r="AS138" s="92" t="str">
        <f t="shared" si="30"/>
        <v/>
      </c>
      <c r="AT138" s="85" t="e">
        <f>VLOOKUP($C138,Hoja3!$C$5:$AB$202,26,FALSE)</f>
        <v>#N/A</v>
      </c>
      <c r="AU138" s="94">
        <f t="shared" si="31"/>
        <v>0</v>
      </c>
      <c r="AV138" s="92" t="str">
        <f t="shared" si="32"/>
        <v/>
      </c>
      <c r="AW138" s="103" t="e">
        <f t="shared" si="33"/>
        <v>#DIV/0!</v>
      </c>
      <c r="AX138" s="86" t="e">
        <f t="shared" si="34"/>
        <v>#DIV/0!</v>
      </c>
      <c r="AY138" s="92" t="str">
        <f t="shared" si="35"/>
        <v/>
      </c>
    </row>
    <row r="139" spans="1:51">
      <c r="A139">
        <v>107</v>
      </c>
      <c r="B139" t="s">
        <v>38</v>
      </c>
      <c r="C139" t="s">
        <v>306</v>
      </c>
      <c r="D139" t="s">
        <v>307</v>
      </c>
      <c r="E139">
        <v>250</v>
      </c>
      <c r="F139" t="str">
        <f>VLOOKUP(C139,[1]Hoja5!$B$2:$C$199,2,FALSE)</f>
        <v>Aruba</v>
      </c>
      <c r="G139" s="5">
        <v>6525.92</v>
      </c>
      <c r="H139" s="5">
        <v>7.6</v>
      </c>
      <c r="I139" s="6">
        <v>1.1599999999999999</v>
      </c>
      <c r="J139" s="5">
        <v>327.05</v>
      </c>
      <c r="K139" s="7">
        <v>5.01</v>
      </c>
      <c r="L139" s="5">
        <v>0</v>
      </c>
      <c r="M139" s="6">
        <v>0</v>
      </c>
      <c r="N139" s="5">
        <v>0</v>
      </c>
      <c r="O139" s="6">
        <v>0</v>
      </c>
      <c r="P139" s="5">
        <v>0</v>
      </c>
      <c r="Q139" s="7">
        <v>0</v>
      </c>
      <c r="R139" s="5">
        <v>0</v>
      </c>
      <c r="S139" s="7">
        <v>0</v>
      </c>
      <c r="T139" s="8">
        <v>59</v>
      </c>
      <c r="U139" s="8">
        <v>35</v>
      </c>
      <c r="V139" s="8">
        <v>128</v>
      </c>
      <c r="W139" s="8">
        <v>133</v>
      </c>
      <c r="X139" s="8">
        <v>154</v>
      </c>
      <c r="Y139" s="8">
        <v>154</v>
      </c>
      <c r="Z139" s="9" t="s">
        <v>39</v>
      </c>
      <c r="AA139" s="9">
        <v>27</v>
      </c>
      <c r="AB139" s="9">
        <v>24</v>
      </c>
      <c r="AC139" s="9">
        <v>28</v>
      </c>
      <c r="AD139" s="9">
        <v>29</v>
      </c>
      <c r="AE139" s="9">
        <v>32</v>
      </c>
      <c r="AF139" s="9">
        <v>32</v>
      </c>
      <c r="AJ139" s="85">
        <f>VLOOKUP($C139,Hoja3!$C$5:$U$202,18,FALSE)</f>
        <v>17.799999999999997</v>
      </c>
      <c r="AK139" s="94">
        <f t="shared" si="24"/>
        <v>0</v>
      </c>
      <c r="AL139" s="92" t="str">
        <f t="shared" si="25"/>
        <v/>
      </c>
      <c r="AM139">
        <f>IFERROR(VLOOKUP(C139,'[2]Education expendit (current US)'!$B$2:$K$156,10,FALSE),"")</f>
        <v>0</v>
      </c>
      <c r="AN139">
        <f t="shared" si="26"/>
        <v>0</v>
      </c>
      <c r="AO139" s="88" t="e">
        <f t="shared" si="27"/>
        <v>#DIV/0!</v>
      </c>
      <c r="AP139" s="93" t="str">
        <f t="shared" si="28"/>
        <v/>
      </c>
      <c r="AQ139" s="85">
        <f>VLOOKUP($C139,Hoja3!$C$5:$W$202,21,FALSE)</f>
        <v>9.6</v>
      </c>
      <c r="AR139" s="94">
        <f t="shared" si="29"/>
        <v>0</v>
      </c>
      <c r="AS139" s="92" t="str">
        <f t="shared" si="30"/>
        <v/>
      </c>
      <c r="AT139" s="85">
        <f>VLOOKUP($C139,Hoja3!$C$5:$AB$202,26,FALSE)</f>
        <v>8.1999999999999993</v>
      </c>
      <c r="AU139" s="94">
        <f t="shared" si="31"/>
        <v>0</v>
      </c>
      <c r="AV139" s="92" t="str">
        <f t="shared" si="32"/>
        <v/>
      </c>
      <c r="AW139" s="103" t="e">
        <f t="shared" si="33"/>
        <v>#DIV/0!</v>
      </c>
      <c r="AX139" s="86" t="e">
        <f t="shared" si="34"/>
        <v>#DIV/0!</v>
      </c>
      <c r="AY139" s="92" t="str">
        <f t="shared" si="35"/>
        <v/>
      </c>
    </row>
    <row r="140" spans="1:51">
      <c r="A140">
        <v>112</v>
      </c>
      <c r="B140" t="s">
        <v>38</v>
      </c>
      <c r="C140" t="s">
        <v>308</v>
      </c>
      <c r="D140" t="s">
        <v>309</v>
      </c>
      <c r="E140">
        <v>250</v>
      </c>
      <c r="F140" t="str">
        <f>VLOOKUP(C140,[1]Hoja5!$B$2:$C$199,2,FALSE)</f>
        <v>Cuba</v>
      </c>
      <c r="G140" s="5">
        <v>46279.64</v>
      </c>
      <c r="H140" s="5">
        <v>9.9</v>
      </c>
      <c r="I140" s="6">
        <v>0.21</v>
      </c>
      <c r="J140" s="5">
        <v>374.1</v>
      </c>
      <c r="K140" s="7">
        <v>0.81</v>
      </c>
      <c r="L140" s="5">
        <v>0</v>
      </c>
      <c r="M140" s="6">
        <v>0</v>
      </c>
      <c r="N140" s="5">
        <v>0</v>
      </c>
      <c r="O140" s="6">
        <v>0</v>
      </c>
      <c r="P140" s="5">
        <v>0</v>
      </c>
      <c r="Q140" s="7">
        <v>0</v>
      </c>
      <c r="R140" s="5">
        <v>0</v>
      </c>
      <c r="S140" s="7">
        <v>0</v>
      </c>
      <c r="T140" s="8">
        <v>116</v>
      </c>
      <c r="U140" s="8">
        <v>99</v>
      </c>
      <c r="V140" s="8">
        <v>144</v>
      </c>
      <c r="W140" s="8">
        <v>149</v>
      </c>
      <c r="X140" s="8">
        <v>163</v>
      </c>
      <c r="Y140" s="8">
        <v>163</v>
      </c>
      <c r="Z140" s="9" t="s">
        <v>39</v>
      </c>
      <c r="AA140" s="9">
        <v>35</v>
      </c>
      <c r="AB140" s="9">
        <v>34</v>
      </c>
      <c r="AC140" s="9">
        <v>30</v>
      </c>
      <c r="AD140" s="9">
        <v>31</v>
      </c>
      <c r="AE140" s="9">
        <v>33</v>
      </c>
      <c r="AF140" s="9">
        <v>33</v>
      </c>
      <c r="AJ140" s="85">
        <f>VLOOKUP($C140,Hoja3!$C$5:$U$202,18,FALSE)</f>
        <v>22.8</v>
      </c>
      <c r="AK140" s="94">
        <f t="shared" si="24"/>
        <v>0</v>
      </c>
      <c r="AL140" s="92" t="str">
        <f t="shared" si="25"/>
        <v/>
      </c>
      <c r="AM140">
        <f>IFERROR(VLOOKUP(C140,'[2]Education expendit (current US)'!$B$2:$K$156,10,FALSE),"")</f>
        <v>0</v>
      </c>
      <c r="AN140">
        <f t="shared" si="26"/>
        <v>0</v>
      </c>
      <c r="AO140" s="88" t="e">
        <f t="shared" si="27"/>
        <v>#DIV/0!</v>
      </c>
      <c r="AP140" s="93" t="str">
        <f t="shared" si="28"/>
        <v/>
      </c>
      <c r="AQ140" s="85">
        <f>VLOOKUP($C140,Hoja3!$C$5:$W$202,21,FALSE)</f>
        <v>9.6999999999999993</v>
      </c>
      <c r="AR140" s="94">
        <f t="shared" si="29"/>
        <v>0</v>
      </c>
      <c r="AS140" s="92" t="str">
        <f t="shared" si="30"/>
        <v/>
      </c>
      <c r="AT140" s="85">
        <f>VLOOKUP($C140,Hoja3!$C$5:$AB$202,26,FALSE)</f>
        <v>13.100000000000001</v>
      </c>
      <c r="AU140" s="94">
        <f t="shared" si="31"/>
        <v>0</v>
      </c>
      <c r="AV140" s="92" t="str">
        <f t="shared" si="32"/>
        <v/>
      </c>
      <c r="AW140" s="103" t="e">
        <f t="shared" si="33"/>
        <v>#DIV/0!</v>
      </c>
      <c r="AX140" s="86" t="e">
        <f t="shared" si="34"/>
        <v>#DIV/0!</v>
      </c>
      <c r="AY140" s="92" t="str">
        <f t="shared" si="35"/>
        <v/>
      </c>
    </row>
    <row r="141" spans="1:51">
      <c r="A141">
        <v>121</v>
      </c>
      <c r="B141" t="s">
        <v>38</v>
      </c>
      <c r="C141" t="s">
        <v>310</v>
      </c>
      <c r="D141" t="s">
        <v>311</v>
      </c>
      <c r="E141">
        <v>250</v>
      </c>
      <c r="F141" t="str">
        <f>VLOOKUP(C141,[1]Hoja5!$B$2:$C$199,2,FALSE)</f>
        <v>Saint Kitts and Nevis</v>
      </c>
      <c r="G141" s="5">
        <v>1.73</v>
      </c>
      <c r="H141" s="5">
        <v>0</v>
      </c>
      <c r="I141" s="6">
        <v>0</v>
      </c>
      <c r="J141" s="5">
        <v>0</v>
      </c>
      <c r="K141" s="7">
        <v>0</v>
      </c>
      <c r="L141" s="5">
        <v>765.82529999999997</v>
      </c>
      <c r="M141" s="6">
        <v>0</v>
      </c>
      <c r="N141" s="5">
        <v>0</v>
      </c>
      <c r="O141" s="6">
        <v>0</v>
      </c>
      <c r="P141" s="5">
        <v>651.70140000000004</v>
      </c>
      <c r="Q141" s="7">
        <v>0</v>
      </c>
      <c r="R141" s="5">
        <v>620.19399999999996</v>
      </c>
      <c r="S141" s="7">
        <v>0</v>
      </c>
      <c r="T141" s="8">
        <v>184</v>
      </c>
      <c r="U141" s="8">
        <v>184</v>
      </c>
      <c r="V141" s="8">
        <v>172</v>
      </c>
      <c r="W141" s="8">
        <v>172</v>
      </c>
      <c r="X141" s="8">
        <v>172</v>
      </c>
      <c r="Y141" s="8">
        <v>172</v>
      </c>
      <c r="Z141" s="9" t="s">
        <v>39</v>
      </c>
      <c r="AA141" s="9">
        <v>40</v>
      </c>
      <c r="AB141" s="9">
        <v>40</v>
      </c>
      <c r="AC141" s="9">
        <v>34</v>
      </c>
      <c r="AD141" s="9">
        <v>34</v>
      </c>
      <c r="AE141" s="9">
        <v>34</v>
      </c>
      <c r="AF141" s="9">
        <v>34</v>
      </c>
      <c r="AJ141" s="85">
        <f>VLOOKUP($C141,Hoja3!$C$5:$U$202,18,FALSE)</f>
        <v>5.6129999999999995</v>
      </c>
      <c r="AK141" s="94">
        <f t="shared" si="24"/>
        <v>36.579999581999999</v>
      </c>
      <c r="AL141" s="92">
        <f t="shared" si="25"/>
        <v>0</v>
      </c>
      <c r="AM141" t="str">
        <f>IFERROR(VLOOKUP(C141,'[2]Education expendit (current US)'!$B$2:$K$156,10,FALSE),"")</f>
        <v/>
      </c>
      <c r="AN141">
        <f t="shared" si="26"/>
        <v>0</v>
      </c>
      <c r="AO141" s="88">
        <f t="shared" si="27"/>
        <v>0</v>
      </c>
      <c r="AP141" s="93" t="str">
        <f t="shared" si="28"/>
        <v/>
      </c>
      <c r="AQ141" s="85">
        <f>VLOOKUP($C141,Hoja3!$C$5:$W$202,21,FALSE)</f>
        <v>2.6030000000000002</v>
      </c>
      <c r="AR141" s="94">
        <f t="shared" si="29"/>
        <v>16.963787442000001</v>
      </c>
      <c r="AS141" s="92">
        <f t="shared" si="30"/>
        <v>0</v>
      </c>
      <c r="AT141" s="85">
        <f>VLOOKUP($C141,Hoja3!$C$5:$AB$202,26,FALSE)</f>
        <v>3.01</v>
      </c>
      <c r="AU141" s="94">
        <f t="shared" si="31"/>
        <v>19.616212140000002</v>
      </c>
      <c r="AV141" s="92">
        <f t="shared" si="32"/>
        <v>0</v>
      </c>
      <c r="AW141" s="103">
        <f t="shared" si="33"/>
        <v>5.6129999999999995</v>
      </c>
      <c r="AX141" s="86">
        <f t="shared" si="34"/>
        <v>36.579999581999999</v>
      </c>
      <c r="AY141" s="92">
        <f t="shared" si="35"/>
        <v>0</v>
      </c>
    </row>
    <row r="142" spans="1:51">
      <c r="A142">
        <v>145</v>
      </c>
      <c r="B142" t="s">
        <v>45</v>
      </c>
      <c r="C142" t="s">
        <v>312</v>
      </c>
      <c r="D142" t="s">
        <v>313</v>
      </c>
      <c r="E142">
        <v>250</v>
      </c>
      <c r="F142" t="str">
        <f>VLOOKUP(C142,[1]Hoja5!$B$2:$C$199,2,FALSE)</f>
        <v>Paraguay</v>
      </c>
      <c r="G142" s="5">
        <v>19203</v>
      </c>
      <c r="H142" s="5">
        <v>0</v>
      </c>
      <c r="I142" s="6">
        <v>0</v>
      </c>
      <c r="J142" s="5">
        <v>0.62</v>
      </c>
      <c r="K142" s="7">
        <v>0</v>
      </c>
      <c r="L142" s="5">
        <v>17940.689999999999</v>
      </c>
      <c r="M142" s="6">
        <v>0</v>
      </c>
      <c r="N142" s="5">
        <v>1710.654</v>
      </c>
      <c r="O142" s="6">
        <v>0</v>
      </c>
      <c r="P142" s="5">
        <v>18333.169999999998</v>
      </c>
      <c r="Q142" s="7">
        <v>0</v>
      </c>
      <c r="R142" s="5">
        <v>17852.75</v>
      </c>
      <c r="S142" s="7">
        <v>0</v>
      </c>
      <c r="T142" s="8">
        <v>185</v>
      </c>
      <c r="U142" s="8">
        <v>185</v>
      </c>
      <c r="V142" s="8">
        <v>173</v>
      </c>
      <c r="W142" s="8">
        <v>173</v>
      </c>
      <c r="X142" s="8">
        <v>173</v>
      </c>
      <c r="Y142" s="8">
        <v>173</v>
      </c>
      <c r="Z142" s="9" t="s">
        <v>39</v>
      </c>
      <c r="AA142" s="9">
        <v>41</v>
      </c>
      <c r="AB142" s="9">
        <v>41</v>
      </c>
      <c r="AC142" s="9">
        <v>35</v>
      </c>
      <c r="AD142" s="9">
        <v>35</v>
      </c>
      <c r="AE142" s="9">
        <v>35</v>
      </c>
      <c r="AF142" s="9">
        <v>35</v>
      </c>
      <c r="AJ142" s="85">
        <f>VLOOKUP($C142,Hoja3!$C$5:$U$202,18,FALSE)</f>
        <v>6.35</v>
      </c>
      <c r="AK142" s="94">
        <f t="shared" si="24"/>
        <v>1164.1562949999998</v>
      </c>
      <c r="AL142" s="92">
        <f t="shared" si="25"/>
        <v>0</v>
      </c>
      <c r="AM142" t="str">
        <f>IFERROR(VLOOKUP(C142,'[2]Education expendit (current US)'!$B$2:$K$156,10,FALSE),"")</f>
        <v/>
      </c>
      <c r="AN142">
        <f t="shared" si="26"/>
        <v>0</v>
      </c>
      <c r="AO142" s="88">
        <f t="shared" si="27"/>
        <v>0</v>
      </c>
      <c r="AP142" s="93" t="str">
        <f t="shared" si="28"/>
        <v/>
      </c>
      <c r="AQ142" s="85">
        <f>VLOOKUP($C142,Hoja3!$C$5:$W$202,21,FALSE)</f>
        <v>2.2799999999999998</v>
      </c>
      <c r="AR142" s="94">
        <f t="shared" si="29"/>
        <v>417.99627599999991</v>
      </c>
      <c r="AS142" s="92">
        <f t="shared" si="30"/>
        <v>0</v>
      </c>
      <c r="AT142" s="85">
        <f>VLOOKUP($C142,Hoja3!$C$5:$AB$202,26,FALSE)</f>
        <v>4.07</v>
      </c>
      <c r="AU142" s="94">
        <f t="shared" si="31"/>
        <v>746.16001900000003</v>
      </c>
      <c r="AV142" s="92">
        <f t="shared" si="32"/>
        <v>0</v>
      </c>
      <c r="AW142" s="103">
        <f t="shared" si="33"/>
        <v>6.3499999999999988</v>
      </c>
      <c r="AX142" s="86">
        <f t="shared" si="34"/>
        <v>1164.1562949999998</v>
      </c>
      <c r="AY142" s="92">
        <f t="shared" si="35"/>
        <v>0</v>
      </c>
    </row>
    <row r="143" spans="1:51">
      <c r="A143">
        <v>147</v>
      </c>
      <c r="B143" t="s">
        <v>45</v>
      </c>
      <c r="C143" t="s">
        <v>314</v>
      </c>
      <c r="D143" t="s">
        <v>315</v>
      </c>
      <c r="E143">
        <v>250</v>
      </c>
      <c r="F143" t="s">
        <v>691</v>
      </c>
      <c r="G143" s="5">
        <v>2797</v>
      </c>
      <c r="H143" s="5">
        <v>0</v>
      </c>
      <c r="I143" s="6">
        <v>0</v>
      </c>
      <c r="J143" s="5">
        <v>0</v>
      </c>
      <c r="K143" s="7">
        <v>0</v>
      </c>
      <c r="L143" s="5">
        <v>0</v>
      </c>
      <c r="M143" s="6">
        <v>0</v>
      </c>
      <c r="N143" s="5">
        <v>0</v>
      </c>
      <c r="O143" s="6">
        <v>0</v>
      </c>
      <c r="P143" s="5">
        <v>0</v>
      </c>
      <c r="Q143" s="7">
        <v>0</v>
      </c>
      <c r="R143" s="5">
        <v>0</v>
      </c>
      <c r="S143" s="7">
        <v>0</v>
      </c>
      <c r="T143" s="8">
        <v>186</v>
      </c>
      <c r="U143" s="8">
        <v>186</v>
      </c>
      <c r="V143" s="8">
        <v>174</v>
      </c>
      <c r="W143" s="8">
        <v>174</v>
      </c>
      <c r="X143" s="8">
        <v>174</v>
      </c>
      <c r="Y143" s="8">
        <v>174</v>
      </c>
      <c r="Z143" s="9" t="s">
        <v>39</v>
      </c>
      <c r="AA143" s="9">
        <v>42</v>
      </c>
      <c r="AB143" s="9">
        <v>42</v>
      </c>
      <c r="AC143" s="9">
        <v>36</v>
      </c>
      <c r="AD143" s="9">
        <v>36</v>
      </c>
      <c r="AE143" s="9">
        <v>36</v>
      </c>
      <c r="AF143" s="9">
        <v>36</v>
      </c>
      <c r="AJ143" s="85" t="e">
        <f>VLOOKUP($C143,Hoja3!$C$5:$U$202,18,FALSE)</f>
        <v>#N/A</v>
      </c>
      <c r="AK143" s="94">
        <f t="shared" si="24"/>
        <v>0</v>
      </c>
      <c r="AL143" s="92" t="str">
        <f t="shared" si="25"/>
        <v/>
      </c>
      <c r="AM143" t="str">
        <f>IFERROR(VLOOKUP(C143,'[2]Education expendit (current US)'!$B$2:$K$156,10,FALSE),"")</f>
        <v/>
      </c>
      <c r="AN143">
        <f t="shared" si="26"/>
        <v>0</v>
      </c>
      <c r="AO143" s="88" t="e">
        <f t="shared" si="27"/>
        <v>#DIV/0!</v>
      </c>
      <c r="AP143" s="93" t="str">
        <f t="shared" si="28"/>
        <v/>
      </c>
      <c r="AQ143" s="85" t="e">
        <f>VLOOKUP($C143,Hoja3!$C$5:$W$202,21,FALSE)</f>
        <v>#N/A</v>
      </c>
      <c r="AR143" s="94">
        <f t="shared" si="29"/>
        <v>0</v>
      </c>
      <c r="AS143" s="92" t="str">
        <f t="shared" si="30"/>
        <v/>
      </c>
      <c r="AT143" s="85" t="e">
        <f>VLOOKUP($C143,Hoja3!$C$5:$AB$202,26,FALSE)</f>
        <v>#N/A</v>
      </c>
      <c r="AU143" s="94">
        <f t="shared" si="31"/>
        <v>0</v>
      </c>
      <c r="AV143" s="92" t="str">
        <f t="shared" si="32"/>
        <v/>
      </c>
      <c r="AW143" s="103" t="e">
        <f t="shared" si="33"/>
        <v>#DIV/0!</v>
      </c>
      <c r="AX143" s="86" t="e">
        <f t="shared" si="34"/>
        <v>#DIV/0!</v>
      </c>
      <c r="AY143" s="92" t="str">
        <f t="shared" si="35"/>
        <v/>
      </c>
    </row>
    <row r="144" spans="1:51">
      <c r="A144">
        <v>148</v>
      </c>
      <c r="B144" t="s">
        <v>45</v>
      </c>
      <c r="C144" t="s">
        <v>316</v>
      </c>
      <c r="D144" t="s">
        <v>317</v>
      </c>
      <c r="E144">
        <v>250</v>
      </c>
      <c r="F144" t="str">
        <f>VLOOKUP(C144,[1]Hoja5!$B$2:$C$199,2,FALSE)</f>
        <v>Uruguay</v>
      </c>
      <c r="G144" s="5">
        <v>28590</v>
      </c>
      <c r="H144" s="5">
        <v>0</v>
      </c>
      <c r="I144" s="6">
        <v>0</v>
      </c>
      <c r="J144" s="5">
        <v>0</v>
      </c>
      <c r="K144" s="7">
        <v>0</v>
      </c>
      <c r="L144" s="5">
        <v>39936.04</v>
      </c>
      <c r="M144" s="6">
        <v>0</v>
      </c>
      <c r="N144" s="5">
        <v>5117.3329999999996</v>
      </c>
      <c r="O144" s="6">
        <v>0</v>
      </c>
      <c r="P144" s="5">
        <v>40264.99</v>
      </c>
      <c r="Q144" s="7">
        <v>0</v>
      </c>
      <c r="R144" s="5">
        <v>39161.26</v>
      </c>
      <c r="S144" s="7">
        <v>0</v>
      </c>
      <c r="T144" s="8">
        <v>187</v>
      </c>
      <c r="U144" s="8">
        <v>187</v>
      </c>
      <c r="V144" s="8">
        <v>175</v>
      </c>
      <c r="W144" s="8">
        <v>175</v>
      </c>
      <c r="X144" s="8">
        <v>175</v>
      </c>
      <c r="Y144" s="8">
        <v>175</v>
      </c>
      <c r="Z144" s="9" t="s">
        <v>39</v>
      </c>
      <c r="AA144" s="9">
        <v>43</v>
      </c>
      <c r="AB144" s="9">
        <v>43</v>
      </c>
      <c r="AC144" s="9">
        <v>37</v>
      </c>
      <c r="AD144" s="9">
        <v>37</v>
      </c>
      <c r="AE144" s="9">
        <v>37</v>
      </c>
      <c r="AF144" s="9">
        <v>37</v>
      </c>
      <c r="AJ144" s="85">
        <f>VLOOKUP($C144,Hoja3!$C$5:$U$202,18,FALSE)</f>
        <v>17.899310986964622</v>
      </c>
      <c r="AK144" s="94">
        <f t="shared" si="24"/>
        <v>7207.1557789702065</v>
      </c>
      <c r="AL144" s="92">
        <f t="shared" si="25"/>
        <v>0</v>
      </c>
      <c r="AM144" t="str">
        <f>IFERROR(VLOOKUP(C144,'[2]Education expendit (current US)'!$B$2:$K$156,10,FALSE),"")</f>
        <v/>
      </c>
      <c r="AN144">
        <f t="shared" si="26"/>
        <v>0</v>
      </c>
      <c r="AO144" s="88">
        <f t="shared" si="27"/>
        <v>0</v>
      </c>
      <c r="AP144" s="93" t="str">
        <f t="shared" si="28"/>
        <v/>
      </c>
      <c r="AQ144" s="85">
        <f>VLOOKUP($C144,Hoja3!$C$5:$W$202,21,FALSE)</f>
        <v>4.8467039106145249</v>
      </c>
      <c r="AR144" s="94">
        <f t="shared" si="29"/>
        <v>1951.5248449385472</v>
      </c>
      <c r="AS144" s="92">
        <f t="shared" si="30"/>
        <v>0</v>
      </c>
      <c r="AT144" s="85">
        <f>VLOOKUP($C144,Hoja3!$C$5:$AB$202,26,FALSE)</f>
        <v>13.052607076350096</v>
      </c>
      <c r="AU144" s="94">
        <f t="shared" si="31"/>
        <v>5255.6309340316584</v>
      </c>
      <c r="AV144" s="92">
        <f t="shared" si="32"/>
        <v>0</v>
      </c>
      <c r="AW144" s="103">
        <f t="shared" si="33"/>
        <v>17.899310986964622</v>
      </c>
      <c r="AX144" s="86">
        <f t="shared" si="34"/>
        <v>7207.1557789702065</v>
      </c>
      <c r="AY144" s="92">
        <f t="shared" si="35"/>
        <v>0</v>
      </c>
    </row>
    <row r="145" spans="1:51">
      <c r="A145">
        <v>128</v>
      </c>
      <c r="B145" t="s">
        <v>42</v>
      </c>
      <c r="C145" t="s">
        <v>318</v>
      </c>
      <c r="D145" t="s">
        <v>319</v>
      </c>
      <c r="E145">
        <v>250</v>
      </c>
      <c r="F145" t="str">
        <f>VLOOKUP(C145,[1]Hoja5!$B$2:$C$199,2,FALSE)</f>
        <v>United States</v>
      </c>
      <c r="G145" s="5">
        <v>22004154</v>
      </c>
      <c r="J145" s="5"/>
      <c r="L145" s="5">
        <v>15103640</v>
      </c>
      <c r="M145" s="6">
        <v>0</v>
      </c>
      <c r="N145" s="5">
        <v>2522700</v>
      </c>
      <c r="O145" s="6">
        <v>0</v>
      </c>
      <c r="P145" s="5">
        <v>14586740</v>
      </c>
      <c r="Q145" s="7">
        <v>0</v>
      </c>
      <c r="R145" s="5">
        <v>14635600</v>
      </c>
      <c r="S145" s="7">
        <v>0</v>
      </c>
      <c r="T145" s="8">
        <v>205</v>
      </c>
      <c r="U145" s="8">
        <v>205</v>
      </c>
      <c r="V145" s="8">
        <v>189</v>
      </c>
      <c r="W145" s="8">
        <v>189</v>
      </c>
      <c r="X145" s="8">
        <v>189</v>
      </c>
      <c r="Y145" s="8">
        <v>189</v>
      </c>
      <c r="Z145" s="9" t="s">
        <v>39</v>
      </c>
      <c r="AA145" s="9">
        <v>45</v>
      </c>
      <c r="AB145" s="9">
        <v>45</v>
      </c>
      <c r="AC145" s="9">
        <v>38</v>
      </c>
      <c r="AD145" s="9">
        <v>38</v>
      </c>
      <c r="AE145" s="9">
        <v>38</v>
      </c>
      <c r="AF145" s="9">
        <v>38</v>
      </c>
      <c r="AJ145" s="85">
        <f>VLOOKUP($C145,Hoja3!$C$5:$U$202,18,FALSE)</f>
        <v>19.915999999999997</v>
      </c>
      <c r="AK145" s="94">
        <f t="shared" si="24"/>
        <v>2905095.1383999996</v>
      </c>
      <c r="AL145" s="92">
        <f t="shared" si="25"/>
        <v>0</v>
      </c>
      <c r="AM145" t="str">
        <f>IFERROR(VLOOKUP(C145,'[2]Education expendit (current US)'!$B$2:$K$156,10,FALSE),"")</f>
        <v/>
      </c>
      <c r="AN145">
        <f t="shared" si="26"/>
        <v>0</v>
      </c>
      <c r="AO145" s="88">
        <f t="shared" si="27"/>
        <v>0</v>
      </c>
      <c r="AP145" s="93" t="str">
        <f t="shared" si="28"/>
        <v/>
      </c>
      <c r="AQ145" s="85">
        <f>VLOOKUP($C145,Hoja3!$C$5:$W$202,21,FALSE)</f>
        <v>8.5719999999999992</v>
      </c>
      <c r="AR145" s="94">
        <f t="shared" si="29"/>
        <v>1250375.3527999998</v>
      </c>
      <c r="AS145" s="92">
        <f t="shared" si="30"/>
        <v>0</v>
      </c>
      <c r="AT145" s="85">
        <f>VLOOKUP($C145,Hoja3!$C$5:$AB$202,26,FALSE)</f>
        <v>11.343999999999999</v>
      </c>
      <c r="AU145" s="94">
        <f t="shared" si="31"/>
        <v>1654719.7856000001</v>
      </c>
      <c r="AV145" s="92">
        <f t="shared" si="32"/>
        <v>0</v>
      </c>
      <c r="AW145" s="103">
        <f t="shared" si="33"/>
        <v>19.915999999999997</v>
      </c>
      <c r="AX145" s="86">
        <f t="shared" si="34"/>
        <v>2905095.1383999996</v>
      </c>
      <c r="AY145" s="92">
        <f t="shared" si="35"/>
        <v>0</v>
      </c>
    </row>
    <row r="146" spans="1:51">
      <c r="A146">
        <v>110</v>
      </c>
      <c r="B146" t="s">
        <v>38</v>
      </c>
      <c r="C146" t="s">
        <v>320</v>
      </c>
      <c r="D146" t="s">
        <v>321</v>
      </c>
      <c r="E146">
        <v>250</v>
      </c>
      <c r="F146" t="str">
        <f>VLOOKUP(C146,[1]WB!$B$2:$C$223,2,FALSE)</f>
        <v>British Virgin Islands</v>
      </c>
      <c r="G146" s="5">
        <v>423.65</v>
      </c>
      <c r="H146" s="5">
        <v>3.5</v>
      </c>
      <c r="I146" s="6">
        <v>8.23</v>
      </c>
      <c r="J146" s="5">
        <v>108.45</v>
      </c>
      <c r="K146" s="7">
        <v>25.64</v>
      </c>
      <c r="L146" s="5"/>
      <c r="M146" s="6"/>
      <c r="N146" s="5"/>
      <c r="O146" s="6"/>
      <c r="P146" s="5"/>
      <c r="Q146" s="7"/>
      <c r="R146" s="5"/>
      <c r="S146" s="7"/>
      <c r="T146" s="8">
        <v>12</v>
      </c>
      <c r="U146" s="8">
        <v>6</v>
      </c>
      <c r="V146" s="8">
        <v>190</v>
      </c>
      <c r="W146" s="8">
        <v>190</v>
      </c>
      <c r="X146" s="8">
        <v>190</v>
      </c>
      <c r="Y146" s="8">
        <v>190</v>
      </c>
      <c r="Z146" s="9" t="s">
        <v>39</v>
      </c>
      <c r="AA146" s="9">
        <v>7</v>
      </c>
      <c r="AB146" s="9">
        <v>3</v>
      </c>
      <c r="AC146" s="9">
        <v>39</v>
      </c>
      <c r="AD146" s="9">
        <v>39</v>
      </c>
      <c r="AE146" s="9">
        <v>39</v>
      </c>
      <c r="AF146" s="9">
        <v>39</v>
      </c>
      <c r="AJ146" s="85" t="e">
        <f>VLOOKUP($C146,Hoja3!$C$5:$U$202,18,FALSE)</f>
        <v>#N/A</v>
      </c>
      <c r="AK146" s="94">
        <f t="shared" si="24"/>
        <v>0</v>
      </c>
      <c r="AL146" s="92" t="str">
        <f t="shared" si="25"/>
        <v/>
      </c>
      <c r="AM146" t="str">
        <f>IFERROR(VLOOKUP(C146,'[2]Education expendit (current US)'!$B$2:$K$156,10,FALSE),"")</f>
        <v/>
      </c>
      <c r="AN146">
        <f t="shared" si="26"/>
        <v>0</v>
      </c>
      <c r="AO146" s="88" t="e">
        <f t="shared" si="27"/>
        <v>#DIV/0!</v>
      </c>
      <c r="AP146" s="93" t="str">
        <f t="shared" si="28"/>
        <v/>
      </c>
      <c r="AQ146" s="85" t="e">
        <f>VLOOKUP($C146,Hoja3!$C$5:$W$202,21,FALSE)</f>
        <v>#N/A</v>
      </c>
      <c r="AR146" s="94">
        <f t="shared" si="29"/>
        <v>0</v>
      </c>
      <c r="AS146" s="92" t="str">
        <f t="shared" si="30"/>
        <v/>
      </c>
      <c r="AT146" s="85" t="e">
        <f>VLOOKUP($C146,Hoja3!$C$5:$AB$202,26,FALSE)</f>
        <v>#N/A</v>
      </c>
      <c r="AU146" s="94">
        <f t="shared" si="31"/>
        <v>0</v>
      </c>
      <c r="AV146" s="92" t="str">
        <f t="shared" si="32"/>
        <v/>
      </c>
      <c r="AW146" s="103" t="e">
        <f t="shared" si="33"/>
        <v>#DIV/0!</v>
      </c>
      <c r="AX146" s="86" t="e">
        <f t="shared" si="34"/>
        <v>#DIV/0!</v>
      </c>
      <c r="AY146" s="92" t="str">
        <f t="shared" si="35"/>
        <v/>
      </c>
    </row>
    <row r="147" spans="1:51">
      <c r="A147">
        <v>105</v>
      </c>
      <c r="B147" t="s">
        <v>38</v>
      </c>
      <c r="C147" t="s">
        <v>322</v>
      </c>
      <c r="D147" t="s">
        <v>323</v>
      </c>
      <c r="E147">
        <v>250</v>
      </c>
      <c r="F147" t="e">
        <f>VLOOKUP(C147,[1]WB!$B$2:$C$223,2,FALSE)</f>
        <v>#N/A</v>
      </c>
      <c r="G147" s="5">
        <v>20.22</v>
      </c>
      <c r="H147" s="5">
        <v>0.2</v>
      </c>
      <c r="I147" s="6">
        <v>7.5</v>
      </c>
      <c r="J147" s="5">
        <v>4.93</v>
      </c>
      <c r="K147" s="7">
        <v>24.66</v>
      </c>
      <c r="L147" s="5"/>
      <c r="M147" s="6"/>
      <c r="N147" s="5"/>
      <c r="O147" s="6"/>
      <c r="P147" s="5"/>
      <c r="Q147" s="7"/>
      <c r="R147" s="5"/>
      <c r="S147" s="7"/>
      <c r="T147" s="8">
        <v>13</v>
      </c>
      <c r="U147" s="8">
        <v>7</v>
      </c>
      <c r="V147" s="8">
        <v>191</v>
      </c>
      <c r="W147" s="8">
        <v>191</v>
      </c>
      <c r="X147" s="8">
        <v>191</v>
      </c>
      <c r="Y147" s="8">
        <v>191</v>
      </c>
      <c r="Z147" s="9" t="s">
        <v>39</v>
      </c>
      <c r="AA147" s="9">
        <v>8</v>
      </c>
      <c r="AB147" s="9">
        <v>4</v>
      </c>
      <c r="AC147" s="9">
        <v>40</v>
      </c>
      <c r="AD147" s="9">
        <v>40</v>
      </c>
      <c r="AE147" s="9">
        <v>40</v>
      </c>
      <c r="AF147" s="9">
        <v>40</v>
      </c>
      <c r="AJ147" s="85" t="e">
        <f>VLOOKUP($C147,Hoja3!$C$5:$U$202,18,FALSE)</f>
        <v>#N/A</v>
      </c>
      <c r="AK147" s="94">
        <f t="shared" si="24"/>
        <v>0</v>
      </c>
      <c r="AL147" s="92" t="str">
        <f t="shared" si="25"/>
        <v/>
      </c>
      <c r="AM147" t="str">
        <f>IFERROR(VLOOKUP(C147,'[2]Education expendit (current US)'!$B$2:$K$156,10,FALSE),"")</f>
        <v/>
      </c>
      <c r="AN147">
        <f t="shared" si="26"/>
        <v>0</v>
      </c>
      <c r="AO147" s="88" t="e">
        <f t="shared" si="27"/>
        <v>#DIV/0!</v>
      </c>
      <c r="AP147" s="93" t="str">
        <f t="shared" si="28"/>
        <v/>
      </c>
      <c r="AQ147" s="85" t="e">
        <f>VLOOKUP($C147,Hoja3!$C$5:$W$202,21,FALSE)</f>
        <v>#N/A</v>
      </c>
      <c r="AR147" s="94">
        <f t="shared" si="29"/>
        <v>0</v>
      </c>
      <c r="AS147" s="92" t="str">
        <f t="shared" si="30"/>
        <v/>
      </c>
      <c r="AT147" s="85" t="e">
        <f>VLOOKUP($C147,Hoja3!$C$5:$AB$202,26,FALSE)</f>
        <v>#N/A</v>
      </c>
      <c r="AU147" s="94">
        <f t="shared" si="31"/>
        <v>0</v>
      </c>
      <c r="AV147" s="92" t="str">
        <f t="shared" si="32"/>
        <v/>
      </c>
      <c r="AW147" s="103" t="e">
        <f t="shared" si="33"/>
        <v>#DIV/0!</v>
      </c>
      <c r="AX147" s="86" t="e">
        <f t="shared" si="34"/>
        <v>#DIV/0!</v>
      </c>
      <c r="AY147" s="92" t="str">
        <f t="shared" si="35"/>
        <v/>
      </c>
    </row>
    <row r="148" spans="1:51">
      <c r="A148">
        <v>116</v>
      </c>
      <c r="B148" t="s">
        <v>38</v>
      </c>
      <c r="C148" t="s">
        <v>324</v>
      </c>
      <c r="D148" t="s">
        <v>325</v>
      </c>
      <c r="E148">
        <v>250</v>
      </c>
      <c r="F148" t="str">
        <f>VLOOKUP(C148,[1]WB!$B$2:$C$223,2,FALSE)</f>
        <v>Guadeloupe</v>
      </c>
      <c r="G148" s="5">
        <v>19837.509999999998</v>
      </c>
      <c r="H148" s="5">
        <v>196.4</v>
      </c>
      <c r="I148" s="6">
        <v>9.9</v>
      </c>
      <c r="J148" s="5">
        <v>3795.17</v>
      </c>
      <c r="K148" s="7">
        <v>19.13</v>
      </c>
      <c r="L148" s="5"/>
      <c r="M148" s="6"/>
      <c r="N148" s="5"/>
      <c r="O148" s="6"/>
      <c r="P148" s="5"/>
      <c r="Q148" s="7"/>
      <c r="R148" s="5"/>
      <c r="S148" s="7"/>
      <c r="T148" s="8">
        <v>10</v>
      </c>
      <c r="U148" s="8">
        <v>10</v>
      </c>
      <c r="V148" s="8">
        <v>192</v>
      </c>
      <c r="W148" s="8">
        <v>192</v>
      </c>
      <c r="X148" s="8">
        <v>192</v>
      </c>
      <c r="Y148" s="8">
        <v>192</v>
      </c>
      <c r="Z148" s="9" t="s">
        <v>39</v>
      </c>
      <c r="AA148" s="9">
        <v>5</v>
      </c>
      <c r="AB148" s="9">
        <v>6</v>
      </c>
      <c r="AC148" s="9">
        <v>41</v>
      </c>
      <c r="AD148" s="9">
        <v>41</v>
      </c>
      <c r="AE148" s="9">
        <v>41</v>
      </c>
      <c r="AF148" s="9">
        <v>41</v>
      </c>
      <c r="AJ148" s="85" t="e">
        <f>VLOOKUP($C148,Hoja3!$C$5:$U$202,18,FALSE)</f>
        <v>#N/A</v>
      </c>
      <c r="AK148" s="94">
        <f t="shared" si="24"/>
        <v>0</v>
      </c>
      <c r="AL148" s="92" t="str">
        <f t="shared" si="25"/>
        <v/>
      </c>
      <c r="AM148" t="str">
        <f>IFERROR(VLOOKUP(C148,'[2]Education expendit (current US)'!$B$2:$K$156,10,FALSE),"")</f>
        <v/>
      </c>
      <c r="AN148">
        <f t="shared" si="26"/>
        <v>0</v>
      </c>
      <c r="AO148" s="88" t="e">
        <f t="shared" si="27"/>
        <v>#DIV/0!</v>
      </c>
      <c r="AP148" s="93" t="str">
        <f t="shared" si="28"/>
        <v/>
      </c>
      <c r="AQ148" s="85" t="e">
        <f>VLOOKUP($C148,Hoja3!$C$5:$W$202,21,FALSE)</f>
        <v>#N/A</v>
      </c>
      <c r="AR148" s="94">
        <f t="shared" si="29"/>
        <v>0</v>
      </c>
      <c r="AS148" s="92" t="str">
        <f t="shared" si="30"/>
        <v/>
      </c>
      <c r="AT148" s="85" t="e">
        <f>VLOOKUP($C148,Hoja3!$C$5:$AB$202,26,FALSE)</f>
        <v>#N/A</v>
      </c>
      <c r="AU148" s="94">
        <f t="shared" si="31"/>
        <v>0</v>
      </c>
      <c r="AV148" s="92" t="str">
        <f t="shared" si="32"/>
        <v/>
      </c>
      <c r="AW148" s="103" t="e">
        <f t="shared" si="33"/>
        <v>#DIV/0!</v>
      </c>
      <c r="AX148" s="86" t="e">
        <f t="shared" si="34"/>
        <v>#DIV/0!</v>
      </c>
      <c r="AY148" s="92" t="str">
        <f t="shared" si="35"/>
        <v/>
      </c>
    </row>
    <row r="149" spans="1:51">
      <c r="A149">
        <v>119</v>
      </c>
      <c r="B149" t="s">
        <v>38</v>
      </c>
      <c r="C149" t="s">
        <v>326</v>
      </c>
      <c r="D149" t="s">
        <v>327</v>
      </c>
      <c r="E149">
        <v>250</v>
      </c>
      <c r="F149" t="str">
        <f>VLOOKUP(C149,[1]WB!$B$2:$C$223,2,FALSE)</f>
        <v>Martinique</v>
      </c>
      <c r="G149" s="5">
        <v>21051.58</v>
      </c>
      <c r="H149" s="5">
        <v>92</v>
      </c>
      <c r="I149" s="6">
        <v>4.37</v>
      </c>
      <c r="J149" s="5">
        <v>3044.77</v>
      </c>
      <c r="K149" s="7">
        <v>14.46</v>
      </c>
      <c r="L149" s="5"/>
      <c r="M149" s="6"/>
      <c r="N149" s="5"/>
      <c r="O149" s="6"/>
      <c r="P149" s="5"/>
      <c r="Q149" s="7"/>
      <c r="R149" s="5"/>
      <c r="S149" s="7"/>
      <c r="T149" s="8">
        <v>21</v>
      </c>
      <c r="U149" s="8">
        <v>15</v>
      </c>
      <c r="V149" s="8">
        <v>193</v>
      </c>
      <c r="W149" s="8">
        <v>193</v>
      </c>
      <c r="X149" s="8">
        <v>193</v>
      </c>
      <c r="Y149" s="8">
        <v>193</v>
      </c>
      <c r="Z149" s="9" t="s">
        <v>39</v>
      </c>
      <c r="AA149" s="9">
        <v>12</v>
      </c>
      <c r="AB149" s="9">
        <v>10</v>
      </c>
      <c r="AC149" s="9">
        <v>42</v>
      </c>
      <c r="AD149" s="9">
        <v>42</v>
      </c>
      <c r="AE149" s="9">
        <v>42</v>
      </c>
      <c r="AF149" s="9">
        <v>42</v>
      </c>
      <c r="AJ149" s="85" t="e">
        <f>VLOOKUP($C149,Hoja3!$C$5:$U$202,18,FALSE)</f>
        <v>#N/A</v>
      </c>
      <c r="AK149" s="94">
        <f t="shared" si="24"/>
        <v>0</v>
      </c>
      <c r="AL149" s="92" t="str">
        <f t="shared" si="25"/>
        <v/>
      </c>
      <c r="AM149" t="str">
        <f>IFERROR(VLOOKUP(C149,'[2]Education expendit (current US)'!$B$2:$K$156,10,FALSE),"")</f>
        <v/>
      </c>
      <c r="AN149">
        <f t="shared" si="26"/>
        <v>0</v>
      </c>
      <c r="AO149" s="88" t="e">
        <f t="shared" si="27"/>
        <v>#DIV/0!</v>
      </c>
      <c r="AP149" s="93" t="str">
        <f t="shared" si="28"/>
        <v/>
      </c>
      <c r="AQ149" s="85" t="e">
        <f>VLOOKUP($C149,Hoja3!$C$5:$W$202,21,FALSE)</f>
        <v>#N/A</v>
      </c>
      <c r="AR149" s="94">
        <f t="shared" si="29"/>
        <v>0</v>
      </c>
      <c r="AS149" s="92" t="str">
        <f t="shared" si="30"/>
        <v/>
      </c>
      <c r="AT149" s="85" t="e">
        <f>VLOOKUP($C149,Hoja3!$C$5:$AB$202,26,FALSE)</f>
        <v>#N/A</v>
      </c>
      <c r="AU149" s="94">
        <f t="shared" si="31"/>
        <v>0</v>
      </c>
      <c r="AV149" s="92" t="str">
        <f t="shared" si="32"/>
        <v/>
      </c>
      <c r="AW149" s="103" t="e">
        <f t="shared" si="33"/>
        <v>#DIV/0!</v>
      </c>
      <c r="AX149" s="86" t="e">
        <f t="shared" si="34"/>
        <v>#DIV/0!</v>
      </c>
      <c r="AY149" s="92" t="str">
        <f t="shared" si="35"/>
        <v/>
      </c>
    </row>
    <row r="150" spans="1:51">
      <c r="A150">
        <v>111</v>
      </c>
      <c r="B150" t="s">
        <v>38</v>
      </c>
      <c r="C150" t="s">
        <v>328</v>
      </c>
      <c r="D150" t="s">
        <v>329</v>
      </c>
      <c r="E150">
        <v>250</v>
      </c>
      <c r="F150" t="str">
        <f>VLOOKUP(C150,[1]WB!$B$2:$C$223,2,FALSE)</f>
        <v>Cayman Islands</v>
      </c>
      <c r="G150" s="5">
        <v>3602.91</v>
      </c>
      <c r="H150" s="5">
        <v>1.4</v>
      </c>
      <c r="I150" s="6">
        <v>0.4</v>
      </c>
      <c r="J150" s="5">
        <v>57.66</v>
      </c>
      <c r="K150" s="7">
        <v>1.6</v>
      </c>
      <c r="L150" s="5"/>
      <c r="M150" s="6"/>
      <c r="N150" s="5"/>
      <c r="O150" s="6"/>
      <c r="P150" s="5"/>
      <c r="Q150" s="7"/>
      <c r="R150" s="5"/>
      <c r="S150" s="7"/>
      <c r="T150" s="8">
        <v>95</v>
      </c>
      <c r="U150" s="8">
        <v>81</v>
      </c>
      <c r="V150" s="8">
        <v>197</v>
      </c>
      <c r="W150" s="8">
        <v>197</v>
      </c>
      <c r="X150" s="8">
        <v>197</v>
      </c>
      <c r="Y150" s="8">
        <v>197</v>
      </c>
      <c r="Z150" s="9" t="s">
        <v>39</v>
      </c>
      <c r="AA150" s="9">
        <v>33</v>
      </c>
      <c r="AB150" s="9">
        <v>30</v>
      </c>
      <c r="AC150" s="9">
        <v>43</v>
      </c>
      <c r="AD150" s="9">
        <v>43</v>
      </c>
      <c r="AE150" s="9">
        <v>43</v>
      </c>
      <c r="AF150" s="9">
        <v>43</v>
      </c>
      <c r="AJ150" s="85" t="e">
        <f>VLOOKUP($C150,Hoja3!$C$5:$U$202,18,FALSE)</f>
        <v>#N/A</v>
      </c>
      <c r="AK150" s="94">
        <f t="shared" si="24"/>
        <v>0</v>
      </c>
      <c r="AL150" s="92" t="str">
        <f t="shared" si="25"/>
        <v/>
      </c>
      <c r="AM150">
        <f>IFERROR(VLOOKUP(C150,'[2]Education expendit (current US)'!$B$2:$K$156,10,FALSE),"")</f>
        <v>0</v>
      </c>
      <c r="AN150">
        <f t="shared" si="26"/>
        <v>0</v>
      </c>
      <c r="AO150" s="88" t="e">
        <f t="shared" si="27"/>
        <v>#DIV/0!</v>
      </c>
      <c r="AP150" s="93" t="str">
        <f t="shared" si="28"/>
        <v/>
      </c>
      <c r="AQ150" s="85" t="e">
        <f>VLOOKUP($C150,Hoja3!$C$5:$W$202,21,FALSE)</f>
        <v>#N/A</v>
      </c>
      <c r="AR150" s="94">
        <f t="shared" si="29"/>
        <v>0</v>
      </c>
      <c r="AS150" s="92" t="str">
        <f t="shared" si="30"/>
        <v/>
      </c>
      <c r="AT150" s="85" t="e">
        <f>VLOOKUP($C150,Hoja3!$C$5:$AB$202,26,FALSE)</f>
        <v>#N/A</v>
      </c>
      <c r="AU150" s="94">
        <f t="shared" si="31"/>
        <v>0</v>
      </c>
      <c r="AV150" s="92" t="str">
        <f t="shared" si="32"/>
        <v/>
      </c>
      <c r="AW150" s="103" t="e">
        <f t="shared" si="33"/>
        <v>#DIV/0!</v>
      </c>
      <c r="AX150" s="86" t="e">
        <f t="shared" si="34"/>
        <v>#DIV/0!</v>
      </c>
      <c r="AY150" s="92" t="str">
        <f t="shared" si="35"/>
        <v/>
      </c>
    </row>
    <row r="151" spans="1:51">
      <c r="A151">
        <v>125</v>
      </c>
      <c r="B151" t="s">
        <v>38</v>
      </c>
      <c r="C151" t="s">
        <v>330</v>
      </c>
      <c r="D151" t="s">
        <v>331</v>
      </c>
      <c r="E151">
        <v>250</v>
      </c>
      <c r="F151" t="str">
        <f>VLOOKUP(C151,[1]WB!$B$2:$C$223,2,FALSE)</f>
        <v>Turks and Caicos Islands</v>
      </c>
      <c r="G151" s="5">
        <v>331.85</v>
      </c>
      <c r="H151" s="5">
        <v>0.2</v>
      </c>
      <c r="I151" s="6">
        <v>0.48</v>
      </c>
      <c r="J151" s="5">
        <v>3.48</v>
      </c>
      <c r="K151" s="7">
        <v>1.05</v>
      </c>
      <c r="L151" s="5"/>
      <c r="M151" s="6"/>
      <c r="N151" s="5"/>
      <c r="O151" s="6"/>
      <c r="P151" s="5"/>
      <c r="Q151" s="7"/>
      <c r="R151" s="5"/>
      <c r="S151" s="7"/>
      <c r="T151" s="8">
        <v>94</v>
      </c>
      <c r="U151" s="8">
        <v>93</v>
      </c>
      <c r="V151" s="8">
        <v>198</v>
      </c>
      <c r="W151" s="8">
        <v>198</v>
      </c>
      <c r="X151" s="8">
        <v>198</v>
      </c>
      <c r="Y151" s="8">
        <v>198</v>
      </c>
      <c r="Z151" s="9" t="s">
        <v>39</v>
      </c>
      <c r="AA151" s="9">
        <v>32</v>
      </c>
      <c r="AB151" s="9">
        <v>33</v>
      </c>
      <c r="AC151" s="9">
        <v>44</v>
      </c>
      <c r="AD151" s="9">
        <v>44</v>
      </c>
      <c r="AE151" s="9">
        <v>44</v>
      </c>
      <c r="AF151" s="9">
        <v>44</v>
      </c>
      <c r="AJ151" s="85" t="e">
        <f>VLOOKUP($C151,Hoja3!$C$5:$U$202,18,FALSE)</f>
        <v>#N/A</v>
      </c>
      <c r="AK151" s="94">
        <f t="shared" si="24"/>
        <v>0</v>
      </c>
      <c r="AL151" s="92" t="str">
        <f t="shared" si="25"/>
        <v/>
      </c>
      <c r="AM151" t="str">
        <f>IFERROR(VLOOKUP(C151,'[2]Education expendit (current US)'!$B$2:$K$156,10,FALSE),"")</f>
        <v/>
      </c>
      <c r="AN151">
        <f t="shared" si="26"/>
        <v>0</v>
      </c>
      <c r="AO151" s="88" t="e">
        <f t="shared" si="27"/>
        <v>#DIV/0!</v>
      </c>
      <c r="AP151" s="93" t="str">
        <f t="shared" si="28"/>
        <v/>
      </c>
      <c r="AQ151" s="85" t="e">
        <f>VLOOKUP($C151,Hoja3!$C$5:$W$202,21,FALSE)</f>
        <v>#N/A</v>
      </c>
      <c r="AR151" s="94">
        <f t="shared" si="29"/>
        <v>0</v>
      </c>
      <c r="AS151" s="92" t="str">
        <f t="shared" si="30"/>
        <v/>
      </c>
      <c r="AT151" s="85" t="e">
        <f>VLOOKUP($C151,Hoja3!$C$5:$AB$202,26,FALSE)</f>
        <v>#N/A</v>
      </c>
      <c r="AU151" s="94">
        <f t="shared" si="31"/>
        <v>0</v>
      </c>
      <c r="AV151" s="92" t="str">
        <f t="shared" si="32"/>
        <v/>
      </c>
      <c r="AW151" s="103" t="e">
        <f t="shared" si="33"/>
        <v>#DIV/0!</v>
      </c>
      <c r="AX151" s="86" t="e">
        <f t="shared" si="34"/>
        <v>#DIV/0!</v>
      </c>
      <c r="AY151" s="92" t="str">
        <f t="shared" si="35"/>
        <v/>
      </c>
    </row>
    <row r="152" spans="1:51">
      <c r="A152">
        <v>138</v>
      </c>
      <c r="B152" t="s">
        <v>45</v>
      </c>
      <c r="C152" t="s">
        <v>332</v>
      </c>
      <c r="D152" t="s">
        <v>333</v>
      </c>
      <c r="E152">
        <v>250</v>
      </c>
      <c r="F152" t="str">
        <f>VLOOKUP(C152,[1]WB!$B$2:$C$223,2,FALSE)</f>
        <v>French Guiana</v>
      </c>
      <c r="G152" s="5">
        <v>8338.57</v>
      </c>
      <c r="H152" s="5">
        <v>0</v>
      </c>
      <c r="I152" s="6">
        <v>0</v>
      </c>
      <c r="J152" s="5">
        <v>0.28000000000000003</v>
      </c>
      <c r="K152" s="7">
        <v>0</v>
      </c>
      <c r="L152" s="5"/>
      <c r="M152" s="6"/>
      <c r="N152" s="5"/>
      <c r="O152" s="6"/>
      <c r="P152" s="5"/>
      <c r="Q152" s="7"/>
      <c r="R152" s="5"/>
      <c r="S152" s="7"/>
      <c r="T152" s="8">
        <v>202</v>
      </c>
      <c r="U152" s="8">
        <v>202</v>
      </c>
      <c r="V152" s="8">
        <v>203</v>
      </c>
      <c r="W152" s="8">
        <v>203</v>
      </c>
      <c r="X152" s="8">
        <v>203</v>
      </c>
      <c r="Y152" s="8">
        <v>203</v>
      </c>
      <c r="Z152" s="9" t="s">
        <v>39</v>
      </c>
      <c r="AA152" s="9">
        <v>44</v>
      </c>
      <c r="AB152" s="9">
        <v>44</v>
      </c>
      <c r="AC152" s="9">
        <v>45</v>
      </c>
      <c r="AD152" s="9">
        <v>45</v>
      </c>
      <c r="AE152" s="9">
        <v>45</v>
      </c>
      <c r="AF152" s="9">
        <v>45</v>
      </c>
      <c r="AJ152" s="85" t="e">
        <f>VLOOKUP($C152,Hoja3!$C$5:$U$202,18,FALSE)</f>
        <v>#N/A</v>
      </c>
      <c r="AK152" s="94">
        <f t="shared" si="24"/>
        <v>0</v>
      </c>
      <c r="AL152" s="92" t="str">
        <f t="shared" si="25"/>
        <v/>
      </c>
      <c r="AM152" t="str">
        <f>IFERROR(VLOOKUP(C152,'[2]Education expendit (current US)'!$B$2:$K$156,10,FALSE),"")</f>
        <v/>
      </c>
      <c r="AN152">
        <f t="shared" si="26"/>
        <v>0</v>
      </c>
      <c r="AO152" s="88" t="e">
        <f t="shared" si="27"/>
        <v>#DIV/0!</v>
      </c>
      <c r="AP152" s="93" t="str">
        <f t="shared" si="28"/>
        <v/>
      </c>
      <c r="AQ152" s="85" t="e">
        <f>VLOOKUP($C152,Hoja3!$C$5:$W$202,21,FALSE)</f>
        <v>#N/A</v>
      </c>
      <c r="AR152" s="94">
        <f t="shared" si="29"/>
        <v>0</v>
      </c>
      <c r="AS152" s="92" t="str">
        <f t="shared" si="30"/>
        <v/>
      </c>
      <c r="AT152" s="85" t="e">
        <f>VLOOKUP($C152,Hoja3!$C$5:$AB$202,26,FALSE)</f>
        <v>#N/A</v>
      </c>
      <c r="AU152" s="94">
        <f t="shared" si="31"/>
        <v>0</v>
      </c>
      <c r="AV152" s="92" t="str">
        <f t="shared" si="32"/>
        <v/>
      </c>
      <c r="AW152" s="103" t="e">
        <f t="shared" si="33"/>
        <v>#DIV/0!</v>
      </c>
      <c r="AX152" s="86" t="e">
        <f t="shared" si="34"/>
        <v>#DIV/0!</v>
      </c>
      <c r="AY152" s="92" t="str">
        <f t="shared" si="35"/>
        <v/>
      </c>
    </row>
    <row r="153" spans="1:51">
      <c r="A153">
        <v>154</v>
      </c>
      <c r="B153" t="s">
        <v>48</v>
      </c>
      <c r="C153" t="s">
        <v>334</v>
      </c>
      <c r="D153" t="s">
        <v>335</v>
      </c>
      <c r="E153">
        <v>250</v>
      </c>
      <c r="F153" t="str">
        <f>VLOOKUP(C153,[1]Hoja5!$B$2:$C$199,2,FALSE)</f>
        <v>Tunisia</v>
      </c>
      <c r="G153" s="5">
        <v>65419.519999999997</v>
      </c>
      <c r="H153" s="5">
        <v>48.9</v>
      </c>
      <c r="I153" s="6">
        <v>0.75</v>
      </c>
      <c r="J153" s="5">
        <v>1906.09</v>
      </c>
      <c r="K153" s="7">
        <v>2.91</v>
      </c>
      <c r="L153" s="5">
        <v>46643.26</v>
      </c>
      <c r="M153" s="6">
        <v>1.05</v>
      </c>
      <c r="N153" s="5">
        <v>7208.7349999999997</v>
      </c>
      <c r="O153" s="6">
        <v>6.78</v>
      </c>
      <c r="P153" s="5">
        <v>44290.85</v>
      </c>
      <c r="Q153" s="7">
        <v>4.3</v>
      </c>
      <c r="R153" s="5">
        <v>42020.41</v>
      </c>
      <c r="S153" s="7">
        <v>4.54</v>
      </c>
      <c r="T153" s="8">
        <v>72</v>
      </c>
      <c r="U153" s="8">
        <v>55</v>
      </c>
      <c r="V153" s="8">
        <v>50</v>
      </c>
      <c r="W153" s="8">
        <v>44</v>
      </c>
      <c r="X153" s="8">
        <v>34</v>
      </c>
      <c r="Y153" s="8">
        <v>32</v>
      </c>
      <c r="Z153" s="9" t="s">
        <v>49</v>
      </c>
      <c r="AA153" s="9">
        <v>3</v>
      </c>
      <c r="AB153" s="9">
        <v>2</v>
      </c>
      <c r="AC153" s="9">
        <v>1</v>
      </c>
      <c r="AD153" s="9">
        <v>1</v>
      </c>
      <c r="AE153" s="9">
        <v>1</v>
      </c>
      <c r="AF153" s="9">
        <v>1</v>
      </c>
      <c r="AJ153" s="85">
        <f>VLOOKUP($C153,Hoja3!$C$5:$U$202,18,FALSE)</f>
        <v>10.402999999999999</v>
      </c>
      <c r="AK153" s="94">
        <f t="shared" si="24"/>
        <v>4607.5771254999991</v>
      </c>
      <c r="AL153" s="92">
        <f t="shared" si="25"/>
        <v>1.0612953113550656</v>
      </c>
      <c r="AM153" t="str">
        <f>IFERROR(VLOOKUP(C153,'[2]Education expendit (current US)'!$B$2:$K$156,10,FALSE),"")</f>
        <v/>
      </c>
      <c r="AN153">
        <f t="shared" si="26"/>
        <v>0</v>
      </c>
      <c r="AO153" s="85">
        <f t="shared" si="27"/>
        <v>0</v>
      </c>
      <c r="AP153" s="93" t="str">
        <f t="shared" si="28"/>
        <v/>
      </c>
      <c r="AQ153" s="85">
        <f>VLOOKUP($C153,Hoja3!$C$5:$W$202,21,FALSE)</f>
        <v>1.4950000000000001</v>
      </c>
      <c r="AR153" s="94">
        <f t="shared" si="29"/>
        <v>662.14820750000001</v>
      </c>
      <c r="AS153" s="92">
        <f t="shared" si="30"/>
        <v>7.3850535946667195</v>
      </c>
      <c r="AT153" s="85">
        <f>VLOOKUP($C153,Hoja3!$C$5:$AB$202,26,FALSE)</f>
        <v>8.9079999999999995</v>
      </c>
      <c r="AU153" s="94">
        <f t="shared" si="31"/>
        <v>3945.4289179999996</v>
      </c>
      <c r="AV153" s="92">
        <f t="shared" si="32"/>
        <v>1.2394089721628589</v>
      </c>
      <c r="AW153" s="103">
        <f t="shared" si="33"/>
        <v>10.402999999999999</v>
      </c>
      <c r="AX153" s="86">
        <f t="shared" si="34"/>
        <v>4607.5771254999991</v>
      </c>
      <c r="AY153" s="92">
        <f t="shared" si="35"/>
        <v>1.0612953113550656</v>
      </c>
    </row>
    <row r="154" spans="1:51">
      <c r="A154">
        <v>150</v>
      </c>
      <c r="B154" t="s">
        <v>48</v>
      </c>
      <c r="C154" t="s">
        <v>336</v>
      </c>
      <c r="D154" t="s">
        <v>337</v>
      </c>
      <c r="E154">
        <v>250</v>
      </c>
      <c r="F154" t="str">
        <f>VLOOKUP(C154,[1]Hoja5!$B$2:$C$199,2,FALSE)</f>
        <v>Algeria</v>
      </c>
      <c r="G154" s="5">
        <v>259977</v>
      </c>
      <c r="H154" s="5">
        <v>358.9</v>
      </c>
      <c r="I154" s="6">
        <v>1.38</v>
      </c>
      <c r="J154" s="5">
        <v>5883.75</v>
      </c>
      <c r="K154" s="7">
        <v>2.2599999999999998</v>
      </c>
      <c r="L154" s="5">
        <v>0</v>
      </c>
      <c r="M154" s="6">
        <v>0</v>
      </c>
      <c r="N154" s="5">
        <v>0</v>
      </c>
      <c r="O154" s="6">
        <v>0</v>
      </c>
      <c r="P154" s="5">
        <v>159425.60000000001</v>
      </c>
      <c r="Q154" s="7">
        <v>3.69</v>
      </c>
      <c r="R154" s="5">
        <v>155537.9</v>
      </c>
      <c r="S154" s="7">
        <v>3.78</v>
      </c>
      <c r="T154" s="8">
        <v>54</v>
      </c>
      <c r="U154" s="8">
        <v>71</v>
      </c>
      <c r="V154" s="8">
        <v>135</v>
      </c>
      <c r="W154" s="8">
        <v>140</v>
      </c>
      <c r="X154" s="8">
        <v>37</v>
      </c>
      <c r="Y154" s="8">
        <v>37</v>
      </c>
      <c r="Z154" s="9" t="s">
        <v>49</v>
      </c>
      <c r="AA154" s="9">
        <v>1</v>
      </c>
      <c r="AB154" s="9">
        <v>6</v>
      </c>
      <c r="AC154" s="9">
        <v>25</v>
      </c>
      <c r="AD154" s="9">
        <v>25</v>
      </c>
      <c r="AE154" s="9">
        <v>2</v>
      </c>
      <c r="AF154" s="9">
        <v>2</v>
      </c>
      <c r="AJ154" s="85">
        <f>VLOOKUP($C154,Hoja3!$C$5:$U$202,18,FALSE)</f>
        <v>9.73</v>
      </c>
      <c r="AK154" s="94">
        <f t="shared" si="24"/>
        <v>15512.110880000002</v>
      </c>
      <c r="AL154" s="92">
        <f t="shared" si="25"/>
        <v>2.3136760868743864</v>
      </c>
      <c r="AM154">
        <f>IFERROR(VLOOKUP(C154,'[2]Education expendit (current US)'!$B$2:$K$156,10,FALSE),"")</f>
        <v>9094965626.4359608</v>
      </c>
      <c r="AN154">
        <f t="shared" si="26"/>
        <v>9094.9656264359601</v>
      </c>
      <c r="AO154" s="85">
        <f t="shared" si="27"/>
        <v>5.7048338701161914</v>
      </c>
      <c r="AP154" s="93">
        <f t="shared" si="28"/>
        <v>3.9461391580942342</v>
      </c>
      <c r="AQ154" s="85">
        <f>VLOOKUP($C154,Hoja3!$C$5:$W$202,21,FALSE)</f>
        <v>3.1709999999999998</v>
      </c>
      <c r="AR154" s="94">
        <f t="shared" si="29"/>
        <v>5055.3857759999992</v>
      </c>
      <c r="AS154" s="92">
        <f t="shared" si="30"/>
        <v>7.0993592952657796</v>
      </c>
      <c r="AT154" s="85">
        <f>VLOOKUP($C154,Hoja3!$C$5:$AB$202,26,FALSE)</f>
        <v>5.3580779867256636</v>
      </c>
      <c r="AU154" s="94">
        <f t="shared" si="31"/>
        <v>8542.1479788053093</v>
      </c>
      <c r="AV154" s="92">
        <f t="shared" si="32"/>
        <v>4.2015193472473085</v>
      </c>
      <c r="AW154" s="103">
        <f t="shared" si="33"/>
        <v>9.7335783675081782</v>
      </c>
      <c r="AX154" s="86">
        <f t="shared" si="34"/>
        <v>15517.815713870119</v>
      </c>
      <c r="AY154" s="92">
        <f t="shared" si="35"/>
        <v>2.3128255072600736</v>
      </c>
    </row>
    <row r="155" spans="1:51">
      <c r="A155">
        <v>153</v>
      </c>
      <c r="B155" t="s">
        <v>48</v>
      </c>
      <c r="C155" t="s">
        <v>338</v>
      </c>
      <c r="D155" t="s">
        <v>339</v>
      </c>
      <c r="E155">
        <v>250</v>
      </c>
      <c r="F155" t="str">
        <f>VLOOKUP(C155,[1]Hoja5!$B$2:$C$199,2,FALSE)</f>
        <v>Morocco</v>
      </c>
      <c r="G155" s="5">
        <v>136300</v>
      </c>
      <c r="H155" s="5">
        <v>46.4</v>
      </c>
      <c r="I155" s="6">
        <v>0.34</v>
      </c>
      <c r="J155" s="5">
        <v>1325</v>
      </c>
      <c r="K155" s="7">
        <v>0.97</v>
      </c>
      <c r="L155" s="5">
        <v>99808.36</v>
      </c>
      <c r="M155" s="6">
        <v>0.46</v>
      </c>
      <c r="N155" s="5">
        <v>15912.8</v>
      </c>
      <c r="O155" s="6">
        <v>2.92</v>
      </c>
      <c r="P155" s="5">
        <v>90804.56</v>
      </c>
      <c r="Q155" s="7">
        <v>1.46</v>
      </c>
      <c r="R155" s="5">
        <v>88578</v>
      </c>
      <c r="S155" s="7">
        <v>1.5</v>
      </c>
      <c r="T155" s="8">
        <v>102</v>
      </c>
      <c r="U155" s="8">
        <v>96</v>
      </c>
      <c r="V155" s="8">
        <v>65</v>
      </c>
      <c r="W155" s="8">
        <v>58</v>
      </c>
      <c r="X155" s="8">
        <v>65</v>
      </c>
      <c r="Y155" s="8">
        <v>64</v>
      </c>
      <c r="Z155" s="9" t="s">
        <v>49</v>
      </c>
      <c r="AA155" s="9">
        <v>10</v>
      </c>
      <c r="AB155" s="9">
        <v>9</v>
      </c>
      <c r="AC155" s="9">
        <v>2</v>
      </c>
      <c r="AD155" s="9">
        <v>2</v>
      </c>
      <c r="AE155" s="9">
        <v>3</v>
      </c>
      <c r="AF155" s="9">
        <v>3</v>
      </c>
      <c r="AJ155" s="85">
        <f>VLOOKUP($C155,Hoja3!$C$5:$U$202,18,FALSE)</f>
        <v>6.5737439024390243</v>
      </c>
      <c r="AK155" s="94">
        <f t="shared" si="24"/>
        <v>5969.2592261365844</v>
      </c>
      <c r="AL155" s="92">
        <f t="shared" si="25"/>
        <v>0.77731588195795176</v>
      </c>
      <c r="AM155">
        <f>IFERROR(VLOOKUP(C155,'[2]Education expendit (current US)'!$B$2:$K$156,10,FALSE),"")</f>
        <v>4841289041.7747498</v>
      </c>
      <c r="AN155">
        <f t="shared" si="26"/>
        <v>4841.2890417747494</v>
      </c>
      <c r="AO155" s="85">
        <f t="shared" si="27"/>
        <v>5.3315483735340488</v>
      </c>
      <c r="AP155" s="93">
        <f t="shared" si="28"/>
        <v>0.95842242839916048</v>
      </c>
      <c r="AQ155" s="85">
        <f>VLOOKUP($C155,Hoja3!$C$5:$W$202,21,FALSE)</f>
        <v>2.0659999999999998</v>
      </c>
      <c r="AR155" s="94">
        <f t="shared" si="29"/>
        <v>1876.0222095999998</v>
      </c>
      <c r="AS155" s="92">
        <f t="shared" si="30"/>
        <v>2.4733182668393505</v>
      </c>
      <c r="AT155" s="85">
        <f>VLOOKUP($C155,Hoja3!$C$5:$AB$202,26,FALSE)</f>
        <v>4.5077439024390245</v>
      </c>
      <c r="AU155" s="94">
        <f t="shared" si="31"/>
        <v>4093.2370165365851</v>
      </c>
      <c r="AV155" s="92">
        <f t="shared" si="32"/>
        <v>1.1335771618536881</v>
      </c>
      <c r="AW155" s="103">
        <f t="shared" si="33"/>
        <v>6.5796153568830897</v>
      </c>
      <c r="AX155" s="86">
        <f t="shared" si="34"/>
        <v>5974.5907745101185</v>
      </c>
      <c r="AY155" s="92">
        <f t="shared" si="35"/>
        <v>0.77662222821954741</v>
      </c>
    </row>
    <row r="156" spans="1:51">
      <c r="A156">
        <v>181</v>
      </c>
      <c r="B156" t="s">
        <v>52</v>
      </c>
      <c r="C156" t="s">
        <v>340</v>
      </c>
      <c r="D156" t="s">
        <v>341</v>
      </c>
      <c r="E156">
        <v>250</v>
      </c>
      <c r="F156" t="str">
        <f>VLOOKUP(C156,[1]Hoja5!$B$2:$C$199,2,FALSE)</f>
        <v>Malawi</v>
      </c>
      <c r="G156" s="5">
        <v>1882.85</v>
      </c>
      <c r="H156" s="5">
        <v>1</v>
      </c>
      <c r="I156" s="6">
        <v>0.53</v>
      </c>
      <c r="J156" s="5">
        <v>45.41</v>
      </c>
      <c r="K156" s="7">
        <v>2.41</v>
      </c>
      <c r="L156" s="5">
        <v>5604.74</v>
      </c>
      <c r="M156" s="6">
        <v>0.18</v>
      </c>
      <c r="N156" s="5">
        <v>975.74929999999995</v>
      </c>
      <c r="O156" s="6">
        <v>1.02</v>
      </c>
      <c r="P156" s="5">
        <v>5106.2629999999999</v>
      </c>
      <c r="Q156" s="7">
        <v>0.89</v>
      </c>
      <c r="R156" s="5">
        <v>4979.8860000000004</v>
      </c>
      <c r="S156" s="7">
        <v>0.91</v>
      </c>
      <c r="T156" s="8">
        <v>90</v>
      </c>
      <c r="U156" s="8">
        <v>68</v>
      </c>
      <c r="V156" s="8">
        <v>83</v>
      </c>
      <c r="W156" s="8">
        <v>75</v>
      </c>
      <c r="X156" s="8">
        <v>78</v>
      </c>
      <c r="Y156" s="8">
        <v>75</v>
      </c>
      <c r="Z156" s="9" t="s">
        <v>49</v>
      </c>
      <c r="AA156" s="9">
        <v>6</v>
      </c>
      <c r="AB156" s="9">
        <v>5</v>
      </c>
      <c r="AC156" s="9">
        <v>4</v>
      </c>
      <c r="AD156" s="9">
        <v>5</v>
      </c>
      <c r="AE156" s="9">
        <v>4</v>
      </c>
      <c r="AF156" s="9">
        <v>4</v>
      </c>
      <c r="AJ156" s="85">
        <f>VLOOKUP($C156,Hoja3!$C$5:$U$202,18,FALSE)</f>
        <v>5.907</v>
      </c>
      <c r="AK156" s="94">
        <f t="shared" si="24"/>
        <v>301.62695540999999</v>
      </c>
      <c r="AL156" s="92">
        <f t="shared" si="25"/>
        <v>0.3315353558639032</v>
      </c>
      <c r="AM156">
        <f>IFERROR(VLOOKUP(C156,'[2]Education expendit (current US)'!$B$2:$K$156,10,FALSE),"")</f>
        <v>203785700.42396</v>
      </c>
      <c r="AN156">
        <f t="shared" si="26"/>
        <v>203.78570042396001</v>
      </c>
      <c r="AO156" s="85">
        <f t="shared" si="27"/>
        <v>3.9908970694216106</v>
      </c>
      <c r="AP156" s="93">
        <f t="shared" si="28"/>
        <v>0.49071156509979802</v>
      </c>
      <c r="AQ156" s="85">
        <f>VLOOKUP($C156,Hoja3!$C$5:$W$202,21,FALSE)</f>
        <v>4.5069999999999997</v>
      </c>
      <c r="AR156" s="94">
        <f t="shared" si="29"/>
        <v>230.13927340999999</v>
      </c>
      <c r="AS156" s="92">
        <f t="shared" si="30"/>
        <v>0.43451949125539746</v>
      </c>
      <c r="AT156" s="85">
        <f>VLOOKUP($C156,Hoja3!$C$5:$AB$202,26,FALSE)</f>
        <v>1.4</v>
      </c>
      <c r="AU156" s="94">
        <f t="shared" si="31"/>
        <v>71.487681999999992</v>
      </c>
      <c r="AV156" s="92">
        <f t="shared" si="32"/>
        <v>1.3988423907771972</v>
      </c>
      <c r="AW156" s="103">
        <f t="shared" si="33"/>
        <v>5.9851569039710961</v>
      </c>
      <c r="AX156" s="86">
        <f t="shared" si="34"/>
        <v>305.61785247942163</v>
      </c>
      <c r="AY156" s="92">
        <f t="shared" si="35"/>
        <v>0.32720601623471379</v>
      </c>
    </row>
    <row r="157" spans="1:51">
      <c r="A157">
        <v>164</v>
      </c>
      <c r="B157" t="s">
        <v>52</v>
      </c>
      <c r="C157" t="s">
        <v>342</v>
      </c>
      <c r="D157" t="s">
        <v>343</v>
      </c>
      <c r="E157">
        <v>250</v>
      </c>
      <c r="F157" t="str">
        <f>VLOOKUP(C157,[1]WB!$B$2:$C$223,2,FALSE)</f>
        <v>Comoros</v>
      </c>
      <c r="G157" s="5">
        <v>309.74</v>
      </c>
      <c r="H157" s="5">
        <v>0.1</v>
      </c>
      <c r="I157" s="6">
        <v>0.39</v>
      </c>
      <c r="J157" s="5">
        <v>4.4400000000000004</v>
      </c>
      <c r="K157" s="7">
        <v>1.44</v>
      </c>
      <c r="L157" s="5">
        <v>0</v>
      </c>
      <c r="M157" s="6">
        <v>0</v>
      </c>
      <c r="N157" s="5">
        <v>0</v>
      </c>
      <c r="O157" s="6">
        <v>0</v>
      </c>
      <c r="P157" s="5">
        <v>541.09749999999997</v>
      </c>
      <c r="Q157" s="7">
        <v>0.82</v>
      </c>
      <c r="R157" s="5">
        <v>538.81730000000005</v>
      </c>
      <c r="S157" s="7">
        <v>0.82</v>
      </c>
      <c r="T157" s="8">
        <v>97</v>
      </c>
      <c r="U157" s="8">
        <v>86</v>
      </c>
      <c r="V157" s="8">
        <v>139</v>
      </c>
      <c r="W157" s="8">
        <v>144</v>
      </c>
      <c r="X157" s="8">
        <v>79</v>
      </c>
      <c r="Y157" s="8">
        <v>76</v>
      </c>
      <c r="Z157" s="9" t="s">
        <v>49</v>
      </c>
      <c r="AA157" s="9">
        <v>7</v>
      </c>
      <c r="AB157" s="9">
        <v>7</v>
      </c>
      <c r="AC157" s="9">
        <v>26</v>
      </c>
      <c r="AD157" s="9">
        <v>26</v>
      </c>
      <c r="AE157" s="9">
        <v>5</v>
      </c>
      <c r="AF157" s="9">
        <v>5</v>
      </c>
      <c r="AJ157" s="85" t="e">
        <f>VLOOKUP($C157,Hoja3!$C$5:$U$202,18,FALSE)</f>
        <v>#N/A</v>
      </c>
      <c r="AK157" s="94">
        <f t="shared" si="24"/>
        <v>0</v>
      </c>
      <c r="AL157" s="92" t="str">
        <f t="shared" si="25"/>
        <v/>
      </c>
      <c r="AM157">
        <f>IFERROR(VLOOKUP(C157,'[2]Education expendit (current US)'!$B$2:$K$156,10,FALSE),"")</f>
        <v>24936738.017969899</v>
      </c>
      <c r="AN157">
        <f t="shared" si="26"/>
        <v>24.936738017969898</v>
      </c>
      <c r="AO157" s="85">
        <f t="shared" si="27"/>
        <v>4.6085480006782324</v>
      </c>
      <c r="AP157" s="93">
        <f t="shared" si="28"/>
        <v>0.40101475954047422</v>
      </c>
      <c r="AQ157" s="85" t="e">
        <f>VLOOKUP($C157,Hoja3!$C$5:$W$202,21,FALSE)</f>
        <v>#N/A</v>
      </c>
      <c r="AR157" s="94">
        <f t="shared" si="29"/>
        <v>0</v>
      </c>
      <c r="AS157" s="92" t="str">
        <f t="shared" si="30"/>
        <v/>
      </c>
      <c r="AT157" s="85" t="e">
        <f>VLOOKUP($C157,Hoja3!$C$5:$AB$202,26,FALSE)</f>
        <v>#N/A</v>
      </c>
      <c r="AU157" s="94">
        <f t="shared" si="31"/>
        <v>0</v>
      </c>
      <c r="AV157" s="92" t="str">
        <f t="shared" si="32"/>
        <v/>
      </c>
      <c r="AW157" s="103">
        <f t="shared" si="33"/>
        <v>0.8517038058165548</v>
      </c>
      <c r="AX157" s="86">
        <f t="shared" si="34"/>
        <v>4.6085480006782324</v>
      </c>
      <c r="AY157" s="92">
        <f t="shared" si="35"/>
        <v>2.1698808385045174</v>
      </c>
    </row>
    <row r="158" spans="1:51">
      <c r="A158">
        <v>191</v>
      </c>
      <c r="B158" t="s">
        <v>52</v>
      </c>
      <c r="C158" t="s">
        <v>344</v>
      </c>
      <c r="D158" t="s">
        <v>345</v>
      </c>
      <c r="E158">
        <v>250</v>
      </c>
      <c r="F158" t="str">
        <f>VLOOKUP(C158,[1]Hoja5!$B$2:$C$199,2,FALSE)</f>
        <v>Rwanda</v>
      </c>
      <c r="G158" s="5">
        <v>1558</v>
      </c>
      <c r="H158" s="5">
        <v>1.1000000000000001</v>
      </c>
      <c r="I158" s="6">
        <v>0.71</v>
      </c>
      <c r="J158" s="5">
        <v>37.6</v>
      </c>
      <c r="K158" s="7">
        <v>2.41</v>
      </c>
      <c r="L158" s="5">
        <v>0</v>
      </c>
      <c r="M158" s="6">
        <v>0</v>
      </c>
      <c r="N158" s="5">
        <v>0</v>
      </c>
      <c r="O158" s="6">
        <v>0</v>
      </c>
      <c r="P158" s="5">
        <v>5627.6670000000004</v>
      </c>
      <c r="Q158" s="7">
        <v>0.67</v>
      </c>
      <c r="R158" s="5">
        <v>5581.8209999999999</v>
      </c>
      <c r="S158" s="7">
        <v>0.67</v>
      </c>
      <c r="T158" s="8">
        <v>76</v>
      </c>
      <c r="U158" s="8">
        <v>65</v>
      </c>
      <c r="V158" s="8">
        <v>133</v>
      </c>
      <c r="W158" s="8">
        <v>138</v>
      </c>
      <c r="X158" s="8">
        <v>82</v>
      </c>
      <c r="Y158" s="8">
        <v>80</v>
      </c>
      <c r="Z158" s="9" t="s">
        <v>49</v>
      </c>
      <c r="AA158" s="9">
        <v>4</v>
      </c>
      <c r="AB158" s="9">
        <v>4</v>
      </c>
      <c r="AC158" s="9">
        <v>24</v>
      </c>
      <c r="AD158" s="9">
        <v>24</v>
      </c>
      <c r="AE158" s="9">
        <v>6</v>
      </c>
      <c r="AF158" s="9">
        <v>6</v>
      </c>
      <c r="AJ158" s="85">
        <f>VLOOKUP($C158,Hoja3!$C$5:$U$202,18,FALSE)</f>
        <v>7.3125587029444645</v>
      </c>
      <c r="AK158" s="94">
        <f t="shared" si="24"/>
        <v>411.52645298123366</v>
      </c>
      <c r="AL158" s="92">
        <f t="shared" si="25"/>
        <v>0.26729751928004541</v>
      </c>
      <c r="AM158" t="str">
        <f>IFERROR(VLOOKUP(C158,'[2]Education expendit (current US)'!$B$2:$K$156,10,FALSE),"")</f>
        <v/>
      </c>
      <c r="AN158">
        <f t="shared" si="26"/>
        <v>0</v>
      </c>
      <c r="AO158" s="85">
        <f t="shared" si="27"/>
        <v>0</v>
      </c>
      <c r="AP158" s="93" t="str">
        <f t="shared" si="28"/>
        <v/>
      </c>
      <c r="AQ158" s="85">
        <f>VLOOKUP($C158,Hoja3!$C$5:$W$202,21,FALSE)</f>
        <v>5.7149999999999999</v>
      </c>
      <c r="AR158" s="94">
        <f t="shared" si="29"/>
        <v>321.62116905000005</v>
      </c>
      <c r="AS158" s="92">
        <f t="shared" si="30"/>
        <v>0.34201728799418402</v>
      </c>
      <c r="AT158" s="85">
        <f>VLOOKUP($C158,Hoja3!$C$5:$AB$202,26,FALSE)</f>
        <v>1.5975587029444651</v>
      </c>
      <c r="AU158" s="94">
        <f t="shared" si="31"/>
        <v>89.905283931233697</v>
      </c>
      <c r="AV158" s="92">
        <f t="shared" si="32"/>
        <v>1.223509844917861</v>
      </c>
      <c r="AW158" s="103">
        <f t="shared" si="33"/>
        <v>7.3125587029444645</v>
      </c>
      <c r="AX158" s="86">
        <f t="shared" si="34"/>
        <v>411.52645298123366</v>
      </c>
      <c r="AY158" s="92">
        <f t="shared" si="35"/>
        <v>0.26729751928004541</v>
      </c>
    </row>
    <row r="159" spans="1:51">
      <c r="A159">
        <v>151</v>
      </c>
      <c r="B159" t="s">
        <v>48</v>
      </c>
      <c r="C159" t="s">
        <v>346</v>
      </c>
      <c r="D159" t="s">
        <v>347</v>
      </c>
      <c r="E159">
        <v>250</v>
      </c>
      <c r="F159" t="str">
        <f>VLOOKUP(C159,[1]Hoja5!$B$2:$C$199,2,FALSE)</f>
        <v>Egypt</v>
      </c>
      <c r="G159" s="5">
        <v>234939</v>
      </c>
      <c r="H159" s="5">
        <v>51.3</v>
      </c>
      <c r="I159" s="6">
        <v>0.22</v>
      </c>
      <c r="J159" s="5">
        <v>1280</v>
      </c>
      <c r="K159" s="7">
        <v>0.54</v>
      </c>
      <c r="L159" s="5">
        <v>229361.9</v>
      </c>
      <c r="M159" s="6">
        <v>0.22</v>
      </c>
      <c r="N159" s="5">
        <v>24436.48</v>
      </c>
      <c r="O159" s="6">
        <v>2.1</v>
      </c>
      <c r="P159" s="5">
        <v>218894.3</v>
      </c>
      <c r="Q159" s="7">
        <v>0.57999999999999996</v>
      </c>
      <c r="R159" s="5">
        <v>214529.6</v>
      </c>
      <c r="S159" s="7">
        <v>0.6</v>
      </c>
      <c r="T159" s="8">
        <v>113</v>
      </c>
      <c r="U159" s="8">
        <v>117</v>
      </c>
      <c r="V159" s="8">
        <v>80</v>
      </c>
      <c r="W159" s="8">
        <v>63</v>
      </c>
      <c r="X159" s="8">
        <v>85</v>
      </c>
      <c r="Y159" s="8">
        <v>82</v>
      </c>
      <c r="Z159" s="9" t="s">
        <v>49</v>
      </c>
      <c r="AA159" s="9">
        <v>14</v>
      </c>
      <c r="AB159" s="9">
        <v>13</v>
      </c>
      <c r="AC159" s="9">
        <v>3</v>
      </c>
      <c r="AD159" s="9">
        <v>3</v>
      </c>
      <c r="AE159" s="9">
        <v>7</v>
      </c>
      <c r="AF159" s="9">
        <v>7</v>
      </c>
      <c r="AJ159" s="85">
        <f>VLOOKUP($C159,Hoja3!$C$5:$U$202,18,FALSE)</f>
        <v>13.206</v>
      </c>
      <c r="AK159" s="94">
        <f t="shared" si="24"/>
        <v>28907.181257999997</v>
      </c>
      <c r="AL159" s="92">
        <f t="shared" si="25"/>
        <v>0.17746455298474609</v>
      </c>
      <c r="AM159">
        <f>IFERROR(VLOOKUP(C159,'[2]Education expendit (current US)'!$B$2:$K$156,10,FALSE),"")</f>
        <v>11307769002.761</v>
      </c>
      <c r="AN159">
        <f t="shared" si="26"/>
        <v>11307.769002760999</v>
      </c>
      <c r="AO159" s="85">
        <f t="shared" si="27"/>
        <v>5.165858134616113</v>
      </c>
      <c r="AP159" s="93">
        <f t="shared" si="28"/>
        <v>0.45367039234241668</v>
      </c>
      <c r="AQ159" s="85">
        <f>VLOOKUP($C159,Hoja3!$C$5:$W$202,21,FALSE)</f>
        <v>1.4790000000000001</v>
      </c>
      <c r="AR159" s="94">
        <f t="shared" si="29"/>
        <v>3237.4466970000003</v>
      </c>
      <c r="AS159" s="92">
        <f t="shared" si="30"/>
        <v>1.5845820735067997</v>
      </c>
      <c r="AT159" s="85">
        <f>VLOOKUP($C159,Hoja3!$C$5:$AB$202,26,FALSE)</f>
        <v>11.727</v>
      </c>
      <c r="AU159" s="94">
        <f t="shared" si="31"/>
        <v>25669.734561000001</v>
      </c>
      <c r="AV159" s="92">
        <f t="shared" si="32"/>
        <v>0.19984624257837097</v>
      </c>
      <c r="AW159" s="103">
        <f t="shared" si="33"/>
        <v>13.208359978370662</v>
      </c>
      <c r="AX159" s="86">
        <f t="shared" si="34"/>
        <v>28912.347116134613</v>
      </c>
      <c r="AY159" s="92">
        <f t="shared" si="35"/>
        <v>0.17743284484631791</v>
      </c>
    </row>
    <row r="160" spans="1:51">
      <c r="A160">
        <v>204</v>
      </c>
      <c r="B160" t="s">
        <v>52</v>
      </c>
      <c r="C160" t="s">
        <v>348</v>
      </c>
      <c r="D160" t="s">
        <v>349</v>
      </c>
      <c r="E160">
        <v>250</v>
      </c>
      <c r="F160" t="str">
        <f>VLOOKUP(C160,[1]Hoja5!$B$2:$C$199,2,FALSE)</f>
        <v>Zambia</v>
      </c>
      <c r="G160" s="5">
        <v>9806.48</v>
      </c>
      <c r="H160" s="5">
        <v>2.6</v>
      </c>
      <c r="I160" s="6">
        <v>0.27</v>
      </c>
      <c r="J160" s="5">
        <v>74.78</v>
      </c>
      <c r="K160" s="7">
        <v>0.76</v>
      </c>
      <c r="L160" s="5">
        <v>14722.9</v>
      </c>
      <c r="M160" s="6">
        <v>0.18</v>
      </c>
      <c r="N160" s="5">
        <v>2152.741</v>
      </c>
      <c r="O160" s="6">
        <v>1.21</v>
      </c>
      <c r="P160" s="5">
        <v>16192.86</v>
      </c>
      <c r="Q160" s="7">
        <v>0.46</v>
      </c>
      <c r="R160" s="5">
        <v>14299.86</v>
      </c>
      <c r="S160" s="7">
        <v>0.52</v>
      </c>
      <c r="T160" s="8">
        <v>109</v>
      </c>
      <c r="U160" s="8">
        <v>101</v>
      </c>
      <c r="V160" s="8">
        <v>84</v>
      </c>
      <c r="W160" s="8">
        <v>70</v>
      </c>
      <c r="X160" s="8">
        <v>89</v>
      </c>
      <c r="Y160" s="8">
        <v>85</v>
      </c>
      <c r="Z160" s="9" t="s">
        <v>49</v>
      </c>
      <c r="AA160" s="9">
        <v>11</v>
      </c>
      <c r="AB160" s="9">
        <v>10</v>
      </c>
      <c r="AC160" s="9">
        <v>5</v>
      </c>
      <c r="AD160" s="9">
        <v>4</v>
      </c>
      <c r="AE160" s="9">
        <v>8</v>
      </c>
      <c r="AF160" s="9">
        <v>8</v>
      </c>
      <c r="AJ160" s="85">
        <f>VLOOKUP($C160,Hoja3!$C$5:$U$202,18,FALSE)</f>
        <v>5.4589999999999996</v>
      </c>
      <c r="AK160" s="94">
        <f t="shared" si="24"/>
        <v>883.96822740000005</v>
      </c>
      <c r="AL160" s="92">
        <f t="shared" si="25"/>
        <v>0.29412821857266674</v>
      </c>
      <c r="AM160" t="str">
        <f>IFERROR(VLOOKUP(C160,'[2]Education expendit (current US)'!$B$2:$K$156,10,FALSE),"")</f>
        <v/>
      </c>
      <c r="AN160">
        <f t="shared" si="26"/>
        <v>0</v>
      </c>
      <c r="AO160" s="88">
        <f t="shared" si="27"/>
        <v>0</v>
      </c>
      <c r="AP160" s="93" t="str">
        <f t="shared" si="28"/>
        <v/>
      </c>
      <c r="AQ160" s="85">
        <f>VLOOKUP($C160,Hoja3!$C$5:$W$202,21,FALSE)</f>
        <v>3.6589999999999998</v>
      </c>
      <c r="AR160" s="94">
        <f t="shared" si="29"/>
        <v>592.4967474</v>
      </c>
      <c r="AS160" s="92">
        <f t="shared" si="30"/>
        <v>0.43882097436135231</v>
      </c>
      <c r="AT160" s="85">
        <f>VLOOKUP($C160,Hoja3!$C$5:$AB$202,26,FALSE)</f>
        <v>1.8</v>
      </c>
      <c r="AU160" s="94">
        <f t="shared" si="31"/>
        <v>291.47147999999999</v>
      </c>
      <c r="AV160" s="92">
        <f t="shared" si="32"/>
        <v>0.8920255251045488</v>
      </c>
      <c r="AW160" s="103">
        <f t="shared" si="33"/>
        <v>5.4589999999999996</v>
      </c>
      <c r="AX160" s="86">
        <f t="shared" si="34"/>
        <v>883.96822740000005</v>
      </c>
      <c r="AY160" s="92">
        <f t="shared" si="35"/>
        <v>0.29412821857266674</v>
      </c>
    </row>
    <row r="161" spans="1:51">
      <c r="A161">
        <v>200</v>
      </c>
      <c r="B161" t="s">
        <v>52</v>
      </c>
      <c r="C161" t="s">
        <v>350</v>
      </c>
      <c r="D161" t="s">
        <v>351</v>
      </c>
      <c r="E161">
        <v>250</v>
      </c>
      <c r="F161" t="str">
        <f>VLOOKUP(C161,[1]Hoja5!$B$2:$C$199,2,FALSE)</f>
        <v>Tanzania, United Republic of</v>
      </c>
      <c r="G161" s="5">
        <v>7854</v>
      </c>
      <c r="H161" s="5">
        <v>2.8</v>
      </c>
      <c r="I161" s="6">
        <v>0.35</v>
      </c>
      <c r="J161" s="5">
        <v>92.17</v>
      </c>
      <c r="K161" s="7">
        <v>1.17</v>
      </c>
      <c r="L161" s="5">
        <v>26223.85</v>
      </c>
      <c r="M161" s="6">
        <v>0.11</v>
      </c>
      <c r="N161" s="5">
        <v>4052.4870000000001</v>
      </c>
      <c r="O161" s="6">
        <v>0.69</v>
      </c>
      <c r="P161" s="5">
        <v>23056.53</v>
      </c>
      <c r="Q161" s="7">
        <v>0.4</v>
      </c>
      <c r="R161" s="5">
        <v>23011.91</v>
      </c>
      <c r="S161" s="7">
        <v>0.4</v>
      </c>
      <c r="T161" s="8">
        <v>101</v>
      </c>
      <c r="U161" s="8">
        <v>91</v>
      </c>
      <c r="V161" s="8">
        <v>93</v>
      </c>
      <c r="W161" s="8">
        <v>85</v>
      </c>
      <c r="X161" s="8">
        <v>92</v>
      </c>
      <c r="Y161" s="8">
        <v>89</v>
      </c>
      <c r="Z161" s="9" t="s">
        <v>49</v>
      </c>
      <c r="AA161" s="9">
        <v>9</v>
      </c>
      <c r="AB161" s="9">
        <v>8</v>
      </c>
      <c r="AC161" s="9">
        <v>8</v>
      </c>
      <c r="AD161" s="9">
        <v>8</v>
      </c>
      <c r="AE161" s="9">
        <v>9</v>
      </c>
      <c r="AF161" s="9">
        <v>9</v>
      </c>
      <c r="AJ161" s="85">
        <f>VLOOKUP($C161,Hoja3!$C$5:$U$202,18,FALSE)</f>
        <v>6.806</v>
      </c>
      <c r="AK161" s="94">
        <f t="shared" si="24"/>
        <v>1569.2274318</v>
      </c>
      <c r="AL161" s="92">
        <f t="shared" si="25"/>
        <v>0.17843175203662023</v>
      </c>
      <c r="AM161" t="str">
        <f>IFERROR(VLOOKUP(C161,'[2]Education expendit (current US)'!$B$2:$K$156,10,FALSE),"")</f>
        <v/>
      </c>
      <c r="AN161">
        <f t="shared" si="26"/>
        <v>0</v>
      </c>
      <c r="AO161" s="88">
        <f t="shared" si="27"/>
        <v>0</v>
      </c>
      <c r="AP161" s="93" t="str">
        <f t="shared" si="28"/>
        <v/>
      </c>
      <c r="AQ161" s="85">
        <f>VLOOKUP($C161,Hoja3!$C$5:$W$202,21,FALSE)</f>
        <v>4.4809999999999999</v>
      </c>
      <c r="AR161" s="94">
        <f t="shared" si="29"/>
        <v>1033.1631092999999</v>
      </c>
      <c r="AS161" s="92">
        <f t="shared" si="30"/>
        <v>0.27101238660148125</v>
      </c>
      <c r="AT161" s="85">
        <f>VLOOKUP($C161,Hoja3!$C$5:$AB$202,26,FALSE)</f>
        <v>2.3250000000000002</v>
      </c>
      <c r="AU161" s="94">
        <f t="shared" si="31"/>
        <v>536.0643225</v>
      </c>
      <c r="AV161" s="92">
        <f t="shared" si="32"/>
        <v>0.522325378219887</v>
      </c>
      <c r="AW161" s="103">
        <f t="shared" si="33"/>
        <v>6.8059999999999992</v>
      </c>
      <c r="AX161" s="86">
        <f t="shared" si="34"/>
        <v>1569.2274318</v>
      </c>
      <c r="AY161" s="92">
        <f t="shared" si="35"/>
        <v>0.17843175203662023</v>
      </c>
    </row>
    <row r="162" spans="1:51">
      <c r="A162">
        <v>159</v>
      </c>
      <c r="B162" t="s">
        <v>52</v>
      </c>
      <c r="C162" t="s">
        <v>352</v>
      </c>
      <c r="D162" t="s">
        <v>353</v>
      </c>
      <c r="E162">
        <v>250</v>
      </c>
      <c r="F162" t="str">
        <f>VLOOKUP(C162,[1]Hoja5!$B$2:$C$199,2,FALSE)</f>
        <v>Burundi</v>
      </c>
      <c r="G162" s="5">
        <v>167.9</v>
      </c>
      <c r="H162" s="5">
        <v>0.2</v>
      </c>
      <c r="I162" s="6">
        <v>0.9</v>
      </c>
      <c r="J162" s="5">
        <v>5.18</v>
      </c>
      <c r="K162" s="7">
        <v>3.1</v>
      </c>
      <c r="L162" s="5">
        <v>0</v>
      </c>
      <c r="M162" s="6">
        <v>0</v>
      </c>
      <c r="N162" s="5">
        <v>0</v>
      </c>
      <c r="O162" s="6">
        <v>0</v>
      </c>
      <c r="P162" s="5">
        <v>1610.5450000000001</v>
      </c>
      <c r="Q162" s="7">
        <v>0.32</v>
      </c>
      <c r="R162" s="5">
        <v>1589</v>
      </c>
      <c r="S162" s="7">
        <v>0.33</v>
      </c>
      <c r="T162" s="8">
        <v>69</v>
      </c>
      <c r="U162" s="8">
        <v>54</v>
      </c>
      <c r="V162" s="8">
        <v>130</v>
      </c>
      <c r="W162" s="8">
        <v>135</v>
      </c>
      <c r="X162" s="8">
        <v>95</v>
      </c>
      <c r="Y162" s="8">
        <v>91</v>
      </c>
      <c r="Z162" s="9" t="s">
        <v>49</v>
      </c>
      <c r="AA162" s="9">
        <v>2</v>
      </c>
      <c r="AB162" s="9">
        <v>1</v>
      </c>
      <c r="AC162" s="9">
        <v>22</v>
      </c>
      <c r="AD162" s="9">
        <v>22</v>
      </c>
      <c r="AE162" s="9">
        <v>10</v>
      </c>
      <c r="AF162" s="9">
        <v>10</v>
      </c>
      <c r="AJ162" s="85">
        <f>VLOOKUP($C162,Hoja3!$C$5:$U$202,18,FALSE)</f>
        <v>4.944</v>
      </c>
      <c r="AK162" s="94">
        <f t="shared" si="24"/>
        <v>79.625344800000008</v>
      </c>
      <c r="AL162" s="92">
        <f t="shared" si="25"/>
        <v>0.25117630636621119</v>
      </c>
      <c r="AM162">
        <f>IFERROR(VLOOKUP(C162,'[2]Education expendit (current US)'!$B$2:$K$156,10,FALSE),"")</f>
        <v>140583796.21934101</v>
      </c>
      <c r="AN162">
        <f t="shared" si="26"/>
        <v>140.583796219341</v>
      </c>
      <c r="AO162" s="85">
        <f t="shared" si="27"/>
        <v>8.7289579750544686</v>
      </c>
      <c r="AP162" s="93">
        <f t="shared" si="28"/>
        <v>0.14226390621004212</v>
      </c>
      <c r="AQ162" s="85">
        <f>VLOOKUP($C162,Hoja3!$C$5:$W$202,21,FALSE)</f>
        <v>2.8940000000000001</v>
      </c>
      <c r="AR162" s="94">
        <f t="shared" si="29"/>
        <v>46.609172299999997</v>
      </c>
      <c r="AS162" s="92">
        <f t="shared" si="30"/>
        <v>0.4291000893830505</v>
      </c>
      <c r="AT162" s="85">
        <f>VLOOKUP($C162,Hoja3!$C$5:$AB$202,26,FALSE)</f>
        <v>2.0499999999999998</v>
      </c>
      <c r="AU162" s="94">
        <f t="shared" si="31"/>
        <v>33.016172499999996</v>
      </c>
      <c r="AV162" s="92">
        <f t="shared" si="32"/>
        <v>0.60576373593880406</v>
      </c>
      <c r="AW162" s="103">
        <f t="shared" si="33"/>
        <v>5.4859878348667364</v>
      </c>
      <c r="AX162" s="86">
        <f t="shared" si="34"/>
        <v>88.354302775054478</v>
      </c>
      <c r="AY162" s="92">
        <f t="shared" si="35"/>
        <v>0.22636135843795829</v>
      </c>
    </row>
    <row r="163" spans="1:51">
      <c r="A163">
        <v>177</v>
      </c>
      <c r="B163" t="s">
        <v>52</v>
      </c>
      <c r="C163" t="s">
        <v>354</v>
      </c>
      <c r="D163" t="s">
        <v>355</v>
      </c>
      <c r="E163">
        <v>250</v>
      </c>
      <c r="F163" t="str">
        <f>VLOOKUP(C163,[1]Hoja5!$B$2:$C$199,2,FALSE)</f>
        <v>Kenya</v>
      </c>
      <c r="G163" s="5">
        <v>18470</v>
      </c>
      <c r="H163" s="5">
        <v>2.8</v>
      </c>
      <c r="I163" s="6">
        <v>0.15</v>
      </c>
      <c r="J163" s="5">
        <v>94.07</v>
      </c>
      <c r="K163" s="7">
        <v>0.51</v>
      </c>
      <c r="L163" s="5">
        <v>35485.629999999997</v>
      </c>
      <c r="M163" s="6">
        <v>0.08</v>
      </c>
      <c r="N163" s="5">
        <v>4225.808</v>
      </c>
      <c r="O163" s="6">
        <v>0.66</v>
      </c>
      <c r="P163" s="5">
        <v>31408.63</v>
      </c>
      <c r="Q163" s="7">
        <v>0.3</v>
      </c>
      <c r="R163" s="5">
        <v>31264.48</v>
      </c>
      <c r="S163" s="7">
        <v>0.3</v>
      </c>
      <c r="T163" s="8">
        <v>124</v>
      </c>
      <c r="U163" s="8">
        <v>121</v>
      </c>
      <c r="V163" s="8">
        <v>99</v>
      </c>
      <c r="W163" s="8">
        <v>87</v>
      </c>
      <c r="X163" s="8">
        <v>99</v>
      </c>
      <c r="Y163" s="8">
        <v>95</v>
      </c>
      <c r="Z163" s="9" t="s">
        <v>49</v>
      </c>
      <c r="AA163" s="9">
        <v>15</v>
      </c>
      <c r="AB163" s="9">
        <v>16</v>
      </c>
      <c r="AC163" s="9">
        <v>11</v>
      </c>
      <c r="AD163" s="9">
        <v>9</v>
      </c>
      <c r="AE163" s="9">
        <v>11</v>
      </c>
      <c r="AF163" s="9">
        <v>11</v>
      </c>
      <c r="AJ163" s="85">
        <f>VLOOKUP($C163,Hoja3!$C$5:$U$202,18,FALSE)</f>
        <v>3.2600544527896993</v>
      </c>
      <c r="AK163" s="94">
        <f t="shared" si="24"/>
        <v>1023.9384408752413</v>
      </c>
      <c r="AL163" s="92">
        <f t="shared" si="25"/>
        <v>0.27345393904799764</v>
      </c>
      <c r="AM163">
        <f>IFERROR(VLOOKUP(C163,'[2]Education expendit (current US)'!$B$2:$K$156,10,FALSE),"")</f>
        <v>2395417653.4433599</v>
      </c>
      <c r="AN163">
        <f t="shared" si="26"/>
        <v>2395.41765344336</v>
      </c>
      <c r="AO163" s="85">
        <f t="shared" si="27"/>
        <v>7.6266225347726397</v>
      </c>
      <c r="AP163" s="93">
        <f t="shared" si="28"/>
        <v>0.11688984574256024</v>
      </c>
      <c r="AQ163" s="85">
        <f>VLOOKUP($C163,Hoja3!$C$5:$W$202,21,FALSE)</f>
        <v>2.3328594420600859</v>
      </c>
      <c r="AR163" s="94">
        <f t="shared" si="29"/>
        <v>732.71919057671676</v>
      </c>
      <c r="AS163" s="92">
        <f t="shared" si="30"/>
        <v>0.38213821010967991</v>
      </c>
      <c r="AT163" s="85">
        <f>VLOOKUP($C163,Hoja3!$C$5:$AB$202,26,FALSE)</f>
        <v>0.92719501072961363</v>
      </c>
      <c r="AU163" s="94">
        <f t="shared" si="31"/>
        <v>291.21925029852463</v>
      </c>
      <c r="AV163" s="92">
        <f t="shared" si="32"/>
        <v>0.96147490151484161</v>
      </c>
      <c r="AW163" s="103">
        <f t="shared" si="33"/>
        <v>3.2843363859232761</v>
      </c>
      <c r="AX163" s="86">
        <f t="shared" si="34"/>
        <v>1031.5650634100139</v>
      </c>
      <c r="AY163" s="92">
        <f t="shared" si="35"/>
        <v>0.27143222461839911</v>
      </c>
    </row>
    <row r="164" spans="1:51">
      <c r="A164">
        <v>202</v>
      </c>
      <c r="B164" t="s">
        <v>52</v>
      </c>
      <c r="C164" t="s">
        <v>356</v>
      </c>
      <c r="D164" t="s">
        <v>357</v>
      </c>
      <c r="E164">
        <v>250</v>
      </c>
      <c r="F164" t="str">
        <f>VLOOKUP(C164,[1]Hoja5!$B$2:$C$199,2,FALSE)</f>
        <v>Uganda</v>
      </c>
      <c r="G164" s="5">
        <v>6628</v>
      </c>
      <c r="H164" s="5">
        <v>1.6</v>
      </c>
      <c r="I164" s="6">
        <v>0.24</v>
      </c>
      <c r="J164" s="5">
        <v>35.18</v>
      </c>
      <c r="K164" s="7">
        <v>0.53</v>
      </c>
      <c r="L164" s="5">
        <v>18757.21</v>
      </c>
      <c r="M164" s="6">
        <v>0.09</v>
      </c>
      <c r="N164" s="5">
        <v>2015.075</v>
      </c>
      <c r="O164" s="6">
        <v>0.79</v>
      </c>
      <c r="P164" s="5">
        <v>17010.77</v>
      </c>
      <c r="Q164" s="7">
        <v>0.21</v>
      </c>
      <c r="R164" s="5">
        <v>16720.3</v>
      </c>
      <c r="S164" s="7">
        <v>0.21</v>
      </c>
      <c r="T164" s="8">
        <v>111</v>
      </c>
      <c r="U164" s="8">
        <v>120</v>
      </c>
      <c r="V164" s="8">
        <v>97</v>
      </c>
      <c r="W164" s="8">
        <v>80</v>
      </c>
      <c r="X164" s="8">
        <v>105</v>
      </c>
      <c r="Y164" s="8">
        <v>100</v>
      </c>
      <c r="Z164" s="9" t="s">
        <v>49</v>
      </c>
      <c r="AA164" s="9">
        <v>13</v>
      </c>
      <c r="AB164" s="9">
        <v>15</v>
      </c>
      <c r="AC164" s="9">
        <v>9</v>
      </c>
      <c r="AD164" s="9">
        <v>6</v>
      </c>
      <c r="AE164" s="9">
        <v>13</v>
      </c>
      <c r="AF164" s="9">
        <v>12</v>
      </c>
      <c r="AJ164" s="85">
        <f>VLOOKUP($C164,Hoja3!$C$5:$U$202,18,FALSE)</f>
        <v>3.4600000000000004</v>
      </c>
      <c r="AK164" s="94">
        <f t="shared" si="24"/>
        <v>588.57264200000009</v>
      </c>
      <c r="AL164" s="92">
        <f t="shared" si="25"/>
        <v>0.27184409974665452</v>
      </c>
      <c r="AM164" t="str">
        <f>IFERROR(VLOOKUP(C164,'[2]Education expendit (current US)'!$B$2:$K$156,10,FALSE),"")</f>
        <v/>
      </c>
      <c r="AN164">
        <f t="shared" si="26"/>
        <v>0</v>
      </c>
      <c r="AO164" s="85">
        <f t="shared" si="27"/>
        <v>0</v>
      </c>
      <c r="AP164" s="93" t="str">
        <f t="shared" si="28"/>
        <v/>
      </c>
      <c r="AQ164" s="85">
        <f>VLOOKUP($C164,Hoja3!$C$5:$W$202,21,FALSE)</f>
        <v>2.3040000000000003</v>
      </c>
      <c r="AR164" s="94">
        <f t="shared" si="29"/>
        <v>391.92814080000005</v>
      </c>
      <c r="AS164" s="92">
        <f t="shared" si="30"/>
        <v>0.40823810118204201</v>
      </c>
      <c r="AT164" s="85">
        <f>VLOOKUP($C164,Hoja3!$C$5:$AB$202,26,FALSE)</f>
        <v>1.1560000000000001</v>
      </c>
      <c r="AU164" s="94">
        <f t="shared" si="31"/>
        <v>196.64450120000001</v>
      </c>
      <c r="AV164" s="92">
        <f t="shared" si="32"/>
        <v>0.81365102519327404</v>
      </c>
      <c r="AW164" s="103">
        <f t="shared" si="33"/>
        <v>3.4600000000000004</v>
      </c>
      <c r="AX164" s="86">
        <f t="shared" si="34"/>
        <v>588.57264200000009</v>
      </c>
      <c r="AY164" s="92">
        <f t="shared" si="35"/>
        <v>0.27184409974665452</v>
      </c>
    </row>
    <row r="165" spans="1:51">
      <c r="A165">
        <v>178</v>
      </c>
      <c r="B165" t="s">
        <v>52</v>
      </c>
      <c r="C165" t="s">
        <v>358</v>
      </c>
      <c r="D165" t="s">
        <v>359</v>
      </c>
      <c r="E165">
        <v>250</v>
      </c>
      <c r="F165" t="str">
        <f>VLOOKUP(C165,[1]Hoja5!$B$2:$C$199,2,FALSE)</f>
        <v>Lesotho</v>
      </c>
      <c r="G165" s="5">
        <v>3521.56</v>
      </c>
      <c r="H165" s="5">
        <v>0.5</v>
      </c>
      <c r="I165" s="6">
        <v>0.14000000000000001</v>
      </c>
      <c r="J165" s="5">
        <v>5.13</v>
      </c>
      <c r="K165" s="7">
        <v>0.15</v>
      </c>
      <c r="L165" s="5">
        <v>3510.8470000000002</v>
      </c>
      <c r="M165" s="6">
        <v>0.14000000000000001</v>
      </c>
      <c r="N165" s="5">
        <v>935.02350000000001</v>
      </c>
      <c r="O165" s="6">
        <v>0.53</v>
      </c>
      <c r="P165" s="5">
        <v>2132.4960000000001</v>
      </c>
      <c r="Q165" s="7">
        <v>0.24</v>
      </c>
      <c r="R165" s="5">
        <v>2552.7930000000001</v>
      </c>
      <c r="S165" s="7">
        <v>0.2</v>
      </c>
      <c r="T165" s="8">
        <v>127</v>
      </c>
      <c r="U165" s="8">
        <v>137</v>
      </c>
      <c r="V165" s="8">
        <v>89</v>
      </c>
      <c r="W165" s="8">
        <v>90</v>
      </c>
      <c r="X165" s="8">
        <v>103</v>
      </c>
      <c r="Y165" s="8">
        <v>101</v>
      </c>
      <c r="Z165" s="9" t="s">
        <v>49</v>
      </c>
      <c r="AA165" s="9">
        <v>17</v>
      </c>
      <c r="AB165" s="9">
        <v>21</v>
      </c>
      <c r="AC165" s="9">
        <v>6</v>
      </c>
      <c r="AD165" s="9">
        <v>11</v>
      </c>
      <c r="AE165" s="9">
        <v>12</v>
      </c>
      <c r="AF165" s="9">
        <v>13</v>
      </c>
      <c r="AJ165" s="85">
        <f>VLOOKUP($C165,Hoja3!$C$5:$U$202,18,FALSE)</f>
        <v>8.1577857224233021</v>
      </c>
      <c r="AK165" s="94">
        <f t="shared" si="24"/>
        <v>173.96445421924804</v>
      </c>
      <c r="AL165" s="92">
        <f t="shared" si="25"/>
        <v>0.28741503673494595</v>
      </c>
      <c r="AM165">
        <f>IFERROR(VLOOKUP(C165,'[2]Education expendit (current US)'!$B$2:$K$156,10,FALSE),"")</f>
        <v>268398052.21087101</v>
      </c>
      <c r="AN165">
        <f t="shared" si="26"/>
        <v>268.39805221087101</v>
      </c>
      <c r="AO165" s="85">
        <f t="shared" si="27"/>
        <v>12.586098741140477</v>
      </c>
      <c r="AP165" s="93">
        <f t="shared" si="28"/>
        <v>0.18629047263247922</v>
      </c>
      <c r="AQ165" s="85">
        <f>VLOOKUP($C165,Hoja3!$C$5:$W$202,21,FALSE)</f>
        <v>7.9805496132960343</v>
      </c>
      <c r="AR165" s="94">
        <f t="shared" si="29"/>
        <v>170.18490128155338</v>
      </c>
      <c r="AS165" s="92">
        <f t="shared" si="30"/>
        <v>0.29379809620878267</v>
      </c>
      <c r="AT165" s="85">
        <f>VLOOKUP($C165,Hoja3!$C$5:$AB$202,26,FALSE)</f>
        <v>0.1772361091272675</v>
      </c>
      <c r="AU165" s="94">
        <f t="shared" si="31"/>
        <v>3.7795529376946142</v>
      </c>
      <c r="AV165" s="92">
        <f t="shared" si="32"/>
        <v>13.229077836517385</v>
      </c>
      <c r="AW165" s="103">
        <f t="shared" si="33"/>
        <v>8.7479907563900952</v>
      </c>
      <c r="AX165" s="86">
        <f t="shared" si="34"/>
        <v>186.55055296038853</v>
      </c>
      <c r="AY165" s="92">
        <f t="shared" si="35"/>
        <v>0.26802386380820226</v>
      </c>
    </row>
    <row r="166" spans="1:51">
      <c r="A166">
        <v>186</v>
      </c>
      <c r="B166" t="s">
        <v>52</v>
      </c>
      <c r="C166" t="s">
        <v>360</v>
      </c>
      <c r="D166" t="s">
        <v>361</v>
      </c>
      <c r="E166">
        <v>250</v>
      </c>
      <c r="F166" t="str">
        <f>VLOOKUP(C166,[1]Hoja5!$B$2:$C$199,2,FALSE)</f>
        <v>Mozambique</v>
      </c>
      <c r="G166" s="5">
        <v>5633</v>
      </c>
      <c r="H166" s="5">
        <v>0.6</v>
      </c>
      <c r="I166" s="6">
        <v>0.11</v>
      </c>
      <c r="J166" s="5">
        <v>17.53</v>
      </c>
      <c r="K166" s="7">
        <v>0.31</v>
      </c>
      <c r="L166" s="5">
        <v>11309.42</v>
      </c>
      <c r="M166" s="6">
        <v>0.05</v>
      </c>
      <c r="N166" s="5">
        <v>1165.606</v>
      </c>
      <c r="O166" s="6">
        <v>0.51</v>
      </c>
      <c r="P166" s="5">
        <v>9586.1849999999995</v>
      </c>
      <c r="Q166" s="7">
        <v>0.18</v>
      </c>
      <c r="R166" s="5">
        <v>9420.61</v>
      </c>
      <c r="S166" s="7">
        <v>0.19</v>
      </c>
      <c r="T166" s="8">
        <v>129</v>
      </c>
      <c r="U166" s="8">
        <v>128</v>
      </c>
      <c r="V166" s="8">
        <v>102</v>
      </c>
      <c r="W166" s="8">
        <v>91</v>
      </c>
      <c r="X166" s="8">
        <v>107</v>
      </c>
      <c r="Y166" s="8">
        <v>102</v>
      </c>
      <c r="Z166" s="9" t="s">
        <v>49</v>
      </c>
      <c r="AA166" s="9">
        <v>19</v>
      </c>
      <c r="AB166" s="9">
        <v>17</v>
      </c>
      <c r="AC166" s="9">
        <v>12</v>
      </c>
      <c r="AD166" s="9">
        <v>12</v>
      </c>
      <c r="AE166" s="9">
        <v>14</v>
      </c>
      <c r="AF166" s="9">
        <v>14</v>
      </c>
      <c r="AJ166" s="85">
        <f>VLOOKUP($C166,Hoja3!$C$5:$U$202,18,FALSE)</f>
        <v>5.3170000000000002</v>
      </c>
      <c r="AK166" s="94">
        <f t="shared" si="24"/>
        <v>509.69745644999995</v>
      </c>
      <c r="AL166" s="92">
        <f t="shared" si="25"/>
        <v>0.11771689114930053</v>
      </c>
      <c r="AM166">
        <f>IFERROR(VLOOKUP(C166,'[2]Education expendit (current US)'!$B$2:$K$156,10,FALSE),"")</f>
        <v>570733627.53800595</v>
      </c>
      <c r="AN166">
        <f t="shared" si="26"/>
        <v>570.73362753800598</v>
      </c>
      <c r="AO166" s="85">
        <f t="shared" si="27"/>
        <v>5.953709713906064</v>
      </c>
      <c r="AP166" s="93">
        <f t="shared" si="28"/>
        <v>0.10512785142663512</v>
      </c>
      <c r="AQ166" s="85">
        <f>VLOOKUP($C166,Hoja3!$C$5:$W$202,21,FALSE)</f>
        <v>3.2930000000000001</v>
      </c>
      <c r="AR166" s="94">
        <f t="shared" si="29"/>
        <v>315.67307205000003</v>
      </c>
      <c r="AS166" s="92">
        <f t="shared" si="30"/>
        <v>0.19007006080802638</v>
      </c>
      <c r="AT166" s="85">
        <f>VLOOKUP($C166,Hoja3!$C$5:$AB$202,26,FALSE)</f>
        <v>2.024</v>
      </c>
      <c r="AU166" s="94">
        <f t="shared" si="31"/>
        <v>194.02438439999997</v>
      </c>
      <c r="AV166" s="92">
        <f t="shared" si="32"/>
        <v>0.30923948134428408</v>
      </c>
      <c r="AW166" s="103">
        <f t="shared" si="33"/>
        <v>5.3791071856416925</v>
      </c>
      <c r="AX166" s="86">
        <f t="shared" si="34"/>
        <v>515.65116616390605</v>
      </c>
      <c r="AY166" s="92">
        <f t="shared" si="35"/>
        <v>0.11635773161604421</v>
      </c>
    </row>
    <row r="167" spans="1:51">
      <c r="A167">
        <v>197</v>
      </c>
      <c r="B167" t="s">
        <v>52</v>
      </c>
      <c r="C167" t="s">
        <v>362</v>
      </c>
      <c r="D167" t="s">
        <v>363</v>
      </c>
      <c r="E167">
        <v>250</v>
      </c>
      <c r="F167" t="str">
        <f>VLOOKUP(C167,[1]Hoja5!$B$2:$C$199,2,FALSE)</f>
        <v>South Africa</v>
      </c>
      <c r="G167" s="5">
        <v>335148</v>
      </c>
      <c r="H167" s="5">
        <v>43.7</v>
      </c>
      <c r="I167" s="6">
        <v>0.13</v>
      </c>
      <c r="J167" s="5">
        <v>619.70000000000005</v>
      </c>
      <c r="K167" s="7">
        <v>0.18</v>
      </c>
      <c r="L167" s="5">
        <v>369462.8</v>
      </c>
      <c r="M167" s="6">
        <v>0.12</v>
      </c>
      <c r="N167" s="5">
        <v>71742.34</v>
      </c>
      <c r="O167" s="6">
        <v>0.61</v>
      </c>
      <c r="P167" s="5">
        <v>363703.9</v>
      </c>
      <c r="Q167" s="7">
        <v>0.17</v>
      </c>
      <c r="R167" s="5">
        <v>356475.2</v>
      </c>
      <c r="S167" s="7">
        <v>0.17</v>
      </c>
      <c r="T167" s="8">
        <v>128</v>
      </c>
      <c r="U167" s="8">
        <v>134</v>
      </c>
      <c r="V167" s="8">
        <v>91</v>
      </c>
      <c r="W167" s="8">
        <v>88</v>
      </c>
      <c r="X167" s="8">
        <v>108</v>
      </c>
      <c r="Y167" s="8">
        <v>104</v>
      </c>
      <c r="Z167" s="9" t="s">
        <v>49</v>
      </c>
      <c r="AA167" s="9">
        <v>18</v>
      </c>
      <c r="AB167" s="9">
        <v>19</v>
      </c>
      <c r="AC167" s="9">
        <v>7</v>
      </c>
      <c r="AD167" s="9">
        <v>10</v>
      </c>
      <c r="AE167" s="9">
        <v>15</v>
      </c>
      <c r="AF167" s="9">
        <v>15</v>
      </c>
      <c r="AJ167" s="85">
        <f>VLOOKUP($C167,Hoja3!$C$5:$U$202,18,FALSE)</f>
        <v>9.7850000000000001</v>
      </c>
      <c r="AK167" s="94">
        <f t="shared" si="24"/>
        <v>35588.426615000004</v>
      </c>
      <c r="AL167" s="92">
        <f t="shared" si="25"/>
        <v>0.1227927283011188</v>
      </c>
      <c r="AM167" t="str">
        <f>IFERROR(VLOOKUP(C167,'[2]Education expendit (current US)'!$B$2:$K$156,10,FALSE),"")</f>
        <v/>
      </c>
      <c r="AN167">
        <f t="shared" si="26"/>
        <v>0</v>
      </c>
      <c r="AO167" s="85">
        <f t="shared" si="27"/>
        <v>0</v>
      </c>
      <c r="AP167" s="93" t="str">
        <f t="shared" si="28"/>
        <v/>
      </c>
      <c r="AQ167" s="85">
        <f>VLOOKUP($C167,Hoja3!$C$5:$W$202,21,FALSE)</f>
        <v>4.74</v>
      </c>
      <c r="AR167" s="94">
        <f t="shared" si="29"/>
        <v>17239.564860000002</v>
      </c>
      <c r="AS167" s="92">
        <f t="shared" si="30"/>
        <v>0.25348667646127582</v>
      </c>
      <c r="AT167" s="85">
        <f>VLOOKUP($C167,Hoja3!$C$5:$AB$202,26,FALSE)</f>
        <v>5.0449999999999999</v>
      </c>
      <c r="AU167" s="94">
        <f t="shared" si="31"/>
        <v>18348.861755000002</v>
      </c>
      <c r="AV167" s="92">
        <f t="shared" si="32"/>
        <v>0.23816191207660006</v>
      </c>
      <c r="AW167" s="103">
        <f t="shared" si="33"/>
        <v>9.7850000000000001</v>
      </c>
      <c r="AX167" s="86">
        <f t="shared" si="34"/>
        <v>35588.426615000004</v>
      </c>
      <c r="AY167" s="92">
        <f t="shared" si="35"/>
        <v>0.12279272830111879</v>
      </c>
    </row>
    <row r="168" spans="1:51">
      <c r="A168">
        <v>165</v>
      </c>
      <c r="B168" t="s">
        <v>52</v>
      </c>
      <c r="C168" t="s">
        <v>364</v>
      </c>
      <c r="D168" t="s">
        <v>365</v>
      </c>
      <c r="E168">
        <v>250</v>
      </c>
      <c r="F168" t="e">
        <f>VLOOKUP(C168,[1]WB!$B$2:$C$223,2,FALSE)</f>
        <v>#N/A</v>
      </c>
      <c r="G168" s="5">
        <v>3433</v>
      </c>
      <c r="H168" s="5">
        <v>0.5</v>
      </c>
      <c r="I168" s="6">
        <v>0.15</v>
      </c>
      <c r="J168" s="5">
        <v>18.47</v>
      </c>
      <c r="K168" s="7">
        <v>0.54</v>
      </c>
      <c r="L168" s="5">
        <v>15617.47</v>
      </c>
      <c r="M168" s="6">
        <v>0.03</v>
      </c>
      <c r="N168" s="5">
        <v>718.63170000000002</v>
      </c>
      <c r="O168" s="6">
        <v>0.7</v>
      </c>
      <c r="P168" s="5">
        <v>13145.12</v>
      </c>
      <c r="Q168" s="7">
        <v>0.14000000000000001</v>
      </c>
      <c r="R168" s="5">
        <v>12262.96</v>
      </c>
      <c r="S168" s="7">
        <v>0.15</v>
      </c>
      <c r="T168" s="8">
        <v>125</v>
      </c>
      <c r="U168" s="8">
        <v>119</v>
      </c>
      <c r="V168" s="8">
        <v>108</v>
      </c>
      <c r="W168" s="8">
        <v>84</v>
      </c>
      <c r="X168" s="8">
        <v>110</v>
      </c>
      <c r="Y168" s="8">
        <v>106</v>
      </c>
      <c r="Z168" s="9" t="s">
        <v>49</v>
      </c>
      <c r="AA168" s="9">
        <v>16</v>
      </c>
      <c r="AB168" s="9">
        <v>14</v>
      </c>
      <c r="AC168" s="9">
        <v>14</v>
      </c>
      <c r="AD168" s="9">
        <v>7</v>
      </c>
      <c r="AE168" s="9">
        <v>16</v>
      </c>
      <c r="AF168" s="9">
        <v>16</v>
      </c>
      <c r="AJ168" s="85" t="e">
        <f>VLOOKUP($C168,Hoja3!$C$5:$U$202,18,FALSE)</f>
        <v>#N/A</v>
      </c>
      <c r="AK168" s="94">
        <f t="shared" si="24"/>
        <v>0</v>
      </c>
      <c r="AL168" s="92" t="str">
        <f t="shared" si="25"/>
        <v/>
      </c>
      <c r="AM168" t="str">
        <f>IFERROR(VLOOKUP(C168,'[2]Education expendit (current US)'!$B$2:$K$156,10,FALSE),"")</f>
        <v/>
      </c>
      <c r="AN168">
        <f t="shared" si="26"/>
        <v>0</v>
      </c>
      <c r="AO168" s="85">
        <f t="shared" si="27"/>
        <v>0</v>
      </c>
      <c r="AP168" s="93" t="str">
        <f t="shared" si="28"/>
        <v/>
      </c>
      <c r="AQ168" s="85" t="e">
        <f>VLOOKUP($C168,Hoja3!$C$5:$W$202,21,FALSE)</f>
        <v>#N/A</v>
      </c>
      <c r="AR168" s="94">
        <f t="shared" si="29"/>
        <v>0</v>
      </c>
      <c r="AS168" s="92" t="str">
        <f t="shared" si="30"/>
        <v/>
      </c>
      <c r="AT168" s="85" t="e">
        <f>VLOOKUP($C168,Hoja3!$C$5:$AB$202,26,FALSE)</f>
        <v>#N/A</v>
      </c>
      <c r="AU168" s="94">
        <f t="shared" si="31"/>
        <v>0</v>
      </c>
      <c r="AV168" s="92" t="str">
        <f t="shared" si="32"/>
        <v/>
      </c>
      <c r="AW168" s="103">
        <f t="shared" si="33"/>
        <v>0</v>
      </c>
      <c r="AX168" s="86">
        <f t="shared" si="34"/>
        <v>0</v>
      </c>
      <c r="AY168" s="92" t="str">
        <f t="shared" si="35"/>
        <v/>
      </c>
    </row>
    <row r="169" spans="1:51">
      <c r="A169">
        <v>157</v>
      </c>
      <c r="B169" t="s">
        <v>52</v>
      </c>
      <c r="C169" t="s">
        <v>366</v>
      </c>
      <c r="D169" t="s">
        <v>367</v>
      </c>
      <c r="E169">
        <v>250</v>
      </c>
      <c r="F169" t="str">
        <f>VLOOKUP(C169,[1]Hoja5!$B$2:$C$199,2,FALSE)</f>
        <v>Botswana</v>
      </c>
      <c r="G169" s="5">
        <v>18941</v>
      </c>
      <c r="H169" s="5">
        <v>1.4</v>
      </c>
      <c r="I169" s="6">
        <v>7.0000000000000007E-2</v>
      </c>
      <c r="J169" s="5">
        <v>13.05</v>
      </c>
      <c r="K169" s="7">
        <v>7.0000000000000007E-2</v>
      </c>
      <c r="L169" s="5">
        <v>15359.79</v>
      </c>
      <c r="M169" s="6">
        <v>0.09</v>
      </c>
      <c r="N169" s="5">
        <v>3130.1419999999998</v>
      </c>
      <c r="O169" s="6">
        <v>0.45</v>
      </c>
      <c r="P169" s="5">
        <v>14857.28</v>
      </c>
      <c r="Q169" s="7">
        <v>0.09</v>
      </c>
      <c r="R169" s="5">
        <v>14771.28</v>
      </c>
      <c r="S169" s="7">
        <v>0.09</v>
      </c>
      <c r="T169" s="8">
        <v>139</v>
      </c>
      <c r="U169" s="8">
        <v>152</v>
      </c>
      <c r="V169" s="8">
        <v>98</v>
      </c>
      <c r="W169" s="8">
        <v>93</v>
      </c>
      <c r="X169" s="8">
        <v>116</v>
      </c>
      <c r="Y169" s="8">
        <v>110</v>
      </c>
      <c r="Z169" s="9" t="s">
        <v>49</v>
      </c>
      <c r="AA169" s="9">
        <v>21</v>
      </c>
      <c r="AB169" s="9">
        <v>28</v>
      </c>
      <c r="AC169" s="9">
        <v>10</v>
      </c>
      <c r="AD169" s="9">
        <v>13</v>
      </c>
      <c r="AE169" s="9">
        <v>17</v>
      </c>
      <c r="AF169" s="9">
        <v>17</v>
      </c>
      <c r="AJ169" s="85">
        <f>VLOOKUP($C169,Hoja3!$C$5:$U$202,18,FALSE)</f>
        <v>6.59</v>
      </c>
      <c r="AK169" s="94">
        <f t="shared" si="24"/>
        <v>979.09475199999997</v>
      </c>
      <c r="AL169" s="92">
        <f t="shared" si="25"/>
        <v>0.14298922521443563</v>
      </c>
      <c r="AM169">
        <f>IFERROR(VLOOKUP(C169,'[2]Education expendit (current US)'!$B$2:$K$156,10,FALSE),"")</f>
        <v>1348817281.07131</v>
      </c>
      <c r="AN169">
        <f t="shared" si="26"/>
        <v>1348.8172810713099</v>
      </c>
      <c r="AO169" s="85">
        <f t="shared" si="27"/>
        <v>9.0784940518810302</v>
      </c>
      <c r="AP169" s="93">
        <f t="shared" si="28"/>
        <v>0.10379463694949383</v>
      </c>
      <c r="AQ169" s="85">
        <f>VLOOKUP($C169,Hoja3!$C$5:$W$202,21,FALSE)</f>
        <v>3.488</v>
      </c>
      <c r="AR169" s="94">
        <f t="shared" si="29"/>
        <v>518.22192640000003</v>
      </c>
      <c r="AS169" s="92">
        <f t="shared" si="30"/>
        <v>0.27015452814309943</v>
      </c>
      <c r="AT169" s="85">
        <f>VLOOKUP($C169,Hoja3!$C$5:$AB$202,26,FALSE)</f>
        <v>2.9973927958833619</v>
      </c>
      <c r="AU169" s="94">
        <f t="shared" si="31"/>
        <v>445.33104038421959</v>
      </c>
      <c r="AV169" s="92">
        <f t="shared" si="32"/>
        <v>0.31437287613998738</v>
      </c>
      <c r="AW169" s="103">
        <f t="shared" si="33"/>
        <v>6.651104684382882</v>
      </c>
      <c r="AX169" s="86">
        <f t="shared" si="34"/>
        <v>988.17324605188105</v>
      </c>
      <c r="AY169" s="92">
        <f t="shared" si="35"/>
        <v>0.14167556201238191</v>
      </c>
    </row>
    <row r="170" spans="1:51">
      <c r="A170">
        <v>198</v>
      </c>
      <c r="B170" t="s">
        <v>52</v>
      </c>
      <c r="C170" t="s">
        <v>368</v>
      </c>
      <c r="D170" t="s">
        <v>369</v>
      </c>
      <c r="E170">
        <v>250</v>
      </c>
      <c r="F170" t="str">
        <f>VLOOKUP(C170,[1]Hoja5!$B$2:$C$199,2,FALSE)</f>
        <v>Sudan</v>
      </c>
      <c r="G170" s="5">
        <v>26850.959999999999</v>
      </c>
      <c r="H170" s="5">
        <v>1</v>
      </c>
      <c r="I170" s="6">
        <v>0.04</v>
      </c>
      <c r="J170" s="5">
        <v>42.22</v>
      </c>
      <c r="K170" s="7">
        <v>0.16</v>
      </c>
      <c r="L170" s="5">
        <v>61511.11</v>
      </c>
      <c r="M170" s="6">
        <v>0.02</v>
      </c>
      <c r="N170" s="5">
        <v>9427.7710000000006</v>
      </c>
      <c r="O170" s="6">
        <v>0.11</v>
      </c>
      <c r="P170" s="5">
        <v>62045.78</v>
      </c>
      <c r="Q170" s="7">
        <v>7.0000000000000007E-2</v>
      </c>
      <c r="R170" s="5">
        <v>55939.05</v>
      </c>
      <c r="S170" s="7">
        <v>0.08</v>
      </c>
      <c r="T170" s="8">
        <v>148</v>
      </c>
      <c r="U170" s="8">
        <v>136</v>
      </c>
      <c r="V170" s="8">
        <v>110</v>
      </c>
      <c r="W170" s="8">
        <v>105</v>
      </c>
      <c r="X170" s="8">
        <v>119</v>
      </c>
      <c r="Y170" s="8">
        <v>112</v>
      </c>
      <c r="Z170" s="9" t="s">
        <v>49</v>
      </c>
      <c r="AA170" s="9">
        <v>26</v>
      </c>
      <c r="AB170" s="9">
        <v>20</v>
      </c>
      <c r="AC170" s="9">
        <v>16</v>
      </c>
      <c r="AD170" s="9">
        <v>18</v>
      </c>
      <c r="AE170" s="9">
        <v>19</v>
      </c>
      <c r="AF170" s="9">
        <v>18</v>
      </c>
      <c r="AJ170" s="85">
        <f>VLOOKUP($C170,Hoja3!$C$5:$U$202,18,FALSE)</f>
        <v>2.2748561434193268</v>
      </c>
      <c r="AK170" s="94">
        <f t="shared" si="24"/>
        <v>1411.4522380624401</v>
      </c>
      <c r="AL170" s="92">
        <f t="shared" si="25"/>
        <v>7.0849014442935884E-2</v>
      </c>
      <c r="AM170" t="str">
        <f>IFERROR(VLOOKUP(C170,'[2]Education expendit (current US)'!$B$2:$K$156,10,FALSE),"")</f>
        <v/>
      </c>
      <c r="AN170">
        <f t="shared" si="26"/>
        <v>0</v>
      </c>
      <c r="AO170" s="85">
        <f t="shared" si="27"/>
        <v>0</v>
      </c>
      <c r="AP170" s="93" t="str">
        <f t="shared" si="28"/>
        <v/>
      </c>
      <c r="AQ170" s="85">
        <f>VLOOKUP($C170,Hoja3!$C$5:$W$202,21,FALSE)</f>
        <v>1.988</v>
      </c>
      <c r="AR170" s="94">
        <f t="shared" si="29"/>
        <v>1233.4701063999998</v>
      </c>
      <c r="AS170" s="92">
        <f t="shared" si="30"/>
        <v>8.1072090422896051E-2</v>
      </c>
      <c r="AT170" s="85">
        <f>VLOOKUP($C170,Hoja3!$C$5:$AB$202,26,FALSE)</f>
        <v>0.28685614341932669</v>
      </c>
      <c r="AU170" s="94">
        <f t="shared" si="31"/>
        <v>177.98213166243988</v>
      </c>
      <c r="AV170" s="92">
        <f t="shared" si="32"/>
        <v>0.56185415393079774</v>
      </c>
      <c r="AW170" s="103">
        <f t="shared" si="33"/>
        <v>2.2748561434193268</v>
      </c>
      <c r="AX170" s="86">
        <f t="shared" si="34"/>
        <v>1411.4522380624401</v>
      </c>
      <c r="AY170" s="92">
        <f t="shared" si="35"/>
        <v>7.0849014442935884E-2</v>
      </c>
    </row>
    <row r="171" spans="1:51">
      <c r="A171">
        <v>205</v>
      </c>
      <c r="B171" t="s">
        <v>52</v>
      </c>
      <c r="C171" t="s">
        <v>370</v>
      </c>
      <c r="D171" t="s">
        <v>371</v>
      </c>
      <c r="E171">
        <v>250</v>
      </c>
      <c r="F171" t="str">
        <f>VLOOKUP(C171,[1]Hoja5!$B$2:$C$199,2,FALSE)</f>
        <v>Zimbabwe</v>
      </c>
      <c r="G171" s="5">
        <v>4073.19</v>
      </c>
      <c r="H171" s="5">
        <v>0.3</v>
      </c>
      <c r="I171" s="6">
        <v>7.0000000000000007E-2</v>
      </c>
      <c r="J171" s="5">
        <v>4.8899999999999997</v>
      </c>
      <c r="K171" s="7">
        <v>0.12</v>
      </c>
      <c r="L171" s="5">
        <v>8897.2849999999999</v>
      </c>
      <c r="M171" s="6">
        <v>0.03</v>
      </c>
      <c r="N171" s="5">
        <v>1280.827</v>
      </c>
      <c r="O171" s="6">
        <v>0.23</v>
      </c>
      <c r="P171" s="5">
        <v>7474</v>
      </c>
      <c r="Q171" s="7">
        <v>7.0000000000000007E-2</v>
      </c>
      <c r="R171" s="5">
        <v>6988</v>
      </c>
      <c r="S171" s="7">
        <v>7.0000000000000007E-2</v>
      </c>
      <c r="T171" s="8">
        <v>140</v>
      </c>
      <c r="U171" s="8">
        <v>141</v>
      </c>
      <c r="V171" s="8">
        <v>109</v>
      </c>
      <c r="W171" s="8">
        <v>97</v>
      </c>
      <c r="X171" s="8">
        <v>118</v>
      </c>
      <c r="Y171" s="8">
        <v>113</v>
      </c>
      <c r="Z171" s="9" t="s">
        <v>49</v>
      </c>
      <c r="AA171" s="9">
        <v>22</v>
      </c>
      <c r="AB171" s="9">
        <v>22</v>
      </c>
      <c r="AC171" s="9">
        <v>15</v>
      </c>
      <c r="AD171" s="9">
        <v>14</v>
      </c>
      <c r="AE171" s="9">
        <v>18</v>
      </c>
      <c r="AF171" s="9">
        <v>19</v>
      </c>
      <c r="AJ171" s="85">
        <f>VLOOKUP($C171,Hoja3!$C$5:$U$202,18,FALSE)</f>
        <v>5.6</v>
      </c>
      <c r="AK171" s="94">
        <f t="shared" si="24"/>
        <v>418.54399999999993</v>
      </c>
      <c r="AL171" s="92">
        <f t="shared" si="25"/>
        <v>7.1677051875071687E-2</v>
      </c>
      <c r="AM171" t="str">
        <f>IFERROR(VLOOKUP(C171,'[2]Education expendit (current US)'!$B$2:$K$156,10,FALSE),"")</f>
        <v/>
      </c>
      <c r="AN171">
        <f t="shared" si="26"/>
        <v>0</v>
      </c>
      <c r="AO171" s="85">
        <f t="shared" si="27"/>
        <v>0</v>
      </c>
      <c r="AP171" s="93" t="str">
        <f t="shared" si="28"/>
        <v/>
      </c>
      <c r="AQ171" s="85">
        <f>VLOOKUP($C171,Hoja3!$C$5:$W$202,21,FALSE)</f>
        <v>4.3</v>
      </c>
      <c r="AR171" s="94">
        <f t="shared" si="29"/>
        <v>321.38199999999995</v>
      </c>
      <c r="AS171" s="92">
        <f t="shared" si="30"/>
        <v>9.3346858255907314E-2</v>
      </c>
      <c r="AT171" s="85">
        <f>VLOOKUP($C171,Hoja3!$C$5:$AB$202,26,FALSE)</f>
        <v>1.3</v>
      </c>
      <c r="AU171" s="94">
        <f t="shared" si="31"/>
        <v>97.162000000000006</v>
      </c>
      <c r="AV171" s="92">
        <f t="shared" si="32"/>
        <v>0.30876268500030873</v>
      </c>
      <c r="AW171" s="103">
        <f t="shared" si="33"/>
        <v>5.5999999999999988</v>
      </c>
      <c r="AX171" s="86">
        <f t="shared" si="34"/>
        <v>418.54399999999993</v>
      </c>
      <c r="AY171" s="92">
        <f t="shared" si="35"/>
        <v>7.1677051875071687E-2</v>
      </c>
    </row>
    <row r="172" spans="1:51">
      <c r="A172">
        <v>170</v>
      </c>
      <c r="B172" t="s">
        <v>52</v>
      </c>
      <c r="C172" t="s">
        <v>372</v>
      </c>
      <c r="D172" t="s">
        <v>373</v>
      </c>
      <c r="E172">
        <v>250</v>
      </c>
      <c r="F172" t="str">
        <f>VLOOKUP(C172,[1]Hoja5!$B$2:$C$199,2,FALSE)</f>
        <v>Eritrea</v>
      </c>
      <c r="G172" s="5">
        <v>1892.28</v>
      </c>
      <c r="H172" s="5">
        <v>0.1</v>
      </c>
      <c r="I172" s="6">
        <v>0.05</v>
      </c>
      <c r="J172" s="5">
        <v>1.38</v>
      </c>
      <c r="K172" s="7">
        <v>7.0000000000000007E-2</v>
      </c>
      <c r="L172" s="5">
        <v>0</v>
      </c>
      <c r="M172" s="6">
        <v>0</v>
      </c>
      <c r="N172" s="5">
        <v>0</v>
      </c>
      <c r="O172" s="6">
        <v>0</v>
      </c>
      <c r="P172" s="5">
        <v>2117.0079999999998</v>
      </c>
      <c r="Q172" s="7">
        <v>7.0000000000000007E-2</v>
      </c>
      <c r="R172" s="5">
        <v>2097.1080000000002</v>
      </c>
      <c r="S172" s="7">
        <v>7.0000000000000007E-2</v>
      </c>
      <c r="T172" s="8">
        <v>145</v>
      </c>
      <c r="U172" s="8">
        <v>153</v>
      </c>
      <c r="V172" s="8">
        <v>151</v>
      </c>
      <c r="W172" s="8">
        <v>156</v>
      </c>
      <c r="X172" s="8">
        <v>120</v>
      </c>
      <c r="Y172" s="8">
        <v>114</v>
      </c>
      <c r="Z172" s="9" t="s">
        <v>49</v>
      </c>
      <c r="AA172" s="9">
        <v>25</v>
      </c>
      <c r="AB172" s="9">
        <v>29</v>
      </c>
      <c r="AC172" s="9">
        <v>31</v>
      </c>
      <c r="AD172" s="9">
        <v>31</v>
      </c>
      <c r="AE172" s="9">
        <v>20</v>
      </c>
      <c r="AF172" s="9">
        <v>20</v>
      </c>
      <c r="AJ172" s="85">
        <f>VLOOKUP($C172,Hoja3!$C$5:$U$202,18,FALSE)</f>
        <v>1.6360000000000001</v>
      </c>
      <c r="AK172" s="94">
        <f t="shared" si="24"/>
        <v>34.634250879999996</v>
      </c>
      <c r="AL172" s="92">
        <f t="shared" si="25"/>
        <v>0.28873152286872855</v>
      </c>
      <c r="AM172">
        <f>IFERROR(VLOOKUP(C172,'[2]Education expendit (current US)'!$B$2:$K$156,10,FALSE),"")</f>
        <v>52783984.640290603</v>
      </c>
      <c r="AN172">
        <f t="shared" si="26"/>
        <v>52.783984640290605</v>
      </c>
      <c r="AO172" s="85">
        <f t="shared" si="27"/>
        <v>2.4933294838890832</v>
      </c>
      <c r="AP172" s="93">
        <f t="shared" si="28"/>
        <v>0.18945140402240282</v>
      </c>
      <c r="AQ172" s="85">
        <f>VLOOKUP($C172,Hoja3!$C$5:$W$202,21,FALSE)</f>
        <v>1.246</v>
      </c>
      <c r="AR172" s="94">
        <f t="shared" si="29"/>
        <v>26.377919679999994</v>
      </c>
      <c r="AS172" s="92">
        <f t="shared" si="30"/>
        <v>0.37910495298012836</v>
      </c>
      <c r="AT172" s="85">
        <f>VLOOKUP($C172,Hoja3!$C$5:$AB$202,26,FALSE)</f>
        <v>0.39</v>
      </c>
      <c r="AU172" s="94">
        <f t="shared" si="31"/>
        <v>8.2563312</v>
      </c>
      <c r="AV172" s="92">
        <f t="shared" si="32"/>
        <v>1.2111917215724097</v>
      </c>
      <c r="AW172" s="103">
        <f t="shared" si="33"/>
        <v>1.7537761011715158</v>
      </c>
      <c r="AX172" s="86">
        <f t="shared" si="34"/>
        <v>37.127580363889081</v>
      </c>
      <c r="AY172" s="92">
        <f t="shared" si="35"/>
        <v>0.26934154884292355</v>
      </c>
    </row>
    <row r="173" spans="1:51">
      <c r="A173">
        <v>172</v>
      </c>
      <c r="B173" t="s">
        <v>52</v>
      </c>
      <c r="C173" t="s">
        <v>374</v>
      </c>
      <c r="D173" t="s">
        <v>375</v>
      </c>
      <c r="E173">
        <v>250</v>
      </c>
      <c r="F173" t="str">
        <f>VLOOKUP(C173,[1]WB!$B$2:$C$223,2,FALSE)</f>
        <v>Gabon</v>
      </c>
      <c r="G173" s="5">
        <v>25086</v>
      </c>
      <c r="H173" s="5">
        <v>0.2</v>
      </c>
      <c r="I173" s="6">
        <v>0.01</v>
      </c>
      <c r="J173" s="5">
        <v>7.83</v>
      </c>
      <c r="K173" s="7">
        <v>0.03</v>
      </c>
      <c r="L173" s="5">
        <v>10273.93</v>
      </c>
      <c r="M173" s="6">
        <v>0.02</v>
      </c>
      <c r="N173" s="5">
        <v>1267.4880000000001</v>
      </c>
      <c r="O173" s="6">
        <v>0.16</v>
      </c>
      <c r="P173" s="5">
        <v>13011.42</v>
      </c>
      <c r="Q173" s="7">
        <v>0.06</v>
      </c>
      <c r="R173" s="5">
        <v>11467.11</v>
      </c>
      <c r="S173" s="7">
        <v>7.0000000000000007E-2</v>
      </c>
      <c r="T173" s="8">
        <v>158</v>
      </c>
      <c r="U173" s="8">
        <v>164</v>
      </c>
      <c r="V173" s="8">
        <v>113</v>
      </c>
      <c r="W173" s="8">
        <v>102</v>
      </c>
      <c r="X173" s="8">
        <v>122</v>
      </c>
      <c r="Y173" s="8">
        <v>115</v>
      </c>
      <c r="Z173" s="9" t="s">
        <v>49</v>
      </c>
      <c r="AA173" s="9">
        <v>32</v>
      </c>
      <c r="AB173" s="9">
        <v>33</v>
      </c>
      <c r="AC173" s="9">
        <v>18</v>
      </c>
      <c r="AD173" s="9">
        <v>16</v>
      </c>
      <c r="AE173" s="9">
        <v>22</v>
      </c>
      <c r="AF173" s="9">
        <v>21</v>
      </c>
      <c r="AJ173" s="85" t="e">
        <f>VLOOKUP($C173,Hoja3!$C$5:$U$202,18,FALSE)</f>
        <v>#N/A</v>
      </c>
      <c r="AK173" s="94">
        <f t="shared" si="24"/>
        <v>0</v>
      </c>
      <c r="AL173" s="92" t="str">
        <f t="shared" si="25"/>
        <v/>
      </c>
      <c r="AM173">
        <f>IFERROR(VLOOKUP(C173,'[2]Education expendit (current US)'!$B$2:$K$156,10,FALSE),"")</f>
        <v>503226708.25134897</v>
      </c>
      <c r="AN173">
        <f t="shared" si="26"/>
        <v>503.22670825134895</v>
      </c>
      <c r="AO173" s="85">
        <f t="shared" si="27"/>
        <v>3.8675771610734953</v>
      </c>
      <c r="AP173" s="93">
        <f t="shared" si="28"/>
        <v>3.9743518521696802E-2</v>
      </c>
      <c r="AQ173" s="85" t="e">
        <f>VLOOKUP($C173,Hoja3!$C$5:$W$202,21,FALSE)</f>
        <v>#N/A</v>
      </c>
      <c r="AR173" s="94">
        <f t="shared" si="29"/>
        <v>0</v>
      </c>
      <c r="AS173" s="92" t="str">
        <f t="shared" si="30"/>
        <v/>
      </c>
      <c r="AT173" s="85" t="e">
        <f>VLOOKUP($C173,Hoja3!$C$5:$AB$202,26,FALSE)</f>
        <v>#N/A</v>
      </c>
      <c r="AU173" s="94">
        <f t="shared" si="31"/>
        <v>0</v>
      </c>
      <c r="AV173" s="92" t="str">
        <f t="shared" si="32"/>
        <v/>
      </c>
      <c r="AW173" s="103">
        <f t="shared" si="33"/>
        <v>2.9724481732766258E-2</v>
      </c>
      <c r="AX173" s="86">
        <f t="shared" si="34"/>
        <v>3.8675771610734953</v>
      </c>
      <c r="AY173" s="92">
        <f t="shared" si="35"/>
        <v>5.1711961176357617</v>
      </c>
    </row>
    <row r="174" spans="1:51">
      <c r="A174">
        <v>169</v>
      </c>
      <c r="B174" t="s">
        <v>52</v>
      </c>
      <c r="C174" t="s">
        <v>376</v>
      </c>
      <c r="D174" t="s">
        <v>377</v>
      </c>
      <c r="E174">
        <v>250</v>
      </c>
      <c r="F174" t="str">
        <f>VLOOKUP(C174,[1]Hoja5!$B$2:$C$199,2,FALSE)</f>
        <v>Equatorial Guinea</v>
      </c>
      <c r="G174" s="5">
        <v>6765.18</v>
      </c>
      <c r="H174" s="5">
        <v>0.2</v>
      </c>
      <c r="I174" s="6">
        <v>0.04</v>
      </c>
      <c r="J174" s="5">
        <v>6.58</v>
      </c>
      <c r="K174" s="7">
        <v>0.1</v>
      </c>
      <c r="L174" s="5">
        <v>0</v>
      </c>
      <c r="M174" s="6">
        <v>0</v>
      </c>
      <c r="N174" s="5">
        <v>0</v>
      </c>
      <c r="O174" s="6">
        <v>0</v>
      </c>
      <c r="P174" s="5">
        <v>14006.51</v>
      </c>
      <c r="Q174" s="7">
        <v>0.05</v>
      </c>
      <c r="R174" s="5">
        <v>9577.6710000000003</v>
      </c>
      <c r="S174" s="7">
        <v>7.0000000000000007E-2</v>
      </c>
      <c r="T174" s="8">
        <v>149</v>
      </c>
      <c r="U174" s="8">
        <v>146</v>
      </c>
      <c r="V174" s="8">
        <v>149</v>
      </c>
      <c r="W174" s="8">
        <v>154</v>
      </c>
      <c r="X174" s="8">
        <v>126</v>
      </c>
      <c r="Y174" s="8">
        <v>116</v>
      </c>
      <c r="Z174" s="9" t="s">
        <v>49</v>
      </c>
      <c r="AA174" s="9">
        <v>27</v>
      </c>
      <c r="AB174" s="9">
        <v>25</v>
      </c>
      <c r="AC174" s="9">
        <v>29</v>
      </c>
      <c r="AD174" s="9">
        <v>29</v>
      </c>
      <c r="AE174" s="9">
        <v>24</v>
      </c>
      <c r="AF174" s="9">
        <v>22</v>
      </c>
      <c r="AJ174" s="85">
        <f>VLOOKUP($C174,Hoja3!$C$5:$U$202,18,FALSE)</f>
        <v>2.7797119389850398</v>
      </c>
      <c r="AK174" s="94">
        <f t="shared" si="24"/>
        <v>389.34063070513349</v>
      </c>
      <c r="AL174" s="92">
        <f t="shared" si="25"/>
        <v>5.1368900193586448E-2</v>
      </c>
      <c r="AM174">
        <f>IFERROR(VLOOKUP(C174,'[2]Education expendit (current US)'!$B$2:$K$156,10,FALSE),"")</f>
        <v>111468782.97544</v>
      </c>
      <c r="AN174">
        <f t="shared" si="26"/>
        <v>111.46878297543999</v>
      </c>
      <c r="AO174" s="85">
        <f t="shared" si="27"/>
        <v>0.79583552916065448</v>
      </c>
      <c r="AP174" s="93">
        <f t="shared" si="28"/>
        <v>0.1794224308020535</v>
      </c>
      <c r="AQ174" s="85">
        <f>VLOOKUP($C174,Hoja3!$C$5:$W$202,21,FALSE)</f>
        <v>2.431</v>
      </c>
      <c r="AR174" s="94">
        <f t="shared" si="29"/>
        <v>340.49825810000004</v>
      </c>
      <c r="AS174" s="92">
        <f t="shared" si="30"/>
        <v>5.8737451732062178E-2</v>
      </c>
      <c r="AT174" s="85">
        <f>VLOOKUP($C174,Hoja3!$C$5:$AB$202,26,FALSE)</f>
        <v>0.3487119389850396</v>
      </c>
      <c r="AU174" s="94">
        <f t="shared" si="31"/>
        <v>48.84237260513347</v>
      </c>
      <c r="AV174" s="92">
        <f t="shared" si="32"/>
        <v>0.40948051728957058</v>
      </c>
      <c r="AW174" s="103">
        <f t="shared" si="33"/>
        <v>2.7853938363967474</v>
      </c>
      <c r="AX174" s="86">
        <f t="shared" si="34"/>
        <v>390.13646623429412</v>
      </c>
      <c r="AY174" s="92">
        <f t="shared" si="35"/>
        <v>5.1264113280784986E-2</v>
      </c>
    </row>
    <row r="175" spans="1:51">
      <c r="A175">
        <v>199</v>
      </c>
      <c r="B175" t="s">
        <v>52</v>
      </c>
      <c r="C175" t="s">
        <v>378</v>
      </c>
      <c r="D175" t="s">
        <v>379</v>
      </c>
      <c r="E175">
        <v>250</v>
      </c>
      <c r="F175" t="str">
        <f>VLOOKUP(C175,[1]Hoja5!$B$2:$C$199,2,FALSE)</f>
        <v>Swaziland</v>
      </c>
      <c r="G175" s="5">
        <v>2011.58</v>
      </c>
      <c r="H175" s="5">
        <v>0.2</v>
      </c>
      <c r="I175" s="6">
        <v>0.1</v>
      </c>
      <c r="J175" s="5">
        <v>2.1</v>
      </c>
      <c r="K175" s="7">
        <v>0.1</v>
      </c>
      <c r="L175" s="5">
        <v>4329.1559999999999</v>
      </c>
      <c r="M175" s="6">
        <v>0.05</v>
      </c>
      <c r="N175" s="5">
        <v>912.58019999999999</v>
      </c>
      <c r="O175" s="6">
        <v>0.22</v>
      </c>
      <c r="P175" s="5">
        <v>3645.2669999999998</v>
      </c>
      <c r="Q175" s="7">
        <v>0.06</v>
      </c>
      <c r="R175" s="5">
        <v>3586.2249999999999</v>
      </c>
      <c r="S175" s="7">
        <v>0.06</v>
      </c>
      <c r="T175" s="8">
        <v>133</v>
      </c>
      <c r="U175" s="8">
        <v>145</v>
      </c>
      <c r="V175" s="8">
        <v>104</v>
      </c>
      <c r="W175" s="8">
        <v>98</v>
      </c>
      <c r="X175" s="8">
        <v>121</v>
      </c>
      <c r="Y175" s="8">
        <v>117</v>
      </c>
      <c r="Z175" s="9" t="s">
        <v>49</v>
      </c>
      <c r="AA175" s="9">
        <v>20</v>
      </c>
      <c r="AB175" s="9">
        <v>24</v>
      </c>
      <c r="AC175" s="9">
        <v>13</v>
      </c>
      <c r="AD175" s="9">
        <v>15</v>
      </c>
      <c r="AE175" s="9">
        <v>21</v>
      </c>
      <c r="AF175" s="9">
        <v>23</v>
      </c>
      <c r="AJ175" s="85">
        <f>VLOOKUP($C175,Hoja3!$C$5:$U$202,18,FALSE)</f>
        <v>7.3150000000000004</v>
      </c>
      <c r="AK175" s="94">
        <f t="shared" si="24"/>
        <v>266.65128105000002</v>
      </c>
      <c r="AL175" s="92">
        <f t="shared" si="25"/>
        <v>7.5004327454364583E-2</v>
      </c>
      <c r="AM175" t="str">
        <f>IFERROR(VLOOKUP(C175,'[2]Education expendit (current US)'!$B$2:$K$156,10,FALSE),"")</f>
        <v/>
      </c>
      <c r="AN175">
        <f t="shared" si="26"/>
        <v>0</v>
      </c>
      <c r="AO175" s="85">
        <f t="shared" si="27"/>
        <v>0</v>
      </c>
      <c r="AP175" s="93" t="str">
        <f t="shared" si="28"/>
        <v/>
      </c>
      <c r="AQ175" s="85">
        <f>VLOOKUP($C175,Hoja3!$C$5:$W$202,21,FALSE)</f>
        <v>5.5350000000000001</v>
      </c>
      <c r="AR175" s="94">
        <f t="shared" si="29"/>
        <v>201.76552844999998</v>
      </c>
      <c r="AS175" s="92">
        <f t="shared" si="30"/>
        <v>9.9124960312317434E-2</v>
      </c>
      <c r="AT175" s="85">
        <f>VLOOKUP($C175,Hoja3!$C$5:$AB$202,26,FALSE)</f>
        <v>1.78</v>
      </c>
      <c r="AU175" s="94">
        <f t="shared" si="31"/>
        <v>64.885752599999989</v>
      </c>
      <c r="AV175" s="92">
        <f t="shared" si="32"/>
        <v>0.30823407602734665</v>
      </c>
      <c r="AW175" s="103">
        <f t="shared" si="33"/>
        <v>7.3150000000000004</v>
      </c>
      <c r="AX175" s="86">
        <f t="shared" si="34"/>
        <v>266.65128105000002</v>
      </c>
      <c r="AY175" s="92">
        <f t="shared" si="35"/>
        <v>7.5004327454364569E-2</v>
      </c>
    </row>
    <row r="176" spans="1:51">
      <c r="A176">
        <v>160</v>
      </c>
      <c r="B176" t="s">
        <v>52</v>
      </c>
      <c r="C176" t="s">
        <v>380</v>
      </c>
      <c r="D176" t="s">
        <v>381</v>
      </c>
      <c r="E176">
        <v>250</v>
      </c>
      <c r="F176" t="str">
        <f>VLOOKUP(C176,[1]Hoja5!$B$2:$C$199,2,FALSE)</f>
        <v>Cameroon</v>
      </c>
      <c r="G176" s="5">
        <v>16950.47</v>
      </c>
      <c r="H176" s="5">
        <v>0.4</v>
      </c>
      <c r="I176" s="6">
        <v>0.02</v>
      </c>
      <c r="J176" s="5">
        <v>12.91</v>
      </c>
      <c r="K176" s="7">
        <v>0.08</v>
      </c>
      <c r="L176" s="5">
        <v>23429.31</v>
      </c>
      <c r="M176" s="6">
        <v>0.02</v>
      </c>
      <c r="N176" s="5">
        <v>0</v>
      </c>
      <c r="O176" s="6">
        <v>0</v>
      </c>
      <c r="P176" s="5">
        <v>22393.53</v>
      </c>
      <c r="Q176" s="7">
        <v>0.06</v>
      </c>
      <c r="R176" s="5">
        <v>22030.1</v>
      </c>
      <c r="S176" s="7">
        <v>0.06</v>
      </c>
      <c r="T176" s="8">
        <v>155</v>
      </c>
      <c r="U176" s="8">
        <v>150</v>
      </c>
      <c r="V176" s="8">
        <v>111</v>
      </c>
      <c r="W176" s="8">
        <v>125</v>
      </c>
      <c r="X176" s="8">
        <v>125</v>
      </c>
      <c r="Y176" s="8">
        <v>120</v>
      </c>
      <c r="Z176" s="9" t="s">
        <v>49</v>
      </c>
      <c r="AA176" s="9">
        <v>29</v>
      </c>
      <c r="AB176" s="9">
        <v>27</v>
      </c>
      <c r="AC176" s="9">
        <v>17</v>
      </c>
      <c r="AD176" s="9">
        <v>21</v>
      </c>
      <c r="AE176" s="9">
        <v>23</v>
      </c>
      <c r="AF176" s="9">
        <v>24</v>
      </c>
      <c r="AJ176" s="85">
        <f>VLOOKUP($C176,Hoja3!$C$5:$U$202,18,FALSE)</f>
        <v>2.3318402203856747</v>
      </c>
      <c r="AK176" s="94">
        <f t="shared" si="24"/>
        <v>522.18133930413217</v>
      </c>
      <c r="AL176" s="92">
        <f t="shared" si="25"/>
        <v>7.6601741558410888E-2</v>
      </c>
      <c r="AM176">
        <f>IFERROR(VLOOKUP(C176,'[2]Education expendit (current US)'!$B$2:$K$156,10,FALSE),"")</f>
        <v>733762725.97994196</v>
      </c>
      <c r="AN176">
        <f t="shared" si="26"/>
        <v>733.76272597994193</v>
      </c>
      <c r="AO176" s="85">
        <f t="shared" si="27"/>
        <v>3.276672887123834</v>
      </c>
      <c r="AP176" s="93">
        <f t="shared" si="28"/>
        <v>5.4513534939485929E-2</v>
      </c>
      <c r="AQ176" s="85">
        <f>VLOOKUP($C176,Hoja3!$C$5:$W$202,21,FALSE)</f>
        <v>1.5209999999999999</v>
      </c>
      <c r="AR176" s="94">
        <f t="shared" si="29"/>
        <v>340.60559129999996</v>
      </c>
      <c r="AS176" s="92">
        <f t="shared" si="30"/>
        <v>0.11743788423240722</v>
      </c>
      <c r="AT176" s="85">
        <f>VLOOKUP($C176,Hoja3!$C$5:$AB$202,26,FALSE)</f>
        <v>0.81084022038567494</v>
      </c>
      <c r="AU176" s="94">
        <f t="shared" si="31"/>
        <v>181.57574800413221</v>
      </c>
      <c r="AV176" s="92">
        <f t="shared" si="32"/>
        <v>0.22029373657923582</v>
      </c>
      <c r="AW176" s="103">
        <f t="shared" si="33"/>
        <v>2.3464724507090038</v>
      </c>
      <c r="AX176" s="86">
        <f t="shared" si="34"/>
        <v>525.45801219125599</v>
      </c>
      <c r="AY176" s="92">
        <f t="shared" si="35"/>
        <v>7.6124065238234132E-2</v>
      </c>
    </row>
    <row r="177" spans="1:51">
      <c r="A177">
        <v>171</v>
      </c>
      <c r="B177" t="s">
        <v>52</v>
      </c>
      <c r="C177" t="s">
        <v>382</v>
      </c>
      <c r="D177" t="s">
        <v>383</v>
      </c>
      <c r="E177">
        <v>250</v>
      </c>
      <c r="F177" t="str">
        <f>VLOOKUP(C177,[1]Hoja5!$B$2:$C$199,2,FALSE)</f>
        <v>Ethiopia</v>
      </c>
      <c r="G177" s="5">
        <v>5141</v>
      </c>
      <c r="H177" s="5">
        <v>0.4</v>
      </c>
      <c r="I177" s="6">
        <v>7.0000000000000007E-2</v>
      </c>
      <c r="J177" s="5">
        <v>12.66</v>
      </c>
      <c r="K177" s="7">
        <v>0.25</v>
      </c>
      <c r="L177" s="5">
        <v>35978.089999999997</v>
      </c>
      <c r="M177" s="6">
        <v>0.01</v>
      </c>
      <c r="N177" s="5">
        <v>3028.8980000000001</v>
      </c>
      <c r="O177" s="6">
        <v>0.13</v>
      </c>
      <c r="P177" s="5">
        <v>29717.01</v>
      </c>
      <c r="Q177" s="7">
        <v>0.04</v>
      </c>
      <c r="R177" s="5">
        <v>29624.9</v>
      </c>
      <c r="S177" s="7">
        <v>0.04</v>
      </c>
      <c r="T177" s="8">
        <v>141</v>
      </c>
      <c r="U177" s="8">
        <v>129</v>
      </c>
      <c r="V177" s="8">
        <v>114</v>
      </c>
      <c r="W177" s="8">
        <v>104</v>
      </c>
      <c r="X177" s="8">
        <v>127</v>
      </c>
      <c r="Y177" s="8">
        <v>121</v>
      </c>
      <c r="Z177" s="9" t="s">
        <v>49</v>
      </c>
      <c r="AA177" s="9">
        <v>23</v>
      </c>
      <c r="AB177" s="9">
        <v>18</v>
      </c>
      <c r="AC177" s="9">
        <v>19</v>
      </c>
      <c r="AD177" s="9">
        <v>17</v>
      </c>
      <c r="AE177" s="9">
        <v>25</v>
      </c>
      <c r="AF177" s="9">
        <v>25</v>
      </c>
      <c r="AJ177" s="85">
        <f>VLOOKUP($C177,Hoja3!$C$5:$U$202,18,FALSE)</f>
        <v>3.1721786015164279</v>
      </c>
      <c r="AK177" s="94">
        <f t="shared" si="24"/>
        <v>942.67663223049703</v>
      </c>
      <c r="AL177" s="92">
        <f t="shared" si="25"/>
        <v>4.2432366128939393E-2</v>
      </c>
      <c r="AM177">
        <f>IFERROR(VLOOKUP(C177,'[2]Education expendit (current US)'!$B$2:$K$156,10,FALSE),"")</f>
        <v>1196453702.0323901</v>
      </c>
      <c r="AN177">
        <f t="shared" si="26"/>
        <v>1196.4537020323901</v>
      </c>
      <c r="AO177" s="85">
        <f t="shared" si="27"/>
        <v>4.0261577528573369</v>
      </c>
      <c r="AP177" s="93">
        <f t="shared" si="28"/>
        <v>3.3432133589501097E-2</v>
      </c>
      <c r="AQ177" s="85">
        <f>VLOOKUP($C177,Hoja3!$C$5:$W$202,21,FALSE)</f>
        <v>2.5579999999999998</v>
      </c>
      <c r="AR177" s="94">
        <f t="shared" si="29"/>
        <v>760.16111579999995</v>
      </c>
      <c r="AS177" s="92">
        <f t="shared" si="30"/>
        <v>5.2620423708339331E-2</v>
      </c>
      <c r="AT177" s="85">
        <f>VLOOKUP($C177,Hoja3!$C$5:$AB$202,26,FALSE)</f>
        <v>0.614178601516428</v>
      </c>
      <c r="AU177" s="94">
        <f t="shared" si="31"/>
        <v>182.51551643049706</v>
      </c>
      <c r="AV177" s="92">
        <f t="shared" si="32"/>
        <v>0.21915944891859224</v>
      </c>
      <c r="AW177" s="103">
        <f t="shared" si="33"/>
        <v>3.1857269287298906</v>
      </c>
      <c r="AX177" s="86">
        <f t="shared" si="34"/>
        <v>946.70278998335436</v>
      </c>
      <c r="AY177" s="92">
        <f t="shared" si="35"/>
        <v>4.2251908860122096E-2</v>
      </c>
    </row>
    <row r="178" spans="1:51">
      <c r="A178">
        <v>162</v>
      </c>
      <c r="B178" t="s">
        <v>52</v>
      </c>
      <c r="C178" t="s">
        <v>384</v>
      </c>
      <c r="D178" t="s">
        <v>385</v>
      </c>
      <c r="E178">
        <v>250</v>
      </c>
      <c r="F178" t="str">
        <f>VLOOKUP(C178,[1]Hoja5!$B$2:$C$199,2,FALSE)</f>
        <v>Central African Republic</v>
      </c>
      <c r="G178" s="5">
        <v>916.08</v>
      </c>
      <c r="H178" s="5">
        <v>0</v>
      </c>
      <c r="I178" s="6">
        <v>0.03</v>
      </c>
      <c r="J178" s="5">
        <v>0.82</v>
      </c>
      <c r="K178" s="7">
        <v>0.09</v>
      </c>
      <c r="L178" s="5">
        <v>0</v>
      </c>
      <c r="M178" s="6">
        <v>0</v>
      </c>
      <c r="N178" s="5">
        <v>0</v>
      </c>
      <c r="O178" s="6">
        <v>0</v>
      </c>
      <c r="P178" s="5">
        <v>2013.0150000000001</v>
      </c>
      <c r="Q178" s="7">
        <v>0.04</v>
      </c>
      <c r="R178" s="5">
        <v>2008.7750000000001</v>
      </c>
      <c r="S178" s="7">
        <v>0.04</v>
      </c>
      <c r="T178" s="8">
        <v>152</v>
      </c>
      <c r="U178" s="8">
        <v>148</v>
      </c>
      <c r="V178" s="8">
        <v>150</v>
      </c>
      <c r="W178" s="8">
        <v>155</v>
      </c>
      <c r="X178" s="8">
        <v>129</v>
      </c>
      <c r="Y178" s="8">
        <v>123</v>
      </c>
      <c r="Z178" s="9" t="s">
        <v>49</v>
      </c>
      <c r="AA178" s="9">
        <v>28</v>
      </c>
      <c r="AB178" s="9">
        <v>26</v>
      </c>
      <c r="AC178" s="9">
        <v>30</v>
      </c>
      <c r="AD178" s="9">
        <v>30</v>
      </c>
      <c r="AE178" s="9">
        <v>26</v>
      </c>
      <c r="AF178" s="9">
        <v>26</v>
      </c>
      <c r="AJ178" s="85">
        <f>VLOOKUP($C178,Hoja3!$C$5:$U$202,18,FALSE)</f>
        <v>2.5533260088074865</v>
      </c>
      <c r="AK178" s="94">
        <f t="shared" si="24"/>
        <v>51.398835556196026</v>
      </c>
      <c r="AL178" s="92">
        <f t="shared" si="25"/>
        <v>0</v>
      </c>
      <c r="AM178">
        <f>IFERROR(VLOOKUP(C178,'[2]Education expendit (current US)'!$B$2:$K$156,10,FALSE),"")</f>
        <v>25333843.9251808</v>
      </c>
      <c r="AN178">
        <f t="shared" si="26"/>
        <v>25.333843925180801</v>
      </c>
      <c r="AO178" s="85">
        <f t="shared" si="27"/>
        <v>1.2585024912969252</v>
      </c>
      <c r="AP178" s="93">
        <f t="shared" si="28"/>
        <v>0</v>
      </c>
      <c r="AQ178" s="85">
        <f>VLOOKUP($C178,Hoja3!$C$5:$W$202,21,FALSE)</f>
        <v>1.9337415387282046</v>
      </c>
      <c r="AR178" s="94">
        <f t="shared" si="29"/>
        <v>38.926507235829575</v>
      </c>
      <c r="AS178" s="92">
        <f t="shared" si="30"/>
        <v>0</v>
      </c>
      <c r="AT178" s="85">
        <f>VLOOKUP($C178,Hoja3!$C$5:$AB$202,26,FALSE)</f>
        <v>0.61958447007928186</v>
      </c>
      <c r="AU178" s="94">
        <f t="shared" si="31"/>
        <v>12.472328320366458</v>
      </c>
      <c r="AV178" s="92">
        <f t="shared" si="32"/>
        <v>0</v>
      </c>
      <c r="AW178" s="103">
        <f t="shared" si="33"/>
        <v>2.615844295620894</v>
      </c>
      <c r="AX178" s="86">
        <f t="shared" si="34"/>
        <v>52.657338047492949</v>
      </c>
      <c r="AY178" s="92">
        <f t="shared" si="35"/>
        <v>0</v>
      </c>
    </row>
    <row r="179" spans="1:51">
      <c r="A179">
        <v>180</v>
      </c>
      <c r="B179" t="s">
        <v>52</v>
      </c>
      <c r="C179" t="s">
        <v>386</v>
      </c>
      <c r="D179" t="s">
        <v>387</v>
      </c>
      <c r="E179">
        <v>250</v>
      </c>
      <c r="F179" t="str">
        <f>VLOOKUP(C179,[1]Hoja5!$B$2:$C$199,2,FALSE)</f>
        <v>Madagascar</v>
      </c>
      <c r="G179" s="5">
        <v>2575</v>
      </c>
      <c r="H179" s="5">
        <v>0.2</v>
      </c>
      <c r="I179" s="6">
        <v>0.06</v>
      </c>
      <c r="J179" s="5">
        <v>2.94</v>
      </c>
      <c r="K179" s="7">
        <v>0.11</v>
      </c>
      <c r="L179" s="5">
        <v>0</v>
      </c>
      <c r="M179" s="6">
        <v>0</v>
      </c>
      <c r="N179" s="5">
        <v>0</v>
      </c>
      <c r="O179" s="6">
        <v>0</v>
      </c>
      <c r="P179" s="5">
        <v>8720.5439999999999</v>
      </c>
      <c r="Q179" s="7">
        <v>0.03</v>
      </c>
      <c r="R179" s="5">
        <v>8627.5400000000009</v>
      </c>
      <c r="S179" s="7">
        <v>0.03</v>
      </c>
      <c r="T179" s="8">
        <v>144</v>
      </c>
      <c r="U179" s="8">
        <v>143</v>
      </c>
      <c r="V179" s="8">
        <v>148</v>
      </c>
      <c r="W179" s="8">
        <v>153</v>
      </c>
      <c r="X179" s="8">
        <v>130</v>
      </c>
      <c r="Y179" s="8">
        <v>124</v>
      </c>
      <c r="Z179" s="9" t="s">
        <v>49</v>
      </c>
      <c r="AA179" s="9">
        <v>24</v>
      </c>
      <c r="AB179" s="9">
        <v>23</v>
      </c>
      <c r="AC179" s="9">
        <v>28</v>
      </c>
      <c r="AD179" s="9">
        <v>28</v>
      </c>
      <c r="AE179" s="9">
        <v>27</v>
      </c>
      <c r="AF179" s="9">
        <v>27</v>
      </c>
      <c r="AJ179" s="85">
        <f>VLOOKUP($C179,Hoja3!$C$5:$U$202,18,FALSE)</f>
        <v>2.3926204512032081</v>
      </c>
      <c r="AK179" s="94">
        <f t="shared" si="24"/>
        <v>208.6495192001743</v>
      </c>
      <c r="AL179" s="92">
        <f t="shared" si="25"/>
        <v>9.5854522342859502E-2</v>
      </c>
      <c r="AM179">
        <f>IFERROR(VLOOKUP(C179,'[2]Education expendit (current US)'!$B$2:$K$156,10,FALSE),"")</f>
        <v>258589927.05050799</v>
      </c>
      <c r="AN179">
        <f t="shared" si="26"/>
        <v>258.58992705050798</v>
      </c>
      <c r="AO179" s="85">
        <f t="shared" si="27"/>
        <v>2.9652958238672724</v>
      </c>
      <c r="AP179" s="93">
        <f t="shared" si="28"/>
        <v>7.7342533130045646E-2</v>
      </c>
      <c r="AQ179" s="85">
        <f>VLOOKUP($C179,Hoja3!$C$5:$W$202,21,FALSE)</f>
        <v>2.0779999999999998</v>
      </c>
      <c r="AR179" s="94">
        <f t="shared" si="29"/>
        <v>181.21290431999998</v>
      </c>
      <c r="AS179" s="92">
        <f t="shared" si="30"/>
        <v>0.11036741602398485</v>
      </c>
      <c r="AT179" s="85">
        <f>VLOOKUP($C179,Hoja3!$C$5:$AB$202,26,FALSE)</f>
        <v>0.31462045120320847</v>
      </c>
      <c r="AU179" s="94">
        <f t="shared" si="31"/>
        <v>27.436614880174325</v>
      </c>
      <c r="AV179" s="92">
        <f t="shared" si="32"/>
        <v>0.72895290061646723</v>
      </c>
      <c r="AW179" s="103">
        <f t="shared" si="33"/>
        <v>2.4266240159334278</v>
      </c>
      <c r="AX179" s="86">
        <f t="shared" si="34"/>
        <v>211.61481502404158</v>
      </c>
      <c r="AY179" s="92">
        <f t="shared" si="35"/>
        <v>9.451134126751852E-2</v>
      </c>
    </row>
    <row r="180" spans="1:51">
      <c r="A180">
        <v>193</v>
      </c>
      <c r="B180" t="s">
        <v>52</v>
      </c>
      <c r="C180" t="s">
        <v>388</v>
      </c>
      <c r="D180" t="s">
        <v>389</v>
      </c>
      <c r="E180">
        <v>250</v>
      </c>
      <c r="F180" t="str">
        <f>VLOOKUP(C180,[1]Hoja5!$B$2:$C$199,2,FALSE)</f>
        <v>Senegal</v>
      </c>
      <c r="G180" s="5">
        <v>11618.83</v>
      </c>
      <c r="H180" s="5">
        <v>0.1</v>
      </c>
      <c r="I180" s="6">
        <v>0.01</v>
      </c>
      <c r="J180" s="5">
        <v>3.1</v>
      </c>
      <c r="K180" s="7">
        <v>0.03</v>
      </c>
      <c r="L180" s="5">
        <v>15485.35</v>
      </c>
      <c r="M180" s="6">
        <v>0.01</v>
      </c>
      <c r="N180" s="5">
        <v>1124.175</v>
      </c>
      <c r="O180" s="6">
        <v>0.09</v>
      </c>
      <c r="P180" s="5">
        <v>12954.02</v>
      </c>
      <c r="Q180" s="7">
        <v>0.02</v>
      </c>
      <c r="R180" s="5">
        <v>12900.46</v>
      </c>
      <c r="S180" s="7">
        <v>0.02</v>
      </c>
      <c r="T180" s="8">
        <v>163</v>
      </c>
      <c r="U180" s="8">
        <v>165</v>
      </c>
      <c r="V180" s="8">
        <v>119</v>
      </c>
      <c r="W180" s="8">
        <v>106</v>
      </c>
      <c r="X180" s="8">
        <v>132</v>
      </c>
      <c r="Y180" s="8">
        <v>126</v>
      </c>
      <c r="Z180" s="9" t="s">
        <v>49</v>
      </c>
      <c r="AA180" s="9">
        <v>33</v>
      </c>
      <c r="AB180" s="9">
        <v>34</v>
      </c>
      <c r="AC180" s="9">
        <v>21</v>
      </c>
      <c r="AD180" s="9">
        <v>19</v>
      </c>
      <c r="AE180" s="9">
        <v>28</v>
      </c>
      <c r="AF180" s="9">
        <v>28</v>
      </c>
      <c r="AJ180" s="85">
        <f>VLOOKUP($C180,Hoja3!$C$5:$U$202,18,FALSE)</f>
        <v>5.3369999999999997</v>
      </c>
      <c r="AK180" s="94">
        <f t="shared" si="24"/>
        <v>691.35604739999997</v>
      </c>
      <c r="AL180" s="92">
        <f t="shared" si="25"/>
        <v>1.4464327082416146E-2</v>
      </c>
      <c r="AM180" t="str">
        <f>IFERROR(VLOOKUP(C180,'[2]Education expendit (current US)'!$B$2:$K$156,10,FALSE),"")</f>
        <v/>
      </c>
      <c r="AN180">
        <f t="shared" si="26"/>
        <v>0</v>
      </c>
      <c r="AO180" s="85">
        <f t="shared" si="27"/>
        <v>0</v>
      </c>
      <c r="AP180" s="93" t="str">
        <f t="shared" si="28"/>
        <v/>
      </c>
      <c r="AQ180" s="85">
        <f>VLOOKUP($C180,Hoja3!$C$5:$W$202,21,FALSE)</f>
        <v>3.2770000000000001</v>
      </c>
      <c r="AR180" s="94">
        <f t="shared" si="29"/>
        <v>424.50323540000005</v>
      </c>
      <c r="AS180" s="92">
        <f t="shared" si="30"/>
        <v>2.355694648729172E-2</v>
      </c>
      <c r="AT180" s="85">
        <f>VLOOKUP($C180,Hoja3!$C$5:$AB$202,26,FALSE)</f>
        <v>2.06</v>
      </c>
      <c r="AU180" s="94">
        <f t="shared" si="31"/>
        <v>266.85281200000003</v>
      </c>
      <c r="AV180" s="92">
        <f t="shared" si="32"/>
        <v>3.7473841572259692E-2</v>
      </c>
      <c r="AW180" s="103">
        <f t="shared" si="33"/>
        <v>5.3369999999999997</v>
      </c>
      <c r="AX180" s="86">
        <f t="shared" si="34"/>
        <v>691.35604739999997</v>
      </c>
      <c r="AY180" s="92">
        <f t="shared" si="35"/>
        <v>1.4464327082416146E-2</v>
      </c>
    </row>
    <row r="181" spans="1:51">
      <c r="A181">
        <v>187</v>
      </c>
      <c r="B181" t="s">
        <v>52</v>
      </c>
      <c r="C181" t="s">
        <v>390</v>
      </c>
      <c r="D181" t="s">
        <v>391</v>
      </c>
      <c r="E181">
        <v>250</v>
      </c>
      <c r="F181" t="str">
        <f>VLOOKUP(C181,[1]Hoja5!$B$2:$C$199,2,FALSE)</f>
        <v>Namibia</v>
      </c>
      <c r="G181" s="5">
        <v>7239</v>
      </c>
      <c r="H181" s="5">
        <v>0.1</v>
      </c>
      <c r="I181" s="6">
        <v>0.01</v>
      </c>
      <c r="J181" s="5">
        <v>3.01</v>
      </c>
      <c r="K181" s="7">
        <v>0.04</v>
      </c>
      <c r="L181" s="5">
        <v>12035.29</v>
      </c>
      <c r="M181" s="6">
        <v>0.01</v>
      </c>
      <c r="N181" s="5">
        <v>2692.1239999999998</v>
      </c>
      <c r="O181" s="6">
        <v>0.04</v>
      </c>
      <c r="P181" s="5">
        <v>12170.33</v>
      </c>
      <c r="Q181" s="7">
        <v>0.02</v>
      </c>
      <c r="R181" s="5">
        <v>12077.07</v>
      </c>
      <c r="S181" s="7">
        <v>0.02</v>
      </c>
      <c r="T181" s="8">
        <v>164</v>
      </c>
      <c r="U181" s="8">
        <v>162</v>
      </c>
      <c r="V181" s="8">
        <v>118</v>
      </c>
      <c r="W181" s="8">
        <v>110</v>
      </c>
      <c r="X181" s="8">
        <v>133</v>
      </c>
      <c r="Y181" s="8">
        <v>127</v>
      </c>
      <c r="Z181" s="9" t="s">
        <v>49</v>
      </c>
      <c r="AA181" s="9">
        <v>34</v>
      </c>
      <c r="AB181" s="9">
        <v>32</v>
      </c>
      <c r="AC181" s="9">
        <v>20</v>
      </c>
      <c r="AD181" s="9">
        <v>20</v>
      </c>
      <c r="AE181" s="9">
        <v>29</v>
      </c>
      <c r="AF181" s="9">
        <v>29</v>
      </c>
      <c r="AJ181" s="85">
        <f>VLOOKUP($C181,Hoja3!$C$5:$U$202,18,FALSE)</f>
        <v>7.4</v>
      </c>
      <c r="AK181" s="94">
        <f t="shared" si="24"/>
        <v>900.60442000000012</v>
      </c>
      <c r="AL181" s="92">
        <f t="shared" si="25"/>
        <v>1.1103654143736047E-2</v>
      </c>
      <c r="AM181">
        <f>IFERROR(VLOOKUP(C181,'[2]Education expendit (current US)'!$B$2:$K$156,10,FALSE),"")</f>
        <v>1068297951.8895</v>
      </c>
      <c r="AN181">
        <f t="shared" si="26"/>
        <v>1068.2979518894999</v>
      </c>
      <c r="AO181" s="85">
        <f t="shared" si="27"/>
        <v>8.7778881253795085</v>
      </c>
      <c r="AP181" s="93">
        <f t="shared" si="28"/>
        <v>9.3606844254573249E-3</v>
      </c>
      <c r="AQ181" s="85">
        <f>VLOOKUP($C181,Hoja3!$C$5:$W$202,21,FALSE)</f>
        <v>2.8000000000000007</v>
      </c>
      <c r="AR181" s="94">
        <f t="shared" si="29"/>
        <v>340.76924000000008</v>
      </c>
      <c r="AS181" s="92">
        <f t="shared" si="30"/>
        <v>2.9345371665588121E-2</v>
      </c>
      <c r="AT181" s="85">
        <f>VLOOKUP($C181,Hoja3!$C$5:$AB$202,26,FALSE)</f>
        <v>4.5999999999999996</v>
      </c>
      <c r="AU181" s="94">
        <f t="shared" si="31"/>
        <v>559.83517999999992</v>
      </c>
      <c r="AV181" s="92">
        <f t="shared" si="32"/>
        <v>1.7862400144271037E-2</v>
      </c>
      <c r="AW181" s="103">
        <f t="shared" si="33"/>
        <v>7.4721253090539008</v>
      </c>
      <c r="AX181" s="86">
        <f t="shared" si="34"/>
        <v>909.38230812537961</v>
      </c>
      <c r="AY181" s="92">
        <f t="shared" si="35"/>
        <v>1.0996475201518068E-2</v>
      </c>
    </row>
    <row r="182" spans="1:51">
      <c r="A182">
        <v>179</v>
      </c>
      <c r="B182" t="s">
        <v>52</v>
      </c>
      <c r="C182" t="s">
        <v>392</v>
      </c>
      <c r="D182" t="s">
        <v>393</v>
      </c>
      <c r="E182">
        <v>250</v>
      </c>
      <c r="F182" t="str">
        <f>VLOOKUP(C182,[1]Hoja5!$B$2:$C$199,2,FALSE)</f>
        <v>Liberia</v>
      </c>
      <c r="G182" s="5">
        <v>515.29999999999995</v>
      </c>
      <c r="H182" s="5">
        <v>0</v>
      </c>
      <c r="I182" s="6">
        <v>0.02</v>
      </c>
      <c r="J182" s="5">
        <v>0.19</v>
      </c>
      <c r="K182" s="7">
        <v>0.04</v>
      </c>
      <c r="L182" s="5">
        <v>0</v>
      </c>
      <c r="M182" s="6">
        <v>0</v>
      </c>
      <c r="N182" s="5">
        <v>0</v>
      </c>
      <c r="O182" s="6">
        <v>0</v>
      </c>
      <c r="P182" s="5">
        <v>986.20159999999998</v>
      </c>
      <c r="Q182" s="7">
        <v>0.02</v>
      </c>
      <c r="R182" s="5">
        <v>804.52959999999996</v>
      </c>
      <c r="S182" s="7">
        <v>0.02</v>
      </c>
      <c r="T182" s="8">
        <v>156</v>
      </c>
      <c r="U182" s="8">
        <v>157</v>
      </c>
      <c r="V182" s="8">
        <v>153</v>
      </c>
      <c r="W182" s="8">
        <v>158</v>
      </c>
      <c r="X182" s="8">
        <v>136</v>
      </c>
      <c r="Y182" s="8">
        <v>130</v>
      </c>
      <c r="Z182" s="9" t="s">
        <v>49</v>
      </c>
      <c r="AA182" s="9">
        <v>30</v>
      </c>
      <c r="AB182" s="9">
        <v>31</v>
      </c>
      <c r="AC182" s="9">
        <v>33</v>
      </c>
      <c r="AD182" s="9">
        <v>33</v>
      </c>
      <c r="AE182" s="9">
        <v>30</v>
      </c>
      <c r="AF182" s="9">
        <v>30</v>
      </c>
      <c r="AJ182" s="85">
        <f>VLOOKUP($C182,Hoja3!$C$5:$U$202,18,FALSE)</f>
        <v>11.471</v>
      </c>
      <c r="AK182" s="94">
        <f t="shared" si="24"/>
        <v>113.127185536</v>
      </c>
      <c r="AL182" s="92">
        <f t="shared" si="25"/>
        <v>0</v>
      </c>
      <c r="AM182">
        <f>IFERROR(VLOOKUP(C182,'[2]Education expendit (current US)'!$B$2:$K$156,10,FALSE),"")</f>
        <v>57878384.849075399</v>
      </c>
      <c r="AN182">
        <f t="shared" si="26"/>
        <v>57.878384849075402</v>
      </c>
      <c r="AO182" s="85">
        <f t="shared" si="27"/>
        <v>5.8688187941568337</v>
      </c>
      <c r="AP182" s="93">
        <f t="shared" si="28"/>
        <v>0</v>
      </c>
      <c r="AQ182" s="85">
        <f>VLOOKUP($C182,Hoja3!$C$5:$W$202,21,FALSE)</f>
        <v>1.601</v>
      </c>
      <c r="AR182" s="94">
        <f t="shared" si="29"/>
        <v>15.789087616</v>
      </c>
      <c r="AS182" s="92">
        <f t="shared" si="30"/>
        <v>0</v>
      </c>
      <c r="AT182" s="85">
        <f>VLOOKUP($C182,Hoja3!$C$5:$AB$202,26,FALSE)</f>
        <v>9.8699999999999992</v>
      </c>
      <c r="AU182" s="94">
        <f t="shared" si="31"/>
        <v>97.338097919999981</v>
      </c>
      <c r="AV182" s="92">
        <f t="shared" si="32"/>
        <v>0</v>
      </c>
      <c r="AW182" s="103">
        <f t="shared" si="33"/>
        <v>12.066093213614421</v>
      </c>
      <c r="AX182" s="86">
        <f t="shared" si="34"/>
        <v>118.99600433015684</v>
      </c>
      <c r="AY182" s="92">
        <f t="shared" si="35"/>
        <v>0</v>
      </c>
    </row>
    <row r="183" spans="1:51">
      <c r="A183">
        <v>189</v>
      </c>
      <c r="B183" t="s">
        <v>52</v>
      </c>
      <c r="C183" t="s">
        <v>394</v>
      </c>
      <c r="D183" t="s">
        <v>395</v>
      </c>
      <c r="E183">
        <v>250</v>
      </c>
      <c r="F183" t="str">
        <f>VLOOKUP(C183,[1]Hoja5!$B$2:$C$199,2,FALSE)</f>
        <v>Nigeria</v>
      </c>
      <c r="G183" s="5">
        <v>121669</v>
      </c>
      <c r="H183" s="5">
        <v>0.8</v>
      </c>
      <c r="I183" s="6">
        <v>0.01</v>
      </c>
      <c r="J183" s="5">
        <v>33.6</v>
      </c>
      <c r="K183" s="7">
        <v>0.03</v>
      </c>
      <c r="L183" s="5">
        <v>168996.2</v>
      </c>
      <c r="M183" s="6">
        <v>0</v>
      </c>
      <c r="N183" s="5">
        <v>0</v>
      </c>
      <c r="O183" s="6">
        <v>0</v>
      </c>
      <c r="P183" s="5">
        <v>193668.7</v>
      </c>
      <c r="Q183" s="7">
        <v>0.02</v>
      </c>
      <c r="R183" s="5">
        <v>176768.7</v>
      </c>
      <c r="S183" s="7">
        <v>0.02</v>
      </c>
      <c r="T183" s="8">
        <v>167</v>
      </c>
      <c r="U183" s="8">
        <v>166</v>
      </c>
      <c r="V183" s="8">
        <v>155</v>
      </c>
      <c r="W183" s="8">
        <v>160</v>
      </c>
      <c r="X183" s="8">
        <v>137</v>
      </c>
      <c r="Y183" s="8">
        <v>131</v>
      </c>
      <c r="Z183" s="9" t="s">
        <v>49</v>
      </c>
      <c r="AA183" s="9">
        <v>35</v>
      </c>
      <c r="AB183" s="9">
        <v>35</v>
      </c>
      <c r="AC183" s="9">
        <v>34</v>
      </c>
      <c r="AD183" s="9">
        <v>34</v>
      </c>
      <c r="AE183" s="9">
        <v>31</v>
      </c>
      <c r="AF183" s="9">
        <v>31</v>
      </c>
      <c r="AJ183" s="85">
        <f>VLOOKUP($C183,Hoja3!$C$5:$U$202,18,FALSE)</f>
        <v>2.8317592679493195</v>
      </c>
      <c r="AK183" s="94">
        <f t="shared" si="24"/>
        <v>5484.2313613669648</v>
      </c>
      <c r="AL183" s="92">
        <f t="shared" si="25"/>
        <v>1.4587276635254809E-2</v>
      </c>
      <c r="AM183">
        <f>IFERROR(VLOOKUP(C183,'[2]Education expendit (current US)'!$B$2:$K$156,10,FALSE),"")</f>
        <v>2042480346.6464901</v>
      </c>
      <c r="AN183">
        <f t="shared" si="26"/>
        <v>2042.48034664649</v>
      </c>
      <c r="AO183" s="85">
        <f t="shared" si="27"/>
        <v>1.0546259393730064</v>
      </c>
      <c r="AP183" s="93">
        <f t="shared" si="28"/>
        <v>3.9168063541639701E-2</v>
      </c>
      <c r="AQ183" s="85">
        <f>VLOOKUP($C183,Hoja3!$C$5:$W$202,21,FALSE)</f>
        <v>1.7090000000000001</v>
      </c>
      <c r="AR183" s="94">
        <f t="shared" si="29"/>
        <v>3309.7980830000001</v>
      </c>
      <c r="AS183" s="92">
        <f t="shared" si="30"/>
        <v>2.4170658751330239E-2</v>
      </c>
      <c r="AT183" s="85">
        <f>VLOOKUP($C183,Hoja3!$C$5:$AB$202,26,FALSE)</f>
        <v>1.1227592679493197</v>
      </c>
      <c r="AU183" s="94">
        <f t="shared" si="31"/>
        <v>2174.4332783669643</v>
      </c>
      <c r="AV183" s="92">
        <f t="shared" si="32"/>
        <v>3.6791195570774808E-2</v>
      </c>
      <c r="AW183" s="103">
        <f t="shared" si="33"/>
        <v>2.8323038195156669</v>
      </c>
      <c r="AX183" s="86">
        <f t="shared" si="34"/>
        <v>5485.285987306338</v>
      </c>
      <c r="AY183" s="92">
        <f t="shared" si="35"/>
        <v>1.4584472019349648E-2</v>
      </c>
    </row>
    <row r="184" spans="1:51">
      <c r="A184">
        <v>166</v>
      </c>
      <c r="B184" t="s">
        <v>52</v>
      </c>
      <c r="C184" t="s">
        <v>396</v>
      </c>
      <c r="D184" t="s">
        <v>397</v>
      </c>
      <c r="E184">
        <v>250</v>
      </c>
      <c r="F184" t="str">
        <f>VLOOKUP(C184,[1]Hoja5!$B$2:$C$199,2,FALSE)</f>
        <v>Congo</v>
      </c>
      <c r="G184" s="5">
        <v>12566</v>
      </c>
      <c r="H184" s="5">
        <v>0</v>
      </c>
      <c r="I184" s="6">
        <v>0</v>
      </c>
      <c r="J184" s="5">
        <v>1.71</v>
      </c>
      <c r="K184" s="7">
        <v>0.01</v>
      </c>
      <c r="L184" s="5">
        <v>8108.9390000000003</v>
      </c>
      <c r="M184" s="6">
        <v>0</v>
      </c>
      <c r="N184" s="5">
        <v>1186.4580000000001</v>
      </c>
      <c r="O184" s="6">
        <v>0</v>
      </c>
      <c r="P184" s="5">
        <v>11897.62</v>
      </c>
      <c r="Q184" s="7">
        <v>0.01</v>
      </c>
      <c r="R184" s="5">
        <v>8619.1730000000007</v>
      </c>
      <c r="S184" s="7">
        <v>0.02</v>
      </c>
      <c r="T184" s="8">
        <v>172</v>
      </c>
      <c r="U184" s="8">
        <v>173</v>
      </c>
      <c r="V184" s="8">
        <v>161</v>
      </c>
      <c r="W184" s="8">
        <v>165</v>
      </c>
      <c r="X184" s="8">
        <v>144</v>
      </c>
      <c r="Y184" s="8">
        <v>133</v>
      </c>
      <c r="Z184" s="9" t="s">
        <v>49</v>
      </c>
      <c r="AA184" s="9">
        <v>37</v>
      </c>
      <c r="AB184" s="9">
        <v>38</v>
      </c>
      <c r="AC184" s="9">
        <v>37</v>
      </c>
      <c r="AD184" s="9">
        <v>37</v>
      </c>
      <c r="AE184" s="9">
        <v>34</v>
      </c>
      <c r="AF184" s="9">
        <v>32</v>
      </c>
      <c r="AJ184" s="85">
        <f>VLOOKUP($C184,Hoja3!$C$5:$U$202,18,FALSE)</f>
        <v>2.7869999999999999</v>
      </c>
      <c r="AK184" s="94">
        <f t="shared" si="24"/>
        <v>331.58666940000001</v>
      </c>
      <c r="AL184" s="92">
        <f t="shared" si="25"/>
        <v>0</v>
      </c>
      <c r="AM184">
        <f>IFERROR(VLOOKUP(C184,'[2]Education expendit (current US)'!$B$2:$K$156,10,FALSE),"")</f>
        <v>273088591.53121197</v>
      </c>
      <c r="AN184">
        <f t="shared" si="26"/>
        <v>273.08859153121199</v>
      </c>
      <c r="AO184" s="85">
        <f t="shared" si="27"/>
        <v>2.2953211779432525</v>
      </c>
      <c r="AP184" s="93">
        <f t="shared" si="28"/>
        <v>0</v>
      </c>
      <c r="AQ184" s="85">
        <f>VLOOKUP($C184,Hoja3!$C$5:$W$202,21,FALSE)</f>
        <v>1.387</v>
      </c>
      <c r="AR184" s="94">
        <f t="shared" si="29"/>
        <v>165.01998940000001</v>
      </c>
      <c r="AS184" s="92">
        <f t="shared" si="30"/>
        <v>0</v>
      </c>
      <c r="AT184" s="85">
        <f>VLOOKUP($C184,Hoja3!$C$5:$AB$202,26,FALSE)</f>
        <v>1.4</v>
      </c>
      <c r="AU184" s="94">
        <f t="shared" si="31"/>
        <v>166.56668000000002</v>
      </c>
      <c r="AV184" s="92">
        <f t="shared" si="32"/>
        <v>0</v>
      </c>
      <c r="AW184" s="103">
        <f t="shared" si="33"/>
        <v>2.8062922717143701</v>
      </c>
      <c r="AX184" s="86">
        <f t="shared" si="34"/>
        <v>333.88199057794327</v>
      </c>
      <c r="AY184" s="92">
        <f t="shared" si="35"/>
        <v>0</v>
      </c>
    </row>
    <row r="185" spans="1:51">
      <c r="A185">
        <v>155</v>
      </c>
      <c r="B185" t="s">
        <v>52</v>
      </c>
      <c r="C185" t="s">
        <v>398</v>
      </c>
      <c r="D185" t="s">
        <v>399</v>
      </c>
      <c r="E185">
        <v>250</v>
      </c>
      <c r="F185" t="str">
        <f>VLOOKUP(C185,[1]Hoja5!$B$2:$C$199,2,FALSE)</f>
        <v>Angola</v>
      </c>
      <c r="G185" s="5">
        <v>25224.82</v>
      </c>
      <c r="H185" s="5">
        <v>0.2</v>
      </c>
      <c r="I185" s="6">
        <v>0.01</v>
      </c>
      <c r="J185" s="5">
        <v>7.57</v>
      </c>
      <c r="K185" s="7">
        <v>0.03</v>
      </c>
      <c r="L185" s="5">
        <v>72456.399999999994</v>
      </c>
      <c r="M185" s="6">
        <v>0</v>
      </c>
      <c r="N185" s="5">
        <v>0</v>
      </c>
      <c r="O185" s="6">
        <v>0</v>
      </c>
      <c r="P185" s="5">
        <v>84390.58</v>
      </c>
      <c r="Q185" s="7">
        <v>0.01</v>
      </c>
      <c r="R185" s="5">
        <v>75515.5</v>
      </c>
      <c r="S185" s="7">
        <v>0.01</v>
      </c>
      <c r="T185" s="8">
        <v>168</v>
      </c>
      <c r="U185" s="8">
        <v>167</v>
      </c>
      <c r="V185" s="8">
        <v>156</v>
      </c>
      <c r="W185" s="8">
        <v>161</v>
      </c>
      <c r="X185" s="8">
        <v>142</v>
      </c>
      <c r="Y185" s="8">
        <v>137</v>
      </c>
      <c r="Z185" s="9" t="s">
        <v>49</v>
      </c>
      <c r="AA185" s="9">
        <v>36</v>
      </c>
      <c r="AB185" s="9">
        <v>36</v>
      </c>
      <c r="AC185" s="9">
        <v>35</v>
      </c>
      <c r="AD185" s="9">
        <v>35</v>
      </c>
      <c r="AE185" s="9">
        <v>32</v>
      </c>
      <c r="AF185" s="9">
        <v>33</v>
      </c>
      <c r="AJ185" s="85">
        <f>VLOOKUP($C185,Hoja3!$C$5:$U$202,18,FALSE)</f>
        <v>6.7899999999999991</v>
      </c>
      <c r="AK185" s="94">
        <f t="shared" si="24"/>
        <v>5730.1203819999992</v>
      </c>
      <c r="AL185" s="92">
        <f t="shared" si="25"/>
        <v>3.4903280675962602E-3</v>
      </c>
      <c r="AM185">
        <f>IFERROR(VLOOKUP(C185,'[2]Education expendit (current US)'!$B$2:$K$156,10,FALSE),"")</f>
        <v>3643618789.60466</v>
      </c>
      <c r="AN185">
        <f t="shared" si="26"/>
        <v>3643.6187896046599</v>
      </c>
      <c r="AO185" s="85">
        <f t="shared" si="27"/>
        <v>4.3175657633881173</v>
      </c>
      <c r="AP185" s="93">
        <f t="shared" si="28"/>
        <v>5.4890484309336992E-3</v>
      </c>
      <c r="AQ185" s="85">
        <f>VLOOKUP($C185,Hoja3!$C$5:$W$202,21,FALSE)</f>
        <v>2.15</v>
      </c>
      <c r="AR185" s="94">
        <f t="shared" si="29"/>
        <v>1814.3974700000001</v>
      </c>
      <c r="AS185" s="92">
        <f t="shared" si="30"/>
        <v>1.1022943059990046E-2</v>
      </c>
      <c r="AT185" s="85">
        <f>VLOOKUP($C185,Hoja3!$C$5:$AB$202,26,FALSE)</f>
        <v>4.6399999999999997</v>
      </c>
      <c r="AU185" s="94">
        <f t="shared" si="31"/>
        <v>3915.7229119999997</v>
      </c>
      <c r="AV185" s="92">
        <f t="shared" si="32"/>
        <v>5.1076137023660789E-3</v>
      </c>
      <c r="AW185" s="103">
        <f t="shared" si="33"/>
        <v>6.7951161702685159</v>
      </c>
      <c r="AX185" s="86">
        <f t="shared" si="34"/>
        <v>5734.4379477633875</v>
      </c>
      <c r="AY185" s="92">
        <f t="shared" si="35"/>
        <v>3.4877001342041958E-3</v>
      </c>
    </row>
    <row r="186" spans="1:51">
      <c r="A186">
        <v>175</v>
      </c>
      <c r="B186" t="s">
        <v>52</v>
      </c>
      <c r="C186" t="s">
        <v>400</v>
      </c>
      <c r="D186" t="s">
        <v>401</v>
      </c>
      <c r="E186">
        <v>250</v>
      </c>
      <c r="F186" t="str">
        <f>VLOOKUP(C186,[1]Hoja5!$B$2:$C$199,2,FALSE)</f>
        <v>Guinea</v>
      </c>
      <c r="G186" s="5">
        <v>3259.31</v>
      </c>
      <c r="H186" s="5">
        <v>0</v>
      </c>
      <c r="I186" s="6">
        <v>0</v>
      </c>
      <c r="J186" s="5">
        <v>0.62</v>
      </c>
      <c r="K186" s="7">
        <v>0.02</v>
      </c>
      <c r="L186" s="5">
        <v>4711.2060000000001</v>
      </c>
      <c r="M186" s="6">
        <v>0</v>
      </c>
      <c r="N186" s="5">
        <v>339.34440000000001</v>
      </c>
      <c r="O186" s="6">
        <v>0</v>
      </c>
      <c r="P186" s="5">
        <v>4510.59</v>
      </c>
      <c r="Q186" s="7">
        <v>0.01</v>
      </c>
      <c r="R186" s="5">
        <v>4230.6899999999996</v>
      </c>
      <c r="S186" s="7">
        <v>0.01</v>
      </c>
      <c r="T186" s="8">
        <v>178</v>
      </c>
      <c r="U186" s="8">
        <v>171</v>
      </c>
      <c r="V186" s="8">
        <v>159</v>
      </c>
      <c r="W186" s="8">
        <v>163</v>
      </c>
      <c r="X186" s="8">
        <v>143</v>
      </c>
      <c r="Y186" s="8">
        <v>138</v>
      </c>
      <c r="Z186" s="9" t="s">
        <v>49</v>
      </c>
      <c r="AA186" s="9">
        <v>40</v>
      </c>
      <c r="AB186" s="9">
        <v>37</v>
      </c>
      <c r="AC186" s="9">
        <v>36</v>
      </c>
      <c r="AD186" s="9">
        <v>36</v>
      </c>
      <c r="AE186" s="9">
        <v>33</v>
      </c>
      <c r="AF186" s="9">
        <v>34</v>
      </c>
      <c r="AJ186" s="85">
        <f>VLOOKUP($C186,Hoja3!$C$5:$U$202,18,FALSE)</f>
        <v>2.4726754436176304</v>
      </c>
      <c r="AK186" s="94">
        <f t="shared" si="24"/>
        <v>111.53225129227249</v>
      </c>
      <c r="AL186" s="92">
        <f t="shared" si="25"/>
        <v>0</v>
      </c>
      <c r="AM186">
        <f>IFERROR(VLOOKUP(C186,'[2]Education expendit (current US)'!$B$2:$K$156,10,FALSE),"")</f>
        <v>134605294.70743799</v>
      </c>
      <c r="AN186">
        <f t="shared" si="26"/>
        <v>134.60529470743799</v>
      </c>
      <c r="AO186" s="85">
        <f t="shared" si="27"/>
        <v>2.9842059399643501</v>
      </c>
      <c r="AP186" s="93">
        <f t="shared" si="28"/>
        <v>0</v>
      </c>
      <c r="AQ186" s="85">
        <f>VLOOKUP($C186,Hoja3!$C$5:$W$202,21,FALSE)</f>
        <v>2.012</v>
      </c>
      <c r="AR186" s="94">
        <f t="shared" si="29"/>
        <v>90.753070800000003</v>
      </c>
      <c r="AS186" s="92">
        <f t="shared" si="30"/>
        <v>0</v>
      </c>
      <c r="AT186" s="85">
        <f>VLOOKUP($C186,Hoja3!$C$5:$AB$202,26,FALSE)</f>
        <v>0.46067544361763024</v>
      </c>
      <c r="AU186" s="94">
        <f t="shared" si="31"/>
        <v>20.779180492272467</v>
      </c>
      <c r="AV186" s="92">
        <f t="shared" si="32"/>
        <v>0</v>
      </c>
      <c r="AW186" s="103">
        <f t="shared" si="33"/>
        <v>2.5388354346601405</v>
      </c>
      <c r="AX186" s="86">
        <f t="shared" si="34"/>
        <v>114.51645723223685</v>
      </c>
      <c r="AY186" s="92">
        <f t="shared" si="35"/>
        <v>0</v>
      </c>
    </row>
    <row r="187" spans="1:51">
      <c r="A187">
        <v>156</v>
      </c>
      <c r="B187" t="s">
        <v>52</v>
      </c>
      <c r="C187" t="s">
        <v>402</v>
      </c>
      <c r="D187" t="s">
        <v>403</v>
      </c>
      <c r="E187">
        <v>250</v>
      </c>
      <c r="F187" t="str">
        <f>VLOOKUP(C187,[1]Hoja5!$B$2:$C$199,2,FALSE)</f>
        <v>Benin</v>
      </c>
      <c r="G187" s="5">
        <v>3585</v>
      </c>
      <c r="H187" s="5">
        <v>0</v>
      </c>
      <c r="I187" s="6">
        <v>0</v>
      </c>
      <c r="J187" s="5">
        <v>0.51</v>
      </c>
      <c r="K187" s="7">
        <v>0.01</v>
      </c>
      <c r="L187" s="5">
        <v>7535.5810000000001</v>
      </c>
      <c r="M187" s="6">
        <v>0</v>
      </c>
      <c r="N187" s="5">
        <v>0</v>
      </c>
      <c r="O187" s="6">
        <v>0</v>
      </c>
      <c r="P187" s="5">
        <v>6633.0559999999996</v>
      </c>
      <c r="Q187" s="7">
        <v>0.01</v>
      </c>
      <c r="R187" s="5">
        <v>6632.8540000000003</v>
      </c>
      <c r="S187" s="7">
        <v>0.01</v>
      </c>
      <c r="T187" s="8">
        <v>176</v>
      </c>
      <c r="U187" s="8">
        <v>177</v>
      </c>
      <c r="V187" s="8">
        <v>165</v>
      </c>
      <c r="W187" s="8">
        <v>166</v>
      </c>
      <c r="X187" s="8">
        <v>145</v>
      </c>
      <c r="Y187" s="8">
        <v>139</v>
      </c>
      <c r="Z187" s="9" t="s">
        <v>49</v>
      </c>
      <c r="AA187" s="9">
        <v>38</v>
      </c>
      <c r="AB187" s="9">
        <v>39</v>
      </c>
      <c r="AC187" s="9">
        <v>38</v>
      </c>
      <c r="AD187" s="9">
        <v>38</v>
      </c>
      <c r="AE187" s="9">
        <v>35</v>
      </c>
      <c r="AF187" s="9">
        <v>35</v>
      </c>
      <c r="AJ187" s="85">
        <f>VLOOKUP($C187,Hoja3!$C$5:$U$202,18,FALSE)</f>
        <v>4.2029999999999994</v>
      </c>
      <c r="AK187" s="94">
        <f t="shared" si="24"/>
        <v>278.78734367999994</v>
      </c>
      <c r="AL187" s="92">
        <f t="shared" si="25"/>
        <v>0</v>
      </c>
      <c r="AM187">
        <f>IFERROR(VLOOKUP(C187,'[2]Education expendit (current US)'!$B$2:$K$156,10,FALSE),"")</f>
        <v>359906884.75427401</v>
      </c>
      <c r="AN187">
        <f t="shared" si="26"/>
        <v>359.90688475427402</v>
      </c>
      <c r="AO187" s="85">
        <f t="shared" si="27"/>
        <v>5.4259587851251974</v>
      </c>
      <c r="AP187" s="93">
        <f t="shared" si="28"/>
        <v>0</v>
      </c>
      <c r="AQ187" s="85">
        <f>VLOOKUP($C187,Hoja3!$C$5:$W$202,21,FALSE)</f>
        <v>2.2229999999999999</v>
      </c>
      <c r="AR187" s="94">
        <f t="shared" si="29"/>
        <v>147.45283487999998</v>
      </c>
      <c r="AS187" s="92">
        <f t="shared" si="30"/>
        <v>0</v>
      </c>
      <c r="AT187" s="85">
        <f>VLOOKUP($C187,Hoja3!$C$5:$AB$202,26,FALSE)</f>
        <v>1.98</v>
      </c>
      <c r="AU187" s="94">
        <f t="shared" si="31"/>
        <v>131.33450879999998</v>
      </c>
      <c r="AV187" s="92">
        <f t="shared" si="32"/>
        <v>0</v>
      </c>
      <c r="AW187" s="103">
        <f t="shared" si="33"/>
        <v>4.2848017936999954</v>
      </c>
      <c r="AX187" s="86">
        <f t="shared" si="34"/>
        <v>284.21330246512514</v>
      </c>
      <c r="AY187" s="92">
        <f t="shared" si="35"/>
        <v>0</v>
      </c>
    </row>
    <row r="188" spans="1:51">
      <c r="A188">
        <v>163</v>
      </c>
      <c r="B188" t="s">
        <v>52</v>
      </c>
      <c r="C188" t="s">
        <v>404</v>
      </c>
      <c r="D188" t="s">
        <v>405</v>
      </c>
      <c r="E188">
        <v>250</v>
      </c>
      <c r="F188" t="str">
        <f>VLOOKUP(C188,[1]Hoja5!$B$2:$C$199,2,FALSE)</f>
        <v>Chad</v>
      </c>
      <c r="G188" s="5">
        <v>6664.35</v>
      </c>
      <c r="H188" s="5">
        <v>0</v>
      </c>
      <c r="I188" s="6">
        <v>0</v>
      </c>
      <c r="J188" s="5">
        <v>0.66</v>
      </c>
      <c r="K188" s="7">
        <v>0.01</v>
      </c>
      <c r="L188" s="5">
        <v>9469.4159999999993</v>
      </c>
      <c r="M188" s="6">
        <v>0</v>
      </c>
      <c r="N188" s="5">
        <v>1130.5630000000001</v>
      </c>
      <c r="O188" s="6">
        <v>0</v>
      </c>
      <c r="P188" s="5">
        <v>7587.6729999999998</v>
      </c>
      <c r="Q188" s="7">
        <v>0.01</v>
      </c>
      <c r="R188" s="5">
        <v>6734.4129999999996</v>
      </c>
      <c r="S188" s="7">
        <v>0.01</v>
      </c>
      <c r="T188" s="8">
        <v>177</v>
      </c>
      <c r="U188" s="8">
        <v>178</v>
      </c>
      <c r="V188" s="8">
        <v>166</v>
      </c>
      <c r="W188" s="8">
        <v>167</v>
      </c>
      <c r="X188" s="8">
        <v>146</v>
      </c>
      <c r="Y188" s="8">
        <v>140</v>
      </c>
      <c r="Z188" s="9" t="s">
        <v>49</v>
      </c>
      <c r="AA188" s="9">
        <v>39</v>
      </c>
      <c r="AB188" s="9">
        <v>40</v>
      </c>
      <c r="AC188" s="9">
        <v>39</v>
      </c>
      <c r="AD188" s="9">
        <v>39</v>
      </c>
      <c r="AE188" s="9">
        <v>36</v>
      </c>
      <c r="AF188" s="9">
        <v>36</v>
      </c>
      <c r="AJ188" s="85">
        <f>VLOOKUP($C188,Hoja3!$C$5:$U$202,18,FALSE)</f>
        <v>1.306</v>
      </c>
      <c r="AK188" s="94">
        <f t="shared" si="24"/>
        <v>99.095009379999993</v>
      </c>
      <c r="AL188" s="92">
        <f t="shared" si="25"/>
        <v>0</v>
      </c>
      <c r="AM188">
        <f>IFERROR(VLOOKUP(C188,'[2]Education expendit (current US)'!$B$2:$K$156,10,FALSE),"")</f>
        <v>194813331.56617501</v>
      </c>
      <c r="AN188">
        <f t="shared" si="26"/>
        <v>194.81333156617501</v>
      </c>
      <c r="AO188" s="85">
        <f t="shared" si="27"/>
        <v>2.5674977238235623</v>
      </c>
      <c r="AP188" s="93">
        <f t="shared" si="28"/>
        <v>0</v>
      </c>
      <c r="AQ188" s="85">
        <f>VLOOKUP($C188,Hoja3!$C$5:$W$202,21,FALSE)</f>
        <v>1.006</v>
      </c>
      <c r="AR188" s="94">
        <f t="shared" si="29"/>
        <v>76.331990379999993</v>
      </c>
      <c r="AS188" s="92">
        <f t="shared" si="30"/>
        <v>0</v>
      </c>
      <c r="AT188" s="85">
        <f>VLOOKUP($C188,Hoja3!$C$5:$AB$202,26,FALSE)</f>
        <v>0.3</v>
      </c>
      <c r="AU188" s="94">
        <f t="shared" si="31"/>
        <v>22.763019</v>
      </c>
      <c r="AV188" s="92">
        <f t="shared" si="32"/>
        <v>0</v>
      </c>
      <c r="AW188" s="103">
        <f t="shared" si="33"/>
        <v>1.3398377487251172</v>
      </c>
      <c r="AX188" s="86">
        <f t="shared" si="34"/>
        <v>101.66250710382356</v>
      </c>
      <c r="AY188" s="92">
        <f t="shared" si="35"/>
        <v>0</v>
      </c>
    </row>
    <row r="189" spans="1:51">
      <c r="A189">
        <v>183</v>
      </c>
      <c r="B189" t="s">
        <v>52</v>
      </c>
      <c r="C189" t="s">
        <v>406</v>
      </c>
      <c r="D189" t="s">
        <v>407</v>
      </c>
      <c r="E189">
        <v>250</v>
      </c>
      <c r="F189" t="str">
        <f>VLOOKUP(C189,[1]Hoja5!$B$2:$C$199,2,FALSE)</f>
        <v>Mauritania</v>
      </c>
      <c r="G189" s="5">
        <v>3622.14</v>
      </c>
      <c r="H189" s="5">
        <v>0</v>
      </c>
      <c r="I189" s="6">
        <v>0</v>
      </c>
      <c r="J189" s="5">
        <v>0.42</v>
      </c>
      <c r="K189" s="7">
        <v>0.01</v>
      </c>
      <c r="L189" s="5">
        <v>4195.38</v>
      </c>
      <c r="M189" s="6">
        <v>0</v>
      </c>
      <c r="N189" s="5">
        <v>645.71600000000001</v>
      </c>
      <c r="O189" s="6">
        <v>0</v>
      </c>
      <c r="P189" s="5">
        <v>3636.297</v>
      </c>
      <c r="Q189" s="7">
        <v>0.01</v>
      </c>
      <c r="R189" s="5">
        <v>3672.2710000000002</v>
      </c>
      <c r="S189" s="7">
        <v>0.01</v>
      </c>
      <c r="T189" s="8">
        <v>179</v>
      </c>
      <c r="U189" s="8">
        <v>179</v>
      </c>
      <c r="V189" s="8">
        <v>167</v>
      </c>
      <c r="W189" s="8">
        <v>168</v>
      </c>
      <c r="X189" s="8">
        <v>147</v>
      </c>
      <c r="Y189" s="8">
        <v>141</v>
      </c>
      <c r="Z189" s="9" t="s">
        <v>49</v>
      </c>
      <c r="AA189" s="9">
        <v>41</v>
      </c>
      <c r="AB189" s="9">
        <v>41</v>
      </c>
      <c r="AC189" s="9">
        <v>40</v>
      </c>
      <c r="AD189" s="9">
        <v>40</v>
      </c>
      <c r="AE189" s="9">
        <v>37</v>
      </c>
      <c r="AF189" s="9">
        <v>37</v>
      </c>
      <c r="AJ189" s="85">
        <f>VLOOKUP($C189,Hoja3!$C$5:$U$202,18,FALSE)</f>
        <v>4.8683750000000003</v>
      </c>
      <c r="AK189" s="94">
        <f t="shared" si="24"/>
        <v>177.02857407375004</v>
      </c>
      <c r="AL189" s="92">
        <f t="shared" si="25"/>
        <v>0</v>
      </c>
      <c r="AM189">
        <f>IFERROR(VLOOKUP(C189,'[2]Education expendit (current US)'!$B$2:$K$156,10,FALSE),"")</f>
        <v>144729860.74889401</v>
      </c>
      <c r="AN189">
        <f t="shared" si="26"/>
        <v>144.729860748894</v>
      </c>
      <c r="AO189" s="85">
        <f t="shared" si="27"/>
        <v>3.9801441067353407</v>
      </c>
      <c r="AP189" s="93">
        <f t="shared" si="28"/>
        <v>0</v>
      </c>
      <c r="AQ189" s="85">
        <f>VLOOKUP($C189,Hoja3!$C$5:$W$202,21,FALSE)</f>
        <v>4.0289999999999999</v>
      </c>
      <c r="AR189" s="94">
        <f t="shared" si="29"/>
        <v>146.50640612999999</v>
      </c>
      <c r="AS189" s="92">
        <f t="shared" si="30"/>
        <v>0</v>
      </c>
      <c r="AT189" s="85">
        <f>VLOOKUP($C189,Hoja3!$C$5:$AB$202,26,FALSE)</f>
        <v>0.83937500000000009</v>
      </c>
      <c r="AU189" s="94">
        <f t="shared" si="31"/>
        <v>30.522167943750006</v>
      </c>
      <c r="AV189" s="92">
        <f t="shared" si="32"/>
        <v>0</v>
      </c>
      <c r="AW189" s="103">
        <f t="shared" si="33"/>
        <v>4.9778309687158497</v>
      </c>
      <c r="AX189" s="86">
        <f t="shared" si="34"/>
        <v>181.00871818048537</v>
      </c>
      <c r="AY189" s="92">
        <f t="shared" si="35"/>
        <v>0</v>
      </c>
    </row>
    <row r="190" spans="1:51">
      <c r="A190">
        <v>168</v>
      </c>
      <c r="B190" t="s">
        <v>52</v>
      </c>
      <c r="C190" t="s">
        <v>408</v>
      </c>
      <c r="D190" t="s">
        <v>409</v>
      </c>
      <c r="E190">
        <v>250</v>
      </c>
      <c r="F190" t="str">
        <f>VLOOKUP(C190,[1]Hoja5!$B$2:$C$199,2,FALSE)</f>
        <v>Djibouti</v>
      </c>
      <c r="G190" s="5">
        <v>2524.8000000000002</v>
      </c>
      <c r="H190" s="5">
        <v>1.5</v>
      </c>
      <c r="I190" s="6">
        <v>0.59</v>
      </c>
      <c r="J190" s="5">
        <v>71.19</v>
      </c>
      <c r="K190" s="7">
        <v>2.82</v>
      </c>
      <c r="L190" s="5">
        <v>0</v>
      </c>
      <c r="M190" s="6">
        <v>0</v>
      </c>
      <c r="N190" s="5">
        <v>0</v>
      </c>
      <c r="O190" s="6">
        <v>0</v>
      </c>
      <c r="P190" s="5">
        <v>0</v>
      </c>
      <c r="Q190" s="7">
        <v>0</v>
      </c>
      <c r="R190" s="5">
        <v>0</v>
      </c>
      <c r="S190" s="7">
        <v>0</v>
      </c>
      <c r="T190" s="8">
        <v>85</v>
      </c>
      <c r="U190" s="8">
        <v>58</v>
      </c>
      <c r="V190" s="8">
        <v>131</v>
      </c>
      <c r="W190" s="8">
        <v>136</v>
      </c>
      <c r="X190" s="8">
        <v>155</v>
      </c>
      <c r="Y190" s="8">
        <v>155</v>
      </c>
      <c r="Z190" s="9" t="s">
        <v>49</v>
      </c>
      <c r="AA190" s="9">
        <v>5</v>
      </c>
      <c r="AB190" s="9">
        <v>3</v>
      </c>
      <c r="AC190" s="9">
        <v>23</v>
      </c>
      <c r="AD190" s="9">
        <v>23</v>
      </c>
      <c r="AE190" s="9">
        <v>38</v>
      </c>
      <c r="AF190" s="9">
        <v>38</v>
      </c>
      <c r="AJ190" s="85">
        <f>VLOOKUP($C190,Hoja3!$C$5:$U$202,18,FALSE)</f>
        <v>7.29</v>
      </c>
      <c r="AK190" s="94">
        <f t="shared" si="24"/>
        <v>0</v>
      </c>
      <c r="AL190" s="92" t="str">
        <f t="shared" si="25"/>
        <v/>
      </c>
      <c r="AM190">
        <f>IFERROR(VLOOKUP(C190,'[2]Education expendit (current US)'!$B$2:$K$156,10,FALSE),"")</f>
        <v>0</v>
      </c>
      <c r="AN190">
        <f t="shared" si="26"/>
        <v>0</v>
      </c>
      <c r="AO190" s="88" t="e">
        <f t="shared" si="27"/>
        <v>#DIV/0!</v>
      </c>
      <c r="AP190" s="93" t="str">
        <f t="shared" si="28"/>
        <v/>
      </c>
      <c r="AQ190" s="85">
        <f>VLOOKUP($C190,Hoja3!$C$5:$W$202,21,FALSE)</f>
        <v>5.34</v>
      </c>
      <c r="AR190" s="94">
        <f t="shared" si="29"/>
        <v>0</v>
      </c>
      <c r="AS190" s="92" t="str">
        <f t="shared" si="30"/>
        <v/>
      </c>
      <c r="AT190" s="85">
        <f>VLOOKUP($C190,Hoja3!$C$5:$AB$202,26,FALSE)</f>
        <v>1.9500000000000002</v>
      </c>
      <c r="AU190" s="94">
        <f t="shared" si="31"/>
        <v>0</v>
      </c>
      <c r="AV190" s="92" t="str">
        <f t="shared" si="32"/>
        <v/>
      </c>
      <c r="AW190" s="103" t="e">
        <f t="shared" si="33"/>
        <v>#DIV/0!</v>
      </c>
      <c r="AX190" s="86" t="e">
        <f t="shared" si="34"/>
        <v>#DIV/0!</v>
      </c>
      <c r="AY190" s="92" t="str">
        <f t="shared" si="35"/>
        <v/>
      </c>
    </row>
    <row r="191" spans="1:51">
      <c r="A191">
        <v>152</v>
      </c>
      <c r="B191" t="s">
        <v>48</v>
      </c>
      <c r="C191" t="s">
        <v>410</v>
      </c>
      <c r="D191" t="s">
        <v>411</v>
      </c>
      <c r="E191">
        <v>250</v>
      </c>
      <c r="F191" t="str">
        <f>VLOOKUP(C191,[1]Hoja5!$B$2:$C$199,2,FALSE)</f>
        <v>Libyan Arab Jamahiriya</v>
      </c>
      <c r="G191" s="5">
        <v>78902.78</v>
      </c>
      <c r="H191" s="5">
        <v>20.9</v>
      </c>
      <c r="I191" s="6">
        <v>0.27</v>
      </c>
      <c r="J191" s="5">
        <v>459.49</v>
      </c>
      <c r="K191" s="7">
        <v>0.57999999999999996</v>
      </c>
      <c r="L191" s="5">
        <v>0</v>
      </c>
      <c r="M191" s="6">
        <v>0</v>
      </c>
      <c r="N191" s="5">
        <v>0</v>
      </c>
      <c r="O191" s="6">
        <v>0</v>
      </c>
      <c r="P191" s="5">
        <v>0</v>
      </c>
      <c r="Q191" s="7">
        <v>0</v>
      </c>
      <c r="R191" s="5">
        <v>0</v>
      </c>
      <c r="S191" s="7">
        <v>0</v>
      </c>
      <c r="T191" s="8">
        <v>110</v>
      </c>
      <c r="U191" s="8">
        <v>116</v>
      </c>
      <c r="V191" s="8">
        <v>147</v>
      </c>
      <c r="W191" s="8">
        <v>152</v>
      </c>
      <c r="X191" s="8">
        <v>166</v>
      </c>
      <c r="Y191" s="8">
        <v>166</v>
      </c>
      <c r="Z191" s="9" t="s">
        <v>49</v>
      </c>
      <c r="AA191" s="9">
        <v>12</v>
      </c>
      <c r="AB191" s="9">
        <v>12</v>
      </c>
      <c r="AC191" s="9">
        <v>27</v>
      </c>
      <c r="AD191" s="9">
        <v>27</v>
      </c>
      <c r="AE191" s="9">
        <v>39</v>
      </c>
      <c r="AF191" s="9">
        <v>39</v>
      </c>
      <c r="AJ191" s="85">
        <f>VLOOKUP($C191,Hoja3!$C$5:$U$202,18,FALSE)</f>
        <v>6.5510000000000002</v>
      </c>
      <c r="AK191" s="94">
        <f t="shared" si="24"/>
        <v>0</v>
      </c>
      <c r="AL191" s="92" t="str">
        <f t="shared" si="25"/>
        <v/>
      </c>
      <c r="AM191">
        <f>IFERROR(VLOOKUP(C191,'[2]Education expendit (current US)'!$B$2:$K$156,10,FALSE),"")</f>
        <v>0</v>
      </c>
      <c r="AN191">
        <f t="shared" si="26"/>
        <v>0</v>
      </c>
      <c r="AO191" s="88" t="e">
        <f t="shared" si="27"/>
        <v>#DIV/0!</v>
      </c>
      <c r="AP191" s="93" t="str">
        <f t="shared" si="28"/>
        <v/>
      </c>
      <c r="AQ191" s="85">
        <f>VLOOKUP($C191,Hoja3!$C$5:$W$202,21,FALSE)</f>
        <v>2.1110000000000002</v>
      </c>
      <c r="AR191" s="94">
        <f t="shared" si="29"/>
        <v>0</v>
      </c>
      <c r="AS191" s="92" t="str">
        <f t="shared" si="30"/>
        <v/>
      </c>
      <c r="AT191" s="85">
        <f>VLOOKUP($C191,Hoja3!$C$5:$AB$202,26,FALSE)</f>
        <v>4.4400000000000004</v>
      </c>
      <c r="AU191" s="94">
        <f t="shared" si="31"/>
        <v>0</v>
      </c>
      <c r="AV191" s="92" t="str">
        <f t="shared" si="32"/>
        <v/>
      </c>
      <c r="AW191" s="103" t="e">
        <f t="shared" si="33"/>
        <v>#DIV/0!</v>
      </c>
      <c r="AX191" s="86" t="e">
        <f t="shared" si="34"/>
        <v>#DIV/0!</v>
      </c>
      <c r="AY191" s="92" t="str">
        <f t="shared" si="35"/>
        <v/>
      </c>
    </row>
    <row r="192" spans="1:51">
      <c r="A192">
        <v>196</v>
      </c>
      <c r="B192" t="s">
        <v>52</v>
      </c>
      <c r="C192" t="s">
        <v>412</v>
      </c>
      <c r="D192" t="s">
        <v>413</v>
      </c>
      <c r="E192">
        <v>250</v>
      </c>
      <c r="F192" t="str">
        <f>VLOOKUP(C192,[1]WB!$B$2:$C$223,2,FALSE)</f>
        <v>Somalia</v>
      </c>
      <c r="G192" s="5">
        <v>3573.37</v>
      </c>
      <c r="H192" s="5">
        <v>0.1</v>
      </c>
      <c r="I192" s="6">
        <v>0.02</v>
      </c>
      <c r="J192" s="5">
        <v>1.64</v>
      </c>
      <c r="K192" s="7">
        <v>0.05</v>
      </c>
      <c r="L192" s="5">
        <v>0</v>
      </c>
      <c r="M192" s="6">
        <v>0</v>
      </c>
      <c r="N192" s="5">
        <v>0</v>
      </c>
      <c r="O192" s="6">
        <v>0</v>
      </c>
      <c r="P192" s="5">
        <v>0</v>
      </c>
      <c r="Q192" s="7">
        <v>0</v>
      </c>
      <c r="R192" s="5">
        <v>0</v>
      </c>
      <c r="S192" s="7">
        <v>0</v>
      </c>
      <c r="T192" s="8">
        <v>157</v>
      </c>
      <c r="U192" s="8">
        <v>156</v>
      </c>
      <c r="V192" s="8">
        <v>152</v>
      </c>
      <c r="W192" s="8">
        <v>157</v>
      </c>
      <c r="X192" s="8">
        <v>167</v>
      </c>
      <c r="Y192" s="8">
        <v>167</v>
      </c>
      <c r="Z192" s="9" t="s">
        <v>49</v>
      </c>
      <c r="AA192" s="9">
        <v>31</v>
      </c>
      <c r="AB192" s="9">
        <v>30</v>
      </c>
      <c r="AC192" s="9">
        <v>32</v>
      </c>
      <c r="AD192" s="9">
        <v>32</v>
      </c>
      <c r="AE192" s="9">
        <v>40</v>
      </c>
      <c r="AF192" s="9">
        <v>40</v>
      </c>
      <c r="AJ192" s="85" t="e">
        <f>VLOOKUP($C192,Hoja3!$C$5:$U$202,18,FALSE)</f>
        <v>#N/A</v>
      </c>
      <c r="AK192" s="94">
        <f t="shared" si="24"/>
        <v>0</v>
      </c>
      <c r="AL192" s="92" t="str">
        <f t="shared" si="25"/>
        <v/>
      </c>
      <c r="AM192" t="str">
        <f>IFERROR(VLOOKUP(C192,'[2]Education expendit (current US)'!$B$2:$K$156,10,FALSE),"")</f>
        <v/>
      </c>
      <c r="AN192">
        <f t="shared" si="26"/>
        <v>0</v>
      </c>
      <c r="AO192" s="88" t="e">
        <f t="shared" si="27"/>
        <v>#DIV/0!</v>
      </c>
      <c r="AP192" s="93" t="str">
        <f t="shared" si="28"/>
        <v/>
      </c>
      <c r="AQ192" s="85" t="e">
        <f>VLOOKUP($C192,Hoja3!$C$5:$W$202,21,FALSE)</f>
        <v>#N/A</v>
      </c>
      <c r="AR192" s="94">
        <f t="shared" si="29"/>
        <v>0</v>
      </c>
      <c r="AS192" s="92" t="str">
        <f t="shared" si="30"/>
        <v/>
      </c>
      <c r="AT192" s="85" t="e">
        <f>VLOOKUP($C192,Hoja3!$C$5:$AB$202,26,FALSE)</f>
        <v>#N/A</v>
      </c>
      <c r="AU192" s="94">
        <f t="shared" si="31"/>
        <v>0</v>
      </c>
      <c r="AV192" s="92" t="str">
        <f t="shared" si="32"/>
        <v/>
      </c>
      <c r="AW192" s="103" t="e">
        <f t="shared" si="33"/>
        <v>#DIV/0!</v>
      </c>
      <c r="AX192" s="86" t="e">
        <f t="shared" si="34"/>
        <v>#DIV/0!</v>
      </c>
      <c r="AY192" s="92" t="str">
        <f t="shared" si="35"/>
        <v/>
      </c>
    </row>
    <row r="193" spans="1:51">
      <c r="A193">
        <v>158</v>
      </c>
      <c r="B193" t="s">
        <v>52</v>
      </c>
      <c r="C193" t="s">
        <v>414</v>
      </c>
      <c r="D193" t="s">
        <v>415</v>
      </c>
      <c r="E193">
        <v>250</v>
      </c>
      <c r="F193" t="str">
        <f>VLOOKUP(C193,[1]Hoja5!$B$2:$C$199,2,FALSE)</f>
        <v>Burkina Faso</v>
      </c>
      <c r="G193" s="5">
        <v>3120</v>
      </c>
      <c r="H193" s="5">
        <v>0</v>
      </c>
      <c r="I193" s="6">
        <v>0</v>
      </c>
      <c r="J193" s="5">
        <v>0</v>
      </c>
      <c r="K193" s="7">
        <v>0</v>
      </c>
      <c r="L193" s="5">
        <v>0</v>
      </c>
      <c r="M193" s="6">
        <v>0</v>
      </c>
      <c r="N193" s="5">
        <v>0</v>
      </c>
      <c r="O193" s="6">
        <v>0</v>
      </c>
      <c r="P193" s="5">
        <v>8820.3130000000001</v>
      </c>
      <c r="Q193" s="7">
        <v>0</v>
      </c>
      <c r="R193" s="5">
        <v>8809.8130000000001</v>
      </c>
      <c r="S193" s="7">
        <v>0</v>
      </c>
      <c r="T193" s="8">
        <v>188</v>
      </c>
      <c r="U193" s="8">
        <v>188</v>
      </c>
      <c r="V193" s="8">
        <v>176</v>
      </c>
      <c r="W193" s="8">
        <v>176</v>
      </c>
      <c r="X193" s="8">
        <v>176</v>
      </c>
      <c r="Y193" s="8">
        <v>176</v>
      </c>
      <c r="Z193" s="9" t="s">
        <v>49</v>
      </c>
      <c r="AA193" s="9">
        <v>42</v>
      </c>
      <c r="AB193" s="9">
        <v>42</v>
      </c>
      <c r="AC193" s="9">
        <v>41</v>
      </c>
      <c r="AD193" s="9">
        <v>41</v>
      </c>
      <c r="AE193" s="9">
        <v>41</v>
      </c>
      <c r="AF193" s="9">
        <v>41</v>
      </c>
      <c r="AJ193" s="85">
        <f>VLOOKUP($C193,Hoja3!$C$5:$U$202,18,FALSE)</f>
        <v>5.0741029207232264</v>
      </c>
      <c r="AK193" s="94">
        <f t="shared" si="24"/>
        <v>447.55175954993041</v>
      </c>
      <c r="AL193" s="92">
        <f t="shared" si="25"/>
        <v>0</v>
      </c>
      <c r="AM193">
        <f>IFERROR(VLOOKUP(C193,'[2]Education expendit (current US)'!$B$2:$K$156,10,FALSE),"")</f>
        <v>329368609.954283</v>
      </c>
      <c r="AN193">
        <f t="shared" si="26"/>
        <v>329.36860995428299</v>
      </c>
      <c r="AO193" s="85">
        <f t="shared" si="27"/>
        <v>3.7342054636188422</v>
      </c>
      <c r="AP193" s="93">
        <f t="shared" si="28"/>
        <v>0</v>
      </c>
      <c r="AQ193" s="85">
        <f>VLOOKUP($C193,Hoja3!$C$5:$W$202,21,FALSE)</f>
        <v>3.2719999999999998</v>
      </c>
      <c r="AR193" s="94">
        <f t="shared" si="29"/>
        <v>288.60064136</v>
      </c>
      <c r="AS193" s="92">
        <f t="shared" si="30"/>
        <v>0</v>
      </c>
      <c r="AT193" s="85">
        <f>VLOOKUP($C193,Hoja3!$C$5:$AB$202,26,FALSE)</f>
        <v>1.8021029207232266</v>
      </c>
      <c r="AU193" s="94">
        <f t="shared" si="31"/>
        <v>158.95111818993047</v>
      </c>
      <c r="AV193" s="92">
        <f t="shared" si="32"/>
        <v>0</v>
      </c>
      <c r="AW193" s="103">
        <f t="shared" si="33"/>
        <v>5.1164393487345539</v>
      </c>
      <c r="AX193" s="86">
        <f t="shared" si="34"/>
        <v>451.28596501354923</v>
      </c>
      <c r="AY193" s="92">
        <f t="shared" si="35"/>
        <v>0</v>
      </c>
    </row>
    <row r="194" spans="1:51">
      <c r="A194">
        <v>161</v>
      </c>
      <c r="B194" t="s">
        <v>52</v>
      </c>
      <c r="C194" t="s">
        <v>416</v>
      </c>
      <c r="D194" t="s">
        <v>417</v>
      </c>
      <c r="E194">
        <v>250</v>
      </c>
      <c r="F194" t="str">
        <f>VLOOKUP(C194,[1]Hoja5!$B$2:$C$199,2,FALSE)</f>
        <v>Cabo Verde</v>
      </c>
      <c r="G194" s="5">
        <v>1948.98</v>
      </c>
      <c r="H194" s="5">
        <v>0</v>
      </c>
      <c r="I194" s="6">
        <v>0</v>
      </c>
      <c r="J194" s="5">
        <v>0</v>
      </c>
      <c r="K194" s="7">
        <v>0</v>
      </c>
      <c r="L194" s="5">
        <v>0</v>
      </c>
      <c r="M194" s="6">
        <v>0</v>
      </c>
      <c r="N194" s="5">
        <v>0</v>
      </c>
      <c r="O194" s="6">
        <v>0</v>
      </c>
      <c r="P194" s="5">
        <v>1648.0889999999999</v>
      </c>
      <c r="Q194" s="7">
        <v>0</v>
      </c>
      <c r="R194" s="5">
        <v>1578.8720000000001</v>
      </c>
      <c r="S194" s="7">
        <v>0</v>
      </c>
      <c r="T194" s="8">
        <v>189</v>
      </c>
      <c r="U194" s="8">
        <v>189</v>
      </c>
      <c r="V194" s="8">
        <v>177</v>
      </c>
      <c r="W194" s="8">
        <v>177</v>
      </c>
      <c r="X194" s="8">
        <v>177</v>
      </c>
      <c r="Y194" s="8">
        <v>177</v>
      </c>
      <c r="Z194" s="9" t="s">
        <v>49</v>
      </c>
      <c r="AA194" s="9">
        <v>43</v>
      </c>
      <c r="AB194" s="9">
        <v>43</v>
      </c>
      <c r="AC194" s="9">
        <v>42</v>
      </c>
      <c r="AD194" s="9">
        <v>42</v>
      </c>
      <c r="AE194" s="9">
        <v>42</v>
      </c>
      <c r="AF194" s="9">
        <v>42</v>
      </c>
      <c r="AJ194" s="85">
        <f>VLOOKUP($C194,Hoja3!$C$5:$U$202,18,FALSE)</f>
        <v>6.8741266088783819</v>
      </c>
      <c r="AK194" s="94">
        <f t="shared" si="24"/>
        <v>113.29172448699762</v>
      </c>
      <c r="AL194" s="92">
        <f t="shared" si="25"/>
        <v>0</v>
      </c>
      <c r="AM194">
        <f>IFERROR(VLOOKUP(C194,'[2]Education expendit (current US)'!$B$2:$K$156,10,FALSE),"")</f>
        <v>90372801.970108703</v>
      </c>
      <c r="AN194">
        <f t="shared" si="26"/>
        <v>90.372801970108696</v>
      </c>
      <c r="AO194" s="85">
        <f t="shared" si="27"/>
        <v>5.4834903922123566</v>
      </c>
      <c r="AP194" s="93">
        <f t="shared" si="28"/>
        <v>0</v>
      </c>
      <c r="AQ194" s="85">
        <f>VLOOKUP($C194,Hoja3!$C$5:$W$202,21,FALSE)</f>
        <v>2.3809824008405567</v>
      </c>
      <c r="AR194" s="94">
        <f t="shared" si="29"/>
        <v>39.240709040189124</v>
      </c>
      <c r="AS194" s="92">
        <f t="shared" si="30"/>
        <v>0</v>
      </c>
      <c r="AT194" s="85">
        <f>VLOOKUP($C194,Hoja3!$C$5:$AB$202,26,FALSE)</f>
        <v>4.4931442080378252</v>
      </c>
      <c r="AU194" s="94">
        <f t="shared" si="31"/>
        <v>74.05101544680852</v>
      </c>
      <c r="AV194" s="92">
        <f t="shared" si="32"/>
        <v>0</v>
      </c>
      <c r="AW194" s="103">
        <f t="shared" si="33"/>
        <v>7.2068447079745077</v>
      </c>
      <c r="AX194" s="86">
        <f t="shared" si="34"/>
        <v>118.77521487920998</v>
      </c>
      <c r="AY194" s="92">
        <f t="shared" si="35"/>
        <v>0</v>
      </c>
    </row>
    <row r="195" spans="1:51">
      <c r="A195">
        <v>167</v>
      </c>
      <c r="B195" t="s">
        <v>52</v>
      </c>
      <c r="C195" t="s">
        <v>418</v>
      </c>
      <c r="D195" t="s">
        <v>419</v>
      </c>
      <c r="E195">
        <v>250</v>
      </c>
      <c r="F195" t="str">
        <f>VLOOKUP(C195,[1]Hoja5!$B$2:$C$199,2,FALSE)</f>
        <v>Côte d'Ivoire</v>
      </c>
      <c r="G195" s="5">
        <v>17298.400000000001</v>
      </c>
      <c r="H195" s="5">
        <v>0</v>
      </c>
      <c r="I195" s="6">
        <v>0</v>
      </c>
      <c r="J195" s="5">
        <v>0.36</v>
      </c>
      <c r="K195" s="7">
        <v>0</v>
      </c>
      <c r="L195" s="5">
        <v>21734.400000000001</v>
      </c>
      <c r="M195" s="6">
        <v>0</v>
      </c>
      <c r="N195" s="5">
        <v>1967.586</v>
      </c>
      <c r="O195" s="6">
        <v>0</v>
      </c>
      <c r="P195" s="5">
        <v>22780.28</v>
      </c>
      <c r="Q195" s="7">
        <v>0</v>
      </c>
      <c r="R195" s="5">
        <v>21729.09</v>
      </c>
      <c r="S195" s="7">
        <v>0</v>
      </c>
      <c r="T195" s="8">
        <v>190</v>
      </c>
      <c r="U195" s="8">
        <v>190</v>
      </c>
      <c r="V195" s="8">
        <v>178</v>
      </c>
      <c r="W195" s="8">
        <v>178</v>
      </c>
      <c r="X195" s="8">
        <v>178</v>
      </c>
      <c r="Y195" s="8">
        <v>178</v>
      </c>
      <c r="Z195" s="9" t="s">
        <v>49</v>
      </c>
      <c r="AA195" s="9">
        <v>44</v>
      </c>
      <c r="AB195" s="9">
        <v>44</v>
      </c>
      <c r="AC195" s="9">
        <v>43</v>
      </c>
      <c r="AD195" s="9">
        <v>43</v>
      </c>
      <c r="AE195" s="9">
        <v>43</v>
      </c>
      <c r="AF195" s="9">
        <v>43</v>
      </c>
      <c r="AJ195" s="85">
        <f>VLOOKUP($C195,Hoja3!$C$5:$U$202,18,FALSE)</f>
        <v>1.9482116402116401</v>
      </c>
      <c r="AK195" s="94">
        <f t="shared" si="24"/>
        <v>443.80806663280418</v>
      </c>
      <c r="AL195" s="92">
        <f t="shared" si="25"/>
        <v>0</v>
      </c>
      <c r="AM195">
        <f>IFERROR(VLOOKUP(C195,'[2]Education expendit (current US)'!$B$2:$K$156,10,FALSE),"")</f>
        <v>1024198191.18176</v>
      </c>
      <c r="AN195">
        <f t="shared" si="26"/>
        <v>1024.19819118176</v>
      </c>
      <c r="AO195" s="85">
        <f t="shared" si="27"/>
        <v>4.4959859632180112</v>
      </c>
      <c r="AP195" s="93">
        <f t="shared" si="28"/>
        <v>0</v>
      </c>
      <c r="AQ195" s="85">
        <f>VLOOKUP($C195,Hoja3!$C$5:$W$202,21,FALSE)</f>
        <v>0.873</v>
      </c>
      <c r="AR195" s="94">
        <f t="shared" si="29"/>
        <v>198.87184439999999</v>
      </c>
      <c r="AS195" s="92">
        <f t="shared" si="30"/>
        <v>0</v>
      </c>
      <c r="AT195" s="85">
        <f>VLOOKUP($C195,Hoja3!$C$5:$AB$202,26,FALSE)</f>
        <v>1.0752116402116401</v>
      </c>
      <c r="AU195" s="94">
        <f t="shared" si="31"/>
        <v>244.93622223280417</v>
      </c>
      <c r="AV195" s="92">
        <f t="shared" si="32"/>
        <v>0</v>
      </c>
      <c r="AW195" s="103">
        <f t="shared" si="33"/>
        <v>1.9679479470665955</v>
      </c>
      <c r="AX195" s="86">
        <f t="shared" si="34"/>
        <v>448.30405259602219</v>
      </c>
      <c r="AY195" s="92">
        <f t="shared" si="35"/>
        <v>0</v>
      </c>
    </row>
    <row r="196" spans="1:51">
      <c r="A196">
        <v>173</v>
      </c>
      <c r="B196" t="s">
        <v>52</v>
      </c>
      <c r="C196" t="s">
        <v>420</v>
      </c>
      <c r="D196" t="s">
        <v>421</v>
      </c>
      <c r="E196">
        <v>250</v>
      </c>
      <c r="F196" t="str">
        <f>VLOOKUP(C196,[1]Hoja5!$B$2:$C$199,2,FALSE)</f>
        <v>Gambia</v>
      </c>
      <c r="G196" s="5">
        <v>680.13</v>
      </c>
      <c r="H196" s="5">
        <v>0</v>
      </c>
      <c r="I196" s="6">
        <v>0</v>
      </c>
      <c r="J196" s="5">
        <v>0</v>
      </c>
      <c r="K196" s="7">
        <v>0</v>
      </c>
      <c r="L196" s="5">
        <v>962.9896</v>
      </c>
      <c r="M196" s="6">
        <v>0</v>
      </c>
      <c r="N196" s="5">
        <v>121.2264</v>
      </c>
      <c r="O196" s="6">
        <v>0</v>
      </c>
      <c r="P196" s="5">
        <v>806.524</v>
      </c>
      <c r="Q196" s="7">
        <v>0</v>
      </c>
      <c r="R196" s="5">
        <v>742.93960000000004</v>
      </c>
      <c r="S196" s="7">
        <v>0</v>
      </c>
      <c r="T196" s="8">
        <v>191</v>
      </c>
      <c r="U196" s="8">
        <v>191</v>
      </c>
      <c r="V196" s="8">
        <v>179</v>
      </c>
      <c r="W196" s="8">
        <v>179</v>
      </c>
      <c r="X196" s="8">
        <v>179</v>
      </c>
      <c r="Y196" s="8">
        <v>179</v>
      </c>
      <c r="Z196" s="9" t="s">
        <v>49</v>
      </c>
      <c r="AA196" s="9">
        <v>45</v>
      </c>
      <c r="AB196" s="9">
        <v>45</v>
      </c>
      <c r="AC196" s="9">
        <v>44</v>
      </c>
      <c r="AD196" s="9">
        <v>44</v>
      </c>
      <c r="AE196" s="9">
        <v>44</v>
      </c>
      <c r="AF196" s="9">
        <v>44</v>
      </c>
      <c r="AJ196" s="85">
        <f>VLOOKUP($C196,Hoja3!$C$5:$U$202,18,FALSE)</f>
        <v>2.9842700284668564</v>
      </c>
      <c r="AK196" s="94">
        <f t="shared" si="24"/>
        <v>24.06885400439203</v>
      </c>
      <c r="AL196" s="92">
        <f t="shared" si="25"/>
        <v>0</v>
      </c>
      <c r="AM196">
        <f>IFERROR(VLOOKUP(C196,'[2]Education expendit (current US)'!$B$2:$K$156,10,FALSE),"")</f>
        <v>21544425.040421799</v>
      </c>
      <c r="AN196">
        <f t="shared" si="26"/>
        <v>21.5444250404218</v>
      </c>
      <c r="AO196" s="85">
        <f t="shared" si="27"/>
        <v>2.6712689319129748</v>
      </c>
      <c r="AP196" s="93">
        <f t="shared" si="28"/>
        <v>0</v>
      </c>
      <c r="AQ196" s="85">
        <f>VLOOKUP($C196,Hoja3!$C$5:$W$202,21,FALSE)</f>
        <v>2.48</v>
      </c>
      <c r="AR196" s="94">
        <f t="shared" si="29"/>
        <v>20.0017952</v>
      </c>
      <c r="AS196" s="92">
        <f t="shared" si="30"/>
        <v>0</v>
      </c>
      <c r="AT196" s="85">
        <f>VLOOKUP($C196,Hoja3!$C$5:$AB$202,26,FALSE)</f>
        <v>0.50427002846685642</v>
      </c>
      <c r="AU196" s="94">
        <f t="shared" si="31"/>
        <v>4.0670588043920297</v>
      </c>
      <c r="AV196" s="92">
        <f t="shared" si="32"/>
        <v>0</v>
      </c>
      <c r="AW196" s="103">
        <f t="shared" si="33"/>
        <v>3.3154776468282416</v>
      </c>
      <c r="AX196" s="86">
        <f t="shared" si="34"/>
        <v>26.740122936305006</v>
      </c>
      <c r="AY196" s="92">
        <f t="shared" si="35"/>
        <v>0</v>
      </c>
    </row>
    <row r="197" spans="1:51">
      <c r="A197">
        <v>174</v>
      </c>
      <c r="B197" t="s">
        <v>52</v>
      </c>
      <c r="C197" t="s">
        <v>422</v>
      </c>
      <c r="D197" t="s">
        <v>423</v>
      </c>
      <c r="E197">
        <v>250</v>
      </c>
      <c r="F197" t="str">
        <f>VLOOKUP(C197,[1]Hoja5!$B$2:$C$199,2,FALSE)</f>
        <v>Ghana</v>
      </c>
      <c r="G197" s="5">
        <v>12649</v>
      </c>
      <c r="H197" s="5">
        <v>0</v>
      </c>
      <c r="I197" s="6">
        <v>0</v>
      </c>
      <c r="J197" s="5">
        <v>0</v>
      </c>
      <c r="K197" s="7">
        <v>0</v>
      </c>
      <c r="L197" s="5">
        <v>35413.61</v>
      </c>
      <c r="M197" s="6">
        <v>0</v>
      </c>
      <c r="N197" s="5">
        <v>3511.3139999999999</v>
      </c>
      <c r="O197" s="6">
        <v>0</v>
      </c>
      <c r="P197" s="5">
        <v>31305.89</v>
      </c>
      <c r="Q197" s="7">
        <v>0</v>
      </c>
      <c r="R197" s="5">
        <v>30775.89</v>
      </c>
      <c r="S197" s="7">
        <v>0</v>
      </c>
      <c r="T197" s="8">
        <v>192</v>
      </c>
      <c r="U197" s="8">
        <v>192</v>
      </c>
      <c r="V197" s="8">
        <v>180</v>
      </c>
      <c r="W197" s="8">
        <v>180</v>
      </c>
      <c r="X197" s="8">
        <v>180</v>
      </c>
      <c r="Y197" s="8">
        <v>180</v>
      </c>
      <c r="Z197" s="9" t="s">
        <v>49</v>
      </c>
      <c r="AA197" s="9">
        <v>46</v>
      </c>
      <c r="AB197" s="9">
        <v>46</v>
      </c>
      <c r="AC197" s="9">
        <v>45</v>
      </c>
      <c r="AD197" s="9">
        <v>45</v>
      </c>
      <c r="AE197" s="9">
        <v>45</v>
      </c>
      <c r="AF197" s="9">
        <v>45</v>
      </c>
      <c r="AJ197" s="85">
        <f>VLOOKUP($C197,Hoja3!$C$5:$U$202,18,FALSE)</f>
        <v>5.3915444839857649</v>
      </c>
      <c r="AK197" s="94">
        <f t="shared" ref="AK197:AK208" si="36">IFERROR(AJ197*$P197/100,0)</f>
        <v>1687.8709854576512</v>
      </c>
      <c r="AL197" s="92">
        <f t="shared" ref="AL197:AL208" si="37">IFERROR($H197/AK197*100,"")</f>
        <v>0</v>
      </c>
      <c r="AM197">
        <f>IFERROR(VLOOKUP(C197,'[2]Education expendit (current US)'!$B$2:$K$156,10,FALSE),"")</f>
        <v>3180860010.2831502</v>
      </c>
      <c r="AN197">
        <f t="shared" ref="AN197:AN208" si="38">IF(AM197="",0,AM197/1000000)</f>
        <v>3180.8600102831501</v>
      </c>
      <c r="AO197" s="85">
        <f t="shared" ref="AO197:AO208" si="39">IF(AN197="","",AN197*100/P197)</f>
        <v>10.160580038718432</v>
      </c>
      <c r="AP197" s="93">
        <f t="shared" ref="AP197:AP208" si="40">IFERROR(H197/AN197*100,"")</f>
        <v>0</v>
      </c>
      <c r="AQ197" s="85">
        <f>VLOOKUP($C197,Hoja3!$C$5:$W$202,21,FALSE)</f>
        <v>3.024</v>
      </c>
      <c r="AR197" s="94">
        <f t="shared" ref="AR197:AR208" si="41">IFERROR(AQ197*$P197/100,0)</f>
        <v>946.69011360000002</v>
      </c>
      <c r="AS197" s="92">
        <f t="shared" ref="AS197:AS208" si="42">IFERROR($H197/AR197*100,"")</f>
        <v>0</v>
      </c>
      <c r="AT197" s="85">
        <f>VLOOKUP($C197,Hoja3!$C$5:$AB$202,26,FALSE)</f>
        <v>2.3675444839857653</v>
      </c>
      <c r="AU197" s="94">
        <f t="shared" ref="AU197:AU208" si="43">IFERROR(AT197*$P197/100,0)</f>
        <v>741.18087185765137</v>
      </c>
      <c r="AV197" s="92">
        <f t="shared" ref="AV197:AV208" si="44">IFERROR($H197/AU197*100,"")</f>
        <v>0</v>
      </c>
      <c r="AW197" s="103">
        <f t="shared" ref="AW197:AW208" si="45">AX197/$P197*100</f>
        <v>5.4240002935433864</v>
      </c>
      <c r="AX197" s="86">
        <f t="shared" ref="AX197:AX208" si="46">AO197+AK197</f>
        <v>1698.0315654963697</v>
      </c>
      <c r="AY197" s="92">
        <f t="shared" ref="AY197:AY208" si="47">IFERROR(H197*100/AX197,"")</f>
        <v>0</v>
      </c>
    </row>
    <row r="198" spans="1:51">
      <c r="A198">
        <v>176</v>
      </c>
      <c r="B198" t="s">
        <v>52</v>
      </c>
      <c r="C198" t="s">
        <v>424</v>
      </c>
      <c r="D198" t="s">
        <v>425</v>
      </c>
      <c r="E198">
        <v>250</v>
      </c>
      <c r="F198" t="str">
        <f>VLOOKUP(C198,[1]Hoja5!$B$2:$C$199,2,FALSE)</f>
        <v>Guinea-Bissau</v>
      </c>
      <c r="G198" s="5">
        <v>465.72</v>
      </c>
      <c r="H198" s="5">
        <v>0</v>
      </c>
      <c r="I198" s="6">
        <v>0</v>
      </c>
      <c r="J198" s="5">
        <v>0</v>
      </c>
      <c r="K198" s="7">
        <v>0</v>
      </c>
      <c r="L198" s="5">
        <v>0</v>
      </c>
      <c r="M198" s="6">
        <v>0</v>
      </c>
      <c r="N198" s="5">
        <v>0</v>
      </c>
      <c r="O198" s="6">
        <v>0</v>
      </c>
      <c r="P198" s="5">
        <v>878.51760000000002</v>
      </c>
      <c r="Q198" s="7">
        <v>0</v>
      </c>
      <c r="R198" s="5">
        <v>877.2636</v>
      </c>
      <c r="S198" s="7">
        <v>0</v>
      </c>
      <c r="T198" s="8">
        <v>193</v>
      </c>
      <c r="U198" s="8">
        <v>193</v>
      </c>
      <c r="V198" s="8">
        <v>181</v>
      </c>
      <c r="W198" s="8">
        <v>181</v>
      </c>
      <c r="X198" s="8">
        <v>181</v>
      </c>
      <c r="Y198" s="8">
        <v>181</v>
      </c>
      <c r="Z198" s="9" t="s">
        <v>49</v>
      </c>
      <c r="AA198" s="9">
        <v>47</v>
      </c>
      <c r="AB198" s="9">
        <v>47</v>
      </c>
      <c r="AC198" s="9">
        <v>46</v>
      </c>
      <c r="AD198" s="9">
        <v>46</v>
      </c>
      <c r="AE198" s="9">
        <v>46</v>
      </c>
      <c r="AF198" s="9">
        <v>46</v>
      </c>
      <c r="AJ198" s="85">
        <f>VLOOKUP($C198,Hoja3!$C$5:$U$202,18,FALSE)</f>
        <v>5.4369999999999994</v>
      </c>
      <c r="AK198" s="94">
        <f t="shared" si="36"/>
        <v>47.765001911999995</v>
      </c>
      <c r="AL198" s="92">
        <f t="shared" si="37"/>
        <v>0</v>
      </c>
      <c r="AM198">
        <f>IFERROR(VLOOKUP(C198,'[2]Education expendit (current US)'!$B$2:$K$156,10,FALSE),"")</f>
        <v>18801322.404173601</v>
      </c>
      <c r="AN198">
        <f t="shared" si="38"/>
        <v>18.8013224041736</v>
      </c>
      <c r="AO198" s="85">
        <f t="shared" si="39"/>
        <v>2.1401190373617558</v>
      </c>
      <c r="AP198" s="93">
        <f t="shared" si="40"/>
        <v>0</v>
      </c>
      <c r="AQ198" s="85">
        <f>VLOOKUP($C198,Hoja3!$C$5:$W$202,21,FALSE)</f>
        <v>2.3119999999999998</v>
      </c>
      <c r="AR198" s="94">
        <f t="shared" si="41"/>
        <v>20.311326911999998</v>
      </c>
      <c r="AS198" s="92">
        <f t="shared" si="42"/>
        <v>0</v>
      </c>
      <c r="AT198" s="85">
        <f>VLOOKUP($C198,Hoja3!$C$5:$AB$202,26,FALSE)</f>
        <v>3.125</v>
      </c>
      <c r="AU198" s="94">
        <f t="shared" si="43"/>
        <v>27.453674999999997</v>
      </c>
      <c r="AV198" s="92">
        <f t="shared" si="44"/>
        <v>0</v>
      </c>
      <c r="AW198" s="103">
        <f t="shared" si="45"/>
        <v>5.6806057100463043</v>
      </c>
      <c r="AX198" s="86">
        <f t="shared" si="46"/>
        <v>49.905120949361752</v>
      </c>
      <c r="AY198" s="92">
        <f t="shared" si="47"/>
        <v>0</v>
      </c>
    </row>
    <row r="199" spans="1:51">
      <c r="A199">
        <v>182</v>
      </c>
      <c r="B199" t="s">
        <v>52</v>
      </c>
      <c r="C199" t="s">
        <v>426</v>
      </c>
      <c r="D199" t="s">
        <v>427</v>
      </c>
      <c r="E199">
        <v>250</v>
      </c>
      <c r="F199" t="str">
        <f>VLOOKUP(C199,[1]Hoja5!$B$2:$C$199,2,FALSE)</f>
        <v>Mali</v>
      </c>
      <c r="G199" s="5">
        <v>3869</v>
      </c>
      <c r="H199" s="5">
        <v>0</v>
      </c>
      <c r="I199" s="6">
        <v>0</v>
      </c>
      <c r="J199" s="5">
        <v>0</v>
      </c>
      <c r="K199" s="7">
        <v>0</v>
      </c>
      <c r="L199" s="5">
        <v>0</v>
      </c>
      <c r="M199" s="6">
        <v>0</v>
      </c>
      <c r="N199" s="5">
        <v>0</v>
      </c>
      <c r="O199" s="6">
        <v>0</v>
      </c>
      <c r="P199" s="5">
        <v>9251.3880000000008</v>
      </c>
      <c r="Q199" s="7">
        <v>0</v>
      </c>
      <c r="R199" s="5">
        <v>8909.3580000000002</v>
      </c>
      <c r="S199" s="7">
        <v>0</v>
      </c>
      <c r="T199" s="8">
        <v>194</v>
      </c>
      <c r="U199" s="8">
        <v>194</v>
      </c>
      <c r="V199" s="8">
        <v>182</v>
      </c>
      <c r="W199" s="8">
        <v>182</v>
      </c>
      <c r="X199" s="8">
        <v>182</v>
      </c>
      <c r="Y199" s="8">
        <v>182</v>
      </c>
      <c r="Z199" s="9" t="s">
        <v>49</v>
      </c>
      <c r="AA199" s="9">
        <v>48</v>
      </c>
      <c r="AB199" s="9">
        <v>48</v>
      </c>
      <c r="AC199" s="9">
        <v>47</v>
      </c>
      <c r="AD199" s="9">
        <v>47</v>
      </c>
      <c r="AE199" s="9">
        <v>47</v>
      </c>
      <c r="AF199" s="9">
        <v>47</v>
      </c>
      <c r="AJ199" s="85">
        <f>VLOOKUP($C199,Hoja3!$C$5:$U$202,18,FALSE)</f>
        <v>4.8840000000000003</v>
      </c>
      <c r="AK199" s="94">
        <f t="shared" si="36"/>
        <v>451.83778992000009</v>
      </c>
      <c r="AL199" s="92">
        <f t="shared" si="37"/>
        <v>0</v>
      </c>
      <c r="AM199">
        <f>IFERROR(VLOOKUP(C199,'[2]Education expendit (current US)'!$B$2:$K$156,10,FALSE),"")</f>
        <v>416069977.53456002</v>
      </c>
      <c r="AN199">
        <f t="shared" si="38"/>
        <v>416.06997753456005</v>
      </c>
      <c r="AO199" s="85">
        <f t="shared" si="39"/>
        <v>4.497378961238681</v>
      </c>
      <c r="AP199" s="93">
        <f t="shared" si="40"/>
        <v>0</v>
      </c>
      <c r="AQ199" s="85">
        <f>VLOOKUP($C199,Hoja3!$C$5:$W$202,21,FALSE)</f>
        <v>2.8170000000000002</v>
      </c>
      <c r="AR199" s="94">
        <f t="shared" si="41"/>
        <v>260.61159996000004</v>
      </c>
      <c r="AS199" s="92">
        <f t="shared" si="42"/>
        <v>0</v>
      </c>
      <c r="AT199" s="85">
        <f>VLOOKUP($C199,Hoja3!$C$5:$AB$202,26,FALSE)</f>
        <v>2.0670000000000002</v>
      </c>
      <c r="AU199" s="94">
        <f t="shared" si="43"/>
        <v>191.22618996000006</v>
      </c>
      <c r="AV199" s="92">
        <f t="shared" si="44"/>
        <v>0</v>
      </c>
      <c r="AW199" s="103">
        <f t="shared" si="45"/>
        <v>4.9326130185139654</v>
      </c>
      <c r="AX199" s="86">
        <f t="shared" si="46"/>
        <v>456.33516888123876</v>
      </c>
      <c r="AY199" s="92">
        <f t="shared" si="47"/>
        <v>0</v>
      </c>
    </row>
    <row r="200" spans="1:51">
      <c r="A200">
        <v>184</v>
      </c>
      <c r="B200" t="s">
        <v>52</v>
      </c>
      <c r="C200" t="s">
        <v>428</v>
      </c>
      <c r="D200" t="s">
        <v>429</v>
      </c>
      <c r="E200">
        <v>250</v>
      </c>
      <c r="F200" t="str">
        <f>VLOOKUP(C200,[1]Hoja5!$B$2:$C$199,2,FALSE)</f>
        <v>Mauritius</v>
      </c>
      <c r="G200" s="5">
        <v>13089.17</v>
      </c>
      <c r="H200" s="5">
        <v>0</v>
      </c>
      <c r="I200" s="6">
        <v>0</v>
      </c>
      <c r="J200" s="5">
        <v>0</v>
      </c>
      <c r="K200" s="7">
        <v>0</v>
      </c>
      <c r="L200" s="5">
        <v>10933.72</v>
      </c>
      <c r="M200" s="6">
        <v>0</v>
      </c>
      <c r="N200" s="5">
        <v>1393.4449999999999</v>
      </c>
      <c r="O200" s="6">
        <v>0</v>
      </c>
      <c r="P200" s="5">
        <v>9728.7289999999994</v>
      </c>
      <c r="Q200" s="7">
        <v>0</v>
      </c>
      <c r="R200" s="5">
        <v>9798.2780000000002</v>
      </c>
      <c r="S200" s="7">
        <v>0</v>
      </c>
      <c r="T200" s="8">
        <v>195</v>
      </c>
      <c r="U200" s="8">
        <v>195</v>
      </c>
      <c r="V200" s="8">
        <v>183</v>
      </c>
      <c r="W200" s="8">
        <v>183</v>
      </c>
      <c r="X200" s="8">
        <v>183</v>
      </c>
      <c r="Y200" s="8">
        <v>183</v>
      </c>
      <c r="Z200" s="9" t="s">
        <v>49</v>
      </c>
      <c r="AA200" s="9">
        <v>49</v>
      </c>
      <c r="AB200" s="9">
        <v>49</v>
      </c>
      <c r="AC200" s="9">
        <v>48</v>
      </c>
      <c r="AD200" s="9">
        <v>48</v>
      </c>
      <c r="AE200" s="9">
        <v>48</v>
      </c>
      <c r="AF200" s="9">
        <v>48</v>
      </c>
      <c r="AJ200" s="85">
        <f>VLOOKUP($C200,Hoja3!$C$5:$U$202,18,FALSE)</f>
        <v>9.1210000000000004</v>
      </c>
      <c r="AK200" s="94">
        <f t="shared" si="36"/>
        <v>887.35737209000001</v>
      </c>
      <c r="AL200" s="92">
        <f t="shared" si="37"/>
        <v>0</v>
      </c>
      <c r="AM200">
        <f>IFERROR(VLOOKUP(C200,'[2]Education expendit (current US)'!$B$2:$K$156,10,FALSE),"")</f>
        <v>340798984.364326</v>
      </c>
      <c r="AN200">
        <f t="shared" si="38"/>
        <v>340.79898436432597</v>
      </c>
      <c r="AO200" s="85">
        <f t="shared" si="39"/>
        <v>3.5030165231689154</v>
      </c>
      <c r="AP200" s="93">
        <f t="shared" si="40"/>
        <v>0</v>
      </c>
      <c r="AQ200" s="85">
        <f>VLOOKUP($C200,Hoja3!$C$5:$W$202,21,FALSE)</f>
        <v>2.3919999999999999</v>
      </c>
      <c r="AR200" s="94">
        <f t="shared" si="41"/>
        <v>232.71119767999997</v>
      </c>
      <c r="AS200" s="92">
        <f t="shared" si="42"/>
        <v>0</v>
      </c>
      <c r="AT200" s="85">
        <f>VLOOKUP($C200,Hoja3!$C$5:$AB$202,26,FALSE)</f>
        <v>6.7290000000000001</v>
      </c>
      <c r="AU200" s="94">
        <f t="shared" si="43"/>
        <v>654.64617440999996</v>
      </c>
      <c r="AV200" s="92">
        <f t="shared" si="44"/>
        <v>0</v>
      </c>
      <c r="AW200" s="103">
        <f t="shared" si="45"/>
        <v>9.1570069287896594</v>
      </c>
      <c r="AX200" s="86">
        <f t="shared" si="46"/>
        <v>890.86038861316888</v>
      </c>
      <c r="AY200" s="92">
        <f t="shared" si="47"/>
        <v>0</v>
      </c>
    </row>
    <row r="201" spans="1:51">
      <c r="A201">
        <v>188</v>
      </c>
      <c r="B201" t="s">
        <v>52</v>
      </c>
      <c r="C201" t="s">
        <v>430</v>
      </c>
      <c r="D201" t="s">
        <v>431</v>
      </c>
      <c r="E201">
        <v>250</v>
      </c>
      <c r="F201" t="str">
        <f>VLOOKUP(C201,[1]Hoja5!$B$2:$C$199,2,FALSE)</f>
        <v>Niger</v>
      </c>
      <c r="G201" s="5">
        <v>2800</v>
      </c>
      <c r="H201" s="5">
        <v>0</v>
      </c>
      <c r="I201" s="6">
        <v>0</v>
      </c>
      <c r="J201" s="5">
        <v>0</v>
      </c>
      <c r="K201" s="7">
        <v>0</v>
      </c>
      <c r="L201" s="5">
        <v>0</v>
      </c>
      <c r="M201" s="6">
        <v>0</v>
      </c>
      <c r="N201" s="5">
        <v>0</v>
      </c>
      <c r="O201" s="6">
        <v>0</v>
      </c>
      <c r="P201" s="5">
        <v>5548.8140000000003</v>
      </c>
      <c r="Q201" s="7">
        <v>0</v>
      </c>
      <c r="R201" s="5">
        <v>5492.6840000000002</v>
      </c>
      <c r="S201" s="7">
        <v>0</v>
      </c>
      <c r="T201" s="8">
        <v>196</v>
      </c>
      <c r="U201" s="8">
        <v>196</v>
      </c>
      <c r="V201" s="8">
        <v>184</v>
      </c>
      <c r="W201" s="8">
        <v>184</v>
      </c>
      <c r="X201" s="8">
        <v>184</v>
      </c>
      <c r="Y201" s="8">
        <v>184</v>
      </c>
      <c r="Z201" s="9" t="s">
        <v>49</v>
      </c>
      <c r="AA201" s="9">
        <v>50</v>
      </c>
      <c r="AB201" s="9">
        <v>50</v>
      </c>
      <c r="AC201" s="9">
        <v>49</v>
      </c>
      <c r="AD201" s="9">
        <v>49</v>
      </c>
      <c r="AE201" s="9">
        <v>49</v>
      </c>
      <c r="AF201" s="9">
        <v>49</v>
      </c>
      <c r="AJ201" s="85">
        <f>VLOOKUP($C201,Hoja3!$C$5:$U$202,18,FALSE)</f>
        <v>2.9122755671253251</v>
      </c>
      <c r="AK201" s="94">
        <f t="shared" si="36"/>
        <v>161.59675438722945</v>
      </c>
      <c r="AL201" s="92">
        <f t="shared" si="37"/>
        <v>0</v>
      </c>
      <c r="AM201">
        <f>IFERROR(VLOOKUP(C201,'[2]Education expendit (current US)'!$B$2:$K$156,10,FALSE),"")</f>
        <v>269211144.658759</v>
      </c>
      <c r="AN201">
        <f t="shared" si="38"/>
        <v>269.211144658759</v>
      </c>
      <c r="AO201" s="85">
        <f t="shared" si="39"/>
        <v>4.8516880302486083</v>
      </c>
      <c r="AP201" s="93">
        <f t="shared" si="40"/>
        <v>0</v>
      </c>
      <c r="AQ201" s="85">
        <f>VLOOKUP($C201,Hoja3!$C$5:$W$202,21,FALSE)</f>
        <v>2.3809999999999998</v>
      </c>
      <c r="AR201" s="94">
        <f t="shared" si="41"/>
        <v>132.11726134</v>
      </c>
      <c r="AS201" s="92">
        <f t="shared" si="42"/>
        <v>0</v>
      </c>
      <c r="AT201" s="85">
        <f>VLOOKUP($C201,Hoja3!$C$5:$AB$202,26,FALSE)</f>
        <v>0.53127556712532531</v>
      </c>
      <c r="AU201" s="94">
        <f t="shared" si="43"/>
        <v>29.479493047229447</v>
      </c>
      <c r="AV201" s="92">
        <f t="shared" si="44"/>
        <v>0</v>
      </c>
      <c r="AW201" s="103">
        <f t="shared" si="45"/>
        <v>2.9997120540980116</v>
      </c>
      <c r="AX201" s="86">
        <f t="shared" si="46"/>
        <v>166.44844241747805</v>
      </c>
      <c r="AY201" s="92">
        <f t="shared" si="47"/>
        <v>0</v>
      </c>
    </row>
    <row r="202" spans="1:51">
      <c r="A202">
        <v>192</v>
      </c>
      <c r="B202" t="s">
        <v>52</v>
      </c>
      <c r="C202" t="s">
        <v>432</v>
      </c>
      <c r="D202" t="s">
        <v>433</v>
      </c>
      <c r="E202">
        <v>250</v>
      </c>
      <c r="F202" t="str">
        <f>VLOOKUP(C202,[1]Hoja5!$B$2:$C$199,2,FALSE)</f>
        <v>Sao Tome and Principe</v>
      </c>
      <c r="G202" s="5">
        <v>310.97000000000003</v>
      </c>
      <c r="H202" s="5">
        <v>0</v>
      </c>
      <c r="I202" s="6">
        <v>0</v>
      </c>
      <c r="J202" s="5">
        <v>0</v>
      </c>
      <c r="K202" s="7">
        <v>0</v>
      </c>
      <c r="L202" s="5">
        <v>0</v>
      </c>
      <c r="M202" s="6">
        <v>0</v>
      </c>
      <c r="N202" s="5">
        <v>0</v>
      </c>
      <c r="O202" s="6">
        <v>0</v>
      </c>
      <c r="P202" s="5">
        <v>196.8066</v>
      </c>
      <c r="Q202" s="7">
        <v>0</v>
      </c>
      <c r="R202" s="5">
        <v>199.5976</v>
      </c>
      <c r="S202" s="7">
        <v>0</v>
      </c>
      <c r="T202" s="8">
        <v>197</v>
      </c>
      <c r="U202" s="8">
        <v>197</v>
      </c>
      <c r="V202" s="8">
        <v>185</v>
      </c>
      <c r="W202" s="8">
        <v>185</v>
      </c>
      <c r="X202" s="8">
        <v>185</v>
      </c>
      <c r="Y202" s="8">
        <v>185</v>
      </c>
      <c r="Z202" s="9" t="s">
        <v>49</v>
      </c>
      <c r="AA202" s="9">
        <v>51</v>
      </c>
      <c r="AB202" s="9">
        <v>51</v>
      </c>
      <c r="AC202" s="9">
        <v>50</v>
      </c>
      <c r="AD202" s="9">
        <v>50</v>
      </c>
      <c r="AE202" s="9">
        <v>50</v>
      </c>
      <c r="AF202" s="9">
        <v>50</v>
      </c>
      <c r="AJ202" s="85">
        <f>VLOOKUP($C202,Hoja3!$C$5:$U$202,18,FALSE)</f>
        <v>4.9269999999999996</v>
      </c>
      <c r="AK202" s="94">
        <f t="shared" si="36"/>
        <v>9.6966611819999997</v>
      </c>
      <c r="AL202" s="92">
        <f t="shared" si="37"/>
        <v>0</v>
      </c>
      <c r="AM202" t="str">
        <f>IFERROR(VLOOKUP(C202,'[2]Education expendit (current US)'!$B$2:$K$156,10,FALSE),"")</f>
        <v/>
      </c>
      <c r="AN202">
        <f t="shared" si="38"/>
        <v>0</v>
      </c>
      <c r="AO202" s="88">
        <f t="shared" si="39"/>
        <v>0</v>
      </c>
      <c r="AP202" s="93" t="str">
        <f t="shared" si="40"/>
        <v/>
      </c>
      <c r="AQ202" s="85">
        <f>VLOOKUP($C202,Hoja3!$C$5:$W$202,21,FALSE)</f>
        <v>4.1849999999999996</v>
      </c>
      <c r="AR202" s="94">
        <f t="shared" si="41"/>
        <v>8.2363562099999985</v>
      </c>
      <c r="AS202" s="92">
        <f t="shared" si="42"/>
        <v>0</v>
      </c>
      <c r="AT202" s="85">
        <f>VLOOKUP($C202,Hoja3!$C$5:$AB$202,26,FALSE)</f>
        <v>0.74199999999999999</v>
      </c>
      <c r="AU202" s="94">
        <f t="shared" si="43"/>
        <v>1.4603049720000001</v>
      </c>
      <c r="AV202" s="92">
        <f t="shared" si="44"/>
        <v>0</v>
      </c>
      <c r="AW202" s="103">
        <f t="shared" si="45"/>
        <v>4.9269999999999996</v>
      </c>
      <c r="AX202" s="86">
        <f t="shared" si="46"/>
        <v>9.6966611819999997</v>
      </c>
      <c r="AY202" s="92">
        <f t="shared" si="47"/>
        <v>0</v>
      </c>
    </row>
    <row r="203" spans="1:51">
      <c r="A203">
        <v>194</v>
      </c>
      <c r="B203" t="s">
        <v>52</v>
      </c>
      <c r="C203" t="s">
        <v>434</v>
      </c>
      <c r="D203" t="s">
        <v>435</v>
      </c>
      <c r="E203">
        <v>250</v>
      </c>
      <c r="F203" t="str">
        <f>VLOOKUP(C203,[1]Hoja5!$B$2:$C$199,2,FALSE)</f>
        <v>Seychelles</v>
      </c>
      <c r="G203" s="5">
        <v>2495</v>
      </c>
      <c r="H203" s="5">
        <v>0</v>
      </c>
      <c r="I203" s="6">
        <v>0</v>
      </c>
      <c r="J203" s="5">
        <v>0</v>
      </c>
      <c r="K203" s="7">
        <v>0</v>
      </c>
      <c r="L203" s="5">
        <v>0</v>
      </c>
      <c r="M203" s="6">
        <v>0</v>
      </c>
      <c r="N203" s="5">
        <v>0</v>
      </c>
      <c r="O203" s="6">
        <v>0</v>
      </c>
      <c r="P203" s="5">
        <v>936.60919999999999</v>
      </c>
      <c r="Q203" s="7">
        <v>0</v>
      </c>
      <c r="R203" s="5">
        <v>854.66849999999999</v>
      </c>
      <c r="S203" s="7">
        <v>0</v>
      </c>
      <c r="T203" s="8">
        <v>198</v>
      </c>
      <c r="U203" s="8">
        <v>198</v>
      </c>
      <c r="V203" s="8">
        <v>186</v>
      </c>
      <c r="W203" s="8">
        <v>186</v>
      </c>
      <c r="X203" s="8">
        <v>186</v>
      </c>
      <c r="Y203" s="8">
        <v>186</v>
      </c>
      <c r="Z203" s="9" t="s">
        <v>49</v>
      </c>
      <c r="AA203" s="9">
        <v>52</v>
      </c>
      <c r="AB203" s="9">
        <v>52</v>
      </c>
      <c r="AC203" s="9">
        <v>51</v>
      </c>
      <c r="AD203" s="9">
        <v>51</v>
      </c>
      <c r="AE203" s="9">
        <v>51</v>
      </c>
      <c r="AF203" s="9">
        <v>51</v>
      </c>
      <c r="AJ203" s="85">
        <f>VLOOKUP($C203,Hoja3!$C$5:$U$202,18,FALSE)</f>
        <v>7.524</v>
      </c>
      <c r="AK203" s="94">
        <f t="shared" si="36"/>
        <v>70.470476207999994</v>
      </c>
      <c r="AL203" s="92">
        <f t="shared" si="37"/>
        <v>0</v>
      </c>
      <c r="AM203" t="str">
        <f>IFERROR(VLOOKUP(C203,'[2]Education expendit (current US)'!$B$2:$K$156,10,FALSE),"")</f>
        <v/>
      </c>
      <c r="AN203">
        <f t="shared" si="38"/>
        <v>0</v>
      </c>
      <c r="AO203" s="88">
        <f t="shared" si="39"/>
        <v>0</v>
      </c>
      <c r="AP203" s="93" t="str">
        <f t="shared" si="40"/>
        <v/>
      </c>
      <c r="AQ203" s="85">
        <f>VLOOKUP($C203,Hoja3!$C$5:$W$202,21,FALSE)</f>
        <v>3.1379999999999999</v>
      </c>
      <c r="AR203" s="94">
        <f t="shared" si="41"/>
        <v>29.390796695999999</v>
      </c>
      <c r="AS203" s="92">
        <f t="shared" si="42"/>
        <v>0</v>
      </c>
      <c r="AT203" s="85">
        <f>VLOOKUP($C203,Hoja3!$C$5:$AB$202,26,FALSE)</f>
        <v>4.3860000000000001</v>
      </c>
      <c r="AU203" s="94">
        <f t="shared" si="43"/>
        <v>41.079679512000006</v>
      </c>
      <c r="AV203" s="92">
        <f t="shared" si="44"/>
        <v>0</v>
      </c>
      <c r="AW203" s="103">
        <f t="shared" si="45"/>
        <v>7.524</v>
      </c>
      <c r="AX203" s="86">
        <f t="shared" si="46"/>
        <v>70.470476207999994</v>
      </c>
      <c r="AY203" s="92">
        <f t="shared" si="47"/>
        <v>0</v>
      </c>
    </row>
    <row r="204" spans="1:51">
      <c r="A204">
        <v>195</v>
      </c>
      <c r="B204" t="s">
        <v>52</v>
      </c>
      <c r="C204" t="s">
        <v>436</v>
      </c>
      <c r="D204" t="s">
        <v>437</v>
      </c>
      <c r="E204">
        <v>250</v>
      </c>
      <c r="F204" t="str">
        <f>VLOOKUP(C204,[1]Hoja5!$B$2:$C$199,2,FALSE)</f>
        <v>Sierra Leone</v>
      </c>
      <c r="G204" s="5">
        <v>523</v>
      </c>
      <c r="H204" s="5">
        <v>0</v>
      </c>
      <c r="I204" s="6">
        <v>0</v>
      </c>
      <c r="J204" s="5">
        <v>0</v>
      </c>
      <c r="K204" s="7">
        <v>0</v>
      </c>
      <c r="L204" s="5">
        <v>2141.9110000000001</v>
      </c>
      <c r="M204" s="6">
        <v>0</v>
      </c>
      <c r="N204" s="5">
        <v>233.35560000000001</v>
      </c>
      <c r="O204" s="6">
        <v>0</v>
      </c>
      <c r="P204" s="5">
        <v>1905.0150000000001</v>
      </c>
      <c r="Q204" s="7">
        <v>0</v>
      </c>
      <c r="R204" s="5">
        <v>1905.002</v>
      </c>
      <c r="S204" s="7">
        <v>0</v>
      </c>
      <c r="T204" s="8">
        <v>199</v>
      </c>
      <c r="U204" s="8">
        <v>199</v>
      </c>
      <c r="V204" s="8">
        <v>187</v>
      </c>
      <c r="W204" s="8">
        <v>187</v>
      </c>
      <c r="X204" s="8">
        <v>187</v>
      </c>
      <c r="Y204" s="8">
        <v>187</v>
      </c>
      <c r="Z204" s="9" t="s">
        <v>49</v>
      </c>
      <c r="AA204" s="9">
        <v>53</v>
      </c>
      <c r="AB204" s="9">
        <v>53</v>
      </c>
      <c r="AC204" s="9">
        <v>52</v>
      </c>
      <c r="AD204" s="9">
        <v>52</v>
      </c>
      <c r="AE204" s="9">
        <v>52</v>
      </c>
      <c r="AF204" s="9">
        <v>52</v>
      </c>
      <c r="AJ204" s="85">
        <f>VLOOKUP($C204,Hoja3!$C$5:$U$202,18,FALSE)</f>
        <v>2.0680000000000001</v>
      </c>
      <c r="AK204" s="94">
        <f t="shared" si="36"/>
        <v>39.395710200000003</v>
      </c>
      <c r="AL204" s="92">
        <f t="shared" si="37"/>
        <v>0</v>
      </c>
      <c r="AM204" t="str">
        <f>IFERROR(VLOOKUP(C204,'[2]Education expendit (current US)'!$B$2:$K$156,10,FALSE),"")</f>
        <v/>
      </c>
      <c r="AN204">
        <f t="shared" si="38"/>
        <v>0</v>
      </c>
      <c r="AO204" s="88">
        <f t="shared" si="39"/>
        <v>0</v>
      </c>
      <c r="AP204" s="93" t="str">
        <f t="shared" si="40"/>
        <v/>
      </c>
      <c r="AQ204" s="85">
        <f>VLOOKUP($C204,Hoja3!$C$5:$W$202,21,FALSE)</f>
        <v>1.4570000000000001</v>
      </c>
      <c r="AR204" s="94">
        <f t="shared" si="41"/>
        <v>27.756068550000006</v>
      </c>
      <c r="AS204" s="92">
        <f t="shared" si="42"/>
        <v>0</v>
      </c>
      <c r="AT204" s="85">
        <f>VLOOKUP($C204,Hoja3!$C$5:$AB$202,26,FALSE)</f>
        <v>0.61099999999999999</v>
      </c>
      <c r="AU204" s="94">
        <f t="shared" si="43"/>
        <v>11.639641650000002</v>
      </c>
      <c r="AV204" s="92">
        <f t="shared" si="44"/>
        <v>0</v>
      </c>
      <c r="AW204" s="103">
        <f t="shared" si="45"/>
        <v>2.0680000000000001</v>
      </c>
      <c r="AX204" s="86">
        <f t="shared" si="46"/>
        <v>39.395710200000003</v>
      </c>
      <c r="AY204" s="92">
        <f t="shared" si="47"/>
        <v>0</v>
      </c>
    </row>
    <row r="205" spans="1:51">
      <c r="A205">
        <v>201</v>
      </c>
      <c r="B205" t="s">
        <v>52</v>
      </c>
      <c r="C205" t="s">
        <v>438</v>
      </c>
      <c r="D205" t="s">
        <v>439</v>
      </c>
      <c r="E205">
        <v>250</v>
      </c>
      <c r="F205" t="str">
        <f>VLOOKUP(C205,[1]Hoja5!$B$2:$C$199,2,FALSE)</f>
        <v>Togo</v>
      </c>
      <c r="G205" s="5">
        <v>1644</v>
      </c>
      <c r="H205" s="5">
        <v>0</v>
      </c>
      <c r="I205" s="6">
        <v>0</v>
      </c>
      <c r="J205" s="5">
        <v>0</v>
      </c>
      <c r="K205" s="7">
        <v>0</v>
      </c>
      <c r="L205" s="5">
        <v>0</v>
      </c>
      <c r="M205" s="6">
        <v>0</v>
      </c>
      <c r="N205" s="5">
        <v>0</v>
      </c>
      <c r="O205" s="6">
        <v>0</v>
      </c>
      <c r="P205" s="5">
        <v>3153.4009999999998</v>
      </c>
      <c r="Q205" s="7">
        <v>0</v>
      </c>
      <c r="R205" s="5">
        <v>2825.645</v>
      </c>
      <c r="S205" s="7">
        <v>0</v>
      </c>
      <c r="T205" s="8">
        <v>200</v>
      </c>
      <c r="U205" s="8">
        <v>200</v>
      </c>
      <c r="V205" s="8">
        <v>188</v>
      </c>
      <c r="W205" s="8">
        <v>188</v>
      </c>
      <c r="X205" s="8">
        <v>188</v>
      </c>
      <c r="Y205" s="8">
        <v>188</v>
      </c>
      <c r="Z205" s="9" t="s">
        <v>49</v>
      </c>
      <c r="AA205" s="9">
        <v>54</v>
      </c>
      <c r="AB205" s="9">
        <v>54</v>
      </c>
      <c r="AC205" s="9">
        <v>53</v>
      </c>
      <c r="AD205" s="9">
        <v>53</v>
      </c>
      <c r="AE205" s="9">
        <v>53</v>
      </c>
      <c r="AF205" s="9">
        <v>53</v>
      </c>
      <c r="AJ205" s="85">
        <f>VLOOKUP($C205,Hoja3!$C$5:$U$202,18,FALSE)</f>
        <v>5.7317279658432447</v>
      </c>
      <c r="AK205" s="94">
        <f t="shared" si="36"/>
        <v>180.74436699218052</v>
      </c>
      <c r="AL205" s="92">
        <f t="shared" si="37"/>
        <v>0</v>
      </c>
      <c r="AM205" t="str">
        <f>IFERROR(VLOOKUP(C205,'[2]Education expendit (current US)'!$B$2:$K$156,10,FALSE),"")</f>
        <v/>
      </c>
      <c r="AN205">
        <f t="shared" si="38"/>
        <v>0</v>
      </c>
      <c r="AO205" s="88">
        <f t="shared" si="39"/>
        <v>0</v>
      </c>
      <c r="AP205" s="93" t="str">
        <f t="shared" si="40"/>
        <v/>
      </c>
      <c r="AQ205" s="85">
        <f>VLOOKUP($C205,Hoja3!$C$5:$W$202,21,FALSE)</f>
        <v>3.4239999999999999</v>
      </c>
      <c r="AR205" s="94">
        <f t="shared" si="41"/>
        <v>107.97245024</v>
      </c>
      <c r="AS205" s="92">
        <f t="shared" si="42"/>
        <v>0</v>
      </c>
      <c r="AT205" s="85">
        <f>VLOOKUP($C205,Hoja3!$C$5:$AB$202,26,FALSE)</f>
        <v>2.3077279658432448</v>
      </c>
      <c r="AU205" s="94">
        <f t="shared" si="43"/>
        <v>72.77191675218053</v>
      </c>
      <c r="AV205" s="92">
        <f t="shared" si="44"/>
        <v>0</v>
      </c>
      <c r="AW205" s="103">
        <f t="shared" si="45"/>
        <v>5.7317279658432447</v>
      </c>
      <c r="AX205" s="86">
        <f t="shared" si="46"/>
        <v>180.74436699218052</v>
      </c>
      <c r="AY205" s="92">
        <f t="shared" si="47"/>
        <v>0</v>
      </c>
    </row>
    <row r="206" spans="1:51">
      <c r="A206">
        <v>185</v>
      </c>
      <c r="B206" t="s">
        <v>52</v>
      </c>
      <c r="C206" t="s">
        <v>440</v>
      </c>
      <c r="D206" t="s">
        <v>441</v>
      </c>
      <c r="E206">
        <v>250</v>
      </c>
      <c r="F206" t="e">
        <f>VLOOKUP(C206,[1]WB!$B$2:$C$223,2,FALSE)</f>
        <v>#N/A</v>
      </c>
      <c r="G206" s="5">
        <v>2340.94</v>
      </c>
      <c r="H206" s="5">
        <v>0.9</v>
      </c>
      <c r="I206" s="6">
        <v>0.38</v>
      </c>
      <c r="J206" s="5">
        <v>16.89</v>
      </c>
      <c r="K206" s="7">
        <v>0.72</v>
      </c>
      <c r="L206" s="5"/>
      <c r="M206" s="6"/>
      <c r="N206" s="5"/>
      <c r="O206" s="6"/>
      <c r="P206" s="5"/>
      <c r="Q206" s="7"/>
      <c r="R206" s="5"/>
      <c r="S206" s="7"/>
      <c r="T206" s="8">
        <v>98</v>
      </c>
      <c r="U206" s="8">
        <v>104</v>
      </c>
      <c r="V206" s="8">
        <v>199</v>
      </c>
      <c r="W206" s="8">
        <v>199</v>
      </c>
      <c r="X206" s="8">
        <v>199</v>
      </c>
      <c r="Y206" s="8">
        <v>199</v>
      </c>
      <c r="Z206" s="9" t="s">
        <v>49</v>
      </c>
      <c r="AA206" s="9">
        <v>8</v>
      </c>
      <c r="AB206" s="9">
        <v>11</v>
      </c>
      <c r="AC206" s="9">
        <v>54</v>
      </c>
      <c r="AD206" s="9">
        <v>54</v>
      </c>
      <c r="AE206" s="9">
        <v>54</v>
      </c>
      <c r="AF206" s="9">
        <v>54</v>
      </c>
      <c r="AJ206" s="85" t="e">
        <f>VLOOKUP($C206,Hoja3!$C$5:$U$202,18,FALSE)</f>
        <v>#N/A</v>
      </c>
      <c r="AK206" s="94">
        <f t="shared" si="36"/>
        <v>0</v>
      </c>
      <c r="AL206" s="92" t="str">
        <f t="shared" si="37"/>
        <v/>
      </c>
      <c r="AM206" t="str">
        <f>IFERROR(VLOOKUP(C206,'[2]Education expendit (current US)'!$B$2:$K$156,10,FALSE),"")</f>
        <v/>
      </c>
      <c r="AN206">
        <f t="shared" si="38"/>
        <v>0</v>
      </c>
      <c r="AO206" s="88" t="e">
        <f t="shared" si="39"/>
        <v>#DIV/0!</v>
      </c>
      <c r="AP206" s="93" t="str">
        <f t="shared" si="40"/>
        <v/>
      </c>
      <c r="AQ206" s="85" t="e">
        <f>VLOOKUP($C206,Hoja3!$C$5:$W$202,21,FALSE)</f>
        <v>#N/A</v>
      </c>
      <c r="AR206" s="94">
        <f t="shared" si="41"/>
        <v>0</v>
      </c>
      <c r="AS206" s="92" t="str">
        <f t="shared" si="42"/>
        <v/>
      </c>
      <c r="AT206" s="85" t="e">
        <f>VLOOKUP($C206,Hoja3!$C$5:$AB$202,26,FALSE)</f>
        <v>#N/A</v>
      </c>
      <c r="AU206" s="94">
        <f t="shared" si="43"/>
        <v>0</v>
      </c>
      <c r="AV206" s="92" t="str">
        <f t="shared" si="44"/>
        <v/>
      </c>
      <c r="AW206" s="103" t="e">
        <f t="shared" si="45"/>
        <v>#DIV/0!</v>
      </c>
      <c r="AX206" s="86" t="e">
        <f t="shared" si="46"/>
        <v>#DIV/0!</v>
      </c>
      <c r="AY206" s="92" t="str">
        <f t="shared" si="47"/>
        <v/>
      </c>
    </row>
    <row r="207" spans="1:51">
      <c r="A207">
        <v>190</v>
      </c>
      <c r="B207" t="s">
        <v>52</v>
      </c>
      <c r="C207" t="s">
        <v>442</v>
      </c>
      <c r="D207" t="s">
        <v>443</v>
      </c>
      <c r="E207">
        <v>250</v>
      </c>
      <c r="F207" t="str">
        <f>VLOOKUP(C207,[1]WB!$B$2:$C$223,2,FALSE)</f>
        <v>Réunion</v>
      </c>
      <c r="G207" s="5">
        <v>42937.46</v>
      </c>
      <c r="H207" s="5">
        <v>0</v>
      </c>
      <c r="I207" s="6">
        <v>0</v>
      </c>
      <c r="J207" s="5">
        <v>0</v>
      </c>
      <c r="K207" s="7">
        <v>0</v>
      </c>
      <c r="L207" s="5"/>
      <c r="M207" s="6"/>
      <c r="N207" s="5"/>
      <c r="O207" s="6"/>
      <c r="P207" s="5"/>
      <c r="Q207" s="7"/>
      <c r="R207" s="5"/>
      <c r="S207" s="7"/>
      <c r="T207" s="8">
        <v>203</v>
      </c>
      <c r="U207" s="8">
        <v>203</v>
      </c>
      <c r="V207" s="8">
        <v>204</v>
      </c>
      <c r="W207" s="8">
        <v>204</v>
      </c>
      <c r="X207" s="8">
        <v>204</v>
      </c>
      <c r="Y207" s="8">
        <v>204</v>
      </c>
      <c r="Z207" s="9" t="s">
        <v>49</v>
      </c>
      <c r="AA207" s="9">
        <v>55</v>
      </c>
      <c r="AB207" s="9">
        <v>55</v>
      </c>
      <c r="AC207" s="9">
        <v>55</v>
      </c>
      <c r="AD207" s="9">
        <v>55</v>
      </c>
      <c r="AE207" s="9">
        <v>55</v>
      </c>
      <c r="AF207" s="9">
        <v>55</v>
      </c>
      <c r="AJ207" s="85" t="e">
        <f>VLOOKUP($C207,Hoja3!$C$5:$U$202,18,FALSE)</f>
        <v>#N/A</v>
      </c>
      <c r="AK207" s="94">
        <f t="shared" si="36"/>
        <v>0</v>
      </c>
      <c r="AL207" s="92" t="str">
        <f t="shared" si="37"/>
        <v/>
      </c>
      <c r="AM207" t="str">
        <f>IFERROR(VLOOKUP(C207,'[2]Education expendit (current US)'!$B$2:$K$156,10,FALSE),"")</f>
        <v/>
      </c>
      <c r="AN207">
        <f t="shared" si="38"/>
        <v>0</v>
      </c>
      <c r="AO207" s="88" t="e">
        <f t="shared" si="39"/>
        <v>#DIV/0!</v>
      </c>
      <c r="AP207" s="93" t="str">
        <f t="shared" si="40"/>
        <v/>
      </c>
      <c r="AQ207" s="85" t="e">
        <f>VLOOKUP($C207,Hoja3!$C$5:$W$202,21,FALSE)</f>
        <v>#N/A</v>
      </c>
      <c r="AR207" s="94">
        <f t="shared" si="41"/>
        <v>0</v>
      </c>
      <c r="AS207" s="92" t="str">
        <f t="shared" si="42"/>
        <v/>
      </c>
      <c r="AT207" s="85" t="e">
        <f>VLOOKUP($C207,Hoja3!$C$5:$AB$202,26,FALSE)</f>
        <v>#N/A</v>
      </c>
      <c r="AU207" s="94">
        <f t="shared" si="43"/>
        <v>0</v>
      </c>
      <c r="AV207" s="92" t="str">
        <f t="shared" si="44"/>
        <v/>
      </c>
      <c r="AW207" s="103" t="e">
        <f t="shared" si="45"/>
        <v>#DIV/0!</v>
      </c>
      <c r="AX207" s="86" t="e">
        <f t="shared" si="46"/>
        <v>#DIV/0!</v>
      </c>
      <c r="AY207" s="92" t="str">
        <f t="shared" si="47"/>
        <v/>
      </c>
    </row>
    <row r="208" spans="1:51">
      <c r="A208">
        <v>203</v>
      </c>
      <c r="B208" t="s">
        <v>52</v>
      </c>
      <c r="C208" t="s">
        <v>444</v>
      </c>
      <c r="D208" t="s">
        <v>445</v>
      </c>
      <c r="E208">
        <v>250</v>
      </c>
      <c r="F208" t="e">
        <f>VLOOKUP(C208,[1]WB!$B$2:$C$223,2,FALSE)</f>
        <v>#N/A</v>
      </c>
      <c r="G208" s="5">
        <v>2172.69</v>
      </c>
      <c r="H208" s="5">
        <v>0</v>
      </c>
      <c r="I208" s="6">
        <v>0</v>
      </c>
      <c r="J208" s="5">
        <v>0</v>
      </c>
      <c r="K208" s="7">
        <v>0</v>
      </c>
      <c r="L208" s="5"/>
      <c r="M208" s="6"/>
      <c r="N208" s="5"/>
      <c r="O208" s="6"/>
      <c r="P208" s="5"/>
      <c r="Q208" s="7"/>
      <c r="R208" s="5"/>
      <c r="S208" s="7"/>
      <c r="T208" s="8">
        <v>204</v>
      </c>
      <c r="U208" s="8">
        <v>204</v>
      </c>
      <c r="V208" s="8">
        <v>205</v>
      </c>
      <c r="W208" s="8">
        <v>205</v>
      </c>
      <c r="X208" s="8">
        <v>205</v>
      </c>
      <c r="Y208" s="8">
        <v>205</v>
      </c>
      <c r="Z208" s="9" t="s">
        <v>49</v>
      </c>
      <c r="AA208" s="9">
        <v>56</v>
      </c>
      <c r="AB208" s="9">
        <v>56</v>
      </c>
      <c r="AC208" s="9">
        <v>56</v>
      </c>
      <c r="AD208" s="9">
        <v>56</v>
      </c>
      <c r="AE208" s="9">
        <v>56</v>
      </c>
      <c r="AF208" s="9">
        <v>56</v>
      </c>
      <c r="AJ208" s="85" t="e">
        <f>VLOOKUP($C208,Hoja3!$C$5:$U$202,18,FALSE)</f>
        <v>#N/A</v>
      </c>
      <c r="AK208" s="94">
        <f t="shared" si="36"/>
        <v>0</v>
      </c>
      <c r="AL208" s="92" t="str">
        <f t="shared" si="37"/>
        <v/>
      </c>
      <c r="AM208" t="str">
        <f>IFERROR(VLOOKUP(C208,'[2]Education expendit (current US)'!$B$2:$K$156,10,FALSE),"")</f>
        <v/>
      </c>
      <c r="AN208">
        <f t="shared" si="38"/>
        <v>0</v>
      </c>
      <c r="AO208" s="88" t="e">
        <f t="shared" si="39"/>
        <v>#DIV/0!</v>
      </c>
      <c r="AP208" s="93" t="str">
        <f t="shared" si="40"/>
        <v/>
      </c>
      <c r="AQ208" s="85" t="e">
        <f>VLOOKUP($C208,Hoja3!$C$5:$W$202,21,FALSE)</f>
        <v>#N/A</v>
      </c>
      <c r="AR208" s="94">
        <f t="shared" si="41"/>
        <v>0</v>
      </c>
      <c r="AS208" s="92" t="str">
        <f t="shared" si="42"/>
        <v/>
      </c>
      <c r="AT208" s="85" t="e">
        <f>VLOOKUP($C208,Hoja3!$C$5:$AB$202,26,FALSE)</f>
        <v>#N/A</v>
      </c>
      <c r="AU208" s="94">
        <f t="shared" si="43"/>
        <v>0</v>
      </c>
      <c r="AV208" s="92" t="str">
        <f t="shared" si="44"/>
        <v/>
      </c>
      <c r="AW208" s="103" t="e">
        <f t="shared" si="45"/>
        <v>#DIV/0!</v>
      </c>
      <c r="AX208" s="86" t="e">
        <f t="shared" si="46"/>
        <v>#DIV/0!</v>
      </c>
      <c r="AY208" s="92" t="str">
        <f t="shared" si="47"/>
        <v/>
      </c>
    </row>
    <row r="209" spans="7:10">
      <c r="G209" s="5">
        <f>SUM(G4:G208)</f>
        <v>96458096.409999967</v>
      </c>
      <c r="H209" s="5">
        <f>SUM(H4:H208)</f>
        <v>111491.00000000001</v>
      </c>
      <c r="I209" s="85">
        <f>H209/G209*1000</f>
        <v>1.1558490593272952</v>
      </c>
      <c r="J209" s="5">
        <f>SUM(J4:J208)</f>
        <v>1241336.6800000009</v>
      </c>
    </row>
  </sheetData>
  <mergeCells count="27">
    <mergeCell ref="AC1:AC3"/>
    <mergeCell ref="B1:B3"/>
    <mergeCell ref="C1:C3"/>
    <mergeCell ref="G1:G3"/>
    <mergeCell ref="H1:I2"/>
    <mergeCell ref="J1:K2"/>
    <mergeCell ref="T1:T3"/>
    <mergeCell ref="U1:U3"/>
    <mergeCell ref="V1:V3"/>
    <mergeCell ref="W1:W3"/>
    <mergeCell ref="X1:X3"/>
    <mergeCell ref="Y1:Y3"/>
    <mergeCell ref="AA1:AA3"/>
    <mergeCell ref="AB1:AB3"/>
    <mergeCell ref="AD1:AD3"/>
    <mergeCell ref="AE1:AE3"/>
    <mergeCell ref="AF1:AF3"/>
    <mergeCell ref="AL1:AL2"/>
    <mergeCell ref="AJ1:AK2"/>
    <mergeCell ref="AW1:AX2"/>
    <mergeCell ref="AY1:AY2"/>
    <mergeCell ref="AM1:AO2"/>
    <mergeCell ref="AP1:AP2"/>
    <mergeCell ref="AQ1:AR2"/>
    <mergeCell ref="AS1:AS2"/>
    <mergeCell ref="AT1:AU2"/>
    <mergeCell ref="AV1:AV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A1:AJ220"/>
  <sheetViews>
    <sheetView topLeftCell="D1" workbookViewId="0">
      <selection activeCell="F7" sqref="F7"/>
    </sheetView>
  </sheetViews>
  <sheetFormatPr baseColWidth="10" defaultColWidth="10.83203125" defaultRowHeight="12" x14ac:dyDescent="0"/>
  <cols>
    <col min="1" max="1" width="17.5" style="125" bestFit="1" customWidth="1"/>
    <col min="2" max="2" width="6.6640625" style="125" customWidth="1"/>
    <col min="3" max="5" width="28.6640625" style="125" customWidth="1"/>
    <col min="6" max="6" width="17.33203125" style="125" customWidth="1"/>
    <col min="7" max="7" width="11.83203125" style="125" bestFit="1" customWidth="1"/>
    <col min="8" max="8" width="11.83203125" style="125" customWidth="1"/>
    <col min="9" max="9" width="10.83203125" style="125"/>
    <col min="10" max="10" width="12.5" style="125" customWidth="1"/>
    <col min="11" max="11" width="16.33203125" style="125" customWidth="1"/>
    <col min="12" max="23" width="10.83203125" style="125"/>
    <col min="24" max="31" width="10.83203125" style="119"/>
    <col min="32" max="16384" width="10.83203125" style="125"/>
  </cols>
  <sheetData>
    <row r="1" spans="1:36" ht="15.75" customHeight="1" thickBot="1">
      <c r="A1" s="283" t="s">
        <v>0</v>
      </c>
      <c r="B1" s="302" t="s">
        <v>929</v>
      </c>
      <c r="C1" s="304" t="s">
        <v>930</v>
      </c>
      <c r="D1" s="140"/>
      <c r="E1" s="304" t="s">
        <v>945</v>
      </c>
      <c r="F1" s="291" t="s">
        <v>926</v>
      </c>
      <c r="G1" s="286" t="s">
        <v>981</v>
      </c>
      <c r="H1" s="293"/>
      <c r="I1" s="293"/>
      <c r="J1" s="293"/>
      <c r="K1" s="293"/>
      <c r="L1" s="293"/>
      <c r="M1" s="293"/>
      <c r="N1" s="286" t="s">
        <v>925</v>
      </c>
      <c r="O1" s="293"/>
      <c r="P1" s="293"/>
      <c r="Q1" s="293"/>
      <c r="R1" s="293"/>
      <c r="S1" s="293"/>
      <c r="T1" s="293"/>
      <c r="U1" s="286" t="s">
        <v>982</v>
      </c>
      <c r="V1" s="293"/>
      <c r="W1" s="293"/>
      <c r="X1" s="293"/>
      <c r="Y1" s="293"/>
      <c r="Z1" s="293"/>
      <c r="AA1" s="293"/>
      <c r="AB1" s="286" t="s">
        <v>983</v>
      </c>
      <c r="AC1" s="293"/>
      <c r="AD1" s="293"/>
      <c r="AE1" s="293"/>
      <c r="AF1" s="293"/>
      <c r="AG1" s="293"/>
      <c r="AH1" s="293"/>
      <c r="AI1" s="286" t="s">
        <v>990</v>
      </c>
      <c r="AJ1" s="293"/>
    </row>
    <row r="2" spans="1:36" ht="15.75" customHeight="1">
      <c r="A2" s="284"/>
      <c r="B2" s="303"/>
      <c r="C2" s="305"/>
      <c r="D2" s="141"/>
      <c r="E2" s="305" t="s">
        <v>945</v>
      </c>
      <c r="F2" s="292"/>
      <c r="G2" s="296" t="s">
        <v>17</v>
      </c>
      <c r="H2" s="311"/>
      <c r="I2" s="311"/>
      <c r="J2" s="311"/>
      <c r="K2" s="311"/>
      <c r="L2" s="311"/>
      <c r="M2" s="311"/>
      <c r="N2" s="296" t="s">
        <v>17</v>
      </c>
      <c r="O2" s="311"/>
      <c r="P2" s="311"/>
      <c r="Q2" s="311"/>
      <c r="R2" s="311"/>
      <c r="S2" s="311"/>
      <c r="T2" s="311"/>
      <c r="U2" s="296" t="s">
        <v>17</v>
      </c>
      <c r="V2" s="311"/>
      <c r="W2" s="311"/>
      <c r="X2" s="311"/>
      <c r="Y2" s="311"/>
      <c r="Z2" s="311"/>
      <c r="AA2" s="311"/>
      <c r="AB2" s="296" t="s">
        <v>17</v>
      </c>
      <c r="AC2" s="311"/>
      <c r="AD2" s="311"/>
      <c r="AE2" s="311"/>
      <c r="AF2" s="311"/>
      <c r="AG2" s="311"/>
      <c r="AH2" s="311"/>
      <c r="AI2" s="296" t="s">
        <v>927</v>
      </c>
      <c r="AJ2" s="311"/>
    </row>
    <row r="3" spans="1:36" ht="15.75" customHeight="1" thickBot="1">
      <c r="A3" s="284"/>
      <c r="B3" s="303"/>
      <c r="C3" s="305"/>
      <c r="D3" s="141"/>
      <c r="E3" s="305"/>
      <c r="F3" s="137" t="s">
        <v>928</v>
      </c>
      <c r="G3" s="115">
        <v>20</v>
      </c>
      <c r="H3" s="116">
        <v>50</v>
      </c>
      <c r="I3" s="116">
        <v>100</v>
      </c>
      <c r="J3" s="116">
        <v>250</v>
      </c>
      <c r="K3" s="116">
        <v>500</v>
      </c>
      <c r="L3" s="116">
        <v>1000</v>
      </c>
      <c r="M3" s="116">
        <v>1500</v>
      </c>
      <c r="N3" s="115">
        <v>20</v>
      </c>
      <c r="O3" s="116">
        <v>50</v>
      </c>
      <c r="P3" s="116">
        <v>100</v>
      </c>
      <c r="Q3" s="116">
        <v>250</v>
      </c>
      <c r="R3" s="116">
        <v>500</v>
      </c>
      <c r="S3" s="116">
        <v>1000</v>
      </c>
      <c r="T3" s="116">
        <v>1500</v>
      </c>
      <c r="U3" s="115">
        <v>20</v>
      </c>
      <c r="V3" s="116">
        <v>50</v>
      </c>
      <c r="W3" s="116">
        <v>100</v>
      </c>
      <c r="X3" s="116">
        <v>250</v>
      </c>
      <c r="Y3" s="116">
        <v>500</v>
      </c>
      <c r="Z3" s="116">
        <v>1000</v>
      </c>
      <c r="AA3" s="116">
        <v>1500</v>
      </c>
      <c r="AB3" s="115">
        <v>20</v>
      </c>
      <c r="AC3" s="116">
        <v>50</v>
      </c>
      <c r="AD3" s="116">
        <v>100</v>
      </c>
      <c r="AE3" s="116">
        <v>250</v>
      </c>
      <c r="AF3" s="116">
        <v>500</v>
      </c>
      <c r="AG3" s="116">
        <v>1000</v>
      </c>
      <c r="AH3" s="116">
        <v>1500</v>
      </c>
      <c r="AI3" s="115" t="s">
        <v>3</v>
      </c>
      <c r="AJ3" s="116" t="s">
        <v>4</v>
      </c>
    </row>
    <row r="4" spans="1:36" s="119" customFormat="1" ht="15.75" customHeight="1" thickBot="1">
      <c r="A4" s="285"/>
      <c r="B4" s="313"/>
      <c r="C4" s="314"/>
      <c r="D4" s="142"/>
      <c r="E4" s="314"/>
      <c r="F4" s="137" t="s">
        <v>944</v>
      </c>
      <c r="G4" s="115" t="s">
        <v>447</v>
      </c>
      <c r="H4" s="115" t="s">
        <v>447</v>
      </c>
      <c r="I4" s="115" t="s">
        <v>447</v>
      </c>
      <c r="J4" s="115" t="s">
        <v>447</v>
      </c>
      <c r="K4" s="115" t="s">
        <v>447</v>
      </c>
      <c r="L4" s="115" t="s">
        <v>447</v>
      </c>
      <c r="M4" s="115" t="s">
        <v>447</v>
      </c>
      <c r="N4" s="115" t="s">
        <v>447</v>
      </c>
      <c r="O4" s="115" t="s">
        <v>447</v>
      </c>
      <c r="P4" s="115" t="s">
        <v>447</v>
      </c>
      <c r="Q4" s="115" t="s">
        <v>447</v>
      </c>
      <c r="R4" s="115" t="s">
        <v>447</v>
      </c>
      <c r="S4" s="115" t="s">
        <v>447</v>
      </c>
      <c r="T4" s="115" t="s">
        <v>447</v>
      </c>
      <c r="U4" s="115" t="s">
        <v>447</v>
      </c>
      <c r="V4" s="115" t="s">
        <v>447</v>
      </c>
      <c r="W4" s="115" t="s">
        <v>447</v>
      </c>
      <c r="X4" s="115" t="s">
        <v>447</v>
      </c>
      <c r="Y4" s="115" t="s">
        <v>447</v>
      </c>
      <c r="Z4" s="115" t="s">
        <v>447</v>
      </c>
      <c r="AA4" s="115" t="s">
        <v>447</v>
      </c>
      <c r="AB4" s="115" t="s">
        <v>447</v>
      </c>
      <c r="AC4" s="115" t="s">
        <v>447</v>
      </c>
      <c r="AD4" s="115" t="s">
        <v>447</v>
      </c>
      <c r="AE4" s="115" t="s">
        <v>447</v>
      </c>
      <c r="AF4" s="115" t="s">
        <v>447</v>
      </c>
      <c r="AG4" s="115" t="s">
        <v>447</v>
      </c>
      <c r="AH4" s="115" t="s">
        <v>447</v>
      </c>
      <c r="AI4" s="115" t="s">
        <v>944</v>
      </c>
      <c r="AJ4" s="116" t="s">
        <v>944</v>
      </c>
    </row>
    <row r="5" spans="1:36" s="119" customFormat="1" ht="15.75" customHeight="1">
      <c r="A5" s="111" t="str">
        <f>'AAL mundo '!A33</f>
        <v>South Asia</v>
      </c>
      <c r="B5" s="112" t="str">
        <f>'AAL mundo '!B33</f>
        <v>AFG</v>
      </c>
      <c r="C5" s="112" t="str">
        <f>'AAL mundo '!C33</f>
        <v>Afghanistan</v>
      </c>
      <c r="D5" s="113" t="str">
        <f>'AAL mundo '!D33</f>
        <v/>
      </c>
      <c r="E5" s="113" t="str">
        <f>'AAL mundo '!E33</f>
        <v>Low income</v>
      </c>
      <c r="F5" s="109">
        <f>'AAL mundo '!F33</f>
        <v>60187.9</v>
      </c>
      <c r="G5" s="124">
        <f>IFERROR('PML mundo '!G6*100000000/Indicadores!$F33,"")</f>
        <v>1586119.3098882644</v>
      </c>
      <c r="H5" s="124">
        <f>IFERROR('PML mundo '!I6*100000000/Indicadores!$F33,"")</f>
        <v>3181770.4068384385</v>
      </c>
      <c r="I5" s="124">
        <f>IFERROR('PML mundo '!K6*100000000/Indicadores!$F33,"")</f>
        <v>5163184.4042522637</v>
      </c>
      <c r="J5" s="124">
        <f>IFERROR('PML mundo '!M6*100000000/Indicadores!$F33,"")</f>
        <v>8986528.9182525035</v>
      </c>
      <c r="K5" s="124">
        <f>IFERROR('PML mundo '!O6*100000000/Indicadores!$F33,"")</f>
        <v>12901598.168482006</v>
      </c>
      <c r="L5" s="124">
        <f>IFERROR('PML mundo '!Q6*100000000/Indicadores!$F33,"")</f>
        <v>17539685.905376114</v>
      </c>
      <c r="M5" s="124">
        <f>IFERROR('PML mundo '!S6*100000000/Indicadores!$F33,"")</f>
        <v>20315781.458673924</v>
      </c>
      <c r="N5" s="124" t="str">
        <f>IFERROR('PML mundo '!U6*100000000/Indicadores!$F33,"")</f>
        <v/>
      </c>
      <c r="O5" s="124" t="str">
        <f>IFERROR('PML mundo '!W6*100000000/Indicadores!$F33,"")</f>
        <v/>
      </c>
      <c r="P5" s="124" t="str">
        <f>IFERROR('PML mundo '!Y6*100000000/Indicadores!$F33,"")</f>
        <v/>
      </c>
      <c r="Q5" s="124" t="str">
        <f>IFERROR('PML mundo '!AA6*100000000/Indicadores!$F33,"")</f>
        <v/>
      </c>
      <c r="R5" s="124" t="str">
        <f>IFERROR('PML mundo '!AC6*100000000/Indicadores!$F33,"")</f>
        <v/>
      </c>
      <c r="S5" s="124" t="str">
        <f>IFERROR('PML mundo '!AE6*100000000/Indicadores!$F33,"")</f>
        <v/>
      </c>
      <c r="T5" s="124" t="str">
        <f>IFERROR('PML mundo '!AG6*100000000/Indicadores!$F33,"")</f>
        <v/>
      </c>
      <c r="U5" s="124" t="str">
        <f>IFERROR('PML mundo '!AI6*100000000/Indicadores!$F33,"")</f>
        <v/>
      </c>
      <c r="V5" s="124" t="str">
        <f>IFERROR('PML mundo '!AK6*100000000/Indicadores!$F33,"")</f>
        <v/>
      </c>
      <c r="W5" s="124" t="str">
        <f>IFERROR('PML mundo '!AM6*100000000/Indicadores!$F33,"")</f>
        <v/>
      </c>
      <c r="X5" s="124" t="str">
        <f>IFERROR('PML mundo '!AO6*100000000/Indicadores!$F33,"")</f>
        <v/>
      </c>
      <c r="Y5" s="124" t="str">
        <f>IFERROR('PML mundo '!AQ6*100000000/Indicadores!$F33,"")</f>
        <v/>
      </c>
      <c r="Z5" s="124" t="str">
        <f>IFERROR('PML mundo '!AS6*100000000/Indicadores!$F33,"")</f>
        <v/>
      </c>
      <c r="AA5" s="124" t="str">
        <f>IFERROR('PML mundo '!AU6*100000000/Indicadores!$F33,"")</f>
        <v/>
      </c>
      <c r="AB5" s="124" t="str">
        <f>IFERROR('PML mundo '!AW6*100000000/Indicadores!$F33,"")</f>
        <v/>
      </c>
      <c r="AC5" s="124" t="str">
        <f>IFERROR('PML mundo '!AY6*100000000/Indicadores!$F33,"")</f>
        <v/>
      </c>
      <c r="AD5" s="124" t="str">
        <f>IFERROR('PML mundo '!BA6*100000000/Indicadores!$F33,"")</f>
        <v/>
      </c>
      <c r="AE5" s="124" t="str">
        <f>IFERROR('PML mundo '!BC6*100000000/Indicadores!$F33,"")</f>
        <v/>
      </c>
      <c r="AF5" s="124" t="str">
        <f>IFERROR('PML mundo '!BE6*100000000/Indicadores!$F33,"")</f>
        <v/>
      </c>
      <c r="AG5" s="124" t="str">
        <f>IFERROR('PML mundo '!BG6*100000000/Indicadores!$F33,"")</f>
        <v/>
      </c>
      <c r="AH5" s="124" t="str">
        <f>IFERROR('PML mundo '!BI6*100000000/Indicadores!$F33,"")</f>
        <v/>
      </c>
      <c r="AI5" s="124">
        <f>IFERROR('PML mundo '!BK6*100000000/Indicadores!$F33,"")</f>
        <v>2920269.7808139212</v>
      </c>
      <c r="AJ5" s="124">
        <f>IFERROR('PML mundo '!BM6*100000000/Indicadores!$F33,"")</f>
        <v>5217243.111147251</v>
      </c>
    </row>
    <row r="6" spans="1:36" s="119" customFormat="1" ht="14">
      <c r="A6" s="114" t="str">
        <f>'AAL mundo '!A34</f>
        <v>Europe and Central Asia</v>
      </c>
      <c r="B6" s="107" t="str">
        <f>'AAL mundo '!B34</f>
        <v>ALB</v>
      </c>
      <c r="C6" s="107" t="str">
        <f>'AAL mundo '!C34</f>
        <v>Albania</v>
      </c>
      <c r="D6" s="108" t="str">
        <f>'AAL mundo '!D34</f>
        <v/>
      </c>
      <c r="E6" s="108" t="str">
        <f>'AAL mundo '!E34</f>
        <v>Upper middle income</v>
      </c>
      <c r="F6" s="109">
        <f>'AAL mundo '!F34</f>
        <v>40459.699999999997</v>
      </c>
      <c r="G6" s="124">
        <f>IFERROR('PML mundo '!G7*100000000/Indicadores!$F34,"")</f>
        <v>854027.7998687668</v>
      </c>
      <c r="H6" s="124">
        <f>IFERROR('PML mundo '!I7*100000000/Indicadores!$F34,"")</f>
        <v>1809557.9731864405</v>
      </c>
      <c r="I6" s="124">
        <f>IFERROR('PML mundo '!K7*100000000/Indicadores!$F34,"")</f>
        <v>3123109.1952836295</v>
      </c>
      <c r="J6" s="124">
        <f>IFERROR('PML mundo '!M7*100000000/Indicadores!$F34,"")</f>
        <v>6189752.4915419901</v>
      </c>
      <c r="K6" s="124">
        <f>IFERROR('PML mundo '!O7*100000000/Indicadores!$F34,"")</f>
        <v>9903331.4968740344</v>
      </c>
      <c r="L6" s="124">
        <f>IFERROR('PML mundo '!Q7*100000000/Indicadores!$F34,"")</f>
        <v>15085175.259970354</v>
      </c>
      <c r="M6" s="124">
        <f>IFERROR('PML mundo '!S7*100000000/Indicadores!$F34,"")</f>
        <v>18888751.522596017</v>
      </c>
      <c r="N6" s="124" t="str">
        <f>IFERROR('PML mundo '!U7*100000000/Indicadores!$F34,"")</f>
        <v/>
      </c>
      <c r="O6" s="124" t="str">
        <f>IFERROR('PML mundo '!W7*100000000/Indicadores!$F34,"")</f>
        <v/>
      </c>
      <c r="P6" s="124" t="str">
        <f>IFERROR('PML mundo '!Y7*100000000/Indicadores!$F34,"")</f>
        <v/>
      </c>
      <c r="Q6" s="124" t="str">
        <f>IFERROR('PML mundo '!AA7*100000000/Indicadores!$F34,"")</f>
        <v/>
      </c>
      <c r="R6" s="124" t="str">
        <f>IFERROR('PML mundo '!AC7*100000000/Indicadores!$F34,"")</f>
        <v/>
      </c>
      <c r="S6" s="124" t="str">
        <f>IFERROR('PML mundo '!AE7*100000000/Indicadores!$F34,"")</f>
        <v/>
      </c>
      <c r="T6" s="124" t="str">
        <f>IFERROR('PML mundo '!AG7*100000000/Indicadores!$F34,"")</f>
        <v/>
      </c>
      <c r="U6" s="124" t="str">
        <f>IFERROR('PML mundo '!AI7*100000000/Indicadores!$F34,"")</f>
        <v/>
      </c>
      <c r="V6" s="124" t="str">
        <f>IFERROR('PML mundo '!AK7*100000000/Indicadores!$F34,"")</f>
        <v/>
      </c>
      <c r="W6" s="124" t="str">
        <f>IFERROR('PML mundo '!AM7*100000000/Indicadores!$F34,"")</f>
        <v/>
      </c>
      <c r="X6" s="124" t="str">
        <f>IFERROR('PML mundo '!AO7*100000000/Indicadores!$F34,"")</f>
        <v/>
      </c>
      <c r="Y6" s="124" t="str">
        <f>IFERROR('PML mundo '!AQ7*100000000/Indicadores!$F34,"")</f>
        <v/>
      </c>
      <c r="Z6" s="124" t="str">
        <f>IFERROR('PML mundo '!AS7*100000000/Indicadores!$F34,"")</f>
        <v/>
      </c>
      <c r="AA6" s="124" t="str">
        <f>IFERROR('PML mundo '!AU7*100000000/Indicadores!$F34,"")</f>
        <v/>
      </c>
      <c r="AB6" s="124" t="str">
        <f>IFERROR('PML mundo '!AW7*100000000/Indicadores!$F34,"")</f>
        <v/>
      </c>
      <c r="AC6" s="124" t="str">
        <f>IFERROR('PML mundo '!AY7*100000000/Indicadores!$F34,"")</f>
        <v/>
      </c>
      <c r="AD6" s="124" t="str">
        <f>IFERROR('PML mundo '!BA7*100000000/Indicadores!$F34,"")</f>
        <v/>
      </c>
      <c r="AE6" s="124" t="str">
        <f>IFERROR('PML mundo '!BC7*100000000/Indicadores!$F34,"")</f>
        <v/>
      </c>
      <c r="AF6" s="124" t="str">
        <f>IFERROR('PML mundo '!BE7*100000000/Indicadores!$F34,"")</f>
        <v/>
      </c>
      <c r="AG6" s="124" t="str">
        <f>IFERROR('PML mundo '!BG7*100000000/Indicadores!$F34,"")</f>
        <v/>
      </c>
      <c r="AH6" s="124" t="str">
        <f>IFERROR('PML mundo '!BI7*100000000/Indicadores!$F34,"")</f>
        <v/>
      </c>
      <c r="AI6" s="124">
        <f>IFERROR('PML mundo '!BK7*100000000/Indicadores!$F34,"")</f>
        <v>1567580.4435144458</v>
      </c>
      <c r="AJ6" s="124">
        <f>IFERROR('PML mundo '!BM7*100000000/Indicadores!$F34,"")</f>
        <v>3504904.1931802798</v>
      </c>
    </row>
    <row r="7" spans="1:36" s="119" customFormat="1" ht="14">
      <c r="A7" s="114" t="str">
        <f>'AAL mundo '!A35</f>
        <v>Middle East and North Africa</v>
      </c>
      <c r="B7" s="107" t="str">
        <f>'AAL mundo '!B35</f>
        <v>DZA</v>
      </c>
      <c r="C7" s="107" t="str">
        <f>'AAL mundo '!C35</f>
        <v>Algeria</v>
      </c>
      <c r="D7" s="108" t="str">
        <f>'AAL mundo '!D35</f>
        <v/>
      </c>
      <c r="E7" s="108" t="str">
        <f>'AAL mundo '!E35</f>
        <v>Upper middle income</v>
      </c>
      <c r="F7" s="109">
        <f>'AAL mundo '!F35</f>
        <v>899206</v>
      </c>
      <c r="G7" s="124">
        <f>IFERROR('PML mundo '!G8*100000000/Indicadores!$F35,"")</f>
        <v>1388994.4698568934</v>
      </c>
      <c r="H7" s="124">
        <f>IFERROR('PML mundo '!I8*100000000/Indicadores!$F35,"")</f>
        <v>2678854.6674076631</v>
      </c>
      <c r="I7" s="124">
        <f>IFERROR('PML mundo '!K8*100000000/Indicadores!$F35,"")</f>
        <v>4137585.4869899866</v>
      </c>
      <c r="J7" s="124">
        <f>IFERROR('PML mundo '!M8*100000000/Indicadores!$F35,"")</f>
        <v>6785075.1890443116</v>
      </c>
      <c r="K7" s="124">
        <f>IFERROR('PML mundo '!O8*100000000/Indicadores!$F35,"")</f>
        <v>9191194.6925896052</v>
      </c>
      <c r="L7" s="124">
        <f>IFERROR('PML mundo '!Q8*100000000/Indicadores!$F35,"")</f>
        <v>11885247.107133536</v>
      </c>
      <c r="M7" s="124">
        <f>IFERROR('PML mundo '!S8*100000000/Indicadores!$F35,"")</f>
        <v>13561626.52607383</v>
      </c>
      <c r="N7" s="124" t="str">
        <f>IFERROR('PML mundo '!U8*100000000/Indicadores!$F35,"")</f>
        <v/>
      </c>
      <c r="O7" s="124" t="str">
        <f>IFERROR('PML mundo '!W8*100000000/Indicadores!$F35,"")</f>
        <v/>
      </c>
      <c r="P7" s="124" t="str">
        <f>IFERROR('PML mundo '!Y8*100000000/Indicadores!$F35,"")</f>
        <v/>
      </c>
      <c r="Q7" s="124" t="str">
        <f>IFERROR('PML mundo '!AA8*100000000/Indicadores!$F35,"")</f>
        <v/>
      </c>
      <c r="R7" s="124" t="str">
        <f>IFERROR('PML mundo '!AC8*100000000/Indicadores!$F35,"")</f>
        <v/>
      </c>
      <c r="S7" s="124" t="str">
        <f>IFERROR('PML mundo '!AE8*100000000/Indicadores!$F35,"")</f>
        <v/>
      </c>
      <c r="T7" s="124" t="str">
        <f>IFERROR('PML mundo '!AG8*100000000/Indicadores!$F35,"")</f>
        <v/>
      </c>
      <c r="U7" s="124" t="str">
        <f>IFERROR('PML mundo '!AI8*100000000/Indicadores!$F35,"")</f>
        <v/>
      </c>
      <c r="V7" s="124" t="str">
        <f>IFERROR('PML mundo '!AK8*100000000/Indicadores!$F35,"")</f>
        <v/>
      </c>
      <c r="W7" s="124" t="str">
        <f>IFERROR('PML mundo '!AM8*100000000/Indicadores!$F35,"")</f>
        <v/>
      </c>
      <c r="X7" s="124" t="str">
        <f>IFERROR('PML mundo '!AO8*100000000/Indicadores!$F35,"")</f>
        <v/>
      </c>
      <c r="Y7" s="124" t="str">
        <f>IFERROR('PML mundo '!AQ8*100000000/Indicadores!$F35,"")</f>
        <v/>
      </c>
      <c r="Z7" s="124" t="str">
        <f>IFERROR('PML mundo '!AS8*100000000/Indicadores!$F35,"")</f>
        <v/>
      </c>
      <c r="AA7" s="124" t="str">
        <f>IFERROR('PML mundo '!AU8*100000000/Indicadores!$F35,"")</f>
        <v/>
      </c>
      <c r="AB7" s="124" t="str">
        <f>IFERROR('PML mundo '!AW8*100000000/Indicadores!$F35,"")</f>
        <v/>
      </c>
      <c r="AC7" s="124" t="str">
        <f>IFERROR('PML mundo '!AY8*100000000/Indicadores!$F35,"")</f>
        <v/>
      </c>
      <c r="AD7" s="124" t="str">
        <f>IFERROR('PML mundo '!BA8*100000000/Indicadores!$F35,"")</f>
        <v/>
      </c>
      <c r="AE7" s="124" t="str">
        <f>IFERROR('PML mundo '!BC8*100000000/Indicadores!$F35,"")</f>
        <v/>
      </c>
      <c r="AF7" s="124" t="str">
        <f>IFERROR('PML mundo '!BE8*100000000/Indicadores!$F35,"")</f>
        <v/>
      </c>
      <c r="AG7" s="124" t="str">
        <f>IFERROR('PML mundo '!BG8*100000000/Indicadores!$F35,"")</f>
        <v/>
      </c>
      <c r="AH7" s="124" t="str">
        <f>IFERROR('PML mundo '!BI8*100000000/Indicadores!$F35,"")</f>
        <v/>
      </c>
      <c r="AI7" s="124">
        <f>IFERROR('PML mundo '!BK8*100000000/Indicadores!$F35,"")</f>
        <v>343582.48521313263</v>
      </c>
      <c r="AJ7" s="124">
        <f>IFERROR('PML mundo '!BM8*100000000/Indicadores!$F35,"")</f>
        <v>818368.84186791803</v>
      </c>
    </row>
    <row r="8" spans="1:36" s="119" customFormat="1" ht="14">
      <c r="A8" s="114" t="str">
        <f>'AAL mundo '!A36</f>
        <v>East Asia and the Pacific</v>
      </c>
      <c r="B8" s="107" t="str">
        <f>'AAL mundo '!B36</f>
        <v>WSM</v>
      </c>
      <c r="C8" s="107" t="str">
        <f>'AAL mundo '!C36</f>
        <v>American Samoa</v>
      </c>
      <c r="D8" s="108" t="str">
        <f>'AAL mundo '!D36</f>
        <v>SIDS</v>
      </c>
      <c r="E8" s="108" t="str">
        <f>'AAL mundo '!E36</f>
        <v>Lower middle income</v>
      </c>
      <c r="F8" s="109">
        <f>'AAL mundo '!F36</f>
        <v>1930.49</v>
      </c>
      <c r="G8" s="124">
        <f>IFERROR('PML mundo '!G9*100000000/Indicadores!$F36,"")</f>
        <v>48724.481185072793</v>
      </c>
      <c r="H8" s="124">
        <f>IFERROR('PML mundo '!I9*100000000/Indicadores!$F36,"")</f>
        <v>307339.03516738222</v>
      </c>
      <c r="I8" s="124">
        <f>IFERROR('PML mundo '!K9*100000000/Indicadores!$F36,"")</f>
        <v>897030.19207390421</v>
      </c>
      <c r="J8" s="124">
        <f>IFERROR('PML mundo '!M9*100000000/Indicadores!$F36,"")</f>
        <v>2634870.021008167</v>
      </c>
      <c r="K8" s="124">
        <f>IFERROR('PML mundo '!O9*100000000/Indicadores!$F36,"")</f>
        <v>4876196.1555215158</v>
      </c>
      <c r="L8" s="124">
        <f>IFERROR('PML mundo '!Q9*100000000/Indicadores!$F36,"")</f>
        <v>7954583.889880986</v>
      </c>
      <c r="M8" s="124">
        <f>IFERROR('PML mundo '!S9*100000000/Indicadores!$F36,"")</f>
        <v>10135941.432166552</v>
      </c>
      <c r="N8" s="124">
        <f>IFERROR('PML mundo '!U9*100000000/Indicadores!$F36,"")</f>
        <v>3781769.347364496</v>
      </c>
      <c r="O8" s="124">
        <f>IFERROR('PML mundo '!W9*100000000/Indicadores!$F36,"")</f>
        <v>47295229.736977324</v>
      </c>
      <c r="P8" s="124">
        <f>IFERROR('PML mundo '!Y9*100000000/Indicadores!$F36,"")</f>
        <v>62048752.77068308</v>
      </c>
      <c r="Q8" s="124">
        <f>IFERROR('PML mundo '!AA9*100000000/Indicadores!$F36,"")</f>
        <v>69224994.307274312</v>
      </c>
      <c r="R8" s="124">
        <f>IFERROR('PML mundo '!AC9*100000000/Indicadores!$F36,"")</f>
        <v>80837662.323049992</v>
      </c>
      <c r="S8" s="124">
        <f>IFERROR('PML mundo '!AE9*100000000/Indicadores!$F36,"")</f>
        <v>81151248.086574435</v>
      </c>
      <c r="T8" s="124">
        <f>IFERROR('PML mundo '!AG9*100000000/Indicadores!$F36,"")</f>
        <v>81464833.850098878</v>
      </c>
      <c r="U8" s="124" t="str">
        <f>IFERROR('PML mundo '!AI9*100000000/Indicadores!$F36,"")</f>
        <v/>
      </c>
      <c r="V8" s="124" t="str">
        <f>IFERROR('PML mundo '!AK9*100000000/Indicadores!$F36,"")</f>
        <v/>
      </c>
      <c r="W8" s="124" t="str">
        <f>IFERROR('PML mundo '!AM9*100000000/Indicadores!$F36,"")</f>
        <v/>
      </c>
      <c r="X8" s="124" t="str">
        <f>IFERROR('PML mundo '!AO9*100000000/Indicadores!$F36,"")</f>
        <v/>
      </c>
      <c r="Y8" s="124" t="str">
        <f>IFERROR('PML mundo '!AQ9*100000000/Indicadores!$F36,"")</f>
        <v/>
      </c>
      <c r="Z8" s="124" t="str">
        <f>IFERROR('PML mundo '!AS9*100000000/Indicadores!$F36,"")</f>
        <v/>
      </c>
      <c r="AA8" s="124" t="str">
        <f>IFERROR('PML mundo '!AU9*100000000/Indicadores!$F36,"")</f>
        <v/>
      </c>
      <c r="AB8" s="124" t="str">
        <f>IFERROR('PML mundo '!AW9*100000000/Indicadores!$F36,"")</f>
        <v/>
      </c>
      <c r="AC8" s="124" t="str">
        <f>IFERROR('PML mundo '!AY9*100000000/Indicadores!$F36,"")</f>
        <v/>
      </c>
      <c r="AD8" s="124" t="str">
        <f>IFERROR('PML mundo '!BA9*100000000/Indicadores!$F36,"")</f>
        <v/>
      </c>
      <c r="AE8" s="124" t="str">
        <f>IFERROR('PML mundo '!BC9*100000000/Indicadores!$F36,"")</f>
        <v/>
      </c>
      <c r="AF8" s="124" t="str">
        <f>IFERROR('PML mundo '!BE9*100000000/Indicadores!$F36,"")</f>
        <v/>
      </c>
      <c r="AG8" s="124" t="str">
        <f>IFERROR('PML mundo '!BG9*100000000/Indicadores!$F36,"")</f>
        <v/>
      </c>
      <c r="AH8" s="124" t="str">
        <f>IFERROR('PML mundo '!BI9*100000000/Indicadores!$F36,"")</f>
        <v/>
      </c>
      <c r="AI8" s="124" t="str">
        <f>IFERROR('PML mundo '!BK9*100000000/Indicadores!$F36,"")</f>
        <v/>
      </c>
      <c r="AJ8" s="124" t="str">
        <f>IFERROR('PML mundo '!BM9*100000000/Indicadores!$F36,"")</f>
        <v/>
      </c>
    </row>
    <row r="9" spans="1:36" s="119" customFormat="1" ht="14">
      <c r="A9" s="114" t="str">
        <f>'AAL mundo '!A37</f>
        <v>Europe and Central Asia</v>
      </c>
      <c r="B9" s="107" t="str">
        <f>'AAL mundo '!B37</f>
        <v>AND</v>
      </c>
      <c r="C9" s="107" t="str">
        <f>'AAL mundo '!C37</f>
        <v>Andorra</v>
      </c>
      <c r="D9" s="108" t="str">
        <f>'AAL mundo '!D37</f>
        <v/>
      </c>
      <c r="E9" s="108" t="str">
        <f>'AAL mundo '!E37</f>
        <v>N.D</v>
      </c>
      <c r="F9" s="109">
        <f>'AAL mundo '!F37</f>
        <v>8381.65</v>
      </c>
      <c r="G9" s="124">
        <f>IFERROR('PML mundo '!G10*100000000/Indicadores!$F37,"")</f>
        <v>5847.7720149238485</v>
      </c>
      <c r="H9" s="124">
        <f>IFERROR('PML mundo '!I10*100000000/Indicadores!$F37,"")</f>
        <v>12003.321504317373</v>
      </c>
      <c r="I9" s="124">
        <f>IFERROR('PML mundo '!K10*100000000/Indicadores!$F37,"")</f>
        <v>19697.758366059279</v>
      </c>
      <c r="J9" s="124">
        <f>IFERROR('PML mundo '!M10*100000000/Indicadores!$F37,"")</f>
        <v>48936.618440678518</v>
      </c>
      <c r="K9" s="124">
        <f>IFERROR('PML mundo '!O10*100000000/Indicadores!$F37,"")</f>
        <v>112646.55565590149</v>
      </c>
      <c r="L9" s="124">
        <f>IFERROR('PML mundo '!Q10*100000000/Indicadores!$F37,"")</f>
        <v>260379.74340134612</v>
      </c>
      <c r="M9" s="124">
        <f>IFERROR('PML mundo '!S10*100000000/Indicadores!$F37,"")</f>
        <v>430888.4642575467</v>
      </c>
      <c r="N9" s="124" t="str">
        <f>IFERROR('PML mundo '!U10*100000000/Indicadores!$F37,"")</f>
        <v/>
      </c>
      <c r="O9" s="124" t="str">
        <f>IFERROR('PML mundo '!W10*100000000/Indicadores!$F37,"")</f>
        <v/>
      </c>
      <c r="P9" s="124" t="str">
        <f>IFERROR('PML mundo '!Y10*100000000/Indicadores!$F37,"")</f>
        <v/>
      </c>
      <c r="Q9" s="124" t="str">
        <f>IFERROR('PML mundo '!AA10*100000000/Indicadores!$F37,"")</f>
        <v/>
      </c>
      <c r="R9" s="124" t="str">
        <f>IFERROR('PML mundo '!AC10*100000000/Indicadores!$F37,"")</f>
        <v/>
      </c>
      <c r="S9" s="124" t="str">
        <f>IFERROR('PML mundo '!AE10*100000000/Indicadores!$F37,"")</f>
        <v/>
      </c>
      <c r="T9" s="124" t="str">
        <f>IFERROR('PML mundo '!AG10*100000000/Indicadores!$F37,"")</f>
        <v/>
      </c>
      <c r="U9" s="124" t="str">
        <f>IFERROR('PML mundo '!AI10*100000000/Indicadores!$F37,"")</f>
        <v/>
      </c>
      <c r="V9" s="124" t="str">
        <f>IFERROR('PML mundo '!AK10*100000000/Indicadores!$F37,"")</f>
        <v/>
      </c>
      <c r="W9" s="124" t="str">
        <f>IFERROR('PML mundo '!AM10*100000000/Indicadores!$F37,"")</f>
        <v/>
      </c>
      <c r="X9" s="124" t="str">
        <f>IFERROR('PML mundo '!AO10*100000000/Indicadores!$F37,"")</f>
        <v/>
      </c>
      <c r="Y9" s="124" t="str">
        <f>IFERROR('PML mundo '!AQ10*100000000/Indicadores!$F37,"")</f>
        <v/>
      </c>
      <c r="Z9" s="124" t="str">
        <f>IFERROR('PML mundo '!AS10*100000000/Indicadores!$F37,"")</f>
        <v/>
      </c>
      <c r="AA9" s="124" t="str">
        <f>IFERROR('PML mundo '!AU10*100000000/Indicadores!$F37,"")</f>
        <v/>
      </c>
      <c r="AB9" s="124" t="str">
        <f>IFERROR('PML mundo '!AW10*100000000/Indicadores!$F37,"")</f>
        <v/>
      </c>
      <c r="AC9" s="124" t="str">
        <f>IFERROR('PML mundo '!AY10*100000000/Indicadores!$F37,"")</f>
        <v/>
      </c>
      <c r="AD9" s="124" t="str">
        <f>IFERROR('PML mundo '!BA10*100000000/Indicadores!$F37,"")</f>
        <v/>
      </c>
      <c r="AE9" s="124" t="str">
        <f>IFERROR('PML mundo '!BC10*100000000/Indicadores!$F37,"")</f>
        <v/>
      </c>
      <c r="AF9" s="124" t="str">
        <f>IFERROR('PML mundo '!BE10*100000000/Indicadores!$F37,"")</f>
        <v/>
      </c>
      <c r="AG9" s="124" t="str">
        <f>IFERROR('PML mundo '!BG10*100000000/Indicadores!$F37,"")</f>
        <v/>
      </c>
      <c r="AH9" s="124" t="str">
        <f>IFERROR('PML mundo '!BI10*100000000/Indicadores!$F37,"")</f>
        <v/>
      </c>
      <c r="AI9" s="124" t="str">
        <f>IFERROR('PML mundo '!BK10*100000000/Indicadores!$F37,"")</f>
        <v/>
      </c>
      <c r="AJ9" s="124" t="str">
        <f>IFERROR('PML mundo '!BM10*100000000/Indicadores!$F37,"")</f>
        <v/>
      </c>
    </row>
    <row r="10" spans="1:36" s="119" customFormat="1" ht="14">
      <c r="A10" s="114" t="str">
        <f>'AAL mundo '!A38</f>
        <v>Sub-Saharan Africa</v>
      </c>
      <c r="B10" s="107" t="str">
        <f>'AAL mundo '!B38</f>
        <v>AGO</v>
      </c>
      <c r="C10" s="107" t="str">
        <f>'AAL mundo '!C38</f>
        <v>Angola</v>
      </c>
      <c r="D10" s="108" t="str">
        <f>'AAL mundo '!D38</f>
        <v/>
      </c>
      <c r="E10" s="108" t="str">
        <f>'AAL mundo '!E38</f>
        <v>Upper middle income</v>
      </c>
      <c r="F10" s="109">
        <f>'AAL mundo '!F38</f>
        <v>176183</v>
      </c>
      <c r="G10" s="124">
        <f>IFERROR('PML mundo '!G11*100000000/Indicadores!$F38,"")</f>
        <v>7957.6856814858975</v>
      </c>
      <c r="H10" s="124">
        <f>IFERROR('PML mundo '!I11*100000000/Indicadores!$F38,"")</f>
        <v>25773.939273550142</v>
      </c>
      <c r="I10" s="124">
        <f>IFERROR('PML mundo '!K11*100000000/Indicadores!$F38,"")</f>
        <v>49097.691947623716</v>
      </c>
      <c r="J10" s="124">
        <f>IFERROR('PML mundo '!M11*100000000/Indicadores!$F38,"")</f>
        <v>120630.13081198875</v>
      </c>
      <c r="K10" s="124">
        <f>IFERROR('PML mundo '!O11*100000000/Indicadores!$F38,"")</f>
        <v>240595.31422824936</v>
      </c>
      <c r="L10" s="124">
        <f>IFERROR('PML mundo '!Q11*100000000/Indicadores!$F38,"")</f>
        <v>462449.23066168232</v>
      </c>
      <c r="M10" s="124">
        <f>IFERROR('PML mundo '!S11*100000000/Indicadores!$F38,"")</f>
        <v>652024.28764596349</v>
      </c>
      <c r="N10" s="124" t="str">
        <f>IFERROR('PML mundo '!U11*100000000/Indicadores!$F38,"")</f>
        <v/>
      </c>
      <c r="O10" s="124" t="str">
        <f>IFERROR('PML mundo '!W11*100000000/Indicadores!$F38,"")</f>
        <v/>
      </c>
      <c r="P10" s="124" t="str">
        <f>IFERROR('PML mundo '!Y11*100000000/Indicadores!$F38,"")</f>
        <v/>
      </c>
      <c r="Q10" s="124" t="str">
        <f>IFERROR('PML mundo '!AA11*100000000/Indicadores!$F38,"")</f>
        <v/>
      </c>
      <c r="R10" s="124" t="str">
        <f>IFERROR('PML mundo '!AC11*100000000/Indicadores!$F38,"")</f>
        <v/>
      </c>
      <c r="S10" s="124" t="str">
        <f>IFERROR('PML mundo '!AE11*100000000/Indicadores!$F38,"")</f>
        <v/>
      </c>
      <c r="T10" s="124" t="str">
        <f>IFERROR('PML mundo '!AG11*100000000/Indicadores!$F38,"")</f>
        <v/>
      </c>
      <c r="U10" s="124" t="str">
        <f>IFERROR('PML mundo '!AI11*100000000/Indicadores!$F38,"")</f>
        <v/>
      </c>
      <c r="V10" s="124" t="str">
        <f>IFERROR('PML mundo '!AK11*100000000/Indicadores!$F38,"")</f>
        <v/>
      </c>
      <c r="W10" s="124" t="str">
        <f>IFERROR('PML mundo '!AM11*100000000/Indicadores!$F38,"")</f>
        <v/>
      </c>
      <c r="X10" s="124" t="str">
        <f>IFERROR('PML mundo '!AO11*100000000/Indicadores!$F38,"")</f>
        <v/>
      </c>
      <c r="Y10" s="124" t="str">
        <f>IFERROR('PML mundo '!AQ11*100000000/Indicadores!$F38,"")</f>
        <v/>
      </c>
      <c r="Z10" s="124" t="str">
        <f>IFERROR('PML mundo '!AS11*100000000/Indicadores!$F38,"")</f>
        <v/>
      </c>
      <c r="AA10" s="124" t="str">
        <f>IFERROR('PML mundo '!AU11*100000000/Indicadores!$F38,"")</f>
        <v/>
      </c>
      <c r="AB10" s="124" t="str">
        <f>IFERROR('PML mundo '!AW11*100000000/Indicadores!$F38,"")</f>
        <v/>
      </c>
      <c r="AC10" s="124" t="str">
        <f>IFERROR('PML mundo '!AY11*100000000/Indicadores!$F38,"")</f>
        <v/>
      </c>
      <c r="AD10" s="124" t="str">
        <f>IFERROR('PML mundo '!BA11*100000000/Indicadores!$F38,"")</f>
        <v/>
      </c>
      <c r="AE10" s="124" t="str">
        <f>IFERROR('PML mundo '!BC11*100000000/Indicadores!$F38,"")</f>
        <v/>
      </c>
      <c r="AF10" s="124" t="str">
        <f>IFERROR('PML mundo '!BE11*100000000/Indicadores!$F38,"")</f>
        <v/>
      </c>
      <c r="AG10" s="124" t="str">
        <f>IFERROR('PML mundo '!BG11*100000000/Indicadores!$F38,"")</f>
        <v/>
      </c>
      <c r="AH10" s="124" t="str">
        <f>IFERROR('PML mundo '!BI11*100000000/Indicadores!$F38,"")</f>
        <v/>
      </c>
      <c r="AI10" s="124">
        <f>IFERROR('PML mundo '!BK11*100000000/Indicadores!$F38,"")</f>
        <v>827551.22650968528</v>
      </c>
      <c r="AJ10" s="124">
        <f>IFERROR('PML mundo '!BM11*100000000/Indicadores!$F38,"")</f>
        <v>1458327.0380159467</v>
      </c>
    </row>
    <row r="11" spans="1:36" s="119" customFormat="1" ht="14">
      <c r="A11" s="114" t="str">
        <f>'AAL mundo '!A39</f>
        <v>LAC</v>
      </c>
      <c r="B11" s="107" t="str">
        <f>'AAL mundo '!B39</f>
        <v>AIA</v>
      </c>
      <c r="C11" s="107" t="str">
        <f>'AAL mundo '!C39</f>
        <v>Anguilla</v>
      </c>
      <c r="D11" s="108" t="str">
        <f>'AAL mundo '!D39</f>
        <v>SIDS</v>
      </c>
      <c r="E11" s="108" t="str">
        <f>'AAL mundo '!E39</f>
        <v>N.D</v>
      </c>
      <c r="F11" s="109">
        <f>'AAL mundo '!F39</f>
        <v>865.49599999999998</v>
      </c>
      <c r="G11" s="124">
        <f>IFERROR('PML mundo '!G12*100000000/Indicadores!$F39,"")</f>
        <v>5183098.5915492959</v>
      </c>
      <c r="H11" s="124">
        <f>IFERROR('PML mundo '!I12*100000000/Indicadores!$F39,"")</f>
        <v>16457746.47887324</v>
      </c>
      <c r="I11" s="124">
        <f>IFERROR('PML mundo '!K12*100000000/Indicadores!$F39,"")</f>
        <v>32109154.929577466</v>
      </c>
      <c r="J11" s="124">
        <f>IFERROR('PML mundo '!M12*100000000/Indicadores!$F39,"")</f>
        <v>59911971.830985919</v>
      </c>
      <c r="K11" s="124">
        <f>IFERROR('PML mundo '!O12*100000000/Indicadores!$F39,"")</f>
        <v>81753521.126760557</v>
      </c>
      <c r="L11" s="124">
        <f>IFERROR('PML mundo '!Q12*100000000/Indicadores!$F39,"")</f>
        <v>104464788.73239437</v>
      </c>
      <c r="M11" s="124">
        <f>IFERROR('PML mundo '!S12*100000000/Indicadores!$F39,"")</f>
        <v>116313380.28169014</v>
      </c>
      <c r="N11" s="124">
        <f>IFERROR('PML mundo '!U12*100000000/Indicadores!$F39,"")</f>
        <v>18468309.859154928</v>
      </c>
      <c r="O11" s="124">
        <f>IFERROR('PML mundo '!W12*100000000/Indicadores!$F39,"")</f>
        <v>46961267.605633803</v>
      </c>
      <c r="P11" s="124">
        <f>IFERROR('PML mundo '!Y12*100000000/Indicadores!$F39,"")</f>
        <v>95169014.084507033</v>
      </c>
      <c r="Q11" s="124">
        <f>IFERROR('PML mundo '!AA12*100000000/Indicadores!$F39,"")</f>
        <v>135031690.14084506</v>
      </c>
      <c r="R11" s="124">
        <f>IFERROR('PML mundo '!AC12*100000000/Indicadores!$F39,"")</f>
        <v>147809859.15492958</v>
      </c>
      <c r="S11" s="124">
        <f>IFERROR('PML mundo '!AE12*100000000/Indicadores!$F39,"")</f>
        <v>173366197.18309858</v>
      </c>
      <c r="T11" s="124">
        <f>IFERROR('PML mundo '!AG12*100000000/Indicadores!$F39,"")</f>
        <v>175197183.09859154</v>
      </c>
      <c r="U11" s="124">
        <f>IFERROR('PML mundo '!AI12*100000000/Indicadores!$F39,"")</f>
        <v>28158450.704225354</v>
      </c>
      <c r="V11" s="124">
        <f>IFERROR('PML mundo '!AK12*100000000/Indicadores!$F39,"")</f>
        <v>44933098.591549292</v>
      </c>
      <c r="W11" s="124">
        <f>IFERROR('PML mundo '!AM12*100000000/Indicadores!$F39,"")</f>
        <v>57514084.507042252</v>
      </c>
      <c r="X11" s="124">
        <f>IFERROR('PML mundo '!AO12*100000000/Indicadores!$F39,"")</f>
        <v>69665492.957746476</v>
      </c>
      <c r="Y11" s="124">
        <f>IFERROR('PML mundo '!AQ12*100000000/Indicadores!$F39,"")</f>
        <v>74651408.450704232</v>
      </c>
      <c r="Z11" s="124">
        <f>IFERROR('PML mundo '!AS12*100000000/Indicadores!$F39,"")</f>
        <v>74661971.830985919</v>
      </c>
      <c r="AA11" s="124">
        <f>IFERROR('PML mundo '!AU12*100000000/Indicadores!$F39,"")</f>
        <v>74672535.211267605</v>
      </c>
      <c r="AB11" s="124" t="str">
        <f>IFERROR('PML mundo '!AW12*100000000/Indicadores!$F39,"")</f>
        <v/>
      </c>
      <c r="AC11" s="124" t="str">
        <f>IFERROR('PML mundo '!AY12*100000000/Indicadores!$F39,"")</f>
        <v/>
      </c>
      <c r="AD11" s="124" t="str">
        <f>IFERROR('PML mundo '!BA12*100000000/Indicadores!$F39,"")</f>
        <v/>
      </c>
      <c r="AE11" s="124" t="str">
        <f>IFERROR('PML mundo '!BC12*100000000/Indicadores!$F39,"")</f>
        <v/>
      </c>
      <c r="AF11" s="124" t="str">
        <f>IFERROR('PML mundo '!BE12*100000000/Indicadores!$F39,"")</f>
        <v/>
      </c>
      <c r="AG11" s="124" t="str">
        <f>IFERROR('PML mundo '!BG12*100000000/Indicadores!$F39,"")</f>
        <v/>
      </c>
      <c r="AH11" s="124" t="str">
        <f>IFERROR('PML mundo '!BI12*100000000/Indicadores!$F39,"")</f>
        <v/>
      </c>
      <c r="AI11" s="124" t="str">
        <f>IFERROR('PML mundo '!BK12*100000000/Indicadores!$F39,"")</f>
        <v/>
      </c>
      <c r="AJ11" s="124" t="str">
        <f>IFERROR('PML mundo '!BM12*100000000/Indicadores!$F39,"")</f>
        <v/>
      </c>
    </row>
    <row r="12" spans="1:36" s="119" customFormat="1" ht="14">
      <c r="A12" s="114" t="str">
        <f>'AAL mundo '!A40</f>
        <v>LAC</v>
      </c>
      <c r="B12" s="107" t="str">
        <f>'AAL mundo '!B40</f>
        <v>ATG</v>
      </c>
      <c r="C12" s="107" t="str">
        <f>'AAL mundo '!C40</f>
        <v>Antigua and Barbuda</v>
      </c>
      <c r="D12" s="108" t="str">
        <f>'AAL mundo '!D40</f>
        <v>SIDS</v>
      </c>
      <c r="E12" s="108" t="str">
        <f>'AAL mundo '!E40</f>
        <v>High income: nonOECD</v>
      </c>
      <c r="F12" s="109">
        <f>'AAL mundo '!F40</f>
        <v>6257.29</v>
      </c>
      <c r="G12" s="124">
        <f>IFERROR('PML mundo '!G13*100000000/Indicadores!$F40,"")</f>
        <v>12068214.171211174</v>
      </c>
      <c r="H12" s="124">
        <f>IFERROR('PML mundo '!I13*100000000/Indicadores!$F40,"")</f>
        <v>26521405.584808975</v>
      </c>
      <c r="I12" s="124">
        <f>IFERROR('PML mundo '!K13*100000000/Indicadores!$F40,"")</f>
        <v>40064669.211218745</v>
      </c>
      <c r="J12" s="124">
        <f>IFERROR('PML mundo '!M13*100000000/Indicadores!$F40,"")</f>
        <v>60235417.6746452</v>
      </c>
      <c r="K12" s="124">
        <f>IFERROR('PML mundo '!O13*100000000/Indicadores!$F40,"")</f>
        <v>77209543.137716219</v>
      </c>
      <c r="L12" s="124">
        <f>IFERROR('PML mundo '!Q13*100000000/Indicadores!$F40,"")</f>
        <v>93126317.769770384</v>
      </c>
      <c r="M12" s="124">
        <f>IFERROR('PML mundo '!S13*100000000/Indicadores!$F40,"")</f>
        <v>104063469.58805025</v>
      </c>
      <c r="N12" s="124">
        <f>IFERROR('PML mundo '!U13*100000000/Indicadores!$F40,"")</f>
        <v>71800755.463017985</v>
      </c>
      <c r="O12" s="124">
        <f>IFERROR('PML mundo '!W13*100000000/Indicadores!$F40,"")</f>
        <v>250304672.01553267</v>
      </c>
      <c r="P12" s="124">
        <f>IFERROR('PML mundo '!Y13*100000000/Indicadores!$F40,"")</f>
        <v>312408267.2622534</v>
      </c>
      <c r="Q12" s="124">
        <f>IFERROR('PML mundo '!AA13*100000000/Indicadores!$F40,"")</f>
        <v>353753878.92096275</v>
      </c>
      <c r="R12" s="124" t="str">
        <f>IFERROR('PML mundo '!AC13*100000000/Indicadores!$F40,"")</f>
        <v/>
      </c>
      <c r="S12" s="124" t="str">
        <f>IFERROR('PML mundo '!AE13*100000000/Indicadores!$F40,"")</f>
        <v/>
      </c>
      <c r="T12" s="124" t="str">
        <f>IFERROR('PML mundo '!AG13*100000000/Indicadores!$F40,"")</f>
        <v/>
      </c>
      <c r="U12" s="124">
        <f>IFERROR('PML mundo '!AI13*100000000/Indicadores!$F40,"")</f>
        <v>36381550.16622813</v>
      </c>
      <c r="V12" s="124">
        <f>IFERROR('PML mundo '!AK13*100000000/Indicadores!$F40,"")</f>
        <v>68346961.152872235</v>
      </c>
      <c r="W12" s="124">
        <f>IFERROR('PML mundo '!AM13*100000000/Indicadores!$F40,"")</f>
        <v>96978973.315164149</v>
      </c>
      <c r="X12" s="124">
        <f>IFERROR('PML mundo '!AO13*100000000/Indicadores!$F40,"")</f>
        <v>135490786.46471909</v>
      </c>
      <c r="Y12" s="124">
        <f>IFERROR('PML mundo '!AQ13*100000000/Indicadores!$F40,"")</f>
        <v>154025958.15855554</v>
      </c>
      <c r="Z12" s="124">
        <f>IFERROR('PML mundo '!AS13*100000000/Indicadores!$F40,"")</f>
        <v>179235298.6532878</v>
      </c>
      <c r="AA12" s="124">
        <f>IFERROR('PML mundo '!AU13*100000000/Indicadores!$F40,"")</f>
        <v>183417198.996566</v>
      </c>
      <c r="AB12" s="124" t="str">
        <f>IFERROR('PML mundo '!AW13*100000000/Indicadores!$F40,"")</f>
        <v/>
      </c>
      <c r="AC12" s="124" t="str">
        <f>IFERROR('PML mundo '!AY13*100000000/Indicadores!$F40,"")</f>
        <v/>
      </c>
      <c r="AD12" s="124" t="str">
        <f>IFERROR('PML mundo '!BA13*100000000/Indicadores!$F40,"")</f>
        <v/>
      </c>
      <c r="AE12" s="124" t="str">
        <f>IFERROR('PML mundo '!BC13*100000000/Indicadores!$F40,"")</f>
        <v/>
      </c>
      <c r="AF12" s="124">
        <f>IFERROR('PML mundo '!BE13*100000000/Indicadores!$F40,"")</f>
        <v>202297.17680957992</v>
      </c>
      <c r="AG12" s="124">
        <f>IFERROR('PML mundo '!BG13*100000000/Indicadores!$F40,"")</f>
        <v>872253.00932065828</v>
      </c>
      <c r="AH12" s="124">
        <f>IFERROR('PML mundo '!BI13*100000000/Indicadores!$F40,"")</f>
        <v>1525009.4867183715</v>
      </c>
      <c r="AI12" s="124" t="str">
        <f>IFERROR('PML mundo '!BK13*100000000/Indicadores!$F40,"")</f>
        <v/>
      </c>
      <c r="AJ12" s="124" t="str">
        <f>IFERROR('PML mundo '!BM13*100000000/Indicadores!$F40,"")</f>
        <v/>
      </c>
    </row>
    <row r="13" spans="1:36" s="119" customFormat="1" ht="14">
      <c r="A13" s="114" t="str">
        <f>'AAL mundo '!A41</f>
        <v>LAC</v>
      </c>
      <c r="B13" s="107" t="str">
        <f>'AAL mundo '!B41</f>
        <v>ARG</v>
      </c>
      <c r="C13" s="107" t="str">
        <f>'AAL mundo '!C41</f>
        <v>Argentina</v>
      </c>
      <c r="D13" s="108" t="str">
        <f>'AAL mundo '!D41</f>
        <v/>
      </c>
      <c r="E13" s="108" t="str">
        <f>'AAL mundo '!E41</f>
        <v>Upper middle income</v>
      </c>
      <c r="F13" s="109">
        <f>'AAL mundo '!F41</f>
        <v>1380560</v>
      </c>
      <c r="G13" s="124">
        <f>IFERROR('PML mundo '!G14*100000000/Indicadores!$F41,"")</f>
        <v>652045.93572051113</v>
      </c>
      <c r="H13" s="124">
        <f>IFERROR('PML mundo '!I14*100000000/Indicadores!$F41,"")</f>
        <v>1316274.2921763468</v>
      </c>
      <c r="I13" s="124">
        <f>IFERROR('PML mundo '!K14*100000000/Indicadores!$F41,"")</f>
        <v>1962506.1443520298</v>
      </c>
      <c r="J13" s="124">
        <f>IFERROR('PML mundo '!M14*100000000/Indicadores!$F41,"")</f>
        <v>2931289.4394562915</v>
      </c>
      <c r="K13" s="124">
        <f>IFERROR('PML mundo '!O14*100000000/Indicadores!$F41,"")</f>
        <v>3683569.7291108659</v>
      </c>
      <c r="L13" s="124">
        <f>IFERROR('PML mundo '!Q14*100000000/Indicadores!$F41,"")</f>
        <v>4443194.8095263243</v>
      </c>
      <c r="M13" s="124">
        <f>IFERROR('PML mundo '!S14*100000000/Indicadores!$F41,"")</f>
        <v>4889460.1299557956</v>
      </c>
      <c r="N13" s="124" t="str">
        <f>IFERROR('PML mundo '!U14*100000000/Indicadores!$F41,"")</f>
        <v/>
      </c>
      <c r="O13" s="124" t="str">
        <f>IFERROR('PML mundo '!W14*100000000/Indicadores!$F41,"")</f>
        <v/>
      </c>
      <c r="P13" s="124" t="str">
        <f>IFERROR('PML mundo '!Y14*100000000/Indicadores!$F41,"")</f>
        <v/>
      </c>
      <c r="Q13" s="124" t="str">
        <f>IFERROR('PML mundo '!AA14*100000000/Indicadores!$F41,"")</f>
        <v/>
      </c>
      <c r="R13" s="124" t="str">
        <f>IFERROR('PML mundo '!AC14*100000000/Indicadores!$F41,"")</f>
        <v/>
      </c>
      <c r="S13" s="124" t="str">
        <f>IFERROR('PML mundo '!AE14*100000000/Indicadores!$F41,"")</f>
        <v/>
      </c>
      <c r="T13" s="124" t="str">
        <f>IFERROR('PML mundo '!AG14*100000000/Indicadores!$F41,"")</f>
        <v/>
      </c>
      <c r="U13" s="124" t="str">
        <f>IFERROR('PML mundo '!AI14*100000000/Indicadores!$F41,"")</f>
        <v/>
      </c>
      <c r="V13" s="124" t="str">
        <f>IFERROR('PML mundo '!AK14*100000000/Indicadores!$F41,"")</f>
        <v/>
      </c>
      <c r="W13" s="124" t="str">
        <f>IFERROR('PML mundo '!AM14*100000000/Indicadores!$F41,"")</f>
        <v/>
      </c>
      <c r="X13" s="124" t="str">
        <f>IFERROR('PML mundo '!AO14*100000000/Indicadores!$F41,"")</f>
        <v/>
      </c>
      <c r="Y13" s="124" t="str">
        <f>IFERROR('PML mundo '!AQ14*100000000/Indicadores!$F41,"")</f>
        <v/>
      </c>
      <c r="Z13" s="124" t="str">
        <f>IFERROR('PML mundo '!AS14*100000000/Indicadores!$F41,"")</f>
        <v/>
      </c>
      <c r="AA13" s="124" t="str">
        <f>IFERROR('PML mundo '!AU14*100000000/Indicadores!$F41,"")</f>
        <v/>
      </c>
      <c r="AB13" s="124" t="str">
        <f>IFERROR('PML mundo '!AW14*100000000/Indicadores!$F41,"")</f>
        <v/>
      </c>
      <c r="AC13" s="124" t="str">
        <f>IFERROR('PML mundo '!AY14*100000000/Indicadores!$F41,"")</f>
        <v/>
      </c>
      <c r="AD13" s="124" t="str">
        <f>IFERROR('PML mundo '!BA14*100000000/Indicadores!$F41,"")</f>
        <v/>
      </c>
      <c r="AE13" s="124" t="str">
        <f>IFERROR('PML mundo '!BC14*100000000/Indicadores!$F41,"")</f>
        <v/>
      </c>
      <c r="AF13" s="124" t="str">
        <f>IFERROR('PML mundo '!BE14*100000000/Indicadores!$F41,"")</f>
        <v/>
      </c>
      <c r="AG13" s="124" t="str">
        <f>IFERROR('PML mundo '!BG14*100000000/Indicadores!$F41,"")</f>
        <v/>
      </c>
      <c r="AH13" s="124" t="str">
        <f>IFERROR('PML mundo '!BI14*100000000/Indicadores!$F41,"")</f>
        <v/>
      </c>
      <c r="AI13" s="124">
        <f>IFERROR('PML mundo '!BK14*100000000/Indicadores!$F41,"")</f>
        <v>566178.72798654076</v>
      </c>
      <c r="AJ13" s="124">
        <f>IFERROR('PML mundo '!BM14*100000000/Indicadores!$F41,"")</f>
        <v>1052912.8252514051</v>
      </c>
    </row>
    <row r="14" spans="1:36" s="119" customFormat="1" ht="14">
      <c r="A14" s="114" t="str">
        <f>'AAL mundo '!A42</f>
        <v>Europe and Central Asia</v>
      </c>
      <c r="B14" s="107" t="str">
        <f>'AAL mundo '!B42</f>
        <v>ARM</v>
      </c>
      <c r="C14" s="107" t="str">
        <f>'AAL mundo '!C42</f>
        <v>Armenia</v>
      </c>
      <c r="D14" s="108" t="str">
        <f>'AAL mundo '!D42</f>
        <v/>
      </c>
      <c r="E14" s="108" t="str">
        <f>'AAL mundo '!E42</f>
        <v>Lower middle income</v>
      </c>
      <c r="F14" s="109">
        <f>'AAL mundo '!F42</f>
        <v>22895.200000000001</v>
      </c>
      <c r="G14" s="124">
        <f>IFERROR('PML mundo '!G15*100000000/Indicadores!$F42,"")</f>
        <v>953760.03518369491</v>
      </c>
      <c r="H14" s="124">
        <f>IFERROR('PML mundo '!I15*100000000/Indicadores!$F42,"")</f>
        <v>2361642.4426032426</v>
      </c>
      <c r="I14" s="124">
        <f>IFERROR('PML mundo '!K15*100000000/Indicadores!$F42,"")</f>
        <v>4419277.0944131948</v>
      </c>
      <c r="J14" s="124">
        <f>IFERROR('PML mundo '!M15*100000000/Indicadores!$F42,"")</f>
        <v>9333382.6889820211</v>
      </c>
      <c r="K14" s="124">
        <f>IFERROR('PML mundo '!O15*100000000/Indicadores!$F42,"")</f>
        <v>14675933.161592579</v>
      </c>
      <c r="L14" s="124">
        <f>IFERROR('PML mundo '!Q15*100000000/Indicadores!$F42,"")</f>
        <v>21597434.832374163</v>
      </c>
      <c r="M14" s="124">
        <f>IFERROR('PML mundo '!S15*100000000/Indicadores!$F42,"")</f>
        <v>25443648.653351303</v>
      </c>
      <c r="N14" s="124" t="str">
        <f>IFERROR('PML mundo '!U15*100000000/Indicadores!$F42,"")</f>
        <v/>
      </c>
      <c r="O14" s="124" t="str">
        <f>IFERROR('PML mundo '!W15*100000000/Indicadores!$F42,"")</f>
        <v/>
      </c>
      <c r="P14" s="124" t="str">
        <f>IFERROR('PML mundo '!Y15*100000000/Indicadores!$F42,"")</f>
        <v/>
      </c>
      <c r="Q14" s="124" t="str">
        <f>IFERROR('PML mundo '!AA15*100000000/Indicadores!$F42,"")</f>
        <v/>
      </c>
      <c r="R14" s="124" t="str">
        <f>IFERROR('PML mundo '!AC15*100000000/Indicadores!$F42,"")</f>
        <v/>
      </c>
      <c r="S14" s="124" t="str">
        <f>IFERROR('PML mundo '!AE15*100000000/Indicadores!$F42,"")</f>
        <v/>
      </c>
      <c r="T14" s="124" t="str">
        <f>IFERROR('PML mundo '!AG15*100000000/Indicadores!$F42,"")</f>
        <v/>
      </c>
      <c r="U14" s="124" t="str">
        <f>IFERROR('PML mundo '!AI15*100000000/Indicadores!$F42,"")</f>
        <v/>
      </c>
      <c r="V14" s="124" t="str">
        <f>IFERROR('PML mundo '!AK15*100000000/Indicadores!$F42,"")</f>
        <v/>
      </c>
      <c r="W14" s="124" t="str">
        <f>IFERROR('PML mundo '!AM15*100000000/Indicadores!$F42,"")</f>
        <v/>
      </c>
      <c r="X14" s="124" t="str">
        <f>IFERROR('PML mundo '!AO15*100000000/Indicadores!$F42,"")</f>
        <v/>
      </c>
      <c r="Y14" s="124" t="str">
        <f>IFERROR('PML mundo '!AQ15*100000000/Indicadores!$F42,"")</f>
        <v/>
      </c>
      <c r="Z14" s="124" t="str">
        <f>IFERROR('PML mundo '!AS15*100000000/Indicadores!$F42,"")</f>
        <v/>
      </c>
      <c r="AA14" s="124" t="str">
        <f>IFERROR('PML mundo '!AU15*100000000/Indicadores!$F42,"")</f>
        <v/>
      </c>
      <c r="AB14" s="124" t="str">
        <f>IFERROR('PML mundo '!AW15*100000000/Indicadores!$F42,"")</f>
        <v/>
      </c>
      <c r="AC14" s="124" t="str">
        <f>IFERROR('PML mundo '!AY15*100000000/Indicadores!$F42,"")</f>
        <v/>
      </c>
      <c r="AD14" s="124" t="str">
        <f>IFERROR('PML mundo '!BA15*100000000/Indicadores!$F42,"")</f>
        <v/>
      </c>
      <c r="AE14" s="124" t="str">
        <f>IFERROR('PML mundo '!BC15*100000000/Indicadores!$F42,"")</f>
        <v/>
      </c>
      <c r="AF14" s="124" t="str">
        <f>IFERROR('PML mundo '!BE15*100000000/Indicadores!$F42,"")</f>
        <v/>
      </c>
      <c r="AG14" s="124" t="str">
        <f>IFERROR('PML mundo '!BG15*100000000/Indicadores!$F42,"")</f>
        <v/>
      </c>
      <c r="AH14" s="124" t="str">
        <f>IFERROR('PML mundo '!BI15*100000000/Indicadores!$F42,"")</f>
        <v/>
      </c>
      <c r="AI14" s="124">
        <f>IFERROR('PML mundo '!BK15*100000000/Indicadores!$F42,"")</f>
        <v>921583.64834254445</v>
      </c>
      <c r="AJ14" s="124">
        <f>IFERROR('PML mundo '!BM15*100000000/Indicadores!$F42,"")</f>
        <v>2380414.4389514904</v>
      </c>
    </row>
    <row r="15" spans="1:36" s="119" customFormat="1" ht="14">
      <c r="A15" s="114" t="str">
        <f>'AAL mundo '!A43</f>
        <v>LAC</v>
      </c>
      <c r="B15" s="107" t="str">
        <f>'AAL mundo '!B43</f>
        <v>ABW</v>
      </c>
      <c r="C15" s="107" t="str">
        <f>'AAL mundo '!C43</f>
        <v>Aruba</v>
      </c>
      <c r="D15" s="108" t="str">
        <f>'AAL mundo '!D43</f>
        <v>SIDS</v>
      </c>
      <c r="E15" s="108" t="str">
        <f>'AAL mundo '!E43</f>
        <v>High income: nonOECD</v>
      </c>
      <c r="F15" s="109">
        <f>'AAL mundo '!F43</f>
        <v>8909.3799999999992</v>
      </c>
      <c r="G15" s="124">
        <f>IFERROR('PML mundo '!G16*100000000/Indicadores!$F43,"")</f>
        <v>545567.73500439886</v>
      </c>
      <c r="H15" s="124">
        <f>IFERROR('PML mundo '!I16*100000000/Indicadores!$F43,"")</f>
        <v>3127147.8257486182</v>
      </c>
      <c r="I15" s="124">
        <f>IFERROR('PML mundo '!K16*100000000/Indicadores!$F43,"")</f>
        <v>10945404.317591799</v>
      </c>
      <c r="J15" s="124">
        <f>IFERROR('PML mundo '!M16*100000000/Indicadores!$F43,"")</f>
        <v>39279716.13790182</v>
      </c>
      <c r="K15" s="124">
        <f>IFERROR('PML mundo '!O16*100000000/Indicadores!$F43,"")</f>
        <v>72770997.300154135</v>
      </c>
      <c r="L15" s="124">
        <f>IFERROR('PML mundo '!Q16*100000000/Indicadores!$F43,"")</f>
        <v>108899963.03653763</v>
      </c>
      <c r="M15" s="124">
        <f>IFERROR('PML mundo '!S16*100000000/Indicadores!$F43,"")</f>
        <v>127693804.18876009</v>
      </c>
      <c r="N15" s="124">
        <f>IFERROR('PML mundo '!U16*100000000/Indicadores!$F43,"")</f>
        <v>2122684.1093859095</v>
      </c>
      <c r="O15" s="124">
        <f>IFERROR('PML mundo '!W16*100000000/Indicadores!$F43,"")</f>
        <v>6572736.9606522871</v>
      </c>
      <c r="P15" s="124">
        <f>IFERROR('PML mundo '!Y16*100000000/Indicadores!$F43,"")</f>
        <v>14018769.224783245</v>
      </c>
      <c r="Q15" s="124">
        <f>IFERROR('PML mundo '!AA16*100000000/Indicadores!$F43,"")</f>
        <v>27090726.926477298</v>
      </c>
      <c r="R15" s="124">
        <f>IFERROR('PML mundo '!AC16*100000000/Indicadores!$F43,"")</f>
        <v>33089263.519224245</v>
      </c>
      <c r="S15" s="124">
        <f>IFERROR('PML mundo '!AE16*100000000/Indicadores!$F43,"")</f>
        <v>39622146.950298198</v>
      </c>
      <c r="T15" s="124">
        <f>IFERROR('PML mundo '!AG16*100000000/Indicadores!$F43,"")</f>
        <v>41400465.609929554</v>
      </c>
      <c r="U15" s="124">
        <f>IFERROR('PML mundo '!AI16*100000000/Indicadores!$F43,"")</f>
        <v>3632088.1762314131</v>
      </c>
      <c r="V15" s="124">
        <f>IFERROR('PML mundo '!AK16*100000000/Indicadores!$F43,"")</f>
        <v>19825002.864127934</v>
      </c>
      <c r="W15" s="124">
        <f>IFERROR('PML mundo '!AM16*100000000/Indicadores!$F43,"")</f>
        <v>26686000.791147795</v>
      </c>
      <c r="X15" s="124">
        <f>IFERROR('PML mundo '!AO16*100000000/Indicadores!$F43,"")</f>
        <v>33186382.314604461</v>
      </c>
      <c r="Y15" s="124">
        <f>IFERROR('PML mundo '!AQ16*100000000/Indicadores!$F43,"")</f>
        <v>37084676.591320291</v>
      </c>
      <c r="Z15" s="124">
        <f>IFERROR('PML mundo '!AS16*100000000/Indicadores!$F43,"")</f>
        <v>42336056.236341357</v>
      </c>
      <c r="AA15" s="124">
        <f>IFERROR('PML mundo '!AU16*100000000/Indicadores!$F43,"")</f>
        <v>42799595.347359285</v>
      </c>
      <c r="AB15" s="124" t="str">
        <f>IFERROR('PML mundo '!AW16*100000000/Indicadores!$F43,"")</f>
        <v/>
      </c>
      <c r="AC15" s="124" t="str">
        <f>IFERROR('PML mundo '!AY16*100000000/Indicadores!$F43,"")</f>
        <v/>
      </c>
      <c r="AD15" s="124" t="str">
        <f>IFERROR('PML mundo '!BA16*100000000/Indicadores!$F43,"")</f>
        <v/>
      </c>
      <c r="AE15" s="124" t="str">
        <f>IFERROR('PML mundo '!BC16*100000000/Indicadores!$F43,"")</f>
        <v/>
      </c>
      <c r="AF15" s="124" t="str">
        <f>IFERROR('PML mundo '!BE16*100000000/Indicadores!$F43,"")</f>
        <v/>
      </c>
      <c r="AG15" s="124" t="str">
        <f>IFERROR('PML mundo '!BG16*100000000/Indicadores!$F43,"")</f>
        <v/>
      </c>
      <c r="AH15" s="124" t="str">
        <f>IFERROR('PML mundo '!BI16*100000000/Indicadores!$F43,"")</f>
        <v/>
      </c>
      <c r="AI15" s="124" t="str">
        <f>IFERROR('PML mundo '!BK16*100000000/Indicadores!$F43,"")</f>
        <v/>
      </c>
      <c r="AJ15" s="124" t="str">
        <f>IFERROR('PML mundo '!BM16*100000000/Indicadores!$F43,"")</f>
        <v/>
      </c>
    </row>
    <row r="16" spans="1:36" s="119" customFormat="1" ht="14">
      <c r="A16" s="114" t="str">
        <f>'AAL mundo '!A44</f>
        <v>East Asia and the Pacific</v>
      </c>
      <c r="B16" s="107" t="str">
        <f>'AAL mundo '!B44</f>
        <v>AUS</v>
      </c>
      <c r="C16" s="107" t="str">
        <f>'AAL mundo '!C44</f>
        <v>Australia</v>
      </c>
      <c r="D16" s="108" t="str">
        <f>'AAL mundo '!D44</f>
        <v/>
      </c>
      <c r="E16" s="108" t="str">
        <f>'AAL mundo '!E44</f>
        <v>High income: OECD</v>
      </c>
      <c r="F16" s="109">
        <f>'AAL mundo '!F44</f>
        <v>6616530</v>
      </c>
      <c r="G16" s="124" t="str">
        <f>IFERROR('PML mundo '!G17*100000000/Indicadores!$F44,"")</f>
        <v/>
      </c>
      <c r="H16" s="124" t="str">
        <f>IFERROR('PML mundo '!I17*100000000/Indicadores!$F44,"")</f>
        <v/>
      </c>
      <c r="I16" s="124" t="str">
        <f>IFERROR('PML mundo '!K17*100000000/Indicadores!$F44,"")</f>
        <v/>
      </c>
      <c r="J16" s="124" t="str">
        <f>IFERROR('PML mundo '!M17*100000000/Indicadores!$F44,"")</f>
        <v/>
      </c>
      <c r="K16" s="124" t="str">
        <f>IFERROR('PML mundo '!O17*100000000/Indicadores!$F44,"")</f>
        <v/>
      </c>
      <c r="L16" s="124" t="str">
        <f>IFERROR('PML mundo '!Q17*100000000/Indicadores!$F44,"")</f>
        <v/>
      </c>
      <c r="M16" s="124" t="str">
        <f>IFERROR('PML mundo '!S17*100000000/Indicadores!$F44,"")</f>
        <v/>
      </c>
      <c r="N16" s="124">
        <f>IFERROR('PML mundo '!U17*100000000/Indicadores!$F44,"")</f>
        <v>27568.348102775628</v>
      </c>
      <c r="O16" s="124">
        <f>IFERROR('PML mundo '!W17*100000000/Indicadores!$F44,"")</f>
        <v>102806.43489938646</v>
      </c>
      <c r="P16" s="124">
        <f>IFERROR('PML mundo '!Y17*100000000/Indicadores!$F44,"")</f>
        <v>142373.33542432118</v>
      </c>
      <c r="Q16" s="124">
        <f>IFERROR('PML mundo '!AA17*100000000/Indicadores!$F44,"")</f>
        <v>171775.08213543289</v>
      </c>
      <c r="R16" s="124">
        <f>IFERROR('PML mundo '!AC17*100000000/Indicadores!$F44,"")</f>
        <v>201584.47990569097</v>
      </c>
      <c r="S16" s="124">
        <f>IFERROR('PML mundo '!AE17*100000000/Indicadores!$F44,"")</f>
        <v>209540.20622525364</v>
      </c>
      <c r="T16" s="124">
        <f>IFERROR('PML mundo '!AG17*100000000/Indicadores!$F44,"")</f>
        <v>217496.61998336465</v>
      </c>
      <c r="U16" s="124">
        <f>IFERROR('PML mundo '!AI17*100000000/Indicadores!$F44,"")</f>
        <v>230676.87927006432</v>
      </c>
      <c r="V16" s="124">
        <f>IFERROR('PML mundo '!AK17*100000000/Indicadores!$F44,"")</f>
        <v>269271.05424914393</v>
      </c>
      <c r="W16" s="124">
        <f>IFERROR('PML mundo '!AM17*100000000/Indicadores!$F44,"")</f>
        <v>316916.04515524011</v>
      </c>
      <c r="X16" s="124">
        <f>IFERROR('PML mundo '!AO17*100000000/Indicadores!$F44,"")</f>
        <v>317139.46268344001</v>
      </c>
      <c r="Y16" s="124">
        <f>IFERROR('PML mundo '!AQ17*100000000/Indicadores!$F44,"")</f>
        <v>317511.36693807435</v>
      </c>
      <c r="Z16" s="124">
        <f>IFERROR('PML mundo '!AS17*100000000/Indicadores!$F44,"")</f>
        <v>318255.17544734309</v>
      </c>
      <c r="AA16" s="124">
        <f>IFERROR('PML mundo '!AU17*100000000/Indicadores!$F44,"")</f>
        <v>318998.98395661172</v>
      </c>
      <c r="AB16" s="124" t="str">
        <f>IFERROR('PML mundo '!AW17*100000000/Indicadores!$F44,"")</f>
        <v/>
      </c>
      <c r="AC16" s="124" t="str">
        <f>IFERROR('PML mundo '!AY17*100000000/Indicadores!$F44,"")</f>
        <v/>
      </c>
      <c r="AD16" s="124" t="str">
        <f>IFERROR('PML mundo '!BA17*100000000/Indicadores!$F44,"")</f>
        <v/>
      </c>
      <c r="AE16" s="124" t="str">
        <f>IFERROR('PML mundo '!BC17*100000000/Indicadores!$F44,"")</f>
        <v/>
      </c>
      <c r="AF16" s="124" t="str">
        <f>IFERROR('PML mundo '!BE17*100000000/Indicadores!$F44,"")</f>
        <v/>
      </c>
      <c r="AG16" s="124" t="str">
        <f>IFERROR('PML mundo '!BG17*100000000/Indicadores!$F44,"")</f>
        <v/>
      </c>
      <c r="AH16" s="124" t="str">
        <f>IFERROR('PML mundo '!BI17*100000000/Indicadores!$F44,"")</f>
        <v/>
      </c>
      <c r="AI16" s="124">
        <f>IFERROR('PML mundo '!BK17*100000000/Indicadores!$F44,"")</f>
        <v>1133325.1191530351</v>
      </c>
      <c r="AJ16" s="124">
        <f>IFERROR('PML mundo '!BM17*100000000/Indicadores!$F44,"")</f>
        <v>2221139.8588430495</v>
      </c>
    </row>
    <row r="17" spans="1:36" s="119" customFormat="1" ht="14">
      <c r="A17" s="114" t="str">
        <f>'AAL mundo '!A45</f>
        <v>Europe and Central Asia</v>
      </c>
      <c r="B17" s="107" t="str">
        <f>'AAL mundo '!B45</f>
        <v>AUT</v>
      </c>
      <c r="C17" s="107" t="str">
        <f>'AAL mundo '!C45</f>
        <v>Austria</v>
      </c>
      <c r="D17" s="108" t="str">
        <f>'AAL mundo '!D45</f>
        <v/>
      </c>
      <c r="E17" s="108" t="str">
        <f>'AAL mundo '!E45</f>
        <v>High income: OECD</v>
      </c>
      <c r="F17" s="109">
        <f>'AAL mundo '!F45</f>
        <v>1801470</v>
      </c>
      <c r="G17" s="124">
        <f>IFERROR('PML mundo '!G18*100000000/Indicadores!$F45,"")</f>
        <v>258656.95117615245</v>
      </c>
      <c r="H17" s="124">
        <f>IFERROR('PML mundo '!I18*100000000/Indicadores!$F45,"")</f>
        <v>728150.76730166737</v>
      </c>
      <c r="I17" s="124">
        <f>IFERROR('PML mundo '!K18*100000000/Indicadores!$F45,"")</f>
        <v>1496277.4969789276</v>
      </c>
      <c r="J17" s="124">
        <f>IFERROR('PML mundo '!M18*100000000/Indicadores!$F45,"")</f>
        <v>3349211.9926067255</v>
      </c>
      <c r="K17" s="124">
        <f>IFERROR('PML mundo '!O18*100000000/Indicadores!$F45,"")</f>
        <v>5626370.0733915595</v>
      </c>
      <c r="L17" s="124">
        <f>IFERROR('PML mundo '!Q18*100000000/Indicadores!$F45,"")</f>
        <v>9075449.871003123</v>
      </c>
      <c r="M17" s="124">
        <f>IFERROR('PML mundo '!S18*100000000/Indicadores!$F45,"")</f>
        <v>11878416.030858031</v>
      </c>
      <c r="N17" s="124" t="str">
        <f>IFERROR('PML mundo '!U18*100000000/Indicadores!$F45,"")</f>
        <v/>
      </c>
      <c r="O17" s="124" t="str">
        <f>IFERROR('PML mundo '!W18*100000000/Indicadores!$F45,"")</f>
        <v/>
      </c>
      <c r="P17" s="124" t="str">
        <f>IFERROR('PML mundo '!Y18*100000000/Indicadores!$F45,"")</f>
        <v/>
      </c>
      <c r="Q17" s="124" t="str">
        <f>IFERROR('PML mundo '!AA18*100000000/Indicadores!$F45,"")</f>
        <v/>
      </c>
      <c r="R17" s="124" t="str">
        <f>IFERROR('PML mundo '!AC18*100000000/Indicadores!$F45,"")</f>
        <v/>
      </c>
      <c r="S17" s="124" t="str">
        <f>IFERROR('PML mundo '!AE18*100000000/Indicadores!$F45,"")</f>
        <v/>
      </c>
      <c r="T17" s="124" t="str">
        <f>IFERROR('PML mundo '!AG18*100000000/Indicadores!$F45,"")</f>
        <v/>
      </c>
      <c r="U17" s="124" t="str">
        <f>IFERROR('PML mundo '!AI18*100000000/Indicadores!$F45,"")</f>
        <v/>
      </c>
      <c r="V17" s="124" t="str">
        <f>IFERROR('PML mundo '!AK18*100000000/Indicadores!$F45,"")</f>
        <v/>
      </c>
      <c r="W17" s="124" t="str">
        <f>IFERROR('PML mundo '!AM18*100000000/Indicadores!$F45,"")</f>
        <v/>
      </c>
      <c r="X17" s="124" t="str">
        <f>IFERROR('PML mundo '!AO18*100000000/Indicadores!$F45,"")</f>
        <v/>
      </c>
      <c r="Y17" s="124" t="str">
        <f>IFERROR('PML mundo '!AQ18*100000000/Indicadores!$F45,"")</f>
        <v/>
      </c>
      <c r="Z17" s="124" t="str">
        <f>IFERROR('PML mundo '!AS18*100000000/Indicadores!$F45,"")</f>
        <v/>
      </c>
      <c r="AA17" s="124" t="str">
        <f>IFERROR('PML mundo '!AU18*100000000/Indicadores!$F45,"")</f>
        <v/>
      </c>
      <c r="AB17" s="124" t="str">
        <f>IFERROR('PML mundo '!AW18*100000000/Indicadores!$F45,"")</f>
        <v/>
      </c>
      <c r="AC17" s="124" t="str">
        <f>IFERROR('PML mundo '!AY18*100000000/Indicadores!$F45,"")</f>
        <v/>
      </c>
      <c r="AD17" s="124" t="str">
        <f>IFERROR('PML mundo '!BA18*100000000/Indicadores!$F45,"")</f>
        <v/>
      </c>
      <c r="AE17" s="124" t="str">
        <f>IFERROR('PML mundo '!BC18*100000000/Indicadores!$F45,"")</f>
        <v/>
      </c>
      <c r="AF17" s="124" t="str">
        <f>IFERROR('PML mundo '!BE18*100000000/Indicadores!$F45,"")</f>
        <v/>
      </c>
      <c r="AG17" s="124" t="str">
        <f>IFERROR('PML mundo '!BG18*100000000/Indicadores!$F45,"")</f>
        <v/>
      </c>
      <c r="AH17" s="124" t="str">
        <f>IFERROR('PML mundo '!BI18*100000000/Indicadores!$F45,"")</f>
        <v/>
      </c>
      <c r="AI17" s="124">
        <f>IFERROR('PML mundo '!BK18*100000000/Indicadores!$F45,"")</f>
        <v>177526.58622953406</v>
      </c>
      <c r="AJ17" s="124">
        <f>IFERROR('PML mundo '!BM18*100000000/Indicadores!$F45,"")</f>
        <v>1031912.4071335855</v>
      </c>
    </row>
    <row r="18" spans="1:36" s="119" customFormat="1" ht="14">
      <c r="A18" s="114" t="str">
        <f>'AAL mundo '!A46</f>
        <v>Europe and Central Asia</v>
      </c>
      <c r="B18" s="107" t="str">
        <f>'AAL mundo '!B46</f>
        <v>AZE</v>
      </c>
      <c r="C18" s="107" t="str">
        <f>'AAL mundo '!C46</f>
        <v>Azerbaijan</v>
      </c>
      <c r="D18" s="108" t="str">
        <f>'AAL mundo '!D46</f>
        <v/>
      </c>
      <c r="E18" s="108" t="str">
        <f>'AAL mundo '!E46</f>
        <v>Upper middle income</v>
      </c>
      <c r="F18" s="109">
        <f>'AAL mundo '!F46</f>
        <v>192784</v>
      </c>
      <c r="G18" s="124">
        <f>IFERROR('PML mundo '!G19*100000000/Indicadores!$F46,"")</f>
        <v>927777.19921733264</v>
      </c>
      <c r="H18" s="124">
        <f>IFERROR('PML mundo '!I19*100000000/Indicadores!$F46,"")</f>
        <v>2111731.3870642851</v>
      </c>
      <c r="I18" s="124">
        <f>IFERROR('PML mundo '!K19*100000000/Indicadores!$F46,"")</f>
        <v>3683501.6836843695</v>
      </c>
      <c r="J18" s="124">
        <f>IFERROR('PML mundo '!M19*100000000/Indicadores!$F46,"")</f>
        <v>6951407.2684976384</v>
      </c>
      <c r="K18" s="124">
        <f>IFERROR('PML mundo '!O19*100000000/Indicadores!$F46,"")</f>
        <v>10271534.979263384</v>
      </c>
      <c r="L18" s="124">
        <f>IFERROR('PML mundo '!Q19*100000000/Indicadores!$F46,"")</f>
        <v>14331230.123877119</v>
      </c>
      <c r="M18" s="124">
        <f>IFERROR('PML mundo '!S19*100000000/Indicadores!$F46,"")</f>
        <v>16921338.525682546</v>
      </c>
      <c r="N18" s="124" t="str">
        <f>IFERROR('PML mundo '!U19*100000000/Indicadores!$F46,"")</f>
        <v/>
      </c>
      <c r="O18" s="124" t="str">
        <f>IFERROR('PML mundo '!W19*100000000/Indicadores!$F46,"")</f>
        <v/>
      </c>
      <c r="P18" s="124" t="str">
        <f>IFERROR('PML mundo '!Y19*100000000/Indicadores!$F46,"")</f>
        <v/>
      </c>
      <c r="Q18" s="124" t="str">
        <f>IFERROR('PML mundo '!AA19*100000000/Indicadores!$F46,"")</f>
        <v/>
      </c>
      <c r="R18" s="124" t="str">
        <f>IFERROR('PML mundo '!AC19*100000000/Indicadores!$F46,"")</f>
        <v/>
      </c>
      <c r="S18" s="124" t="str">
        <f>IFERROR('PML mundo '!AE19*100000000/Indicadores!$F46,"")</f>
        <v/>
      </c>
      <c r="T18" s="124" t="str">
        <f>IFERROR('PML mundo '!AG19*100000000/Indicadores!$F46,"")</f>
        <v/>
      </c>
      <c r="U18" s="124" t="str">
        <f>IFERROR('PML mundo '!AI19*100000000/Indicadores!$F46,"")</f>
        <v/>
      </c>
      <c r="V18" s="124" t="str">
        <f>IFERROR('PML mundo '!AK19*100000000/Indicadores!$F46,"")</f>
        <v/>
      </c>
      <c r="W18" s="124" t="str">
        <f>IFERROR('PML mundo '!AM19*100000000/Indicadores!$F46,"")</f>
        <v/>
      </c>
      <c r="X18" s="124" t="str">
        <f>IFERROR('PML mundo '!AO19*100000000/Indicadores!$F46,"")</f>
        <v/>
      </c>
      <c r="Y18" s="124" t="str">
        <f>IFERROR('PML mundo '!AQ19*100000000/Indicadores!$F46,"")</f>
        <v/>
      </c>
      <c r="Z18" s="124" t="str">
        <f>IFERROR('PML mundo '!AS19*100000000/Indicadores!$F46,"")</f>
        <v/>
      </c>
      <c r="AA18" s="124" t="str">
        <f>IFERROR('PML mundo '!AU19*100000000/Indicadores!$F46,"")</f>
        <v/>
      </c>
      <c r="AB18" s="124" t="str">
        <f>IFERROR('PML mundo '!AW19*100000000/Indicadores!$F46,"")</f>
        <v/>
      </c>
      <c r="AC18" s="124" t="str">
        <f>IFERROR('PML mundo '!AY19*100000000/Indicadores!$F46,"")</f>
        <v/>
      </c>
      <c r="AD18" s="124" t="str">
        <f>IFERROR('PML mundo '!BA19*100000000/Indicadores!$F46,"")</f>
        <v/>
      </c>
      <c r="AE18" s="124" t="str">
        <f>IFERROR('PML mundo '!BC19*100000000/Indicadores!$F46,"")</f>
        <v/>
      </c>
      <c r="AF18" s="124" t="str">
        <f>IFERROR('PML mundo '!BE19*100000000/Indicadores!$F46,"")</f>
        <v/>
      </c>
      <c r="AG18" s="124" t="str">
        <f>IFERROR('PML mundo '!BG19*100000000/Indicadores!$F46,"")</f>
        <v/>
      </c>
      <c r="AH18" s="124" t="str">
        <f>IFERROR('PML mundo '!BI19*100000000/Indicadores!$F46,"")</f>
        <v/>
      </c>
      <c r="AI18" s="124">
        <f>IFERROR('PML mundo '!BK19*100000000/Indicadores!$F46,"")</f>
        <v>207719.05643950787</v>
      </c>
      <c r="AJ18" s="124">
        <f>IFERROR('PML mundo '!BM19*100000000/Indicadores!$F46,"")</f>
        <v>482938.26707843004</v>
      </c>
    </row>
    <row r="19" spans="1:36" s="119" customFormat="1" ht="14">
      <c r="A19" s="114" t="str">
        <f>'AAL mundo '!A47</f>
        <v>LAC</v>
      </c>
      <c r="B19" s="107" t="str">
        <f>'AAL mundo '!B47</f>
        <v>BHS</v>
      </c>
      <c r="C19" s="107" t="str">
        <f>'AAL mundo '!C47</f>
        <v>Bahamas</v>
      </c>
      <c r="D19" s="108" t="str">
        <f>'AAL mundo '!D47</f>
        <v>SIDS</v>
      </c>
      <c r="E19" s="108" t="str">
        <f>'AAL mundo '!E47</f>
        <v>High income: nonOECD</v>
      </c>
      <c r="F19" s="109">
        <f>'AAL mundo '!F47</f>
        <v>45743.7</v>
      </c>
      <c r="G19" s="124" t="str">
        <f>IFERROR('PML mundo '!G20*100000000/Indicadores!$F47,"")</f>
        <v/>
      </c>
      <c r="H19" s="124" t="str">
        <f>IFERROR('PML mundo '!I20*100000000/Indicadores!$F47,"")</f>
        <v/>
      </c>
      <c r="I19" s="124" t="str">
        <f>IFERROR('PML mundo '!K20*100000000/Indicadores!$F47,"")</f>
        <v/>
      </c>
      <c r="J19" s="124" t="str">
        <f>IFERROR('PML mundo '!M20*100000000/Indicadores!$F47,"")</f>
        <v/>
      </c>
      <c r="K19" s="124" t="str">
        <f>IFERROR('PML mundo '!O20*100000000/Indicadores!$F47,"")</f>
        <v/>
      </c>
      <c r="L19" s="124" t="str">
        <f>IFERROR('PML mundo '!Q20*100000000/Indicadores!$F47,"")</f>
        <v/>
      </c>
      <c r="M19" s="124" t="str">
        <f>IFERROR('PML mundo '!S20*100000000/Indicadores!$F47,"")</f>
        <v/>
      </c>
      <c r="N19" s="124">
        <f>IFERROR('PML mundo '!U20*100000000/Indicadores!$F47,"")</f>
        <v>63976264.614299983</v>
      </c>
      <c r="O19" s="124">
        <f>IFERROR('PML mundo '!W20*100000000/Indicadores!$F47,"")</f>
        <v>136905117.20815462</v>
      </c>
      <c r="P19" s="124">
        <f>IFERROR('PML mundo '!Y20*100000000/Indicadores!$F47,"")</f>
        <v>195006873.86170027</v>
      </c>
      <c r="Q19" s="124">
        <f>IFERROR('PML mundo '!AA20*100000000/Indicadores!$F47,"")</f>
        <v>240357205.80459431</v>
      </c>
      <c r="R19" s="124">
        <f>IFERROR('PML mundo '!AC20*100000000/Indicadores!$F47,"")</f>
        <v>253063039.77439633</v>
      </c>
      <c r="S19" s="124">
        <f>IFERROR('PML mundo '!AE20*100000000/Indicadores!$F47,"")</f>
        <v>278474707.71400034</v>
      </c>
      <c r="T19" s="124">
        <f>IFERROR('PML mundo '!AG20*100000000/Indicadores!$F47,"")</f>
        <v>303886375.65360439</v>
      </c>
      <c r="U19" s="124">
        <f>IFERROR('PML mundo '!AI20*100000000/Indicadores!$F47,"")</f>
        <v>112137947.24164268</v>
      </c>
      <c r="V19" s="124">
        <f>IFERROR('PML mundo '!AK20*100000000/Indicadores!$F47,"")</f>
        <v>146882791.84536749</v>
      </c>
      <c r="W19" s="124">
        <f>IFERROR('PML mundo '!AM20*100000000/Indicadores!$F47,"")</f>
        <v>147069149.87368545</v>
      </c>
      <c r="X19" s="124">
        <f>IFERROR('PML mundo '!AO20*100000000/Indicadores!$F47,"")</f>
        <v>147628341.46054873</v>
      </c>
      <c r="Y19" s="124">
        <f>IFERROR('PML mundo '!AQ20*100000000/Indicadores!$F47,"")</f>
        <v>148560131.60213855</v>
      </c>
      <c r="Z19" s="124">
        <f>IFERROR('PML mundo '!AS20*100000000/Indicadores!$F47,"")</f>
        <v>150423829.38722754</v>
      </c>
      <c r="AA19" s="124">
        <f>IFERROR('PML mundo '!AU20*100000000/Indicadores!$F47,"")</f>
        <v>152287527.17231655</v>
      </c>
      <c r="AB19" s="124" t="str">
        <f>IFERROR('PML mundo '!AW20*100000000/Indicadores!$F47,"")</f>
        <v/>
      </c>
      <c r="AC19" s="124" t="str">
        <f>IFERROR('PML mundo '!AY20*100000000/Indicadores!$F47,"")</f>
        <v/>
      </c>
      <c r="AD19" s="124" t="str">
        <f>IFERROR('PML mundo '!BA20*100000000/Indicadores!$F47,"")</f>
        <v/>
      </c>
      <c r="AE19" s="124" t="str">
        <f>IFERROR('PML mundo '!BC20*100000000/Indicadores!$F47,"")</f>
        <v/>
      </c>
      <c r="AF19" s="124" t="str">
        <f>IFERROR('PML mundo '!BE20*100000000/Indicadores!$F47,"")</f>
        <v/>
      </c>
      <c r="AG19" s="124" t="str">
        <f>IFERROR('PML mundo '!BG20*100000000/Indicadores!$F47,"")</f>
        <v/>
      </c>
      <c r="AH19" s="124" t="str">
        <f>IFERROR('PML mundo '!BI20*100000000/Indicadores!$F47,"")</f>
        <v/>
      </c>
      <c r="AI19" s="124" t="str">
        <f>IFERROR('PML mundo '!BK20*100000000/Indicadores!$F47,"")</f>
        <v/>
      </c>
      <c r="AJ19" s="124" t="str">
        <f>IFERROR('PML mundo '!BM20*100000000/Indicadores!$F47,"")</f>
        <v/>
      </c>
    </row>
    <row r="20" spans="1:36" s="119" customFormat="1" ht="14">
      <c r="A20" s="114" t="str">
        <f>'AAL mundo '!A48</f>
        <v>Middle East and North Africa</v>
      </c>
      <c r="B20" s="107" t="str">
        <f>'AAL mundo '!B48</f>
        <v>BHR</v>
      </c>
      <c r="C20" s="107" t="str">
        <f>'AAL mundo '!C48</f>
        <v>Bahrain</v>
      </c>
      <c r="D20" s="108" t="str">
        <f>'AAL mundo '!D48</f>
        <v>SIDS</v>
      </c>
      <c r="E20" s="108" t="str">
        <f>'AAL mundo '!E48</f>
        <v>High income: nonOECD</v>
      </c>
      <c r="F20" s="109">
        <f>'AAL mundo '!F48</f>
        <v>103503</v>
      </c>
      <c r="G20" s="124">
        <f>IFERROR('PML mundo '!G21*100000000/Indicadores!$F48,"")</f>
        <v>136007.54242614706</v>
      </c>
      <c r="H20" s="124">
        <f>IFERROR('PML mundo '!I21*100000000/Indicadores!$F48,"")</f>
        <v>221647.39157762413</v>
      </c>
      <c r="I20" s="124">
        <f>IFERROR('PML mundo '!K21*100000000/Indicadores!$F48,"")</f>
        <v>327168.44751728472</v>
      </c>
      <c r="J20" s="124">
        <f>IFERROR('PML mundo '!M21*100000000/Indicadores!$F48,"")</f>
        <v>609759.2708988057</v>
      </c>
      <c r="K20" s="124">
        <f>IFERROR('PML mundo '!O21*100000000/Indicadores!$F48,"")</f>
        <v>1013055.3111250785</v>
      </c>
      <c r="L20" s="124">
        <f>IFERROR('PML mundo '!Q21*100000000/Indicadores!$F48,"")</f>
        <v>1608575.7385292267</v>
      </c>
      <c r="M20" s="124">
        <f>IFERROR('PML mundo '!S21*100000000/Indicadores!$F48,"")</f>
        <v>2056183.5323695787</v>
      </c>
      <c r="N20" s="124" t="str">
        <f>IFERROR('PML mundo '!U21*100000000/Indicadores!$F48,"")</f>
        <v/>
      </c>
      <c r="O20" s="124" t="str">
        <f>IFERROR('PML mundo '!W21*100000000/Indicadores!$F48,"")</f>
        <v/>
      </c>
      <c r="P20" s="124" t="str">
        <f>IFERROR('PML mundo '!Y21*100000000/Indicadores!$F48,"")</f>
        <v/>
      </c>
      <c r="Q20" s="124" t="str">
        <f>IFERROR('PML mundo '!AA21*100000000/Indicadores!$F48,"")</f>
        <v/>
      </c>
      <c r="R20" s="124" t="str">
        <f>IFERROR('PML mundo '!AC21*100000000/Indicadores!$F48,"")</f>
        <v/>
      </c>
      <c r="S20" s="124" t="str">
        <f>IFERROR('PML mundo '!AE21*100000000/Indicadores!$F48,"")</f>
        <v/>
      </c>
      <c r="T20" s="124" t="str">
        <f>IFERROR('PML mundo '!AG21*100000000/Indicadores!$F48,"")</f>
        <v/>
      </c>
      <c r="U20" s="124" t="str">
        <f>IFERROR('PML mundo '!AI21*100000000/Indicadores!$F48,"")</f>
        <v/>
      </c>
      <c r="V20" s="124" t="str">
        <f>IFERROR('PML mundo '!AK21*100000000/Indicadores!$F48,"")</f>
        <v/>
      </c>
      <c r="W20" s="124" t="str">
        <f>IFERROR('PML mundo '!AM21*100000000/Indicadores!$F48,"")</f>
        <v/>
      </c>
      <c r="X20" s="124" t="str">
        <f>IFERROR('PML mundo '!AO21*100000000/Indicadores!$F48,"")</f>
        <v/>
      </c>
      <c r="Y20" s="124" t="str">
        <f>IFERROR('PML mundo '!AQ21*100000000/Indicadores!$F48,"")</f>
        <v/>
      </c>
      <c r="Z20" s="124" t="str">
        <f>IFERROR('PML mundo '!AS21*100000000/Indicadores!$F48,"")</f>
        <v/>
      </c>
      <c r="AA20" s="124" t="str">
        <f>IFERROR('PML mundo '!AU21*100000000/Indicadores!$F48,"")</f>
        <v/>
      </c>
      <c r="AB20" s="124" t="str">
        <f>IFERROR('PML mundo '!AW21*100000000/Indicadores!$F48,"")</f>
        <v/>
      </c>
      <c r="AC20" s="124" t="str">
        <f>IFERROR('PML mundo '!AY21*100000000/Indicadores!$F48,"")</f>
        <v/>
      </c>
      <c r="AD20" s="124" t="str">
        <f>IFERROR('PML mundo '!BA21*100000000/Indicadores!$F48,"")</f>
        <v/>
      </c>
      <c r="AE20" s="124" t="str">
        <f>IFERROR('PML mundo '!BC21*100000000/Indicadores!$F48,"")</f>
        <v/>
      </c>
      <c r="AF20" s="124" t="str">
        <f>IFERROR('PML mundo '!BE21*100000000/Indicadores!$F48,"")</f>
        <v/>
      </c>
      <c r="AG20" s="124" t="str">
        <f>IFERROR('PML mundo '!BG21*100000000/Indicadores!$F48,"")</f>
        <v/>
      </c>
      <c r="AH20" s="124" t="str">
        <f>IFERROR('PML mundo '!BI21*100000000/Indicadores!$F48,"")</f>
        <v/>
      </c>
      <c r="AI20" s="124" t="str">
        <f>IFERROR('PML mundo '!BK21*100000000/Indicadores!$F48,"")</f>
        <v/>
      </c>
      <c r="AJ20" s="124" t="str">
        <f>IFERROR('PML mundo '!BM21*100000000/Indicadores!$F48,"")</f>
        <v/>
      </c>
    </row>
    <row r="21" spans="1:36" s="119" customFormat="1" ht="14">
      <c r="A21" s="114" t="str">
        <f>'AAL mundo '!A49</f>
        <v>South Asia</v>
      </c>
      <c r="B21" s="107" t="str">
        <f>'AAL mundo '!B49</f>
        <v>BGD</v>
      </c>
      <c r="C21" s="107" t="str">
        <f>'AAL mundo '!C49</f>
        <v>Bangladesh</v>
      </c>
      <c r="D21" s="108" t="str">
        <f>'AAL mundo '!D49</f>
        <v/>
      </c>
      <c r="E21" s="108" t="str">
        <f>'AAL mundo '!E49</f>
        <v>Low income</v>
      </c>
      <c r="F21" s="109">
        <f>'AAL mundo '!F49</f>
        <v>381432</v>
      </c>
      <c r="G21" s="124">
        <f>IFERROR('PML mundo '!G22*100000000/Indicadores!$F49,"")</f>
        <v>185827.04559973755</v>
      </c>
      <c r="H21" s="124">
        <f>IFERROR('PML mundo '!I22*100000000/Indicadores!$F49,"")</f>
        <v>692581.28010774043</v>
      </c>
      <c r="I21" s="124">
        <f>IFERROR('PML mundo '!K22*100000000/Indicadores!$F49,"")</f>
        <v>1503968.7829134795</v>
      </c>
      <c r="J21" s="124">
        <f>IFERROR('PML mundo '!M22*100000000/Indicadores!$F49,"")</f>
        <v>3459088.8685532743</v>
      </c>
      <c r="K21" s="124">
        <f>IFERROR('PML mundo '!O22*100000000/Indicadores!$F49,"")</f>
        <v>5767972.7023153817</v>
      </c>
      <c r="L21" s="124">
        <f>IFERROR('PML mundo '!Q22*100000000/Indicadores!$F49,"")</f>
        <v>8649145.0696686637</v>
      </c>
      <c r="M21" s="124">
        <f>IFERROR('PML mundo '!S22*100000000/Indicadores!$F49,"")</f>
        <v>10719832.259958217</v>
      </c>
      <c r="N21" s="124">
        <f>IFERROR('PML mundo '!U22*100000000/Indicadores!$F49,"")</f>
        <v>261888.47833969299</v>
      </c>
      <c r="O21" s="124">
        <f>IFERROR('PML mundo '!W22*100000000/Indicadores!$F49,"")</f>
        <v>5613993.1280971039</v>
      </c>
      <c r="P21" s="124">
        <f>IFERROR('PML mundo '!Y22*100000000/Indicadores!$F49,"")</f>
        <v>7834645.6998808635</v>
      </c>
      <c r="Q21" s="124">
        <f>IFERROR('PML mundo '!AA22*100000000/Indicadores!$F49,"")</f>
        <v>10302119.066940621</v>
      </c>
      <c r="R21" s="124">
        <f>IFERROR('PML mundo '!AC22*100000000/Indicadores!$F49,"")</f>
        <v>11482685.04929468</v>
      </c>
      <c r="S21" s="124">
        <f>IFERROR('PML mundo '!AE22*100000000/Indicadores!$F49,"")</f>
        <v>13580598.183607576</v>
      </c>
      <c r="T21" s="124">
        <f>IFERROR('PML mundo '!AG22*100000000/Indicadores!$F49,"")</f>
        <v>13929977.554086018</v>
      </c>
      <c r="U21" s="124">
        <f>IFERROR('PML mundo '!AI22*100000000/Indicadores!$F49,"")</f>
        <v>85402.817825508915</v>
      </c>
      <c r="V21" s="124">
        <f>IFERROR('PML mundo '!AK22*100000000/Indicadores!$F49,"")</f>
        <v>143261.56396222179</v>
      </c>
      <c r="W21" s="124">
        <f>IFERROR('PML mundo '!AM22*100000000/Indicadores!$F49,"")</f>
        <v>176659.18469533988</v>
      </c>
      <c r="X21" s="124">
        <f>IFERROR('PML mundo '!AO22*100000000/Indicadores!$F49,"")</f>
        <v>213614.0511421517</v>
      </c>
      <c r="Y21" s="124">
        <f>IFERROR('PML mundo '!AQ22*100000000/Indicadores!$F49,"")</f>
        <v>250505.29205587305</v>
      </c>
      <c r="Z21" s="124">
        <f>IFERROR('PML mundo '!AS22*100000000/Indicadores!$F49,"")</f>
        <v>267209.88656180393</v>
      </c>
      <c r="AA21" s="124">
        <f>IFERROR('PML mundo '!AU22*100000000/Indicadores!$F49,"")</f>
        <v>283914.48106773483</v>
      </c>
      <c r="AB21" s="124" t="str">
        <f>IFERROR('PML mundo '!AW22*100000000/Indicadores!$F49,"")</f>
        <v/>
      </c>
      <c r="AC21" s="124" t="str">
        <f>IFERROR('PML mundo '!AY22*100000000/Indicadores!$F49,"")</f>
        <v/>
      </c>
      <c r="AD21" s="124" t="str">
        <f>IFERROR('PML mundo '!BA22*100000000/Indicadores!$F49,"")</f>
        <v/>
      </c>
      <c r="AE21" s="124" t="str">
        <f>IFERROR('PML mundo '!BC22*100000000/Indicadores!$F49,"")</f>
        <v/>
      </c>
      <c r="AF21" s="124">
        <f>IFERROR('PML mundo '!BE22*100000000/Indicadores!$F49,"")</f>
        <v>3649.7919436434895</v>
      </c>
      <c r="AG21" s="124">
        <f>IFERROR('PML mundo '!BG22*100000000/Indicadores!$F49,"")</f>
        <v>75708.600238271989</v>
      </c>
      <c r="AH21" s="124">
        <f>IFERROR('PML mundo '!BI22*100000000/Indicadores!$F49,"")</f>
        <v>202005.2834228292</v>
      </c>
      <c r="AI21" s="124">
        <f>IFERROR('PML mundo '!BK22*100000000/Indicadores!$F49,"")</f>
        <v>7845695.2140340796</v>
      </c>
      <c r="AJ21" s="124">
        <f>IFERROR('PML mundo '!BM22*100000000/Indicadores!$F49,"")</f>
        <v>12373514.099078808</v>
      </c>
    </row>
    <row r="22" spans="1:36" s="119" customFormat="1" ht="14">
      <c r="A22" s="114" t="str">
        <f>'AAL mundo '!A50</f>
        <v>LAC</v>
      </c>
      <c r="B22" s="107" t="str">
        <f>'AAL mundo '!B50</f>
        <v>BRB</v>
      </c>
      <c r="C22" s="107" t="str">
        <f>'AAL mundo '!C50</f>
        <v>Barbados</v>
      </c>
      <c r="D22" s="108" t="str">
        <f>'AAL mundo '!D50</f>
        <v>SIDS</v>
      </c>
      <c r="E22" s="108" t="str">
        <f>'AAL mundo '!E50</f>
        <v>High income: nonOECD</v>
      </c>
      <c r="F22" s="109">
        <f>'AAL mundo '!F50</f>
        <v>14036.5</v>
      </c>
      <c r="G22" s="124">
        <f>IFERROR('PML mundo '!G23*100000000/Indicadores!$F50,"")</f>
        <v>826042.02549087151</v>
      </c>
      <c r="H22" s="124">
        <f>IFERROR('PML mundo '!I23*100000000/Indicadores!$F50,"")</f>
        <v>4276954.8742679991</v>
      </c>
      <c r="I22" s="124">
        <f>IFERROR('PML mundo '!K23*100000000/Indicadores!$F50,"")</f>
        <v>11460098.748421174</v>
      </c>
      <c r="J22" s="124">
        <f>IFERROR('PML mundo '!M23*100000000/Indicadores!$F50,"")</f>
        <v>28571822.25284189</v>
      </c>
      <c r="K22" s="124">
        <f>IFERROR('PML mundo '!O23*100000000/Indicadores!$F50,"")</f>
        <v>45433000.344471239</v>
      </c>
      <c r="L22" s="124">
        <f>IFERROR('PML mundo '!Q23*100000000/Indicadores!$F50,"")</f>
        <v>63892984.26914686</v>
      </c>
      <c r="M22" s="124">
        <f>IFERROR('PML mundo '!S23*100000000/Indicadores!$F50,"")</f>
        <v>73511310.138936728</v>
      </c>
      <c r="N22" s="124">
        <f>IFERROR('PML mundo '!U23*100000000/Indicadores!$F50,"")</f>
        <v>1868411.9875990355</v>
      </c>
      <c r="O22" s="124">
        <f>IFERROR('PML mundo '!W23*100000000/Indicadores!$F50,"")</f>
        <v>12837524.400045929</v>
      </c>
      <c r="P22" s="124">
        <f>IFERROR('PML mundo '!Y23*100000000/Indicadores!$F50,"")</f>
        <v>23275002.870593637</v>
      </c>
      <c r="Q22" s="124">
        <f>IFERROR('PML mundo '!AA23*100000000/Indicadores!$F50,"")</f>
        <v>39918015.845676884</v>
      </c>
      <c r="R22" s="124">
        <f>IFERROR('PML mundo '!AC23*100000000/Indicadores!$F50,"")</f>
        <v>49535652.77299346</v>
      </c>
      <c r="S22" s="124">
        <f>IFERROR('PML mundo '!AE23*100000000/Indicadores!$F50,"")</f>
        <v>56122172.465265818</v>
      </c>
      <c r="T22" s="124">
        <f>IFERROR('PML mundo '!AG23*100000000/Indicadores!$F50,"")</f>
        <v>62708462.510047078</v>
      </c>
      <c r="U22" s="124">
        <f>IFERROR('PML mundo '!AI23*100000000/Indicadores!$F50,"")</f>
        <v>2906877.9423584798</v>
      </c>
      <c r="V22" s="124">
        <f>IFERROR('PML mundo '!AK23*100000000/Indicadores!$F50,"")</f>
        <v>14692616.833161097</v>
      </c>
      <c r="W22" s="124">
        <f>IFERROR('PML mundo '!AM23*100000000/Indicadores!$F50,"")</f>
        <v>34075554.024572283</v>
      </c>
      <c r="X22" s="124">
        <f>IFERROR('PML mundo '!AO23*100000000/Indicadores!$F50,"")</f>
        <v>48418188.081295215</v>
      </c>
      <c r="Y22" s="124">
        <f>IFERROR('PML mundo '!AQ23*100000000/Indicadores!$F50,"")</f>
        <v>54120335.285337009</v>
      </c>
      <c r="Z22" s="124">
        <f>IFERROR('PML mundo '!AS23*100000000/Indicadores!$F50,"")</f>
        <v>60959926.512802847</v>
      </c>
      <c r="AA22" s="124">
        <f>IFERROR('PML mundo '!AU23*100000000/Indicadores!$F50,"")</f>
        <v>67527385.463313818</v>
      </c>
      <c r="AB22" s="124" t="str">
        <f>IFERROR('PML mundo '!AW23*100000000/Indicadores!$F50,"")</f>
        <v/>
      </c>
      <c r="AC22" s="124" t="str">
        <f>IFERROR('PML mundo '!AY23*100000000/Indicadores!$F50,"")</f>
        <v/>
      </c>
      <c r="AD22" s="124" t="str">
        <f>IFERROR('PML mundo '!BA23*100000000/Indicadores!$F50,"")</f>
        <v/>
      </c>
      <c r="AE22" s="124" t="str">
        <f>IFERROR('PML mundo '!BC23*100000000/Indicadores!$F50,"")</f>
        <v/>
      </c>
      <c r="AF22" s="124" t="str">
        <f>IFERROR('PML mundo '!BE23*100000000/Indicadores!$F50,"")</f>
        <v/>
      </c>
      <c r="AG22" s="124" t="str">
        <f>IFERROR('PML mundo '!BG23*100000000/Indicadores!$F50,"")</f>
        <v/>
      </c>
      <c r="AH22" s="124" t="str">
        <f>IFERROR('PML mundo '!BI23*100000000/Indicadores!$F50,"")</f>
        <v/>
      </c>
      <c r="AI22" s="124" t="str">
        <f>IFERROR('PML mundo '!BK23*100000000/Indicadores!$F50,"")</f>
        <v/>
      </c>
      <c r="AJ22" s="124" t="str">
        <f>IFERROR('PML mundo '!BM23*100000000/Indicadores!$F50,"")</f>
        <v/>
      </c>
    </row>
    <row r="23" spans="1:36" s="119" customFormat="1" ht="14">
      <c r="A23" s="114" t="str">
        <f>'AAL mundo '!A51</f>
        <v>Europe and Central Asia</v>
      </c>
      <c r="B23" s="107" t="str">
        <f>'AAL mundo '!B51</f>
        <v>BLR</v>
      </c>
      <c r="C23" s="107" t="str">
        <f>'AAL mundo '!C51</f>
        <v>Belarus</v>
      </c>
      <c r="D23" s="108" t="str">
        <f>'AAL mundo '!D51</f>
        <v/>
      </c>
      <c r="E23" s="108" t="str">
        <f>'AAL mundo '!E51</f>
        <v>Upper middle income</v>
      </c>
      <c r="F23" s="109">
        <f>'AAL mundo '!F51</f>
        <v>229400</v>
      </c>
      <c r="G23" s="124" t="str">
        <f>IFERROR('PML mundo '!G24*100000000/Indicadores!$F51,"")</f>
        <v/>
      </c>
      <c r="H23" s="124" t="str">
        <f>IFERROR('PML mundo '!I24*100000000/Indicadores!$F51,"")</f>
        <v/>
      </c>
      <c r="I23" s="124" t="str">
        <f>IFERROR('PML mundo '!K24*100000000/Indicadores!$F51,"")</f>
        <v/>
      </c>
      <c r="J23" s="124" t="str">
        <f>IFERROR('PML mundo '!M24*100000000/Indicadores!$F51,"")</f>
        <v/>
      </c>
      <c r="K23" s="124" t="str">
        <f>IFERROR('PML mundo '!O24*100000000/Indicadores!$F51,"")</f>
        <v/>
      </c>
      <c r="L23" s="124" t="str">
        <f>IFERROR('PML mundo '!Q24*100000000/Indicadores!$F51,"")</f>
        <v/>
      </c>
      <c r="M23" s="124" t="str">
        <f>IFERROR('PML mundo '!S24*100000000/Indicadores!$F51,"")</f>
        <v/>
      </c>
      <c r="N23" s="124" t="str">
        <f>IFERROR('PML mundo '!U24*100000000/Indicadores!$F51,"")</f>
        <v/>
      </c>
      <c r="O23" s="124" t="str">
        <f>IFERROR('PML mundo '!W24*100000000/Indicadores!$F51,"")</f>
        <v/>
      </c>
      <c r="P23" s="124" t="str">
        <f>IFERROR('PML mundo '!Y24*100000000/Indicadores!$F51,"")</f>
        <v/>
      </c>
      <c r="Q23" s="124" t="str">
        <f>IFERROR('PML mundo '!AA24*100000000/Indicadores!$F51,"")</f>
        <v/>
      </c>
      <c r="R23" s="124" t="str">
        <f>IFERROR('PML mundo '!AC24*100000000/Indicadores!$F51,"")</f>
        <v/>
      </c>
      <c r="S23" s="124" t="str">
        <f>IFERROR('PML mundo '!AE24*100000000/Indicadores!$F51,"")</f>
        <v/>
      </c>
      <c r="T23" s="124" t="str">
        <f>IFERROR('PML mundo '!AG24*100000000/Indicadores!$F51,"")</f>
        <v/>
      </c>
      <c r="U23" s="124" t="str">
        <f>IFERROR('PML mundo '!AI24*100000000/Indicadores!$F51,"")</f>
        <v/>
      </c>
      <c r="V23" s="124" t="str">
        <f>IFERROR('PML mundo '!AK24*100000000/Indicadores!$F51,"")</f>
        <v/>
      </c>
      <c r="W23" s="124" t="str">
        <f>IFERROR('PML mundo '!AM24*100000000/Indicadores!$F51,"")</f>
        <v/>
      </c>
      <c r="X23" s="124" t="str">
        <f>IFERROR('PML mundo '!AO24*100000000/Indicadores!$F51,"")</f>
        <v/>
      </c>
      <c r="Y23" s="124" t="str">
        <f>IFERROR('PML mundo '!AQ24*100000000/Indicadores!$F51,"")</f>
        <v/>
      </c>
      <c r="Z23" s="124" t="str">
        <f>IFERROR('PML mundo '!AS24*100000000/Indicadores!$F51,"")</f>
        <v/>
      </c>
      <c r="AA23" s="124" t="str">
        <f>IFERROR('PML mundo '!AU24*100000000/Indicadores!$F51,"")</f>
        <v/>
      </c>
      <c r="AB23" s="124" t="str">
        <f>IFERROR('PML mundo '!AW24*100000000/Indicadores!$F51,"")</f>
        <v/>
      </c>
      <c r="AC23" s="124" t="str">
        <f>IFERROR('PML mundo '!AY24*100000000/Indicadores!$F51,"")</f>
        <v/>
      </c>
      <c r="AD23" s="124" t="str">
        <f>IFERROR('PML mundo '!BA24*100000000/Indicadores!$F51,"")</f>
        <v/>
      </c>
      <c r="AE23" s="124" t="str">
        <f>IFERROR('PML mundo '!BC24*100000000/Indicadores!$F51,"")</f>
        <v/>
      </c>
      <c r="AF23" s="124" t="str">
        <f>IFERROR('PML mundo '!BE24*100000000/Indicadores!$F51,"")</f>
        <v/>
      </c>
      <c r="AG23" s="124" t="str">
        <f>IFERROR('PML mundo '!BG24*100000000/Indicadores!$F51,"")</f>
        <v/>
      </c>
      <c r="AH23" s="124" t="str">
        <f>IFERROR('PML mundo '!BI24*100000000/Indicadores!$F51,"")</f>
        <v/>
      </c>
      <c r="AI23" s="124">
        <f>IFERROR('PML mundo '!BK24*100000000/Indicadores!$F51,"")</f>
        <v>3207918.9793561646</v>
      </c>
      <c r="AJ23" s="124">
        <f>IFERROR('PML mundo '!BM24*100000000/Indicadores!$F51,"")</f>
        <v>5520234.6546712592</v>
      </c>
    </row>
    <row r="24" spans="1:36" s="119" customFormat="1" ht="14">
      <c r="A24" s="114" t="str">
        <f>'AAL mundo '!A52</f>
        <v>Europe and Central Asia</v>
      </c>
      <c r="B24" s="107" t="str">
        <f>'AAL mundo '!B52</f>
        <v>BEL</v>
      </c>
      <c r="C24" s="107" t="str">
        <f>'AAL mundo '!C52</f>
        <v>Belgium</v>
      </c>
      <c r="D24" s="108" t="str">
        <f>'AAL mundo '!D52</f>
        <v/>
      </c>
      <c r="E24" s="108" t="str">
        <f>'AAL mundo '!E52</f>
        <v>High income: OECD</v>
      </c>
      <c r="F24" s="109">
        <f>'AAL mundo '!F52</f>
        <v>1980550</v>
      </c>
      <c r="G24" s="124">
        <f>IFERROR('PML mundo '!G25*100000000/Indicadores!$F52,"")</f>
        <v>61783.860255979016</v>
      </c>
      <c r="H24" s="124">
        <f>IFERROR('PML mundo '!I25*100000000/Indicadores!$F52,"")</f>
        <v>206561.38681908976</v>
      </c>
      <c r="I24" s="124">
        <f>IFERROR('PML mundo '!K25*100000000/Indicadores!$F52,"")</f>
        <v>538562.39028468577</v>
      </c>
      <c r="J24" s="124">
        <f>IFERROR('PML mundo '!M25*100000000/Indicadores!$F52,"")</f>
        <v>1554868.4188563933</v>
      </c>
      <c r="K24" s="124">
        <f>IFERROR('PML mundo '!O25*100000000/Indicadores!$F52,"")</f>
        <v>3033085.0426313453</v>
      </c>
      <c r="L24" s="124">
        <f>IFERROR('PML mundo '!Q25*100000000/Indicadores!$F52,"")</f>
        <v>5412131.4571541799</v>
      </c>
      <c r="M24" s="124">
        <f>IFERROR('PML mundo '!S25*100000000/Indicadores!$F52,"")</f>
        <v>7293212.111228928</v>
      </c>
      <c r="N24" s="124" t="str">
        <f>IFERROR('PML mundo '!U25*100000000/Indicadores!$F52,"")</f>
        <v/>
      </c>
      <c r="O24" s="124" t="str">
        <f>IFERROR('PML mundo '!W25*100000000/Indicadores!$F52,"")</f>
        <v/>
      </c>
      <c r="P24" s="124" t="str">
        <f>IFERROR('PML mundo '!Y25*100000000/Indicadores!$F52,"")</f>
        <v/>
      </c>
      <c r="Q24" s="124" t="str">
        <f>IFERROR('PML mundo '!AA25*100000000/Indicadores!$F52,"")</f>
        <v/>
      </c>
      <c r="R24" s="124" t="str">
        <f>IFERROR('PML mundo '!AC25*100000000/Indicadores!$F52,"")</f>
        <v/>
      </c>
      <c r="S24" s="124" t="str">
        <f>IFERROR('PML mundo '!AE25*100000000/Indicadores!$F52,"")</f>
        <v/>
      </c>
      <c r="T24" s="124" t="str">
        <f>IFERROR('PML mundo '!AG25*100000000/Indicadores!$F52,"")</f>
        <v/>
      </c>
      <c r="U24" s="124" t="str">
        <f>IFERROR('PML mundo '!AI25*100000000/Indicadores!$F52,"")</f>
        <v/>
      </c>
      <c r="V24" s="124" t="str">
        <f>IFERROR('PML mundo '!AK25*100000000/Indicadores!$F52,"")</f>
        <v/>
      </c>
      <c r="W24" s="124" t="str">
        <f>IFERROR('PML mundo '!AM25*100000000/Indicadores!$F52,"")</f>
        <v/>
      </c>
      <c r="X24" s="124" t="str">
        <f>IFERROR('PML mundo '!AO25*100000000/Indicadores!$F52,"")</f>
        <v/>
      </c>
      <c r="Y24" s="124" t="str">
        <f>IFERROR('PML mundo '!AQ25*100000000/Indicadores!$F52,"")</f>
        <v/>
      </c>
      <c r="Z24" s="124" t="str">
        <f>IFERROR('PML mundo '!AS25*100000000/Indicadores!$F52,"")</f>
        <v/>
      </c>
      <c r="AA24" s="124" t="str">
        <f>IFERROR('PML mundo '!AU25*100000000/Indicadores!$F52,"")</f>
        <v/>
      </c>
      <c r="AB24" s="124" t="str">
        <f>IFERROR('PML mundo '!AW25*100000000/Indicadores!$F52,"")</f>
        <v/>
      </c>
      <c r="AC24" s="124" t="str">
        <f>IFERROR('PML mundo '!AY25*100000000/Indicadores!$F52,"")</f>
        <v/>
      </c>
      <c r="AD24" s="124" t="str">
        <f>IFERROR('PML mundo '!BA25*100000000/Indicadores!$F52,"")</f>
        <v/>
      </c>
      <c r="AE24" s="124" t="str">
        <f>IFERROR('PML mundo '!BC25*100000000/Indicadores!$F52,"")</f>
        <v/>
      </c>
      <c r="AF24" s="124" t="str">
        <f>IFERROR('PML mundo '!BE25*100000000/Indicadores!$F52,"")</f>
        <v/>
      </c>
      <c r="AG24" s="124" t="str">
        <f>IFERROR('PML mundo '!BG25*100000000/Indicadores!$F52,"")</f>
        <v/>
      </c>
      <c r="AH24" s="124" t="str">
        <f>IFERROR('PML mundo '!BI25*100000000/Indicadores!$F52,"")</f>
        <v/>
      </c>
      <c r="AI24" s="124">
        <f>IFERROR('PML mundo '!BK25*100000000/Indicadores!$F52,"")</f>
        <v>10804.630585406836</v>
      </c>
      <c r="AJ24" s="124">
        <f>IFERROR('PML mundo '!BM25*100000000/Indicadores!$F52,"")</f>
        <v>103241.78448386921</v>
      </c>
    </row>
    <row r="25" spans="1:36" s="119" customFormat="1" ht="14">
      <c r="A25" s="114" t="str">
        <f>'AAL mundo '!A53</f>
        <v>LAC</v>
      </c>
      <c r="B25" s="107" t="str">
        <f>'AAL mundo '!B53</f>
        <v>BLZ</v>
      </c>
      <c r="C25" s="107" t="str">
        <f>'AAL mundo '!C53</f>
        <v>Belize</v>
      </c>
      <c r="D25" s="108" t="str">
        <f>'AAL mundo '!D53</f>
        <v>SIDS</v>
      </c>
      <c r="E25" s="108" t="str">
        <f>'AAL mundo '!E53</f>
        <v>Upper middle income</v>
      </c>
      <c r="F25" s="109">
        <f>'AAL mundo '!F53</f>
        <v>5994.43</v>
      </c>
      <c r="G25" s="124">
        <f>IFERROR('PML mundo '!G26*100000000/Indicadores!$F53,"")</f>
        <v>369007.1360634336</v>
      </c>
      <c r="H25" s="124">
        <f>IFERROR('PML mundo '!I26*100000000/Indicadores!$F53,"")</f>
        <v>1300647.1622012572</v>
      </c>
      <c r="I25" s="124">
        <f>IFERROR('PML mundo '!K26*100000000/Indicadores!$F53,"")</f>
        <v>2624246.9213825366</v>
      </c>
      <c r="J25" s="124">
        <f>IFERROR('PML mundo '!M26*100000000/Indicadores!$F53,"")</f>
        <v>5542169.3784838188</v>
      </c>
      <c r="K25" s="124">
        <f>IFERROR('PML mundo '!O26*100000000/Indicadores!$F53,"")</f>
        <v>9015662.3881271761</v>
      </c>
      <c r="L25" s="124">
        <f>IFERROR('PML mundo '!Q26*100000000/Indicadores!$F53,"")</f>
        <v>13903977.016744209</v>
      </c>
      <c r="M25" s="124">
        <f>IFERROR('PML mundo '!S26*100000000/Indicadores!$F53,"")</f>
        <v>17587574.567973923</v>
      </c>
      <c r="N25" s="124">
        <f>IFERROR('PML mundo '!U26*100000000/Indicadores!$F53,"")</f>
        <v>2915568.3445905107</v>
      </c>
      <c r="O25" s="124">
        <f>IFERROR('PML mundo '!W26*100000000/Indicadores!$F53,"")</f>
        <v>30228570.222689219</v>
      </c>
      <c r="P25" s="124">
        <f>IFERROR('PML mundo '!Y26*100000000/Indicadores!$F53,"")</f>
        <v>47976812.969523303</v>
      </c>
      <c r="Q25" s="124">
        <f>IFERROR('PML mundo '!AA26*100000000/Indicadores!$F53,"")</f>
        <v>74096279.804660857</v>
      </c>
      <c r="R25" s="124">
        <f>IFERROR('PML mundo '!AC26*100000000/Indicadores!$F53,"")</f>
        <v>91047066.938471094</v>
      </c>
      <c r="S25" s="124">
        <f>IFERROR('PML mundo '!AE26*100000000/Indicadores!$F53,"")</f>
        <v>103235484.46299057</v>
      </c>
      <c r="T25" s="124">
        <f>IFERROR('PML mundo '!AG26*100000000/Indicadores!$F53,"")</f>
        <v>115355044.19656996</v>
      </c>
      <c r="U25" s="124">
        <f>IFERROR('PML mundo '!AI26*100000000/Indicadores!$F53,"")</f>
        <v>3664176.1230158499</v>
      </c>
      <c r="V25" s="124">
        <f>IFERROR('PML mundo '!AK26*100000000/Indicadores!$F53,"")</f>
        <v>11905924.023226893</v>
      </c>
      <c r="W25" s="124">
        <f>IFERROR('PML mundo '!AM26*100000000/Indicadores!$F53,"")</f>
        <v>28861419.382058669</v>
      </c>
      <c r="X25" s="124">
        <f>IFERROR('PML mundo '!AO26*100000000/Indicadores!$F53,"")</f>
        <v>38125440.640072234</v>
      </c>
      <c r="Y25" s="124">
        <f>IFERROR('PML mundo '!AQ26*100000000/Indicadores!$F53,"")</f>
        <v>41036300.759641208</v>
      </c>
      <c r="Z25" s="124">
        <f>IFERROR('PML mundo '!AS26*100000000/Indicadores!$F53,"")</f>
        <v>43517535.345994376</v>
      </c>
      <c r="AA25" s="124">
        <f>IFERROR('PML mundo '!AU26*100000000/Indicadores!$F53,"")</f>
        <v>45998181.404219851</v>
      </c>
      <c r="AB25" s="124" t="str">
        <f>IFERROR('PML mundo '!AW26*100000000/Indicadores!$F53,"")</f>
        <v/>
      </c>
      <c r="AC25" s="124" t="str">
        <f>IFERROR('PML mundo '!AY26*100000000/Indicadores!$F53,"")</f>
        <v/>
      </c>
      <c r="AD25" s="124" t="str">
        <f>IFERROR('PML mundo '!BA26*100000000/Indicadores!$F53,"")</f>
        <v/>
      </c>
      <c r="AE25" s="124" t="str">
        <f>IFERROR('PML mundo '!BC26*100000000/Indicadores!$F53,"")</f>
        <v/>
      </c>
      <c r="AF25" s="124" t="str">
        <f>IFERROR('PML mundo '!BE26*100000000/Indicadores!$F53,"")</f>
        <v/>
      </c>
      <c r="AG25" s="124" t="str">
        <f>IFERROR('PML mundo '!BG26*100000000/Indicadores!$F53,"")</f>
        <v/>
      </c>
      <c r="AH25" s="124" t="str">
        <f>IFERROR('PML mundo '!BI26*100000000/Indicadores!$F53,"")</f>
        <v/>
      </c>
      <c r="AI25" s="124">
        <f>IFERROR('PML mundo '!BK26*100000000/Indicadores!$F53,"")</f>
        <v>16313191.287085287</v>
      </c>
      <c r="AJ25" s="124">
        <f>IFERROR('PML mundo '!BM26*100000000/Indicadores!$F53,"")</f>
        <v>21513820.428696111</v>
      </c>
    </row>
    <row r="26" spans="1:36" s="119" customFormat="1" ht="14">
      <c r="A26" s="114" t="str">
        <f>'AAL mundo '!A54</f>
        <v>Sub-Saharan Africa</v>
      </c>
      <c r="B26" s="107" t="str">
        <f>'AAL mundo '!B54</f>
        <v>BEN</v>
      </c>
      <c r="C26" s="107" t="str">
        <f>'AAL mundo '!C54</f>
        <v>Benin</v>
      </c>
      <c r="D26" s="108" t="str">
        <f>'AAL mundo '!D54</f>
        <v/>
      </c>
      <c r="E26" s="108" t="str">
        <f>'AAL mundo '!E54</f>
        <v>Low income</v>
      </c>
      <c r="F26" s="109">
        <f>'AAL mundo '!F54</f>
        <v>21971.9</v>
      </c>
      <c r="G26" s="124" t="str">
        <f>IFERROR('PML mundo '!G27*100000000/Indicadores!$F54,"")</f>
        <v/>
      </c>
      <c r="H26" s="124">
        <f>IFERROR('PML mundo '!I27*100000000/Indicadores!$F54,"")</f>
        <v>2297.5645304380892</v>
      </c>
      <c r="I26" s="124">
        <f>IFERROR('PML mundo '!K27*100000000/Indicadores!$F54,"")</f>
        <v>35925.554475941033</v>
      </c>
      <c r="J26" s="124">
        <f>IFERROR('PML mundo '!M27*100000000/Indicadores!$F54,"")</f>
        <v>118846.74707447934</v>
      </c>
      <c r="K26" s="124">
        <f>IFERROR('PML mundo '!O27*100000000/Indicadores!$F54,"")</f>
        <v>212629.15381690679</v>
      </c>
      <c r="L26" s="124">
        <f>IFERROR('PML mundo '!Q27*100000000/Indicadores!$F54,"")</f>
        <v>365103.8908368891</v>
      </c>
      <c r="M26" s="124">
        <f>IFERROR('PML mundo '!S27*100000000/Indicadores!$F54,"")</f>
        <v>501913.41514933895</v>
      </c>
      <c r="N26" s="124" t="str">
        <f>IFERROR('PML mundo '!U27*100000000/Indicadores!$F54,"")</f>
        <v/>
      </c>
      <c r="O26" s="124" t="str">
        <f>IFERROR('PML mundo '!W27*100000000/Indicadores!$F54,"")</f>
        <v/>
      </c>
      <c r="P26" s="124" t="str">
        <f>IFERROR('PML mundo '!Y27*100000000/Indicadores!$F54,"")</f>
        <v/>
      </c>
      <c r="Q26" s="124" t="str">
        <f>IFERROR('PML mundo '!AA27*100000000/Indicadores!$F54,"")</f>
        <v/>
      </c>
      <c r="R26" s="124" t="str">
        <f>IFERROR('PML mundo '!AC27*100000000/Indicadores!$F54,"")</f>
        <v/>
      </c>
      <c r="S26" s="124" t="str">
        <f>IFERROR('PML mundo '!AE27*100000000/Indicadores!$F54,"")</f>
        <v/>
      </c>
      <c r="T26" s="124" t="str">
        <f>IFERROR('PML mundo '!AG27*100000000/Indicadores!$F54,"")</f>
        <v/>
      </c>
      <c r="U26" s="124" t="str">
        <f>IFERROR('PML mundo '!AI27*100000000/Indicadores!$F54,"")</f>
        <v/>
      </c>
      <c r="V26" s="124" t="str">
        <f>IFERROR('PML mundo '!AK27*100000000/Indicadores!$F54,"")</f>
        <v/>
      </c>
      <c r="W26" s="124" t="str">
        <f>IFERROR('PML mundo '!AM27*100000000/Indicadores!$F54,"")</f>
        <v/>
      </c>
      <c r="X26" s="124" t="str">
        <f>IFERROR('PML mundo '!AO27*100000000/Indicadores!$F54,"")</f>
        <v/>
      </c>
      <c r="Y26" s="124" t="str">
        <f>IFERROR('PML mundo '!AQ27*100000000/Indicadores!$F54,"")</f>
        <v/>
      </c>
      <c r="Z26" s="124" t="str">
        <f>IFERROR('PML mundo '!AS27*100000000/Indicadores!$F54,"")</f>
        <v/>
      </c>
      <c r="AA26" s="124" t="str">
        <f>IFERROR('PML mundo '!AU27*100000000/Indicadores!$F54,"")</f>
        <v/>
      </c>
      <c r="AB26" s="124" t="str">
        <f>IFERROR('PML mundo '!AW27*100000000/Indicadores!$F54,"")</f>
        <v/>
      </c>
      <c r="AC26" s="124" t="str">
        <f>IFERROR('PML mundo '!AY27*100000000/Indicadores!$F54,"")</f>
        <v/>
      </c>
      <c r="AD26" s="124" t="str">
        <f>IFERROR('PML mundo '!BA27*100000000/Indicadores!$F54,"")</f>
        <v/>
      </c>
      <c r="AE26" s="124" t="str">
        <f>IFERROR('PML mundo '!BC27*100000000/Indicadores!$F54,"")</f>
        <v/>
      </c>
      <c r="AF26" s="124" t="str">
        <f>IFERROR('PML mundo '!BE27*100000000/Indicadores!$F54,"")</f>
        <v/>
      </c>
      <c r="AG26" s="124" t="str">
        <f>IFERROR('PML mundo '!BG27*100000000/Indicadores!$F54,"")</f>
        <v/>
      </c>
      <c r="AH26" s="124" t="str">
        <f>IFERROR('PML mundo '!BI27*100000000/Indicadores!$F54,"")</f>
        <v/>
      </c>
      <c r="AI26" s="124">
        <f>IFERROR('PML mundo '!BK27*100000000/Indicadores!$F54,"")</f>
        <v>1455984.0947186598</v>
      </c>
      <c r="AJ26" s="124">
        <f>IFERROR('PML mundo '!BM27*100000000/Indicadores!$F54,"")</f>
        <v>3331468.4917761534</v>
      </c>
    </row>
    <row r="27" spans="1:36" s="119" customFormat="1" ht="14">
      <c r="A27" s="114" t="str">
        <f>'AAL mundo '!A55</f>
        <v>North America</v>
      </c>
      <c r="B27" s="107" t="str">
        <f>'AAL mundo '!B55</f>
        <v>BMU</v>
      </c>
      <c r="C27" s="107" t="str">
        <f>'AAL mundo '!C55</f>
        <v>Bermuda</v>
      </c>
      <c r="D27" s="108" t="str">
        <f>'AAL mundo '!D55</f>
        <v>SIDS</v>
      </c>
      <c r="E27" s="108" t="str">
        <f>'AAL mundo '!E55</f>
        <v>High income: nonOECD</v>
      </c>
      <c r="F27" s="109">
        <f>'AAL mundo '!F55</f>
        <v>10451.9</v>
      </c>
      <c r="G27" s="124" t="str">
        <f>IFERROR('PML mundo '!G28*100000000/Indicadores!$F55,"")</f>
        <v/>
      </c>
      <c r="H27" s="124" t="str">
        <f>IFERROR('PML mundo '!I28*100000000/Indicadores!$F55,"")</f>
        <v/>
      </c>
      <c r="I27" s="124" t="str">
        <f>IFERROR('PML mundo '!K28*100000000/Indicadores!$F55,"")</f>
        <v/>
      </c>
      <c r="J27" s="124" t="str">
        <f>IFERROR('PML mundo '!M28*100000000/Indicadores!$F55,"")</f>
        <v/>
      </c>
      <c r="K27" s="124" t="str">
        <f>IFERROR('PML mundo '!O28*100000000/Indicadores!$F55,"")</f>
        <v/>
      </c>
      <c r="L27" s="124" t="str">
        <f>IFERROR('PML mundo '!Q28*100000000/Indicadores!$F55,"")</f>
        <v/>
      </c>
      <c r="M27" s="124" t="str">
        <f>IFERROR('PML mundo '!S28*100000000/Indicadores!$F55,"")</f>
        <v/>
      </c>
      <c r="N27" s="124">
        <f>IFERROR('PML mundo '!U28*100000000/Indicadores!$F55,"")</f>
        <v>5805827.716189038</v>
      </c>
      <c r="O27" s="124">
        <f>IFERROR('PML mundo '!W28*100000000/Indicadores!$F55,"")</f>
        <v>12762414.980327286</v>
      </c>
      <c r="P27" s="124">
        <f>IFERROR('PML mundo '!Y28*100000000/Indicadores!$F55,"")</f>
        <v>22030389.09451694</v>
      </c>
      <c r="Q27" s="124">
        <f>IFERROR('PML mundo '!AA28*100000000/Indicadores!$F55,"")</f>
        <v>42740113.855941556</v>
      </c>
      <c r="R27" s="124">
        <f>IFERROR('PML mundo '!AC28*100000000/Indicadores!$F55,"")</f>
        <v>57104513.869576998</v>
      </c>
      <c r="S27" s="124">
        <f>IFERROR('PML mundo '!AE28*100000000/Indicadores!$F55,"")</f>
        <v>66781730.660547465</v>
      </c>
      <c r="T27" s="124">
        <f>IFERROR('PML mundo '!AG28*100000000/Indicadores!$F55,"")</f>
        <v>70438899.763353318</v>
      </c>
      <c r="U27" s="124" t="str">
        <f>IFERROR('PML mundo '!AI28*100000000/Indicadores!$F55,"")</f>
        <v/>
      </c>
      <c r="V27" s="124" t="str">
        <f>IFERROR('PML mundo '!AK28*100000000/Indicadores!$F55,"")</f>
        <v/>
      </c>
      <c r="W27" s="124" t="str">
        <f>IFERROR('PML mundo '!AM28*100000000/Indicadores!$F55,"")</f>
        <v/>
      </c>
      <c r="X27" s="124" t="str">
        <f>IFERROR('PML mundo '!AO28*100000000/Indicadores!$F55,"")</f>
        <v/>
      </c>
      <c r="Y27" s="124" t="str">
        <f>IFERROR('PML mundo '!AQ28*100000000/Indicadores!$F55,"")</f>
        <v/>
      </c>
      <c r="Z27" s="124" t="str">
        <f>IFERROR('PML mundo '!AS28*100000000/Indicadores!$F55,"")</f>
        <v/>
      </c>
      <c r="AA27" s="124" t="str">
        <f>IFERROR('PML mundo '!AU28*100000000/Indicadores!$F55,"")</f>
        <v/>
      </c>
      <c r="AB27" s="124" t="str">
        <f>IFERROR('PML mundo '!AW28*100000000/Indicadores!$F55,"")</f>
        <v/>
      </c>
      <c r="AC27" s="124" t="str">
        <f>IFERROR('PML mundo '!AY28*100000000/Indicadores!$F55,"")</f>
        <v/>
      </c>
      <c r="AD27" s="124" t="str">
        <f>IFERROR('PML mundo '!BA28*100000000/Indicadores!$F55,"")</f>
        <v/>
      </c>
      <c r="AE27" s="124" t="str">
        <f>IFERROR('PML mundo '!BC28*100000000/Indicadores!$F55,"")</f>
        <v/>
      </c>
      <c r="AF27" s="124" t="str">
        <f>IFERROR('PML mundo '!BE28*100000000/Indicadores!$F55,"")</f>
        <v/>
      </c>
      <c r="AG27" s="124" t="str">
        <f>IFERROR('PML mundo '!BG28*100000000/Indicadores!$F55,"")</f>
        <v/>
      </c>
      <c r="AH27" s="124" t="str">
        <f>IFERROR('PML mundo '!BI28*100000000/Indicadores!$F55,"")</f>
        <v/>
      </c>
      <c r="AI27" s="124" t="str">
        <f>IFERROR('PML mundo '!BK28*100000000/Indicadores!$F55,"")</f>
        <v/>
      </c>
      <c r="AJ27" s="124" t="str">
        <f>IFERROR('PML mundo '!BM28*100000000/Indicadores!$F55,"")</f>
        <v/>
      </c>
    </row>
    <row r="28" spans="1:36" s="119" customFormat="1" ht="14">
      <c r="A28" s="114" t="str">
        <f>'AAL mundo '!A56</f>
        <v>South Asia</v>
      </c>
      <c r="B28" s="107" t="str">
        <f>'AAL mundo '!B56</f>
        <v>BTN</v>
      </c>
      <c r="C28" s="107" t="str">
        <f>'AAL mundo '!C56</f>
        <v>Bhutan</v>
      </c>
      <c r="D28" s="108" t="str">
        <f>'AAL mundo '!D56</f>
        <v/>
      </c>
      <c r="E28" s="108" t="str">
        <f>'AAL mundo '!E56</f>
        <v>Lower middle income</v>
      </c>
      <c r="F28" s="109">
        <f>'AAL mundo '!F56</f>
        <v>11083.7</v>
      </c>
      <c r="G28" s="124">
        <f>IFERROR('PML mundo '!G29*100000000/Indicadores!$F56,"")</f>
        <v>505410.47866173467</v>
      </c>
      <c r="H28" s="124">
        <f>IFERROR('PML mundo '!I29*100000000/Indicadores!$F56,"")</f>
        <v>2758315.9759690426</v>
      </c>
      <c r="I28" s="124">
        <f>IFERROR('PML mundo '!K29*100000000/Indicadores!$F56,"")</f>
        <v>7527553.0382497748</v>
      </c>
      <c r="J28" s="124">
        <f>IFERROR('PML mundo '!M29*100000000/Indicadores!$F56,"")</f>
        <v>21390605.106996648</v>
      </c>
      <c r="K28" s="124">
        <f>IFERROR('PML mundo '!O29*100000000/Indicadores!$F56,"")</f>
        <v>40283257.211880296</v>
      </c>
      <c r="L28" s="124">
        <f>IFERROR('PML mundo '!Q29*100000000/Indicadores!$F56,"")</f>
        <v>67517734.792857632</v>
      </c>
      <c r="M28" s="124">
        <f>IFERROR('PML mundo '!S29*100000000/Indicadores!$F56,"")</f>
        <v>87326762.462587565</v>
      </c>
      <c r="N28" s="124" t="str">
        <f>IFERROR('PML mundo '!U29*100000000/Indicadores!$F56,"")</f>
        <v/>
      </c>
      <c r="O28" s="124" t="str">
        <f>IFERROR('PML mundo '!W29*100000000/Indicadores!$F56,"")</f>
        <v/>
      </c>
      <c r="P28" s="124" t="str">
        <f>IFERROR('PML mundo '!Y29*100000000/Indicadores!$F56,"")</f>
        <v/>
      </c>
      <c r="Q28" s="124" t="str">
        <f>IFERROR('PML mundo '!AA29*100000000/Indicadores!$F56,"")</f>
        <v/>
      </c>
      <c r="R28" s="124" t="str">
        <f>IFERROR('PML mundo '!AC29*100000000/Indicadores!$F56,"")</f>
        <v/>
      </c>
      <c r="S28" s="124" t="str">
        <f>IFERROR('PML mundo '!AE29*100000000/Indicadores!$F56,"")</f>
        <v/>
      </c>
      <c r="T28" s="124" t="str">
        <f>IFERROR('PML mundo '!AG29*100000000/Indicadores!$F56,"")</f>
        <v/>
      </c>
      <c r="U28" s="124" t="str">
        <f>IFERROR('PML mundo '!AI29*100000000/Indicadores!$F56,"")</f>
        <v/>
      </c>
      <c r="V28" s="124" t="str">
        <f>IFERROR('PML mundo '!AK29*100000000/Indicadores!$F56,"")</f>
        <v/>
      </c>
      <c r="W28" s="124" t="str">
        <f>IFERROR('PML mundo '!AM29*100000000/Indicadores!$F56,"")</f>
        <v/>
      </c>
      <c r="X28" s="124" t="str">
        <f>IFERROR('PML mundo '!AO29*100000000/Indicadores!$F56,"")</f>
        <v/>
      </c>
      <c r="Y28" s="124" t="str">
        <f>IFERROR('PML mundo '!AQ29*100000000/Indicadores!$F56,"")</f>
        <v/>
      </c>
      <c r="Z28" s="124" t="str">
        <f>IFERROR('PML mundo '!AS29*100000000/Indicadores!$F56,"")</f>
        <v/>
      </c>
      <c r="AA28" s="124" t="str">
        <f>IFERROR('PML mundo '!AU29*100000000/Indicadores!$F56,"")</f>
        <v/>
      </c>
      <c r="AB28" s="124" t="str">
        <f>IFERROR('PML mundo '!AW29*100000000/Indicadores!$F56,"")</f>
        <v/>
      </c>
      <c r="AC28" s="124" t="str">
        <f>IFERROR('PML mundo '!AY29*100000000/Indicadores!$F56,"")</f>
        <v/>
      </c>
      <c r="AD28" s="124" t="str">
        <f>IFERROR('PML mundo '!BA29*100000000/Indicadores!$F56,"")</f>
        <v/>
      </c>
      <c r="AE28" s="124" t="str">
        <f>IFERROR('PML mundo '!BC29*100000000/Indicadores!$F56,"")</f>
        <v/>
      </c>
      <c r="AF28" s="124" t="str">
        <f>IFERROR('PML mundo '!BE29*100000000/Indicadores!$F56,"")</f>
        <v/>
      </c>
      <c r="AG28" s="124" t="str">
        <f>IFERROR('PML mundo '!BG29*100000000/Indicadores!$F56,"")</f>
        <v/>
      </c>
      <c r="AH28" s="124" t="str">
        <f>IFERROR('PML mundo '!BI29*100000000/Indicadores!$F56,"")</f>
        <v/>
      </c>
      <c r="AI28" s="124">
        <f>IFERROR('PML mundo '!BK29*100000000/Indicadores!$F56,"")</f>
        <v>24208774.650249392</v>
      </c>
      <c r="AJ28" s="124">
        <f>IFERROR('PML mundo '!BM29*100000000/Indicadores!$F56,"")</f>
        <v>37148023.423890114</v>
      </c>
    </row>
    <row r="29" spans="1:36" s="119" customFormat="1" ht="14">
      <c r="A29" s="114" t="str">
        <f>'AAL mundo '!A57</f>
        <v>LAC</v>
      </c>
      <c r="B29" s="107" t="str">
        <f>'AAL mundo '!B57</f>
        <v>BOL</v>
      </c>
      <c r="C29" s="107" t="str">
        <f>'AAL mundo '!C57</f>
        <v>Bolivia (Plurinational State of)</v>
      </c>
      <c r="D29" s="108" t="str">
        <f>'AAL mundo '!D57</f>
        <v/>
      </c>
      <c r="E29" s="108" t="str">
        <f>'AAL mundo '!E57</f>
        <v>Lower middle income</v>
      </c>
      <c r="F29" s="109">
        <f>'AAL mundo '!F57</f>
        <v>60590</v>
      </c>
      <c r="G29" s="124">
        <f>IFERROR('PML mundo '!G30*100000000/Indicadores!$F57,"")</f>
        <v>555124.7315728385</v>
      </c>
      <c r="H29" s="124">
        <f>IFERROR('PML mundo '!I30*100000000/Indicadores!$F57,"")</f>
        <v>1465260.16935544</v>
      </c>
      <c r="I29" s="124">
        <f>IFERROR('PML mundo '!K30*100000000/Indicadores!$F57,"")</f>
        <v>2766713.5376980943</v>
      </c>
      <c r="J29" s="124">
        <f>IFERROR('PML mundo '!M30*100000000/Indicadores!$F57,"")</f>
        <v>5460267.1091344189</v>
      </c>
      <c r="K29" s="124">
        <f>IFERROR('PML mundo '!O30*100000000/Indicadores!$F57,"")</f>
        <v>8193552.5429440578</v>
      </c>
      <c r="L29" s="124">
        <f>IFERROR('PML mundo '!Q30*100000000/Indicadores!$F57,"")</f>
        <v>11224993.630475026</v>
      </c>
      <c r="M29" s="124">
        <f>IFERROR('PML mundo '!S30*100000000/Indicadores!$F57,"")</f>
        <v>12889276.790071161</v>
      </c>
      <c r="N29" s="124" t="str">
        <f>IFERROR('PML mundo '!U30*100000000/Indicadores!$F57,"")</f>
        <v/>
      </c>
      <c r="O29" s="124" t="str">
        <f>IFERROR('PML mundo '!W30*100000000/Indicadores!$F57,"")</f>
        <v/>
      </c>
      <c r="P29" s="124" t="str">
        <f>IFERROR('PML mundo '!Y30*100000000/Indicadores!$F57,"")</f>
        <v/>
      </c>
      <c r="Q29" s="124" t="str">
        <f>IFERROR('PML mundo '!AA30*100000000/Indicadores!$F57,"")</f>
        <v/>
      </c>
      <c r="R29" s="124" t="str">
        <f>IFERROR('PML mundo '!AC30*100000000/Indicadores!$F57,"")</f>
        <v/>
      </c>
      <c r="S29" s="124" t="str">
        <f>IFERROR('PML mundo '!AE30*100000000/Indicadores!$F57,"")</f>
        <v/>
      </c>
      <c r="T29" s="124" t="str">
        <f>IFERROR('PML mundo '!AG30*100000000/Indicadores!$F57,"")</f>
        <v/>
      </c>
      <c r="U29" s="124" t="str">
        <f>IFERROR('PML mundo '!AI30*100000000/Indicadores!$F57,"")</f>
        <v/>
      </c>
      <c r="V29" s="124" t="str">
        <f>IFERROR('PML mundo '!AK30*100000000/Indicadores!$F57,"")</f>
        <v/>
      </c>
      <c r="W29" s="124" t="str">
        <f>IFERROR('PML mundo '!AM30*100000000/Indicadores!$F57,"")</f>
        <v/>
      </c>
      <c r="X29" s="124" t="str">
        <f>IFERROR('PML mundo '!AO30*100000000/Indicadores!$F57,"")</f>
        <v/>
      </c>
      <c r="Y29" s="124" t="str">
        <f>IFERROR('PML mundo '!AQ30*100000000/Indicadores!$F57,"")</f>
        <v/>
      </c>
      <c r="Z29" s="124" t="str">
        <f>IFERROR('PML mundo '!AS30*100000000/Indicadores!$F57,"")</f>
        <v/>
      </c>
      <c r="AA29" s="124" t="str">
        <f>IFERROR('PML mundo '!AU30*100000000/Indicadores!$F57,"")</f>
        <v/>
      </c>
      <c r="AB29" s="124" t="str">
        <f>IFERROR('PML mundo '!AW30*100000000/Indicadores!$F57,"")</f>
        <v/>
      </c>
      <c r="AC29" s="124" t="str">
        <f>IFERROR('PML mundo '!AY30*100000000/Indicadores!$F57,"")</f>
        <v/>
      </c>
      <c r="AD29" s="124" t="str">
        <f>IFERROR('PML mundo '!BA30*100000000/Indicadores!$F57,"")</f>
        <v/>
      </c>
      <c r="AE29" s="124" t="str">
        <f>IFERROR('PML mundo '!BC30*100000000/Indicadores!$F57,"")</f>
        <v/>
      </c>
      <c r="AF29" s="124" t="str">
        <f>IFERROR('PML mundo '!BE30*100000000/Indicadores!$F57,"")</f>
        <v/>
      </c>
      <c r="AG29" s="124" t="str">
        <f>IFERROR('PML mundo '!BG30*100000000/Indicadores!$F57,"")</f>
        <v/>
      </c>
      <c r="AH29" s="124" t="str">
        <f>IFERROR('PML mundo '!BI30*100000000/Indicadores!$F57,"")</f>
        <v/>
      </c>
      <c r="AI29" s="124">
        <f>IFERROR('PML mundo '!BK30*100000000/Indicadores!$F57,"")</f>
        <v>1141973.4210281186</v>
      </c>
      <c r="AJ29" s="124">
        <f>IFERROR('PML mundo '!BM30*100000000/Indicadores!$F57,"")</f>
        <v>1883807.8404433557</v>
      </c>
    </row>
    <row r="30" spans="1:36" s="119" customFormat="1" ht="14">
      <c r="A30" s="114" t="str">
        <f>'AAL mundo '!A58</f>
        <v>Europe and Central Asia</v>
      </c>
      <c r="B30" s="107" t="str">
        <f>'AAL mundo '!B58</f>
        <v>BIH</v>
      </c>
      <c r="C30" s="107" t="str">
        <f>'AAL mundo '!C58</f>
        <v>Bosnia and Herzegovina</v>
      </c>
      <c r="D30" s="108" t="str">
        <f>'AAL mundo '!D58</f>
        <v/>
      </c>
      <c r="E30" s="108" t="str">
        <f>'AAL mundo '!E58</f>
        <v>Upper middle income</v>
      </c>
      <c r="F30" s="109">
        <f>'AAL mundo '!F58</f>
        <v>30656.2</v>
      </c>
      <c r="G30" s="124">
        <f>IFERROR('PML mundo '!G31*100000000/Indicadores!$F58,"")</f>
        <v>164002.79935650114</v>
      </c>
      <c r="H30" s="124">
        <f>IFERROR('PML mundo '!I31*100000000/Indicadores!$F58,"")</f>
        <v>410253.08461903018</v>
      </c>
      <c r="I30" s="124">
        <f>IFERROR('PML mundo '!K31*100000000/Indicadores!$F58,"")</f>
        <v>831498.02074544854</v>
      </c>
      <c r="J30" s="124">
        <f>IFERROR('PML mundo '!M31*100000000/Indicadores!$F58,"")</f>
        <v>1922097.4964262429</v>
      </c>
      <c r="K30" s="124">
        <f>IFERROR('PML mundo '!O31*100000000/Indicadores!$F58,"")</f>
        <v>3227721.6493560411</v>
      </c>
      <c r="L30" s="124">
        <f>IFERROR('PML mundo '!Q31*100000000/Indicadores!$F58,"")</f>
        <v>4962082.6969023673</v>
      </c>
      <c r="M30" s="124">
        <f>IFERROR('PML mundo '!S31*100000000/Indicadores!$F58,"")</f>
        <v>6148327.6864459561</v>
      </c>
      <c r="N30" s="124" t="str">
        <f>IFERROR('PML mundo '!U31*100000000/Indicadores!$F58,"")</f>
        <v/>
      </c>
      <c r="O30" s="124" t="str">
        <f>IFERROR('PML mundo '!W31*100000000/Indicadores!$F58,"")</f>
        <v/>
      </c>
      <c r="P30" s="124" t="str">
        <f>IFERROR('PML mundo '!Y31*100000000/Indicadores!$F58,"")</f>
        <v/>
      </c>
      <c r="Q30" s="124" t="str">
        <f>IFERROR('PML mundo '!AA31*100000000/Indicadores!$F58,"")</f>
        <v/>
      </c>
      <c r="R30" s="124" t="str">
        <f>IFERROR('PML mundo '!AC31*100000000/Indicadores!$F58,"")</f>
        <v/>
      </c>
      <c r="S30" s="124" t="str">
        <f>IFERROR('PML mundo '!AE31*100000000/Indicadores!$F58,"")</f>
        <v/>
      </c>
      <c r="T30" s="124" t="str">
        <f>IFERROR('PML mundo '!AG31*100000000/Indicadores!$F58,"")</f>
        <v/>
      </c>
      <c r="U30" s="124" t="str">
        <f>IFERROR('PML mundo '!AI31*100000000/Indicadores!$F58,"")</f>
        <v/>
      </c>
      <c r="V30" s="124" t="str">
        <f>IFERROR('PML mundo '!AK31*100000000/Indicadores!$F58,"")</f>
        <v/>
      </c>
      <c r="W30" s="124" t="str">
        <f>IFERROR('PML mundo '!AM31*100000000/Indicadores!$F58,"")</f>
        <v/>
      </c>
      <c r="X30" s="124" t="str">
        <f>IFERROR('PML mundo '!AO31*100000000/Indicadores!$F58,"")</f>
        <v/>
      </c>
      <c r="Y30" s="124" t="str">
        <f>IFERROR('PML mundo '!AQ31*100000000/Indicadores!$F58,"")</f>
        <v/>
      </c>
      <c r="Z30" s="124" t="str">
        <f>IFERROR('PML mundo '!AS31*100000000/Indicadores!$F58,"")</f>
        <v/>
      </c>
      <c r="AA30" s="124" t="str">
        <f>IFERROR('PML mundo '!AU31*100000000/Indicadores!$F58,"")</f>
        <v/>
      </c>
      <c r="AB30" s="124" t="str">
        <f>IFERROR('PML mundo '!AW31*100000000/Indicadores!$F58,"")</f>
        <v/>
      </c>
      <c r="AC30" s="124" t="str">
        <f>IFERROR('PML mundo '!AY31*100000000/Indicadores!$F58,"")</f>
        <v/>
      </c>
      <c r="AD30" s="124" t="str">
        <f>IFERROR('PML mundo '!BA31*100000000/Indicadores!$F58,"")</f>
        <v/>
      </c>
      <c r="AE30" s="124" t="str">
        <f>IFERROR('PML mundo '!BC31*100000000/Indicadores!$F58,"")</f>
        <v/>
      </c>
      <c r="AF30" s="124" t="str">
        <f>IFERROR('PML mundo '!BE31*100000000/Indicadores!$F58,"")</f>
        <v/>
      </c>
      <c r="AG30" s="124" t="str">
        <f>IFERROR('PML mundo '!BG31*100000000/Indicadores!$F58,"")</f>
        <v/>
      </c>
      <c r="AH30" s="124" t="str">
        <f>IFERROR('PML mundo '!BI31*100000000/Indicadores!$F58,"")</f>
        <v/>
      </c>
      <c r="AI30" s="124">
        <f>IFERROR('PML mundo '!BK31*100000000/Indicadores!$F58,"")</f>
        <v>1802972.6279081844</v>
      </c>
      <c r="AJ30" s="124">
        <f>IFERROR('PML mundo '!BM31*100000000/Indicadores!$F58,"")</f>
        <v>2880708.6658362686</v>
      </c>
    </row>
    <row r="31" spans="1:36" s="119" customFormat="1" ht="14">
      <c r="A31" s="114" t="str">
        <f>'AAL mundo '!A59</f>
        <v>Sub-Saharan Africa</v>
      </c>
      <c r="B31" s="107" t="str">
        <f>'AAL mundo '!B59</f>
        <v>BWA</v>
      </c>
      <c r="C31" s="107" t="str">
        <f>'AAL mundo '!C59</f>
        <v>Botswana</v>
      </c>
      <c r="D31" s="108" t="str">
        <f>'AAL mundo '!D59</f>
        <v/>
      </c>
      <c r="E31" s="108" t="str">
        <f>'AAL mundo '!E59</f>
        <v>Upper middle income</v>
      </c>
      <c r="F31" s="109">
        <f>'AAL mundo '!F59</f>
        <v>90628.6</v>
      </c>
      <c r="G31" s="124">
        <f>IFERROR('PML mundo '!G32*100000000/Indicadores!$F59,"")</f>
        <v>459864.19089581911</v>
      </c>
      <c r="H31" s="124">
        <f>IFERROR('PML mundo '!I32*100000000/Indicadores!$F59,"")</f>
        <v>1010158.2213104805</v>
      </c>
      <c r="I31" s="124">
        <f>IFERROR('PML mundo '!K32*100000000/Indicadores!$F59,"")</f>
        <v>1893967.6178946346</v>
      </c>
      <c r="J31" s="124">
        <f>IFERROR('PML mundo '!M32*100000000/Indicadores!$F59,"")</f>
        <v>4086606.6568015013</v>
      </c>
      <c r="K31" s="124">
        <f>IFERROR('PML mundo '!O32*100000000/Indicadores!$F59,"")</f>
        <v>6917693.0102413977</v>
      </c>
      <c r="L31" s="124">
        <f>IFERROR('PML mundo '!Q32*100000000/Indicadores!$F59,"")</f>
        <v>10891863.125319472</v>
      </c>
      <c r="M31" s="124">
        <f>IFERROR('PML mundo '!S32*100000000/Indicadores!$F59,"")</f>
        <v>13732371.888611333</v>
      </c>
      <c r="N31" s="124" t="str">
        <f>IFERROR('PML mundo '!U32*100000000/Indicadores!$F59,"")</f>
        <v/>
      </c>
      <c r="O31" s="124" t="str">
        <f>IFERROR('PML mundo '!W32*100000000/Indicadores!$F59,"")</f>
        <v/>
      </c>
      <c r="P31" s="124" t="str">
        <f>IFERROR('PML mundo '!Y32*100000000/Indicadores!$F59,"")</f>
        <v/>
      </c>
      <c r="Q31" s="124" t="str">
        <f>IFERROR('PML mundo '!AA32*100000000/Indicadores!$F59,"")</f>
        <v/>
      </c>
      <c r="R31" s="124" t="str">
        <f>IFERROR('PML mundo '!AC32*100000000/Indicadores!$F59,"")</f>
        <v/>
      </c>
      <c r="S31" s="124" t="str">
        <f>IFERROR('PML mundo '!AE32*100000000/Indicadores!$F59,"")</f>
        <v/>
      </c>
      <c r="T31" s="124" t="str">
        <f>IFERROR('PML mundo '!AG32*100000000/Indicadores!$F59,"")</f>
        <v/>
      </c>
      <c r="U31" s="124" t="str">
        <f>IFERROR('PML mundo '!AI32*100000000/Indicadores!$F59,"")</f>
        <v/>
      </c>
      <c r="V31" s="124" t="str">
        <f>IFERROR('PML mundo '!AK32*100000000/Indicadores!$F59,"")</f>
        <v/>
      </c>
      <c r="W31" s="124" t="str">
        <f>IFERROR('PML mundo '!AM32*100000000/Indicadores!$F59,"")</f>
        <v/>
      </c>
      <c r="X31" s="124" t="str">
        <f>IFERROR('PML mundo '!AO32*100000000/Indicadores!$F59,"")</f>
        <v/>
      </c>
      <c r="Y31" s="124" t="str">
        <f>IFERROR('PML mundo '!AQ32*100000000/Indicadores!$F59,"")</f>
        <v/>
      </c>
      <c r="Z31" s="124" t="str">
        <f>IFERROR('PML mundo '!AS32*100000000/Indicadores!$F59,"")</f>
        <v/>
      </c>
      <c r="AA31" s="124" t="str">
        <f>IFERROR('PML mundo '!AU32*100000000/Indicadores!$F59,"")</f>
        <v/>
      </c>
      <c r="AB31" s="124" t="str">
        <f>IFERROR('PML mundo '!AW32*100000000/Indicadores!$F59,"")</f>
        <v/>
      </c>
      <c r="AC31" s="124" t="str">
        <f>IFERROR('PML mundo '!AY32*100000000/Indicadores!$F59,"")</f>
        <v/>
      </c>
      <c r="AD31" s="124" t="str">
        <f>IFERROR('PML mundo '!BA32*100000000/Indicadores!$F59,"")</f>
        <v/>
      </c>
      <c r="AE31" s="124" t="str">
        <f>IFERROR('PML mundo '!BC32*100000000/Indicadores!$F59,"")</f>
        <v/>
      </c>
      <c r="AF31" s="124" t="str">
        <f>IFERROR('PML mundo '!BE32*100000000/Indicadores!$F59,"")</f>
        <v/>
      </c>
      <c r="AG31" s="124" t="str">
        <f>IFERROR('PML mundo '!BG32*100000000/Indicadores!$F59,"")</f>
        <v/>
      </c>
      <c r="AH31" s="124" t="str">
        <f>IFERROR('PML mundo '!BI32*100000000/Indicadores!$F59,"")</f>
        <v/>
      </c>
      <c r="AI31" s="124">
        <f>IFERROR('PML mundo '!BK32*100000000/Indicadores!$F59,"")</f>
        <v>2155271.4553128523</v>
      </c>
      <c r="AJ31" s="124">
        <f>IFERROR('PML mundo '!BM32*100000000/Indicadores!$F59,"")</f>
        <v>3567281.7328652581</v>
      </c>
    </row>
    <row r="32" spans="1:36" s="119" customFormat="1" ht="14">
      <c r="A32" s="114" t="str">
        <f>'AAL mundo '!A60</f>
        <v>LAC</v>
      </c>
      <c r="B32" s="107" t="str">
        <f>'AAL mundo '!B60</f>
        <v>BRA</v>
      </c>
      <c r="C32" s="107" t="str">
        <f>'AAL mundo '!C60</f>
        <v>Brazil</v>
      </c>
      <c r="D32" s="108" t="str">
        <f>'AAL mundo '!D60</f>
        <v/>
      </c>
      <c r="E32" s="108" t="str">
        <f>'AAL mundo '!E60</f>
        <v>Upper middle income</v>
      </c>
      <c r="F32" s="109">
        <f>'AAL mundo '!F60</f>
        <v>6817410</v>
      </c>
      <c r="G32" s="124" t="str">
        <f>IFERROR('PML mundo '!G33*100000000/Indicadores!$F60,"")</f>
        <v/>
      </c>
      <c r="H32" s="124" t="str">
        <f>IFERROR('PML mundo '!I33*100000000/Indicadores!$F60,"")</f>
        <v/>
      </c>
      <c r="I32" s="124" t="str">
        <f>IFERROR('PML mundo '!K33*100000000/Indicadores!$F60,"")</f>
        <v/>
      </c>
      <c r="J32" s="124" t="str">
        <f>IFERROR('PML mundo '!M33*100000000/Indicadores!$F60,"")</f>
        <v/>
      </c>
      <c r="K32" s="124" t="str">
        <f>IFERROR('PML mundo '!O33*100000000/Indicadores!$F60,"")</f>
        <v/>
      </c>
      <c r="L32" s="124" t="str">
        <f>IFERROR('PML mundo '!Q33*100000000/Indicadores!$F60,"")</f>
        <v/>
      </c>
      <c r="M32" s="124" t="str">
        <f>IFERROR('PML mundo '!S33*100000000/Indicadores!$F60,"")</f>
        <v/>
      </c>
      <c r="N32" s="124" t="str">
        <f>IFERROR('PML mundo '!U33*100000000/Indicadores!$F60,"")</f>
        <v/>
      </c>
      <c r="O32" s="124" t="str">
        <f>IFERROR('PML mundo '!W33*100000000/Indicadores!$F60,"")</f>
        <v/>
      </c>
      <c r="P32" s="124" t="str">
        <f>IFERROR('PML mundo '!Y33*100000000/Indicadores!$F60,"")</f>
        <v/>
      </c>
      <c r="Q32" s="124" t="str">
        <f>IFERROR('PML mundo '!AA33*100000000/Indicadores!$F60,"")</f>
        <v/>
      </c>
      <c r="R32" s="124" t="str">
        <f>IFERROR('PML mundo '!AC33*100000000/Indicadores!$F60,"")</f>
        <v/>
      </c>
      <c r="S32" s="124" t="str">
        <f>IFERROR('PML mundo '!AE33*100000000/Indicadores!$F60,"")</f>
        <v/>
      </c>
      <c r="T32" s="124" t="str">
        <f>IFERROR('PML mundo '!AG33*100000000/Indicadores!$F60,"")</f>
        <v/>
      </c>
      <c r="U32" s="124" t="str">
        <f>IFERROR('PML mundo '!AI33*100000000/Indicadores!$F60,"")</f>
        <v/>
      </c>
      <c r="V32" s="124" t="str">
        <f>IFERROR('PML mundo '!AK33*100000000/Indicadores!$F60,"")</f>
        <v/>
      </c>
      <c r="W32" s="124" t="str">
        <f>IFERROR('PML mundo '!AM33*100000000/Indicadores!$F60,"")</f>
        <v/>
      </c>
      <c r="X32" s="124" t="str">
        <f>IFERROR('PML mundo '!AO33*100000000/Indicadores!$F60,"")</f>
        <v/>
      </c>
      <c r="Y32" s="124" t="str">
        <f>IFERROR('PML mundo '!AQ33*100000000/Indicadores!$F60,"")</f>
        <v/>
      </c>
      <c r="Z32" s="124" t="str">
        <f>IFERROR('PML mundo '!AS33*100000000/Indicadores!$F60,"")</f>
        <v/>
      </c>
      <c r="AA32" s="124" t="str">
        <f>IFERROR('PML mundo '!AU33*100000000/Indicadores!$F60,"")</f>
        <v/>
      </c>
      <c r="AB32" s="124" t="str">
        <f>IFERROR('PML mundo '!AW33*100000000/Indicadores!$F60,"")</f>
        <v/>
      </c>
      <c r="AC32" s="124" t="str">
        <f>IFERROR('PML mundo '!AY33*100000000/Indicadores!$F60,"")</f>
        <v/>
      </c>
      <c r="AD32" s="124" t="str">
        <f>IFERROR('PML mundo '!BA33*100000000/Indicadores!$F60,"")</f>
        <v/>
      </c>
      <c r="AE32" s="124" t="str">
        <f>IFERROR('PML mundo '!BC33*100000000/Indicadores!$F60,"")</f>
        <v/>
      </c>
      <c r="AF32" s="124" t="str">
        <f>IFERROR('PML mundo '!BE33*100000000/Indicadores!$F60,"")</f>
        <v/>
      </c>
      <c r="AG32" s="124" t="str">
        <f>IFERROR('PML mundo '!BG33*100000000/Indicadores!$F60,"")</f>
        <v/>
      </c>
      <c r="AH32" s="124" t="str">
        <f>IFERROR('PML mundo '!BI33*100000000/Indicadores!$F60,"")</f>
        <v/>
      </c>
      <c r="AI32" s="124">
        <f>IFERROR('PML mundo '!BK33*100000000/Indicadores!$F60,"")</f>
        <v>761011.69618983287</v>
      </c>
      <c r="AJ32" s="124">
        <f>IFERROR('PML mundo '!BM33*100000000/Indicadores!$F60,"")</f>
        <v>1228687.3485669557</v>
      </c>
    </row>
    <row r="33" spans="1:36" s="119" customFormat="1" ht="14">
      <c r="A33" s="114" t="str">
        <f>'AAL mundo '!A61</f>
        <v>LAC</v>
      </c>
      <c r="B33" s="107" t="str">
        <f>'AAL mundo '!B61</f>
        <v>VGB</v>
      </c>
      <c r="C33" s="107" t="str">
        <f>'AAL mundo '!C61</f>
        <v>British Virgin Islands</v>
      </c>
      <c r="D33" s="108" t="str">
        <f>'AAL mundo '!D61</f>
        <v>SIDS</v>
      </c>
      <c r="E33" s="108" t="str">
        <f>'AAL mundo '!E61</f>
        <v>N.D</v>
      </c>
      <c r="F33" s="109">
        <f>'AAL mundo '!F61</f>
        <v>3849.5</v>
      </c>
      <c r="G33" s="124">
        <f>IFERROR('PML mundo '!G34*100000000/Indicadores!$F61,"")</f>
        <v>9228165.9388646297</v>
      </c>
      <c r="H33" s="124">
        <f>IFERROR('PML mundo '!I34*100000000/Indicadores!$F61,"")</f>
        <v>24323144.104803495</v>
      </c>
      <c r="I33" s="124">
        <f>IFERROR('PML mundo '!K34*100000000/Indicadores!$F61,"")</f>
        <v>41728165.938864626</v>
      </c>
      <c r="J33" s="124">
        <f>IFERROR('PML mundo '!M34*100000000/Indicadores!$F61,"")</f>
        <v>69115720.524017468</v>
      </c>
      <c r="K33" s="124">
        <f>IFERROR('PML mundo '!O34*100000000/Indicadores!$F61,"")</f>
        <v>90747816.593886465</v>
      </c>
      <c r="L33" s="124">
        <f>IFERROR('PML mundo '!Q34*100000000/Indicadores!$F61,"")</f>
        <v>113448689.95633188</v>
      </c>
      <c r="M33" s="124">
        <f>IFERROR('PML mundo '!S34*100000000/Indicadores!$F61,"")</f>
        <v>125972707.4235808</v>
      </c>
      <c r="N33" s="124">
        <f>IFERROR('PML mundo '!U34*100000000/Indicadores!$F61,"")</f>
        <v>45811135.371179037</v>
      </c>
      <c r="O33" s="124">
        <f>IFERROR('PML mundo '!W34*100000000/Indicadores!$F61,"")</f>
        <v>96443231.441048041</v>
      </c>
      <c r="P33" s="124">
        <f>IFERROR('PML mundo '!Y34*100000000/Indicadores!$F61,"")</f>
        <v>129405021.83406112</v>
      </c>
      <c r="Q33" s="124">
        <f>IFERROR('PML mundo '!AA34*100000000/Indicadores!$F61,"")</f>
        <v>160148471.61572051</v>
      </c>
      <c r="R33" s="124">
        <f>IFERROR('PML mundo '!AC34*100000000/Indicadores!$F61,"")</f>
        <v>188395196.50655022</v>
      </c>
      <c r="S33" s="124">
        <f>IFERROR('PML mundo '!AE34*100000000/Indicadores!$F61,"")</f>
        <v>193808951.96506551</v>
      </c>
      <c r="T33" s="124">
        <f>IFERROR('PML mundo '!AG34*100000000/Indicadores!$F61,"")</f>
        <v>199222707.4235808</v>
      </c>
      <c r="U33" s="124" t="str">
        <f>IFERROR('PML mundo '!AI34*100000000/Indicadores!$F61,"")</f>
        <v/>
      </c>
      <c r="V33" s="124" t="str">
        <f>IFERROR('PML mundo '!AK34*100000000/Indicadores!$F61,"")</f>
        <v/>
      </c>
      <c r="W33" s="124" t="str">
        <f>IFERROR('PML mundo '!AM34*100000000/Indicadores!$F61,"")</f>
        <v/>
      </c>
      <c r="X33" s="124" t="str">
        <f>IFERROR('PML mundo '!AO34*100000000/Indicadores!$F61,"")</f>
        <v/>
      </c>
      <c r="Y33" s="124" t="str">
        <f>IFERROR('PML mundo '!AQ34*100000000/Indicadores!$F61,"")</f>
        <v/>
      </c>
      <c r="Z33" s="124" t="str">
        <f>IFERROR('PML mundo '!AS34*100000000/Indicadores!$F61,"")</f>
        <v/>
      </c>
      <c r="AA33" s="124" t="str">
        <f>IFERROR('PML mundo '!AU34*100000000/Indicadores!$F61,"")</f>
        <v/>
      </c>
      <c r="AB33" s="124" t="str">
        <f>IFERROR('PML mundo '!AW34*100000000/Indicadores!$F61,"")</f>
        <v/>
      </c>
      <c r="AC33" s="124" t="str">
        <f>IFERROR('PML mundo '!AY34*100000000/Indicadores!$F61,"")</f>
        <v/>
      </c>
      <c r="AD33" s="124" t="str">
        <f>IFERROR('PML mundo '!BA34*100000000/Indicadores!$F61,"")</f>
        <v/>
      </c>
      <c r="AE33" s="124" t="str">
        <f>IFERROR('PML mundo '!BC34*100000000/Indicadores!$F61,"")</f>
        <v/>
      </c>
      <c r="AF33" s="124" t="str">
        <f>IFERROR('PML mundo '!BE34*100000000/Indicadores!$F61,"")</f>
        <v/>
      </c>
      <c r="AG33" s="124" t="str">
        <f>IFERROR('PML mundo '!BG34*100000000/Indicadores!$F61,"")</f>
        <v/>
      </c>
      <c r="AH33" s="124" t="str">
        <f>IFERROR('PML mundo '!BI34*100000000/Indicadores!$F61,"")</f>
        <v/>
      </c>
      <c r="AI33" s="124" t="str">
        <f>IFERROR('PML mundo '!BK34*100000000/Indicadores!$F61,"")</f>
        <v/>
      </c>
      <c r="AJ33" s="124" t="str">
        <f>IFERROR('PML mundo '!BM34*100000000/Indicadores!$F61,"")</f>
        <v/>
      </c>
    </row>
    <row r="34" spans="1:36" s="119" customFormat="1" ht="14">
      <c r="A34" s="114" t="str">
        <f>'AAL mundo '!A62</f>
        <v>East Asia and the Pacific</v>
      </c>
      <c r="B34" s="107" t="str">
        <f>'AAL mundo '!B62</f>
        <v>BRN</v>
      </c>
      <c r="C34" s="107" t="str">
        <f>'AAL mundo '!C62</f>
        <v>Brunei Darussalam</v>
      </c>
      <c r="D34" s="108" t="str">
        <f>'AAL mundo '!D62</f>
        <v/>
      </c>
      <c r="E34" s="108" t="str">
        <f>'AAL mundo '!E62</f>
        <v>High income: nonOECD</v>
      </c>
      <c r="F34" s="109">
        <f>'AAL mundo '!F62</f>
        <v>71236.5</v>
      </c>
      <c r="G34" s="124">
        <f>IFERROR('PML mundo '!G35*100000000/Indicadores!$F62,"")</f>
        <v>78516.630059617193</v>
      </c>
      <c r="H34" s="124">
        <f>IFERROR('PML mundo '!I35*100000000/Indicadores!$F62,"")</f>
        <v>166504.36515993282</v>
      </c>
      <c r="I34" s="124">
        <f>IFERROR('PML mundo '!K35*100000000/Indicadores!$F62,"")</f>
        <v>285010.10539138777</v>
      </c>
      <c r="J34" s="124">
        <f>IFERROR('PML mundo '!M35*100000000/Indicadores!$F62,"")</f>
        <v>647601.42306059541</v>
      </c>
      <c r="K34" s="124">
        <f>IFERROR('PML mundo '!O35*100000000/Indicadores!$F62,"")</f>
        <v>1446740.5267723657</v>
      </c>
      <c r="L34" s="124">
        <f>IFERROR('PML mundo '!Q35*100000000/Indicadores!$F62,"")</f>
        <v>3327339.5134646264</v>
      </c>
      <c r="M34" s="124">
        <f>IFERROR('PML mundo '!S35*100000000/Indicadores!$F62,"")</f>
        <v>5353922.1377286399</v>
      </c>
      <c r="N34" s="124" t="str">
        <f>IFERROR('PML mundo '!U35*100000000/Indicadores!$F62,"")</f>
        <v/>
      </c>
      <c r="O34" s="124" t="str">
        <f>IFERROR('PML mundo '!W35*100000000/Indicadores!$F62,"")</f>
        <v/>
      </c>
      <c r="P34" s="124" t="str">
        <f>IFERROR('PML mundo '!Y35*100000000/Indicadores!$F62,"")</f>
        <v/>
      </c>
      <c r="Q34" s="124" t="str">
        <f>IFERROR('PML mundo '!AA35*100000000/Indicadores!$F62,"")</f>
        <v/>
      </c>
      <c r="R34" s="124" t="str">
        <f>IFERROR('PML mundo '!AC35*100000000/Indicadores!$F62,"")</f>
        <v/>
      </c>
      <c r="S34" s="124" t="str">
        <f>IFERROR('PML mundo '!AE35*100000000/Indicadores!$F62,"")</f>
        <v/>
      </c>
      <c r="T34" s="124" t="str">
        <f>IFERROR('PML mundo '!AG35*100000000/Indicadores!$F62,"")</f>
        <v/>
      </c>
      <c r="U34" s="124" t="str">
        <f>IFERROR('PML mundo '!AI35*100000000/Indicadores!$F62,"")</f>
        <v/>
      </c>
      <c r="V34" s="124" t="str">
        <f>IFERROR('PML mundo '!AK35*100000000/Indicadores!$F62,"")</f>
        <v/>
      </c>
      <c r="W34" s="124" t="str">
        <f>IFERROR('PML mundo '!AM35*100000000/Indicadores!$F62,"")</f>
        <v/>
      </c>
      <c r="X34" s="124" t="str">
        <f>IFERROR('PML mundo '!AO35*100000000/Indicadores!$F62,"")</f>
        <v/>
      </c>
      <c r="Y34" s="124" t="str">
        <f>IFERROR('PML mundo '!AQ35*100000000/Indicadores!$F62,"")</f>
        <v/>
      </c>
      <c r="Z34" s="124" t="str">
        <f>IFERROR('PML mundo '!AS35*100000000/Indicadores!$F62,"")</f>
        <v/>
      </c>
      <c r="AA34" s="124" t="str">
        <f>IFERROR('PML mundo '!AU35*100000000/Indicadores!$F62,"")</f>
        <v/>
      </c>
      <c r="AB34" s="124" t="str">
        <f>IFERROR('PML mundo '!AW35*100000000/Indicadores!$F62,"")</f>
        <v/>
      </c>
      <c r="AC34" s="124">
        <f>IFERROR('PML mundo '!AY35*100000000/Indicadores!$F62,"")</f>
        <v>993.88139315971125</v>
      </c>
      <c r="AD34" s="124">
        <f>IFERROR('PML mundo '!BA35*100000000/Indicadores!$F62,"")</f>
        <v>23911.617047195406</v>
      </c>
      <c r="AE34" s="124">
        <f>IFERROR('PML mundo '!BC35*100000000/Indicadores!$F62,"")</f>
        <v>138441.83170601155</v>
      </c>
      <c r="AF34" s="124">
        <f>IFERROR('PML mundo '!BE35*100000000/Indicadores!$F62,"")</f>
        <v>284367.00566640211</v>
      </c>
      <c r="AG34" s="124">
        <f>IFERROR('PML mundo '!BG35*100000000/Indicadores!$F62,"")</f>
        <v>428070.56239502388</v>
      </c>
      <c r="AH34" s="124">
        <f>IFERROR('PML mundo '!BI35*100000000/Indicadores!$F62,"")</f>
        <v>534357.40785175061</v>
      </c>
      <c r="AI34" s="124">
        <f>IFERROR('PML mundo '!BK35*100000000/Indicadores!$F62,"")</f>
        <v>980630.47693724802</v>
      </c>
      <c r="AJ34" s="124">
        <f>IFERROR('PML mundo '!BM35*100000000/Indicadores!$F62,"")</f>
        <v>1411569.4728195991</v>
      </c>
    </row>
    <row r="35" spans="1:36" s="119" customFormat="1" ht="14">
      <c r="A35" s="114" t="str">
        <f>'AAL mundo '!A63</f>
        <v>Europe and Central Asia</v>
      </c>
      <c r="B35" s="107" t="str">
        <f>'AAL mundo '!B63</f>
        <v>BGR</v>
      </c>
      <c r="C35" s="107" t="str">
        <f>'AAL mundo '!C63</f>
        <v>Bulgaria</v>
      </c>
      <c r="D35" s="108" t="str">
        <f>'AAL mundo '!D63</f>
        <v/>
      </c>
      <c r="E35" s="108" t="str">
        <f>'AAL mundo '!E63</f>
        <v>Upper middle income</v>
      </c>
      <c r="F35" s="109">
        <f>'AAL mundo '!F63</f>
        <v>163822</v>
      </c>
      <c r="G35" s="124">
        <f>IFERROR('PML mundo '!G36*100000000/Indicadores!$F63,"")</f>
        <v>375424.99557660671</v>
      </c>
      <c r="H35" s="124">
        <f>IFERROR('PML mundo '!I36*100000000/Indicadores!$F63,"")</f>
        <v>917537.06710217509</v>
      </c>
      <c r="I35" s="124">
        <f>IFERROR('PML mundo '!K36*100000000/Indicadores!$F63,"")</f>
        <v>1687235.0045415573</v>
      </c>
      <c r="J35" s="124">
        <f>IFERROR('PML mundo '!M36*100000000/Indicadores!$F63,"")</f>
        <v>3501733.3171219984</v>
      </c>
      <c r="K35" s="124">
        <f>IFERROR('PML mundo '!O36*100000000/Indicadores!$F63,"")</f>
        <v>5588301.4698725706</v>
      </c>
      <c r="L35" s="124">
        <f>IFERROR('PML mundo '!Q36*100000000/Indicadores!$F63,"")</f>
        <v>8318732.3938844288</v>
      </c>
      <c r="M35" s="124">
        <f>IFERROR('PML mundo '!S36*100000000/Indicadores!$F63,"")</f>
        <v>10180200.705441814</v>
      </c>
      <c r="N35" s="124" t="str">
        <f>IFERROR('PML mundo '!U36*100000000/Indicadores!$F63,"")</f>
        <v/>
      </c>
      <c r="O35" s="124" t="str">
        <f>IFERROR('PML mundo '!W36*100000000/Indicadores!$F63,"")</f>
        <v/>
      </c>
      <c r="P35" s="124" t="str">
        <f>IFERROR('PML mundo '!Y36*100000000/Indicadores!$F63,"")</f>
        <v/>
      </c>
      <c r="Q35" s="124" t="str">
        <f>IFERROR('PML mundo '!AA36*100000000/Indicadores!$F63,"")</f>
        <v/>
      </c>
      <c r="R35" s="124" t="str">
        <f>IFERROR('PML mundo '!AC36*100000000/Indicadores!$F63,"")</f>
        <v/>
      </c>
      <c r="S35" s="124" t="str">
        <f>IFERROR('PML mundo '!AE36*100000000/Indicadores!$F63,"")</f>
        <v/>
      </c>
      <c r="T35" s="124" t="str">
        <f>IFERROR('PML mundo '!AG36*100000000/Indicadores!$F63,"")</f>
        <v/>
      </c>
      <c r="U35" s="124" t="str">
        <f>IFERROR('PML mundo '!AI36*100000000/Indicadores!$F63,"")</f>
        <v/>
      </c>
      <c r="V35" s="124" t="str">
        <f>IFERROR('PML mundo '!AK36*100000000/Indicadores!$F63,"")</f>
        <v/>
      </c>
      <c r="W35" s="124" t="str">
        <f>IFERROR('PML mundo '!AM36*100000000/Indicadores!$F63,"")</f>
        <v/>
      </c>
      <c r="X35" s="124" t="str">
        <f>IFERROR('PML mundo '!AO36*100000000/Indicadores!$F63,"")</f>
        <v/>
      </c>
      <c r="Y35" s="124" t="str">
        <f>IFERROR('PML mundo '!AQ36*100000000/Indicadores!$F63,"")</f>
        <v/>
      </c>
      <c r="Z35" s="124" t="str">
        <f>IFERROR('PML mundo '!AS36*100000000/Indicadores!$F63,"")</f>
        <v/>
      </c>
      <c r="AA35" s="124" t="str">
        <f>IFERROR('PML mundo '!AU36*100000000/Indicadores!$F63,"")</f>
        <v/>
      </c>
      <c r="AB35" s="124" t="str">
        <f>IFERROR('PML mundo '!AW36*100000000/Indicadores!$F63,"")</f>
        <v/>
      </c>
      <c r="AC35" s="124" t="str">
        <f>IFERROR('PML mundo '!AY36*100000000/Indicadores!$F63,"")</f>
        <v/>
      </c>
      <c r="AD35" s="124" t="str">
        <f>IFERROR('PML mundo '!BA36*100000000/Indicadores!$F63,"")</f>
        <v/>
      </c>
      <c r="AE35" s="124" t="str">
        <f>IFERROR('PML mundo '!BC36*100000000/Indicadores!$F63,"")</f>
        <v/>
      </c>
      <c r="AF35" s="124" t="str">
        <f>IFERROR('PML mundo '!BE36*100000000/Indicadores!$F63,"")</f>
        <v/>
      </c>
      <c r="AG35" s="124" t="str">
        <f>IFERROR('PML mundo '!BG36*100000000/Indicadores!$F63,"")</f>
        <v/>
      </c>
      <c r="AH35" s="124" t="str">
        <f>IFERROR('PML mundo '!BI36*100000000/Indicadores!$F63,"")</f>
        <v/>
      </c>
      <c r="AI35" s="124">
        <f>IFERROR('PML mundo '!BK36*100000000/Indicadores!$F63,"")</f>
        <v>541611.19683271833</v>
      </c>
      <c r="AJ35" s="124">
        <f>IFERROR('PML mundo '!BM36*100000000/Indicadores!$F63,"")</f>
        <v>831912.75354822155</v>
      </c>
    </row>
    <row r="36" spans="1:36" s="119" customFormat="1" ht="14">
      <c r="A36" s="114" t="str">
        <f>'AAL mundo '!A64</f>
        <v>Sub-Saharan Africa</v>
      </c>
      <c r="B36" s="107" t="str">
        <f>'AAL mundo '!B64</f>
        <v>BFA</v>
      </c>
      <c r="C36" s="107" t="str">
        <f>'AAL mundo '!C64</f>
        <v>Burkina Faso</v>
      </c>
      <c r="D36" s="108" t="str">
        <f>'AAL mundo '!D64</f>
        <v/>
      </c>
      <c r="E36" s="108" t="str">
        <f>'AAL mundo '!E64</f>
        <v>Low income</v>
      </c>
      <c r="F36" s="109">
        <f>'AAL mundo '!F64</f>
        <v>24689.4</v>
      </c>
      <c r="G36" s="124" t="str">
        <f>IFERROR('PML mundo '!G37*100000000/Indicadores!$F64,"")</f>
        <v/>
      </c>
      <c r="H36" s="124" t="str">
        <f>IFERROR('PML mundo '!I37*100000000/Indicadores!$F64,"")</f>
        <v/>
      </c>
      <c r="I36" s="124" t="str">
        <f>IFERROR('PML mundo '!K37*100000000/Indicadores!$F64,"")</f>
        <v/>
      </c>
      <c r="J36" s="124" t="str">
        <f>IFERROR('PML mundo '!M37*100000000/Indicadores!$F64,"")</f>
        <v/>
      </c>
      <c r="K36" s="124" t="str">
        <f>IFERROR('PML mundo '!O37*100000000/Indicadores!$F64,"")</f>
        <v/>
      </c>
      <c r="L36" s="124" t="str">
        <f>IFERROR('PML mundo '!Q37*100000000/Indicadores!$F64,"")</f>
        <v/>
      </c>
      <c r="M36" s="124" t="str">
        <f>IFERROR('PML mundo '!S37*100000000/Indicadores!$F64,"")</f>
        <v/>
      </c>
      <c r="N36" s="124" t="str">
        <f>IFERROR('PML mundo '!U37*100000000/Indicadores!$F64,"")</f>
        <v/>
      </c>
      <c r="O36" s="124" t="str">
        <f>IFERROR('PML mundo '!W37*100000000/Indicadores!$F64,"")</f>
        <v/>
      </c>
      <c r="P36" s="124" t="str">
        <f>IFERROR('PML mundo '!Y37*100000000/Indicadores!$F64,"")</f>
        <v/>
      </c>
      <c r="Q36" s="124" t="str">
        <f>IFERROR('PML mundo '!AA37*100000000/Indicadores!$F64,"")</f>
        <v/>
      </c>
      <c r="R36" s="124" t="str">
        <f>IFERROR('PML mundo '!AC37*100000000/Indicadores!$F64,"")</f>
        <v/>
      </c>
      <c r="S36" s="124" t="str">
        <f>IFERROR('PML mundo '!AE37*100000000/Indicadores!$F64,"")</f>
        <v/>
      </c>
      <c r="T36" s="124" t="str">
        <f>IFERROR('PML mundo '!AG37*100000000/Indicadores!$F64,"")</f>
        <v/>
      </c>
      <c r="U36" s="124" t="str">
        <f>IFERROR('PML mundo '!AI37*100000000/Indicadores!$F64,"")</f>
        <v/>
      </c>
      <c r="V36" s="124" t="str">
        <f>IFERROR('PML mundo '!AK37*100000000/Indicadores!$F64,"")</f>
        <v/>
      </c>
      <c r="W36" s="124" t="str">
        <f>IFERROR('PML mundo '!AM37*100000000/Indicadores!$F64,"")</f>
        <v/>
      </c>
      <c r="X36" s="124" t="str">
        <f>IFERROR('PML mundo '!AO37*100000000/Indicadores!$F64,"")</f>
        <v/>
      </c>
      <c r="Y36" s="124" t="str">
        <f>IFERROR('PML mundo '!AQ37*100000000/Indicadores!$F64,"")</f>
        <v/>
      </c>
      <c r="Z36" s="124" t="str">
        <f>IFERROR('PML mundo '!AS37*100000000/Indicadores!$F64,"")</f>
        <v/>
      </c>
      <c r="AA36" s="124" t="str">
        <f>IFERROR('PML mundo '!AU37*100000000/Indicadores!$F64,"")</f>
        <v/>
      </c>
      <c r="AB36" s="124" t="str">
        <f>IFERROR('PML mundo '!AW37*100000000/Indicadores!$F64,"")</f>
        <v/>
      </c>
      <c r="AC36" s="124" t="str">
        <f>IFERROR('PML mundo '!AY37*100000000/Indicadores!$F64,"")</f>
        <v/>
      </c>
      <c r="AD36" s="124" t="str">
        <f>IFERROR('PML mundo '!BA37*100000000/Indicadores!$F64,"")</f>
        <v/>
      </c>
      <c r="AE36" s="124" t="str">
        <f>IFERROR('PML mundo '!BC37*100000000/Indicadores!$F64,"")</f>
        <v/>
      </c>
      <c r="AF36" s="124" t="str">
        <f>IFERROR('PML mundo '!BE37*100000000/Indicadores!$F64,"")</f>
        <v/>
      </c>
      <c r="AG36" s="124" t="str">
        <f>IFERROR('PML mundo '!BG37*100000000/Indicadores!$F64,"")</f>
        <v/>
      </c>
      <c r="AH36" s="124" t="str">
        <f>IFERROR('PML mundo '!BI37*100000000/Indicadores!$F64,"")</f>
        <v/>
      </c>
      <c r="AI36" s="124">
        <f>IFERROR('PML mundo '!BK37*100000000/Indicadores!$F64,"")</f>
        <v>1441566.7807061514</v>
      </c>
      <c r="AJ36" s="124">
        <f>IFERROR('PML mundo '!BM37*100000000/Indicadores!$F64,"")</f>
        <v>1979344.0529858225</v>
      </c>
    </row>
    <row r="37" spans="1:36" s="119" customFormat="1" ht="14">
      <c r="A37" s="114" t="str">
        <f>'AAL mundo '!A65</f>
        <v>Sub-Saharan Africa</v>
      </c>
      <c r="B37" s="107" t="str">
        <f>'AAL mundo '!B65</f>
        <v>BDI</v>
      </c>
      <c r="C37" s="107" t="str">
        <f>'AAL mundo '!C65</f>
        <v>Burundi</v>
      </c>
      <c r="D37" s="108" t="str">
        <f>'AAL mundo '!D65</f>
        <v/>
      </c>
      <c r="E37" s="108" t="str">
        <f>'AAL mundo '!E65</f>
        <v>Low income</v>
      </c>
      <c r="F37" s="109">
        <f>'AAL mundo '!F65</f>
        <v>3616.17</v>
      </c>
      <c r="G37" s="124">
        <f>IFERROR('PML mundo '!G38*100000000/Indicadores!$F65,"")</f>
        <v>244048.51123841383</v>
      </c>
      <c r="H37" s="124">
        <f>IFERROR('PML mundo '!I38*100000000/Indicadores!$F65,"")</f>
        <v>677194.21330394305</v>
      </c>
      <c r="I37" s="124">
        <f>IFERROR('PML mundo '!K38*100000000/Indicadores!$F65,"")</f>
        <v>1583567.757029125</v>
      </c>
      <c r="J37" s="124">
        <f>IFERROR('PML mundo '!M38*100000000/Indicadores!$F65,"")</f>
        <v>4405479.6816799231</v>
      </c>
      <c r="K37" s="124">
        <f>IFERROR('PML mundo '!O38*100000000/Indicadores!$F65,"")</f>
        <v>8312195.3198620006</v>
      </c>
      <c r="L37" s="124">
        <f>IFERROR('PML mundo '!Q38*100000000/Indicadores!$F65,"")</f>
        <v>13782760.888337387</v>
      </c>
      <c r="M37" s="124">
        <f>IFERROR('PML mundo '!S38*100000000/Indicadores!$F65,"")</f>
        <v>17649717.629986584</v>
      </c>
      <c r="N37" s="124" t="str">
        <f>IFERROR('PML mundo '!U38*100000000/Indicadores!$F65,"")</f>
        <v/>
      </c>
      <c r="O37" s="124" t="str">
        <f>IFERROR('PML mundo '!W38*100000000/Indicadores!$F65,"")</f>
        <v/>
      </c>
      <c r="P37" s="124" t="str">
        <f>IFERROR('PML mundo '!Y38*100000000/Indicadores!$F65,"")</f>
        <v/>
      </c>
      <c r="Q37" s="124" t="str">
        <f>IFERROR('PML mundo '!AA38*100000000/Indicadores!$F65,"")</f>
        <v/>
      </c>
      <c r="R37" s="124" t="str">
        <f>IFERROR('PML mundo '!AC38*100000000/Indicadores!$F65,"")</f>
        <v/>
      </c>
      <c r="S37" s="124" t="str">
        <f>IFERROR('PML mundo '!AE38*100000000/Indicadores!$F65,"")</f>
        <v/>
      </c>
      <c r="T37" s="124" t="str">
        <f>IFERROR('PML mundo '!AG38*100000000/Indicadores!$F65,"")</f>
        <v/>
      </c>
      <c r="U37" s="124" t="str">
        <f>IFERROR('PML mundo '!AI38*100000000/Indicadores!$F65,"")</f>
        <v/>
      </c>
      <c r="V37" s="124" t="str">
        <f>IFERROR('PML mundo '!AK38*100000000/Indicadores!$F65,"")</f>
        <v/>
      </c>
      <c r="W37" s="124" t="str">
        <f>IFERROR('PML mundo '!AM38*100000000/Indicadores!$F65,"")</f>
        <v/>
      </c>
      <c r="X37" s="124" t="str">
        <f>IFERROR('PML mundo '!AO38*100000000/Indicadores!$F65,"")</f>
        <v/>
      </c>
      <c r="Y37" s="124" t="str">
        <f>IFERROR('PML mundo '!AQ38*100000000/Indicadores!$F65,"")</f>
        <v/>
      </c>
      <c r="Z37" s="124" t="str">
        <f>IFERROR('PML mundo '!AS38*100000000/Indicadores!$F65,"")</f>
        <v/>
      </c>
      <c r="AA37" s="124" t="str">
        <f>IFERROR('PML mundo '!AU38*100000000/Indicadores!$F65,"")</f>
        <v/>
      </c>
      <c r="AB37" s="124" t="str">
        <f>IFERROR('PML mundo '!AW38*100000000/Indicadores!$F65,"")</f>
        <v/>
      </c>
      <c r="AC37" s="124" t="str">
        <f>IFERROR('PML mundo '!AY38*100000000/Indicadores!$F65,"")</f>
        <v/>
      </c>
      <c r="AD37" s="124" t="str">
        <f>IFERROR('PML mundo '!BA38*100000000/Indicadores!$F65,"")</f>
        <v/>
      </c>
      <c r="AE37" s="124" t="str">
        <f>IFERROR('PML mundo '!BC38*100000000/Indicadores!$F65,"")</f>
        <v/>
      </c>
      <c r="AF37" s="124" t="str">
        <f>IFERROR('PML mundo '!BE38*100000000/Indicadores!$F65,"")</f>
        <v/>
      </c>
      <c r="AG37" s="124" t="str">
        <f>IFERROR('PML mundo '!BG38*100000000/Indicadores!$F65,"")</f>
        <v/>
      </c>
      <c r="AH37" s="124" t="str">
        <f>IFERROR('PML mundo '!BI38*100000000/Indicadores!$F65,"")</f>
        <v/>
      </c>
      <c r="AI37" s="124">
        <f>IFERROR('PML mundo '!BK38*100000000/Indicadores!$F65,"")</f>
        <v>826009.43668137491</v>
      </c>
      <c r="AJ37" s="124">
        <f>IFERROR('PML mundo '!BM38*100000000/Indicadores!$F65,"")</f>
        <v>1467851.1713564016</v>
      </c>
    </row>
    <row r="38" spans="1:36" s="119" customFormat="1" ht="14">
      <c r="A38" s="114" t="str">
        <f>'AAL mundo '!A66</f>
        <v>Sub-Saharan Africa</v>
      </c>
      <c r="B38" s="107" t="str">
        <f>'AAL mundo '!B66</f>
        <v>CPV</v>
      </c>
      <c r="C38" s="107" t="str">
        <f>'AAL mundo '!C66</f>
        <v>Cabo Verde</v>
      </c>
      <c r="D38" s="108" t="str">
        <f>'AAL mundo '!D66</f>
        <v>SIDS</v>
      </c>
      <c r="E38" s="108" t="str">
        <f>'AAL mundo '!E66</f>
        <v>Lower middle income</v>
      </c>
      <c r="F38" s="109">
        <f>'AAL mundo '!F66</f>
        <v>7137.79</v>
      </c>
      <c r="G38" s="124" t="str">
        <f>IFERROR('PML mundo '!G39*100000000/Indicadores!$F66,"")</f>
        <v/>
      </c>
      <c r="H38" s="124" t="str">
        <f>IFERROR('PML mundo '!I39*100000000/Indicadores!$F66,"")</f>
        <v/>
      </c>
      <c r="I38" s="124" t="str">
        <f>IFERROR('PML mundo '!K39*100000000/Indicadores!$F66,"")</f>
        <v/>
      </c>
      <c r="J38" s="124" t="str">
        <f>IFERROR('PML mundo '!M39*100000000/Indicadores!$F66,"")</f>
        <v/>
      </c>
      <c r="K38" s="124" t="str">
        <f>IFERROR('PML mundo '!O39*100000000/Indicadores!$F66,"")</f>
        <v/>
      </c>
      <c r="L38" s="124" t="str">
        <f>IFERROR('PML mundo '!Q39*100000000/Indicadores!$F66,"")</f>
        <v/>
      </c>
      <c r="M38" s="124" t="str">
        <f>IFERROR('PML mundo '!S39*100000000/Indicadores!$F66,"")</f>
        <v/>
      </c>
      <c r="N38" s="124" t="str">
        <f>IFERROR('PML mundo '!U39*100000000/Indicadores!$F66,"")</f>
        <v/>
      </c>
      <c r="O38" s="124">
        <f>IFERROR('PML mundo '!W39*100000000/Indicadores!$F66,"")</f>
        <v>46494.549555497884</v>
      </c>
      <c r="P38" s="124">
        <f>IFERROR('PML mundo '!Y39*100000000/Indicadores!$F66,"")</f>
        <v>377300.59754231619</v>
      </c>
      <c r="Q38" s="124">
        <f>IFERROR('PML mundo '!AA39*100000000/Indicadores!$F66,"")</f>
        <v>546177.3522496419</v>
      </c>
      <c r="R38" s="124">
        <f>IFERROR('PML mundo '!AC39*100000000/Indicadores!$F66,"")</f>
        <v>640769.71169013751</v>
      </c>
      <c r="S38" s="124">
        <f>IFERROR('PML mundo '!AE39*100000000/Indicadores!$F66,"")</f>
        <v>680316.79981780238</v>
      </c>
      <c r="T38" s="124">
        <f>IFERROR('PML mundo '!AG39*100000000/Indicadores!$F66,"")</f>
        <v>719329.46783563402</v>
      </c>
      <c r="U38" s="124" t="str">
        <f>IFERROR('PML mundo '!AI39*100000000/Indicadores!$F66,"")</f>
        <v/>
      </c>
      <c r="V38" s="124" t="str">
        <f>IFERROR('PML mundo '!AK39*100000000/Indicadores!$F66,"")</f>
        <v/>
      </c>
      <c r="W38" s="124" t="str">
        <f>IFERROR('PML mundo '!AM39*100000000/Indicadores!$F66,"")</f>
        <v/>
      </c>
      <c r="X38" s="124" t="str">
        <f>IFERROR('PML mundo '!AO39*100000000/Indicadores!$F66,"")</f>
        <v/>
      </c>
      <c r="Y38" s="124" t="str">
        <f>IFERROR('PML mundo '!AQ39*100000000/Indicadores!$F66,"")</f>
        <v/>
      </c>
      <c r="Z38" s="124" t="str">
        <f>IFERROR('PML mundo '!AS39*100000000/Indicadores!$F66,"")</f>
        <v/>
      </c>
      <c r="AA38" s="124" t="str">
        <f>IFERROR('PML mundo '!AU39*100000000/Indicadores!$F66,"")</f>
        <v/>
      </c>
      <c r="AB38" s="124" t="str">
        <f>IFERROR('PML mundo '!AW39*100000000/Indicadores!$F66,"")</f>
        <v/>
      </c>
      <c r="AC38" s="124" t="str">
        <f>IFERROR('PML mundo '!AY39*100000000/Indicadores!$F66,"")</f>
        <v/>
      </c>
      <c r="AD38" s="124" t="str">
        <f>IFERROR('PML mundo '!BA39*100000000/Indicadores!$F66,"")</f>
        <v/>
      </c>
      <c r="AE38" s="124" t="str">
        <f>IFERROR('PML mundo '!BC39*100000000/Indicadores!$F66,"")</f>
        <v/>
      </c>
      <c r="AF38" s="124" t="str">
        <f>IFERROR('PML mundo '!BE39*100000000/Indicadores!$F66,"")</f>
        <v/>
      </c>
      <c r="AG38" s="124" t="str">
        <f>IFERROR('PML mundo '!BG39*100000000/Indicadores!$F66,"")</f>
        <v/>
      </c>
      <c r="AH38" s="124" t="str">
        <f>IFERROR('PML mundo '!BI39*100000000/Indicadores!$F66,"")</f>
        <v/>
      </c>
      <c r="AI38" s="124" t="str">
        <f>IFERROR('PML mundo '!BK39*100000000/Indicadores!$F66,"")</f>
        <v/>
      </c>
      <c r="AJ38" s="124" t="str">
        <f>IFERROR('PML mundo '!BM39*100000000/Indicadores!$F66,"")</f>
        <v/>
      </c>
    </row>
    <row r="39" spans="1:36" s="119" customFormat="1" ht="14">
      <c r="A39" s="114" t="str">
        <f>'AAL mundo '!A67</f>
        <v>East Asia and the Pacific</v>
      </c>
      <c r="B39" s="107" t="str">
        <f>'AAL mundo '!B67</f>
        <v>KHM</v>
      </c>
      <c r="C39" s="107" t="str">
        <f>'AAL mundo '!C67</f>
        <v>Cambodia</v>
      </c>
      <c r="D39" s="108" t="str">
        <f>'AAL mundo '!D67</f>
        <v/>
      </c>
      <c r="E39" s="108" t="str">
        <f>'AAL mundo '!E67</f>
        <v>Low income</v>
      </c>
      <c r="F39" s="109">
        <f>'AAL mundo '!F67</f>
        <v>27390.5</v>
      </c>
      <c r="G39" s="124" t="str">
        <f>IFERROR('PML mundo '!G40*100000000/Indicadores!$F67,"")</f>
        <v/>
      </c>
      <c r="H39" s="124" t="str">
        <f>IFERROR('PML mundo '!I40*100000000/Indicadores!$F67,"")</f>
        <v/>
      </c>
      <c r="I39" s="124" t="str">
        <f>IFERROR('PML mundo '!K40*100000000/Indicadores!$F67,"")</f>
        <v/>
      </c>
      <c r="J39" s="124" t="str">
        <f>IFERROR('PML mundo '!M40*100000000/Indicadores!$F67,"")</f>
        <v/>
      </c>
      <c r="K39" s="124" t="str">
        <f>IFERROR('PML mundo '!O40*100000000/Indicadores!$F67,"")</f>
        <v/>
      </c>
      <c r="L39" s="124" t="str">
        <f>IFERROR('PML mundo '!Q40*100000000/Indicadores!$F67,"")</f>
        <v/>
      </c>
      <c r="M39" s="124" t="str">
        <f>IFERROR('PML mundo '!S40*100000000/Indicadores!$F67,"")</f>
        <v/>
      </c>
      <c r="N39" s="124" t="str">
        <f>IFERROR('PML mundo '!U40*100000000/Indicadores!$F67,"")</f>
        <v/>
      </c>
      <c r="O39" s="124">
        <f>IFERROR('PML mundo '!W40*100000000/Indicadores!$F67,"")</f>
        <v>834.43496964317046</v>
      </c>
      <c r="P39" s="124">
        <f>IFERROR('PML mundo '!Y40*100000000/Indicadores!$F67,"")</f>
        <v>1430.4599479597205</v>
      </c>
      <c r="Q39" s="124">
        <f>IFERROR('PML mundo '!AA40*100000000/Indicadores!$F67,"")</f>
        <v>1966.8824284446157</v>
      </c>
      <c r="R39" s="124">
        <f>IFERROR('PML mundo '!AC40*100000000/Indicadores!$F67,"")</f>
        <v>2086.0874241079259</v>
      </c>
      <c r="S39" s="124">
        <f>IFERROR('PML mundo '!AE40*100000000/Indicadores!$F67,"")</f>
        <v>2384.0999132662009</v>
      </c>
      <c r="T39" s="124">
        <f>IFERROR('PML mundo '!AG40*100000000/Indicadores!$F67,"")</f>
        <v>2622.5099045928209</v>
      </c>
      <c r="U39" s="124" t="str">
        <f>IFERROR('PML mundo '!AI40*100000000/Indicadores!$F67,"")</f>
        <v/>
      </c>
      <c r="V39" s="124" t="str">
        <f>IFERROR('PML mundo '!AK40*100000000/Indicadores!$F67,"")</f>
        <v/>
      </c>
      <c r="W39" s="124" t="str">
        <f>IFERROR('PML mundo '!AM40*100000000/Indicadores!$F67,"")</f>
        <v/>
      </c>
      <c r="X39" s="124" t="str">
        <f>IFERROR('PML mundo '!AO40*100000000/Indicadores!$F67,"")</f>
        <v/>
      </c>
      <c r="Y39" s="124" t="str">
        <f>IFERROR('PML mundo '!AQ40*100000000/Indicadores!$F67,"")</f>
        <v/>
      </c>
      <c r="Z39" s="124" t="str">
        <f>IFERROR('PML mundo '!AS40*100000000/Indicadores!$F67,"")</f>
        <v/>
      </c>
      <c r="AA39" s="124" t="str">
        <f>IFERROR('PML mundo '!AU40*100000000/Indicadores!$F67,"")</f>
        <v/>
      </c>
      <c r="AB39" s="124" t="str">
        <f>IFERROR('PML mundo '!AW40*100000000/Indicadores!$F67,"")</f>
        <v/>
      </c>
      <c r="AC39" s="124" t="str">
        <f>IFERROR('PML mundo '!AY40*100000000/Indicadores!$F67,"")</f>
        <v/>
      </c>
      <c r="AD39" s="124" t="str">
        <f>IFERROR('PML mundo '!BA40*100000000/Indicadores!$F67,"")</f>
        <v/>
      </c>
      <c r="AE39" s="124" t="str">
        <f>IFERROR('PML mundo '!BC40*100000000/Indicadores!$F67,"")</f>
        <v/>
      </c>
      <c r="AF39" s="124" t="str">
        <f>IFERROR('PML mundo '!BE40*100000000/Indicadores!$F67,"")</f>
        <v/>
      </c>
      <c r="AG39" s="124" t="str">
        <f>IFERROR('PML mundo '!BG40*100000000/Indicadores!$F67,"")</f>
        <v/>
      </c>
      <c r="AH39" s="124" t="str">
        <f>IFERROR('PML mundo '!BI40*100000000/Indicadores!$F67,"")</f>
        <v/>
      </c>
      <c r="AI39" s="124">
        <f>IFERROR('PML mundo '!BK40*100000000/Indicadores!$F67,"")</f>
        <v>8478900.1154963411</v>
      </c>
      <c r="AJ39" s="124">
        <f>IFERROR('PML mundo '!BM40*100000000/Indicadores!$F67,"")</f>
        <v>14494716.397545952</v>
      </c>
    </row>
    <row r="40" spans="1:36" s="119" customFormat="1" ht="14">
      <c r="A40" s="114" t="str">
        <f>'AAL mundo '!A68</f>
        <v>Sub-Saharan Africa</v>
      </c>
      <c r="B40" s="107" t="str">
        <f>'AAL mundo '!B68</f>
        <v>CMR</v>
      </c>
      <c r="C40" s="107" t="str">
        <f>'AAL mundo '!C68</f>
        <v>Cameroon</v>
      </c>
      <c r="D40" s="108" t="str">
        <f>'AAL mundo '!D68</f>
        <v/>
      </c>
      <c r="E40" s="108" t="str">
        <f>'AAL mundo '!E68</f>
        <v>Lower middle income</v>
      </c>
      <c r="F40" s="109">
        <f>'AAL mundo '!F68</f>
        <v>81683.7</v>
      </c>
      <c r="G40" s="124">
        <f>IFERROR('PML mundo '!G41*100000000/Indicadores!$F68,"")</f>
        <v>71823.440711000396</v>
      </c>
      <c r="H40" s="124">
        <f>IFERROR('PML mundo '!I41*100000000/Indicadores!$F68,"")</f>
        <v>203738.95214719052</v>
      </c>
      <c r="I40" s="124">
        <f>IFERROR('PML mundo '!K41*100000000/Indicadores!$F68,"")</f>
        <v>433686.2840499155</v>
      </c>
      <c r="J40" s="124">
        <f>IFERROR('PML mundo '!M41*100000000/Indicadores!$F68,"")</f>
        <v>1297720.4037761248</v>
      </c>
      <c r="K40" s="124">
        <f>IFERROR('PML mundo '!O41*100000000/Indicadores!$F68,"")</f>
        <v>2739430.8939472395</v>
      </c>
      <c r="L40" s="124">
        <f>IFERROR('PML mundo '!Q41*100000000/Indicadores!$F68,"")</f>
        <v>5088419.3304411955</v>
      </c>
      <c r="M40" s="124">
        <f>IFERROR('PML mundo '!S41*100000000/Indicadores!$F68,"")</f>
        <v>6857048.1576105123</v>
      </c>
      <c r="N40" s="124" t="str">
        <f>IFERROR('PML mundo '!U41*100000000/Indicadores!$F68,"")</f>
        <v/>
      </c>
      <c r="O40" s="124" t="str">
        <f>IFERROR('PML mundo '!W41*100000000/Indicadores!$F68,"")</f>
        <v/>
      </c>
      <c r="P40" s="124" t="str">
        <f>IFERROR('PML mundo '!Y41*100000000/Indicadores!$F68,"")</f>
        <v/>
      </c>
      <c r="Q40" s="124" t="str">
        <f>IFERROR('PML mundo '!AA41*100000000/Indicadores!$F68,"")</f>
        <v/>
      </c>
      <c r="R40" s="124" t="str">
        <f>IFERROR('PML mundo '!AC41*100000000/Indicadores!$F68,"")</f>
        <v/>
      </c>
      <c r="S40" s="124" t="str">
        <f>IFERROR('PML mundo '!AE41*100000000/Indicadores!$F68,"")</f>
        <v/>
      </c>
      <c r="T40" s="124" t="str">
        <f>IFERROR('PML mundo '!AG41*100000000/Indicadores!$F68,"")</f>
        <v/>
      </c>
      <c r="U40" s="124" t="str">
        <f>IFERROR('PML mundo '!AI41*100000000/Indicadores!$F68,"")</f>
        <v/>
      </c>
      <c r="V40" s="124" t="str">
        <f>IFERROR('PML mundo '!AK41*100000000/Indicadores!$F68,"")</f>
        <v/>
      </c>
      <c r="W40" s="124" t="str">
        <f>IFERROR('PML mundo '!AM41*100000000/Indicadores!$F68,"")</f>
        <v/>
      </c>
      <c r="X40" s="124" t="str">
        <f>IFERROR('PML mundo '!AO41*100000000/Indicadores!$F68,"")</f>
        <v/>
      </c>
      <c r="Y40" s="124" t="str">
        <f>IFERROR('PML mundo '!AQ41*100000000/Indicadores!$F68,"")</f>
        <v/>
      </c>
      <c r="Z40" s="124" t="str">
        <f>IFERROR('PML mundo '!AS41*100000000/Indicadores!$F68,"")</f>
        <v/>
      </c>
      <c r="AA40" s="124" t="str">
        <f>IFERROR('PML mundo '!AU41*100000000/Indicadores!$F68,"")</f>
        <v/>
      </c>
      <c r="AB40" s="124" t="str">
        <f>IFERROR('PML mundo '!AW41*100000000/Indicadores!$F68,"")</f>
        <v/>
      </c>
      <c r="AC40" s="124" t="str">
        <f>IFERROR('PML mundo '!AY41*100000000/Indicadores!$F68,"")</f>
        <v/>
      </c>
      <c r="AD40" s="124" t="str">
        <f>IFERROR('PML mundo '!BA41*100000000/Indicadores!$F68,"")</f>
        <v/>
      </c>
      <c r="AE40" s="124" t="str">
        <f>IFERROR('PML mundo '!BC41*100000000/Indicadores!$F68,"")</f>
        <v/>
      </c>
      <c r="AF40" s="124" t="str">
        <f>IFERROR('PML mundo '!BE41*100000000/Indicadores!$F68,"")</f>
        <v/>
      </c>
      <c r="AG40" s="124" t="str">
        <f>IFERROR('PML mundo '!BG41*100000000/Indicadores!$F68,"")</f>
        <v/>
      </c>
      <c r="AH40" s="124" t="str">
        <f>IFERROR('PML mundo '!BI41*100000000/Indicadores!$F68,"")</f>
        <v/>
      </c>
      <c r="AI40" s="124">
        <f>IFERROR('PML mundo '!BK41*100000000/Indicadores!$F68,"")</f>
        <v>2564078.4094678522</v>
      </c>
      <c r="AJ40" s="124">
        <f>IFERROR('PML mundo '!BM41*100000000/Indicadores!$F68,"")</f>
        <v>5095445.1232702844</v>
      </c>
    </row>
    <row r="41" spans="1:36" s="119" customFormat="1" ht="14">
      <c r="A41" s="114" t="str">
        <f>'AAL mundo '!A69</f>
        <v>North America</v>
      </c>
      <c r="B41" s="107" t="str">
        <f>'AAL mundo '!B69</f>
        <v>CAN</v>
      </c>
      <c r="C41" s="107" t="str">
        <f>'AAL mundo '!C69</f>
        <v>Canada</v>
      </c>
      <c r="D41" s="108" t="str">
        <f>'AAL mundo '!D69</f>
        <v/>
      </c>
      <c r="E41" s="108" t="str">
        <f>'AAL mundo '!E69</f>
        <v>High income: OECD</v>
      </c>
      <c r="F41" s="109">
        <f>'AAL mundo '!F69</f>
        <v>6291920</v>
      </c>
      <c r="G41" s="124">
        <f>IFERROR('PML mundo '!G42*100000000/Indicadores!$F69,"")</f>
        <v>39208.873896081714</v>
      </c>
      <c r="H41" s="124">
        <f>IFERROR('PML mundo '!I42*100000000/Indicadores!$F69,"")</f>
        <v>105809.01343812117</v>
      </c>
      <c r="I41" s="124">
        <f>IFERROR('PML mundo '!K42*100000000/Indicadores!$F69,"")</f>
        <v>231017.74626347845</v>
      </c>
      <c r="J41" s="124">
        <f>IFERROR('PML mundo '!M42*100000000/Indicadores!$F69,"")</f>
        <v>599292.59594184044</v>
      </c>
      <c r="K41" s="124">
        <f>IFERROR('PML mundo '!O42*100000000/Indicadores!$F69,"")</f>
        <v>1092436.1960668771</v>
      </c>
      <c r="L41" s="124">
        <f>IFERROR('PML mundo '!Q42*100000000/Indicadores!$F69,"")</f>
        <v>1797530.5241108865</v>
      </c>
      <c r="M41" s="124">
        <f>IFERROR('PML mundo '!S42*100000000/Indicadores!$F69,"")</f>
        <v>2312052.6866938113</v>
      </c>
      <c r="N41" s="124">
        <f>IFERROR('PML mundo '!U42*100000000/Indicadores!$F69,"")</f>
        <v>29675.924826594543</v>
      </c>
      <c r="O41" s="124">
        <f>IFERROR('PML mundo '!W42*100000000/Indicadores!$F69,"")</f>
        <v>75016.243697040292</v>
      </c>
      <c r="P41" s="124">
        <f>IFERROR('PML mundo '!Y42*100000000/Indicadores!$F69,"")</f>
        <v>121421.87802754274</v>
      </c>
      <c r="Q41" s="124">
        <f>IFERROR('PML mundo '!AA42*100000000/Indicadores!$F69,"")</f>
        <v>160028.08134790364</v>
      </c>
      <c r="R41" s="124">
        <f>IFERROR('PML mundo '!AC42*100000000/Indicadores!$F69,"")</f>
        <v>194481.12266178703</v>
      </c>
      <c r="S41" s="124">
        <f>IFERROR('PML mundo '!AE42*100000000/Indicadores!$F69,"")</f>
        <v>212320.95584699477</v>
      </c>
      <c r="T41" s="124">
        <f>IFERROR('PML mundo '!AG42*100000000/Indicadores!$F69,"")</f>
        <v>222096.98951672623</v>
      </c>
      <c r="U41" s="124" t="str">
        <f>IFERROR('PML mundo '!AI42*100000000/Indicadores!$F69,"")</f>
        <v/>
      </c>
      <c r="V41" s="124" t="str">
        <f>IFERROR('PML mundo '!AK42*100000000/Indicadores!$F69,"")</f>
        <v/>
      </c>
      <c r="W41" s="124" t="str">
        <f>IFERROR('PML mundo '!AM42*100000000/Indicadores!$F69,"")</f>
        <v/>
      </c>
      <c r="X41" s="124" t="str">
        <f>IFERROR('PML mundo '!AO42*100000000/Indicadores!$F69,"")</f>
        <v/>
      </c>
      <c r="Y41" s="124" t="str">
        <f>IFERROR('PML mundo '!AQ42*100000000/Indicadores!$F69,"")</f>
        <v/>
      </c>
      <c r="Z41" s="124" t="str">
        <f>IFERROR('PML mundo '!AS42*100000000/Indicadores!$F69,"")</f>
        <v/>
      </c>
      <c r="AA41" s="124" t="str">
        <f>IFERROR('PML mundo '!AU42*100000000/Indicadores!$F69,"")</f>
        <v/>
      </c>
      <c r="AB41" s="124" t="str">
        <f>IFERROR('PML mundo '!AW42*100000000/Indicadores!$F69,"")</f>
        <v/>
      </c>
      <c r="AC41" s="124" t="str">
        <f>IFERROR('PML mundo '!AY42*100000000/Indicadores!$F69,"")</f>
        <v/>
      </c>
      <c r="AD41" s="124" t="str">
        <f>IFERROR('PML mundo '!BA42*100000000/Indicadores!$F69,"")</f>
        <v/>
      </c>
      <c r="AE41" s="124" t="str">
        <f>IFERROR('PML mundo '!BC42*100000000/Indicadores!$F69,"")</f>
        <v/>
      </c>
      <c r="AF41" s="124" t="str">
        <f>IFERROR('PML mundo '!BE42*100000000/Indicadores!$F69,"")</f>
        <v/>
      </c>
      <c r="AG41" s="124" t="str">
        <f>IFERROR('PML mundo '!BG42*100000000/Indicadores!$F69,"")</f>
        <v/>
      </c>
      <c r="AH41" s="124" t="str">
        <f>IFERROR('PML mundo '!BI42*100000000/Indicadores!$F69,"")</f>
        <v/>
      </c>
      <c r="AI41" s="124">
        <f>IFERROR('PML mundo '!BK42*100000000/Indicadores!$F69,"")</f>
        <v>417063.72708041</v>
      </c>
      <c r="AJ41" s="124">
        <f>IFERROR('PML mundo '!BM42*100000000/Indicadores!$F69,"")</f>
        <v>810337.39722596819</v>
      </c>
    </row>
    <row r="42" spans="1:36" s="119" customFormat="1" ht="14">
      <c r="A42" s="114" t="str">
        <f>'AAL mundo '!A70</f>
        <v>LAC</v>
      </c>
      <c r="B42" s="107" t="str">
        <f>'AAL mundo '!B70</f>
        <v>CYM</v>
      </c>
      <c r="C42" s="107" t="str">
        <f>'AAL mundo '!C70</f>
        <v>Cayman Islands</v>
      </c>
      <c r="D42" s="108" t="str">
        <f>'AAL mundo '!D70</f>
        <v>SIDS</v>
      </c>
      <c r="E42" s="108" t="str">
        <f>'AAL mundo '!E70</f>
        <v>High income: nonOECD</v>
      </c>
      <c r="F42" s="109">
        <f>'AAL mundo '!F70</f>
        <v>8554.0300000000007</v>
      </c>
      <c r="G42" s="124">
        <f>IFERROR('PML mundo '!G43*100000000/Indicadores!$F70,"")</f>
        <v>113812.37905354382</v>
      </c>
      <c r="H42" s="124">
        <f>IFERROR('PML mundo '!I43*100000000/Indicadores!$F70,"")</f>
        <v>511999.79837238073</v>
      </c>
      <c r="I42" s="124">
        <f>IFERROR('PML mundo '!K43*100000000/Indicadores!$F70,"")</f>
        <v>1535687.580380009</v>
      </c>
      <c r="J42" s="124">
        <f>IFERROR('PML mundo '!M43*100000000/Indicadores!$F70,"")</f>
        <v>5423393.7229542127</v>
      </c>
      <c r="K42" s="124">
        <f>IFERROR('PML mundo '!O43*100000000/Indicadores!$F70,"")</f>
        <v>10881710.696467321</v>
      </c>
      <c r="L42" s="124">
        <f>IFERROR('PML mundo '!Q43*100000000/Indicadores!$F70,"")</f>
        <v>18188777.246441968</v>
      </c>
      <c r="M42" s="124">
        <f>IFERROR('PML mundo '!S43*100000000/Indicadores!$F70,"")</f>
        <v>23143513.419485286</v>
      </c>
      <c r="N42" s="124">
        <f>IFERROR('PML mundo '!U43*100000000/Indicadores!$F70,"")</f>
        <v>50735375.878909901</v>
      </c>
      <c r="O42" s="124">
        <f>IFERROR('PML mundo '!W43*100000000/Indicadores!$F70,"")</f>
        <v>132344152.51083209</v>
      </c>
      <c r="P42" s="124" t="str">
        <f>IFERROR('PML mundo '!Y43*100000000/Indicadores!$F70,"")</f>
        <v/>
      </c>
      <c r="Q42" s="124" t="str">
        <f>IFERROR('PML mundo '!AA43*100000000/Indicadores!$F70,"")</f>
        <v/>
      </c>
      <c r="R42" s="124" t="str">
        <f>IFERROR('PML mundo '!AC43*100000000/Indicadores!$F70,"")</f>
        <v/>
      </c>
      <c r="S42" s="124" t="str">
        <f>IFERROR('PML mundo '!AE43*100000000/Indicadores!$F70,"")</f>
        <v/>
      </c>
      <c r="T42" s="124" t="str">
        <f>IFERROR('PML mundo '!AG43*100000000/Indicadores!$F70,"")</f>
        <v/>
      </c>
      <c r="U42" s="124">
        <f>IFERROR('PML mundo '!AI43*100000000/Indicadores!$F70,"")</f>
        <v>13012340.795297088</v>
      </c>
      <c r="V42" s="124">
        <f>IFERROR('PML mundo '!AK43*100000000/Indicadores!$F70,"")</f>
        <v>28420354.215986989</v>
      </c>
      <c r="W42" s="124">
        <f>IFERROR('PML mundo '!AM43*100000000/Indicadores!$F70,"")</f>
        <v>42661868.705062352</v>
      </c>
      <c r="X42" s="124">
        <f>IFERROR('PML mundo '!AO43*100000000/Indicadores!$F70,"")</f>
        <v>56691660.987624407</v>
      </c>
      <c r="Y42" s="124">
        <f>IFERROR('PML mundo '!AQ43*100000000/Indicadores!$F70,"")</f>
        <v>64061090.485025652</v>
      </c>
      <c r="Z42" s="124">
        <f>IFERROR('PML mundo '!AS43*100000000/Indicadores!$F70,"")</f>
        <v>68192947.566774979</v>
      </c>
      <c r="AA42" s="124">
        <f>IFERROR('PML mundo '!AU43*100000000/Indicadores!$F70,"")</f>
        <v>72324492.833787188</v>
      </c>
      <c r="AB42" s="124" t="str">
        <f>IFERROR('PML mundo '!AW43*100000000/Indicadores!$F70,"")</f>
        <v/>
      </c>
      <c r="AC42" s="124" t="str">
        <f>IFERROR('PML mundo '!AY43*100000000/Indicadores!$F70,"")</f>
        <v/>
      </c>
      <c r="AD42" s="124" t="str">
        <f>IFERROR('PML mundo '!BA43*100000000/Indicadores!$F70,"")</f>
        <v/>
      </c>
      <c r="AE42" s="124" t="str">
        <f>IFERROR('PML mundo '!BC43*100000000/Indicadores!$F70,"")</f>
        <v/>
      </c>
      <c r="AF42" s="124" t="str">
        <f>IFERROR('PML mundo '!BE43*100000000/Indicadores!$F70,"")</f>
        <v/>
      </c>
      <c r="AG42" s="124" t="str">
        <f>IFERROR('PML mundo '!BG43*100000000/Indicadores!$F70,"")</f>
        <v/>
      </c>
      <c r="AH42" s="124" t="str">
        <f>IFERROR('PML mundo '!BI43*100000000/Indicadores!$F70,"")</f>
        <v/>
      </c>
      <c r="AI42" s="124" t="str">
        <f>IFERROR('PML mundo '!BK43*100000000/Indicadores!$F70,"")</f>
        <v/>
      </c>
      <c r="AJ42" s="124" t="str">
        <f>IFERROR('PML mundo '!BM43*100000000/Indicadores!$F70,"")</f>
        <v/>
      </c>
    </row>
    <row r="43" spans="1:36" s="119" customFormat="1" ht="14">
      <c r="A43" s="114" t="str">
        <f>'AAL mundo '!A71</f>
        <v>Sub-Saharan Africa</v>
      </c>
      <c r="B43" s="107" t="str">
        <f>'AAL mundo '!B71</f>
        <v>CAF</v>
      </c>
      <c r="C43" s="107" t="str">
        <f>'AAL mundo '!C71</f>
        <v>Central African Republic</v>
      </c>
      <c r="D43" s="108" t="str">
        <f>'AAL mundo '!D71</f>
        <v/>
      </c>
      <c r="E43" s="108" t="str">
        <f>'AAL mundo '!E71</f>
        <v>Low income</v>
      </c>
      <c r="F43" s="109">
        <f>'AAL mundo '!F71</f>
        <v>3893.74</v>
      </c>
      <c r="G43" s="124">
        <f>IFERROR('PML mundo '!G44*100000000/Indicadores!$F71,"")</f>
        <v>65601.215405392111</v>
      </c>
      <c r="H43" s="124">
        <f>IFERROR('PML mundo '!I44*100000000/Indicadores!$F71,"")</f>
        <v>176484.68569238234</v>
      </c>
      <c r="I43" s="124">
        <f>IFERROR('PML mundo '!K44*100000000/Indicadores!$F71,"")</f>
        <v>342519.62025824201</v>
      </c>
      <c r="J43" s="124">
        <f>IFERROR('PML mundo '!M44*100000000/Indicadores!$F71,"")</f>
        <v>894034.26304693683</v>
      </c>
      <c r="K43" s="124">
        <f>IFERROR('PML mundo '!O44*100000000/Indicadores!$F71,"")</f>
        <v>1822901.0298489491</v>
      </c>
      <c r="L43" s="124">
        <f>IFERROR('PML mundo '!Q44*100000000/Indicadores!$F71,"")</f>
        <v>3478606.0416735359</v>
      </c>
      <c r="M43" s="124">
        <f>IFERROR('PML mundo '!S44*100000000/Indicadores!$F71,"")</f>
        <v>4891064.0689418456</v>
      </c>
      <c r="N43" s="124" t="str">
        <f>IFERROR('PML mundo '!U44*100000000/Indicadores!$F71,"")</f>
        <v/>
      </c>
      <c r="O43" s="124" t="str">
        <f>IFERROR('PML mundo '!W44*100000000/Indicadores!$F71,"")</f>
        <v/>
      </c>
      <c r="P43" s="124" t="str">
        <f>IFERROR('PML mundo '!Y44*100000000/Indicadores!$F71,"")</f>
        <v/>
      </c>
      <c r="Q43" s="124" t="str">
        <f>IFERROR('PML mundo '!AA44*100000000/Indicadores!$F71,"")</f>
        <v/>
      </c>
      <c r="R43" s="124" t="str">
        <f>IFERROR('PML mundo '!AC44*100000000/Indicadores!$F71,"")</f>
        <v/>
      </c>
      <c r="S43" s="124" t="str">
        <f>IFERROR('PML mundo '!AE44*100000000/Indicadores!$F71,"")</f>
        <v/>
      </c>
      <c r="T43" s="124" t="str">
        <f>IFERROR('PML mundo '!AG44*100000000/Indicadores!$F71,"")</f>
        <v/>
      </c>
      <c r="U43" s="124" t="str">
        <f>IFERROR('PML mundo '!AI44*100000000/Indicadores!$F71,"")</f>
        <v/>
      </c>
      <c r="V43" s="124" t="str">
        <f>IFERROR('PML mundo '!AK44*100000000/Indicadores!$F71,"")</f>
        <v/>
      </c>
      <c r="W43" s="124" t="str">
        <f>IFERROR('PML mundo '!AM44*100000000/Indicadores!$F71,"")</f>
        <v/>
      </c>
      <c r="X43" s="124" t="str">
        <f>IFERROR('PML mundo '!AO44*100000000/Indicadores!$F71,"")</f>
        <v/>
      </c>
      <c r="Y43" s="124" t="str">
        <f>IFERROR('PML mundo '!AQ44*100000000/Indicadores!$F71,"")</f>
        <v/>
      </c>
      <c r="Z43" s="124" t="str">
        <f>IFERROR('PML mundo '!AS44*100000000/Indicadores!$F71,"")</f>
        <v/>
      </c>
      <c r="AA43" s="124" t="str">
        <f>IFERROR('PML mundo '!AU44*100000000/Indicadores!$F71,"")</f>
        <v/>
      </c>
      <c r="AB43" s="124" t="str">
        <f>IFERROR('PML mundo '!AW44*100000000/Indicadores!$F71,"")</f>
        <v/>
      </c>
      <c r="AC43" s="124" t="str">
        <f>IFERROR('PML mundo '!AY44*100000000/Indicadores!$F71,"")</f>
        <v/>
      </c>
      <c r="AD43" s="124" t="str">
        <f>IFERROR('PML mundo '!BA44*100000000/Indicadores!$F71,"")</f>
        <v/>
      </c>
      <c r="AE43" s="124" t="str">
        <f>IFERROR('PML mundo '!BC44*100000000/Indicadores!$F71,"")</f>
        <v/>
      </c>
      <c r="AF43" s="124" t="str">
        <f>IFERROR('PML mundo '!BE44*100000000/Indicadores!$F71,"")</f>
        <v/>
      </c>
      <c r="AG43" s="124" t="str">
        <f>IFERROR('PML mundo '!BG44*100000000/Indicadores!$F71,"")</f>
        <v/>
      </c>
      <c r="AH43" s="124" t="str">
        <f>IFERROR('PML mundo '!BI44*100000000/Indicadores!$F71,"")</f>
        <v/>
      </c>
      <c r="AI43" s="124">
        <f>IFERROR('PML mundo '!BK44*100000000/Indicadores!$F71,"")</f>
        <v>3216381.994803743</v>
      </c>
      <c r="AJ43" s="124">
        <f>IFERROR('PML mundo '!BM44*100000000/Indicadores!$F71,"")</f>
        <v>5705544.0469977977</v>
      </c>
    </row>
    <row r="44" spans="1:36" s="119" customFormat="1" ht="14">
      <c r="A44" s="114" t="str">
        <f>'AAL mundo '!A72</f>
        <v>Sub-Saharan Africa</v>
      </c>
      <c r="B44" s="107" t="str">
        <f>'AAL mundo '!B72</f>
        <v>TCD</v>
      </c>
      <c r="C44" s="107" t="str">
        <f>'AAL mundo '!C72</f>
        <v>Chad</v>
      </c>
      <c r="D44" s="108" t="str">
        <f>'AAL mundo '!D72</f>
        <v/>
      </c>
      <c r="E44" s="108" t="str">
        <f>'AAL mundo '!E72</f>
        <v>Low income</v>
      </c>
      <c r="F44" s="109">
        <f>'AAL mundo '!F72</f>
        <v>26745.1</v>
      </c>
      <c r="G44" s="124" t="str">
        <f>IFERROR('PML mundo '!G45*100000000/Indicadores!$F72,"")</f>
        <v/>
      </c>
      <c r="H44" s="124" t="str">
        <f>IFERROR('PML mundo '!I45*100000000/Indicadores!$F72,"")</f>
        <v/>
      </c>
      <c r="I44" s="124" t="str">
        <f>IFERROR('PML mundo '!K45*100000000/Indicadores!$F72,"")</f>
        <v/>
      </c>
      <c r="J44" s="124" t="str">
        <f>IFERROR('PML mundo '!M45*100000000/Indicadores!$F72,"")</f>
        <v/>
      </c>
      <c r="K44" s="124" t="str">
        <f>IFERROR('PML mundo '!O45*100000000/Indicadores!$F72,"")</f>
        <v/>
      </c>
      <c r="L44" s="124" t="str">
        <f>IFERROR('PML mundo '!Q45*100000000/Indicadores!$F72,"")</f>
        <v/>
      </c>
      <c r="M44" s="124" t="str">
        <f>IFERROR('PML mundo '!S45*100000000/Indicadores!$F72,"")</f>
        <v/>
      </c>
      <c r="N44" s="124" t="str">
        <f>IFERROR('PML mundo '!U45*100000000/Indicadores!$F72,"")</f>
        <v/>
      </c>
      <c r="O44" s="124" t="str">
        <f>IFERROR('PML mundo '!W45*100000000/Indicadores!$F72,"")</f>
        <v/>
      </c>
      <c r="P44" s="124" t="str">
        <f>IFERROR('PML mundo '!Y45*100000000/Indicadores!$F72,"")</f>
        <v/>
      </c>
      <c r="Q44" s="124" t="str">
        <f>IFERROR('PML mundo '!AA45*100000000/Indicadores!$F72,"")</f>
        <v/>
      </c>
      <c r="R44" s="124" t="str">
        <f>IFERROR('PML mundo '!AC45*100000000/Indicadores!$F72,"")</f>
        <v/>
      </c>
      <c r="S44" s="124" t="str">
        <f>IFERROR('PML mundo '!AE45*100000000/Indicadores!$F72,"")</f>
        <v/>
      </c>
      <c r="T44" s="124" t="str">
        <f>IFERROR('PML mundo '!AG45*100000000/Indicadores!$F72,"")</f>
        <v/>
      </c>
      <c r="U44" s="124" t="str">
        <f>IFERROR('PML mundo '!AI45*100000000/Indicadores!$F72,"")</f>
        <v/>
      </c>
      <c r="V44" s="124" t="str">
        <f>IFERROR('PML mundo '!AK45*100000000/Indicadores!$F72,"")</f>
        <v/>
      </c>
      <c r="W44" s="124" t="str">
        <f>IFERROR('PML mundo '!AM45*100000000/Indicadores!$F72,"")</f>
        <v/>
      </c>
      <c r="X44" s="124" t="str">
        <f>IFERROR('PML mundo '!AO45*100000000/Indicadores!$F72,"")</f>
        <v/>
      </c>
      <c r="Y44" s="124" t="str">
        <f>IFERROR('PML mundo '!AQ45*100000000/Indicadores!$F72,"")</f>
        <v/>
      </c>
      <c r="Z44" s="124" t="str">
        <f>IFERROR('PML mundo '!AS45*100000000/Indicadores!$F72,"")</f>
        <v/>
      </c>
      <c r="AA44" s="124" t="str">
        <f>IFERROR('PML mundo '!AU45*100000000/Indicadores!$F72,"")</f>
        <v/>
      </c>
      <c r="AB44" s="124" t="str">
        <f>IFERROR('PML mundo '!AW45*100000000/Indicadores!$F72,"")</f>
        <v/>
      </c>
      <c r="AC44" s="124" t="str">
        <f>IFERROR('PML mundo '!AY45*100000000/Indicadores!$F72,"")</f>
        <v/>
      </c>
      <c r="AD44" s="124" t="str">
        <f>IFERROR('PML mundo '!BA45*100000000/Indicadores!$F72,"")</f>
        <v/>
      </c>
      <c r="AE44" s="124" t="str">
        <f>IFERROR('PML mundo '!BC45*100000000/Indicadores!$F72,"")</f>
        <v/>
      </c>
      <c r="AF44" s="124" t="str">
        <f>IFERROR('PML mundo '!BE45*100000000/Indicadores!$F72,"")</f>
        <v/>
      </c>
      <c r="AG44" s="124" t="str">
        <f>IFERROR('PML mundo '!BG45*100000000/Indicadores!$F72,"")</f>
        <v/>
      </c>
      <c r="AH44" s="124" t="str">
        <f>IFERROR('PML mundo '!BI45*100000000/Indicadores!$F72,"")</f>
        <v/>
      </c>
      <c r="AI44" s="124">
        <f>IFERROR('PML mundo '!BK45*100000000/Indicadores!$F72,"")</f>
        <v>2278473.6845418909</v>
      </c>
      <c r="AJ44" s="124">
        <f>IFERROR('PML mundo '!BM45*100000000/Indicadores!$F72,"")</f>
        <v>3678982.7529730923</v>
      </c>
    </row>
    <row r="45" spans="1:36" s="119" customFormat="1" ht="14">
      <c r="A45" s="114" t="str">
        <f>'AAL mundo '!A73</f>
        <v>LAC</v>
      </c>
      <c r="B45" s="107" t="str">
        <f>'AAL mundo '!B73</f>
        <v>CHL</v>
      </c>
      <c r="C45" s="107" t="str">
        <f>'AAL mundo '!C73</f>
        <v>Chile</v>
      </c>
      <c r="D45" s="108" t="str">
        <f>'AAL mundo '!D73</f>
        <v/>
      </c>
      <c r="E45" s="108" t="str">
        <f>'AAL mundo '!E73</f>
        <v>High income: OECD</v>
      </c>
      <c r="F45" s="109">
        <f>'AAL mundo '!F73</f>
        <v>784154</v>
      </c>
      <c r="G45" s="124">
        <f>IFERROR('PML mundo '!G46*100000000/Indicadores!$F73,"")</f>
        <v>1965229.0443275236</v>
      </c>
      <c r="H45" s="124">
        <f>IFERROR('PML mundo '!I46*100000000/Indicadores!$F73,"")</f>
        <v>3878648.7377279857</v>
      </c>
      <c r="I45" s="124">
        <f>IFERROR('PML mundo '!K46*100000000/Indicadores!$F73,"")</f>
        <v>6452744.219184489</v>
      </c>
      <c r="J45" s="124">
        <f>IFERROR('PML mundo '!M46*100000000/Indicadores!$F73,"")</f>
        <v>12541838.720463285</v>
      </c>
      <c r="K45" s="124">
        <f>IFERROR('PML mundo '!O46*100000000/Indicadores!$F73,"")</f>
        <v>19192167.60639571</v>
      </c>
      <c r="L45" s="124">
        <f>IFERROR('PML mundo '!Q46*100000000/Indicadores!$F73,"")</f>
        <v>26761513.776839323</v>
      </c>
      <c r="M45" s="124">
        <f>IFERROR('PML mundo '!S46*100000000/Indicadores!$F73,"")</f>
        <v>31553646.234895717</v>
      </c>
      <c r="N45" s="124" t="str">
        <f>IFERROR('PML mundo '!U46*100000000/Indicadores!$F73,"")</f>
        <v/>
      </c>
      <c r="O45" s="124" t="str">
        <f>IFERROR('PML mundo '!W46*100000000/Indicadores!$F73,"")</f>
        <v/>
      </c>
      <c r="P45" s="124" t="str">
        <f>IFERROR('PML mundo '!Y46*100000000/Indicadores!$F73,"")</f>
        <v/>
      </c>
      <c r="Q45" s="124" t="str">
        <f>IFERROR('PML mundo '!AA46*100000000/Indicadores!$F73,"")</f>
        <v/>
      </c>
      <c r="R45" s="124" t="str">
        <f>IFERROR('PML mundo '!AC46*100000000/Indicadores!$F73,"")</f>
        <v/>
      </c>
      <c r="S45" s="124" t="str">
        <f>IFERROR('PML mundo '!AE46*100000000/Indicadores!$F73,"")</f>
        <v/>
      </c>
      <c r="T45" s="124" t="str">
        <f>IFERROR('PML mundo '!AG46*100000000/Indicadores!$F73,"")</f>
        <v/>
      </c>
      <c r="U45" s="124" t="str">
        <f>IFERROR('PML mundo '!AI46*100000000/Indicadores!$F73,"")</f>
        <v/>
      </c>
      <c r="V45" s="124" t="str">
        <f>IFERROR('PML mundo '!AK46*100000000/Indicadores!$F73,"")</f>
        <v/>
      </c>
      <c r="W45" s="124" t="str">
        <f>IFERROR('PML mundo '!AM46*100000000/Indicadores!$F73,"")</f>
        <v/>
      </c>
      <c r="X45" s="124" t="str">
        <f>IFERROR('PML mundo '!AO46*100000000/Indicadores!$F73,"")</f>
        <v/>
      </c>
      <c r="Y45" s="124" t="str">
        <f>IFERROR('PML mundo '!AQ46*100000000/Indicadores!$F73,"")</f>
        <v/>
      </c>
      <c r="Z45" s="124" t="str">
        <f>IFERROR('PML mundo '!AS46*100000000/Indicadores!$F73,"")</f>
        <v/>
      </c>
      <c r="AA45" s="124" t="str">
        <f>IFERROR('PML mundo '!AU46*100000000/Indicadores!$F73,"")</f>
        <v/>
      </c>
      <c r="AB45" s="124">
        <f>IFERROR('PML mundo '!AW46*100000000/Indicadores!$F73,"")</f>
        <v>988.13646121170939</v>
      </c>
      <c r="AC45" s="124">
        <f>IFERROR('PML mundo '!AY46*100000000/Indicadores!$F73,"")</f>
        <v>9416.3592186057031</v>
      </c>
      <c r="AD45" s="124">
        <f>IFERROR('PML mundo '!BA46*100000000/Indicadores!$F73,"")</f>
        <v>25214.917463155267</v>
      </c>
      <c r="AE45" s="124">
        <f>IFERROR('PML mundo '!BC46*100000000/Indicadores!$F73,"")</f>
        <v>79453.921571313302</v>
      </c>
      <c r="AF45" s="124">
        <f>IFERROR('PML mundo '!BE46*100000000/Indicadores!$F73,"")</f>
        <v>256888.35460042296</v>
      </c>
      <c r="AG45" s="124">
        <f>IFERROR('PML mundo '!BG46*100000000/Indicadores!$F73,"")</f>
        <v>873001.1257782887</v>
      </c>
      <c r="AH45" s="124">
        <f>IFERROR('PML mundo '!BI46*100000000/Indicadores!$F73,"")</f>
        <v>1534432.5475987855</v>
      </c>
      <c r="AI45" s="124">
        <f>IFERROR('PML mundo '!BK46*100000000/Indicadores!$F73,"")</f>
        <v>555390.22384781356</v>
      </c>
      <c r="AJ45" s="124">
        <f>IFERROR('PML mundo '!BM46*100000000/Indicadores!$F73,"")</f>
        <v>1528129.2310743234</v>
      </c>
    </row>
    <row r="46" spans="1:36" s="119" customFormat="1" ht="14">
      <c r="A46" s="114" t="str">
        <f>'AAL mundo '!A74</f>
        <v>East Asia and the Pacific</v>
      </c>
      <c r="B46" s="107" t="str">
        <f>'AAL mundo '!B74</f>
        <v>CHN</v>
      </c>
      <c r="C46" s="107" t="str">
        <f>'AAL mundo '!C74</f>
        <v>China</v>
      </c>
      <c r="D46" s="108" t="str">
        <f>'AAL mundo '!D74</f>
        <v/>
      </c>
      <c r="E46" s="108" t="str">
        <f>'AAL mundo '!E74</f>
        <v>Upper middle income</v>
      </c>
      <c r="F46" s="109">
        <f>'AAL mundo '!F74</f>
        <v>31726100</v>
      </c>
      <c r="G46" s="124">
        <f>IFERROR('PML mundo '!G47*100000000/Indicadores!$F74,"")</f>
        <v>29412.452849139587</v>
      </c>
      <c r="H46" s="124">
        <f>IFERROR('PML mundo '!I47*100000000/Indicadores!$F74,"")</f>
        <v>54596.058610795968</v>
      </c>
      <c r="I46" s="124">
        <f>IFERROR('PML mundo '!K47*100000000/Indicadores!$F74,"")</f>
        <v>83302.174535186132</v>
      </c>
      <c r="J46" s="124">
        <f>IFERROR('PML mundo '!M47*100000000/Indicadores!$F74,"")</f>
        <v>135561.93250562964</v>
      </c>
      <c r="K46" s="124">
        <f>IFERROR('PML mundo '!O47*100000000/Indicadores!$F74,"")</f>
        <v>190357.80121996766</v>
      </c>
      <c r="L46" s="124">
        <f>IFERROR('PML mundo '!Q47*100000000/Indicadores!$F74,"")</f>
        <v>258816.37384856923</v>
      </c>
      <c r="M46" s="124">
        <f>IFERROR('PML mundo '!S47*100000000/Indicadores!$F74,"")</f>
        <v>299479.22680512036</v>
      </c>
      <c r="N46" s="124">
        <f>IFERROR('PML mundo '!U47*100000000/Indicadores!$F74,"")</f>
        <v>43776.085584818407</v>
      </c>
      <c r="O46" s="124">
        <f>IFERROR('PML mundo '!W47*100000000/Indicadores!$F74,"")</f>
        <v>80222.163113114351</v>
      </c>
      <c r="P46" s="124">
        <f>IFERROR('PML mundo '!Y47*100000000/Indicadores!$F74,"")</f>
        <v>125187.74171162411</v>
      </c>
      <c r="Q46" s="124">
        <f>IFERROR('PML mundo '!AA47*100000000/Indicadores!$F74,"")</f>
        <v>178362.14515845559</v>
      </c>
      <c r="R46" s="124">
        <f>IFERROR('PML mundo '!AC47*100000000/Indicadores!$F74,"")</f>
        <v>217622.56103253324</v>
      </c>
      <c r="S46" s="124">
        <f>IFERROR('PML mundo '!AE47*100000000/Indicadores!$F74,"")</f>
        <v>238000.39096888129</v>
      </c>
      <c r="T46" s="124">
        <f>IFERROR('PML mundo '!AG47*100000000/Indicadores!$F74,"")</f>
        <v>258378.12433195551</v>
      </c>
      <c r="U46" s="124">
        <f>IFERROR('PML mundo '!AI47*100000000/Indicadores!$F74,"")</f>
        <v>78577.230540068558</v>
      </c>
      <c r="V46" s="124">
        <f>IFERROR('PML mundo '!AK47*100000000/Indicadores!$F74,"")</f>
        <v>92047.077626505401</v>
      </c>
      <c r="W46" s="124">
        <f>IFERROR('PML mundo '!AM47*100000000/Indicadores!$F74,"")</f>
        <v>99456.855207206594</v>
      </c>
      <c r="X46" s="124">
        <f>IFERROR('PML mundo '!AO47*100000000/Indicadores!$F74,"")</f>
        <v>117019.28449176085</v>
      </c>
      <c r="Y46" s="124">
        <f>IFERROR('PML mundo '!AQ47*100000000/Indicadores!$F74,"")</f>
        <v>118288.9333227262</v>
      </c>
      <c r="Z46" s="124">
        <f>IFERROR('PML mundo '!AS47*100000000/Indicadores!$F74,"")</f>
        <v>120828.2309846569</v>
      </c>
      <c r="AA46" s="124">
        <f>IFERROR('PML mundo '!AU47*100000000/Indicadores!$F74,"")</f>
        <v>123367.43207331377</v>
      </c>
      <c r="AB46" s="124" t="str">
        <f>IFERROR('PML mundo '!AW47*100000000/Indicadores!$F74,"")</f>
        <v/>
      </c>
      <c r="AC46" s="124" t="str">
        <f>IFERROR('PML mundo '!AY47*100000000/Indicadores!$F74,"")</f>
        <v/>
      </c>
      <c r="AD46" s="124" t="str">
        <f>IFERROR('PML mundo '!BA47*100000000/Indicadores!$F74,"")</f>
        <v/>
      </c>
      <c r="AE46" s="124" t="str">
        <f>IFERROR('PML mundo '!BC47*100000000/Indicadores!$F74,"")</f>
        <v/>
      </c>
      <c r="AF46" s="124" t="str">
        <f>IFERROR('PML mundo '!BE47*100000000/Indicadores!$F74,"")</f>
        <v/>
      </c>
      <c r="AG46" s="124" t="str">
        <f>IFERROR('PML mundo '!BG47*100000000/Indicadores!$F74,"")</f>
        <v/>
      </c>
      <c r="AH46" s="124" t="str">
        <f>IFERROR('PML mundo '!BI47*100000000/Indicadores!$F74,"")</f>
        <v/>
      </c>
      <c r="AI46" s="124">
        <f>IFERROR('PML mundo '!BK47*100000000/Indicadores!$F74,"")</f>
        <v>442506.02262003702</v>
      </c>
      <c r="AJ46" s="124">
        <f>IFERROR('PML mundo '!BM47*100000000/Indicadores!$F74,"")</f>
        <v>863212.83535582526</v>
      </c>
    </row>
    <row r="47" spans="1:36" s="119" customFormat="1" ht="14">
      <c r="A47" s="114" t="str">
        <f>'AAL mundo '!A75</f>
        <v>East Asia and the Pacific</v>
      </c>
      <c r="B47" s="107" t="str">
        <f>'AAL mundo '!B75</f>
        <v>HKG</v>
      </c>
      <c r="C47" s="107" t="str">
        <f>'AAL mundo '!C75</f>
        <v>China, Hong Kong Special Administrative Region</v>
      </c>
      <c r="D47" s="108" t="str">
        <f>'AAL mundo '!D75</f>
        <v/>
      </c>
      <c r="E47" s="108" t="str">
        <f>'AAL mundo '!E75</f>
        <v>High income: nonOECD</v>
      </c>
      <c r="F47" s="109">
        <f>'AAL mundo '!F75</f>
        <v>1250060</v>
      </c>
      <c r="G47" s="124" t="str">
        <f>IFERROR('PML mundo '!G48*100000000/Indicadores!$F75,"")</f>
        <v/>
      </c>
      <c r="H47" s="124" t="str">
        <f>IFERROR('PML mundo '!I48*100000000/Indicadores!$F75,"")</f>
        <v/>
      </c>
      <c r="I47" s="124" t="str">
        <f>IFERROR('PML mundo '!K48*100000000/Indicadores!$F75,"")</f>
        <v/>
      </c>
      <c r="J47" s="124" t="str">
        <f>IFERROR('PML mundo '!M48*100000000/Indicadores!$F75,"")</f>
        <v/>
      </c>
      <c r="K47" s="124" t="str">
        <f>IFERROR('PML mundo '!O48*100000000/Indicadores!$F75,"")</f>
        <v/>
      </c>
      <c r="L47" s="124" t="str">
        <f>IFERROR('PML mundo '!Q48*100000000/Indicadores!$F75,"")</f>
        <v/>
      </c>
      <c r="M47" s="124" t="str">
        <f>IFERROR('PML mundo '!S48*100000000/Indicadores!$F75,"")</f>
        <v/>
      </c>
      <c r="N47" s="124">
        <f>IFERROR('PML mundo '!U48*100000000/Indicadores!$F75,"")</f>
        <v>265617.46235538996</v>
      </c>
      <c r="O47" s="124">
        <f>IFERROR('PML mundo '!W48*100000000/Indicadores!$F75,"")</f>
        <v>376344.40221933072</v>
      </c>
      <c r="P47" s="124">
        <f>IFERROR('PML mundo '!Y48*100000000/Indicadores!$F75,"")</f>
        <v>463963.41008186177</v>
      </c>
      <c r="Q47" s="124">
        <f>IFERROR('PML mundo '!AA48*100000000/Indicadores!$F75,"")</f>
        <v>594604.69836653548</v>
      </c>
      <c r="R47" s="124">
        <f>IFERROR('PML mundo '!AC48*100000000/Indicadores!$F75,"")</f>
        <v>686204.51331886591</v>
      </c>
      <c r="S47" s="124">
        <f>IFERROR('PML mundo '!AE48*100000000/Indicadores!$F75,"")</f>
        <v>784552.44944328326</v>
      </c>
      <c r="T47" s="124">
        <f>IFERROR('PML mundo '!AG48*100000000/Indicadores!$F75,"")</f>
        <v>816550.16308046307</v>
      </c>
      <c r="U47" s="124">
        <f>IFERROR('PML mundo '!AI48*100000000/Indicadores!$F75,"")</f>
        <v>1942461.9769599251</v>
      </c>
      <c r="V47" s="124">
        <f>IFERROR('PML mundo '!AK48*100000000/Indicadores!$F75,"")</f>
        <v>2935742.0990098137</v>
      </c>
      <c r="W47" s="124">
        <f>IFERROR('PML mundo '!AM48*100000000/Indicadores!$F75,"")</f>
        <v>3330447.0285751019</v>
      </c>
      <c r="X47" s="124">
        <f>IFERROR('PML mundo '!AO48*100000000/Indicadores!$F75,"")</f>
        <v>3898592.0791262775</v>
      </c>
      <c r="Y47" s="124">
        <f>IFERROR('PML mundo '!AQ48*100000000/Indicadores!$F75,"")</f>
        <v>4042409.9076313325</v>
      </c>
      <c r="Z47" s="124">
        <f>IFERROR('PML mundo '!AS48*100000000/Indicadores!$F75,"")</f>
        <v>4330045.5646414431</v>
      </c>
      <c r="AA47" s="124">
        <f>IFERROR('PML mundo '!AU48*100000000/Indicadores!$F75,"")</f>
        <v>4617681.2216515532</v>
      </c>
      <c r="AB47" s="124" t="str">
        <f>IFERROR('PML mundo '!AW48*100000000/Indicadores!$F75,"")</f>
        <v/>
      </c>
      <c r="AC47" s="124">
        <f>IFERROR('PML mundo '!AY48*100000000/Indicadores!$F75,"")</f>
        <v>6531.5487656469249</v>
      </c>
      <c r="AD47" s="124">
        <f>IFERROR('PML mundo '!BA48*100000000/Indicadores!$F75,"")</f>
        <v>152776.36328572666</v>
      </c>
      <c r="AE47" s="124">
        <f>IFERROR('PML mundo '!BC48*100000000/Indicadores!$F75,"")</f>
        <v>1311435.3000817953</v>
      </c>
      <c r="AF47" s="124">
        <f>IFERROR('PML mundo '!BE48*100000000/Indicadores!$F75,"")</f>
        <v>4063035.8511017966</v>
      </c>
      <c r="AG47" s="124">
        <f>IFERROR('PML mundo '!BG48*100000000/Indicadores!$F75,"")</f>
        <v>9516370.2971447073</v>
      </c>
      <c r="AH47" s="124">
        <f>IFERROR('PML mundo '!BI48*100000000/Indicadores!$F75,"")</f>
        <v>15705452.772722539</v>
      </c>
      <c r="AI47" s="124" t="str">
        <f>IFERROR('PML mundo '!BK48*100000000/Indicadores!$F75,"")</f>
        <v/>
      </c>
      <c r="AJ47" s="124" t="str">
        <f>IFERROR('PML mundo '!BM48*100000000/Indicadores!$F75,"")</f>
        <v/>
      </c>
    </row>
    <row r="48" spans="1:36" s="119" customFormat="1" ht="14">
      <c r="A48" s="114" t="str">
        <f>'AAL mundo '!A76</f>
        <v>East Asia and the Pacific</v>
      </c>
      <c r="B48" s="107" t="str">
        <f>'AAL mundo '!B76</f>
        <v>MAC</v>
      </c>
      <c r="C48" s="107" t="str">
        <f>'AAL mundo '!C76</f>
        <v>China, Macao Special Administrative Region</v>
      </c>
      <c r="D48" s="108" t="str">
        <f>'AAL mundo '!D76</f>
        <v/>
      </c>
      <c r="E48" s="108" t="str">
        <f>'AAL mundo '!E76</f>
        <v>High income: nonOECD</v>
      </c>
      <c r="F48" s="109">
        <f>'AAL mundo '!F76</f>
        <v>56709.1</v>
      </c>
      <c r="G48" s="124" t="str">
        <f>IFERROR('PML mundo '!G49*100000000/Indicadores!$F76,"")</f>
        <v/>
      </c>
      <c r="H48" s="124" t="str">
        <f>IFERROR('PML mundo '!I49*100000000/Indicadores!$F76,"")</f>
        <v/>
      </c>
      <c r="I48" s="124" t="str">
        <f>IFERROR('PML mundo '!K49*100000000/Indicadores!$F76,"")</f>
        <v/>
      </c>
      <c r="J48" s="124" t="str">
        <f>IFERROR('PML mundo '!M49*100000000/Indicadores!$F76,"")</f>
        <v/>
      </c>
      <c r="K48" s="124" t="str">
        <f>IFERROR('PML mundo '!O49*100000000/Indicadores!$F76,"")</f>
        <v/>
      </c>
      <c r="L48" s="124" t="str">
        <f>IFERROR('PML mundo '!Q49*100000000/Indicadores!$F76,"")</f>
        <v/>
      </c>
      <c r="M48" s="124" t="str">
        <f>IFERROR('PML mundo '!S49*100000000/Indicadores!$F76,"")</f>
        <v/>
      </c>
      <c r="N48" s="124">
        <f>IFERROR('PML mundo '!U49*100000000/Indicadores!$F76,"")</f>
        <v>23224.499597223443</v>
      </c>
      <c r="O48" s="124">
        <f>IFERROR('PML mundo '!W49*100000000/Indicadores!$F76,"")</f>
        <v>39440.209168597452</v>
      </c>
      <c r="P48" s="124">
        <f>IFERROR('PML mundo '!Y49*100000000/Indicadores!$F76,"")</f>
        <v>64034.035351848033</v>
      </c>
      <c r="Q48" s="124">
        <f>IFERROR('PML mundo '!AA49*100000000/Indicadores!$F76,"")</f>
        <v>86249.55746463043</v>
      </c>
      <c r="R48" s="124">
        <f>IFERROR('PML mundo '!AC49*100000000/Indicadores!$F76,"")</f>
        <v>104122.87290330045</v>
      </c>
      <c r="S48" s="124">
        <f>IFERROR('PML mundo '!AE49*100000000/Indicadores!$F76,"")</f>
        <v>109203.79523566431</v>
      </c>
      <c r="T48" s="124">
        <f>IFERROR('PML mundo '!AG49*100000000/Indicadores!$F76,"")</f>
        <v>113636.0891851732</v>
      </c>
      <c r="U48" s="124" t="str">
        <f>IFERROR('PML mundo '!AI49*100000000/Indicadores!$F76,"")</f>
        <v/>
      </c>
      <c r="V48" s="124" t="str">
        <f>IFERROR('PML mundo '!AK49*100000000/Indicadores!$F76,"")</f>
        <v/>
      </c>
      <c r="W48" s="124" t="str">
        <f>IFERROR('PML mundo '!AM49*100000000/Indicadores!$F76,"")</f>
        <v/>
      </c>
      <c r="X48" s="124" t="str">
        <f>IFERROR('PML mundo '!AO49*100000000/Indicadores!$F76,"")</f>
        <v/>
      </c>
      <c r="Y48" s="124" t="str">
        <f>IFERROR('PML mundo '!AQ49*100000000/Indicadores!$F76,"")</f>
        <v/>
      </c>
      <c r="Z48" s="124" t="str">
        <f>IFERROR('PML mundo '!AS49*100000000/Indicadores!$F76,"")</f>
        <v/>
      </c>
      <c r="AA48" s="124" t="str">
        <f>IFERROR('PML mundo '!AU49*100000000/Indicadores!$F76,"")</f>
        <v/>
      </c>
      <c r="AB48" s="124" t="str">
        <f>IFERROR('PML mundo '!AW49*100000000/Indicadores!$F76,"")</f>
        <v/>
      </c>
      <c r="AC48" s="124">
        <f>IFERROR('PML mundo '!AY49*100000000/Indicadores!$F76,"")</f>
        <v>396.38401174469806</v>
      </c>
      <c r="AD48" s="124">
        <f>IFERROR('PML mundo '!BA49*100000000/Indicadores!$F76,"")</f>
        <v>41944.63542462077</v>
      </c>
      <c r="AE48" s="124">
        <f>IFERROR('PML mundo '!BC49*100000000/Indicadores!$F76,"")</f>
        <v>320530.52586082625</v>
      </c>
      <c r="AF48" s="124">
        <f>IFERROR('PML mundo '!BE49*100000000/Indicadores!$F76,"")</f>
        <v>2904413.7587838783</v>
      </c>
      <c r="AG48" s="124">
        <f>IFERROR('PML mundo '!BG49*100000000/Indicadores!$F76,"")</f>
        <v>5604707.7689743163</v>
      </c>
      <c r="AH48" s="124">
        <f>IFERROR('PML mundo '!BI49*100000000/Indicadores!$F76,"")</f>
        <v>6735501.2672065431</v>
      </c>
      <c r="AI48" s="124" t="str">
        <f>IFERROR('PML mundo '!BK49*100000000/Indicadores!$F76,"")</f>
        <v/>
      </c>
      <c r="AJ48" s="124" t="str">
        <f>IFERROR('PML mundo '!BM49*100000000/Indicadores!$F76,"")</f>
        <v/>
      </c>
    </row>
    <row r="49" spans="1:36" s="119" customFormat="1" ht="14">
      <c r="A49" s="114" t="str">
        <f>'AAL mundo '!A77</f>
        <v>LAC</v>
      </c>
      <c r="B49" s="107" t="str">
        <f>'AAL mundo '!B77</f>
        <v>COL</v>
      </c>
      <c r="C49" s="107" t="str">
        <f>'AAL mundo '!C77</f>
        <v>Colombia</v>
      </c>
      <c r="D49" s="108" t="str">
        <f>'AAL mundo '!D77</f>
        <v/>
      </c>
      <c r="E49" s="108" t="str">
        <f>'AAL mundo '!E77</f>
        <v>Upper middle income</v>
      </c>
      <c r="F49" s="109">
        <f>'AAL mundo '!F77</f>
        <v>944577</v>
      </c>
      <c r="G49" s="124">
        <f>IFERROR('PML mundo '!G50*100000000/Indicadores!$F77,"")</f>
        <v>2564041.3167458391</v>
      </c>
      <c r="H49" s="124">
        <f>IFERROR('PML mundo '!I50*100000000/Indicadores!$F77,"")</f>
        <v>5521305.8777811853</v>
      </c>
      <c r="I49" s="124">
        <f>IFERROR('PML mundo '!K50*100000000/Indicadores!$F77,"")</f>
        <v>8982213.6588648818</v>
      </c>
      <c r="J49" s="124">
        <f>IFERROR('PML mundo '!M50*100000000/Indicadores!$F77,"")</f>
        <v>15387919.741912998</v>
      </c>
      <c r="K49" s="124">
        <f>IFERROR('PML mundo '!O50*100000000/Indicadores!$F77,"")</f>
        <v>21268102.453878317</v>
      </c>
      <c r="L49" s="124">
        <f>IFERROR('PML mundo '!Q50*100000000/Indicadores!$F77,"")</f>
        <v>28959900.782993361</v>
      </c>
      <c r="M49" s="124">
        <f>IFERROR('PML mundo '!S50*100000000/Indicadores!$F77,"")</f>
        <v>33020046.733170044</v>
      </c>
      <c r="N49" s="124" t="str">
        <f>IFERROR('PML mundo '!U50*100000000/Indicadores!$F77,"")</f>
        <v/>
      </c>
      <c r="O49" s="124" t="str">
        <f>IFERROR('PML mundo '!W50*100000000/Indicadores!$F77,"")</f>
        <v/>
      </c>
      <c r="P49" s="124" t="str">
        <f>IFERROR('PML mundo '!Y50*100000000/Indicadores!$F77,"")</f>
        <v/>
      </c>
      <c r="Q49" s="124" t="str">
        <f>IFERROR('PML mundo '!AA50*100000000/Indicadores!$F77,"")</f>
        <v/>
      </c>
      <c r="R49" s="124" t="str">
        <f>IFERROR('PML mundo '!AC50*100000000/Indicadores!$F77,"")</f>
        <v/>
      </c>
      <c r="S49" s="124" t="str">
        <f>IFERROR('PML mundo '!AE50*100000000/Indicadores!$F77,"")</f>
        <v/>
      </c>
      <c r="T49" s="124" t="str">
        <f>IFERROR('PML mundo '!AG50*100000000/Indicadores!$F77,"")</f>
        <v/>
      </c>
      <c r="U49" s="124" t="str">
        <f>IFERROR('PML mundo '!AI50*100000000/Indicadores!$F77,"")</f>
        <v/>
      </c>
      <c r="V49" s="124" t="str">
        <f>IFERROR('PML mundo '!AK50*100000000/Indicadores!$F77,"")</f>
        <v/>
      </c>
      <c r="W49" s="124" t="str">
        <f>IFERROR('PML mundo '!AM50*100000000/Indicadores!$F77,"")</f>
        <v/>
      </c>
      <c r="X49" s="124" t="str">
        <f>IFERROR('PML mundo '!AO50*100000000/Indicadores!$F77,"")</f>
        <v/>
      </c>
      <c r="Y49" s="124" t="str">
        <f>IFERROR('PML mundo '!AQ50*100000000/Indicadores!$F77,"")</f>
        <v/>
      </c>
      <c r="Z49" s="124" t="str">
        <f>IFERROR('PML mundo '!AS50*100000000/Indicadores!$F77,"")</f>
        <v/>
      </c>
      <c r="AA49" s="124" t="str">
        <f>IFERROR('PML mundo '!AU50*100000000/Indicadores!$F77,"")</f>
        <v/>
      </c>
      <c r="AB49" s="124" t="str">
        <f>IFERROR('PML mundo '!AW50*100000000/Indicadores!$F77,"")</f>
        <v/>
      </c>
      <c r="AC49" s="124">
        <f>IFERROR('PML mundo '!AY50*100000000/Indicadores!$F77,"")</f>
        <v>1847.8336868777701</v>
      </c>
      <c r="AD49" s="124">
        <f>IFERROR('PML mundo '!BA50*100000000/Indicadores!$F77,"")</f>
        <v>16900.530454194391</v>
      </c>
      <c r="AE49" s="124">
        <f>IFERROR('PML mundo '!BC50*100000000/Indicadores!$F77,"")</f>
        <v>101326.41026539635</v>
      </c>
      <c r="AF49" s="124">
        <f>IFERROR('PML mundo '!BE50*100000000/Indicadores!$F77,"")</f>
        <v>277805.11666701932</v>
      </c>
      <c r="AG49" s="124">
        <f>IFERROR('PML mundo '!BG50*100000000/Indicadores!$F77,"")</f>
        <v>901795.78572033113</v>
      </c>
      <c r="AH49" s="124">
        <f>IFERROR('PML mundo '!BI50*100000000/Indicadores!$F77,"")</f>
        <v>1656434.6500187789</v>
      </c>
      <c r="AI49" s="124">
        <f>IFERROR('PML mundo '!BK50*100000000/Indicadores!$F77,"")</f>
        <v>978709.85165290663</v>
      </c>
      <c r="AJ49" s="124">
        <f>IFERROR('PML mundo '!BM50*100000000/Indicadores!$F77,"")</f>
        <v>1885107.7725212253</v>
      </c>
    </row>
    <row r="50" spans="1:36" s="119" customFormat="1" ht="14">
      <c r="A50" s="114" t="str">
        <f>'AAL mundo '!A78</f>
        <v>Sub-Saharan Africa</v>
      </c>
      <c r="B50" s="107" t="str">
        <f>'AAL mundo '!B78</f>
        <v>COM</v>
      </c>
      <c r="C50" s="107" t="str">
        <f>'AAL mundo '!C78</f>
        <v>Comoros</v>
      </c>
      <c r="D50" s="108" t="str">
        <f>'AAL mundo '!D78</f>
        <v>SIDS</v>
      </c>
      <c r="E50" s="108" t="str">
        <f>'AAL mundo '!E78</f>
        <v>Low income</v>
      </c>
      <c r="F50" s="109">
        <f>'AAL mundo '!F78</f>
        <v>1426.14</v>
      </c>
      <c r="G50" s="124">
        <f>IFERROR('PML mundo '!G51*100000000/Indicadores!$F78,"")</f>
        <v>44889.704013074283</v>
      </c>
      <c r="H50" s="124">
        <f>IFERROR('PML mundo '!I51*100000000/Indicadores!$F78,"")</f>
        <v>115430.66746219101</v>
      </c>
      <c r="I50" s="124">
        <f>IFERROR('PML mundo '!K51*100000000/Indicadores!$F78,"")</f>
        <v>307815.11323250935</v>
      </c>
      <c r="J50" s="124">
        <f>IFERROR('PML mundo '!M51*100000000/Indicadores!$F78,"")</f>
        <v>1245689.2863628112</v>
      </c>
      <c r="K50" s="124">
        <f>IFERROR('PML mundo '!O51*100000000/Indicadores!$F78,"")</f>
        <v>3241677.9112298638</v>
      </c>
      <c r="L50" s="124">
        <f>IFERROR('PML mundo '!Q51*100000000/Indicadores!$F78,"")</f>
        <v>7190368.6606656481</v>
      </c>
      <c r="M50" s="124">
        <f>IFERROR('PML mundo '!S51*100000000/Indicadores!$F78,"")</f>
        <v>10634050.239954347</v>
      </c>
      <c r="N50" s="124">
        <f>IFERROR('PML mundo '!U51*100000000/Indicadores!$F78,"")</f>
        <v>147494.74175724405</v>
      </c>
      <c r="O50" s="124">
        <f>IFERROR('PML mundo '!W51*100000000/Indicadores!$F78,"")</f>
        <v>902603.69140574348</v>
      </c>
      <c r="P50" s="124">
        <f>IFERROR('PML mundo '!Y51*100000000/Indicadores!$F78,"")</f>
        <v>1361119.9538250023</v>
      </c>
      <c r="Q50" s="124">
        <f>IFERROR('PML mundo '!AA51*100000000/Indicadores!$F78,"")</f>
        <v>1779556.1233754447</v>
      </c>
      <c r="R50" s="124">
        <f>IFERROR('PML mundo '!AC51*100000000/Indicadores!$F78,"")</f>
        <v>2036068.7177358691</v>
      </c>
      <c r="S50" s="124">
        <f>IFERROR('PML mundo '!AE51*100000000/Indicadores!$F78,"")</f>
        <v>2266930.052660251</v>
      </c>
      <c r="T50" s="124">
        <f>IFERROR('PML mundo '!AG51*100000000/Indicadores!$F78,"")</f>
        <v>2499394.5912993858</v>
      </c>
      <c r="U50" s="124">
        <f>IFERROR('PML mundo '!AI51*100000000/Indicadores!$F78,"")</f>
        <v>181162.01976704973</v>
      </c>
      <c r="V50" s="124">
        <f>IFERROR('PML mundo '!AK51*100000000/Indicadores!$F78,"")</f>
        <v>740680.11621572555</v>
      </c>
      <c r="W50" s="124">
        <f>IFERROR('PML mundo '!AM51*100000000/Indicadores!$F78,"")</f>
        <v>1215228.4157825108</v>
      </c>
      <c r="X50" s="124">
        <f>IFERROR('PML mundo '!AO51*100000000/Indicadores!$F78,"")</f>
        <v>1402803.2504085712</v>
      </c>
      <c r="Y50" s="124">
        <f>IFERROR('PML mundo '!AQ51*100000000/Indicadores!$F78,"")</f>
        <v>1415628.8801265925</v>
      </c>
      <c r="Z50" s="124">
        <f>IFERROR('PML mundo '!AS51*100000000/Indicadores!$F78,"")</f>
        <v>1441280.1395626348</v>
      </c>
      <c r="AA50" s="124">
        <f>IFERROR('PML mundo '!AU51*100000000/Indicadores!$F78,"")</f>
        <v>1465328.1952839247</v>
      </c>
      <c r="AB50" s="124" t="str">
        <f>IFERROR('PML mundo '!AW51*100000000/Indicadores!$F78,"")</f>
        <v/>
      </c>
      <c r="AC50" s="124" t="str">
        <f>IFERROR('PML mundo '!AY51*100000000/Indicadores!$F78,"")</f>
        <v/>
      </c>
      <c r="AD50" s="124" t="str">
        <f>IFERROR('PML mundo '!BA51*100000000/Indicadores!$F78,"")</f>
        <v/>
      </c>
      <c r="AE50" s="124" t="str">
        <f>IFERROR('PML mundo '!BC51*100000000/Indicadores!$F78,"")</f>
        <v/>
      </c>
      <c r="AF50" s="124" t="str">
        <f>IFERROR('PML mundo '!BE51*100000000/Indicadores!$F78,"")</f>
        <v/>
      </c>
      <c r="AG50" s="124" t="str">
        <f>IFERROR('PML mundo '!BG51*100000000/Indicadores!$F78,"")</f>
        <v/>
      </c>
      <c r="AH50" s="124" t="str">
        <f>IFERROR('PML mundo '!BI51*100000000/Indicadores!$F78,"")</f>
        <v/>
      </c>
      <c r="AI50" s="124" t="str">
        <f>IFERROR('PML mundo '!BK51*100000000/Indicadores!$F78,"")</f>
        <v/>
      </c>
      <c r="AJ50" s="124" t="str">
        <f>IFERROR('PML mundo '!BM51*100000000/Indicadores!$F78,"")</f>
        <v/>
      </c>
    </row>
    <row r="51" spans="1:36" s="119" customFormat="1" ht="14">
      <c r="A51" s="114" t="str">
        <f>'AAL mundo '!A79</f>
        <v>Sub-Saharan Africa</v>
      </c>
      <c r="B51" s="107" t="str">
        <f>'AAL mundo '!B79</f>
        <v>COG</v>
      </c>
      <c r="C51" s="107" t="str">
        <f>'AAL mundo '!C79</f>
        <v>Congo</v>
      </c>
      <c r="D51" s="108" t="str">
        <f>'AAL mundo '!D79</f>
        <v/>
      </c>
      <c r="E51" s="108" t="str">
        <f>'AAL mundo '!E79</f>
        <v>Lower middle income</v>
      </c>
      <c r="F51" s="109">
        <f>'AAL mundo '!F79</f>
        <v>69047.7</v>
      </c>
      <c r="G51" s="124">
        <f>IFERROR('PML mundo '!G52*100000000/Indicadores!$F79,"")</f>
        <v>23770.157957865798</v>
      </c>
      <c r="H51" s="124">
        <f>IFERROR('PML mundo '!I52*100000000/Indicadores!$F79,"")</f>
        <v>68912.297699806775</v>
      </c>
      <c r="I51" s="124">
        <f>IFERROR('PML mundo '!K52*100000000/Indicadores!$F79,"")</f>
        <v>127667.61395767685</v>
      </c>
      <c r="J51" s="124">
        <f>IFERROR('PML mundo '!M52*100000000/Indicadores!$F79,"")</f>
        <v>271699.25357180729</v>
      </c>
      <c r="K51" s="124">
        <f>IFERROR('PML mundo '!O52*100000000/Indicadores!$F79,"")</f>
        <v>464540.83178191137</v>
      </c>
      <c r="L51" s="124">
        <f>IFERROR('PML mundo '!Q52*100000000/Indicadores!$F79,"")</f>
        <v>770026.15556682763</v>
      </c>
      <c r="M51" s="124">
        <f>IFERROR('PML mundo '!S52*100000000/Indicadores!$F79,"")</f>
        <v>1010055.3767259293</v>
      </c>
      <c r="N51" s="124" t="str">
        <f>IFERROR('PML mundo '!U52*100000000/Indicadores!$F79,"")</f>
        <v/>
      </c>
      <c r="O51" s="124" t="str">
        <f>IFERROR('PML mundo '!W52*100000000/Indicadores!$F79,"")</f>
        <v/>
      </c>
      <c r="P51" s="124" t="str">
        <f>IFERROR('PML mundo '!Y52*100000000/Indicadores!$F79,"")</f>
        <v/>
      </c>
      <c r="Q51" s="124" t="str">
        <f>IFERROR('PML mundo '!AA52*100000000/Indicadores!$F79,"")</f>
        <v/>
      </c>
      <c r="R51" s="124" t="str">
        <f>IFERROR('PML mundo '!AC52*100000000/Indicadores!$F79,"")</f>
        <v/>
      </c>
      <c r="S51" s="124" t="str">
        <f>IFERROR('PML mundo '!AE52*100000000/Indicadores!$F79,"")</f>
        <v/>
      </c>
      <c r="T51" s="124" t="str">
        <f>IFERROR('PML mundo '!AG52*100000000/Indicadores!$F79,"")</f>
        <v/>
      </c>
      <c r="U51" s="124" t="str">
        <f>IFERROR('PML mundo '!AI52*100000000/Indicadores!$F79,"")</f>
        <v/>
      </c>
      <c r="V51" s="124" t="str">
        <f>IFERROR('PML mundo '!AK52*100000000/Indicadores!$F79,"")</f>
        <v/>
      </c>
      <c r="W51" s="124" t="str">
        <f>IFERROR('PML mundo '!AM52*100000000/Indicadores!$F79,"")</f>
        <v/>
      </c>
      <c r="X51" s="124" t="str">
        <f>IFERROR('PML mundo '!AO52*100000000/Indicadores!$F79,"")</f>
        <v/>
      </c>
      <c r="Y51" s="124" t="str">
        <f>IFERROR('PML mundo '!AQ52*100000000/Indicadores!$F79,"")</f>
        <v/>
      </c>
      <c r="Z51" s="124" t="str">
        <f>IFERROR('PML mundo '!AS52*100000000/Indicadores!$F79,"")</f>
        <v/>
      </c>
      <c r="AA51" s="124" t="str">
        <f>IFERROR('PML mundo '!AU52*100000000/Indicadores!$F79,"")</f>
        <v/>
      </c>
      <c r="AB51" s="124" t="str">
        <f>IFERROR('PML mundo '!AW52*100000000/Indicadores!$F79,"")</f>
        <v/>
      </c>
      <c r="AC51" s="124" t="str">
        <f>IFERROR('PML mundo '!AY52*100000000/Indicadores!$F79,"")</f>
        <v/>
      </c>
      <c r="AD51" s="124" t="str">
        <f>IFERROR('PML mundo '!BA52*100000000/Indicadores!$F79,"")</f>
        <v/>
      </c>
      <c r="AE51" s="124" t="str">
        <f>IFERROR('PML mundo '!BC52*100000000/Indicadores!$F79,"")</f>
        <v/>
      </c>
      <c r="AF51" s="124" t="str">
        <f>IFERROR('PML mundo '!BE52*100000000/Indicadores!$F79,"")</f>
        <v/>
      </c>
      <c r="AG51" s="124" t="str">
        <f>IFERROR('PML mundo '!BG52*100000000/Indicadores!$F79,"")</f>
        <v/>
      </c>
      <c r="AH51" s="124" t="str">
        <f>IFERROR('PML mundo '!BI52*100000000/Indicadores!$F79,"")</f>
        <v/>
      </c>
      <c r="AI51" s="124">
        <f>IFERROR('PML mundo '!BK52*100000000/Indicadores!$F79,"")</f>
        <v>7805043.2093549427</v>
      </c>
      <c r="AJ51" s="124">
        <f>IFERROR('PML mundo '!BM52*100000000/Indicadores!$F79,"")</f>
        <v>12978140.755520469</v>
      </c>
    </row>
    <row r="52" spans="1:36" s="119" customFormat="1" ht="14">
      <c r="A52" s="114" t="str">
        <f>'AAL mundo '!A80</f>
        <v>LAC</v>
      </c>
      <c r="B52" s="107" t="str">
        <f>'AAL mundo '!B80</f>
        <v>CRI</v>
      </c>
      <c r="C52" s="107" t="str">
        <f>'AAL mundo '!C80</f>
        <v>Costa Rica</v>
      </c>
      <c r="D52" s="108" t="str">
        <f>'AAL mundo '!D80</f>
        <v/>
      </c>
      <c r="E52" s="108" t="str">
        <f>'AAL mundo '!E80</f>
        <v>Upper middle income</v>
      </c>
      <c r="F52" s="109">
        <f>'AAL mundo '!F80</f>
        <v>140412</v>
      </c>
      <c r="G52" s="124">
        <f>IFERROR('PML mundo '!G53*100000000/Indicadores!$F80,"")</f>
        <v>1593842.3168112112</v>
      </c>
      <c r="H52" s="124">
        <f>IFERROR('PML mundo '!I53*100000000/Indicadores!$F80,"")</f>
        <v>3214706.4351419425</v>
      </c>
      <c r="I52" s="124">
        <f>IFERROR('PML mundo '!K53*100000000/Indicadores!$F80,"")</f>
        <v>5023774.6766773406</v>
      </c>
      <c r="J52" s="124">
        <f>IFERROR('PML mundo '!M53*100000000/Indicadores!$F80,"")</f>
        <v>8792337.2303429879</v>
      </c>
      <c r="K52" s="124">
        <f>IFERROR('PML mundo '!O53*100000000/Indicadores!$F80,"")</f>
        <v>13294968.514608009</v>
      </c>
      <c r="L52" s="124">
        <f>IFERROR('PML mundo '!Q53*100000000/Indicadores!$F80,"")</f>
        <v>18910902.057594005</v>
      </c>
      <c r="M52" s="124">
        <f>IFERROR('PML mundo '!S53*100000000/Indicadores!$F80,"")</f>
        <v>22979812.237857878</v>
      </c>
      <c r="N52" s="124" t="str">
        <f>IFERROR('PML mundo '!U53*100000000/Indicadores!$F80,"")</f>
        <v/>
      </c>
      <c r="O52" s="124" t="str">
        <f>IFERROR('PML mundo '!W53*100000000/Indicadores!$F80,"")</f>
        <v/>
      </c>
      <c r="P52" s="124" t="str">
        <f>IFERROR('PML mundo '!Y53*100000000/Indicadores!$F80,"")</f>
        <v/>
      </c>
      <c r="Q52" s="124" t="str">
        <f>IFERROR('PML mundo '!AA53*100000000/Indicadores!$F80,"")</f>
        <v/>
      </c>
      <c r="R52" s="124" t="str">
        <f>IFERROR('PML mundo '!AC53*100000000/Indicadores!$F80,"")</f>
        <v/>
      </c>
      <c r="S52" s="124" t="str">
        <f>IFERROR('PML mundo '!AE53*100000000/Indicadores!$F80,"")</f>
        <v/>
      </c>
      <c r="T52" s="124" t="str">
        <f>IFERROR('PML mundo '!AG53*100000000/Indicadores!$F80,"")</f>
        <v/>
      </c>
      <c r="U52" s="124" t="str">
        <f>IFERROR('PML mundo '!AI53*100000000/Indicadores!$F80,"")</f>
        <v/>
      </c>
      <c r="V52" s="124" t="str">
        <f>IFERROR('PML mundo '!AK53*100000000/Indicadores!$F80,"")</f>
        <v/>
      </c>
      <c r="W52" s="124" t="str">
        <f>IFERROR('PML mundo '!AM53*100000000/Indicadores!$F80,"")</f>
        <v/>
      </c>
      <c r="X52" s="124" t="str">
        <f>IFERROR('PML mundo '!AO53*100000000/Indicadores!$F80,"")</f>
        <v/>
      </c>
      <c r="Y52" s="124" t="str">
        <f>IFERROR('PML mundo '!AQ53*100000000/Indicadores!$F80,"")</f>
        <v/>
      </c>
      <c r="Z52" s="124" t="str">
        <f>IFERROR('PML mundo '!AS53*100000000/Indicadores!$F80,"")</f>
        <v/>
      </c>
      <c r="AA52" s="124" t="str">
        <f>IFERROR('PML mundo '!AU53*100000000/Indicadores!$F80,"")</f>
        <v/>
      </c>
      <c r="AB52" s="124" t="str">
        <f>IFERROR('PML mundo '!AW53*100000000/Indicadores!$F80,"")</f>
        <v/>
      </c>
      <c r="AC52" s="124">
        <f>IFERROR('PML mundo '!AY53*100000000/Indicadores!$F80,"")</f>
        <v>504.51459147723165</v>
      </c>
      <c r="AD52" s="124">
        <f>IFERROR('PML mundo '!BA53*100000000/Indicadores!$F80,"")</f>
        <v>3188.5322181361039</v>
      </c>
      <c r="AE52" s="124">
        <f>IFERROR('PML mundo '!BC53*100000000/Indicadores!$F80,"")</f>
        <v>26860.356850247812</v>
      </c>
      <c r="AF52" s="124">
        <f>IFERROR('PML mundo '!BE53*100000000/Indicadores!$F80,"")</f>
        <v>106452.57880169587</v>
      </c>
      <c r="AG52" s="124">
        <f>IFERROR('PML mundo '!BG53*100000000/Indicadores!$F80,"")</f>
        <v>241985.37865613936</v>
      </c>
      <c r="AH52" s="124">
        <f>IFERROR('PML mundo '!BI53*100000000/Indicadores!$F80,"")</f>
        <v>330921.21084174572</v>
      </c>
      <c r="AI52" s="124">
        <f>IFERROR('PML mundo '!BK53*100000000/Indicadores!$F80,"")</f>
        <v>380814.84962032072</v>
      </c>
      <c r="AJ52" s="124">
        <f>IFERROR('PML mundo '!BM53*100000000/Indicadores!$F80,"")</f>
        <v>708109.26715721644</v>
      </c>
    </row>
    <row r="53" spans="1:36" s="119" customFormat="1" ht="14">
      <c r="A53" s="114" t="str">
        <f>'AAL mundo '!A81</f>
        <v>Sub-Saharan Africa</v>
      </c>
      <c r="B53" s="107" t="str">
        <f>'AAL mundo '!B81</f>
        <v>CIV</v>
      </c>
      <c r="C53" s="107" t="str">
        <f>'AAL mundo '!C81</f>
        <v>Cote d'Ivoire</v>
      </c>
      <c r="D53" s="108" t="str">
        <f>'AAL mundo '!D81</f>
        <v/>
      </c>
      <c r="E53" s="108" t="str">
        <f>'AAL mundo '!E81</f>
        <v>Lower middle income</v>
      </c>
      <c r="F53" s="109">
        <f>'AAL mundo '!F81</f>
        <v>45467.6</v>
      </c>
      <c r="G53" s="124" t="str">
        <f>IFERROR('PML mundo '!G54*100000000/Indicadores!$F81,"")</f>
        <v/>
      </c>
      <c r="H53" s="124" t="str">
        <f>IFERROR('PML mundo '!I54*100000000/Indicadores!$F81,"")</f>
        <v/>
      </c>
      <c r="I53" s="124" t="str">
        <f>IFERROR('PML mundo '!K54*100000000/Indicadores!$F81,"")</f>
        <v/>
      </c>
      <c r="J53" s="124" t="str">
        <f>IFERROR('PML mundo '!M54*100000000/Indicadores!$F81,"")</f>
        <v/>
      </c>
      <c r="K53" s="124" t="str">
        <f>IFERROR('PML mundo '!O54*100000000/Indicadores!$F81,"")</f>
        <v/>
      </c>
      <c r="L53" s="124" t="str">
        <f>IFERROR('PML mundo '!Q54*100000000/Indicadores!$F81,"")</f>
        <v/>
      </c>
      <c r="M53" s="124" t="str">
        <f>IFERROR('PML mundo '!S54*100000000/Indicadores!$F81,"")</f>
        <v/>
      </c>
      <c r="N53" s="124" t="str">
        <f>IFERROR('PML mundo '!U54*100000000/Indicadores!$F81,"")</f>
        <v/>
      </c>
      <c r="O53" s="124" t="str">
        <f>IFERROR('PML mundo '!W54*100000000/Indicadores!$F81,"")</f>
        <v/>
      </c>
      <c r="P53" s="124" t="str">
        <f>IFERROR('PML mundo '!Y54*100000000/Indicadores!$F81,"")</f>
        <v/>
      </c>
      <c r="Q53" s="124" t="str">
        <f>IFERROR('PML mundo '!AA54*100000000/Indicadores!$F81,"")</f>
        <v/>
      </c>
      <c r="R53" s="124" t="str">
        <f>IFERROR('PML mundo '!AC54*100000000/Indicadores!$F81,"")</f>
        <v/>
      </c>
      <c r="S53" s="124" t="str">
        <f>IFERROR('PML mundo '!AE54*100000000/Indicadores!$F81,"")</f>
        <v/>
      </c>
      <c r="T53" s="124" t="str">
        <f>IFERROR('PML mundo '!AG54*100000000/Indicadores!$F81,"")</f>
        <v/>
      </c>
      <c r="U53" s="124" t="str">
        <f>IFERROR('PML mundo '!AI54*100000000/Indicadores!$F81,"")</f>
        <v/>
      </c>
      <c r="V53" s="124" t="str">
        <f>IFERROR('PML mundo '!AK54*100000000/Indicadores!$F81,"")</f>
        <v/>
      </c>
      <c r="W53" s="124" t="str">
        <f>IFERROR('PML mundo '!AM54*100000000/Indicadores!$F81,"")</f>
        <v/>
      </c>
      <c r="X53" s="124" t="str">
        <f>IFERROR('PML mundo '!AO54*100000000/Indicadores!$F81,"")</f>
        <v/>
      </c>
      <c r="Y53" s="124" t="str">
        <f>IFERROR('PML mundo '!AQ54*100000000/Indicadores!$F81,"")</f>
        <v/>
      </c>
      <c r="Z53" s="124" t="str">
        <f>IFERROR('PML mundo '!AS54*100000000/Indicadores!$F81,"")</f>
        <v/>
      </c>
      <c r="AA53" s="124" t="str">
        <f>IFERROR('PML mundo '!AU54*100000000/Indicadores!$F81,"")</f>
        <v/>
      </c>
      <c r="AB53" s="124" t="str">
        <f>IFERROR('PML mundo '!AW54*100000000/Indicadores!$F81,"")</f>
        <v/>
      </c>
      <c r="AC53" s="124" t="str">
        <f>IFERROR('PML mundo '!AY54*100000000/Indicadores!$F81,"")</f>
        <v/>
      </c>
      <c r="AD53" s="124" t="str">
        <f>IFERROR('PML mundo '!BA54*100000000/Indicadores!$F81,"")</f>
        <v/>
      </c>
      <c r="AE53" s="124" t="str">
        <f>IFERROR('PML mundo '!BC54*100000000/Indicadores!$F81,"")</f>
        <v/>
      </c>
      <c r="AF53" s="124" t="str">
        <f>IFERROR('PML mundo '!BE54*100000000/Indicadores!$F81,"")</f>
        <v/>
      </c>
      <c r="AG53" s="124" t="str">
        <f>IFERROR('PML mundo '!BG54*100000000/Indicadores!$F81,"")</f>
        <v/>
      </c>
      <c r="AH53" s="124" t="str">
        <f>IFERROR('PML mundo '!BI54*100000000/Indicadores!$F81,"")</f>
        <v/>
      </c>
      <c r="AI53" s="124">
        <f>IFERROR('PML mundo '!BK54*100000000/Indicadores!$F81,"")</f>
        <v>1397973.2568593139</v>
      </c>
      <c r="AJ53" s="124">
        <f>IFERROR('PML mundo '!BM54*100000000/Indicadores!$F81,"")</f>
        <v>2494566.786010386</v>
      </c>
    </row>
    <row r="54" spans="1:36" s="119" customFormat="1" ht="14">
      <c r="A54" s="114" t="str">
        <f>'AAL mundo '!A82</f>
        <v>Europe and Central Asia</v>
      </c>
      <c r="B54" s="107" t="str">
        <f>'AAL mundo '!B82</f>
        <v>HRV</v>
      </c>
      <c r="C54" s="107" t="str">
        <f>'AAL mundo '!C82</f>
        <v>Croatia</v>
      </c>
      <c r="D54" s="108" t="str">
        <f>'AAL mundo '!D82</f>
        <v/>
      </c>
      <c r="E54" s="108" t="str">
        <f>'AAL mundo '!E82</f>
        <v>High income: nonOECD</v>
      </c>
      <c r="F54" s="109">
        <f>'AAL mundo '!F82</f>
        <v>188114</v>
      </c>
      <c r="G54" s="124">
        <f>IFERROR('PML mundo '!G55*100000000/Indicadores!$F82,"")</f>
        <v>639272.16386150662</v>
      </c>
      <c r="H54" s="124">
        <f>IFERROR('PML mundo '!I55*100000000/Indicadores!$F82,"")</f>
        <v>1588489.1620106632</v>
      </c>
      <c r="I54" s="124">
        <f>IFERROR('PML mundo '!K55*100000000/Indicadores!$F82,"")</f>
        <v>3004689.4770328235</v>
      </c>
      <c r="J54" s="124">
        <f>IFERROR('PML mundo '!M55*100000000/Indicadores!$F82,"")</f>
        <v>6270753.741448205</v>
      </c>
      <c r="K54" s="124">
        <f>IFERROR('PML mundo '!O55*100000000/Indicadores!$F82,"")</f>
        <v>9903859.7842599265</v>
      </c>
      <c r="L54" s="124">
        <f>IFERROR('PML mundo '!Q55*100000000/Indicadores!$F82,"")</f>
        <v>14759061.044765094</v>
      </c>
      <c r="M54" s="124">
        <f>IFERROR('PML mundo '!S55*100000000/Indicadores!$F82,"")</f>
        <v>17835309.923997309</v>
      </c>
      <c r="N54" s="124" t="str">
        <f>IFERROR('PML mundo '!U55*100000000/Indicadores!$F82,"")</f>
        <v/>
      </c>
      <c r="O54" s="124" t="str">
        <f>IFERROR('PML mundo '!W55*100000000/Indicadores!$F82,"")</f>
        <v/>
      </c>
      <c r="P54" s="124" t="str">
        <f>IFERROR('PML mundo '!Y55*100000000/Indicadores!$F82,"")</f>
        <v/>
      </c>
      <c r="Q54" s="124" t="str">
        <f>IFERROR('PML mundo '!AA55*100000000/Indicadores!$F82,"")</f>
        <v/>
      </c>
      <c r="R54" s="124" t="str">
        <f>IFERROR('PML mundo '!AC55*100000000/Indicadores!$F82,"")</f>
        <v/>
      </c>
      <c r="S54" s="124" t="str">
        <f>IFERROR('PML mundo '!AE55*100000000/Indicadores!$F82,"")</f>
        <v/>
      </c>
      <c r="T54" s="124" t="str">
        <f>IFERROR('PML mundo '!AG55*100000000/Indicadores!$F82,"")</f>
        <v/>
      </c>
      <c r="U54" s="124" t="str">
        <f>IFERROR('PML mundo '!AI55*100000000/Indicadores!$F82,"")</f>
        <v/>
      </c>
      <c r="V54" s="124" t="str">
        <f>IFERROR('PML mundo '!AK55*100000000/Indicadores!$F82,"")</f>
        <v/>
      </c>
      <c r="W54" s="124" t="str">
        <f>IFERROR('PML mundo '!AM55*100000000/Indicadores!$F82,"")</f>
        <v/>
      </c>
      <c r="X54" s="124" t="str">
        <f>IFERROR('PML mundo '!AO55*100000000/Indicadores!$F82,"")</f>
        <v/>
      </c>
      <c r="Y54" s="124" t="str">
        <f>IFERROR('PML mundo '!AQ55*100000000/Indicadores!$F82,"")</f>
        <v/>
      </c>
      <c r="Z54" s="124" t="str">
        <f>IFERROR('PML mundo '!AS55*100000000/Indicadores!$F82,"")</f>
        <v/>
      </c>
      <c r="AA54" s="124" t="str">
        <f>IFERROR('PML mundo '!AU55*100000000/Indicadores!$F82,"")</f>
        <v/>
      </c>
      <c r="AB54" s="124" t="str">
        <f>IFERROR('PML mundo '!AW55*100000000/Indicadores!$F82,"")</f>
        <v/>
      </c>
      <c r="AC54" s="124" t="str">
        <f>IFERROR('PML mundo '!AY55*100000000/Indicadores!$F82,"")</f>
        <v/>
      </c>
      <c r="AD54" s="124" t="str">
        <f>IFERROR('PML mundo '!BA55*100000000/Indicadores!$F82,"")</f>
        <v/>
      </c>
      <c r="AE54" s="124" t="str">
        <f>IFERROR('PML mundo '!BC55*100000000/Indicadores!$F82,"")</f>
        <v/>
      </c>
      <c r="AF54" s="124" t="str">
        <f>IFERROR('PML mundo '!BE55*100000000/Indicadores!$F82,"")</f>
        <v/>
      </c>
      <c r="AG54" s="124" t="str">
        <f>IFERROR('PML mundo '!BG55*100000000/Indicadores!$F82,"")</f>
        <v/>
      </c>
      <c r="AH54" s="124" t="str">
        <f>IFERROR('PML mundo '!BI55*100000000/Indicadores!$F82,"")</f>
        <v/>
      </c>
      <c r="AI54" s="124">
        <f>IFERROR('PML mundo '!BK55*100000000/Indicadores!$F82,"")</f>
        <v>1279330.6438236828</v>
      </c>
      <c r="AJ54" s="124">
        <f>IFERROR('PML mundo '!BM55*100000000/Indicadores!$F82,"")</f>
        <v>2852096.2604942345</v>
      </c>
    </row>
    <row r="55" spans="1:36" s="119" customFormat="1" ht="14">
      <c r="A55" s="114" t="str">
        <f>'AAL mundo '!A83</f>
        <v>LAC</v>
      </c>
      <c r="B55" s="107" t="str">
        <f>'AAL mundo '!B83</f>
        <v>CUB</v>
      </c>
      <c r="C55" s="107" t="str">
        <f>'AAL mundo '!C83</f>
        <v>Cuba</v>
      </c>
      <c r="D55" s="108" t="str">
        <f>'AAL mundo '!D83</f>
        <v>SIDS</v>
      </c>
      <c r="E55" s="108" t="str">
        <f>'AAL mundo '!E83</f>
        <v>Upper middle income</v>
      </c>
      <c r="F55" s="109">
        <f>'AAL mundo '!F83</f>
        <v>174919</v>
      </c>
      <c r="G55" s="124">
        <f>IFERROR('PML mundo '!G56*100000000/Indicadores!$F83,"")</f>
        <v>7595.6225364453785</v>
      </c>
      <c r="H55" s="124">
        <f>IFERROR('PML mundo '!I56*100000000/Indicadores!$F83,"")</f>
        <v>27621.623933728839</v>
      </c>
      <c r="I55" s="124">
        <f>IFERROR('PML mundo '!K56*100000000/Indicadores!$F83,"")</f>
        <v>65405.309417923854</v>
      </c>
      <c r="J55" s="124">
        <f>IFERROR('PML mundo '!M56*100000000/Indicadores!$F83,"")</f>
        <v>177097.25378063688</v>
      </c>
      <c r="K55" s="124">
        <f>IFERROR('PML mundo '!O56*100000000/Indicadores!$F83,"")</f>
        <v>342606.64655857382</v>
      </c>
      <c r="L55" s="124">
        <f>IFERROR('PML mundo '!Q56*100000000/Indicadores!$F83,"")</f>
        <v>616295.33232144779</v>
      </c>
      <c r="M55" s="124">
        <f>IFERROR('PML mundo '!S56*100000000/Indicadores!$F83,"")</f>
        <v>845732.38781226636</v>
      </c>
      <c r="N55" s="124">
        <f>IFERROR('PML mundo '!U56*100000000/Indicadores!$F83,"")</f>
        <v>1291942.807295427</v>
      </c>
      <c r="O55" s="124">
        <f>IFERROR('PML mundo '!W56*100000000/Indicadores!$F83,"")</f>
        <v>2444792.3971188483</v>
      </c>
      <c r="P55" s="124">
        <f>IFERROR('PML mundo '!Y56*100000000/Indicadores!$F83,"")</f>
        <v>3024639.1107159201</v>
      </c>
      <c r="Q55" s="124">
        <f>IFERROR('PML mundo '!AA56*100000000/Indicadores!$F83,"")</f>
        <v>3739172.0252962746</v>
      </c>
      <c r="R55" s="124">
        <f>IFERROR('PML mundo '!AC56*100000000/Indicadores!$F83,"")</f>
        <v>4465772.3879678082</v>
      </c>
      <c r="S55" s="124">
        <f>IFERROR('PML mundo '!AE56*100000000/Indicadores!$F83,"")</f>
        <v>4742649.6797784055</v>
      </c>
      <c r="T55" s="124">
        <f>IFERROR('PML mundo '!AG56*100000000/Indicadores!$F83,"")</f>
        <v>4981989.5605556471</v>
      </c>
      <c r="U55" s="124">
        <f>IFERROR('PML mundo '!AI56*100000000/Indicadores!$F83,"")</f>
        <v>1266187.6844628041</v>
      </c>
      <c r="V55" s="124">
        <f>IFERROR('PML mundo '!AK56*100000000/Indicadores!$F83,"")</f>
        <v>2075886.2315731624</v>
      </c>
      <c r="W55" s="124">
        <f>IFERROR('PML mundo '!AM56*100000000/Indicadores!$F83,"")</f>
        <v>2533425.2757949806</v>
      </c>
      <c r="X55" s="124">
        <f>IFERROR('PML mundo '!AO56*100000000/Indicadores!$F83,"")</f>
        <v>3043602.2434306289</v>
      </c>
      <c r="Y55" s="124">
        <f>IFERROR('PML mundo '!AQ56*100000000/Indicadores!$F83,"")</f>
        <v>3598445.6193608013</v>
      </c>
      <c r="Z55" s="124">
        <f>IFERROR('PML mundo '!AS56*100000000/Indicadores!$F83,"")</f>
        <v>3852600.8526280727</v>
      </c>
      <c r="AA55" s="124">
        <f>IFERROR('PML mundo '!AU56*100000000/Indicadores!$F83,"")</f>
        <v>4106756.0858953437</v>
      </c>
      <c r="AB55" s="124" t="str">
        <f>IFERROR('PML mundo '!AW56*100000000/Indicadores!$F83,"")</f>
        <v/>
      </c>
      <c r="AC55" s="124" t="str">
        <f>IFERROR('PML mundo '!AY56*100000000/Indicadores!$F83,"")</f>
        <v/>
      </c>
      <c r="AD55" s="124" t="str">
        <f>IFERROR('PML mundo '!BA56*100000000/Indicadores!$F83,"")</f>
        <v/>
      </c>
      <c r="AE55" s="124" t="str">
        <f>IFERROR('PML mundo '!BC56*100000000/Indicadores!$F83,"")</f>
        <v/>
      </c>
      <c r="AF55" s="124" t="str">
        <f>IFERROR('PML mundo '!BE56*100000000/Indicadores!$F83,"")</f>
        <v/>
      </c>
      <c r="AG55" s="124" t="str">
        <f>IFERROR('PML mundo '!BG56*100000000/Indicadores!$F83,"")</f>
        <v/>
      </c>
      <c r="AH55" s="124" t="str">
        <f>IFERROR('PML mundo '!BI56*100000000/Indicadores!$F83,"")</f>
        <v/>
      </c>
      <c r="AI55" s="124">
        <f>IFERROR('PML mundo '!BK56*100000000/Indicadores!$F83,"")</f>
        <v>25646.948309081756</v>
      </c>
      <c r="AJ55" s="124">
        <f>IFERROR('PML mundo '!BM56*100000000/Indicadores!$F83,"")</f>
        <v>61516.640025339868</v>
      </c>
    </row>
    <row r="56" spans="1:36" s="119" customFormat="1" ht="14">
      <c r="A56" s="114" t="str">
        <f>'AAL mundo '!A84</f>
        <v>Europe and Central Asia</v>
      </c>
      <c r="B56" s="107" t="str">
        <f>'AAL mundo '!B84</f>
        <v>CYP</v>
      </c>
      <c r="C56" s="107" t="str">
        <f>'AAL mundo '!C84</f>
        <v>Cyprus</v>
      </c>
      <c r="D56" s="108" t="str">
        <f>'AAL mundo '!D84</f>
        <v/>
      </c>
      <c r="E56" s="108" t="str">
        <f>'AAL mundo '!E84</f>
        <v>High income: nonOECD</v>
      </c>
      <c r="F56" s="109">
        <f>'AAL mundo '!F84</f>
        <v>71610.5</v>
      </c>
      <c r="G56" s="124">
        <f>IFERROR('PML mundo '!G57*100000000/Indicadores!$F84,"")</f>
        <v>287908.12996600644</v>
      </c>
      <c r="H56" s="124">
        <f>IFERROR('PML mundo '!I57*100000000/Indicadores!$F84,"")</f>
        <v>852487.0604646221</v>
      </c>
      <c r="I56" s="124">
        <f>IFERROR('PML mundo '!K57*100000000/Indicadores!$F84,"")</f>
        <v>1755951.1249489468</v>
      </c>
      <c r="J56" s="124">
        <f>IFERROR('PML mundo '!M57*100000000/Indicadores!$F84,"")</f>
        <v>3981717.3409983967</v>
      </c>
      <c r="K56" s="124">
        <f>IFERROR('PML mundo '!O57*100000000/Indicadores!$F84,"")</f>
        <v>6683455.4991405932</v>
      </c>
      <c r="L56" s="124">
        <f>IFERROR('PML mundo '!Q57*100000000/Indicadores!$F84,"")</f>
        <v>10339505.561080685</v>
      </c>
      <c r="M56" s="124">
        <f>IFERROR('PML mundo '!S57*100000000/Indicadores!$F84,"")</f>
        <v>12872296.283603532</v>
      </c>
      <c r="N56" s="124" t="str">
        <f>IFERROR('PML mundo '!U57*100000000/Indicadores!$F84,"")</f>
        <v/>
      </c>
      <c r="O56" s="124" t="str">
        <f>IFERROR('PML mundo '!W57*100000000/Indicadores!$F84,"")</f>
        <v/>
      </c>
      <c r="P56" s="124" t="str">
        <f>IFERROR('PML mundo '!Y57*100000000/Indicadores!$F84,"")</f>
        <v/>
      </c>
      <c r="Q56" s="124" t="str">
        <f>IFERROR('PML mundo '!AA57*100000000/Indicadores!$F84,"")</f>
        <v/>
      </c>
      <c r="R56" s="124" t="str">
        <f>IFERROR('PML mundo '!AC57*100000000/Indicadores!$F84,"")</f>
        <v/>
      </c>
      <c r="S56" s="124" t="str">
        <f>IFERROR('PML mundo '!AE57*100000000/Indicadores!$F84,"")</f>
        <v/>
      </c>
      <c r="T56" s="124" t="str">
        <f>IFERROR('PML mundo '!AG57*100000000/Indicadores!$F84,"")</f>
        <v/>
      </c>
      <c r="U56" s="124" t="str">
        <f>IFERROR('PML mundo '!AI57*100000000/Indicadores!$F84,"")</f>
        <v/>
      </c>
      <c r="V56" s="124" t="str">
        <f>IFERROR('PML mundo '!AK57*100000000/Indicadores!$F84,"")</f>
        <v/>
      </c>
      <c r="W56" s="124" t="str">
        <f>IFERROR('PML mundo '!AM57*100000000/Indicadores!$F84,"")</f>
        <v/>
      </c>
      <c r="X56" s="124" t="str">
        <f>IFERROR('PML mundo '!AO57*100000000/Indicadores!$F84,"")</f>
        <v/>
      </c>
      <c r="Y56" s="124" t="str">
        <f>IFERROR('PML mundo '!AQ57*100000000/Indicadores!$F84,"")</f>
        <v/>
      </c>
      <c r="Z56" s="124" t="str">
        <f>IFERROR('PML mundo '!AS57*100000000/Indicadores!$F84,"")</f>
        <v/>
      </c>
      <c r="AA56" s="124" t="str">
        <f>IFERROR('PML mundo '!AU57*100000000/Indicadores!$F84,"")</f>
        <v/>
      </c>
      <c r="AB56" s="124" t="str">
        <f>IFERROR('PML mundo '!AW57*100000000/Indicadores!$F84,"")</f>
        <v/>
      </c>
      <c r="AC56" s="124" t="str">
        <f>IFERROR('PML mundo '!AY57*100000000/Indicadores!$F84,"")</f>
        <v/>
      </c>
      <c r="AD56" s="124" t="str">
        <f>IFERROR('PML mundo '!BA57*100000000/Indicadores!$F84,"")</f>
        <v/>
      </c>
      <c r="AE56" s="124">
        <f>IFERROR('PML mundo '!BC57*100000000/Indicadores!$F84,"")</f>
        <v>215.27451021833892</v>
      </c>
      <c r="AF56" s="124">
        <f>IFERROR('PML mundo '!BE57*100000000/Indicadores!$F84,"")</f>
        <v>6027.6862861134896</v>
      </c>
      <c r="AG56" s="124">
        <f>IFERROR('PML mundo '!BG57*100000000/Indicadores!$F84,"")</f>
        <v>91233.337430532047</v>
      </c>
      <c r="AH56" s="124">
        <f>IFERROR('PML mundo '!BI57*100000000/Indicadores!$F84,"")</f>
        <v>319467.37316401495</v>
      </c>
      <c r="AI56" s="124" t="str">
        <f>IFERROR('PML mundo '!BK57*100000000/Indicadores!$F84,"")</f>
        <v/>
      </c>
      <c r="AJ56" s="124" t="str">
        <f>IFERROR('PML mundo '!BM57*100000000/Indicadores!$F84,"")</f>
        <v/>
      </c>
    </row>
    <row r="57" spans="1:36" s="119" customFormat="1" ht="14">
      <c r="A57" s="114" t="str">
        <f>'AAL mundo '!A85</f>
        <v>Europe and Central Asia</v>
      </c>
      <c r="B57" s="107" t="str">
        <f>'AAL mundo '!B85</f>
        <v>CZE</v>
      </c>
      <c r="C57" s="107" t="str">
        <f>'AAL mundo '!C85</f>
        <v>Czech Republic</v>
      </c>
      <c r="D57" s="108" t="str">
        <f>'AAL mundo '!D85</f>
        <v/>
      </c>
      <c r="E57" s="108" t="str">
        <f>'AAL mundo '!E85</f>
        <v>High income: OECD</v>
      </c>
      <c r="F57" s="109">
        <f>'AAL mundo '!F85</f>
        <v>1007260</v>
      </c>
      <c r="G57" s="124">
        <f>IFERROR('PML mundo '!G58*100000000/Indicadores!$F85,"")</f>
        <v>183436.7089380002</v>
      </c>
      <c r="H57" s="124">
        <f>IFERROR('PML mundo '!I58*100000000/Indicadores!$F85,"")</f>
        <v>340595.79509989236</v>
      </c>
      <c r="I57" s="124">
        <f>IFERROR('PML mundo '!K58*100000000/Indicadores!$F85,"")</f>
        <v>567901.61658866249</v>
      </c>
      <c r="J57" s="124">
        <f>IFERROR('PML mundo '!M58*100000000/Indicadores!$F85,"")</f>
        <v>1239992.9844403253</v>
      </c>
      <c r="K57" s="124">
        <f>IFERROR('PML mundo '!O58*100000000/Indicadores!$F85,"")</f>
        <v>2220312.9753999519</v>
      </c>
      <c r="L57" s="124">
        <f>IFERROR('PML mundo '!Q58*100000000/Indicadores!$F85,"")</f>
        <v>3735173.5965242907</v>
      </c>
      <c r="M57" s="124">
        <f>IFERROR('PML mundo '!S58*100000000/Indicadores!$F85,"")</f>
        <v>4866085.7037714692</v>
      </c>
      <c r="N57" s="124" t="str">
        <f>IFERROR('PML mundo '!U58*100000000/Indicadores!$F85,"")</f>
        <v/>
      </c>
      <c r="O57" s="124" t="str">
        <f>IFERROR('PML mundo '!W58*100000000/Indicadores!$F85,"")</f>
        <v/>
      </c>
      <c r="P57" s="124" t="str">
        <f>IFERROR('PML mundo '!Y58*100000000/Indicadores!$F85,"")</f>
        <v/>
      </c>
      <c r="Q57" s="124" t="str">
        <f>IFERROR('PML mundo '!AA58*100000000/Indicadores!$F85,"")</f>
        <v/>
      </c>
      <c r="R57" s="124" t="str">
        <f>IFERROR('PML mundo '!AC58*100000000/Indicadores!$F85,"")</f>
        <v/>
      </c>
      <c r="S57" s="124" t="str">
        <f>IFERROR('PML mundo '!AE58*100000000/Indicadores!$F85,"")</f>
        <v/>
      </c>
      <c r="T57" s="124" t="str">
        <f>IFERROR('PML mundo '!AG58*100000000/Indicadores!$F85,"")</f>
        <v/>
      </c>
      <c r="U57" s="124" t="str">
        <f>IFERROR('PML mundo '!AI58*100000000/Indicadores!$F85,"")</f>
        <v/>
      </c>
      <c r="V57" s="124" t="str">
        <f>IFERROR('PML mundo '!AK58*100000000/Indicadores!$F85,"")</f>
        <v/>
      </c>
      <c r="W57" s="124" t="str">
        <f>IFERROR('PML mundo '!AM58*100000000/Indicadores!$F85,"")</f>
        <v/>
      </c>
      <c r="X57" s="124" t="str">
        <f>IFERROR('PML mundo '!AO58*100000000/Indicadores!$F85,"")</f>
        <v/>
      </c>
      <c r="Y57" s="124" t="str">
        <f>IFERROR('PML mundo '!AQ58*100000000/Indicadores!$F85,"")</f>
        <v/>
      </c>
      <c r="Z57" s="124" t="str">
        <f>IFERROR('PML mundo '!AS58*100000000/Indicadores!$F85,"")</f>
        <v/>
      </c>
      <c r="AA57" s="124" t="str">
        <f>IFERROR('PML mundo '!AU58*100000000/Indicadores!$F85,"")</f>
        <v/>
      </c>
      <c r="AB57" s="124" t="str">
        <f>IFERROR('PML mundo '!AW58*100000000/Indicadores!$F85,"")</f>
        <v/>
      </c>
      <c r="AC57" s="124" t="str">
        <f>IFERROR('PML mundo '!AY58*100000000/Indicadores!$F85,"")</f>
        <v/>
      </c>
      <c r="AD57" s="124" t="str">
        <f>IFERROR('PML mundo '!BA58*100000000/Indicadores!$F85,"")</f>
        <v/>
      </c>
      <c r="AE57" s="124" t="str">
        <f>IFERROR('PML mundo '!BC58*100000000/Indicadores!$F85,"")</f>
        <v/>
      </c>
      <c r="AF57" s="124" t="str">
        <f>IFERROR('PML mundo '!BE58*100000000/Indicadores!$F85,"")</f>
        <v/>
      </c>
      <c r="AG57" s="124" t="str">
        <f>IFERROR('PML mundo '!BG58*100000000/Indicadores!$F85,"")</f>
        <v/>
      </c>
      <c r="AH57" s="124" t="str">
        <f>IFERROR('PML mundo '!BI58*100000000/Indicadores!$F85,"")</f>
        <v/>
      </c>
      <c r="AI57" s="124">
        <f>IFERROR('PML mundo '!BK58*100000000/Indicadores!$F85,"")</f>
        <v>636034.67521639494</v>
      </c>
      <c r="AJ57" s="124">
        <f>IFERROR('PML mundo '!BM58*100000000/Indicadores!$F85,"")</f>
        <v>1355121.5794563261</v>
      </c>
    </row>
    <row r="58" spans="1:36" s="119" customFormat="1" ht="14">
      <c r="A58" s="114" t="str">
        <f>'AAL mundo '!A86</f>
        <v>East Asia and the Pacific</v>
      </c>
      <c r="B58" s="107" t="str">
        <f>'AAL mundo '!B86</f>
        <v>KOR</v>
      </c>
      <c r="C58" s="107" t="str">
        <f>'AAL mundo '!C86</f>
        <v>Democratic People's Republic of Korea</v>
      </c>
      <c r="D58" s="108" t="str">
        <f>'AAL mundo '!D86</f>
        <v/>
      </c>
      <c r="E58" s="108" t="str">
        <f>'AAL mundo '!E86</f>
        <v>High income: OECD</v>
      </c>
      <c r="F58" s="109">
        <f>'AAL mundo '!F86</f>
        <v>5538600</v>
      </c>
      <c r="G58" s="124" t="str">
        <f>IFERROR('PML mundo '!G59*100000000/Indicadores!$F86,"")</f>
        <v/>
      </c>
      <c r="H58" s="124" t="str">
        <f>IFERROR('PML mundo '!I59*100000000/Indicadores!$F86,"")</f>
        <v/>
      </c>
      <c r="I58" s="124" t="str">
        <f>IFERROR('PML mundo '!K59*100000000/Indicadores!$F86,"")</f>
        <v/>
      </c>
      <c r="J58" s="124" t="str">
        <f>IFERROR('PML mundo '!M59*100000000/Indicadores!$F86,"")</f>
        <v/>
      </c>
      <c r="K58" s="124" t="str">
        <f>IFERROR('PML mundo '!O59*100000000/Indicadores!$F86,"")</f>
        <v/>
      </c>
      <c r="L58" s="124" t="str">
        <f>IFERROR('PML mundo '!Q59*100000000/Indicadores!$F86,"")</f>
        <v/>
      </c>
      <c r="M58" s="124" t="str">
        <f>IFERROR('PML mundo '!S59*100000000/Indicadores!$F86,"")</f>
        <v/>
      </c>
      <c r="N58" s="124">
        <f>IFERROR('PML mundo '!U59*100000000/Indicadores!$F86,"")</f>
        <v>24097.709823726436</v>
      </c>
      <c r="O58" s="124">
        <f>IFERROR('PML mundo '!W59*100000000/Indicadores!$F86,"")</f>
        <v>60233.284636631892</v>
      </c>
      <c r="P58" s="124">
        <f>IFERROR('PML mundo '!Y59*100000000/Indicadores!$F86,"")</f>
        <v>78356.73068377556</v>
      </c>
      <c r="Q58" s="124">
        <f>IFERROR('PML mundo '!AA59*100000000/Indicadores!$F86,"")</f>
        <v>99882.798599400179</v>
      </c>
      <c r="R58" s="124">
        <f>IFERROR('PML mundo '!AC59*100000000/Indicadores!$F86,"")</f>
        <v>106346.29119224717</v>
      </c>
      <c r="S58" s="124">
        <f>IFERROR('PML mundo '!AE59*100000000/Indicadores!$F86,"")</f>
        <v>119125.79870579191</v>
      </c>
      <c r="T58" s="124">
        <f>IFERROR('PML mundo '!AG59*100000000/Indicadores!$F86,"")</f>
        <v>131905.30621933666</v>
      </c>
      <c r="U58" s="124">
        <f>IFERROR('PML mundo '!AI59*100000000/Indicadores!$F86,"")</f>
        <v>2300708.4077092251</v>
      </c>
      <c r="V58" s="124">
        <f>IFERROR('PML mundo '!AK59*100000000/Indicadores!$F86,"")</f>
        <v>3162828.1367572621</v>
      </c>
      <c r="W58" s="124">
        <f>IFERROR('PML mundo '!AM59*100000000/Indicadores!$F86,"")</f>
        <v>3553321.3605448338</v>
      </c>
      <c r="X58" s="124">
        <f>IFERROR('PML mundo '!AO59*100000000/Indicadores!$F86,"")</f>
        <v>4183256.6385302329</v>
      </c>
      <c r="Y58" s="124">
        <f>IFERROR('PML mundo '!AQ59*100000000/Indicadores!$F86,"")</f>
        <v>4257033.7620774135</v>
      </c>
      <c r="Z58" s="124">
        <f>IFERROR('PML mundo '!AS59*100000000/Indicadores!$F86,"")</f>
        <v>4404587.3001445048</v>
      </c>
      <c r="AA58" s="124">
        <f>IFERROR('PML mundo '!AU59*100000000/Indicadores!$F86,"")</f>
        <v>4552140.8382115969</v>
      </c>
      <c r="AB58" s="124" t="str">
        <f>IFERROR('PML mundo '!AW59*100000000/Indicadores!$F86,"")</f>
        <v/>
      </c>
      <c r="AC58" s="124" t="str">
        <f>IFERROR('PML mundo '!AY59*100000000/Indicadores!$F86,"")</f>
        <v/>
      </c>
      <c r="AD58" s="124" t="str">
        <f>IFERROR('PML mundo '!BA59*100000000/Indicadores!$F86,"")</f>
        <v/>
      </c>
      <c r="AE58" s="124" t="str">
        <f>IFERROR('PML mundo '!BC59*100000000/Indicadores!$F86,"")</f>
        <v/>
      </c>
      <c r="AF58" s="124" t="str">
        <f>IFERROR('PML mundo '!BE59*100000000/Indicadores!$F86,"")</f>
        <v/>
      </c>
      <c r="AG58" s="124" t="str">
        <f>IFERROR('PML mundo '!BG59*100000000/Indicadores!$F86,"")</f>
        <v/>
      </c>
      <c r="AH58" s="124" t="str">
        <f>IFERROR('PML mundo '!BI59*100000000/Indicadores!$F86,"")</f>
        <v/>
      </c>
      <c r="AI58" s="124">
        <f>IFERROR('PML mundo '!BK59*100000000/Indicadores!$F86,"")</f>
        <v>64181.513939348493</v>
      </c>
      <c r="AJ58" s="124">
        <f>IFERROR('PML mundo '!BM59*100000000/Indicadores!$F86,"")</f>
        <v>998873.88664689008</v>
      </c>
    </row>
    <row r="59" spans="1:36" s="119" customFormat="1" ht="14">
      <c r="A59" s="114" t="str">
        <f>'AAL mundo '!A87</f>
        <v/>
      </c>
      <c r="B59" s="107" t="str">
        <f>'AAL mundo '!B87</f>
        <v>COD</v>
      </c>
      <c r="C59" s="107" t="str">
        <f>'AAL mundo '!C87</f>
        <v>Democratic Republic of the Congo</v>
      </c>
      <c r="D59" s="108">
        <f>'AAL mundo '!D87</f>
        <v>0</v>
      </c>
      <c r="E59" s="108" t="str">
        <f>'AAL mundo '!E87</f>
        <v>Low income</v>
      </c>
      <c r="F59" s="109">
        <f>'AAL mundo '!F87</f>
        <v>27402</v>
      </c>
      <c r="G59" s="124">
        <f>IFERROR('PML mundo '!G60*100000000/Indicadores!$F87,"")</f>
        <v>39702.822460426774</v>
      </c>
      <c r="H59" s="124">
        <f>IFERROR('PML mundo '!I60*100000000/Indicadores!$F87,"")</f>
        <v>100479.84269832724</v>
      </c>
      <c r="I59" s="124">
        <f>IFERROR('PML mundo '!K60*100000000/Indicadores!$F87,"")</f>
        <v>180761.06317154001</v>
      </c>
      <c r="J59" s="124">
        <f>IFERROR('PML mundo '!M60*100000000/Indicadores!$F87,"")</f>
        <v>342319.84871202952</v>
      </c>
      <c r="K59" s="124">
        <f>IFERROR('PML mundo '!O60*100000000/Indicadores!$F87,"")</f>
        <v>496239.99236469547</v>
      </c>
      <c r="L59" s="124">
        <f>IFERROR('PML mundo '!Q60*100000000/Indicadores!$F87,"")</f>
        <v>668969.91426287161</v>
      </c>
      <c r="M59" s="124">
        <f>IFERROR('PML mundo '!S60*100000000/Indicadores!$F87,"")</f>
        <v>794086.64146896172</v>
      </c>
      <c r="N59" s="124" t="str">
        <f>IFERROR('PML mundo '!U60*100000000/Indicadores!$F87,"")</f>
        <v/>
      </c>
      <c r="O59" s="124" t="str">
        <f>IFERROR('PML mundo '!W60*100000000/Indicadores!$F87,"")</f>
        <v/>
      </c>
      <c r="P59" s="124" t="str">
        <f>IFERROR('PML mundo '!Y60*100000000/Indicadores!$F87,"")</f>
        <v/>
      </c>
      <c r="Q59" s="124" t="str">
        <f>IFERROR('PML mundo '!AA60*100000000/Indicadores!$F87,"")</f>
        <v/>
      </c>
      <c r="R59" s="124" t="str">
        <f>IFERROR('PML mundo '!AC60*100000000/Indicadores!$F87,"")</f>
        <v/>
      </c>
      <c r="S59" s="124" t="str">
        <f>IFERROR('PML mundo '!AE60*100000000/Indicadores!$F87,"")</f>
        <v/>
      </c>
      <c r="T59" s="124" t="str">
        <f>IFERROR('PML mundo '!AG60*100000000/Indicadores!$F87,"")</f>
        <v/>
      </c>
      <c r="U59" s="124" t="str">
        <f>IFERROR('PML mundo '!AI60*100000000/Indicadores!$F87,"")</f>
        <v/>
      </c>
      <c r="V59" s="124" t="str">
        <f>IFERROR('PML mundo '!AK60*100000000/Indicadores!$F87,"")</f>
        <v/>
      </c>
      <c r="W59" s="124" t="str">
        <f>IFERROR('PML mundo '!AM60*100000000/Indicadores!$F87,"")</f>
        <v/>
      </c>
      <c r="X59" s="124" t="str">
        <f>IFERROR('PML mundo '!AO60*100000000/Indicadores!$F87,"")</f>
        <v/>
      </c>
      <c r="Y59" s="124" t="str">
        <f>IFERROR('PML mundo '!AQ60*100000000/Indicadores!$F87,"")</f>
        <v/>
      </c>
      <c r="Z59" s="124" t="str">
        <f>IFERROR('PML mundo '!AS60*100000000/Indicadores!$F87,"")</f>
        <v/>
      </c>
      <c r="AA59" s="124" t="str">
        <f>IFERROR('PML mundo '!AU60*100000000/Indicadores!$F87,"")</f>
        <v/>
      </c>
      <c r="AB59" s="124" t="str">
        <f>IFERROR('PML mundo '!AW60*100000000/Indicadores!$F87,"")</f>
        <v/>
      </c>
      <c r="AC59" s="124" t="str">
        <f>IFERROR('PML mundo '!AY60*100000000/Indicadores!$F87,"")</f>
        <v/>
      </c>
      <c r="AD59" s="124" t="str">
        <f>IFERROR('PML mundo '!BA60*100000000/Indicadores!$F87,"")</f>
        <v/>
      </c>
      <c r="AE59" s="124" t="str">
        <f>IFERROR('PML mundo '!BC60*100000000/Indicadores!$F87,"")</f>
        <v/>
      </c>
      <c r="AF59" s="124" t="str">
        <f>IFERROR('PML mundo '!BE60*100000000/Indicadores!$F87,"")</f>
        <v/>
      </c>
      <c r="AG59" s="124" t="str">
        <f>IFERROR('PML mundo '!BG60*100000000/Indicadores!$F87,"")</f>
        <v/>
      </c>
      <c r="AH59" s="124" t="str">
        <f>IFERROR('PML mundo '!BI60*100000000/Indicadores!$F87,"")</f>
        <v/>
      </c>
      <c r="AI59" s="124">
        <f>IFERROR('PML mundo '!BK60*100000000/Indicadores!$F87,"")</f>
        <v>1484149.5153534482</v>
      </c>
      <c r="AJ59" s="124">
        <f>IFERROR('PML mundo '!BM60*100000000/Indicadores!$F87,"")</f>
        <v>2340122.4085521493</v>
      </c>
    </row>
    <row r="60" spans="1:36" s="119" customFormat="1" ht="14">
      <c r="A60" s="114" t="str">
        <f>'AAL mundo '!A88</f>
        <v>Europe and Central Asia</v>
      </c>
      <c r="B60" s="107" t="str">
        <f>'AAL mundo '!B88</f>
        <v>DNK</v>
      </c>
      <c r="C60" s="107" t="str">
        <f>'AAL mundo '!C88</f>
        <v>Denmark</v>
      </c>
      <c r="D60" s="108" t="str">
        <f>'AAL mundo '!D88</f>
        <v/>
      </c>
      <c r="E60" s="108" t="str">
        <f>'AAL mundo '!E88</f>
        <v>High income: OECD</v>
      </c>
      <c r="F60" s="109">
        <f>'AAL mundo '!F88</f>
        <v>1346390</v>
      </c>
      <c r="G60" s="124" t="str">
        <f>IFERROR('PML mundo '!G61*100000000/Indicadores!$F88,"")</f>
        <v/>
      </c>
      <c r="H60" s="124" t="str">
        <f>IFERROR('PML mundo '!I61*100000000/Indicadores!$F88,"")</f>
        <v/>
      </c>
      <c r="I60" s="124" t="str">
        <f>IFERROR('PML mundo '!K61*100000000/Indicadores!$F88,"")</f>
        <v/>
      </c>
      <c r="J60" s="124" t="str">
        <f>IFERROR('PML mundo '!M61*100000000/Indicadores!$F88,"")</f>
        <v/>
      </c>
      <c r="K60" s="124" t="str">
        <f>IFERROR('PML mundo '!O61*100000000/Indicadores!$F88,"")</f>
        <v/>
      </c>
      <c r="L60" s="124" t="str">
        <f>IFERROR('PML mundo '!Q61*100000000/Indicadores!$F88,"")</f>
        <v/>
      </c>
      <c r="M60" s="124" t="str">
        <f>IFERROR('PML mundo '!S61*100000000/Indicadores!$F88,"")</f>
        <v/>
      </c>
      <c r="N60" s="124" t="str">
        <f>IFERROR('PML mundo '!U61*100000000/Indicadores!$F88,"")</f>
        <v/>
      </c>
      <c r="O60" s="124" t="str">
        <f>IFERROR('PML mundo '!W61*100000000/Indicadores!$F88,"")</f>
        <v/>
      </c>
      <c r="P60" s="124" t="str">
        <f>IFERROR('PML mundo '!Y61*100000000/Indicadores!$F88,"")</f>
        <v/>
      </c>
      <c r="Q60" s="124" t="str">
        <f>IFERROR('PML mundo '!AA61*100000000/Indicadores!$F88,"")</f>
        <v/>
      </c>
      <c r="R60" s="124" t="str">
        <f>IFERROR('PML mundo '!AC61*100000000/Indicadores!$F88,"")</f>
        <v/>
      </c>
      <c r="S60" s="124" t="str">
        <f>IFERROR('PML mundo '!AE61*100000000/Indicadores!$F88,"")</f>
        <v/>
      </c>
      <c r="T60" s="124" t="str">
        <f>IFERROR('PML mundo '!AG61*100000000/Indicadores!$F88,"")</f>
        <v/>
      </c>
      <c r="U60" s="124" t="str">
        <f>IFERROR('PML mundo '!AI61*100000000/Indicadores!$F88,"")</f>
        <v/>
      </c>
      <c r="V60" s="124" t="str">
        <f>IFERROR('PML mundo '!AK61*100000000/Indicadores!$F88,"")</f>
        <v/>
      </c>
      <c r="W60" s="124" t="str">
        <f>IFERROR('PML mundo '!AM61*100000000/Indicadores!$F88,"")</f>
        <v/>
      </c>
      <c r="X60" s="124" t="str">
        <f>IFERROR('PML mundo '!AO61*100000000/Indicadores!$F88,"")</f>
        <v/>
      </c>
      <c r="Y60" s="124" t="str">
        <f>IFERROR('PML mundo '!AQ61*100000000/Indicadores!$F88,"")</f>
        <v/>
      </c>
      <c r="Z60" s="124" t="str">
        <f>IFERROR('PML mundo '!AS61*100000000/Indicadores!$F88,"")</f>
        <v/>
      </c>
      <c r="AA60" s="124" t="str">
        <f>IFERROR('PML mundo '!AU61*100000000/Indicadores!$F88,"")</f>
        <v/>
      </c>
      <c r="AB60" s="124" t="str">
        <f>IFERROR('PML mundo '!AW61*100000000/Indicadores!$F88,"")</f>
        <v/>
      </c>
      <c r="AC60" s="124" t="str">
        <f>IFERROR('PML mundo '!AY61*100000000/Indicadores!$F88,"")</f>
        <v/>
      </c>
      <c r="AD60" s="124" t="str">
        <f>IFERROR('PML mundo '!BA61*100000000/Indicadores!$F88,"")</f>
        <v/>
      </c>
      <c r="AE60" s="124" t="str">
        <f>IFERROR('PML mundo '!BC61*100000000/Indicadores!$F88,"")</f>
        <v/>
      </c>
      <c r="AF60" s="124" t="str">
        <f>IFERROR('PML mundo '!BE61*100000000/Indicadores!$F88,"")</f>
        <v/>
      </c>
      <c r="AG60" s="124" t="str">
        <f>IFERROR('PML mundo '!BG61*100000000/Indicadores!$F88,"")</f>
        <v/>
      </c>
      <c r="AH60" s="124" t="str">
        <f>IFERROR('PML mundo '!BI61*100000000/Indicadores!$F88,"")</f>
        <v/>
      </c>
      <c r="AI60" s="124">
        <f>IFERROR('PML mundo '!BK61*100000000/Indicadores!$F88,"")</f>
        <v>43620.332549969862</v>
      </c>
      <c r="AJ60" s="124">
        <f>IFERROR('PML mundo '!BM61*100000000/Indicadores!$F88,"")</f>
        <v>65151.922543993503</v>
      </c>
    </row>
    <row r="61" spans="1:36" s="119" customFormat="1" ht="14">
      <c r="A61" s="114" t="str">
        <f>'AAL mundo '!A89</f>
        <v>Middle East and North Africa</v>
      </c>
      <c r="B61" s="107" t="str">
        <f>'AAL mundo '!B89</f>
        <v>DJI</v>
      </c>
      <c r="C61" s="107" t="str">
        <f>'AAL mundo '!C89</f>
        <v>Djibouti</v>
      </c>
      <c r="D61" s="108" t="str">
        <f>'AAL mundo '!D89</f>
        <v/>
      </c>
      <c r="E61" s="108" t="str">
        <f>'AAL mundo '!E89</f>
        <v>Lower middle income</v>
      </c>
      <c r="F61" s="109">
        <f>'AAL mundo '!F89</f>
        <v>4744.66</v>
      </c>
      <c r="G61" s="124">
        <f>IFERROR('PML mundo '!G62*100000000/Indicadores!$F89,"")</f>
        <v>264942.14579873445</v>
      </c>
      <c r="H61" s="124">
        <f>IFERROR('PML mundo '!I62*100000000/Indicadores!$F89,"")</f>
        <v>1244787.5638714887</v>
      </c>
      <c r="I61" s="124">
        <f>IFERROR('PML mundo '!K62*100000000/Indicadores!$F89,"")</f>
        <v>3336005.4985251576</v>
      </c>
      <c r="J61" s="124">
        <f>IFERROR('PML mundo '!M62*100000000/Indicadores!$F89,"")</f>
        <v>9042016.0352404192</v>
      </c>
      <c r="K61" s="124">
        <f>IFERROR('PML mundo '!O62*100000000/Indicadores!$F89,"")</f>
        <v>16014840.20495533</v>
      </c>
      <c r="L61" s="124">
        <f>IFERROR('PML mundo '!Q62*100000000/Indicadores!$F89,"")</f>
        <v>25568490.360229887</v>
      </c>
      <c r="M61" s="124">
        <f>IFERROR('PML mundo '!S62*100000000/Indicadores!$F89,"")</f>
        <v>32312243.411011931</v>
      </c>
      <c r="N61" s="124" t="str">
        <f>IFERROR('PML mundo '!U62*100000000/Indicadores!$F89,"")</f>
        <v/>
      </c>
      <c r="O61" s="124" t="str">
        <f>IFERROR('PML mundo '!W62*100000000/Indicadores!$F89,"")</f>
        <v/>
      </c>
      <c r="P61" s="124" t="str">
        <f>IFERROR('PML mundo '!Y62*100000000/Indicadores!$F89,"")</f>
        <v/>
      </c>
      <c r="Q61" s="124" t="str">
        <f>IFERROR('PML mundo '!AA62*100000000/Indicadores!$F89,"")</f>
        <v/>
      </c>
      <c r="R61" s="124" t="str">
        <f>IFERROR('PML mundo '!AC62*100000000/Indicadores!$F89,"")</f>
        <v/>
      </c>
      <c r="S61" s="124" t="str">
        <f>IFERROR('PML mundo '!AE62*100000000/Indicadores!$F89,"")</f>
        <v/>
      </c>
      <c r="T61" s="124" t="str">
        <f>IFERROR('PML mundo '!AG62*100000000/Indicadores!$F89,"")</f>
        <v/>
      </c>
      <c r="U61" s="124" t="str">
        <f>IFERROR('PML mundo '!AI62*100000000/Indicadores!$F89,"")</f>
        <v/>
      </c>
      <c r="V61" s="124" t="str">
        <f>IFERROR('PML mundo '!AK62*100000000/Indicadores!$F89,"")</f>
        <v/>
      </c>
      <c r="W61" s="124" t="str">
        <f>IFERROR('PML mundo '!AM62*100000000/Indicadores!$F89,"")</f>
        <v/>
      </c>
      <c r="X61" s="124" t="str">
        <f>IFERROR('PML mundo '!AO62*100000000/Indicadores!$F89,"")</f>
        <v/>
      </c>
      <c r="Y61" s="124" t="str">
        <f>IFERROR('PML mundo '!AQ62*100000000/Indicadores!$F89,"")</f>
        <v/>
      </c>
      <c r="Z61" s="124" t="str">
        <f>IFERROR('PML mundo '!AS62*100000000/Indicadores!$F89,"")</f>
        <v/>
      </c>
      <c r="AA61" s="124" t="str">
        <f>IFERROR('PML mundo '!AU62*100000000/Indicadores!$F89,"")</f>
        <v/>
      </c>
      <c r="AB61" s="124" t="str">
        <f>IFERROR('PML mundo '!AW62*100000000/Indicadores!$F89,"")</f>
        <v/>
      </c>
      <c r="AC61" s="124" t="str">
        <f>IFERROR('PML mundo '!AY62*100000000/Indicadores!$F89,"")</f>
        <v/>
      </c>
      <c r="AD61" s="124" t="str">
        <f>IFERROR('PML mundo '!BA62*100000000/Indicadores!$F89,"")</f>
        <v/>
      </c>
      <c r="AE61" s="124" t="str">
        <f>IFERROR('PML mundo '!BC62*100000000/Indicadores!$F89,"")</f>
        <v/>
      </c>
      <c r="AF61" s="124" t="str">
        <f>IFERROR('PML mundo '!BE62*100000000/Indicadores!$F89,"")</f>
        <v/>
      </c>
      <c r="AG61" s="124" t="str">
        <f>IFERROR('PML mundo '!BG62*100000000/Indicadores!$F89,"")</f>
        <v/>
      </c>
      <c r="AH61" s="124" t="str">
        <f>IFERROR('PML mundo '!BI62*100000000/Indicadores!$F89,"")</f>
        <v/>
      </c>
      <c r="AI61" s="124">
        <f>IFERROR('PML mundo '!BK62*100000000/Indicadores!$F89,"")</f>
        <v>125660.21752215318</v>
      </c>
      <c r="AJ61" s="124">
        <f>IFERROR('PML mundo '!BM62*100000000/Indicadores!$F89,"")</f>
        <v>220728.26537549827</v>
      </c>
    </row>
    <row r="62" spans="1:36" s="119" customFormat="1" ht="14">
      <c r="A62" s="114" t="str">
        <f>'AAL mundo '!A90</f>
        <v>LAC</v>
      </c>
      <c r="B62" s="107" t="str">
        <f>'AAL mundo '!B90</f>
        <v>DMA</v>
      </c>
      <c r="C62" s="107" t="str">
        <f>'AAL mundo '!C90</f>
        <v>Dominica</v>
      </c>
      <c r="D62" s="108" t="str">
        <f>'AAL mundo '!D90</f>
        <v>SIDS</v>
      </c>
      <c r="E62" s="108" t="str">
        <f>'AAL mundo '!E90</f>
        <v>Upper middle income</v>
      </c>
      <c r="F62" s="109">
        <f>'AAL mundo '!F90</f>
        <v>2027.94</v>
      </c>
      <c r="G62" s="124">
        <f>IFERROR('PML mundo '!G63*100000000/Indicadores!$F90,"")</f>
        <v>11322826.855123676</v>
      </c>
      <c r="H62" s="124">
        <f>IFERROR('PML mundo '!I63*100000000/Indicadores!$F90,"")</f>
        <v>29898445.229681984</v>
      </c>
      <c r="I62" s="124">
        <f>IFERROR('PML mundo '!K63*100000000/Indicadores!$F90,"")</f>
        <v>48464522.968197882</v>
      </c>
      <c r="J62" s="124">
        <f>IFERROR('PML mundo '!M63*100000000/Indicadores!$F90,"")</f>
        <v>75376749.116607785</v>
      </c>
      <c r="K62" s="124">
        <f>IFERROR('PML mundo '!O63*100000000/Indicadores!$F90,"")</f>
        <v>97360282.685512379</v>
      </c>
      <c r="L62" s="124">
        <f>IFERROR('PML mundo '!Q63*100000000/Indicadores!$F90,"")</f>
        <v>119881908.12720849</v>
      </c>
      <c r="M62" s="124">
        <f>IFERROR('PML mundo '!S63*100000000/Indicadores!$F90,"")</f>
        <v>131460424.02826856</v>
      </c>
      <c r="N62" s="124">
        <f>IFERROR('PML mundo '!U63*100000000/Indicadores!$F90,"")</f>
        <v>20378798.586572438</v>
      </c>
      <c r="O62" s="124">
        <f>IFERROR('PML mundo '!W63*100000000/Indicadores!$F90,"")</f>
        <v>65725441.69611308</v>
      </c>
      <c r="P62" s="124">
        <f>IFERROR('PML mundo '!Y63*100000000/Indicadores!$F90,"")</f>
        <v>100754840.9893993</v>
      </c>
      <c r="Q62" s="124">
        <f>IFERROR('PML mundo '!AA63*100000000/Indicadores!$F90,"")</f>
        <v>192220918.72791523</v>
      </c>
      <c r="R62" s="124">
        <f>IFERROR('PML mundo '!AC63*100000000/Indicadores!$F90,"")</f>
        <v>220035689.04593644</v>
      </c>
      <c r="S62" s="124">
        <f>IFERROR('PML mundo '!AE63*100000000/Indicadores!$F90,"")</f>
        <v>221878939.92932865</v>
      </c>
      <c r="T62" s="124">
        <f>IFERROR('PML mundo '!AG63*100000000/Indicadores!$F90,"")</f>
        <v>223722190.81272087</v>
      </c>
      <c r="U62" s="124">
        <f>IFERROR('PML mundo '!AI63*100000000/Indicadores!$F90,"")</f>
        <v>34773710.247349828</v>
      </c>
      <c r="V62" s="124">
        <f>IFERROR('PML mundo '!AK63*100000000/Indicadores!$F90,"")</f>
        <v>65727349.823321559</v>
      </c>
      <c r="W62" s="124">
        <f>IFERROR('PML mundo '!AM63*100000000/Indicadores!$F90,"")</f>
        <v>97116042.402826861</v>
      </c>
      <c r="X62" s="124">
        <f>IFERROR('PML mundo '!AO63*100000000/Indicadores!$F90,"")</f>
        <v>140127137.80918729</v>
      </c>
      <c r="Y62" s="124">
        <f>IFERROR('PML mundo '!AQ63*100000000/Indicadores!$F90,"")</f>
        <v>144922261.48409894</v>
      </c>
      <c r="Z62" s="124">
        <f>IFERROR('PML mundo '!AS63*100000000/Indicadores!$F90,"")</f>
        <v>154510600.7067138</v>
      </c>
      <c r="AA62" s="124">
        <f>IFERROR('PML mundo '!AU63*100000000/Indicadores!$F90,"")</f>
        <v>164097031.80212015</v>
      </c>
      <c r="AB62" s="124" t="str">
        <f>IFERROR('PML mundo '!AW63*100000000/Indicadores!$F90,"")</f>
        <v/>
      </c>
      <c r="AC62" s="124" t="str">
        <f>IFERROR('PML mundo '!AY63*100000000/Indicadores!$F90,"")</f>
        <v/>
      </c>
      <c r="AD62" s="124" t="str">
        <f>IFERROR('PML mundo '!BA63*100000000/Indicadores!$F90,"")</f>
        <v/>
      </c>
      <c r="AE62" s="124" t="str">
        <f>IFERROR('PML mundo '!BC63*100000000/Indicadores!$F90,"")</f>
        <v/>
      </c>
      <c r="AF62" s="124" t="str">
        <f>IFERROR('PML mundo '!BE63*100000000/Indicadores!$F90,"")</f>
        <v/>
      </c>
      <c r="AG62" s="124" t="str">
        <f>IFERROR('PML mundo '!BG63*100000000/Indicadores!$F90,"")</f>
        <v/>
      </c>
      <c r="AH62" s="124" t="str">
        <f>IFERROR('PML mundo '!BI63*100000000/Indicadores!$F90,"")</f>
        <v/>
      </c>
      <c r="AI62" s="124" t="str">
        <f>IFERROR('PML mundo '!BK63*100000000/Indicadores!$F90,"")</f>
        <v/>
      </c>
      <c r="AJ62" s="124" t="str">
        <f>IFERROR('PML mundo '!BM63*100000000/Indicadores!$F90,"")</f>
        <v/>
      </c>
    </row>
    <row r="63" spans="1:36" s="119" customFormat="1" ht="14">
      <c r="A63" s="114" t="str">
        <f>'AAL mundo '!A91</f>
        <v>LAC</v>
      </c>
      <c r="B63" s="107" t="str">
        <f>'AAL mundo '!B91</f>
        <v>DOM</v>
      </c>
      <c r="C63" s="107" t="str">
        <f>'AAL mundo '!C91</f>
        <v>Dominican Republic</v>
      </c>
      <c r="D63" s="108" t="str">
        <f>'AAL mundo '!D91</f>
        <v>SIDS</v>
      </c>
      <c r="E63" s="108" t="str">
        <f>'AAL mundo '!E91</f>
        <v>Upper middle income</v>
      </c>
      <c r="F63" s="109">
        <f>'AAL mundo '!F91</f>
        <v>202173</v>
      </c>
      <c r="G63" s="124">
        <f>IFERROR('PML mundo '!G64*100000000/Indicadores!$F91,"")</f>
        <v>2418994.0088553359</v>
      </c>
      <c r="H63" s="124">
        <f>IFERROR('PML mundo '!I64*100000000/Indicadores!$F91,"")</f>
        <v>5178847.7526854081</v>
      </c>
      <c r="I63" s="124">
        <f>IFERROR('PML mundo '!K64*100000000/Indicadores!$F91,"")</f>
        <v>8254178.3914692272</v>
      </c>
      <c r="J63" s="124">
        <f>IFERROR('PML mundo '!M64*100000000/Indicadores!$F91,"")</f>
        <v>13336374.90011894</v>
      </c>
      <c r="K63" s="124">
        <f>IFERROR('PML mundo '!O64*100000000/Indicadores!$F91,"")</f>
        <v>18108988.072492998</v>
      </c>
      <c r="L63" s="124">
        <f>IFERROR('PML mundo '!Q64*100000000/Indicadores!$F91,"")</f>
        <v>23191512.00106927</v>
      </c>
      <c r="M63" s="124">
        <f>IFERROR('PML mundo '!S64*100000000/Indicadores!$F91,"")</f>
        <v>26476547.307102665</v>
      </c>
      <c r="N63" s="124">
        <f>IFERROR('PML mundo '!U64*100000000/Indicadores!$F91,"")</f>
        <v>2269066.8653406957</v>
      </c>
      <c r="O63" s="124">
        <f>IFERROR('PML mundo '!W64*100000000/Indicadores!$F91,"")</f>
        <v>10902522.263167778</v>
      </c>
      <c r="P63" s="124">
        <f>IFERROR('PML mundo '!Y64*100000000/Indicadores!$F91,"")</f>
        <v>25762709.501500096</v>
      </c>
      <c r="Q63" s="124">
        <f>IFERROR('PML mundo '!AA64*100000000/Indicadores!$F91,"")</f>
        <v>36462683.561527416</v>
      </c>
      <c r="R63" s="124">
        <f>IFERROR('PML mundo '!AC64*100000000/Indicadores!$F91,"")</f>
        <v>44344944.09927386</v>
      </c>
      <c r="S63" s="124">
        <f>IFERROR('PML mundo '!AE64*100000000/Indicadores!$F91,"")</f>
        <v>46586944.250685543</v>
      </c>
      <c r="T63" s="124">
        <f>IFERROR('PML mundo '!AG64*100000000/Indicadores!$F91,"")</f>
        <v>48828928.810672149</v>
      </c>
      <c r="U63" s="124">
        <f>IFERROR('PML mundo '!AI64*100000000/Indicadores!$F91,"")</f>
        <v>330351.11447464605</v>
      </c>
      <c r="V63" s="124">
        <f>IFERROR('PML mundo '!AK64*100000000/Indicadores!$F91,"")</f>
        <v>722397.49796836777</v>
      </c>
      <c r="W63" s="124">
        <f>IFERROR('PML mundo '!AM64*100000000/Indicadores!$F91,"")</f>
        <v>1062352.9302887935</v>
      </c>
      <c r="X63" s="124">
        <f>IFERROR('PML mundo '!AO64*100000000/Indicadores!$F91,"")</f>
        <v>1107521.2887290923</v>
      </c>
      <c r="Y63" s="124">
        <f>IFERROR('PML mundo '!AQ64*100000000/Indicadores!$F91,"")</f>
        <v>1182796.6889878989</v>
      </c>
      <c r="Z63" s="124">
        <f>IFERROR('PML mundo '!AS64*100000000/Indicadores!$F91,"")</f>
        <v>1333347.4895055117</v>
      </c>
      <c r="AA63" s="124">
        <f>IFERROR('PML mundo '!AU64*100000000/Indicadores!$F91,"")</f>
        <v>1398691.1519919776</v>
      </c>
      <c r="AB63" s="124" t="str">
        <f>IFERROR('PML mundo '!AW64*100000000/Indicadores!$F91,"")</f>
        <v/>
      </c>
      <c r="AC63" s="124" t="str">
        <f>IFERROR('PML mundo '!AY64*100000000/Indicadores!$F91,"")</f>
        <v/>
      </c>
      <c r="AD63" s="124" t="str">
        <f>IFERROR('PML mundo '!BA64*100000000/Indicadores!$F91,"")</f>
        <v/>
      </c>
      <c r="AE63" s="124" t="str">
        <f>IFERROR('PML mundo '!BC64*100000000/Indicadores!$F91,"")</f>
        <v/>
      </c>
      <c r="AF63" s="124" t="str">
        <f>IFERROR('PML mundo '!BE64*100000000/Indicadores!$F91,"")</f>
        <v/>
      </c>
      <c r="AG63" s="124" t="str">
        <f>IFERROR('PML mundo '!BG64*100000000/Indicadores!$F91,"")</f>
        <v/>
      </c>
      <c r="AH63" s="124" t="str">
        <f>IFERROR('PML mundo '!BI64*100000000/Indicadores!$F91,"")</f>
        <v/>
      </c>
      <c r="AI63" s="124">
        <f>IFERROR('PML mundo '!BK64*100000000/Indicadores!$F91,"")</f>
        <v>237070.16735907795</v>
      </c>
      <c r="AJ63" s="124">
        <f>IFERROR('PML mundo '!BM64*100000000/Indicadores!$F91,"")</f>
        <v>821520.09793230775</v>
      </c>
    </row>
    <row r="64" spans="1:36" s="119" customFormat="1" ht="14">
      <c r="A64" s="114" t="str">
        <f>'AAL mundo '!A92</f>
        <v>LAC</v>
      </c>
      <c r="B64" s="107" t="str">
        <f>'AAL mundo '!B92</f>
        <v>ECU</v>
      </c>
      <c r="C64" s="107" t="str">
        <f>'AAL mundo '!C92</f>
        <v>Ecuador</v>
      </c>
      <c r="D64" s="108" t="str">
        <f>'AAL mundo '!D92</f>
        <v/>
      </c>
      <c r="E64" s="108" t="str">
        <f>'AAL mundo '!E92</f>
        <v>Upper middle income</v>
      </c>
      <c r="F64" s="109">
        <f>'AAL mundo '!F92</f>
        <v>282705</v>
      </c>
      <c r="G64" s="124">
        <f>IFERROR('PML mundo '!G65*100000000/Indicadores!$F92,"")</f>
        <v>3680862.7953569777</v>
      </c>
      <c r="H64" s="124">
        <f>IFERROR('PML mundo '!I65*100000000/Indicadores!$F92,"")</f>
        <v>7173165.3892057352</v>
      </c>
      <c r="I64" s="124">
        <f>IFERROR('PML mundo '!K65*100000000/Indicadores!$F92,"")</f>
        <v>11222438.491561195</v>
      </c>
      <c r="J64" s="124">
        <f>IFERROR('PML mundo '!M65*100000000/Indicadores!$F92,"")</f>
        <v>18719086.343231373</v>
      </c>
      <c r="K64" s="124">
        <f>IFERROR('PML mundo '!O65*100000000/Indicadores!$F92,"")</f>
        <v>25635526.854583569</v>
      </c>
      <c r="L64" s="124">
        <f>IFERROR('PML mundo '!Q65*100000000/Indicadores!$F92,"")</f>
        <v>33313867.903734159</v>
      </c>
      <c r="M64" s="124">
        <f>IFERROR('PML mundo '!S65*100000000/Indicadores!$F92,"")</f>
        <v>38738176.812610619</v>
      </c>
      <c r="N64" s="124" t="str">
        <f>IFERROR('PML mundo '!U65*100000000/Indicadores!$F92,"")</f>
        <v/>
      </c>
      <c r="O64" s="124" t="str">
        <f>IFERROR('PML mundo '!W65*100000000/Indicadores!$F92,"")</f>
        <v/>
      </c>
      <c r="P64" s="124" t="str">
        <f>IFERROR('PML mundo '!Y65*100000000/Indicadores!$F92,"")</f>
        <v/>
      </c>
      <c r="Q64" s="124" t="str">
        <f>IFERROR('PML mundo '!AA65*100000000/Indicadores!$F92,"")</f>
        <v/>
      </c>
      <c r="R64" s="124" t="str">
        <f>IFERROR('PML mundo '!AC65*100000000/Indicadores!$F92,"")</f>
        <v/>
      </c>
      <c r="S64" s="124" t="str">
        <f>IFERROR('PML mundo '!AE65*100000000/Indicadores!$F92,"")</f>
        <v/>
      </c>
      <c r="T64" s="124" t="str">
        <f>IFERROR('PML mundo '!AG65*100000000/Indicadores!$F92,"")</f>
        <v/>
      </c>
      <c r="U64" s="124" t="str">
        <f>IFERROR('PML mundo '!AI65*100000000/Indicadores!$F92,"")</f>
        <v/>
      </c>
      <c r="V64" s="124" t="str">
        <f>IFERROR('PML mundo '!AK65*100000000/Indicadores!$F92,"")</f>
        <v/>
      </c>
      <c r="W64" s="124" t="str">
        <f>IFERROR('PML mundo '!AM65*100000000/Indicadores!$F92,"")</f>
        <v/>
      </c>
      <c r="X64" s="124" t="str">
        <f>IFERROR('PML mundo '!AO65*100000000/Indicadores!$F92,"")</f>
        <v/>
      </c>
      <c r="Y64" s="124" t="str">
        <f>IFERROR('PML mundo '!AQ65*100000000/Indicadores!$F92,"")</f>
        <v/>
      </c>
      <c r="Z64" s="124" t="str">
        <f>IFERROR('PML mundo '!AS65*100000000/Indicadores!$F92,"")</f>
        <v/>
      </c>
      <c r="AA64" s="124" t="str">
        <f>IFERROR('PML mundo '!AU65*100000000/Indicadores!$F92,"")</f>
        <v/>
      </c>
      <c r="AB64" s="124" t="str">
        <f>IFERROR('PML mundo '!AW65*100000000/Indicadores!$F92,"")</f>
        <v/>
      </c>
      <c r="AC64" s="124">
        <f>IFERROR('PML mundo '!AY65*100000000/Indicadores!$F92,"")</f>
        <v>366.63657868538235</v>
      </c>
      <c r="AD64" s="124">
        <f>IFERROR('PML mundo '!BA65*100000000/Indicadores!$F92,"")</f>
        <v>4379.8207507821344</v>
      </c>
      <c r="AE64" s="124">
        <f>IFERROR('PML mundo '!BC65*100000000/Indicadores!$F92,"")</f>
        <v>39537.295917693933</v>
      </c>
      <c r="AF64" s="124">
        <f>IFERROR('PML mundo '!BE65*100000000/Indicadores!$F92,"")</f>
        <v>168890.64451658531</v>
      </c>
      <c r="AG64" s="124">
        <f>IFERROR('PML mundo '!BG65*100000000/Indicadores!$F92,"")</f>
        <v>459474.90586655389</v>
      </c>
      <c r="AH64" s="124">
        <f>IFERROR('PML mundo '!BI65*100000000/Indicadores!$F92,"")</f>
        <v>809295.74741601478</v>
      </c>
      <c r="AI64" s="124">
        <f>IFERROR('PML mundo '!BK65*100000000/Indicadores!$F92,"")</f>
        <v>967515.51800537889</v>
      </c>
      <c r="AJ64" s="124">
        <f>IFERROR('PML mundo '!BM65*100000000/Indicadores!$F92,"")</f>
        <v>1862348.5025819102</v>
      </c>
    </row>
    <row r="65" spans="1:36" s="119" customFormat="1" ht="14">
      <c r="A65" s="114" t="str">
        <f>'AAL mundo '!A93</f>
        <v>Middle East and North Africa</v>
      </c>
      <c r="B65" s="107" t="str">
        <f>'AAL mundo '!B93</f>
        <v>EGY</v>
      </c>
      <c r="C65" s="107" t="str">
        <f>'AAL mundo '!C93</f>
        <v>Egypt</v>
      </c>
      <c r="D65" s="108" t="str">
        <f>'AAL mundo '!D93</f>
        <v/>
      </c>
      <c r="E65" s="108" t="str">
        <f>'AAL mundo '!E93</f>
        <v>Lower middle income</v>
      </c>
      <c r="F65" s="109">
        <f>'AAL mundo '!F93</f>
        <v>617149</v>
      </c>
      <c r="G65" s="124">
        <f>IFERROR('PML mundo '!G66*100000000/Indicadores!$F93,"")</f>
        <v>148427.05997196634</v>
      </c>
      <c r="H65" s="124">
        <f>IFERROR('PML mundo '!I66*100000000/Indicadores!$F93,"")</f>
        <v>322714.55997196637</v>
      </c>
      <c r="I65" s="124">
        <f>IFERROR('PML mundo '!K66*100000000/Indicadores!$F93,"")</f>
        <v>598499.92465959152</v>
      </c>
      <c r="J65" s="124">
        <f>IFERROR('PML mundo '!M66*100000000/Indicadores!$F93,"")</f>
        <v>1376626.9543452142</v>
      </c>
      <c r="K65" s="124">
        <f>IFERROR('PML mundo '!O66*100000000/Indicadores!$F93,"")</f>
        <v>2567540.3519223067</v>
      </c>
      <c r="L65" s="124">
        <f>IFERROR('PML mundo '!Q66*100000000/Indicadores!$F93,"")</f>
        <v>4567260.8234881861</v>
      </c>
      <c r="M65" s="124">
        <f>IFERROR('PML mundo '!S66*100000000/Indicadores!$F93,"")</f>
        <v>6174272.5400480572</v>
      </c>
      <c r="N65" s="124" t="str">
        <f>IFERROR('PML mundo '!U66*100000000/Indicadores!$F93,"")</f>
        <v/>
      </c>
      <c r="O65" s="124" t="str">
        <f>IFERROR('PML mundo '!W66*100000000/Indicadores!$F93,"")</f>
        <v/>
      </c>
      <c r="P65" s="124" t="str">
        <f>IFERROR('PML mundo '!Y66*100000000/Indicadores!$F93,"")</f>
        <v/>
      </c>
      <c r="Q65" s="124" t="str">
        <f>IFERROR('PML mundo '!AA66*100000000/Indicadores!$F93,"")</f>
        <v/>
      </c>
      <c r="R65" s="124" t="str">
        <f>IFERROR('PML mundo '!AC66*100000000/Indicadores!$F93,"")</f>
        <v/>
      </c>
      <c r="S65" s="124" t="str">
        <f>IFERROR('PML mundo '!AE66*100000000/Indicadores!$F93,"")</f>
        <v/>
      </c>
      <c r="T65" s="124" t="str">
        <f>IFERROR('PML mundo '!AG66*100000000/Indicadores!$F93,"")</f>
        <v/>
      </c>
      <c r="U65" s="124" t="str">
        <f>IFERROR('PML mundo '!AI66*100000000/Indicadores!$F93,"")</f>
        <v/>
      </c>
      <c r="V65" s="124" t="str">
        <f>IFERROR('PML mundo '!AK66*100000000/Indicadores!$F93,"")</f>
        <v/>
      </c>
      <c r="W65" s="124" t="str">
        <f>IFERROR('PML mundo '!AM66*100000000/Indicadores!$F93,"")</f>
        <v/>
      </c>
      <c r="X65" s="124" t="str">
        <f>IFERROR('PML mundo '!AO66*100000000/Indicadores!$F93,"")</f>
        <v/>
      </c>
      <c r="Y65" s="124" t="str">
        <f>IFERROR('PML mundo '!AQ66*100000000/Indicadores!$F93,"")</f>
        <v/>
      </c>
      <c r="Z65" s="124" t="str">
        <f>IFERROR('PML mundo '!AS66*100000000/Indicadores!$F93,"")</f>
        <v/>
      </c>
      <c r="AA65" s="124" t="str">
        <f>IFERROR('PML mundo '!AU66*100000000/Indicadores!$F93,"")</f>
        <v/>
      </c>
      <c r="AB65" s="124" t="str">
        <f>IFERROR('PML mundo '!AW66*100000000/Indicadores!$F93,"")</f>
        <v/>
      </c>
      <c r="AC65" s="124" t="str">
        <f>IFERROR('PML mundo '!AY66*100000000/Indicadores!$F93,"")</f>
        <v/>
      </c>
      <c r="AD65" s="124" t="str">
        <f>IFERROR('PML mundo '!BA66*100000000/Indicadores!$F93,"")</f>
        <v/>
      </c>
      <c r="AE65" s="124">
        <f>IFERROR('PML mundo '!BC66*100000000/Indicadores!$F93,"")</f>
        <v>1476.2437424909892</v>
      </c>
      <c r="AF65" s="124">
        <f>IFERROR('PML mundo '!BE66*100000000/Indicadores!$F93,"")</f>
        <v>74269.368992791351</v>
      </c>
      <c r="AG65" s="124">
        <f>IFERROR('PML mundo '!BG66*100000000/Indicadores!$F93,"")</f>
        <v>614229.0748898678</v>
      </c>
      <c r="AH65" s="124">
        <f>IFERROR('PML mundo '!BI66*100000000/Indicadores!$F93,"")</f>
        <v>1287239.1742591108</v>
      </c>
      <c r="AI65" s="124">
        <f>IFERROR('PML mundo '!BK66*100000000/Indicadores!$F93,"")</f>
        <v>9408.664003150825</v>
      </c>
      <c r="AJ65" s="124">
        <f>IFERROR('PML mundo '!BM66*100000000/Indicadores!$F93,"")</f>
        <v>126243.98806508983</v>
      </c>
    </row>
    <row r="66" spans="1:36" s="119" customFormat="1" ht="14">
      <c r="A66" s="114" t="str">
        <f>'AAL mundo '!A94</f>
        <v>LAC</v>
      </c>
      <c r="B66" s="107" t="str">
        <f>'AAL mundo '!B94</f>
        <v>SLV</v>
      </c>
      <c r="C66" s="107" t="str">
        <f>'AAL mundo '!C94</f>
        <v>El Salvador</v>
      </c>
      <c r="D66" s="108" t="str">
        <f>'AAL mundo '!D94</f>
        <v/>
      </c>
      <c r="E66" s="108" t="str">
        <f>'AAL mundo '!E94</f>
        <v>Lower middle income</v>
      </c>
      <c r="F66" s="109">
        <f>'AAL mundo '!F94</f>
        <v>71580.5</v>
      </c>
      <c r="G66" s="124">
        <f>IFERROR('PML mundo '!G67*100000000/Indicadores!$F94,"")</f>
        <v>3166346.7614063113</v>
      </c>
      <c r="H66" s="124">
        <f>IFERROR('PML mundo '!I67*100000000/Indicadores!$F94,"")</f>
        <v>6058051.8763138968</v>
      </c>
      <c r="I66" s="124">
        <f>IFERROR('PML mundo '!K67*100000000/Indicadores!$F94,"")</f>
        <v>9043900.539268868</v>
      </c>
      <c r="J66" s="124">
        <f>IFERROR('PML mundo '!M67*100000000/Indicadores!$F94,"")</f>
        <v>14096178.224982813</v>
      </c>
      <c r="K66" s="124">
        <f>IFERROR('PML mundo '!O67*100000000/Indicadores!$F94,"")</f>
        <v>18818099.087177165</v>
      </c>
      <c r="L66" s="124">
        <f>IFERROR('PML mundo '!Q67*100000000/Indicadores!$F94,"")</f>
        <v>24375866.824036211</v>
      </c>
      <c r="M66" s="124">
        <f>IFERROR('PML mundo '!S67*100000000/Indicadores!$F94,"")</f>
        <v>27944578.897379953</v>
      </c>
      <c r="N66" s="124" t="str">
        <f>IFERROR('PML mundo '!U67*100000000/Indicadores!$F94,"")</f>
        <v/>
      </c>
      <c r="O66" s="124" t="str">
        <f>IFERROR('PML mundo '!W67*100000000/Indicadores!$F94,"")</f>
        <v/>
      </c>
      <c r="P66" s="124" t="str">
        <f>IFERROR('PML mundo '!Y67*100000000/Indicadores!$F94,"")</f>
        <v/>
      </c>
      <c r="Q66" s="124" t="str">
        <f>IFERROR('PML mundo '!AA67*100000000/Indicadores!$F94,"")</f>
        <v/>
      </c>
      <c r="R66" s="124" t="str">
        <f>IFERROR('PML mundo '!AC67*100000000/Indicadores!$F94,"")</f>
        <v/>
      </c>
      <c r="S66" s="124" t="str">
        <f>IFERROR('PML mundo '!AE67*100000000/Indicadores!$F94,"")</f>
        <v/>
      </c>
      <c r="T66" s="124" t="str">
        <f>IFERROR('PML mundo '!AG67*100000000/Indicadores!$F94,"")</f>
        <v/>
      </c>
      <c r="U66" s="124" t="str">
        <f>IFERROR('PML mundo '!AI67*100000000/Indicadores!$F94,"")</f>
        <v/>
      </c>
      <c r="V66" s="124" t="str">
        <f>IFERROR('PML mundo '!AK67*100000000/Indicadores!$F94,"")</f>
        <v/>
      </c>
      <c r="W66" s="124" t="str">
        <f>IFERROR('PML mundo '!AM67*100000000/Indicadores!$F94,"")</f>
        <v/>
      </c>
      <c r="X66" s="124" t="str">
        <f>IFERROR('PML mundo '!AO67*100000000/Indicadores!$F94,"")</f>
        <v/>
      </c>
      <c r="Y66" s="124" t="str">
        <f>IFERROR('PML mundo '!AQ67*100000000/Indicadores!$F94,"")</f>
        <v/>
      </c>
      <c r="Z66" s="124" t="str">
        <f>IFERROR('PML mundo '!AS67*100000000/Indicadores!$F94,"")</f>
        <v/>
      </c>
      <c r="AA66" s="124" t="str">
        <f>IFERROR('PML mundo '!AU67*100000000/Indicadores!$F94,"")</f>
        <v/>
      </c>
      <c r="AB66" s="124" t="str">
        <f>IFERROR('PML mundo '!AW67*100000000/Indicadores!$F94,"")</f>
        <v/>
      </c>
      <c r="AC66" s="124" t="str">
        <f>IFERROR('PML mundo '!AY67*100000000/Indicadores!$F94,"")</f>
        <v/>
      </c>
      <c r="AD66" s="124" t="str">
        <f>IFERROR('PML mundo '!BA67*100000000/Indicadores!$F94,"")</f>
        <v/>
      </c>
      <c r="AE66" s="124" t="str">
        <f>IFERROR('PML mundo '!BC67*100000000/Indicadores!$F94,"")</f>
        <v/>
      </c>
      <c r="AF66" s="124" t="str">
        <f>IFERROR('PML mundo '!BE67*100000000/Indicadores!$F94,"")</f>
        <v/>
      </c>
      <c r="AG66" s="124" t="str">
        <f>IFERROR('PML mundo '!BG67*100000000/Indicadores!$F94,"")</f>
        <v/>
      </c>
      <c r="AH66" s="124" t="str">
        <f>IFERROR('PML mundo '!BI67*100000000/Indicadores!$F94,"")</f>
        <v/>
      </c>
      <c r="AI66" s="124">
        <f>IFERROR('PML mundo '!BK67*100000000/Indicadores!$F94,"")</f>
        <v>247327.04133551291</v>
      </c>
      <c r="AJ66" s="124">
        <f>IFERROR('PML mundo '!BM67*100000000/Indicadores!$F94,"")</f>
        <v>507035.68885483308</v>
      </c>
    </row>
    <row r="67" spans="1:36" s="119" customFormat="1" ht="14">
      <c r="A67" s="114" t="str">
        <f>'AAL mundo '!A95</f>
        <v>Sub-Saharan Africa</v>
      </c>
      <c r="B67" s="107" t="str">
        <f>'AAL mundo '!B95</f>
        <v>GNQ</v>
      </c>
      <c r="C67" s="107" t="str">
        <f>'AAL mundo '!C95</f>
        <v>Equatorial Guinea</v>
      </c>
      <c r="D67" s="108" t="str">
        <f>'AAL mundo '!D95</f>
        <v/>
      </c>
      <c r="E67" s="108" t="str">
        <f>'AAL mundo '!E95</f>
        <v>High income: nonOECD</v>
      </c>
      <c r="F67" s="109">
        <f>'AAL mundo '!F95</f>
        <v>20061.400000000001</v>
      </c>
      <c r="G67" s="124">
        <f>IFERROR('PML mundo '!G68*100000000/Indicadores!$F95,"")</f>
        <v>29041.072149310345</v>
      </c>
      <c r="H67" s="124">
        <f>IFERROR('PML mundo '!I68*100000000/Indicadores!$F95,"")</f>
        <v>83839.192768075547</v>
      </c>
      <c r="I67" s="124">
        <f>IFERROR('PML mundo '!K68*100000000/Indicadores!$F95,"")</f>
        <v>192662.72255152228</v>
      </c>
      <c r="J67" s="124">
        <f>IFERROR('PML mundo '!M68*100000000/Indicadores!$F95,"")</f>
        <v>678955.79765482992</v>
      </c>
      <c r="K67" s="124">
        <f>IFERROR('PML mundo '!O68*100000000/Indicadores!$F95,"")</f>
        <v>1593137.8404569563</v>
      </c>
      <c r="L67" s="124">
        <f>IFERROR('PML mundo '!Q68*100000000/Indicadores!$F95,"")</f>
        <v>3119886.8884838927</v>
      </c>
      <c r="M67" s="124">
        <f>IFERROR('PML mundo '!S68*100000000/Indicadores!$F95,"")</f>
        <v>4266590.6863440229</v>
      </c>
      <c r="N67" s="124" t="str">
        <f>IFERROR('PML mundo '!U68*100000000/Indicadores!$F95,"")</f>
        <v/>
      </c>
      <c r="O67" s="124" t="str">
        <f>IFERROR('PML mundo '!W68*100000000/Indicadores!$F95,"")</f>
        <v/>
      </c>
      <c r="P67" s="124" t="str">
        <f>IFERROR('PML mundo '!Y68*100000000/Indicadores!$F95,"")</f>
        <v/>
      </c>
      <c r="Q67" s="124" t="str">
        <f>IFERROR('PML mundo '!AA68*100000000/Indicadores!$F95,"")</f>
        <v/>
      </c>
      <c r="R67" s="124" t="str">
        <f>IFERROR('PML mundo '!AC68*100000000/Indicadores!$F95,"")</f>
        <v/>
      </c>
      <c r="S67" s="124" t="str">
        <f>IFERROR('PML mundo '!AE68*100000000/Indicadores!$F95,"")</f>
        <v/>
      </c>
      <c r="T67" s="124" t="str">
        <f>IFERROR('PML mundo '!AG68*100000000/Indicadores!$F95,"")</f>
        <v/>
      </c>
      <c r="U67" s="124" t="str">
        <f>IFERROR('PML mundo '!AI68*100000000/Indicadores!$F95,"")</f>
        <v/>
      </c>
      <c r="V67" s="124" t="str">
        <f>IFERROR('PML mundo '!AK68*100000000/Indicadores!$F95,"")</f>
        <v/>
      </c>
      <c r="W67" s="124" t="str">
        <f>IFERROR('PML mundo '!AM68*100000000/Indicadores!$F95,"")</f>
        <v/>
      </c>
      <c r="X67" s="124" t="str">
        <f>IFERROR('PML mundo '!AO68*100000000/Indicadores!$F95,"")</f>
        <v/>
      </c>
      <c r="Y67" s="124" t="str">
        <f>IFERROR('PML mundo '!AQ68*100000000/Indicadores!$F95,"")</f>
        <v/>
      </c>
      <c r="Z67" s="124" t="str">
        <f>IFERROR('PML mundo '!AS68*100000000/Indicadores!$F95,"")</f>
        <v/>
      </c>
      <c r="AA67" s="124" t="str">
        <f>IFERROR('PML mundo '!AU68*100000000/Indicadores!$F95,"")</f>
        <v/>
      </c>
      <c r="AB67" s="124" t="str">
        <f>IFERROR('PML mundo '!AW68*100000000/Indicadores!$F95,"")</f>
        <v/>
      </c>
      <c r="AC67" s="124" t="str">
        <f>IFERROR('PML mundo '!AY68*100000000/Indicadores!$F95,"")</f>
        <v/>
      </c>
      <c r="AD67" s="124" t="str">
        <f>IFERROR('PML mundo '!BA68*100000000/Indicadores!$F95,"")</f>
        <v/>
      </c>
      <c r="AE67" s="124" t="str">
        <f>IFERROR('PML mundo '!BC68*100000000/Indicadores!$F95,"")</f>
        <v/>
      </c>
      <c r="AF67" s="124" t="str">
        <f>IFERROR('PML mundo '!BE68*100000000/Indicadores!$F95,"")</f>
        <v/>
      </c>
      <c r="AG67" s="124" t="str">
        <f>IFERROR('PML mundo '!BG68*100000000/Indicadores!$F95,"")</f>
        <v/>
      </c>
      <c r="AH67" s="124" t="str">
        <f>IFERROR('PML mundo '!BI68*100000000/Indicadores!$F95,"")</f>
        <v/>
      </c>
      <c r="AI67" s="124">
        <f>IFERROR('PML mundo '!BK68*100000000/Indicadores!$F95,"")</f>
        <v>1261396.732466965</v>
      </c>
      <c r="AJ67" s="124">
        <f>IFERROR('PML mundo '!BM68*100000000/Indicadores!$F95,"")</f>
        <v>3430360.0814425177</v>
      </c>
    </row>
    <row r="68" spans="1:36" s="119" customFormat="1" ht="14">
      <c r="A68" s="114" t="str">
        <f>'AAL mundo '!A96</f>
        <v>Sub-Saharan Africa</v>
      </c>
      <c r="B68" s="107" t="str">
        <f>'AAL mundo '!B96</f>
        <v>ERI</v>
      </c>
      <c r="C68" s="107" t="str">
        <f>'AAL mundo '!C96</f>
        <v>Eritrea</v>
      </c>
      <c r="D68" s="108" t="str">
        <f>'AAL mundo '!D96</f>
        <v/>
      </c>
      <c r="E68" s="108" t="str">
        <f>'AAL mundo '!E96</f>
        <v>Low income</v>
      </c>
      <c r="F68" s="109">
        <f>'AAL mundo '!F96</f>
        <v>9081.7900000000009</v>
      </c>
      <c r="G68" s="124">
        <f>IFERROR('PML mundo '!G69*100000000/Indicadores!$F96,"")</f>
        <v>38730.857484910455</v>
      </c>
      <c r="H68" s="124">
        <f>IFERROR('PML mundo '!I69*100000000/Indicadores!$F96,"")</f>
        <v>108906.5695615304</v>
      </c>
      <c r="I68" s="124">
        <f>IFERROR('PML mundo '!K69*100000000/Indicadores!$F96,"")</f>
        <v>255777.04893500273</v>
      </c>
      <c r="J68" s="124">
        <f>IFERROR('PML mundo '!M69*100000000/Indicadores!$F96,"")</f>
        <v>753142.61485509051</v>
      </c>
      <c r="K68" s="124">
        <f>IFERROR('PML mundo '!O69*100000000/Indicadores!$F96,"")</f>
        <v>1606755.3748690577</v>
      </c>
      <c r="L68" s="124">
        <f>IFERROR('PML mundo '!Q69*100000000/Indicadores!$F96,"")</f>
        <v>3217345.4881029581</v>
      </c>
      <c r="M68" s="124">
        <f>IFERROR('PML mundo '!S69*100000000/Indicadores!$F96,"")</f>
        <v>4596700.8779368484</v>
      </c>
      <c r="N68" s="124" t="str">
        <f>IFERROR('PML mundo '!U69*100000000/Indicadores!$F96,"")</f>
        <v/>
      </c>
      <c r="O68" s="124" t="str">
        <f>IFERROR('PML mundo '!W69*100000000/Indicadores!$F96,"")</f>
        <v/>
      </c>
      <c r="P68" s="124" t="str">
        <f>IFERROR('PML mundo '!Y69*100000000/Indicadores!$F96,"")</f>
        <v/>
      </c>
      <c r="Q68" s="124" t="str">
        <f>IFERROR('PML mundo '!AA69*100000000/Indicadores!$F96,"")</f>
        <v/>
      </c>
      <c r="R68" s="124" t="str">
        <f>IFERROR('PML mundo '!AC69*100000000/Indicadores!$F96,"")</f>
        <v/>
      </c>
      <c r="S68" s="124" t="str">
        <f>IFERROR('PML mundo '!AE69*100000000/Indicadores!$F96,"")</f>
        <v/>
      </c>
      <c r="T68" s="124" t="str">
        <f>IFERROR('PML mundo '!AG69*100000000/Indicadores!$F96,"")</f>
        <v/>
      </c>
      <c r="U68" s="124" t="str">
        <f>IFERROR('PML mundo '!AI69*100000000/Indicadores!$F96,"")</f>
        <v/>
      </c>
      <c r="V68" s="124" t="str">
        <f>IFERROR('PML mundo '!AK69*100000000/Indicadores!$F96,"")</f>
        <v/>
      </c>
      <c r="W68" s="124" t="str">
        <f>IFERROR('PML mundo '!AM69*100000000/Indicadores!$F96,"")</f>
        <v/>
      </c>
      <c r="X68" s="124" t="str">
        <f>IFERROR('PML mundo '!AO69*100000000/Indicadores!$F96,"")</f>
        <v/>
      </c>
      <c r="Y68" s="124" t="str">
        <f>IFERROR('PML mundo '!AQ69*100000000/Indicadores!$F96,"")</f>
        <v/>
      </c>
      <c r="Z68" s="124" t="str">
        <f>IFERROR('PML mundo '!AS69*100000000/Indicadores!$F96,"")</f>
        <v/>
      </c>
      <c r="AA68" s="124" t="str">
        <f>IFERROR('PML mundo '!AU69*100000000/Indicadores!$F96,"")</f>
        <v/>
      </c>
      <c r="AB68" s="124" t="str">
        <f>IFERROR('PML mundo '!AW69*100000000/Indicadores!$F96,"")</f>
        <v/>
      </c>
      <c r="AC68" s="124" t="str">
        <f>IFERROR('PML mundo '!AY69*100000000/Indicadores!$F96,"")</f>
        <v/>
      </c>
      <c r="AD68" s="124" t="str">
        <f>IFERROR('PML mundo '!BA69*100000000/Indicadores!$F96,"")</f>
        <v/>
      </c>
      <c r="AE68" s="124" t="str">
        <f>IFERROR('PML mundo '!BC69*100000000/Indicadores!$F96,"")</f>
        <v/>
      </c>
      <c r="AF68" s="124" t="str">
        <f>IFERROR('PML mundo '!BE69*100000000/Indicadores!$F96,"")</f>
        <v/>
      </c>
      <c r="AG68" s="124" t="str">
        <f>IFERROR('PML mundo '!BG69*100000000/Indicadores!$F96,"")</f>
        <v/>
      </c>
      <c r="AH68" s="124" t="str">
        <f>IFERROR('PML mundo '!BI69*100000000/Indicadores!$F96,"")</f>
        <v/>
      </c>
      <c r="AI68" s="124">
        <f>IFERROR('PML mundo '!BK69*100000000/Indicadores!$F96,"")</f>
        <v>2359796.0997055974</v>
      </c>
      <c r="AJ68" s="124">
        <f>IFERROR('PML mundo '!BM69*100000000/Indicadores!$F96,"")</f>
        <v>4840762.9165837308</v>
      </c>
    </row>
    <row r="69" spans="1:36" s="119" customFormat="1" ht="14">
      <c r="A69" s="114" t="str">
        <f>'AAL mundo '!A97</f>
        <v>Europe and Central Asia</v>
      </c>
      <c r="B69" s="107" t="str">
        <f>'AAL mundo '!B97</f>
        <v>EST</v>
      </c>
      <c r="C69" s="107" t="str">
        <f>'AAL mundo '!C97</f>
        <v>Estonia</v>
      </c>
      <c r="D69" s="108" t="str">
        <f>'AAL mundo '!D97</f>
        <v/>
      </c>
      <c r="E69" s="108" t="str">
        <f>'AAL mundo '!E97</f>
        <v>High income: OECD</v>
      </c>
      <c r="F69" s="109">
        <f>'AAL mundo '!F97</f>
        <v>79617.3</v>
      </c>
      <c r="G69" s="124" t="str">
        <f>IFERROR('PML mundo '!G70*100000000/Indicadores!$F97,"")</f>
        <v/>
      </c>
      <c r="H69" s="124">
        <f>IFERROR('PML mundo '!I70*100000000/Indicadores!$F97,"")</f>
        <v>2303.1764742890996</v>
      </c>
      <c r="I69" s="124">
        <f>IFERROR('PML mundo '!K70*100000000/Indicadores!$F97,"")</f>
        <v>45119.604701237273</v>
      </c>
      <c r="J69" s="124">
        <f>IFERROR('PML mundo '!M70*100000000/Indicadores!$F97,"")</f>
        <v>184707.20183970942</v>
      </c>
      <c r="K69" s="124">
        <f>IFERROR('PML mundo '!O70*100000000/Indicadores!$F97,"")</f>
        <v>343928.43449671159</v>
      </c>
      <c r="L69" s="124">
        <f>IFERROR('PML mundo '!Q70*100000000/Indicadores!$F97,"")</f>
        <v>674302.10908736114</v>
      </c>
      <c r="M69" s="124">
        <f>IFERROR('PML mundo '!S70*100000000/Indicadores!$F97,"")</f>
        <v>1011774.0980577869</v>
      </c>
      <c r="N69" s="124" t="str">
        <f>IFERROR('PML mundo '!U70*100000000/Indicadores!$F97,"")</f>
        <v/>
      </c>
      <c r="O69" s="124" t="str">
        <f>IFERROR('PML mundo '!W70*100000000/Indicadores!$F97,"")</f>
        <v/>
      </c>
      <c r="P69" s="124" t="str">
        <f>IFERROR('PML mundo '!Y70*100000000/Indicadores!$F97,"")</f>
        <v/>
      </c>
      <c r="Q69" s="124" t="str">
        <f>IFERROR('PML mundo '!AA70*100000000/Indicadores!$F97,"")</f>
        <v/>
      </c>
      <c r="R69" s="124" t="str">
        <f>IFERROR('PML mundo '!AC70*100000000/Indicadores!$F97,"")</f>
        <v/>
      </c>
      <c r="S69" s="124" t="str">
        <f>IFERROR('PML mundo '!AE70*100000000/Indicadores!$F97,"")</f>
        <v/>
      </c>
      <c r="T69" s="124" t="str">
        <f>IFERROR('PML mundo '!AG70*100000000/Indicadores!$F97,"")</f>
        <v/>
      </c>
      <c r="U69" s="124" t="str">
        <f>IFERROR('PML mundo '!AI70*100000000/Indicadores!$F97,"")</f>
        <v/>
      </c>
      <c r="V69" s="124" t="str">
        <f>IFERROR('PML mundo '!AK70*100000000/Indicadores!$F97,"")</f>
        <v/>
      </c>
      <c r="W69" s="124" t="str">
        <f>IFERROR('PML mundo '!AM70*100000000/Indicadores!$F97,"")</f>
        <v/>
      </c>
      <c r="X69" s="124" t="str">
        <f>IFERROR('PML mundo '!AO70*100000000/Indicadores!$F97,"")</f>
        <v/>
      </c>
      <c r="Y69" s="124" t="str">
        <f>IFERROR('PML mundo '!AQ70*100000000/Indicadores!$F97,"")</f>
        <v/>
      </c>
      <c r="Z69" s="124" t="str">
        <f>IFERROR('PML mundo '!AS70*100000000/Indicadores!$F97,"")</f>
        <v/>
      </c>
      <c r="AA69" s="124" t="str">
        <f>IFERROR('PML mundo '!AU70*100000000/Indicadores!$F97,"")</f>
        <v/>
      </c>
      <c r="AB69" s="124" t="str">
        <f>IFERROR('PML mundo '!AW70*100000000/Indicadores!$F97,"")</f>
        <v/>
      </c>
      <c r="AC69" s="124" t="str">
        <f>IFERROR('PML mundo '!AY70*100000000/Indicadores!$F97,"")</f>
        <v/>
      </c>
      <c r="AD69" s="124" t="str">
        <f>IFERROR('PML mundo '!BA70*100000000/Indicadores!$F97,"")</f>
        <v/>
      </c>
      <c r="AE69" s="124" t="str">
        <f>IFERROR('PML mundo '!BC70*100000000/Indicadores!$F97,"")</f>
        <v/>
      </c>
      <c r="AF69" s="124" t="str">
        <f>IFERROR('PML mundo '!BE70*100000000/Indicadores!$F97,"")</f>
        <v/>
      </c>
      <c r="AG69" s="124" t="str">
        <f>IFERROR('PML mundo '!BG70*100000000/Indicadores!$F97,"")</f>
        <v/>
      </c>
      <c r="AH69" s="124" t="str">
        <f>IFERROR('PML mundo '!BI70*100000000/Indicadores!$F97,"")</f>
        <v/>
      </c>
      <c r="AI69" s="124">
        <f>IFERROR('PML mundo '!BK70*100000000/Indicadores!$F97,"")</f>
        <v>1918907.54855048</v>
      </c>
      <c r="AJ69" s="124">
        <f>IFERROR('PML mundo '!BM70*100000000/Indicadores!$F97,"")</f>
        <v>2652136.6431628782</v>
      </c>
    </row>
    <row r="70" spans="1:36" s="119" customFormat="1" ht="14">
      <c r="A70" s="114" t="str">
        <f>'AAL mundo '!A98</f>
        <v>Sub-Saharan Africa</v>
      </c>
      <c r="B70" s="107" t="str">
        <f>'AAL mundo '!B98</f>
        <v>ETH</v>
      </c>
      <c r="C70" s="107" t="str">
        <f>'AAL mundo '!C98</f>
        <v>Ethiopia</v>
      </c>
      <c r="D70" s="108" t="str">
        <f>'AAL mundo '!D98</f>
        <v/>
      </c>
      <c r="E70" s="108" t="str">
        <f>'AAL mundo '!E98</f>
        <v>Low income</v>
      </c>
      <c r="F70" s="109">
        <f>'AAL mundo '!F98</f>
        <v>65598.899999999994</v>
      </c>
      <c r="G70" s="124">
        <f>IFERROR('PML mundo '!G71*100000000/Indicadores!$F98,"")</f>
        <v>11112.663880414835</v>
      </c>
      <c r="H70" s="124">
        <f>IFERROR('PML mundo '!I71*100000000/Indicadores!$F98,"")</f>
        <v>34578.725957989845</v>
      </c>
      <c r="I70" s="124">
        <f>IFERROR('PML mundo '!K71*100000000/Indicadores!$F98,"")</f>
        <v>76422.041248807524</v>
      </c>
      <c r="J70" s="124">
        <f>IFERROR('PML mundo '!M71*100000000/Indicadores!$F98,"")</f>
        <v>186973.26703649425</v>
      </c>
      <c r="K70" s="124">
        <f>IFERROR('PML mundo '!O71*100000000/Indicadores!$F98,"")</f>
        <v>323418.07856495341</v>
      </c>
      <c r="L70" s="124">
        <f>IFERROR('PML mundo '!Q71*100000000/Indicadores!$F98,"")</f>
        <v>505895.93141034129</v>
      </c>
      <c r="M70" s="124">
        <f>IFERROR('PML mundo '!S71*100000000/Indicadores!$F98,"")</f>
        <v>636352.85123624688</v>
      </c>
      <c r="N70" s="124" t="str">
        <f>IFERROR('PML mundo '!U71*100000000/Indicadores!$F98,"")</f>
        <v/>
      </c>
      <c r="O70" s="124" t="str">
        <f>IFERROR('PML mundo '!W71*100000000/Indicadores!$F98,"")</f>
        <v/>
      </c>
      <c r="P70" s="124" t="str">
        <f>IFERROR('PML mundo '!Y71*100000000/Indicadores!$F98,"")</f>
        <v/>
      </c>
      <c r="Q70" s="124" t="str">
        <f>IFERROR('PML mundo '!AA71*100000000/Indicadores!$F98,"")</f>
        <v/>
      </c>
      <c r="R70" s="124" t="str">
        <f>IFERROR('PML mundo '!AC71*100000000/Indicadores!$F98,"")</f>
        <v/>
      </c>
      <c r="S70" s="124" t="str">
        <f>IFERROR('PML mundo '!AE71*100000000/Indicadores!$F98,"")</f>
        <v/>
      </c>
      <c r="T70" s="124" t="str">
        <f>IFERROR('PML mundo '!AG71*100000000/Indicadores!$F98,"")</f>
        <v/>
      </c>
      <c r="U70" s="124" t="str">
        <f>IFERROR('PML mundo '!AI71*100000000/Indicadores!$F98,"")</f>
        <v/>
      </c>
      <c r="V70" s="124" t="str">
        <f>IFERROR('PML mundo '!AK71*100000000/Indicadores!$F98,"")</f>
        <v/>
      </c>
      <c r="W70" s="124" t="str">
        <f>IFERROR('PML mundo '!AM71*100000000/Indicadores!$F98,"")</f>
        <v/>
      </c>
      <c r="X70" s="124" t="str">
        <f>IFERROR('PML mundo '!AO71*100000000/Indicadores!$F98,"")</f>
        <v/>
      </c>
      <c r="Y70" s="124" t="str">
        <f>IFERROR('PML mundo '!AQ71*100000000/Indicadores!$F98,"")</f>
        <v/>
      </c>
      <c r="Z70" s="124" t="str">
        <f>IFERROR('PML mundo '!AS71*100000000/Indicadores!$F98,"")</f>
        <v/>
      </c>
      <c r="AA70" s="124" t="str">
        <f>IFERROR('PML mundo '!AU71*100000000/Indicadores!$F98,"")</f>
        <v/>
      </c>
      <c r="AB70" s="124" t="str">
        <f>IFERROR('PML mundo '!AW71*100000000/Indicadores!$F98,"")</f>
        <v/>
      </c>
      <c r="AC70" s="124" t="str">
        <f>IFERROR('PML mundo '!AY71*100000000/Indicadores!$F98,"")</f>
        <v/>
      </c>
      <c r="AD70" s="124" t="str">
        <f>IFERROR('PML mundo '!BA71*100000000/Indicadores!$F98,"")</f>
        <v/>
      </c>
      <c r="AE70" s="124" t="str">
        <f>IFERROR('PML mundo '!BC71*100000000/Indicadores!$F98,"")</f>
        <v/>
      </c>
      <c r="AF70" s="124" t="str">
        <f>IFERROR('PML mundo '!BE71*100000000/Indicadores!$F98,"")</f>
        <v/>
      </c>
      <c r="AG70" s="124" t="str">
        <f>IFERROR('PML mundo '!BG71*100000000/Indicadores!$F98,"")</f>
        <v/>
      </c>
      <c r="AH70" s="124" t="str">
        <f>IFERROR('PML mundo '!BI71*100000000/Indicadores!$F98,"")</f>
        <v/>
      </c>
      <c r="AI70" s="124">
        <f>IFERROR('PML mundo '!BK71*100000000/Indicadores!$F98,"")</f>
        <v>964821.86267913727</v>
      </c>
      <c r="AJ70" s="124">
        <f>IFERROR('PML mundo '!BM71*100000000/Indicadores!$F98,"")</f>
        <v>1687015.9996844789</v>
      </c>
    </row>
    <row r="71" spans="1:36" s="119" customFormat="1" ht="14">
      <c r="A71" s="114" t="str">
        <f>'AAL mundo '!A99</f>
        <v>Europe and Central Asia</v>
      </c>
      <c r="B71" s="107" t="str">
        <f>'AAL mundo '!B99</f>
        <v>FRO</v>
      </c>
      <c r="C71" s="107" t="str">
        <f>'AAL mundo '!C99</f>
        <v>Faeroe Islands</v>
      </c>
      <c r="D71" s="108" t="str">
        <f>'AAL mundo '!D99</f>
        <v/>
      </c>
      <c r="E71" s="108" t="str">
        <f>'AAL mundo '!E99</f>
        <v>High income: nonOECD</v>
      </c>
      <c r="F71" s="109">
        <f>'AAL mundo '!F99</f>
        <v>9272.3700000000008</v>
      </c>
      <c r="G71" s="124" t="str">
        <f>IFERROR('PML mundo '!G72*100000000/Indicadores!$F99,"")</f>
        <v/>
      </c>
      <c r="H71" s="124" t="str">
        <f>IFERROR('PML mundo '!I72*100000000/Indicadores!$F99,"")</f>
        <v/>
      </c>
      <c r="I71" s="124" t="str">
        <f>IFERROR('PML mundo '!K72*100000000/Indicadores!$F99,"")</f>
        <v/>
      </c>
      <c r="J71" s="124" t="str">
        <f>IFERROR('PML mundo '!M72*100000000/Indicadores!$F99,"")</f>
        <v/>
      </c>
      <c r="K71" s="124" t="str">
        <f>IFERROR('PML mundo '!O72*100000000/Indicadores!$F99,"")</f>
        <v/>
      </c>
      <c r="L71" s="124" t="str">
        <f>IFERROR('PML mundo '!Q72*100000000/Indicadores!$F99,"")</f>
        <v/>
      </c>
      <c r="M71" s="124" t="str">
        <f>IFERROR('PML mundo '!S72*100000000/Indicadores!$F99,"")</f>
        <v/>
      </c>
      <c r="N71" s="124" t="str">
        <f>IFERROR('PML mundo '!U72*100000000/Indicadores!$F99,"")</f>
        <v/>
      </c>
      <c r="O71" s="124">
        <f>IFERROR('PML mundo '!W72*100000000/Indicadores!$F99,"")</f>
        <v>4591.6160430576374</v>
      </c>
      <c r="P71" s="124">
        <f>IFERROR('PML mundo '!Y72*100000000/Indicadores!$F99,"")</f>
        <v>24488.618896307398</v>
      </c>
      <c r="Q71" s="124">
        <f>IFERROR('PML mundo '!AA72*100000000/Indicadores!$F99,"")</f>
        <v>5641182.9435665617</v>
      </c>
      <c r="R71" s="124">
        <f>IFERROR('PML mundo '!AC72*100000000/Indicadores!$F99,"")</f>
        <v>7615195.2074110908</v>
      </c>
      <c r="S71" s="124">
        <f>IFERROR('PML mundo '!AE72*100000000/Indicadores!$F99,"")</f>
        <v>9163335.0832620244</v>
      </c>
      <c r="T71" s="124">
        <f>IFERROR('PML mundo '!AG72*100000000/Indicadores!$F99,"")</f>
        <v>9930900.2317931615</v>
      </c>
      <c r="U71" s="124" t="str">
        <f>IFERROR('PML mundo '!AI72*100000000/Indicadores!$F99,"")</f>
        <v/>
      </c>
      <c r="V71" s="124" t="str">
        <f>IFERROR('PML mundo '!AK72*100000000/Indicadores!$F99,"")</f>
        <v/>
      </c>
      <c r="W71" s="124" t="str">
        <f>IFERROR('PML mundo '!AM72*100000000/Indicadores!$F99,"")</f>
        <v/>
      </c>
      <c r="X71" s="124" t="str">
        <f>IFERROR('PML mundo '!AO72*100000000/Indicadores!$F99,"")</f>
        <v/>
      </c>
      <c r="Y71" s="124" t="str">
        <f>IFERROR('PML mundo '!AQ72*100000000/Indicadores!$F99,"")</f>
        <v/>
      </c>
      <c r="Z71" s="124" t="str">
        <f>IFERROR('PML mundo '!AS72*100000000/Indicadores!$F99,"")</f>
        <v/>
      </c>
      <c r="AA71" s="124" t="str">
        <f>IFERROR('PML mundo '!AU72*100000000/Indicadores!$F99,"")</f>
        <v/>
      </c>
      <c r="AB71" s="124" t="str">
        <f>IFERROR('PML mundo '!AW72*100000000/Indicadores!$F99,"")</f>
        <v/>
      </c>
      <c r="AC71" s="124" t="str">
        <f>IFERROR('PML mundo '!AY72*100000000/Indicadores!$F99,"")</f>
        <v/>
      </c>
      <c r="AD71" s="124" t="str">
        <f>IFERROR('PML mundo '!BA72*100000000/Indicadores!$F99,"")</f>
        <v/>
      </c>
      <c r="AE71" s="124" t="str">
        <f>IFERROR('PML mundo '!BC72*100000000/Indicadores!$F99,"")</f>
        <v/>
      </c>
      <c r="AF71" s="124" t="str">
        <f>IFERROR('PML mundo '!BE72*100000000/Indicadores!$F99,"")</f>
        <v/>
      </c>
      <c r="AG71" s="124" t="str">
        <f>IFERROR('PML mundo '!BG72*100000000/Indicadores!$F99,"")</f>
        <v/>
      </c>
      <c r="AH71" s="124" t="str">
        <f>IFERROR('PML mundo '!BI72*100000000/Indicadores!$F99,"")</f>
        <v/>
      </c>
      <c r="AI71" s="124" t="str">
        <f>IFERROR('PML mundo '!BK72*100000000/Indicadores!$F99,"")</f>
        <v/>
      </c>
      <c r="AJ71" s="124" t="str">
        <f>IFERROR('PML mundo '!BM72*100000000/Indicadores!$F99,"")</f>
        <v/>
      </c>
    </row>
    <row r="72" spans="1:36" s="119" customFormat="1" ht="14">
      <c r="A72" s="114" t="str">
        <f>'AAL mundo '!A100</f>
        <v>LAC</v>
      </c>
      <c r="B72" s="107" t="str">
        <f>'AAL mundo '!B100</f>
        <v>FLK</v>
      </c>
      <c r="C72" s="107" t="str">
        <f>'AAL mundo '!C100</f>
        <v>Falkland Islands (Malvinas)</v>
      </c>
      <c r="D72" s="108" t="str">
        <f>'AAL mundo '!D100</f>
        <v/>
      </c>
      <c r="E72" s="108" t="str">
        <f>'AAL mundo '!E100</f>
        <v>N.D</v>
      </c>
      <c r="F72" s="109">
        <f>'AAL mundo '!F100</f>
        <v>44.9375</v>
      </c>
      <c r="G72" s="124" t="str">
        <f>IFERROR('PML mundo '!G73*100000000/Indicadores!$F100,"")</f>
        <v/>
      </c>
      <c r="H72" s="124" t="str">
        <f>IFERROR('PML mundo '!I73*100000000/Indicadores!$F100,"")</f>
        <v/>
      </c>
      <c r="I72" s="124" t="str">
        <f>IFERROR('PML mundo '!K73*100000000/Indicadores!$F100,"")</f>
        <v/>
      </c>
      <c r="J72" s="124" t="str">
        <f>IFERROR('PML mundo '!M73*100000000/Indicadores!$F100,"")</f>
        <v/>
      </c>
      <c r="K72" s="124" t="str">
        <f>IFERROR('PML mundo '!O73*100000000/Indicadores!$F100,"")</f>
        <v/>
      </c>
      <c r="L72" s="124" t="str">
        <f>IFERROR('PML mundo '!Q73*100000000/Indicadores!$F100,"")</f>
        <v/>
      </c>
      <c r="M72" s="124" t="str">
        <f>IFERROR('PML mundo '!S73*100000000/Indicadores!$F100,"")</f>
        <v/>
      </c>
      <c r="N72" s="124" t="str">
        <f>IFERROR('PML mundo '!U73*100000000/Indicadores!$F100,"")</f>
        <v/>
      </c>
      <c r="O72" s="124" t="str">
        <f>IFERROR('PML mundo '!W73*100000000/Indicadores!$F100,"")</f>
        <v/>
      </c>
      <c r="P72" s="124" t="str">
        <f>IFERROR('PML mundo '!Y73*100000000/Indicadores!$F100,"")</f>
        <v/>
      </c>
      <c r="Q72" s="124" t="str">
        <f>IFERROR('PML mundo '!AA73*100000000/Indicadores!$F100,"")</f>
        <v/>
      </c>
      <c r="R72" s="124" t="str">
        <f>IFERROR('PML mundo '!AC73*100000000/Indicadores!$F100,"")</f>
        <v/>
      </c>
      <c r="S72" s="124" t="str">
        <f>IFERROR('PML mundo '!AE73*100000000/Indicadores!$F100,"")</f>
        <v/>
      </c>
      <c r="T72" s="124" t="str">
        <f>IFERROR('PML mundo '!AG73*100000000/Indicadores!$F100,"")</f>
        <v/>
      </c>
      <c r="U72" s="124" t="str">
        <f>IFERROR('PML mundo '!AI73*100000000/Indicadores!$F100,"")</f>
        <v/>
      </c>
      <c r="V72" s="124" t="str">
        <f>IFERROR('PML mundo '!AK73*100000000/Indicadores!$F100,"")</f>
        <v/>
      </c>
      <c r="W72" s="124" t="str">
        <f>IFERROR('PML mundo '!AM73*100000000/Indicadores!$F100,"")</f>
        <v/>
      </c>
      <c r="X72" s="124" t="str">
        <f>IFERROR('PML mundo '!AO73*100000000/Indicadores!$F100,"")</f>
        <v/>
      </c>
      <c r="Y72" s="124" t="str">
        <f>IFERROR('PML mundo '!AQ73*100000000/Indicadores!$F100,"")</f>
        <v/>
      </c>
      <c r="Z72" s="124" t="str">
        <f>IFERROR('PML mundo '!AS73*100000000/Indicadores!$F100,"")</f>
        <v/>
      </c>
      <c r="AA72" s="124" t="str">
        <f>IFERROR('PML mundo '!AU73*100000000/Indicadores!$F100,"")</f>
        <v/>
      </c>
      <c r="AB72" s="124" t="str">
        <f>IFERROR('PML mundo '!AW73*100000000/Indicadores!$F100,"")</f>
        <v/>
      </c>
      <c r="AC72" s="124" t="str">
        <f>IFERROR('PML mundo '!AY73*100000000/Indicadores!$F100,"")</f>
        <v/>
      </c>
      <c r="AD72" s="124" t="str">
        <f>IFERROR('PML mundo '!BA73*100000000/Indicadores!$F100,"")</f>
        <v/>
      </c>
      <c r="AE72" s="124" t="str">
        <f>IFERROR('PML mundo '!BC73*100000000/Indicadores!$F100,"")</f>
        <v/>
      </c>
      <c r="AF72" s="124" t="str">
        <f>IFERROR('PML mundo '!BE73*100000000/Indicadores!$F100,"")</f>
        <v/>
      </c>
      <c r="AG72" s="124" t="str">
        <f>IFERROR('PML mundo '!BG73*100000000/Indicadores!$F100,"")</f>
        <v/>
      </c>
      <c r="AH72" s="124" t="str">
        <f>IFERROR('PML mundo '!BI73*100000000/Indicadores!$F100,"")</f>
        <v/>
      </c>
      <c r="AI72" s="124" t="str">
        <f>IFERROR('PML mundo '!BK73*100000000/Indicadores!$F100,"")</f>
        <v/>
      </c>
      <c r="AJ72" s="124" t="str">
        <f>IFERROR('PML mundo '!BM73*100000000/Indicadores!$F100,"")</f>
        <v/>
      </c>
    </row>
    <row r="73" spans="1:36" s="119" customFormat="1" ht="14">
      <c r="A73" s="114" t="str">
        <f>'AAL mundo '!A101</f>
        <v>East Asia and the Pacific</v>
      </c>
      <c r="B73" s="107" t="str">
        <f>'AAL mundo '!B101</f>
        <v>FJI</v>
      </c>
      <c r="C73" s="107" t="str">
        <f>'AAL mundo '!C101</f>
        <v>Fiji</v>
      </c>
      <c r="D73" s="108" t="str">
        <f>'AAL mundo '!D101</f>
        <v>SIDS</v>
      </c>
      <c r="E73" s="108" t="str">
        <f>'AAL mundo '!E101</f>
        <v>Upper middle income</v>
      </c>
      <c r="F73" s="109">
        <f>'AAL mundo '!F101</f>
        <v>11571</v>
      </c>
      <c r="G73" s="124">
        <f>IFERROR('PML mundo '!G74*100000000/Indicadores!$F101,"")</f>
        <v>32657.975657379371</v>
      </c>
      <c r="H73" s="124">
        <f>IFERROR('PML mundo '!I74*100000000/Indicadores!$F101,"")</f>
        <v>188666.00802067138</v>
      </c>
      <c r="I73" s="124">
        <f>IFERROR('PML mundo '!K74*100000000/Indicadores!$F101,"")</f>
        <v>552758.30420091434</v>
      </c>
      <c r="J73" s="124">
        <f>IFERROR('PML mundo '!M74*100000000/Indicadores!$F101,"")</f>
        <v>1731755.3578318467</v>
      </c>
      <c r="K73" s="124">
        <f>IFERROR('PML mundo '!O74*100000000/Indicadores!$F101,"")</f>
        <v>3375466.5785873798</v>
      </c>
      <c r="L73" s="124">
        <f>IFERROR('PML mundo '!Q74*100000000/Indicadores!$F101,"")</f>
        <v>5765897.9995089388</v>
      </c>
      <c r="M73" s="124">
        <f>IFERROR('PML mundo '!S74*100000000/Indicadores!$F101,"")</f>
        <v>7495226.0753662502</v>
      </c>
      <c r="N73" s="124">
        <f>IFERROR('PML mundo '!U74*100000000/Indicadores!$F101,"")</f>
        <v>6795948.2047024993</v>
      </c>
      <c r="O73" s="124">
        <f>IFERROR('PML mundo '!W74*100000000/Indicadores!$F101,"")</f>
        <v>16628867.483543595</v>
      </c>
      <c r="P73" s="124">
        <f>IFERROR('PML mundo '!Y74*100000000/Indicadores!$F101,"")</f>
        <v>21212237.83745864</v>
      </c>
      <c r="Q73" s="124">
        <f>IFERROR('PML mundo '!AA74*100000000/Indicadores!$F101,"")</f>
        <v>25876370.482526395</v>
      </c>
      <c r="R73" s="124">
        <f>IFERROR('PML mundo '!AC74*100000000/Indicadores!$F101,"")</f>
        <v>28429429.795741793</v>
      </c>
      <c r="S73" s="124">
        <f>IFERROR('PML mundo '!AE74*100000000/Indicadores!$F101,"")</f>
        <v>30598757.89498299</v>
      </c>
      <c r="T73" s="124">
        <f>IFERROR('PML mundo '!AG74*100000000/Indicadores!$F101,"")</f>
        <v>32768085.994224183</v>
      </c>
      <c r="U73" s="124">
        <f>IFERROR('PML mundo '!AI74*100000000/Indicadores!$F101,"")</f>
        <v>14274403.96824469</v>
      </c>
      <c r="V73" s="124">
        <f>IFERROR('PML mundo '!AK74*100000000/Indicadores!$F101,"")</f>
        <v>18061625.834512271</v>
      </c>
      <c r="W73" s="124">
        <f>IFERROR('PML mundo '!AM74*100000000/Indicadores!$F101,"")</f>
        <v>20031254.825848542</v>
      </c>
      <c r="X73" s="124">
        <f>IFERROR('PML mundo '!AO74*100000000/Indicadores!$F101,"")</f>
        <v>22636611.032515284</v>
      </c>
      <c r="Y73" s="124">
        <f>IFERROR('PML mundo '!AQ74*100000000/Indicadores!$F101,"")</f>
        <v>23007102.526628401</v>
      </c>
      <c r="Z73" s="124">
        <f>IFERROR('PML mundo '!AS74*100000000/Indicadores!$F101,"")</f>
        <v>23748306.176852297</v>
      </c>
      <c r="AA73" s="124">
        <f>IFERROR('PML mundo '!AU74*100000000/Indicadores!$F101,"")</f>
        <v>24489289.165078513</v>
      </c>
      <c r="AB73" s="124" t="str">
        <f>IFERROR('PML mundo '!AW74*100000000/Indicadores!$F101,"")</f>
        <v/>
      </c>
      <c r="AC73" s="124" t="str">
        <f>IFERROR('PML mundo '!AY74*100000000/Indicadores!$F101,"")</f>
        <v/>
      </c>
      <c r="AD73" s="124" t="str">
        <f>IFERROR('PML mundo '!BA74*100000000/Indicadores!$F101,"")</f>
        <v/>
      </c>
      <c r="AE73" s="124" t="str">
        <f>IFERROR('PML mundo '!BC74*100000000/Indicadores!$F101,"")</f>
        <v/>
      </c>
      <c r="AF73" s="124" t="str">
        <f>IFERROR('PML mundo '!BE74*100000000/Indicadores!$F101,"")</f>
        <v/>
      </c>
      <c r="AG73" s="124" t="str">
        <f>IFERROR('PML mundo '!BG74*100000000/Indicadores!$F101,"")</f>
        <v/>
      </c>
      <c r="AH73" s="124" t="str">
        <f>IFERROR('PML mundo '!BI74*100000000/Indicadores!$F101,"")</f>
        <v/>
      </c>
      <c r="AI73" s="124" t="str">
        <f>IFERROR('PML mundo '!BK74*100000000/Indicadores!$F101,"")</f>
        <v/>
      </c>
      <c r="AJ73" s="124" t="str">
        <f>IFERROR('PML mundo '!BM74*100000000/Indicadores!$F101,"")</f>
        <v/>
      </c>
    </row>
    <row r="74" spans="1:36" s="119" customFormat="1" ht="14">
      <c r="A74" s="114" t="str">
        <f>'AAL mundo '!A102</f>
        <v>Europe and Central Asia</v>
      </c>
      <c r="B74" s="107" t="str">
        <f>'AAL mundo '!B102</f>
        <v>FIN</v>
      </c>
      <c r="C74" s="107" t="str">
        <f>'AAL mundo '!C102</f>
        <v>Finland</v>
      </c>
      <c r="D74" s="108" t="str">
        <f>'AAL mundo '!D102</f>
        <v/>
      </c>
      <c r="E74" s="108" t="str">
        <f>'AAL mundo '!E102</f>
        <v>High income: OECD</v>
      </c>
      <c r="F74" s="109">
        <f>'AAL mundo '!F102</f>
        <v>965383</v>
      </c>
      <c r="G74" s="124" t="str">
        <f>IFERROR('PML mundo '!G75*100000000/Indicadores!$F102,"")</f>
        <v/>
      </c>
      <c r="H74" s="124" t="str">
        <f>IFERROR('PML mundo '!I75*100000000/Indicadores!$F102,"")</f>
        <v/>
      </c>
      <c r="I74" s="124" t="str">
        <f>IFERROR('PML mundo '!K75*100000000/Indicadores!$F102,"")</f>
        <v/>
      </c>
      <c r="J74" s="124" t="str">
        <f>IFERROR('PML mundo '!M75*100000000/Indicadores!$F102,"")</f>
        <v/>
      </c>
      <c r="K74" s="124" t="str">
        <f>IFERROR('PML mundo '!O75*100000000/Indicadores!$F102,"")</f>
        <v/>
      </c>
      <c r="L74" s="124" t="str">
        <f>IFERROR('PML mundo '!Q75*100000000/Indicadores!$F102,"")</f>
        <v/>
      </c>
      <c r="M74" s="124" t="str">
        <f>IFERROR('PML mundo '!S75*100000000/Indicadores!$F102,"")</f>
        <v/>
      </c>
      <c r="N74" s="124" t="str">
        <f>IFERROR('PML mundo '!U75*100000000/Indicadores!$F102,"")</f>
        <v/>
      </c>
      <c r="O74" s="124" t="str">
        <f>IFERROR('PML mundo '!W75*100000000/Indicadores!$F102,"")</f>
        <v/>
      </c>
      <c r="P74" s="124" t="str">
        <f>IFERROR('PML mundo '!Y75*100000000/Indicadores!$F102,"")</f>
        <v/>
      </c>
      <c r="Q74" s="124" t="str">
        <f>IFERROR('PML mundo '!AA75*100000000/Indicadores!$F102,"")</f>
        <v/>
      </c>
      <c r="R74" s="124" t="str">
        <f>IFERROR('PML mundo '!AC75*100000000/Indicadores!$F102,"")</f>
        <v/>
      </c>
      <c r="S74" s="124" t="str">
        <f>IFERROR('PML mundo '!AE75*100000000/Indicadores!$F102,"")</f>
        <v/>
      </c>
      <c r="T74" s="124" t="str">
        <f>IFERROR('PML mundo '!AG75*100000000/Indicadores!$F102,"")</f>
        <v/>
      </c>
      <c r="U74" s="124" t="str">
        <f>IFERROR('PML mundo '!AI75*100000000/Indicadores!$F102,"")</f>
        <v/>
      </c>
      <c r="V74" s="124" t="str">
        <f>IFERROR('PML mundo '!AK75*100000000/Indicadores!$F102,"")</f>
        <v/>
      </c>
      <c r="W74" s="124" t="str">
        <f>IFERROR('PML mundo '!AM75*100000000/Indicadores!$F102,"")</f>
        <v/>
      </c>
      <c r="X74" s="124" t="str">
        <f>IFERROR('PML mundo '!AO75*100000000/Indicadores!$F102,"")</f>
        <v/>
      </c>
      <c r="Y74" s="124" t="str">
        <f>IFERROR('PML mundo '!AQ75*100000000/Indicadores!$F102,"")</f>
        <v/>
      </c>
      <c r="Z74" s="124" t="str">
        <f>IFERROR('PML mundo '!AS75*100000000/Indicadores!$F102,"")</f>
        <v/>
      </c>
      <c r="AA74" s="124" t="str">
        <f>IFERROR('PML mundo '!AU75*100000000/Indicadores!$F102,"")</f>
        <v/>
      </c>
      <c r="AB74" s="124" t="str">
        <f>IFERROR('PML mundo '!AW75*100000000/Indicadores!$F102,"")</f>
        <v/>
      </c>
      <c r="AC74" s="124" t="str">
        <f>IFERROR('PML mundo '!AY75*100000000/Indicadores!$F102,"")</f>
        <v/>
      </c>
      <c r="AD74" s="124" t="str">
        <f>IFERROR('PML mundo '!BA75*100000000/Indicadores!$F102,"")</f>
        <v/>
      </c>
      <c r="AE74" s="124" t="str">
        <f>IFERROR('PML mundo '!BC75*100000000/Indicadores!$F102,"")</f>
        <v/>
      </c>
      <c r="AF74" s="124" t="str">
        <f>IFERROR('PML mundo '!BE75*100000000/Indicadores!$F102,"")</f>
        <v/>
      </c>
      <c r="AG74" s="124" t="str">
        <f>IFERROR('PML mundo '!BG75*100000000/Indicadores!$F102,"")</f>
        <v/>
      </c>
      <c r="AH74" s="124" t="str">
        <f>IFERROR('PML mundo '!BI75*100000000/Indicadores!$F102,"")</f>
        <v/>
      </c>
      <c r="AI74" s="124" t="str">
        <f>IFERROR('PML mundo '!BK75*100000000/Indicadores!$F102,"")</f>
        <v/>
      </c>
      <c r="AJ74" s="124" t="str">
        <f>IFERROR('PML mundo '!BM75*100000000/Indicadores!$F102,"")</f>
        <v/>
      </c>
    </row>
    <row r="75" spans="1:36" s="119" customFormat="1" ht="14">
      <c r="A75" s="114" t="str">
        <f>'AAL mundo '!A103</f>
        <v>Europe and Central Asia</v>
      </c>
      <c r="B75" s="107" t="str">
        <f>'AAL mundo '!B103</f>
        <v>FRA</v>
      </c>
      <c r="C75" s="107" t="str">
        <f>'AAL mundo '!C103</f>
        <v>France</v>
      </c>
      <c r="D75" s="108" t="str">
        <f>'AAL mundo '!D103</f>
        <v/>
      </c>
      <c r="E75" s="108" t="str">
        <f>'AAL mundo '!E103</f>
        <v>High income: OECD</v>
      </c>
      <c r="F75" s="109">
        <f>'AAL mundo '!F103</f>
        <v>10329400</v>
      </c>
      <c r="G75" s="124">
        <f>IFERROR('PML mundo '!G76*100000000/Indicadores!$F103,"")</f>
        <v>49381.942994896919</v>
      </c>
      <c r="H75" s="124">
        <f>IFERROR('PML mundo '!I76*100000000/Indicadores!$F103,"")</f>
        <v>122810.68064284064</v>
      </c>
      <c r="I75" s="124">
        <f>IFERROR('PML mundo '!K76*100000000/Indicadores!$F103,"")</f>
        <v>235289.43627130281</v>
      </c>
      <c r="J75" s="124">
        <f>IFERROR('PML mundo '!M76*100000000/Indicadores!$F103,"")</f>
        <v>486927.00280722306</v>
      </c>
      <c r="K75" s="124">
        <f>IFERROR('PML mundo '!O76*100000000/Indicadores!$F103,"")</f>
        <v>752237.0240455548</v>
      </c>
      <c r="L75" s="124">
        <f>IFERROR('PML mundo '!Q76*100000000/Indicadores!$F103,"")</f>
        <v>1085938.6557935213</v>
      </c>
      <c r="M75" s="124">
        <f>IFERROR('PML mundo '!S76*100000000/Indicadores!$F103,"")</f>
        <v>1271406.4475640641</v>
      </c>
      <c r="N75" s="124" t="str">
        <f>IFERROR('PML mundo '!U76*100000000/Indicadores!$F103,"")</f>
        <v/>
      </c>
      <c r="O75" s="124" t="str">
        <f>IFERROR('PML mundo '!W76*100000000/Indicadores!$F103,"")</f>
        <v/>
      </c>
      <c r="P75" s="124" t="str">
        <f>IFERROR('PML mundo '!Y76*100000000/Indicadores!$F103,"")</f>
        <v/>
      </c>
      <c r="Q75" s="124" t="str">
        <f>IFERROR('PML mundo '!AA76*100000000/Indicadores!$F103,"")</f>
        <v/>
      </c>
      <c r="R75" s="124" t="str">
        <f>IFERROR('PML mundo '!AC76*100000000/Indicadores!$F103,"")</f>
        <v/>
      </c>
      <c r="S75" s="124" t="str">
        <f>IFERROR('PML mundo '!AE76*100000000/Indicadores!$F103,"")</f>
        <v/>
      </c>
      <c r="T75" s="124" t="str">
        <f>IFERROR('PML mundo '!AG76*100000000/Indicadores!$F103,"")</f>
        <v/>
      </c>
      <c r="U75" s="124" t="str">
        <f>IFERROR('PML mundo '!AI76*100000000/Indicadores!$F103,"")</f>
        <v/>
      </c>
      <c r="V75" s="124" t="str">
        <f>IFERROR('PML mundo '!AK76*100000000/Indicadores!$F103,"")</f>
        <v/>
      </c>
      <c r="W75" s="124" t="str">
        <f>IFERROR('PML mundo '!AM76*100000000/Indicadores!$F103,"")</f>
        <v/>
      </c>
      <c r="X75" s="124" t="str">
        <f>IFERROR('PML mundo '!AO76*100000000/Indicadores!$F103,"")</f>
        <v/>
      </c>
      <c r="Y75" s="124" t="str">
        <f>IFERROR('PML mundo '!AQ76*100000000/Indicadores!$F103,"")</f>
        <v/>
      </c>
      <c r="Z75" s="124" t="str">
        <f>IFERROR('PML mundo '!AS76*100000000/Indicadores!$F103,"")</f>
        <v/>
      </c>
      <c r="AA75" s="124" t="str">
        <f>IFERROR('PML mundo '!AU76*100000000/Indicadores!$F103,"")</f>
        <v/>
      </c>
      <c r="AB75" s="124" t="str">
        <f>IFERROR('PML mundo '!AW76*100000000/Indicadores!$F103,"")</f>
        <v/>
      </c>
      <c r="AC75" s="124" t="str">
        <f>IFERROR('PML mundo '!AY76*100000000/Indicadores!$F103,"")</f>
        <v/>
      </c>
      <c r="AD75" s="124" t="str">
        <f>IFERROR('PML mundo '!BA76*100000000/Indicadores!$F103,"")</f>
        <v/>
      </c>
      <c r="AE75" s="124" t="str">
        <f>IFERROR('PML mundo '!BC76*100000000/Indicadores!$F103,"")</f>
        <v/>
      </c>
      <c r="AF75" s="124" t="str">
        <f>IFERROR('PML mundo '!BE76*100000000/Indicadores!$F103,"")</f>
        <v/>
      </c>
      <c r="AG75" s="124" t="str">
        <f>IFERROR('PML mundo '!BG76*100000000/Indicadores!$F103,"")</f>
        <v/>
      </c>
      <c r="AH75" s="124" t="str">
        <f>IFERROR('PML mundo '!BI76*100000000/Indicadores!$F103,"")</f>
        <v/>
      </c>
      <c r="AI75" s="124">
        <f>IFERROR('PML mundo '!BK76*100000000/Indicadores!$F103,"")</f>
        <v>155165.70848562897</v>
      </c>
      <c r="AJ75" s="124">
        <f>IFERROR('PML mundo '!BM76*100000000/Indicadores!$F103,"")</f>
        <v>680499.22541345342</v>
      </c>
    </row>
    <row r="76" spans="1:36" s="119" customFormat="1" ht="14">
      <c r="A76" s="114" t="str">
        <f>'AAL mundo '!A104</f>
        <v>LAC</v>
      </c>
      <c r="B76" s="107" t="str">
        <f>'AAL mundo '!B104</f>
        <v>GUF</v>
      </c>
      <c r="C76" s="107" t="str">
        <f>'AAL mundo '!C104</f>
        <v>French Guiana</v>
      </c>
      <c r="D76" s="108" t="str">
        <f>'AAL mundo '!D104</f>
        <v/>
      </c>
      <c r="E76" s="108" t="str">
        <f>'AAL mundo '!E104</f>
        <v>N.D</v>
      </c>
      <c r="F76" s="109">
        <f>'AAL mundo '!F104</f>
        <v>16800.400000000001</v>
      </c>
      <c r="G76" s="124" t="str">
        <f>IFERROR('PML mundo '!G77*100000000/Indicadores!$F104,"")</f>
        <v/>
      </c>
      <c r="H76" s="124" t="str">
        <f>IFERROR('PML mundo '!I77*100000000/Indicadores!$F104,"")</f>
        <v/>
      </c>
      <c r="I76" s="124" t="str">
        <f>IFERROR('PML mundo '!K77*100000000/Indicadores!$F104,"")</f>
        <v/>
      </c>
      <c r="J76" s="124" t="str">
        <f>IFERROR('PML mundo '!M77*100000000/Indicadores!$F104,"")</f>
        <v/>
      </c>
      <c r="K76" s="124" t="str">
        <f>IFERROR('PML mundo '!O77*100000000/Indicadores!$F104,"")</f>
        <v/>
      </c>
      <c r="L76" s="124" t="str">
        <f>IFERROR('PML mundo '!Q77*100000000/Indicadores!$F104,"")</f>
        <v/>
      </c>
      <c r="M76" s="124" t="str">
        <f>IFERROR('PML mundo '!S77*100000000/Indicadores!$F104,"")</f>
        <v/>
      </c>
      <c r="N76" s="124" t="str">
        <f>IFERROR('PML mundo '!U77*100000000/Indicadores!$F104,"")</f>
        <v/>
      </c>
      <c r="O76" s="124" t="str">
        <f>IFERROR('PML mundo '!W77*100000000/Indicadores!$F104,"")</f>
        <v/>
      </c>
      <c r="P76" s="124" t="str">
        <f>IFERROR('PML mundo '!Y77*100000000/Indicadores!$F104,"")</f>
        <v/>
      </c>
      <c r="Q76" s="124" t="str">
        <f>IFERROR('PML mundo '!AA77*100000000/Indicadores!$F104,"")</f>
        <v/>
      </c>
      <c r="R76" s="124" t="str">
        <f>IFERROR('PML mundo '!AC77*100000000/Indicadores!$F104,"")</f>
        <v/>
      </c>
      <c r="S76" s="124" t="str">
        <f>IFERROR('PML mundo '!AE77*100000000/Indicadores!$F104,"")</f>
        <v/>
      </c>
      <c r="T76" s="124" t="str">
        <f>IFERROR('PML mundo '!AG77*100000000/Indicadores!$F104,"")</f>
        <v/>
      </c>
      <c r="U76" s="124" t="str">
        <f>IFERROR('PML mundo '!AI77*100000000/Indicadores!$F104,"")</f>
        <v/>
      </c>
      <c r="V76" s="124" t="str">
        <f>IFERROR('PML mundo '!AK77*100000000/Indicadores!$F104,"")</f>
        <v/>
      </c>
      <c r="W76" s="124" t="str">
        <f>IFERROR('PML mundo '!AM77*100000000/Indicadores!$F104,"")</f>
        <v/>
      </c>
      <c r="X76" s="124" t="str">
        <f>IFERROR('PML mundo '!AO77*100000000/Indicadores!$F104,"")</f>
        <v/>
      </c>
      <c r="Y76" s="124" t="str">
        <f>IFERROR('PML mundo '!AQ77*100000000/Indicadores!$F104,"")</f>
        <v/>
      </c>
      <c r="Z76" s="124" t="str">
        <f>IFERROR('PML mundo '!AS77*100000000/Indicadores!$F104,"")</f>
        <v/>
      </c>
      <c r="AA76" s="124" t="str">
        <f>IFERROR('PML mundo '!AU77*100000000/Indicadores!$F104,"")</f>
        <v/>
      </c>
      <c r="AB76" s="124" t="str">
        <f>IFERROR('PML mundo '!AW77*100000000/Indicadores!$F104,"")</f>
        <v/>
      </c>
      <c r="AC76" s="124" t="str">
        <f>IFERROR('PML mundo '!AY77*100000000/Indicadores!$F104,"")</f>
        <v/>
      </c>
      <c r="AD76" s="124" t="str">
        <f>IFERROR('PML mundo '!BA77*100000000/Indicadores!$F104,"")</f>
        <v/>
      </c>
      <c r="AE76" s="124" t="str">
        <f>IFERROR('PML mundo '!BC77*100000000/Indicadores!$F104,"")</f>
        <v/>
      </c>
      <c r="AF76" s="124" t="str">
        <f>IFERROR('PML mundo '!BE77*100000000/Indicadores!$F104,"")</f>
        <v/>
      </c>
      <c r="AG76" s="124" t="str">
        <f>IFERROR('PML mundo '!BG77*100000000/Indicadores!$F104,"")</f>
        <v/>
      </c>
      <c r="AH76" s="124" t="str">
        <f>IFERROR('PML mundo '!BI77*100000000/Indicadores!$F104,"")</f>
        <v/>
      </c>
      <c r="AI76" s="124" t="str">
        <f>IFERROR('PML mundo '!BK77*100000000/Indicadores!$F104,"")</f>
        <v/>
      </c>
      <c r="AJ76" s="124" t="str">
        <f>IFERROR('PML mundo '!BM77*100000000/Indicadores!$F104,"")</f>
        <v/>
      </c>
    </row>
    <row r="77" spans="1:36" s="119" customFormat="1" ht="14">
      <c r="A77" s="114" t="str">
        <f>'AAL mundo '!A105</f>
        <v>East Asia and the Pacific</v>
      </c>
      <c r="B77" s="107" t="str">
        <f>'AAL mundo '!B105</f>
        <v>PYF</v>
      </c>
      <c r="C77" s="107" t="str">
        <f>'AAL mundo '!C105</f>
        <v>French Polynesia</v>
      </c>
      <c r="D77" s="108" t="str">
        <f>'AAL mundo '!D105</f>
        <v>SIDS</v>
      </c>
      <c r="E77" s="108" t="str">
        <f>'AAL mundo '!E105</f>
        <v>High income: nonOECD</v>
      </c>
      <c r="F77" s="109">
        <f>'AAL mundo '!F105</f>
        <v>22002</v>
      </c>
      <c r="G77" s="124" t="str">
        <f>IFERROR('PML mundo '!G78*100000000/Indicadores!$F105,"")</f>
        <v/>
      </c>
      <c r="H77" s="124" t="str">
        <f>IFERROR('PML mundo '!I78*100000000/Indicadores!$F105,"")</f>
        <v/>
      </c>
      <c r="I77" s="124" t="str">
        <f>IFERROR('PML mundo '!K78*100000000/Indicadores!$F105,"")</f>
        <v/>
      </c>
      <c r="J77" s="124" t="str">
        <f>IFERROR('PML mundo '!M78*100000000/Indicadores!$F105,"")</f>
        <v/>
      </c>
      <c r="K77" s="124" t="str">
        <f>IFERROR('PML mundo '!O78*100000000/Indicadores!$F105,"")</f>
        <v/>
      </c>
      <c r="L77" s="124" t="str">
        <f>IFERROR('PML mundo '!Q78*100000000/Indicadores!$F105,"")</f>
        <v/>
      </c>
      <c r="M77" s="124" t="str">
        <f>IFERROR('PML mundo '!S78*100000000/Indicadores!$F105,"")</f>
        <v/>
      </c>
      <c r="N77" s="124">
        <f>IFERROR('PML mundo '!U78*100000000/Indicadores!$F105,"")</f>
        <v>7159301.2799072433</v>
      </c>
      <c r="O77" s="124">
        <f>IFERROR('PML mundo '!W78*100000000/Indicadores!$F105,"")</f>
        <v>57007553.534877643</v>
      </c>
      <c r="P77" s="124">
        <f>IFERROR('PML mundo '!Y78*100000000/Indicadores!$F105,"")</f>
        <v>78781610.304134473</v>
      </c>
      <c r="Q77" s="124">
        <f>IFERROR('PML mundo '!AA78*100000000/Indicadores!$F105,"")</f>
        <v>104392602.38376375</v>
      </c>
      <c r="R77" s="124">
        <f>IFERROR('PML mundo '!AC78*100000000/Indicadores!$F105,"")</f>
        <v>123717958.82869607</v>
      </c>
      <c r="S77" s="124">
        <f>IFERROR('PML mundo '!AE78*100000000/Indicadores!$F105,"")</f>
        <v>140321086.82731414</v>
      </c>
      <c r="T77" s="124">
        <f>IFERROR('PML mundo '!AG78*100000000/Indicadores!$F105,"")</f>
        <v>156923924.76429701</v>
      </c>
      <c r="U77" s="124" t="str">
        <f>IFERROR('PML mundo '!AI78*100000000/Indicadores!$F105,"")</f>
        <v/>
      </c>
      <c r="V77" s="124" t="str">
        <f>IFERROR('PML mundo '!AK78*100000000/Indicadores!$F105,"")</f>
        <v/>
      </c>
      <c r="W77" s="124" t="str">
        <f>IFERROR('PML mundo '!AM78*100000000/Indicadores!$F105,"")</f>
        <v/>
      </c>
      <c r="X77" s="124" t="str">
        <f>IFERROR('PML mundo '!AO78*100000000/Indicadores!$F105,"")</f>
        <v/>
      </c>
      <c r="Y77" s="124" t="str">
        <f>IFERROR('PML mundo '!AQ78*100000000/Indicadores!$F105,"")</f>
        <v/>
      </c>
      <c r="Z77" s="124" t="str">
        <f>IFERROR('PML mundo '!AS78*100000000/Indicadores!$F105,"")</f>
        <v/>
      </c>
      <c r="AA77" s="124" t="str">
        <f>IFERROR('PML mundo '!AU78*100000000/Indicadores!$F105,"")</f>
        <v/>
      </c>
      <c r="AB77" s="124" t="str">
        <f>IFERROR('PML mundo '!AW78*100000000/Indicadores!$F105,"")</f>
        <v/>
      </c>
      <c r="AC77" s="124" t="str">
        <f>IFERROR('PML mundo '!AY78*100000000/Indicadores!$F105,"")</f>
        <v/>
      </c>
      <c r="AD77" s="124" t="str">
        <f>IFERROR('PML mundo '!BA78*100000000/Indicadores!$F105,"")</f>
        <v/>
      </c>
      <c r="AE77" s="124" t="str">
        <f>IFERROR('PML mundo '!BC78*100000000/Indicadores!$F105,"")</f>
        <v/>
      </c>
      <c r="AF77" s="124" t="str">
        <f>IFERROR('PML mundo '!BE78*100000000/Indicadores!$F105,"")</f>
        <v/>
      </c>
      <c r="AG77" s="124" t="str">
        <f>IFERROR('PML mundo '!BG78*100000000/Indicadores!$F105,"")</f>
        <v/>
      </c>
      <c r="AH77" s="124" t="str">
        <f>IFERROR('PML mundo '!BI78*100000000/Indicadores!$F105,"")</f>
        <v/>
      </c>
      <c r="AI77" s="124" t="str">
        <f>IFERROR('PML mundo '!BK78*100000000/Indicadores!$F105,"")</f>
        <v/>
      </c>
      <c r="AJ77" s="124" t="str">
        <f>IFERROR('PML mundo '!BM78*100000000/Indicadores!$F105,"")</f>
        <v/>
      </c>
    </row>
    <row r="78" spans="1:36" s="119" customFormat="1" ht="14">
      <c r="A78" s="114" t="str">
        <f>'AAL mundo '!A106</f>
        <v>Sub-Saharan Africa</v>
      </c>
      <c r="B78" s="107" t="str">
        <f>'AAL mundo '!B106</f>
        <v>GAB</v>
      </c>
      <c r="C78" s="107" t="str">
        <f>'AAL mundo '!C106</f>
        <v>Gabon</v>
      </c>
      <c r="D78" s="108" t="str">
        <f>'AAL mundo '!D106</f>
        <v/>
      </c>
      <c r="E78" s="108" t="str">
        <f>'AAL mundo '!E106</f>
        <v>Upper middle income</v>
      </c>
      <c r="F78" s="109">
        <f>'AAL mundo '!F106</f>
        <v>120252</v>
      </c>
      <c r="G78" s="124">
        <f>IFERROR('PML mundo '!G79*100000000/Indicadores!$F106,"")</f>
        <v>55996.468841500529</v>
      </c>
      <c r="H78" s="124">
        <f>IFERROR('PML mundo '!I79*100000000/Indicadores!$F106,"")</f>
        <v>144006.63597941885</v>
      </c>
      <c r="I78" s="124">
        <f>IFERROR('PML mundo '!K79*100000000/Indicadores!$F106,"")</f>
        <v>250993.99540645079</v>
      </c>
      <c r="J78" s="124">
        <f>IFERROR('PML mundo '!M79*100000000/Indicadores!$F106,"")</f>
        <v>518269.87173341651</v>
      </c>
      <c r="K78" s="124">
        <f>IFERROR('PML mundo '!O79*100000000/Indicadores!$F106,"")</f>
        <v>952655.05291350454</v>
      </c>
      <c r="L78" s="124">
        <f>IFERROR('PML mundo '!Q79*100000000/Indicadores!$F106,"")</f>
        <v>1735780.521377594</v>
      </c>
      <c r="M78" s="124">
        <f>IFERROR('PML mundo '!S79*100000000/Indicadores!$F106,"")</f>
        <v>2433811.1594902086</v>
      </c>
      <c r="N78" s="124" t="str">
        <f>IFERROR('PML mundo '!U79*100000000/Indicadores!$F106,"")</f>
        <v/>
      </c>
      <c r="O78" s="124" t="str">
        <f>IFERROR('PML mundo '!W79*100000000/Indicadores!$F106,"")</f>
        <v/>
      </c>
      <c r="P78" s="124" t="str">
        <f>IFERROR('PML mundo '!Y79*100000000/Indicadores!$F106,"")</f>
        <v/>
      </c>
      <c r="Q78" s="124" t="str">
        <f>IFERROR('PML mundo '!AA79*100000000/Indicadores!$F106,"")</f>
        <v/>
      </c>
      <c r="R78" s="124" t="str">
        <f>IFERROR('PML mundo '!AC79*100000000/Indicadores!$F106,"")</f>
        <v/>
      </c>
      <c r="S78" s="124" t="str">
        <f>IFERROR('PML mundo '!AE79*100000000/Indicadores!$F106,"")</f>
        <v/>
      </c>
      <c r="T78" s="124" t="str">
        <f>IFERROR('PML mundo '!AG79*100000000/Indicadores!$F106,"")</f>
        <v/>
      </c>
      <c r="U78" s="124" t="str">
        <f>IFERROR('PML mundo '!AI79*100000000/Indicadores!$F106,"")</f>
        <v/>
      </c>
      <c r="V78" s="124" t="str">
        <f>IFERROR('PML mundo '!AK79*100000000/Indicadores!$F106,"")</f>
        <v/>
      </c>
      <c r="W78" s="124" t="str">
        <f>IFERROR('PML mundo '!AM79*100000000/Indicadores!$F106,"")</f>
        <v/>
      </c>
      <c r="X78" s="124" t="str">
        <f>IFERROR('PML mundo '!AO79*100000000/Indicadores!$F106,"")</f>
        <v/>
      </c>
      <c r="Y78" s="124" t="str">
        <f>IFERROR('PML mundo '!AQ79*100000000/Indicadores!$F106,"")</f>
        <v/>
      </c>
      <c r="Z78" s="124" t="str">
        <f>IFERROR('PML mundo '!AS79*100000000/Indicadores!$F106,"")</f>
        <v/>
      </c>
      <c r="AA78" s="124" t="str">
        <f>IFERROR('PML mundo '!AU79*100000000/Indicadores!$F106,"")</f>
        <v/>
      </c>
      <c r="AB78" s="124" t="str">
        <f>IFERROR('PML mundo '!AW79*100000000/Indicadores!$F106,"")</f>
        <v/>
      </c>
      <c r="AC78" s="124" t="str">
        <f>IFERROR('PML mundo '!AY79*100000000/Indicadores!$F106,"")</f>
        <v/>
      </c>
      <c r="AD78" s="124" t="str">
        <f>IFERROR('PML mundo '!BA79*100000000/Indicadores!$F106,"")</f>
        <v/>
      </c>
      <c r="AE78" s="124" t="str">
        <f>IFERROR('PML mundo '!BC79*100000000/Indicadores!$F106,"")</f>
        <v/>
      </c>
      <c r="AF78" s="124" t="str">
        <f>IFERROR('PML mundo '!BE79*100000000/Indicadores!$F106,"")</f>
        <v/>
      </c>
      <c r="AG78" s="124" t="str">
        <f>IFERROR('PML mundo '!BG79*100000000/Indicadores!$F106,"")</f>
        <v/>
      </c>
      <c r="AH78" s="124" t="str">
        <f>IFERROR('PML mundo '!BI79*100000000/Indicadores!$F106,"")</f>
        <v/>
      </c>
      <c r="AI78" s="124">
        <f>IFERROR('PML mundo '!BK79*100000000/Indicadores!$F106,"")</f>
        <v>14264067.725379031</v>
      </c>
      <c r="AJ78" s="124">
        <f>IFERROR('PML mundo '!BM79*100000000/Indicadores!$F106,"")</f>
        <v>22641045.605060253</v>
      </c>
    </row>
    <row r="79" spans="1:36" s="119" customFormat="1" ht="14">
      <c r="A79" s="114" t="str">
        <f>'AAL mundo '!A107</f>
        <v>Sub-Saharan Africa</v>
      </c>
      <c r="B79" s="107" t="str">
        <f>'AAL mundo '!B107</f>
        <v>GMB</v>
      </c>
      <c r="C79" s="107" t="str">
        <f>'AAL mundo '!C107</f>
        <v>Gambia</v>
      </c>
      <c r="D79" s="108" t="str">
        <f>'AAL mundo '!D107</f>
        <v/>
      </c>
      <c r="E79" s="108" t="str">
        <f>'AAL mundo '!E107</f>
        <v>Low income</v>
      </c>
      <c r="F79" s="109">
        <f>'AAL mundo '!F107</f>
        <v>2097.61</v>
      </c>
      <c r="G79" s="124" t="str">
        <f>IFERROR('PML mundo '!G80*100000000/Indicadores!$F107,"")</f>
        <v/>
      </c>
      <c r="H79" s="124">
        <f>IFERROR('PML mundo '!I80*100000000/Indicadores!$F107,"")</f>
        <v>35406.873184750824</v>
      </c>
      <c r="I79" s="124">
        <f>IFERROR('PML mundo '!K80*100000000/Indicadores!$F107,"")</f>
        <v>98475.366045088231</v>
      </c>
      <c r="J79" s="124">
        <f>IFERROR('PML mundo '!M80*100000000/Indicadores!$F107,"")</f>
        <v>214654.16868255188</v>
      </c>
      <c r="K79" s="124">
        <f>IFERROR('PML mundo '!O80*100000000/Indicadores!$F107,"")</f>
        <v>375091.56280095404</v>
      </c>
      <c r="L79" s="124">
        <f>IFERROR('PML mundo '!Q80*100000000/Indicadores!$F107,"")</f>
        <v>702605.13975989923</v>
      </c>
      <c r="M79" s="124">
        <f>IFERROR('PML mundo '!S80*100000000/Indicadores!$F107,"")</f>
        <v>1040076.8998020554</v>
      </c>
      <c r="N79" s="124" t="str">
        <f>IFERROR('PML mundo '!U80*100000000/Indicadores!$F107,"")</f>
        <v/>
      </c>
      <c r="O79" s="124" t="str">
        <f>IFERROR('PML mundo '!W80*100000000/Indicadores!$F107,"")</f>
        <v/>
      </c>
      <c r="P79" s="124" t="str">
        <f>IFERROR('PML mundo '!Y80*100000000/Indicadores!$F107,"")</f>
        <v/>
      </c>
      <c r="Q79" s="124" t="str">
        <f>IFERROR('PML mundo '!AA80*100000000/Indicadores!$F107,"")</f>
        <v/>
      </c>
      <c r="R79" s="124" t="str">
        <f>IFERROR('PML mundo '!AC80*100000000/Indicadores!$F107,"")</f>
        <v/>
      </c>
      <c r="S79" s="124" t="str">
        <f>IFERROR('PML mundo '!AE80*100000000/Indicadores!$F107,"")</f>
        <v/>
      </c>
      <c r="T79" s="124" t="str">
        <f>IFERROR('PML mundo '!AG80*100000000/Indicadores!$F107,"")</f>
        <v/>
      </c>
      <c r="U79" s="124" t="str">
        <f>IFERROR('PML mundo '!AI80*100000000/Indicadores!$F107,"")</f>
        <v/>
      </c>
      <c r="V79" s="124" t="str">
        <f>IFERROR('PML mundo '!AK80*100000000/Indicadores!$F107,"")</f>
        <v/>
      </c>
      <c r="W79" s="124" t="str">
        <f>IFERROR('PML mundo '!AM80*100000000/Indicadores!$F107,"")</f>
        <v/>
      </c>
      <c r="X79" s="124" t="str">
        <f>IFERROR('PML mundo '!AO80*100000000/Indicadores!$F107,"")</f>
        <v/>
      </c>
      <c r="Y79" s="124" t="str">
        <f>IFERROR('PML mundo '!AQ80*100000000/Indicadores!$F107,"")</f>
        <v/>
      </c>
      <c r="Z79" s="124" t="str">
        <f>IFERROR('PML mundo '!AS80*100000000/Indicadores!$F107,"")</f>
        <v/>
      </c>
      <c r="AA79" s="124" t="str">
        <f>IFERROR('PML mundo '!AU80*100000000/Indicadores!$F107,"")</f>
        <v/>
      </c>
      <c r="AB79" s="124" t="str">
        <f>IFERROR('PML mundo '!AW80*100000000/Indicadores!$F107,"")</f>
        <v/>
      </c>
      <c r="AC79" s="124" t="str">
        <f>IFERROR('PML mundo '!AY80*100000000/Indicadores!$F107,"")</f>
        <v/>
      </c>
      <c r="AD79" s="124" t="str">
        <f>IFERROR('PML mundo '!BA80*100000000/Indicadores!$F107,"")</f>
        <v/>
      </c>
      <c r="AE79" s="124" t="str">
        <f>IFERROR('PML mundo '!BC80*100000000/Indicadores!$F107,"")</f>
        <v/>
      </c>
      <c r="AF79" s="124" t="str">
        <f>IFERROR('PML mundo '!BE80*100000000/Indicadores!$F107,"")</f>
        <v/>
      </c>
      <c r="AG79" s="124" t="str">
        <f>IFERROR('PML mundo '!BG80*100000000/Indicadores!$F107,"")</f>
        <v/>
      </c>
      <c r="AH79" s="124" t="str">
        <f>IFERROR('PML mundo '!BI80*100000000/Indicadores!$F107,"")</f>
        <v/>
      </c>
      <c r="AI79" s="124">
        <f>IFERROR('PML mundo '!BK80*100000000/Indicadores!$F107,"")</f>
        <v>1717395.6851480664</v>
      </c>
      <c r="AJ79" s="124">
        <f>IFERROR('PML mundo '!BM80*100000000/Indicadores!$F107,"")</f>
        <v>3411144.6238419316</v>
      </c>
    </row>
    <row r="80" spans="1:36" s="119" customFormat="1" ht="14">
      <c r="A80" s="114" t="str">
        <f>'AAL mundo '!A108</f>
        <v>Europe and Central Asia</v>
      </c>
      <c r="B80" s="107" t="str">
        <f>'AAL mundo '!B108</f>
        <v>GEO</v>
      </c>
      <c r="C80" s="107" t="str">
        <f>'AAL mundo '!C108</f>
        <v>Georgia</v>
      </c>
      <c r="D80" s="108" t="str">
        <f>'AAL mundo '!D108</f>
        <v/>
      </c>
      <c r="E80" s="108" t="str">
        <f>'AAL mundo '!E108</f>
        <v>Lower middle income</v>
      </c>
      <c r="F80" s="109">
        <f>'AAL mundo '!F108</f>
        <v>53823.5</v>
      </c>
      <c r="G80" s="124">
        <f>IFERROR('PML mundo '!G81*100000000/Indicadores!$F108,"")</f>
        <v>3497587.9464785573</v>
      </c>
      <c r="H80" s="124">
        <f>IFERROR('PML mundo '!I81*100000000/Indicadores!$F108,"")</f>
        <v>7581989.0570294484</v>
      </c>
      <c r="I80" s="124">
        <f>IFERROR('PML mundo '!K81*100000000/Indicadores!$F108,"")</f>
        <v>12551026.136470003</v>
      </c>
      <c r="J80" s="124">
        <f>IFERROR('PML mundo '!M81*100000000/Indicadores!$F108,"")</f>
        <v>21346024.5494597</v>
      </c>
      <c r="K80" s="124">
        <f>IFERROR('PML mundo '!O81*100000000/Indicadores!$F108,"")</f>
        <v>28875139.925520156</v>
      </c>
      <c r="L80" s="124">
        <f>IFERROR('PML mundo '!Q81*100000000/Indicadores!$F108,"")</f>
        <v>37117747.51364959</v>
      </c>
      <c r="M80" s="124">
        <f>IFERROR('PML mundo '!S81*100000000/Indicadores!$F108,"")</f>
        <v>41396704.41138158</v>
      </c>
      <c r="N80" s="124" t="str">
        <f>IFERROR('PML mundo '!U81*100000000/Indicadores!$F108,"")</f>
        <v/>
      </c>
      <c r="O80" s="124" t="str">
        <f>IFERROR('PML mundo '!W81*100000000/Indicadores!$F108,"")</f>
        <v/>
      </c>
      <c r="P80" s="124" t="str">
        <f>IFERROR('PML mundo '!Y81*100000000/Indicadores!$F108,"")</f>
        <v/>
      </c>
      <c r="Q80" s="124" t="str">
        <f>IFERROR('PML mundo '!AA81*100000000/Indicadores!$F108,"")</f>
        <v/>
      </c>
      <c r="R80" s="124" t="str">
        <f>IFERROR('PML mundo '!AC81*100000000/Indicadores!$F108,"")</f>
        <v/>
      </c>
      <c r="S80" s="124" t="str">
        <f>IFERROR('PML mundo '!AE81*100000000/Indicadores!$F108,"")</f>
        <v/>
      </c>
      <c r="T80" s="124" t="str">
        <f>IFERROR('PML mundo '!AG81*100000000/Indicadores!$F108,"")</f>
        <v/>
      </c>
      <c r="U80" s="124" t="str">
        <f>IFERROR('PML mundo '!AI81*100000000/Indicadores!$F108,"")</f>
        <v/>
      </c>
      <c r="V80" s="124" t="str">
        <f>IFERROR('PML mundo '!AK81*100000000/Indicadores!$F108,"")</f>
        <v/>
      </c>
      <c r="W80" s="124" t="str">
        <f>IFERROR('PML mundo '!AM81*100000000/Indicadores!$F108,"")</f>
        <v/>
      </c>
      <c r="X80" s="124" t="str">
        <f>IFERROR('PML mundo '!AO81*100000000/Indicadores!$F108,"")</f>
        <v/>
      </c>
      <c r="Y80" s="124" t="str">
        <f>IFERROR('PML mundo '!AQ81*100000000/Indicadores!$F108,"")</f>
        <v/>
      </c>
      <c r="Z80" s="124" t="str">
        <f>IFERROR('PML mundo '!AS81*100000000/Indicadores!$F108,"")</f>
        <v/>
      </c>
      <c r="AA80" s="124" t="str">
        <f>IFERROR('PML mundo '!AU81*100000000/Indicadores!$F108,"")</f>
        <v/>
      </c>
      <c r="AB80" s="124" t="str">
        <f>IFERROR('PML mundo '!AW81*100000000/Indicadores!$F108,"")</f>
        <v/>
      </c>
      <c r="AC80" s="124" t="str">
        <f>IFERROR('PML mundo '!AY81*100000000/Indicadores!$F108,"")</f>
        <v/>
      </c>
      <c r="AD80" s="124" t="str">
        <f>IFERROR('PML mundo '!BA81*100000000/Indicadores!$F108,"")</f>
        <v/>
      </c>
      <c r="AE80" s="124" t="str">
        <f>IFERROR('PML mundo '!BC81*100000000/Indicadores!$F108,"")</f>
        <v/>
      </c>
      <c r="AF80" s="124" t="str">
        <f>IFERROR('PML mundo '!BE81*100000000/Indicadores!$F108,"")</f>
        <v/>
      </c>
      <c r="AG80" s="124" t="str">
        <f>IFERROR('PML mundo '!BG81*100000000/Indicadores!$F108,"")</f>
        <v/>
      </c>
      <c r="AH80" s="124" t="str">
        <f>IFERROR('PML mundo '!BI81*100000000/Indicadores!$F108,"")</f>
        <v/>
      </c>
      <c r="AI80" s="124">
        <f>IFERROR('PML mundo '!BK81*100000000/Indicadores!$F108,"")</f>
        <v>2116505.4296494056</v>
      </c>
      <c r="AJ80" s="124">
        <f>IFERROR('PML mundo '!BM81*100000000/Indicadores!$F108,"")</f>
        <v>3923643.0408413755</v>
      </c>
    </row>
    <row r="81" spans="1:36" s="119" customFormat="1" ht="14">
      <c r="A81" s="114" t="str">
        <f>'AAL mundo '!A109</f>
        <v>Europe and Central Asia</v>
      </c>
      <c r="B81" s="107" t="str">
        <f>'AAL mundo '!B109</f>
        <v>DEU</v>
      </c>
      <c r="C81" s="107" t="str">
        <f>'AAL mundo '!C109</f>
        <v>Germany</v>
      </c>
      <c r="D81" s="108" t="str">
        <f>'AAL mundo '!D109</f>
        <v/>
      </c>
      <c r="E81" s="108" t="str">
        <f>'AAL mundo '!E109</f>
        <v>High income: OECD</v>
      </c>
      <c r="F81" s="109">
        <f>'AAL mundo '!F109</f>
        <v>15114900</v>
      </c>
      <c r="G81" s="124">
        <f>IFERROR('PML mundo '!G82*100000000/Indicadores!$F109,"")</f>
        <v>189260.05208114395</v>
      </c>
      <c r="H81" s="124">
        <f>IFERROR('PML mundo '!I82*100000000/Indicadores!$F109,"")</f>
        <v>503959.98728381435</v>
      </c>
      <c r="I81" s="124">
        <f>IFERROR('PML mundo '!K82*100000000/Indicadores!$F109,"")</f>
        <v>935811.39140169951</v>
      </c>
      <c r="J81" s="124">
        <f>IFERROR('PML mundo '!M82*100000000/Indicadores!$F109,"")</f>
        <v>1846754.9550636951</v>
      </c>
      <c r="K81" s="124">
        <f>IFERROR('PML mundo '!O82*100000000/Indicadores!$F109,"")</f>
        <v>2819765.458780461</v>
      </c>
      <c r="L81" s="124">
        <f>IFERROR('PML mundo '!Q82*100000000/Indicadores!$F109,"")</f>
        <v>4013506.4992715837</v>
      </c>
      <c r="M81" s="124">
        <f>IFERROR('PML mundo '!S82*100000000/Indicadores!$F109,"")</f>
        <v>4858349.0419203695</v>
      </c>
      <c r="N81" s="124" t="str">
        <f>IFERROR('PML mundo '!U82*100000000/Indicadores!$F109,"")</f>
        <v/>
      </c>
      <c r="O81" s="124" t="str">
        <f>IFERROR('PML mundo '!W82*100000000/Indicadores!$F109,"")</f>
        <v/>
      </c>
      <c r="P81" s="124" t="str">
        <f>IFERROR('PML mundo '!Y82*100000000/Indicadores!$F109,"")</f>
        <v/>
      </c>
      <c r="Q81" s="124" t="str">
        <f>IFERROR('PML mundo '!AA82*100000000/Indicadores!$F109,"")</f>
        <v/>
      </c>
      <c r="R81" s="124" t="str">
        <f>IFERROR('PML mundo '!AC82*100000000/Indicadores!$F109,"")</f>
        <v/>
      </c>
      <c r="S81" s="124" t="str">
        <f>IFERROR('PML mundo '!AE82*100000000/Indicadores!$F109,"")</f>
        <v/>
      </c>
      <c r="T81" s="124" t="str">
        <f>IFERROR('PML mundo '!AG82*100000000/Indicadores!$F109,"")</f>
        <v/>
      </c>
      <c r="U81" s="124" t="str">
        <f>IFERROR('PML mundo '!AI82*100000000/Indicadores!$F109,"")</f>
        <v/>
      </c>
      <c r="V81" s="124" t="str">
        <f>IFERROR('PML mundo '!AK82*100000000/Indicadores!$F109,"")</f>
        <v/>
      </c>
      <c r="W81" s="124" t="str">
        <f>IFERROR('PML mundo '!AM82*100000000/Indicadores!$F109,"")</f>
        <v/>
      </c>
      <c r="X81" s="124" t="str">
        <f>IFERROR('PML mundo '!AO82*100000000/Indicadores!$F109,"")</f>
        <v/>
      </c>
      <c r="Y81" s="124" t="str">
        <f>IFERROR('PML mundo '!AQ82*100000000/Indicadores!$F109,"")</f>
        <v/>
      </c>
      <c r="Z81" s="124" t="str">
        <f>IFERROR('PML mundo '!AS82*100000000/Indicadores!$F109,"")</f>
        <v/>
      </c>
      <c r="AA81" s="124" t="str">
        <f>IFERROR('PML mundo '!AU82*100000000/Indicadores!$F109,"")</f>
        <v/>
      </c>
      <c r="AB81" s="124" t="str">
        <f>IFERROR('PML mundo '!AW82*100000000/Indicadores!$F109,"")</f>
        <v/>
      </c>
      <c r="AC81" s="124" t="str">
        <f>IFERROR('PML mundo '!AY82*100000000/Indicadores!$F109,"")</f>
        <v/>
      </c>
      <c r="AD81" s="124" t="str">
        <f>IFERROR('PML mundo '!BA82*100000000/Indicadores!$F109,"")</f>
        <v/>
      </c>
      <c r="AE81" s="124" t="str">
        <f>IFERROR('PML mundo '!BC82*100000000/Indicadores!$F109,"")</f>
        <v/>
      </c>
      <c r="AF81" s="124" t="str">
        <f>IFERROR('PML mundo '!BE82*100000000/Indicadores!$F109,"")</f>
        <v/>
      </c>
      <c r="AG81" s="124" t="str">
        <f>IFERROR('PML mundo '!BG82*100000000/Indicadores!$F109,"")</f>
        <v/>
      </c>
      <c r="AH81" s="124" t="str">
        <f>IFERROR('PML mundo '!BI82*100000000/Indicadores!$F109,"")</f>
        <v/>
      </c>
      <c r="AI81" s="124">
        <f>IFERROR('PML mundo '!BK82*100000000/Indicadores!$F109,"")</f>
        <v>106130.12331571223</v>
      </c>
      <c r="AJ81" s="124">
        <f>IFERROR('PML mundo '!BM82*100000000/Indicadores!$F109,"")</f>
        <v>392178.20247672522</v>
      </c>
    </row>
    <row r="82" spans="1:36" s="119" customFormat="1" ht="14">
      <c r="A82" s="114" t="str">
        <f>'AAL mundo '!A110</f>
        <v>Sub-Saharan Africa</v>
      </c>
      <c r="B82" s="107" t="str">
        <f>'AAL mundo '!B110</f>
        <v>GHA</v>
      </c>
      <c r="C82" s="107" t="str">
        <f>'AAL mundo '!C110</f>
        <v>Ghana</v>
      </c>
      <c r="D82" s="108" t="str">
        <f>'AAL mundo '!D110</f>
        <v/>
      </c>
      <c r="E82" s="108" t="str">
        <f>'AAL mundo '!E110</f>
        <v>Lower middle income</v>
      </c>
      <c r="F82" s="109">
        <f>'AAL mundo '!F110</f>
        <v>74174</v>
      </c>
      <c r="G82" s="124" t="str">
        <f>IFERROR('PML mundo '!G83*100000000/Indicadores!$F110,"")</f>
        <v/>
      </c>
      <c r="H82" s="124" t="str">
        <f>IFERROR('PML mundo '!I83*100000000/Indicadores!$F110,"")</f>
        <v/>
      </c>
      <c r="I82" s="124" t="str">
        <f>IFERROR('PML mundo '!K83*100000000/Indicadores!$F110,"")</f>
        <v/>
      </c>
      <c r="J82" s="124" t="str">
        <f>IFERROR('PML mundo '!M83*100000000/Indicadores!$F110,"")</f>
        <v/>
      </c>
      <c r="K82" s="124" t="str">
        <f>IFERROR('PML mundo '!O83*100000000/Indicadores!$F110,"")</f>
        <v/>
      </c>
      <c r="L82" s="124" t="str">
        <f>IFERROR('PML mundo '!Q83*100000000/Indicadores!$F110,"")</f>
        <v/>
      </c>
      <c r="M82" s="124" t="str">
        <f>IFERROR('PML mundo '!S83*100000000/Indicadores!$F110,"")</f>
        <v/>
      </c>
      <c r="N82" s="124" t="str">
        <f>IFERROR('PML mundo '!U83*100000000/Indicadores!$F110,"")</f>
        <v/>
      </c>
      <c r="O82" s="124" t="str">
        <f>IFERROR('PML mundo '!W83*100000000/Indicadores!$F110,"")</f>
        <v/>
      </c>
      <c r="P82" s="124" t="str">
        <f>IFERROR('PML mundo '!Y83*100000000/Indicadores!$F110,"")</f>
        <v/>
      </c>
      <c r="Q82" s="124" t="str">
        <f>IFERROR('PML mundo '!AA83*100000000/Indicadores!$F110,"")</f>
        <v/>
      </c>
      <c r="R82" s="124" t="str">
        <f>IFERROR('PML mundo '!AC83*100000000/Indicadores!$F110,"")</f>
        <v/>
      </c>
      <c r="S82" s="124" t="str">
        <f>IFERROR('PML mundo '!AE83*100000000/Indicadores!$F110,"")</f>
        <v/>
      </c>
      <c r="T82" s="124" t="str">
        <f>IFERROR('PML mundo '!AG83*100000000/Indicadores!$F110,"")</f>
        <v/>
      </c>
      <c r="U82" s="124" t="str">
        <f>IFERROR('PML mundo '!AI83*100000000/Indicadores!$F110,"")</f>
        <v/>
      </c>
      <c r="V82" s="124" t="str">
        <f>IFERROR('PML mundo '!AK83*100000000/Indicadores!$F110,"")</f>
        <v/>
      </c>
      <c r="W82" s="124" t="str">
        <f>IFERROR('PML mundo '!AM83*100000000/Indicadores!$F110,"")</f>
        <v/>
      </c>
      <c r="X82" s="124" t="str">
        <f>IFERROR('PML mundo '!AO83*100000000/Indicadores!$F110,"")</f>
        <v/>
      </c>
      <c r="Y82" s="124" t="str">
        <f>IFERROR('PML mundo '!AQ83*100000000/Indicadores!$F110,"")</f>
        <v/>
      </c>
      <c r="Z82" s="124" t="str">
        <f>IFERROR('PML mundo '!AS83*100000000/Indicadores!$F110,"")</f>
        <v/>
      </c>
      <c r="AA82" s="124" t="str">
        <f>IFERROR('PML mundo '!AU83*100000000/Indicadores!$F110,"")</f>
        <v/>
      </c>
      <c r="AB82" s="124" t="str">
        <f>IFERROR('PML mundo '!AW83*100000000/Indicadores!$F110,"")</f>
        <v/>
      </c>
      <c r="AC82" s="124" t="str">
        <f>IFERROR('PML mundo '!AY83*100000000/Indicadores!$F110,"")</f>
        <v/>
      </c>
      <c r="AD82" s="124" t="str">
        <f>IFERROR('PML mundo '!BA83*100000000/Indicadores!$F110,"")</f>
        <v/>
      </c>
      <c r="AE82" s="124" t="str">
        <f>IFERROR('PML mundo '!BC83*100000000/Indicadores!$F110,"")</f>
        <v/>
      </c>
      <c r="AF82" s="124" t="str">
        <f>IFERROR('PML mundo '!BE83*100000000/Indicadores!$F110,"")</f>
        <v/>
      </c>
      <c r="AG82" s="124" t="str">
        <f>IFERROR('PML mundo '!BG83*100000000/Indicadores!$F110,"")</f>
        <v/>
      </c>
      <c r="AH82" s="124" t="str">
        <f>IFERROR('PML mundo '!BI83*100000000/Indicadores!$F110,"")</f>
        <v/>
      </c>
      <c r="AI82" s="124">
        <f>IFERROR('PML mundo '!BK83*100000000/Indicadores!$F110,"")</f>
        <v>1498693.9222798224</v>
      </c>
      <c r="AJ82" s="124">
        <f>IFERROR('PML mundo '!BM83*100000000/Indicadores!$F110,"")</f>
        <v>2934940.9891560688</v>
      </c>
    </row>
    <row r="83" spans="1:36" s="119" customFormat="1" ht="14">
      <c r="A83" s="114" t="str">
        <f>'AAL mundo '!A111</f>
        <v>Europe and Central Asia</v>
      </c>
      <c r="B83" s="107" t="str">
        <f>'AAL mundo '!B111</f>
        <v>GIB</v>
      </c>
      <c r="C83" s="107" t="str">
        <f>'AAL mundo '!C111</f>
        <v>Gibraltar</v>
      </c>
      <c r="D83" s="108" t="str">
        <f>'AAL mundo '!D111</f>
        <v/>
      </c>
      <c r="E83" s="108" t="str">
        <f>'AAL mundo '!E111</f>
        <v>N.D</v>
      </c>
      <c r="F83" s="109">
        <f>'AAL mundo '!F111</f>
        <v>4042.19</v>
      </c>
      <c r="G83" s="124" t="str">
        <f>IFERROR('PML mundo '!G84*100000000/Indicadores!$F111,"")</f>
        <v/>
      </c>
      <c r="H83" s="124" t="str">
        <f>IFERROR('PML mundo '!I84*100000000/Indicadores!$F111,"")</f>
        <v/>
      </c>
      <c r="I83" s="124" t="str">
        <f>IFERROR('PML mundo '!K84*100000000/Indicadores!$F111,"")</f>
        <v/>
      </c>
      <c r="J83" s="124" t="str">
        <f>IFERROR('PML mundo '!M84*100000000/Indicadores!$F111,"")</f>
        <v/>
      </c>
      <c r="K83" s="124" t="str">
        <f>IFERROR('PML mundo '!O84*100000000/Indicadores!$F111,"")</f>
        <v/>
      </c>
      <c r="L83" s="124" t="str">
        <f>IFERROR('PML mundo '!Q84*100000000/Indicadores!$F111,"")</f>
        <v/>
      </c>
      <c r="M83" s="124" t="str">
        <f>IFERROR('PML mundo '!S84*100000000/Indicadores!$F111,"")</f>
        <v/>
      </c>
      <c r="N83" s="124" t="str">
        <f>IFERROR('PML mundo '!U84*100000000/Indicadores!$F111,"")</f>
        <v/>
      </c>
      <c r="O83" s="124" t="str">
        <f>IFERROR('PML mundo '!W84*100000000/Indicadores!$F111,"")</f>
        <v/>
      </c>
      <c r="P83" s="124" t="str">
        <f>IFERROR('PML mundo '!Y84*100000000/Indicadores!$F111,"")</f>
        <v/>
      </c>
      <c r="Q83" s="124" t="str">
        <f>IFERROR('PML mundo '!AA84*100000000/Indicadores!$F111,"")</f>
        <v/>
      </c>
      <c r="R83" s="124" t="str">
        <f>IFERROR('PML mundo '!AC84*100000000/Indicadores!$F111,"")</f>
        <v/>
      </c>
      <c r="S83" s="124" t="str">
        <f>IFERROR('PML mundo '!AE84*100000000/Indicadores!$F111,"")</f>
        <v/>
      </c>
      <c r="T83" s="124" t="str">
        <f>IFERROR('PML mundo '!AG84*100000000/Indicadores!$F111,"")</f>
        <v/>
      </c>
      <c r="U83" s="124" t="str">
        <f>IFERROR('PML mundo '!AI84*100000000/Indicadores!$F111,"")</f>
        <v/>
      </c>
      <c r="V83" s="124" t="str">
        <f>IFERROR('PML mundo '!AK84*100000000/Indicadores!$F111,"")</f>
        <v/>
      </c>
      <c r="W83" s="124" t="str">
        <f>IFERROR('PML mundo '!AM84*100000000/Indicadores!$F111,"")</f>
        <v/>
      </c>
      <c r="X83" s="124" t="str">
        <f>IFERROR('PML mundo '!AO84*100000000/Indicadores!$F111,"")</f>
        <v/>
      </c>
      <c r="Y83" s="124" t="str">
        <f>IFERROR('PML mundo '!AQ84*100000000/Indicadores!$F111,"")</f>
        <v/>
      </c>
      <c r="Z83" s="124" t="str">
        <f>IFERROR('PML mundo '!AS84*100000000/Indicadores!$F111,"")</f>
        <v/>
      </c>
      <c r="AA83" s="124" t="str">
        <f>IFERROR('PML mundo '!AU84*100000000/Indicadores!$F111,"")</f>
        <v/>
      </c>
      <c r="AB83" s="124" t="str">
        <f>IFERROR('PML mundo '!AW84*100000000/Indicadores!$F111,"")</f>
        <v/>
      </c>
      <c r="AC83" s="124" t="str">
        <f>IFERROR('PML mundo '!AY84*100000000/Indicadores!$F111,"")</f>
        <v/>
      </c>
      <c r="AD83" s="124" t="str">
        <f>IFERROR('PML mundo '!BA84*100000000/Indicadores!$F111,"")</f>
        <v/>
      </c>
      <c r="AE83" s="124" t="str">
        <f>IFERROR('PML mundo '!BC84*100000000/Indicadores!$F111,"")</f>
        <v/>
      </c>
      <c r="AF83" s="124" t="str">
        <f>IFERROR('PML mundo '!BE84*100000000/Indicadores!$F111,"")</f>
        <v/>
      </c>
      <c r="AG83" s="124" t="str">
        <f>IFERROR('PML mundo '!BG84*100000000/Indicadores!$F111,"")</f>
        <v/>
      </c>
      <c r="AH83" s="124" t="str">
        <f>IFERROR('PML mundo '!BI84*100000000/Indicadores!$F111,"")</f>
        <v/>
      </c>
      <c r="AI83" s="124" t="str">
        <f>IFERROR('PML mundo '!BK84*100000000/Indicadores!$F111,"")</f>
        <v/>
      </c>
      <c r="AJ83" s="124" t="str">
        <f>IFERROR('PML mundo '!BM84*100000000/Indicadores!$F111,"")</f>
        <v/>
      </c>
    </row>
    <row r="84" spans="1:36" s="119" customFormat="1" ht="14">
      <c r="A84" s="114" t="str">
        <f>'AAL mundo '!A112</f>
        <v>Europe and Central Asia</v>
      </c>
      <c r="B84" s="107" t="str">
        <f>'AAL mundo '!B112</f>
        <v>GRC</v>
      </c>
      <c r="C84" s="107" t="str">
        <f>'AAL mundo '!C112</f>
        <v>Greece</v>
      </c>
      <c r="D84" s="108" t="str">
        <f>'AAL mundo '!D112</f>
        <v/>
      </c>
      <c r="E84" s="108" t="str">
        <f>'AAL mundo '!E112</f>
        <v>High income: OECD</v>
      </c>
      <c r="F84" s="109">
        <f>'AAL mundo '!F112</f>
        <v>1181280</v>
      </c>
      <c r="G84" s="124">
        <f>IFERROR('PML mundo '!G85*100000000/Indicadores!$F112,"")</f>
        <v>5585219.8507387312</v>
      </c>
      <c r="H84" s="124">
        <f>IFERROR('PML mundo '!I85*100000000/Indicadores!$F112,"")</f>
        <v>11279488.203525847</v>
      </c>
      <c r="I84" s="124">
        <f>IFERROR('PML mundo '!K85*100000000/Indicadores!$F112,"")</f>
        <v>18154985.857550763</v>
      </c>
      <c r="J84" s="124">
        <f>IFERROR('PML mundo '!M85*100000000/Indicadores!$F112,"")</f>
        <v>29985774.113940787</v>
      </c>
      <c r="K84" s="124">
        <f>IFERROR('PML mundo '!O85*100000000/Indicadores!$F112,"")</f>
        <v>40884155.016076855</v>
      </c>
      <c r="L84" s="124">
        <f>IFERROR('PML mundo '!Q85*100000000/Indicadores!$F112,"")</f>
        <v>52390828.660107486</v>
      </c>
      <c r="M84" s="124">
        <f>IFERROR('PML mundo '!S85*100000000/Indicadores!$F112,"")</f>
        <v>58887502.795455158</v>
      </c>
      <c r="N84" s="124" t="str">
        <f>IFERROR('PML mundo '!U85*100000000/Indicadores!$F112,"")</f>
        <v/>
      </c>
      <c r="O84" s="124" t="str">
        <f>IFERROR('PML mundo '!W85*100000000/Indicadores!$F112,"")</f>
        <v/>
      </c>
      <c r="P84" s="124" t="str">
        <f>IFERROR('PML mundo '!Y85*100000000/Indicadores!$F112,"")</f>
        <v/>
      </c>
      <c r="Q84" s="124" t="str">
        <f>IFERROR('PML mundo '!AA85*100000000/Indicadores!$F112,"")</f>
        <v/>
      </c>
      <c r="R84" s="124" t="str">
        <f>IFERROR('PML mundo '!AC85*100000000/Indicadores!$F112,"")</f>
        <v/>
      </c>
      <c r="S84" s="124" t="str">
        <f>IFERROR('PML mundo '!AE85*100000000/Indicadores!$F112,"")</f>
        <v/>
      </c>
      <c r="T84" s="124" t="str">
        <f>IFERROR('PML mundo '!AG85*100000000/Indicadores!$F112,"")</f>
        <v/>
      </c>
      <c r="U84" s="124" t="str">
        <f>IFERROR('PML mundo '!AI85*100000000/Indicadores!$F112,"")</f>
        <v/>
      </c>
      <c r="V84" s="124" t="str">
        <f>IFERROR('PML mundo '!AK85*100000000/Indicadores!$F112,"")</f>
        <v/>
      </c>
      <c r="W84" s="124" t="str">
        <f>IFERROR('PML mundo '!AM85*100000000/Indicadores!$F112,"")</f>
        <v/>
      </c>
      <c r="X84" s="124" t="str">
        <f>IFERROR('PML mundo '!AO85*100000000/Indicadores!$F112,"")</f>
        <v/>
      </c>
      <c r="Y84" s="124" t="str">
        <f>IFERROR('PML mundo '!AQ85*100000000/Indicadores!$F112,"")</f>
        <v/>
      </c>
      <c r="Z84" s="124" t="str">
        <f>IFERROR('PML mundo '!AS85*100000000/Indicadores!$F112,"")</f>
        <v/>
      </c>
      <c r="AA84" s="124" t="str">
        <f>IFERROR('PML mundo '!AU85*100000000/Indicadores!$F112,"")</f>
        <v/>
      </c>
      <c r="AB84" s="124" t="str">
        <f>IFERROR('PML mundo '!AW85*100000000/Indicadores!$F112,"")</f>
        <v/>
      </c>
      <c r="AC84" s="124" t="str">
        <f>IFERROR('PML mundo '!AY85*100000000/Indicadores!$F112,"")</f>
        <v/>
      </c>
      <c r="AD84" s="124" t="str">
        <f>IFERROR('PML mundo '!BA85*100000000/Indicadores!$F112,"")</f>
        <v/>
      </c>
      <c r="AE84" s="124" t="str">
        <f>IFERROR('PML mundo '!BC85*100000000/Indicadores!$F112,"")</f>
        <v/>
      </c>
      <c r="AF84" s="124" t="str">
        <f>IFERROR('PML mundo '!BE85*100000000/Indicadores!$F112,"")</f>
        <v/>
      </c>
      <c r="AG84" s="124" t="str">
        <f>IFERROR('PML mundo '!BG85*100000000/Indicadores!$F112,"")</f>
        <v/>
      </c>
      <c r="AH84" s="124" t="str">
        <f>IFERROR('PML mundo '!BI85*100000000/Indicadores!$F112,"")</f>
        <v/>
      </c>
      <c r="AI84" s="124">
        <f>IFERROR('PML mundo '!BK85*100000000/Indicadores!$F112,"")</f>
        <v>73385.498511906539</v>
      </c>
      <c r="AJ84" s="124">
        <f>IFERROR('PML mundo '!BM85*100000000/Indicadores!$F112,"")</f>
        <v>191922.34652329568</v>
      </c>
    </row>
    <row r="85" spans="1:36" s="119" customFormat="1" ht="14">
      <c r="A85" s="114" t="str">
        <f>'AAL mundo '!A113</f>
        <v>LAC</v>
      </c>
      <c r="B85" s="107" t="str">
        <f>'AAL mundo '!B113</f>
        <v>GRD</v>
      </c>
      <c r="C85" s="107" t="str">
        <f>'AAL mundo '!C113</f>
        <v>Grenada</v>
      </c>
      <c r="D85" s="108" t="str">
        <f>'AAL mundo '!D113</f>
        <v>SIDS</v>
      </c>
      <c r="E85" s="108" t="str">
        <f>'AAL mundo '!E113</f>
        <v>Upper middle income</v>
      </c>
      <c r="F85" s="109">
        <f>'AAL mundo '!F113</f>
        <v>4536.1899999999996</v>
      </c>
      <c r="G85" s="124">
        <f>IFERROR('PML mundo '!G86*100000000/Indicadores!$F113,"")</f>
        <v>1983979.469163199</v>
      </c>
      <c r="H85" s="124">
        <f>IFERROR('PML mundo '!I86*100000000/Indicadores!$F113,"")</f>
        <v>7895338.9709816845</v>
      </c>
      <c r="I85" s="124">
        <f>IFERROR('PML mundo '!K86*100000000/Indicadores!$F113,"")</f>
        <v>18819838.413952734</v>
      </c>
      <c r="J85" s="124">
        <f>IFERROR('PML mundo '!M86*100000000/Indicadores!$F113,"")</f>
        <v>44030306.107515171</v>
      </c>
      <c r="K85" s="124">
        <f>IFERROR('PML mundo '!O86*100000000/Indicadores!$F113,"")</f>
        <v>68879950.55875881</v>
      </c>
      <c r="L85" s="124">
        <f>IFERROR('PML mundo '!Q86*100000000/Indicadores!$F113,"")</f>
        <v>97117385.269950032</v>
      </c>
      <c r="M85" s="124">
        <f>IFERROR('PML mundo '!S86*100000000/Indicadores!$F113,"")</f>
        <v>110800153.57137626</v>
      </c>
      <c r="N85" s="124">
        <f>IFERROR('PML mundo '!U86*100000000/Indicadores!$F113,"")</f>
        <v>1521160.5990764827</v>
      </c>
      <c r="O85" s="124">
        <f>IFERROR('PML mundo '!W86*100000000/Indicadores!$F113,"")</f>
        <v>13117953.803571599</v>
      </c>
      <c r="P85" s="124">
        <f>IFERROR('PML mundo '!Y86*100000000/Indicadores!$F113,"")</f>
        <v>28384396.153351437</v>
      </c>
      <c r="Q85" s="124">
        <f>IFERROR('PML mundo '!AA86*100000000/Indicadores!$F113,"")</f>
        <v>82647166.853068188</v>
      </c>
      <c r="R85" s="124">
        <f>IFERROR('PML mundo '!AC86*100000000/Indicadores!$F113,"")</f>
        <v>100420727.53701445</v>
      </c>
      <c r="S85" s="124">
        <f>IFERROR('PML mundo '!AE86*100000000/Indicadores!$F113,"")</f>
        <v>110975629.92022431</v>
      </c>
      <c r="T85" s="124">
        <f>IFERROR('PML mundo '!AG86*100000000/Indicadores!$F113,"")</f>
        <v>121530532.30343415</v>
      </c>
      <c r="U85" s="124">
        <f>IFERROR('PML mundo '!AI86*100000000/Indicadores!$F113,"")</f>
        <v>2177003.4528960478</v>
      </c>
      <c r="V85" s="124">
        <f>IFERROR('PML mundo '!AK86*100000000/Indicadores!$F113,"")</f>
        <v>11964196.809895709</v>
      </c>
      <c r="W85" s="124">
        <f>IFERROR('PML mundo '!AM86*100000000/Indicadores!$F113,"")</f>
        <v>35611828.271530256</v>
      </c>
      <c r="X85" s="124">
        <f>IFERROR('PML mundo '!AO86*100000000/Indicadores!$F113,"")</f>
        <v>82608781.401757672</v>
      </c>
      <c r="Y85" s="124">
        <f>IFERROR('PML mundo '!AQ86*100000000/Indicadores!$F113,"")</f>
        <v>101083150.75391582</v>
      </c>
      <c r="Z85" s="124">
        <f>IFERROR('PML mundo '!AS86*100000000/Indicadores!$F113,"")</f>
        <v>106656718.28420183</v>
      </c>
      <c r="AA85" s="124">
        <f>IFERROR('PML mundo '!AU86*100000000/Indicadores!$F113,"")</f>
        <v>108785465.74116465</v>
      </c>
      <c r="AB85" s="124" t="str">
        <f>IFERROR('PML mundo '!AW86*100000000/Indicadores!$F113,"")</f>
        <v/>
      </c>
      <c r="AC85" s="124" t="str">
        <f>IFERROR('PML mundo '!AY86*100000000/Indicadores!$F113,"")</f>
        <v/>
      </c>
      <c r="AD85" s="124" t="str">
        <f>IFERROR('PML mundo '!BA86*100000000/Indicadores!$F113,"")</f>
        <v/>
      </c>
      <c r="AE85" s="124" t="str">
        <f>IFERROR('PML mundo '!BC86*100000000/Indicadores!$F113,"")</f>
        <v/>
      </c>
      <c r="AF85" s="124" t="str">
        <f>IFERROR('PML mundo '!BE86*100000000/Indicadores!$F113,"")</f>
        <v/>
      </c>
      <c r="AG85" s="124" t="str">
        <f>IFERROR('PML mundo '!BG86*100000000/Indicadores!$F113,"")</f>
        <v/>
      </c>
      <c r="AH85" s="124" t="str">
        <f>IFERROR('PML mundo '!BI86*100000000/Indicadores!$F113,"")</f>
        <v/>
      </c>
      <c r="AI85" s="124" t="str">
        <f>IFERROR('PML mundo '!BK86*100000000/Indicadores!$F113,"")</f>
        <v/>
      </c>
      <c r="AJ85" s="124" t="str">
        <f>IFERROR('PML mundo '!BM86*100000000/Indicadores!$F113,"")</f>
        <v/>
      </c>
    </row>
    <row r="86" spans="1:36" s="119" customFormat="1" ht="14">
      <c r="A86" s="114" t="str">
        <f>'AAL mundo '!A114</f>
        <v>LAC</v>
      </c>
      <c r="B86" s="107" t="str">
        <f>'AAL mundo '!B114</f>
        <v>GLP</v>
      </c>
      <c r="C86" s="107" t="str">
        <f>'AAL mundo '!C114</f>
        <v>Guadeloupe</v>
      </c>
      <c r="D86" s="108" t="str">
        <f>'AAL mundo '!D114</f>
        <v>SIDS</v>
      </c>
      <c r="E86" s="108" t="str">
        <f>'AAL mundo '!E114</f>
        <v>N.D</v>
      </c>
      <c r="F86" s="109">
        <f>'AAL mundo '!F114</f>
        <v>41119.1</v>
      </c>
      <c r="G86" s="124" t="str">
        <f>IFERROR('PML mundo '!G87*100000000/Indicadores!$F114,"")</f>
        <v/>
      </c>
      <c r="H86" s="124" t="str">
        <f>IFERROR('PML mundo '!I87*100000000/Indicadores!$F114,"")</f>
        <v/>
      </c>
      <c r="I86" s="124" t="str">
        <f>IFERROR('PML mundo '!K87*100000000/Indicadores!$F114,"")</f>
        <v/>
      </c>
      <c r="J86" s="124" t="str">
        <f>IFERROR('PML mundo '!M87*100000000/Indicadores!$F114,"")</f>
        <v/>
      </c>
      <c r="K86" s="124" t="str">
        <f>IFERROR('PML mundo '!O87*100000000/Indicadores!$F114,"")</f>
        <v/>
      </c>
      <c r="L86" s="124" t="str">
        <f>IFERROR('PML mundo '!Q87*100000000/Indicadores!$F114,"")</f>
        <v/>
      </c>
      <c r="M86" s="124" t="str">
        <f>IFERROR('PML mundo '!S87*100000000/Indicadores!$F114,"")</f>
        <v/>
      </c>
      <c r="N86" s="124" t="str">
        <f>IFERROR('PML mundo '!U87*100000000/Indicadores!$F114,"")</f>
        <v/>
      </c>
      <c r="O86" s="124" t="str">
        <f>IFERROR('PML mundo '!W87*100000000/Indicadores!$F114,"")</f>
        <v/>
      </c>
      <c r="P86" s="124" t="str">
        <f>IFERROR('PML mundo '!Y87*100000000/Indicadores!$F114,"")</f>
        <v/>
      </c>
      <c r="Q86" s="124" t="str">
        <f>IFERROR('PML mundo '!AA87*100000000/Indicadores!$F114,"")</f>
        <v/>
      </c>
      <c r="R86" s="124" t="str">
        <f>IFERROR('PML mundo '!AC87*100000000/Indicadores!$F114,"")</f>
        <v/>
      </c>
      <c r="S86" s="124" t="str">
        <f>IFERROR('PML mundo '!AE87*100000000/Indicadores!$F114,"")</f>
        <v/>
      </c>
      <c r="T86" s="124" t="str">
        <f>IFERROR('PML mundo '!AG87*100000000/Indicadores!$F114,"")</f>
        <v/>
      </c>
      <c r="U86" s="124" t="str">
        <f>IFERROR('PML mundo '!AI87*100000000/Indicadores!$F114,"")</f>
        <v/>
      </c>
      <c r="V86" s="124" t="str">
        <f>IFERROR('PML mundo '!AK87*100000000/Indicadores!$F114,"")</f>
        <v/>
      </c>
      <c r="W86" s="124" t="str">
        <f>IFERROR('PML mundo '!AM87*100000000/Indicadores!$F114,"")</f>
        <v/>
      </c>
      <c r="X86" s="124" t="str">
        <f>IFERROR('PML mundo '!AO87*100000000/Indicadores!$F114,"")</f>
        <v/>
      </c>
      <c r="Y86" s="124" t="str">
        <f>IFERROR('PML mundo '!AQ87*100000000/Indicadores!$F114,"")</f>
        <v/>
      </c>
      <c r="Z86" s="124" t="str">
        <f>IFERROR('PML mundo '!AS87*100000000/Indicadores!$F114,"")</f>
        <v/>
      </c>
      <c r="AA86" s="124" t="str">
        <f>IFERROR('PML mundo '!AU87*100000000/Indicadores!$F114,"")</f>
        <v/>
      </c>
      <c r="AB86" s="124" t="str">
        <f>IFERROR('PML mundo '!AW87*100000000/Indicadores!$F114,"")</f>
        <v/>
      </c>
      <c r="AC86" s="124" t="str">
        <f>IFERROR('PML mundo '!AY87*100000000/Indicadores!$F114,"")</f>
        <v/>
      </c>
      <c r="AD86" s="124" t="str">
        <f>IFERROR('PML mundo '!BA87*100000000/Indicadores!$F114,"")</f>
        <v/>
      </c>
      <c r="AE86" s="124" t="str">
        <f>IFERROR('PML mundo '!BC87*100000000/Indicadores!$F114,"")</f>
        <v/>
      </c>
      <c r="AF86" s="124" t="str">
        <f>IFERROR('PML mundo '!BE87*100000000/Indicadores!$F114,"")</f>
        <v/>
      </c>
      <c r="AG86" s="124" t="str">
        <f>IFERROR('PML mundo '!BG87*100000000/Indicadores!$F114,"")</f>
        <v/>
      </c>
      <c r="AH86" s="124" t="str">
        <f>IFERROR('PML mundo '!BI87*100000000/Indicadores!$F114,"")</f>
        <v/>
      </c>
      <c r="AI86" s="124" t="str">
        <f>IFERROR('PML mundo '!BK87*100000000/Indicadores!$F114,"")</f>
        <v/>
      </c>
      <c r="AJ86" s="124" t="str">
        <f>IFERROR('PML mundo '!BM87*100000000/Indicadores!$F114,"")</f>
        <v/>
      </c>
    </row>
    <row r="87" spans="1:36" s="119" customFormat="1" ht="14">
      <c r="A87" s="114" t="str">
        <f>'AAL mundo '!A115</f>
        <v>LAC</v>
      </c>
      <c r="B87" s="107" t="str">
        <f>'AAL mundo '!B115</f>
        <v>GTM</v>
      </c>
      <c r="C87" s="107" t="str">
        <f>'AAL mundo '!C115</f>
        <v>Guatemala</v>
      </c>
      <c r="D87" s="108" t="str">
        <f>'AAL mundo '!D115</f>
        <v/>
      </c>
      <c r="E87" s="108" t="str">
        <f>'AAL mundo '!E115</f>
        <v>Lower middle income</v>
      </c>
      <c r="F87" s="109">
        <f>'AAL mundo '!F115</f>
        <v>172912</v>
      </c>
      <c r="G87" s="124">
        <f>IFERROR('PML mundo '!G88*100000000/Indicadores!$F115,"")</f>
        <v>2837417.4900352969</v>
      </c>
      <c r="H87" s="124">
        <f>IFERROR('PML mundo '!I88*100000000/Indicadores!$F115,"")</f>
        <v>4987668.5163959116</v>
      </c>
      <c r="I87" s="124">
        <f>IFERROR('PML mundo '!K88*100000000/Indicadores!$F115,"")</f>
        <v>7138293.5201511653</v>
      </c>
      <c r="J87" s="124">
        <f>IFERROR('PML mundo '!M88*100000000/Indicadores!$F115,"")</f>
        <v>10920751.886436468</v>
      </c>
      <c r="K87" s="124">
        <f>IFERROR('PML mundo '!O88*100000000/Indicadores!$F115,"")</f>
        <v>14331374.728616783</v>
      </c>
      <c r="L87" s="124">
        <f>IFERROR('PML mundo '!Q88*100000000/Indicadores!$F115,"")</f>
        <v>17999107.029610664</v>
      </c>
      <c r="M87" s="124">
        <f>IFERROR('PML mundo '!S88*100000000/Indicadores!$F115,"")</f>
        <v>20192654.438886862</v>
      </c>
      <c r="N87" s="124" t="str">
        <f>IFERROR('PML mundo '!U88*100000000/Indicadores!$F115,"")</f>
        <v/>
      </c>
      <c r="O87" s="124" t="str">
        <f>IFERROR('PML mundo '!W88*100000000/Indicadores!$F115,"")</f>
        <v/>
      </c>
      <c r="P87" s="124" t="str">
        <f>IFERROR('PML mundo '!Y88*100000000/Indicadores!$F115,"")</f>
        <v/>
      </c>
      <c r="Q87" s="124" t="str">
        <f>IFERROR('PML mundo '!AA88*100000000/Indicadores!$F115,"")</f>
        <v/>
      </c>
      <c r="R87" s="124" t="str">
        <f>IFERROR('PML mundo '!AC88*100000000/Indicadores!$F115,"")</f>
        <v/>
      </c>
      <c r="S87" s="124" t="str">
        <f>IFERROR('PML mundo '!AE88*100000000/Indicadores!$F115,"")</f>
        <v/>
      </c>
      <c r="T87" s="124" t="str">
        <f>IFERROR('PML mundo '!AG88*100000000/Indicadores!$F115,"")</f>
        <v/>
      </c>
      <c r="U87" s="124" t="str">
        <f>IFERROR('PML mundo '!AI88*100000000/Indicadores!$F115,"")</f>
        <v/>
      </c>
      <c r="V87" s="124" t="str">
        <f>IFERROR('PML mundo '!AK88*100000000/Indicadores!$F115,"")</f>
        <v/>
      </c>
      <c r="W87" s="124" t="str">
        <f>IFERROR('PML mundo '!AM88*100000000/Indicadores!$F115,"")</f>
        <v/>
      </c>
      <c r="X87" s="124" t="str">
        <f>IFERROR('PML mundo '!AO88*100000000/Indicadores!$F115,"")</f>
        <v/>
      </c>
      <c r="Y87" s="124" t="str">
        <f>IFERROR('PML mundo '!AQ88*100000000/Indicadores!$F115,"")</f>
        <v/>
      </c>
      <c r="Z87" s="124" t="str">
        <f>IFERROR('PML mundo '!AS88*100000000/Indicadores!$F115,"")</f>
        <v/>
      </c>
      <c r="AA87" s="124" t="str">
        <f>IFERROR('PML mundo '!AU88*100000000/Indicadores!$F115,"")</f>
        <v/>
      </c>
      <c r="AB87" s="124" t="str">
        <f>IFERROR('PML mundo '!AW88*100000000/Indicadores!$F115,"")</f>
        <v/>
      </c>
      <c r="AC87" s="124" t="str">
        <f>IFERROR('PML mundo '!AY88*100000000/Indicadores!$F115,"")</f>
        <v/>
      </c>
      <c r="AD87" s="124" t="str">
        <f>IFERROR('PML mundo '!BA88*100000000/Indicadores!$F115,"")</f>
        <v/>
      </c>
      <c r="AE87" s="124" t="str">
        <f>IFERROR('PML mundo '!BC88*100000000/Indicadores!$F115,"")</f>
        <v/>
      </c>
      <c r="AF87" s="124" t="str">
        <f>IFERROR('PML mundo '!BE88*100000000/Indicadores!$F115,"")</f>
        <v/>
      </c>
      <c r="AG87" s="124" t="str">
        <f>IFERROR('PML mundo '!BG88*100000000/Indicadores!$F115,"")</f>
        <v/>
      </c>
      <c r="AH87" s="124" t="str">
        <f>IFERROR('PML mundo '!BI88*100000000/Indicadores!$F115,"")</f>
        <v/>
      </c>
      <c r="AI87" s="124">
        <f>IFERROR('PML mundo '!BK88*100000000/Indicadores!$F115,"")</f>
        <v>597041.43552784913</v>
      </c>
      <c r="AJ87" s="124">
        <f>IFERROR('PML mundo '!BM88*100000000/Indicadores!$F115,"")</f>
        <v>1144439.8804796683</v>
      </c>
    </row>
    <row r="88" spans="1:36" s="119" customFormat="1" ht="14">
      <c r="A88" s="114" t="str">
        <f>'AAL mundo '!A116</f>
        <v>Sub-Saharan Africa</v>
      </c>
      <c r="B88" s="107" t="str">
        <f>'AAL mundo '!B116</f>
        <v>GIN</v>
      </c>
      <c r="C88" s="107" t="str">
        <f>'AAL mundo '!C116</f>
        <v>Guinea</v>
      </c>
      <c r="D88" s="108" t="str">
        <f>'AAL mundo '!D116</f>
        <v/>
      </c>
      <c r="E88" s="108" t="str">
        <f>'AAL mundo '!E116</f>
        <v>Low income</v>
      </c>
      <c r="F88" s="109">
        <f>'AAL mundo '!F116</f>
        <v>13665.9</v>
      </c>
      <c r="G88" s="124" t="str">
        <f>IFERROR('PML mundo '!G89*100000000/Indicadores!$F116,"")</f>
        <v/>
      </c>
      <c r="H88" s="124">
        <f>IFERROR('PML mundo '!I89*100000000/Indicadores!$F116,"")</f>
        <v>44232.637604924457</v>
      </c>
      <c r="I88" s="124">
        <f>IFERROR('PML mundo '!K89*100000000/Indicadores!$F116,"")</f>
        <v>110506.11169557919</v>
      </c>
      <c r="J88" s="124">
        <f>IFERROR('PML mundo '!M89*100000000/Indicadores!$F116,"")</f>
        <v>278529.74874090654</v>
      </c>
      <c r="K88" s="124">
        <f>IFERROR('PML mundo '!O89*100000000/Indicadores!$F116,"")</f>
        <v>570646.31449356454</v>
      </c>
      <c r="L88" s="124">
        <f>IFERROR('PML mundo '!Q89*100000000/Indicadores!$F116,"")</f>
        <v>1150803.4008953555</v>
      </c>
      <c r="M88" s="124">
        <f>IFERROR('PML mundo '!S89*100000000/Indicadores!$F116,"")</f>
        <v>1660158.0742025743</v>
      </c>
      <c r="N88" s="124" t="str">
        <f>IFERROR('PML mundo '!U89*100000000/Indicadores!$F116,"")</f>
        <v/>
      </c>
      <c r="O88" s="124" t="str">
        <f>IFERROR('PML mundo '!W89*100000000/Indicadores!$F116,"")</f>
        <v/>
      </c>
      <c r="P88" s="124" t="str">
        <f>IFERROR('PML mundo '!Y89*100000000/Indicadores!$F116,"")</f>
        <v/>
      </c>
      <c r="Q88" s="124" t="str">
        <f>IFERROR('PML mundo '!AA89*100000000/Indicadores!$F116,"")</f>
        <v/>
      </c>
      <c r="R88" s="124" t="str">
        <f>IFERROR('PML mundo '!AC89*100000000/Indicadores!$F116,"")</f>
        <v/>
      </c>
      <c r="S88" s="124" t="str">
        <f>IFERROR('PML mundo '!AE89*100000000/Indicadores!$F116,"")</f>
        <v/>
      </c>
      <c r="T88" s="124" t="str">
        <f>IFERROR('PML mundo '!AG89*100000000/Indicadores!$F116,"")</f>
        <v/>
      </c>
      <c r="U88" s="124" t="str">
        <f>IFERROR('PML mundo '!AI89*100000000/Indicadores!$F116,"")</f>
        <v/>
      </c>
      <c r="V88" s="124" t="str">
        <f>IFERROR('PML mundo '!AK89*100000000/Indicadores!$F116,"")</f>
        <v/>
      </c>
      <c r="W88" s="124" t="str">
        <f>IFERROR('PML mundo '!AM89*100000000/Indicadores!$F116,"")</f>
        <v/>
      </c>
      <c r="X88" s="124" t="str">
        <f>IFERROR('PML mundo '!AO89*100000000/Indicadores!$F116,"")</f>
        <v/>
      </c>
      <c r="Y88" s="124" t="str">
        <f>IFERROR('PML mundo '!AQ89*100000000/Indicadores!$F116,"")</f>
        <v/>
      </c>
      <c r="Z88" s="124" t="str">
        <f>IFERROR('PML mundo '!AS89*100000000/Indicadores!$F116,"")</f>
        <v/>
      </c>
      <c r="AA88" s="124" t="str">
        <f>IFERROR('PML mundo '!AU89*100000000/Indicadores!$F116,"")</f>
        <v/>
      </c>
      <c r="AB88" s="124" t="str">
        <f>IFERROR('PML mundo '!AW89*100000000/Indicadores!$F116,"")</f>
        <v/>
      </c>
      <c r="AC88" s="124" t="str">
        <f>IFERROR('PML mundo '!AY89*100000000/Indicadores!$F116,"")</f>
        <v/>
      </c>
      <c r="AD88" s="124" t="str">
        <f>IFERROR('PML mundo '!BA89*100000000/Indicadores!$F116,"")</f>
        <v/>
      </c>
      <c r="AE88" s="124" t="str">
        <f>IFERROR('PML mundo '!BC89*100000000/Indicadores!$F116,"")</f>
        <v/>
      </c>
      <c r="AF88" s="124" t="str">
        <f>IFERROR('PML mundo '!BE89*100000000/Indicadores!$F116,"")</f>
        <v/>
      </c>
      <c r="AG88" s="124" t="str">
        <f>IFERROR('PML mundo '!BG89*100000000/Indicadores!$F116,"")</f>
        <v/>
      </c>
      <c r="AH88" s="124" t="str">
        <f>IFERROR('PML mundo '!BI89*100000000/Indicadores!$F116,"")</f>
        <v/>
      </c>
      <c r="AI88" s="124">
        <f>IFERROR('PML mundo '!BK89*100000000/Indicadores!$F116,"")</f>
        <v>2992721.2908004439</v>
      </c>
      <c r="AJ88" s="124">
        <f>IFERROR('PML mundo '!BM89*100000000/Indicadores!$F116,"")</f>
        <v>5185579.18505341</v>
      </c>
    </row>
    <row r="89" spans="1:36" s="119" customFormat="1" ht="14">
      <c r="A89" s="114" t="str">
        <f>'AAL mundo '!A117</f>
        <v>Sub-Saharan Africa</v>
      </c>
      <c r="B89" s="107" t="str">
        <f>'AAL mundo '!B117</f>
        <v>GNB</v>
      </c>
      <c r="C89" s="107" t="str">
        <f>'AAL mundo '!C117</f>
        <v>Guinea-Bissau</v>
      </c>
      <c r="D89" s="108" t="str">
        <f>'AAL mundo '!D117</f>
        <v>SIDS</v>
      </c>
      <c r="E89" s="108" t="str">
        <f>'AAL mundo '!E117</f>
        <v>Low income</v>
      </c>
      <c r="F89" s="109">
        <f>'AAL mundo '!F117</f>
        <v>2029.35</v>
      </c>
      <c r="G89" s="124" t="str">
        <f>IFERROR('PML mundo '!G90*100000000/Indicadores!$F117,"")</f>
        <v/>
      </c>
      <c r="H89" s="124">
        <f>IFERROR('PML mundo '!I90*100000000/Indicadores!$F117,"")</f>
        <v>26409.174178833418</v>
      </c>
      <c r="I89" s="124">
        <f>IFERROR('PML mundo '!K90*100000000/Indicadores!$F117,"")</f>
        <v>81183.757660858289</v>
      </c>
      <c r="J89" s="124">
        <f>IFERROR('PML mundo '!M90*100000000/Indicadores!$F117,"")</f>
        <v>207360.92318195128</v>
      </c>
      <c r="K89" s="124">
        <f>IFERROR('PML mundo '!O90*100000000/Indicadores!$F117,"")</f>
        <v>397115.73024468025</v>
      </c>
      <c r="L89" s="124">
        <f>IFERROR('PML mundo '!Q90*100000000/Indicadores!$F117,"")</f>
        <v>835312.39810087904</v>
      </c>
      <c r="M89" s="124">
        <f>IFERROR('PML mundo '!S90*100000000/Indicadores!$F117,"")</f>
        <v>1310677.5333198807</v>
      </c>
      <c r="N89" s="124" t="str">
        <f>IFERROR('PML mundo '!U90*100000000/Indicadores!$F117,"")</f>
        <v/>
      </c>
      <c r="O89" s="124" t="str">
        <f>IFERROR('PML mundo '!W90*100000000/Indicadores!$F117,"")</f>
        <v/>
      </c>
      <c r="P89" s="124" t="str">
        <f>IFERROR('PML mundo '!Y90*100000000/Indicadores!$F117,"")</f>
        <v/>
      </c>
      <c r="Q89" s="124" t="str">
        <f>IFERROR('PML mundo '!AA90*100000000/Indicadores!$F117,"")</f>
        <v/>
      </c>
      <c r="R89" s="124" t="str">
        <f>IFERROR('PML mundo '!AC90*100000000/Indicadores!$F117,"")</f>
        <v/>
      </c>
      <c r="S89" s="124" t="str">
        <f>IFERROR('PML mundo '!AE90*100000000/Indicadores!$F117,"")</f>
        <v/>
      </c>
      <c r="T89" s="124" t="str">
        <f>IFERROR('PML mundo '!AG90*100000000/Indicadores!$F117,"")</f>
        <v/>
      </c>
      <c r="U89" s="124" t="str">
        <f>IFERROR('PML mundo '!AI90*100000000/Indicadores!$F117,"")</f>
        <v/>
      </c>
      <c r="V89" s="124" t="str">
        <f>IFERROR('PML mundo '!AK90*100000000/Indicadores!$F117,"")</f>
        <v/>
      </c>
      <c r="W89" s="124" t="str">
        <f>IFERROR('PML mundo '!AM90*100000000/Indicadores!$F117,"")</f>
        <v/>
      </c>
      <c r="X89" s="124" t="str">
        <f>IFERROR('PML mundo '!AO90*100000000/Indicadores!$F117,"")</f>
        <v/>
      </c>
      <c r="Y89" s="124" t="str">
        <f>IFERROR('PML mundo '!AQ90*100000000/Indicadores!$F117,"")</f>
        <v/>
      </c>
      <c r="Z89" s="124" t="str">
        <f>IFERROR('PML mundo '!AS90*100000000/Indicadores!$F117,"")</f>
        <v/>
      </c>
      <c r="AA89" s="124" t="str">
        <f>IFERROR('PML mundo '!AU90*100000000/Indicadores!$F117,"")</f>
        <v/>
      </c>
      <c r="AB89" s="124" t="str">
        <f>IFERROR('PML mundo '!AW90*100000000/Indicadores!$F117,"")</f>
        <v/>
      </c>
      <c r="AC89" s="124" t="str">
        <f>IFERROR('PML mundo '!AY90*100000000/Indicadores!$F117,"")</f>
        <v/>
      </c>
      <c r="AD89" s="124" t="str">
        <f>IFERROR('PML mundo '!BA90*100000000/Indicadores!$F117,"")</f>
        <v/>
      </c>
      <c r="AE89" s="124" t="str">
        <f>IFERROR('PML mundo '!BC90*100000000/Indicadores!$F117,"")</f>
        <v/>
      </c>
      <c r="AF89" s="124" t="str">
        <f>IFERROR('PML mundo '!BE90*100000000/Indicadores!$F117,"")</f>
        <v/>
      </c>
      <c r="AG89" s="124" t="str">
        <f>IFERROR('PML mundo '!BG90*100000000/Indicadores!$F117,"")</f>
        <v/>
      </c>
      <c r="AH89" s="124" t="str">
        <f>IFERROR('PML mundo '!BI90*100000000/Indicadores!$F117,"")</f>
        <v/>
      </c>
      <c r="AI89" s="124">
        <f>IFERROR('PML mundo '!BK90*100000000/Indicadores!$F117,"")</f>
        <v>780483.41704188637</v>
      </c>
      <c r="AJ89" s="124">
        <f>IFERROR('PML mundo '!BM90*100000000/Indicadores!$F117,"")</f>
        <v>1856310.701534943</v>
      </c>
    </row>
    <row r="90" spans="1:36" s="119" customFormat="1" ht="14">
      <c r="A90" s="114" t="str">
        <f>'AAL mundo '!A118</f>
        <v>LAC</v>
      </c>
      <c r="B90" s="107" t="str">
        <f>'AAL mundo '!B118</f>
        <v>GUY</v>
      </c>
      <c r="C90" s="107" t="str">
        <f>'AAL mundo '!C118</f>
        <v>Guyana</v>
      </c>
      <c r="D90" s="108" t="str">
        <f>'AAL mundo '!D118</f>
        <v>SIDS</v>
      </c>
      <c r="E90" s="108" t="str">
        <f>'AAL mundo '!E118</f>
        <v>Lower middle income</v>
      </c>
      <c r="F90" s="109">
        <f>'AAL mundo '!F118</f>
        <v>8076.05</v>
      </c>
      <c r="G90" s="124" t="str">
        <f>IFERROR('PML mundo '!G91*100000000/Indicadores!$F118,"")</f>
        <v/>
      </c>
      <c r="H90" s="124" t="str">
        <f>IFERROR('PML mundo '!I91*100000000/Indicadores!$F118,"")</f>
        <v/>
      </c>
      <c r="I90" s="124" t="str">
        <f>IFERROR('PML mundo '!K91*100000000/Indicadores!$F118,"")</f>
        <v/>
      </c>
      <c r="J90" s="124" t="str">
        <f>IFERROR('PML mundo '!M91*100000000/Indicadores!$F118,"")</f>
        <v/>
      </c>
      <c r="K90" s="124" t="str">
        <f>IFERROR('PML mundo '!O91*100000000/Indicadores!$F118,"")</f>
        <v/>
      </c>
      <c r="L90" s="124" t="str">
        <f>IFERROR('PML mundo '!Q91*100000000/Indicadores!$F118,"")</f>
        <v/>
      </c>
      <c r="M90" s="124" t="str">
        <f>IFERROR('PML mundo '!S91*100000000/Indicadores!$F118,"")</f>
        <v/>
      </c>
      <c r="N90" s="124" t="str">
        <f>IFERROR('PML mundo '!U91*100000000/Indicadores!$F118,"")</f>
        <v/>
      </c>
      <c r="O90" s="124" t="str">
        <f>IFERROR('PML mundo '!W91*100000000/Indicadores!$F118,"")</f>
        <v/>
      </c>
      <c r="P90" s="124" t="str">
        <f>IFERROR('PML mundo '!Y91*100000000/Indicadores!$F118,"")</f>
        <v/>
      </c>
      <c r="Q90" s="124" t="str">
        <f>IFERROR('PML mundo '!AA91*100000000/Indicadores!$F118,"")</f>
        <v/>
      </c>
      <c r="R90" s="124" t="str">
        <f>IFERROR('PML mundo '!AC91*100000000/Indicadores!$F118,"")</f>
        <v/>
      </c>
      <c r="S90" s="124" t="str">
        <f>IFERROR('PML mundo '!AE91*100000000/Indicadores!$F118,"")</f>
        <v/>
      </c>
      <c r="T90" s="124" t="str">
        <f>IFERROR('PML mundo '!AG91*100000000/Indicadores!$F118,"")</f>
        <v/>
      </c>
      <c r="U90" s="124" t="str">
        <f>IFERROR('PML mundo '!AI91*100000000/Indicadores!$F118,"")</f>
        <v/>
      </c>
      <c r="V90" s="124" t="str">
        <f>IFERROR('PML mundo '!AK91*100000000/Indicadores!$F118,"")</f>
        <v/>
      </c>
      <c r="W90" s="124" t="str">
        <f>IFERROR('PML mundo '!AM91*100000000/Indicadores!$F118,"")</f>
        <v/>
      </c>
      <c r="X90" s="124" t="str">
        <f>IFERROR('PML mundo '!AO91*100000000/Indicadores!$F118,"")</f>
        <v/>
      </c>
      <c r="Y90" s="124" t="str">
        <f>IFERROR('PML mundo '!AQ91*100000000/Indicadores!$F118,"")</f>
        <v/>
      </c>
      <c r="Z90" s="124" t="str">
        <f>IFERROR('PML mundo '!AS91*100000000/Indicadores!$F118,"")</f>
        <v/>
      </c>
      <c r="AA90" s="124" t="str">
        <f>IFERROR('PML mundo '!AU91*100000000/Indicadores!$F118,"")</f>
        <v/>
      </c>
      <c r="AB90" s="124" t="str">
        <f>IFERROR('PML mundo '!AW91*100000000/Indicadores!$F118,"")</f>
        <v/>
      </c>
      <c r="AC90" s="124" t="str">
        <f>IFERROR('PML mundo '!AY91*100000000/Indicadores!$F118,"")</f>
        <v/>
      </c>
      <c r="AD90" s="124" t="str">
        <f>IFERROR('PML mundo '!BA91*100000000/Indicadores!$F118,"")</f>
        <v/>
      </c>
      <c r="AE90" s="124" t="str">
        <f>IFERROR('PML mundo '!BC91*100000000/Indicadores!$F118,"")</f>
        <v/>
      </c>
      <c r="AF90" s="124" t="str">
        <f>IFERROR('PML mundo '!BE91*100000000/Indicadores!$F118,"")</f>
        <v/>
      </c>
      <c r="AG90" s="124" t="str">
        <f>IFERROR('PML mundo '!BG91*100000000/Indicadores!$F118,"")</f>
        <v/>
      </c>
      <c r="AH90" s="124" t="str">
        <f>IFERROR('PML mundo '!BI91*100000000/Indicadores!$F118,"")</f>
        <v/>
      </c>
      <c r="AI90" s="124">
        <f>IFERROR('PML mundo '!BK91*100000000/Indicadores!$F118,"")</f>
        <v>9972636.6042501256</v>
      </c>
      <c r="AJ90" s="124">
        <f>IFERROR('PML mundo '!BM91*100000000/Indicadores!$F118,"")</f>
        <v>17854895.278663386</v>
      </c>
    </row>
    <row r="91" spans="1:36" s="119" customFormat="1" ht="14">
      <c r="A91" s="114" t="str">
        <f>'AAL mundo '!A119</f>
        <v>LAC</v>
      </c>
      <c r="B91" s="107" t="str">
        <f>'AAL mundo '!B119</f>
        <v>HTI</v>
      </c>
      <c r="C91" s="107" t="str">
        <f>'AAL mundo '!C119</f>
        <v>Haiti</v>
      </c>
      <c r="D91" s="108" t="str">
        <f>'AAL mundo '!D119</f>
        <v>SIDS</v>
      </c>
      <c r="E91" s="108" t="str">
        <f>'AAL mundo '!E119</f>
        <v>Low income</v>
      </c>
      <c r="F91" s="109">
        <f>'AAL mundo '!F119</f>
        <v>28268.6</v>
      </c>
      <c r="G91" s="124">
        <f>IFERROR('PML mundo '!G92*100000000/Indicadores!$F119,"")</f>
        <v>5610670.2437443575</v>
      </c>
      <c r="H91" s="124">
        <f>IFERROR('PML mundo '!I92*100000000/Indicadores!$F119,"")</f>
        <v>13775672.544617021</v>
      </c>
      <c r="I91" s="124">
        <f>IFERROR('PML mundo '!K92*100000000/Indicadores!$F119,"")</f>
        <v>23425690.23402236</v>
      </c>
      <c r="J91" s="124">
        <f>IFERROR('PML mundo '!M92*100000000/Indicadores!$F119,"")</f>
        <v>39599377.426448457</v>
      </c>
      <c r="K91" s="124">
        <f>IFERROR('PML mundo '!O92*100000000/Indicadores!$F119,"")</f>
        <v>53341766.528552569</v>
      </c>
      <c r="L91" s="124">
        <f>IFERROR('PML mundo '!Q92*100000000/Indicadores!$F119,"")</f>
        <v>67479080.891646028</v>
      </c>
      <c r="M91" s="124">
        <f>IFERROR('PML mundo '!S92*100000000/Indicadores!$F119,"")</f>
        <v>77269692.433045521</v>
      </c>
      <c r="N91" s="124">
        <f>IFERROR('PML mundo '!U92*100000000/Indicadores!$F119,"")</f>
        <v>1851592.338140321</v>
      </c>
      <c r="O91" s="124">
        <f>IFERROR('PML mundo '!W92*100000000/Indicadores!$F119,"")</f>
        <v>4802226.9021550426</v>
      </c>
      <c r="P91" s="124">
        <f>IFERROR('PML mundo '!Y92*100000000/Indicadores!$F119,"")</f>
        <v>9438954.7556769513</v>
      </c>
      <c r="Q91" s="124">
        <f>IFERROR('PML mundo '!AA92*100000000/Indicadores!$F119,"")</f>
        <v>22019636.943589266</v>
      </c>
      <c r="R91" s="124">
        <f>IFERROR('PML mundo '!AC92*100000000/Indicadores!$F119,"")</f>
        <v>30239499.539362516</v>
      </c>
      <c r="S91" s="124">
        <f>IFERROR('PML mundo '!AE92*100000000/Indicadores!$F119,"")</f>
        <v>36790025.337376446</v>
      </c>
      <c r="T91" s="124">
        <f>IFERROR('PML mundo '!AG92*100000000/Indicadores!$F119,"")</f>
        <v>39669846.508182675</v>
      </c>
      <c r="U91" s="124">
        <f>IFERROR('PML mundo '!AI92*100000000/Indicadores!$F119,"")</f>
        <v>610234.70290039573</v>
      </c>
      <c r="V91" s="124">
        <f>IFERROR('PML mundo '!AK92*100000000/Indicadores!$F119,"")</f>
        <v>1178463.4059396773</v>
      </c>
      <c r="W91" s="124">
        <f>IFERROR('PML mundo '!AM92*100000000/Indicadores!$F119,"")</f>
        <v>1586013.4209856251</v>
      </c>
      <c r="X91" s="124">
        <f>IFERROR('PML mundo '!AO92*100000000/Indicadores!$F119,"")</f>
        <v>2450235.2214069115</v>
      </c>
      <c r="Y91" s="124">
        <f>IFERROR('PML mundo '!AQ92*100000000/Indicadores!$F119,"")</f>
        <v>2968194.4492025645</v>
      </c>
      <c r="Z91" s="124">
        <f>IFERROR('PML mundo '!AS92*100000000/Indicadores!$F119,"")</f>
        <v>3473299.3819587505</v>
      </c>
      <c r="AA91" s="124">
        <f>IFERROR('PML mundo '!AU92*100000000/Indicadores!$F119,"")</f>
        <v>3588414.184856832</v>
      </c>
      <c r="AB91" s="124" t="str">
        <f>IFERROR('PML mundo '!AW92*100000000/Indicadores!$F119,"")</f>
        <v/>
      </c>
      <c r="AC91" s="124" t="str">
        <f>IFERROR('PML mundo '!AY92*100000000/Indicadores!$F119,"")</f>
        <v/>
      </c>
      <c r="AD91" s="124" t="str">
        <f>IFERROR('PML mundo '!BA92*100000000/Indicadores!$F119,"")</f>
        <v/>
      </c>
      <c r="AE91" s="124" t="str">
        <f>IFERROR('PML mundo '!BC92*100000000/Indicadores!$F119,"")</f>
        <v/>
      </c>
      <c r="AF91" s="124" t="str">
        <f>IFERROR('PML mundo '!BE92*100000000/Indicadores!$F119,"")</f>
        <v/>
      </c>
      <c r="AG91" s="124" t="str">
        <f>IFERROR('PML mundo '!BG92*100000000/Indicadores!$F119,"")</f>
        <v/>
      </c>
      <c r="AH91" s="124" t="str">
        <f>IFERROR('PML mundo '!BI92*100000000/Indicadores!$F119,"")</f>
        <v/>
      </c>
      <c r="AI91" s="124">
        <f>IFERROR('PML mundo '!BK92*100000000/Indicadores!$F119,"")</f>
        <v>2329717.8756358512</v>
      </c>
      <c r="AJ91" s="124">
        <f>IFERROR('PML mundo '!BM92*100000000/Indicadores!$F119,"")</f>
        <v>4719168.2890848545</v>
      </c>
    </row>
    <row r="92" spans="1:36" s="119" customFormat="1" ht="14">
      <c r="A92" s="114" t="str">
        <f>'AAL mundo '!A120</f>
        <v>LAC</v>
      </c>
      <c r="B92" s="107" t="str">
        <f>'AAL mundo '!B120</f>
        <v>HND</v>
      </c>
      <c r="C92" s="107" t="str">
        <f>'AAL mundo '!C120</f>
        <v>Honduras</v>
      </c>
      <c r="D92" s="108" t="str">
        <f>'AAL mundo '!D120</f>
        <v/>
      </c>
      <c r="E92" s="108" t="str">
        <f>'AAL mundo '!E120</f>
        <v>Lower middle income</v>
      </c>
      <c r="F92" s="109">
        <f>'AAL mundo '!F120</f>
        <v>77974.8</v>
      </c>
      <c r="G92" s="124">
        <f>IFERROR('PML mundo '!G93*100000000/Indicadores!$F120,"")</f>
        <v>9146975.562465623</v>
      </c>
      <c r="H92" s="124">
        <f>IFERROR('PML mundo '!I93*100000000/Indicadores!$F120,"")</f>
        <v>17184915.738490868</v>
      </c>
      <c r="I92" s="124">
        <f>IFERROR('PML mundo '!K93*100000000/Indicadores!$F120,"")</f>
        <v>25479596.65214641</v>
      </c>
      <c r="J92" s="124">
        <f>IFERROR('PML mundo '!M93*100000000/Indicadores!$F120,"")</f>
        <v>37440919.094840303</v>
      </c>
      <c r="K92" s="124">
        <f>IFERROR('PML mundo '!O93*100000000/Indicadores!$F120,"")</f>
        <v>47494715.11678011</v>
      </c>
      <c r="L92" s="124">
        <f>IFERROR('PML mundo '!Q93*100000000/Indicadores!$F120,"")</f>
        <v>58834329.829934053</v>
      </c>
      <c r="M92" s="124">
        <f>IFERROR('PML mundo '!S93*100000000/Indicadores!$F120,"")</f>
        <v>62498237.33062312</v>
      </c>
      <c r="N92" s="124">
        <f>IFERROR('PML mundo '!U93*100000000/Indicadores!$F120,"")</f>
        <v>193239.06031004485</v>
      </c>
      <c r="O92" s="124">
        <f>IFERROR('PML mundo '!W93*100000000/Indicadores!$F120,"")</f>
        <v>1466677.2457915631</v>
      </c>
      <c r="P92" s="124">
        <f>IFERROR('PML mundo '!Y93*100000000/Indicadores!$F120,"")</f>
        <v>2969051.6164455255</v>
      </c>
      <c r="Q92" s="124">
        <f>IFERROR('PML mundo '!AA93*100000000/Indicadores!$F120,"")</f>
        <v>6345009.1879699724</v>
      </c>
      <c r="R92" s="124">
        <f>IFERROR('PML mundo '!AC93*100000000/Indicadores!$F120,"")</f>
        <v>8455679.0736202113</v>
      </c>
      <c r="S92" s="124">
        <f>IFERROR('PML mundo '!AE93*100000000/Indicadores!$F120,"")</f>
        <v>9966513.4565248005</v>
      </c>
      <c r="T92" s="124">
        <f>IFERROR('PML mundo '!AG93*100000000/Indicadores!$F120,"")</f>
        <v>11118467.929504942</v>
      </c>
      <c r="U92" s="124">
        <f>IFERROR('PML mundo '!AI93*100000000/Indicadores!$F120,"")</f>
        <v>116944.19373274737</v>
      </c>
      <c r="V92" s="124">
        <f>IFERROR('PML mundo '!AK93*100000000/Indicadores!$F120,"")</f>
        <v>263395.25946158275</v>
      </c>
      <c r="W92" s="124">
        <f>IFERROR('PML mundo '!AM93*100000000/Indicadores!$F120,"")</f>
        <v>342166.22718540509</v>
      </c>
      <c r="X92" s="124">
        <f>IFERROR('PML mundo '!AO93*100000000/Indicadores!$F120,"")</f>
        <v>432028.06462803669</v>
      </c>
      <c r="Y92" s="124">
        <f>IFERROR('PML mundo '!AQ93*100000000/Indicadores!$F120,"")</f>
        <v>499501.82087083935</v>
      </c>
      <c r="Z92" s="124">
        <f>IFERROR('PML mundo '!AS93*100000000/Indicadores!$F120,"")</f>
        <v>567285.0897569576</v>
      </c>
      <c r="AA92" s="124">
        <f>IFERROR('PML mundo '!AU93*100000000/Indicadores!$F120,"")</f>
        <v>630167.7417905787</v>
      </c>
      <c r="AB92" s="124" t="str">
        <f>IFERROR('PML mundo '!AW93*100000000/Indicadores!$F120,"")</f>
        <v/>
      </c>
      <c r="AC92" s="124" t="str">
        <f>IFERROR('PML mundo '!AY93*100000000/Indicadores!$F120,"")</f>
        <v/>
      </c>
      <c r="AD92" s="124" t="str">
        <f>IFERROR('PML mundo '!BA93*100000000/Indicadores!$F120,"")</f>
        <v/>
      </c>
      <c r="AE92" s="124" t="str">
        <f>IFERROR('PML mundo '!BC93*100000000/Indicadores!$F120,"")</f>
        <v/>
      </c>
      <c r="AF92" s="124" t="str">
        <f>IFERROR('PML mundo '!BE93*100000000/Indicadores!$F120,"")</f>
        <v/>
      </c>
      <c r="AG92" s="124" t="str">
        <f>IFERROR('PML mundo '!BG93*100000000/Indicadores!$F120,"")</f>
        <v/>
      </c>
      <c r="AH92" s="124" t="str">
        <f>IFERROR('PML mundo '!BI93*100000000/Indicadores!$F120,"")</f>
        <v/>
      </c>
      <c r="AI92" s="124">
        <f>IFERROR('PML mundo '!BK93*100000000/Indicadores!$F120,"")</f>
        <v>3636712.2524192436</v>
      </c>
      <c r="AJ92" s="124">
        <f>IFERROR('PML mundo '!BM93*100000000/Indicadores!$F120,"")</f>
        <v>5151137.9212588593</v>
      </c>
    </row>
    <row r="93" spans="1:36" s="119" customFormat="1" ht="14">
      <c r="A93" s="114" t="str">
        <f>'AAL mundo '!A121</f>
        <v>Europe and Central Asia</v>
      </c>
      <c r="B93" s="107" t="str">
        <f>'AAL mundo '!B121</f>
        <v>HUN</v>
      </c>
      <c r="C93" s="107" t="str">
        <f>'AAL mundo '!C121</f>
        <v>Hungary</v>
      </c>
      <c r="D93" s="108" t="str">
        <f>'AAL mundo '!D121</f>
        <v/>
      </c>
      <c r="E93" s="108" t="str">
        <f>'AAL mundo '!E121</f>
        <v>Upper middle income</v>
      </c>
      <c r="F93" s="109">
        <f>'AAL mundo '!F121</f>
        <v>562480</v>
      </c>
      <c r="G93" s="124">
        <f>IFERROR('PML mundo '!G94*100000000/Indicadores!$F121,"")</f>
        <v>225173.47196829235</v>
      </c>
      <c r="H93" s="124">
        <f>IFERROR('PML mundo '!I94*100000000/Indicadores!$F121,"")</f>
        <v>494655.92516301101</v>
      </c>
      <c r="I93" s="124">
        <f>IFERROR('PML mundo '!K94*100000000/Indicadores!$F121,"")</f>
        <v>903527.34964164556</v>
      </c>
      <c r="J93" s="124">
        <f>IFERROR('PML mundo '!M94*100000000/Indicadores!$F121,"")</f>
        <v>1901556.43183701</v>
      </c>
      <c r="K93" s="124">
        <f>IFERROR('PML mundo '!O94*100000000/Indicadores!$F121,"")</f>
        <v>3134589.3635647688</v>
      </c>
      <c r="L93" s="124">
        <f>IFERROR('PML mundo '!Q94*100000000/Indicadores!$F121,"")</f>
        <v>4880088.5515716737</v>
      </c>
      <c r="M93" s="124">
        <f>IFERROR('PML mundo '!S94*100000000/Indicadores!$F121,"")</f>
        <v>6181232.9890248179</v>
      </c>
      <c r="N93" s="124" t="str">
        <f>IFERROR('PML mundo '!U94*100000000/Indicadores!$F121,"")</f>
        <v/>
      </c>
      <c r="O93" s="124" t="str">
        <f>IFERROR('PML mundo '!W94*100000000/Indicadores!$F121,"")</f>
        <v/>
      </c>
      <c r="P93" s="124" t="str">
        <f>IFERROR('PML mundo '!Y94*100000000/Indicadores!$F121,"")</f>
        <v/>
      </c>
      <c r="Q93" s="124" t="str">
        <f>IFERROR('PML mundo '!AA94*100000000/Indicadores!$F121,"")</f>
        <v/>
      </c>
      <c r="R93" s="124" t="str">
        <f>IFERROR('PML mundo '!AC94*100000000/Indicadores!$F121,"")</f>
        <v/>
      </c>
      <c r="S93" s="124" t="str">
        <f>IFERROR('PML mundo '!AE94*100000000/Indicadores!$F121,"")</f>
        <v/>
      </c>
      <c r="T93" s="124" t="str">
        <f>IFERROR('PML mundo '!AG94*100000000/Indicadores!$F121,"")</f>
        <v/>
      </c>
      <c r="U93" s="124" t="str">
        <f>IFERROR('PML mundo '!AI94*100000000/Indicadores!$F121,"")</f>
        <v/>
      </c>
      <c r="V93" s="124" t="str">
        <f>IFERROR('PML mundo '!AK94*100000000/Indicadores!$F121,"")</f>
        <v/>
      </c>
      <c r="W93" s="124" t="str">
        <f>IFERROR('PML mundo '!AM94*100000000/Indicadores!$F121,"")</f>
        <v/>
      </c>
      <c r="X93" s="124" t="str">
        <f>IFERROR('PML mundo '!AO94*100000000/Indicadores!$F121,"")</f>
        <v/>
      </c>
      <c r="Y93" s="124" t="str">
        <f>IFERROR('PML mundo '!AQ94*100000000/Indicadores!$F121,"")</f>
        <v/>
      </c>
      <c r="Z93" s="124" t="str">
        <f>IFERROR('PML mundo '!AS94*100000000/Indicadores!$F121,"")</f>
        <v/>
      </c>
      <c r="AA93" s="124" t="str">
        <f>IFERROR('PML mundo '!AU94*100000000/Indicadores!$F121,"")</f>
        <v/>
      </c>
      <c r="AB93" s="124" t="str">
        <f>IFERROR('PML mundo '!AW94*100000000/Indicadores!$F121,"")</f>
        <v/>
      </c>
      <c r="AC93" s="124" t="str">
        <f>IFERROR('PML mundo '!AY94*100000000/Indicadores!$F121,"")</f>
        <v/>
      </c>
      <c r="AD93" s="124" t="str">
        <f>IFERROR('PML mundo '!BA94*100000000/Indicadores!$F121,"")</f>
        <v/>
      </c>
      <c r="AE93" s="124" t="str">
        <f>IFERROR('PML mundo '!BC94*100000000/Indicadores!$F121,"")</f>
        <v/>
      </c>
      <c r="AF93" s="124" t="str">
        <f>IFERROR('PML mundo '!BE94*100000000/Indicadores!$F121,"")</f>
        <v/>
      </c>
      <c r="AG93" s="124" t="str">
        <f>IFERROR('PML mundo '!BG94*100000000/Indicadores!$F121,"")</f>
        <v/>
      </c>
      <c r="AH93" s="124" t="str">
        <f>IFERROR('PML mundo '!BI94*100000000/Indicadores!$F121,"")</f>
        <v/>
      </c>
      <c r="AI93" s="124">
        <f>IFERROR('PML mundo '!BK94*100000000/Indicadores!$F121,"")</f>
        <v>3833326.2594257602</v>
      </c>
      <c r="AJ93" s="124">
        <f>IFERROR('PML mundo '!BM94*100000000/Indicadores!$F121,"")</f>
        <v>10226606.303207193</v>
      </c>
    </row>
    <row r="94" spans="1:36" s="119" customFormat="1" ht="14">
      <c r="A94" s="114" t="str">
        <f>'AAL mundo '!A122</f>
        <v>Europe and Central Asia</v>
      </c>
      <c r="B94" s="107" t="str">
        <f>'AAL mundo '!B122</f>
        <v>ISL</v>
      </c>
      <c r="C94" s="107" t="str">
        <f>'AAL mundo '!C122</f>
        <v>Iceland</v>
      </c>
      <c r="D94" s="108" t="str">
        <f>'AAL mundo '!D122</f>
        <v/>
      </c>
      <c r="E94" s="108" t="str">
        <f>'AAL mundo '!E122</f>
        <v>High income: OECD</v>
      </c>
      <c r="F94" s="109">
        <f>'AAL mundo '!F122</f>
        <v>57291.7</v>
      </c>
      <c r="G94" s="124">
        <f>IFERROR('PML mundo '!G95*100000000/Indicadores!$F122,"")</f>
        <v>521774.4268893082</v>
      </c>
      <c r="H94" s="124">
        <f>IFERROR('PML mundo '!I95*100000000/Indicadores!$F122,"")</f>
        <v>1464772.0833159857</v>
      </c>
      <c r="I94" s="124">
        <f>IFERROR('PML mundo '!K95*100000000/Indicadores!$F122,"")</f>
        <v>2931011.6388641945</v>
      </c>
      <c r="J94" s="124">
        <f>IFERROR('PML mundo '!M95*100000000/Indicadores!$F122,"")</f>
        <v>6097875.4148913138</v>
      </c>
      <c r="K94" s="124">
        <f>IFERROR('PML mundo '!O95*100000000/Indicadores!$F122,"")</f>
        <v>9546493.8595053032</v>
      </c>
      <c r="L94" s="124">
        <f>IFERROR('PML mundo '!Q95*100000000/Indicadores!$F122,"")</f>
        <v>13721687.155737681</v>
      </c>
      <c r="M94" s="124">
        <f>IFERROR('PML mundo '!S95*100000000/Indicadores!$F122,"")</f>
        <v>16675826.156981714</v>
      </c>
      <c r="N94" s="124" t="str">
        <f>IFERROR('PML mundo '!U95*100000000/Indicadores!$F122,"")</f>
        <v/>
      </c>
      <c r="O94" s="124" t="str">
        <f>IFERROR('PML mundo '!W95*100000000/Indicadores!$F122,"")</f>
        <v/>
      </c>
      <c r="P94" s="124" t="str">
        <f>IFERROR('PML mundo '!Y95*100000000/Indicadores!$F122,"")</f>
        <v/>
      </c>
      <c r="Q94" s="124" t="str">
        <f>IFERROR('PML mundo '!AA95*100000000/Indicadores!$F122,"")</f>
        <v/>
      </c>
      <c r="R94" s="124" t="str">
        <f>IFERROR('PML mundo '!AC95*100000000/Indicadores!$F122,"")</f>
        <v/>
      </c>
      <c r="S94" s="124" t="str">
        <f>IFERROR('PML mundo '!AE95*100000000/Indicadores!$F122,"")</f>
        <v/>
      </c>
      <c r="T94" s="124" t="str">
        <f>IFERROR('PML mundo '!AG95*100000000/Indicadores!$F122,"")</f>
        <v/>
      </c>
      <c r="U94" s="124" t="str">
        <f>IFERROR('PML mundo '!AI95*100000000/Indicadores!$F122,"")</f>
        <v/>
      </c>
      <c r="V94" s="124" t="str">
        <f>IFERROR('PML mundo '!AK95*100000000/Indicadores!$F122,"")</f>
        <v/>
      </c>
      <c r="W94" s="124" t="str">
        <f>IFERROR('PML mundo '!AM95*100000000/Indicadores!$F122,"")</f>
        <v/>
      </c>
      <c r="X94" s="124" t="str">
        <f>IFERROR('PML mundo '!AO95*100000000/Indicadores!$F122,"")</f>
        <v/>
      </c>
      <c r="Y94" s="124" t="str">
        <f>IFERROR('PML mundo '!AQ95*100000000/Indicadores!$F122,"")</f>
        <v/>
      </c>
      <c r="Z94" s="124" t="str">
        <f>IFERROR('PML mundo '!AS95*100000000/Indicadores!$F122,"")</f>
        <v/>
      </c>
      <c r="AA94" s="124" t="str">
        <f>IFERROR('PML mundo '!AU95*100000000/Indicadores!$F122,"")</f>
        <v/>
      </c>
      <c r="AB94" s="124" t="str">
        <f>IFERROR('PML mundo '!AW95*100000000/Indicadores!$F122,"")</f>
        <v/>
      </c>
      <c r="AC94" s="124" t="str">
        <f>IFERROR('PML mundo '!AY95*100000000/Indicadores!$F122,"")</f>
        <v/>
      </c>
      <c r="AD94" s="124" t="str">
        <f>IFERROR('PML mundo '!BA95*100000000/Indicadores!$F122,"")</f>
        <v/>
      </c>
      <c r="AE94" s="124" t="str">
        <f>IFERROR('PML mundo '!BC95*100000000/Indicadores!$F122,"")</f>
        <v/>
      </c>
      <c r="AF94" s="124" t="str">
        <f>IFERROR('PML mundo '!BE95*100000000/Indicadores!$F122,"")</f>
        <v/>
      </c>
      <c r="AG94" s="124" t="str">
        <f>IFERROR('PML mundo '!BG95*100000000/Indicadores!$F122,"")</f>
        <v/>
      </c>
      <c r="AH94" s="124" t="str">
        <f>IFERROR('PML mundo '!BI95*100000000/Indicadores!$F122,"")</f>
        <v/>
      </c>
      <c r="AI94" s="124" t="str">
        <f>IFERROR('PML mundo '!BK95*100000000/Indicadores!$F122,"")</f>
        <v/>
      </c>
      <c r="AJ94" s="124" t="str">
        <f>IFERROR('PML mundo '!BM95*100000000/Indicadores!$F122,"")</f>
        <v/>
      </c>
    </row>
    <row r="95" spans="1:36" s="119" customFormat="1" ht="14">
      <c r="A95" s="114" t="str">
        <f>'AAL mundo '!A123</f>
        <v>South Asia</v>
      </c>
      <c r="B95" s="107" t="str">
        <f>'AAL mundo '!B123</f>
        <v>IND</v>
      </c>
      <c r="C95" s="107" t="str">
        <f>'AAL mundo '!C123</f>
        <v>India</v>
      </c>
      <c r="D95" s="108" t="str">
        <f>'AAL mundo '!D123</f>
        <v/>
      </c>
      <c r="E95" s="108" t="str">
        <f>'AAL mundo '!E123</f>
        <v>Lower middle income</v>
      </c>
      <c r="F95" s="109">
        <f>'AAL mundo '!F123</f>
        <v>5769370</v>
      </c>
      <c r="G95" s="124">
        <f>IFERROR('PML mundo '!G96*100000000/Indicadores!$F123,"")</f>
        <v>23673.218045274232</v>
      </c>
      <c r="H95" s="124">
        <f>IFERROR('PML mundo '!I96*100000000/Indicadores!$F123,"")</f>
        <v>68206.400076746184</v>
      </c>
      <c r="I95" s="124">
        <f>IFERROR('PML mundo '!K96*100000000/Indicadores!$F123,"")</f>
        <v>135384.73958635458</v>
      </c>
      <c r="J95" s="124">
        <f>IFERROR('PML mundo '!M96*100000000/Indicadores!$F123,"")</f>
        <v>281845.29408618942</v>
      </c>
      <c r="K95" s="124">
        <f>IFERROR('PML mundo '!O96*100000000/Indicadores!$F123,"")</f>
        <v>446198.78877019748</v>
      </c>
      <c r="L95" s="124">
        <f>IFERROR('PML mundo '!Q96*100000000/Indicadores!$F123,"")</f>
        <v>660067.60515719163</v>
      </c>
      <c r="M95" s="124">
        <f>IFERROR('PML mundo '!S96*100000000/Indicadores!$F123,"")</f>
        <v>808550.10973731359</v>
      </c>
      <c r="N95" s="124">
        <f>IFERROR('PML mundo '!U96*100000000/Indicadores!$F123,"")</f>
        <v>491229.89187407243</v>
      </c>
      <c r="O95" s="124">
        <f>IFERROR('PML mundo '!W96*100000000/Indicadores!$F123,"")</f>
        <v>797183.35270701745</v>
      </c>
      <c r="P95" s="124">
        <f>IFERROR('PML mundo '!Y96*100000000/Indicadores!$F123,"")</f>
        <v>983112.45087932399</v>
      </c>
      <c r="Q95" s="124">
        <f>IFERROR('PML mundo '!AA96*100000000/Indicadores!$F123,"")</f>
        <v>1169089.3885272143</v>
      </c>
      <c r="R95" s="124">
        <f>IFERROR('PML mundo '!AC96*100000000/Indicadores!$F123,"")</f>
        <v>1370824.0636429149</v>
      </c>
      <c r="S95" s="124">
        <f>IFERROR('PML mundo '!AE96*100000000/Indicadores!$F123,"")</f>
        <v>1445340.8810754968</v>
      </c>
      <c r="T95" s="124">
        <f>IFERROR('PML mundo '!AG96*100000000/Indicadores!$F123,"")</f>
        <v>1519857.6985080789</v>
      </c>
      <c r="U95" s="124">
        <f>IFERROR('PML mundo '!AI96*100000000/Indicadores!$F123,"")</f>
        <v>183914.47046073116</v>
      </c>
      <c r="V95" s="124">
        <f>IFERROR('PML mundo '!AK96*100000000/Indicadores!$F123,"")</f>
        <v>210477.58335759881</v>
      </c>
      <c r="W95" s="124">
        <f>IFERROR('PML mundo '!AM96*100000000/Indicadores!$F123,"")</f>
        <v>220976.39561658868</v>
      </c>
      <c r="X95" s="124">
        <f>IFERROR('PML mundo '!AO96*100000000/Indicadores!$F123,"")</f>
        <v>252471.85607772999</v>
      </c>
      <c r="Y95" s="124">
        <f>IFERROR('PML mundo '!AQ96*100000000/Indicadores!$F123,"")</f>
        <v>270439.48442276369</v>
      </c>
      <c r="Z95" s="124">
        <f>IFERROR('PML mundo '!AS96*100000000/Indicadores!$F123,"")</f>
        <v>270439.48442276369</v>
      </c>
      <c r="AA95" s="124">
        <f>IFERROR('PML mundo '!AU96*100000000/Indicadores!$F123,"")</f>
        <v>270439.48442276369</v>
      </c>
      <c r="AB95" s="124" t="str">
        <f>IFERROR('PML mundo '!AW96*100000000/Indicadores!$F123,"")</f>
        <v/>
      </c>
      <c r="AC95" s="124" t="str">
        <f>IFERROR('PML mundo '!AY96*100000000/Indicadores!$F123,"")</f>
        <v/>
      </c>
      <c r="AD95" s="124" t="str">
        <f>IFERROR('PML mundo '!BA96*100000000/Indicadores!$F123,"")</f>
        <v/>
      </c>
      <c r="AE95" s="124" t="str">
        <f>IFERROR('PML mundo '!BC96*100000000/Indicadores!$F123,"")</f>
        <v/>
      </c>
      <c r="AF95" s="124" t="str">
        <f>IFERROR('PML mundo '!BE96*100000000/Indicadores!$F123,"")</f>
        <v/>
      </c>
      <c r="AG95" s="124" t="str">
        <f>IFERROR('PML mundo '!BG96*100000000/Indicadores!$F123,"")</f>
        <v/>
      </c>
      <c r="AH95" s="124" t="str">
        <f>IFERROR('PML mundo '!BI96*100000000/Indicadores!$F123,"")</f>
        <v/>
      </c>
      <c r="AI95" s="124">
        <f>IFERROR('PML mundo '!BK96*100000000/Indicadores!$F123,"")</f>
        <v>1441506.4691569193</v>
      </c>
      <c r="AJ95" s="124">
        <f>IFERROR('PML mundo '!BM96*100000000/Indicadores!$F123,"")</f>
        <v>2056526.9388316863</v>
      </c>
    </row>
    <row r="96" spans="1:36" s="119" customFormat="1" ht="14">
      <c r="A96" s="114" t="str">
        <f>'AAL mundo '!A124</f>
        <v>East Asia and the Pacific</v>
      </c>
      <c r="B96" s="107" t="str">
        <f>'AAL mundo '!B124</f>
        <v>IDN</v>
      </c>
      <c r="C96" s="107" t="str">
        <f>'AAL mundo '!C124</f>
        <v>Indonesia</v>
      </c>
      <c r="D96" s="108" t="str">
        <f>'AAL mundo '!D124</f>
        <v/>
      </c>
      <c r="E96" s="108" t="str">
        <f>'AAL mundo '!E124</f>
        <v>Lower middle income</v>
      </c>
      <c r="F96" s="109">
        <f>'AAL mundo '!F124</f>
        <v>2827830</v>
      </c>
      <c r="G96" s="124">
        <f>IFERROR('PML mundo '!G97*100000000/Indicadores!$F124,"")</f>
        <v>367983.05308954697</v>
      </c>
      <c r="H96" s="124">
        <f>IFERROR('PML mundo '!I97*100000000/Indicadores!$F124,"")</f>
        <v>854465.23190998263</v>
      </c>
      <c r="I96" s="124">
        <f>IFERROR('PML mundo '!K97*100000000/Indicadores!$F124,"")</f>
        <v>1534838.9055487551</v>
      </c>
      <c r="J96" s="124">
        <f>IFERROR('PML mundo '!M97*100000000/Indicadores!$F124,"")</f>
        <v>3053313.8551266571</v>
      </c>
      <c r="K96" s="124">
        <f>IFERROR('PML mundo '!O97*100000000/Indicadores!$F124,"")</f>
        <v>4863582.6743443906</v>
      </c>
      <c r="L96" s="124">
        <f>IFERROR('PML mundo '!Q97*100000000/Indicadores!$F124,"")</f>
        <v>7415962.5240603965</v>
      </c>
      <c r="M96" s="124">
        <f>IFERROR('PML mundo '!S97*100000000/Indicadores!$F124,"")</f>
        <v>9291251.6203279328</v>
      </c>
      <c r="N96" s="124" t="str">
        <f>IFERROR('PML mundo '!U97*100000000/Indicadores!$F124,"")</f>
        <v/>
      </c>
      <c r="O96" s="124" t="str">
        <f>IFERROR('PML mundo '!W97*100000000/Indicadores!$F124,"")</f>
        <v/>
      </c>
      <c r="P96" s="124" t="str">
        <f>IFERROR('PML mundo '!Y97*100000000/Indicadores!$F124,"")</f>
        <v/>
      </c>
      <c r="Q96" s="124" t="str">
        <f>IFERROR('PML mundo '!AA97*100000000/Indicadores!$F124,"")</f>
        <v/>
      </c>
      <c r="R96" s="124" t="str">
        <f>IFERROR('PML mundo '!AC97*100000000/Indicadores!$F124,"")</f>
        <v/>
      </c>
      <c r="S96" s="124" t="str">
        <f>IFERROR('PML mundo '!AE97*100000000/Indicadores!$F124,"")</f>
        <v/>
      </c>
      <c r="T96" s="124" t="str">
        <f>IFERROR('PML mundo '!AG97*100000000/Indicadores!$F124,"")</f>
        <v/>
      </c>
      <c r="U96" s="124">
        <f>IFERROR('PML mundo '!AI97*100000000/Indicadores!$F124,"")</f>
        <v>37041.738849291396</v>
      </c>
      <c r="V96" s="124">
        <f>IFERROR('PML mundo '!AK97*100000000/Indicadores!$F124,"")</f>
        <v>54133.857097527303</v>
      </c>
      <c r="W96" s="124">
        <f>IFERROR('PML mundo '!AM97*100000000/Indicadores!$F124,"")</f>
        <v>54134.982541541802</v>
      </c>
      <c r="X96" s="124">
        <f>IFERROR('PML mundo '!AO97*100000000/Indicadores!$F124,"")</f>
        <v>54137.233429570806</v>
      </c>
      <c r="Y96" s="124">
        <f>IFERROR('PML mundo '!AQ97*100000000/Indicadores!$F124,"")</f>
        <v>54140.609761614309</v>
      </c>
      <c r="Z96" s="124">
        <f>IFERROR('PML mundo '!AS97*100000000/Indicadores!$F124,"")</f>
        <v>54147.362425701322</v>
      </c>
      <c r="AA96" s="124">
        <f>IFERROR('PML mundo '!AU97*100000000/Indicadores!$F124,"")</f>
        <v>54154.115089788327</v>
      </c>
      <c r="AB96" s="124">
        <f>IFERROR('PML mundo '!AW97*100000000/Indicadores!$F124,"")</f>
        <v>6542.2060562978422</v>
      </c>
      <c r="AC96" s="124">
        <f>IFERROR('PML mundo '!AY97*100000000/Indicadores!$F124,"")</f>
        <v>29663.327890218858</v>
      </c>
      <c r="AD96" s="124">
        <f>IFERROR('PML mundo '!BA97*100000000/Indicadores!$F124,"")</f>
        <v>103988.77605191949</v>
      </c>
      <c r="AE96" s="124">
        <f>IFERROR('PML mundo '!BC97*100000000/Indicadores!$F124,"")</f>
        <v>319155.66452039476</v>
      </c>
      <c r="AF96" s="124">
        <f>IFERROR('PML mundo '!BE97*100000000/Indicadores!$F124,"")</f>
        <v>512043.26327779616</v>
      </c>
      <c r="AG96" s="124">
        <f>IFERROR('PML mundo '!BG97*100000000/Indicadores!$F124,"")</f>
        <v>752180.37809601857</v>
      </c>
      <c r="AH96" s="124">
        <f>IFERROR('PML mundo '!BI97*100000000/Indicadores!$F124,"")</f>
        <v>975269.26698257064</v>
      </c>
      <c r="AI96" s="124">
        <f>IFERROR('PML mundo '!BK97*100000000/Indicadores!$F124,"")</f>
        <v>1366436.3452969077</v>
      </c>
      <c r="AJ96" s="124">
        <f>IFERROR('PML mundo '!BM97*100000000/Indicadores!$F124,"")</f>
        <v>2870014.797538775</v>
      </c>
    </row>
    <row r="97" spans="1:36" s="119" customFormat="1" ht="14">
      <c r="A97" s="114" t="str">
        <f>'AAL mundo '!A125</f>
        <v>Middle East and North Africa</v>
      </c>
      <c r="B97" s="107" t="str">
        <f>'AAL mundo '!B125</f>
        <v>IRN</v>
      </c>
      <c r="C97" s="107" t="str">
        <f>'AAL mundo '!C125</f>
        <v>Iran (Islamic Republic of)</v>
      </c>
      <c r="D97" s="108" t="str">
        <f>'AAL mundo '!D125</f>
        <v/>
      </c>
      <c r="E97" s="108" t="str">
        <f>'AAL mundo '!E125</f>
        <v>Upper middle income</v>
      </c>
      <c r="F97" s="109">
        <f>'AAL mundo '!F125</f>
        <v>2067640</v>
      </c>
      <c r="G97" s="124">
        <f>IFERROR('PML mundo '!G98*100000000/Indicadores!$F125,"")</f>
        <v>1936970.388518231</v>
      </c>
      <c r="H97" s="124">
        <f>IFERROR('PML mundo '!I98*100000000/Indicadores!$F125,"")</f>
        <v>3565219.9866863918</v>
      </c>
      <c r="I97" s="124">
        <f>IFERROR('PML mundo '!K98*100000000/Indicadores!$F125,"")</f>
        <v>5402786.6397205237</v>
      </c>
      <c r="J97" s="124">
        <f>IFERROR('PML mundo '!M98*100000000/Indicadores!$F125,"")</f>
        <v>8726547.1730025895</v>
      </c>
      <c r="K97" s="124">
        <f>IFERROR('PML mundo '!O98*100000000/Indicadores!$F125,"")</f>
        <v>12169660.842075823</v>
      </c>
      <c r="L97" s="124">
        <f>IFERROR('PML mundo '!Q98*100000000/Indicadores!$F125,"")</f>
        <v>16410451.928989988</v>
      </c>
      <c r="M97" s="124">
        <f>IFERROR('PML mundo '!S98*100000000/Indicadores!$F125,"")</f>
        <v>18959926.509800009</v>
      </c>
      <c r="N97" s="124" t="str">
        <f>IFERROR('PML mundo '!U98*100000000/Indicadores!$F125,"")</f>
        <v/>
      </c>
      <c r="O97" s="124" t="str">
        <f>IFERROR('PML mundo '!W98*100000000/Indicadores!$F125,"")</f>
        <v/>
      </c>
      <c r="P97" s="124" t="str">
        <f>IFERROR('PML mundo '!Y98*100000000/Indicadores!$F125,"")</f>
        <v/>
      </c>
      <c r="Q97" s="124" t="str">
        <f>IFERROR('PML mundo '!AA98*100000000/Indicadores!$F125,"")</f>
        <v/>
      </c>
      <c r="R97" s="124" t="str">
        <f>IFERROR('PML mundo '!AC98*100000000/Indicadores!$F125,"")</f>
        <v/>
      </c>
      <c r="S97" s="124" t="str">
        <f>IFERROR('PML mundo '!AE98*100000000/Indicadores!$F125,"")</f>
        <v/>
      </c>
      <c r="T97" s="124" t="str">
        <f>IFERROR('PML mundo '!AG98*100000000/Indicadores!$F125,"")</f>
        <v/>
      </c>
      <c r="U97" s="124" t="str">
        <f>IFERROR('PML mundo '!AI98*100000000/Indicadores!$F125,"")</f>
        <v/>
      </c>
      <c r="V97" s="124" t="str">
        <f>IFERROR('PML mundo '!AK98*100000000/Indicadores!$F125,"")</f>
        <v/>
      </c>
      <c r="W97" s="124" t="str">
        <f>IFERROR('PML mundo '!AM98*100000000/Indicadores!$F125,"")</f>
        <v/>
      </c>
      <c r="X97" s="124" t="str">
        <f>IFERROR('PML mundo '!AO98*100000000/Indicadores!$F125,"")</f>
        <v/>
      </c>
      <c r="Y97" s="124" t="str">
        <f>IFERROR('PML mundo '!AQ98*100000000/Indicadores!$F125,"")</f>
        <v/>
      </c>
      <c r="Z97" s="124" t="str">
        <f>IFERROR('PML mundo '!AS98*100000000/Indicadores!$F125,"")</f>
        <v/>
      </c>
      <c r="AA97" s="124" t="str">
        <f>IFERROR('PML mundo '!AU98*100000000/Indicadores!$F125,"")</f>
        <v/>
      </c>
      <c r="AB97" s="124" t="str">
        <f>IFERROR('PML mundo '!AW98*100000000/Indicadores!$F125,"")</f>
        <v/>
      </c>
      <c r="AC97" s="124" t="str">
        <f>IFERROR('PML mundo '!AY98*100000000/Indicadores!$F125,"")</f>
        <v/>
      </c>
      <c r="AD97" s="124" t="str">
        <f>IFERROR('PML mundo '!BA98*100000000/Indicadores!$F125,"")</f>
        <v/>
      </c>
      <c r="AE97" s="124" t="str">
        <f>IFERROR('PML mundo '!BC98*100000000/Indicadores!$F125,"")</f>
        <v/>
      </c>
      <c r="AF97" s="124" t="str">
        <f>IFERROR('PML mundo '!BE98*100000000/Indicadores!$F125,"")</f>
        <v/>
      </c>
      <c r="AG97" s="124" t="str">
        <f>IFERROR('PML mundo '!BG98*100000000/Indicadores!$F125,"")</f>
        <v/>
      </c>
      <c r="AH97" s="124" t="str">
        <f>IFERROR('PML mundo '!BI98*100000000/Indicadores!$F125,"")</f>
        <v/>
      </c>
      <c r="AI97" s="124">
        <f>IFERROR('PML mundo '!BK98*100000000/Indicadores!$F125,"")</f>
        <v>650311.8549373257</v>
      </c>
      <c r="AJ97" s="124">
        <f>IFERROR('PML mundo '!BM98*100000000/Indicadores!$F125,"")</f>
        <v>1222634.4502418407</v>
      </c>
    </row>
    <row r="98" spans="1:36" s="119" customFormat="1" ht="14">
      <c r="A98" s="114" t="str">
        <f>'AAL mundo '!A126</f>
        <v>Middle East and North Africa</v>
      </c>
      <c r="B98" s="107" t="str">
        <f>'AAL mundo '!B126</f>
        <v>IRQ</v>
      </c>
      <c r="C98" s="107" t="str">
        <f>'AAL mundo '!C126</f>
        <v>Iraq</v>
      </c>
      <c r="D98" s="108" t="str">
        <f>'AAL mundo '!D126</f>
        <v/>
      </c>
      <c r="E98" s="108" t="str">
        <f>'AAL mundo '!E126</f>
        <v>Upper middle income</v>
      </c>
      <c r="F98" s="109">
        <f>'AAL mundo '!F126</f>
        <v>132500</v>
      </c>
      <c r="G98" s="124">
        <f>IFERROR('PML mundo '!G99*100000000/Indicadores!$F126,"")</f>
        <v>171246.59424232793</v>
      </c>
      <c r="H98" s="124">
        <f>IFERROR('PML mundo '!I99*100000000/Indicadores!$F126,"")</f>
        <v>393538.31960707833</v>
      </c>
      <c r="I98" s="124">
        <f>IFERROR('PML mundo '!K99*100000000/Indicadores!$F126,"")</f>
        <v>689156.24831702828</v>
      </c>
      <c r="J98" s="124">
        <f>IFERROR('PML mundo '!M99*100000000/Indicadores!$F126,"")</f>
        <v>1295017.9742301528</v>
      </c>
      <c r="K98" s="124">
        <f>IFERROR('PML mundo '!O99*100000000/Indicadores!$F126,"")</f>
        <v>1925769.1790138211</v>
      </c>
      <c r="L98" s="124">
        <f>IFERROR('PML mundo '!Q99*100000000/Indicadores!$F126,"")</f>
        <v>2730442.4963509059</v>
      </c>
      <c r="M98" s="124">
        <f>IFERROR('PML mundo '!S99*100000000/Indicadores!$F126,"")</f>
        <v>3235390.6511827577</v>
      </c>
      <c r="N98" s="124" t="str">
        <f>IFERROR('PML mundo '!U99*100000000/Indicadores!$F126,"")</f>
        <v/>
      </c>
      <c r="O98" s="124" t="str">
        <f>IFERROR('PML mundo '!W99*100000000/Indicadores!$F126,"")</f>
        <v/>
      </c>
      <c r="P98" s="124" t="str">
        <f>IFERROR('PML mundo '!Y99*100000000/Indicadores!$F126,"")</f>
        <v/>
      </c>
      <c r="Q98" s="124" t="str">
        <f>IFERROR('PML mundo '!AA99*100000000/Indicadores!$F126,"")</f>
        <v/>
      </c>
      <c r="R98" s="124" t="str">
        <f>IFERROR('PML mundo '!AC99*100000000/Indicadores!$F126,"")</f>
        <v/>
      </c>
      <c r="S98" s="124" t="str">
        <f>IFERROR('PML mundo '!AE99*100000000/Indicadores!$F126,"")</f>
        <v/>
      </c>
      <c r="T98" s="124" t="str">
        <f>IFERROR('PML mundo '!AG99*100000000/Indicadores!$F126,"")</f>
        <v/>
      </c>
      <c r="U98" s="124" t="str">
        <f>IFERROR('PML mundo '!AI99*100000000/Indicadores!$F126,"")</f>
        <v/>
      </c>
      <c r="V98" s="124" t="str">
        <f>IFERROR('PML mundo '!AK99*100000000/Indicadores!$F126,"")</f>
        <v/>
      </c>
      <c r="W98" s="124" t="str">
        <f>IFERROR('PML mundo '!AM99*100000000/Indicadores!$F126,"")</f>
        <v/>
      </c>
      <c r="X98" s="124" t="str">
        <f>IFERROR('PML mundo '!AO99*100000000/Indicadores!$F126,"")</f>
        <v/>
      </c>
      <c r="Y98" s="124" t="str">
        <f>IFERROR('PML mundo '!AQ99*100000000/Indicadores!$F126,"")</f>
        <v/>
      </c>
      <c r="Z98" s="124" t="str">
        <f>IFERROR('PML mundo '!AS99*100000000/Indicadores!$F126,"")</f>
        <v/>
      </c>
      <c r="AA98" s="124" t="str">
        <f>IFERROR('PML mundo '!AU99*100000000/Indicadores!$F126,"")</f>
        <v/>
      </c>
      <c r="AB98" s="124" t="str">
        <f>IFERROR('PML mundo '!AW99*100000000/Indicadores!$F126,"")</f>
        <v/>
      </c>
      <c r="AC98" s="124" t="str">
        <f>IFERROR('PML mundo '!AY99*100000000/Indicadores!$F126,"")</f>
        <v/>
      </c>
      <c r="AD98" s="124" t="str">
        <f>IFERROR('PML mundo '!BA99*100000000/Indicadores!$F126,"")</f>
        <v/>
      </c>
      <c r="AE98" s="124" t="str">
        <f>IFERROR('PML mundo '!BC99*100000000/Indicadores!$F126,"")</f>
        <v/>
      </c>
      <c r="AF98" s="124" t="str">
        <f>IFERROR('PML mundo '!BE99*100000000/Indicadores!$F126,"")</f>
        <v/>
      </c>
      <c r="AG98" s="124" t="str">
        <f>IFERROR('PML mundo '!BG99*100000000/Indicadores!$F126,"")</f>
        <v/>
      </c>
      <c r="AH98" s="124" t="str">
        <f>IFERROR('PML mundo '!BI99*100000000/Indicadores!$F126,"")</f>
        <v/>
      </c>
      <c r="AI98" s="124">
        <f>IFERROR('PML mundo '!BK99*100000000/Indicadores!$F126,"")</f>
        <v>783663.24176581926</v>
      </c>
      <c r="AJ98" s="124">
        <f>IFERROR('PML mundo '!BM99*100000000/Indicadores!$F126,"")</f>
        <v>1343985.0955480163</v>
      </c>
    </row>
    <row r="99" spans="1:36" s="119" customFormat="1" ht="14">
      <c r="A99" s="114" t="str">
        <f>'AAL mundo '!A127</f>
        <v>Europe and Central Asia</v>
      </c>
      <c r="B99" s="107" t="str">
        <f>'AAL mundo '!B127</f>
        <v>IRL</v>
      </c>
      <c r="C99" s="107" t="str">
        <f>'AAL mundo '!C127</f>
        <v>Ireland</v>
      </c>
      <c r="D99" s="108" t="str">
        <f>'AAL mundo '!D127</f>
        <v/>
      </c>
      <c r="E99" s="108" t="str">
        <f>'AAL mundo '!E127</f>
        <v>High income: OECD</v>
      </c>
      <c r="F99" s="109">
        <f>'AAL mundo '!F127</f>
        <v>778822</v>
      </c>
      <c r="G99" s="124">
        <f>IFERROR('PML mundo '!G100*100000000/Indicadores!$F127,"")</f>
        <v>14799.834962086834</v>
      </c>
      <c r="H99" s="124">
        <f>IFERROR('PML mundo '!I100*100000000/Indicadores!$F127,"")</f>
        <v>63585.066803707115</v>
      </c>
      <c r="I99" s="124">
        <f>IFERROR('PML mundo '!K100*100000000/Indicadores!$F127,"")</f>
        <v>121281.29841371752</v>
      </c>
      <c r="J99" s="124">
        <f>IFERROR('PML mundo '!M100*100000000/Indicadores!$F127,"")</f>
        <v>235066.99075827471</v>
      </c>
      <c r="K99" s="124">
        <f>IFERROR('PML mundo '!O100*100000000/Indicadores!$F127,"")</f>
        <v>345982.0254593236</v>
      </c>
      <c r="L99" s="124">
        <f>IFERROR('PML mundo '!Q100*100000000/Indicadores!$F127,"")</f>
        <v>488641.74926816765</v>
      </c>
      <c r="M99" s="124">
        <f>IFERROR('PML mundo '!S100*100000000/Indicadores!$F127,"")</f>
        <v>593811.48165769526</v>
      </c>
      <c r="N99" s="124" t="str">
        <f>IFERROR('PML mundo '!U100*100000000/Indicadores!$F127,"")</f>
        <v/>
      </c>
      <c r="O99" s="124" t="str">
        <f>IFERROR('PML mundo '!W100*100000000/Indicadores!$F127,"")</f>
        <v/>
      </c>
      <c r="P99" s="124" t="str">
        <f>IFERROR('PML mundo '!Y100*100000000/Indicadores!$F127,"")</f>
        <v/>
      </c>
      <c r="Q99" s="124" t="str">
        <f>IFERROR('PML mundo '!AA100*100000000/Indicadores!$F127,"")</f>
        <v/>
      </c>
      <c r="R99" s="124" t="str">
        <f>IFERROR('PML mundo '!AC100*100000000/Indicadores!$F127,"")</f>
        <v/>
      </c>
      <c r="S99" s="124" t="str">
        <f>IFERROR('PML mundo '!AE100*100000000/Indicadores!$F127,"")</f>
        <v/>
      </c>
      <c r="T99" s="124" t="str">
        <f>IFERROR('PML mundo '!AG100*100000000/Indicadores!$F127,"")</f>
        <v/>
      </c>
      <c r="U99" s="124" t="str">
        <f>IFERROR('PML mundo '!AI100*100000000/Indicadores!$F127,"")</f>
        <v/>
      </c>
      <c r="V99" s="124" t="str">
        <f>IFERROR('PML mundo '!AK100*100000000/Indicadores!$F127,"")</f>
        <v/>
      </c>
      <c r="W99" s="124" t="str">
        <f>IFERROR('PML mundo '!AM100*100000000/Indicadores!$F127,"")</f>
        <v/>
      </c>
      <c r="X99" s="124" t="str">
        <f>IFERROR('PML mundo '!AO100*100000000/Indicadores!$F127,"")</f>
        <v/>
      </c>
      <c r="Y99" s="124" t="str">
        <f>IFERROR('PML mundo '!AQ100*100000000/Indicadores!$F127,"")</f>
        <v/>
      </c>
      <c r="Z99" s="124" t="str">
        <f>IFERROR('PML mundo '!AS100*100000000/Indicadores!$F127,"")</f>
        <v/>
      </c>
      <c r="AA99" s="124" t="str">
        <f>IFERROR('PML mundo '!AU100*100000000/Indicadores!$F127,"")</f>
        <v/>
      </c>
      <c r="AB99" s="124" t="str">
        <f>IFERROR('PML mundo '!AW100*100000000/Indicadores!$F127,"")</f>
        <v/>
      </c>
      <c r="AC99" s="124" t="str">
        <f>IFERROR('PML mundo '!AY100*100000000/Indicadores!$F127,"")</f>
        <v/>
      </c>
      <c r="AD99" s="124" t="str">
        <f>IFERROR('PML mundo '!BA100*100000000/Indicadores!$F127,"")</f>
        <v/>
      </c>
      <c r="AE99" s="124" t="str">
        <f>IFERROR('PML mundo '!BC100*100000000/Indicadores!$F127,"")</f>
        <v/>
      </c>
      <c r="AF99" s="124" t="str">
        <f>IFERROR('PML mundo '!BE100*100000000/Indicadores!$F127,"")</f>
        <v/>
      </c>
      <c r="AG99" s="124" t="str">
        <f>IFERROR('PML mundo '!BG100*100000000/Indicadores!$F127,"")</f>
        <v/>
      </c>
      <c r="AH99" s="124" t="str">
        <f>IFERROR('PML mundo '!BI100*100000000/Indicadores!$F127,"")</f>
        <v/>
      </c>
      <c r="AI99" s="124">
        <f>IFERROR('PML mundo '!BK100*100000000/Indicadores!$F127,"")</f>
        <v>173029.01394070449</v>
      </c>
      <c r="AJ99" s="124">
        <f>IFERROR('PML mundo '!BM100*100000000/Indicadores!$F127,"")</f>
        <v>626310.85035970435</v>
      </c>
    </row>
    <row r="100" spans="1:36" s="119" customFormat="1" ht="14">
      <c r="A100" s="114" t="str">
        <f>'AAL mundo '!A128</f>
        <v>Middle East and North Africa</v>
      </c>
      <c r="B100" s="107" t="str">
        <f>'AAL mundo '!B128</f>
        <v>ISR</v>
      </c>
      <c r="C100" s="107" t="str">
        <f>'AAL mundo '!C128</f>
        <v>Israel</v>
      </c>
      <c r="D100" s="108" t="str">
        <f>'AAL mundo '!D128</f>
        <v/>
      </c>
      <c r="E100" s="108" t="str">
        <f>'AAL mundo '!E128</f>
        <v>High income: OECD</v>
      </c>
      <c r="F100" s="109">
        <f>'AAL mundo '!F128</f>
        <v>853829</v>
      </c>
      <c r="G100" s="124">
        <f>IFERROR('PML mundo '!G101*100000000/Indicadores!$F128,"")</f>
        <v>259154.46860764726</v>
      </c>
      <c r="H100" s="124">
        <f>IFERROR('PML mundo '!I101*100000000/Indicadores!$F128,"")</f>
        <v>646696.99938007118</v>
      </c>
      <c r="I100" s="124">
        <f>IFERROR('PML mundo '!K101*100000000/Indicadores!$F128,"")</f>
        <v>1465554.0642824096</v>
      </c>
      <c r="J100" s="124">
        <f>IFERROR('PML mundo '!M101*100000000/Indicadores!$F128,"")</f>
        <v>3882386.9536991827</v>
      </c>
      <c r="K100" s="124">
        <f>IFERROR('PML mundo '!O101*100000000/Indicadores!$F128,"")</f>
        <v>7210164.9590280103</v>
      </c>
      <c r="L100" s="124">
        <f>IFERROR('PML mundo '!Q101*100000000/Indicadores!$F128,"")</f>
        <v>12252549.259102805</v>
      </c>
      <c r="M100" s="124">
        <f>IFERROR('PML mundo '!S101*100000000/Indicadores!$F128,"")</f>
        <v>15994941.045412071</v>
      </c>
      <c r="N100" s="124" t="str">
        <f>IFERROR('PML mundo '!U101*100000000/Indicadores!$F128,"")</f>
        <v/>
      </c>
      <c r="O100" s="124" t="str">
        <f>IFERROR('PML mundo '!W101*100000000/Indicadores!$F128,"")</f>
        <v/>
      </c>
      <c r="P100" s="124" t="str">
        <f>IFERROR('PML mundo '!Y101*100000000/Indicadores!$F128,"")</f>
        <v/>
      </c>
      <c r="Q100" s="124" t="str">
        <f>IFERROR('PML mundo '!AA101*100000000/Indicadores!$F128,"")</f>
        <v/>
      </c>
      <c r="R100" s="124" t="str">
        <f>IFERROR('PML mundo '!AC101*100000000/Indicadores!$F128,"")</f>
        <v/>
      </c>
      <c r="S100" s="124" t="str">
        <f>IFERROR('PML mundo '!AE101*100000000/Indicadores!$F128,"")</f>
        <v/>
      </c>
      <c r="T100" s="124" t="str">
        <f>IFERROR('PML mundo '!AG101*100000000/Indicadores!$F128,"")</f>
        <v/>
      </c>
      <c r="U100" s="124" t="str">
        <f>IFERROR('PML mundo '!AI101*100000000/Indicadores!$F128,"")</f>
        <v/>
      </c>
      <c r="V100" s="124" t="str">
        <f>IFERROR('PML mundo '!AK101*100000000/Indicadores!$F128,"")</f>
        <v/>
      </c>
      <c r="W100" s="124" t="str">
        <f>IFERROR('PML mundo '!AM101*100000000/Indicadores!$F128,"")</f>
        <v/>
      </c>
      <c r="X100" s="124" t="str">
        <f>IFERROR('PML mundo '!AO101*100000000/Indicadores!$F128,"")</f>
        <v/>
      </c>
      <c r="Y100" s="124" t="str">
        <f>IFERROR('PML mundo '!AQ101*100000000/Indicadores!$F128,"")</f>
        <v/>
      </c>
      <c r="Z100" s="124" t="str">
        <f>IFERROR('PML mundo '!AS101*100000000/Indicadores!$F128,"")</f>
        <v/>
      </c>
      <c r="AA100" s="124" t="str">
        <f>IFERROR('PML mundo '!AU101*100000000/Indicadores!$F128,"")</f>
        <v/>
      </c>
      <c r="AB100" s="124" t="str">
        <f>IFERROR('PML mundo '!AW101*100000000/Indicadores!$F128,"")</f>
        <v/>
      </c>
      <c r="AC100" s="124" t="str">
        <f>IFERROR('PML mundo '!AY101*100000000/Indicadores!$F128,"")</f>
        <v/>
      </c>
      <c r="AD100" s="124" t="str">
        <f>IFERROR('PML mundo '!BA101*100000000/Indicadores!$F128,"")</f>
        <v/>
      </c>
      <c r="AE100" s="124" t="str">
        <f>IFERROR('PML mundo '!BC101*100000000/Indicadores!$F128,"")</f>
        <v/>
      </c>
      <c r="AF100" s="124" t="str">
        <f>IFERROR('PML mundo '!BE101*100000000/Indicadores!$F128,"")</f>
        <v/>
      </c>
      <c r="AG100" s="124" t="str">
        <f>IFERROR('PML mundo '!BG101*100000000/Indicadores!$F128,"")</f>
        <v/>
      </c>
      <c r="AH100" s="124" t="str">
        <f>IFERROR('PML mundo '!BI101*100000000/Indicadores!$F128,"")</f>
        <v/>
      </c>
      <c r="AI100" s="124">
        <f>IFERROR('PML mundo '!BK101*100000000/Indicadores!$F128,"")</f>
        <v>3767.6146029957044</v>
      </c>
      <c r="AJ100" s="124">
        <f>IFERROR('PML mundo '!BM101*100000000/Indicadores!$F128,"")</f>
        <v>9367.7675135989684</v>
      </c>
    </row>
    <row r="101" spans="1:36" s="119" customFormat="1" ht="14">
      <c r="A101" s="114" t="str">
        <f>'AAL mundo '!A129</f>
        <v>Europe and Central Asia</v>
      </c>
      <c r="B101" s="107" t="str">
        <f>'AAL mundo '!B129</f>
        <v>ITA</v>
      </c>
      <c r="C101" s="107" t="str">
        <f>'AAL mundo '!C129</f>
        <v>Italy</v>
      </c>
      <c r="D101" s="108" t="str">
        <f>'AAL mundo '!D129</f>
        <v/>
      </c>
      <c r="E101" s="108" t="str">
        <f>'AAL mundo '!E129</f>
        <v>High income: OECD</v>
      </c>
      <c r="F101" s="109">
        <f>'AAL mundo '!F129</f>
        <v>8604330</v>
      </c>
      <c r="G101" s="124">
        <f>IFERROR('PML mundo '!G102*100000000/Indicadores!$F129,"")</f>
        <v>1386745.5781224105</v>
      </c>
      <c r="H101" s="124">
        <f>IFERROR('PML mundo '!I102*100000000/Indicadores!$F129,"")</f>
        <v>2872609.329866597</v>
      </c>
      <c r="I101" s="124">
        <f>IFERROR('PML mundo '!K102*100000000/Indicadores!$F129,"")</f>
        <v>4530258.3626366677</v>
      </c>
      <c r="J101" s="124">
        <f>IFERROR('PML mundo '!M102*100000000/Indicadores!$F129,"")</f>
        <v>7371519.7509891046</v>
      </c>
      <c r="K101" s="124">
        <f>IFERROR('PML mundo '!O102*100000000/Indicadores!$F129,"")</f>
        <v>9931673.8762553688</v>
      </c>
      <c r="L101" s="124">
        <f>IFERROR('PML mundo '!Q102*100000000/Indicadores!$F129,"")</f>
        <v>12763433.87872017</v>
      </c>
      <c r="M101" s="124">
        <f>IFERROR('PML mundo '!S102*100000000/Indicadores!$F129,"")</f>
        <v>14776440.067901343</v>
      </c>
      <c r="N101" s="124" t="str">
        <f>IFERROR('PML mundo '!U102*100000000/Indicadores!$F129,"")</f>
        <v/>
      </c>
      <c r="O101" s="124" t="str">
        <f>IFERROR('PML mundo '!W102*100000000/Indicadores!$F129,"")</f>
        <v/>
      </c>
      <c r="P101" s="124" t="str">
        <f>IFERROR('PML mundo '!Y102*100000000/Indicadores!$F129,"")</f>
        <v/>
      </c>
      <c r="Q101" s="124" t="str">
        <f>IFERROR('PML mundo '!AA102*100000000/Indicadores!$F129,"")</f>
        <v/>
      </c>
      <c r="R101" s="124" t="str">
        <f>IFERROR('PML mundo '!AC102*100000000/Indicadores!$F129,"")</f>
        <v/>
      </c>
      <c r="S101" s="124" t="str">
        <f>IFERROR('PML mundo '!AE102*100000000/Indicadores!$F129,"")</f>
        <v/>
      </c>
      <c r="T101" s="124" t="str">
        <f>IFERROR('PML mundo '!AG102*100000000/Indicadores!$F129,"")</f>
        <v/>
      </c>
      <c r="U101" s="124" t="str">
        <f>IFERROR('PML mundo '!AI102*100000000/Indicadores!$F129,"")</f>
        <v/>
      </c>
      <c r="V101" s="124" t="str">
        <f>IFERROR('PML mundo '!AK102*100000000/Indicadores!$F129,"")</f>
        <v/>
      </c>
      <c r="W101" s="124" t="str">
        <f>IFERROR('PML mundo '!AM102*100000000/Indicadores!$F129,"")</f>
        <v/>
      </c>
      <c r="X101" s="124" t="str">
        <f>IFERROR('PML mundo '!AO102*100000000/Indicadores!$F129,"")</f>
        <v/>
      </c>
      <c r="Y101" s="124" t="str">
        <f>IFERROR('PML mundo '!AQ102*100000000/Indicadores!$F129,"")</f>
        <v/>
      </c>
      <c r="Z101" s="124" t="str">
        <f>IFERROR('PML mundo '!AS102*100000000/Indicadores!$F129,"")</f>
        <v/>
      </c>
      <c r="AA101" s="124" t="str">
        <f>IFERROR('PML mundo '!AU102*100000000/Indicadores!$F129,"")</f>
        <v/>
      </c>
      <c r="AB101" s="124" t="str">
        <f>IFERROR('PML mundo '!AW102*100000000/Indicadores!$F129,"")</f>
        <v/>
      </c>
      <c r="AC101" s="124" t="str">
        <f>IFERROR('PML mundo '!AY102*100000000/Indicadores!$F129,"")</f>
        <v/>
      </c>
      <c r="AD101" s="124" t="str">
        <f>IFERROR('PML mundo '!BA102*100000000/Indicadores!$F129,"")</f>
        <v/>
      </c>
      <c r="AE101" s="124" t="str">
        <f>IFERROR('PML mundo '!BC102*100000000/Indicadores!$F129,"")</f>
        <v/>
      </c>
      <c r="AF101" s="124" t="str">
        <f>IFERROR('PML mundo '!BE102*100000000/Indicadores!$F129,"")</f>
        <v/>
      </c>
      <c r="AG101" s="124" t="str">
        <f>IFERROR('PML mundo '!BG102*100000000/Indicadores!$F129,"")</f>
        <v/>
      </c>
      <c r="AH101" s="124" t="str">
        <f>IFERROR('PML mundo '!BI102*100000000/Indicadores!$F129,"")</f>
        <v/>
      </c>
      <c r="AI101" s="124">
        <f>IFERROR('PML mundo '!BK102*100000000/Indicadores!$F129,"")</f>
        <v>24476.770879693126</v>
      </c>
      <c r="AJ101" s="124">
        <f>IFERROR('PML mundo '!BM102*100000000/Indicadores!$F129,"")</f>
        <v>338605.23852453474</v>
      </c>
    </row>
    <row r="102" spans="1:36" s="119" customFormat="1" ht="14">
      <c r="A102" s="114" t="str">
        <f>'AAL mundo '!A130</f>
        <v>LAC</v>
      </c>
      <c r="B102" s="107" t="str">
        <f>'AAL mundo '!B130</f>
        <v>JAM</v>
      </c>
      <c r="C102" s="107" t="str">
        <f>'AAL mundo '!C130</f>
        <v>Jamaica</v>
      </c>
      <c r="D102" s="108" t="str">
        <f>'AAL mundo '!D130</f>
        <v>SIDS</v>
      </c>
      <c r="E102" s="108" t="str">
        <f>'AAL mundo '!E130</f>
        <v>Upper middle income</v>
      </c>
      <c r="F102" s="109">
        <f>'AAL mundo '!F130</f>
        <v>70711.399999999994</v>
      </c>
      <c r="G102" s="124">
        <f>IFERROR('PML mundo '!G103*100000000/Indicadores!$F130,"")</f>
        <v>456038.8790398945</v>
      </c>
      <c r="H102" s="124">
        <f>IFERROR('PML mundo '!I103*100000000/Indicadores!$F130,"")</f>
        <v>2997546.7913529924</v>
      </c>
      <c r="I102" s="124">
        <f>IFERROR('PML mundo '!K103*100000000/Indicadores!$F130,"")</f>
        <v>8012462.7297010915</v>
      </c>
      <c r="J102" s="124">
        <f>IFERROR('PML mundo '!M103*100000000/Indicadores!$F130,"")</f>
        <v>20199606.860078041</v>
      </c>
      <c r="K102" s="124">
        <f>IFERROR('PML mundo '!O103*100000000/Indicadores!$F130,"")</f>
        <v>33421782.877248298</v>
      </c>
      <c r="L102" s="124">
        <f>IFERROR('PML mundo '!Q103*100000000/Indicadores!$F130,"")</f>
        <v>48048932.975274377</v>
      </c>
      <c r="M102" s="124">
        <f>IFERROR('PML mundo '!S103*100000000/Indicadores!$F130,"")</f>
        <v>57856252.432852611</v>
      </c>
      <c r="N102" s="124">
        <f>IFERROR('PML mundo '!U103*100000000/Indicadores!$F130,"")</f>
        <v>8113604.7383910753</v>
      </c>
      <c r="O102" s="124">
        <f>IFERROR('PML mundo '!W103*100000000/Indicadores!$F130,"")</f>
        <v>18849702.983242035</v>
      </c>
      <c r="P102" s="124">
        <f>IFERROR('PML mundo '!Y103*100000000/Indicadores!$F130,"")</f>
        <v>61490885.898160309</v>
      </c>
      <c r="Q102" s="124">
        <f>IFERROR('PML mundo '!AA103*100000000/Indicadores!$F130,"")</f>
        <v>130008729.82924883</v>
      </c>
      <c r="R102" s="124">
        <f>IFERROR('PML mundo '!AC103*100000000/Indicadores!$F130,"")</f>
        <v>154193619.78049147</v>
      </c>
      <c r="S102" s="124">
        <f>IFERROR('PML mundo '!AE103*100000000/Indicadores!$F130,"")</f>
        <v>173429390.08943057</v>
      </c>
      <c r="T102" s="124">
        <f>IFERROR('PML mundo '!AG103*100000000/Indicadores!$F130,"")</f>
        <v>178669481.97310412</v>
      </c>
      <c r="U102" s="124">
        <f>IFERROR('PML mundo '!AI103*100000000/Indicadores!$F130,"")</f>
        <v>5153851.2243065834</v>
      </c>
      <c r="V102" s="124">
        <f>IFERROR('PML mundo '!AK103*100000000/Indicadores!$F130,"")</f>
        <v>8053639.4051250573</v>
      </c>
      <c r="W102" s="124">
        <f>IFERROR('PML mundo '!AM103*100000000/Indicadores!$F130,"")</f>
        <v>9883625.8840632029</v>
      </c>
      <c r="X102" s="124">
        <f>IFERROR('PML mundo '!AO103*100000000/Indicadores!$F130,"")</f>
        <v>12433412.323777974</v>
      </c>
      <c r="Y102" s="124">
        <f>IFERROR('PML mundo '!AQ103*100000000/Indicadores!$F130,"")</f>
        <v>13110883.814013876</v>
      </c>
      <c r="Z102" s="124">
        <f>IFERROR('PML mundo '!AS103*100000000/Indicadores!$F130,"")</f>
        <v>14465754.807290886</v>
      </c>
      <c r="AA102" s="124">
        <f>IFERROR('PML mundo '!AU103*100000000/Indicadores!$F130,"")</f>
        <v>15820697.787762692</v>
      </c>
      <c r="AB102" s="124" t="str">
        <f>IFERROR('PML mundo '!AW103*100000000/Indicadores!$F130,"")</f>
        <v/>
      </c>
      <c r="AC102" s="124" t="str">
        <f>IFERROR('PML mundo '!AY103*100000000/Indicadores!$F130,"")</f>
        <v/>
      </c>
      <c r="AD102" s="124" t="str">
        <f>IFERROR('PML mundo '!BA103*100000000/Indicadores!$F130,"")</f>
        <v/>
      </c>
      <c r="AE102" s="124" t="str">
        <f>IFERROR('PML mundo '!BC103*100000000/Indicadores!$F130,"")</f>
        <v/>
      </c>
      <c r="AF102" s="124" t="str">
        <f>IFERROR('PML mundo '!BE103*100000000/Indicadores!$F130,"")</f>
        <v/>
      </c>
      <c r="AG102" s="124" t="str">
        <f>IFERROR('PML mundo '!BG103*100000000/Indicadores!$F130,"")</f>
        <v/>
      </c>
      <c r="AH102" s="124" t="str">
        <f>IFERROR('PML mundo '!BI103*100000000/Indicadores!$F130,"")</f>
        <v/>
      </c>
      <c r="AI102" s="124">
        <f>IFERROR('PML mundo '!BK103*100000000/Indicadores!$F130,"")</f>
        <v>213214.15154471653</v>
      </c>
      <c r="AJ102" s="124">
        <f>IFERROR('PML mundo '!BM103*100000000/Indicadores!$F130,"")</f>
        <v>481383.57135180727</v>
      </c>
    </row>
    <row r="103" spans="1:36" s="119" customFormat="1" ht="14">
      <c r="A103" s="114" t="str">
        <f>'AAL mundo '!A131</f>
        <v>East Asia and the Pacific</v>
      </c>
      <c r="B103" s="107" t="str">
        <f>'AAL mundo '!B131</f>
        <v>JPN</v>
      </c>
      <c r="C103" s="107" t="str">
        <f>'AAL mundo '!C131</f>
        <v>Japan</v>
      </c>
      <c r="D103" s="108" t="str">
        <f>'AAL mundo '!D131</f>
        <v/>
      </c>
      <c r="E103" s="108" t="str">
        <f>'AAL mundo '!E131</f>
        <v>High income: OECD</v>
      </c>
      <c r="F103" s="109">
        <f>'AAL mundo '!F131</f>
        <v>39255200</v>
      </c>
      <c r="G103" s="124">
        <f>IFERROR('PML mundo '!G104*100000000/Indicadores!$F131,"")</f>
        <v>1516006.6957778926</v>
      </c>
      <c r="H103" s="124">
        <f>IFERROR('PML mundo '!I104*100000000/Indicadores!$F131,"")</f>
        <v>3690252.9949817508</v>
      </c>
      <c r="I103" s="124">
        <f>IFERROR('PML mundo '!K104*100000000/Indicadores!$F131,"")</f>
        <v>6685808.4023326524</v>
      </c>
      <c r="J103" s="124">
        <f>IFERROR('PML mundo '!M104*100000000/Indicadores!$F131,"")</f>
        <v>13177982.009121051</v>
      </c>
      <c r="K103" s="124">
        <f>IFERROR('PML mundo '!O104*100000000/Indicadores!$F131,"")</f>
        <v>20080797.130646706</v>
      </c>
      <c r="L103" s="124">
        <f>IFERROR('PML mundo '!Q104*100000000/Indicadores!$F131,"")</f>
        <v>29223581.369933829</v>
      </c>
      <c r="M103" s="124">
        <f>IFERROR('PML mundo '!S104*100000000/Indicadores!$F131,"")</f>
        <v>34394637.025993012</v>
      </c>
      <c r="N103" s="124">
        <f>IFERROR('PML mundo '!U104*100000000/Indicadores!$F131,"")</f>
        <v>257905.68400844047</v>
      </c>
      <c r="O103" s="124">
        <f>IFERROR('PML mundo '!W104*100000000/Indicadores!$F131,"")</f>
        <v>496829.5715672425</v>
      </c>
      <c r="P103" s="124">
        <f>IFERROR('PML mundo '!Y104*100000000/Indicadores!$F131,"")</f>
        <v>737278.19218029745</v>
      </c>
      <c r="Q103" s="124">
        <f>IFERROR('PML mundo '!AA104*100000000/Indicadores!$F131,"")</f>
        <v>1007060.5383060297</v>
      </c>
      <c r="R103" s="124">
        <f>IFERROR('PML mundo '!AC104*100000000/Indicadores!$F131,"")</f>
        <v>1197573.9340700319</v>
      </c>
      <c r="S103" s="124">
        <f>IFERROR('PML mundo '!AE104*100000000/Indicadores!$F131,"")</f>
        <v>1352249.8007132288</v>
      </c>
      <c r="T103" s="124">
        <f>IFERROR('PML mundo '!AG104*100000000/Indicadores!$F131,"")</f>
        <v>1506925.8846786967</v>
      </c>
      <c r="U103" s="124">
        <f>IFERROR('PML mundo '!AI104*100000000/Indicadores!$F131,"")</f>
        <v>736940.47337096033</v>
      </c>
      <c r="V103" s="124">
        <f>IFERROR('PML mundo '!AK104*100000000/Indicadores!$F131,"")</f>
        <v>880717.19347241125</v>
      </c>
      <c r="W103" s="124">
        <f>IFERROR('PML mundo '!AM104*100000000/Indicadores!$F131,"")</f>
        <v>983243.97329054703</v>
      </c>
      <c r="X103" s="124">
        <f>IFERROR('PML mundo '!AO104*100000000/Indicadores!$F131,"")</f>
        <v>1068034.4305948943</v>
      </c>
      <c r="Y103" s="124">
        <f>IFERROR('PML mundo '!AQ104*100000000/Indicadores!$F131,"")</f>
        <v>1209352.1491985016</v>
      </c>
      <c r="Z103" s="124">
        <f>IFERROR('PML mundo '!AS104*100000000/Indicadores!$F131,"")</f>
        <v>1279437.2777045202</v>
      </c>
      <c r="AA103" s="124">
        <f>IFERROR('PML mundo '!AU104*100000000/Indicadores!$F131,"")</f>
        <v>1287107.2326195354</v>
      </c>
      <c r="AB103" s="124">
        <f>IFERROR('PML mundo '!AW104*100000000/Indicadores!$F131,"")</f>
        <v>30717.199090695296</v>
      </c>
      <c r="AC103" s="124">
        <f>IFERROR('PML mundo '!AY104*100000000/Indicadores!$F131,"")</f>
        <v>345546.54022093787</v>
      </c>
      <c r="AD103" s="124">
        <f>IFERROR('PML mundo '!BA104*100000000/Indicadores!$F131,"")</f>
        <v>1320110.4446802542</v>
      </c>
      <c r="AE103" s="124">
        <f>IFERROR('PML mundo '!BC104*100000000/Indicadores!$F131,"")</f>
        <v>4573810.5905378396</v>
      </c>
      <c r="AF103" s="124">
        <f>IFERROR('PML mundo '!BE104*100000000/Indicadores!$F131,"")</f>
        <v>7880841.1870863531</v>
      </c>
      <c r="AG103" s="124">
        <f>IFERROR('PML mundo '!BG104*100000000/Indicadores!$F131,"")</f>
        <v>11434845.940083161</v>
      </c>
      <c r="AH103" s="124">
        <f>IFERROR('PML mundo '!BI104*100000000/Indicadores!$F131,"")</f>
        <v>13648551.226733947</v>
      </c>
      <c r="AI103" s="124">
        <f>IFERROR('PML mundo '!BK104*100000000/Indicadores!$F131,"")</f>
        <v>5514.8363163115318</v>
      </c>
      <c r="AJ103" s="124">
        <f>IFERROR('PML mundo '!BM104*100000000/Indicadores!$F131,"")</f>
        <v>134474.04044039667</v>
      </c>
    </row>
    <row r="104" spans="1:36" s="119" customFormat="1" ht="14">
      <c r="A104" s="114" t="str">
        <f>'AAL mundo '!A132</f>
        <v>Middle East and North Africa</v>
      </c>
      <c r="B104" s="107" t="str">
        <f>'AAL mundo '!B132</f>
        <v>JOR</v>
      </c>
      <c r="C104" s="107" t="str">
        <f>'AAL mundo '!C132</f>
        <v>Jordan</v>
      </c>
      <c r="D104" s="108" t="str">
        <f>'AAL mundo '!D132</f>
        <v/>
      </c>
      <c r="E104" s="108" t="str">
        <f>'AAL mundo '!E132</f>
        <v>Upper middle income</v>
      </c>
      <c r="F104" s="109">
        <f>'AAL mundo '!F132</f>
        <v>121481</v>
      </c>
      <c r="G104" s="124">
        <f>IFERROR('PML mundo '!G105*100000000/Indicadores!$F132,"")</f>
        <v>234181.41017103376</v>
      </c>
      <c r="H104" s="124">
        <f>IFERROR('PML mundo '!I105*100000000/Indicadores!$F132,"")</f>
        <v>614984.38740147627</v>
      </c>
      <c r="I104" s="124">
        <f>IFERROR('PML mundo '!K105*100000000/Indicadores!$F132,"")</f>
        <v>1488405.6850262664</v>
      </c>
      <c r="J104" s="124">
        <f>IFERROR('PML mundo '!M105*100000000/Indicadores!$F132,"")</f>
        <v>4535387.7422265913</v>
      </c>
      <c r="K104" s="124">
        <f>IFERROR('PML mundo '!O105*100000000/Indicadores!$F132,"")</f>
        <v>9235456.0947045647</v>
      </c>
      <c r="L104" s="124">
        <f>IFERROR('PML mundo '!Q105*100000000/Indicadores!$F132,"")</f>
        <v>16603908.572611719</v>
      </c>
      <c r="M104" s="124">
        <f>IFERROR('PML mundo '!S105*100000000/Indicadores!$F132,"")</f>
        <v>22171732.093243122</v>
      </c>
      <c r="N104" s="124" t="str">
        <f>IFERROR('PML mundo '!U105*100000000/Indicadores!$F132,"")</f>
        <v/>
      </c>
      <c r="O104" s="124" t="str">
        <f>IFERROR('PML mundo '!W105*100000000/Indicadores!$F132,"")</f>
        <v/>
      </c>
      <c r="P104" s="124" t="str">
        <f>IFERROR('PML mundo '!Y105*100000000/Indicadores!$F132,"")</f>
        <v/>
      </c>
      <c r="Q104" s="124" t="str">
        <f>IFERROR('PML mundo '!AA105*100000000/Indicadores!$F132,"")</f>
        <v/>
      </c>
      <c r="R104" s="124" t="str">
        <f>IFERROR('PML mundo '!AC105*100000000/Indicadores!$F132,"")</f>
        <v/>
      </c>
      <c r="S104" s="124" t="str">
        <f>IFERROR('PML mundo '!AE105*100000000/Indicadores!$F132,"")</f>
        <v/>
      </c>
      <c r="T104" s="124" t="str">
        <f>IFERROR('PML mundo '!AG105*100000000/Indicadores!$F132,"")</f>
        <v/>
      </c>
      <c r="U104" s="124" t="str">
        <f>IFERROR('PML mundo '!AI105*100000000/Indicadores!$F132,"")</f>
        <v/>
      </c>
      <c r="V104" s="124" t="str">
        <f>IFERROR('PML mundo '!AK105*100000000/Indicadores!$F132,"")</f>
        <v/>
      </c>
      <c r="W104" s="124" t="str">
        <f>IFERROR('PML mundo '!AM105*100000000/Indicadores!$F132,"")</f>
        <v/>
      </c>
      <c r="X104" s="124" t="str">
        <f>IFERROR('PML mundo '!AO105*100000000/Indicadores!$F132,"")</f>
        <v/>
      </c>
      <c r="Y104" s="124" t="str">
        <f>IFERROR('PML mundo '!AQ105*100000000/Indicadores!$F132,"")</f>
        <v/>
      </c>
      <c r="Z104" s="124" t="str">
        <f>IFERROR('PML mundo '!AS105*100000000/Indicadores!$F132,"")</f>
        <v/>
      </c>
      <c r="AA104" s="124" t="str">
        <f>IFERROR('PML mundo '!AU105*100000000/Indicadores!$F132,"")</f>
        <v/>
      </c>
      <c r="AB104" s="124" t="str">
        <f>IFERROR('PML mundo '!AW105*100000000/Indicadores!$F132,"")</f>
        <v/>
      </c>
      <c r="AC104" s="124" t="str">
        <f>IFERROR('PML mundo '!AY105*100000000/Indicadores!$F132,"")</f>
        <v/>
      </c>
      <c r="AD104" s="124" t="str">
        <f>IFERROR('PML mundo '!BA105*100000000/Indicadores!$F132,"")</f>
        <v/>
      </c>
      <c r="AE104" s="124" t="str">
        <f>IFERROR('PML mundo '!BC105*100000000/Indicadores!$F132,"")</f>
        <v/>
      </c>
      <c r="AF104" s="124" t="str">
        <f>IFERROR('PML mundo '!BE105*100000000/Indicadores!$F132,"")</f>
        <v/>
      </c>
      <c r="AG104" s="124" t="str">
        <f>IFERROR('PML mundo '!BG105*100000000/Indicadores!$F132,"")</f>
        <v/>
      </c>
      <c r="AH104" s="124" t="str">
        <f>IFERROR('PML mundo '!BI105*100000000/Indicadores!$F132,"")</f>
        <v/>
      </c>
      <c r="AI104" s="124">
        <f>IFERROR('PML mundo '!BK105*100000000/Indicadores!$F132,"")</f>
        <v>6573.5475353470956</v>
      </c>
      <c r="AJ104" s="124">
        <f>IFERROR('PML mundo '!BM105*100000000/Indicadores!$F132,"")</f>
        <v>27094.433804423854</v>
      </c>
    </row>
    <row r="105" spans="1:36" s="119" customFormat="1" ht="14">
      <c r="A105" s="114" t="str">
        <f>'AAL mundo '!A133</f>
        <v>Europe and Central Asia</v>
      </c>
      <c r="B105" s="107" t="str">
        <f>'AAL mundo '!B133</f>
        <v>KAZ</v>
      </c>
      <c r="C105" s="107" t="str">
        <f>'AAL mundo '!C133</f>
        <v>Kazakhstan</v>
      </c>
      <c r="D105" s="108" t="str">
        <f>'AAL mundo '!D133</f>
        <v/>
      </c>
      <c r="E105" s="108" t="str">
        <f>'AAL mundo '!E133</f>
        <v>Upper middle income</v>
      </c>
      <c r="F105" s="109">
        <f>'AAL mundo '!F133</f>
        <v>734310</v>
      </c>
      <c r="G105" s="124">
        <f>IFERROR('PML mundo '!G106*100000000/Indicadores!$F133,"")</f>
        <v>429471.85749864997</v>
      </c>
      <c r="H105" s="124">
        <f>IFERROR('PML mundo '!I106*100000000/Indicadores!$F133,"")</f>
        <v>1186800.9796439395</v>
      </c>
      <c r="I105" s="124">
        <f>IFERROR('PML mundo '!K106*100000000/Indicadores!$F133,"")</f>
        <v>2327152.7213068344</v>
      </c>
      <c r="J105" s="124">
        <f>IFERROR('PML mundo '!M106*100000000/Indicadores!$F133,"")</f>
        <v>4743903.8195531918</v>
      </c>
      <c r="K105" s="124">
        <f>IFERROR('PML mundo '!O106*100000000/Indicadores!$F133,"")</f>
        <v>7225624.1829795577</v>
      </c>
      <c r="L105" s="124">
        <f>IFERROR('PML mundo '!Q106*100000000/Indicadores!$F133,"")</f>
        <v>10209248.75811197</v>
      </c>
      <c r="M105" s="124">
        <f>IFERROR('PML mundo '!S106*100000000/Indicadores!$F133,"")</f>
        <v>11884317.518034915</v>
      </c>
      <c r="N105" s="124" t="str">
        <f>IFERROR('PML mundo '!U106*100000000/Indicadores!$F133,"")</f>
        <v/>
      </c>
      <c r="O105" s="124" t="str">
        <f>IFERROR('PML mundo '!W106*100000000/Indicadores!$F133,"")</f>
        <v/>
      </c>
      <c r="P105" s="124" t="str">
        <f>IFERROR('PML mundo '!Y106*100000000/Indicadores!$F133,"")</f>
        <v/>
      </c>
      <c r="Q105" s="124" t="str">
        <f>IFERROR('PML mundo '!AA106*100000000/Indicadores!$F133,"")</f>
        <v/>
      </c>
      <c r="R105" s="124" t="str">
        <f>IFERROR('PML mundo '!AC106*100000000/Indicadores!$F133,"")</f>
        <v/>
      </c>
      <c r="S105" s="124" t="str">
        <f>IFERROR('PML mundo '!AE106*100000000/Indicadores!$F133,"")</f>
        <v/>
      </c>
      <c r="T105" s="124" t="str">
        <f>IFERROR('PML mundo '!AG106*100000000/Indicadores!$F133,"")</f>
        <v/>
      </c>
      <c r="U105" s="124" t="str">
        <f>IFERROR('PML mundo '!AI106*100000000/Indicadores!$F133,"")</f>
        <v/>
      </c>
      <c r="V105" s="124" t="str">
        <f>IFERROR('PML mundo '!AK106*100000000/Indicadores!$F133,"")</f>
        <v/>
      </c>
      <c r="W105" s="124" t="str">
        <f>IFERROR('PML mundo '!AM106*100000000/Indicadores!$F133,"")</f>
        <v/>
      </c>
      <c r="X105" s="124" t="str">
        <f>IFERROR('PML mundo '!AO106*100000000/Indicadores!$F133,"")</f>
        <v/>
      </c>
      <c r="Y105" s="124" t="str">
        <f>IFERROR('PML mundo '!AQ106*100000000/Indicadores!$F133,"")</f>
        <v/>
      </c>
      <c r="Z105" s="124" t="str">
        <f>IFERROR('PML mundo '!AS106*100000000/Indicadores!$F133,"")</f>
        <v/>
      </c>
      <c r="AA105" s="124" t="str">
        <f>IFERROR('PML mundo '!AU106*100000000/Indicadores!$F133,"")</f>
        <v/>
      </c>
      <c r="AB105" s="124" t="str">
        <f>IFERROR('PML mundo '!AW106*100000000/Indicadores!$F133,"")</f>
        <v/>
      </c>
      <c r="AC105" s="124" t="str">
        <f>IFERROR('PML mundo '!AY106*100000000/Indicadores!$F133,"")</f>
        <v/>
      </c>
      <c r="AD105" s="124" t="str">
        <f>IFERROR('PML mundo '!BA106*100000000/Indicadores!$F133,"")</f>
        <v/>
      </c>
      <c r="AE105" s="124" t="str">
        <f>IFERROR('PML mundo '!BC106*100000000/Indicadores!$F133,"")</f>
        <v/>
      </c>
      <c r="AF105" s="124" t="str">
        <f>IFERROR('PML mundo '!BE106*100000000/Indicadores!$F133,"")</f>
        <v/>
      </c>
      <c r="AG105" s="124" t="str">
        <f>IFERROR('PML mundo '!BG106*100000000/Indicadores!$F133,"")</f>
        <v/>
      </c>
      <c r="AH105" s="124" t="str">
        <f>IFERROR('PML mundo '!BI106*100000000/Indicadores!$F133,"")</f>
        <v/>
      </c>
      <c r="AI105" s="124">
        <f>IFERROR('PML mundo '!BK106*100000000/Indicadores!$F133,"")</f>
        <v>840035.18044906063</v>
      </c>
      <c r="AJ105" s="124">
        <f>IFERROR('PML mundo '!BM106*100000000/Indicadores!$F133,"")</f>
        <v>1626926.3713356629</v>
      </c>
    </row>
    <row r="106" spans="1:36" s="119" customFormat="1" ht="14">
      <c r="A106" s="114" t="str">
        <f>'AAL mundo '!A134</f>
        <v>Sub-Saharan Africa</v>
      </c>
      <c r="B106" s="107" t="str">
        <f>'AAL mundo '!B134</f>
        <v>KEN</v>
      </c>
      <c r="C106" s="107" t="str">
        <f>'AAL mundo '!C134</f>
        <v>Kenya</v>
      </c>
      <c r="D106" s="108" t="str">
        <f>'AAL mundo '!D134</f>
        <v/>
      </c>
      <c r="E106" s="108" t="str">
        <f>'AAL mundo '!E134</f>
        <v>Low income</v>
      </c>
      <c r="F106" s="109">
        <f>'AAL mundo '!F134</f>
        <v>98382.7</v>
      </c>
      <c r="G106" s="124">
        <f>IFERROR('PML mundo '!G107*100000000/Indicadores!$F134,"")</f>
        <v>39746.286894755787</v>
      </c>
      <c r="H106" s="124">
        <f>IFERROR('PML mundo '!I107*100000000/Indicadores!$F134,"")</f>
        <v>90914.297851753538</v>
      </c>
      <c r="I106" s="124">
        <f>IFERROR('PML mundo '!K107*100000000/Indicadores!$F134,"")</f>
        <v>190920.02548868241</v>
      </c>
      <c r="J106" s="124">
        <f>IFERROR('PML mundo '!M107*100000000/Indicadores!$F134,"")</f>
        <v>553280.78557253967</v>
      </c>
      <c r="K106" s="124">
        <f>IFERROR('PML mundo '!O107*100000000/Indicadores!$F134,"")</f>
        <v>1189057.270657853</v>
      </c>
      <c r="L106" s="124">
        <f>IFERROR('PML mundo '!Q107*100000000/Indicadores!$F134,"")</f>
        <v>2352464.8937448952</v>
      </c>
      <c r="M106" s="124">
        <f>IFERROR('PML mundo '!S107*100000000/Indicadores!$F134,"")</f>
        <v>3314909.2512195599</v>
      </c>
      <c r="N106" s="124" t="str">
        <f>IFERROR('PML mundo '!U107*100000000/Indicadores!$F134,"")</f>
        <v/>
      </c>
      <c r="O106" s="124" t="str">
        <f>IFERROR('PML mundo '!W107*100000000/Indicadores!$F134,"")</f>
        <v/>
      </c>
      <c r="P106" s="124" t="str">
        <f>IFERROR('PML mundo '!Y107*100000000/Indicadores!$F134,"")</f>
        <v/>
      </c>
      <c r="Q106" s="124" t="str">
        <f>IFERROR('PML mundo '!AA107*100000000/Indicadores!$F134,"")</f>
        <v/>
      </c>
      <c r="R106" s="124" t="str">
        <f>IFERROR('PML mundo '!AC107*100000000/Indicadores!$F134,"")</f>
        <v/>
      </c>
      <c r="S106" s="124" t="str">
        <f>IFERROR('PML mundo '!AE107*100000000/Indicadores!$F134,"")</f>
        <v/>
      </c>
      <c r="T106" s="124" t="str">
        <f>IFERROR('PML mundo '!AG107*100000000/Indicadores!$F134,"")</f>
        <v/>
      </c>
      <c r="U106" s="124" t="str">
        <f>IFERROR('PML mundo '!AI107*100000000/Indicadores!$F134,"")</f>
        <v/>
      </c>
      <c r="V106" s="124" t="str">
        <f>IFERROR('PML mundo '!AK107*100000000/Indicadores!$F134,"")</f>
        <v/>
      </c>
      <c r="W106" s="124" t="str">
        <f>IFERROR('PML mundo '!AM107*100000000/Indicadores!$F134,"")</f>
        <v/>
      </c>
      <c r="X106" s="124" t="str">
        <f>IFERROR('PML mundo '!AO107*100000000/Indicadores!$F134,"")</f>
        <v/>
      </c>
      <c r="Y106" s="124" t="str">
        <f>IFERROR('PML mundo '!AQ107*100000000/Indicadores!$F134,"")</f>
        <v/>
      </c>
      <c r="Z106" s="124" t="str">
        <f>IFERROR('PML mundo '!AS107*100000000/Indicadores!$F134,"")</f>
        <v/>
      </c>
      <c r="AA106" s="124" t="str">
        <f>IFERROR('PML mundo '!AU107*100000000/Indicadores!$F134,"")</f>
        <v/>
      </c>
      <c r="AB106" s="124" t="str">
        <f>IFERROR('PML mundo '!AW107*100000000/Indicadores!$F134,"")</f>
        <v/>
      </c>
      <c r="AC106" s="124" t="str">
        <f>IFERROR('PML mundo '!AY107*100000000/Indicadores!$F134,"")</f>
        <v/>
      </c>
      <c r="AD106" s="124" t="str">
        <f>IFERROR('PML mundo '!BA107*100000000/Indicadores!$F134,"")</f>
        <v/>
      </c>
      <c r="AE106" s="124" t="str">
        <f>IFERROR('PML mundo '!BC107*100000000/Indicadores!$F134,"")</f>
        <v/>
      </c>
      <c r="AF106" s="124" t="str">
        <f>IFERROR('PML mundo '!BE107*100000000/Indicadores!$F134,"")</f>
        <v/>
      </c>
      <c r="AG106" s="124" t="str">
        <f>IFERROR('PML mundo '!BG107*100000000/Indicadores!$F134,"")</f>
        <v/>
      </c>
      <c r="AH106" s="124" t="str">
        <f>IFERROR('PML mundo '!BI107*100000000/Indicadores!$F134,"")</f>
        <v/>
      </c>
      <c r="AI106" s="124">
        <f>IFERROR('PML mundo '!BK107*100000000/Indicadores!$F134,"")</f>
        <v>1003489.6942455654</v>
      </c>
      <c r="AJ106" s="124">
        <f>IFERROR('PML mundo '!BM107*100000000/Indicadores!$F134,"")</f>
        <v>1939764.5570500819</v>
      </c>
    </row>
    <row r="107" spans="1:36" s="119" customFormat="1" ht="14">
      <c r="A107" s="114" t="str">
        <f>'AAL mundo '!A135</f>
        <v>East Asia and the Pacific</v>
      </c>
      <c r="B107" s="107" t="str">
        <f>'AAL mundo '!B135</f>
        <v>KIR</v>
      </c>
      <c r="C107" s="107" t="str">
        <f>'AAL mundo '!C135</f>
        <v>Kiribati</v>
      </c>
      <c r="D107" s="108" t="str">
        <f>'AAL mundo '!D135</f>
        <v>SIDS</v>
      </c>
      <c r="E107" s="108" t="str">
        <f>'AAL mundo '!E135</f>
        <v>Lower middle income</v>
      </c>
      <c r="F107" s="109">
        <f>'AAL mundo '!F135</f>
        <v>595.11500000000001</v>
      </c>
      <c r="G107" s="124" t="str">
        <f>IFERROR('PML mundo '!G108*100000000/Indicadores!$F135,"")</f>
        <v/>
      </c>
      <c r="H107" s="124" t="str">
        <f>IFERROR('PML mundo '!I108*100000000/Indicadores!$F135,"")</f>
        <v/>
      </c>
      <c r="I107" s="124" t="str">
        <f>IFERROR('PML mundo '!K108*100000000/Indicadores!$F135,"")</f>
        <v/>
      </c>
      <c r="J107" s="124" t="str">
        <f>IFERROR('PML mundo '!M108*100000000/Indicadores!$F135,"")</f>
        <v/>
      </c>
      <c r="K107" s="124" t="str">
        <f>IFERROR('PML mundo '!O108*100000000/Indicadores!$F135,"")</f>
        <v/>
      </c>
      <c r="L107" s="124" t="str">
        <f>IFERROR('PML mundo '!Q108*100000000/Indicadores!$F135,"")</f>
        <v/>
      </c>
      <c r="M107" s="124" t="str">
        <f>IFERROR('PML mundo '!S108*100000000/Indicadores!$F135,"")</f>
        <v/>
      </c>
      <c r="N107" s="124" t="str">
        <f>IFERROR('PML mundo '!U108*100000000/Indicadores!$F135,"")</f>
        <v/>
      </c>
      <c r="O107" s="124" t="str">
        <f>IFERROR('PML mundo '!W108*100000000/Indicadores!$F135,"")</f>
        <v/>
      </c>
      <c r="P107" s="124" t="str">
        <f>IFERROR('PML mundo '!Y108*100000000/Indicadores!$F135,"")</f>
        <v/>
      </c>
      <c r="Q107" s="124" t="str">
        <f>IFERROR('PML mundo '!AA108*100000000/Indicadores!$F135,"")</f>
        <v/>
      </c>
      <c r="R107" s="124" t="str">
        <f>IFERROR('PML mundo '!AC108*100000000/Indicadores!$F135,"")</f>
        <v/>
      </c>
      <c r="S107" s="124" t="str">
        <f>IFERROR('PML mundo '!AE108*100000000/Indicadores!$F135,"")</f>
        <v/>
      </c>
      <c r="T107" s="124" t="str">
        <f>IFERROR('PML mundo '!AG108*100000000/Indicadores!$F135,"")</f>
        <v/>
      </c>
      <c r="U107" s="124" t="str">
        <f>IFERROR('PML mundo '!AI108*100000000/Indicadores!$F135,"")</f>
        <v/>
      </c>
      <c r="V107" s="124" t="str">
        <f>IFERROR('PML mundo '!AK108*100000000/Indicadores!$F135,"")</f>
        <v/>
      </c>
      <c r="W107" s="124" t="str">
        <f>IFERROR('PML mundo '!AM108*100000000/Indicadores!$F135,"")</f>
        <v/>
      </c>
      <c r="X107" s="124" t="str">
        <f>IFERROR('PML mundo '!AO108*100000000/Indicadores!$F135,"")</f>
        <v/>
      </c>
      <c r="Y107" s="124" t="str">
        <f>IFERROR('PML mundo '!AQ108*100000000/Indicadores!$F135,"")</f>
        <v/>
      </c>
      <c r="Z107" s="124" t="str">
        <f>IFERROR('PML mundo '!AS108*100000000/Indicadores!$F135,"")</f>
        <v/>
      </c>
      <c r="AA107" s="124" t="str">
        <f>IFERROR('PML mundo '!AU108*100000000/Indicadores!$F135,"")</f>
        <v/>
      </c>
      <c r="AB107" s="124" t="str">
        <f>IFERROR('PML mundo '!AW108*100000000/Indicadores!$F135,"")</f>
        <v/>
      </c>
      <c r="AC107" s="124" t="str">
        <f>IFERROR('PML mundo '!AY108*100000000/Indicadores!$F135,"")</f>
        <v/>
      </c>
      <c r="AD107" s="124">
        <f>IFERROR('PML mundo '!BA108*100000000/Indicadores!$F135,"")</f>
        <v>0</v>
      </c>
      <c r="AE107" s="124">
        <f>IFERROR('PML mundo '!BC108*100000000/Indicadores!$F135,"")</f>
        <v>107941.62162162163</v>
      </c>
      <c r="AF107" s="124">
        <f>IFERROR('PML mundo '!BE108*100000000/Indicadores!$F135,"")</f>
        <v>425769.7297297297</v>
      </c>
      <c r="AG107" s="124">
        <f>IFERROR('PML mundo '!BG108*100000000/Indicadores!$F135,"")</f>
        <v>1061425.945945946</v>
      </c>
      <c r="AH107" s="124">
        <f>IFERROR('PML mundo '!BI108*100000000/Indicadores!$F135,"")</f>
        <v>1697082.1621621621</v>
      </c>
      <c r="AI107" s="124" t="str">
        <f>IFERROR('PML mundo '!BK108*100000000/Indicadores!$F135,"")</f>
        <v/>
      </c>
      <c r="AJ107" s="124" t="str">
        <f>IFERROR('PML mundo '!BM108*100000000/Indicadores!$F135,"")</f>
        <v/>
      </c>
    </row>
    <row r="108" spans="1:36" s="119" customFormat="1" ht="14">
      <c r="A108" s="114" t="str">
        <f>'AAL mundo '!A136</f>
        <v>Middle East and North Africa</v>
      </c>
      <c r="B108" s="107" t="str">
        <f>'AAL mundo '!B136</f>
        <v>KWT</v>
      </c>
      <c r="C108" s="107" t="str">
        <f>'AAL mundo '!C136</f>
        <v>Kuwait</v>
      </c>
      <c r="D108" s="108" t="str">
        <f>'AAL mundo '!D136</f>
        <v/>
      </c>
      <c r="E108" s="108" t="str">
        <f>'AAL mundo '!E136</f>
        <v>High income: nonOECD</v>
      </c>
      <c r="F108" s="109">
        <f>'AAL mundo '!F136</f>
        <v>469418</v>
      </c>
      <c r="G108" s="124">
        <f>IFERROR('PML mundo '!G109*100000000/Indicadores!$F136,"")</f>
        <v>160482.90850676809</v>
      </c>
      <c r="H108" s="124">
        <f>IFERROR('PML mundo '!I109*100000000/Indicadores!$F136,"")</f>
        <v>313069.10688706534</v>
      </c>
      <c r="I108" s="124">
        <f>IFERROR('PML mundo '!K109*100000000/Indicadores!$F136,"")</f>
        <v>650696.24882688583</v>
      </c>
      <c r="J108" s="124">
        <f>IFERROR('PML mundo '!M109*100000000/Indicadores!$F136,"")</f>
        <v>1986236.5169733765</v>
      </c>
      <c r="K108" s="124">
        <f>IFERROR('PML mundo '!O109*100000000/Indicadores!$F136,"")</f>
        <v>4387221.4517192431</v>
      </c>
      <c r="L108" s="124">
        <f>IFERROR('PML mundo '!Q109*100000000/Indicadores!$F136,"")</f>
        <v>8593307.5309090056</v>
      </c>
      <c r="M108" s="124">
        <f>IFERROR('PML mundo '!S109*100000000/Indicadores!$F136,"")</f>
        <v>11928622.406532072</v>
      </c>
      <c r="N108" s="124" t="str">
        <f>IFERROR('PML mundo '!U109*100000000/Indicadores!$F136,"")</f>
        <v/>
      </c>
      <c r="O108" s="124" t="str">
        <f>IFERROR('PML mundo '!W109*100000000/Indicadores!$F136,"")</f>
        <v/>
      </c>
      <c r="P108" s="124" t="str">
        <f>IFERROR('PML mundo '!Y109*100000000/Indicadores!$F136,"")</f>
        <v/>
      </c>
      <c r="Q108" s="124" t="str">
        <f>IFERROR('PML mundo '!AA109*100000000/Indicadores!$F136,"")</f>
        <v/>
      </c>
      <c r="R108" s="124" t="str">
        <f>IFERROR('PML mundo '!AC109*100000000/Indicadores!$F136,"")</f>
        <v/>
      </c>
      <c r="S108" s="124" t="str">
        <f>IFERROR('PML mundo '!AE109*100000000/Indicadores!$F136,"")</f>
        <v/>
      </c>
      <c r="T108" s="124" t="str">
        <f>IFERROR('PML mundo '!AG109*100000000/Indicadores!$F136,"")</f>
        <v/>
      </c>
      <c r="U108" s="124" t="str">
        <f>IFERROR('PML mundo '!AI109*100000000/Indicadores!$F136,"")</f>
        <v/>
      </c>
      <c r="V108" s="124" t="str">
        <f>IFERROR('PML mundo '!AK109*100000000/Indicadores!$F136,"")</f>
        <v/>
      </c>
      <c r="W108" s="124" t="str">
        <f>IFERROR('PML mundo '!AM109*100000000/Indicadores!$F136,"")</f>
        <v/>
      </c>
      <c r="X108" s="124" t="str">
        <f>IFERROR('PML mundo '!AO109*100000000/Indicadores!$F136,"")</f>
        <v/>
      </c>
      <c r="Y108" s="124" t="str">
        <f>IFERROR('PML mundo '!AQ109*100000000/Indicadores!$F136,"")</f>
        <v/>
      </c>
      <c r="Z108" s="124" t="str">
        <f>IFERROR('PML mundo '!AS109*100000000/Indicadores!$F136,"")</f>
        <v/>
      </c>
      <c r="AA108" s="124" t="str">
        <f>IFERROR('PML mundo '!AU109*100000000/Indicadores!$F136,"")</f>
        <v/>
      </c>
      <c r="AB108" s="124" t="str">
        <f>IFERROR('PML mundo '!AW109*100000000/Indicadores!$F136,"")</f>
        <v/>
      </c>
      <c r="AC108" s="124" t="str">
        <f>IFERROR('PML mundo '!AY109*100000000/Indicadores!$F136,"")</f>
        <v/>
      </c>
      <c r="AD108" s="124" t="str">
        <f>IFERROR('PML mundo '!BA109*100000000/Indicadores!$F136,"")</f>
        <v/>
      </c>
      <c r="AE108" s="124" t="str">
        <f>IFERROR('PML mundo '!BC109*100000000/Indicadores!$F136,"")</f>
        <v/>
      </c>
      <c r="AF108" s="124" t="str">
        <f>IFERROR('PML mundo '!BE109*100000000/Indicadores!$F136,"")</f>
        <v/>
      </c>
      <c r="AG108" s="124" t="str">
        <f>IFERROR('PML mundo '!BG109*100000000/Indicadores!$F136,"")</f>
        <v/>
      </c>
      <c r="AH108" s="124" t="str">
        <f>IFERROR('PML mundo '!BI109*100000000/Indicadores!$F136,"")</f>
        <v/>
      </c>
      <c r="AI108" s="124">
        <f>IFERROR('PML mundo '!BK109*100000000/Indicadores!$F136,"")</f>
        <v>1987.3321490485739</v>
      </c>
      <c r="AJ108" s="124">
        <f>IFERROR('PML mundo '!BM109*100000000/Indicadores!$F136,"")</f>
        <v>6561.5475364298818</v>
      </c>
    </row>
    <row r="109" spans="1:36" s="119" customFormat="1" ht="14">
      <c r="A109" s="114" t="str">
        <f>'AAL mundo '!A137</f>
        <v>Europe and Central Asia</v>
      </c>
      <c r="B109" s="107" t="str">
        <f>'AAL mundo '!B137</f>
        <v>KGZ</v>
      </c>
      <c r="C109" s="107" t="str">
        <f>'AAL mundo '!C137</f>
        <v>Kyrgyzstan</v>
      </c>
      <c r="D109" s="108" t="str">
        <f>'AAL mundo '!D137</f>
        <v/>
      </c>
      <c r="E109" s="108" t="str">
        <f>'AAL mundo '!E137</f>
        <v>Lower middle income</v>
      </c>
      <c r="F109" s="109">
        <f>'AAL mundo '!F137</f>
        <v>18466.599999999999</v>
      </c>
      <c r="G109" s="124">
        <f>IFERROR('PML mundo '!G110*100000000/Indicadores!$F137,"")</f>
        <v>2323614.4003769658</v>
      </c>
      <c r="H109" s="124">
        <f>IFERROR('PML mundo '!I110*100000000/Indicadores!$F137,"")</f>
        <v>4892623.0097330045</v>
      </c>
      <c r="I109" s="124">
        <f>IFERROR('PML mundo '!K110*100000000/Indicadores!$F137,"")</f>
        <v>7823172.7844368573</v>
      </c>
      <c r="J109" s="124">
        <f>IFERROR('PML mundo '!M110*100000000/Indicadores!$F137,"")</f>
        <v>12863005.30863722</v>
      </c>
      <c r="K109" s="124">
        <f>IFERROR('PML mundo '!O110*100000000/Indicadores!$F137,"")</f>
        <v>17157066.329269923</v>
      </c>
      <c r="L109" s="124">
        <f>IFERROR('PML mundo '!Q110*100000000/Indicadores!$F137,"")</f>
        <v>21940700.276456911</v>
      </c>
      <c r="M109" s="124">
        <f>IFERROR('PML mundo '!S110*100000000/Indicadores!$F137,"")</f>
        <v>24008656.318222217</v>
      </c>
      <c r="N109" s="124" t="str">
        <f>IFERROR('PML mundo '!U110*100000000/Indicadores!$F137,"")</f>
        <v/>
      </c>
      <c r="O109" s="124" t="str">
        <f>IFERROR('PML mundo '!W110*100000000/Indicadores!$F137,"")</f>
        <v/>
      </c>
      <c r="P109" s="124" t="str">
        <f>IFERROR('PML mundo '!Y110*100000000/Indicadores!$F137,"")</f>
        <v/>
      </c>
      <c r="Q109" s="124" t="str">
        <f>IFERROR('PML mundo '!AA110*100000000/Indicadores!$F137,"")</f>
        <v/>
      </c>
      <c r="R109" s="124" t="str">
        <f>IFERROR('PML mundo '!AC110*100000000/Indicadores!$F137,"")</f>
        <v/>
      </c>
      <c r="S109" s="124" t="str">
        <f>IFERROR('PML mundo '!AE110*100000000/Indicadores!$F137,"")</f>
        <v/>
      </c>
      <c r="T109" s="124" t="str">
        <f>IFERROR('PML mundo '!AG110*100000000/Indicadores!$F137,"")</f>
        <v/>
      </c>
      <c r="U109" s="124" t="str">
        <f>IFERROR('PML mundo '!AI110*100000000/Indicadores!$F137,"")</f>
        <v/>
      </c>
      <c r="V109" s="124" t="str">
        <f>IFERROR('PML mundo '!AK110*100000000/Indicadores!$F137,"")</f>
        <v/>
      </c>
      <c r="W109" s="124" t="str">
        <f>IFERROR('PML mundo '!AM110*100000000/Indicadores!$F137,"")</f>
        <v/>
      </c>
      <c r="X109" s="124" t="str">
        <f>IFERROR('PML mundo '!AO110*100000000/Indicadores!$F137,"")</f>
        <v/>
      </c>
      <c r="Y109" s="124" t="str">
        <f>IFERROR('PML mundo '!AQ110*100000000/Indicadores!$F137,"")</f>
        <v/>
      </c>
      <c r="Z109" s="124" t="str">
        <f>IFERROR('PML mundo '!AS110*100000000/Indicadores!$F137,"")</f>
        <v/>
      </c>
      <c r="AA109" s="124" t="str">
        <f>IFERROR('PML mundo '!AU110*100000000/Indicadores!$F137,"")</f>
        <v/>
      </c>
      <c r="AB109" s="124" t="str">
        <f>IFERROR('PML mundo '!AW110*100000000/Indicadores!$F137,"")</f>
        <v/>
      </c>
      <c r="AC109" s="124" t="str">
        <f>IFERROR('PML mundo '!AY110*100000000/Indicadores!$F137,"")</f>
        <v/>
      </c>
      <c r="AD109" s="124" t="str">
        <f>IFERROR('PML mundo '!BA110*100000000/Indicadores!$F137,"")</f>
        <v/>
      </c>
      <c r="AE109" s="124" t="str">
        <f>IFERROR('PML mundo '!BC110*100000000/Indicadores!$F137,"")</f>
        <v/>
      </c>
      <c r="AF109" s="124" t="str">
        <f>IFERROR('PML mundo '!BE110*100000000/Indicadores!$F137,"")</f>
        <v/>
      </c>
      <c r="AG109" s="124" t="str">
        <f>IFERROR('PML mundo '!BG110*100000000/Indicadores!$F137,"")</f>
        <v/>
      </c>
      <c r="AH109" s="124" t="str">
        <f>IFERROR('PML mundo '!BI110*100000000/Indicadores!$F137,"")</f>
        <v/>
      </c>
      <c r="AI109" s="124">
        <f>IFERROR('PML mundo '!BK110*100000000/Indicadores!$F137,"")</f>
        <v>3196108.5211308785</v>
      </c>
      <c r="AJ109" s="124">
        <f>IFERROR('PML mundo '!BM110*100000000/Indicadores!$F137,"")</f>
        <v>6752822.7179263402</v>
      </c>
    </row>
    <row r="110" spans="1:36" s="119" customFormat="1" ht="14">
      <c r="A110" s="114" t="str">
        <f>'AAL mundo '!A138</f>
        <v>East Asia and the Pacific</v>
      </c>
      <c r="B110" s="107" t="str">
        <f>'AAL mundo '!B138</f>
        <v>LAO</v>
      </c>
      <c r="C110" s="107" t="str">
        <f>'AAL mundo '!C138</f>
        <v>Lao People's Democratic Republic</v>
      </c>
      <c r="D110" s="108" t="str">
        <f>'AAL mundo '!D138</f>
        <v/>
      </c>
      <c r="E110" s="108" t="str">
        <f>'AAL mundo '!E138</f>
        <v>Lower middle income</v>
      </c>
      <c r="F110" s="109">
        <f>'AAL mundo '!F138</f>
        <v>21925.599999999999</v>
      </c>
      <c r="G110" s="124">
        <f>IFERROR('PML mundo '!G111*100000000/Indicadores!$F138,"")</f>
        <v>136200.01096389868</v>
      </c>
      <c r="H110" s="124">
        <f>IFERROR('PML mundo '!I111*100000000/Indicadores!$F138,"")</f>
        <v>342667.22464662633</v>
      </c>
      <c r="I110" s="124">
        <f>IFERROR('PML mundo '!K111*100000000/Indicadores!$F138,"")</f>
        <v>637656.11008190014</v>
      </c>
      <c r="J110" s="124">
        <f>IFERROR('PML mundo '!M111*100000000/Indicadores!$F138,"")</f>
        <v>1335493.6203571507</v>
      </c>
      <c r="K110" s="124">
        <f>IFERROR('PML mundo '!O111*100000000/Indicadores!$F138,"")</f>
        <v>2161279.1213481817</v>
      </c>
      <c r="L110" s="124">
        <f>IFERROR('PML mundo '!Q111*100000000/Indicadores!$F138,"")</f>
        <v>3253879.9436950502</v>
      </c>
      <c r="M110" s="124">
        <f>IFERROR('PML mundo '!S111*100000000/Indicadores!$F138,"")</f>
        <v>4054325.9077625647</v>
      </c>
      <c r="N110" s="124">
        <f>IFERROR('PML mundo '!U111*100000000/Indicadores!$F138,"")</f>
        <v>21005.14244975671</v>
      </c>
      <c r="O110" s="124">
        <f>IFERROR('PML mundo '!W111*100000000/Indicadores!$F138,"")</f>
        <v>35425.339448994448</v>
      </c>
      <c r="P110" s="124">
        <f>IFERROR('PML mundo '!Y111*100000000/Indicadores!$F138,"")</f>
        <v>43177.237257833236</v>
      </c>
      <c r="Q110" s="124">
        <f>IFERROR('PML mundo '!AA111*100000000/Indicadores!$F138,"")</f>
        <v>52179.441164871823</v>
      </c>
      <c r="R110" s="124">
        <f>IFERROR('PML mundo '!AC111*100000000/Indicadores!$F138,"")</f>
        <v>62015.182470710286</v>
      </c>
      <c r="S110" s="124">
        <f>IFERROR('PML mundo '!AE111*100000000/Indicadores!$F138,"")</f>
        <v>65349.332065909759</v>
      </c>
      <c r="T110" s="124">
        <f>IFERROR('PML mundo '!AG111*100000000/Indicadores!$F138,"")</f>
        <v>68600.127921229257</v>
      </c>
      <c r="U110" s="124" t="str">
        <f>IFERROR('PML mundo '!AI111*100000000/Indicadores!$F138,"")</f>
        <v/>
      </c>
      <c r="V110" s="124" t="str">
        <f>IFERROR('PML mundo '!AK111*100000000/Indicadores!$F138,"")</f>
        <v/>
      </c>
      <c r="W110" s="124" t="str">
        <f>IFERROR('PML mundo '!AM111*100000000/Indicadores!$F138,"")</f>
        <v/>
      </c>
      <c r="X110" s="124" t="str">
        <f>IFERROR('PML mundo '!AO111*100000000/Indicadores!$F138,"")</f>
        <v/>
      </c>
      <c r="Y110" s="124" t="str">
        <f>IFERROR('PML mundo '!AQ111*100000000/Indicadores!$F138,"")</f>
        <v/>
      </c>
      <c r="Z110" s="124" t="str">
        <f>IFERROR('PML mundo '!AS111*100000000/Indicadores!$F138,"")</f>
        <v/>
      </c>
      <c r="AA110" s="124" t="str">
        <f>IFERROR('PML mundo '!AU111*100000000/Indicadores!$F138,"")</f>
        <v/>
      </c>
      <c r="AB110" s="124" t="str">
        <f>IFERROR('PML mundo '!AW111*100000000/Indicadores!$F138,"")</f>
        <v/>
      </c>
      <c r="AC110" s="124" t="str">
        <f>IFERROR('PML mundo '!AY111*100000000/Indicadores!$F138,"")</f>
        <v/>
      </c>
      <c r="AD110" s="124" t="str">
        <f>IFERROR('PML mundo '!BA111*100000000/Indicadores!$F138,"")</f>
        <v/>
      </c>
      <c r="AE110" s="124" t="str">
        <f>IFERROR('PML mundo '!BC111*100000000/Indicadores!$F138,"")</f>
        <v/>
      </c>
      <c r="AF110" s="124" t="str">
        <f>IFERROR('PML mundo '!BE111*100000000/Indicadores!$F138,"")</f>
        <v/>
      </c>
      <c r="AG110" s="124" t="str">
        <f>IFERROR('PML mundo '!BG111*100000000/Indicadores!$F138,"")</f>
        <v/>
      </c>
      <c r="AH110" s="124" t="str">
        <f>IFERROR('PML mundo '!BI111*100000000/Indicadores!$F138,"")</f>
        <v/>
      </c>
      <c r="AI110" s="124">
        <f>IFERROR('PML mundo '!BK111*100000000/Indicadores!$F138,"")</f>
        <v>10426486.237469617</v>
      </c>
      <c r="AJ110" s="124">
        <f>IFERROR('PML mundo '!BM111*100000000/Indicadores!$F138,"")</f>
        <v>14385875.173040133</v>
      </c>
    </row>
    <row r="111" spans="1:36" s="119" customFormat="1" ht="14">
      <c r="A111" s="114" t="str">
        <f>'AAL mundo '!A139</f>
        <v>Europe and Central Asia</v>
      </c>
      <c r="B111" s="107" t="str">
        <f>'AAL mundo '!B139</f>
        <v>LVA</v>
      </c>
      <c r="C111" s="107" t="str">
        <f>'AAL mundo '!C139</f>
        <v>Latvia</v>
      </c>
      <c r="D111" s="108" t="str">
        <f>'AAL mundo '!D139</f>
        <v/>
      </c>
      <c r="E111" s="108" t="str">
        <f>'AAL mundo '!E139</f>
        <v>High income: nonOECD</v>
      </c>
      <c r="F111" s="109">
        <f>'AAL mundo '!F139</f>
        <v>95608.8</v>
      </c>
      <c r="G111" s="124" t="str">
        <f>IFERROR('PML mundo '!G112*100000000/Indicadores!$F139,"")</f>
        <v/>
      </c>
      <c r="H111" s="124" t="str">
        <f>IFERROR('PML mundo '!I112*100000000/Indicadores!$F139,"")</f>
        <v/>
      </c>
      <c r="I111" s="124" t="str">
        <f>IFERROR('PML mundo '!K112*100000000/Indicadores!$F139,"")</f>
        <v/>
      </c>
      <c r="J111" s="124" t="str">
        <f>IFERROR('PML mundo '!M112*100000000/Indicadores!$F139,"")</f>
        <v/>
      </c>
      <c r="K111" s="124" t="str">
        <f>IFERROR('PML mundo '!O112*100000000/Indicadores!$F139,"")</f>
        <v/>
      </c>
      <c r="L111" s="124" t="str">
        <f>IFERROR('PML mundo '!Q112*100000000/Indicadores!$F139,"")</f>
        <v/>
      </c>
      <c r="M111" s="124" t="str">
        <f>IFERROR('PML mundo '!S112*100000000/Indicadores!$F139,"")</f>
        <v/>
      </c>
      <c r="N111" s="124" t="str">
        <f>IFERROR('PML mundo '!U112*100000000/Indicadores!$F139,"")</f>
        <v/>
      </c>
      <c r="O111" s="124" t="str">
        <f>IFERROR('PML mundo '!W112*100000000/Indicadores!$F139,"")</f>
        <v/>
      </c>
      <c r="P111" s="124" t="str">
        <f>IFERROR('PML mundo '!Y112*100000000/Indicadores!$F139,"")</f>
        <v/>
      </c>
      <c r="Q111" s="124" t="str">
        <f>IFERROR('PML mundo '!AA112*100000000/Indicadores!$F139,"")</f>
        <v/>
      </c>
      <c r="R111" s="124" t="str">
        <f>IFERROR('PML mundo '!AC112*100000000/Indicadores!$F139,"")</f>
        <v/>
      </c>
      <c r="S111" s="124" t="str">
        <f>IFERROR('PML mundo '!AE112*100000000/Indicadores!$F139,"")</f>
        <v/>
      </c>
      <c r="T111" s="124" t="str">
        <f>IFERROR('PML mundo '!AG112*100000000/Indicadores!$F139,"")</f>
        <v/>
      </c>
      <c r="U111" s="124" t="str">
        <f>IFERROR('PML mundo '!AI112*100000000/Indicadores!$F139,"")</f>
        <v/>
      </c>
      <c r="V111" s="124" t="str">
        <f>IFERROR('PML mundo '!AK112*100000000/Indicadores!$F139,"")</f>
        <v/>
      </c>
      <c r="W111" s="124" t="str">
        <f>IFERROR('PML mundo '!AM112*100000000/Indicadores!$F139,"")</f>
        <v/>
      </c>
      <c r="X111" s="124" t="str">
        <f>IFERROR('PML mundo '!AO112*100000000/Indicadores!$F139,"")</f>
        <v/>
      </c>
      <c r="Y111" s="124" t="str">
        <f>IFERROR('PML mundo '!AQ112*100000000/Indicadores!$F139,"")</f>
        <v/>
      </c>
      <c r="Z111" s="124" t="str">
        <f>IFERROR('PML mundo '!AS112*100000000/Indicadores!$F139,"")</f>
        <v/>
      </c>
      <c r="AA111" s="124" t="str">
        <f>IFERROR('PML mundo '!AU112*100000000/Indicadores!$F139,"")</f>
        <v/>
      </c>
      <c r="AB111" s="124" t="str">
        <f>IFERROR('PML mundo '!AW112*100000000/Indicadores!$F139,"")</f>
        <v/>
      </c>
      <c r="AC111" s="124" t="str">
        <f>IFERROR('PML mundo '!AY112*100000000/Indicadores!$F139,"")</f>
        <v/>
      </c>
      <c r="AD111" s="124" t="str">
        <f>IFERROR('PML mundo '!BA112*100000000/Indicadores!$F139,"")</f>
        <v/>
      </c>
      <c r="AE111" s="124" t="str">
        <f>IFERROR('PML mundo '!BC112*100000000/Indicadores!$F139,"")</f>
        <v/>
      </c>
      <c r="AF111" s="124" t="str">
        <f>IFERROR('PML mundo '!BE112*100000000/Indicadores!$F139,"")</f>
        <v/>
      </c>
      <c r="AG111" s="124" t="str">
        <f>IFERROR('PML mundo '!BG112*100000000/Indicadores!$F139,"")</f>
        <v/>
      </c>
      <c r="AH111" s="124" t="str">
        <f>IFERROR('PML mundo '!BI112*100000000/Indicadores!$F139,"")</f>
        <v/>
      </c>
      <c r="AI111" s="124">
        <f>IFERROR('PML mundo '!BK112*100000000/Indicadores!$F139,"")</f>
        <v>2659301.4427327928</v>
      </c>
      <c r="AJ111" s="124">
        <f>IFERROR('PML mundo '!BM112*100000000/Indicadores!$F139,"")</f>
        <v>6277421.5969062597</v>
      </c>
    </row>
    <row r="112" spans="1:36" s="119" customFormat="1" ht="14">
      <c r="A112" s="114" t="str">
        <f>'AAL mundo '!A140</f>
        <v>Middle East and North Africa</v>
      </c>
      <c r="B112" s="107" t="str">
        <f>'AAL mundo '!B140</f>
        <v>LBN</v>
      </c>
      <c r="C112" s="107" t="str">
        <f>'AAL mundo '!C140</f>
        <v>Lebanon</v>
      </c>
      <c r="D112" s="108" t="str">
        <f>'AAL mundo '!D140</f>
        <v/>
      </c>
      <c r="E112" s="108" t="str">
        <f>'AAL mundo '!E140</f>
        <v>Upper middle income</v>
      </c>
      <c r="F112" s="109">
        <f>'AAL mundo '!F140</f>
        <v>207724</v>
      </c>
      <c r="G112" s="124">
        <f>IFERROR('PML mundo '!G113*100000000/Indicadores!$F140,"")</f>
        <v>415079.98328967183</v>
      </c>
      <c r="H112" s="124">
        <f>IFERROR('PML mundo '!I113*100000000/Indicadores!$F140,"")</f>
        <v>1417158.5479421061</v>
      </c>
      <c r="I112" s="124">
        <f>IFERROR('PML mundo '!K113*100000000/Indicadores!$F140,"")</f>
        <v>3779803.7841930743</v>
      </c>
      <c r="J112" s="124">
        <f>IFERROR('PML mundo '!M113*100000000/Indicadores!$F140,"")</f>
        <v>10753659.191986006</v>
      </c>
      <c r="K112" s="124">
        <f>IFERROR('PML mundo '!O113*100000000/Indicadores!$F140,"")</f>
        <v>20045070.018015824</v>
      </c>
      <c r="L112" s="124">
        <f>IFERROR('PML mundo '!Q113*100000000/Indicadores!$F140,"")</f>
        <v>33012962.906552717</v>
      </c>
      <c r="M112" s="124">
        <f>IFERROR('PML mundo '!S113*100000000/Indicadores!$F140,"")</f>
        <v>42170481.901496105</v>
      </c>
      <c r="N112" s="124" t="str">
        <f>IFERROR('PML mundo '!U113*100000000/Indicadores!$F140,"")</f>
        <v/>
      </c>
      <c r="O112" s="124" t="str">
        <f>IFERROR('PML mundo '!W113*100000000/Indicadores!$F140,"")</f>
        <v/>
      </c>
      <c r="P112" s="124" t="str">
        <f>IFERROR('PML mundo '!Y113*100000000/Indicadores!$F140,"")</f>
        <v/>
      </c>
      <c r="Q112" s="124" t="str">
        <f>IFERROR('PML mundo '!AA113*100000000/Indicadores!$F140,"")</f>
        <v/>
      </c>
      <c r="R112" s="124" t="str">
        <f>IFERROR('PML mundo '!AC113*100000000/Indicadores!$F140,"")</f>
        <v/>
      </c>
      <c r="S112" s="124" t="str">
        <f>IFERROR('PML mundo '!AE113*100000000/Indicadores!$F140,"")</f>
        <v/>
      </c>
      <c r="T112" s="124" t="str">
        <f>IFERROR('PML mundo '!AG113*100000000/Indicadores!$F140,"")</f>
        <v/>
      </c>
      <c r="U112" s="124" t="str">
        <f>IFERROR('PML mundo '!AI113*100000000/Indicadores!$F140,"")</f>
        <v/>
      </c>
      <c r="V112" s="124" t="str">
        <f>IFERROR('PML mundo '!AK113*100000000/Indicadores!$F140,"")</f>
        <v/>
      </c>
      <c r="W112" s="124" t="str">
        <f>IFERROR('PML mundo '!AM113*100000000/Indicadores!$F140,"")</f>
        <v/>
      </c>
      <c r="X112" s="124" t="str">
        <f>IFERROR('PML mundo '!AO113*100000000/Indicadores!$F140,"")</f>
        <v/>
      </c>
      <c r="Y112" s="124" t="str">
        <f>IFERROR('PML mundo '!AQ113*100000000/Indicadores!$F140,"")</f>
        <v/>
      </c>
      <c r="Z112" s="124" t="str">
        <f>IFERROR('PML mundo '!AS113*100000000/Indicadores!$F140,"")</f>
        <v/>
      </c>
      <c r="AA112" s="124" t="str">
        <f>IFERROR('PML mundo '!AU113*100000000/Indicadores!$F140,"")</f>
        <v/>
      </c>
      <c r="AB112" s="124" t="str">
        <f>IFERROR('PML mundo '!AW113*100000000/Indicadores!$F140,"")</f>
        <v/>
      </c>
      <c r="AC112" s="124" t="str">
        <f>IFERROR('PML mundo '!AY113*100000000/Indicadores!$F140,"")</f>
        <v/>
      </c>
      <c r="AD112" s="124" t="str">
        <f>IFERROR('PML mundo '!BA113*100000000/Indicadores!$F140,"")</f>
        <v/>
      </c>
      <c r="AE112" s="124" t="str">
        <f>IFERROR('PML mundo '!BC113*100000000/Indicadores!$F140,"")</f>
        <v/>
      </c>
      <c r="AF112" s="124">
        <f>IFERROR('PML mundo '!BE113*100000000/Indicadores!$F140,"")</f>
        <v>38311.038390238391</v>
      </c>
      <c r="AG112" s="124">
        <f>IFERROR('PML mundo '!BG113*100000000/Indicadores!$F140,"")</f>
        <v>784960.81341003848</v>
      </c>
      <c r="AH112" s="124">
        <f>IFERROR('PML mundo '!BI113*100000000/Indicadores!$F140,"")</f>
        <v>2064247.7306155844</v>
      </c>
      <c r="AI112" s="124">
        <f>IFERROR('PML mundo '!BK113*100000000/Indicadores!$F140,"")</f>
        <v>1170.0330303894395</v>
      </c>
      <c r="AJ112" s="124">
        <f>IFERROR('PML mundo '!BM113*100000000/Indicadores!$F140,"")</f>
        <v>117934.64657239612</v>
      </c>
    </row>
    <row r="113" spans="1:36" s="119" customFormat="1" ht="14">
      <c r="A113" s="114" t="str">
        <f>'AAL mundo '!A141</f>
        <v>Sub-Saharan Africa</v>
      </c>
      <c r="B113" s="107" t="str">
        <f>'AAL mundo '!B141</f>
        <v>LSO</v>
      </c>
      <c r="C113" s="107" t="str">
        <f>'AAL mundo '!C141</f>
        <v>Lesotho</v>
      </c>
      <c r="D113" s="108" t="str">
        <f>'AAL mundo '!D141</f>
        <v/>
      </c>
      <c r="E113" s="108" t="str">
        <f>'AAL mundo '!E141</f>
        <v>Lower middle income</v>
      </c>
      <c r="F113" s="109">
        <f>'AAL mundo '!F141</f>
        <v>17938</v>
      </c>
      <c r="G113" s="124">
        <f>IFERROR('PML mundo '!G114*100000000/Indicadores!$F141,"")</f>
        <v>1611424.0062518481</v>
      </c>
      <c r="H113" s="124">
        <f>IFERROR('PML mundo '!I114*100000000/Indicadores!$F141,"")</f>
        <v>4039333.4051451017</v>
      </c>
      <c r="I113" s="124">
        <f>IFERROR('PML mundo '!K114*100000000/Indicadores!$F141,"")</f>
        <v>8154768.2000591392</v>
      </c>
      <c r="J113" s="124">
        <f>IFERROR('PML mundo '!M114*100000000/Indicadores!$F141,"")</f>
        <v>18564154.682549741</v>
      </c>
      <c r="K113" s="124">
        <f>IFERROR('PML mundo '!O114*100000000/Indicadores!$F141,"")</f>
        <v>31913530.39749926</v>
      </c>
      <c r="L113" s="124">
        <f>IFERROR('PML mundo '!Q114*100000000/Indicadores!$F141,"")</f>
        <v>50409377.206099771</v>
      </c>
      <c r="M113" s="124">
        <f>IFERROR('PML mundo '!S114*100000000/Indicadores!$F141,"")</f>
        <v>62878085.633422039</v>
      </c>
      <c r="N113" s="124" t="str">
        <f>IFERROR('PML mundo '!U114*100000000/Indicadores!$F141,"")</f>
        <v/>
      </c>
      <c r="O113" s="124" t="str">
        <f>IFERROR('PML mundo '!W114*100000000/Indicadores!$F141,"")</f>
        <v/>
      </c>
      <c r="P113" s="124" t="str">
        <f>IFERROR('PML mundo '!Y114*100000000/Indicadores!$F141,"")</f>
        <v/>
      </c>
      <c r="Q113" s="124" t="str">
        <f>IFERROR('PML mundo '!AA114*100000000/Indicadores!$F141,"")</f>
        <v/>
      </c>
      <c r="R113" s="124" t="str">
        <f>IFERROR('PML mundo '!AC114*100000000/Indicadores!$F141,"")</f>
        <v/>
      </c>
      <c r="S113" s="124" t="str">
        <f>IFERROR('PML mundo '!AE114*100000000/Indicadores!$F141,"")</f>
        <v/>
      </c>
      <c r="T113" s="124" t="str">
        <f>IFERROR('PML mundo '!AG114*100000000/Indicadores!$F141,"")</f>
        <v/>
      </c>
      <c r="U113" s="124" t="str">
        <f>IFERROR('PML mundo '!AI114*100000000/Indicadores!$F141,"")</f>
        <v/>
      </c>
      <c r="V113" s="124" t="str">
        <f>IFERROR('PML mundo '!AK114*100000000/Indicadores!$F141,"")</f>
        <v/>
      </c>
      <c r="W113" s="124" t="str">
        <f>IFERROR('PML mundo '!AM114*100000000/Indicadores!$F141,"")</f>
        <v/>
      </c>
      <c r="X113" s="124" t="str">
        <f>IFERROR('PML mundo '!AO114*100000000/Indicadores!$F141,"")</f>
        <v/>
      </c>
      <c r="Y113" s="124" t="str">
        <f>IFERROR('PML mundo '!AQ114*100000000/Indicadores!$F141,"")</f>
        <v/>
      </c>
      <c r="Z113" s="124" t="str">
        <f>IFERROR('PML mundo '!AS114*100000000/Indicadores!$F141,"")</f>
        <v/>
      </c>
      <c r="AA113" s="124" t="str">
        <f>IFERROR('PML mundo '!AU114*100000000/Indicadores!$F141,"")</f>
        <v/>
      </c>
      <c r="AB113" s="124" t="str">
        <f>IFERROR('PML mundo '!AW114*100000000/Indicadores!$F141,"")</f>
        <v/>
      </c>
      <c r="AC113" s="124" t="str">
        <f>IFERROR('PML mundo '!AY114*100000000/Indicadores!$F141,"")</f>
        <v/>
      </c>
      <c r="AD113" s="124" t="str">
        <f>IFERROR('PML mundo '!BA114*100000000/Indicadores!$F141,"")</f>
        <v/>
      </c>
      <c r="AE113" s="124" t="str">
        <f>IFERROR('PML mundo '!BC114*100000000/Indicadores!$F141,"")</f>
        <v/>
      </c>
      <c r="AF113" s="124" t="str">
        <f>IFERROR('PML mundo '!BE114*100000000/Indicadores!$F141,"")</f>
        <v/>
      </c>
      <c r="AG113" s="124" t="str">
        <f>IFERROR('PML mundo '!BG114*100000000/Indicadores!$F141,"")</f>
        <v/>
      </c>
      <c r="AH113" s="124" t="str">
        <f>IFERROR('PML mundo '!BI114*100000000/Indicadores!$F141,"")</f>
        <v/>
      </c>
      <c r="AI113" s="124">
        <f>IFERROR('PML mundo '!BK114*100000000/Indicadores!$F141,"")</f>
        <v>5696055.8888745205</v>
      </c>
      <c r="AJ113" s="124">
        <f>IFERROR('PML mundo '!BM114*100000000/Indicadores!$F141,"")</f>
        <v>8718362.6651731301</v>
      </c>
    </row>
    <row r="114" spans="1:36" s="119" customFormat="1" ht="14">
      <c r="A114" s="114" t="str">
        <f>'AAL mundo '!A142</f>
        <v>Sub-Saharan Africa</v>
      </c>
      <c r="B114" s="107" t="str">
        <f>'AAL mundo '!B142</f>
        <v>LBR</v>
      </c>
      <c r="C114" s="107" t="str">
        <f>'AAL mundo '!C142</f>
        <v>Liberia</v>
      </c>
      <c r="D114" s="108" t="str">
        <f>'AAL mundo '!D142</f>
        <v/>
      </c>
      <c r="E114" s="108" t="str">
        <f>'AAL mundo '!E142</f>
        <v>Low income</v>
      </c>
      <c r="F114" s="109">
        <f>'AAL mundo '!F142</f>
        <v>1911.24</v>
      </c>
      <c r="G114" s="124" t="str">
        <f>IFERROR('PML mundo '!G115*100000000/Indicadores!$F142,"")</f>
        <v/>
      </c>
      <c r="H114" s="124">
        <f>IFERROR('PML mundo '!I115*100000000/Indicadores!$F142,"")</f>
        <v>9935.4197714853453</v>
      </c>
      <c r="I114" s="124">
        <f>IFERROR('PML mundo '!K115*100000000/Indicadores!$F142,"")</f>
        <v>50173.869846000991</v>
      </c>
      <c r="J114" s="124">
        <f>IFERROR('PML mundo '!M115*100000000/Indicadores!$F142,"")</f>
        <v>155489.31942374565</v>
      </c>
      <c r="K114" s="124">
        <f>IFERROR('PML mundo '!O115*100000000/Indicadores!$F142,"")</f>
        <v>373075.01241927472</v>
      </c>
      <c r="L114" s="124">
        <f>IFERROR('PML mundo '!Q115*100000000/Indicadores!$F142,"")</f>
        <v>899155.48931942391</v>
      </c>
      <c r="M114" s="124">
        <f>IFERROR('PML mundo '!S115*100000000/Indicadores!$F142,"")</f>
        <v>1458022.8514654743</v>
      </c>
      <c r="N114" s="124" t="str">
        <f>IFERROR('PML mundo '!U115*100000000/Indicadores!$F142,"")</f>
        <v/>
      </c>
      <c r="O114" s="124" t="str">
        <f>IFERROR('PML mundo '!W115*100000000/Indicadores!$F142,"")</f>
        <v/>
      </c>
      <c r="P114" s="124" t="str">
        <f>IFERROR('PML mundo '!Y115*100000000/Indicadores!$F142,"")</f>
        <v/>
      </c>
      <c r="Q114" s="124" t="str">
        <f>IFERROR('PML mundo '!AA115*100000000/Indicadores!$F142,"")</f>
        <v/>
      </c>
      <c r="R114" s="124" t="str">
        <f>IFERROR('PML mundo '!AC115*100000000/Indicadores!$F142,"")</f>
        <v/>
      </c>
      <c r="S114" s="124" t="str">
        <f>IFERROR('PML mundo '!AE115*100000000/Indicadores!$F142,"")</f>
        <v/>
      </c>
      <c r="T114" s="124" t="str">
        <f>IFERROR('PML mundo '!AG115*100000000/Indicadores!$F142,"")</f>
        <v/>
      </c>
      <c r="U114" s="124" t="str">
        <f>IFERROR('PML mundo '!AI115*100000000/Indicadores!$F142,"")</f>
        <v/>
      </c>
      <c r="V114" s="124" t="str">
        <f>IFERROR('PML mundo '!AK115*100000000/Indicadores!$F142,"")</f>
        <v/>
      </c>
      <c r="W114" s="124" t="str">
        <f>IFERROR('PML mundo '!AM115*100000000/Indicadores!$F142,"")</f>
        <v/>
      </c>
      <c r="X114" s="124" t="str">
        <f>IFERROR('PML mundo '!AO115*100000000/Indicadores!$F142,"")</f>
        <v/>
      </c>
      <c r="Y114" s="124" t="str">
        <f>IFERROR('PML mundo '!AQ115*100000000/Indicadores!$F142,"")</f>
        <v/>
      </c>
      <c r="Z114" s="124" t="str">
        <f>IFERROR('PML mundo '!AS115*100000000/Indicadores!$F142,"")</f>
        <v/>
      </c>
      <c r="AA114" s="124" t="str">
        <f>IFERROR('PML mundo '!AU115*100000000/Indicadores!$F142,"")</f>
        <v/>
      </c>
      <c r="AB114" s="124" t="str">
        <f>IFERROR('PML mundo '!AW115*100000000/Indicadores!$F142,"")</f>
        <v/>
      </c>
      <c r="AC114" s="124" t="str">
        <f>IFERROR('PML mundo '!AY115*100000000/Indicadores!$F142,"")</f>
        <v/>
      </c>
      <c r="AD114" s="124" t="str">
        <f>IFERROR('PML mundo '!BA115*100000000/Indicadores!$F142,"")</f>
        <v/>
      </c>
      <c r="AE114" s="124" t="str">
        <f>IFERROR('PML mundo '!BC115*100000000/Indicadores!$F142,"")</f>
        <v/>
      </c>
      <c r="AF114" s="124" t="str">
        <f>IFERROR('PML mundo '!BE115*100000000/Indicadores!$F142,"")</f>
        <v/>
      </c>
      <c r="AG114" s="124" t="str">
        <f>IFERROR('PML mundo '!BG115*100000000/Indicadores!$F142,"")</f>
        <v/>
      </c>
      <c r="AH114" s="124" t="str">
        <f>IFERROR('PML mundo '!BI115*100000000/Indicadores!$F142,"")</f>
        <v/>
      </c>
      <c r="AI114" s="124">
        <f>IFERROR('PML mundo '!BK115*100000000/Indicadores!$F142,"")</f>
        <v>1067082.2739013138</v>
      </c>
      <c r="AJ114" s="124">
        <f>IFERROR('PML mundo '!BM115*100000000/Indicadores!$F142,"")</f>
        <v>2418661.2533239825</v>
      </c>
    </row>
    <row r="115" spans="1:36" s="119" customFormat="1" ht="14">
      <c r="A115" s="114" t="str">
        <f>'AAL mundo '!A143</f>
        <v>Middle East and North Africa</v>
      </c>
      <c r="B115" s="107" t="str">
        <f>'AAL mundo '!B143</f>
        <v>LBY</v>
      </c>
      <c r="C115" s="107" t="str">
        <f>'AAL mundo '!C143</f>
        <v>Libya</v>
      </c>
      <c r="D115" s="108" t="str">
        <f>'AAL mundo '!D143</f>
        <v/>
      </c>
      <c r="E115" s="108" t="str">
        <f>'AAL mundo '!E143</f>
        <v>Upper middle income</v>
      </c>
      <c r="F115" s="109">
        <f>'AAL mundo '!F143</f>
        <v>73757.399999999994</v>
      </c>
      <c r="G115" s="124">
        <f>IFERROR('PML mundo '!G116*100000000/Indicadores!$F143,"")</f>
        <v>63705.069723018154</v>
      </c>
      <c r="H115" s="124">
        <f>IFERROR('PML mundo '!I116*100000000/Indicadores!$F143,"")</f>
        <v>163771.36962750717</v>
      </c>
      <c r="I115" s="124">
        <f>IFERROR('PML mundo '!K116*100000000/Indicadores!$F143,"")</f>
        <v>330678.16618911183</v>
      </c>
      <c r="J115" s="124">
        <f>IFERROR('PML mundo '!M116*100000000/Indicadores!$F143,"")</f>
        <v>754665.66571155691</v>
      </c>
      <c r="K115" s="124">
        <f>IFERROR('PML mundo '!O116*100000000/Indicadores!$F143,"")</f>
        <v>1271136.1069723018</v>
      </c>
      <c r="L115" s="124">
        <f>IFERROR('PML mundo '!Q116*100000000/Indicadores!$F143,"")</f>
        <v>1980009.9560649476</v>
      </c>
      <c r="M115" s="124">
        <f>IFERROR('PML mundo '!S116*100000000/Indicadores!$F143,"")</f>
        <v>2496529.0085959891</v>
      </c>
      <c r="N115" s="124" t="str">
        <f>IFERROR('PML mundo '!U116*100000000/Indicadores!$F143,"")</f>
        <v/>
      </c>
      <c r="O115" s="124" t="str">
        <f>IFERROR('PML mundo '!W116*100000000/Indicadores!$F143,"")</f>
        <v/>
      </c>
      <c r="P115" s="124" t="str">
        <f>IFERROR('PML mundo '!Y116*100000000/Indicadores!$F143,"")</f>
        <v/>
      </c>
      <c r="Q115" s="124" t="str">
        <f>IFERROR('PML mundo '!AA116*100000000/Indicadores!$F143,"")</f>
        <v/>
      </c>
      <c r="R115" s="124" t="str">
        <f>IFERROR('PML mundo '!AC116*100000000/Indicadores!$F143,"")</f>
        <v/>
      </c>
      <c r="S115" s="124" t="str">
        <f>IFERROR('PML mundo '!AE116*100000000/Indicadores!$F143,"")</f>
        <v/>
      </c>
      <c r="T115" s="124" t="str">
        <f>IFERROR('PML mundo '!AG116*100000000/Indicadores!$F143,"")</f>
        <v/>
      </c>
      <c r="U115" s="124" t="str">
        <f>IFERROR('PML mundo '!AI116*100000000/Indicadores!$F143,"")</f>
        <v/>
      </c>
      <c r="V115" s="124" t="str">
        <f>IFERROR('PML mundo '!AK116*100000000/Indicadores!$F143,"")</f>
        <v/>
      </c>
      <c r="W115" s="124" t="str">
        <f>IFERROR('PML mundo '!AM116*100000000/Indicadores!$F143,"")</f>
        <v/>
      </c>
      <c r="X115" s="124" t="str">
        <f>IFERROR('PML mundo '!AO116*100000000/Indicadores!$F143,"")</f>
        <v/>
      </c>
      <c r="Y115" s="124" t="str">
        <f>IFERROR('PML mundo '!AQ116*100000000/Indicadores!$F143,"")</f>
        <v/>
      </c>
      <c r="Z115" s="124" t="str">
        <f>IFERROR('PML mundo '!AS116*100000000/Indicadores!$F143,"")</f>
        <v/>
      </c>
      <c r="AA115" s="124" t="str">
        <f>IFERROR('PML mundo '!AU116*100000000/Indicadores!$F143,"")</f>
        <v/>
      </c>
      <c r="AB115" s="124" t="str">
        <f>IFERROR('PML mundo '!AW116*100000000/Indicadores!$F143,"")</f>
        <v/>
      </c>
      <c r="AC115" s="124" t="str">
        <f>IFERROR('PML mundo '!AY116*100000000/Indicadores!$F143,"")</f>
        <v/>
      </c>
      <c r="AD115" s="124" t="str">
        <f>IFERROR('PML mundo '!BA116*100000000/Indicadores!$F143,"")</f>
        <v/>
      </c>
      <c r="AE115" s="124">
        <f>IFERROR('PML mundo '!BC116*100000000/Indicadores!$F143,"")</f>
        <v>1166.6704871060172</v>
      </c>
      <c r="AF115" s="124">
        <f>IFERROR('PML mundo '!BE116*100000000/Indicadores!$F143,"")</f>
        <v>28753.566380133718</v>
      </c>
      <c r="AG115" s="124">
        <f>IFERROR('PML mundo '!BG116*100000000/Indicadores!$F143,"")</f>
        <v>154510.92263610315</v>
      </c>
      <c r="AH115" s="124">
        <f>IFERROR('PML mundo '!BI116*100000000/Indicadores!$F143,"")</f>
        <v>287219.69054441265</v>
      </c>
      <c r="AI115" s="124">
        <f>IFERROR('PML mundo '!BK116*100000000/Indicadores!$F143,"")</f>
        <v>12704.313639567243</v>
      </c>
      <c r="AJ115" s="124">
        <f>IFERROR('PML mundo '!BM116*100000000/Indicadores!$F143,"")</f>
        <v>31864.510385693255</v>
      </c>
    </row>
    <row r="116" spans="1:36" s="119" customFormat="1" ht="14">
      <c r="A116" s="114" t="str">
        <f>'AAL mundo '!A144</f>
        <v>Europe and Central Asia</v>
      </c>
      <c r="B116" s="107" t="str">
        <f>'AAL mundo '!B144</f>
        <v>LIE</v>
      </c>
      <c r="C116" s="107" t="str">
        <f>'AAL mundo '!C144</f>
        <v>Liechtenstein</v>
      </c>
      <c r="D116" s="108" t="str">
        <f>'AAL mundo '!D144</f>
        <v/>
      </c>
      <c r="E116" s="108" t="str">
        <f>'AAL mundo '!E144</f>
        <v>High income: nonOECD</v>
      </c>
      <c r="F116" s="109">
        <f>'AAL mundo '!F144</f>
        <v>18837.099999999999</v>
      </c>
      <c r="G116" s="124">
        <f>IFERROR('PML mundo '!G117*100000000/Indicadores!$F144,"")</f>
        <v>235432.45930196045</v>
      </c>
      <c r="H116" s="124">
        <f>IFERROR('PML mundo '!I117*100000000/Indicadores!$F144,"")</f>
        <v>614456.85198623117</v>
      </c>
      <c r="I116" s="124">
        <f>IFERROR('PML mundo '!K117*100000000/Indicadores!$F144,"")</f>
        <v>1568577.8712625972</v>
      </c>
      <c r="J116" s="124">
        <f>IFERROR('PML mundo '!M117*100000000/Indicadores!$F144,"")</f>
        <v>5416039.9035393726</v>
      </c>
      <c r="K116" s="124">
        <f>IFERROR('PML mundo '!O117*100000000/Indicadores!$F144,"")</f>
        <v>12680917.061008845</v>
      </c>
      <c r="L116" s="124">
        <f>IFERROR('PML mundo '!Q117*100000000/Indicadores!$F144,"")</f>
        <v>25597084.358053938</v>
      </c>
      <c r="M116" s="124">
        <f>IFERROR('PML mundo '!S117*100000000/Indicadores!$F144,"")</f>
        <v>35739266.881141022</v>
      </c>
      <c r="N116" s="124" t="str">
        <f>IFERROR('PML mundo '!U117*100000000/Indicadores!$F144,"")</f>
        <v/>
      </c>
      <c r="O116" s="124" t="str">
        <f>IFERROR('PML mundo '!W117*100000000/Indicadores!$F144,"")</f>
        <v/>
      </c>
      <c r="P116" s="124" t="str">
        <f>IFERROR('PML mundo '!Y117*100000000/Indicadores!$F144,"")</f>
        <v/>
      </c>
      <c r="Q116" s="124" t="str">
        <f>IFERROR('PML mundo '!AA117*100000000/Indicadores!$F144,"")</f>
        <v/>
      </c>
      <c r="R116" s="124" t="str">
        <f>IFERROR('PML mundo '!AC117*100000000/Indicadores!$F144,"")</f>
        <v/>
      </c>
      <c r="S116" s="124" t="str">
        <f>IFERROR('PML mundo '!AE117*100000000/Indicadores!$F144,"")</f>
        <v/>
      </c>
      <c r="T116" s="124" t="str">
        <f>IFERROR('PML mundo '!AG117*100000000/Indicadores!$F144,"")</f>
        <v/>
      </c>
      <c r="U116" s="124" t="str">
        <f>IFERROR('PML mundo '!AI117*100000000/Indicadores!$F144,"")</f>
        <v/>
      </c>
      <c r="V116" s="124" t="str">
        <f>IFERROR('PML mundo '!AK117*100000000/Indicadores!$F144,"")</f>
        <v/>
      </c>
      <c r="W116" s="124" t="str">
        <f>IFERROR('PML mundo '!AM117*100000000/Indicadores!$F144,"")</f>
        <v/>
      </c>
      <c r="X116" s="124" t="str">
        <f>IFERROR('PML mundo '!AO117*100000000/Indicadores!$F144,"")</f>
        <v/>
      </c>
      <c r="Y116" s="124" t="str">
        <f>IFERROR('PML mundo '!AQ117*100000000/Indicadores!$F144,"")</f>
        <v/>
      </c>
      <c r="Z116" s="124" t="str">
        <f>IFERROR('PML mundo '!AS117*100000000/Indicadores!$F144,"")</f>
        <v/>
      </c>
      <c r="AA116" s="124" t="str">
        <f>IFERROR('PML mundo '!AU117*100000000/Indicadores!$F144,"")</f>
        <v/>
      </c>
      <c r="AB116" s="124" t="str">
        <f>IFERROR('PML mundo '!AW117*100000000/Indicadores!$F144,"")</f>
        <v/>
      </c>
      <c r="AC116" s="124" t="str">
        <f>IFERROR('PML mundo '!AY117*100000000/Indicadores!$F144,"")</f>
        <v/>
      </c>
      <c r="AD116" s="124" t="str">
        <f>IFERROR('PML mundo '!BA117*100000000/Indicadores!$F144,"")</f>
        <v/>
      </c>
      <c r="AE116" s="124" t="str">
        <f>IFERROR('PML mundo '!BC117*100000000/Indicadores!$F144,"")</f>
        <v/>
      </c>
      <c r="AF116" s="124" t="str">
        <f>IFERROR('PML mundo '!BE117*100000000/Indicadores!$F144,"")</f>
        <v/>
      </c>
      <c r="AG116" s="124" t="str">
        <f>IFERROR('PML mundo '!BG117*100000000/Indicadores!$F144,"")</f>
        <v/>
      </c>
      <c r="AH116" s="124" t="str">
        <f>IFERROR('PML mundo '!BI117*100000000/Indicadores!$F144,"")</f>
        <v/>
      </c>
      <c r="AI116" s="124" t="str">
        <f>IFERROR('PML mundo '!BK117*100000000/Indicadores!$F144,"")</f>
        <v/>
      </c>
      <c r="AJ116" s="124" t="str">
        <f>IFERROR('PML mundo '!BM117*100000000/Indicadores!$F144,"")</f>
        <v/>
      </c>
    </row>
    <row r="117" spans="1:36" s="119" customFormat="1" ht="14">
      <c r="A117" s="114" t="str">
        <f>'AAL mundo '!A145</f>
        <v>Europe and Central Asia</v>
      </c>
      <c r="B117" s="107" t="str">
        <f>'AAL mundo '!B145</f>
        <v>LTU</v>
      </c>
      <c r="C117" s="107" t="str">
        <f>'AAL mundo '!C145</f>
        <v>Lithuania</v>
      </c>
      <c r="D117" s="108" t="str">
        <f>'AAL mundo '!D145</f>
        <v/>
      </c>
      <c r="E117" s="108" t="str">
        <f>'AAL mundo '!E145</f>
        <v>High income: nonOECD</v>
      </c>
      <c r="F117" s="109">
        <f>'AAL mundo '!F145</f>
        <v>135614</v>
      </c>
      <c r="G117" s="124" t="str">
        <f>IFERROR('PML mundo '!G118*100000000/Indicadores!$F145,"")</f>
        <v/>
      </c>
      <c r="H117" s="124" t="str">
        <f>IFERROR('PML mundo '!I118*100000000/Indicadores!$F145,"")</f>
        <v/>
      </c>
      <c r="I117" s="124" t="str">
        <f>IFERROR('PML mundo '!K118*100000000/Indicadores!$F145,"")</f>
        <v/>
      </c>
      <c r="J117" s="124" t="str">
        <f>IFERROR('PML mundo '!M118*100000000/Indicadores!$F145,"")</f>
        <v/>
      </c>
      <c r="K117" s="124" t="str">
        <f>IFERROR('PML mundo '!O118*100000000/Indicadores!$F145,"")</f>
        <v/>
      </c>
      <c r="L117" s="124" t="str">
        <f>IFERROR('PML mundo '!Q118*100000000/Indicadores!$F145,"")</f>
        <v/>
      </c>
      <c r="M117" s="124" t="str">
        <f>IFERROR('PML mundo '!S118*100000000/Indicadores!$F145,"")</f>
        <v/>
      </c>
      <c r="N117" s="124" t="str">
        <f>IFERROR('PML mundo '!U118*100000000/Indicadores!$F145,"")</f>
        <v/>
      </c>
      <c r="O117" s="124" t="str">
        <f>IFERROR('PML mundo '!W118*100000000/Indicadores!$F145,"")</f>
        <v/>
      </c>
      <c r="P117" s="124" t="str">
        <f>IFERROR('PML mundo '!Y118*100000000/Indicadores!$F145,"")</f>
        <v/>
      </c>
      <c r="Q117" s="124" t="str">
        <f>IFERROR('PML mundo '!AA118*100000000/Indicadores!$F145,"")</f>
        <v/>
      </c>
      <c r="R117" s="124" t="str">
        <f>IFERROR('PML mundo '!AC118*100000000/Indicadores!$F145,"")</f>
        <v/>
      </c>
      <c r="S117" s="124" t="str">
        <f>IFERROR('PML mundo '!AE118*100000000/Indicadores!$F145,"")</f>
        <v/>
      </c>
      <c r="T117" s="124" t="str">
        <f>IFERROR('PML mundo '!AG118*100000000/Indicadores!$F145,"")</f>
        <v/>
      </c>
      <c r="U117" s="124" t="str">
        <f>IFERROR('PML mundo '!AI118*100000000/Indicadores!$F145,"")</f>
        <v/>
      </c>
      <c r="V117" s="124" t="str">
        <f>IFERROR('PML mundo '!AK118*100000000/Indicadores!$F145,"")</f>
        <v/>
      </c>
      <c r="W117" s="124" t="str">
        <f>IFERROR('PML mundo '!AM118*100000000/Indicadores!$F145,"")</f>
        <v/>
      </c>
      <c r="X117" s="124" t="str">
        <f>IFERROR('PML mundo '!AO118*100000000/Indicadores!$F145,"")</f>
        <v/>
      </c>
      <c r="Y117" s="124" t="str">
        <f>IFERROR('PML mundo '!AQ118*100000000/Indicadores!$F145,"")</f>
        <v/>
      </c>
      <c r="Z117" s="124" t="str">
        <f>IFERROR('PML mundo '!AS118*100000000/Indicadores!$F145,"")</f>
        <v/>
      </c>
      <c r="AA117" s="124" t="str">
        <f>IFERROR('PML mundo '!AU118*100000000/Indicadores!$F145,"")</f>
        <v/>
      </c>
      <c r="AB117" s="124" t="str">
        <f>IFERROR('PML mundo '!AW118*100000000/Indicadores!$F145,"")</f>
        <v/>
      </c>
      <c r="AC117" s="124" t="str">
        <f>IFERROR('PML mundo '!AY118*100000000/Indicadores!$F145,"")</f>
        <v/>
      </c>
      <c r="AD117" s="124" t="str">
        <f>IFERROR('PML mundo '!BA118*100000000/Indicadores!$F145,"")</f>
        <v/>
      </c>
      <c r="AE117" s="124" t="str">
        <f>IFERROR('PML mundo '!BC118*100000000/Indicadores!$F145,"")</f>
        <v/>
      </c>
      <c r="AF117" s="124" t="str">
        <f>IFERROR('PML mundo '!BE118*100000000/Indicadores!$F145,"")</f>
        <v/>
      </c>
      <c r="AG117" s="124" t="str">
        <f>IFERROR('PML mundo '!BG118*100000000/Indicadores!$F145,"")</f>
        <v/>
      </c>
      <c r="AH117" s="124" t="str">
        <f>IFERROR('PML mundo '!BI118*100000000/Indicadores!$F145,"")</f>
        <v/>
      </c>
      <c r="AI117" s="124">
        <f>IFERROR('PML mundo '!BK118*100000000/Indicadores!$F145,"")</f>
        <v>1792735.9540284979</v>
      </c>
      <c r="AJ117" s="124">
        <f>IFERROR('PML mundo '!BM118*100000000/Indicadores!$F145,"")</f>
        <v>3501447.5232343026</v>
      </c>
    </row>
    <row r="118" spans="1:36" s="119" customFormat="1" ht="14">
      <c r="A118" s="114" t="str">
        <f>'AAL mundo '!A146</f>
        <v>Europe and Central Asia</v>
      </c>
      <c r="B118" s="107" t="str">
        <f>'AAL mundo '!B146</f>
        <v>LUX</v>
      </c>
      <c r="C118" s="107" t="str">
        <f>'AAL mundo '!C146</f>
        <v>Luxembourg</v>
      </c>
      <c r="D118" s="108" t="str">
        <f>'AAL mundo '!D146</f>
        <v/>
      </c>
      <c r="E118" s="108" t="str">
        <f>'AAL mundo '!E146</f>
        <v>High income: OECD</v>
      </c>
      <c r="F118" s="109">
        <f>'AAL mundo '!F146</f>
        <v>201131</v>
      </c>
      <c r="G118" s="124">
        <f>IFERROR('PML mundo '!G119*100000000/Indicadores!$F146,"")</f>
        <v>58097.267686239342</v>
      </c>
      <c r="H118" s="124">
        <f>IFERROR('PML mundo '!I119*100000000/Indicadores!$F146,"")</f>
        <v>118429.63853366327</v>
      </c>
      <c r="I118" s="124">
        <f>IFERROR('PML mundo '!K119*100000000/Indicadores!$F146,"")</f>
        <v>194346.07349113972</v>
      </c>
      <c r="J118" s="124">
        <f>IFERROR('PML mundo '!M119*100000000/Indicadores!$F146,"")</f>
        <v>404183.72406497254</v>
      </c>
      <c r="K118" s="124">
        <f>IFERROR('PML mundo '!O119*100000000/Indicadores!$F146,"")</f>
        <v>807627.55191107048</v>
      </c>
      <c r="L118" s="124">
        <f>IFERROR('PML mundo '!Q119*100000000/Indicadores!$F146,"")</f>
        <v>1654515.8469361896</v>
      </c>
      <c r="M118" s="124">
        <f>IFERROR('PML mundo '!S119*100000000/Indicadores!$F146,"")</f>
        <v>2493635.2316631228</v>
      </c>
      <c r="N118" s="124" t="str">
        <f>IFERROR('PML mundo '!U119*100000000/Indicadores!$F146,"")</f>
        <v/>
      </c>
      <c r="O118" s="124" t="str">
        <f>IFERROR('PML mundo '!W119*100000000/Indicadores!$F146,"")</f>
        <v/>
      </c>
      <c r="P118" s="124" t="str">
        <f>IFERROR('PML mundo '!Y119*100000000/Indicadores!$F146,"")</f>
        <v/>
      </c>
      <c r="Q118" s="124" t="str">
        <f>IFERROR('PML mundo '!AA119*100000000/Indicadores!$F146,"")</f>
        <v/>
      </c>
      <c r="R118" s="124" t="str">
        <f>IFERROR('PML mundo '!AC119*100000000/Indicadores!$F146,"")</f>
        <v/>
      </c>
      <c r="S118" s="124" t="str">
        <f>IFERROR('PML mundo '!AE119*100000000/Indicadores!$F146,"")</f>
        <v/>
      </c>
      <c r="T118" s="124" t="str">
        <f>IFERROR('PML mundo '!AG119*100000000/Indicadores!$F146,"")</f>
        <v/>
      </c>
      <c r="U118" s="124" t="str">
        <f>IFERROR('PML mundo '!AI119*100000000/Indicadores!$F146,"")</f>
        <v/>
      </c>
      <c r="V118" s="124" t="str">
        <f>IFERROR('PML mundo '!AK119*100000000/Indicadores!$F146,"")</f>
        <v/>
      </c>
      <c r="W118" s="124" t="str">
        <f>IFERROR('PML mundo '!AM119*100000000/Indicadores!$F146,"")</f>
        <v/>
      </c>
      <c r="X118" s="124" t="str">
        <f>IFERROR('PML mundo '!AO119*100000000/Indicadores!$F146,"")</f>
        <v/>
      </c>
      <c r="Y118" s="124" t="str">
        <f>IFERROR('PML mundo '!AQ119*100000000/Indicadores!$F146,"")</f>
        <v/>
      </c>
      <c r="Z118" s="124" t="str">
        <f>IFERROR('PML mundo '!AS119*100000000/Indicadores!$F146,"")</f>
        <v/>
      </c>
      <c r="AA118" s="124" t="str">
        <f>IFERROR('PML mundo '!AU119*100000000/Indicadores!$F146,"")</f>
        <v/>
      </c>
      <c r="AB118" s="124" t="str">
        <f>IFERROR('PML mundo '!AW119*100000000/Indicadores!$F146,"")</f>
        <v/>
      </c>
      <c r="AC118" s="124" t="str">
        <f>IFERROR('PML mundo '!AY119*100000000/Indicadores!$F146,"")</f>
        <v/>
      </c>
      <c r="AD118" s="124" t="str">
        <f>IFERROR('PML mundo '!BA119*100000000/Indicadores!$F146,"")</f>
        <v/>
      </c>
      <c r="AE118" s="124" t="str">
        <f>IFERROR('PML mundo '!BC119*100000000/Indicadores!$F146,"")</f>
        <v/>
      </c>
      <c r="AF118" s="124" t="str">
        <f>IFERROR('PML mundo '!BE119*100000000/Indicadores!$F146,"")</f>
        <v/>
      </c>
      <c r="AG118" s="124" t="str">
        <f>IFERROR('PML mundo '!BG119*100000000/Indicadores!$F146,"")</f>
        <v/>
      </c>
      <c r="AH118" s="124" t="str">
        <f>IFERROR('PML mundo '!BI119*100000000/Indicadores!$F146,"")</f>
        <v/>
      </c>
      <c r="AI118" s="124">
        <f>IFERROR('PML mundo '!BK119*100000000/Indicadores!$F146,"")</f>
        <v>2220.6063899262112</v>
      </c>
      <c r="AJ118" s="124">
        <f>IFERROR('PML mundo '!BM119*100000000/Indicadores!$F146,"")</f>
        <v>10751.514376745296</v>
      </c>
    </row>
    <row r="119" spans="1:36" s="119" customFormat="1" ht="14">
      <c r="A119" s="114" t="str">
        <f>'AAL mundo '!A147</f>
        <v>Sub-Saharan Africa</v>
      </c>
      <c r="B119" s="107" t="str">
        <f>'AAL mundo '!B147</f>
        <v>MDG</v>
      </c>
      <c r="C119" s="107" t="str">
        <f>'AAL mundo '!C147</f>
        <v>Madagascar</v>
      </c>
      <c r="D119" s="108" t="str">
        <f>'AAL mundo '!D147</f>
        <v/>
      </c>
      <c r="E119" s="108" t="str">
        <f>'AAL mundo '!E147</f>
        <v>Low income</v>
      </c>
      <c r="F119" s="109">
        <f>'AAL mundo '!F147</f>
        <v>23496.400000000001</v>
      </c>
      <c r="G119" s="124">
        <f>IFERROR('PML mundo '!G120*100000000/Indicadores!$F147,"")</f>
        <v>10006.468917148353</v>
      </c>
      <c r="H119" s="124">
        <f>IFERROR('PML mundo '!I120*100000000/Indicadores!$F147,"")</f>
        <v>27659.390497400636</v>
      </c>
      <c r="I119" s="124">
        <f>IFERROR('PML mundo '!K120*100000000/Indicadores!$F147,"")</f>
        <v>58056.399849492809</v>
      </c>
      <c r="J119" s="124">
        <f>IFERROR('PML mundo '!M120*100000000/Indicadores!$F147,"")</f>
        <v>167183.55143650694</v>
      </c>
      <c r="K119" s="124">
        <f>IFERROR('PML mundo '!O120*100000000/Indicadores!$F147,"")</f>
        <v>382322.63315519656</v>
      </c>
      <c r="L119" s="124">
        <f>IFERROR('PML mundo '!Q120*100000000/Indicadores!$F147,"")</f>
        <v>817604.03105114994</v>
      </c>
      <c r="M119" s="124">
        <f>IFERROR('PML mundo '!S120*100000000/Indicadores!$F147,"")</f>
        <v>1207856.3188199357</v>
      </c>
      <c r="N119" s="124">
        <f>IFERROR('PML mundo '!U120*100000000/Indicadores!$F147,"")</f>
        <v>6861888.8596094027</v>
      </c>
      <c r="O119" s="124">
        <f>IFERROR('PML mundo '!W120*100000000/Indicadores!$F147,"")</f>
        <v>8451029.404432755</v>
      </c>
      <c r="P119" s="124">
        <f>IFERROR('PML mundo '!Y120*100000000/Indicadores!$F147,"")</f>
        <v>10022800.229626341</v>
      </c>
      <c r="Q119" s="124">
        <f>IFERROR('PML mundo '!AA120*100000000/Indicadores!$F147,"")</f>
        <v>11163160.083580606</v>
      </c>
      <c r="R119" s="124">
        <f>IFERROR('PML mundo '!AC120*100000000/Indicadores!$F147,"")</f>
        <v>12837544.415500045</v>
      </c>
      <c r="S119" s="124">
        <f>IFERROR('PML mundo '!AE120*100000000/Indicadores!$F147,"")</f>
        <v>13809682.310866022</v>
      </c>
      <c r="T119" s="124">
        <f>IFERROR('PML mundo '!AG120*100000000/Indicadores!$F147,"")</f>
        <v>14196536.175228985</v>
      </c>
      <c r="U119" s="124">
        <f>IFERROR('PML mundo '!AI120*100000000/Indicadores!$F147,"")</f>
        <v>515710.7518337873</v>
      </c>
      <c r="V119" s="124">
        <f>IFERROR('PML mundo '!AK120*100000000/Indicadores!$F147,"")</f>
        <v>683177.50522077957</v>
      </c>
      <c r="W119" s="124">
        <f>IFERROR('PML mundo '!AM120*100000000/Indicadores!$F147,"")</f>
        <v>782109.38659032166</v>
      </c>
      <c r="X119" s="124">
        <f>IFERROR('PML mundo '!AO120*100000000/Indicadores!$F147,"")</f>
        <v>879247.65560679021</v>
      </c>
      <c r="Y119" s="124">
        <f>IFERROR('PML mundo '!AQ120*100000000/Indicadores!$F147,"")</f>
        <v>914836.70071778016</v>
      </c>
      <c r="Z119" s="124">
        <f>IFERROR('PML mundo '!AS120*100000000/Indicadores!$F147,"")</f>
        <v>986109.19158992171</v>
      </c>
      <c r="AA119" s="124">
        <f>IFERROR('PML mundo '!AU120*100000000/Indicadores!$F147,"")</f>
        <v>1057287.2818119016</v>
      </c>
      <c r="AB119" s="124" t="str">
        <f>IFERROR('PML mundo '!AW120*100000000/Indicadores!$F147,"")</f>
        <v/>
      </c>
      <c r="AC119" s="124" t="str">
        <f>IFERROR('PML mundo '!AY120*100000000/Indicadores!$F147,"")</f>
        <v/>
      </c>
      <c r="AD119" s="124" t="str">
        <f>IFERROR('PML mundo '!BA120*100000000/Indicadores!$F147,"")</f>
        <v/>
      </c>
      <c r="AE119" s="124" t="str">
        <f>IFERROR('PML mundo '!BC120*100000000/Indicadores!$F147,"")</f>
        <v/>
      </c>
      <c r="AF119" s="124" t="str">
        <f>IFERROR('PML mundo '!BE120*100000000/Indicadores!$F147,"")</f>
        <v/>
      </c>
      <c r="AG119" s="124" t="str">
        <f>IFERROR('PML mundo '!BG120*100000000/Indicadores!$F147,"")</f>
        <v/>
      </c>
      <c r="AH119" s="124" t="str">
        <f>IFERROR('PML mundo '!BI120*100000000/Indicadores!$F147,"")</f>
        <v/>
      </c>
      <c r="AI119" s="124">
        <f>IFERROR('PML mundo '!BK120*100000000/Indicadores!$F147,"")</f>
        <v>4628254.6162875826</v>
      </c>
      <c r="AJ119" s="124">
        <f>IFERROR('PML mundo '!BM120*100000000/Indicadores!$F147,"")</f>
        <v>9731982.133531332</v>
      </c>
    </row>
    <row r="120" spans="1:36" s="119" customFormat="1" ht="14">
      <c r="A120" s="114" t="str">
        <f>'AAL mundo '!A148</f>
        <v>Sub-Saharan Africa</v>
      </c>
      <c r="B120" s="107" t="str">
        <f>'AAL mundo '!B148</f>
        <v>MWI</v>
      </c>
      <c r="C120" s="107" t="str">
        <f>'AAL mundo '!C148</f>
        <v>Malawi</v>
      </c>
      <c r="D120" s="108" t="str">
        <f>'AAL mundo '!D148</f>
        <v/>
      </c>
      <c r="E120" s="108" t="str">
        <f>'AAL mundo '!E148</f>
        <v>Low income</v>
      </c>
      <c r="F120" s="109">
        <f>'AAL mundo '!F148</f>
        <v>18357</v>
      </c>
      <c r="G120" s="124">
        <f>IFERROR('PML mundo '!G121*100000000/Indicadores!$F148,"")</f>
        <v>415919.68500112795</v>
      </c>
      <c r="H120" s="124">
        <f>IFERROR('PML mundo '!I121*100000000/Indicadores!$F148,"")</f>
        <v>1309759.5049414402</v>
      </c>
      <c r="I120" s="124">
        <f>IFERROR('PML mundo '!K121*100000000/Indicadores!$F148,"")</f>
        <v>3033090.1929924153</v>
      </c>
      <c r="J120" s="124">
        <f>IFERROR('PML mundo '!M121*100000000/Indicadores!$F148,"")</f>
        <v>7675608.7322935434</v>
      </c>
      <c r="K120" s="124">
        <f>IFERROR('PML mundo '!O121*100000000/Indicadores!$F148,"")</f>
        <v>13827744.28751068</v>
      </c>
      <c r="L120" s="124">
        <f>IFERROR('PML mundo '!Q121*100000000/Indicadores!$F148,"")</f>
        <v>22984083.462453637</v>
      </c>
      <c r="M120" s="124">
        <f>IFERROR('PML mundo '!S121*100000000/Indicadores!$F148,"")</f>
        <v>29790041.944290277</v>
      </c>
      <c r="N120" s="124" t="str">
        <f>IFERROR('PML mundo '!U121*100000000/Indicadores!$F148,"")</f>
        <v/>
      </c>
      <c r="O120" s="124" t="str">
        <f>IFERROR('PML mundo '!W121*100000000/Indicadores!$F148,"")</f>
        <v/>
      </c>
      <c r="P120" s="124" t="str">
        <f>IFERROR('PML mundo '!Y121*100000000/Indicadores!$F148,"")</f>
        <v/>
      </c>
      <c r="Q120" s="124" t="str">
        <f>IFERROR('PML mundo '!AA121*100000000/Indicadores!$F148,"")</f>
        <v/>
      </c>
      <c r="R120" s="124" t="str">
        <f>IFERROR('PML mundo '!AC121*100000000/Indicadores!$F148,"")</f>
        <v/>
      </c>
      <c r="S120" s="124" t="str">
        <f>IFERROR('PML mundo '!AE121*100000000/Indicadores!$F148,"")</f>
        <v/>
      </c>
      <c r="T120" s="124" t="str">
        <f>IFERROR('PML mundo '!AG121*100000000/Indicadores!$F148,"")</f>
        <v/>
      </c>
      <c r="U120" s="124" t="str">
        <f>IFERROR('PML mundo '!AI121*100000000/Indicadores!$F148,"")</f>
        <v/>
      </c>
      <c r="V120" s="124" t="str">
        <f>IFERROR('PML mundo '!AK121*100000000/Indicadores!$F148,"")</f>
        <v/>
      </c>
      <c r="W120" s="124" t="str">
        <f>IFERROR('PML mundo '!AM121*100000000/Indicadores!$F148,"")</f>
        <v/>
      </c>
      <c r="X120" s="124" t="str">
        <f>IFERROR('PML mundo '!AO121*100000000/Indicadores!$F148,"")</f>
        <v/>
      </c>
      <c r="Y120" s="124" t="str">
        <f>IFERROR('PML mundo '!AQ121*100000000/Indicadores!$F148,"")</f>
        <v/>
      </c>
      <c r="Z120" s="124" t="str">
        <f>IFERROR('PML mundo '!AS121*100000000/Indicadores!$F148,"")</f>
        <v/>
      </c>
      <c r="AA120" s="124" t="str">
        <f>IFERROR('PML mundo '!AU121*100000000/Indicadores!$F148,"")</f>
        <v/>
      </c>
      <c r="AB120" s="124" t="str">
        <f>IFERROR('PML mundo '!AW121*100000000/Indicadores!$F148,"")</f>
        <v/>
      </c>
      <c r="AC120" s="124" t="str">
        <f>IFERROR('PML mundo '!AY121*100000000/Indicadores!$F148,"")</f>
        <v/>
      </c>
      <c r="AD120" s="124" t="str">
        <f>IFERROR('PML mundo '!BA121*100000000/Indicadores!$F148,"")</f>
        <v/>
      </c>
      <c r="AE120" s="124" t="str">
        <f>IFERROR('PML mundo '!BC121*100000000/Indicadores!$F148,"")</f>
        <v/>
      </c>
      <c r="AF120" s="124" t="str">
        <f>IFERROR('PML mundo '!BE121*100000000/Indicadores!$F148,"")</f>
        <v/>
      </c>
      <c r="AG120" s="124" t="str">
        <f>IFERROR('PML mundo '!BG121*100000000/Indicadores!$F148,"")</f>
        <v/>
      </c>
      <c r="AH120" s="124" t="str">
        <f>IFERROR('PML mundo '!BI121*100000000/Indicadores!$F148,"")</f>
        <v/>
      </c>
      <c r="AI120" s="124">
        <f>IFERROR('PML mundo '!BK121*100000000/Indicadores!$F148,"")</f>
        <v>7430956.3219046975</v>
      </c>
      <c r="AJ120" s="124">
        <f>IFERROR('PML mundo '!BM121*100000000/Indicadores!$F148,"")</f>
        <v>15323847.174324175</v>
      </c>
    </row>
    <row r="121" spans="1:36" s="119" customFormat="1" ht="14">
      <c r="A121" s="114" t="str">
        <f>'AAL mundo '!A149</f>
        <v>East Asia and the Pacific</v>
      </c>
      <c r="B121" s="107" t="str">
        <f>'AAL mundo '!B149</f>
        <v>MYS</v>
      </c>
      <c r="C121" s="107" t="str">
        <f>'AAL mundo '!C149</f>
        <v>Malaysia</v>
      </c>
      <c r="D121" s="108" t="str">
        <f>'AAL mundo '!D149</f>
        <v/>
      </c>
      <c r="E121" s="108" t="str">
        <f>'AAL mundo '!E149</f>
        <v>Upper middle income</v>
      </c>
      <c r="F121" s="109">
        <f>'AAL mundo '!F149</f>
        <v>1170980</v>
      </c>
      <c r="G121" s="124" t="str">
        <f>IFERROR('PML mundo '!G122*100000000/Indicadores!$F149,"")</f>
        <v/>
      </c>
      <c r="H121" s="124" t="str">
        <f>IFERROR('PML mundo '!I122*100000000/Indicadores!$F149,"")</f>
        <v/>
      </c>
      <c r="I121" s="124" t="str">
        <f>IFERROR('PML mundo '!K122*100000000/Indicadores!$F149,"")</f>
        <v/>
      </c>
      <c r="J121" s="124" t="str">
        <f>IFERROR('PML mundo '!M122*100000000/Indicadores!$F149,"")</f>
        <v/>
      </c>
      <c r="K121" s="124" t="str">
        <f>IFERROR('PML mundo '!O122*100000000/Indicadores!$F149,"")</f>
        <v/>
      </c>
      <c r="L121" s="124" t="str">
        <f>IFERROR('PML mundo '!Q122*100000000/Indicadores!$F149,"")</f>
        <v/>
      </c>
      <c r="M121" s="124" t="str">
        <f>IFERROR('PML mundo '!S122*100000000/Indicadores!$F149,"")</f>
        <v/>
      </c>
      <c r="N121" s="124" t="str">
        <f>IFERROR('PML mundo '!U122*100000000/Indicadores!$F149,"")</f>
        <v/>
      </c>
      <c r="O121" s="124" t="str">
        <f>IFERROR('PML mundo '!W122*100000000/Indicadores!$F149,"")</f>
        <v/>
      </c>
      <c r="P121" s="124" t="str">
        <f>IFERROR('PML mundo '!Y122*100000000/Indicadores!$F149,"")</f>
        <v/>
      </c>
      <c r="Q121" s="124" t="str">
        <f>IFERROR('PML mundo '!AA122*100000000/Indicadores!$F149,"")</f>
        <v/>
      </c>
      <c r="R121" s="124" t="str">
        <f>IFERROR('PML mundo '!AC122*100000000/Indicadores!$F149,"")</f>
        <v/>
      </c>
      <c r="S121" s="124" t="str">
        <f>IFERROR('PML mundo '!AE122*100000000/Indicadores!$F149,"")</f>
        <v/>
      </c>
      <c r="T121" s="124" t="str">
        <f>IFERROR('PML mundo '!AG122*100000000/Indicadores!$F149,"")</f>
        <v/>
      </c>
      <c r="U121" s="124" t="str">
        <f>IFERROR('PML mundo '!AI122*100000000/Indicadores!$F149,"")</f>
        <v/>
      </c>
      <c r="V121" s="124" t="str">
        <f>IFERROR('PML mundo '!AK122*100000000/Indicadores!$F149,"")</f>
        <v/>
      </c>
      <c r="W121" s="124" t="str">
        <f>IFERROR('PML mundo '!AM122*100000000/Indicadores!$F149,"")</f>
        <v/>
      </c>
      <c r="X121" s="124" t="str">
        <f>IFERROR('PML mundo '!AO122*100000000/Indicadores!$F149,"")</f>
        <v/>
      </c>
      <c r="Y121" s="124" t="str">
        <f>IFERROR('PML mundo '!AQ122*100000000/Indicadores!$F149,"")</f>
        <v/>
      </c>
      <c r="Z121" s="124" t="str">
        <f>IFERROR('PML mundo '!AS122*100000000/Indicadores!$F149,"")</f>
        <v/>
      </c>
      <c r="AA121" s="124" t="str">
        <f>IFERROR('PML mundo '!AU122*100000000/Indicadores!$F149,"")</f>
        <v/>
      </c>
      <c r="AB121" s="124" t="str">
        <f>IFERROR('PML mundo '!AW122*100000000/Indicadores!$F149,"")</f>
        <v/>
      </c>
      <c r="AC121" s="124" t="str">
        <f>IFERROR('PML mundo '!AY122*100000000/Indicadores!$F149,"")</f>
        <v/>
      </c>
      <c r="AD121" s="124" t="str">
        <f>IFERROR('PML mundo '!BA122*100000000/Indicadores!$F149,"")</f>
        <v/>
      </c>
      <c r="AE121" s="124" t="str">
        <f>IFERROR('PML mundo '!BC122*100000000/Indicadores!$F149,"")</f>
        <v/>
      </c>
      <c r="AF121" s="124" t="str">
        <f>IFERROR('PML mundo '!BE122*100000000/Indicadores!$F149,"")</f>
        <v/>
      </c>
      <c r="AG121" s="124" t="str">
        <f>IFERROR('PML mundo '!BG122*100000000/Indicadores!$F149,"")</f>
        <v/>
      </c>
      <c r="AH121" s="124" t="str">
        <f>IFERROR('PML mundo '!BI122*100000000/Indicadores!$F149,"")</f>
        <v/>
      </c>
      <c r="AI121" s="124">
        <f>IFERROR('PML mundo '!BK122*100000000/Indicadores!$F149,"")</f>
        <v>1426249.1370676437</v>
      </c>
      <c r="AJ121" s="124">
        <f>IFERROR('PML mundo '!BM122*100000000/Indicadores!$F149,"")</f>
        <v>3552307.9293358317</v>
      </c>
    </row>
    <row r="122" spans="1:36" s="119" customFormat="1" ht="14">
      <c r="A122" s="114" t="str">
        <f>'AAL mundo '!A150</f>
        <v>South Asia</v>
      </c>
      <c r="B122" s="107" t="str">
        <f>'AAL mundo '!B150</f>
        <v>MDV</v>
      </c>
      <c r="C122" s="107" t="str">
        <f>'AAL mundo '!C150</f>
        <v>Maldives</v>
      </c>
      <c r="D122" s="108" t="str">
        <f>'AAL mundo '!D150</f>
        <v>SIDS</v>
      </c>
      <c r="E122" s="108" t="str">
        <f>'AAL mundo '!E150</f>
        <v>Upper middle income</v>
      </c>
      <c r="F122" s="109">
        <f>'AAL mundo '!F150</f>
        <v>7443.12</v>
      </c>
      <c r="G122" s="124" t="str">
        <f>IFERROR('PML mundo '!G123*100000000/Indicadores!$F150,"")</f>
        <v/>
      </c>
      <c r="H122" s="124" t="str">
        <f>IFERROR('PML mundo '!I123*100000000/Indicadores!$F150,"")</f>
        <v/>
      </c>
      <c r="I122" s="124" t="str">
        <f>IFERROR('PML mundo '!K123*100000000/Indicadores!$F150,"")</f>
        <v/>
      </c>
      <c r="J122" s="124" t="str">
        <f>IFERROR('PML mundo '!M123*100000000/Indicadores!$F150,"")</f>
        <v/>
      </c>
      <c r="K122" s="124" t="str">
        <f>IFERROR('PML mundo '!O123*100000000/Indicadores!$F150,"")</f>
        <v/>
      </c>
      <c r="L122" s="124" t="str">
        <f>IFERROR('PML mundo '!Q123*100000000/Indicadores!$F150,"")</f>
        <v/>
      </c>
      <c r="M122" s="124" t="str">
        <f>IFERROR('PML mundo '!S123*100000000/Indicadores!$F150,"")</f>
        <v/>
      </c>
      <c r="N122" s="124" t="str">
        <f>IFERROR('PML mundo '!U123*100000000/Indicadores!$F150,"")</f>
        <v/>
      </c>
      <c r="O122" s="124" t="str">
        <f>IFERROR('PML mundo '!W123*100000000/Indicadores!$F150,"")</f>
        <v/>
      </c>
      <c r="P122" s="124" t="str">
        <f>IFERROR('PML mundo '!Y123*100000000/Indicadores!$F150,"")</f>
        <v/>
      </c>
      <c r="Q122" s="124" t="str">
        <f>IFERROR('PML mundo '!AA123*100000000/Indicadores!$F150,"")</f>
        <v/>
      </c>
      <c r="R122" s="124" t="str">
        <f>IFERROR('PML mundo '!AC123*100000000/Indicadores!$F150,"")</f>
        <v/>
      </c>
      <c r="S122" s="124" t="str">
        <f>IFERROR('PML mundo '!AE123*100000000/Indicadores!$F150,"")</f>
        <v/>
      </c>
      <c r="T122" s="124" t="str">
        <f>IFERROR('PML mundo '!AG123*100000000/Indicadores!$F150,"")</f>
        <v/>
      </c>
      <c r="U122" s="124" t="str">
        <f>IFERROR('PML mundo '!AI123*100000000/Indicadores!$F150,"")</f>
        <v/>
      </c>
      <c r="V122" s="124" t="str">
        <f>IFERROR('PML mundo '!AK123*100000000/Indicadores!$F150,"")</f>
        <v/>
      </c>
      <c r="W122" s="124" t="str">
        <f>IFERROR('PML mundo '!AM123*100000000/Indicadores!$F150,"")</f>
        <v/>
      </c>
      <c r="X122" s="124" t="str">
        <f>IFERROR('PML mundo '!AO123*100000000/Indicadores!$F150,"")</f>
        <v/>
      </c>
      <c r="Y122" s="124" t="str">
        <f>IFERROR('PML mundo '!AQ123*100000000/Indicadores!$F150,"")</f>
        <v/>
      </c>
      <c r="Z122" s="124" t="str">
        <f>IFERROR('PML mundo '!AS123*100000000/Indicadores!$F150,"")</f>
        <v/>
      </c>
      <c r="AA122" s="124" t="str">
        <f>IFERROR('PML mundo '!AU123*100000000/Indicadores!$F150,"")</f>
        <v/>
      </c>
      <c r="AB122" s="124" t="str">
        <f>IFERROR('PML mundo '!AW123*100000000/Indicadores!$F150,"")</f>
        <v/>
      </c>
      <c r="AC122" s="124" t="str">
        <f>IFERROR('PML mundo '!AY123*100000000/Indicadores!$F150,"")</f>
        <v/>
      </c>
      <c r="AD122" s="124" t="str">
        <f>IFERROR('PML mundo '!BA123*100000000/Indicadores!$F150,"")</f>
        <v/>
      </c>
      <c r="AE122" s="124" t="str">
        <f>IFERROR('PML mundo '!BC123*100000000/Indicadores!$F150,"")</f>
        <v/>
      </c>
      <c r="AF122" s="124">
        <f>IFERROR('PML mundo '!BE123*100000000/Indicadores!$F150,"")</f>
        <v>15676.903488668195</v>
      </c>
      <c r="AG122" s="124">
        <f>IFERROR('PML mundo '!BG123*100000000/Indicadores!$F150,"")</f>
        <v>189102.64833206011</v>
      </c>
      <c r="AH122" s="124">
        <f>IFERROR('PML mundo '!BI123*100000000/Indicadores!$F150,"")</f>
        <v>463121.85722773959</v>
      </c>
      <c r="AI122" s="124" t="str">
        <f>IFERROR('PML mundo '!BK123*100000000/Indicadores!$F150,"")</f>
        <v/>
      </c>
      <c r="AJ122" s="124" t="str">
        <f>IFERROR('PML mundo '!BM123*100000000/Indicadores!$F150,"")</f>
        <v/>
      </c>
    </row>
    <row r="123" spans="1:36" s="119" customFormat="1" ht="14">
      <c r="A123" s="114" t="str">
        <f>'AAL mundo '!A151</f>
        <v>Sub-Saharan Africa</v>
      </c>
      <c r="B123" s="107" t="str">
        <f>'AAL mundo '!B151</f>
        <v>MLI</v>
      </c>
      <c r="C123" s="107" t="str">
        <f>'AAL mundo '!C151</f>
        <v>Mali</v>
      </c>
      <c r="D123" s="108" t="str">
        <f>'AAL mundo '!D151</f>
        <v/>
      </c>
      <c r="E123" s="108" t="str">
        <f>'AAL mundo '!E151</f>
        <v>Low income</v>
      </c>
      <c r="F123" s="109">
        <f>'AAL mundo '!F151</f>
        <v>27719.200000000001</v>
      </c>
      <c r="G123" s="124" t="str">
        <f>IFERROR('PML mundo '!G124*100000000/Indicadores!$F151,"")</f>
        <v/>
      </c>
      <c r="H123" s="124" t="str">
        <f>IFERROR('PML mundo '!I124*100000000/Indicadores!$F151,"")</f>
        <v/>
      </c>
      <c r="I123" s="124" t="str">
        <f>IFERROR('PML mundo '!K124*100000000/Indicadores!$F151,"")</f>
        <v/>
      </c>
      <c r="J123" s="124" t="str">
        <f>IFERROR('PML mundo '!M124*100000000/Indicadores!$F151,"")</f>
        <v/>
      </c>
      <c r="K123" s="124" t="str">
        <f>IFERROR('PML mundo '!O124*100000000/Indicadores!$F151,"")</f>
        <v/>
      </c>
      <c r="L123" s="124" t="str">
        <f>IFERROR('PML mundo '!Q124*100000000/Indicadores!$F151,"")</f>
        <v/>
      </c>
      <c r="M123" s="124" t="str">
        <f>IFERROR('PML mundo '!S124*100000000/Indicadores!$F151,"")</f>
        <v/>
      </c>
      <c r="N123" s="124" t="str">
        <f>IFERROR('PML mundo '!U124*100000000/Indicadores!$F151,"")</f>
        <v/>
      </c>
      <c r="O123" s="124" t="str">
        <f>IFERROR('PML mundo '!W124*100000000/Indicadores!$F151,"")</f>
        <v/>
      </c>
      <c r="P123" s="124" t="str">
        <f>IFERROR('PML mundo '!Y124*100000000/Indicadores!$F151,"")</f>
        <v/>
      </c>
      <c r="Q123" s="124" t="str">
        <f>IFERROR('PML mundo '!AA124*100000000/Indicadores!$F151,"")</f>
        <v/>
      </c>
      <c r="R123" s="124" t="str">
        <f>IFERROR('PML mundo '!AC124*100000000/Indicadores!$F151,"")</f>
        <v/>
      </c>
      <c r="S123" s="124" t="str">
        <f>IFERROR('PML mundo '!AE124*100000000/Indicadores!$F151,"")</f>
        <v/>
      </c>
      <c r="T123" s="124" t="str">
        <f>IFERROR('PML mundo '!AG124*100000000/Indicadores!$F151,"")</f>
        <v/>
      </c>
      <c r="U123" s="124" t="str">
        <f>IFERROR('PML mundo '!AI124*100000000/Indicadores!$F151,"")</f>
        <v/>
      </c>
      <c r="V123" s="124" t="str">
        <f>IFERROR('PML mundo '!AK124*100000000/Indicadores!$F151,"")</f>
        <v/>
      </c>
      <c r="W123" s="124" t="str">
        <f>IFERROR('PML mundo '!AM124*100000000/Indicadores!$F151,"")</f>
        <v/>
      </c>
      <c r="X123" s="124" t="str">
        <f>IFERROR('PML mundo '!AO124*100000000/Indicadores!$F151,"")</f>
        <v/>
      </c>
      <c r="Y123" s="124" t="str">
        <f>IFERROR('PML mundo '!AQ124*100000000/Indicadores!$F151,"")</f>
        <v/>
      </c>
      <c r="Z123" s="124" t="str">
        <f>IFERROR('PML mundo '!AS124*100000000/Indicadores!$F151,"")</f>
        <v/>
      </c>
      <c r="AA123" s="124" t="str">
        <f>IFERROR('PML mundo '!AU124*100000000/Indicadores!$F151,"")</f>
        <v/>
      </c>
      <c r="AB123" s="124" t="str">
        <f>IFERROR('PML mundo '!AW124*100000000/Indicadores!$F151,"")</f>
        <v/>
      </c>
      <c r="AC123" s="124" t="str">
        <f>IFERROR('PML mundo '!AY124*100000000/Indicadores!$F151,"")</f>
        <v/>
      </c>
      <c r="AD123" s="124" t="str">
        <f>IFERROR('PML mundo '!BA124*100000000/Indicadores!$F151,"")</f>
        <v/>
      </c>
      <c r="AE123" s="124" t="str">
        <f>IFERROR('PML mundo '!BC124*100000000/Indicadores!$F151,"")</f>
        <v/>
      </c>
      <c r="AF123" s="124" t="str">
        <f>IFERROR('PML mundo '!BE124*100000000/Indicadores!$F151,"")</f>
        <v/>
      </c>
      <c r="AG123" s="124" t="str">
        <f>IFERROR('PML mundo '!BG124*100000000/Indicadores!$F151,"")</f>
        <v/>
      </c>
      <c r="AH123" s="124" t="str">
        <f>IFERROR('PML mundo '!BI124*100000000/Indicadores!$F151,"")</f>
        <v/>
      </c>
      <c r="AI123" s="124">
        <f>IFERROR('PML mundo '!BK124*100000000/Indicadores!$F151,"")</f>
        <v>2887026.25979215</v>
      </c>
      <c r="AJ123" s="124">
        <f>IFERROR('PML mundo '!BM124*100000000/Indicadores!$F151,"")</f>
        <v>5191302.9108027387</v>
      </c>
    </row>
    <row r="124" spans="1:36" s="119" customFormat="1" ht="14">
      <c r="A124" s="114" t="str">
        <f>'AAL mundo '!A152</f>
        <v>Middle East and North Africa</v>
      </c>
      <c r="B124" s="107" t="str">
        <f>'AAL mundo '!B152</f>
        <v>MLT</v>
      </c>
      <c r="C124" s="107" t="str">
        <f>'AAL mundo '!C152</f>
        <v>Malta</v>
      </c>
      <c r="D124" s="108" t="str">
        <f>'AAL mundo '!D152</f>
        <v/>
      </c>
      <c r="E124" s="108" t="str">
        <f>'AAL mundo '!E152</f>
        <v>High income: nonOECD</v>
      </c>
      <c r="F124" s="109">
        <f>'AAL mundo '!F152</f>
        <v>36990.199999999997</v>
      </c>
      <c r="G124" s="124">
        <f>IFERROR('PML mundo '!G125*100000000/Indicadores!$F152,"")</f>
        <v>275852.09480265173</v>
      </c>
      <c r="H124" s="124">
        <f>IFERROR('PML mundo '!I125*100000000/Indicadores!$F152,"")</f>
        <v>616726.46909449983</v>
      </c>
      <c r="I124" s="124">
        <f>IFERROR('PML mundo '!K125*100000000/Indicadores!$F152,"")</f>
        <v>1266741.8563963873</v>
      </c>
      <c r="J124" s="124">
        <f>IFERROR('PML mundo '!M125*100000000/Indicadores!$F152,"")</f>
        <v>3615425.4064303935</v>
      </c>
      <c r="K124" s="124">
        <f>IFERROR('PML mundo '!O125*100000000/Indicadores!$F152,"")</f>
        <v>7482643.6272144848</v>
      </c>
      <c r="L124" s="124">
        <f>IFERROR('PML mundo '!Q125*100000000/Indicadores!$F152,"")</f>
        <v>14873094.580639664</v>
      </c>
      <c r="M124" s="124">
        <f>IFERROR('PML mundo '!S125*100000000/Indicadores!$F152,"")</f>
        <v>21641944.986603528</v>
      </c>
      <c r="N124" s="124" t="str">
        <f>IFERROR('PML mundo '!U125*100000000/Indicadores!$F152,"")</f>
        <v/>
      </c>
      <c r="O124" s="124" t="str">
        <f>IFERROR('PML mundo '!W125*100000000/Indicadores!$F152,"")</f>
        <v/>
      </c>
      <c r="P124" s="124" t="str">
        <f>IFERROR('PML mundo '!Y125*100000000/Indicadores!$F152,"")</f>
        <v/>
      </c>
      <c r="Q124" s="124" t="str">
        <f>IFERROR('PML mundo '!AA125*100000000/Indicadores!$F152,"")</f>
        <v/>
      </c>
      <c r="R124" s="124" t="str">
        <f>IFERROR('PML mundo '!AC125*100000000/Indicadores!$F152,"")</f>
        <v/>
      </c>
      <c r="S124" s="124" t="str">
        <f>IFERROR('PML mundo '!AE125*100000000/Indicadores!$F152,"")</f>
        <v/>
      </c>
      <c r="T124" s="124" t="str">
        <f>IFERROR('PML mundo '!AG125*100000000/Indicadores!$F152,"")</f>
        <v/>
      </c>
      <c r="U124" s="124" t="str">
        <f>IFERROR('PML mundo '!AI125*100000000/Indicadores!$F152,"")</f>
        <v/>
      </c>
      <c r="V124" s="124" t="str">
        <f>IFERROR('PML mundo '!AK125*100000000/Indicadores!$F152,"")</f>
        <v/>
      </c>
      <c r="W124" s="124" t="str">
        <f>IFERROR('PML mundo '!AM125*100000000/Indicadores!$F152,"")</f>
        <v/>
      </c>
      <c r="X124" s="124" t="str">
        <f>IFERROR('PML mundo '!AO125*100000000/Indicadores!$F152,"")</f>
        <v/>
      </c>
      <c r="Y124" s="124" t="str">
        <f>IFERROR('PML mundo '!AQ125*100000000/Indicadores!$F152,"")</f>
        <v/>
      </c>
      <c r="Z124" s="124" t="str">
        <f>IFERROR('PML mundo '!AS125*100000000/Indicadores!$F152,"")</f>
        <v/>
      </c>
      <c r="AA124" s="124" t="str">
        <f>IFERROR('PML mundo '!AU125*100000000/Indicadores!$F152,"")</f>
        <v/>
      </c>
      <c r="AB124" s="124" t="str">
        <f>IFERROR('PML mundo '!AW125*100000000/Indicadores!$F152,"")</f>
        <v/>
      </c>
      <c r="AC124" s="124" t="str">
        <f>IFERROR('PML mundo '!AY125*100000000/Indicadores!$F152,"")</f>
        <v/>
      </c>
      <c r="AD124" s="124" t="str">
        <f>IFERROR('PML mundo '!BA125*100000000/Indicadores!$F152,"")</f>
        <v/>
      </c>
      <c r="AE124" s="124" t="str">
        <f>IFERROR('PML mundo '!BC125*100000000/Indicadores!$F152,"")</f>
        <v/>
      </c>
      <c r="AF124" s="124" t="str">
        <f>IFERROR('PML mundo '!BE125*100000000/Indicadores!$F152,"")</f>
        <v/>
      </c>
      <c r="AG124" s="124" t="str">
        <f>IFERROR('PML mundo '!BG125*100000000/Indicadores!$F152,"")</f>
        <v/>
      </c>
      <c r="AH124" s="124" t="str">
        <f>IFERROR('PML mundo '!BI125*100000000/Indicadores!$F152,"")</f>
        <v/>
      </c>
      <c r="AI124" s="124" t="str">
        <f>IFERROR('PML mundo '!BK125*100000000/Indicadores!$F152,"")</f>
        <v/>
      </c>
      <c r="AJ124" s="124" t="str">
        <f>IFERROR('PML mundo '!BM125*100000000/Indicadores!$F152,"")</f>
        <v/>
      </c>
    </row>
    <row r="125" spans="1:36" s="119" customFormat="1" ht="14">
      <c r="A125" s="114" t="str">
        <f>'AAL mundo '!A153</f>
        <v>East Asia and the Pacific</v>
      </c>
      <c r="B125" s="107" t="str">
        <f>'AAL mundo '!B153</f>
        <v>MHL</v>
      </c>
      <c r="C125" s="107" t="str">
        <f>'AAL mundo '!C153</f>
        <v>Marshall Islands</v>
      </c>
      <c r="D125" s="108" t="str">
        <f>'AAL mundo '!D153</f>
        <v>SIDS</v>
      </c>
      <c r="E125" s="108" t="str">
        <f>'AAL mundo '!E153</f>
        <v>Upper middle income</v>
      </c>
      <c r="F125" s="109">
        <f>'AAL mundo '!F153</f>
        <v>766.31399999999996</v>
      </c>
      <c r="G125" s="124" t="str">
        <f>IFERROR('PML mundo '!G126*100000000/Indicadores!$F153,"")</f>
        <v/>
      </c>
      <c r="H125" s="124" t="str">
        <f>IFERROR('PML mundo '!I126*100000000/Indicadores!$F153,"")</f>
        <v/>
      </c>
      <c r="I125" s="124" t="str">
        <f>IFERROR('PML mundo '!K126*100000000/Indicadores!$F153,"")</f>
        <v/>
      </c>
      <c r="J125" s="124" t="str">
        <f>IFERROR('PML mundo '!M126*100000000/Indicadores!$F153,"")</f>
        <v/>
      </c>
      <c r="K125" s="124" t="str">
        <f>IFERROR('PML mundo '!O126*100000000/Indicadores!$F153,"")</f>
        <v/>
      </c>
      <c r="L125" s="124" t="str">
        <f>IFERROR('PML mundo '!Q126*100000000/Indicadores!$F153,"")</f>
        <v/>
      </c>
      <c r="M125" s="124" t="str">
        <f>IFERROR('PML mundo '!S126*100000000/Indicadores!$F153,"")</f>
        <v/>
      </c>
      <c r="N125" s="124">
        <f>IFERROR('PML mundo '!U126*100000000/Indicadores!$F153,"")</f>
        <v>1049719.0553301761</v>
      </c>
      <c r="O125" s="124">
        <f>IFERROR('PML mundo '!W126*100000000/Indicadores!$F153,"")</f>
        <v>1837008.3468278081</v>
      </c>
      <c r="P125" s="124">
        <f>IFERROR('PML mundo '!Y126*100000000/Indicadores!$F153,"")</f>
        <v>2463626.3543463312</v>
      </c>
      <c r="Q125" s="124">
        <f>IFERROR('PML mundo '!AA126*100000000/Indicadores!$F153,"")</f>
        <v>3068821.5240009739</v>
      </c>
      <c r="R125" s="124">
        <f>IFERROR('PML mundo '!AC126*100000000/Indicadores!$F153,"")</f>
        <v>3411586.9298230722</v>
      </c>
      <c r="S125" s="124">
        <f>IFERROR('PML mundo '!AE126*100000000/Indicadores!$F153,"")</f>
        <v>3888245.0722944275</v>
      </c>
      <c r="T125" s="124">
        <f>IFERROR('PML mundo '!AG126*100000000/Indicadores!$F153,"")</f>
        <v>3920379.3290902493</v>
      </c>
      <c r="U125" s="124" t="str">
        <f>IFERROR('PML mundo '!AI126*100000000/Indicadores!$F153,"")</f>
        <v/>
      </c>
      <c r="V125" s="124" t="str">
        <f>IFERROR('PML mundo '!AK126*100000000/Indicadores!$F153,"")</f>
        <v/>
      </c>
      <c r="W125" s="124" t="str">
        <f>IFERROR('PML mundo '!AM126*100000000/Indicadores!$F153,"")</f>
        <v/>
      </c>
      <c r="X125" s="124" t="str">
        <f>IFERROR('PML mundo '!AO126*100000000/Indicadores!$F153,"")</f>
        <v/>
      </c>
      <c r="Y125" s="124" t="str">
        <f>IFERROR('PML mundo '!AQ126*100000000/Indicadores!$F153,"")</f>
        <v/>
      </c>
      <c r="Z125" s="124" t="str">
        <f>IFERROR('PML mundo '!AS126*100000000/Indicadores!$F153,"")</f>
        <v/>
      </c>
      <c r="AA125" s="124" t="str">
        <f>IFERROR('PML mundo '!AU126*100000000/Indicadores!$F153,"")</f>
        <v/>
      </c>
      <c r="AB125" s="124" t="str">
        <f>IFERROR('PML mundo '!AW126*100000000/Indicadores!$F153,"")</f>
        <v/>
      </c>
      <c r="AC125" s="124" t="str">
        <f>IFERROR('PML mundo '!AY126*100000000/Indicadores!$F153,"")</f>
        <v/>
      </c>
      <c r="AD125" s="124" t="str">
        <f>IFERROR('PML mundo '!BA126*100000000/Indicadores!$F153,"")</f>
        <v/>
      </c>
      <c r="AE125" s="124" t="str">
        <f>IFERROR('PML mundo '!BC126*100000000/Indicadores!$F153,"")</f>
        <v/>
      </c>
      <c r="AF125" s="124" t="str">
        <f>IFERROR('PML mundo '!BE126*100000000/Indicadores!$F153,"")</f>
        <v/>
      </c>
      <c r="AG125" s="124" t="str">
        <f>IFERROR('PML mundo '!BG126*100000000/Indicadores!$F153,"")</f>
        <v/>
      </c>
      <c r="AH125" s="124" t="str">
        <f>IFERROR('PML mundo '!BI126*100000000/Indicadores!$F153,"")</f>
        <v/>
      </c>
      <c r="AI125" s="124" t="str">
        <f>IFERROR('PML mundo '!BK126*100000000/Indicadores!$F153,"")</f>
        <v/>
      </c>
      <c r="AJ125" s="124" t="str">
        <f>IFERROR('PML mundo '!BM126*100000000/Indicadores!$F153,"")</f>
        <v/>
      </c>
    </row>
    <row r="126" spans="1:36" s="119" customFormat="1" ht="14">
      <c r="A126" s="114" t="str">
        <f>'AAL mundo '!A154</f>
        <v>LAC</v>
      </c>
      <c r="B126" s="107" t="str">
        <f>'AAL mundo '!B154</f>
        <v>MTQ</v>
      </c>
      <c r="C126" s="107" t="str">
        <f>'AAL mundo '!C154</f>
        <v>Martinique</v>
      </c>
      <c r="D126" s="108" t="str">
        <f>'AAL mundo '!D154</f>
        <v>SIDS</v>
      </c>
      <c r="E126" s="108" t="str">
        <f>'AAL mundo '!E154</f>
        <v>N.D</v>
      </c>
      <c r="F126" s="109">
        <f>'AAL mundo '!F154</f>
        <v>39559.9</v>
      </c>
      <c r="G126" s="124" t="str">
        <f>IFERROR('PML mundo '!G127*100000000/Indicadores!$F154,"")</f>
        <v/>
      </c>
      <c r="H126" s="124" t="str">
        <f>IFERROR('PML mundo '!I127*100000000/Indicadores!$F154,"")</f>
        <v/>
      </c>
      <c r="I126" s="124" t="str">
        <f>IFERROR('PML mundo '!K127*100000000/Indicadores!$F154,"")</f>
        <v/>
      </c>
      <c r="J126" s="124" t="str">
        <f>IFERROR('PML mundo '!M127*100000000/Indicadores!$F154,"")</f>
        <v/>
      </c>
      <c r="K126" s="124" t="str">
        <f>IFERROR('PML mundo '!O127*100000000/Indicadores!$F154,"")</f>
        <v/>
      </c>
      <c r="L126" s="124" t="str">
        <f>IFERROR('PML mundo '!Q127*100000000/Indicadores!$F154,"")</f>
        <v/>
      </c>
      <c r="M126" s="124" t="str">
        <f>IFERROR('PML mundo '!S127*100000000/Indicadores!$F154,"")</f>
        <v/>
      </c>
      <c r="N126" s="124" t="str">
        <f>IFERROR('PML mundo '!U127*100000000/Indicadores!$F154,"")</f>
        <v/>
      </c>
      <c r="O126" s="124" t="str">
        <f>IFERROR('PML mundo '!W127*100000000/Indicadores!$F154,"")</f>
        <v/>
      </c>
      <c r="P126" s="124" t="str">
        <f>IFERROR('PML mundo '!Y127*100000000/Indicadores!$F154,"")</f>
        <v/>
      </c>
      <c r="Q126" s="124" t="str">
        <f>IFERROR('PML mundo '!AA127*100000000/Indicadores!$F154,"")</f>
        <v/>
      </c>
      <c r="R126" s="124" t="str">
        <f>IFERROR('PML mundo '!AC127*100000000/Indicadores!$F154,"")</f>
        <v/>
      </c>
      <c r="S126" s="124" t="str">
        <f>IFERROR('PML mundo '!AE127*100000000/Indicadores!$F154,"")</f>
        <v/>
      </c>
      <c r="T126" s="124" t="str">
        <f>IFERROR('PML mundo '!AG127*100000000/Indicadores!$F154,"")</f>
        <v/>
      </c>
      <c r="U126" s="124" t="str">
        <f>IFERROR('PML mundo '!AI127*100000000/Indicadores!$F154,"")</f>
        <v/>
      </c>
      <c r="V126" s="124" t="str">
        <f>IFERROR('PML mundo '!AK127*100000000/Indicadores!$F154,"")</f>
        <v/>
      </c>
      <c r="W126" s="124" t="str">
        <f>IFERROR('PML mundo '!AM127*100000000/Indicadores!$F154,"")</f>
        <v/>
      </c>
      <c r="X126" s="124" t="str">
        <f>IFERROR('PML mundo '!AO127*100000000/Indicadores!$F154,"")</f>
        <v/>
      </c>
      <c r="Y126" s="124" t="str">
        <f>IFERROR('PML mundo '!AQ127*100000000/Indicadores!$F154,"")</f>
        <v/>
      </c>
      <c r="Z126" s="124" t="str">
        <f>IFERROR('PML mundo '!AS127*100000000/Indicadores!$F154,"")</f>
        <v/>
      </c>
      <c r="AA126" s="124" t="str">
        <f>IFERROR('PML mundo '!AU127*100000000/Indicadores!$F154,"")</f>
        <v/>
      </c>
      <c r="AB126" s="124" t="str">
        <f>IFERROR('PML mundo '!AW127*100000000/Indicadores!$F154,"")</f>
        <v/>
      </c>
      <c r="AC126" s="124" t="str">
        <f>IFERROR('PML mundo '!AY127*100000000/Indicadores!$F154,"")</f>
        <v/>
      </c>
      <c r="AD126" s="124" t="str">
        <f>IFERROR('PML mundo '!BA127*100000000/Indicadores!$F154,"")</f>
        <v/>
      </c>
      <c r="AE126" s="124" t="str">
        <f>IFERROR('PML mundo '!BC127*100000000/Indicadores!$F154,"")</f>
        <v/>
      </c>
      <c r="AF126" s="124" t="str">
        <f>IFERROR('PML mundo '!BE127*100000000/Indicadores!$F154,"")</f>
        <v/>
      </c>
      <c r="AG126" s="124" t="str">
        <f>IFERROR('PML mundo '!BG127*100000000/Indicadores!$F154,"")</f>
        <v/>
      </c>
      <c r="AH126" s="124" t="str">
        <f>IFERROR('PML mundo '!BI127*100000000/Indicadores!$F154,"")</f>
        <v/>
      </c>
      <c r="AI126" s="124" t="str">
        <f>IFERROR('PML mundo '!BK127*100000000/Indicadores!$F154,"")</f>
        <v/>
      </c>
      <c r="AJ126" s="124" t="str">
        <f>IFERROR('PML mundo '!BM127*100000000/Indicadores!$F154,"")</f>
        <v/>
      </c>
    </row>
    <row r="127" spans="1:36" s="119" customFormat="1" ht="14">
      <c r="A127" s="114" t="str">
        <f>'AAL mundo '!A155</f>
        <v>Sub-Saharan Africa</v>
      </c>
      <c r="B127" s="107" t="str">
        <f>'AAL mundo '!B155</f>
        <v>MRT</v>
      </c>
      <c r="C127" s="107" t="str">
        <f>'AAL mundo '!C155</f>
        <v>Mauritania</v>
      </c>
      <c r="D127" s="108" t="str">
        <f>'AAL mundo '!D155</f>
        <v/>
      </c>
      <c r="E127" s="108" t="str">
        <f>'AAL mundo '!E155</f>
        <v>Lower middle income</v>
      </c>
      <c r="F127" s="109">
        <f>'AAL mundo '!F155</f>
        <v>11985.5</v>
      </c>
      <c r="G127" s="124">
        <f>IFERROR('PML mundo '!G128*100000000/Indicadores!$F155,"")</f>
        <v>8891.2065369979136</v>
      </c>
      <c r="H127" s="124">
        <f>IFERROR('PML mundo '!I128*100000000/Indicadores!$F155,"")</f>
        <v>42677.79137758998</v>
      </c>
      <c r="I127" s="124">
        <f>IFERROR('PML mundo '!K128*100000000/Indicadores!$F155,"")</f>
        <v>83972.506182758065</v>
      </c>
      <c r="J127" s="124">
        <f>IFERROR('PML mundo '!M128*100000000/Indicadores!$F155,"")</f>
        <v>187703.24911440039</v>
      </c>
      <c r="K127" s="124">
        <f>IFERROR('PML mundo '!O128*100000000/Indicadores!$F155,"")</f>
        <v>345571.56073798548</v>
      </c>
      <c r="L127" s="124">
        <f>IFERROR('PML mundo '!Q128*100000000/Indicadores!$F155,"")</f>
        <v>614085.99815532251</v>
      </c>
      <c r="M127" s="124">
        <f>IFERROR('PML mundo '!S128*100000000/Indicadores!$F155,"")</f>
        <v>831624.18476053816</v>
      </c>
      <c r="N127" s="124" t="str">
        <f>IFERROR('PML mundo '!U128*100000000/Indicadores!$F155,"")</f>
        <v/>
      </c>
      <c r="O127" s="124" t="str">
        <f>IFERROR('PML mundo '!W128*100000000/Indicadores!$F155,"")</f>
        <v/>
      </c>
      <c r="P127" s="124" t="str">
        <f>IFERROR('PML mundo '!Y128*100000000/Indicadores!$F155,"")</f>
        <v/>
      </c>
      <c r="Q127" s="124" t="str">
        <f>IFERROR('PML mundo '!AA128*100000000/Indicadores!$F155,"")</f>
        <v/>
      </c>
      <c r="R127" s="124" t="str">
        <f>IFERROR('PML mundo '!AC128*100000000/Indicadores!$F155,"")</f>
        <v/>
      </c>
      <c r="S127" s="124" t="str">
        <f>IFERROR('PML mundo '!AE128*100000000/Indicadores!$F155,"")</f>
        <v/>
      </c>
      <c r="T127" s="124" t="str">
        <f>IFERROR('PML mundo '!AG128*100000000/Indicadores!$F155,"")</f>
        <v/>
      </c>
      <c r="U127" s="124" t="str">
        <f>IFERROR('PML mundo '!AI128*100000000/Indicadores!$F155,"")</f>
        <v/>
      </c>
      <c r="V127" s="124" t="str">
        <f>IFERROR('PML mundo '!AK128*100000000/Indicadores!$F155,"")</f>
        <v/>
      </c>
      <c r="W127" s="124" t="str">
        <f>IFERROR('PML mundo '!AM128*100000000/Indicadores!$F155,"")</f>
        <v/>
      </c>
      <c r="X127" s="124" t="str">
        <f>IFERROR('PML mundo '!AO128*100000000/Indicadores!$F155,"")</f>
        <v/>
      </c>
      <c r="Y127" s="124" t="str">
        <f>IFERROR('PML mundo '!AQ128*100000000/Indicadores!$F155,"")</f>
        <v/>
      </c>
      <c r="Z127" s="124" t="str">
        <f>IFERROR('PML mundo '!AS128*100000000/Indicadores!$F155,"")</f>
        <v/>
      </c>
      <c r="AA127" s="124" t="str">
        <f>IFERROR('PML mundo '!AU128*100000000/Indicadores!$F155,"")</f>
        <v/>
      </c>
      <c r="AB127" s="124" t="str">
        <f>IFERROR('PML mundo '!AW128*100000000/Indicadores!$F155,"")</f>
        <v/>
      </c>
      <c r="AC127" s="124" t="str">
        <f>IFERROR('PML mundo '!AY128*100000000/Indicadores!$F155,"")</f>
        <v/>
      </c>
      <c r="AD127" s="124" t="str">
        <f>IFERROR('PML mundo '!BA128*100000000/Indicadores!$F155,"")</f>
        <v/>
      </c>
      <c r="AE127" s="124" t="str">
        <f>IFERROR('PML mundo '!BC128*100000000/Indicadores!$F155,"")</f>
        <v/>
      </c>
      <c r="AF127" s="124" t="str">
        <f>IFERROR('PML mundo '!BE128*100000000/Indicadores!$F155,"")</f>
        <v/>
      </c>
      <c r="AG127" s="124" t="str">
        <f>IFERROR('PML mundo '!BG128*100000000/Indicadores!$F155,"")</f>
        <v/>
      </c>
      <c r="AH127" s="124" t="str">
        <f>IFERROR('PML mundo '!BI128*100000000/Indicadores!$F155,"")</f>
        <v/>
      </c>
      <c r="AI127" s="124">
        <f>IFERROR('PML mundo '!BK128*100000000/Indicadores!$F155,"")</f>
        <v>2295693.0308040185</v>
      </c>
      <c r="AJ127" s="124">
        <f>IFERROR('PML mundo '!BM128*100000000/Indicadores!$F155,"")</f>
        <v>5890466.1874669921</v>
      </c>
    </row>
    <row r="128" spans="1:36" s="119" customFormat="1" ht="14">
      <c r="A128" s="114" t="str">
        <f>'AAL mundo '!A156</f>
        <v>Sub-Saharan Africa</v>
      </c>
      <c r="B128" s="107" t="str">
        <f>'AAL mundo '!B156</f>
        <v>MUS</v>
      </c>
      <c r="C128" s="107" t="str">
        <f>'AAL mundo '!C156</f>
        <v>Mauritius</v>
      </c>
      <c r="D128" s="108" t="str">
        <f>'AAL mundo '!D156</f>
        <v>SIDS</v>
      </c>
      <c r="E128" s="108" t="str">
        <f>'AAL mundo '!E156</f>
        <v>Upper middle income</v>
      </c>
      <c r="F128" s="109">
        <f>'AAL mundo '!F156</f>
        <v>44217.9</v>
      </c>
      <c r="G128" s="124" t="str">
        <f>IFERROR('PML mundo '!G129*100000000/Indicadores!$F156,"")</f>
        <v/>
      </c>
      <c r="H128" s="124" t="str">
        <f>IFERROR('PML mundo '!I129*100000000/Indicadores!$F156,"")</f>
        <v/>
      </c>
      <c r="I128" s="124" t="str">
        <f>IFERROR('PML mundo '!K129*100000000/Indicadores!$F156,"")</f>
        <v/>
      </c>
      <c r="J128" s="124" t="str">
        <f>IFERROR('PML mundo '!M129*100000000/Indicadores!$F156,"")</f>
        <v/>
      </c>
      <c r="K128" s="124" t="str">
        <f>IFERROR('PML mundo '!O129*100000000/Indicadores!$F156,"")</f>
        <v/>
      </c>
      <c r="L128" s="124" t="str">
        <f>IFERROR('PML mundo '!Q129*100000000/Indicadores!$F156,"")</f>
        <v/>
      </c>
      <c r="M128" s="124" t="str">
        <f>IFERROR('PML mundo '!S129*100000000/Indicadores!$F156,"")</f>
        <v/>
      </c>
      <c r="N128" s="124">
        <f>IFERROR('PML mundo '!U129*100000000/Indicadores!$F156,"")</f>
        <v>2137315.0136647695</v>
      </c>
      <c r="O128" s="124">
        <f>IFERROR('PML mundo '!W129*100000000/Indicadores!$F156,"")</f>
        <v>6579953.2817424713</v>
      </c>
      <c r="P128" s="124">
        <f>IFERROR('PML mundo '!Y129*100000000/Indicadores!$F156,"")</f>
        <v>9993798.392288778</v>
      </c>
      <c r="Q128" s="124">
        <f>IFERROR('PML mundo '!AA129*100000000/Indicadores!$F156,"")</f>
        <v>13121269.418581501</v>
      </c>
      <c r="R128" s="124">
        <f>IFERROR('PML mundo '!AC129*100000000/Indicadores!$F156,"")</f>
        <v>14529149.973239286</v>
      </c>
      <c r="S128" s="124">
        <f>IFERROR('PML mundo '!AE129*100000000/Indicadores!$F156,"")</f>
        <v>17199467.567826126</v>
      </c>
      <c r="T128" s="124">
        <f>IFERROR('PML mundo '!AG129*100000000/Indicadores!$F156,"")</f>
        <v>17518857.409097608</v>
      </c>
      <c r="U128" s="124">
        <f>IFERROR('PML mundo '!AI129*100000000/Indicadores!$F156,"")</f>
        <v>1556491.0484769663</v>
      </c>
      <c r="V128" s="124">
        <f>IFERROR('PML mundo '!AK129*100000000/Indicadores!$F156,"")</f>
        <v>2333509.3683179016</v>
      </c>
      <c r="W128" s="124">
        <f>IFERROR('PML mundo '!AM129*100000000/Indicadores!$F156,"")</f>
        <v>3030957.3385113804</v>
      </c>
      <c r="X128" s="124">
        <f>IFERROR('PML mundo '!AO129*100000000/Indicadores!$F156,"")</f>
        <v>3921591.0332220672</v>
      </c>
      <c r="Y128" s="124">
        <f>IFERROR('PML mundo '!AQ129*100000000/Indicadores!$F156,"")</f>
        <v>4208836.036725523</v>
      </c>
      <c r="Z128" s="124">
        <f>IFERROR('PML mundo '!AS129*100000000/Indicadores!$F156,"")</f>
        <v>4783246.869255173</v>
      </c>
      <c r="AA128" s="124">
        <f>IFERROR('PML mundo '!AU129*100000000/Indicadores!$F156,"")</f>
        <v>5175318.8806523923</v>
      </c>
      <c r="AB128" s="124" t="str">
        <f>IFERROR('PML mundo '!AW129*100000000/Indicadores!$F156,"")</f>
        <v/>
      </c>
      <c r="AC128" s="124" t="str">
        <f>IFERROR('PML mundo '!AY129*100000000/Indicadores!$F156,"")</f>
        <v/>
      </c>
      <c r="AD128" s="124" t="str">
        <f>IFERROR('PML mundo '!BA129*100000000/Indicadores!$F156,"")</f>
        <v/>
      </c>
      <c r="AE128" s="124" t="str">
        <f>IFERROR('PML mundo '!BC129*100000000/Indicadores!$F156,"")</f>
        <v/>
      </c>
      <c r="AF128" s="124" t="str">
        <f>IFERROR('PML mundo '!BE129*100000000/Indicadores!$F156,"")</f>
        <v/>
      </c>
      <c r="AG128" s="124" t="str">
        <f>IFERROR('PML mundo '!BG129*100000000/Indicadores!$F156,"")</f>
        <v/>
      </c>
      <c r="AH128" s="124" t="str">
        <f>IFERROR('PML mundo '!BI129*100000000/Indicadores!$F156,"")</f>
        <v/>
      </c>
      <c r="AI128" s="124" t="str">
        <f>IFERROR('PML mundo '!BK129*100000000/Indicadores!$F156,"")</f>
        <v/>
      </c>
      <c r="AJ128" s="124" t="str">
        <f>IFERROR('PML mundo '!BM129*100000000/Indicadores!$F156,"")</f>
        <v/>
      </c>
    </row>
    <row r="129" spans="1:36" s="119" customFormat="1" ht="14">
      <c r="A129" s="114" t="str">
        <f>'AAL mundo '!A157</f>
        <v>Sub-Saharan Africa</v>
      </c>
      <c r="B129" s="107" t="str">
        <f>'AAL mundo '!B157</f>
        <v>MYT</v>
      </c>
      <c r="C129" s="107" t="str">
        <f>'AAL mundo '!C157</f>
        <v>Mayotte</v>
      </c>
      <c r="D129" s="108" t="str">
        <f>'AAL mundo '!D157</f>
        <v/>
      </c>
      <c r="E129" s="108" t="str">
        <f>'AAL mundo '!E157</f>
        <v>N.D</v>
      </c>
      <c r="F129" s="109">
        <f>'AAL mundo '!F157</f>
        <v>6949.04</v>
      </c>
      <c r="G129" s="124" t="str">
        <f>IFERROR('PML mundo '!G130*100000000/Indicadores!$F157,"")</f>
        <v/>
      </c>
      <c r="H129" s="124" t="str">
        <f>IFERROR('PML mundo '!I130*100000000/Indicadores!$F157,"")</f>
        <v/>
      </c>
      <c r="I129" s="124" t="str">
        <f>IFERROR('PML mundo '!K130*100000000/Indicadores!$F157,"")</f>
        <v/>
      </c>
      <c r="J129" s="124" t="str">
        <f>IFERROR('PML mundo '!M130*100000000/Indicadores!$F157,"")</f>
        <v/>
      </c>
      <c r="K129" s="124" t="str">
        <f>IFERROR('PML mundo '!O130*100000000/Indicadores!$F157,"")</f>
        <v/>
      </c>
      <c r="L129" s="124" t="str">
        <f>IFERROR('PML mundo '!Q130*100000000/Indicadores!$F157,"")</f>
        <v/>
      </c>
      <c r="M129" s="124" t="str">
        <f>IFERROR('PML mundo '!S130*100000000/Indicadores!$F157,"")</f>
        <v/>
      </c>
      <c r="N129" s="124" t="str">
        <f>IFERROR('PML mundo '!U130*100000000/Indicadores!$F157,"")</f>
        <v/>
      </c>
      <c r="O129" s="124" t="str">
        <f>IFERROR('PML mundo '!W130*100000000/Indicadores!$F157,"")</f>
        <v/>
      </c>
      <c r="P129" s="124" t="str">
        <f>IFERROR('PML mundo '!Y130*100000000/Indicadores!$F157,"")</f>
        <v/>
      </c>
      <c r="Q129" s="124" t="str">
        <f>IFERROR('PML mundo '!AA130*100000000/Indicadores!$F157,"")</f>
        <v/>
      </c>
      <c r="R129" s="124" t="str">
        <f>IFERROR('PML mundo '!AC130*100000000/Indicadores!$F157,"")</f>
        <v/>
      </c>
      <c r="S129" s="124" t="str">
        <f>IFERROR('PML mundo '!AE130*100000000/Indicadores!$F157,"")</f>
        <v/>
      </c>
      <c r="T129" s="124" t="str">
        <f>IFERROR('PML mundo '!AG130*100000000/Indicadores!$F157,"")</f>
        <v/>
      </c>
      <c r="U129" s="124" t="str">
        <f>IFERROR('PML mundo '!AI130*100000000/Indicadores!$F157,"")</f>
        <v/>
      </c>
      <c r="V129" s="124" t="str">
        <f>IFERROR('PML mundo '!AK130*100000000/Indicadores!$F157,"")</f>
        <v/>
      </c>
      <c r="W129" s="124" t="str">
        <f>IFERROR('PML mundo '!AM130*100000000/Indicadores!$F157,"")</f>
        <v/>
      </c>
      <c r="X129" s="124" t="str">
        <f>IFERROR('PML mundo '!AO130*100000000/Indicadores!$F157,"")</f>
        <v/>
      </c>
      <c r="Y129" s="124" t="str">
        <f>IFERROR('PML mundo '!AQ130*100000000/Indicadores!$F157,"")</f>
        <v/>
      </c>
      <c r="Z129" s="124" t="str">
        <f>IFERROR('PML mundo '!AS130*100000000/Indicadores!$F157,"")</f>
        <v/>
      </c>
      <c r="AA129" s="124" t="str">
        <f>IFERROR('PML mundo '!AU130*100000000/Indicadores!$F157,"")</f>
        <v/>
      </c>
      <c r="AB129" s="124" t="str">
        <f>IFERROR('PML mundo '!AW130*100000000/Indicadores!$F157,"")</f>
        <v/>
      </c>
      <c r="AC129" s="124" t="str">
        <f>IFERROR('PML mundo '!AY130*100000000/Indicadores!$F157,"")</f>
        <v/>
      </c>
      <c r="AD129" s="124" t="str">
        <f>IFERROR('PML mundo '!BA130*100000000/Indicadores!$F157,"")</f>
        <v/>
      </c>
      <c r="AE129" s="124" t="str">
        <f>IFERROR('PML mundo '!BC130*100000000/Indicadores!$F157,"")</f>
        <v/>
      </c>
      <c r="AF129" s="124" t="str">
        <f>IFERROR('PML mundo '!BE130*100000000/Indicadores!$F157,"")</f>
        <v/>
      </c>
      <c r="AG129" s="124" t="str">
        <f>IFERROR('PML mundo '!BG130*100000000/Indicadores!$F157,"")</f>
        <v/>
      </c>
      <c r="AH129" s="124" t="str">
        <f>IFERROR('PML mundo '!BI130*100000000/Indicadores!$F157,"")</f>
        <v/>
      </c>
      <c r="AI129" s="124" t="str">
        <f>IFERROR('PML mundo '!BK130*100000000/Indicadores!$F157,"")</f>
        <v/>
      </c>
      <c r="AJ129" s="124" t="str">
        <f>IFERROR('PML mundo '!BM130*100000000/Indicadores!$F157,"")</f>
        <v/>
      </c>
    </row>
    <row r="130" spans="1:36" s="119" customFormat="1" ht="14">
      <c r="A130" s="114" t="str">
        <f>'AAL mundo '!A158</f>
        <v>LAC</v>
      </c>
      <c r="B130" s="107" t="str">
        <f>'AAL mundo '!B158</f>
        <v>MEX</v>
      </c>
      <c r="C130" s="107" t="str">
        <f>'AAL mundo '!C158</f>
        <v>Mexico</v>
      </c>
      <c r="D130" s="108" t="str">
        <f>'AAL mundo '!D158</f>
        <v/>
      </c>
      <c r="E130" s="108" t="str">
        <f>'AAL mundo '!E158</f>
        <v>Upper middle income</v>
      </c>
      <c r="F130" s="109">
        <f>'AAL mundo '!F158</f>
        <v>4513850</v>
      </c>
      <c r="G130" s="124">
        <f>IFERROR('PML mundo '!G131*100000000/Indicadores!$F158,"")</f>
        <v>189243.79618595564</v>
      </c>
      <c r="H130" s="124">
        <f>IFERROR('PML mundo '!I131*100000000/Indicadores!$F158,"")</f>
        <v>389001.30824575917</v>
      </c>
      <c r="I130" s="124">
        <f>IFERROR('PML mundo '!K131*100000000/Indicadores!$F158,"")</f>
        <v>658127.56379264442</v>
      </c>
      <c r="J130" s="124">
        <f>IFERROR('PML mundo '!M131*100000000/Indicadores!$F158,"")</f>
        <v>1299796.3580028748</v>
      </c>
      <c r="K130" s="124">
        <f>IFERROR('PML mundo '!O131*100000000/Indicadores!$F158,"")</f>
        <v>2173258.1388235777</v>
      </c>
      <c r="L130" s="124">
        <f>IFERROR('PML mundo '!Q131*100000000/Indicadores!$F158,"")</f>
        <v>3636022.4995718827</v>
      </c>
      <c r="M130" s="124">
        <f>IFERROR('PML mundo '!S131*100000000/Indicadores!$F158,"")</f>
        <v>4858507.6706311088</v>
      </c>
      <c r="N130" s="124">
        <f>IFERROR('PML mundo '!U131*100000000/Indicadores!$F158,"")</f>
        <v>147014.37349371632</v>
      </c>
      <c r="O130" s="124">
        <f>IFERROR('PML mundo '!W131*100000000/Indicadores!$F158,"")</f>
        <v>489105.60093707469</v>
      </c>
      <c r="P130" s="124">
        <f>IFERROR('PML mundo '!Y131*100000000/Indicadores!$F158,"")</f>
        <v>1033201.2108102795</v>
      </c>
      <c r="Q130" s="124">
        <f>IFERROR('PML mundo '!AA131*100000000/Indicadores!$F158,"")</f>
        <v>1399003.9107493223</v>
      </c>
      <c r="R130" s="124">
        <f>IFERROR('PML mundo '!AC131*100000000/Indicadores!$F158,"")</f>
        <v>1663935.3388710779</v>
      </c>
      <c r="S130" s="124">
        <f>IFERROR('PML mundo '!AE131*100000000/Indicadores!$F158,"")</f>
        <v>1947711.4363941071</v>
      </c>
      <c r="T130" s="124">
        <f>IFERROR('PML mundo '!AG131*100000000/Indicadores!$F158,"")</f>
        <v>2159223.8883513608</v>
      </c>
      <c r="U130" s="124">
        <f>IFERROR('PML mundo '!AI131*100000000/Indicadores!$F158,"")</f>
        <v>20481.354968177009</v>
      </c>
      <c r="V130" s="124">
        <f>IFERROR('PML mundo '!AK131*100000000/Indicadores!$F158,"")</f>
        <v>44289.375692206428</v>
      </c>
      <c r="W130" s="124">
        <f>IFERROR('PML mundo '!AM131*100000000/Indicadores!$F158,"")</f>
        <v>114777.30624226239</v>
      </c>
      <c r="X130" s="124">
        <f>IFERROR('PML mundo '!AO131*100000000/Indicadores!$F158,"")</f>
        <v>257538.15098801511</v>
      </c>
      <c r="Y130" s="124">
        <f>IFERROR('PML mundo '!AQ131*100000000/Indicadores!$F158,"")</f>
        <v>313078.09863279789</v>
      </c>
      <c r="Z130" s="124">
        <f>IFERROR('PML mundo '!AS131*100000000/Indicadores!$F158,"")</f>
        <v>330978.14016794524</v>
      </c>
      <c r="AA130" s="124">
        <f>IFERROR('PML mundo '!AU131*100000000/Indicadores!$F158,"")</f>
        <v>340655.36219141277</v>
      </c>
      <c r="AB130" s="124" t="str">
        <f>IFERROR('PML mundo '!AW131*100000000/Indicadores!$F158,"")</f>
        <v/>
      </c>
      <c r="AC130" s="124" t="str">
        <f>IFERROR('PML mundo '!AY131*100000000/Indicadores!$F158,"")</f>
        <v/>
      </c>
      <c r="AD130" s="124" t="str">
        <f>IFERROR('PML mundo '!BA131*100000000/Indicadores!$F158,"")</f>
        <v/>
      </c>
      <c r="AE130" s="124" t="str">
        <f>IFERROR('PML mundo '!BC131*100000000/Indicadores!$F158,"")</f>
        <v/>
      </c>
      <c r="AF130" s="124" t="str">
        <f>IFERROR('PML mundo '!BE131*100000000/Indicadores!$F158,"")</f>
        <v/>
      </c>
      <c r="AG130" s="124" t="str">
        <f>IFERROR('PML mundo '!BG131*100000000/Indicadores!$F158,"")</f>
        <v/>
      </c>
      <c r="AH130" s="124" t="str">
        <f>IFERROR('PML mundo '!BI131*100000000/Indicadores!$F158,"")</f>
        <v/>
      </c>
      <c r="AI130" s="124">
        <f>IFERROR('PML mundo '!BK131*100000000/Indicadores!$F158,"")</f>
        <v>226562.01602645853</v>
      </c>
      <c r="AJ130" s="124">
        <f>IFERROR('PML mundo '!BM131*100000000/Indicadores!$F158,"")</f>
        <v>435948.16677479009</v>
      </c>
    </row>
    <row r="131" spans="1:36" s="119" customFormat="1" ht="14">
      <c r="A131" s="114" t="str">
        <f>'AAL mundo '!A159</f>
        <v>East Asia and the Pacific</v>
      </c>
      <c r="B131" s="107" t="str">
        <f>'AAL mundo '!B159</f>
        <v>FSM</v>
      </c>
      <c r="C131" s="107" t="str">
        <f>'AAL mundo '!C159</f>
        <v>Micronesia (Federated States of)</v>
      </c>
      <c r="D131" s="108" t="str">
        <f>'AAL mundo '!D159</f>
        <v>SIDS</v>
      </c>
      <c r="E131" s="108" t="str">
        <f>'AAL mundo '!E159</f>
        <v>Lower middle income</v>
      </c>
      <c r="F131" s="109">
        <f>'AAL mundo '!F159</f>
        <v>1347.82</v>
      </c>
      <c r="G131" s="124">
        <f>IFERROR('PML mundo '!G132*100000000/Indicadores!$F159,"")</f>
        <v>34583.367102174365</v>
      </c>
      <c r="H131" s="124">
        <f>IFERROR('PML mundo '!I132*100000000/Indicadores!$F159,"")</f>
        <v>106894.04377035714</v>
      </c>
      <c r="I131" s="124">
        <f>IFERROR('PML mundo '!K132*100000000/Indicadores!$F159,"")</f>
        <v>235795.68478755248</v>
      </c>
      <c r="J131" s="124">
        <f>IFERROR('PML mundo '!M132*100000000/Indicadores!$F159,"")</f>
        <v>631932.43523064058</v>
      </c>
      <c r="K131" s="124">
        <f>IFERROR('PML mundo '!O132*100000000/Indicadores!$F159,"")</f>
        <v>1153826.8842270903</v>
      </c>
      <c r="L131" s="124">
        <f>IFERROR('PML mundo '!Q132*100000000/Indicadores!$F159,"")</f>
        <v>1892653.363228088</v>
      </c>
      <c r="M131" s="124">
        <f>IFERROR('PML mundo '!S132*100000000/Indicadores!$F159,"")</f>
        <v>2420835.6971522057</v>
      </c>
      <c r="N131" s="124">
        <f>IFERROR('PML mundo '!U132*100000000/Indicadores!$F159,"")</f>
        <v>7265651.0339204511</v>
      </c>
      <c r="O131" s="124">
        <f>IFERROR('PML mundo '!W132*100000000/Indicadores!$F159,"")</f>
        <v>15700848.664387163</v>
      </c>
      <c r="P131" s="124">
        <f>IFERROR('PML mundo '!Y132*100000000/Indicadores!$F159,"")</f>
        <v>27672981.566667162</v>
      </c>
      <c r="Q131" s="124">
        <f>IFERROR('PML mundo '!AA132*100000000/Indicadores!$F159,"")</f>
        <v>44395611.531800382</v>
      </c>
      <c r="R131" s="124">
        <f>IFERROR('PML mundo '!AC132*100000000/Indicadores!$F159,"")</f>
        <v>52066831.143555433</v>
      </c>
      <c r="S131" s="124">
        <f>IFERROR('PML mundo '!AE132*100000000/Indicadores!$F159,"")</f>
        <v>61250287.080414638</v>
      </c>
      <c r="T131" s="124">
        <f>IFERROR('PML mundo '!AG132*100000000/Indicadores!$F159,"")</f>
        <v>63620819.698145501</v>
      </c>
      <c r="U131" s="124">
        <f>IFERROR('PML mundo '!AI132*100000000/Indicadores!$F159,"")</f>
        <v>581629.35580929613</v>
      </c>
      <c r="V131" s="124">
        <f>IFERROR('PML mundo '!AK132*100000000/Indicadores!$F159,"")</f>
        <v>15549939.426123129</v>
      </c>
      <c r="W131" s="124">
        <f>IFERROR('PML mundo '!AM132*100000000/Indicadores!$F159,"")</f>
        <v>21391384.523926765</v>
      </c>
      <c r="X131" s="124">
        <f>IFERROR('PML mundo '!AO132*100000000/Indicadores!$F159,"")</f>
        <v>25594835.598072864</v>
      </c>
      <c r="Y131" s="124">
        <f>IFERROR('PML mundo '!AQ132*100000000/Indicadores!$F159,"")</f>
        <v>29738551.765406121</v>
      </c>
      <c r="Z131" s="124">
        <f>IFERROR('PML mundo '!AS132*100000000/Indicadores!$F159,"")</f>
        <v>31467720.12051484</v>
      </c>
      <c r="AA131" s="124">
        <f>IFERROR('PML mundo '!AU132*100000000/Indicadores!$F159,"")</f>
        <v>31986470.627047453</v>
      </c>
      <c r="AB131" s="124" t="str">
        <f>IFERROR('PML mundo '!AW132*100000000/Indicadores!$F159,"")</f>
        <v/>
      </c>
      <c r="AC131" s="124" t="str">
        <f>IFERROR('PML mundo '!AY132*100000000/Indicadores!$F159,"")</f>
        <v/>
      </c>
      <c r="AD131" s="124">
        <f>IFERROR('PML mundo '!BA132*100000000/Indicadores!$F159,"")</f>
        <v>31439.424638340333</v>
      </c>
      <c r="AE131" s="124">
        <f>IFERROR('PML mundo '!BC132*100000000/Indicadores!$F159,"")</f>
        <v>326970.01623873948</v>
      </c>
      <c r="AF131" s="124">
        <f>IFERROR('PML mundo '!BE132*100000000/Indicadores!$F159,"")</f>
        <v>628788.49276680662</v>
      </c>
      <c r="AG131" s="124">
        <f>IFERROR('PML mundo '!BG132*100000000/Indicadores!$F159,"")</f>
        <v>1072084.3801674054</v>
      </c>
      <c r="AH131" s="124">
        <f>IFERROR('PML mundo '!BI132*100000000/Indicadores!$F159,"")</f>
        <v>1751175.9523555567</v>
      </c>
      <c r="AI131" s="124" t="str">
        <f>IFERROR('PML mundo '!BK132*100000000/Indicadores!$F159,"")</f>
        <v/>
      </c>
      <c r="AJ131" s="124" t="str">
        <f>IFERROR('PML mundo '!BM132*100000000/Indicadores!$F159,"")</f>
        <v/>
      </c>
    </row>
    <row r="132" spans="1:36" s="119" customFormat="1" ht="14">
      <c r="A132" s="114" t="str">
        <f>'AAL mundo '!A160</f>
        <v>Europe and Central Asia</v>
      </c>
      <c r="B132" s="107" t="str">
        <f>'AAL mundo '!B160</f>
        <v>MCO</v>
      </c>
      <c r="C132" s="107" t="str">
        <f>'AAL mundo '!C160</f>
        <v>Monaco</v>
      </c>
      <c r="D132" s="108" t="str">
        <f>'AAL mundo '!D160</f>
        <v/>
      </c>
      <c r="E132" s="108" t="str">
        <f>'AAL mundo '!E160</f>
        <v>High income: nonOECD</v>
      </c>
      <c r="F132" s="109">
        <f>'AAL mundo '!F160</f>
        <v>20716.400000000001</v>
      </c>
      <c r="G132" s="124">
        <f>IFERROR('PML mundo '!G133*100000000/Indicadores!$F160,"")</f>
        <v>211362.04705587041</v>
      </c>
      <c r="H132" s="124">
        <f>IFERROR('PML mundo '!I133*100000000/Indicadores!$F160,"")</f>
        <v>563138.28892377939</v>
      </c>
      <c r="I132" s="124">
        <f>IFERROR('PML mundo '!K133*100000000/Indicadores!$F160,"")</f>
        <v>1446118.0555964343</v>
      </c>
      <c r="J132" s="124">
        <f>IFERROR('PML mundo '!M133*100000000/Indicadores!$F160,"")</f>
        <v>6017233.8536450835</v>
      </c>
      <c r="K132" s="124">
        <f>IFERROR('PML mundo '!O133*100000000/Indicadores!$F160,"")</f>
        <v>15423668.00856222</v>
      </c>
      <c r="L132" s="124">
        <f>IFERROR('PML mundo '!Q133*100000000/Indicadores!$F160,"")</f>
        <v>32971162.443226341</v>
      </c>
      <c r="M132" s="124">
        <f>IFERROR('PML mundo '!S133*100000000/Indicadores!$F160,"")</f>
        <v>47076451.452668257</v>
      </c>
      <c r="N132" s="124" t="str">
        <f>IFERROR('PML mundo '!U133*100000000/Indicadores!$F160,"")</f>
        <v/>
      </c>
      <c r="O132" s="124" t="str">
        <f>IFERROR('PML mundo '!W133*100000000/Indicadores!$F160,"")</f>
        <v/>
      </c>
      <c r="P132" s="124" t="str">
        <f>IFERROR('PML mundo '!Y133*100000000/Indicadores!$F160,"")</f>
        <v/>
      </c>
      <c r="Q132" s="124" t="str">
        <f>IFERROR('PML mundo '!AA133*100000000/Indicadores!$F160,"")</f>
        <v/>
      </c>
      <c r="R132" s="124" t="str">
        <f>IFERROR('PML mundo '!AC133*100000000/Indicadores!$F160,"")</f>
        <v/>
      </c>
      <c r="S132" s="124" t="str">
        <f>IFERROR('PML mundo '!AE133*100000000/Indicadores!$F160,"")</f>
        <v/>
      </c>
      <c r="T132" s="124" t="str">
        <f>IFERROR('PML mundo '!AG133*100000000/Indicadores!$F160,"")</f>
        <v/>
      </c>
      <c r="U132" s="124" t="str">
        <f>IFERROR('PML mundo '!AI133*100000000/Indicadores!$F160,"")</f>
        <v/>
      </c>
      <c r="V132" s="124" t="str">
        <f>IFERROR('PML mundo '!AK133*100000000/Indicadores!$F160,"")</f>
        <v/>
      </c>
      <c r="W132" s="124" t="str">
        <f>IFERROR('PML mundo '!AM133*100000000/Indicadores!$F160,"")</f>
        <v/>
      </c>
      <c r="X132" s="124" t="str">
        <f>IFERROR('PML mundo '!AO133*100000000/Indicadores!$F160,"")</f>
        <v/>
      </c>
      <c r="Y132" s="124" t="str">
        <f>IFERROR('PML mundo '!AQ133*100000000/Indicadores!$F160,"")</f>
        <v/>
      </c>
      <c r="Z132" s="124" t="str">
        <f>IFERROR('PML mundo '!AS133*100000000/Indicadores!$F160,"")</f>
        <v/>
      </c>
      <c r="AA132" s="124" t="str">
        <f>IFERROR('PML mundo '!AU133*100000000/Indicadores!$F160,"")</f>
        <v/>
      </c>
      <c r="AB132" s="124" t="str">
        <f>IFERROR('PML mundo '!AW133*100000000/Indicadores!$F160,"")</f>
        <v/>
      </c>
      <c r="AC132" s="124" t="str">
        <f>IFERROR('PML mundo '!AY133*100000000/Indicadores!$F160,"")</f>
        <v/>
      </c>
      <c r="AD132" s="124" t="str">
        <f>IFERROR('PML mundo '!BA133*100000000/Indicadores!$F160,"")</f>
        <v/>
      </c>
      <c r="AE132" s="124" t="str">
        <f>IFERROR('PML mundo '!BC133*100000000/Indicadores!$F160,"")</f>
        <v/>
      </c>
      <c r="AF132" s="124" t="str">
        <f>IFERROR('PML mundo '!BE133*100000000/Indicadores!$F160,"")</f>
        <v/>
      </c>
      <c r="AG132" s="124" t="str">
        <f>IFERROR('PML mundo '!BG133*100000000/Indicadores!$F160,"")</f>
        <v/>
      </c>
      <c r="AH132" s="124" t="str">
        <f>IFERROR('PML mundo '!BI133*100000000/Indicadores!$F160,"")</f>
        <v/>
      </c>
      <c r="AI132" s="124" t="str">
        <f>IFERROR('PML mundo '!BK133*100000000/Indicadores!$F160,"")</f>
        <v/>
      </c>
      <c r="AJ132" s="124" t="str">
        <f>IFERROR('PML mundo '!BM133*100000000/Indicadores!$F160,"")</f>
        <v/>
      </c>
    </row>
    <row r="133" spans="1:36" s="119" customFormat="1" ht="14">
      <c r="A133" s="114" t="str">
        <f>'AAL mundo '!A161</f>
        <v>East Asia and the Pacific</v>
      </c>
      <c r="B133" s="107" t="str">
        <f>'AAL mundo '!B161</f>
        <v>MNG</v>
      </c>
      <c r="C133" s="107" t="str">
        <f>'AAL mundo '!C161</f>
        <v>Mongolia</v>
      </c>
      <c r="D133" s="108" t="str">
        <f>'AAL mundo '!D161</f>
        <v/>
      </c>
      <c r="E133" s="108" t="str">
        <f>'AAL mundo '!E161</f>
        <v>Lower middle income</v>
      </c>
      <c r="F133" s="109">
        <f>'AAL mundo '!F161</f>
        <v>36587.599999999999</v>
      </c>
      <c r="G133" s="124">
        <f>IFERROR('PML mundo '!G134*100000000/Indicadores!$F161,"")</f>
        <v>87800.007261287639</v>
      </c>
      <c r="H133" s="124">
        <f>IFERROR('PML mundo '!I134*100000000/Indicadores!$F161,"")</f>
        <v>204977.64728393502</v>
      </c>
      <c r="I133" s="124">
        <f>IFERROR('PML mundo '!K134*100000000/Indicadores!$F161,"")</f>
        <v>371589.60419113678</v>
      </c>
      <c r="J133" s="124">
        <f>IFERROR('PML mundo '!M134*100000000/Indicadores!$F161,"")</f>
        <v>751085.37017357431</v>
      </c>
      <c r="K133" s="124">
        <f>IFERROR('PML mundo '!O134*100000000/Indicadores!$F161,"")</f>
        <v>1185092.0411381384</v>
      </c>
      <c r="L133" s="124">
        <f>IFERROR('PML mundo '!Q134*100000000/Indicadores!$F161,"")</f>
        <v>1752588.0122421386</v>
      </c>
      <c r="M133" s="124">
        <f>IFERROR('PML mundo '!S134*100000000/Indicadores!$F161,"")</f>
        <v>2179187.8579495898</v>
      </c>
      <c r="N133" s="124" t="str">
        <f>IFERROR('PML mundo '!U134*100000000/Indicadores!$F161,"")</f>
        <v/>
      </c>
      <c r="O133" s="124" t="str">
        <f>IFERROR('PML mundo '!W134*100000000/Indicadores!$F161,"")</f>
        <v/>
      </c>
      <c r="P133" s="124" t="str">
        <f>IFERROR('PML mundo '!Y134*100000000/Indicadores!$F161,"")</f>
        <v/>
      </c>
      <c r="Q133" s="124" t="str">
        <f>IFERROR('PML mundo '!AA134*100000000/Indicadores!$F161,"")</f>
        <v/>
      </c>
      <c r="R133" s="124" t="str">
        <f>IFERROR('PML mundo '!AC134*100000000/Indicadores!$F161,"")</f>
        <v/>
      </c>
      <c r="S133" s="124" t="str">
        <f>IFERROR('PML mundo '!AE134*100000000/Indicadores!$F161,"")</f>
        <v/>
      </c>
      <c r="T133" s="124" t="str">
        <f>IFERROR('PML mundo '!AG134*100000000/Indicadores!$F161,"")</f>
        <v/>
      </c>
      <c r="U133" s="124" t="str">
        <f>IFERROR('PML mundo '!AI134*100000000/Indicadores!$F161,"")</f>
        <v/>
      </c>
      <c r="V133" s="124" t="str">
        <f>IFERROR('PML mundo '!AK134*100000000/Indicadores!$F161,"")</f>
        <v/>
      </c>
      <c r="W133" s="124" t="str">
        <f>IFERROR('PML mundo '!AM134*100000000/Indicadores!$F161,"")</f>
        <v/>
      </c>
      <c r="X133" s="124" t="str">
        <f>IFERROR('PML mundo '!AO134*100000000/Indicadores!$F161,"")</f>
        <v/>
      </c>
      <c r="Y133" s="124" t="str">
        <f>IFERROR('PML mundo '!AQ134*100000000/Indicadores!$F161,"")</f>
        <v/>
      </c>
      <c r="Z133" s="124" t="str">
        <f>IFERROR('PML mundo '!AS134*100000000/Indicadores!$F161,"")</f>
        <v/>
      </c>
      <c r="AA133" s="124" t="str">
        <f>IFERROR('PML mundo '!AU134*100000000/Indicadores!$F161,"")</f>
        <v/>
      </c>
      <c r="AB133" s="124" t="str">
        <f>IFERROR('PML mundo '!AW134*100000000/Indicadores!$F161,"")</f>
        <v/>
      </c>
      <c r="AC133" s="124" t="str">
        <f>IFERROR('PML mundo '!AY134*100000000/Indicadores!$F161,"")</f>
        <v/>
      </c>
      <c r="AD133" s="124" t="str">
        <f>IFERROR('PML mundo '!BA134*100000000/Indicadores!$F161,"")</f>
        <v/>
      </c>
      <c r="AE133" s="124" t="str">
        <f>IFERROR('PML mundo '!BC134*100000000/Indicadores!$F161,"")</f>
        <v/>
      </c>
      <c r="AF133" s="124" t="str">
        <f>IFERROR('PML mundo '!BE134*100000000/Indicadores!$F161,"")</f>
        <v/>
      </c>
      <c r="AG133" s="124" t="str">
        <f>IFERROR('PML mundo '!BG134*100000000/Indicadores!$F161,"")</f>
        <v/>
      </c>
      <c r="AH133" s="124" t="str">
        <f>IFERROR('PML mundo '!BI134*100000000/Indicadores!$F161,"")</f>
        <v/>
      </c>
      <c r="AI133" s="124">
        <f>IFERROR('PML mundo '!BK134*100000000/Indicadores!$F161,"")</f>
        <v>1353855.6961467324</v>
      </c>
      <c r="AJ133" s="124">
        <f>IFERROR('PML mundo '!BM134*100000000/Indicadores!$F161,"")</f>
        <v>4473155.0321452795</v>
      </c>
    </row>
    <row r="134" spans="1:36" s="119" customFormat="1" ht="14">
      <c r="A134" s="114" t="str">
        <f>'AAL mundo '!A162</f>
        <v>Europe and Central Asia</v>
      </c>
      <c r="B134" s="107" t="str">
        <f>'AAL mundo '!B162</f>
        <v>MNE</v>
      </c>
      <c r="C134" s="107" t="str">
        <f>'AAL mundo '!C162</f>
        <v>Montenegro</v>
      </c>
      <c r="D134" s="108" t="str">
        <f>'AAL mundo '!D162</f>
        <v/>
      </c>
      <c r="E134" s="108" t="str">
        <f>'AAL mundo '!E162</f>
        <v>Upper middle income</v>
      </c>
      <c r="F134" s="109">
        <f>'AAL mundo '!F162</f>
        <v>8892.93</v>
      </c>
      <c r="G134" s="124">
        <f>IFERROR('PML mundo '!G135*100000000/Indicadores!$F162,"")</f>
        <v>251311.65480308692</v>
      </c>
      <c r="H134" s="124">
        <f>IFERROR('PML mundo '!I135*100000000/Indicadores!$F162,"")</f>
        <v>565396.73248847132</v>
      </c>
      <c r="I134" s="124">
        <f>IFERROR('PML mundo '!K135*100000000/Indicadores!$F162,"")</f>
        <v>1037069.2572012901</v>
      </c>
      <c r="J134" s="124">
        <f>IFERROR('PML mundo '!M135*100000000/Indicadores!$F162,"")</f>
        <v>2235213.3738123644</v>
      </c>
      <c r="K134" s="124">
        <f>IFERROR('PML mundo '!O135*100000000/Indicadores!$F162,"")</f>
        <v>3739595.8902485361</v>
      </c>
      <c r="L134" s="124">
        <f>IFERROR('PML mundo '!Q135*100000000/Indicadores!$F162,"")</f>
        <v>5877815.6071767956</v>
      </c>
      <c r="M134" s="124">
        <f>IFERROR('PML mundo '!S135*100000000/Indicadores!$F162,"")</f>
        <v>7457177.4898334891</v>
      </c>
      <c r="N134" s="124" t="str">
        <f>IFERROR('PML mundo '!U135*100000000/Indicadores!$F162,"")</f>
        <v/>
      </c>
      <c r="O134" s="124" t="str">
        <f>IFERROR('PML mundo '!W135*100000000/Indicadores!$F162,"")</f>
        <v/>
      </c>
      <c r="P134" s="124" t="str">
        <f>IFERROR('PML mundo '!Y135*100000000/Indicadores!$F162,"")</f>
        <v/>
      </c>
      <c r="Q134" s="124" t="str">
        <f>IFERROR('PML mundo '!AA135*100000000/Indicadores!$F162,"")</f>
        <v/>
      </c>
      <c r="R134" s="124" t="str">
        <f>IFERROR('PML mundo '!AC135*100000000/Indicadores!$F162,"")</f>
        <v/>
      </c>
      <c r="S134" s="124" t="str">
        <f>IFERROR('PML mundo '!AE135*100000000/Indicadores!$F162,"")</f>
        <v/>
      </c>
      <c r="T134" s="124" t="str">
        <f>IFERROR('PML mundo '!AG135*100000000/Indicadores!$F162,"")</f>
        <v/>
      </c>
      <c r="U134" s="124" t="str">
        <f>IFERROR('PML mundo '!AI135*100000000/Indicadores!$F162,"")</f>
        <v/>
      </c>
      <c r="V134" s="124" t="str">
        <f>IFERROR('PML mundo '!AK135*100000000/Indicadores!$F162,"")</f>
        <v/>
      </c>
      <c r="W134" s="124" t="str">
        <f>IFERROR('PML mundo '!AM135*100000000/Indicadores!$F162,"")</f>
        <v/>
      </c>
      <c r="X134" s="124" t="str">
        <f>IFERROR('PML mundo '!AO135*100000000/Indicadores!$F162,"")</f>
        <v/>
      </c>
      <c r="Y134" s="124" t="str">
        <f>IFERROR('PML mundo '!AQ135*100000000/Indicadores!$F162,"")</f>
        <v/>
      </c>
      <c r="Z134" s="124" t="str">
        <f>IFERROR('PML mundo '!AS135*100000000/Indicadores!$F162,"")</f>
        <v/>
      </c>
      <c r="AA134" s="124" t="str">
        <f>IFERROR('PML mundo '!AU135*100000000/Indicadores!$F162,"")</f>
        <v/>
      </c>
      <c r="AB134" s="124" t="str">
        <f>IFERROR('PML mundo '!AW135*100000000/Indicadores!$F162,"")</f>
        <v/>
      </c>
      <c r="AC134" s="124" t="str">
        <f>IFERROR('PML mundo '!AY135*100000000/Indicadores!$F162,"")</f>
        <v/>
      </c>
      <c r="AD134" s="124" t="str">
        <f>IFERROR('PML mundo '!BA135*100000000/Indicadores!$F162,"")</f>
        <v/>
      </c>
      <c r="AE134" s="124" t="str">
        <f>IFERROR('PML mundo '!BC135*100000000/Indicadores!$F162,"")</f>
        <v/>
      </c>
      <c r="AF134" s="124" t="str">
        <f>IFERROR('PML mundo '!BE135*100000000/Indicadores!$F162,"")</f>
        <v/>
      </c>
      <c r="AG134" s="124" t="str">
        <f>IFERROR('PML mundo '!BG135*100000000/Indicadores!$F162,"")</f>
        <v/>
      </c>
      <c r="AH134" s="124" t="str">
        <f>IFERROR('PML mundo '!BI135*100000000/Indicadores!$F162,"")</f>
        <v/>
      </c>
      <c r="AI134" s="124">
        <f>IFERROR('PML mundo '!BK135*100000000/Indicadores!$F162,"")</f>
        <v>347959.85057520593</v>
      </c>
      <c r="AJ134" s="124">
        <f>IFERROR('PML mundo '!BM135*100000000/Indicadores!$F162,"")</f>
        <v>885810.50797708856</v>
      </c>
    </row>
    <row r="135" spans="1:36" s="119" customFormat="1" ht="14">
      <c r="A135" s="114" t="str">
        <f>'AAL mundo '!A163</f>
        <v>LAC</v>
      </c>
      <c r="B135" s="107" t="str">
        <f>'AAL mundo '!B163</f>
        <v>MSR</v>
      </c>
      <c r="C135" s="107" t="str">
        <f>'AAL mundo '!C163</f>
        <v>Montserrat</v>
      </c>
      <c r="D135" s="108" t="str">
        <f>'AAL mundo '!D163</f>
        <v>SIDS</v>
      </c>
      <c r="E135" s="108" t="str">
        <f>'AAL mundo '!E163</f>
        <v>N.D</v>
      </c>
      <c r="F135" s="109">
        <f>'AAL mundo '!F163</f>
        <v>158.42099999999999</v>
      </c>
      <c r="G135" s="124" t="str">
        <f>IFERROR('PML mundo '!G136*100000000/Indicadores!$F163,"")</f>
        <v/>
      </c>
      <c r="H135" s="124" t="str">
        <f>IFERROR('PML mundo '!I136*100000000/Indicadores!$F163,"")</f>
        <v/>
      </c>
      <c r="I135" s="124" t="str">
        <f>IFERROR('PML mundo '!K136*100000000/Indicadores!$F163,"")</f>
        <v/>
      </c>
      <c r="J135" s="124" t="str">
        <f>IFERROR('PML mundo '!M136*100000000/Indicadores!$F163,"")</f>
        <v/>
      </c>
      <c r="K135" s="124" t="str">
        <f>IFERROR('PML mundo '!O136*100000000/Indicadores!$F163,"")</f>
        <v/>
      </c>
      <c r="L135" s="124" t="str">
        <f>IFERROR('PML mundo '!Q136*100000000/Indicadores!$F163,"")</f>
        <v/>
      </c>
      <c r="M135" s="124" t="str">
        <f>IFERROR('PML mundo '!S136*100000000/Indicadores!$F163,"")</f>
        <v/>
      </c>
      <c r="N135" s="124" t="str">
        <f>IFERROR('PML mundo '!U136*100000000/Indicadores!$F163,"")</f>
        <v/>
      </c>
      <c r="O135" s="124" t="str">
        <f>IFERROR('PML mundo '!W136*100000000/Indicadores!$F163,"")</f>
        <v/>
      </c>
      <c r="P135" s="124" t="str">
        <f>IFERROR('PML mundo '!Y136*100000000/Indicadores!$F163,"")</f>
        <v/>
      </c>
      <c r="Q135" s="124" t="str">
        <f>IFERROR('PML mundo '!AA136*100000000/Indicadores!$F163,"")</f>
        <v/>
      </c>
      <c r="R135" s="124" t="str">
        <f>IFERROR('PML mundo '!AC136*100000000/Indicadores!$F163,"")</f>
        <v/>
      </c>
      <c r="S135" s="124" t="str">
        <f>IFERROR('PML mundo '!AE136*100000000/Indicadores!$F163,"")</f>
        <v/>
      </c>
      <c r="T135" s="124" t="str">
        <f>IFERROR('PML mundo '!AG136*100000000/Indicadores!$F163,"")</f>
        <v/>
      </c>
      <c r="U135" s="124" t="str">
        <f>IFERROR('PML mundo '!AI136*100000000/Indicadores!$F163,"")</f>
        <v/>
      </c>
      <c r="V135" s="124" t="str">
        <f>IFERROR('PML mundo '!AK136*100000000/Indicadores!$F163,"")</f>
        <v/>
      </c>
      <c r="W135" s="124" t="str">
        <f>IFERROR('PML mundo '!AM136*100000000/Indicadores!$F163,"")</f>
        <v/>
      </c>
      <c r="X135" s="124" t="str">
        <f>IFERROR('PML mundo '!AO136*100000000/Indicadores!$F163,"")</f>
        <v/>
      </c>
      <c r="Y135" s="124" t="str">
        <f>IFERROR('PML mundo '!AQ136*100000000/Indicadores!$F163,"")</f>
        <v/>
      </c>
      <c r="Z135" s="124" t="str">
        <f>IFERROR('PML mundo '!AS136*100000000/Indicadores!$F163,"")</f>
        <v/>
      </c>
      <c r="AA135" s="124" t="str">
        <f>IFERROR('PML mundo '!AU136*100000000/Indicadores!$F163,"")</f>
        <v/>
      </c>
      <c r="AB135" s="124" t="str">
        <f>IFERROR('PML mundo '!AW136*100000000/Indicadores!$F163,"")</f>
        <v/>
      </c>
      <c r="AC135" s="124" t="str">
        <f>IFERROR('PML mundo '!AY136*100000000/Indicadores!$F163,"")</f>
        <v/>
      </c>
      <c r="AD135" s="124" t="str">
        <f>IFERROR('PML mundo '!BA136*100000000/Indicadores!$F163,"")</f>
        <v/>
      </c>
      <c r="AE135" s="124" t="str">
        <f>IFERROR('PML mundo '!BC136*100000000/Indicadores!$F163,"")</f>
        <v/>
      </c>
      <c r="AF135" s="124" t="str">
        <f>IFERROR('PML mundo '!BE136*100000000/Indicadores!$F163,"")</f>
        <v/>
      </c>
      <c r="AG135" s="124" t="str">
        <f>IFERROR('PML mundo '!BG136*100000000/Indicadores!$F163,"")</f>
        <v/>
      </c>
      <c r="AH135" s="124" t="str">
        <f>IFERROR('PML mundo '!BI136*100000000/Indicadores!$F163,"")</f>
        <v/>
      </c>
      <c r="AI135" s="124" t="str">
        <f>IFERROR('PML mundo '!BK136*100000000/Indicadores!$F163,"")</f>
        <v/>
      </c>
      <c r="AJ135" s="124" t="str">
        <f>IFERROR('PML mundo '!BM136*100000000/Indicadores!$F163,"")</f>
        <v/>
      </c>
    </row>
    <row r="136" spans="1:36" s="119" customFormat="1" ht="14">
      <c r="A136" s="114" t="str">
        <f>'AAL mundo '!A164</f>
        <v>Middle East and North Africa</v>
      </c>
      <c r="B136" s="107" t="str">
        <f>'AAL mundo '!B164</f>
        <v>MAR</v>
      </c>
      <c r="C136" s="107" t="str">
        <f>'AAL mundo '!C164</f>
        <v>Morocco</v>
      </c>
      <c r="D136" s="108" t="str">
        <f>'AAL mundo '!D164</f>
        <v/>
      </c>
      <c r="E136" s="108" t="str">
        <f>'AAL mundo '!E164</f>
        <v>Lower middle income</v>
      </c>
      <c r="F136" s="109">
        <f>'AAL mundo '!F164</f>
        <v>374846</v>
      </c>
      <c r="G136" s="124">
        <f>IFERROR('PML mundo '!G137*100000000/Indicadores!$F164,"")</f>
        <v>556290.64241989085</v>
      </c>
      <c r="H136" s="124">
        <f>IFERROR('PML mundo '!I137*100000000/Indicadores!$F164,"")</f>
        <v>1198937.8236078415</v>
      </c>
      <c r="I136" s="124">
        <f>IFERROR('PML mundo '!K137*100000000/Indicadores!$F164,"")</f>
        <v>1963102.2900854158</v>
      </c>
      <c r="J136" s="124">
        <f>IFERROR('PML mundo '!M137*100000000/Indicadores!$F164,"")</f>
        <v>3377776.9278598223</v>
      </c>
      <c r="K136" s="124">
        <f>IFERROR('PML mundo '!O137*100000000/Indicadores!$F164,"")</f>
        <v>4785824.8375540273</v>
      </c>
      <c r="L136" s="124">
        <f>IFERROR('PML mundo '!Q137*100000000/Indicadores!$F164,"")</f>
        <v>6529481.5273868395</v>
      </c>
      <c r="M136" s="124">
        <f>IFERROR('PML mundo '!S137*100000000/Indicadores!$F164,"")</f>
        <v>7664915.4794332422</v>
      </c>
      <c r="N136" s="124" t="str">
        <f>IFERROR('PML mundo '!U137*100000000/Indicadores!$F164,"")</f>
        <v/>
      </c>
      <c r="O136" s="124" t="str">
        <f>IFERROR('PML mundo '!W137*100000000/Indicadores!$F164,"")</f>
        <v/>
      </c>
      <c r="P136" s="124" t="str">
        <f>IFERROR('PML mundo '!Y137*100000000/Indicadores!$F164,"")</f>
        <v/>
      </c>
      <c r="Q136" s="124" t="str">
        <f>IFERROR('PML mundo '!AA137*100000000/Indicadores!$F164,"")</f>
        <v/>
      </c>
      <c r="R136" s="124" t="str">
        <f>IFERROR('PML mundo '!AC137*100000000/Indicadores!$F164,"")</f>
        <v/>
      </c>
      <c r="S136" s="124" t="str">
        <f>IFERROR('PML mundo '!AE137*100000000/Indicadores!$F164,"")</f>
        <v/>
      </c>
      <c r="T136" s="124" t="str">
        <f>IFERROR('PML mundo '!AG137*100000000/Indicadores!$F164,"")</f>
        <v/>
      </c>
      <c r="U136" s="124" t="str">
        <f>IFERROR('PML mundo '!AI137*100000000/Indicadores!$F164,"")</f>
        <v/>
      </c>
      <c r="V136" s="124" t="str">
        <f>IFERROR('PML mundo '!AK137*100000000/Indicadores!$F164,"")</f>
        <v/>
      </c>
      <c r="W136" s="124" t="str">
        <f>IFERROR('PML mundo '!AM137*100000000/Indicadores!$F164,"")</f>
        <v/>
      </c>
      <c r="X136" s="124" t="str">
        <f>IFERROR('PML mundo '!AO137*100000000/Indicadores!$F164,"")</f>
        <v/>
      </c>
      <c r="Y136" s="124" t="str">
        <f>IFERROR('PML mundo '!AQ137*100000000/Indicadores!$F164,"")</f>
        <v/>
      </c>
      <c r="Z136" s="124" t="str">
        <f>IFERROR('PML mundo '!AS137*100000000/Indicadores!$F164,"")</f>
        <v/>
      </c>
      <c r="AA136" s="124" t="str">
        <f>IFERROR('PML mundo '!AU137*100000000/Indicadores!$F164,"")</f>
        <v/>
      </c>
      <c r="AB136" s="124" t="str">
        <f>IFERROR('PML mundo '!AW137*100000000/Indicadores!$F164,"")</f>
        <v/>
      </c>
      <c r="AC136" s="124" t="str">
        <f>IFERROR('PML mundo '!AY137*100000000/Indicadores!$F164,"")</f>
        <v/>
      </c>
      <c r="AD136" s="124" t="str">
        <f>IFERROR('PML mundo '!BA137*100000000/Indicadores!$F164,"")</f>
        <v/>
      </c>
      <c r="AE136" s="124" t="str">
        <f>IFERROR('PML mundo '!BC137*100000000/Indicadores!$F164,"")</f>
        <v/>
      </c>
      <c r="AF136" s="124" t="str">
        <f>IFERROR('PML mundo '!BE137*100000000/Indicadores!$F164,"")</f>
        <v/>
      </c>
      <c r="AG136" s="124" t="str">
        <f>IFERROR('PML mundo '!BG137*100000000/Indicadores!$F164,"")</f>
        <v/>
      </c>
      <c r="AH136" s="124" t="str">
        <f>IFERROR('PML mundo '!BI137*100000000/Indicadores!$F164,"")</f>
        <v/>
      </c>
      <c r="AI136" s="124">
        <f>IFERROR('PML mundo '!BK137*100000000/Indicadores!$F164,"")</f>
        <v>800765.34523035889</v>
      </c>
      <c r="AJ136" s="124">
        <f>IFERROR('PML mundo '!BM137*100000000/Indicadores!$F164,"")</f>
        <v>1332266.605649627</v>
      </c>
    </row>
    <row r="137" spans="1:36" s="119" customFormat="1" ht="14">
      <c r="A137" s="114" t="str">
        <f>'AAL mundo '!A165</f>
        <v>Sub-Saharan Africa</v>
      </c>
      <c r="B137" s="107" t="str">
        <f>'AAL mundo '!B165</f>
        <v>MOZ</v>
      </c>
      <c r="C137" s="107" t="str">
        <f>'AAL mundo '!C165</f>
        <v>Mozambique</v>
      </c>
      <c r="D137" s="108" t="str">
        <f>'AAL mundo '!D165</f>
        <v/>
      </c>
      <c r="E137" s="108" t="str">
        <f>'AAL mundo '!E165</f>
        <v>Low income</v>
      </c>
      <c r="F137" s="109">
        <f>'AAL mundo '!F165</f>
        <v>36409.4</v>
      </c>
      <c r="G137" s="124">
        <f>IFERROR('PML mundo '!G138*100000000/Indicadores!$F165,"")</f>
        <v>116510.56641471478</v>
      </c>
      <c r="H137" s="124">
        <f>IFERROR('PML mundo '!I138*100000000/Indicadores!$F165,"")</f>
        <v>274430.38098974823</v>
      </c>
      <c r="I137" s="124">
        <f>IFERROR('PML mundo '!K138*100000000/Indicadores!$F165,"")</f>
        <v>525144.55621495028</v>
      </c>
      <c r="J137" s="124">
        <f>IFERROR('PML mundo '!M138*100000000/Indicadores!$F165,"")</f>
        <v>1117924.2177584211</v>
      </c>
      <c r="K137" s="124">
        <f>IFERROR('PML mundo '!O138*100000000/Indicadores!$F165,"")</f>
        <v>1814917.1538386936</v>
      </c>
      <c r="L137" s="124">
        <f>IFERROR('PML mundo '!Q138*100000000/Indicadores!$F165,"")</f>
        <v>2761181.2155870665</v>
      </c>
      <c r="M137" s="124">
        <f>IFERROR('PML mundo '!S138*100000000/Indicadores!$F165,"")</f>
        <v>3386272.638952604</v>
      </c>
      <c r="N137" s="124">
        <f>IFERROR('PML mundo '!U138*100000000/Indicadores!$F165,"")</f>
        <v>1394613.2850114594</v>
      </c>
      <c r="O137" s="124">
        <f>IFERROR('PML mundo '!W138*100000000/Indicadores!$F165,"")</f>
        <v>2281210.3846379183</v>
      </c>
      <c r="P137" s="124">
        <f>IFERROR('PML mundo '!Y138*100000000/Indicadores!$F165,"")</f>
        <v>3061398.2647493766</v>
      </c>
      <c r="Q137" s="124">
        <f>IFERROR('PML mundo '!AA138*100000000/Indicadores!$F165,"")</f>
        <v>4011113.0971777756</v>
      </c>
      <c r="R137" s="124">
        <f>IFERROR('PML mundo '!AC138*100000000/Indicadores!$F165,"")</f>
        <v>4807990.1591235446</v>
      </c>
      <c r="S137" s="124">
        <f>IFERROR('PML mundo '!AE138*100000000/Indicadores!$F165,"")</f>
        <v>5220325.884744172</v>
      </c>
      <c r="T137" s="124">
        <f>IFERROR('PML mundo '!AG138*100000000/Indicadores!$F165,"")</f>
        <v>5632661.6103648003</v>
      </c>
      <c r="U137" s="124">
        <f>IFERROR('PML mundo '!AI138*100000000/Indicadores!$F165,"")</f>
        <v>247012.43940480991</v>
      </c>
      <c r="V137" s="124">
        <f>IFERROR('PML mundo '!AK138*100000000/Indicadores!$F165,"")</f>
        <v>437181.27451681887</v>
      </c>
      <c r="W137" s="124">
        <f>IFERROR('PML mundo '!AM138*100000000/Indicadores!$F165,"")</f>
        <v>562350.13827414566</v>
      </c>
      <c r="X137" s="124">
        <f>IFERROR('PML mundo '!AO138*100000000/Indicadores!$F165,"")</f>
        <v>793614.5151210163</v>
      </c>
      <c r="Y137" s="124">
        <f>IFERROR('PML mundo '!AQ138*100000000/Indicadores!$F165,"")</f>
        <v>969541.07851727912</v>
      </c>
      <c r="Z137" s="124">
        <f>IFERROR('PML mundo '!AS138*100000000/Indicadores!$F165,"")</f>
        <v>1116418.4269162277</v>
      </c>
      <c r="AA137" s="124">
        <f>IFERROR('PML mundo '!AU138*100000000/Indicadores!$F165,"")</f>
        <v>1246167.4044852261</v>
      </c>
      <c r="AB137" s="124" t="str">
        <f>IFERROR('PML mundo '!AW138*100000000/Indicadores!$F165,"")</f>
        <v/>
      </c>
      <c r="AC137" s="124" t="str">
        <f>IFERROR('PML mundo '!AY138*100000000/Indicadores!$F165,"")</f>
        <v/>
      </c>
      <c r="AD137" s="124" t="str">
        <f>IFERROR('PML mundo '!BA138*100000000/Indicadores!$F165,"")</f>
        <v/>
      </c>
      <c r="AE137" s="124" t="str">
        <f>IFERROR('PML mundo '!BC138*100000000/Indicadores!$F165,"")</f>
        <v/>
      </c>
      <c r="AF137" s="124" t="str">
        <f>IFERROR('PML mundo '!BE138*100000000/Indicadores!$F165,"")</f>
        <v/>
      </c>
      <c r="AG137" s="124" t="str">
        <f>IFERROR('PML mundo '!BG138*100000000/Indicadores!$F165,"")</f>
        <v/>
      </c>
      <c r="AH137" s="124" t="str">
        <f>IFERROR('PML mundo '!BI138*100000000/Indicadores!$F165,"")</f>
        <v/>
      </c>
      <c r="AI137" s="124">
        <f>IFERROR('PML mundo '!BK138*100000000/Indicadores!$F165,"")</f>
        <v>2263852.0786513928</v>
      </c>
      <c r="AJ137" s="124">
        <f>IFERROR('PML mundo '!BM138*100000000/Indicadores!$F165,"")</f>
        <v>3575706.6376107489</v>
      </c>
    </row>
    <row r="138" spans="1:36" s="119" customFormat="1" ht="14">
      <c r="A138" s="114" t="str">
        <f>'AAL mundo '!A166</f>
        <v>East Asia and the Pacific</v>
      </c>
      <c r="B138" s="107" t="str">
        <f>'AAL mundo '!B166</f>
        <v>MMR</v>
      </c>
      <c r="C138" s="107" t="str">
        <f>'AAL mundo '!C166</f>
        <v>Myanmar</v>
      </c>
      <c r="D138" s="108" t="str">
        <f>'AAL mundo '!D166</f>
        <v/>
      </c>
      <c r="E138" s="108" t="str">
        <f>'AAL mundo '!E166</f>
        <v>Low income</v>
      </c>
      <c r="F138" s="109">
        <f>'AAL mundo '!F166</f>
        <v>195390</v>
      </c>
      <c r="G138" s="124">
        <f>IFERROR('PML mundo '!G139*100000000/Indicadores!$F166,"")</f>
        <v>191279.22593253318</v>
      </c>
      <c r="H138" s="124">
        <f>IFERROR('PML mundo '!I139*100000000/Indicadores!$F166,"")</f>
        <v>493128.88128872414</v>
      </c>
      <c r="I138" s="124">
        <f>IFERROR('PML mundo '!K139*100000000/Indicadores!$F166,"")</f>
        <v>922990.27378871117</v>
      </c>
      <c r="J138" s="124">
        <f>IFERROR('PML mundo '!M139*100000000/Indicadores!$F166,"")</f>
        <v>1897651.5875611478</v>
      </c>
      <c r="K138" s="124">
        <f>IFERROR('PML mundo '!O139*100000000/Indicadores!$F166,"")</f>
        <v>2942466.7531526433</v>
      </c>
      <c r="L138" s="124">
        <f>IFERROR('PML mundo '!Q139*100000000/Indicadores!$F166,"")</f>
        <v>4283721.9706363296</v>
      </c>
      <c r="M138" s="124">
        <f>IFERROR('PML mundo '!S139*100000000/Indicadores!$F166,"")</f>
        <v>5155429.8253798215</v>
      </c>
      <c r="N138" s="124">
        <f>IFERROR('PML mundo '!U139*100000000/Indicadores!$F166,"")</f>
        <v>381423.67872462957</v>
      </c>
      <c r="O138" s="124">
        <f>IFERROR('PML mundo '!W139*100000000/Indicadores!$F166,"")</f>
        <v>547924.43361803575</v>
      </c>
      <c r="P138" s="124">
        <f>IFERROR('PML mundo '!Y139*100000000/Indicadores!$F166,"")</f>
        <v>650846.80297190021</v>
      </c>
      <c r="Q138" s="124">
        <f>IFERROR('PML mundo '!AA139*100000000/Indicadores!$F166,"")</f>
        <v>726752.24468084448</v>
      </c>
      <c r="R138" s="124">
        <f>IFERROR('PML mundo '!AC139*100000000/Indicadores!$F166,"")</f>
        <v>791387.67917312193</v>
      </c>
      <c r="S138" s="124">
        <f>IFERROR('PML mundo '!AE139*100000000/Indicadores!$F166,"")</f>
        <v>915761.92433250416</v>
      </c>
      <c r="T138" s="124">
        <f>IFERROR('PML mundo '!AG139*100000000/Indicadores!$F166,"")</f>
        <v>920254.3823816306</v>
      </c>
      <c r="U138" s="124">
        <f>IFERROR('PML mundo '!AI139*100000000/Indicadores!$F166,"")</f>
        <v>373884.43251761794</v>
      </c>
      <c r="V138" s="124">
        <f>IFERROR('PML mundo '!AK139*100000000/Indicadores!$F166,"")</f>
        <v>744706.53203981044</v>
      </c>
      <c r="W138" s="124">
        <f>IFERROR('PML mundo '!AM139*100000000/Indicadores!$F166,"")</f>
        <v>886770.80231997464</v>
      </c>
      <c r="X138" s="124">
        <f>IFERROR('PML mundo '!AO139*100000000/Indicadores!$F166,"")</f>
        <v>936933.9930622977</v>
      </c>
      <c r="Y138" s="124">
        <f>IFERROR('PML mundo '!AQ139*100000000/Indicadores!$F166,"")</f>
        <v>969780.23478480417</v>
      </c>
      <c r="Z138" s="124">
        <f>IFERROR('PML mundo '!AS139*100000000/Indicadores!$F166,"")</f>
        <v>1035472.7182298172</v>
      </c>
      <c r="AA138" s="124">
        <f>IFERROR('PML mundo '!AU139*100000000/Indicadores!$F166,"")</f>
        <v>1101165.2016748302</v>
      </c>
      <c r="AB138" s="124" t="str">
        <f>IFERROR('PML mundo '!AW139*100000000/Indicadores!$F166,"")</f>
        <v/>
      </c>
      <c r="AC138" s="124" t="str">
        <f>IFERROR('PML mundo '!AY139*100000000/Indicadores!$F166,"")</f>
        <v/>
      </c>
      <c r="AD138" s="124" t="str">
        <f>IFERROR('PML mundo '!BA139*100000000/Indicadores!$F166,"")</f>
        <v/>
      </c>
      <c r="AE138" s="124">
        <f>IFERROR('PML mundo '!BC139*100000000/Indicadores!$F166,"")</f>
        <v>22151.393494828102</v>
      </c>
      <c r="AF138" s="124">
        <f>IFERROR('PML mundo '!BE139*100000000/Indicadores!$F166,"")</f>
        <v>240245.46418425851</v>
      </c>
      <c r="AG138" s="124">
        <f>IFERROR('PML mundo '!BG139*100000000/Indicadores!$F166,"")</f>
        <v>899331.03105248068</v>
      </c>
      <c r="AH138" s="124">
        <f>IFERROR('PML mundo '!BI139*100000000/Indicadores!$F166,"")</f>
        <v>1771971.5760483863</v>
      </c>
      <c r="AI138" s="124">
        <f>IFERROR('PML mundo '!BK139*100000000/Indicadores!$F166,"")</f>
        <v>19662492.268941469</v>
      </c>
      <c r="AJ138" s="124">
        <f>IFERROR('PML mundo '!BM139*100000000/Indicadores!$F166,"")</f>
        <v>34150105.715669848</v>
      </c>
    </row>
    <row r="139" spans="1:36" s="119" customFormat="1" ht="14">
      <c r="A139" s="114" t="str">
        <f>'AAL mundo '!A167</f>
        <v>Sub-Saharan Africa</v>
      </c>
      <c r="B139" s="107" t="str">
        <f>'AAL mundo '!B167</f>
        <v>NAM</v>
      </c>
      <c r="C139" s="107" t="str">
        <f>'AAL mundo '!C167</f>
        <v>Namibia</v>
      </c>
      <c r="D139" s="108" t="str">
        <f>'AAL mundo '!D167</f>
        <v/>
      </c>
      <c r="E139" s="108" t="str">
        <f>'AAL mundo '!E167</f>
        <v>Upper middle income</v>
      </c>
      <c r="F139" s="109">
        <f>'AAL mundo '!F167</f>
        <v>42062.7</v>
      </c>
      <c r="G139" s="124">
        <f>IFERROR('PML mundo '!G140*100000000/Indicadores!$F167,"")</f>
        <v>75258.318764774478</v>
      </c>
      <c r="H139" s="124">
        <f>IFERROR('PML mundo '!I140*100000000/Indicadores!$F167,"")</f>
        <v>191223.84675916625</v>
      </c>
      <c r="I139" s="124">
        <f>IFERROR('PML mundo '!K140*100000000/Indicadores!$F167,"")</f>
        <v>373752.20269990765</v>
      </c>
      <c r="J139" s="124">
        <f>IFERROR('PML mundo '!M140*100000000/Indicadores!$F167,"")</f>
        <v>927647.27270895347</v>
      </c>
      <c r="K139" s="124">
        <f>IFERROR('PML mundo '!O140*100000000/Indicadores!$F167,"")</f>
        <v>1786884.8875632193</v>
      </c>
      <c r="L139" s="124">
        <f>IFERROR('PML mundo '!Q140*100000000/Indicadores!$F167,"")</f>
        <v>3208713.0632449556</v>
      </c>
      <c r="M139" s="124">
        <f>IFERROR('PML mundo '!S140*100000000/Indicadores!$F167,"")</f>
        <v>4328045.8901901608</v>
      </c>
      <c r="N139" s="124" t="str">
        <f>IFERROR('PML mundo '!U140*100000000/Indicadores!$F167,"")</f>
        <v/>
      </c>
      <c r="O139" s="124" t="str">
        <f>IFERROR('PML mundo '!W140*100000000/Indicadores!$F167,"")</f>
        <v/>
      </c>
      <c r="P139" s="124" t="str">
        <f>IFERROR('PML mundo '!Y140*100000000/Indicadores!$F167,"")</f>
        <v/>
      </c>
      <c r="Q139" s="124" t="str">
        <f>IFERROR('PML mundo '!AA140*100000000/Indicadores!$F167,"")</f>
        <v/>
      </c>
      <c r="R139" s="124" t="str">
        <f>IFERROR('PML mundo '!AC140*100000000/Indicadores!$F167,"")</f>
        <v/>
      </c>
      <c r="S139" s="124" t="str">
        <f>IFERROR('PML mundo '!AE140*100000000/Indicadores!$F167,"")</f>
        <v/>
      </c>
      <c r="T139" s="124" t="str">
        <f>IFERROR('PML mundo '!AG140*100000000/Indicadores!$F167,"")</f>
        <v/>
      </c>
      <c r="U139" s="124" t="str">
        <f>IFERROR('PML mundo '!AI140*100000000/Indicadores!$F167,"")</f>
        <v/>
      </c>
      <c r="V139" s="124" t="str">
        <f>IFERROR('PML mundo '!AK140*100000000/Indicadores!$F167,"")</f>
        <v/>
      </c>
      <c r="W139" s="124" t="str">
        <f>IFERROR('PML mundo '!AM140*100000000/Indicadores!$F167,"")</f>
        <v/>
      </c>
      <c r="X139" s="124" t="str">
        <f>IFERROR('PML mundo '!AO140*100000000/Indicadores!$F167,"")</f>
        <v/>
      </c>
      <c r="Y139" s="124" t="str">
        <f>IFERROR('PML mundo '!AQ140*100000000/Indicadores!$F167,"")</f>
        <v/>
      </c>
      <c r="Z139" s="124" t="str">
        <f>IFERROR('PML mundo '!AS140*100000000/Indicadores!$F167,"")</f>
        <v/>
      </c>
      <c r="AA139" s="124" t="str">
        <f>IFERROR('PML mundo '!AU140*100000000/Indicadores!$F167,"")</f>
        <v/>
      </c>
      <c r="AB139" s="124" t="str">
        <f>IFERROR('PML mundo '!AW140*100000000/Indicadores!$F167,"")</f>
        <v/>
      </c>
      <c r="AC139" s="124" t="str">
        <f>IFERROR('PML mundo '!AY140*100000000/Indicadores!$F167,"")</f>
        <v/>
      </c>
      <c r="AD139" s="124" t="str">
        <f>IFERROR('PML mundo '!BA140*100000000/Indicadores!$F167,"")</f>
        <v/>
      </c>
      <c r="AE139" s="124" t="str">
        <f>IFERROR('PML mundo '!BC140*100000000/Indicadores!$F167,"")</f>
        <v/>
      </c>
      <c r="AF139" s="124" t="str">
        <f>IFERROR('PML mundo '!BE140*100000000/Indicadores!$F167,"")</f>
        <v/>
      </c>
      <c r="AG139" s="124" t="str">
        <f>IFERROR('PML mundo '!BG140*100000000/Indicadores!$F167,"")</f>
        <v/>
      </c>
      <c r="AH139" s="124" t="str">
        <f>IFERROR('PML mundo '!BI140*100000000/Indicadores!$F167,"")</f>
        <v/>
      </c>
      <c r="AI139" s="124">
        <f>IFERROR('PML mundo '!BK140*100000000/Indicadores!$F167,"")</f>
        <v>3258895.0619723038</v>
      </c>
      <c r="AJ139" s="124">
        <f>IFERROR('PML mundo '!BM140*100000000/Indicadores!$F167,"")</f>
        <v>8632771.0690141525</v>
      </c>
    </row>
    <row r="140" spans="1:36" s="119" customFormat="1" ht="14">
      <c r="A140" s="114" t="str">
        <f>'AAL mundo '!A168</f>
        <v>South Asia</v>
      </c>
      <c r="B140" s="107" t="str">
        <f>'AAL mundo '!B168</f>
        <v>NPL</v>
      </c>
      <c r="C140" s="107" t="str">
        <f>'AAL mundo '!C168</f>
        <v>Nepal</v>
      </c>
      <c r="D140" s="108" t="str">
        <f>'AAL mundo '!D168</f>
        <v/>
      </c>
      <c r="E140" s="108" t="str">
        <f>'AAL mundo '!E168</f>
        <v>Low income</v>
      </c>
      <c r="F140" s="109">
        <f>'AAL mundo '!F168</f>
        <v>53996.6</v>
      </c>
      <c r="G140" s="124">
        <f>IFERROR('PML mundo '!G141*100000000/Indicadores!$F168,"")</f>
        <v>344821.61880982108</v>
      </c>
      <c r="H140" s="124">
        <f>IFERROR('PML mundo '!I141*100000000/Indicadores!$F168,"")</f>
        <v>1329563.7744486062</v>
      </c>
      <c r="I140" s="124">
        <f>IFERROR('PML mundo '!K141*100000000/Indicadores!$F168,"")</f>
        <v>2968339.0137328347</v>
      </c>
      <c r="J140" s="124">
        <f>IFERROR('PML mundo '!M141*100000000/Indicadores!$F168,"")</f>
        <v>7037659.0095713697</v>
      </c>
      <c r="K140" s="124">
        <f>IFERROR('PML mundo '!O141*100000000/Indicadores!$F168,"")</f>
        <v>11964354.161464836</v>
      </c>
      <c r="L140" s="124">
        <f>IFERROR('PML mundo '!Q141*100000000/Indicadores!$F168,"")</f>
        <v>18494315.563878488</v>
      </c>
      <c r="M140" s="124">
        <f>IFERROR('PML mundo '!S141*100000000/Indicadores!$F168,"")</f>
        <v>23176494.4028298</v>
      </c>
      <c r="N140" s="124" t="str">
        <f>IFERROR('PML mundo '!U141*100000000/Indicadores!$F168,"")</f>
        <v/>
      </c>
      <c r="O140" s="124" t="str">
        <f>IFERROR('PML mundo '!W141*100000000/Indicadores!$F168,"")</f>
        <v/>
      </c>
      <c r="P140" s="124" t="str">
        <f>IFERROR('PML mundo '!Y141*100000000/Indicadores!$F168,"")</f>
        <v/>
      </c>
      <c r="Q140" s="124" t="str">
        <f>IFERROR('PML mundo '!AA141*100000000/Indicadores!$F168,"")</f>
        <v/>
      </c>
      <c r="R140" s="124" t="str">
        <f>IFERROR('PML mundo '!AC141*100000000/Indicadores!$F168,"")</f>
        <v/>
      </c>
      <c r="S140" s="124" t="str">
        <f>IFERROR('PML mundo '!AE141*100000000/Indicadores!$F168,"")</f>
        <v/>
      </c>
      <c r="T140" s="124" t="str">
        <f>IFERROR('PML mundo '!AG141*100000000/Indicadores!$F168,"")</f>
        <v/>
      </c>
      <c r="U140" s="124" t="str">
        <f>IFERROR('PML mundo '!AI141*100000000/Indicadores!$F168,"")</f>
        <v/>
      </c>
      <c r="V140" s="124" t="str">
        <f>IFERROR('PML mundo '!AK141*100000000/Indicadores!$F168,"")</f>
        <v/>
      </c>
      <c r="W140" s="124" t="str">
        <f>IFERROR('PML mundo '!AM141*100000000/Indicadores!$F168,"")</f>
        <v/>
      </c>
      <c r="X140" s="124" t="str">
        <f>IFERROR('PML mundo '!AO141*100000000/Indicadores!$F168,"")</f>
        <v/>
      </c>
      <c r="Y140" s="124" t="str">
        <f>IFERROR('PML mundo '!AQ141*100000000/Indicadores!$F168,"")</f>
        <v/>
      </c>
      <c r="Z140" s="124" t="str">
        <f>IFERROR('PML mundo '!AS141*100000000/Indicadores!$F168,"")</f>
        <v/>
      </c>
      <c r="AA140" s="124" t="str">
        <f>IFERROR('PML mundo '!AU141*100000000/Indicadores!$F168,"")</f>
        <v/>
      </c>
      <c r="AB140" s="124" t="str">
        <f>IFERROR('PML mundo '!AW141*100000000/Indicadores!$F168,"")</f>
        <v/>
      </c>
      <c r="AC140" s="124" t="str">
        <f>IFERROR('PML mundo '!AY141*100000000/Indicadores!$F168,"")</f>
        <v/>
      </c>
      <c r="AD140" s="124" t="str">
        <f>IFERROR('PML mundo '!BA141*100000000/Indicadores!$F168,"")</f>
        <v/>
      </c>
      <c r="AE140" s="124" t="str">
        <f>IFERROR('PML mundo '!BC141*100000000/Indicadores!$F168,"")</f>
        <v/>
      </c>
      <c r="AF140" s="124" t="str">
        <f>IFERROR('PML mundo '!BE141*100000000/Indicadores!$F168,"")</f>
        <v/>
      </c>
      <c r="AG140" s="124" t="str">
        <f>IFERROR('PML mundo '!BG141*100000000/Indicadores!$F168,"")</f>
        <v/>
      </c>
      <c r="AH140" s="124" t="str">
        <f>IFERROR('PML mundo '!BI141*100000000/Indicadores!$F168,"")</f>
        <v/>
      </c>
      <c r="AI140" s="124">
        <f>IFERROR('PML mundo '!BK141*100000000/Indicadores!$F168,"")</f>
        <v>4527635.2219725354</v>
      </c>
      <c r="AJ140" s="124">
        <f>IFERROR('PML mundo '!BM141*100000000/Indicadores!$F168,"")</f>
        <v>6961287.8250778085</v>
      </c>
    </row>
    <row r="141" spans="1:36" s="119" customFormat="1" ht="14">
      <c r="A141" s="114" t="str">
        <f>'AAL mundo '!A169</f>
        <v>Europe and Central Asia</v>
      </c>
      <c r="B141" s="107" t="str">
        <f>'AAL mundo '!B169</f>
        <v>NLD</v>
      </c>
      <c r="C141" s="107" t="str">
        <f>'AAL mundo '!C169</f>
        <v>Netherlands</v>
      </c>
      <c r="D141" s="108" t="str">
        <f>'AAL mundo '!D169</f>
        <v/>
      </c>
      <c r="E141" s="108" t="str">
        <f>'AAL mundo '!E169</f>
        <v>High income: OECD</v>
      </c>
      <c r="F141" s="109">
        <f>'AAL mundo '!F169</f>
        <v>3410960</v>
      </c>
      <c r="G141" s="124">
        <f>IFERROR('PML mundo '!G142*100000000/Indicadores!$F169,"")</f>
        <v>61615.841566982264</v>
      </c>
      <c r="H141" s="124">
        <f>IFERROR('PML mundo '!I142*100000000/Indicadores!$F169,"")</f>
        <v>209650.80090205208</v>
      </c>
      <c r="I141" s="124">
        <f>IFERROR('PML mundo '!K142*100000000/Indicadores!$F169,"")</f>
        <v>485900.84347714984</v>
      </c>
      <c r="J141" s="124">
        <f>IFERROR('PML mundo '!M142*100000000/Indicadores!$F169,"")</f>
        <v>1220143.7791408086</v>
      </c>
      <c r="K141" s="124">
        <f>IFERROR('PML mundo '!O142*100000000/Indicadores!$F169,"")</f>
        <v>2180459.3088447112</v>
      </c>
      <c r="L141" s="124">
        <f>IFERROR('PML mundo '!Q142*100000000/Indicadores!$F169,"")</f>
        <v>3625111.9724991005</v>
      </c>
      <c r="M141" s="124">
        <f>IFERROR('PML mundo '!S142*100000000/Indicadores!$F169,"")</f>
        <v>4695352.3015758889</v>
      </c>
      <c r="N141" s="124" t="str">
        <f>IFERROR('PML mundo '!U142*100000000/Indicadores!$F169,"")</f>
        <v/>
      </c>
      <c r="O141" s="124" t="str">
        <f>IFERROR('PML mundo '!W142*100000000/Indicadores!$F169,"")</f>
        <v/>
      </c>
      <c r="P141" s="124" t="str">
        <f>IFERROR('PML mundo '!Y142*100000000/Indicadores!$F169,"")</f>
        <v/>
      </c>
      <c r="Q141" s="124" t="str">
        <f>IFERROR('PML mundo '!AA142*100000000/Indicadores!$F169,"")</f>
        <v/>
      </c>
      <c r="R141" s="124" t="str">
        <f>IFERROR('PML mundo '!AC142*100000000/Indicadores!$F169,"")</f>
        <v/>
      </c>
      <c r="S141" s="124" t="str">
        <f>IFERROR('PML mundo '!AE142*100000000/Indicadores!$F169,"")</f>
        <v/>
      </c>
      <c r="T141" s="124" t="str">
        <f>IFERROR('PML mundo '!AG142*100000000/Indicadores!$F169,"")</f>
        <v/>
      </c>
      <c r="U141" s="124" t="str">
        <f>IFERROR('PML mundo '!AI142*100000000/Indicadores!$F169,"")</f>
        <v/>
      </c>
      <c r="V141" s="124" t="str">
        <f>IFERROR('PML mundo '!AK142*100000000/Indicadores!$F169,"")</f>
        <v/>
      </c>
      <c r="W141" s="124" t="str">
        <f>IFERROR('PML mundo '!AM142*100000000/Indicadores!$F169,"")</f>
        <v/>
      </c>
      <c r="X141" s="124" t="str">
        <f>IFERROR('PML mundo '!AO142*100000000/Indicadores!$F169,"")</f>
        <v/>
      </c>
      <c r="Y141" s="124" t="str">
        <f>IFERROR('PML mundo '!AQ142*100000000/Indicadores!$F169,"")</f>
        <v/>
      </c>
      <c r="Z141" s="124" t="str">
        <f>IFERROR('PML mundo '!AS142*100000000/Indicadores!$F169,"")</f>
        <v/>
      </c>
      <c r="AA141" s="124" t="str">
        <f>IFERROR('PML mundo '!AU142*100000000/Indicadores!$F169,"")</f>
        <v/>
      </c>
      <c r="AB141" s="124" t="str">
        <f>IFERROR('PML mundo '!AW142*100000000/Indicadores!$F169,"")</f>
        <v/>
      </c>
      <c r="AC141" s="124" t="str">
        <f>IFERROR('PML mundo '!AY142*100000000/Indicadores!$F169,"")</f>
        <v/>
      </c>
      <c r="AD141" s="124" t="str">
        <f>IFERROR('PML mundo '!BA142*100000000/Indicadores!$F169,"")</f>
        <v/>
      </c>
      <c r="AE141" s="124" t="str">
        <f>IFERROR('PML mundo '!BC142*100000000/Indicadores!$F169,"")</f>
        <v/>
      </c>
      <c r="AF141" s="124" t="str">
        <f>IFERROR('PML mundo '!BE142*100000000/Indicadores!$F169,"")</f>
        <v/>
      </c>
      <c r="AG141" s="124" t="str">
        <f>IFERROR('PML mundo '!BG142*100000000/Indicadores!$F169,"")</f>
        <v/>
      </c>
      <c r="AH141" s="124" t="str">
        <f>IFERROR('PML mundo '!BI142*100000000/Indicadores!$F169,"")</f>
        <v/>
      </c>
      <c r="AI141" s="124">
        <f>IFERROR('PML mundo '!BK142*100000000/Indicadores!$F169,"")</f>
        <v>8354.3737537125962</v>
      </c>
      <c r="AJ141" s="124">
        <f>IFERROR('PML mundo '!BM142*100000000/Indicadores!$F169,"")</f>
        <v>767683.40458216425</v>
      </c>
    </row>
    <row r="142" spans="1:36" s="119" customFormat="1" ht="14">
      <c r="A142" s="114" t="str">
        <f>'AAL mundo '!A170</f>
        <v>East Asia and the Pacific</v>
      </c>
      <c r="B142" s="107" t="str">
        <f>'AAL mundo '!B170</f>
        <v>NCL</v>
      </c>
      <c r="C142" s="107" t="str">
        <f>'AAL mundo '!C170</f>
        <v>New Caledonia</v>
      </c>
      <c r="D142" s="108" t="str">
        <f>'AAL mundo '!D170</f>
        <v>SIDS</v>
      </c>
      <c r="E142" s="108" t="str">
        <f>'AAL mundo '!E170</f>
        <v>High income: nonOECD</v>
      </c>
      <c r="F142" s="109">
        <f>'AAL mundo '!F170</f>
        <v>17113.3</v>
      </c>
      <c r="G142" s="124">
        <f>IFERROR('PML mundo '!G143*100000000/Indicadores!$F170,"")</f>
        <v>116688.85214680115</v>
      </c>
      <c r="H142" s="124">
        <f>IFERROR('PML mundo '!I143*100000000/Indicadores!$F170,"")</f>
        <v>546536.28513485775</v>
      </c>
      <c r="I142" s="124">
        <f>IFERROR('PML mundo '!K143*100000000/Indicadores!$F170,"")</f>
        <v>1317875.6943736167</v>
      </c>
      <c r="J142" s="124">
        <f>IFERROR('PML mundo '!M143*100000000/Indicadores!$F170,"")</f>
        <v>3390314.4454409252</v>
      </c>
      <c r="K142" s="124">
        <f>IFERROR('PML mundo '!O143*100000000/Indicadores!$F170,"")</f>
        <v>5812446.9451143024</v>
      </c>
      <c r="L142" s="124">
        <f>IFERROR('PML mundo '!Q143*100000000/Indicadores!$F170,"")</f>
        <v>9610985.9691518638</v>
      </c>
      <c r="M142" s="124">
        <f>IFERROR('PML mundo '!S143*100000000/Indicadores!$F170,"")</f>
        <v>12961037.168484628</v>
      </c>
      <c r="N142" s="124">
        <f>IFERROR('PML mundo '!U143*100000000/Indicadores!$F170,"")</f>
        <v>27925170.830850285</v>
      </c>
      <c r="O142" s="124">
        <f>IFERROR('PML mundo '!W143*100000000/Indicadores!$F170,"")</f>
        <v>128573593.09756112</v>
      </c>
      <c r="P142" s="124">
        <f>IFERROR('PML mundo '!Y143*100000000/Indicadores!$F170,"")</f>
        <v>167645718.17502275</v>
      </c>
      <c r="Q142" s="124">
        <f>IFERROR('PML mundo '!AA143*100000000/Indicadores!$F170,"")</f>
        <v>211405156.1535762</v>
      </c>
      <c r="R142" s="124">
        <f>IFERROR('PML mundo '!AC143*100000000/Indicadores!$F170,"")</f>
        <v>236617777.18180627</v>
      </c>
      <c r="S142" s="124">
        <f>IFERROR('PML mundo '!AE143*100000000/Indicadores!$F170,"")</f>
        <v>270535088.33392024</v>
      </c>
      <c r="T142" s="124">
        <f>IFERROR('PML mundo '!AG143*100000000/Indicadores!$F170,"")</f>
        <v>273401607.77212071</v>
      </c>
      <c r="U142" s="124">
        <f>IFERROR('PML mundo '!AI143*100000000/Indicadores!$F170,"")</f>
        <v>34272597.018235065</v>
      </c>
      <c r="V142" s="124">
        <f>IFERROR('PML mundo '!AK143*100000000/Indicadores!$F170,"")</f>
        <v>43573034.061386019</v>
      </c>
      <c r="W142" s="124">
        <f>IFERROR('PML mundo '!AM143*100000000/Indicadores!$F170,"")</f>
        <v>48932519.487783507</v>
      </c>
      <c r="X142" s="124">
        <f>IFERROR('PML mundo '!AO143*100000000/Indicadores!$F170,"")</f>
        <v>49421270.558596469</v>
      </c>
      <c r="Y142" s="124">
        <f>IFERROR('PML mundo '!AQ143*100000000/Indicadores!$F170,"")</f>
        <v>50235855.676618062</v>
      </c>
      <c r="Z142" s="124">
        <f>IFERROR('PML mundo '!AS143*100000000/Indicadores!$F170,"")</f>
        <v>51865025.912661262</v>
      </c>
      <c r="AA142" s="124">
        <f>IFERROR('PML mundo '!AU143*100000000/Indicadores!$F170,"")</f>
        <v>53494196.148704462</v>
      </c>
      <c r="AB142" s="124" t="str">
        <f>IFERROR('PML mundo '!AW143*100000000/Indicadores!$F170,"")</f>
        <v/>
      </c>
      <c r="AC142" s="124">
        <f>IFERROR('PML mundo '!AY143*100000000/Indicadores!$F170,"")</f>
        <v>69342.257186278002</v>
      </c>
      <c r="AD142" s="124">
        <f>IFERROR('PML mundo '!BA143*100000000/Indicadores!$F170,"")</f>
        <v>118925.69915281011</v>
      </c>
      <c r="AE142" s="124">
        <f>IFERROR('PML mundo '!BC143*100000000/Indicadores!$F170,"")</f>
        <v>175219.68213736912</v>
      </c>
      <c r="AF142" s="124">
        <f>IFERROR('PML mundo '!BE143*100000000/Indicadores!$F170,"")</f>
        <v>305329.61632022407</v>
      </c>
      <c r="AG142" s="124">
        <f>IFERROR('PML mundo '!BG143*100000000/Indicadores!$F170,"")</f>
        <v>1200441.2265581461</v>
      </c>
      <c r="AH142" s="124">
        <f>IFERROR('PML mundo '!BI143*100000000/Indicadores!$F170,"")</f>
        <v>3299722.1416975618</v>
      </c>
      <c r="AI142" s="124" t="str">
        <f>IFERROR('PML mundo '!BK143*100000000/Indicadores!$F170,"")</f>
        <v/>
      </c>
      <c r="AJ142" s="124" t="str">
        <f>IFERROR('PML mundo '!BM143*100000000/Indicadores!$F170,"")</f>
        <v/>
      </c>
    </row>
    <row r="143" spans="1:36" s="119" customFormat="1" ht="14">
      <c r="A143" s="114" t="str">
        <f>'AAL mundo '!A171</f>
        <v>East Asia and the Pacific</v>
      </c>
      <c r="B143" s="107" t="str">
        <f>'AAL mundo '!B171</f>
        <v>NZL</v>
      </c>
      <c r="C143" s="107" t="str">
        <f>'AAL mundo '!C171</f>
        <v>New Zealand</v>
      </c>
      <c r="D143" s="108" t="str">
        <f>'AAL mundo '!D171</f>
        <v/>
      </c>
      <c r="E143" s="108" t="str">
        <f>'AAL mundo '!E171</f>
        <v>High income: OECD</v>
      </c>
      <c r="F143" s="109">
        <f>'AAL mundo '!F171</f>
        <v>679705</v>
      </c>
      <c r="G143" s="124">
        <f>IFERROR('PML mundo '!G144*100000000/Indicadores!$F171,"")</f>
        <v>23985.822862200799</v>
      </c>
      <c r="H143" s="124">
        <f>IFERROR('PML mundo '!I144*100000000/Indicadores!$F171,"")</f>
        <v>91465.135310916769</v>
      </c>
      <c r="I143" s="124">
        <f>IFERROR('PML mundo '!K144*100000000/Indicadores!$F171,"")</f>
        <v>219297.23216095957</v>
      </c>
      <c r="J143" s="124">
        <f>IFERROR('PML mundo '!M144*100000000/Indicadores!$F171,"")</f>
        <v>573143.79537879163</v>
      </c>
      <c r="K143" s="124">
        <f>IFERROR('PML mundo '!O144*100000000/Indicadores!$F171,"")</f>
        <v>1038607.1965280293</v>
      </c>
      <c r="L143" s="124">
        <f>IFERROR('PML mundo '!Q144*100000000/Indicadores!$F171,"")</f>
        <v>1712605.8094423383</v>
      </c>
      <c r="M143" s="124">
        <f>IFERROR('PML mundo '!S144*100000000/Indicadores!$F171,"")</f>
        <v>2235442.5765947122</v>
      </c>
      <c r="N143" s="124" t="str">
        <f>IFERROR('PML mundo '!U144*100000000/Indicadores!$F171,"")</f>
        <v/>
      </c>
      <c r="O143" s="124">
        <f>IFERROR('PML mundo '!W144*100000000/Indicadores!$F171,"")</f>
        <v>16443.98194718509</v>
      </c>
      <c r="P143" s="124">
        <f>IFERROR('PML mundo '!Y144*100000000/Indicadores!$F171,"")</f>
        <v>26580.023528100057</v>
      </c>
      <c r="Q143" s="124">
        <f>IFERROR('PML mundo '!AA144*100000000/Indicadores!$F171,"")</f>
        <v>34308.454282194369</v>
      </c>
      <c r="R143" s="124">
        <f>IFERROR('PML mundo '!AC144*100000000/Indicadores!$F171,"")</f>
        <v>38780.591393013747</v>
      </c>
      <c r="S143" s="124">
        <f>IFERROR('PML mundo '!AE144*100000000/Indicadores!$F171,"")</f>
        <v>44119.46840148855</v>
      </c>
      <c r="T143" s="124">
        <f>IFERROR('PML mundo '!AG144*100000000/Indicadores!$F171,"")</f>
        <v>45052.417596881547</v>
      </c>
      <c r="U143" s="124">
        <f>IFERROR('PML mundo '!AI144*100000000/Indicadores!$F171,"")</f>
        <v>776683.21467821009</v>
      </c>
      <c r="V143" s="124">
        <f>IFERROR('PML mundo '!AK144*100000000/Indicadores!$F171,"")</f>
        <v>1892273.7673938298</v>
      </c>
      <c r="W143" s="124">
        <f>IFERROR('PML mundo '!AM144*100000000/Indicadores!$F171,"")</f>
        <v>2305323.4808431817</v>
      </c>
      <c r="X143" s="124">
        <f>IFERROR('PML mundo '!AO144*100000000/Indicadores!$F171,"")</f>
        <v>2305492.0136010591</v>
      </c>
      <c r="Y143" s="124">
        <f>IFERROR('PML mundo '!AQ144*100000000/Indicadores!$F171,"")</f>
        <v>2305780.9269002778</v>
      </c>
      <c r="Z143" s="124">
        <f>IFERROR('PML mundo '!AS144*100000000/Indicadores!$F171,"")</f>
        <v>2306352.7344716475</v>
      </c>
      <c r="AA143" s="124">
        <f>IFERROR('PML mundo '!AU144*100000000/Indicadores!$F171,"")</f>
        <v>2306924.5420430177</v>
      </c>
      <c r="AB143" s="124">
        <f>IFERROR('PML mundo '!AW144*100000000/Indicadores!$F171,"")</f>
        <v>8203.9338923913892</v>
      </c>
      <c r="AC143" s="124">
        <f>IFERROR('PML mundo '!AY144*100000000/Indicadores!$F171,"")</f>
        <v>77284.307540943104</v>
      </c>
      <c r="AD143" s="124">
        <f>IFERROR('PML mundo '!BA144*100000000/Indicadores!$F171,"")</f>
        <v>212826.77806387906</v>
      </c>
      <c r="AE143" s="124">
        <f>IFERROR('PML mundo '!BC144*100000000/Indicadores!$F171,"")</f>
        <v>523547.01234628604</v>
      </c>
      <c r="AF143" s="124">
        <f>IFERROR('PML mundo '!BE144*100000000/Indicadores!$F171,"")</f>
        <v>1002180.0447182327</v>
      </c>
      <c r="AG143" s="124">
        <f>IFERROR('PML mundo '!BG144*100000000/Indicadores!$F171,"")</f>
        <v>2506425.1941804443</v>
      </c>
      <c r="AH143" s="124">
        <f>IFERROR('PML mundo '!BI144*100000000/Indicadores!$F171,"")</f>
        <v>3838177.0659550899</v>
      </c>
      <c r="AI143" s="124">
        <f>IFERROR('PML mundo '!BK144*100000000/Indicadores!$F171,"")</f>
        <v>1333237.093370016</v>
      </c>
      <c r="AJ143" s="124">
        <f>IFERROR('PML mundo '!BM144*100000000/Indicadores!$F171,"")</f>
        <v>2520083.9201859669</v>
      </c>
    </row>
    <row r="144" spans="1:36" s="119" customFormat="1" ht="14">
      <c r="A144" s="114" t="str">
        <f>'AAL mundo '!A172</f>
        <v>LAC</v>
      </c>
      <c r="B144" s="107" t="str">
        <f>'AAL mundo '!B172</f>
        <v>NIC</v>
      </c>
      <c r="C144" s="107" t="str">
        <f>'AAL mundo '!C172</f>
        <v>Nicaragua</v>
      </c>
      <c r="D144" s="108" t="str">
        <f>'AAL mundo '!D172</f>
        <v/>
      </c>
      <c r="E144" s="108" t="str">
        <f>'AAL mundo '!E172</f>
        <v>Lower middle income</v>
      </c>
      <c r="F144" s="109">
        <f>'AAL mundo '!F172</f>
        <v>35973.800000000003</v>
      </c>
      <c r="G144" s="124">
        <f>IFERROR('PML mundo '!G145*100000000/Indicadores!$F172,"")</f>
        <v>1722989.8406906247</v>
      </c>
      <c r="H144" s="124">
        <f>IFERROR('PML mundo '!I145*100000000/Indicadores!$F172,"")</f>
        <v>3335015.7813121909</v>
      </c>
      <c r="I144" s="124">
        <f>IFERROR('PML mundo '!K145*100000000/Indicadores!$F172,"")</f>
        <v>5164734.2587104598</v>
      </c>
      <c r="J144" s="124">
        <f>IFERROR('PML mundo '!M145*100000000/Indicadores!$F172,"")</f>
        <v>8772077.4741615988</v>
      </c>
      <c r="K144" s="124">
        <f>IFERROR('PML mundo '!O145*100000000/Indicadores!$F172,"")</f>
        <v>12573565.162099978</v>
      </c>
      <c r="L144" s="124">
        <f>IFERROR('PML mundo '!Q145*100000000/Indicadores!$F172,"")</f>
        <v>17493247.082718998</v>
      </c>
      <c r="M144" s="124">
        <f>IFERROR('PML mundo '!S145*100000000/Indicadores!$F172,"")</f>
        <v>20514345.14368315</v>
      </c>
      <c r="N144" s="124">
        <f>IFERROR('PML mundo '!U145*100000000/Indicadores!$F172,"")</f>
        <v>37778.549183816853</v>
      </c>
      <c r="O144" s="124">
        <f>IFERROR('PML mundo '!W145*100000000/Indicadores!$F172,"")</f>
        <v>178389.29278277644</v>
      </c>
      <c r="P144" s="124">
        <f>IFERROR('PML mundo '!Y145*100000000/Indicadores!$F172,"")</f>
        <v>697886.69669387233</v>
      </c>
      <c r="Q144" s="124">
        <f>IFERROR('PML mundo '!AA145*100000000/Indicadores!$F172,"")</f>
        <v>1484290.3976413065</v>
      </c>
      <c r="R144" s="124">
        <f>IFERROR('PML mundo '!AC145*100000000/Indicadores!$F172,"")</f>
        <v>1965077.4944290745</v>
      </c>
      <c r="S144" s="124">
        <f>IFERROR('PML mundo '!AE145*100000000/Indicadores!$F172,"")</f>
        <v>2233932.0126116634</v>
      </c>
      <c r="T144" s="124">
        <f>IFERROR('PML mundo '!AG145*100000000/Indicadores!$F172,"")</f>
        <v>2477629.0664274506</v>
      </c>
      <c r="U144" s="124">
        <f>IFERROR('PML mundo '!AI145*100000000/Indicadores!$F172,"")</f>
        <v>8385.8214556006023</v>
      </c>
      <c r="V144" s="124">
        <f>IFERROR('PML mundo '!AK145*100000000/Indicadores!$F172,"")</f>
        <v>89872.288529214537</v>
      </c>
      <c r="W144" s="124">
        <f>IFERROR('PML mundo '!AM145*100000000/Indicadores!$F172,"")</f>
        <v>455036.69555036805</v>
      </c>
      <c r="X144" s="124">
        <f>IFERROR('PML mundo '!AO145*100000000/Indicadores!$F172,"")</f>
        <v>771241.45811357058</v>
      </c>
      <c r="Y144" s="124">
        <f>IFERROR('PML mundo '!AQ145*100000000/Indicadores!$F172,"")</f>
        <v>858911.40969484963</v>
      </c>
      <c r="Z144" s="124">
        <f>IFERROR('PML mundo '!AS145*100000000/Indicadores!$F172,"")</f>
        <v>890675.88490545796</v>
      </c>
      <c r="AA144" s="124">
        <f>IFERROR('PML mundo '!AU145*100000000/Indicadores!$F172,"")</f>
        <v>922355.65484883799</v>
      </c>
      <c r="AB144" s="124" t="str">
        <f>IFERROR('PML mundo '!AW145*100000000/Indicadores!$F172,"")</f>
        <v/>
      </c>
      <c r="AC144" s="124" t="str">
        <f>IFERROR('PML mundo '!AY145*100000000/Indicadores!$F172,"")</f>
        <v/>
      </c>
      <c r="AD144" s="124" t="str">
        <f>IFERROR('PML mundo '!BA145*100000000/Indicadores!$F172,"")</f>
        <v/>
      </c>
      <c r="AE144" s="124" t="str">
        <f>IFERROR('PML mundo '!BC145*100000000/Indicadores!$F172,"")</f>
        <v/>
      </c>
      <c r="AF144" s="124" t="str">
        <f>IFERROR('PML mundo '!BE145*100000000/Indicadores!$F172,"")</f>
        <v/>
      </c>
      <c r="AG144" s="124" t="str">
        <f>IFERROR('PML mundo '!BG145*100000000/Indicadores!$F172,"")</f>
        <v/>
      </c>
      <c r="AH144" s="124" t="str">
        <f>IFERROR('PML mundo '!BI145*100000000/Indicadores!$F172,"")</f>
        <v/>
      </c>
      <c r="AI144" s="124">
        <f>IFERROR('PML mundo '!BK145*100000000/Indicadores!$F172,"")</f>
        <v>2103835.8424774637</v>
      </c>
      <c r="AJ144" s="124">
        <f>IFERROR('PML mundo '!BM145*100000000/Indicadores!$F172,"")</f>
        <v>3416705.9212502968</v>
      </c>
    </row>
    <row r="145" spans="1:36" s="119" customFormat="1" ht="14">
      <c r="A145" s="114" t="str">
        <f>'AAL mundo '!A173</f>
        <v>Sub-Saharan Africa</v>
      </c>
      <c r="B145" s="107" t="str">
        <f>'AAL mundo '!B173</f>
        <v>NER</v>
      </c>
      <c r="C145" s="107" t="str">
        <f>'AAL mundo '!C173</f>
        <v>Niger</v>
      </c>
      <c r="D145" s="108" t="str">
        <f>'AAL mundo '!D173</f>
        <v/>
      </c>
      <c r="E145" s="108" t="str">
        <f>'AAL mundo '!E173</f>
        <v>Low income</v>
      </c>
      <c r="F145" s="109">
        <f>'AAL mundo '!F173</f>
        <v>12723.5</v>
      </c>
      <c r="G145" s="124" t="str">
        <f>IFERROR('PML mundo '!G146*100000000/Indicadores!$F173,"")</f>
        <v/>
      </c>
      <c r="H145" s="124" t="str">
        <f>IFERROR('PML mundo '!I146*100000000/Indicadores!$F173,"")</f>
        <v/>
      </c>
      <c r="I145" s="124" t="str">
        <f>IFERROR('PML mundo '!K146*100000000/Indicadores!$F173,"")</f>
        <v/>
      </c>
      <c r="J145" s="124" t="str">
        <f>IFERROR('PML mundo '!M146*100000000/Indicadores!$F173,"")</f>
        <v/>
      </c>
      <c r="K145" s="124" t="str">
        <f>IFERROR('PML mundo '!O146*100000000/Indicadores!$F173,"")</f>
        <v/>
      </c>
      <c r="L145" s="124" t="str">
        <f>IFERROR('PML mundo '!Q146*100000000/Indicadores!$F173,"")</f>
        <v/>
      </c>
      <c r="M145" s="124" t="str">
        <f>IFERROR('PML mundo '!S146*100000000/Indicadores!$F173,"")</f>
        <v/>
      </c>
      <c r="N145" s="124" t="str">
        <f>IFERROR('PML mundo '!U146*100000000/Indicadores!$F173,"")</f>
        <v/>
      </c>
      <c r="O145" s="124" t="str">
        <f>IFERROR('PML mundo '!W146*100000000/Indicadores!$F173,"")</f>
        <v/>
      </c>
      <c r="P145" s="124" t="str">
        <f>IFERROR('PML mundo '!Y146*100000000/Indicadores!$F173,"")</f>
        <v/>
      </c>
      <c r="Q145" s="124" t="str">
        <f>IFERROR('PML mundo '!AA146*100000000/Indicadores!$F173,"")</f>
        <v/>
      </c>
      <c r="R145" s="124" t="str">
        <f>IFERROR('PML mundo '!AC146*100000000/Indicadores!$F173,"")</f>
        <v/>
      </c>
      <c r="S145" s="124" t="str">
        <f>IFERROR('PML mundo '!AE146*100000000/Indicadores!$F173,"")</f>
        <v/>
      </c>
      <c r="T145" s="124" t="str">
        <f>IFERROR('PML mundo '!AG146*100000000/Indicadores!$F173,"")</f>
        <v/>
      </c>
      <c r="U145" s="124" t="str">
        <f>IFERROR('PML mundo '!AI146*100000000/Indicadores!$F173,"")</f>
        <v/>
      </c>
      <c r="V145" s="124" t="str">
        <f>IFERROR('PML mundo '!AK146*100000000/Indicadores!$F173,"")</f>
        <v/>
      </c>
      <c r="W145" s="124" t="str">
        <f>IFERROR('PML mundo '!AM146*100000000/Indicadores!$F173,"")</f>
        <v/>
      </c>
      <c r="X145" s="124" t="str">
        <f>IFERROR('PML mundo '!AO146*100000000/Indicadores!$F173,"")</f>
        <v/>
      </c>
      <c r="Y145" s="124" t="str">
        <f>IFERROR('PML mundo '!AQ146*100000000/Indicadores!$F173,"")</f>
        <v/>
      </c>
      <c r="Z145" s="124" t="str">
        <f>IFERROR('PML mundo '!AS146*100000000/Indicadores!$F173,"")</f>
        <v/>
      </c>
      <c r="AA145" s="124" t="str">
        <f>IFERROR('PML mundo '!AU146*100000000/Indicadores!$F173,"")</f>
        <v/>
      </c>
      <c r="AB145" s="124" t="str">
        <f>IFERROR('PML mundo '!AW146*100000000/Indicadores!$F173,"")</f>
        <v/>
      </c>
      <c r="AC145" s="124" t="str">
        <f>IFERROR('PML mundo '!AY146*100000000/Indicadores!$F173,"")</f>
        <v/>
      </c>
      <c r="AD145" s="124" t="str">
        <f>IFERROR('PML mundo '!BA146*100000000/Indicadores!$F173,"")</f>
        <v/>
      </c>
      <c r="AE145" s="124" t="str">
        <f>IFERROR('PML mundo '!BC146*100000000/Indicadores!$F173,"")</f>
        <v/>
      </c>
      <c r="AF145" s="124" t="str">
        <f>IFERROR('PML mundo '!BE146*100000000/Indicadores!$F173,"")</f>
        <v/>
      </c>
      <c r="AG145" s="124" t="str">
        <f>IFERROR('PML mundo '!BG146*100000000/Indicadores!$F173,"")</f>
        <v/>
      </c>
      <c r="AH145" s="124" t="str">
        <f>IFERROR('PML mundo '!BI146*100000000/Indicadores!$F173,"")</f>
        <v/>
      </c>
      <c r="AI145" s="124">
        <f>IFERROR('PML mundo '!BK146*100000000/Indicadores!$F173,"")</f>
        <v>1258675.2229264688</v>
      </c>
      <c r="AJ145" s="124">
        <f>IFERROR('PML mundo '!BM146*100000000/Indicadores!$F173,"")</f>
        <v>2587385.1284454744</v>
      </c>
    </row>
    <row r="146" spans="1:36" s="119" customFormat="1" ht="14">
      <c r="A146" s="114" t="str">
        <f>'AAL mundo '!A174</f>
        <v>Sub-Saharan Africa</v>
      </c>
      <c r="B146" s="107" t="str">
        <f>'AAL mundo '!B174</f>
        <v>NGA</v>
      </c>
      <c r="C146" s="107" t="str">
        <f>'AAL mundo '!C174</f>
        <v>Nigeria</v>
      </c>
      <c r="D146" s="108" t="str">
        <f>'AAL mundo '!D174</f>
        <v/>
      </c>
      <c r="E146" s="108" t="str">
        <f>'AAL mundo '!E174</f>
        <v>Lower middle income</v>
      </c>
      <c r="F146" s="109">
        <f>'AAL mundo '!F174</f>
        <v>592030</v>
      </c>
      <c r="G146" s="124">
        <f>IFERROR('PML mundo '!G147*100000000/Indicadores!$F174,"")</f>
        <v>10647.162760103416</v>
      </c>
      <c r="H146" s="124">
        <f>IFERROR('PML mundo '!I147*100000000/Indicadores!$F174,"")</f>
        <v>31146.42507734201</v>
      </c>
      <c r="I146" s="124">
        <f>IFERROR('PML mundo '!K147*100000000/Indicadores!$F174,"")</f>
        <v>58637.670208294643</v>
      </c>
      <c r="J146" s="124">
        <f>IFERROR('PML mundo '!M147*100000000/Indicadores!$F174,"")</f>
        <v>140865.14708695884</v>
      </c>
      <c r="K146" s="124">
        <f>IFERROR('PML mundo '!O147*100000000/Indicadores!$F174,"")</f>
        <v>273399.72043662216</v>
      </c>
      <c r="L146" s="124">
        <f>IFERROR('PML mundo '!Q147*100000000/Indicadores!$F174,"")</f>
        <v>504077.10663941124</v>
      </c>
      <c r="M146" s="124">
        <f>IFERROR('PML mundo '!S147*100000000/Indicadores!$F174,"")</f>
        <v>694459.56396256224</v>
      </c>
      <c r="N146" s="124" t="str">
        <f>IFERROR('PML mundo '!U147*100000000/Indicadores!$F174,"")</f>
        <v/>
      </c>
      <c r="O146" s="124" t="str">
        <f>IFERROR('PML mundo '!W147*100000000/Indicadores!$F174,"")</f>
        <v/>
      </c>
      <c r="P146" s="124" t="str">
        <f>IFERROR('PML mundo '!Y147*100000000/Indicadores!$F174,"")</f>
        <v/>
      </c>
      <c r="Q146" s="124" t="str">
        <f>IFERROR('PML mundo '!AA147*100000000/Indicadores!$F174,"")</f>
        <v/>
      </c>
      <c r="R146" s="124" t="str">
        <f>IFERROR('PML mundo '!AC147*100000000/Indicadores!$F174,"")</f>
        <v/>
      </c>
      <c r="S146" s="124" t="str">
        <f>IFERROR('PML mundo '!AE147*100000000/Indicadores!$F174,"")</f>
        <v/>
      </c>
      <c r="T146" s="124" t="str">
        <f>IFERROR('PML mundo '!AG147*100000000/Indicadores!$F174,"")</f>
        <v/>
      </c>
      <c r="U146" s="124" t="str">
        <f>IFERROR('PML mundo '!AI147*100000000/Indicadores!$F174,"")</f>
        <v/>
      </c>
      <c r="V146" s="124" t="str">
        <f>IFERROR('PML mundo '!AK147*100000000/Indicadores!$F174,"")</f>
        <v/>
      </c>
      <c r="W146" s="124" t="str">
        <f>IFERROR('PML mundo '!AM147*100000000/Indicadores!$F174,"")</f>
        <v/>
      </c>
      <c r="X146" s="124" t="str">
        <f>IFERROR('PML mundo '!AO147*100000000/Indicadores!$F174,"")</f>
        <v/>
      </c>
      <c r="Y146" s="124" t="str">
        <f>IFERROR('PML mundo '!AQ147*100000000/Indicadores!$F174,"")</f>
        <v/>
      </c>
      <c r="Z146" s="124" t="str">
        <f>IFERROR('PML mundo '!AS147*100000000/Indicadores!$F174,"")</f>
        <v/>
      </c>
      <c r="AA146" s="124" t="str">
        <f>IFERROR('PML mundo '!AU147*100000000/Indicadores!$F174,"")</f>
        <v/>
      </c>
      <c r="AB146" s="124" t="str">
        <f>IFERROR('PML mundo '!AW147*100000000/Indicadores!$F174,"")</f>
        <v/>
      </c>
      <c r="AC146" s="124" t="str">
        <f>IFERROR('PML mundo '!AY147*100000000/Indicadores!$F174,"")</f>
        <v/>
      </c>
      <c r="AD146" s="124" t="str">
        <f>IFERROR('PML mundo '!BA147*100000000/Indicadores!$F174,"")</f>
        <v/>
      </c>
      <c r="AE146" s="124" t="str">
        <f>IFERROR('PML mundo '!BC147*100000000/Indicadores!$F174,"")</f>
        <v/>
      </c>
      <c r="AF146" s="124" t="str">
        <f>IFERROR('PML mundo '!BE147*100000000/Indicadores!$F174,"")</f>
        <v/>
      </c>
      <c r="AG146" s="124" t="str">
        <f>IFERROR('PML mundo '!BG147*100000000/Indicadores!$F174,"")</f>
        <v/>
      </c>
      <c r="AH146" s="124" t="str">
        <f>IFERROR('PML mundo '!BI147*100000000/Indicadores!$F174,"")</f>
        <v/>
      </c>
      <c r="AI146" s="124">
        <f>IFERROR('PML mundo '!BK147*100000000/Indicadores!$F174,"")</f>
        <v>735167.99047610012</v>
      </c>
      <c r="AJ146" s="124">
        <f>IFERROR('PML mundo '!BM147*100000000/Indicadores!$F174,"")</f>
        <v>1358062.0786638609</v>
      </c>
    </row>
    <row r="147" spans="1:36" s="119" customFormat="1" ht="14">
      <c r="A147" s="114" t="str">
        <f>'AAL mundo '!A175</f>
        <v>Europe and Central Asia</v>
      </c>
      <c r="B147" s="107" t="str">
        <f>'AAL mundo '!B175</f>
        <v>NOR</v>
      </c>
      <c r="C147" s="107" t="str">
        <f>'AAL mundo '!C175</f>
        <v>Norway</v>
      </c>
      <c r="D147" s="108" t="str">
        <f>'AAL mundo '!D175</f>
        <v/>
      </c>
      <c r="E147" s="108" t="str">
        <f>'AAL mundo '!E175</f>
        <v>High income: OECD</v>
      </c>
      <c r="F147" s="109">
        <f>'AAL mundo '!F175</f>
        <v>1933680</v>
      </c>
      <c r="G147" s="124" t="str">
        <f>IFERROR('PML mundo '!G148*100000000/Indicadores!$F175,"")</f>
        <v/>
      </c>
      <c r="H147" s="124" t="str">
        <f>IFERROR('PML mundo '!I148*100000000/Indicadores!$F175,"")</f>
        <v/>
      </c>
      <c r="I147" s="124" t="str">
        <f>IFERROR('PML mundo '!K148*100000000/Indicadores!$F175,"")</f>
        <v/>
      </c>
      <c r="J147" s="124" t="str">
        <f>IFERROR('PML mundo '!M148*100000000/Indicadores!$F175,"")</f>
        <v/>
      </c>
      <c r="K147" s="124" t="str">
        <f>IFERROR('PML mundo '!O148*100000000/Indicadores!$F175,"")</f>
        <v/>
      </c>
      <c r="L147" s="124" t="str">
        <f>IFERROR('PML mundo '!Q148*100000000/Indicadores!$F175,"")</f>
        <v/>
      </c>
      <c r="M147" s="124" t="str">
        <f>IFERROR('PML mundo '!S148*100000000/Indicadores!$F175,"")</f>
        <v/>
      </c>
      <c r="N147" s="124" t="str">
        <f>IFERROR('PML mundo '!U148*100000000/Indicadores!$F175,"")</f>
        <v/>
      </c>
      <c r="O147" s="124" t="str">
        <f>IFERROR('PML mundo '!W148*100000000/Indicadores!$F175,"")</f>
        <v/>
      </c>
      <c r="P147" s="124" t="str">
        <f>IFERROR('PML mundo '!Y148*100000000/Indicadores!$F175,"")</f>
        <v/>
      </c>
      <c r="Q147" s="124" t="str">
        <f>IFERROR('PML mundo '!AA148*100000000/Indicadores!$F175,"")</f>
        <v/>
      </c>
      <c r="R147" s="124" t="str">
        <f>IFERROR('PML mundo '!AC148*100000000/Indicadores!$F175,"")</f>
        <v/>
      </c>
      <c r="S147" s="124" t="str">
        <f>IFERROR('PML mundo '!AE148*100000000/Indicadores!$F175,"")</f>
        <v/>
      </c>
      <c r="T147" s="124" t="str">
        <f>IFERROR('PML mundo '!AG148*100000000/Indicadores!$F175,"")</f>
        <v/>
      </c>
      <c r="U147" s="124" t="str">
        <f>IFERROR('PML mundo '!AI148*100000000/Indicadores!$F175,"")</f>
        <v/>
      </c>
      <c r="V147" s="124" t="str">
        <f>IFERROR('PML mundo '!AK148*100000000/Indicadores!$F175,"")</f>
        <v/>
      </c>
      <c r="W147" s="124" t="str">
        <f>IFERROR('PML mundo '!AM148*100000000/Indicadores!$F175,"")</f>
        <v/>
      </c>
      <c r="X147" s="124" t="str">
        <f>IFERROR('PML mundo '!AO148*100000000/Indicadores!$F175,"")</f>
        <v/>
      </c>
      <c r="Y147" s="124" t="str">
        <f>IFERROR('PML mundo '!AQ148*100000000/Indicadores!$F175,"")</f>
        <v/>
      </c>
      <c r="Z147" s="124" t="str">
        <f>IFERROR('PML mundo '!AS148*100000000/Indicadores!$F175,"")</f>
        <v/>
      </c>
      <c r="AA147" s="124" t="str">
        <f>IFERROR('PML mundo '!AU148*100000000/Indicadores!$F175,"")</f>
        <v/>
      </c>
      <c r="AB147" s="124" t="str">
        <f>IFERROR('PML mundo '!AW148*100000000/Indicadores!$F175,"")</f>
        <v/>
      </c>
      <c r="AC147" s="124" t="str">
        <f>IFERROR('PML mundo '!AY148*100000000/Indicadores!$F175,"")</f>
        <v/>
      </c>
      <c r="AD147" s="124" t="str">
        <f>IFERROR('PML mundo '!BA148*100000000/Indicadores!$F175,"")</f>
        <v/>
      </c>
      <c r="AE147" s="124" t="str">
        <f>IFERROR('PML mundo '!BC148*100000000/Indicadores!$F175,"")</f>
        <v/>
      </c>
      <c r="AF147" s="124" t="str">
        <f>IFERROR('PML mundo '!BE148*100000000/Indicadores!$F175,"")</f>
        <v/>
      </c>
      <c r="AG147" s="124" t="str">
        <f>IFERROR('PML mundo '!BG148*100000000/Indicadores!$F175,"")</f>
        <v/>
      </c>
      <c r="AH147" s="124" t="str">
        <f>IFERROR('PML mundo '!BI148*100000000/Indicadores!$F175,"")</f>
        <v/>
      </c>
      <c r="AI147" s="124" t="str">
        <f>IFERROR('PML mundo '!BK148*100000000/Indicadores!$F175,"")</f>
        <v/>
      </c>
      <c r="AJ147" s="124" t="str">
        <f>IFERROR('PML mundo '!BM148*100000000/Indicadores!$F175,"")</f>
        <v/>
      </c>
    </row>
    <row r="148" spans="1:36" s="119" customFormat="1" ht="14">
      <c r="A148" s="114" t="str">
        <f>'AAL mundo '!A176</f>
        <v>Middle East and North Africa</v>
      </c>
      <c r="B148" s="107" t="str">
        <f>'AAL mundo '!B176</f>
        <v>OMN</v>
      </c>
      <c r="C148" s="107" t="str">
        <f>'AAL mundo '!C176</f>
        <v>Oman</v>
      </c>
      <c r="D148" s="108" t="str">
        <f>'AAL mundo '!D176</f>
        <v/>
      </c>
      <c r="E148" s="108" t="str">
        <f>'AAL mundo '!E176</f>
        <v>High income: nonOECD</v>
      </c>
      <c r="F148" s="109">
        <f>'AAL mundo '!F176</f>
        <v>202534</v>
      </c>
      <c r="G148" s="124">
        <f>IFERROR('PML mundo '!G149*100000000/Indicadores!$F176,"")</f>
        <v>100505.37665178627</v>
      </c>
      <c r="H148" s="124">
        <f>IFERROR('PML mundo '!I149*100000000/Indicadores!$F176,"")</f>
        <v>196475.11351062614</v>
      </c>
      <c r="I148" s="124">
        <f>IFERROR('PML mundo '!K149*100000000/Indicadores!$F176,"")</f>
        <v>334732.6618082847</v>
      </c>
      <c r="J148" s="124">
        <f>IFERROR('PML mundo '!M149*100000000/Indicadores!$F176,"")</f>
        <v>676788.36468388722</v>
      </c>
      <c r="K148" s="124">
        <f>IFERROR('PML mundo '!O149*100000000/Indicadores!$F176,"")</f>
        <v>1120694.2430717184</v>
      </c>
      <c r="L148" s="124">
        <f>IFERROR('PML mundo '!Q149*100000000/Indicadores!$F176,"")</f>
        <v>1789584.9708115533</v>
      </c>
      <c r="M148" s="124">
        <f>IFERROR('PML mundo '!S149*100000000/Indicadores!$F176,"")</f>
        <v>2306696.8089841912</v>
      </c>
      <c r="N148" s="124">
        <f>IFERROR('PML mundo '!U149*100000000/Indicadores!$F176,"")</f>
        <v>6014.9185394330198</v>
      </c>
      <c r="O148" s="124">
        <f>IFERROR('PML mundo '!W149*100000000/Indicadores!$F176,"")</f>
        <v>243848.70973075408</v>
      </c>
      <c r="P148" s="124">
        <f>IFERROR('PML mundo '!Y149*100000000/Indicadores!$F176,"")</f>
        <v>245511.37014002824</v>
      </c>
      <c r="Q148" s="124">
        <f>IFERROR('PML mundo '!AA149*100000000/Indicadores!$F176,"")</f>
        <v>250499.35136785076</v>
      </c>
      <c r="R148" s="124">
        <f>IFERROR('PML mundo '!AC149*100000000/Indicadores!$F176,"")</f>
        <v>258824.87885840744</v>
      </c>
      <c r="S148" s="124">
        <f>IFERROR('PML mundo '!AE149*100000000/Indicadores!$F176,"")</f>
        <v>275463.70839533495</v>
      </c>
      <c r="T148" s="124">
        <f>IFERROR('PML mundo '!AG149*100000000/Indicadores!$F176,"")</f>
        <v>292102.53793226246</v>
      </c>
      <c r="U148" s="124">
        <f>IFERROR('PML mundo '!AI149*100000000/Indicadores!$F176,"")</f>
        <v>19059.467485723733</v>
      </c>
      <c r="V148" s="124">
        <f>IFERROR('PML mundo '!AK149*100000000/Indicadores!$F176,"")</f>
        <v>442878.94107622065</v>
      </c>
      <c r="W148" s="124">
        <f>IFERROR('PML mundo '!AM149*100000000/Indicadores!$F176,"")</f>
        <v>495961.81973113562</v>
      </c>
      <c r="X148" s="124">
        <f>IFERROR('PML mundo '!AO149*100000000/Indicadores!$F176,"")</f>
        <v>588716.26476909965</v>
      </c>
      <c r="Y148" s="124">
        <f>IFERROR('PML mundo '!AQ149*100000000/Indicadores!$F176,"")</f>
        <v>609181.65833619493</v>
      </c>
      <c r="Z148" s="124">
        <f>IFERROR('PML mundo '!AS149*100000000/Indicadores!$F176,"")</f>
        <v>650136.89635875716</v>
      </c>
      <c r="AA148" s="124">
        <f>IFERROR('PML mundo '!AU149*100000000/Indicadores!$F176,"")</f>
        <v>691092.1343813194</v>
      </c>
      <c r="AB148" s="124" t="str">
        <f>IFERROR('PML mundo '!AW149*100000000/Indicadores!$F176,"")</f>
        <v/>
      </c>
      <c r="AC148" s="124" t="str">
        <f>IFERROR('PML mundo '!AY149*100000000/Indicadores!$F176,"")</f>
        <v/>
      </c>
      <c r="AD148" s="124" t="str">
        <f>IFERROR('PML mundo '!BA149*100000000/Indicadores!$F176,"")</f>
        <v/>
      </c>
      <c r="AE148" s="124" t="str">
        <f>IFERROR('PML mundo '!BC149*100000000/Indicadores!$F176,"")</f>
        <v/>
      </c>
      <c r="AF148" s="124" t="str">
        <f>IFERROR('PML mundo '!BE149*100000000/Indicadores!$F176,"")</f>
        <v/>
      </c>
      <c r="AG148" s="124" t="str">
        <f>IFERROR('PML mundo '!BG149*100000000/Indicadores!$F176,"")</f>
        <v/>
      </c>
      <c r="AH148" s="124" t="str">
        <f>IFERROR('PML mundo '!BI149*100000000/Indicadores!$F176,"")</f>
        <v/>
      </c>
      <c r="AI148" s="124">
        <f>IFERROR('PML mundo '!BK149*100000000/Indicadores!$F176,"")</f>
        <v>63098.437306788081</v>
      </c>
      <c r="AJ148" s="124">
        <f>IFERROR('PML mundo '!BM149*100000000/Indicadores!$F176,"")</f>
        <v>170267.4025438393</v>
      </c>
    </row>
    <row r="149" spans="1:36" s="119" customFormat="1" ht="14">
      <c r="A149" s="114" t="str">
        <f>'AAL mundo '!A177</f>
        <v>South Asia</v>
      </c>
      <c r="B149" s="107" t="str">
        <f>'AAL mundo '!B177</f>
        <v>PAK</v>
      </c>
      <c r="C149" s="107" t="str">
        <f>'AAL mundo '!C177</f>
        <v>Pakistan</v>
      </c>
      <c r="D149" s="108" t="str">
        <f>'AAL mundo '!D177</f>
        <v/>
      </c>
      <c r="E149" s="108" t="str">
        <f>'AAL mundo '!E177</f>
        <v>Lower middle income</v>
      </c>
      <c r="F149" s="109">
        <f>'AAL mundo '!F177</f>
        <v>502344</v>
      </c>
      <c r="G149" s="124">
        <f>IFERROR('PML mundo '!G150*100000000/Indicadores!$F177,"")</f>
        <v>386591.3827088059</v>
      </c>
      <c r="H149" s="124">
        <f>IFERROR('PML mundo '!I150*100000000/Indicadores!$F177,"")</f>
        <v>906855.72701145464</v>
      </c>
      <c r="I149" s="124">
        <f>IFERROR('PML mundo '!K150*100000000/Indicadores!$F177,"")</f>
        <v>1620514.271928747</v>
      </c>
      <c r="J149" s="124">
        <f>IFERROR('PML mundo '!M150*100000000/Indicadores!$F177,"")</f>
        <v>3077404.6625980302</v>
      </c>
      <c r="K149" s="124">
        <f>IFERROR('PML mundo '!O150*100000000/Indicadores!$F177,"")</f>
        <v>4587863.5680755926</v>
      </c>
      <c r="L149" s="124">
        <f>IFERROR('PML mundo '!Q150*100000000/Indicadores!$F177,"")</f>
        <v>6465248.9451864529</v>
      </c>
      <c r="M149" s="124">
        <f>IFERROR('PML mundo '!S150*100000000/Indicadores!$F177,"")</f>
        <v>7530782.5676827962</v>
      </c>
      <c r="N149" s="124" t="str">
        <f>IFERROR('PML mundo '!U150*100000000/Indicadores!$F177,"")</f>
        <v/>
      </c>
      <c r="O149" s="124">
        <f>IFERROR('PML mundo '!W150*100000000/Indicadores!$F177,"")</f>
        <v>71131.894998658041</v>
      </c>
      <c r="P149" s="124">
        <f>IFERROR('PML mundo '!Y150*100000000/Indicadores!$F177,"")</f>
        <v>90624.414868746157</v>
      </c>
      <c r="Q149" s="124">
        <f>IFERROR('PML mundo '!AA150*100000000/Indicadores!$F177,"")</f>
        <v>108844.52346072787</v>
      </c>
      <c r="R149" s="124">
        <f>IFERROR('PML mundo '!AC150*100000000/Indicadores!$F177,"")</f>
        <v>126986.64555501919</v>
      </c>
      <c r="S149" s="124">
        <f>IFERROR('PML mundo '!AE150*100000000/Indicadores!$F177,"")</f>
        <v>133714.00711894306</v>
      </c>
      <c r="T149" s="124">
        <f>IFERROR('PML mundo '!AG150*100000000/Indicadores!$F177,"")</f>
        <v>140437.26413035687</v>
      </c>
      <c r="U149" s="124">
        <f>IFERROR('PML mundo '!AI150*100000000/Indicadores!$F177,"")</f>
        <v>55957.364369111667</v>
      </c>
      <c r="V149" s="124">
        <f>IFERROR('PML mundo '!AK150*100000000/Indicadores!$F177,"")</f>
        <v>111717.71021774234</v>
      </c>
      <c r="W149" s="124">
        <f>IFERROR('PML mundo '!AM150*100000000/Indicadores!$F177,"")</f>
        <v>120850.33955253829</v>
      </c>
      <c r="X149" s="124">
        <f>IFERROR('PML mundo '!AO150*100000000/Indicadores!$F177,"")</f>
        <v>141196.60634471072</v>
      </c>
      <c r="Y149" s="124">
        <f>IFERROR('PML mundo '!AQ150*100000000/Indicadores!$F177,"")</f>
        <v>141196.60634471072</v>
      </c>
      <c r="Z149" s="124">
        <f>IFERROR('PML mundo '!AS150*100000000/Indicadores!$F177,"")</f>
        <v>141200.71089722074</v>
      </c>
      <c r="AA149" s="124">
        <f>IFERROR('PML mundo '!AU150*100000000/Indicadores!$F177,"")</f>
        <v>141204.81544973076</v>
      </c>
      <c r="AB149" s="124" t="str">
        <f>IFERROR('PML mundo '!AW150*100000000/Indicadores!$F177,"")</f>
        <v/>
      </c>
      <c r="AC149" s="124" t="str">
        <f>IFERROR('PML mundo '!AY150*100000000/Indicadores!$F177,"")</f>
        <v/>
      </c>
      <c r="AD149" s="124" t="str">
        <f>IFERROR('PML mundo '!BA150*100000000/Indicadores!$F177,"")</f>
        <v/>
      </c>
      <c r="AE149" s="124" t="str">
        <f>IFERROR('PML mundo '!BC150*100000000/Indicadores!$F177,"")</f>
        <v/>
      </c>
      <c r="AF149" s="124" t="str">
        <f>IFERROR('PML mundo '!BE150*100000000/Indicadores!$F177,"")</f>
        <v/>
      </c>
      <c r="AG149" s="124" t="str">
        <f>IFERROR('PML mundo '!BG150*100000000/Indicadores!$F177,"")</f>
        <v/>
      </c>
      <c r="AH149" s="124" t="str">
        <f>IFERROR('PML mundo '!BI150*100000000/Indicadores!$F177,"")</f>
        <v/>
      </c>
      <c r="AI149" s="124">
        <f>IFERROR('PML mundo '!BK150*100000000/Indicadores!$F177,"")</f>
        <v>2139474.0893531889</v>
      </c>
      <c r="AJ149" s="124">
        <f>IFERROR('PML mundo '!BM150*100000000/Indicadores!$F177,"")</f>
        <v>3492608.3386334749</v>
      </c>
    </row>
    <row r="150" spans="1:36" s="119" customFormat="1" ht="14">
      <c r="A150" s="114" t="str">
        <f>'AAL mundo '!A178</f>
        <v>East Asia and the Pacific</v>
      </c>
      <c r="B150" s="107" t="str">
        <f>'AAL mundo '!B178</f>
        <v>PLW</v>
      </c>
      <c r="C150" s="107" t="str">
        <f>'AAL mundo '!C178</f>
        <v>Palau</v>
      </c>
      <c r="D150" s="108" t="str">
        <f>'AAL mundo '!D178</f>
        <v>SIDS</v>
      </c>
      <c r="E150" s="108" t="str">
        <f>'AAL mundo '!E178</f>
        <v>Upper middle income</v>
      </c>
      <c r="F150" s="109">
        <f>'AAL mundo '!F178</f>
        <v>780.06700000000001</v>
      </c>
      <c r="G150" s="124">
        <f>IFERROR('PML mundo '!G151*100000000/Indicadores!$F178,"")</f>
        <v>75810.303578687002</v>
      </c>
      <c r="H150" s="124">
        <f>IFERROR('PML mundo '!I151*100000000/Indicadores!$F178,"")</f>
        <v>211470.84682475845</v>
      </c>
      <c r="I150" s="124">
        <f>IFERROR('PML mundo '!K151*100000000/Indicadores!$F178,"")</f>
        <v>538652.15700646024</v>
      </c>
      <c r="J150" s="124">
        <f>IFERROR('PML mundo '!M151*100000000/Indicadores!$F178,"")</f>
        <v>1759597.0462211035</v>
      </c>
      <c r="K150" s="124">
        <f>IFERROR('PML mundo '!O151*100000000/Indicadores!$F178,"")</f>
        <v>4009966.0577147598</v>
      </c>
      <c r="L150" s="124">
        <f>IFERROR('PML mundo '!Q151*100000000/Indicadores!$F178,"")</f>
        <v>8007962.0674960418</v>
      </c>
      <c r="M150" s="124">
        <f>IFERROR('PML mundo '!S151*100000000/Indicadores!$F178,"")</f>
        <v>11239875.009534804</v>
      </c>
      <c r="N150" s="124">
        <f>IFERROR('PML mundo '!U151*100000000/Indicadores!$F178,"")</f>
        <v>14332137.392349668</v>
      </c>
      <c r="O150" s="124">
        <f>IFERROR('PML mundo '!W151*100000000/Indicadores!$F178,"")</f>
        <v>93142932.986361533</v>
      </c>
      <c r="P150" s="124">
        <f>IFERROR('PML mundo '!Y151*100000000/Indicadores!$F178,"")</f>
        <v>168630045.27084467</v>
      </c>
      <c r="Q150" s="124">
        <f>IFERROR('PML mundo '!AA151*100000000/Indicadores!$F178,"")</f>
        <v>185128761.33915365</v>
      </c>
      <c r="R150" s="124">
        <f>IFERROR('PML mundo '!AC151*100000000/Indicadores!$F178,"")</f>
        <v>199189577.64501116</v>
      </c>
      <c r="S150" s="124">
        <f>IFERROR('PML mundo '!AE151*100000000/Indicadores!$F178,"")</f>
        <v>227307220.24074844</v>
      </c>
      <c r="T150" s="124" t="str">
        <f>IFERROR('PML mundo '!AG151*100000000/Indicadores!$F178,"")</f>
        <v/>
      </c>
      <c r="U150" s="124">
        <f>IFERROR('PML mundo '!AI151*100000000/Indicadores!$F178,"")</f>
        <v>1228924.9211702945</v>
      </c>
      <c r="V150" s="124">
        <f>IFERROR('PML mundo '!AK151*100000000/Indicadores!$F178,"")</f>
        <v>4097746.4092269232</v>
      </c>
      <c r="W150" s="124">
        <f>IFERROR('PML mundo '!AM151*100000000/Indicadores!$F178,"")</f>
        <v>13406453.685494121</v>
      </c>
      <c r="X150" s="124">
        <f>IFERROR('PML mundo '!AO151*100000000/Indicadores!$F178,"")</f>
        <v>15201960.875515655</v>
      </c>
      <c r="Y150" s="124">
        <f>IFERROR('PML mundo '!AQ151*100000000/Indicadores!$F178,"")</f>
        <v>16909687.714025028</v>
      </c>
      <c r="Z150" s="124">
        <f>IFERROR('PML mundo '!AS151*100000000/Indicadores!$F178,"")</f>
        <v>18792975.255558725</v>
      </c>
      <c r="AA150" s="124">
        <f>IFERROR('PML mundo '!AU151*100000000/Indicadores!$F178,"")</f>
        <v>18796965.271536548</v>
      </c>
      <c r="AB150" s="124" t="str">
        <f>IFERROR('PML mundo '!AW151*100000000/Indicadores!$F178,"")</f>
        <v/>
      </c>
      <c r="AC150" s="124" t="str">
        <f>IFERROR('PML mundo '!AY151*100000000/Indicadores!$F178,"")</f>
        <v/>
      </c>
      <c r="AD150" s="124">
        <f>IFERROR('PML mundo '!BA151*100000000/Indicadores!$F178,"")</f>
        <v>15960.063911302526</v>
      </c>
      <c r="AE150" s="124">
        <f>IFERROR('PML mundo '!BC151*100000000/Indicadores!$F178,"")</f>
        <v>430921.72560516821</v>
      </c>
      <c r="AF150" s="124">
        <f>IFERROR('PML mundo '!BE151*100000000/Indicadores!$F178,"")</f>
        <v>1420445.6881059248</v>
      </c>
      <c r="AG150" s="124">
        <f>IFERROR('PML mundo '!BG151*100000000/Indicadores!$F178,"")</f>
        <v>4293257.192140379</v>
      </c>
      <c r="AH150" s="124">
        <f>IFERROR('PML mundo '!BI151*100000000/Indicadores!$F178,"")</f>
        <v>7050358.232817892</v>
      </c>
      <c r="AI150" s="124" t="str">
        <f>IFERROR('PML mundo '!BK151*100000000/Indicadores!$F178,"")</f>
        <v/>
      </c>
      <c r="AJ150" s="124" t="str">
        <f>IFERROR('PML mundo '!BM151*100000000/Indicadores!$F178,"")</f>
        <v/>
      </c>
    </row>
    <row r="151" spans="1:36" s="119" customFormat="1" ht="14">
      <c r="A151" s="114" t="str">
        <f>'AAL mundo '!A179</f>
        <v>LAC</v>
      </c>
      <c r="B151" s="107" t="str">
        <f>'AAL mundo '!B179</f>
        <v>PAN</v>
      </c>
      <c r="C151" s="107" t="str">
        <f>'AAL mundo '!C179</f>
        <v>Panama</v>
      </c>
      <c r="D151" s="108" t="str">
        <f>'AAL mundo '!D179</f>
        <v/>
      </c>
      <c r="E151" s="108" t="str">
        <f>'AAL mundo '!E179</f>
        <v>Upper middle income</v>
      </c>
      <c r="F151" s="109">
        <f>'AAL mundo '!F179</f>
        <v>124687</v>
      </c>
      <c r="G151" s="124">
        <f>IFERROR('PML mundo '!G152*100000000/Indicadores!$F179,"")</f>
        <v>894777.61476307327</v>
      </c>
      <c r="H151" s="124">
        <f>IFERROR('PML mundo '!I152*100000000/Indicadores!$F179,"")</f>
        <v>1800547.902520092</v>
      </c>
      <c r="I151" s="124">
        <f>IFERROR('PML mundo '!K152*100000000/Indicadores!$F179,"")</f>
        <v>2952052.0377559368</v>
      </c>
      <c r="J151" s="124">
        <f>IFERROR('PML mundo '!M152*100000000/Indicadores!$F179,"")</f>
        <v>5321838.6327538379</v>
      </c>
      <c r="K151" s="124">
        <f>IFERROR('PML mundo '!O152*100000000/Indicadores!$F179,"")</f>
        <v>7775541.7353708735</v>
      </c>
      <c r="L151" s="124">
        <f>IFERROR('PML mundo '!Q152*100000000/Indicadores!$F179,"")</f>
        <v>11073927.889796291</v>
      </c>
      <c r="M151" s="124">
        <f>IFERROR('PML mundo '!S152*100000000/Indicadores!$F179,"")</f>
        <v>13395156.299364243</v>
      </c>
      <c r="N151" s="124" t="str">
        <f>IFERROR('PML mundo '!U152*100000000/Indicadores!$F179,"")</f>
        <v/>
      </c>
      <c r="O151" s="124" t="str">
        <f>IFERROR('PML mundo '!W152*100000000/Indicadores!$F179,"")</f>
        <v/>
      </c>
      <c r="P151" s="124" t="str">
        <f>IFERROR('PML mundo '!Y152*100000000/Indicadores!$F179,"")</f>
        <v/>
      </c>
      <c r="Q151" s="124" t="str">
        <f>IFERROR('PML mundo '!AA152*100000000/Indicadores!$F179,"")</f>
        <v/>
      </c>
      <c r="R151" s="124" t="str">
        <f>IFERROR('PML mundo '!AC152*100000000/Indicadores!$F179,"")</f>
        <v/>
      </c>
      <c r="S151" s="124" t="str">
        <f>IFERROR('PML mundo '!AE152*100000000/Indicadores!$F179,"")</f>
        <v/>
      </c>
      <c r="T151" s="124" t="str">
        <f>IFERROR('PML mundo '!AG152*100000000/Indicadores!$F179,"")</f>
        <v/>
      </c>
      <c r="U151" s="124" t="str">
        <f>IFERROR('PML mundo '!AI152*100000000/Indicadores!$F179,"")</f>
        <v/>
      </c>
      <c r="V151" s="124" t="str">
        <f>IFERROR('PML mundo '!AK152*100000000/Indicadores!$F179,"")</f>
        <v/>
      </c>
      <c r="W151" s="124" t="str">
        <f>IFERROR('PML mundo '!AM152*100000000/Indicadores!$F179,"")</f>
        <v/>
      </c>
      <c r="X151" s="124" t="str">
        <f>IFERROR('PML mundo '!AO152*100000000/Indicadores!$F179,"")</f>
        <v/>
      </c>
      <c r="Y151" s="124" t="str">
        <f>IFERROR('PML mundo '!AQ152*100000000/Indicadores!$F179,"")</f>
        <v/>
      </c>
      <c r="Z151" s="124" t="str">
        <f>IFERROR('PML mundo '!AS152*100000000/Indicadores!$F179,"")</f>
        <v/>
      </c>
      <c r="AA151" s="124" t="str">
        <f>IFERROR('PML mundo '!AU152*100000000/Indicadores!$F179,"")</f>
        <v/>
      </c>
      <c r="AB151" s="124" t="str">
        <f>IFERROR('PML mundo '!AW152*100000000/Indicadores!$F179,"")</f>
        <v/>
      </c>
      <c r="AC151" s="124" t="str">
        <f>IFERROR('PML mundo '!AY152*100000000/Indicadores!$F179,"")</f>
        <v/>
      </c>
      <c r="AD151" s="124">
        <f>IFERROR('PML mundo '!BA152*100000000/Indicadores!$F179,"")</f>
        <v>1103.5951234079018</v>
      </c>
      <c r="AE151" s="124">
        <f>IFERROR('PML mundo '!BC152*100000000/Indicadores!$F179,"")</f>
        <v>20903.389984549667</v>
      </c>
      <c r="AF151" s="124">
        <f>IFERROR('PML mundo '!BE152*100000000/Indicadores!$F179,"")</f>
        <v>104365.4760822806</v>
      </c>
      <c r="AG151" s="124">
        <f>IFERROR('PML mundo '!BG152*100000000/Indicadores!$F179,"")</f>
        <v>360659.21415371564</v>
      </c>
      <c r="AH151" s="124">
        <f>IFERROR('PML mundo '!BI152*100000000/Indicadores!$F179,"")</f>
        <v>587502.10981420649</v>
      </c>
      <c r="AI151" s="124">
        <f>IFERROR('PML mundo '!BK152*100000000/Indicadores!$F179,"")</f>
        <v>266726.75180265406</v>
      </c>
      <c r="AJ151" s="124">
        <f>IFERROR('PML mundo '!BM152*100000000/Indicadores!$F179,"")</f>
        <v>497627.10177288949</v>
      </c>
    </row>
    <row r="152" spans="1:36" s="119" customFormat="1" ht="14">
      <c r="A152" s="114" t="str">
        <f>'AAL mundo '!A180</f>
        <v>East Asia and the Pacific</v>
      </c>
      <c r="B152" s="107" t="str">
        <f>'AAL mundo '!B180</f>
        <v>PNG</v>
      </c>
      <c r="C152" s="107" t="str">
        <f>'AAL mundo '!C180</f>
        <v>Papua New Guinea</v>
      </c>
      <c r="D152" s="108" t="str">
        <f>'AAL mundo '!D180</f>
        <v>SIDS</v>
      </c>
      <c r="E152" s="108" t="str">
        <f>'AAL mundo '!E180</f>
        <v>Lower middle income</v>
      </c>
      <c r="F152" s="109">
        <f>'AAL mundo '!F180</f>
        <v>47017.9</v>
      </c>
      <c r="G152" s="124">
        <f>IFERROR('PML mundo '!G153*100000000/Indicadores!$F180,"")</f>
        <v>1251965.8154939041</v>
      </c>
      <c r="H152" s="124">
        <f>IFERROR('PML mundo '!I153*100000000/Indicadores!$F180,"")</f>
        <v>2246497.1200921568</v>
      </c>
      <c r="I152" s="124">
        <f>IFERROR('PML mundo '!K153*100000000/Indicadores!$F180,"")</f>
        <v>3288935.5812613992</v>
      </c>
      <c r="J152" s="124">
        <f>IFERROR('PML mundo '!M153*100000000/Indicadores!$F180,"")</f>
        <v>5281955.9950081594</v>
      </c>
      <c r="K152" s="124">
        <f>IFERROR('PML mundo '!O153*100000000/Indicadores!$F180,"")</f>
        <v>7094157.9053470278</v>
      </c>
      <c r="L152" s="124">
        <f>IFERROR('PML mundo '!Q153*100000000/Indicadores!$F180,"")</f>
        <v>9332089.6275319178</v>
      </c>
      <c r="M152" s="124">
        <f>IFERROR('PML mundo '!S153*100000000/Indicadores!$F180,"")</f>
        <v>10677152.457521359</v>
      </c>
      <c r="N152" s="124">
        <f>IFERROR('PML mundo '!U153*100000000/Indicadores!$F180,"")</f>
        <v>35324.882403763077</v>
      </c>
      <c r="O152" s="124">
        <f>IFERROR('PML mundo '!W153*100000000/Indicadores!$F180,"")</f>
        <v>88607.564557934136</v>
      </c>
      <c r="P152" s="124">
        <f>IFERROR('PML mundo '!Y153*100000000/Indicadores!$F180,"")</f>
        <v>102902.9183066142</v>
      </c>
      <c r="Q152" s="124">
        <f>IFERROR('PML mundo '!AA153*100000000/Indicadores!$F180,"")</f>
        <v>124700.37918786598</v>
      </c>
      <c r="R152" s="124">
        <f>IFERROR('PML mundo '!AC153*100000000/Indicadores!$F180,"")</f>
        <v>128362.82518959392</v>
      </c>
      <c r="S152" s="124">
        <f>IFERROR('PML mundo '!AE153*100000000/Indicadores!$F180,"")</f>
        <v>135687.71719304982</v>
      </c>
      <c r="T152" s="124">
        <f>IFERROR('PML mundo '!AG153*100000000/Indicadores!$F180,"")</f>
        <v>142953.5374868004</v>
      </c>
      <c r="U152" s="124">
        <f>IFERROR('PML mundo '!AI153*100000000/Indicadores!$F180,"")</f>
        <v>13291.134683690121</v>
      </c>
      <c r="V152" s="124">
        <f>IFERROR('PML mundo '!AK153*100000000/Indicadores!$F180,"")</f>
        <v>75552.71671306518</v>
      </c>
      <c r="W152" s="124">
        <f>IFERROR('PML mundo '!AM153*100000000/Indicadores!$F180,"")</f>
        <v>96050.599980800616</v>
      </c>
      <c r="X152" s="124">
        <f>IFERROR('PML mundo '!AO153*100000000/Indicadores!$F180,"")</f>
        <v>117198.27205529422</v>
      </c>
      <c r="Y152" s="124">
        <f>IFERROR('PML mundo '!AQ153*100000000/Indicadores!$F180,"")</f>
        <v>118911.35163674761</v>
      </c>
      <c r="Z152" s="124">
        <f>IFERROR('PML mundo '!AS153*100000000/Indicadores!$F180,"")</f>
        <v>122278.43908994911</v>
      </c>
      <c r="AA152" s="124">
        <f>IFERROR('PML mundo '!AU153*100000000/Indicadores!$F180,"")</f>
        <v>125645.52654315061</v>
      </c>
      <c r="AB152" s="124">
        <f>IFERROR('PML mundo '!AW153*100000000/Indicadores!$F180,"")</f>
        <v>3367.0874532014968</v>
      </c>
      <c r="AC152" s="124">
        <f>IFERROR('PML mundo '!AY153*100000000/Indicadores!$F180,"")</f>
        <v>18489.445137755589</v>
      </c>
      <c r="AD152" s="124">
        <f>IFERROR('PML mundo '!BA153*100000000/Indicadores!$F180,"")</f>
        <v>55350.191993856184</v>
      </c>
      <c r="AE152" s="124">
        <f>IFERROR('PML mundo '!BC153*100000000/Indicadores!$F180,"")</f>
        <v>204388.11558030141</v>
      </c>
      <c r="AF152" s="124">
        <f>IFERROR('PML mundo '!BE153*100000000/Indicadores!$F180,"")</f>
        <v>343501.99193625798</v>
      </c>
      <c r="AG152" s="124">
        <f>IFERROR('PML mundo '!BG153*100000000/Indicadores!$F180,"")</f>
        <v>594970.26015167509</v>
      </c>
      <c r="AH152" s="124">
        <f>IFERROR('PML mundo '!BI153*100000000/Indicadores!$F180,"")</f>
        <v>837695.91533070931</v>
      </c>
      <c r="AI152" s="124">
        <f>IFERROR('PML mundo '!BK153*100000000/Indicadores!$F180,"")</f>
        <v>3933036.8477665107</v>
      </c>
      <c r="AJ152" s="124">
        <f>IFERROR('PML mundo '!BM153*100000000/Indicadores!$F180,"")</f>
        <v>6904587.3787145764</v>
      </c>
    </row>
    <row r="153" spans="1:36" s="119" customFormat="1" ht="14">
      <c r="A153" s="114" t="str">
        <f>'AAL mundo '!A181</f>
        <v>LAC</v>
      </c>
      <c r="B153" s="107" t="str">
        <f>'AAL mundo '!B181</f>
        <v>PRY</v>
      </c>
      <c r="C153" s="107" t="str">
        <f>'AAL mundo '!C181</f>
        <v>Paraguay</v>
      </c>
      <c r="D153" s="108" t="str">
        <f>'AAL mundo '!D181</f>
        <v/>
      </c>
      <c r="E153" s="108" t="str">
        <f>'AAL mundo '!E181</f>
        <v>Lower middle income</v>
      </c>
      <c r="F153" s="109">
        <f>'AAL mundo '!F181</f>
        <v>92568.6</v>
      </c>
      <c r="G153" s="124" t="str">
        <f>IFERROR('PML mundo '!G154*100000000/Indicadores!$F181,"")</f>
        <v/>
      </c>
      <c r="H153" s="124" t="str">
        <f>IFERROR('PML mundo '!I154*100000000/Indicadores!$F181,"")</f>
        <v/>
      </c>
      <c r="I153" s="124" t="str">
        <f>IFERROR('PML mundo '!K154*100000000/Indicadores!$F181,"")</f>
        <v/>
      </c>
      <c r="J153" s="124" t="str">
        <f>IFERROR('PML mundo '!M154*100000000/Indicadores!$F181,"")</f>
        <v/>
      </c>
      <c r="K153" s="124" t="str">
        <f>IFERROR('PML mundo '!O154*100000000/Indicadores!$F181,"")</f>
        <v/>
      </c>
      <c r="L153" s="124" t="str">
        <f>IFERROR('PML mundo '!Q154*100000000/Indicadores!$F181,"")</f>
        <v/>
      </c>
      <c r="M153" s="124" t="str">
        <f>IFERROR('PML mundo '!S154*100000000/Indicadores!$F181,"")</f>
        <v/>
      </c>
      <c r="N153" s="124" t="str">
        <f>IFERROR('PML mundo '!U154*100000000/Indicadores!$F181,"")</f>
        <v/>
      </c>
      <c r="O153" s="124" t="str">
        <f>IFERROR('PML mundo '!W154*100000000/Indicadores!$F181,"")</f>
        <v/>
      </c>
      <c r="P153" s="124" t="str">
        <f>IFERROR('PML mundo '!Y154*100000000/Indicadores!$F181,"")</f>
        <v/>
      </c>
      <c r="Q153" s="124" t="str">
        <f>IFERROR('PML mundo '!AA154*100000000/Indicadores!$F181,"")</f>
        <v/>
      </c>
      <c r="R153" s="124" t="str">
        <f>IFERROR('PML mundo '!AC154*100000000/Indicadores!$F181,"")</f>
        <v/>
      </c>
      <c r="S153" s="124" t="str">
        <f>IFERROR('PML mundo '!AE154*100000000/Indicadores!$F181,"")</f>
        <v/>
      </c>
      <c r="T153" s="124" t="str">
        <f>IFERROR('PML mundo '!AG154*100000000/Indicadores!$F181,"")</f>
        <v/>
      </c>
      <c r="U153" s="124" t="str">
        <f>IFERROR('PML mundo '!AI154*100000000/Indicadores!$F181,"")</f>
        <v/>
      </c>
      <c r="V153" s="124" t="str">
        <f>IFERROR('PML mundo '!AK154*100000000/Indicadores!$F181,"")</f>
        <v/>
      </c>
      <c r="W153" s="124" t="str">
        <f>IFERROR('PML mundo '!AM154*100000000/Indicadores!$F181,"")</f>
        <v/>
      </c>
      <c r="X153" s="124" t="str">
        <f>IFERROR('PML mundo '!AO154*100000000/Indicadores!$F181,"")</f>
        <v/>
      </c>
      <c r="Y153" s="124" t="str">
        <f>IFERROR('PML mundo '!AQ154*100000000/Indicadores!$F181,"")</f>
        <v/>
      </c>
      <c r="Z153" s="124" t="str">
        <f>IFERROR('PML mundo '!AS154*100000000/Indicadores!$F181,"")</f>
        <v/>
      </c>
      <c r="AA153" s="124" t="str">
        <f>IFERROR('PML mundo '!AU154*100000000/Indicadores!$F181,"")</f>
        <v/>
      </c>
      <c r="AB153" s="124" t="str">
        <f>IFERROR('PML mundo '!AW154*100000000/Indicadores!$F181,"")</f>
        <v/>
      </c>
      <c r="AC153" s="124" t="str">
        <f>IFERROR('PML mundo '!AY154*100000000/Indicadores!$F181,"")</f>
        <v/>
      </c>
      <c r="AD153" s="124" t="str">
        <f>IFERROR('PML mundo '!BA154*100000000/Indicadores!$F181,"")</f>
        <v/>
      </c>
      <c r="AE153" s="124" t="str">
        <f>IFERROR('PML mundo '!BC154*100000000/Indicadores!$F181,"")</f>
        <v/>
      </c>
      <c r="AF153" s="124" t="str">
        <f>IFERROR('PML mundo '!BE154*100000000/Indicadores!$F181,"")</f>
        <v/>
      </c>
      <c r="AG153" s="124" t="str">
        <f>IFERROR('PML mundo '!BG154*100000000/Indicadores!$F181,"")</f>
        <v/>
      </c>
      <c r="AH153" s="124" t="str">
        <f>IFERROR('PML mundo '!BI154*100000000/Indicadores!$F181,"")</f>
        <v/>
      </c>
      <c r="AI153" s="124">
        <f>IFERROR('PML mundo '!BK154*100000000/Indicadores!$F181,"")</f>
        <v>1148019.4110934634</v>
      </c>
      <c r="AJ153" s="124">
        <f>IFERROR('PML mundo '!BM154*100000000/Indicadores!$F181,"")</f>
        <v>3490664.4914618768</v>
      </c>
    </row>
    <row r="154" spans="1:36" s="119" customFormat="1" ht="14">
      <c r="A154" s="114" t="str">
        <f>'AAL mundo '!A182</f>
        <v>LAC</v>
      </c>
      <c r="B154" s="107" t="str">
        <f>'AAL mundo '!B182</f>
        <v>PER</v>
      </c>
      <c r="C154" s="107" t="str">
        <f>'AAL mundo '!C182</f>
        <v>Peru</v>
      </c>
      <c r="D154" s="108" t="str">
        <f>'AAL mundo '!D182</f>
        <v/>
      </c>
      <c r="E154" s="108" t="str">
        <f>'AAL mundo '!E182</f>
        <v>Upper middle income</v>
      </c>
      <c r="F154" s="109">
        <f>'AAL mundo '!F182</f>
        <v>692345</v>
      </c>
      <c r="G154" s="124">
        <f>IFERROR('PML mundo '!G155*100000000/Indicadores!$F182,"")</f>
        <v>3891961.3534773286</v>
      </c>
      <c r="H154" s="124">
        <f>IFERROR('PML mundo '!I155*100000000/Indicadores!$F182,"")</f>
        <v>7159937.9886582736</v>
      </c>
      <c r="I154" s="124">
        <f>IFERROR('PML mundo '!K155*100000000/Indicadores!$F182,"")</f>
        <v>11018463.39221004</v>
      </c>
      <c r="J154" s="124">
        <f>IFERROR('PML mundo '!M155*100000000/Indicadores!$F182,"")</f>
        <v>18503945.319662303</v>
      </c>
      <c r="K154" s="124">
        <f>IFERROR('PML mundo '!O155*100000000/Indicadores!$F182,"")</f>
        <v>25810559.229192734</v>
      </c>
      <c r="L154" s="124">
        <f>IFERROR('PML mundo '!Q155*100000000/Indicadores!$F182,"")</f>
        <v>34226265.4145386</v>
      </c>
      <c r="M154" s="124">
        <f>IFERROR('PML mundo '!S155*100000000/Indicadores!$F182,"")</f>
        <v>39846145.721432135</v>
      </c>
      <c r="N154" s="124" t="str">
        <f>IFERROR('PML mundo '!U155*100000000/Indicadores!$F182,"")</f>
        <v/>
      </c>
      <c r="O154" s="124" t="str">
        <f>IFERROR('PML mundo '!W155*100000000/Indicadores!$F182,"")</f>
        <v/>
      </c>
      <c r="P154" s="124" t="str">
        <f>IFERROR('PML mundo '!Y155*100000000/Indicadores!$F182,"")</f>
        <v/>
      </c>
      <c r="Q154" s="124" t="str">
        <f>IFERROR('PML mundo '!AA155*100000000/Indicadores!$F182,"")</f>
        <v/>
      </c>
      <c r="R154" s="124" t="str">
        <f>IFERROR('PML mundo '!AC155*100000000/Indicadores!$F182,"")</f>
        <v/>
      </c>
      <c r="S154" s="124" t="str">
        <f>IFERROR('PML mundo '!AE155*100000000/Indicadores!$F182,"")</f>
        <v/>
      </c>
      <c r="T154" s="124" t="str">
        <f>IFERROR('PML mundo '!AG155*100000000/Indicadores!$F182,"")</f>
        <v/>
      </c>
      <c r="U154" s="124" t="str">
        <f>IFERROR('PML mundo '!AI155*100000000/Indicadores!$F182,"")</f>
        <v/>
      </c>
      <c r="V154" s="124" t="str">
        <f>IFERROR('PML mundo '!AK155*100000000/Indicadores!$F182,"")</f>
        <v/>
      </c>
      <c r="W154" s="124" t="str">
        <f>IFERROR('PML mundo '!AM155*100000000/Indicadores!$F182,"")</f>
        <v/>
      </c>
      <c r="X154" s="124" t="str">
        <f>IFERROR('PML mundo '!AO155*100000000/Indicadores!$F182,"")</f>
        <v/>
      </c>
      <c r="Y154" s="124" t="str">
        <f>IFERROR('PML mundo '!AQ155*100000000/Indicadores!$F182,"")</f>
        <v/>
      </c>
      <c r="Z154" s="124" t="str">
        <f>IFERROR('PML mundo '!AS155*100000000/Indicadores!$F182,"")</f>
        <v/>
      </c>
      <c r="AA154" s="124" t="str">
        <f>IFERROR('PML mundo '!AU155*100000000/Indicadores!$F182,"")</f>
        <v/>
      </c>
      <c r="AB154" s="124" t="str">
        <f>IFERROR('PML mundo '!AW155*100000000/Indicadores!$F182,"")</f>
        <v/>
      </c>
      <c r="AC154" s="124" t="str">
        <f>IFERROR('PML mundo '!AY155*100000000/Indicadores!$F182,"")</f>
        <v/>
      </c>
      <c r="AD154" s="124">
        <f>IFERROR('PML mundo '!BA155*100000000/Indicadores!$F182,"")</f>
        <v>5320.92619128362</v>
      </c>
      <c r="AE154" s="124">
        <f>IFERROR('PML mundo '!BC155*100000000/Indicadores!$F182,"")</f>
        <v>56042.482352350853</v>
      </c>
      <c r="AF154" s="124">
        <f>IFERROR('PML mundo '!BE155*100000000/Indicadores!$F182,"")</f>
        <v>166093.84632346363</v>
      </c>
      <c r="AG154" s="124">
        <f>IFERROR('PML mundo '!BG155*100000000/Indicadores!$F182,"")</f>
        <v>499253.91602018947</v>
      </c>
      <c r="AH154" s="124">
        <f>IFERROR('PML mundo '!BI155*100000000/Indicadores!$F182,"")</f>
        <v>964864.57330217015</v>
      </c>
      <c r="AI154" s="124">
        <f>IFERROR('PML mundo '!BK155*100000000/Indicadores!$F182,"")</f>
        <v>1026223.4946420677</v>
      </c>
      <c r="AJ154" s="124">
        <f>IFERROR('PML mundo '!BM155*100000000/Indicadores!$F182,"")</f>
        <v>1869956.045219284</v>
      </c>
    </row>
    <row r="155" spans="1:36" s="119" customFormat="1" ht="14">
      <c r="A155" s="114" t="str">
        <f>'AAL mundo '!A183</f>
        <v>East Asia and the Pacific</v>
      </c>
      <c r="B155" s="107" t="str">
        <f>'AAL mundo '!B183</f>
        <v>PHL</v>
      </c>
      <c r="C155" s="107" t="str">
        <f>'AAL mundo '!C183</f>
        <v>Philippines</v>
      </c>
      <c r="D155" s="108" t="str">
        <f>'AAL mundo '!D183</f>
        <v/>
      </c>
      <c r="E155" s="108" t="str">
        <f>'AAL mundo '!E183</f>
        <v>Lower middle income</v>
      </c>
      <c r="F155" s="109">
        <f>'AAL mundo '!F183</f>
        <v>566949</v>
      </c>
      <c r="G155" s="124">
        <f>IFERROR('PML mundo '!G156*100000000/Indicadores!$F183,"")</f>
        <v>868321.24514820229</v>
      </c>
      <c r="H155" s="124">
        <f>IFERROR('PML mundo '!I156*100000000/Indicadores!$F183,"")</f>
        <v>1730033.8126810528</v>
      </c>
      <c r="I155" s="124">
        <f>IFERROR('PML mundo '!K156*100000000/Indicadores!$F183,"")</f>
        <v>2693703.3167504254</v>
      </c>
      <c r="J155" s="124">
        <f>IFERROR('PML mundo '!M156*100000000/Indicadores!$F183,"")</f>
        <v>4538946.5363826314</v>
      </c>
      <c r="K155" s="124">
        <f>IFERROR('PML mundo '!O156*100000000/Indicadores!$F183,"")</f>
        <v>6693663.3834954714</v>
      </c>
      <c r="L155" s="124">
        <f>IFERROR('PML mundo '!Q156*100000000/Indicadores!$F183,"")</f>
        <v>9739473.6725341734</v>
      </c>
      <c r="M155" s="124">
        <f>IFERROR('PML mundo '!S156*100000000/Indicadores!$F183,"")</f>
        <v>11831446.709003495</v>
      </c>
      <c r="N155" s="124">
        <f>IFERROR('PML mundo '!U156*100000000/Indicadores!$F183,"")</f>
        <v>4725208.0064947968</v>
      </c>
      <c r="O155" s="124">
        <f>IFERROR('PML mundo '!W156*100000000/Indicadores!$F183,"")</f>
        <v>6443783.7346599661</v>
      </c>
      <c r="P155" s="124">
        <f>IFERROR('PML mundo '!Y156*100000000/Indicadores!$F183,"")</f>
        <v>7686731.3195498195</v>
      </c>
      <c r="Q155" s="124">
        <f>IFERROR('PML mundo '!AA156*100000000/Indicadores!$F183,"")</f>
        <v>9422604.7873181887</v>
      </c>
      <c r="R155" s="124">
        <f>IFERROR('PML mundo '!AC156*100000000/Indicadores!$F183,"")</f>
        <v>10256140.931266777</v>
      </c>
      <c r="S155" s="124">
        <f>IFERROR('PML mundo '!AE156*100000000/Indicadores!$F183,"")</f>
        <v>11375732.386534056</v>
      </c>
      <c r="T155" s="124">
        <f>IFERROR('PML mundo '!AG156*100000000/Indicadores!$F183,"")</f>
        <v>12495323.841801332</v>
      </c>
      <c r="U155" s="124">
        <f>IFERROR('PML mundo '!AI156*100000000/Indicadores!$F183,"")</f>
        <v>872907.2881692698</v>
      </c>
      <c r="V155" s="124">
        <f>IFERROR('PML mundo '!AK156*100000000/Indicadores!$F183,"")</f>
        <v>1095077.5453667624</v>
      </c>
      <c r="W155" s="124">
        <f>IFERROR('PML mundo '!AM156*100000000/Indicadores!$F183,"")</f>
        <v>1344160.0795270898</v>
      </c>
      <c r="X155" s="124">
        <f>IFERROR('PML mundo '!AO156*100000000/Indicadores!$F183,"")</f>
        <v>1407458.7100766797</v>
      </c>
      <c r="Y155" s="124">
        <f>IFERROR('PML mundo '!AQ156*100000000/Indicadores!$F183,"")</f>
        <v>1512958.7686715918</v>
      </c>
      <c r="Z155" s="124">
        <f>IFERROR('PML mundo '!AS156*100000000/Indicadores!$F183,"")</f>
        <v>1723955.374343022</v>
      </c>
      <c r="AA155" s="124">
        <f>IFERROR('PML mundo '!AU156*100000000/Indicadores!$F183,"")</f>
        <v>1770015.961102091</v>
      </c>
      <c r="AB155" s="124">
        <f>IFERROR('PML mundo '!AW156*100000000/Indicadores!$F183,"")</f>
        <v>16423.371523379119</v>
      </c>
      <c r="AC155" s="124">
        <f>IFERROR('PML mundo '!AY156*100000000/Indicadores!$F183,"")</f>
        <v>39371.144220681352</v>
      </c>
      <c r="AD155" s="124">
        <f>IFERROR('PML mundo '!BA156*100000000/Indicadores!$F183,"")</f>
        <v>106767.71673473211</v>
      </c>
      <c r="AE155" s="124">
        <f>IFERROR('PML mundo '!BC156*100000000/Indicadores!$F183,"")</f>
        <v>522008.27820813475</v>
      </c>
      <c r="AF155" s="124">
        <f>IFERROR('PML mundo '!BE156*100000000/Indicadores!$F183,"")</f>
        <v>1073941.7161601731</v>
      </c>
      <c r="AG155" s="124">
        <f>IFERROR('PML mundo '!BG156*100000000/Indicadores!$F183,"")</f>
        <v>1984141.3296615544</v>
      </c>
      <c r="AH155" s="124">
        <f>IFERROR('PML mundo '!BI156*100000000/Indicadores!$F183,"")</f>
        <v>3131206.9048345229</v>
      </c>
      <c r="AI155" s="124">
        <f>IFERROR('PML mundo '!BK156*100000000/Indicadores!$F183,"")</f>
        <v>596295.86495316844</v>
      </c>
      <c r="AJ155" s="124">
        <f>IFERROR('PML mundo '!BM156*100000000/Indicadores!$F183,"")</f>
        <v>1299930.3139703947</v>
      </c>
    </row>
    <row r="156" spans="1:36" s="119" customFormat="1" ht="14">
      <c r="A156" s="114" t="str">
        <f>'AAL mundo '!A184</f>
        <v>Europe and Central Asia</v>
      </c>
      <c r="B156" s="107" t="str">
        <f>'AAL mundo '!B184</f>
        <v>POL</v>
      </c>
      <c r="C156" s="107" t="str">
        <f>'AAL mundo '!C184</f>
        <v>Poland</v>
      </c>
      <c r="D156" s="108" t="str">
        <f>'AAL mundo '!D184</f>
        <v/>
      </c>
      <c r="E156" s="108" t="str">
        <f>'AAL mundo '!E184</f>
        <v>High income: OECD</v>
      </c>
      <c r="F156" s="109">
        <f>'AAL mundo '!F184</f>
        <v>1614720</v>
      </c>
      <c r="G156" s="124">
        <f>IFERROR('PML mundo '!G157*100000000/Indicadores!$F184,"")</f>
        <v>127708.75436348269</v>
      </c>
      <c r="H156" s="124">
        <f>IFERROR('PML mundo '!I157*100000000/Indicadores!$F184,"")</f>
        <v>261439.89664341221</v>
      </c>
      <c r="I156" s="124">
        <f>IFERROR('PML mundo '!K157*100000000/Indicadores!$F184,"")</f>
        <v>446319.13178837497</v>
      </c>
      <c r="J156" s="124">
        <f>IFERROR('PML mundo '!M157*100000000/Indicadores!$F184,"")</f>
        <v>875873.93207015074</v>
      </c>
      <c r="K156" s="124">
        <f>IFERROR('PML mundo '!O157*100000000/Indicadores!$F184,"")</f>
        <v>1410027.8116941627</v>
      </c>
      <c r="L156" s="124">
        <f>IFERROR('PML mundo '!Q157*100000000/Indicadores!$F184,"")</f>
        <v>2187857.1950855595</v>
      </c>
      <c r="M156" s="124">
        <f>IFERROR('PML mundo '!S157*100000000/Indicadores!$F184,"")</f>
        <v>2771744.4018574869</v>
      </c>
      <c r="N156" s="124" t="str">
        <f>IFERROR('PML mundo '!U157*100000000/Indicadores!$F184,"")</f>
        <v/>
      </c>
      <c r="O156" s="124" t="str">
        <f>IFERROR('PML mundo '!W157*100000000/Indicadores!$F184,"")</f>
        <v/>
      </c>
      <c r="P156" s="124" t="str">
        <f>IFERROR('PML mundo '!Y157*100000000/Indicadores!$F184,"")</f>
        <v/>
      </c>
      <c r="Q156" s="124" t="str">
        <f>IFERROR('PML mundo '!AA157*100000000/Indicadores!$F184,"")</f>
        <v/>
      </c>
      <c r="R156" s="124" t="str">
        <f>IFERROR('PML mundo '!AC157*100000000/Indicadores!$F184,"")</f>
        <v/>
      </c>
      <c r="S156" s="124" t="str">
        <f>IFERROR('PML mundo '!AE157*100000000/Indicadores!$F184,"")</f>
        <v/>
      </c>
      <c r="T156" s="124" t="str">
        <f>IFERROR('PML mundo '!AG157*100000000/Indicadores!$F184,"")</f>
        <v/>
      </c>
      <c r="U156" s="124" t="str">
        <f>IFERROR('PML mundo '!AI157*100000000/Indicadores!$F184,"")</f>
        <v/>
      </c>
      <c r="V156" s="124" t="str">
        <f>IFERROR('PML mundo '!AK157*100000000/Indicadores!$F184,"")</f>
        <v/>
      </c>
      <c r="W156" s="124" t="str">
        <f>IFERROR('PML mundo '!AM157*100000000/Indicadores!$F184,"")</f>
        <v/>
      </c>
      <c r="X156" s="124" t="str">
        <f>IFERROR('PML mundo '!AO157*100000000/Indicadores!$F184,"")</f>
        <v/>
      </c>
      <c r="Y156" s="124" t="str">
        <f>IFERROR('PML mundo '!AQ157*100000000/Indicadores!$F184,"")</f>
        <v/>
      </c>
      <c r="Z156" s="124" t="str">
        <f>IFERROR('PML mundo '!AS157*100000000/Indicadores!$F184,"")</f>
        <v/>
      </c>
      <c r="AA156" s="124" t="str">
        <f>IFERROR('PML mundo '!AU157*100000000/Indicadores!$F184,"")</f>
        <v/>
      </c>
      <c r="AB156" s="124" t="str">
        <f>IFERROR('PML mundo '!AW157*100000000/Indicadores!$F184,"")</f>
        <v/>
      </c>
      <c r="AC156" s="124" t="str">
        <f>IFERROR('PML mundo '!AY157*100000000/Indicadores!$F184,"")</f>
        <v/>
      </c>
      <c r="AD156" s="124" t="str">
        <f>IFERROR('PML mundo '!BA157*100000000/Indicadores!$F184,"")</f>
        <v/>
      </c>
      <c r="AE156" s="124" t="str">
        <f>IFERROR('PML mundo '!BC157*100000000/Indicadores!$F184,"")</f>
        <v/>
      </c>
      <c r="AF156" s="124" t="str">
        <f>IFERROR('PML mundo '!BE157*100000000/Indicadores!$F184,"")</f>
        <v/>
      </c>
      <c r="AG156" s="124" t="str">
        <f>IFERROR('PML mundo '!BG157*100000000/Indicadores!$F184,"")</f>
        <v/>
      </c>
      <c r="AH156" s="124" t="str">
        <f>IFERROR('PML mundo '!BI157*100000000/Indicadores!$F184,"")</f>
        <v/>
      </c>
      <c r="AI156" s="124">
        <f>IFERROR('PML mundo '!BK157*100000000/Indicadores!$F184,"")</f>
        <v>340259.65544550034</v>
      </c>
      <c r="AJ156" s="124">
        <f>IFERROR('PML mundo '!BM157*100000000/Indicadores!$F184,"")</f>
        <v>830282.45034179522</v>
      </c>
    </row>
    <row r="157" spans="1:36" s="119" customFormat="1" ht="14">
      <c r="A157" s="114" t="str">
        <f>'AAL mundo '!A185</f>
        <v>Europe and Central Asia</v>
      </c>
      <c r="B157" s="107" t="str">
        <f>'AAL mundo '!B185</f>
        <v>PRT</v>
      </c>
      <c r="C157" s="107" t="str">
        <f>'AAL mundo '!C185</f>
        <v>Portugal</v>
      </c>
      <c r="D157" s="108" t="str">
        <f>'AAL mundo '!D185</f>
        <v/>
      </c>
      <c r="E157" s="108" t="str">
        <f>'AAL mundo '!E185</f>
        <v>High income: OECD</v>
      </c>
      <c r="F157" s="109">
        <f>'AAL mundo '!F185</f>
        <v>1054340</v>
      </c>
      <c r="G157" s="124" t="str">
        <f>IFERROR('PML mundo '!G158*100000000/Indicadores!$F185,"")</f>
        <v/>
      </c>
      <c r="H157" s="124" t="str">
        <f>IFERROR('PML mundo '!I158*100000000/Indicadores!$F185,"")</f>
        <v/>
      </c>
      <c r="I157" s="124" t="str">
        <f>IFERROR('PML mundo '!K158*100000000/Indicadores!$F185,"")</f>
        <v/>
      </c>
      <c r="J157" s="124" t="str">
        <f>IFERROR('PML mundo '!M158*100000000/Indicadores!$F185,"")</f>
        <v/>
      </c>
      <c r="K157" s="124" t="str">
        <f>IFERROR('PML mundo '!O158*100000000/Indicadores!$F185,"")</f>
        <v/>
      </c>
      <c r="L157" s="124" t="str">
        <f>IFERROR('PML mundo '!Q158*100000000/Indicadores!$F185,"")</f>
        <v/>
      </c>
      <c r="M157" s="124" t="str">
        <f>IFERROR('PML mundo '!S158*100000000/Indicadores!$F185,"")</f>
        <v/>
      </c>
      <c r="N157" s="124" t="str">
        <f>IFERROR('PML mundo '!U158*100000000/Indicadores!$F185,"")</f>
        <v/>
      </c>
      <c r="O157" s="124" t="str">
        <f>IFERROR('PML mundo '!W158*100000000/Indicadores!$F185,"")</f>
        <v/>
      </c>
      <c r="P157" s="124" t="str">
        <f>IFERROR('PML mundo '!Y158*100000000/Indicadores!$F185,"")</f>
        <v/>
      </c>
      <c r="Q157" s="124" t="str">
        <f>IFERROR('PML mundo '!AA158*100000000/Indicadores!$F185,"")</f>
        <v/>
      </c>
      <c r="R157" s="124" t="str">
        <f>IFERROR('PML mundo '!AC158*100000000/Indicadores!$F185,"")</f>
        <v/>
      </c>
      <c r="S157" s="124" t="str">
        <f>IFERROR('PML mundo '!AE158*100000000/Indicadores!$F185,"")</f>
        <v/>
      </c>
      <c r="T157" s="124" t="str">
        <f>IFERROR('PML mundo '!AG158*100000000/Indicadores!$F185,"")</f>
        <v/>
      </c>
      <c r="U157" s="124" t="str">
        <f>IFERROR('PML mundo '!AI158*100000000/Indicadores!$F185,"")</f>
        <v/>
      </c>
      <c r="V157" s="124" t="str">
        <f>IFERROR('PML mundo '!AK158*100000000/Indicadores!$F185,"")</f>
        <v/>
      </c>
      <c r="W157" s="124" t="str">
        <f>IFERROR('PML mundo '!AM158*100000000/Indicadores!$F185,"")</f>
        <v/>
      </c>
      <c r="X157" s="124" t="str">
        <f>IFERROR('PML mundo '!AO158*100000000/Indicadores!$F185,"")</f>
        <v/>
      </c>
      <c r="Y157" s="124" t="str">
        <f>IFERROR('PML mundo '!AQ158*100000000/Indicadores!$F185,"")</f>
        <v/>
      </c>
      <c r="Z157" s="124" t="str">
        <f>IFERROR('PML mundo '!AS158*100000000/Indicadores!$F185,"")</f>
        <v/>
      </c>
      <c r="AA157" s="124" t="str">
        <f>IFERROR('PML mundo '!AU158*100000000/Indicadores!$F185,"")</f>
        <v/>
      </c>
      <c r="AB157" s="124" t="str">
        <f>IFERROR('PML mundo '!AW158*100000000/Indicadores!$F185,"")</f>
        <v/>
      </c>
      <c r="AC157" s="124" t="str">
        <f>IFERROR('PML mundo '!AY158*100000000/Indicadores!$F185,"")</f>
        <v/>
      </c>
      <c r="AD157" s="124" t="str">
        <f>IFERROR('PML mundo '!BA158*100000000/Indicadores!$F185,"")</f>
        <v/>
      </c>
      <c r="AE157" s="124" t="str">
        <f>IFERROR('PML mundo '!BC158*100000000/Indicadores!$F185,"")</f>
        <v/>
      </c>
      <c r="AF157" s="124" t="str">
        <f>IFERROR('PML mundo '!BE158*100000000/Indicadores!$F185,"")</f>
        <v/>
      </c>
      <c r="AG157" s="124" t="str">
        <f>IFERROR('PML mundo '!BG158*100000000/Indicadores!$F185,"")</f>
        <v/>
      </c>
      <c r="AH157" s="124" t="str">
        <f>IFERROR('PML mundo '!BI158*100000000/Indicadores!$F185,"")</f>
        <v/>
      </c>
      <c r="AI157" s="124">
        <f>IFERROR('PML mundo '!BK158*100000000/Indicadores!$F185,"")</f>
        <v>135369.2778085263</v>
      </c>
      <c r="AJ157" s="124">
        <f>IFERROR('PML mundo '!BM158*100000000/Indicadores!$F185,"")</f>
        <v>542201.37701970898</v>
      </c>
    </row>
    <row r="158" spans="1:36" s="119" customFormat="1" ht="14">
      <c r="A158" s="114" t="str">
        <f>'AAL mundo '!A186</f>
        <v>LAC</v>
      </c>
      <c r="B158" s="107" t="str">
        <f>'AAL mundo '!B186</f>
        <v>PRI</v>
      </c>
      <c r="C158" s="107" t="str">
        <f>'AAL mundo '!C186</f>
        <v>Puerto Rico</v>
      </c>
      <c r="D158" s="108" t="str">
        <f>'AAL mundo '!D186</f>
        <v>SIDS</v>
      </c>
      <c r="E158" s="108" t="str">
        <f>'AAL mundo '!E186</f>
        <v>High income: nonOECD</v>
      </c>
      <c r="F158" s="109">
        <f>'AAL mundo '!F186</f>
        <v>259030</v>
      </c>
      <c r="G158" s="124">
        <f>IFERROR('PML mundo '!G159*100000000/Indicadores!$F186,"")</f>
        <v>1258586.1192235271</v>
      </c>
      <c r="H158" s="124">
        <f>IFERROR('PML mundo '!I159*100000000/Indicadores!$F186,"")</f>
        <v>3363540.4732242697</v>
      </c>
      <c r="I158" s="124">
        <f>IFERROR('PML mundo '!K159*100000000/Indicadores!$F186,"")</f>
        <v>6016835.56249086</v>
      </c>
      <c r="J158" s="124">
        <f>IFERROR('PML mundo '!M159*100000000/Indicadores!$F186,"")</f>
        <v>11060740.34502697</v>
      </c>
      <c r="K158" s="124">
        <f>IFERROR('PML mundo '!O159*100000000/Indicadores!$F186,"")</f>
        <v>16146502.976910464</v>
      </c>
      <c r="L158" s="124">
        <f>IFERROR('PML mundo '!Q159*100000000/Indicadores!$F186,"")</f>
        <v>21936305.52052965</v>
      </c>
      <c r="M158" s="124">
        <f>IFERROR('PML mundo '!S159*100000000/Indicadores!$F186,"")</f>
        <v>25234514.006516792</v>
      </c>
      <c r="N158" s="124">
        <f>IFERROR('PML mundo '!U159*100000000/Indicadores!$F186,"")</f>
        <v>15829926.933085559</v>
      </c>
      <c r="O158" s="124">
        <f>IFERROR('PML mundo '!W159*100000000/Indicadores!$F186,"")</f>
        <v>46966698.275144391</v>
      </c>
      <c r="P158" s="124">
        <f>IFERROR('PML mundo '!Y159*100000000/Indicadores!$F186,"")</f>
        <v>96142932.503330737</v>
      </c>
      <c r="Q158" s="124">
        <f>IFERROR('PML mundo '!AA159*100000000/Indicadores!$F186,"")</f>
        <v>150639147.15557927</v>
      </c>
      <c r="R158" s="124">
        <f>IFERROR('PML mundo '!AC159*100000000/Indicadores!$F186,"")</f>
        <v>153145653.73864478</v>
      </c>
      <c r="S158" s="124">
        <f>IFERROR('PML mundo '!AE159*100000000/Indicadores!$F186,"")</f>
        <v>158158657.20872542</v>
      </c>
      <c r="T158" s="124">
        <f>IFERROR('PML mundo '!AG159*100000000/Indicadores!$F186,"")</f>
        <v>163171660.67880616</v>
      </c>
      <c r="U158" s="124">
        <f>IFERROR('PML mundo '!AI159*100000000/Indicadores!$F186,"")</f>
        <v>1623361.2293226635</v>
      </c>
      <c r="V158" s="124">
        <f>IFERROR('PML mundo '!AK159*100000000/Indicadores!$F186,"")</f>
        <v>3066618.3234524438</v>
      </c>
      <c r="W158" s="124">
        <f>IFERROR('PML mundo '!AM159*100000000/Indicadores!$F186,"")</f>
        <v>5265469.2290121568</v>
      </c>
      <c r="X158" s="124">
        <f>IFERROR('PML mundo '!AO159*100000000/Indicadores!$F186,"")</f>
        <v>7922070.6714470256</v>
      </c>
      <c r="Y158" s="124">
        <f>IFERROR('PML mundo '!AQ159*100000000/Indicadores!$F186,"")</f>
        <v>8927570.4845168721</v>
      </c>
      <c r="Z158" s="124">
        <f>IFERROR('PML mundo '!AS159*100000000/Indicadores!$F186,"")</f>
        <v>10264064.368277401</v>
      </c>
      <c r="AA158" s="124">
        <f>IFERROR('PML mundo '!AU159*100000000/Indicadores!$F186,"")</f>
        <v>11100145.0936366</v>
      </c>
      <c r="AB158" s="124" t="str">
        <f>IFERROR('PML mundo '!AW159*100000000/Indicadores!$F186,"")</f>
        <v/>
      </c>
      <c r="AC158" s="124" t="str">
        <f>IFERROR('PML mundo '!AY159*100000000/Indicadores!$F186,"")</f>
        <v/>
      </c>
      <c r="AD158" s="124" t="str">
        <f>IFERROR('PML mundo '!BA159*100000000/Indicadores!$F186,"")</f>
        <v/>
      </c>
      <c r="AE158" s="124" t="str">
        <f>IFERROR('PML mundo '!BC159*100000000/Indicadores!$F186,"")</f>
        <v/>
      </c>
      <c r="AF158" s="124">
        <f>IFERROR('PML mundo '!BE159*100000000/Indicadores!$F186,"")</f>
        <v>14233.801909187217</v>
      </c>
      <c r="AG158" s="124">
        <f>IFERROR('PML mundo '!BG159*100000000/Indicadores!$F186,"")</f>
        <v>310273.61109944893</v>
      </c>
      <c r="AH158" s="124">
        <f>IFERROR('PML mundo '!BI159*100000000/Indicadores!$F186,"")</f>
        <v>940468.40339347022</v>
      </c>
      <c r="AI158" s="124" t="str">
        <f>IFERROR('PML mundo '!BK159*100000000/Indicadores!$F186,"")</f>
        <v/>
      </c>
      <c r="AJ158" s="124" t="str">
        <f>IFERROR('PML mundo '!BM159*100000000/Indicadores!$F186,"")</f>
        <v/>
      </c>
    </row>
    <row r="159" spans="1:36" s="119" customFormat="1" ht="14">
      <c r="A159" s="114" t="str">
        <f>'AAL mundo '!A187</f>
        <v>Middle East and North Africa</v>
      </c>
      <c r="B159" s="107" t="str">
        <f>'AAL mundo '!B187</f>
        <v>QAT</v>
      </c>
      <c r="C159" s="107" t="str">
        <f>'AAL mundo '!C187</f>
        <v>Qatar</v>
      </c>
      <c r="D159" s="108" t="str">
        <f>'AAL mundo '!D187</f>
        <v/>
      </c>
      <c r="E159" s="108" t="str">
        <f>'AAL mundo '!E187</f>
        <v>High income: nonOECD</v>
      </c>
      <c r="F159" s="109">
        <f>'AAL mundo '!F187</f>
        <v>624818</v>
      </c>
      <c r="G159" s="124">
        <f>IFERROR('PML mundo '!G160*100000000/Indicadores!$F187,"")</f>
        <v>131788.69686988834</v>
      </c>
      <c r="H159" s="124">
        <f>IFERROR('PML mundo '!I160*100000000/Indicadores!$F187,"")</f>
        <v>214431.48966327016</v>
      </c>
      <c r="I159" s="124">
        <f>IFERROR('PML mundo '!K160*100000000/Indicadores!$F187,"")</f>
        <v>312218.79792938521</v>
      </c>
      <c r="J159" s="124">
        <f>IFERROR('PML mundo '!M160*100000000/Indicadores!$F187,"")</f>
        <v>540414.56752576178</v>
      </c>
      <c r="K159" s="124">
        <f>IFERROR('PML mundo '!O160*100000000/Indicadores!$F187,"")</f>
        <v>867587.50361206976</v>
      </c>
      <c r="L159" s="124">
        <f>IFERROR('PML mundo '!Q160*100000000/Indicadores!$F187,"")</f>
        <v>1406655.1516284714</v>
      </c>
      <c r="M159" s="124">
        <f>IFERROR('PML mundo '!S160*100000000/Indicadores!$F187,"")</f>
        <v>1840686.8750792698</v>
      </c>
      <c r="N159" s="124" t="str">
        <f>IFERROR('PML mundo '!U160*100000000/Indicadores!$F187,"")</f>
        <v/>
      </c>
      <c r="O159" s="124" t="str">
        <f>IFERROR('PML mundo '!W160*100000000/Indicadores!$F187,"")</f>
        <v/>
      </c>
      <c r="P159" s="124" t="str">
        <f>IFERROR('PML mundo '!Y160*100000000/Indicadores!$F187,"")</f>
        <v/>
      </c>
      <c r="Q159" s="124" t="str">
        <f>IFERROR('PML mundo '!AA160*100000000/Indicadores!$F187,"")</f>
        <v/>
      </c>
      <c r="R159" s="124" t="str">
        <f>IFERROR('PML mundo '!AC160*100000000/Indicadores!$F187,"")</f>
        <v/>
      </c>
      <c r="S159" s="124" t="str">
        <f>IFERROR('PML mundo '!AE160*100000000/Indicadores!$F187,"")</f>
        <v/>
      </c>
      <c r="T159" s="124" t="str">
        <f>IFERROR('PML mundo '!AG160*100000000/Indicadores!$F187,"")</f>
        <v/>
      </c>
      <c r="U159" s="124" t="str">
        <f>IFERROR('PML mundo '!AI160*100000000/Indicadores!$F187,"")</f>
        <v/>
      </c>
      <c r="V159" s="124" t="str">
        <f>IFERROR('PML mundo '!AK160*100000000/Indicadores!$F187,"")</f>
        <v/>
      </c>
      <c r="W159" s="124" t="str">
        <f>IFERROR('PML mundo '!AM160*100000000/Indicadores!$F187,"")</f>
        <v/>
      </c>
      <c r="X159" s="124" t="str">
        <f>IFERROR('PML mundo '!AO160*100000000/Indicadores!$F187,"")</f>
        <v/>
      </c>
      <c r="Y159" s="124" t="str">
        <f>IFERROR('PML mundo '!AQ160*100000000/Indicadores!$F187,"")</f>
        <v/>
      </c>
      <c r="Z159" s="124" t="str">
        <f>IFERROR('PML mundo '!AS160*100000000/Indicadores!$F187,"")</f>
        <v/>
      </c>
      <c r="AA159" s="124" t="str">
        <f>IFERROR('PML mundo '!AU160*100000000/Indicadores!$F187,"")</f>
        <v/>
      </c>
      <c r="AB159" s="124" t="str">
        <f>IFERROR('PML mundo '!AW160*100000000/Indicadores!$F187,"")</f>
        <v/>
      </c>
      <c r="AC159" s="124" t="str">
        <f>IFERROR('PML mundo '!AY160*100000000/Indicadores!$F187,"")</f>
        <v/>
      </c>
      <c r="AD159" s="124" t="str">
        <f>IFERROR('PML mundo '!BA160*100000000/Indicadores!$F187,"")</f>
        <v/>
      </c>
      <c r="AE159" s="124" t="str">
        <f>IFERROR('PML mundo '!BC160*100000000/Indicadores!$F187,"")</f>
        <v/>
      </c>
      <c r="AF159" s="124" t="str">
        <f>IFERROR('PML mundo '!BE160*100000000/Indicadores!$F187,"")</f>
        <v/>
      </c>
      <c r="AG159" s="124" t="str">
        <f>IFERROR('PML mundo '!BG160*100000000/Indicadores!$F187,"")</f>
        <v/>
      </c>
      <c r="AH159" s="124" t="str">
        <f>IFERROR('PML mundo '!BI160*100000000/Indicadores!$F187,"")</f>
        <v/>
      </c>
      <c r="AI159" s="124" t="str">
        <f>IFERROR('PML mundo '!BK160*100000000/Indicadores!$F187,"")</f>
        <v/>
      </c>
      <c r="AJ159" s="124" t="str">
        <f>IFERROR('PML mundo '!BM160*100000000/Indicadores!$F187,"")</f>
        <v/>
      </c>
    </row>
    <row r="160" spans="1:36" s="119" customFormat="1" ht="14">
      <c r="A160" s="114" t="str">
        <f>'AAL mundo '!A188</f>
        <v>East Asia and the Pacific</v>
      </c>
      <c r="B160" s="107" t="str">
        <f>'AAL mundo '!B188</f>
        <v>KOR</v>
      </c>
      <c r="C160" s="107" t="str">
        <f>'AAL mundo '!C188</f>
        <v>Republic of Korea</v>
      </c>
      <c r="D160" s="108" t="str">
        <f>'AAL mundo '!D188</f>
        <v/>
      </c>
      <c r="E160" s="108" t="str">
        <f>'AAL mundo '!E188</f>
        <v>Low income</v>
      </c>
      <c r="F160" s="109">
        <f>'AAL mundo '!F188</f>
        <v>5538600</v>
      </c>
      <c r="G160" s="124" t="str">
        <f>IFERROR('PML mundo '!G161*100000000/Indicadores!$F188,"")</f>
        <v/>
      </c>
      <c r="H160" s="124" t="str">
        <f>IFERROR('PML mundo '!I161*100000000/Indicadores!$F188,"")</f>
        <v/>
      </c>
      <c r="I160" s="124" t="str">
        <f>IFERROR('PML mundo '!K161*100000000/Indicadores!$F188,"")</f>
        <v/>
      </c>
      <c r="J160" s="124" t="str">
        <f>IFERROR('PML mundo '!M161*100000000/Indicadores!$F188,"")</f>
        <v/>
      </c>
      <c r="K160" s="124" t="str">
        <f>IFERROR('PML mundo '!O161*100000000/Indicadores!$F188,"")</f>
        <v/>
      </c>
      <c r="L160" s="124" t="str">
        <f>IFERROR('PML mundo '!Q161*100000000/Indicadores!$F188,"")</f>
        <v/>
      </c>
      <c r="M160" s="124" t="str">
        <f>IFERROR('PML mundo '!S161*100000000/Indicadores!$F188,"")</f>
        <v/>
      </c>
      <c r="N160" s="124">
        <f>IFERROR('PML mundo '!U161*100000000/Indicadores!$F188,"")</f>
        <v>24097.709823726436</v>
      </c>
      <c r="O160" s="124">
        <f>IFERROR('PML mundo '!W161*100000000/Indicadores!$F188,"")</f>
        <v>60233.284636631892</v>
      </c>
      <c r="P160" s="124">
        <f>IFERROR('PML mundo '!Y161*100000000/Indicadores!$F188,"")</f>
        <v>78356.73068377556</v>
      </c>
      <c r="Q160" s="124">
        <f>IFERROR('PML mundo '!AA161*100000000/Indicadores!$F188,"")</f>
        <v>99882.798599400179</v>
      </c>
      <c r="R160" s="124">
        <f>IFERROR('PML mundo '!AC161*100000000/Indicadores!$F188,"")</f>
        <v>106346.29119224717</v>
      </c>
      <c r="S160" s="124">
        <f>IFERROR('PML mundo '!AE161*100000000/Indicadores!$F188,"")</f>
        <v>119125.79870579191</v>
      </c>
      <c r="T160" s="124">
        <f>IFERROR('PML mundo '!AG161*100000000/Indicadores!$F188,"")</f>
        <v>131905.30621933666</v>
      </c>
      <c r="U160" s="124">
        <f>IFERROR('PML mundo '!AI161*100000000/Indicadores!$F188,"")</f>
        <v>2300708.4077092251</v>
      </c>
      <c r="V160" s="124">
        <f>IFERROR('PML mundo '!AK161*100000000/Indicadores!$F188,"")</f>
        <v>3162828.1367572621</v>
      </c>
      <c r="W160" s="124">
        <f>IFERROR('PML mundo '!AM161*100000000/Indicadores!$F188,"")</f>
        <v>3553321.3605448338</v>
      </c>
      <c r="X160" s="124">
        <f>IFERROR('PML mundo '!AO161*100000000/Indicadores!$F188,"")</f>
        <v>4183256.6385302329</v>
      </c>
      <c r="Y160" s="124">
        <f>IFERROR('PML mundo '!AQ161*100000000/Indicadores!$F188,"")</f>
        <v>4257033.7620774135</v>
      </c>
      <c r="Z160" s="124">
        <f>IFERROR('PML mundo '!AS161*100000000/Indicadores!$F188,"")</f>
        <v>4404587.3001445048</v>
      </c>
      <c r="AA160" s="124">
        <f>IFERROR('PML mundo '!AU161*100000000/Indicadores!$F188,"")</f>
        <v>4552140.8382115969</v>
      </c>
      <c r="AB160" s="124" t="str">
        <f>IFERROR('PML mundo '!AW161*100000000/Indicadores!$F188,"")</f>
        <v/>
      </c>
      <c r="AC160" s="124" t="str">
        <f>IFERROR('PML mundo '!AY161*100000000/Indicadores!$F188,"")</f>
        <v/>
      </c>
      <c r="AD160" s="124" t="str">
        <f>IFERROR('PML mundo '!BA161*100000000/Indicadores!$F188,"")</f>
        <v/>
      </c>
      <c r="AE160" s="124" t="str">
        <f>IFERROR('PML mundo '!BC161*100000000/Indicadores!$F188,"")</f>
        <v/>
      </c>
      <c r="AF160" s="124" t="str">
        <f>IFERROR('PML mundo '!BE161*100000000/Indicadores!$F188,"")</f>
        <v/>
      </c>
      <c r="AG160" s="124" t="str">
        <f>IFERROR('PML mundo '!BG161*100000000/Indicadores!$F188,"")</f>
        <v/>
      </c>
      <c r="AH160" s="124" t="str">
        <f>IFERROR('PML mundo '!BI161*100000000/Indicadores!$F188,"")</f>
        <v/>
      </c>
      <c r="AI160" s="124">
        <f>IFERROR('PML mundo '!BK161*100000000/Indicadores!$F188,"")</f>
        <v>64181.513939348493</v>
      </c>
      <c r="AJ160" s="124">
        <f>IFERROR('PML mundo '!BM161*100000000/Indicadores!$F188,"")</f>
        <v>998873.88664689008</v>
      </c>
    </row>
    <row r="161" spans="1:36" s="119" customFormat="1" ht="14">
      <c r="A161" s="114" t="str">
        <f>'AAL mundo '!A189</f>
        <v>Europe and Central Asia</v>
      </c>
      <c r="B161" s="107" t="str">
        <f>'AAL mundo '!B189</f>
        <v>MDA</v>
      </c>
      <c r="C161" s="107" t="str">
        <f>'AAL mundo '!C189</f>
        <v>Republic of Moldova</v>
      </c>
      <c r="D161" s="108" t="str">
        <f>'AAL mundo '!D189</f>
        <v/>
      </c>
      <c r="E161" s="108" t="str">
        <f>'AAL mundo '!E189</f>
        <v>Lower middle income</v>
      </c>
      <c r="F161" s="109">
        <f>'AAL mundo '!F189</f>
        <v>33762.699999999997</v>
      </c>
      <c r="G161" s="124">
        <f>IFERROR('PML mundo '!G162*100000000/Indicadores!$F189,"")</f>
        <v>82386.976245830796</v>
      </c>
      <c r="H161" s="124">
        <f>IFERROR('PML mundo '!I162*100000000/Indicadores!$F189,"")</f>
        <v>206469.80022583209</v>
      </c>
      <c r="I161" s="124">
        <f>IFERROR('PML mundo '!K162*100000000/Indicadores!$F189,"")</f>
        <v>449737.4419760977</v>
      </c>
      <c r="J161" s="124">
        <f>IFERROR('PML mundo '!M162*100000000/Indicadores!$F189,"")</f>
        <v>1290185.0716058228</v>
      </c>
      <c r="K161" s="124">
        <f>IFERROR('PML mundo '!O162*100000000/Indicadores!$F189,"")</f>
        <v>2658989.4223730634</v>
      </c>
      <c r="L161" s="124">
        <f>IFERROR('PML mundo '!Q162*100000000/Indicadores!$F189,"")</f>
        <v>4991319.5075275209</v>
      </c>
      <c r="M161" s="124">
        <f>IFERROR('PML mundo '!S162*100000000/Indicadores!$F189,"")</f>
        <v>6911965.8912584512</v>
      </c>
      <c r="N161" s="124" t="str">
        <f>IFERROR('PML mundo '!U162*100000000/Indicadores!$F189,"")</f>
        <v/>
      </c>
      <c r="O161" s="124" t="str">
        <f>IFERROR('PML mundo '!W162*100000000/Indicadores!$F189,"")</f>
        <v/>
      </c>
      <c r="P161" s="124" t="str">
        <f>IFERROR('PML mundo '!Y162*100000000/Indicadores!$F189,"")</f>
        <v/>
      </c>
      <c r="Q161" s="124" t="str">
        <f>IFERROR('PML mundo '!AA162*100000000/Indicadores!$F189,"")</f>
        <v/>
      </c>
      <c r="R161" s="124" t="str">
        <f>IFERROR('PML mundo '!AC162*100000000/Indicadores!$F189,"")</f>
        <v/>
      </c>
      <c r="S161" s="124" t="str">
        <f>IFERROR('PML mundo '!AE162*100000000/Indicadores!$F189,"")</f>
        <v/>
      </c>
      <c r="T161" s="124" t="str">
        <f>IFERROR('PML mundo '!AG162*100000000/Indicadores!$F189,"")</f>
        <v/>
      </c>
      <c r="U161" s="124" t="str">
        <f>IFERROR('PML mundo '!AI162*100000000/Indicadores!$F189,"")</f>
        <v/>
      </c>
      <c r="V161" s="124" t="str">
        <f>IFERROR('PML mundo '!AK162*100000000/Indicadores!$F189,"")</f>
        <v/>
      </c>
      <c r="W161" s="124" t="str">
        <f>IFERROR('PML mundo '!AM162*100000000/Indicadores!$F189,"")</f>
        <v/>
      </c>
      <c r="X161" s="124" t="str">
        <f>IFERROR('PML mundo '!AO162*100000000/Indicadores!$F189,"")</f>
        <v/>
      </c>
      <c r="Y161" s="124" t="str">
        <f>IFERROR('PML mundo '!AQ162*100000000/Indicadores!$F189,"")</f>
        <v/>
      </c>
      <c r="Z161" s="124" t="str">
        <f>IFERROR('PML mundo '!AS162*100000000/Indicadores!$F189,"")</f>
        <v/>
      </c>
      <c r="AA161" s="124" t="str">
        <f>IFERROR('PML mundo '!AU162*100000000/Indicadores!$F189,"")</f>
        <v/>
      </c>
      <c r="AB161" s="124" t="str">
        <f>IFERROR('PML mundo '!AW162*100000000/Indicadores!$F189,"")</f>
        <v/>
      </c>
      <c r="AC161" s="124" t="str">
        <f>IFERROR('PML mundo '!AY162*100000000/Indicadores!$F189,"")</f>
        <v/>
      </c>
      <c r="AD161" s="124" t="str">
        <f>IFERROR('PML mundo '!BA162*100000000/Indicadores!$F189,"")</f>
        <v/>
      </c>
      <c r="AE161" s="124" t="str">
        <f>IFERROR('PML mundo '!BC162*100000000/Indicadores!$F189,"")</f>
        <v/>
      </c>
      <c r="AF161" s="124" t="str">
        <f>IFERROR('PML mundo '!BE162*100000000/Indicadores!$F189,"")</f>
        <v/>
      </c>
      <c r="AG161" s="124" t="str">
        <f>IFERROR('PML mundo '!BG162*100000000/Indicadores!$F189,"")</f>
        <v/>
      </c>
      <c r="AH161" s="124" t="str">
        <f>IFERROR('PML mundo '!BI162*100000000/Indicadores!$F189,"")</f>
        <v/>
      </c>
      <c r="AI161" s="124">
        <f>IFERROR('PML mundo '!BK162*100000000/Indicadores!$F189,"")</f>
        <v>6920907.0793527029</v>
      </c>
      <c r="AJ161" s="124">
        <f>IFERROR('PML mundo '!BM162*100000000/Indicadores!$F189,"")</f>
        <v>16054756.33701209</v>
      </c>
    </row>
    <row r="162" spans="1:36" s="119" customFormat="1" ht="14">
      <c r="A162" s="114" t="str">
        <f>'AAL mundo '!A190</f>
        <v>Sub-Saharan Africa</v>
      </c>
      <c r="B162" s="107" t="str">
        <f>'AAL mundo '!B190</f>
        <v>REU</v>
      </c>
      <c r="C162" s="107" t="str">
        <f>'AAL mundo '!C190</f>
        <v>Réunion</v>
      </c>
      <c r="D162" s="108" t="str">
        <f>'AAL mundo '!D190</f>
        <v/>
      </c>
      <c r="E162" s="108" t="str">
        <f>'AAL mundo '!E190</f>
        <v>N.D</v>
      </c>
      <c r="F162" s="109">
        <f>'AAL mundo '!F190</f>
        <v>67897.7</v>
      </c>
      <c r="G162" s="124" t="str">
        <f>IFERROR('PML mundo '!G163*100000000/Indicadores!$F190,"")</f>
        <v/>
      </c>
      <c r="H162" s="124" t="str">
        <f>IFERROR('PML mundo '!I163*100000000/Indicadores!$F190,"")</f>
        <v/>
      </c>
      <c r="I162" s="124" t="str">
        <f>IFERROR('PML mundo '!K163*100000000/Indicadores!$F190,"")</f>
        <v/>
      </c>
      <c r="J162" s="124" t="str">
        <f>IFERROR('PML mundo '!M163*100000000/Indicadores!$F190,"")</f>
        <v/>
      </c>
      <c r="K162" s="124" t="str">
        <f>IFERROR('PML mundo '!O163*100000000/Indicadores!$F190,"")</f>
        <v/>
      </c>
      <c r="L162" s="124" t="str">
        <f>IFERROR('PML mundo '!Q163*100000000/Indicadores!$F190,"")</f>
        <v/>
      </c>
      <c r="M162" s="124" t="str">
        <f>IFERROR('PML mundo '!S163*100000000/Indicadores!$F190,"")</f>
        <v/>
      </c>
      <c r="N162" s="124" t="str">
        <f>IFERROR('PML mundo '!U163*100000000/Indicadores!$F190,"")</f>
        <v/>
      </c>
      <c r="O162" s="124" t="str">
        <f>IFERROR('PML mundo '!W163*100000000/Indicadores!$F190,"")</f>
        <v/>
      </c>
      <c r="P162" s="124" t="str">
        <f>IFERROR('PML mundo '!Y163*100000000/Indicadores!$F190,"")</f>
        <v/>
      </c>
      <c r="Q162" s="124" t="str">
        <f>IFERROR('PML mundo '!AA163*100000000/Indicadores!$F190,"")</f>
        <v/>
      </c>
      <c r="R162" s="124" t="str">
        <f>IFERROR('PML mundo '!AC163*100000000/Indicadores!$F190,"")</f>
        <v/>
      </c>
      <c r="S162" s="124" t="str">
        <f>IFERROR('PML mundo '!AE163*100000000/Indicadores!$F190,"")</f>
        <v/>
      </c>
      <c r="T162" s="124" t="str">
        <f>IFERROR('PML mundo '!AG163*100000000/Indicadores!$F190,"")</f>
        <v/>
      </c>
      <c r="U162" s="124" t="str">
        <f>IFERROR('PML mundo '!AI163*100000000/Indicadores!$F190,"")</f>
        <v/>
      </c>
      <c r="V162" s="124" t="str">
        <f>IFERROR('PML mundo '!AK163*100000000/Indicadores!$F190,"")</f>
        <v/>
      </c>
      <c r="W162" s="124" t="str">
        <f>IFERROR('PML mundo '!AM163*100000000/Indicadores!$F190,"")</f>
        <v/>
      </c>
      <c r="X162" s="124" t="str">
        <f>IFERROR('PML mundo '!AO163*100000000/Indicadores!$F190,"")</f>
        <v/>
      </c>
      <c r="Y162" s="124" t="str">
        <f>IFERROR('PML mundo '!AQ163*100000000/Indicadores!$F190,"")</f>
        <v/>
      </c>
      <c r="Z162" s="124" t="str">
        <f>IFERROR('PML mundo '!AS163*100000000/Indicadores!$F190,"")</f>
        <v/>
      </c>
      <c r="AA162" s="124" t="str">
        <f>IFERROR('PML mundo '!AU163*100000000/Indicadores!$F190,"")</f>
        <v/>
      </c>
      <c r="AB162" s="124" t="str">
        <f>IFERROR('PML mundo '!AW163*100000000/Indicadores!$F190,"")</f>
        <v/>
      </c>
      <c r="AC162" s="124" t="str">
        <f>IFERROR('PML mundo '!AY163*100000000/Indicadores!$F190,"")</f>
        <v/>
      </c>
      <c r="AD162" s="124" t="str">
        <f>IFERROR('PML mundo '!BA163*100000000/Indicadores!$F190,"")</f>
        <v/>
      </c>
      <c r="AE162" s="124" t="str">
        <f>IFERROR('PML mundo '!BC163*100000000/Indicadores!$F190,"")</f>
        <v/>
      </c>
      <c r="AF162" s="124" t="str">
        <f>IFERROR('PML mundo '!BE163*100000000/Indicadores!$F190,"")</f>
        <v/>
      </c>
      <c r="AG162" s="124" t="str">
        <f>IFERROR('PML mundo '!BG163*100000000/Indicadores!$F190,"")</f>
        <v/>
      </c>
      <c r="AH162" s="124" t="str">
        <f>IFERROR('PML mundo '!BI163*100000000/Indicadores!$F190,"")</f>
        <v/>
      </c>
      <c r="AI162" s="124" t="str">
        <f>IFERROR('PML mundo '!BK163*100000000/Indicadores!$F190,"")</f>
        <v/>
      </c>
      <c r="AJ162" s="124" t="str">
        <f>IFERROR('PML mundo '!BM163*100000000/Indicadores!$F190,"")</f>
        <v/>
      </c>
    </row>
    <row r="163" spans="1:36" s="119" customFormat="1" ht="14">
      <c r="A163" s="114" t="str">
        <f>'AAL mundo '!A191</f>
        <v>Europe and Central Asia</v>
      </c>
      <c r="B163" s="107" t="str">
        <f>'AAL mundo '!B191</f>
        <v>ROU</v>
      </c>
      <c r="C163" s="107" t="str">
        <f>'AAL mundo '!C191</f>
        <v>Romania</v>
      </c>
      <c r="D163" s="108" t="str">
        <f>'AAL mundo '!D191</f>
        <v/>
      </c>
      <c r="E163" s="108" t="str">
        <f>'AAL mundo '!E191</f>
        <v>Upper middle income</v>
      </c>
      <c r="F163" s="109">
        <f>'AAL mundo '!F191</f>
        <v>555697</v>
      </c>
      <c r="G163" s="124">
        <f>IFERROR('PML mundo '!G164*100000000/Indicadores!$F191,"")</f>
        <v>418963.37347011943</v>
      </c>
      <c r="H163" s="124">
        <f>IFERROR('PML mundo '!I164*100000000/Indicadores!$F191,"")</f>
        <v>993596.1172272166</v>
      </c>
      <c r="I163" s="124">
        <f>IFERROR('PML mundo '!K164*100000000/Indicadores!$F191,"")</f>
        <v>1790863.4414231433</v>
      </c>
      <c r="J163" s="124">
        <f>IFERROR('PML mundo '!M164*100000000/Indicadores!$F191,"")</f>
        <v>3561118.3381660483</v>
      </c>
      <c r="K163" s="124">
        <f>IFERROR('PML mundo '!O164*100000000/Indicadores!$F191,"")</f>
        <v>5706949.1408367669</v>
      </c>
      <c r="L163" s="124">
        <f>IFERROR('PML mundo '!Q164*100000000/Indicadores!$F191,"")</f>
        <v>8591190.8315920066</v>
      </c>
      <c r="M163" s="124">
        <f>IFERROR('PML mundo '!S164*100000000/Indicadores!$F191,"")</f>
        <v>10683410.278757406</v>
      </c>
      <c r="N163" s="124" t="str">
        <f>IFERROR('PML mundo '!U164*100000000/Indicadores!$F191,"")</f>
        <v/>
      </c>
      <c r="O163" s="124" t="str">
        <f>IFERROR('PML mundo '!W164*100000000/Indicadores!$F191,"")</f>
        <v/>
      </c>
      <c r="P163" s="124" t="str">
        <f>IFERROR('PML mundo '!Y164*100000000/Indicadores!$F191,"")</f>
        <v/>
      </c>
      <c r="Q163" s="124" t="str">
        <f>IFERROR('PML mundo '!AA164*100000000/Indicadores!$F191,"")</f>
        <v/>
      </c>
      <c r="R163" s="124" t="str">
        <f>IFERROR('PML mundo '!AC164*100000000/Indicadores!$F191,"")</f>
        <v/>
      </c>
      <c r="S163" s="124" t="str">
        <f>IFERROR('PML mundo '!AE164*100000000/Indicadores!$F191,"")</f>
        <v/>
      </c>
      <c r="T163" s="124" t="str">
        <f>IFERROR('PML mundo '!AG164*100000000/Indicadores!$F191,"")</f>
        <v/>
      </c>
      <c r="U163" s="124" t="str">
        <f>IFERROR('PML mundo '!AI164*100000000/Indicadores!$F191,"")</f>
        <v/>
      </c>
      <c r="V163" s="124" t="str">
        <f>IFERROR('PML mundo '!AK164*100000000/Indicadores!$F191,"")</f>
        <v/>
      </c>
      <c r="W163" s="124" t="str">
        <f>IFERROR('PML mundo '!AM164*100000000/Indicadores!$F191,"")</f>
        <v/>
      </c>
      <c r="X163" s="124" t="str">
        <f>IFERROR('PML mundo '!AO164*100000000/Indicadores!$F191,"")</f>
        <v/>
      </c>
      <c r="Y163" s="124" t="str">
        <f>IFERROR('PML mundo '!AQ164*100000000/Indicadores!$F191,"")</f>
        <v/>
      </c>
      <c r="Z163" s="124" t="str">
        <f>IFERROR('PML mundo '!AS164*100000000/Indicadores!$F191,"")</f>
        <v/>
      </c>
      <c r="AA163" s="124" t="str">
        <f>IFERROR('PML mundo '!AU164*100000000/Indicadores!$F191,"")</f>
        <v/>
      </c>
      <c r="AB163" s="124" t="str">
        <f>IFERROR('PML mundo '!AW164*100000000/Indicadores!$F191,"")</f>
        <v/>
      </c>
      <c r="AC163" s="124" t="str">
        <f>IFERROR('PML mundo '!AY164*100000000/Indicadores!$F191,"")</f>
        <v/>
      </c>
      <c r="AD163" s="124" t="str">
        <f>IFERROR('PML mundo '!BA164*100000000/Indicadores!$F191,"")</f>
        <v/>
      </c>
      <c r="AE163" s="124" t="str">
        <f>IFERROR('PML mundo '!BC164*100000000/Indicadores!$F191,"")</f>
        <v/>
      </c>
      <c r="AF163" s="124" t="str">
        <f>IFERROR('PML mundo '!BE164*100000000/Indicadores!$F191,"")</f>
        <v/>
      </c>
      <c r="AG163" s="124" t="str">
        <f>IFERROR('PML mundo '!BG164*100000000/Indicadores!$F191,"")</f>
        <v/>
      </c>
      <c r="AH163" s="124" t="str">
        <f>IFERROR('PML mundo '!BI164*100000000/Indicadores!$F191,"")</f>
        <v/>
      </c>
      <c r="AI163" s="124">
        <f>IFERROR('PML mundo '!BK164*100000000/Indicadores!$F191,"")</f>
        <v>1416329.8529184547</v>
      </c>
      <c r="AJ163" s="124">
        <f>IFERROR('PML mundo '!BM164*100000000/Indicadores!$F191,"")</f>
        <v>2626538.748481899</v>
      </c>
    </row>
    <row r="164" spans="1:36" s="119" customFormat="1" ht="14">
      <c r="A164" s="114" t="str">
        <f>'AAL mundo '!A192</f>
        <v>Europe and Central Asia</v>
      </c>
      <c r="B164" s="107" t="str">
        <f>'AAL mundo '!B192</f>
        <v>RUS</v>
      </c>
      <c r="C164" s="107" t="str">
        <f>'AAL mundo '!C192</f>
        <v>Russian Federation</v>
      </c>
      <c r="D164" s="108" t="str">
        <f>'AAL mundo '!D192</f>
        <v/>
      </c>
      <c r="E164" s="108" t="str">
        <f>'AAL mundo '!E192</f>
        <v>High income: nonOECD</v>
      </c>
      <c r="F164" s="109">
        <f>'AAL mundo '!F192</f>
        <v>6325790</v>
      </c>
      <c r="G164" s="124">
        <f>IFERROR('PML mundo '!G165*100000000/Indicadores!$F192,"")</f>
        <v>41457.103147484777</v>
      </c>
      <c r="H164" s="124">
        <f>IFERROR('PML mundo '!I165*100000000/Indicadores!$F192,"")</f>
        <v>88836.496041286198</v>
      </c>
      <c r="I164" s="124">
        <f>IFERROR('PML mundo '!K165*100000000/Indicadores!$F192,"")</f>
        <v>141009.50924976211</v>
      </c>
      <c r="J164" s="124">
        <f>IFERROR('PML mundo '!M165*100000000/Indicadores!$F192,"")</f>
        <v>234391.31833076154</v>
      </c>
      <c r="K164" s="124">
        <f>IFERROR('PML mundo '!O165*100000000/Indicadores!$F192,"")</f>
        <v>322007.77646260598</v>
      </c>
      <c r="L164" s="124">
        <f>IFERROR('PML mundo '!Q165*100000000/Indicadores!$F192,"")</f>
        <v>424672.08542641095</v>
      </c>
      <c r="M164" s="124">
        <f>IFERROR('PML mundo '!S165*100000000/Indicadores!$F192,"")</f>
        <v>493912.73028785281</v>
      </c>
      <c r="N164" s="124" t="str">
        <f>IFERROR('PML mundo '!U165*100000000/Indicadores!$F192,"")</f>
        <v/>
      </c>
      <c r="O164" s="124" t="str">
        <f>IFERROR('PML mundo '!W165*100000000/Indicadores!$F192,"")</f>
        <v/>
      </c>
      <c r="P164" s="124" t="str">
        <f>IFERROR('PML mundo '!Y165*100000000/Indicadores!$F192,"")</f>
        <v/>
      </c>
      <c r="Q164" s="124" t="str">
        <f>IFERROR('PML mundo '!AA165*100000000/Indicadores!$F192,"")</f>
        <v/>
      </c>
      <c r="R164" s="124" t="str">
        <f>IFERROR('PML mundo '!AC165*100000000/Indicadores!$F192,"")</f>
        <v/>
      </c>
      <c r="S164" s="124" t="str">
        <f>IFERROR('PML mundo '!AE165*100000000/Indicadores!$F192,"")</f>
        <v/>
      </c>
      <c r="T164" s="124" t="str">
        <f>IFERROR('PML mundo '!AG165*100000000/Indicadores!$F192,"")</f>
        <v/>
      </c>
      <c r="U164" s="124" t="str">
        <f>IFERROR('PML mundo '!AI165*100000000/Indicadores!$F192,"")</f>
        <v/>
      </c>
      <c r="V164" s="124" t="str">
        <f>IFERROR('PML mundo '!AK165*100000000/Indicadores!$F192,"")</f>
        <v/>
      </c>
      <c r="W164" s="124" t="str">
        <f>IFERROR('PML mundo '!AM165*100000000/Indicadores!$F192,"")</f>
        <v/>
      </c>
      <c r="X164" s="124" t="str">
        <f>IFERROR('PML mundo '!AO165*100000000/Indicadores!$F192,"")</f>
        <v/>
      </c>
      <c r="Y164" s="124" t="str">
        <f>IFERROR('PML mundo '!AQ165*100000000/Indicadores!$F192,"")</f>
        <v/>
      </c>
      <c r="Z164" s="124" t="str">
        <f>IFERROR('PML mundo '!AS165*100000000/Indicadores!$F192,"")</f>
        <v/>
      </c>
      <c r="AA164" s="124" t="str">
        <f>IFERROR('PML mundo '!AU165*100000000/Indicadores!$F192,"")</f>
        <v/>
      </c>
      <c r="AB164" s="124" t="str">
        <f>IFERROR('PML mundo '!AW165*100000000/Indicadores!$F192,"")</f>
        <v/>
      </c>
      <c r="AC164" s="124" t="str">
        <f>IFERROR('PML mundo '!AY165*100000000/Indicadores!$F192,"")</f>
        <v/>
      </c>
      <c r="AD164" s="124" t="str">
        <f>IFERROR('PML mundo '!BA165*100000000/Indicadores!$F192,"")</f>
        <v/>
      </c>
      <c r="AE164" s="124" t="str">
        <f>IFERROR('PML mundo '!BC165*100000000/Indicadores!$F192,"")</f>
        <v/>
      </c>
      <c r="AF164" s="124" t="str">
        <f>IFERROR('PML mundo '!BE165*100000000/Indicadores!$F192,"")</f>
        <v/>
      </c>
      <c r="AG164" s="124" t="str">
        <f>IFERROR('PML mundo '!BG165*100000000/Indicadores!$F192,"")</f>
        <v/>
      </c>
      <c r="AH164" s="124" t="str">
        <f>IFERROR('PML mundo '!BI165*100000000/Indicadores!$F192,"")</f>
        <v/>
      </c>
      <c r="AI164" s="124">
        <f>IFERROR('PML mundo '!BK165*100000000/Indicadores!$F192,"")</f>
        <v>999171.79912923195</v>
      </c>
      <c r="AJ164" s="124">
        <f>IFERROR('PML mundo '!BM165*100000000/Indicadores!$F192,"")</f>
        <v>2248322.8411010066</v>
      </c>
    </row>
    <row r="165" spans="1:36" s="119" customFormat="1" ht="14">
      <c r="A165" s="114" t="str">
        <f>'AAL mundo '!A193</f>
        <v>Sub-Saharan Africa</v>
      </c>
      <c r="B165" s="107" t="str">
        <f>'AAL mundo '!B193</f>
        <v>RWA</v>
      </c>
      <c r="C165" s="107" t="str">
        <f>'AAL mundo '!C193</f>
        <v>Rwanda</v>
      </c>
      <c r="D165" s="108" t="str">
        <f>'AAL mundo '!D193</f>
        <v/>
      </c>
      <c r="E165" s="108" t="str">
        <f>'AAL mundo '!E193</f>
        <v>Low income</v>
      </c>
      <c r="F165" s="109">
        <f>'AAL mundo '!F193</f>
        <v>13197.4</v>
      </c>
      <c r="G165" s="124">
        <f>IFERROR('PML mundo '!G166*100000000/Indicadores!$F193,"")</f>
        <v>334719.4284653925</v>
      </c>
      <c r="H165" s="124">
        <f>IFERROR('PML mundo '!I166*100000000/Indicadores!$F193,"")</f>
        <v>872982.74262386351</v>
      </c>
      <c r="I165" s="124">
        <f>IFERROR('PML mundo '!K166*100000000/Indicadores!$F193,"")</f>
        <v>1947228.0571534606</v>
      </c>
      <c r="J165" s="124">
        <f>IFERROR('PML mundo '!M166*100000000/Indicadores!$F193,"")</f>
        <v>5198733.9023937657</v>
      </c>
      <c r="K165" s="124">
        <f>IFERROR('PML mundo '!O166*100000000/Indicadores!$F193,"")</f>
        <v>9965539.0610502884</v>
      </c>
      <c r="L165" s="124">
        <f>IFERROR('PML mundo '!Q166*100000000/Indicadores!$F193,"")</f>
        <v>16995534.2364075</v>
      </c>
      <c r="M165" s="124">
        <f>IFERROR('PML mundo '!S166*100000000/Indicadores!$F193,"")</f>
        <v>21951181.480794214</v>
      </c>
      <c r="N165" s="124" t="str">
        <f>IFERROR('PML mundo '!U166*100000000/Indicadores!$F193,"")</f>
        <v/>
      </c>
      <c r="O165" s="124" t="str">
        <f>IFERROR('PML mundo '!W166*100000000/Indicadores!$F193,"")</f>
        <v/>
      </c>
      <c r="P165" s="124" t="str">
        <f>IFERROR('PML mundo '!Y166*100000000/Indicadores!$F193,"")</f>
        <v/>
      </c>
      <c r="Q165" s="124" t="str">
        <f>IFERROR('PML mundo '!AA166*100000000/Indicadores!$F193,"")</f>
        <v/>
      </c>
      <c r="R165" s="124" t="str">
        <f>IFERROR('PML mundo '!AC166*100000000/Indicadores!$F193,"")</f>
        <v/>
      </c>
      <c r="S165" s="124" t="str">
        <f>IFERROR('PML mundo '!AE166*100000000/Indicadores!$F193,"")</f>
        <v/>
      </c>
      <c r="T165" s="124" t="str">
        <f>IFERROR('PML mundo '!AG166*100000000/Indicadores!$F193,"")</f>
        <v/>
      </c>
      <c r="U165" s="124" t="str">
        <f>IFERROR('PML mundo '!AI166*100000000/Indicadores!$F193,"")</f>
        <v/>
      </c>
      <c r="V165" s="124" t="str">
        <f>IFERROR('PML mundo '!AK166*100000000/Indicadores!$F193,"")</f>
        <v/>
      </c>
      <c r="W165" s="124" t="str">
        <f>IFERROR('PML mundo '!AM166*100000000/Indicadores!$F193,"")</f>
        <v/>
      </c>
      <c r="X165" s="124" t="str">
        <f>IFERROR('PML mundo '!AO166*100000000/Indicadores!$F193,"")</f>
        <v/>
      </c>
      <c r="Y165" s="124" t="str">
        <f>IFERROR('PML mundo '!AQ166*100000000/Indicadores!$F193,"")</f>
        <v/>
      </c>
      <c r="Z165" s="124" t="str">
        <f>IFERROR('PML mundo '!AS166*100000000/Indicadores!$F193,"")</f>
        <v/>
      </c>
      <c r="AA165" s="124" t="str">
        <f>IFERROR('PML mundo '!AU166*100000000/Indicadores!$F193,"")</f>
        <v/>
      </c>
      <c r="AB165" s="124" t="str">
        <f>IFERROR('PML mundo '!AW166*100000000/Indicadores!$F193,"")</f>
        <v/>
      </c>
      <c r="AC165" s="124" t="str">
        <f>IFERROR('PML mundo '!AY166*100000000/Indicadores!$F193,"")</f>
        <v/>
      </c>
      <c r="AD165" s="124" t="str">
        <f>IFERROR('PML mundo '!BA166*100000000/Indicadores!$F193,"")</f>
        <v/>
      </c>
      <c r="AE165" s="124" t="str">
        <f>IFERROR('PML mundo '!BC166*100000000/Indicadores!$F193,"")</f>
        <v/>
      </c>
      <c r="AF165" s="124" t="str">
        <f>IFERROR('PML mundo '!BE166*100000000/Indicadores!$F193,"")</f>
        <v/>
      </c>
      <c r="AG165" s="124" t="str">
        <f>IFERROR('PML mundo '!BG166*100000000/Indicadores!$F193,"")</f>
        <v/>
      </c>
      <c r="AH165" s="124" t="str">
        <f>IFERROR('PML mundo '!BI166*100000000/Indicadores!$F193,"")</f>
        <v/>
      </c>
      <c r="AI165" s="124">
        <f>IFERROR('PML mundo '!BK166*100000000/Indicadores!$F193,"")</f>
        <v>2707109.6459766389</v>
      </c>
      <c r="AJ165" s="124">
        <f>IFERROR('PML mundo '!BM166*100000000/Indicadores!$F193,"")</f>
        <v>4385976.4089672528</v>
      </c>
    </row>
    <row r="166" spans="1:36" s="119" customFormat="1" ht="14">
      <c r="A166" s="114" t="str">
        <f>'AAL mundo '!A194</f>
        <v>LAC</v>
      </c>
      <c r="B166" s="107" t="str">
        <f>'AAL mundo '!B194</f>
        <v>KNA</v>
      </c>
      <c r="C166" s="107" t="str">
        <f>'AAL mundo '!C194</f>
        <v>Saint Kitts and Nevis</v>
      </c>
      <c r="D166" s="108" t="str">
        <f>'AAL mundo '!D194</f>
        <v>SIDS</v>
      </c>
      <c r="E166" s="108" t="str">
        <f>'AAL mundo '!E194</f>
        <v>High income: nonOECD</v>
      </c>
      <c r="F166" s="109">
        <f>'AAL mundo '!F194</f>
        <v>4112.0600000000004</v>
      </c>
      <c r="G166" s="124">
        <f>IFERROR('PML mundo '!G167*100000000/Indicadores!$F194,"")</f>
        <v>12717625.886351844</v>
      </c>
      <c r="H166" s="124">
        <f>IFERROR('PML mundo '!I167*100000000/Indicadores!$F194,"")</f>
        <v>36578135.645816542</v>
      </c>
      <c r="I166" s="124">
        <f>IFERROR('PML mundo '!K167*100000000/Indicadores!$F194,"")</f>
        <v>63259569.250159428</v>
      </c>
      <c r="J166" s="124">
        <f>IFERROR('PML mundo '!M167*100000000/Indicadores!$F194,"")</f>
        <v>102165788.46845448</v>
      </c>
      <c r="K166" s="124">
        <f>IFERROR('PML mundo '!O167*100000000/Indicadores!$F194,"")</f>
        <v>132638571.88261491</v>
      </c>
      <c r="L166" s="124">
        <f>IFERROR('PML mundo '!Q167*100000000/Indicadores!$F194,"")</f>
        <v>166265533.04013336</v>
      </c>
      <c r="M166" s="124">
        <f>IFERROR('PML mundo '!S167*100000000/Indicadores!$F194,"")</f>
        <v>184312874.4437218</v>
      </c>
      <c r="N166" s="124">
        <f>IFERROR('PML mundo '!U167*100000000/Indicadores!$F194,"")</f>
        <v>20147779.707387075</v>
      </c>
      <c r="O166" s="124">
        <f>IFERROR('PML mundo '!W167*100000000/Indicadores!$F194,"")</f>
        <v>73498912.623872861</v>
      </c>
      <c r="P166" s="124">
        <f>IFERROR('PML mundo '!Y167*100000000/Indicadores!$F194,"")</f>
        <v>105778777.03683215</v>
      </c>
      <c r="Q166" s="124">
        <f>IFERROR('PML mundo '!AA167*100000000/Indicadores!$F194,"")</f>
        <v>147156238.19244561</v>
      </c>
      <c r="R166" s="124">
        <f>IFERROR('PML mundo '!AC167*100000000/Indicadores!$F194,"")</f>
        <v>169914897.91433102</v>
      </c>
      <c r="S166" s="124">
        <f>IFERROR('PML mundo '!AE167*100000000/Indicadores!$F194,"")</f>
        <v>194330439.69485536</v>
      </c>
      <c r="T166" s="124">
        <f>IFERROR('PML mundo '!AG167*100000000/Indicadores!$F194,"")</f>
        <v>212702820.99238357</v>
      </c>
      <c r="U166" s="124">
        <f>IFERROR('PML mundo '!AI167*100000000/Indicadores!$F194,"")</f>
        <v>14123394.091910942</v>
      </c>
      <c r="V166" s="124">
        <f>IFERROR('PML mundo '!AK167*100000000/Indicadores!$F194,"")</f>
        <v>23573019.600564882</v>
      </c>
      <c r="W166" s="124">
        <f>IFERROR('PML mundo '!AM167*100000000/Indicadores!$F194,"")</f>
        <v>27993327.472302046</v>
      </c>
      <c r="X166" s="124">
        <f>IFERROR('PML mundo '!AO167*100000000/Indicadores!$F194,"")</f>
        <v>34070517.402678154</v>
      </c>
      <c r="Y166" s="124">
        <f>IFERROR('PML mundo '!AQ167*100000000/Indicadores!$F194,"")</f>
        <v>39706497.946334533</v>
      </c>
      <c r="Z166" s="124">
        <f>IFERROR('PML mundo '!AS167*100000000/Indicadores!$F194,"")</f>
        <v>43048424.364892393</v>
      </c>
      <c r="AA166" s="124">
        <f>IFERROR('PML mundo '!AU167*100000000/Indicadores!$F194,"")</f>
        <v>44609085.227491386</v>
      </c>
      <c r="AB166" s="124" t="str">
        <f>IFERROR('PML mundo '!AW167*100000000/Indicadores!$F194,"")</f>
        <v/>
      </c>
      <c r="AC166" s="124" t="str">
        <f>IFERROR('PML mundo '!AY167*100000000/Indicadores!$F194,"")</f>
        <v/>
      </c>
      <c r="AD166" s="124" t="str">
        <f>IFERROR('PML mundo '!BA167*100000000/Indicadores!$F194,"")</f>
        <v/>
      </c>
      <c r="AE166" s="124" t="str">
        <f>IFERROR('PML mundo '!BC167*100000000/Indicadores!$F194,"")</f>
        <v/>
      </c>
      <c r="AF166" s="124" t="str">
        <f>IFERROR('PML mundo '!BE167*100000000/Indicadores!$F194,"")</f>
        <v/>
      </c>
      <c r="AG166" s="124" t="str">
        <f>IFERROR('PML mundo '!BG167*100000000/Indicadores!$F194,"")</f>
        <v/>
      </c>
      <c r="AH166" s="124" t="str">
        <f>IFERROR('PML mundo '!BI167*100000000/Indicadores!$F194,"")</f>
        <v/>
      </c>
      <c r="AI166" s="124" t="str">
        <f>IFERROR('PML mundo '!BK167*100000000/Indicadores!$F194,"")</f>
        <v/>
      </c>
      <c r="AJ166" s="124" t="str">
        <f>IFERROR('PML mundo '!BM167*100000000/Indicadores!$F194,"")</f>
        <v/>
      </c>
    </row>
    <row r="167" spans="1:36" s="119" customFormat="1" ht="14">
      <c r="A167" s="114" t="str">
        <f>'AAL mundo '!A195</f>
        <v>LAC</v>
      </c>
      <c r="B167" s="107" t="str">
        <f>'AAL mundo '!B195</f>
        <v>LCA</v>
      </c>
      <c r="C167" s="107" t="str">
        <f>'AAL mundo '!C195</f>
        <v>Saint Lucia</v>
      </c>
      <c r="D167" s="108" t="str">
        <f>'AAL mundo '!D195</f>
        <v>SIDS</v>
      </c>
      <c r="E167" s="108" t="str">
        <f>'AAL mundo '!E195</f>
        <v>Upper middle income</v>
      </c>
      <c r="F167" s="109">
        <f>'AAL mundo '!F195</f>
        <v>3361.85</v>
      </c>
      <c r="G167" s="124">
        <f>IFERROR('PML mundo '!G168*100000000/Indicadores!$F195,"")</f>
        <v>724848.93609466578</v>
      </c>
      <c r="H167" s="124">
        <f>IFERROR('PML mundo '!I168*100000000/Indicadores!$F195,"")</f>
        <v>3090932.4475313793</v>
      </c>
      <c r="I167" s="124">
        <f>IFERROR('PML mundo '!K168*100000000/Indicadores!$F195,"")</f>
        <v>7453554.6788201984</v>
      </c>
      <c r="J167" s="124">
        <f>IFERROR('PML mundo '!M168*100000000/Indicadores!$F195,"")</f>
        <v>17392814.30450334</v>
      </c>
      <c r="K167" s="124">
        <f>IFERROR('PML mundo '!O168*100000000/Indicadores!$F195,"")</f>
        <v>27045124.891634274</v>
      </c>
      <c r="L167" s="124">
        <f>IFERROR('PML mundo '!Q168*100000000/Indicadores!$F195,"")</f>
        <v>37151000.088089667</v>
      </c>
      <c r="M167" s="124">
        <f>IFERROR('PML mundo '!S168*100000000/Indicadores!$F195,"")</f>
        <v>43960165.486786418</v>
      </c>
      <c r="N167" s="124">
        <f>IFERROR('PML mundo '!U168*100000000/Indicadores!$F195,"")</f>
        <v>7034167.6224746592</v>
      </c>
      <c r="O167" s="124">
        <f>IFERROR('PML mundo '!W168*100000000/Indicadores!$F195,"")</f>
        <v>19104540.082864419</v>
      </c>
      <c r="P167" s="124">
        <f>IFERROR('PML mundo '!Y168*100000000/Indicadores!$F195,"")</f>
        <v>36832009.593619719</v>
      </c>
      <c r="Q167" s="124">
        <f>IFERROR('PML mundo '!AA168*100000000/Indicadores!$F195,"")</f>
        <v>64500874.827119343</v>
      </c>
      <c r="R167" s="124">
        <f>IFERROR('PML mundo '!AC168*100000000/Indicadores!$F195,"")</f>
        <v>80639088.124354705</v>
      </c>
      <c r="S167" s="124">
        <f>IFERROR('PML mundo '!AE168*100000000/Indicadores!$F195,"")</f>
        <v>87476022.784846827</v>
      </c>
      <c r="T167" s="124">
        <f>IFERROR('PML mundo '!AG168*100000000/Indicadores!$F195,"")</f>
        <v>94312957.44533895</v>
      </c>
      <c r="U167" s="124">
        <f>IFERROR('PML mundo '!AI168*100000000/Indicadores!$F195,"")</f>
        <v>9130390.8718486223</v>
      </c>
      <c r="V167" s="124">
        <f>IFERROR('PML mundo '!AK168*100000000/Indicadores!$F195,"")</f>
        <v>23190893.760906938</v>
      </c>
      <c r="W167" s="124">
        <f>IFERROR('PML mundo '!AM168*100000000/Indicadores!$F195,"")</f>
        <v>33879923.455065213</v>
      </c>
      <c r="X167" s="124">
        <f>IFERROR('PML mundo '!AO168*100000000/Indicadores!$F195,"")</f>
        <v>49360930.889810033</v>
      </c>
      <c r="Y167" s="124">
        <f>IFERROR('PML mundo '!AQ168*100000000/Indicadores!$F195,"")</f>
        <v>58797495.673761509</v>
      </c>
      <c r="Z167" s="124">
        <f>IFERROR('PML mundo '!AS168*100000000/Indicadores!$F195,"")</f>
        <v>69878143.162469953</v>
      </c>
      <c r="AA167" s="124">
        <f>IFERROR('PML mundo '!AU168*100000000/Indicadores!$F195,"")</f>
        <v>71347777.940563649</v>
      </c>
      <c r="AB167" s="124" t="str">
        <f>IFERROR('PML mundo '!AW168*100000000/Indicadores!$F195,"")</f>
        <v/>
      </c>
      <c r="AC167" s="124" t="str">
        <f>IFERROR('PML mundo '!AY168*100000000/Indicadores!$F195,"")</f>
        <v/>
      </c>
      <c r="AD167" s="124" t="str">
        <f>IFERROR('PML mundo '!BA168*100000000/Indicadores!$F195,"")</f>
        <v/>
      </c>
      <c r="AE167" s="124" t="str">
        <f>IFERROR('PML mundo '!BC168*100000000/Indicadores!$F195,"")</f>
        <v/>
      </c>
      <c r="AF167" s="124" t="str">
        <f>IFERROR('PML mundo '!BE168*100000000/Indicadores!$F195,"")</f>
        <v/>
      </c>
      <c r="AG167" s="124" t="str">
        <f>IFERROR('PML mundo '!BG168*100000000/Indicadores!$F195,"")</f>
        <v/>
      </c>
      <c r="AH167" s="124" t="str">
        <f>IFERROR('PML mundo '!BI168*100000000/Indicadores!$F195,"")</f>
        <v/>
      </c>
      <c r="AI167" s="124" t="str">
        <f>IFERROR('PML mundo '!BK168*100000000/Indicadores!$F195,"")</f>
        <v/>
      </c>
      <c r="AJ167" s="124" t="str">
        <f>IFERROR('PML mundo '!BM168*100000000/Indicadores!$F195,"")</f>
        <v/>
      </c>
    </row>
    <row r="168" spans="1:36" s="119" customFormat="1" ht="14">
      <c r="A168" s="114" t="str">
        <f>'AAL mundo '!A196</f>
        <v>LAC</v>
      </c>
      <c r="B168" s="107" t="str">
        <f>'AAL mundo '!B196</f>
        <v>VCT</v>
      </c>
      <c r="C168" s="107" t="str">
        <f>'AAL mundo '!C196</f>
        <v>Saint Vincent and the Grenadines</v>
      </c>
      <c r="D168" s="108" t="str">
        <f>'AAL mundo '!D196</f>
        <v>SIDS</v>
      </c>
      <c r="E168" s="108" t="str">
        <f>'AAL mundo '!E196</f>
        <v>Upper middle income</v>
      </c>
      <c r="F168" s="109">
        <f>'AAL mundo '!F196</f>
        <v>2645.41</v>
      </c>
      <c r="G168" s="124">
        <f>IFERROR('PML mundo '!G169*100000000/Indicadores!$F196,"")</f>
        <v>541608.27822185983</v>
      </c>
      <c r="H168" s="124">
        <f>IFERROR('PML mundo '!I169*100000000/Indicadores!$F196,"")</f>
        <v>1975841.8453612661</v>
      </c>
      <c r="I168" s="124">
        <f>IFERROR('PML mundo '!K169*100000000/Indicadores!$F196,"")</f>
        <v>5257028.1992471162</v>
      </c>
      <c r="J168" s="124">
        <f>IFERROR('PML mundo '!M169*100000000/Indicadores!$F196,"")</f>
        <v>16315435.196359267</v>
      </c>
      <c r="K168" s="124">
        <f>IFERROR('PML mundo '!O169*100000000/Indicadores!$F196,"")</f>
        <v>31683398.695879787</v>
      </c>
      <c r="L168" s="124">
        <f>IFERROR('PML mundo '!Q169*100000000/Indicadores!$F196,"")</f>
        <v>51849051.728307366</v>
      </c>
      <c r="M168" s="124">
        <f>IFERROR('PML mundo '!S169*100000000/Indicadores!$F196,"")</f>
        <v>64576160.686422057</v>
      </c>
      <c r="N168" s="124">
        <f>IFERROR('PML mundo '!U169*100000000/Indicadores!$F196,"")</f>
        <v>2849270.891506392</v>
      </c>
      <c r="O168" s="124">
        <f>IFERROR('PML mundo '!W169*100000000/Indicadores!$F196,"")</f>
        <v>12617416.14227229</v>
      </c>
      <c r="P168" s="124">
        <f>IFERROR('PML mundo '!Y169*100000000/Indicadores!$F196,"")</f>
        <v>16285269.672002606</v>
      </c>
      <c r="Q168" s="124">
        <f>IFERROR('PML mundo '!AA169*100000000/Indicadores!$F196,"")</f>
        <v>54258180.196246117</v>
      </c>
      <c r="R168" s="124">
        <f>IFERROR('PML mundo '!AC169*100000000/Indicadores!$F196,"")</f>
        <v>70942457.485875458</v>
      </c>
      <c r="S168" s="124">
        <f>IFERROR('PML mundo '!AE169*100000000/Indicadores!$F196,"")</f>
        <v>85277937.356279388</v>
      </c>
      <c r="T168" s="124">
        <f>IFERROR('PML mundo '!AG169*100000000/Indicadores!$F196,"")</f>
        <v>89970047.553938121</v>
      </c>
      <c r="U168" s="124">
        <f>IFERROR('PML mundo '!AI169*100000000/Indicadores!$F196,"")</f>
        <v>8018544.8380795866</v>
      </c>
      <c r="V168" s="124">
        <f>IFERROR('PML mundo '!AK169*100000000/Indicadores!$F196,"")</f>
        <v>25515920.125140734</v>
      </c>
      <c r="W168" s="124">
        <f>IFERROR('PML mundo '!AM169*100000000/Indicadores!$F196,"")</f>
        <v>63391478.275324114</v>
      </c>
      <c r="X168" s="124">
        <f>IFERROR('PML mundo '!AO169*100000000/Indicadores!$F196,"")</f>
        <v>81042423.504564613</v>
      </c>
      <c r="Y168" s="124">
        <f>IFERROR('PML mundo '!AQ169*100000000/Indicadores!$F196,"")</f>
        <v>84453870.077263325</v>
      </c>
      <c r="Z168" s="124">
        <f>IFERROR('PML mundo '!AS169*100000000/Indicadores!$F196,"")</f>
        <v>91276763.22266075</v>
      </c>
      <c r="AA168" s="124">
        <f>IFERROR('PML mundo '!AU169*100000000/Indicadores!$F196,"")</f>
        <v>98098285.207860112</v>
      </c>
      <c r="AB168" s="124" t="str">
        <f>IFERROR('PML mundo '!AW169*100000000/Indicadores!$F196,"")</f>
        <v/>
      </c>
      <c r="AC168" s="124" t="str">
        <f>IFERROR('PML mundo '!AY169*100000000/Indicadores!$F196,"")</f>
        <v/>
      </c>
      <c r="AD168" s="124" t="str">
        <f>IFERROR('PML mundo '!BA169*100000000/Indicadores!$F196,"")</f>
        <v/>
      </c>
      <c r="AE168" s="124" t="str">
        <f>IFERROR('PML mundo '!BC169*100000000/Indicadores!$F196,"")</f>
        <v/>
      </c>
      <c r="AF168" s="124" t="str">
        <f>IFERROR('PML mundo '!BE169*100000000/Indicadores!$F196,"")</f>
        <v/>
      </c>
      <c r="AG168" s="124" t="str">
        <f>IFERROR('PML mundo '!BG169*100000000/Indicadores!$F196,"")</f>
        <v/>
      </c>
      <c r="AH168" s="124" t="str">
        <f>IFERROR('PML mundo '!BI169*100000000/Indicadores!$F196,"")</f>
        <v/>
      </c>
      <c r="AI168" s="124" t="str">
        <f>IFERROR('PML mundo '!BK169*100000000/Indicadores!$F196,"")</f>
        <v/>
      </c>
      <c r="AJ168" s="124" t="str">
        <f>IFERROR('PML mundo '!BM169*100000000/Indicadores!$F196,"")</f>
        <v/>
      </c>
    </row>
    <row r="169" spans="1:36" s="119" customFormat="1" ht="14">
      <c r="A169" s="114" t="str">
        <f>'AAL mundo '!A197</f>
        <v>Europe and Central Asia</v>
      </c>
      <c r="B169" s="107" t="str">
        <f>'AAL mundo '!B197</f>
        <v>SMR</v>
      </c>
      <c r="C169" s="107" t="str">
        <f>'AAL mundo '!C197</f>
        <v>San Marino</v>
      </c>
      <c r="D169" s="108" t="str">
        <f>'AAL mundo '!D197</f>
        <v/>
      </c>
      <c r="E169" s="108" t="str">
        <f>'AAL mundo '!E197</f>
        <v>High income: nonOECD</v>
      </c>
      <c r="F169" s="109">
        <f>'AAL mundo '!F197</f>
        <v>4049.35</v>
      </c>
      <c r="G169" s="124">
        <f>IFERROR('PML mundo '!G170*100000000/Indicadores!$F197,"")</f>
        <v>615302.03349222161</v>
      </c>
      <c r="H169" s="124">
        <f>IFERROR('PML mundo '!I170*100000000/Indicadores!$F197,"")</f>
        <v>1946438.7680532383</v>
      </c>
      <c r="I169" s="124">
        <f>IFERROR('PML mundo '!K170*100000000/Indicadores!$F197,"")</f>
        <v>4291323.7630984457</v>
      </c>
      <c r="J169" s="124">
        <f>IFERROR('PML mundo '!M170*100000000/Indicadores!$F197,"")</f>
        <v>10801208.750465253</v>
      </c>
      <c r="K169" s="124">
        <f>IFERROR('PML mundo '!O170*100000000/Indicadores!$F197,"")</f>
        <v>19086995.415336557</v>
      </c>
      <c r="L169" s="124">
        <f>IFERROR('PML mundo '!Q170*100000000/Indicadores!$F197,"")</f>
        <v>29787671.498225231</v>
      </c>
      <c r="M169" s="124">
        <f>IFERROR('PML mundo '!S170*100000000/Indicadores!$F197,"")</f>
        <v>36669158.911293931</v>
      </c>
      <c r="N169" s="124" t="str">
        <f>IFERROR('PML mundo '!U170*100000000/Indicadores!$F197,"")</f>
        <v/>
      </c>
      <c r="O169" s="124" t="str">
        <f>IFERROR('PML mundo '!W170*100000000/Indicadores!$F197,"")</f>
        <v/>
      </c>
      <c r="P169" s="124" t="str">
        <f>IFERROR('PML mundo '!Y170*100000000/Indicadores!$F197,"")</f>
        <v/>
      </c>
      <c r="Q169" s="124" t="str">
        <f>IFERROR('PML mundo '!AA170*100000000/Indicadores!$F197,"")</f>
        <v/>
      </c>
      <c r="R169" s="124" t="str">
        <f>IFERROR('PML mundo '!AC170*100000000/Indicadores!$F197,"")</f>
        <v/>
      </c>
      <c r="S169" s="124" t="str">
        <f>IFERROR('PML mundo '!AE170*100000000/Indicadores!$F197,"")</f>
        <v/>
      </c>
      <c r="T169" s="124" t="str">
        <f>IFERROR('PML mundo '!AG170*100000000/Indicadores!$F197,"")</f>
        <v/>
      </c>
      <c r="U169" s="124" t="str">
        <f>IFERROR('PML mundo '!AI170*100000000/Indicadores!$F197,"")</f>
        <v/>
      </c>
      <c r="V169" s="124" t="str">
        <f>IFERROR('PML mundo '!AK170*100000000/Indicadores!$F197,"")</f>
        <v/>
      </c>
      <c r="W169" s="124" t="str">
        <f>IFERROR('PML mundo '!AM170*100000000/Indicadores!$F197,"")</f>
        <v/>
      </c>
      <c r="X169" s="124" t="str">
        <f>IFERROR('PML mundo '!AO170*100000000/Indicadores!$F197,"")</f>
        <v/>
      </c>
      <c r="Y169" s="124" t="str">
        <f>IFERROR('PML mundo '!AQ170*100000000/Indicadores!$F197,"")</f>
        <v/>
      </c>
      <c r="Z169" s="124" t="str">
        <f>IFERROR('PML mundo '!AS170*100000000/Indicadores!$F197,"")</f>
        <v/>
      </c>
      <c r="AA169" s="124" t="str">
        <f>IFERROR('PML mundo '!AU170*100000000/Indicadores!$F197,"")</f>
        <v/>
      </c>
      <c r="AB169" s="124" t="str">
        <f>IFERROR('PML mundo '!AW170*100000000/Indicadores!$F197,"")</f>
        <v/>
      </c>
      <c r="AC169" s="124" t="str">
        <f>IFERROR('PML mundo '!AY170*100000000/Indicadores!$F197,"")</f>
        <v/>
      </c>
      <c r="AD169" s="124" t="str">
        <f>IFERROR('PML mundo '!BA170*100000000/Indicadores!$F197,"")</f>
        <v/>
      </c>
      <c r="AE169" s="124" t="str">
        <f>IFERROR('PML mundo '!BC170*100000000/Indicadores!$F197,"")</f>
        <v/>
      </c>
      <c r="AF169" s="124" t="str">
        <f>IFERROR('PML mundo '!BE170*100000000/Indicadores!$F197,"")</f>
        <v/>
      </c>
      <c r="AG169" s="124" t="str">
        <f>IFERROR('PML mundo '!BG170*100000000/Indicadores!$F197,"")</f>
        <v/>
      </c>
      <c r="AH169" s="124" t="str">
        <f>IFERROR('PML mundo '!BI170*100000000/Indicadores!$F197,"")</f>
        <v/>
      </c>
      <c r="AI169" s="124" t="str">
        <f>IFERROR('PML mundo '!BK170*100000000/Indicadores!$F197,"")</f>
        <v/>
      </c>
      <c r="AJ169" s="124" t="str">
        <f>IFERROR('PML mundo '!BM170*100000000/Indicadores!$F197,"")</f>
        <v/>
      </c>
    </row>
    <row r="170" spans="1:36" ht="14">
      <c r="A170" s="114" t="str">
        <f>'AAL mundo '!A198</f>
        <v>Sub-Saharan Africa</v>
      </c>
      <c r="B170" s="107" t="str">
        <f>'AAL mundo '!B198</f>
        <v>STP</v>
      </c>
      <c r="C170" s="107" t="str">
        <f>'AAL mundo '!C198</f>
        <v>Sao Tome and Principe</v>
      </c>
      <c r="D170" s="108" t="str">
        <f>'AAL mundo '!D198</f>
        <v>SIDS</v>
      </c>
      <c r="E170" s="108" t="str">
        <f>'AAL mundo '!E198</f>
        <v>Lower middle income</v>
      </c>
      <c r="F170" s="109">
        <f>'AAL mundo '!F198</f>
        <v>2122.6999999999998</v>
      </c>
      <c r="G170" s="124">
        <f>IFERROR('PML mundo '!G171*100000000/Indicadores!$F198,"")</f>
        <v>32600.950206316342</v>
      </c>
      <c r="H170" s="124">
        <f>IFERROR('PML mundo '!I171*100000000/Indicadores!$F198,"")</f>
        <v>121512.63258717909</v>
      </c>
      <c r="I170" s="124">
        <f>IFERROR('PML mundo '!K171*100000000/Indicadores!$F198,"")</f>
        <v>231170.37419024316</v>
      </c>
      <c r="J170" s="124">
        <f>IFERROR('PML mundo '!M171*100000000/Indicadores!$F198,"")</f>
        <v>480123.08485665888</v>
      </c>
      <c r="K170" s="124">
        <f>IFERROR('PML mundo '!O171*100000000/Indicadores!$F198,"")</f>
        <v>865407.0418403974</v>
      </c>
      <c r="L170" s="124">
        <f>IFERROR('PML mundo '!Q171*100000000/Indicadores!$F198,"")</f>
        <v>1790088.5386013701</v>
      </c>
      <c r="M170" s="124">
        <f>IFERROR('PML mundo '!S171*100000000/Indicadores!$F198,"")</f>
        <v>2848137.5589336366</v>
      </c>
      <c r="N170" s="124" t="str">
        <f>IFERROR('PML mundo '!U171*100000000/Indicadores!$F198,"")</f>
        <v/>
      </c>
      <c r="O170" s="124" t="str">
        <f>IFERROR('PML mundo '!W171*100000000/Indicadores!$F198,"")</f>
        <v/>
      </c>
      <c r="P170" s="124" t="str">
        <f>IFERROR('PML mundo '!Y171*100000000/Indicadores!$F198,"")</f>
        <v/>
      </c>
      <c r="Q170" s="124" t="str">
        <f>IFERROR('PML mundo '!AA171*100000000/Indicadores!$F198,"")</f>
        <v/>
      </c>
      <c r="R170" s="124" t="str">
        <f>IFERROR('PML mundo '!AC171*100000000/Indicadores!$F198,"")</f>
        <v/>
      </c>
      <c r="S170" s="124" t="str">
        <f>IFERROR('PML mundo '!AE171*100000000/Indicadores!$F198,"")</f>
        <v/>
      </c>
      <c r="T170" s="124" t="str">
        <f>IFERROR('PML mundo '!AG171*100000000/Indicadores!$F198,"")</f>
        <v/>
      </c>
      <c r="U170" s="124" t="str">
        <f>IFERROR('PML mundo '!AI171*100000000/Indicadores!$F198,"")</f>
        <v/>
      </c>
      <c r="V170" s="124" t="str">
        <f>IFERROR('PML mundo '!AK171*100000000/Indicadores!$F198,"")</f>
        <v/>
      </c>
      <c r="W170" s="124" t="str">
        <f>IFERROR('PML mundo '!AM171*100000000/Indicadores!$F198,"")</f>
        <v/>
      </c>
      <c r="X170" s="124" t="str">
        <f>IFERROR('PML mundo '!AO171*100000000/Indicadores!$F198,"")</f>
        <v/>
      </c>
      <c r="Y170" s="124" t="str">
        <f>IFERROR('PML mundo '!AQ171*100000000/Indicadores!$F198,"")</f>
        <v/>
      </c>
      <c r="Z170" s="124" t="str">
        <f>IFERROR('PML mundo '!AS171*100000000/Indicadores!$F198,"")</f>
        <v/>
      </c>
      <c r="AA170" s="124" t="str">
        <f>IFERROR('PML mundo '!AU171*100000000/Indicadores!$F198,"")</f>
        <v/>
      </c>
      <c r="AB170" s="124" t="str">
        <f>IFERROR('PML mundo '!AW171*100000000/Indicadores!$F198,"")</f>
        <v/>
      </c>
      <c r="AC170" s="124" t="str">
        <f>IFERROR('PML mundo '!AY171*100000000/Indicadores!$F198,"")</f>
        <v/>
      </c>
      <c r="AD170" s="124" t="str">
        <f>IFERROR('PML mundo '!BA171*100000000/Indicadores!$F198,"")</f>
        <v/>
      </c>
      <c r="AE170" s="124" t="str">
        <f>IFERROR('PML mundo '!BC171*100000000/Indicadores!$F198,"")</f>
        <v/>
      </c>
      <c r="AF170" s="124" t="str">
        <f>IFERROR('PML mundo '!BE171*100000000/Indicadores!$F198,"")</f>
        <v/>
      </c>
      <c r="AG170" s="124" t="str">
        <f>IFERROR('PML mundo '!BG171*100000000/Indicadores!$F198,"")</f>
        <v/>
      </c>
      <c r="AH170" s="124" t="str">
        <f>IFERROR('PML mundo '!BI171*100000000/Indicadores!$F198,"")</f>
        <v/>
      </c>
      <c r="AI170" s="124" t="str">
        <f>IFERROR('PML mundo '!BK171*100000000/Indicadores!$F198,"")</f>
        <v/>
      </c>
      <c r="AJ170" s="124" t="str">
        <f>IFERROR('PML mundo '!BM171*100000000/Indicadores!$F198,"")</f>
        <v/>
      </c>
    </row>
    <row r="171" spans="1:36" ht="14">
      <c r="A171" s="114" t="str">
        <f>'AAL mundo '!A199</f>
        <v>Middle East and North Africa</v>
      </c>
      <c r="B171" s="107" t="str">
        <f>'AAL mundo '!B199</f>
        <v>SAU</v>
      </c>
      <c r="C171" s="107" t="str">
        <f>'AAL mundo '!C199</f>
        <v>Saudi Arabia</v>
      </c>
      <c r="D171" s="108" t="str">
        <f>'AAL mundo '!D199</f>
        <v/>
      </c>
      <c r="E171" s="108" t="str">
        <f>'AAL mundo '!E199</f>
        <v>High income: nonOECD</v>
      </c>
      <c r="F171">
        <f>'AAL mundo '!F199</f>
        <v>2141420</v>
      </c>
      <c r="G171" s="124">
        <f>IFERROR('PML mundo '!G172*100000000/Indicadores!$F199,"")</f>
        <v>33830.55225211833</v>
      </c>
      <c r="H171" s="124">
        <f>IFERROR('PML mundo '!I172*100000000/Indicadores!$F199,"")</f>
        <v>71712.033738893777</v>
      </c>
      <c r="I171" s="124">
        <f>IFERROR('PML mundo '!K172*100000000/Indicadores!$F199,"")</f>
        <v>136457.21961441264</v>
      </c>
      <c r="J171" s="124">
        <f>IFERROR('PML mundo '!M172*100000000/Indicadores!$F199,"")</f>
        <v>323172.49445403711</v>
      </c>
      <c r="K171" s="124">
        <f>IFERROR('PML mundo '!O172*100000000/Indicadores!$F199,"")</f>
        <v>595339.19351979962</v>
      </c>
      <c r="L171" s="124">
        <f>IFERROR('PML mundo '!Q172*100000000/Indicadores!$F199,"")</f>
        <v>1041536.3853758104</v>
      </c>
      <c r="M171" s="124">
        <f>IFERROR('PML mundo '!S172*100000000/Indicadores!$F199,"")</f>
        <v>1395726.6962356062</v>
      </c>
      <c r="N171" s="124" t="str">
        <f>IFERROR('PML mundo '!U172*100000000/Indicadores!$F199,"")</f>
        <v/>
      </c>
      <c r="O171" s="124" t="str">
        <f>IFERROR('PML mundo '!W172*100000000/Indicadores!$F199,"")</f>
        <v/>
      </c>
      <c r="P171" s="124" t="str">
        <f>IFERROR('PML mundo '!Y172*100000000/Indicadores!$F199,"")</f>
        <v/>
      </c>
      <c r="Q171" s="124" t="str">
        <f>IFERROR('PML mundo '!AA172*100000000/Indicadores!$F199,"")</f>
        <v/>
      </c>
      <c r="R171" s="124" t="str">
        <f>IFERROR('PML mundo '!AC172*100000000/Indicadores!$F199,"")</f>
        <v/>
      </c>
      <c r="S171" s="124" t="str">
        <f>IFERROR('PML mundo '!AE172*100000000/Indicadores!$F199,"")</f>
        <v/>
      </c>
      <c r="T171" s="124" t="str">
        <f>IFERROR('PML mundo '!AG172*100000000/Indicadores!$F199,"")</f>
        <v/>
      </c>
      <c r="U171" s="124" t="str">
        <f>IFERROR('PML mundo '!AI172*100000000/Indicadores!$F199,"")</f>
        <v/>
      </c>
      <c r="V171" s="124" t="str">
        <f>IFERROR('PML mundo '!AK172*100000000/Indicadores!$F199,"")</f>
        <v/>
      </c>
      <c r="W171" s="124" t="str">
        <f>IFERROR('PML mundo '!AM172*100000000/Indicadores!$F199,"")</f>
        <v/>
      </c>
      <c r="X171" s="124" t="str">
        <f>IFERROR('PML mundo '!AO172*100000000/Indicadores!$F199,"")</f>
        <v/>
      </c>
      <c r="Y171" s="124" t="str">
        <f>IFERROR('PML mundo '!AQ172*100000000/Indicadores!$F199,"")</f>
        <v/>
      </c>
      <c r="Z171" s="124" t="str">
        <f>IFERROR('PML mundo '!AS172*100000000/Indicadores!$F199,"")</f>
        <v/>
      </c>
      <c r="AA171" s="124" t="str">
        <f>IFERROR('PML mundo '!AU172*100000000/Indicadores!$F199,"")</f>
        <v/>
      </c>
      <c r="AB171" s="124" t="str">
        <f>IFERROR('PML mundo '!AW172*100000000/Indicadores!$F199,"")</f>
        <v/>
      </c>
      <c r="AC171" s="124" t="str">
        <f>IFERROR('PML mundo '!AY172*100000000/Indicadores!$F199,"")</f>
        <v/>
      </c>
      <c r="AD171" s="124" t="str">
        <f>IFERROR('PML mundo '!BA172*100000000/Indicadores!$F199,"")</f>
        <v/>
      </c>
      <c r="AE171" s="124" t="str">
        <f>IFERROR('PML mundo '!BC172*100000000/Indicadores!$F199,"")</f>
        <v/>
      </c>
      <c r="AF171" s="124" t="str">
        <f>IFERROR('PML mundo '!BE172*100000000/Indicadores!$F199,"")</f>
        <v/>
      </c>
      <c r="AG171" s="124" t="str">
        <f>IFERROR('PML mundo '!BG172*100000000/Indicadores!$F199,"")</f>
        <v/>
      </c>
      <c r="AH171" s="124" t="str">
        <f>IFERROR('PML mundo '!BI172*100000000/Indicadores!$F199,"")</f>
        <v/>
      </c>
      <c r="AI171" s="124">
        <f>IFERROR('PML mundo '!BK172*100000000/Indicadores!$F199,"")</f>
        <v>17299.907569581475</v>
      </c>
      <c r="AJ171" s="124">
        <f>IFERROR('PML mundo '!BM172*100000000/Indicadores!$F199,"")</f>
        <v>46628.208895195596</v>
      </c>
    </row>
    <row r="172" spans="1:36" ht="14">
      <c r="A172" s="114" t="str">
        <f>'AAL mundo '!A200</f>
        <v>Sub-Saharan Africa</v>
      </c>
      <c r="B172" s="107" t="str">
        <f>'AAL mundo '!B200</f>
        <v>SEN</v>
      </c>
      <c r="C172" s="107" t="str">
        <f>'AAL mundo '!C200</f>
        <v>Senegal</v>
      </c>
      <c r="D172" s="108" t="str">
        <f>'AAL mundo '!D200</f>
        <v/>
      </c>
      <c r="E172" s="108" t="str">
        <f>'AAL mundo '!E200</f>
        <v>Lower middle income</v>
      </c>
      <c r="F172">
        <f>'AAL mundo '!F200</f>
        <v>35335.199999999997</v>
      </c>
      <c r="G172" s="124">
        <f>IFERROR('PML mundo '!G173*100000000/Indicadores!$F200,"")</f>
        <v>319.33473169676165</v>
      </c>
      <c r="H172" s="124">
        <f>IFERROR('PML mundo '!I173*100000000/Indicadores!$F200,"")</f>
        <v>33977.215452535442</v>
      </c>
      <c r="I172" s="124">
        <f>IFERROR('PML mundo '!K173*100000000/Indicadores!$F200,"")</f>
        <v>88008.652055627521</v>
      </c>
      <c r="J172" s="124">
        <f>IFERROR('PML mundo '!M173*100000000/Indicadores!$F200,"")</f>
        <v>196390.85999350843</v>
      </c>
      <c r="K172" s="124">
        <f>IFERROR('PML mundo '!O173*100000000/Indicadores!$F200,"")</f>
        <v>359507.04094421427</v>
      </c>
      <c r="L172" s="124">
        <f>IFERROR('PML mundo '!Q173*100000000/Indicadores!$F200,"")</f>
        <v>702536.40973287565</v>
      </c>
      <c r="M172" s="124">
        <f>IFERROR('PML mundo '!S173*100000000/Indicadores!$F200,"")</f>
        <v>1047609.5208043964</v>
      </c>
      <c r="N172" s="124" t="str">
        <f>IFERROR('PML mundo '!U173*100000000/Indicadores!$F200,"")</f>
        <v/>
      </c>
      <c r="O172" s="124" t="str">
        <f>IFERROR('PML mundo '!W173*100000000/Indicadores!$F200,"")</f>
        <v/>
      </c>
      <c r="P172" s="124" t="str">
        <f>IFERROR('PML mundo '!Y173*100000000/Indicadores!$F200,"")</f>
        <v/>
      </c>
      <c r="Q172" s="124" t="str">
        <f>IFERROR('PML mundo '!AA173*100000000/Indicadores!$F200,"")</f>
        <v/>
      </c>
      <c r="R172" s="124" t="str">
        <f>IFERROR('PML mundo '!AC173*100000000/Indicadores!$F200,"")</f>
        <v/>
      </c>
      <c r="S172" s="124" t="str">
        <f>IFERROR('PML mundo '!AE173*100000000/Indicadores!$F200,"")</f>
        <v/>
      </c>
      <c r="T172" s="124" t="str">
        <f>IFERROR('PML mundo '!AG173*100000000/Indicadores!$F200,"")</f>
        <v/>
      </c>
      <c r="U172" s="124" t="str">
        <f>IFERROR('PML mundo '!AI173*100000000/Indicadores!$F200,"")</f>
        <v/>
      </c>
      <c r="V172" s="124" t="str">
        <f>IFERROR('PML mundo '!AK173*100000000/Indicadores!$F200,"")</f>
        <v/>
      </c>
      <c r="W172" s="124" t="str">
        <f>IFERROR('PML mundo '!AM173*100000000/Indicadores!$F200,"")</f>
        <v/>
      </c>
      <c r="X172" s="124" t="str">
        <f>IFERROR('PML mundo '!AO173*100000000/Indicadores!$F200,"")</f>
        <v/>
      </c>
      <c r="Y172" s="124" t="str">
        <f>IFERROR('PML mundo '!AQ173*100000000/Indicadores!$F200,"")</f>
        <v/>
      </c>
      <c r="Z172" s="124" t="str">
        <f>IFERROR('PML mundo '!AS173*100000000/Indicadores!$F200,"")</f>
        <v/>
      </c>
      <c r="AA172" s="124" t="str">
        <f>IFERROR('PML mundo '!AU173*100000000/Indicadores!$F200,"")</f>
        <v/>
      </c>
      <c r="AB172" s="124" t="str">
        <f>IFERROR('PML mundo '!AW173*100000000/Indicadores!$F200,"")</f>
        <v/>
      </c>
      <c r="AC172" s="124" t="str">
        <f>IFERROR('PML mundo '!AY173*100000000/Indicadores!$F200,"")</f>
        <v/>
      </c>
      <c r="AD172" s="124" t="str">
        <f>IFERROR('PML mundo '!BA173*100000000/Indicadores!$F200,"")</f>
        <v/>
      </c>
      <c r="AE172" s="124" t="str">
        <f>IFERROR('PML mundo '!BC173*100000000/Indicadores!$F200,"")</f>
        <v/>
      </c>
      <c r="AF172" s="124" t="str">
        <f>IFERROR('PML mundo '!BE173*100000000/Indicadores!$F200,"")</f>
        <v/>
      </c>
      <c r="AG172" s="124" t="str">
        <f>IFERROR('PML mundo '!BG173*100000000/Indicadores!$F200,"")</f>
        <v/>
      </c>
      <c r="AH172" s="124" t="str">
        <f>IFERROR('PML mundo '!BI173*100000000/Indicadores!$F200,"")</f>
        <v/>
      </c>
      <c r="AI172" s="124">
        <f>IFERROR('PML mundo '!BK173*100000000/Indicadores!$F200,"")</f>
        <v>707866.06194762711</v>
      </c>
      <c r="AJ172" s="124">
        <f>IFERROR('PML mundo '!BM173*100000000/Indicadores!$F200,"")</f>
        <v>1520400.5578180368</v>
      </c>
    </row>
    <row r="173" spans="1:36" ht="14">
      <c r="A173" s="114" t="str">
        <f>'AAL mundo '!A201</f>
        <v>Europe and Central Asia</v>
      </c>
      <c r="B173" s="107" t="str">
        <f>'AAL mundo '!B201</f>
        <v>SRB</v>
      </c>
      <c r="C173" s="107" t="str">
        <f>'AAL mundo '!C201</f>
        <v>Serbia</v>
      </c>
      <c r="D173" s="108" t="str">
        <f>'AAL mundo '!D201</f>
        <v/>
      </c>
      <c r="E173" s="108" t="str">
        <f>'AAL mundo '!E201</f>
        <v>Upper middle income</v>
      </c>
      <c r="F173">
        <f>'AAL mundo '!F201</f>
        <v>57317.2</v>
      </c>
      <c r="G173" s="124">
        <f>IFERROR('PML mundo '!G174*100000000/Indicadores!$F201,"")</f>
        <v>245039.354111319</v>
      </c>
      <c r="H173" s="124">
        <f>IFERROR('PML mundo '!I174*100000000/Indicadores!$F201,"")</f>
        <v>548574.47365659883</v>
      </c>
      <c r="I173" s="124">
        <f>IFERROR('PML mundo '!K174*100000000/Indicadores!$F201,"")</f>
        <v>957178.56548758608</v>
      </c>
      <c r="J173" s="124">
        <f>IFERROR('PML mundo '!M174*100000000/Indicadores!$F201,"")</f>
        <v>1853672.9035452409</v>
      </c>
      <c r="K173" s="124">
        <f>IFERROR('PML mundo '!O174*100000000/Indicadores!$F201,"")</f>
        <v>2906459.9024817869</v>
      </c>
      <c r="L173" s="124">
        <f>IFERROR('PML mundo '!Q174*100000000/Indicadores!$F201,"")</f>
        <v>4194871.3096511541</v>
      </c>
      <c r="M173" s="124">
        <f>IFERROR('PML mundo '!S174*100000000/Indicadores!$F201,"")</f>
        <v>5123212.3290460045</v>
      </c>
      <c r="N173" s="124" t="str">
        <f>IFERROR('PML mundo '!U174*100000000/Indicadores!$F201,"")</f>
        <v/>
      </c>
      <c r="O173" s="124" t="str">
        <f>IFERROR('PML mundo '!W174*100000000/Indicadores!$F201,"")</f>
        <v/>
      </c>
      <c r="P173" s="124" t="str">
        <f>IFERROR('PML mundo '!Y174*100000000/Indicadores!$F201,"")</f>
        <v/>
      </c>
      <c r="Q173" s="124" t="str">
        <f>IFERROR('PML mundo '!AA174*100000000/Indicadores!$F201,"")</f>
        <v/>
      </c>
      <c r="R173" s="124" t="str">
        <f>IFERROR('PML mundo '!AC174*100000000/Indicadores!$F201,"")</f>
        <v/>
      </c>
      <c r="S173" s="124" t="str">
        <f>IFERROR('PML mundo '!AE174*100000000/Indicadores!$F201,"")</f>
        <v/>
      </c>
      <c r="T173" s="124" t="str">
        <f>IFERROR('PML mundo '!AG174*100000000/Indicadores!$F201,"")</f>
        <v/>
      </c>
      <c r="U173" s="124" t="str">
        <f>IFERROR('PML mundo '!AI174*100000000/Indicadores!$F201,"")</f>
        <v/>
      </c>
      <c r="V173" s="124" t="str">
        <f>IFERROR('PML mundo '!AK174*100000000/Indicadores!$F201,"")</f>
        <v/>
      </c>
      <c r="W173" s="124" t="str">
        <f>IFERROR('PML mundo '!AM174*100000000/Indicadores!$F201,"")</f>
        <v/>
      </c>
      <c r="X173" s="124" t="str">
        <f>IFERROR('PML mundo '!AO174*100000000/Indicadores!$F201,"")</f>
        <v/>
      </c>
      <c r="Y173" s="124" t="str">
        <f>IFERROR('PML mundo '!AQ174*100000000/Indicadores!$F201,"")</f>
        <v/>
      </c>
      <c r="Z173" s="124" t="str">
        <f>IFERROR('PML mundo '!AS174*100000000/Indicadores!$F201,"")</f>
        <v/>
      </c>
      <c r="AA173" s="124" t="str">
        <f>IFERROR('PML mundo '!AU174*100000000/Indicadores!$F201,"")</f>
        <v/>
      </c>
      <c r="AB173" s="124" t="str">
        <f>IFERROR('PML mundo '!AW174*100000000/Indicadores!$F201,"")</f>
        <v/>
      </c>
      <c r="AC173" s="124" t="str">
        <f>IFERROR('PML mundo '!AY174*100000000/Indicadores!$F201,"")</f>
        <v/>
      </c>
      <c r="AD173" s="124" t="str">
        <f>IFERROR('PML mundo '!BA174*100000000/Indicadores!$F201,"")</f>
        <v/>
      </c>
      <c r="AE173" s="124" t="str">
        <f>IFERROR('PML mundo '!BC174*100000000/Indicadores!$F201,"")</f>
        <v/>
      </c>
      <c r="AF173" s="124" t="str">
        <f>IFERROR('PML mundo '!BE174*100000000/Indicadores!$F201,"")</f>
        <v/>
      </c>
      <c r="AG173" s="124" t="str">
        <f>IFERROR('PML mundo '!BG174*100000000/Indicadores!$F201,"")</f>
        <v/>
      </c>
      <c r="AH173" s="124" t="str">
        <f>IFERROR('PML mundo '!BI174*100000000/Indicadores!$F201,"")</f>
        <v/>
      </c>
      <c r="AI173" s="124">
        <f>IFERROR('PML mundo '!BK174*100000000/Indicadores!$F201,"")</f>
        <v>1697012.5433189229</v>
      </c>
      <c r="AJ173" s="124">
        <f>IFERROR('PML mundo '!BM174*100000000/Indicadores!$F201,"")</f>
        <v>5332829.6020342102</v>
      </c>
    </row>
    <row r="174" spans="1:36" ht="14">
      <c r="A174" s="114" t="str">
        <f>'AAL mundo '!A202</f>
        <v>Sub-Saharan Africa</v>
      </c>
      <c r="B174" s="107" t="str">
        <f>'AAL mundo '!B202</f>
        <v>SYC</v>
      </c>
      <c r="C174" s="107" t="str">
        <f>'AAL mundo '!C202</f>
        <v>Seychelles</v>
      </c>
      <c r="D174" s="108" t="str">
        <f>'AAL mundo '!D202</f>
        <v>SIDS</v>
      </c>
      <c r="E174" s="108" t="str">
        <f>'AAL mundo '!E202</f>
        <v>Upper middle income</v>
      </c>
      <c r="F174">
        <f>'AAL mundo '!F202</f>
        <v>6234.98</v>
      </c>
      <c r="G174" s="124" t="str">
        <f>IFERROR('PML mundo '!G175*100000000/Indicadores!$F202,"")</f>
        <v/>
      </c>
      <c r="H174" s="124" t="str">
        <f>IFERROR('PML mundo '!I175*100000000/Indicadores!$F202,"")</f>
        <v/>
      </c>
      <c r="I174" s="124" t="str">
        <f>IFERROR('PML mundo '!K175*100000000/Indicadores!$F202,"")</f>
        <v/>
      </c>
      <c r="J174" s="124" t="str">
        <f>IFERROR('PML mundo '!M175*100000000/Indicadores!$F202,"")</f>
        <v/>
      </c>
      <c r="K174" s="124" t="str">
        <f>IFERROR('PML mundo '!O175*100000000/Indicadores!$F202,"")</f>
        <v/>
      </c>
      <c r="L174" s="124" t="str">
        <f>IFERROR('PML mundo '!Q175*100000000/Indicadores!$F202,"")</f>
        <v/>
      </c>
      <c r="M174" s="124" t="str">
        <f>IFERROR('PML mundo '!S175*100000000/Indicadores!$F202,"")</f>
        <v/>
      </c>
      <c r="N174" s="124" t="str">
        <f>IFERROR('PML mundo '!U175*100000000/Indicadores!$F202,"")</f>
        <v/>
      </c>
      <c r="O174" s="124" t="str">
        <f>IFERROR('PML mundo '!W175*100000000/Indicadores!$F202,"")</f>
        <v/>
      </c>
      <c r="P174" s="124" t="str">
        <f>IFERROR('PML mundo '!Y175*100000000/Indicadores!$F202,"")</f>
        <v/>
      </c>
      <c r="Q174" s="124" t="str">
        <f>IFERROR('PML mundo '!AA175*100000000/Indicadores!$F202,"")</f>
        <v/>
      </c>
      <c r="R174" s="124" t="str">
        <f>IFERROR('PML mundo '!AC175*100000000/Indicadores!$F202,"")</f>
        <v/>
      </c>
      <c r="S174" s="124" t="str">
        <f>IFERROR('PML mundo '!AE175*100000000/Indicadores!$F202,"")</f>
        <v/>
      </c>
      <c r="T174" s="124" t="str">
        <f>IFERROR('PML mundo '!AG175*100000000/Indicadores!$F202,"")</f>
        <v/>
      </c>
      <c r="U174" s="124" t="str">
        <f>IFERROR('PML mundo '!AI175*100000000/Indicadores!$F202,"")</f>
        <v/>
      </c>
      <c r="V174" s="124" t="str">
        <f>IFERROR('PML mundo '!AK175*100000000/Indicadores!$F202,"")</f>
        <v/>
      </c>
      <c r="W174" s="124" t="str">
        <f>IFERROR('PML mundo '!AM175*100000000/Indicadores!$F202,"")</f>
        <v/>
      </c>
      <c r="X174" s="124" t="str">
        <f>IFERROR('PML mundo '!AO175*100000000/Indicadores!$F202,"")</f>
        <v/>
      </c>
      <c r="Y174" s="124" t="str">
        <f>IFERROR('PML mundo '!AQ175*100000000/Indicadores!$F202,"")</f>
        <v/>
      </c>
      <c r="Z174" s="124" t="str">
        <f>IFERROR('PML mundo '!AS175*100000000/Indicadores!$F202,"")</f>
        <v/>
      </c>
      <c r="AA174" s="124" t="str">
        <f>IFERROR('PML mundo '!AU175*100000000/Indicadores!$F202,"")</f>
        <v/>
      </c>
      <c r="AB174" s="124" t="str">
        <f>IFERROR('PML mundo '!AW175*100000000/Indicadores!$F202,"")</f>
        <v/>
      </c>
      <c r="AC174" s="124" t="str">
        <f>IFERROR('PML mundo '!AY175*100000000/Indicadores!$F202,"")</f>
        <v/>
      </c>
      <c r="AD174" s="124" t="str">
        <f>IFERROR('PML mundo '!BA175*100000000/Indicadores!$F202,"")</f>
        <v/>
      </c>
      <c r="AE174" s="124" t="str">
        <f>IFERROR('PML mundo '!BC175*100000000/Indicadores!$F202,"")</f>
        <v/>
      </c>
      <c r="AF174" s="124" t="str">
        <f>IFERROR('PML mundo '!BE175*100000000/Indicadores!$F202,"")</f>
        <v/>
      </c>
      <c r="AG174" s="124" t="str">
        <f>IFERROR('PML mundo '!BG175*100000000/Indicadores!$F202,"")</f>
        <v/>
      </c>
      <c r="AH174" s="124" t="str">
        <f>IFERROR('PML mundo '!BI175*100000000/Indicadores!$F202,"")</f>
        <v/>
      </c>
      <c r="AI174" s="124" t="str">
        <f>IFERROR('PML mundo '!BK175*100000000/Indicadores!$F202,"")</f>
        <v/>
      </c>
      <c r="AJ174" s="124" t="str">
        <f>IFERROR('PML mundo '!BM175*100000000/Indicadores!$F202,"")</f>
        <v/>
      </c>
    </row>
    <row r="175" spans="1:36" ht="14">
      <c r="A175" s="114" t="str">
        <f>'AAL mundo '!A203</f>
        <v>Sub-Saharan Africa</v>
      </c>
      <c r="B175" s="107" t="str">
        <f>'AAL mundo '!B203</f>
        <v>SLE</v>
      </c>
      <c r="C175" s="107" t="str">
        <f>'AAL mundo '!C203</f>
        <v>Sierra Leone</v>
      </c>
      <c r="D175" s="108" t="str">
        <f>'AAL mundo '!D203</f>
        <v/>
      </c>
      <c r="E175" s="108" t="str">
        <f>'AAL mundo '!E203</f>
        <v>Low income</v>
      </c>
      <c r="F175">
        <f>'AAL mundo '!F203</f>
        <v>3031.82</v>
      </c>
      <c r="G175" s="124" t="str">
        <f>IFERROR('PML mundo '!G176*100000000/Indicadores!$F203,"")</f>
        <v/>
      </c>
      <c r="H175" s="124">
        <f>IFERROR('PML mundo '!I176*100000000/Indicadores!$F203,"")</f>
        <v>15090.400010733218</v>
      </c>
      <c r="I175" s="124">
        <f>IFERROR('PML mundo '!K176*100000000/Indicadores!$F203,"")</f>
        <v>35555.463038987851</v>
      </c>
      <c r="J175" s="124">
        <f>IFERROR('PML mundo '!M176*100000000/Indicadores!$F203,"")</f>
        <v>80619.945262821289</v>
      </c>
      <c r="K175" s="124">
        <f>IFERROR('PML mundo '!O176*100000000/Indicadores!$F203,"")</f>
        <v>148009.95079020524</v>
      </c>
      <c r="L175" s="124">
        <f>IFERROR('PML mundo '!Q176*100000000/Indicadores!$F203,"")</f>
        <v>290851.95637125528</v>
      </c>
      <c r="M175" s="124">
        <f>IFERROR('PML mundo '!S176*100000000/Indicadores!$F203,"")</f>
        <v>427285.70989295293</v>
      </c>
      <c r="N175" s="124" t="str">
        <f>IFERROR('PML mundo '!U176*100000000/Indicadores!$F203,"")</f>
        <v/>
      </c>
      <c r="O175" s="124" t="str">
        <f>IFERROR('PML mundo '!W176*100000000/Indicadores!$F203,"")</f>
        <v/>
      </c>
      <c r="P175" s="124" t="str">
        <f>IFERROR('PML mundo '!Y176*100000000/Indicadores!$F203,"")</f>
        <v/>
      </c>
      <c r="Q175" s="124" t="str">
        <f>IFERROR('PML mundo '!AA176*100000000/Indicadores!$F203,"")</f>
        <v/>
      </c>
      <c r="R175" s="124" t="str">
        <f>IFERROR('PML mundo '!AC176*100000000/Indicadores!$F203,"")</f>
        <v/>
      </c>
      <c r="S175" s="124" t="str">
        <f>IFERROR('PML mundo '!AE176*100000000/Indicadores!$F203,"")</f>
        <v/>
      </c>
      <c r="T175" s="124" t="str">
        <f>IFERROR('PML mundo '!AG176*100000000/Indicadores!$F203,"")</f>
        <v/>
      </c>
      <c r="U175" s="124" t="str">
        <f>IFERROR('PML mundo '!AI176*100000000/Indicadores!$F203,"")</f>
        <v/>
      </c>
      <c r="V175" s="124" t="str">
        <f>IFERROR('PML mundo '!AK176*100000000/Indicadores!$F203,"")</f>
        <v/>
      </c>
      <c r="W175" s="124" t="str">
        <f>IFERROR('PML mundo '!AM176*100000000/Indicadores!$F203,"")</f>
        <v/>
      </c>
      <c r="X175" s="124" t="str">
        <f>IFERROR('PML mundo '!AO176*100000000/Indicadores!$F203,"")</f>
        <v/>
      </c>
      <c r="Y175" s="124" t="str">
        <f>IFERROR('PML mundo '!AQ176*100000000/Indicadores!$F203,"")</f>
        <v/>
      </c>
      <c r="Z175" s="124" t="str">
        <f>IFERROR('PML mundo '!AS176*100000000/Indicadores!$F203,"")</f>
        <v/>
      </c>
      <c r="AA175" s="124" t="str">
        <f>IFERROR('PML mundo '!AU176*100000000/Indicadores!$F203,"")</f>
        <v/>
      </c>
      <c r="AB175" s="124" t="str">
        <f>IFERROR('PML mundo '!AW176*100000000/Indicadores!$F203,"")</f>
        <v/>
      </c>
      <c r="AC175" s="124" t="str">
        <f>IFERROR('PML mundo '!AY176*100000000/Indicadores!$F203,"")</f>
        <v/>
      </c>
      <c r="AD175" s="124" t="str">
        <f>IFERROR('PML mundo '!BA176*100000000/Indicadores!$F203,"")</f>
        <v/>
      </c>
      <c r="AE175" s="124" t="str">
        <f>IFERROR('PML mundo '!BC176*100000000/Indicadores!$F203,"")</f>
        <v/>
      </c>
      <c r="AF175" s="124" t="str">
        <f>IFERROR('PML mundo '!BE176*100000000/Indicadores!$F203,"")</f>
        <v/>
      </c>
      <c r="AG175" s="124" t="str">
        <f>IFERROR('PML mundo '!BG176*100000000/Indicadores!$F203,"")</f>
        <v/>
      </c>
      <c r="AH175" s="124" t="str">
        <f>IFERROR('PML mundo '!BI176*100000000/Indicadores!$F203,"")</f>
        <v/>
      </c>
      <c r="AI175" s="124">
        <f>IFERROR('PML mundo '!BK176*100000000/Indicadores!$F203,"")</f>
        <v>1563219.7587419865</v>
      </c>
      <c r="AJ175" s="124">
        <f>IFERROR('PML mundo '!BM176*100000000/Indicadores!$F203,"")</f>
        <v>2555596.6243217271</v>
      </c>
    </row>
    <row r="176" spans="1:36" ht="14">
      <c r="A176" s="114" t="str">
        <f>'AAL mundo '!A204</f>
        <v>East Asia and the Pacific</v>
      </c>
      <c r="B176" s="107" t="str">
        <f>'AAL mundo '!B204</f>
        <v>SGP</v>
      </c>
      <c r="C176" s="107" t="str">
        <f>'AAL mundo '!C204</f>
        <v>Singapore</v>
      </c>
      <c r="D176" s="108" t="str">
        <f>'AAL mundo '!D204</f>
        <v>SIDS</v>
      </c>
      <c r="E176" s="108" t="str">
        <f>'AAL mundo '!E204</f>
        <v>High income: nonOECD</v>
      </c>
      <c r="F176">
        <f>'AAL mundo '!F204</f>
        <v>1126580</v>
      </c>
      <c r="G176" s="124" t="str">
        <f>IFERROR('PML mundo '!G177*100000000/Indicadores!$F204,"")</f>
        <v/>
      </c>
      <c r="H176" s="124" t="str">
        <f>IFERROR('PML mundo '!I177*100000000/Indicadores!$F204,"")</f>
        <v/>
      </c>
      <c r="I176" s="124" t="str">
        <f>IFERROR('PML mundo '!K177*100000000/Indicadores!$F204,"")</f>
        <v/>
      </c>
      <c r="J176" s="124" t="str">
        <f>IFERROR('PML mundo '!M177*100000000/Indicadores!$F204,"")</f>
        <v/>
      </c>
      <c r="K176" s="124" t="str">
        <f>IFERROR('PML mundo '!O177*100000000/Indicadores!$F204,"")</f>
        <v/>
      </c>
      <c r="L176" s="124" t="str">
        <f>IFERROR('PML mundo '!Q177*100000000/Indicadores!$F204,"")</f>
        <v/>
      </c>
      <c r="M176" s="124" t="str">
        <f>IFERROR('PML mundo '!S177*100000000/Indicadores!$F204,"")</f>
        <v/>
      </c>
      <c r="N176" s="124" t="str">
        <f>IFERROR('PML mundo '!U177*100000000/Indicadores!$F204,"")</f>
        <v/>
      </c>
      <c r="O176" s="124" t="str">
        <f>IFERROR('PML mundo '!W177*100000000/Indicadores!$F204,"")</f>
        <v/>
      </c>
      <c r="P176" s="124" t="str">
        <f>IFERROR('PML mundo '!Y177*100000000/Indicadores!$F204,"")</f>
        <v/>
      </c>
      <c r="Q176" s="124" t="str">
        <f>IFERROR('PML mundo '!AA177*100000000/Indicadores!$F204,"")</f>
        <v/>
      </c>
      <c r="R176" s="124" t="str">
        <f>IFERROR('PML mundo '!AC177*100000000/Indicadores!$F204,"")</f>
        <v/>
      </c>
      <c r="S176" s="124" t="str">
        <f>IFERROR('PML mundo '!AE177*100000000/Indicadores!$F204,"")</f>
        <v/>
      </c>
      <c r="T176" s="124" t="str">
        <f>IFERROR('PML mundo '!AG177*100000000/Indicadores!$F204,"")</f>
        <v/>
      </c>
      <c r="U176" s="124" t="str">
        <f>IFERROR('PML mundo '!AI177*100000000/Indicadores!$F204,"")</f>
        <v/>
      </c>
      <c r="V176" s="124" t="str">
        <f>IFERROR('PML mundo '!AK177*100000000/Indicadores!$F204,"")</f>
        <v/>
      </c>
      <c r="W176" s="124" t="str">
        <f>IFERROR('PML mundo '!AM177*100000000/Indicadores!$F204,"")</f>
        <v/>
      </c>
      <c r="X176" s="124" t="str">
        <f>IFERROR('PML mundo '!AO177*100000000/Indicadores!$F204,"")</f>
        <v/>
      </c>
      <c r="Y176" s="124" t="str">
        <f>IFERROR('PML mundo '!AQ177*100000000/Indicadores!$F204,"")</f>
        <v/>
      </c>
      <c r="Z176" s="124" t="str">
        <f>IFERROR('PML mundo '!AS177*100000000/Indicadores!$F204,"")</f>
        <v/>
      </c>
      <c r="AA176" s="124" t="str">
        <f>IFERROR('PML mundo '!AU177*100000000/Indicadores!$F204,"")</f>
        <v/>
      </c>
      <c r="AB176" s="124" t="str">
        <f>IFERROR('PML mundo '!AW177*100000000/Indicadores!$F204,"")</f>
        <v/>
      </c>
      <c r="AC176" s="124" t="str">
        <f>IFERROR('PML mundo '!AY177*100000000/Indicadores!$F204,"")</f>
        <v/>
      </c>
      <c r="AD176" s="124" t="str">
        <f>IFERROR('PML mundo '!BA177*100000000/Indicadores!$F204,"")</f>
        <v/>
      </c>
      <c r="AE176" s="124" t="str">
        <f>IFERROR('PML mundo '!BC177*100000000/Indicadores!$F204,"")</f>
        <v/>
      </c>
      <c r="AF176" s="124" t="str">
        <f>IFERROR('PML mundo '!BE177*100000000/Indicadores!$F204,"")</f>
        <v/>
      </c>
      <c r="AG176" s="124" t="str">
        <f>IFERROR('PML mundo '!BG177*100000000/Indicadores!$F204,"")</f>
        <v/>
      </c>
      <c r="AH176" s="124" t="str">
        <f>IFERROR('PML mundo '!BI177*100000000/Indicadores!$F204,"")</f>
        <v/>
      </c>
      <c r="AI176" s="124" t="str">
        <f>IFERROR('PML mundo '!BK177*100000000/Indicadores!$F204,"")</f>
        <v/>
      </c>
      <c r="AJ176" s="124" t="str">
        <f>IFERROR('PML mundo '!BM177*100000000/Indicadores!$F204,"")</f>
        <v/>
      </c>
    </row>
    <row r="177" spans="1:36" ht="14">
      <c r="A177" s="114" t="str">
        <f>'AAL mundo '!A205</f>
        <v>Europe and Central Asia</v>
      </c>
      <c r="B177" s="107" t="str">
        <f>'AAL mundo '!B205</f>
        <v>SVK</v>
      </c>
      <c r="C177" s="107" t="str">
        <f>'AAL mundo '!C205</f>
        <v>Slovakia</v>
      </c>
      <c r="D177" s="108" t="str">
        <f>'AAL mundo '!D205</f>
        <v/>
      </c>
      <c r="E177" s="108" t="str">
        <f>'AAL mundo '!E205</f>
        <v>High income: OECD</v>
      </c>
      <c r="F177">
        <f>'AAL mundo '!F205</f>
        <v>414783</v>
      </c>
      <c r="G177" s="124">
        <f>IFERROR('PML mundo '!G178*100000000/Indicadores!$F205,"")</f>
        <v>146545.67604210431</v>
      </c>
      <c r="H177" s="124">
        <f>IFERROR('PML mundo '!I178*100000000/Indicadores!$F205,"")</f>
        <v>293639.9881322867</v>
      </c>
      <c r="I177" s="124">
        <f>IFERROR('PML mundo '!K178*100000000/Indicadores!$F205,"")</f>
        <v>521014.71685760998</v>
      </c>
      <c r="J177" s="124">
        <f>IFERROR('PML mundo '!M178*100000000/Indicadores!$F205,"")</f>
        <v>1229912.3421797927</v>
      </c>
      <c r="K177" s="124">
        <f>IFERROR('PML mundo '!O178*100000000/Indicadores!$F205,"")</f>
        <v>2361499.1293431111</v>
      </c>
      <c r="L177" s="124">
        <f>IFERROR('PML mundo '!Q178*100000000/Indicadores!$F205,"")</f>
        <v>4233335.5981760575</v>
      </c>
      <c r="M177" s="124">
        <f>IFERROR('PML mundo '!S178*100000000/Indicadores!$F205,"")</f>
        <v>5728089.5235644737</v>
      </c>
      <c r="N177" s="124" t="str">
        <f>IFERROR('PML mundo '!U178*100000000/Indicadores!$F205,"")</f>
        <v/>
      </c>
      <c r="O177" s="124" t="str">
        <f>IFERROR('PML mundo '!W178*100000000/Indicadores!$F205,"")</f>
        <v/>
      </c>
      <c r="P177" s="124" t="str">
        <f>IFERROR('PML mundo '!Y178*100000000/Indicadores!$F205,"")</f>
        <v/>
      </c>
      <c r="Q177" s="124" t="str">
        <f>IFERROR('PML mundo '!AA178*100000000/Indicadores!$F205,"")</f>
        <v/>
      </c>
      <c r="R177" s="124" t="str">
        <f>IFERROR('PML mundo '!AC178*100000000/Indicadores!$F205,"")</f>
        <v/>
      </c>
      <c r="S177" s="124" t="str">
        <f>IFERROR('PML mundo '!AE178*100000000/Indicadores!$F205,"")</f>
        <v/>
      </c>
      <c r="T177" s="124" t="str">
        <f>IFERROR('PML mundo '!AG178*100000000/Indicadores!$F205,"")</f>
        <v/>
      </c>
      <c r="U177" s="124" t="str">
        <f>IFERROR('PML mundo '!AI178*100000000/Indicadores!$F205,"")</f>
        <v/>
      </c>
      <c r="V177" s="124" t="str">
        <f>IFERROR('PML mundo '!AK178*100000000/Indicadores!$F205,"")</f>
        <v/>
      </c>
      <c r="W177" s="124" t="str">
        <f>IFERROR('PML mundo '!AM178*100000000/Indicadores!$F205,"")</f>
        <v/>
      </c>
      <c r="X177" s="124" t="str">
        <f>IFERROR('PML mundo '!AO178*100000000/Indicadores!$F205,"")</f>
        <v/>
      </c>
      <c r="Y177" s="124" t="str">
        <f>IFERROR('PML mundo '!AQ178*100000000/Indicadores!$F205,"")</f>
        <v/>
      </c>
      <c r="Z177" s="124" t="str">
        <f>IFERROR('PML mundo '!AS178*100000000/Indicadores!$F205,"")</f>
        <v/>
      </c>
      <c r="AA177" s="124" t="str">
        <f>IFERROR('PML mundo '!AU178*100000000/Indicadores!$F205,"")</f>
        <v/>
      </c>
      <c r="AB177" s="124" t="str">
        <f>IFERROR('PML mundo '!AW178*100000000/Indicadores!$F205,"")</f>
        <v/>
      </c>
      <c r="AC177" s="124" t="str">
        <f>IFERROR('PML mundo '!AY178*100000000/Indicadores!$F205,"")</f>
        <v/>
      </c>
      <c r="AD177" s="124" t="str">
        <f>IFERROR('PML mundo '!BA178*100000000/Indicadores!$F205,"")</f>
        <v/>
      </c>
      <c r="AE177" s="124" t="str">
        <f>IFERROR('PML mundo '!BC178*100000000/Indicadores!$F205,"")</f>
        <v/>
      </c>
      <c r="AF177" s="124" t="str">
        <f>IFERROR('PML mundo '!BE178*100000000/Indicadores!$F205,"")</f>
        <v/>
      </c>
      <c r="AG177" s="124" t="str">
        <f>IFERROR('PML mundo '!BG178*100000000/Indicadores!$F205,"")</f>
        <v/>
      </c>
      <c r="AH177" s="124" t="str">
        <f>IFERROR('PML mundo '!BI178*100000000/Indicadores!$F205,"")</f>
        <v/>
      </c>
      <c r="AI177" s="124">
        <f>IFERROR('PML mundo '!BK178*100000000/Indicadores!$F205,"")</f>
        <v>1922608.7250518266</v>
      </c>
      <c r="AJ177" s="124">
        <f>IFERROR('PML mundo '!BM178*100000000/Indicadores!$F205,"")</f>
        <v>4973542.3184691956</v>
      </c>
    </row>
    <row r="178" spans="1:36" ht="14">
      <c r="A178" s="114" t="str">
        <f>'AAL mundo '!A206</f>
        <v>Europe and Central Asia</v>
      </c>
      <c r="B178" s="107" t="str">
        <f>'AAL mundo '!B206</f>
        <v>SVN</v>
      </c>
      <c r="C178" s="107" t="str">
        <f>'AAL mundo '!C206</f>
        <v>Slovenia</v>
      </c>
      <c r="D178" s="108" t="str">
        <f>'AAL mundo '!D206</f>
        <v/>
      </c>
      <c r="E178" s="108" t="str">
        <f>'AAL mundo '!E206</f>
        <v>High income: OECD</v>
      </c>
      <c r="F178">
        <f>'AAL mundo '!F206</f>
        <v>139900</v>
      </c>
      <c r="G178" s="124">
        <f>IFERROR('PML mundo '!G179*100000000/Indicadores!$F206,"")</f>
        <v>725398.16077248694</v>
      </c>
      <c r="H178" s="124">
        <f>IFERROR('PML mundo '!I179*100000000/Indicadores!$F206,"")</f>
        <v>2138814.2812804673</v>
      </c>
      <c r="I178" s="124">
        <f>IFERROR('PML mundo '!K179*100000000/Indicadores!$F206,"")</f>
        <v>4587702.3815413136</v>
      </c>
      <c r="J178" s="124">
        <f>IFERROR('PML mundo '!M179*100000000/Indicadores!$F206,"")</f>
        <v>10954075.961507218</v>
      </c>
      <c r="K178" s="124">
        <f>IFERROR('PML mundo '!O179*100000000/Indicadores!$F206,"")</f>
        <v>18374247.922491152</v>
      </c>
      <c r="L178" s="124">
        <f>IFERROR('PML mundo '!Q179*100000000/Indicadores!$F206,"")</f>
        <v>27154816.735052757</v>
      </c>
      <c r="M178" s="124">
        <f>IFERROR('PML mundo '!S179*100000000/Indicadores!$F206,"")</f>
        <v>32721213.601798855</v>
      </c>
      <c r="N178" s="124" t="str">
        <f>IFERROR('PML mundo '!U179*100000000/Indicadores!$F206,"")</f>
        <v/>
      </c>
      <c r="O178" s="124" t="str">
        <f>IFERROR('PML mundo '!W179*100000000/Indicadores!$F206,"")</f>
        <v/>
      </c>
      <c r="P178" s="124" t="str">
        <f>IFERROR('PML mundo '!Y179*100000000/Indicadores!$F206,"")</f>
        <v/>
      </c>
      <c r="Q178" s="124" t="str">
        <f>IFERROR('PML mundo '!AA179*100000000/Indicadores!$F206,"")</f>
        <v/>
      </c>
      <c r="R178" s="124" t="str">
        <f>IFERROR('PML mundo '!AC179*100000000/Indicadores!$F206,"")</f>
        <v/>
      </c>
      <c r="S178" s="124" t="str">
        <f>IFERROR('PML mundo '!AE179*100000000/Indicadores!$F206,"")</f>
        <v/>
      </c>
      <c r="T178" s="124" t="str">
        <f>IFERROR('PML mundo '!AG179*100000000/Indicadores!$F206,"")</f>
        <v/>
      </c>
      <c r="U178" s="124" t="str">
        <f>IFERROR('PML mundo '!AI179*100000000/Indicadores!$F206,"")</f>
        <v/>
      </c>
      <c r="V178" s="124" t="str">
        <f>IFERROR('PML mundo '!AK179*100000000/Indicadores!$F206,"")</f>
        <v/>
      </c>
      <c r="W178" s="124" t="str">
        <f>IFERROR('PML mundo '!AM179*100000000/Indicadores!$F206,"")</f>
        <v/>
      </c>
      <c r="X178" s="124" t="str">
        <f>IFERROR('PML mundo '!AO179*100000000/Indicadores!$F206,"")</f>
        <v/>
      </c>
      <c r="Y178" s="124" t="str">
        <f>IFERROR('PML mundo '!AQ179*100000000/Indicadores!$F206,"")</f>
        <v/>
      </c>
      <c r="Z178" s="124" t="str">
        <f>IFERROR('PML mundo '!AS179*100000000/Indicadores!$F206,"")</f>
        <v/>
      </c>
      <c r="AA178" s="124" t="str">
        <f>IFERROR('PML mundo '!AU179*100000000/Indicadores!$F206,"")</f>
        <v/>
      </c>
      <c r="AB178" s="124" t="str">
        <f>IFERROR('PML mundo '!AW179*100000000/Indicadores!$F206,"")</f>
        <v/>
      </c>
      <c r="AC178" s="124" t="str">
        <f>IFERROR('PML mundo '!AY179*100000000/Indicadores!$F206,"")</f>
        <v/>
      </c>
      <c r="AD178" s="124" t="str">
        <f>IFERROR('PML mundo '!BA179*100000000/Indicadores!$F206,"")</f>
        <v/>
      </c>
      <c r="AE178" s="124" t="str">
        <f>IFERROR('PML mundo '!BC179*100000000/Indicadores!$F206,"")</f>
        <v/>
      </c>
      <c r="AF178" s="124" t="str">
        <f>IFERROR('PML mundo '!BE179*100000000/Indicadores!$F206,"")</f>
        <v/>
      </c>
      <c r="AG178" s="124" t="str">
        <f>IFERROR('PML mundo '!BG179*100000000/Indicadores!$F206,"")</f>
        <v/>
      </c>
      <c r="AH178" s="124" t="str">
        <f>IFERROR('PML mundo '!BI179*100000000/Indicadores!$F206,"")</f>
        <v/>
      </c>
      <c r="AI178" s="124">
        <f>IFERROR('PML mundo '!BK179*100000000/Indicadores!$F206,"")</f>
        <v>59475.423852022141</v>
      </c>
      <c r="AJ178" s="124">
        <f>IFERROR('PML mundo '!BM179*100000000/Indicadores!$F206,"")</f>
        <v>390328.08579475904</v>
      </c>
    </row>
    <row r="179" spans="1:36" ht="14">
      <c r="A179" s="114" t="str">
        <f>'AAL mundo '!A207</f>
        <v>East Asia and the Pacific</v>
      </c>
      <c r="B179" s="107" t="str">
        <f>'AAL mundo '!B207</f>
        <v>SLB</v>
      </c>
      <c r="C179" s="107" t="str">
        <f>'AAL mundo '!C207</f>
        <v>Solomon Islands</v>
      </c>
      <c r="D179" s="108" t="str">
        <f>'AAL mundo '!D207</f>
        <v>SIDS</v>
      </c>
      <c r="E179" s="108" t="str">
        <f>'AAL mundo '!E207</f>
        <v>Lower middle income</v>
      </c>
      <c r="F179">
        <f>'AAL mundo '!F207</f>
        <v>3693.47</v>
      </c>
      <c r="G179" s="124">
        <f>IFERROR('PML mundo '!G180*100000000/Indicadores!$F207,"")</f>
        <v>1135399.1026984314</v>
      </c>
      <c r="H179" s="124">
        <f>IFERROR('PML mundo '!I180*100000000/Indicadores!$F207,"")</f>
        <v>2517736.7174666356</v>
      </c>
      <c r="I179" s="124">
        <f>IFERROR('PML mundo '!K180*100000000/Indicadores!$F207,"")</f>
        <v>4215223.1326036062</v>
      </c>
      <c r="J179" s="124">
        <f>IFERROR('PML mundo '!M180*100000000/Indicadores!$F207,"")</f>
        <v>7694811.257223133</v>
      </c>
      <c r="K179" s="124">
        <f>IFERROR('PML mundo '!O180*100000000/Indicadores!$F207,"")</f>
        <v>11428245.26487942</v>
      </c>
      <c r="L179" s="124">
        <f>IFERROR('PML mundo '!Q180*100000000/Indicadores!$F207,"")</f>
        <v>15578711.794667525</v>
      </c>
      <c r="M179" s="124">
        <f>IFERROR('PML mundo '!S180*100000000/Indicadores!$F207,"")</f>
        <v>18158614.850837041</v>
      </c>
      <c r="N179" s="124">
        <f>IFERROR('PML mundo '!U180*100000000/Indicadores!$F207,"")</f>
        <v>4566635.6305490518</v>
      </c>
      <c r="O179" s="124">
        <f>IFERROR('PML mundo '!W180*100000000/Indicadores!$F207,"")</f>
        <v>41578056.114405289</v>
      </c>
      <c r="P179" s="124">
        <f>IFERROR('PML mundo '!Y180*100000000/Indicadores!$F207,"")</f>
        <v>64037372.813562401</v>
      </c>
      <c r="Q179" s="124">
        <f>IFERROR('PML mundo '!AA180*100000000/Indicadores!$F207,"")</f>
        <v>76386888.681163669</v>
      </c>
      <c r="R179" s="124">
        <f>IFERROR('PML mundo '!AC180*100000000/Indicadores!$F207,"")</f>
        <v>85102263.998759076</v>
      </c>
      <c r="S179" s="124">
        <f>IFERROR('PML mundo '!AE180*100000000/Indicadores!$F207,"")</f>
        <v>88317645.183891356</v>
      </c>
      <c r="T179" s="124">
        <f>IFERROR('PML mundo '!AG180*100000000/Indicadores!$F207,"")</f>
        <v>91532162.947652757</v>
      </c>
      <c r="U179" s="124">
        <f>IFERROR('PML mundo '!AI180*100000000/Indicadores!$F207,"")</f>
        <v>11005168.793151487</v>
      </c>
      <c r="V179" s="124">
        <f>IFERROR('PML mundo '!AK180*100000000/Indicadores!$F207,"")</f>
        <v>19850057.316377897</v>
      </c>
      <c r="W179" s="124">
        <f>IFERROR('PML mundo '!AM180*100000000/Indicadores!$F207,"")</f>
        <v>22106177.358469911</v>
      </c>
      <c r="X179" s="124">
        <f>IFERROR('PML mundo '!AO180*100000000/Indicadores!$F207,"")</f>
        <v>25903504.547570828</v>
      </c>
      <c r="Y179" s="124">
        <f>IFERROR('PML mundo '!AQ180*100000000/Indicadores!$F207,"")</f>
        <v>25906958.233054321</v>
      </c>
      <c r="Z179" s="124">
        <f>IFERROR('PML mundo '!AS180*100000000/Indicadores!$F207,"")</f>
        <v>25914729.025392178</v>
      </c>
      <c r="AA179" s="124">
        <f>IFERROR('PML mundo '!AU180*100000000/Indicadores!$F207,"")</f>
        <v>25922499.817730039</v>
      </c>
      <c r="AB179" s="124">
        <f>IFERROR('PML mundo '!AW180*100000000/Indicadores!$F207,"")</f>
        <v>4317.1068543666588</v>
      </c>
      <c r="AC179" s="124">
        <f>IFERROR('PML mundo '!AY180*100000000/Indicadores!$F207,"")</f>
        <v>82025.030232966514</v>
      </c>
      <c r="AD179" s="124">
        <f>IFERROR('PML mundo '!BA180*100000000/Indicadores!$F207,"")</f>
        <v>219309.02820182627</v>
      </c>
      <c r="AE179" s="124">
        <f>IFERROR('PML mundo '!BC180*100000000/Indicadores!$F207,"")</f>
        <v>632887.86485015217</v>
      </c>
      <c r="AF179" s="124">
        <f>IFERROR('PML mundo '!BE180*100000000/Indicadores!$F207,"")</f>
        <v>1186340.9635799578</v>
      </c>
      <c r="AG179" s="124">
        <f>IFERROR('PML mundo '!BG180*100000000/Indicadores!$F207,"")</f>
        <v>1916795.4433387965</v>
      </c>
      <c r="AH179" s="124">
        <f>IFERROR('PML mundo '!BI180*100000000/Indicadores!$F207,"")</f>
        <v>2362320.8707094355</v>
      </c>
      <c r="AI179" s="124" t="str">
        <f>IFERROR('PML mundo '!BK180*100000000/Indicadores!$F207,"")</f>
        <v/>
      </c>
      <c r="AJ179" s="124" t="str">
        <f>IFERROR('PML mundo '!BM180*100000000/Indicadores!$F207,"")</f>
        <v/>
      </c>
    </row>
    <row r="180" spans="1:36" ht="14">
      <c r="A180" s="114" t="str">
        <f>'AAL mundo '!A208</f>
        <v>Sub-Saharan Africa</v>
      </c>
      <c r="B180" s="107" t="str">
        <f>'AAL mundo '!B208</f>
        <v>SOM</v>
      </c>
      <c r="C180" s="107" t="str">
        <f>'AAL mundo '!C208</f>
        <v>Somalia</v>
      </c>
      <c r="D180" s="108" t="str">
        <f>'AAL mundo '!D208</f>
        <v/>
      </c>
      <c r="E180" s="108" t="str">
        <f>'AAL mundo '!E208</f>
        <v>Low income</v>
      </c>
      <c r="F180">
        <f>'AAL mundo '!F208</f>
        <v>6408.32</v>
      </c>
      <c r="G180" s="124">
        <f>IFERROR('PML mundo '!G181*100000000/Indicadores!$F208,"")</f>
        <v>4380.5852461888908</v>
      </c>
      <c r="H180" s="124">
        <f>IFERROR('PML mundo '!I181*100000000/Indicadores!$F208,"")</f>
        <v>13141.755738566673</v>
      </c>
      <c r="I180" s="124">
        <f>IFERROR('PML mundo '!K181*100000000/Indicadores!$F208,"")</f>
        <v>31364.990362712459</v>
      </c>
      <c r="J180" s="124">
        <f>IFERROR('PML mundo '!M181*100000000/Indicadores!$F208,"")</f>
        <v>89539.162432100944</v>
      </c>
      <c r="K180" s="124">
        <f>IFERROR('PML mundo '!O181*100000000/Indicadores!$F208,"")</f>
        <v>178727.87804450674</v>
      </c>
      <c r="L180" s="124">
        <f>IFERROR('PML mundo '!Q181*100000000/Indicadores!$F208,"")</f>
        <v>326966.88277553883</v>
      </c>
      <c r="M180" s="124">
        <f>IFERROR('PML mundo '!S181*100000000/Indicadores!$F208,"")</f>
        <v>441913.43963553529</v>
      </c>
      <c r="N180" s="124" t="str">
        <f>IFERROR('PML mundo '!U181*100000000/Indicadores!$F208,"")</f>
        <v/>
      </c>
      <c r="O180" s="124" t="str">
        <f>IFERROR('PML mundo '!W181*100000000/Indicadores!$F208,"")</f>
        <v/>
      </c>
      <c r="P180" s="124" t="str">
        <f>IFERROR('PML mundo '!Y181*100000000/Indicadores!$F208,"")</f>
        <v/>
      </c>
      <c r="Q180" s="124" t="str">
        <f>IFERROR('PML mundo '!AA181*100000000/Indicadores!$F208,"")</f>
        <v/>
      </c>
      <c r="R180" s="124" t="str">
        <f>IFERROR('PML mundo '!AC181*100000000/Indicadores!$F208,"")</f>
        <v/>
      </c>
      <c r="S180" s="124" t="str">
        <f>IFERROR('PML mundo '!AE181*100000000/Indicadores!$F208,"")</f>
        <v/>
      </c>
      <c r="T180" s="124" t="str">
        <f>IFERROR('PML mundo '!AG181*100000000/Indicadores!$F208,"")</f>
        <v/>
      </c>
      <c r="U180" s="124" t="str">
        <f>IFERROR('PML mundo '!AI181*100000000/Indicadores!$F208,"")</f>
        <v/>
      </c>
      <c r="V180" s="124" t="str">
        <f>IFERROR('PML mundo '!AK181*100000000/Indicadores!$F208,"")</f>
        <v/>
      </c>
      <c r="W180" s="124" t="str">
        <f>IFERROR('PML mundo '!AM181*100000000/Indicadores!$F208,"")</f>
        <v/>
      </c>
      <c r="X180" s="124" t="str">
        <f>IFERROR('PML mundo '!AO181*100000000/Indicadores!$F208,"")</f>
        <v/>
      </c>
      <c r="Y180" s="124" t="str">
        <f>IFERROR('PML mundo '!AQ181*100000000/Indicadores!$F208,"")</f>
        <v/>
      </c>
      <c r="Z180" s="124" t="str">
        <f>IFERROR('PML mundo '!AS181*100000000/Indicadores!$F208,"")</f>
        <v/>
      </c>
      <c r="AA180" s="124" t="str">
        <f>IFERROR('PML mundo '!AU181*100000000/Indicadores!$F208,"")</f>
        <v/>
      </c>
      <c r="AB180" s="124" t="str">
        <f>IFERROR('PML mundo '!AW181*100000000/Indicadores!$F208,"")</f>
        <v/>
      </c>
      <c r="AC180" s="124" t="str">
        <f>IFERROR('PML mundo '!AY181*100000000/Indicadores!$F208,"")</f>
        <v/>
      </c>
      <c r="AD180" s="124" t="str">
        <f>IFERROR('PML mundo '!BA181*100000000/Indicadores!$F208,"")</f>
        <v/>
      </c>
      <c r="AE180" s="124" t="str">
        <f>IFERROR('PML mundo '!BC181*100000000/Indicadores!$F208,"")</f>
        <v/>
      </c>
      <c r="AF180" s="124" t="str">
        <f>IFERROR('PML mundo '!BE181*100000000/Indicadores!$F208,"")</f>
        <v/>
      </c>
      <c r="AG180" s="124" t="str">
        <f>IFERROR('PML mundo '!BG181*100000000/Indicadores!$F208,"")</f>
        <v/>
      </c>
      <c r="AH180" s="124" t="str">
        <f>IFERROR('PML mundo '!BI181*100000000/Indicadores!$F208,"")</f>
        <v/>
      </c>
      <c r="AI180" s="124">
        <f>IFERROR('PML mundo '!BK181*100000000/Indicadores!$F208,"")</f>
        <v>1703029.7795689502</v>
      </c>
      <c r="AJ180" s="124">
        <f>IFERROR('PML mundo '!BM181*100000000/Indicadores!$F208,"")</f>
        <v>5537002.137524684</v>
      </c>
    </row>
    <row r="181" spans="1:36" ht="14">
      <c r="A181" s="114" t="str">
        <f>'AAL mundo '!A209</f>
        <v>Sub-Saharan Africa</v>
      </c>
      <c r="B181" s="107" t="str">
        <f>'AAL mundo '!B209</f>
        <v>ZAF</v>
      </c>
      <c r="C181" s="107" t="str">
        <f>'AAL mundo '!C209</f>
        <v>South Africa</v>
      </c>
      <c r="D181" s="108" t="str">
        <f>'AAL mundo '!D209</f>
        <v/>
      </c>
      <c r="E181" s="108" t="str">
        <f>'AAL mundo '!E209</f>
        <v>Upper middle income</v>
      </c>
      <c r="F181">
        <f>'AAL mundo '!F209</f>
        <v>1282850</v>
      </c>
      <c r="G181" s="124">
        <f>IFERROR('PML mundo '!G182*100000000/Indicadores!$F209,"")</f>
        <v>519410.96926559519</v>
      </c>
      <c r="H181" s="124">
        <f>IFERROR('PML mundo '!I182*100000000/Indicadores!$F209,"")</f>
        <v>1258062.9669413259</v>
      </c>
      <c r="I181" s="124">
        <f>IFERROR('PML mundo '!K182*100000000/Indicadores!$F209,"")</f>
        <v>2243937.7672158973</v>
      </c>
      <c r="J181" s="124">
        <f>IFERROR('PML mundo '!M182*100000000/Indicadores!$F209,"")</f>
        <v>4256108.9772530319</v>
      </c>
      <c r="K181" s="124">
        <f>IFERROR('PML mundo '!O182*100000000/Indicadores!$F209,"")</f>
        <v>6189736.4097414911</v>
      </c>
      <c r="L181" s="124">
        <f>IFERROR('PML mundo '!Q182*100000000/Indicadores!$F209,"")</f>
        <v>8455580.2841698416</v>
      </c>
      <c r="M181" s="124">
        <f>IFERROR('PML mundo '!S182*100000000/Indicadores!$F209,"")</f>
        <v>10023507.979798036</v>
      </c>
      <c r="N181" s="124" t="str">
        <f>IFERROR('PML mundo '!U182*100000000/Indicadores!$F209,"")</f>
        <v/>
      </c>
      <c r="O181" s="124" t="str">
        <f>IFERROR('PML mundo '!W182*100000000/Indicadores!$F209,"")</f>
        <v/>
      </c>
      <c r="P181" s="124" t="str">
        <f>IFERROR('PML mundo '!Y182*100000000/Indicadores!$F209,"")</f>
        <v/>
      </c>
      <c r="Q181" s="124" t="str">
        <f>IFERROR('PML mundo '!AA182*100000000/Indicadores!$F209,"")</f>
        <v/>
      </c>
      <c r="R181" s="124" t="str">
        <f>IFERROR('PML mundo '!AC182*100000000/Indicadores!$F209,"")</f>
        <v/>
      </c>
      <c r="S181" s="124" t="str">
        <f>IFERROR('PML mundo '!AE182*100000000/Indicadores!$F209,"")</f>
        <v/>
      </c>
      <c r="T181" s="124" t="str">
        <f>IFERROR('PML mundo '!AG182*100000000/Indicadores!$F209,"")</f>
        <v/>
      </c>
      <c r="U181" s="124" t="str">
        <f>IFERROR('PML mundo '!AI182*100000000/Indicadores!$F209,"")</f>
        <v/>
      </c>
      <c r="V181" s="124" t="str">
        <f>IFERROR('PML mundo '!AK182*100000000/Indicadores!$F209,"")</f>
        <v/>
      </c>
      <c r="W181" s="124" t="str">
        <f>IFERROR('PML mundo '!AM182*100000000/Indicadores!$F209,"")</f>
        <v/>
      </c>
      <c r="X181" s="124" t="str">
        <f>IFERROR('PML mundo '!AO182*100000000/Indicadores!$F209,"")</f>
        <v/>
      </c>
      <c r="Y181" s="124" t="str">
        <f>IFERROR('PML mundo '!AQ182*100000000/Indicadores!$F209,"")</f>
        <v/>
      </c>
      <c r="Z181" s="124" t="str">
        <f>IFERROR('PML mundo '!AS182*100000000/Indicadores!$F209,"")</f>
        <v/>
      </c>
      <c r="AA181" s="124" t="str">
        <f>IFERROR('PML mundo '!AU182*100000000/Indicadores!$F209,"")</f>
        <v/>
      </c>
      <c r="AB181" s="124" t="str">
        <f>IFERROR('PML mundo '!AW182*100000000/Indicadores!$F209,"")</f>
        <v/>
      </c>
      <c r="AC181" s="124" t="str">
        <f>IFERROR('PML mundo '!AY182*100000000/Indicadores!$F209,"")</f>
        <v/>
      </c>
      <c r="AD181" s="124" t="str">
        <f>IFERROR('PML mundo '!BA182*100000000/Indicadores!$F209,"")</f>
        <v/>
      </c>
      <c r="AE181" s="124" t="str">
        <f>IFERROR('PML mundo '!BC182*100000000/Indicadores!$F209,"")</f>
        <v/>
      </c>
      <c r="AF181" s="124" t="str">
        <f>IFERROR('PML mundo '!BE182*100000000/Indicadores!$F209,"")</f>
        <v/>
      </c>
      <c r="AG181" s="124" t="str">
        <f>IFERROR('PML mundo '!BG182*100000000/Indicadores!$F209,"")</f>
        <v/>
      </c>
      <c r="AH181" s="124" t="str">
        <f>IFERROR('PML mundo '!BI182*100000000/Indicadores!$F209,"")</f>
        <v/>
      </c>
      <c r="AI181" s="124">
        <f>IFERROR('PML mundo '!BK182*100000000/Indicadores!$F209,"")</f>
        <v>991637.61658569158</v>
      </c>
      <c r="AJ181" s="124">
        <f>IFERROR('PML mundo '!BM182*100000000/Indicadores!$F209,"")</f>
        <v>1440329.3300138698</v>
      </c>
    </row>
    <row r="182" spans="1:36" ht="14">
      <c r="A182" s="114" t="str">
        <f>'AAL mundo '!A210</f>
        <v>Sub-Saharan Africa</v>
      </c>
      <c r="B182" s="107" t="str">
        <f>'AAL mundo '!B210</f>
        <v>SSD</v>
      </c>
      <c r="C182" s="107" t="str">
        <f>'AAL mundo '!C210</f>
        <v>South Sudan</v>
      </c>
      <c r="D182" s="108" t="str">
        <f>'AAL mundo '!D210</f>
        <v/>
      </c>
      <c r="E182" s="108" t="str">
        <f>'AAL mundo '!E210</f>
        <v>Lower middle income</v>
      </c>
      <c r="F182">
        <f>'AAL mundo '!F210</f>
        <v>19958.3</v>
      </c>
      <c r="G182" s="124">
        <f>IFERROR('PML mundo '!G183*100000000/Indicadores!$F210,"")</f>
        <v>67835.740022157697</v>
      </c>
      <c r="H182" s="124">
        <f>IFERROR('PML mundo '!I183*100000000/Indicadores!$F210,"")</f>
        <v>219317.99188073847</v>
      </c>
      <c r="I182" s="124">
        <f>IFERROR('PML mundo '!K183*100000000/Indicadores!$F210,"")</f>
        <v>510010.32509444637</v>
      </c>
      <c r="J182" s="124">
        <f>IFERROR('PML mundo '!M183*100000000/Indicadores!$F210,"")</f>
        <v>1272842.4204379555</v>
      </c>
      <c r="K182" s="124">
        <f>IFERROR('PML mundo '!O183*100000000/Indicadores!$F210,"")</f>
        <v>2160203.1661662026</v>
      </c>
      <c r="L182" s="124">
        <f>IFERROR('PML mundo '!Q183*100000000/Indicadores!$F210,"")</f>
        <v>3187677.4659246779</v>
      </c>
      <c r="M182" s="124">
        <f>IFERROR('PML mundo '!S183*100000000/Indicadores!$F210,"")</f>
        <v>3854741.4577074936</v>
      </c>
      <c r="N182" s="124" t="str">
        <f>IFERROR('PML mundo '!U183*100000000/Indicadores!$F210,"")</f>
        <v/>
      </c>
      <c r="O182" s="124" t="str">
        <f>IFERROR('PML mundo '!W183*100000000/Indicadores!$F210,"")</f>
        <v/>
      </c>
      <c r="P182" s="124" t="str">
        <f>IFERROR('PML mundo '!Y183*100000000/Indicadores!$F210,"")</f>
        <v/>
      </c>
      <c r="Q182" s="124" t="str">
        <f>IFERROR('PML mundo '!AA183*100000000/Indicadores!$F210,"")</f>
        <v/>
      </c>
      <c r="R182" s="124" t="str">
        <f>IFERROR('PML mundo '!AC183*100000000/Indicadores!$F210,"")</f>
        <v/>
      </c>
      <c r="S182" s="124" t="str">
        <f>IFERROR('PML mundo '!AE183*100000000/Indicadores!$F210,"")</f>
        <v/>
      </c>
      <c r="T182" s="124" t="str">
        <f>IFERROR('PML mundo '!AG183*100000000/Indicadores!$F210,"")</f>
        <v/>
      </c>
      <c r="U182" s="124" t="str">
        <f>IFERROR('PML mundo '!AI183*100000000/Indicadores!$F210,"")</f>
        <v/>
      </c>
      <c r="V182" s="124" t="str">
        <f>IFERROR('PML mundo '!AK183*100000000/Indicadores!$F210,"")</f>
        <v/>
      </c>
      <c r="W182" s="124" t="str">
        <f>IFERROR('PML mundo '!AM183*100000000/Indicadores!$F210,"")</f>
        <v/>
      </c>
      <c r="X182" s="124" t="str">
        <f>IFERROR('PML mundo '!AO183*100000000/Indicadores!$F210,"")</f>
        <v/>
      </c>
      <c r="Y182" s="124" t="str">
        <f>IFERROR('PML mundo '!AQ183*100000000/Indicadores!$F210,"")</f>
        <v/>
      </c>
      <c r="Z182" s="124" t="str">
        <f>IFERROR('PML mundo '!AS183*100000000/Indicadores!$F210,"")</f>
        <v/>
      </c>
      <c r="AA182" s="124" t="str">
        <f>IFERROR('PML mundo '!AU183*100000000/Indicadores!$F210,"")</f>
        <v/>
      </c>
      <c r="AB182" s="124" t="str">
        <f>IFERROR('PML mundo '!AW183*100000000/Indicadores!$F210,"")</f>
        <v/>
      </c>
      <c r="AC182" s="124" t="str">
        <f>IFERROR('PML mundo '!AY183*100000000/Indicadores!$F210,"")</f>
        <v/>
      </c>
      <c r="AD182" s="124" t="str">
        <f>IFERROR('PML mundo '!BA183*100000000/Indicadores!$F210,"")</f>
        <v/>
      </c>
      <c r="AE182" s="124" t="str">
        <f>IFERROR('PML mundo '!BC183*100000000/Indicadores!$F210,"")</f>
        <v/>
      </c>
      <c r="AF182" s="124" t="str">
        <f>IFERROR('PML mundo '!BE183*100000000/Indicadores!$F210,"")</f>
        <v/>
      </c>
      <c r="AG182" s="124" t="str">
        <f>IFERROR('PML mundo '!BG183*100000000/Indicadores!$F210,"")</f>
        <v/>
      </c>
      <c r="AH182" s="124" t="str">
        <f>IFERROR('PML mundo '!BI183*100000000/Indicadores!$F210,"")</f>
        <v/>
      </c>
      <c r="AI182" s="124">
        <f>IFERROR('PML mundo '!BK183*100000000/Indicadores!$F210,"")</f>
        <v>1557895.1310206943</v>
      </c>
      <c r="AJ182" s="124">
        <f>IFERROR('PML mundo '!BM183*100000000/Indicadores!$F210,"")</f>
        <v>3513015.4034255221</v>
      </c>
    </row>
    <row r="183" spans="1:36" ht="14">
      <c r="A183" s="114" t="str">
        <f>'AAL mundo '!A211</f>
        <v>Europe and Central Asia</v>
      </c>
      <c r="B183" s="107" t="str">
        <f>'AAL mundo '!B211</f>
        <v>ESP</v>
      </c>
      <c r="C183" s="107" t="str">
        <f>'AAL mundo '!C211</f>
        <v>Spain</v>
      </c>
      <c r="D183" s="108" t="str">
        <f>'AAL mundo '!D211</f>
        <v/>
      </c>
      <c r="E183" s="108" t="str">
        <f>'AAL mundo '!E211</f>
        <v>High income: OECD</v>
      </c>
      <c r="F183">
        <f>'AAL mundo '!F211</f>
        <v>6233960</v>
      </c>
      <c r="G183" s="124">
        <f>IFERROR('PML mundo '!G184*100000000/Indicadores!$F211,"")</f>
        <v>10373.244963717059</v>
      </c>
      <c r="H183" s="124">
        <f>IFERROR('PML mundo '!I184*100000000/Indicadores!$F211,"")</f>
        <v>24801.966114658837</v>
      </c>
      <c r="I183" s="124">
        <f>IFERROR('PML mundo '!K184*100000000/Indicadores!$F211,"")</f>
        <v>49310.015176120018</v>
      </c>
      <c r="J183" s="124">
        <f>IFERROR('PML mundo '!M184*100000000/Indicadores!$F211,"")</f>
        <v>120941.07592180443</v>
      </c>
      <c r="K183" s="124">
        <f>IFERROR('PML mundo '!O184*100000000/Indicadores!$F211,"")</f>
        <v>223171.3632797013</v>
      </c>
      <c r="L183" s="124">
        <f>IFERROR('PML mundo '!Q184*100000000/Indicadores!$F211,"")</f>
        <v>383588.53996719007</v>
      </c>
      <c r="M183" s="124">
        <f>IFERROR('PML mundo '!S184*100000000/Indicadores!$F211,"")</f>
        <v>510075.67141743586</v>
      </c>
      <c r="N183" s="124" t="str">
        <f>IFERROR('PML mundo '!U184*100000000/Indicadores!$F211,"")</f>
        <v/>
      </c>
      <c r="O183" s="124" t="str">
        <f>IFERROR('PML mundo '!W184*100000000/Indicadores!$F211,"")</f>
        <v/>
      </c>
      <c r="P183" s="124" t="str">
        <f>IFERROR('PML mundo '!Y184*100000000/Indicadores!$F211,"")</f>
        <v/>
      </c>
      <c r="Q183" s="124" t="str">
        <f>IFERROR('PML mundo '!AA184*100000000/Indicadores!$F211,"")</f>
        <v/>
      </c>
      <c r="R183" s="124" t="str">
        <f>IFERROR('PML mundo '!AC184*100000000/Indicadores!$F211,"")</f>
        <v/>
      </c>
      <c r="S183" s="124" t="str">
        <f>IFERROR('PML mundo '!AE184*100000000/Indicadores!$F211,"")</f>
        <v/>
      </c>
      <c r="T183" s="124" t="str">
        <f>IFERROR('PML mundo '!AG184*100000000/Indicadores!$F211,"")</f>
        <v/>
      </c>
      <c r="U183" s="124" t="str">
        <f>IFERROR('PML mundo '!AI184*100000000/Indicadores!$F211,"")</f>
        <v/>
      </c>
      <c r="V183" s="124" t="str">
        <f>IFERROR('PML mundo '!AK184*100000000/Indicadores!$F211,"")</f>
        <v/>
      </c>
      <c r="W183" s="124" t="str">
        <f>IFERROR('PML mundo '!AM184*100000000/Indicadores!$F211,"")</f>
        <v/>
      </c>
      <c r="X183" s="124" t="str">
        <f>IFERROR('PML mundo '!AO184*100000000/Indicadores!$F211,"")</f>
        <v/>
      </c>
      <c r="Y183" s="124" t="str">
        <f>IFERROR('PML mundo '!AQ184*100000000/Indicadores!$F211,"")</f>
        <v/>
      </c>
      <c r="Z183" s="124" t="str">
        <f>IFERROR('PML mundo '!AS184*100000000/Indicadores!$F211,"")</f>
        <v/>
      </c>
      <c r="AA183" s="124" t="str">
        <f>IFERROR('PML mundo '!AU184*100000000/Indicadores!$F211,"")</f>
        <v/>
      </c>
      <c r="AB183" s="124" t="str">
        <f>IFERROR('PML mundo '!AW184*100000000/Indicadores!$F211,"")</f>
        <v/>
      </c>
      <c r="AC183" s="124" t="str">
        <f>IFERROR('PML mundo '!AY184*100000000/Indicadores!$F211,"")</f>
        <v/>
      </c>
      <c r="AD183" s="124" t="str">
        <f>IFERROR('PML mundo '!BA184*100000000/Indicadores!$F211,"")</f>
        <v/>
      </c>
      <c r="AE183" s="124" t="str">
        <f>IFERROR('PML mundo '!BC184*100000000/Indicadores!$F211,"")</f>
        <v/>
      </c>
      <c r="AF183" s="124" t="str">
        <f>IFERROR('PML mundo '!BE184*100000000/Indicadores!$F211,"")</f>
        <v/>
      </c>
      <c r="AG183" s="124" t="str">
        <f>IFERROR('PML mundo '!BG184*100000000/Indicadores!$F211,"")</f>
        <v/>
      </c>
      <c r="AH183" s="124" t="str">
        <f>IFERROR('PML mundo '!BI184*100000000/Indicadores!$F211,"")</f>
        <v/>
      </c>
      <c r="AI183" s="124">
        <f>IFERROR('PML mundo '!BK184*100000000/Indicadores!$F211,"")</f>
        <v>196866.30108840211</v>
      </c>
      <c r="AJ183" s="124">
        <f>IFERROR('PML mundo '!BM184*100000000/Indicadores!$F211,"")</f>
        <v>710409.7686531496</v>
      </c>
    </row>
    <row r="184" spans="1:36" ht="14">
      <c r="A184" s="114" t="str">
        <f>'AAL mundo '!A212</f>
        <v>South Asia</v>
      </c>
      <c r="B184" s="107" t="str">
        <f>'AAL mundo '!B212</f>
        <v>LKA</v>
      </c>
      <c r="C184" s="107" t="str">
        <f>'AAL mundo '!C212</f>
        <v>Sri Lanka</v>
      </c>
      <c r="D184" s="108" t="str">
        <f>'AAL mundo '!D212</f>
        <v/>
      </c>
      <c r="E184" s="108" t="str">
        <f>'AAL mundo '!E212</f>
        <v>Lower middle income</v>
      </c>
      <c r="F184">
        <f>'AAL mundo '!F212</f>
        <v>208274</v>
      </c>
      <c r="G184" s="124" t="str">
        <f>IFERROR('PML mundo '!G185*100000000/Indicadores!$F212,"")</f>
        <v/>
      </c>
      <c r="H184" s="124" t="str">
        <f>IFERROR('PML mundo '!I185*100000000/Indicadores!$F212,"")</f>
        <v/>
      </c>
      <c r="I184" s="124" t="str">
        <f>IFERROR('PML mundo '!K185*100000000/Indicadores!$F212,"")</f>
        <v/>
      </c>
      <c r="J184" s="124" t="str">
        <f>IFERROR('PML mundo '!M185*100000000/Indicadores!$F212,"")</f>
        <v/>
      </c>
      <c r="K184" s="124" t="str">
        <f>IFERROR('PML mundo '!O185*100000000/Indicadores!$F212,"")</f>
        <v/>
      </c>
      <c r="L184" s="124" t="str">
        <f>IFERROR('PML mundo '!Q185*100000000/Indicadores!$F212,"")</f>
        <v/>
      </c>
      <c r="M184" s="124" t="str">
        <f>IFERROR('PML mundo '!S185*100000000/Indicadores!$F212,"")</f>
        <v/>
      </c>
      <c r="N184" s="124">
        <f>IFERROR('PML mundo '!U185*100000000/Indicadores!$F212,"")</f>
        <v>2270.8931990138344</v>
      </c>
      <c r="O184" s="124">
        <f>IFERROR('PML mundo '!W185*100000000/Indicadores!$F212,"")</f>
        <v>47067.116024253213</v>
      </c>
      <c r="P184" s="124">
        <f>IFERROR('PML mundo '!Y185*100000000/Indicadores!$F212,"")</f>
        <v>57533.523226411948</v>
      </c>
      <c r="Q184" s="124">
        <f>IFERROR('PML mundo '!AA185*100000000/Indicadores!$F212,"")</f>
        <v>66325.305276225292</v>
      </c>
      <c r="R184" s="124">
        <f>IFERROR('PML mundo '!AC185*100000000/Indicadores!$F212,"")</f>
        <v>75878.280577104713</v>
      </c>
      <c r="S184" s="124">
        <f>IFERROR('PML mundo '!AE185*100000000/Indicadores!$F212,"")</f>
        <v>81853.647597973511</v>
      </c>
      <c r="T184" s="124">
        <f>IFERROR('PML mundo '!AG185*100000000/Indicadores!$F212,"")</f>
        <v>83249.168558261343</v>
      </c>
      <c r="U184" s="124">
        <f>IFERROR('PML mundo '!AI185*100000000/Indicadores!$F212,"")</f>
        <v>28735.045227744889</v>
      </c>
      <c r="V184" s="124">
        <f>IFERROR('PML mundo '!AK185*100000000/Indicadores!$F212,"")</f>
        <v>488432.33610074094</v>
      </c>
      <c r="W184" s="124">
        <f>IFERROR('PML mundo '!AM185*100000000/Indicadores!$F212,"")</f>
        <v>488432.33610074094</v>
      </c>
      <c r="X184" s="124">
        <f>IFERROR('PML mundo '!AO185*100000000/Indicadores!$F212,"")</f>
        <v>488445.02265492536</v>
      </c>
      <c r="Y184" s="124">
        <f>IFERROR('PML mundo '!AQ185*100000000/Indicadores!$F212,"")</f>
        <v>488445.02265492536</v>
      </c>
      <c r="Z184" s="124">
        <f>IFERROR('PML mundo '!AS185*100000000/Indicadores!$F212,"")</f>
        <v>488457.70920910977</v>
      </c>
      <c r="AA184" s="124">
        <f>IFERROR('PML mundo '!AU185*100000000/Indicadores!$F212,"")</f>
        <v>488483.08231747866</v>
      </c>
      <c r="AB184" s="124" t="str">
        <f>IFERROR('PML mundo '!AW185*100000000/Indicadores!$F212,"")</f>
        <v/>
      </c>
      <c r="AC184" s="124" t="str">
        <f>IFERROR('PML mundo '!AY185*100000000/Indicadores!$F212,"")</f>
        <v/>
      </c>
      <c r="AD184" s="124" t="str">
        <f>IFERROR('PML mundo '!BA185*100000000/Indicadores!$F212,"")</f>
        <v/>
      </c>
      <c r="AE184" s="124" t="str">
        <f>IFERROR('PML mundo '!BC185*100000000/Indicadores!$F212,"")</f>
        <v/>
      </c>
      <c r="AF184" s="124" t="str">
        <f>IFERROR('PML mundo '!BE185*100000000/Indicadores!$F212,"")</f>
        <v/>
      </c>
      <c r="AG184" s="124" t="str">
        <f>IFERROR('PML mundo '!BG185*100000000/Indicadores!$F212,"")</f>
        <v/>
      </c>
      <c r="AH184" s="124" t="str">
        <f>IFERROR('PML mundo '!BI185*100000000/Indicadores!$F212,"")</f>
        <v/>
      </c>
      <c r="AI184" s="124">
        <f>IFERROR('PML mundo '!BK185*100000000/Indicadores!$F212,"")</f>
        <v>805615.3400880401</v>
      </c>
      <c r="AJ184" s="124">
        <f>IFERROR('PML mundo '!BM185*100000000/Indicadores!$F212,"")</f>
        <v>1516492.8519238317</v>
      </c>
    </row>
    <row r="185" spans="1:36" ht="14">
      <c r="A185" s="114" t="str">
        <f>'AAL mundo '!A213</f>
        <v>Middle East and North Africa</v>
      </c>
      <c r="B185" s="107" t="str">
        <f>'AAL mundo '!B213</f>
        <v>PSE</v>
      </c>
      <c r="C185" s="107" t="str">
        <f>'AAL mundo '!C213</f>
        <v>State of Palestine</v>
      </c>
      <c r="D185" s="108" t="str">
        <f>'AAL mundo '!D213</f>
        <v/>
      </c>
      <c r="E185" s="108" t="str">
        <f>'AAL mundo '!E213</f>
        <v>N.D</v>
      </c>
      <c r="F185">
        <f>'AAL mundo '!F213</f>
        <v>69454.3</v>
      </c>
      <c r="G185" s="124">
        <f>IFERROR('PML mundo '!G186*100000000/Indicadores!$F213,"")</f>
        <v>382410.73521325999</v>
      </c>
      <c r="H185" s="124">
        <f>IFERROR('PML mundo '!I186*100000000/Indicadores!$F213,"")</f>
        <v>901110.7408700058</v>
      </c>
      <c r="I185" s="124">
        <f>IFERROR('PML mundo '!K186*100000000/Indicadores!$F213,"")</f>
        <v>2079667.4965713932</v>
      </c>
      <c r="J185" s="124">
        <f>IFERROR('PML mundo '!M186*100000000/Indicadores!$F213,"")</f>
        <v>6420433.6556098573</v>
      </c>
      <c r="K185" s="124">
        <f>IFERROR('PML mundo '!O186*100000000/Indicadores!$F213,"")</f>
        <v>13140923.527599325</v>
      </c>
      <c r="L185" s="124">
        <f>IFERROR('PML mundo '!Q186*100000000/Indicadores!$F213,"")</f>
        <v>24008501.200226288</v>
      </c>
      <c r="M185" s="124">
        <f>IFERROR('PML mundo '!S186*100000000/Indicadores!$F213,"")</f>
        <v>32809993.198739648</v>
      </c>
      <c r="N185" s="124" t="str">
        <f>IFERROR('PML mundo '!U186*100000000/Indicadores!$F213,"")</f>
        <v/>
      </c>
      <c r="O185" s="124" t="str">
        <f>IFERROR('PML mundo '!W186*100000000/Indicadores!$F213,"")</f>
        <v/>
      </c>
      <c r="P185" s="124" t="str">
        <f>IFERROR('PML mundo '!Y186*100000000/Indicadores!$F213,"")</f>
        <v/>
      </c>
      <c r="Q185" s="124" t="str">
        <f>IFERROR('PML mundo '!AA186*100000000/Indicadores!$F213,"")</f>
        <v/>
      </c>
      <c r="R185" s="124" t="str">
        <f>IFERROR('PML mundo '!AC186*100000000/Indicadores!$F213,"")</f>
        <v/>
      </c>
      <c r="S185" s="124" t="str">
        <f>IFERROR('PML mundo '!AE186*100000000/Indicadores!$F213,"")</f>
        <v/>
      </c>
      <c r="T185" s="124" t="str">
        <f>IFERROR('PML mundo '!AG186*100000000/Indicadores!$F213,"")</f>
        <v/>
      </c>
      <c r="U185" s="124" t="str">
        <f>IFERROR('PML mundo '!AI186*100000000/Indicadores!$F213,"")</f>
        <v/>
      </c>
      <c r="V185" s="124" t="str">
        <f>IFERROR('PML mundo '!AK186*100000000/Indicadores!$F213,"")</f>
        <v/>
      </c>
      <c r="W185" s="124" t="str">
        <f>IFERROR('PML mundo '!AM186*100000000/Indicadores!$F213,"")</f>
        <v/>
      </c>
      <c r="X185" s="124" t="str">
        <f>IFERROR('PML mundo '!AO186*100000000/Indicadores!$F213,"")</f>
        <v/>
      </c>
      <c r="Y185" s="124" t="str">
        <f>IFERROR('PML mundo '!AQ186*100000000/Indicadores!$F213,"")</f>
        <v/>
      </c>
      <c r="Z185" s="124" t="str">
        <f>IFERROR('PML mundo '!AS186*100000000/Indicadores!$F213,"")</f>
        <v/>
      </c>
      <c r="AA185" s="124" t="str">
        <f>IFERROR('PML mundo '!AU186*100000000/Indicadores!$F213,"")</f>
        <v/>
      </c>
      <c r="AB185" s="124" t="str">
        <f>IFERROR('PML mundo '!AW186*100000000/Indicadores!$F213,"")</f>
        <v/>
      </c>
      <c r="AC185" s="124" t="str">
        <f>IFERROR('PML mundo '!AY186*100000000/Indicadores!$F213,"")</f>
        <v/>
      </c>
      <c r="AD185" s="124" t="str">
        <f>IFERROR('PML mundo '!BA186*100000000/Indicadores!$F213,"")</f>
        <v/>
      </c>
      <c r="AE185" s="124" t="str">
        <f>IFERROR('PML mundo '!BC186*100000000/Indicadores!$F213,"")</f>
        <v/>
      </c>
      <c r="AF185" s="124" t="str">
        <f>IFERROR('PML mundo '!BE186*100000000/Indicadores!$F213,"")</f>
        <v/>
      </c>
      <c r="AG185" s="124" t="str">
        <f>IFERROR('PML mundo '!BG186*100000000/Indicadores!$F213,"")</f>
        <v/>
      </c>
      <c r="AH185" s="124" t="str">
        <f>IFERROR('PML mundo '!BI186*100000000/Indicadores!$F213,"")</f>
        <v/>
      </c>
      <c r="AI185" s="124">
        <f>IFERROR('PML mundo '!BK186*100000000/Indicadores!$F213,"")</f>
        <v>3539.8309765704771</v>
      </c>
      <c r="AJ185" s="124">
        <f>IFERROR('PML mundo '!BM186*100000000/Indicadores!$F213,"")</f>
        <v>9463.3071781235776</v>
      </c>
    </row>
    <row r="186" spans="1:36" ht="14">
      <c r="A186" s="114" t="str">
        <f>'AAL mundo '!A214</f>
        <v>Sub-Saharan Africa</v>
      </c>
      <c r="B186" s="107" t="str">
        <f>'AAL mundo '!B214</f>
        <v>SDN</v>
      </c>
      <c r="C186" s="107" t="str">
        <f>'AAL mundo '!C214</f>
        <v>Sudan</v>
      </c>
      <c r="D186" s="108" t="str">
        <f>'AAL mundo '!D214</f>
        <v/>
      </c>
      <c r="E186" s="108" t="str">
        <f>'AAL mundo '!E214</f>
        <v>Lower middle income</v>
      </c>
      <c r="F186">
        <f>'AAL mundo '!F214</f>
        <v>70368.800000000003</v>
      </c>
      <c r="G186" s="124">
        <f>IFERROR('PML mundo '!G187*100000000/Indicadores!$F214,"")</f>
        <v>3048.1631174359054</v>
      </c>
      <c r="H186" s="124">
        <f>IFERROR('PML mundo '!I187*100000000/Indicadores!$F214,"")</f>
        <v>8196.1719379943243</v>
      </c>
      <c r="I186" s="124">
        <f>IFERROR('PML mundo '!K187*100000000/Indicadores!$F214,"")</f>
        <v>21702.921396143647</v>
      </c>
      <c r="J186" s="124">
        <f>IFERROR('PML mundo '!M187*100000000/Indicadores!$F214,"")</f>
        <v>61843.842804866261</v>
      </c>
      <c r="K186" s="124">
        <f>IFERROR('PML mundo '!O187*100000000/Indicadores!$F214,"")</f>
        <v>139483.94425386703</v>
      </c>
      <c r="L186" s="124">
        <f>IFERROR('PML mundo '!Q187*100000000/Indicadores!$F214,"")</f>
        <v>310790.71145376493</v>
      </c>
      <c r="M186" s="124">
        <f>IFERROR('PML mundo '!S187*100000000/Indicadores!$F214,"")</f>
        <v>471720.17666274769</v>
      </c>
      <c r="N186" s="124" t="str">
        <f>IFERROR('PML mundo '!U187*100000000/Indicadores!$F214,"")</f>
        <v/>
      </c>
      <c r="O186" s="124" t="str">
        <f>IFERROR('PML mundo '!W187*100000000/Indicadores!$F214,"")</f>
        <v/>
      </c>
      <c r="P186" s="124" t="str">
        <f>IFERROR('PML mundo '!Y187*100000000/Indicadores!$F214,"")</f>
        <v/>
      </c>
      <c r="Q186" s="124" t="str">
        <f>IFERROR('PML mundo '!AA187*100000000/Indicadores!$F214,"")</f>
        <v/>
      </c>
      <c r="R186" s="124" t="str">
        <f>IFERROR('PML mundo '!AC187*100000000/Indicadores!$F214,"")</f>
        <v/>
      </c>
      <c r="S186" s="124" t="str">
        <f>IFERROR('PML mundo '!AE187*100000000/Indicadores!$F214,"")</f>
        <v/>
      </c>
      <c r="T186" s="124" t="str">
        <f>IFERROR('PML mundo '!AG187*100000000/Indicadores!$F214,"")</f>
        <v/>
      </c>
      <c r="U186" s="124" t="str">
        <f>IFERROR('PML mundo '!AI187*100000000/Indicadores!$F214,"")</f>
        <v/>
      </c>
      <c r="V186" s="124" t="str">
        <f>IFERROR('PML mundo '!AK187*100000000/Indicadores!$F214,"")</f>
        <v/>
      </c>
      <c r="W186" s="124" t="str">
        <f>IFERROR('PML mundo '!AM187*100000000/Indicadores!$F214,"")</f>
        <v/>
      </c>
      <c r="X186" s="124" t="str">
        <f>IFERROR('PML mundo '!AO187*100000000/Indicadores!$F214,"")</f>
        <v/>
      </c>
      <c r="Y186" s="124" t="str">
        <f>IFERROR('PML mundo '!AQ187*100000000/Indicadores!$F214,"")</f>
        <v/>
      </c>
      <c r="Z186" s="124" t="str">
        <f>IFERROR('PML mundo '!AS187*100000000/Indicadores!$F214,"")</f>
        <v/>
      </c>
      <c r="AA186" s="124" t="str">
        <f>IFERROR('PML mundo '!AU187*100000000/Indicadores!$F214,"")</f>
        <v/>
      </c>
      <c r="AB186" s="124" t="str">
        <f>IFERROR('PML mundo '!AW187*100000000/Indicadores!$F214,"")</f>
        <v/>
      </c>
      <c r="AC186" s="124" t="str">
        <f>IFERROR('PML mundo '!AY187*100000000/Indicadores!$F214,"")</f>
        <v/>
      </c>
      <c r="AD186" s="124" t="str">
        <f>IFERROR('PML mundo '!BA187*100000000/Indicadores!$F214,"")</f>
        <v/>
      </c>
      <c r="AE186" s="124" t="str">
        <f>IFERROR('PML mundo '!BC187*100000000/Indicadores!$F214,"")</f>
        <v/>
      </c>
      <c r="AF186" s="124" t="str">
        <f>IFERROR('PML mundo '!BE187*100000000/Indicadores!$F214,"")</f>
        <v/>
      </c>
      <c r="AG186" s="124" t="str">
        <f>IFERROR('PML mundo '!BG187*100000000/Indicadores!$F214,"")</f>
        <v/>
      </c>
      <c r="AH186" s="124" t="str">
        <f>IFERROR('PML mundo '!BI187*100000000/Indicadores!$F214,"")</f>
        <v/>
      </c>
      <c r="AI186" s="124">
        <f>IFERROR('PML mundo '!BK187*100000000/Indicadores!$F214,"")</f>
        <v>1095460.9706924369</v>
      </c>
      <c r="AJ186" s="124">
        <f>IFERROR('PML mundo '!BM187*100000000/Indicadores!$F214,"")</f>
        <v>2055342.7685656084</v>
      </c>
    </row>
    <row r="187" spans="1:36" ht="14">
      <c r="A187" s="114" t="str">
        <f>'AAL mundo '!A215</f>
        <v>LAC</v>
      </c>
      <c r="B187" s="107" t="str">
        <f>'AAL mundo '!B215</f>
        <v>SUR</v>
      </c>
      <c r="C187" s="107" t="str">
        <f>'AAL mundo '!C215</f>
        <v>Suriname</v>
      </c>
      <c r="D187" s="108" t="str">
        <f>'AAL mundo '!D215</f>
        <v>SIDS</v>
      </c>
      <c r="E187" s="108" t="str">
        <f>'AAL mundo '!E215</f>
        <v>Upper middle income</v>
      </c>
      <c r="F187">
        <f>'AAL mundo '!F215</f>
        <v>9620.16</v>
      </c>
      <c r="G187" s="124" t="str">
        <f>IFERROR('PML mundo '!G188*100000000/Indicadores!$F215,"")</f>
        <v/>
      </c>
      <c r="H187" s="124" t="str">
        <f>IFERROR('PML mundo '!I188*100000000/Indicadores!$F215,"")</f>
        <v/>
      </c>
      <c r="I187" s="124" t="str">
        <f>IFERROR('PML mundo '!K188*100000000/Indicadores!$F215,"")</f>
        <v/>
      </c>
      <c r="J187" s="124" t="str">
        <f>IFERROR('PML mundo '!M188*100000000/Indicadores!$F215,"")</f>
        <v/>
      </c>
      <c r="K187" s="124" t="str">
        <f>IFERROR('PML mundo '!O188*100000000/Indicadores!$F215,"")</f>
        <v/>
      </c>
      <c r="L187" s="124" t="str">
        <f>IFERROR('PML mundo '!Q188*100000000/Indicadores!$F215,"")</f>
        <v/>
      </c>
      <c r="M187" s="124" t="str">
        <f>IFERROR('PML mundo '!S188*100000000/Indicadores!$F215,"")</f>
        <v/>
      </c>
      <c r="N187" s="124" t="str">
        <f>IFERROR('PML mundo '!U188*100000000/Indicadores!$F215,"")</f>
        <v/>
      </c>
      <c r="O187" s="124" t="str">
        <f>IFERROR('PML mundo '!W188*100000000/Indicadores!$F215,"")</f>
        <v/>
      </c>
      <c r="P187" s="124" t="str">
        <f>IFERROR('PML mundo '!Y188*100000000/Indicadores!$F215,"")</f>
        <v/>
      </c>
      <c r="Q187" s="124" t="str">
        <f>IFERROR('PML mundo '!AA188*100000000/Indicadores!$F215,"")</f>
        <v/>
      </c>
      <c r="R187" s="124" t="str">
        <f>IFERROR('PML mundo '!AC188*100000000/Indicadores!$F215,"")</f>
        <v/>
      </c>
      <c r="S187" s="124" t="str">
        <f>IFERROR('PML mundo '!AE188*100000000/Indicadores!$F215,"")</f>
        <v/>
      </c>
      <c r="T187" s="124" t="str">
        <f>IFERROR('PML mundo '!AG188*100000000/Indicadores!$F215,"")</f>
        <v/>
      </c>
      <c r="U187" s="124" t="str">
        <f>IFERROR('PML mundo '!AI188*100000000/Indicadores!$F215,"")</f>
        <v/>
      </c>
      <c r="V187" s="124" t="str">
        <f>IFERROR('PML mundo '!AK188*100000000/Indicadores!$F215,"")</f>
        <v/>
      </c>
      <c r="W187" s="124" t="str">
        <f>IFERROR('PML mundo '!AM188*100000000/Indicadores!$F215,"")</f>
        <v/>
      </c>
      <c r="X187" s="124" t="str">
        <f>IFERROR('PML mundo '!AO188*100000000/Indicadores!$F215,"")</f>
        <v/>
      </c>
      <c r="Y187" s="124" t="str">
        <f>IFERROR('PML mundo '!AQ188*100000000/Indicadores!$F215,"")</f>
        <v/>
      </c>
      <c r="Z187" s="124" t="str">
        <f>IFERROR('PML mundo '!AS188*100000000/Indicadores!$F215,"")</f>
        <v/>
      </c>
      <c r="AA187" s="124" t="str">
        <f>IFERROR('PML mundo '!AU188*100000000/Indicadores!$F215,"")</f>
        <v/>
      </c>
      <c r="AB187" s="124" t="str">
        <f>IFERROR('PML mundo '!AW188*100000000/Indicadores!$F215,"")</f>
        <v/>
      </c>
      <c r="AC187" s="124" t="str">
        <f>IFERROR('PML mundo '!AY188*100000000/Indicadores!$F215,"")</f>
        <v/>
      </c>
      <c r="AD187" s="124" t="str">
        <f>IFERROR('PML mundo '!BA188*100000000/Indicadores!$F215,"")</f>
        <v/>
      </c>
      <c r="AE187" s="124" t="str">
        <f>IFERROR('PML mundo '!BC188*100000000/Indicadores!$F215,"")</f>
        <v/>
      </c>
      <c r="AF187" s="124" t="str">
        <f>IFERROR('PML mundo '!BE188*100000000/Indicadores!$F215,"")</f>
        <v/>
      </c>
      <c r="AG187" s="124" t="str">
        <f>IFERROR('PML mundo '!BG188*100000000/Indicadores!$F215,"")</f>
        <v/>
      </c>
      <c r="AH187" s="124" t="str">
        <f>IFERROR('PML mundo '!BI188*100000000/Indicadores!$F215,"")</f>
        <v/>
      </c>
      <c r="AI187" s="124">
        <f>IFERROR('PML mundo '!BK188*100000000/Indicadores!$F215,"")</f>
        <v>5323839.1028513564</v>
      </c>
      <c r="AJ187" s="124">
        <f>IFERROR('PML mundo '!BM188*100000000/Indicadores!$F215,"")</f>
        <v>11584660.139623003</v>
      </c>
    </row>
    <row r="188" spans="1:36" ht="14">
      <c r="A188" s="114" t="str">
        <f>'AAL mundo '!A216</f>
        <v>Sub-Saharan Africa</v>
      </c>
      <c r="B188" s="107" t="str">
        <f>'AAL mundo '!B216</f>
        <v>SWZ</v>
      </c>
      <c r="C188" s="107" t="str">
        <f>'AAL mundo '!C216</f>
        <v>Swaziland</v>
      </c>
      <c r="D188" s="108" t="str">
        <f>'AAL mundo '!D216</f>
        <v/>
      </c>
      <c r="E188" s="108" t="str">
        <f>'AAL mundo '!E216</f>
        <v>Lower middle income</v>
      </c>
      <c r="F188">
        <f>'AAL mundo '!F216</f>
        <v>13701.2</v>
      </c>
      <c r="G188" s="124">
        <f>IFERROR('PML mundo '!G189*100000000/Indicadores!$F216,"")</f>
        <v>333341.50408831716</v>
      </c>
      <c r="H188" s="124">
        <f>IFERROR('PML mundo '!I189*100000000/Indicadores!$F216,"")</f>
        <v>702940.41174844315</v>
      </c>
      <c r="I188" s="124">
        <f>IFERROR('PML mundo '!K189*100000000/Indicadores!$F216,"")</f>
        <v>1408373.5199924482</v>
      </c>
      <c r="J188" s="124">
        <f>IFERROR('PML mundo '!M189*100000000/Indicadores!$F216,"")</f>
        <v>3456463.6042549978</v>
      </c>
      <c r="K188" s="124">
        <f>IFERROR('PML mundo '!O189*100000000/Indicadores!$F216,"")</f>
        <v>6587063.7939083632</v>
      </c>
      <c r="L188" s="124">
        <f>IFERROR('PML mundo '!Q189*100000000/Indicadores!$F216,"")</f>
        <v>12006639.192804484</v>
      </c>
      <c r="M188" s="124">
        <f>IFERROR('PML mundo '!S189*100000000/Indicadores!$F216,"")</f>
        <v>16420298.251355235</v>
      </c>
      <c r="N188" s="124" t="str">
        <f>IFERROR('PML mundo '!U189*100000000/Indicadores!$F216,"")</f>
        <v/>
      </c>
      <c r="O188" s="124" t="str">
        <f>IFERROR('PML mundo '!W189*100000000/Indicadores!$F216,"")</f>
        <v/>
      </c>
      <c r="P188" s="124" t="str">
        <f>IFERROR('PML mundo '!Y189*100000000/Indicadores!$F216,"")</f>
        <v/>
      </c>
      <c r="Q188" s="124" t="str">
        <f>IFERROR('PML mundo '!AA189*100000000/Indicadores!$F216,"")</f>
        <v/>
      </c>
      <c r="R188" s="124" t="str">
        <f>IFERROR('PML mundo '!AC189*100000000/Indicadores!$F216,"")</f>
        <v/>
      </c>
      <c r="S188" s="124" t="str">
        <f>IFERROR('PML mundo '!AE189*100000000/Indicadores!$F216,"")</f>
        <v/>
      </c>
      <c r="T188" s="124" t="str">
        <f>IFERROR('PML mundo '!AG189*100000000/Indicadores!$F216,"")</f>
        <v/>
      </c>
      <c r="U188" s="124" t="str">
        <f>IFERROR('PML mundo '!AI189*100000000/Indicadores!$F216,"")</f>
        <v/>
      </c>
      <c r="V188" s="124" t="str">
        <f>IFERROR('PML mundo '!AK189*100000000/Indicadores!$F216,"")</f>
        <v/>
      </c>
      <c r="W188" s="124" t="str">
        <f>IFERROR('PML mundo '!AM189*100000000/Indicadores!$F216,"")</f>
        <v/>
      </c>
      <c r="X188" s="124" t="str">
        <f>IFERROR('PML mundo '!AO189*100000000/Indicadores!$F216,"")</f>
        <v/>
      </c>
      <c r="Y188" s="124" t="str">
        <f>IFERROR('PML mundo '!AQ189*100000000/Indicadores!$F216,"")</f>
        <v/>
      </c>
      <c r="Z188" s="124" t="str">
        <f>IFERROR('PML mundo '!AS189*100000000/Indicadores!$F216,"")</f>
        <v/>
      </c>
      <c r="AA188" s="124" t="str">
        <f>IFERROR('PML mundo '!AU189*100000000/Indicadores!$F216,"")</f>
        <v/>
      </c>
      <c r="AB188" s="124" t="str">
        <f>IFERROR('PML mundo '!AW189*100000000/Indicadores!$F216,"")</f>
        <v/>
      </c>
      <c r="AC188" s="124" t="str">
        <f>IFERROR('PML mundo '!AY189*100000000/Indicadores!$F216,"")</f>
        <v/>
      </c>
      <c r="AD188" s="124" t="str">
        <f>IFERROR('PML mundo '!BA189*100000000/Indicadores!$F216,"")</f>
        <v/>
      </c>
      <c r="AE188" s="124" t="str">
        <f>IFERROR('PML mundo '!BC189*100000000/Indicadores!$F216,"")</f>
        <v/>
      </c>
      <c r="AF188" s="124" t="str">
        <f>IFERROR('PML mundo '!BE189*100000000/Indicadores!$F216,"")</f>
        <v/>
      </c>
      <c r="AG188" s="124" t="str">
        <f>IFERROR('PML mundo '!BG189*100000000/Indicadores!$F216,"")</f>
        <v/>
      </c>
      <c r="AH188" s="124" t="str">
        <f>IFERROR('PML mundo '!BI189*100000000/Indicadores!$F216,"")</f>
        <v/>
      </c>
      <c r="AI188" s="124">
        <f>IFERROR('PML mundo '!BK189*100000000/Indicadores!$F216,"")</f>
        <v>1189811.2167778311</v>
      </c>
      <c r="AJ188" s="124">
        <f>IFERROR('PML mundo '!BM189*100000000/Indicadores!$F216,"")</f>
        <v>3419460.4756242353</v>
      </c>
    </row>
    <row r="189" spans="1:36" ht="14">
      <c r="A189" s="114" t="str">
        <f>'AAL mundo '!A217</f>
        <v>Europe and Central Asia</v>
      </c>
      <c r="B189" s="107" t="str">
        <f>'AAL mundo '!B217</f>
        <v>SWE</v>
      </c>
      <c r="C189" s="107" t="str">
        <f>'AAL mundo '!C217</f>
        <v>Sweden</v>
      </c>
      <c r="D189" s="108" t="str">
        <f>'AAL mundo '!D217</f>
        <v/>
      </c>
      <c r="E189" s="108" t="str">
        <f>'AAL mundo '!E217</f>
        <v>High income: OECD</v>
      </c>
      <c r="F189">
        <f>'AAL mundo '!F217</f>
        <v>1747500</v>
      </c>
      <c r="G189" s="124" t="str">
        <f>IFERROR('PML mundo '!G190*100000000/Indicadores!$F217,"")</f>
        <v/>
      </c>
      <c r="H189" s="124" t="str">
        <f>IFERROR('PML mundo '!I190*100000000/Indicadores!$F217,"")</f>
        <v/>
      </c>
      <c r="I189" s="124" t="str">
        <f>IFERROR('PML mundo '!K190*100000000/Indicadores!$F217,"")</f>
        <v/>
      </c>
      <c r="J189" s="124" t="str">
        <f>IFERROR('PML mundo '!M190*100000000/Indicadores!$F217,"")</f>
        <v/>
      </c>
      <c r="K189" s="124" t="str">
        <f>IFERROR('PML mundo '!O190*100000000/Indicadores!$F217,"")</f>
        <v/>
      </c>
      <c r="L189" s="124" t="str">
        <f>IFERROR('PML mundo '!Q190*100000000/Indicadores!$F217,"")</f>
        <v/>
      </c>
      <c r="M189" s="124" t="str">
        <f>IFERROR('PML mundo '!S190*100000000/Indicadores!$F217,"")</f>
        <v/>
      </c>
      <c r="N189" s="124" t="str">
        <f>IFERROR('PML mundo '!U190*100000000/Indicadores!$F217,"")</f>
        <v/>
      </c>
      <c r="O189" s="124" t="str">
        <f>IFERROR('PML mundo '!W190*100000000/Indicadores!$F217,"")</f>
        <v/>
      </c>
      <c r="P189" s="124" t="str">
        <f>IFERROR('PML mundo '!Y190*100000000/Indicadores!$F217,"")</f>
        <v/>
      </c>
      <c r="Q189" s="124" t="str">
        <f>IFERROR('PML mundo '!AA190*100000000/Indicadores!$F217,"")</f>
        <v/>
      </c>
      <c r="R189" s="124" t="str">
        <f>IFERROR('PML mundo '!AC190*100000000/Indicadores!$F217,"")</f>
        <v/>
      </c>
      <c r="S189" s="124" t="str">
        <f>IFERROR('PML mundo '!AE190*100000000/Indicadores!$F217,"")</f>
        <v/>
      </c>
      <c r="T189" s="124" t="str">
        <f>IFERROR('PML mundo '!AG190*100000000/Indicadores!$F217,"")</f>
        <v/>
      </c>
      <c r="U189" s="124" t="str">
        <f>IFERROR('PML mundo '!AI190*100000000/Indicadores!$F217,"")</f>
        <v/>
      </c>
      <c r="V189" s="124" t="str">
        <f>IFERROR('PML mundo '!AK190*100000000/Indicadores!$F217,"")</f>
        <v/>
      </c>
      <c r="W189" s="124" t="str">
        <f>IFERROR('PML mundo '!AM190*100000000/Indicadores!$F217,"")</f>
        <v/>
      </c>
      <c r="X189" s="124" t="str">
        <f>IFERROR('PML mundo '!AO190*100000000/Indicadores!$F217,"")</f>
        <v/>
      </c>
      <c r="Y189" s="124" t="str">
        <f>IFERROR('PML mundo '!AQ190*100000000/Indicadores!$F217,"")</f>
        <v/>
      </c>
      <c r="Z189" s="124" t="str">
        <f>IFERROR('PML mundo '!AS190*100000000/Indicadores!$F217,"")</f>
        <v/>
      </c>
      <c r="AA189" s="124" t="str">
        <f>IFERROR('PML mundo '!AU190*100000000/Indicadores!$F217,"")</f>
        <v/>
      </c>
      <c r="AB189" s="124" t="str">
        <f>IFERROR('PML mundo '!AW190*100000000/Indicadores!$F217,"")</f>
        <v/>
      </c>
      <c r="AC189" s="124" t="str">
        <f>IFERROR('PML mundo '!AY190*100000000/Indicadores!$F217,"")</f>
        <v/>
      </c>
      <c r="AD189" s="124" t="str">
        <f>IFERROR('PML mundo '!BA190*100000000/Indicadores!$F217,"")</f>
        <v/>
      </c>
      <c r="AE189" s="124" t="str">
        <f>IFERROR('PML mundo '!BC190*100000000/Indicadores!$F217,"")</f>
        <v/>
      </c>
      <c r="AF189" s="124" t="str">
        <f>IFERROR('PML mundo '!BE190*100000000/Indicadores!$F217,"")</f>
        <v/>
      </c>
      <c r="AG189" s="124" t="str">
        <f>IFERROR('PML mundo '!BG190*100000000/Indicadores!$F217,"")</f>
        <v/>
      </c>
      <c r="AH189" s="124" t="str">
        <f>IFERROR('PML mundo '!BI190*100000000/Indicadores!$F217,"")</f>
        <v/>
      </c>
      <c r="AI189" s="124">
        <f>IFERROR('PML mundo '!BK190*100000000/Indicadores!$F217,"")</f>
        <v>29116.376088239922</v>
      </c>
      <c r="AJ189" s="124">
        <f>IFERROR('PML mundo '!BM190*100000000/Indicadores!$F217,"")</f>
        <v>81221.89995579129</v>
      </c>
    </row>
    <row r="190" spans="1:36" ht="14">
      <c r="A190" s="114" t="str">
        <f>'AAL mundo '!A218</f>
        <v>Europe and Central Asia</v>
      </c>
      <c r="B190" s="107" t="str">
        <f>'AAL mundo '!B218</f>
        <v>CHE</v>
      </c>
      <c r="C190" s="107" t="str">
        <f>'AAL mundo '!C218</f>
        <v>Switzerland</v>
      </c>
      <c r="D190" s="108" t="str">
        <f>'AAL mundo '!D218</f>
        <v/>
      </c>
      <c r="E190" s="108" t="str">
        <f>'AAL mundo '!E218</f>
        <v>High income: OECD</v>
      </c>
      <c r="F190">
        <f>'AAL mundo '!F218</f>
        <v>3421610</v>
      </c>
      <c r="G190" s="124">
        <f>IFERROR('PML mundo '!G191*100000000/Indicadores!$F218,"")</f>
        <v>209926.11154215274</v>
      </c>
      <c r="H190" s="124">
        <f>IFERROR('PML mundo '!I191*100000000/Indicadores!$F218,"")</f>
        <v>566019.9433703284</v>
      </c>
      <c r="I190" s="124">
        <f>IFERROR('PML mundo '!K191*100000000/Indicadores!$F218,"")</f>
        <v>1295570.4532662397</v>
      </c>
      <c r="J190" s="124">
        <f>IFERROR('PML mundo '!M191*100000000/Indicadores!$F218,"")</f>
        <v>3599472.6535032052</v>
      </c>
      <c r="K190" s="124">
        <f>IFERROR('PML mundo '!O191*100000000/Indicadores!$F218,"")</f>
        <v>6948604.788656895</v>
      </c>
      <c r="L190" s="124">
        <f>IFERROR('PML mundo '!Q191*100000000/Indicadores!$F218,"")</f>
        <v>11868799.202105269</v>
      </c>
      <c r="M190" s="124">
        <f>IFERROR('PML mundo '!S191*100000000/Indicadores!$F218,"")</f>
        <v>15358196.374523349</v>
      </c>
      <c r="N190" s="124" t="str">
        <f>IFERROR('PML mundo '!U191*100000000/Indicadores!$F218,"")</f>
        <v/>
      </c>
      <c r="O190" s="124" t="str">
        <f>IFERROR('PML mundo '!W191*100000000/Indicadores!$F218,"")</f>
        <v/>
      </c>
      <c r="P190" s="124" t="str">
        <f>IFERROR('PML mundo '!Y191*100000000/Indicadores!$F218,"")</f>
        <v/>
      </c>
      <c r="Q190" s="124" t="str">
        <f>IFERROR('PML mundo '!AA191*100000000/Indicadores!$F218,"")</f>
        <v/>
      </c>
      <c r="R190" s="124" t="str">
        <f>IFERROR('PML mundo '!AC191*100000000/Indicadores!$F218,"")</f>
        <v/>
      </c>
      <c r="S190" s="124" t="str">
        <f>IFERROR('PML mundo '!AE191*100000000/Indicadores!$F218,"")</f>
        <v/>
      </c>
      <c r="T190" s="124" t="str">
        <f>IFERROR('PML mundo '!AG191*100000000/Indicadores!$F218,"")</f>
        <v/>
      </c>
      <c r="U190" s="124" t="str">
        <f>IFERROR('PML mundo '!AI191*100000000/Indicadores!$F218,"")</f>
        <v/>
      </c>
      <c r="V190" s="124" t="str">
        <f>IFERROR('PML mundo '!AK191*100000000/Indicadores!$F218,"")</f>
        <v/>
      </c>
      <c r="W190" s="124" t="str">
        <f>IFERROR('PML mundo '!AM191*100000000/Indicadores!$F218,"")</f>
        <v/>
      </c>
      <c r="X190" s="124" t="str">
        <f>IFERROR('PML mundo '!AO191*100000000/Indicadores!$F218,"")</f>
        <v/>
      </c>
      <c r="Y190" s="124" t="str">
        <f>IFERROR('PML mundo '!AQ191*100000000/Indicadores!$F218,"")</f>
        <v/>
      </c>
      <c r="Z190" s="124" t="str">
        <f>IFERROR('PML mundo '!AS191*100000000/Indicadores!$F218,"")</f>
        <v/>
      </c>
      <c r="AA190" s="124" t="str">
        <f>IFERROR('PML mundo '!AU191*100000000/Indicadores!$F218,"")</f>
        <v/>
      </c>
      <c r="AB190" s="124" t="str">
        <f>IFERROR('PML mundo '!AW191*100000000/Indicadores!$F218,"")</f>
        <v/>
      </c>
      <c r="AC190" s="124" t="str">
        <f>IFERROR('PML mundo '!AY191*100000000/Indicadores!$F218,"")</f>
        <v/>
      </c>
      <c r="AD190" s="124" t="str">
        <f>IFERROR('PML mundo '!BA191*100000000/Indicadores!$F218,"")</f>
        <v/>
      </c>
      <c r="AE190" s="124" t="str">
        <f>IFERROR('PML mundo '!BC191*100000000/Indicadores!$F218,"")</f>
        <v/>
      </c>
      <c r="AF190" s="124" t="str">
        <f>IFERROR('PML mundo '!BE191*100000000/Indicadores!$F218,"")</f>
        <v/>
      </c>
      <c r="AG190" s="124" t="str">
        <f>IFERROR('PML mundo '!BG191*100000000/Indicadores!$F218,"")</f>
        <v/>
      </c>
      <c r="AH190" s="124" t="str">
        <f>IFERROR('PML mundo '!BI191*100000000/Indicadores!$F218,"")</f>
        <v/>
      </c>
      <c r="AI190" s="124">
        <f>IFERROR('PML mundo '!BK191*100000000/Indicadores!$F218,"")</f>
        <v>47053.477713335844</v>
      </c>
      <c r="AJ190" s="124">
        <f>IFERROR('PML mundo '!BM191*100000000/Indicadores!$F218,"")</f>
        <v>532277.71372098732</v>
      </c>
    </row>
    <row r="191" spans="1:36" ht="14">
      <c r="A191" s="114" t="str">
        <f>'AAL mundo '!A219</f>
        <v>Middle East and North Africa</v>
      </c>
      <c r="B191" s="107" t="str">
        <f>'AAL mundo '!B219</f>
        <v>SYR</v>
      </c>
      <c r="C191" s="107" t="str">
        <f>'AAL mundo '!C219</f>
        <v>Syrian Arab Republic</v>
      </c>
      <c r="D191" s="108" t="str">
        <f>'AAL mundo '!D219</f>
        <v/>
      </c>
      <c r="E191" s="108" t="str">
        <f>'AAL mundo '!E219</f>
        <v>Lower middle income</v>
      </c>
      <c r="F191">
        <f>'AAL mundo '!F219</f>
        <v>204643</v>
      </c>
      <c r="G191" s="124">
        <f>IFERROR('PML mundo '!G192*100000000/Indicadores!$F219,"")</f>
        <v>1016284.9621325129</v>
      </c>
      <c r="H191" s="124">
        <f>IFERROR('PML mundo '!I192*100000000/Indicadores!$F219,"")</f>
        <v>2729290.5235634786</v>
      </c>
      <c r="I191" s="124">
        <f>IFERROR('PML mundo '!K192*100000000/Indicadores!$F219,"")</f>
        <v>5255487.4007966993</v>
      </c>
      <c r="J191" s="124">
        <f>IFERROR('PML mundo '!M192*100000000/Indicadores!$F219,"")</f>
        <v>10906915.83912587</v>
      </c>
      <c r="K191" s="124">
        <f>IFERROR('PML mundo '!O192*100000000/Indicadores!$F219,"")</f>
        <v>17095950.929366555</v>
      </c>
      <c r="L191" s="124">
        <f>IFERROR('PML mundo '!Q192*100000000/Indicadores!$F219,"")</f>
        <v>24654940.029516917</v>
      </c>
      <c r="M191" s="124">
        <f>IFERROR('PML mundo '!S192*100000000/Indicadores!$F219,"")</f>
        <v>29716416.816910874</v>
      </c>
      <c r="N191" s="124" t="str">
        <f>IFERROR('PML mundo '!U192*100000000/Indicadores!$F219,"")</f>
        <v/>
      </c>
      <c r="O191" s="124" t="str">
        <f>IFERROR('PML mundo '!W192*100000000/Indicadores!$F219,"")</f>
        <v/>
      </c>
      <c r="P191" s="124" t="str">
        <f>IFERROR('PML mundo '!Y192*100000000/Indicadores!$F219,"")</f>
        <v/>
      </c>
      <c r="Q191" s="124" t="str">
        <f>IFERROR('PML mundo '!AA192*100000000/Indicadores!$F219,"")</f>
        <v/>
      </c>
      <c r="R191" s="124" t="str">
        <f>IFERROR('PML mundo '!AC192*100000000/Indicadores!$F219,"")</f>
        <v/>
      </c>
      <c r="S191" s="124" t="str">
        <f>IFERROR('PML mundo '!AE192*100000000/Indicadores!$F219,"")</f>
        <v/>
      </c>
      <c r="T191" s="124" t="str">
        <f>IFERROR('PML mundo '!AG192*100000000/Indicadores!$F219,"")</f>
        <v/>
      </c>
      <c r="U191" s="124" t="str">
        <f>IFERROR('PML mundo '!AI192*100000000/Indicadores!$F219,"")</f>
        <v/>
      </c>
      <c r="V191" s="124" t="str">
        <f>IFERROR('PML mundo '!AK192*100000000/Indicadores!$F219,"")</f>
        <v/>
      </c>
      <c r="W191" s="124" t="str">
        <f>IFERROR('PML mundo '!AM192*100000000/Indicadores!$F219,"")</f>
        <v/>
      </c>
      <c r="X191" s="124" t="str">
        <f>IFERROR('PML mundo '!AO192*100000000/Indicadores!$F219,"")</f>
        <v/>
      </c>
      <c r="Y191" s="124" t="str">
        <f>IFERROR('PML mundo '!AQ192*100000000/Indicadores!$F219,"")</f>
        <v/>
      </c>
      <c r="Z191" s="124" t="str">
        <f>IFERROR('PML mundo '!AS192*100000000/Indicadores!$F219,"")</f>
        <v/>
      </c>
      <c r="AA191" s="124" t="str">
        <f>IFERROR('PML mundo '!AU192*100000000/Indicadores!$F219,"")</f>
        <v/>
      </c>
      <c r="AB191" s="124" t="str">
        <f>IFERROR('PML mundo '!AW192*100000000/Indicadores!$F219,"")</f>
        <v/>
      </c>
      <c r="AC191" s="124" t="str">
        <f>IFERROR('PML mundo '!AY192*100000000/Indicadores!$F219,"")</f>
        <v/>
      </c>
      <c r="AD191" s="124" t="str">
        <f>IFERROR('PML mundo '!BA192*100000000/Indicadores!$F219,"")</f>
        <v/>
      </c>
      <c r="AE191" s="124" t="str">
        <f>IFERROR('PML mundo '!BC192*100000000/Indicadores!$F219,"")</f>
        <v/>
      </c>
      <c r="AF191" s="124" t="str">
        <f>IFERROR('PML mundo '!BE192*100000000/Indicadores!$F219,"")</f>
        <v/>
      </c>
      <c r="AG191" s="124" t="str">
        <f>IFERROR('PML mundo '!BG192*100000000/Indicadores!$F219,"")</f>
        <v/>
      </c>
      <c r="AH191" s="124" t="str">
        <f>IFERROR('PML mundo '!BI192*100000000/Indicadores!$F219,"")</f>
        <v/>
      </c>
      <c r="AI191" s="124">
        <f>IFERROR('PML mundo '!BK192*100000000/Indicadores!$F219,"")</f>
        <v>1662406.7575944257</v>
      </c>
      <c r="AJ191" s="124">
        <f>IFERROR('PML mundo '!BM192*100000000/Indicadores!$F219,"")</f>
        <v>3022394.1182887638</v>
      </c>
    </row>
    <row r="192" spans="1:36" ht="14">
      <c r="A192" s="114" t="str">
        <f>'AAL mundo '!A220</f>
        <v>East Asia and the Pacific</v>
      </c>
      <c r="B192" s="107" t="str">
        <f>'AAL mundo '!B220</f>
        <v>TWN</v>
      </c>
      <c r="C192" s="107" t="str">
        <f>'AAL mundo '!C220</f>
        <v>Taiwan</v>
      </c>
      <c r="D192" s="108" t="str">
        <f>'AAL mundo '!D220</f>
        <v/>
      </c>
      <c r="E192" s="108" t="str">
        <f>'AAL mundo '!E220</f>
        <v>N.D</v>
      </c>
      <c r="F192">
        <f>'AAL mundo '!F220</f>
        <v>1680400</v>
      </c>
      <c r="G192" s="124" t="str">
        <f>IFERROR('PML mundo '!G193*100000000/Indicadores!$F220,"")</f>
        <v/>
      </c>
      <c r="H192" s="124" t="str">
        <f>IFERROR('PML mundo '!I193*100000000/Indicadores!$F220,"")</f>
        <v/>
      </c>
      <c r="I192" s="124" t="str">
        <f>IFERROR('PML mundo '!K193*100000000/Indicadores!$F220,"")</f>
        <v/>
      </c>
      <c r="J192" s="124" t="str">
        <f>IFERROR('PML mundo '!M193*100000000/Indicadores!$F220,"")</f>
        <v/>
      </c>
      <c r="K192" s="124" t="str">
        <f>IFERROR('PML mundo '!O193*100000000/Indicadores!$F220,"")</f>
        <v/>
      </c>
      <c r="L192" s="124" t="str">
        <f>IFERROR('PML mundo '!Q193*100000000/Indicadores!$F220,"")</f>
        <v/>
      </c>
      <c r="M192" s="124" t="str">
        <f>IFERROR('PML mundo '!S193*100000000/Indicadores!$F220,"")</f>
        <v/>
      </c>
      <c r="N192" s="124" t="str">
        <f>IFERROR('PML mundo '!U193*100000000/Indicadores!$F220,"")</f>
        <v/>
      </c>
      <c r="O192" s="124" t="str">
        <f>IFERROR('PML mundo '!W193*100000000/Indicadores!$F220,"")</f>
        <v/>
      </c>
      <c r="P192" s="124" t="str">
        <f>IFERROR('PML mundo '!Y193*100000000/Indicadores!$F220,"")</f>
        <v/>
      </c>
      <c r="Q192" s="124" t="str">
        <f>IFERROR('PML mundo '!AA193*100000000/Indicadores!$F220,"")</f>
        <v/>
      </c>
      <c r="R192" s="124" t="str">
        <f>IFERROR('PML mundo '!AC193*100000000/Indicadores!$F220,"")</f>
        <v/>
      </c>
      <c r="S192" s="124" t="str">
        <f>IFERROR('PML mundo '!AE193*100000000/Indicadores!$F220,"")</f>
        <v/>
      </c>
      <c r="T192" s="124" t="str">
        <f>IFERROR('PML mundo '!AG193*100000000/Indicadores!$F220,"")</f>
        <v/>
      </c>
      <c r="U192" s="124" t="str">
        <f>IFERROR('PML mundo '!AI193*100000000/Indicadores!$F220,"")</f>
        <v/>
      </c>
      <c r="V192" s="124" t="str">
        <f>IFERROR('PML mundo '!AK193*100000000/Indicadores!$F220,"")</f>
        <v/>
      </c>
      <c r="W192" s="124" t="str">
        <f>IFERROR('PML mundo '!AM193*100000000/Indicadores!$F220,"")</f>
        <v/>
      </c>
      <c r="X192" s="124" t="str">
        <f>IFERROR('PML mundo '!AO193*100000000/Indicadores!$F220,"")</f>
        <v/>
      </c>
      <c r="Y192" s="124" t="str">
        <f>IFERROR('PML mundo '!AQ193*100000000/Indicadores!$F220,"")</f>
        <v/>
      </c>
      <c r="Z192" s="124" t="str">
        <f>IFERROR('PML mundo '!AS193*100000000/Indicadores!$F220,"")</f>
        <v/>
      </c>
      <c r="AA192" s="124" t="str">
        <f>IFERROR('PML mundo '!AU193*100000000/Indicadores!$F220,"")</f>
        <v/>
      </c>
      <c r="AB192" s="124" t="str">
        <f>IFERROR('PML mundo '!AW193*100000000/Indicadores!$F220,"")</f>
        <v/>
      </c>
      <c r="AC192" s="124" t="str">
        <f>IFERROR('PML mundo '!AY193*100000000/Indicadores!$F220,"")</f>
        <v/>
      </c>
      <c r="AD192" s="124" t="str">
        <f>IFERROR('PML mundo '!BA193*100000000/Indicadores!$F220,"")</f>
        <v/>
      </c>
      <c r="AE192" s="124" t="str">
        <f>IFERROR('PML mundo '!BC193*100000000/Indicadores!$F220,"")</f>
        <v/>
      </c>
      <c r="AF192" s="124" t="str">
        <f>IFERROR('PML mundo '!BE193*100000000/Indicadores!$F220,"")</f>
        <v/>
      </c>
      <c r="AG192" s="124" t="str">
        <f>IFERROR('PML mundo '!BG193*100000000/Indicadores!$F220,"")</f>
        <v/>
      </c>
      <c r="AH192" s="124" t="str">
        <f>IFERROR('PML mundo '!BI193*100000000/Indicadores!$F220,"")</f>
        <v/>
      </c>
      <c r="AI192" s="124" t="str">
        <f>IFERROR('PML mundo '!BK193*100000000/Indicadores!$F220,"")</f>
        <v/>
      </c>
      <c r="AJ192" s="124" t="str">
        <f>IFERROR('PML mundo '!BM193*100000000/Indicadores!$F220,"")</f>
        <v/>
      </c>
    </row>
    <row r="193" spans="1:36" ht="14">
      <c r="A193" s="114" t="str">
        <f>'AAL mundo '!A221</f>
        <v>Europe and Central Asia</v>
      </c>
      <c r="B193" s="107" t="str">
        <f>'AAL mundo '!B221</f>
        <v>TJK</v>
      </c>
      <c r="C193" s="107" t="str">
        <f>'AAL mundo '!C221</f>
        <v>Tajikistan</v>
      </c>
      <c r="D193" s="108" t="str">
        <f>'AAL mundo '!D221</f>
        <v/>
      </c>
      <c r="E193" s="108" t="str">
        <f>'AAL mundo '!E221</f>
        <v>Low income</v>
      </c>
      <c r="F193">
        <f>'AAL mundo '!F221</f>
        <v>20536.900000000001</v>
      </c>
      <c r="G193" s="124">
        <f>IFERROR('PML mundo '!G194*100000000/Indicadores!$F221,"")</f>
        <v>1713009.9018312541</v>
      </c>
      <c r="H193" s="124">
        <f>IFERROR('PML mundo '!I194*100000000/Indicadores!$F221,"")</f>
        <v>3613216.2618880193</v>
      </c>
      <c r="I193" s="124">
        <f>IFERROR('PML mundo '!K194*100000000/Indicadores!$F221,"")</f>
        <v>5870069.7469802098</v>
      </c>
      <c r="J193" s="124">
        <f>IFERROR('PML mundo '!M194*100000000/Indicadores!$F221,"")</f>
        <v>10161629.706333969</v>
      </c>
      <c r="K193" s="124">
        <f>IFERROR('PML mundo '!O194*100000000/Indicadores!$F221,"")</f>
        <v>14368680.744373208</v>
      </c>
      <c r="L193" s="124">
        <f>IFERROR('PML mundo '!Q194*100000000/Indicadores!$F221,"")</f>
        <v>19368882.093853481</v>
      </c>
      <c r="M193" s="124">
        <f>IFERROR('PML mundo '!S194*100000000/Indicadores!$F221,"")</f>
        <v>21953924.514089011</v>
      </c>
      <c r="N193" s="124" t="str">
        <f>IFERROR('PML mundo '!U194*100000000/Indicadores!$F221,"")</f>
        <v/>
      </c>
      <c r="O193" s="124" t="str">
        <f>IFERROR('PML mundo '!W194*100000000/Indicadores!$F221,"")</f>
        <v/>
      </c>
      <c r="P193" s="124" t="str">
        <f>IFERROR('PML mundo '!Y194*100000000/Indicadores!$F221,"")</f>
        <v/>
      </c>
      <c r="Q193" s="124" t="str">
        <f>IFERROR('PML mundo '!AA194*100000000/Indicadores!$F221,"")</f>
        <v/>
      </c>
      <c r="R193" s="124" t="str">
        <f>IFERROR('PML mundo '!AC194*100000000/Indicadores!$F221,"")</f>
        <v/>
      </c>
      <c r="S193" s="124" t="str">
        <f>IFERROR('PML mundo '!AE194*100000000/Indicadores!$F221,"")</f>
        <v/>
      </c>
      <c r="T193" s="124" t="str">
        <f>IFERROR('PML mundo '!AG194*100000000/Indicadores!$F221,"")</f>
        <v/>
      </c>
      <c r="U193" s="124" t="str">
        <f>IFERROR('PML mundo '!AI194*100000000/Indicadores!$F221,"")</f>
        <v/>
      </c>
      <c r="V193" s="124" t="str">
        <f>IFERROR('PML mundo '!AK194*100000000/Indicadores!$F221,"")</f>
        <v/>
      </c>
      <c r="W193" s="124" t="str">
        <f>IFERROR('PML mundo '!AM194*100000000/Indicadores!$F221,"")</f>
        <v/>
      </c>
      <c r="X193" s="124" t="str">
        <f>IFERROR('PML mundo '!AO194*100000000/Indicadores!$F221,"")</f>
        <v/>
      </c>
      <c r="Y193" s="124" t="str">
        <f>IFERROR('PML mundo '!AQ194*100000000/Indicadores!$F221,"")</f>
        <v/>
      </c>
      <c r="Z193" s="124" t="str">
        <f>IFERROR('PML mundo '!AS194*100000000/Indicadores!$F221,"")</f>
        <v/>
      </c>
      <c r="AA193" s="124" t="str">
        <f>IFERROR('PML mundo '!AU194*100000000/Indicadores!$F221,"")</f>
        <v/>
      </c>
      <c r="AB193" s="124" t="str">
        <f>IFERROR('PML mundo '!AW194*100000000/Indicadores!$F221,"")</f>
        <v/>
      </c>
      <c r="AC193" s="124" t="str">
        <f>IFERROR('PML mundo '!AY194*100000000/Indicadores!$F221,"")</f>
        <v/>
      </c>
      <c r="AD193" s="124" t="str">
        <f>IFERROR('PML mundo '!BA194*100000000/Indicadores!$F221,"")</f>
        <v/>
      </c>
      <c r="AE193" s="124" t="str">
        <f>IFERROR('PML mundo '!BC194*100000000/Indicadores!$F221,"")</f>
        <v/>
      </c>
      <c r="AF193" s="124" t="str">
        <f>IFERROR('PML mundo '!BE194*100000000/Indicadores!$F221,"")</f>
        <v/>
      </c>
      <c r="AG193" s="124" t="str">
        <f>IFERROR('PML mundo '!BG194*100000000/Indicadores!$F221,"")</f>
        <v/>
      </c>
      <c r="AH193" s="124" t="str">
        <f>IFERROR('PML mundo '!BI194*100000000/Indicadores!$F221,"")</f>
        <v/>
      </c>
      <c r="AI193" s="124">
        <f>IFERROR('PML mundo '!BK194*100000000/Indicadores!$F221,"")</f>
        <v>3818860.3567505153</v>
      </c>
      <c r="AJ193" s="124">
        <f>IFERROR('PML mundo '!BM194*100000000/Indicadores!$F221,"")</f>
        <v>6899189.0292325793</v>
      </c>
    </row>
    <row r="194" spans="1:36" ht="14">
      <c r="A194" s="114" t="str">
        <f>'AAL mundo '!A222</f>
        <v>East Asia and the Pacific</v>
      </c>
      <c r="B194" s="107" t="str">
        <f>'AAL mundo '!B222</f>
        <v>THA</v>
      </c>
      <c r="C194" s="107" t="str">
        <f>'AAL mundo '!C222</f>
        <v>Thailand</v>
      </c>
      <c r="D194" s="108" t="str">
        <f>'AAL mundo '!D222</f>
        <v/>
      </c>
      <c r="E194" s="108" t="str">
        <f>'AAL mundo '!E222</f>
        <v>Upper middle income</v>
      </c>
      <c r="F194">
        <f>'AAL mundo '!F222</f>
        <v>1379000</v>
      </c>
      <c r="G194" s="124">
        <f>IFERROR('PML mundo '!G195*100000000/Indicadores!$F222,"")</f>
        <v>11570.461617931824</v>
      </c>
      <c r="H194" s="124">
        <f>IFERROR('PML mundo '!I195*100000000/Indicadores!$F222,"")</f>
        <v>55216.594480279688</v>
      </c>
      <c r="I194" s="124">
        <f>IFERROR('PML mundo '!K195*100000000/Indicadores!$F222,"")</f>
        <v>134641.24272992995</v>
      </c>
      <c r="J194" s="124">
        <f>IFERROR('PML mundo '!M195*100000000/Indicadores!$F222,"")</f>
        <v>351370.01962414099</v>
      </c>
      <c r="K194" s="124">
        <f>IFERROR('PML mundo '!O195*100000000/Indicadores!$F222,"")</f>
        <v>649739.22275077028</v>
      </c>
      <c r="L194" s="124">
        <f>IFERROR('PML mundo '!Q195*100000000/Indicadores!$F222,"")</f>
        <v>1118216.9375890256</v>
      </c>
      <c r="M194" s="124">
        <f>IFERROR('PML mundo '!S195*100000000/Indicadores!$F222,"")</f>
        <v>1486359.6801819447</v>
      </c>
      <c r="N194" s="124" t="str">
        <f>IFERROR('PML mundo '!U195*100000000/Indicadores!$F222,"")</f>
        <v/>
      </c>
      <c r="O194" s="124" t="str">
        <f>IFERROR('PML mundo '!W195*100000000/Indicadores!$F222,"")</f>
        <v/>
      </c>
      <c r="P194" s="124" t="str">
        <f>IFERROR('PML mundo '!Y195*100000000/Indicadores!$F222,"")</f>
        <v/>
      </c>
      <c r="Q194" s="124" t="str">
        <f>IFERROR('PML mundo '!AA195*100000000/Indicadores!$F222,"")</f>
        <v/>
      </c>
      <c r="R194" s="124" t="str">
        <f>IFERROR('PML mundo '!AC195*100000000/Indicadores!$F222,"")</f>
        <v/>
      </c>
      <c r="S194" s="124" t="str">
        <f>IFERROR('PML mundo '!AE195*100000000/Indicadores!$F222,"")</f>
        <v/>
      </c>
      <c r="T194" s="124" t="str">
        <f>IFERROR('PML mundo '!AG195*100000000/Indicadores!$F222,"")</f>
        <v/>
      </c>
      <c r="U194" s="124" t="str">
        <f>IFERROR('PML mundo '!AI195*100000000/Indicadores!$F222,"")</f>
        <v/>
      </c>
      <c r="V194" s="124" t="str">
        <f>IFERROR('PML mundo '!AK195*100000000/Indicadores!$F222,"")</f>
        <v/>
      </c>
      <c r="W194" s="124" t="str">
        <f>IFERROR('PML mundo '!AM195*100000000/Indicadores!$F222,"")</f>
        <v/>
      </c>
      <c r="X194" s="124" t="str">
        <f>IFERROR('PML mundo '!AO195*100000000/Indicadores!$F222,"")</f>
        <v/>
      </c>
      <c r="Y194" s="124" t="str">
        <f>IFERROR('PML mundo '!AQ195*100000000/Indicadores!$F222,"")</f>
        <v/>
      </c>
      <c r="Z194" s="124" t="str">
        <f>IFERROR('PML mundo '!AS195*100000000/Indicadores!$F222,"")</f>
        <v/>
      </c>
      <c r="AA194" s="124" t="str">
        <f>IFERROR('PML mundo '!AU195*100000000/Indicadores!$F222,"")</f>
        <v/>
      </c>
      <c r="AB194" s="124" t="str">
        <f>IFERROR('PML mundo '!AW195*100000000/Indicadores!$F222,"")</f>
        <v/>
      </c>
      <c r="AC194" s="124" t="str">
        <f>IFERROR('PML mundo '!AY195*100000000/Indicadores!$F222,"")</f>
        <v/>
      </c>
      <c r="AD194" s="124" t="str">
        <f>IFERROR('PML mundo '!BA195*100000000/Indicadores!$F222,"")</f>
        <v/>
      </c>
      <c r="AE194" s="124" t="str">
        <f>IFERROR('PML mundo '!BC195*100000000/Indicadores!$F222,"")</f>
        <v/>
      </c>
      <c r="AF194" s="124" t="str">
        <f>IFERROR('PML mundo '!BE195*100000000/Indicadores!$F222,"")</f>
        <v/>
      </c>
      <c r="AG194" s="124" t="str">
        <f>IFERROR('PML mundo '!BG195*100000000/Indicadores!$F222,"")</f>
        <v/>
      </c>
      <c r="AH194" s="124" t="str">
        <f>IFERROR('PML mundo '!BI195*100000000/Indicadores!$F222,"")</f>
        <v/>
      </c>
      <c r="AI194" s="124">
        <f>IFERROR('PML mundo '!BK195*100000000/Indicadores!$F222,"")</f>
        <v>2682616.3630848387</v>
      </c>
      <c r="AJ194" s="124">
        <f>IFERROR('PML mundo '!BM195*100000000/Indicadores!$F222,"")</f>
        <v>4792910.7210428286</v>
      </c>
    </row>
    <row r="195" spans="1:36" ht="14">
      <c r="A195" s="114" t="str">
        <f>'AAL mundo '!A223</f>
        <v>Europe and Central Asia</v>
      </c>
      <c r="B195" s="107" t="str">
        <f>'AAL mundo '!B223</f>
        <v>MKD</v>
      </c>
      <c r="C195" s="107" t="str">
        <f>'AAL mundo '!C223</f>
        <v>The former Yugoslav Republic of Macedonia</v>
      </c>
      <c r="D195" s="108" t="str">
        <f>'AAL mundo '!D223</f>
        <v/>
      </c>
      <c r="E195" s="108" t="str">
        <f>'AAL mundo '!E223</f>
        <v>Upper middle income</v>
      </c>
      <c r="F195">
        <f>'AAL mundo '!F223</f>
        <v>32996.400000000001</v>
      </c>
      <c r="G195" s="124">
        <f>IFERROR('PML mundo '!G196*100000000/Indicadores!$F223,"")</f>
        <v>581255.22675018967</v>
      </c>
      <c r="H195" s="124">
        <f>IFERROR('PML mundo '!I196*100000000/Indicadores!$F223,"")</f>
        <v>1327914.7439444854</v>
      </c>
      <c r="I195" s="124">
        <f>IFERROR('PML mundo '!K196*100000000/Indicadores!$F223,"")</f>
        <v>2334293.4379653246</v>
      </c>
      <c r="J195" s="124">
        <f>IFERROR('PML mundo '!M196*100000000/Indicadores!$F223,"")</f>
        <v>4592640.4318399215</v>
      </c>
      <c r="K195" s="124">
        <f>IFERROR('PML mundo '!O196*100000000/Indicadores!$F223,"")</f>
        <v>7143292.9256451074</v>
      </c>
      <c r="L195" s="124">
        <f>IFERROR('PML mundo '!Q196*100000000/Indicadores!$F223,"")</f>
        <v>10688137.358489132</v>
      </c>
      <c r="M195" s="124">
        <f>IFERROR('PML mundo '!S196*100000000/Indicadores!$F223,"")</f>
        <v>13008301.225460833</v>
      </c>
      <c r="N195" s="124" t="str">
        <f>IFERROR('PML mundo '!U196*100000000/Indicadores!$F223,"")</f>
        <v/>
      </c>
      <c r="O195" s="124" t="str">
        <f>IFERROR('PML mundo '!W196*100000000/Indicadores!$F223,"")</f>
        <v/>
      </c>
      <c r="P195" s="124" t="str">
        <f>IFERROR('PML mundo '!Y196*100000000/Indicadores!$F223,"")</f>
        <v/>
      </c>
      <c r="Q195" s="124" t="str">
        <f>IFERROR('PML mundo '!AA196*100000000/Indicadores!$F223,"")</f>
        <v/>
      </c>
      <c r="R195" s="124" t="str">
        <f>IFERROR('PML mundo '!AC196*100000000/Indicadores!$F223,"")</f>
        <v/>
      </c>
      <c r="S195" s="124" t="str">
        <f>IFERROR('PML mundo '!AE196*100000000/Indicadores!$F223,"")</f>
        <v/>
      </c>
      <c r="T195" s="124" t="str">
        <f>IFERROR('PML mundo '!AG196*100000000/Indicadores!$F223,"")</f>
        <v/>
      </c>
      <c r="U195" s="124" t="str">
        <f>IFERROR('PML mundo '!AI196*100000000/Indicadores!$F223,"")</f>
        <v/>
      </c>
      <c r="V195" s="124" t="str">
        <f>IFERROR('PML mundo '!AK196*100000000/Indicadores!$F223,"")</f>
        <v/>
      </c>
      <c r="W195" s="124" t="str">
        <f>IFERROR('PML mundo '!AM196*100000000/Indicadores!$F223,"")</f>
        <v/>
      </c>
      <c r="X195" s="124" t="str">
        <f>IFERROR('PML mundo '!AO196*100000000/Indicadores!$F223,"")</f>
        <v/>
      </c>
      <c r="Y195" s="124" t="str">
        <f>IFERROR('PML mundo '!AQ196*100000000/Indicadores!$F223,"")</f>
        <v/>
      </c>
      <c r="Z195" s="124" t="str">
        <f>IFERROR('PML mundo '!AS196*100000000/Indicadores!$F223,"")</f>
        <v/>
      </c>
      <c r="AA195" s="124" t="str">
        <f>IFERROR('PML mundo '!AU196*100000000/Indicadores!$F223,"")</f>
        <v/>
      </c>
      <c r="AB195" s="124" t="str">
        <f>IFERROR('PML mundo '!AW196*100000000/Indicadores!$F223,"")</f>
        <v/>
      </c>
      <c r="AC195" s="124" t="str">
        <f>IFERROR('PML mundo '!AY196*100000000/Indicadores!$F223,"")</f>
        <v/>
      </c>
      <c r="AD195" s="124" t="str">
        <f>IFERROR('PML mundo '!BA196*100000000/Indicadores!$F223,"")</f>
        <v/>
      </c>
      <c r="AE195" s="124" t="str">
        <f>IFERROR('PML mundo '!BC196*100000000/Indicadores!$F223,"")</f>
        <v/>
      </c>
      <c r="AF195" s="124" t="str">
        <f>IFERROR('PML mundo '!BE196*100000000/Indicadores!$F223,"")</f>
        <v/>
      </c>
      <c r="AG195" s="124" t="str">
        <f>IFERROR('PML mundo '!BG196*100000000/Indicadores!$F223,"")</f>
        <v/>
      </c>
      <c r="AH195" s="124" t="str">
        <f>IFERROR('PML mundo '!BI196*100000000/Indicadores!$F223,"")</f>
        <v/>
      </c>
      <c r="AI195" s="124">
        <f>IFERROR('PML mundo '!BK196*100000000/Indicadores!$F223,"")</f>
        <v>243474.53500038554</v>
      </c>
      <c r="AJ195" s="124">
        <f>IFERROR('PML mundo '!BM196*100000000/Indicadores!$F223,"")</f>
        <v>507322.4434330826</v>
      </c>
    </row>
    <row r="196" spans="1:36" ht="14">
      <c r="A196" s="114" t="str">
        <f>'AAL mundo '!A224</f>
        <v>East Asia and the Pacific</v>
      </c>
      <c r="B196" s="107" t="str">
        <f>'AAL mundo '!B224</f>
        <v>TLS</v>
      </c>
      <c r="C196" s="107" t="str">
        <f>'AAL mundo '!C224</f>
        <v>Timor-Leste</v>
      </c>
      <c r="D196" s="108" t="str">
        <f>'AAL mundo '!D224</f>
        <v>SIDS</v>
      </c>
      <c r="E196" s="108" t="str">
        <f>'AAL mundo '!E224</f>
        <v>N.D</v>
      </c>
      <c r="F196">
        <f>'AAL mundo '!F224</f>
        <v>12524.2</v>
      </c>
      <c r="G196" s="124">
        <f>IFERROR('PML mundo '!G197*100000000/Indicadores!$F224,"")</f>
        <v>2670430.4869442489</v>
      </c>
      <c r="H196" s="124">
        <f>IFERROR('PML mundo '!I197*100000000/Indicadores!$F224,"")</f>
        <v>7180663.3733239239</v>
      </c>
      <c r="I196" s="124">
        <f>IFERROR('PML mundo '!K197*100000000/Indicadores!$F224,"")</f>
        <v>14095977.417078335</v>
      </c>
      <c r="J196" s="124">
        <f>IFERROR('PML mundo '!M197*100000000/Indicadores!$F224,"")</f>
        <v>30303458.009880029</v>
      </c>
      <c r="K196" s="124">
        <f>IFERROR('PML mundo '!O197*100000000/Indicadores!$F224,"")</f>
        <v>48702893.436838388</v>
      </c>
      <c r="L196" s="124">
        <f>IFERROR('PML mundo '!Q197*100000000/Indicadores!$F224,"")</f>
        <v>73451658.433309808</v>
      </c>
      <c r="M196" s="124">
        <f>IFERROR('PML mundo '!S197*100000000/Indicadores!$F224,"")</f>
        <v>88288637.967537045</v>
      </c>
      <c r="N196" s="124" t="str">
        <f>IFERROR('PML mundo '!U197*100000000/Indicadores!$F224,"")</f>
        <v/>
      </c>
      <c r="O196" s="124" t="str">
        <f>IFERROR('PML mundo '!W197*100000000/Indicadores!$F224,"")</f>
        <v/>
      </c>
      <c r="P196" s="124" t="str">
        <f>IFERROR('PML mundo '!Y197*100000000/Indicadores!$F224,"")</f>
        <v/>
      </c>
      <c r="Q196" s="124" t="str">
        <f>IFERROR('PML mundo '!AA197*100000000/Indicadores!$F224,"")</f>
        <v/>
      </c>
      <c r="R196" s="124" t="str">
        <f>IFERROR('PML mundo '!AC197*100000000/Indicadores!$F224,"")</f>
        <v/>
      </c>
      <c r="S196" s="124" t="str">
        <f>IFERROR('PML mundo '!AE197*100000000/Indicadores!$F224,"")</f>
        <v/>
      </c>
      <c r="T196" s="124" t="str">
        <f>IFERROR('PML mundo '!AG197*100000000/Indicadores!$F224,"")</f>
        <v/>
      </c>
      <c r="U196" s="124" t="str">
        <f>IFERROR('PML mundo '!AI197*100000000/Indicadores!$F224,"")</f>
        <v/>
      </c>
      <c r="V196" s="124" t="str">
        <f>IFERROR('PML mundo '!AK197*100000000/Indicadores!$F224,"")</f>
        <v/>
      </c>
      <c r="W196" s="124" t="str">
        <f>IFERROR('PML mundo '!AM197*100000000/Indicadores!$F224,"")</f>
        <v/>
      </c>
      <c r="X196" s="124" t="str">
        <f>IFERROR('PML mundo '!AO197*100000000/Indicadores!$F224,"")</f>
        <v/>
      </c>
      <c r="Y196" s="124" t="str">
        <f>IFERROR('PML mundo '!AQ197*100000000/Indicadores!$F224,"")</f>
        <v/>
      </c>
      <c r="Z196" s="124" t="str">
        <f>IFERROR('PML mundo '!AS197*100000000/Indicadores!$F224,"")</f>
        <v/>
      </c>
      <c r="AA196" s="124" t="str">
        <f>IFERROR('PML mundo '!AU197*100000000/Indicadores!$F224,"")</f>
        <v/>
      </c>
      <c r="AB196" s="124" t="str">
        <f>IFERROR('PML mundo '!AW197*100000000/Indicadores!$F224,"")</f>
        <v/>
      </c>
      <c r="AC196" s="124" t="str">
        <f>IFERROR('PML mundo '!AY197*100000000/Indicadores!$F224,"")</f>
        <v/>
      </c>
      <c r="AD196" s="124">
        <f>IFERROR('PML mundo '!BA197*100000000/Indicadores!$F224,"")</f>
        <v>705.71630204657731</v>
      </c>
      <c r="AE196" s="124">
        <f>IFERROR('PML mundo '!BC197*100000000/Indicadores!$F224,"")</f>
        <v>2822.8652081863092</v>
      </c>
      <c r="AF196" s="124">
        <f>IFERROR('PML mundo '!BE197*100000000/Indicadores!$F224,"")</f>
        <v>26817.219477769937</v>
      </c>
      <c r="AG196" s="124">
        <f>IFERROR('PML mundo '!BG197*100000000/Indicadores!$F224,"")</f>
        <v>493295.69513055752</v>
      </c>
      <c r="AH196" s="124">
        <f>IFERROR('PML mundo '!BI197*100000000/Indicadores!$F224,"")</f>
        <v>1541284.4036697247</v>
      </c>
      <c r="AI196" s="124">
        <f>IFERROR('PML mundo '!BK197*100000000/Indicadores!$F224,"")</f>
        <v>219631.91596978015</v>
      </c>
      <c r="AJ196" s="124">
        <f>IFERROR('PML mundo '!BM197*100000000/Indicadores!$F224,"")</f>
        <v>937042.49770736555</v>
      </c>
    </row>
    <row r="197" spans="1:36" ht="14">
      <c r="A197" s="114" t="str">
        <f>'AAL mundo '!A225</f>
        <v>Sub-Saharan Africa</v>
      </c>
      <c r="B197" s="107" t="str">
        <f>'AAL mundo '!B225</f>
        <v>TGO</v>
      </c>
      <c r="C197" s="107" t="str">
        <f>'AAL mundo '!C225</f>
        <v>Togo</v>
      </c>
      <c r="D197" s="108" t="str">
        <f>'AAL mundo '!D225</f>
        <v/>
      </c>
      <c r="E197" s="108" t="str">
        <f>'AAL mundo '!E225</f>
        <v>Low income</v>
      </c>
      <c r="F197">
        <f>'AAL mundo '!F225</f>
        <v>12513.7</v>
      </c>
      <c r="G197" s="124" t="str">
        <f>IFERROR('PML mundo '!G198*100000000/Indicadores!$F225,"")</f>
        <v/>
      </c>
      <c r="H197" s="124" t="str">
        <f>IFERROR('PML mundo '!I198*100000000/Indicadores!$F225,"")</f>
        <v/>
      </c>
      <c r="I197" s="124" t="str">
        <f>IFERROR('PML mundo '!K198*100000000/Indicadores!$F225,"")</f>
        <v/>
      </c>
      <c r="J197" s="124" t="str">
        <f>IFERROR('PML mundo '!M198*100000000/Indicadores!$F225,"")</f>
        <v/>
      </c>
      <c r="K197" s="124" t="str">
        <f>IFERROR('PML mundo '!O198*100000000/Indicadores!$F225,"")</f>
        <v/>
      </c>
      <c r="L197" s="124" t="str">
        <f>IFERROR('PML mundo '!Q198*100000000/Indicadores!$F225,"")</f>
        <v/>
      </c>
      <c r="M197" s="124" t="str">
        <f>IFERROR('PML mundo '!S198*100000000/Indicadores!$F225,"")</f>
        <v/>
      </c>
      <c r="N197" s="124" t="str">
        <f>IFERROR('PML mundo '!U198*100000000/Indicadores!$F225,"")</f>
        <v/>
      </c>
      <c r="O197" s="124" t="str">
        <f>IFERROR('PML mundo '!W198*100000000/Indicadores!$F225,"")</f>
        <v/>
      </c>
      <c r="P197" s="124" t="str">
        <f>IFERROR('PML mundo '!Y198*100000000/Indicadores!$F225,"")</f>
        <v/>
      </c>
      <c r="Q197" s="124" t="str">
        <f>IFERROR('PML mundo '!AA198*100000000/Indicadores!$F225,"")</f>
        <v/>
      </c>
      <c r="R197" s="124" t="str">
        <f>IFERROR('PML mundo '!AC198*100000000/Indicadores!$F225,"")</f>
        <v/>
      </c>
      <c r="S197" s="124" t="str">
        <f>IFERROR('PML mundo '!AE198*100000000/Indicadores!$F225,"")</f>
        <v/>
      </c>
      <c r="T197" s="124" t="str">
        <f>IFERROR('PML mundo '!AG198*100000000/Indicadores!$F225,"")</f>
        <v/>
      </c>
      <c r="U197" s="124" t="str">
        <f>IFERROR('PML mundo '!AI198*100000000/Indicadores!$F225,"")</f>
        <v/>
      </c>
      <c r="V197" s="124" t="str">
        <f>IFERROR('PML mundo '!AK198*100000000/Indicadores!$F225,"")</f>
        <v/>
      </c>
      <c r="W197" s="124" t="str">
        <f>IFERROR('PML mundo '!AM198*100000000/Indicadores!$F225,"")</f>
        <v/>
      </c>
      <c r="X197" s="124" t="str">
        <f>IFERROR('PML mundo '!AO198*100000000/Indicadores!$F225,"")</f>
        <v/>
      </c>
      <c r="Y197" s="124" t="str">
        <f>IFERROR('PML mundo '!AQ198*100000000/Indicadores!$F225,"")</f>
        <v/>
      </c>
      <c r="Z197" s="124" t="str">
        <f>IFERROR('PML mundo '!AS198*100000000/Indicadores!$F225,"")</f>
        <v/>
      </c>
      <c r="AA197" s="124" t="str">
        <f>IFERROR('PML mundo '!AU198*100000000/Indicadores!$F225,"")</f>
        <v/>
      </c>
      <c r="AB197" s="124" t="str">
        <f>IFERROR('PML mundo '!AW198*100000000/Indicadores!$F225,"")</f>
        <v/>
      </c>
      <c r="AC197" s="124" t="str">
        <f>IFERROR('PML mundo '!AY198*100000000/Indicadores!$F225,"")</f>
        <v/>
      </c>
      <c r="AD197" s="124" t="str">
        <f>IFERROR('PML mundo '!BA198*100000000/Indicadores!$F225,"")</f>
        <v/>
      </c>
      <c r="AE197" s="124" t="str">
        <f>IFERROR('PML mundo '!BC198*100000000/Indicadores!$F225,"")</f>
        <v/>
      </c>
      <c r="AF197" s="124" t="str">
        <f>IFERROR('PML mundo '!BE198*100000000/Indicadores!$F225,"")</f>
        <v/>
      </c>
      <c r="AG197" s="124" t="str">
        <f>IFERROR('PML mundo '!BG198*100000000/Indicadores!$F225,"")</f>
        <v/>
      </c>
      <c r="AH197" s="124" t="str">
        <f>IFERROR('PML mundo '!BI198*100000000/Indicadores!$F225,"")</f>
        <v/>
      </c>
      <c r="AI197" s="124">
        <f>IFERROR('PML mundo '!BK198*100000000/Indicadores!$F225,"")</f>
        <v>2837701.5758233503</v>
      </c>
      <c r="AJ197" s="124">
        <f>IFERROR('PML mundo '!BM198*100000000/Indicadores!$F225,"")</f>
        <v>6121308.5583937066</v>
      </c>
    </row>
    <row r="198" spans="1:36" ht="14">
      <c r="A198" s="114" t="str">
        <f>'AAL mundo '!A226</f>
        <v>East Asia and the Pacific</v>
      </c>
      <c r="B198" s="107" t="str">
        <f>'AAL mundo '!B226</f>
        <v>TON</v>
      </c>
      <c r="C198" s="107" t="str">
        <f>'AAL mundo '!C226</f>
        <v>Tonga</v>
      </c>
      <c r="D198" s="108" t="str">
        <f>'AAL mundo '!D226</f>
        <v>SIDS</v>
      </c>
      <c r="E198" s="108" t="str">
        <f>'AAL mundo '!E226</f>
        <v>Upper middle income</v>
      </c>
      <c r="F198">
        <f>'AAL mundo '!F226</f>
        <v>1303.32</v>
      </c>
      <c r="G198" s="124">
        <f>IFERROR('PML mundo '!G199*100000000/Indicadores!$F226,"")</f>
        <v>2914498.0411691056</v>
      </c>
      <c r="H198" s="124">
        <f>IFERROR('PML mundo '!I199*100000000/Indicadores!$F226,"")</f>
        <v>6809703.954011227</v>
      </c>
      <c r="I198" s="124">
        <f>IFERROR('PML mundo '!K199*100000000/Indicadores!$F226,"")</f>
        <v>11729358.230455443</v>
      </c>
      <c r="J198" s="124">
        <f>IFERROR('PML mundo '!M199*100000000/Indicadores!$F226,"")</f>
        <v>21455862.356789939</v>
      </c>
      <c r="K198" s="124">
        <f>IFERROR('PML mundo '!O199*100000000/Indicadores!$F226,"")</f>
        <v>32199908.453264043</v>
      </c>
      <c r="L198" s="124">
        <f>IFERROR('PML mundo '!Q199*100000000/Indicadores!$F226,"")</f>
        <v>44078905.208740018</v>
      </c>
      <c r="M198" s="124">
        <f>IFERROR('PML mundo '!S199*100000000/Indicadores!$F226,"")</f>
        <v>51128030.802784093</v>
      </c>
      <c r="N198" s="124">
        <f>IFERROR('PML mundo '!U199*100000000/Indicadores!$F226,"")</f>
        <v>16423403.653791783</v>
      </c>
      <c r="O198" s="124">
        <f>IFERROR('PML mundo '!W199*100000000/Indicadores!$F226,"")</f>
        <v>59127936.563497074</v>
      </c>
      <c r="P198" s="124">
        <f>IFERROR('PML mundo '!Y199*100000000/Indicadores!$F226,"")</f>
        <v>93874002.073264301</v>
      </c>
      <c r="Q198" s="124">
        <f>IFERROR('PML mundo '!AA199*100000000/Indicadores!$F226,"")</f>
        <v>113419095.57209978</v>
      </c>
      <c r="R198" s="124">
        <f>IFERROR('PML mundo '!AC199*100000000/Indicadores!$F226,"")</f>
        <v>131806217.10039176</v>
      </c>
      <c r="S198" s="124">
        <f>IFERROR('PML mundo '!AE199*100000000/Indicadores!$F226,"")</f>
        <v>134377697.59959072</v>
      </c>
      <c r="T198" s="124">
        <f>IFERROR('PML mundo '!AG199*100000000/Indicadores!$F226,"")</f>
        <v>136951480.22994384</v>
      </c>
      <c r="U198" s="124" t="str">
        <f>IFERROR('PML mundo '!AI199*100000000/Indicadores!$F226,"")</f>
        <v/>
      </c>
      <c r="V198" s="124" t="str">
        <f>IFERROR('PML mundo '!AK199*100000000/Indicadores!$F226,"")</f>
        <v/>
      </c>
      <c r="W198" s="124" t="str">
        <f>IFERROR('PML mundo '!AM199*100000000/Indicadores!$F226,"")</f>
        <v/>
      </c>
      <c r="X198" s="124" t="str">
        <f>IFERROR('PML mundo '!AO199*100000000/Indicadores!$F226,"")</f>
        <v/>
      </c>
      <c r="Y198" s="124" t="str">
        <f>IFERROR('PML mundo '!AQ199*100000000/Indicadores!$F226,"")</f>
        <v/>
      </c>
      <c r="Z198" s="124" t="str">
        <f>IFERROR('PML mundo '!AS199*100000000/Indicadores!$F226,"")</f>
        <v/>
      </c>
      <c r="AA198" s="124" t="str">
        <f>IFERROR('PML mundo '!AU199*100000000/Indicadores!$F226,"")</f>
        <v/>
      </c>
      <c r="AB198" s="124">
        <f>IFERROR('PML mundo '!AW199*100000000/Indicadores!$F226,"")</f>
        <v>13812.786924972064</v>
      </c>
      <c r="AC198" s="124">
        <f>IFERROR('PML mundo '!AY199*100000000/Indicadores!$F226,"")</f>
        <v>122012.95117058656</v>
      </c>
      <c r="AD198" s="124">
        <f>IFERROR('PML mundo '!BA199*100000000/Indicadores!$F226,"")</f>
        <v>209493.93502874297</v>
      </c>
      <c r="AE198" s="124">
        <f>IFERROR('PML mundo '!BC199*100000000/Indicadores!$F226,"")</f>
        <v>619273.2804695809</v>
      </c>
      <c r="AF198" s="124">
        <f>IFERROR('PML mundo '!BE199*100000000/Indicadores!$F226,"")</f>
        <v>1804870.8248630164</v>
      </c>
      <c r="AG198" s="124">
        <f>IFERROR('PML mundo '!BG199*100000000/Indicadores!$F226,"")</f>
        <v>10117866.422542037</v>
      </c>
      <c r="AH198" s="124">
        <f>IFERROR('PML mundo '!BI199*100000000/Indicadores!$F226,"")</f>
        <v>19966383.500047117</v>
      </c>
      <c r="AI198" s="124" t="str">
        <f>IFERROR('PML mundo '!BK199*100000000/Indicadores!$F226,"")</f>
        <v/>
      </c>
      <c r="AJ198" s="124" t="str">
        <f>IFERROR('PML mundo '!BM199*100000000/Indicadores!$F226,"")</f>
        <v/>
      </c>
    </row>
    <row r="199" spans="1:36" ht="14">
      <c r="A199" s="114" t="str">
        <f>'AAL mundo '!A227</f>
        <v>LAC</v>
      </c>
      <c r="B199" s="107" t="str">
        <f>'AAL mundo '!B227</f>
        <v>TTO</v>
      </c>
      <c r="C199" s="107" t="str">
        <f>'AAL mundo '!C227</f>
        <v>Trinidad and Tobago</v>
      </c>
      <c r="D199" s="108" t="str">
        <f>'AAL mundo '!D227</f>
        <v>SIDS</v>
      </c>
      <c r="E199" s="108" t="str">
        <f>'AAL mundo '!E227</f>
        <v>High income: nonOECD</v>
      </c>
      <c r="F199">
        <f>'AAL mundo '!F227</f>
        <v>68647.899999999994</v>
      </c>
      <c r="G199" s="124">
        <f>IFERROR('PML mundo '!G200*100000000/Indicadores!$F227,"")</f>
        <v>9547942.2232069038</v>
      </c>
      <c r="H199" s="124">
        <f>IFERROR('PML mundo '!I200*100000000/Indicadores!$F227,"")</f>
        <v>21963244.678126197</v>
      </c>
      <c r="I199" s="124">
        <f>IFERROR('PML mundo '!K200*100000000/Indicadores!$F227,"")</f>
        <v>34614363.336701654</v>
      </c>
      <c r="J199" s="124">
        <f>IFERROR('PML mundo '!M200*100000000/Indicadores!$F227,"")</f>
        <v>51803463.788994737</v>
      </c>
      <c r="K199" s="124">
        <f>IFERROR('PML mundo '!O200*100000000/Indicadores!$F227,"")</f>
        <v>65332860.18037685</v>
      </c>
      <c r="L199" s="124">
        <f>IFERROR('PML mundo '!Q200*100000000/Indicadores!$F227,"")</f>
        <v>80986125.809885591</v>
      </c>
      <c r="M199" s="124">
        <f>IFERROR('PML mundo '!S200*100000000/Indicadores!$F227,"")</f>
        <v>86286468.048222974</v>
      </c>
      <c r="N199" s="124">
        <f>IFERROR('PML mundo '!U200*100000000/Indicadores!$F227,"")</f>
        <v>41685.906504482402</v>
      </c>
      <c r="O199" s="124">
        <f>IFERROR('PML mundo '!W200*100000000/Indicadores!$F227,"")</f>
        <v>424683.82822589792</v>
      </c>
      <c r="P199" s="124">
        <f>IFERROR('PML mundo '!Y200*100000000/Indicadores!$F227,"")</f>
        <v>807577.88140951155</v>
      </c>
      <c r="Q199" s="124">
        <f>IFERROR('PML mundo '!AA200*100000000/Indicadores!$F227,"")</f>
        <v>3847221.394489265</v>
      </c>
      <c r="R199" s="124">
        <f>IFERROR('PML mundo '!AC200*100000000/Indicadores!$F227,"")</f>
        <v>4669271.6254991693</v>
      </c>
      <c r="S199" s="124">
        <f>IFERROR('PML mundo '!AE200*100000000/Indicadores!$F227,"")</f>
        <v>5233831.7512982478</v>
      </c>
      <c r="T199" s="124">
        <f>IFERROR('PML mundo '!AG200*100000000/Indicadores!$F227,"")</f>
        <v>5467570.5841983818</v>
      </c>
      <c r="U199" s="124">
        <f>IFERROR('PML mundo '!AI200*100000000/Indicadores!$F227,"")</f>
        <v>100406.25320847089</v>
      </c>
      <c r="V199" s="124">
        <f>IFERROR('PML mundo '!AK200*100000000/Indicadores!$F227,"")</f>
        <v>758378.81733736082</v>
      </c>
      <c r="W199" s="124">
        <f>IFERROR('PML mundo '!AM200*100000000/Indicadores!$F227,"")</f>
        <v>1058212.6631254153</v>
      </c>
      <c r="X199" s="124">
        <f>IFERROR('PML mundo '!AO200*100000000/Indicadores!$F227,"")</f>
        <v>1546810.2649453951</v>
      </c>
      <c r="Y199" s="124">
        <f>IFERROR('PML mundo '!AQ200*100000000/Indicadores!$F227,"")</f>
        <v>1950374.1571515803</v>
      </c>
      <c r="Z199" s="124">
        <f>IFERROR('PML mundo '!AS200*100000000/Indicadores!$F227,"")</f>
        <v>2062309.8180560581</v>
      </c>
      <c r="AA199" s="124">
        <f>IFERROR('PML mundo '!AU200*100000000/Indicadores!$F227,"")</f>
        <v>2174245.4789605364</v>
      </c>
      <c r="AB199" s="124" t="str">
        <f>IFERROR('PML mundo '!AW200*100000000/Indicadores!$F227,"")</f>
        <v/>
      </c>
      <c r="AC199" s="124" t="str">
        <f>IFERROR('PML mundo '!AY200*100000000/Indicadores!$F227,"")</f>
        <v/>
      </c>
      <c r="AD199" s="124" t="str">
        <f>IFERROR('PML mundo '!BA200*100000000/Indicadores!$F227,"")</f>
        <v/>
      </c>
      <c r="AE199" s="124" t="str">
        <f>IFERROR('PML mundo '!BC200*100000000/Indicadores!$F227,"")</f>
        <v/>
      </c>
      <c r="AF199" s="124" t="str">
        <f>IFERROR('PML mundo '!BE200*100000000/Indicadores!$F227,"")</f>
        <v/>
      </c>
      <c r="AG199" s="124" t="str">
        <f>IFERROR('PML mundo '!BG200*100000000/Indicadores!$F227,"")</f>
        <v/>
      </c>
      <c r="AH199" s="124" t="str">
        <f>IFERROR('PML mundo '!BI200*100000000/Indicadores!$F227,"")</f>
        <v/>
      </c>
      <c r="AI199" s="124" t="str">
        <f>IFERROR('PML mundo '!BK200*100000000/Indicadores!$F227,"")</f>
        <v/>
      </c>
      <c r="AJ199" s="124" t="str">
        <f>IFERROR('PML mundo '!BM200*100000000/Indicadores!$F227,"")</f>
        <v/>
      </c>
    </row>
    <row r="200" spans="1:36" ht="14">
      <c r="A200" s="114" t="str">
        <f>'AAL mundo '!A228</f>
        <v>Middle East and North Africa</v>
      </c>
      <c r="B200" s="107" t="str">
        <f>'AAL mundo '!B228</f>
        <v>TUN</v>
      </c>
      <c r="C200" s="107" t="str">
        <f>'AAL mundo '!C228</f>
        <v>Tunisia</v>
      </c>
      <c r="D200" s="108" t="str">
        <f>'AAL mundo '!D228</f>
        <v/>
      </c>
      <c r="E200" s="108" t="str">
        <f>'AAL mundo '!E228</f>
        <v>Upper middle income</v>
      </c>
      <c r="F200">
        <f>'AAL mundo '!F228</f>
        <v>178846</v>
      </c>
      <c r="G200" s="124">
        <f>IFERROR('PML mundo '!G201*100000000/Indicadores!$F228,"")</f>
        <v>683011.48677385226</v>
      </c>
      <c r="H200" s="124">
        <f>IFERROR('PML mundo '!I201*100000000/Indicadores!$F228,"")</f>
        <v>1701306.057092174</v>
      </c>
      <c r="I200" s="124">
        <f>IFERROR('PML mundo '!K201*100000000/Indicadores!$F228,"")</f>
        <v>3096498.3914881549</v>
      </c>
      <c r="J200" s="124">
        <f>IFERROR('PML mundo '!M201*100000000/Indicadores!$F228,"")</f>
        <v>6142001.8284326727</v>
      </c>
      <c r="K200" s="124">
        <f>IFERROR('PML mundo '!O201*100000000/Indicadores!$F228,"")</f>
        <v>9639815.4955125246</v>
      </c>
      <c r="L200" s="124">
        <f>IFERROR('PML mundo '!Q201*100000000/Indicadores!$F228,"")</f>
        <v>14057862.842104115</v>
      </c>
      <c r="M200" s="124">
        <f>IFERROR('PML mundo '!S201*100000000/Indicadores!$F228,"")</f>
        <v>17361611.805204671</v>
      </c>
      <c r="N200" s="124" t="str">
        <f>IFERROR('PML mundo '!U201*100000000/Indicadores!$F228,"")</f>
        <v/>
      </c>
      <c r="O200" s="124" t="str">
        <f>IFERROR('PML mundo '!W201*100000000/Indicadores!$F228,"")</f>
        <v/>
      </c>
      <c r="P200" s="124" t="str">
        <f>IFERROR('PML mundo '!Y201*100000000/Indicadores!$F228,"")</f>
        <v/>
      </c>
      <c r="Q200" s="124" t="str">
        <f>IFERROR('PML mundo '!AA201*100000000/Indicadores!$F228,"")</f>
        <v/>
      </c>
      <c r="R200" s="124" t="str">
        <f>IFERROR('PML mundo '!AC201*100000000/Indicadores!$F228,"")</f>
        <v/>
      </c>
      <c r="S200" s="124" t="str">
        <f>IFERROR('PML mundo '!AE201*100000000/Indicadores!$F228,"")</f>
        <v/>
      </c>
      <c r="T200" s="124" t="str">
        <f>IFERROR('PML mundo '!AG201*100000000/Indicadores!$F228,"")</f>
        <v/>
      </c>
      <c r="U200" s="124" t="str">
        <f>IFERROR('PML mundo '!AI201*100000000/Indicadores!$F228,"")</f>
        <v/>
      </c>
      <c r="V200" s="124" t="str">
        <f>IFERROR('PML mundo '!AK201*100000000/Indicadores!$F228,"")</f>
        <v/>
      </c>
      <c r="W200" s="124" t="str">
        <f>IFERROR('PML mundo '!AM201*100000000/Indicadores!$F228,"")</f>
        <v/>
      </c>
      <c r="X200" s="124" t="str">
        <f>IFERROR('PML mundo '!AO201*100000000/Indicadores!$F228,"")</f>
        <v/>
      </c>
      <c r="Y200" s="124" t="str">
        <f>IFERROR('PML mundo '!AQ201*100000000/Indicadores!$F228,"")</f>
        <v/>
      </c>
      <c r="Z200" s="124" t="str">
        <f>IFERROR('PML mundo '!AS201*100000000/Indicadores!$F228,"")</f>
        <v/>
      </c>
      <c r="AA200" s="124" t="str">
        <f>IFERROR('PML mundo '!AU201*100000000/Indicadores!$F228,"")</f>
        <v/>
      </c>
      <c r="AB200" s="124" t="str">
        <f>IFERROR('PML mundo '!AW201*100000000/Indicadores!$F228,"")</f>
        <v/>
      </c>
      <c r="AC200" s="124" t="str">
        <f>IFERROR('PML mundo '!AY201*100000000/Indicadores!$F228,"")</f>
        <v/>
      </c>
      <c r="AD200" s="124" t="str">
        <f>IFERROR('PML mundo '!BA201*100000000/Indicadores!$F228,"")</f>
        <v/>
      </c>
      <c r="AE200" s="124" t="str">
        <f>IFERROR('PML mundo '!BC201*100000000/Indicadores!$F228,"")</f>
        <v/>
      </c>
      <c r="AF200" s="124" t="str">
        <f>IFERROR('PML mundo '!BE201*100000000/Indicadores!$F228,"")</f>
        <v/>
      </c>
      <c r="AG200" s="124" t="str">
        <f>IFERROR('PML mundo '!BG201*100000000/Indicadores!$F228,"")</f>
        <v/>
      </c>
      <c r="AH200" s="124" t="str">
        <f>IFERROR('PML mundo '!BI201*100000000/Indicadores!$F228,"")</f>
        <v/>
      </c>
      <c r="AI200" s="124">
        <f>IFERROR('PML mundo '!BK201*100000000/Indicadores!$F228,"")</f>
        <v>113156.45539181947</v>
      </c>
      <c r="AJ200" s="124">
        <f>IFERROR('PML mundo '!BM201*100000000/Indicadores!$F228,"")</f>
        <v>606609.22013987147</v>
      </c>
    </row>
    <row r="201" spans="1:36" ht="14">
      <c r="A201" s="114" t="str">
        <f>'AAL mundo '!A229</f>
        <v>Europe and Central Asia</v>
      </c>
      <c r="B201" s="107" t="str">
        <f>'AAL mundo '!B229</f>
        <v>TUR</v>
      </c>
      <c r="C201" s="107" t="str">
        <f>'AAL mundo '!C229</f>
        <v>Turkey</v>
      </c>
      <c r="D201" s="108" t="str">
        <f>'AAL mundo '!D229</f>
        <v/>
      </c>
      <c r="E201" s="108" t="str">
        <f>'AAL mundo '!E229</f>
        <v>Upper middle income</v>
      </c>
      <c r="F201">
        <f>'AAL mundo '!F229</f>
        <v>1947250</v>
      </c>
      <c r="G201" s="124">
        <f>IFERROR('PML mundo '!G202*100000000/Indicadores!$F229,"")</f>
        <v>662193.94045651751</v>
      </c>
      <c r="H201" s="124">
        <f>IFERROR('PML mundo '!I202*100000000/Indicadores!$F229,"")</f>
        <v>1287062.0932703826</v>
      </c>
      <c r="I201" s="124">
        <f>IFERROR('PML mundo '!K202*100000000/Indicadores!$F229,"")</f>
        <v>1983693.6505654471</v>
      </c>
      <c r="J201" s="124">
        <f>IFERROR('PML mundo '!M202*100000000/Indicadores!$F229,"")</f>
        <v>3254692.9552136892</v>
      </c>
      <c r="K201" s="124">
        <f>IFERROR('PML mundo '!O202*100000000/Indicadores!$F229,"")</f>
        <v>4456356.1212169658</v>
      </c>
      <c r="L201" s="124">
        <f>IFERROR('PML mundo '!Q202*100000000/Indicadores!$F229,"")</f>
        <v>5912577.8524509743</v>
      </c>
      <c r="M201" s="124">
        <f>IFERROR('PML mundo '!S202*100000000/Indicadores!$F229,"")</f>
        <v>6946764.685590677</v>
      </c>
      <c r="N201" s="124" t="str">
        <f>IFERROR('PML mundo '!U202*100000000/Indicadores!$F229,"")</f>
        <v/>
      </c>
      <c r="O201" s="124" t="str">
        <f>IFERROR('PML mundo '!W202*100000000/Indicadores!$F229,"")</f>
        <v/>
      </c>
      <c r="P201" s="124" t="str">
        <f>IFERROR('PML mundo '!Y202*100000000/Indicadores!$F229,"")</f>
        <v/>
      </c>
      <c r="Q201" s="124" t="str">
        <f>IFERROR('PML mundo '!AA202*100000000/Indicadores!$F229,"")</f>
        <v/>
      </c>
      <c r="R201" s="124" t="str">
        <f>IFERROR('PML mundo '!AC202*100000000/Indicadores!$F229,"")</f>
        <v/>
      </c>
      <c r="S201" s="124" t="str">
        <f>IFERROR('PML mundo '!AE202*100000000/Indicadores!$F229,"")</f>
        <v/>
      </c>
      <c r="T201" s="124" t="str">
        <f>IFERROR('PML mundo '!AG202*100000000/Indicadores!$F229,"")</f>
        <v/>
      </c>
      <c r="U201" s="124" t="str">
        <f>IFERROR('PML mundo '!AI202*100000000/Indicadores!$F229,"")</f>
        <v/>
      </c>
      <c r="V201" s="124" t="str">
        <f>IFERROR('PML mundo '!AK202*100000000/Indicadores!$F229,"")</f>
        <v/>
      </c>
      <c r="W201" s="124" t="str">
        <f>IFERROR('PML mundo '!AM202*100000000/Indicadores!$F229,"")</f>
        <v/>
      </c>
      <c r="X201" s="124" t="str">
        <f>IFERROR('PML mundo '!AO202*100000000/Indicadores!$F229,"")</f>
        <v/>
      </c>
      <c r="Y201" s="124" t="str">
        <f>IFERROR('PML mundo '!AQ202*100000000/Indicadores!$F229,"")</f>
        <v/>
      </c>
      <c r="Z201" s="124" t="str">
        <f>IFERROR('PML mundo '!AS202*100000000/Indicadores!$F229,"")</f>
        <v/>
      </c>
      <c r="AA201" s="124" t="str">
        <f>IFERROR('PML mundo '!AU202*100000000/Indicadores!$F229,"")</f>
        <v/>
      </c>
      <c r="AB201" s="124" t="str">
        <f>IFERROR('PML mundo '!AW202*100000000/Indicadores!$F229,"")</f>
        <v/>
      </c>
      <c r="AC201" s="124" t="str">
        <f>IFERROR('PML mundo '!AY202*100000000/Indicadores!$F229,"")</f>
        <v/>
      </c>
      <c r="AD201" s="124" t="str">
        <f>IFERROR('PML mundo '!BA202*100000000/Indicadores!$F229,"")</f>
        <v/>
      </c>
      <c r="AE201" s="124" t="str">
        <f>IFERROR('PML mundo '!BC202*100000000/Indicadores!$F229,"")</f>
        <v/>
      </c>
      <c r="AF201" s="124" t="str">
        <f>IFERROR('PML mundo '!BE202*100000000/Indicadores!$F229,"")</f>
        <v/>
      </c>
      <c r="AG201" s="124" t="str">
        <f>IFERROR('PML mundo '!BG202*100000000/Indicadores!$F229,"")</f>
        <v/>
      </c>
      <c r="AH201" s="124" t="str">
        <f>IFERROR('PML mundo '!BI202*100000000/Indicadores!$F229,"")</f>
        <v/>
      </c>
      <c r="AI201" s="124">
        <f>IFERROR('PML mundo '!BK202*100000000/Indicadores!$F229,"")</f>
        <v>188056.12642917267</v>
      </c>
      <c r="AJ201" s="124">
        <f>IFERROR('PML mundo '!BM202*100000000/Indicadores!$F229,"")</f>
        <v>334302.44504569139</v>
      </c>
    </row>
    <row r="202" spans="1:36" ht="14">
      <c r="A202" s="114" t="str">
        <f>'AAL mundo '!A230</f>
        <v>Europe and Central Asia</v>
      </c>
      <c r="B202" s="107" t="str">
        <f>'AAL mundo '!B230</f>
        <v>TKM</v>
      </c>
      <c r="C202" s="107" t="str">
        <f>'AAL mundo '!C230</f>
        <v>Turkmenistan</v>
      </c>
      <c r="D202" s="108" t="str">
        <f>'AAL mundo '!D230</f>
        <v/>
      </c>
      <c r="E202" s="108" t="str">
        <f>'AAL mundo '!E230</f>
        <v>Upper middle income</v>
      </c>
      <c r="F202">
        <f>'AAL mundo '!F230</f>
        <v>36127</v>
      </c>
      <c r="G202" s="124">
        <f>IFERROR('PML mundo '!G203*100000000/Indicadores!$F230,"")</f>
        <v>113807.22662254953</v>
      </c>
      <c r="H202" s="124">
        <f>IFERROR('PML mundo '!I203*100000000/Indicadores!$F230,"")</f>
        <v>276830.08066995593</v>
      </c>
      <c r="I202" s="124">
        <f>IFERROR('PML mundo '!K203*100000000/Indicadores!$F230,"")</f>
        <v>492761.2989180563</v>
      </c>
      <c r="J202" s="124">
        <f>IFERROR('PML mundo '!M203*100000000/Indicadores!$F230,"")</f>
        <v>937663.0601876931</v>
      </c>
      <c r="K202" s="124">
        <f>IFERROR('PML mundo '!O203*100000000/Indicadores!$F230,"")</f>
        <v>1416279.2995915259</v>
      </c>
      <c r="L202" s="124">
        <f>IFERROR('PML mundo '!Q203*100000000/Indicadores!$F230,"")</f>
        <v>1975050.8762426248</v>
      </c>
      <c r="M202" s="124">
        <f>IFERROR('PML mundo '!S203*100000000/Indicadores!$F230,"")</f>
        <v>2375848.4253985914</v>
      </c>
      <c r="N202" s="124" t="str">
        <f>IFERROR('PML mundo '!U203*100000000/Indicadores!$F230,"")</f>
        <v/>
      </c>
      <c r="O202" s="124" t="str">
        <f>IFERROR('PML mundo '!W203*100000000/Indicadores!$F230,"")</f>
        <v/>
      </c>
      <c r="P202" s="124" t="str">
        <f>IFERROR('PML mundo '!Y203*100000000/Indicadores!$F230,"")</f>
        <v/>
      </c>
      <c r="Q202" s="124" t="str">
        <f>IFERROR('PML mundo '!AA203*100000000/Indicadores!$F230,"")</f>
        <v/>
      </c>
      <c r="R202" s="124" t="str">
        <f>IFERROR('PML mundo '!AC203*100000000/Indicadores!$F230,"")</f>
        <v/>
      </c>
      <c r="S202" s="124" t="str">
        <f>IFERROR('PML mundo '!AE203*100000000/Indicadores!$F230,"")</f>
        <v/>
      </c>
      <c r="T202" s="124" t="str">
        <f>IFERROR('PML mundo '!AG203*100000000/Indicadores!$F230,"")</f>
        <v/>
      </c>
      <c r="U202" s="124" t="str">
        <f>IFERROR('PML mundo '!AI203*100000000/Indicadores!$F230,"")</f>
        <v/>
      </c>
      <c r="V202" s="124" t="str">
        <f>IFERROR('PML mundo '!AK203*100000000/Indicadores!$F230,"")</f>
        <v/>
      </c>
      <c r="W202" s="124" t="str">
        <f>IFERROR('PML mundo '!AM203*100000000/Indicadores!$F230,"")</f>
        <v/>
      </c>
      <c r="X202" s="124" t="str">
        <f>IFERROR('PML mundo '!AO203*100000000/Indicadores!$F230,"")</f>
        <v/>
      </c>
      <c r="Y202" s="124" t="str">
        <f>IFERROR('PML mundo '!AQ203*100000000/Indicadores!$F230,"")</f>
        <v/>
      </c>
      <c r="Z202" s="124" t="str">
        <f>IFERROR('PML mundo '!AS203*100000000/Indicadores!$F230,"")</f>
        <v/>
      </c>
      <c r="AA202" s="124" t="str">
        <f>IFERROR('PML mundo '!AU203*100000000/Indicadores!$F230,"")</f>
        <v/>
      </c>
      <c r="AB202" s="124" t="str">
        <f>IFERROR('PML mundo '!AW203*100000000/Indicadores!$F230,"")</f>
        <v/>
      </c>
      <c r="AC202" s="124" t="str">
        <f>IFERROR('PML mundo '!AY203*100000000/Indicadores!$F230,"")</f>
        <v/>
      </c>
      <c r="AD202" s="124" t="str">
        <f>IFERROR('PML mundo '!BA203*100000000/Indicadores!$F230,"")</f>
        <v/>
      </c>
      <c r="AE202" s="124" t="str">
        <f>IFERROR('PML mundo '!BC203*100000000/Indicadores!$F230,"")</f>
        <v/>
      </c>
      <c r="AF202" s="124" t="str">
        <f>IFERROR('PML mundo '!BE203*100000000/Indicadores!$F230,"")</f>
        <v/>
      </c>
      <c r="AG202" s="124" t="str">
        <f>IFERROR('PML mundo '!BG203*100000000/Indicadores!$F230,"")</f>
        <v/>
      </c>
      <c r="AH202" s="124" t="str">
        <f>IFERROR('PML mundo '!BI203*100000000/Indicadores!$F230,"")</f>
        <v/>
      </c>
      <c r="AI202" s="124">
        <f>IFERROR('PML mundo '!BK203*100000000/Indicadores!$F230,"")</f>
        <v>1038900.4277071047</v>
      </c>
      <c r="AJ202" s="124">
        <f>IFERROR('PML mundo '!BM203*100000000/Indicadores!$F230,"")</f>
        <v>1589546.0689713277</v>
      </c>
    </row>
    <row r="203" spans="1:36" ht="14">
      <c r="A203" s="114" t="str">
        <f>'AAL mundo '!A231</f>
        <v>LAC</v>
      </c>
      <c r="B203" s="107" t="str">
        <f>'AAL mundo '!B231</f>
        <v>TCA</v>
      </c>
      <c r="C203" s="107" t="str">
        <f>'AAL mundo '!C231</f>
        <v>Turks and Caicos Islands</v>
      </c>
      <c r="D203" s="108" t="str">
        <f>'AAL mundo '!D231</f>
        <v>SIDS</v>
      </c>
      <c r="E203" s="108" t="str">
        <f>'AAL mundo '!E231</f>
        <v>High income: nonOECD</v>
      </c>
      <c r="F203">
        <f>'AAL mundo '!F231</f>
        <v>1049.28</v>
      </c>
      <c r="G203" s="124" t="str">
        <f>IFERROR('PML mundo '!G204*100000000/Indicadores!$F231,"")</f>
        <v/>
      </c>
      <c r="H203" s="124" t="str">
        <f>IFERROR('PML mundo '!I204*100000000/Indicadores!$F231,"")</f>
        <v/>
      </c>
      <c r="I203" s="124" t="str">
        <f>IFERROR('PML mundo '!K204*100000000/Indicadores!$F231,"")</f>
        <v/>
      </c>
      <c r="J203" s="124" t="str">
        <f>IFERROR('PML mundo '!M204*100000000/Indicadores!$F231,"")</f>
        <v/>
      </c>
      <c r="K203" s="124" t="str">
        <f>IFERROR('PML mundo '!O204*100000000/Indicadores!$F231,"")</f>
        <v/>
      </c>
      <c r="L203" s="124" t="str">
        <f>IFERROR('PML mundo '!Q204*100000000/Indicadores!$F231,"")</f>
        <v/>
      </c>
      <c r="M203" s="124" t="str">
        <f>IFERROR('PML mundo '!S204*100000000/Indicadores!$F231,"")</f>
        <v/>
      </c>
      <c r="N203" s="124" t="str">
        <f>IFERROR('PML mundo '!U204*100000000/Indicadores!$F231,"")</f>
        <v/>
      </c>
      <c r="O203" s="124" t="str">
        <f>IFERROR('PML mundo '!W204*100000000/Indicadores!$F231,"")</f>
        <v/>
      </c>
      <c r="P203" s="124" t="str">
        <f>IFERROR('PML mundo '!Y204*100000000/Indicadores!$F231,"")</f>
        <v/>
      </c>
      <c r="Q203" s="124" t="str">
        <f>IFERROR('PML mundo '!AA204*100000000/Indicadores!$F231,"")</f>
        <v/>
      </c>
      <c r="R203" s="124" t="str">
        <f>IFERROR('PML mundo '!AC204*100000000/Indicadores!$F231,"")</f>
        <v/>
      </c>
      <c r="S203" s="124" t="str">
        <f>IFERROR('PML mundo '!AE204*100000000/Indicadores!$F231,"")</f>
        <v/>
      </c>
      <c r="T203" s="124" t="str">
        <f>IFERROR('PML mundo '!AG204*100000000/Indicadores!$F231,"")</f>
        <v/>
      </c>
      <c r="U203" s="124" t="str">
        <f>IFERROR('PML mundo '!AI204*100000000/Indicadores!$F231,"")</f>
        <v/>
      </c>
      <c r="V203" s="124" t="str">
        <f>IFERROR('PML mundo '!AK204*100000000/Indicadores!$F231,"")</f>
        <v/>
      </c>
      <c r="W203" s="124" t="str">
        <f>IFERROR('PML mundo '!AM204*100000000/Indicadores!$F231,"")</f>
        <v/>
      </c>
      <c r="X203" s="124" t="str">
        <f>IFERROR('PML mundo '!AO204*100000000/Indicadores!$F231,"")</f>
        <v/>
      </c>
      <c r="Y203" s="124" t="str">
        <f>IFERROR('PML mundo '!AQ204*100000000/Indicadores!$F231,"")</f>
        <v/>
      </c>
      <c r="Z203" s="124" t="str">
        <f>IFERROR('PML mundo '!AS204*100000000/Indicadores!$F231,"")</f>
        <v/>
      </c>
      <c r="AA203" s="124" t="str">
        <f>IFERROR('PML mundo '!AU204*100000000/Indicadores!$F231,"")</f>
        <v/>
      </c>
      <c r="AB203" s="124" t="str">
        <f>IFERROR('PML mundo '!AW204*100000000/Indicadores!$F231,"")</f>
        <v/>
      </c>
      <c r="AC203" s="124" t="str">
        <f>IFERROR('PML mundo '!AY204*100000000/Indicadores!$F231,"")</f>
        <v/>
      </c>
      <c r="AD203" s="124" t="str">
        <f>IFERROR('PML mundo '!BA204*100000000/Indicadores!$F231,"")</f>
        <v/>
      </c>
      <c r="AE203" s="124" t="str">
        <f>IFERROR('PML mundo '!BC204*100000000/Indicadores!$F231,"")</f>
        <v/>
      </c>
      <c r="AF203" s="124" t="str">
        <f>IFERROR('PML mundo '!BE204*100000000/Indicadores!$F231,"")</f>
        <v/>
      </c>
      <c r="AG203" s="124" t="str">
        <f>IFERROR('PML mundo '!BG204*100000000/Indicadores!$F231,"")</f>
        <v/>
      </c>
      <c r="AH203" s="124" t="str">
        <f>IFERROR('PML mundo '!BI204*100000000/Indicadores!$F231,"")</f>
        <v/>
      </c>
      <c r="AI203" s="124" t="str">
        <f>IFERROR('PML mundo '!BK204*100000000/Indicadores!$F231,"")</f>
        <v/>
      </c>
      <c r="AJ203" s="124" t="str">
        <f>IFERROR('PML mundo '!BM204*100000000/Indicadores!$F231,"")</f>
        <v/>
      </c>
    </row>
    <row r="204" spans="1:36" ht="14">
      <c r="A204" s="114" t="str">
        <f>'AAL mundo '!A232</f>
        <v>East Asia and the Pacific</v>
      </c>
      <c r="B204" s="107" t="str">
        <f>'AAL mundo '!B232</f>
        <v>TUV</v>
      </c>
      <c r="C204" s="107" t="str">
        <f>'AAL mundo '!C232</f>
        <v>Tuvalu</v>
      </c>
      <c r="D204" s="108" t="str">
        <f>'AAL mundo '!D232</f>
        <v>SIDS</v>
      </c>
      <c r="E204" s="108" t="str">
        <f>'AAL mundo '!E232</f>
        <v>Upper middle income</v>
      </c>
      <c r="F204">
        <f>'AAL mundo '!F232</f>
        <v>123.265</v>
      </c>
      <c r="G204" s="124" t="str">
        <f>IFERROR('PML mundo '!G205*100000000/Indicadores!$F232,"")</f>
        <v/>
      </c>
      <c r="H204" s="124" t="str">
        <f>IFERROR('PML mundo '!I205*100000000/Indicadores!$F232,"")</f>
        <v/>
      </c>
      <c r="I204" s="124" t="str">
        <f>IFERROR('PML mundo '!K205*100000000/Indicadores!$F232,"")</f>
        <v/>
      </c>
      <c r="J204" s="124" t="str">
        <f>IFERROR('PML mundo '!M205*100000000/Indicadores!$F232,"")</f>
        <v/>
      </c>
      <c r="K204" s="124" t="str">
        <f>IFERROR('PML mundo '!O205*100000000/Indicadores!$F232,"")</f>
        <v/>
      </c>
      <c r="L204" s="124" t="str">
        <f>IFERROR('PML mundo '!Q205*100000000/Indicadores!$F232,"")</f>
        <v/>
      </c>
      <c r="M204" s="124" t="str">
        <f>IFERROR('PML mundo '!S205*100000000/Indicadores!$F232,"")</f>
        <v/>
      </c>
      <c r="N204" s="124" t="str">
        <f>IFERROR('PML mundo '!U205*100000000/Indicadores!$F232,"")</f>
        <v/>
      </c>
      <c r="O204" s="124" t="str">
        <f>IFERROR('PML mundo '!W205*100000000/Indicadores!$F232,"")</f>
        <v/>
      </c>
      <c r="P204" s="124" t="str">
        <f>IFERROR('PML mundo '!Y205*100000000/Indicadores!$F232,"")</f>
        <v/>
      </c>
      <c r="Q204" s="124" t="str">
        <f>IFERROR('PML mundo '!AA205*100000000/Indicadores!$F232,"")</f>
        <v/>
      </c>
      <c r="R204" s="124" t="str">
        <f>IFERROR('PML mundo '!AC205*100000000/Indicadores!$F232,"")</f>
        <v/>
      </c>
      <c r="S204" s="124" t="str">
        <f>IFERROR('PML mundo '!AE205*100000000/Indicadores!$F232,"")</f>
        <v/>
      </c>
      <c r="T204" s="124" t="str">
        <f>IFERROR('PML mundo '!AG205*100000000/Indicadores!$F232,"")</f>
        <v/>
      </c>
      <c r="U204" s="124" t="str">
        <f>IFERROR('PML mundo '!AI205*100000000/Indicadores!$F232,"")</f>
        <v/>
      </c>
      <c r="V204" s="124" t="str">
        <f>IFERROR('PML mundo '!AK205*100000000/Indicadores!$F232,"")</f>
        <v/>
      </c>
      <c r="W204" s="124" t="str">
        <f>IFERROR('PML mundo '!AM205*100000000/Indicadores!$F232,"")</f>
        <v/>
      </c>
      <c r="X204" s="124" t="str">
        <f>IFERROR('PML mundo '!AO205*100000000/Indicadores!$F232,"")</f>
        <v/>
      </c>
      <c r="Y204" s="124" t="str">
        <f>IFERROR('PML mundo '!AQ205*100000000/Indicadores!$F232,"")</f>
        <v/>
      </c>
      <c r="Z204" s="124" t="str">
        <f>IFERROR('PML mundo '!AS205*100000000/Indicadores!$F232,"")</f>
        <v/>
      </c>
      <c r="AA204" s="124" t="str">
        <f>IFERROR('PML mundo '!AU205*100000000/Indicadores!$F232,"")</f>
        <v/>
      </c>
      <c r="AB204" s="124" t="str">
        <f>IFERROR('PML mundo '!AW205*100000000/Indicadores!$F232,"")</f>
        <v/>
      </c>
      <c r="AC204" s="124" t="str">
        <f>IFERROR('PML mundo '!AY205*100000000/Indicadores!$F232,"")</f>
        <v/>
      </c>
      <c r="AD204" s="124" t="str">
        <f>IFERROR('PML mundo '!BA205*100000000/Indicadores!$F232,"")</f>
        <v/>
      </c>
      <c r="AE204" s="124" t="str">
        <f>IFERROR('PML mundo '!BC205*100000000/Indicadores!$F232,"")</f>
        <v/>
      </c>
      <c r="AF204" s="124" t="str">
        <f>IFERROR('PML mundo '!BE205*100000000/Indicadores!$F232,"")</f>
        <v/>
      </c>
      <c r="AG204" s="124" t="str">
        <f>IFERROR('PML mundo '!BG205*100000000/Indicadores!$F232,"")</f>
        <v/>
      </c>
      <c r="AH204" s="124" t="str">
        <f>IFERROR('PML mundo '!BI205*100000000/Indicadores!$F232,"")</f>
        <v/>
      </c>
      <c r="AI204" s="124" t="str">
        <f>IFERROR('PML mundo '!BK205*100000000/Indicadores!$F232,"")</f>
        <v/>
      </c>
      <c r="AJ204" s="124" t="str">
        <f>IFERROR('PML mundo '!BM205*100000000/Indicadores!$F232,"")</f>
        <v/>
      </c>
    </row>
    <row r="205" spans="1:36" ht="14">
      <c r="A205" s="114" t="str">
        <f>'AAL mundo '!A233</f>
        <v>Sub-Saharan Africa</v>
      </c>
      <c r="B205" s="107" t="str">
        <f>'AAL mundo '!B233</f>
        <v>UGA</v>
      </c>
      <c r="C205" s="107" t="str">
        <f>'AAL mundo '!C233</f>
        <v>Uganda</v>
      </c>
      <c r="D205" s="108" t="str">
        <f>'AAL mundo '!D233</f>
        <v/>
      </c>
      <c r="E205" s="108" t="str">
        <f>'AAL mundo '!E233</f>
        <v>Low income</v>
      </c>
      <c r="F205">
        <f>'AAL mundo '!F233</f>
        <v>43697.1</v>
      </c>
      <c r="G205" s="124">
        <f>IFERROR('PML mundo '!G206*100000000/Indicadores!$F233,"")</f>
        <v>192825.68954919407</v>
      </c>
      <c r="H205" s="124">
        <f>IFERROR('PML mundo '!I206*100000000/Indicadores!$F233,"")</f>
        <v>528326.09214938607</v>
      </c>
      <c r="I205" s="124">
        <f>IFERROR('PML mundo '!K206*100000000/Indicadores!$F233,"")</f>
        <v>1093283.8798354901</v>
      </c>
      <c r="J205" s="124">
        <f>IFERROR('PML mundo '!M206*100000000/Indicadores!$F233,"")</f>
        <v>2550736.4457346904</v>
      </c>
      <c r="K205" s="124">
        <f>IFERROR('PML mundo '!O206*100000000/Indicadores!$F233,"")</f>
        <v>4273166.9184788652</v>
      </c>
      <c r="L205" s="124">
        <f>IFERROR('PML mundo '!Q206*100000000/Indicadores!$F233,"")</f>
        <v>6535961.1992970295</v>
      </c>
      <c r="M205" s="124">
        <f>IFERROR('PML mundo '!S206*100000000/Indicadores!$F233,"")</f>
        <v>8128643.6139369337</v>
      </c>
      <c r="N205" s="124" t="str">
        <f>IFERROR('PML mundo '!U206*100000000/Indicadores!$F233,"")</f>
        <v/>
      </c>
      <c r="O205" s="124" t="str">
        <f>IFERROR('PML mundo '!W206*100000000/Indicadores!$F233,"")</f>
        <v/>
      </c>
      <c r="P205" s="124" t="str">
        <f>IFERROR('PML mundo '!Y206*100000000/Indicadores!$F233,"")</f>
        <v/>
      </c>
      <c r="Q205" s="124" t="str">
        <f>IFERROR('PML mundo '!AA206*100000000/Indicadores!$F233,"")</f>
        <v/>
      </c>
      <c r="R205" s="124" t="str">
        <f>IFERROR('PML mundo '!AC206*100000000/Indicadores!$F233,"")</f>
        <v/>
      </c>
      <c r="S205" s="124" t="str">
        <f>IFERROR('PML mundo '!AE206*100000000/Indicadores!$F233,"")</f>
        <v/>
      </c>
      <c r="T205" s="124" t="str">
        <f>IFERROR('PML mundo '!AG206*100000000/Indicadores!$F233,"")</f>
        <v/>
      </c>
      <c r="U205" s="124" t="str">
        <f>IFERROR('PML mundo '!AI206*100000000/Indicadores!$F233,"")</f>
        <v/>
      </c>
      <c r="V205" s="124" t="str">
        <f>IFERROR('PML mundo '!AK206*100000000/Indicadores!$F233,"")</f>
        <v/>
      </c>
      <c r="W205" s="124" t="str">
        <f>IFERROR('PML mundo '!AM206*100000000/Indicadores!$F233,"")</f>
        <v/>
      </c>
      <c r="X205" s="124" t="str">
        <f>IFERROR('PML mundo '!AO206*100000000/Indicadores!$F233,"")</f>
        <v/>
      </c>
      <c r="Y205" s="124" t="str">
        <f>IFERROR('PML mundo '!AQ206*100000000/Indicadores!$F233,"")</f>
        <v/>
      </c>
      <c r="Z205" s="124" t="str">
        <f>IFERROR('PML mundo '!AS206*100000000/Indicadores!$F233,"")</f>
        <v/>
      </c>
      <c r="AA205" s="124" t="str">
        <f>IFERROR('PML mundo '!AU206*100000000/Indicadores!$F233,"")</f>
        <v/>
      </c>
      <c r="AB205" s="124" t="str">
        <f>IFERROR('PML mundo '!AW206*100000000/Indicadores!$F233,"")</f>
        <v/>
      </c>
      <c r="AC205" s="124" t="str">
        <f>IFERROR('PML mundo '!AY206*100000000/Indicadores!$F233,"")</f>
        <v/>
      </c>
      <c r="AD205" s="124" t="str">
        <f>IFERROR('PML mundo '!BA206*100000000/Indicadores!$F233,"")</f>
        <v/>
      </c>
      <c r="AE205" s="124" t="str">
        <f>IFERROR('PML mundo '!BC206*100000000/Indicadores!$F233,"")</f>
        <v/>
      </c>
      <c r="AF205" s="124" t="str">
        <f>IFERROR('PML mundo '!BE206*100000000/Indicadores!$F233,"")</f>
        <v/>
      </c>
      <c r="AG205" s="124" t="str">
        <f>IFERROR('PML mundo '!BG206*100000000/Indicadores!$F233,"")</f>
        <v/>
      </c>
      <c r="AH205" s="124" t="str">
        <f>IFERROR('PML mundo '!BI206*100000000/Indicadores!$F233,"")</f>
        <v/>
      </c>
      <c r="AI205" s="124">
        <f>IFERROR('PML mundo '!BK206*100000000/Indicadores!$F233,"")</f>
        <v>687175.6182823939</v>
      </c>
      <c r="AJ205" s="124">
        <f>IFERROR('PML mundo '!BM206*100000000/Indicadores!$F233,"")</f>
        <v>1036772.9848923368</v>
      </c>
    </row>
    <row r="206" spans="1:36" ht="14">
      <c r="A206" s="114" t="str">
        <f>'AAL mundo '!A234</f>
        <v>Europe and Central Asia</v>
      </c>
      <c r="B206" s="107" t="str">
        <f>'AAL mundo '!B234</f>
        <v>UKR</v>
      </c>
      <c r="C206" s="107" t="str">
        <f>'AAL mundo '!C234</f>
        <v>Ukraine</v>
      </c>
      <c r="D206" s="108" t="str">
        <f>'AAL mundo '!D234</f>
        <v/>
      </c>
      <c r="E206" s="108" t="str">
        <f>'AAL mundo '!E234</f>
        <v>Lower middle income</v>
      </c>
      <c r="F206">
        <f>'AAL mundo '!F234</f>
        <v>676834</v>
      </c>
      <c r="G206" s="124">
        <f>IFERROR('PML mundo '!G207*100000000/Indicadores!$F234,"")</f>
        <v>21114.504942785217</v>
      </c>
      <c r="H206" s="124">
        <f>IFERROR('PML mundo '!I207*100000000/Indicadores!$F234,"")</f>
        <v>50415.337888899667</v>
      </c>
      <c r="I206" s="124">
        <f>IFERROR('PML mundo '!K207*100000000/Indicadores!$F234,"")</f>
        <v>93623.065394886667</v>
      </c>
      <c r="J206" s="124">
        <f>IFERROR('PML mundo '!M207*100000000/Indicadores!$F234,"")</f>
        <v>200143.95989603811</v>
      </c>
      <c r="K206" s="124">
        <f>IFERROR('PML mundo '!O207*100000000/Indicadores!$F234,"")</f>
        <v>332240.49081908283</v>
      </c>
      <c r="L206" s="124">
        <f>IFERROR('PML mundo '!Q207*100000000/Indicadores!$F234,"")</f>
        <v>519122.44761056162</v>
      </c>
      <c r="M206" s="124">
        <f>IFERROR('PML mundo '!S207*100000000/Indicadores!$F234,"")</f>
        <v>657576.84958716505</v>
      </c>
      <c r="N206" s="124" t="str">
        <f>IFERROR('PML mundo '!U207*100000000/Indicadores!$F234,"")</f>
        <v/>
      </c>
      <c r="O206" s="124" t="str">
        <f>IFERROR('PML mundo '!W207*100000000/Indicadores!$F234,"")</f>
        <v/>
      </c>
      <c r="P206" s="124" t="str">
        <f>IFERROR('PML mundo '!Y207*100000000/Indicadores!$F234,"")</f>
        <v/>
      </c>
      <c r="Q206" s="124" t="str">
        <f>IFERROR('PML mundo '!AA207*100000000/Indicadores!$F234,"")</f>
        <v/>
      </c>
      <c r="R206" s="124" t="str">
        <f>IFERROR('PML mundo '!AC207*100000000/Indicadores!$F234,"")</f>
        <v/>
      </c>
      <c r="S206" s="124" t="str">
        <f>IFERROR('PML mundo '!AE207*100000000/Indicadores!$F234,"")</f>
        <v/>
      </c>
      <c r="T206" s="124" t="str">
        <f>IFERROR('PML mundo '!AG207*100000000/Indicadores!$F234,"")</f>
        <v/>
      </c>
      <c r="U206" s="124" t="str">
        <f>IFERROR('PML mundo '!AI207*100000000/Indicadores!$F234,"")</f>
        <v/>
      </c>
      <c r="V206" s="124" t="str">
        <f>IFERROR('PML mundo '!AK207*100000000/Indicadores!$F234,"")</f>
        <v/>
      </c>
      <c r="W206" s="124" t="str">
        <f>IFERROR('PML mundo '!AM207*100000000/Indicadores!$F234,"")</f>
        <v/>
      </c>
      <c r="X206" s="124" t="str">
        <f>IFERROR('PML mundo '!AO207*100000000/Indicadores!$F234,"")</f>
        <v/>
      </c>
      <c r="Y206" s="124" t="str">
        <f>IFERROR('PML mundo '!AQ207*100000000/Indicadores!$F234,"")</f>
        <v/>
      </c>
      <c r="Z206" s="124" t="str">
        <f>IFERROR('PML mundo '!AS207*100000000/Indicadores!$F234,"")</f>
        <v/>
      </c>
      <c r="AA206" s="124" t="str">
        <f>IFERROR('PML mundo '!AU207*100000000/Indicadores!$F234,"")</f>
        <v/>
      </c>
      <c r="AB206" s="124" t="str">
        <f>IFERROR('PML mundo '!AW207*100000000/Indicadores!$F234,"")</f>
        <v/>
      </c>
      <c r="AC206" s="124" t="str">
        <f>IFERROR('PML mundo '!AY207*100000000/Indicadores!$F234,"")</f>
        <v/>
      </c>
      <c r="AD206" s="124" t="str">
        <f>IFERROR('PML mundo '!BA207*100000000/Indicadores!$F234,"")</f>
        <v/>
      </c>
      <c r="AE206" s="124" t="str">
        <f>IFERROR('PML mundo '!BC207*100000000/Indicadores!$F234,"")</f>
        <v/>
      </c>
      <c r="AF206" s="124" t="str">
        <f>IFERROR('PML mundo '!BE207*100000000/Indicadores!$F234,"")</f>
        <v/>
      </c>
      <c r="AG206" s="124" t="str">
        <f>IFERROR('PML mundo '!BG207*100000000/Indicadores!$F234,"")</f>
        <v/>
      </c>
      <c r="AH206" s="124" t="str">
        <f>IFERROR('PML mundo '!BI207*100000000/Indicadores!$F234,"")</f>
        <v/>
      </c>
      <c r="AI206" s="124">
        <f>IFERROR('PML mundo '!BK207*100000000/Indicadores!$F234,"")</f>
        <v>3986233.5448298361</v>
      </c>
      <c r="AJ206" s="124">
        <f>IFERROR('PML mundo '!BM207*100000000/Indicadores!$F234,"")</f>
        <v>6086462.4540593401</v>
      </c>
    </row>
    <row r="207" spans="1:36" ht="14">
      <c r="A207" s="114" t="str">
        <f>'AAL mundo '!A235</f>
        <v>Middle East and North Africa</v>
      </c>
      <c r="B207" s="107" t="str">
        <f>'AAL mundo '!B235</f>
        <v>ARE</v>
      </c>
      <c r="C207" s="107" t="str">
        <f>'AAL mundo '!C235</f>
        <v>United Arab Emirates</v>
      </c>
      <c r="D207" s="108" t="str">
        <f>'AAL mundo '!D235</f>
        <v/>
      </c>
      <c r="E207" s="108" t="str">
        <f>'AAL mundo '!E235</f>
        <v>High income: nonOECD</v>
      </c>
      <c r="F207">
        <f>'AAL mundo '!F235</f>
        <v>1282120</v>
      </c>
      <c r="G207" s="124">
        <f>IFERROR('PML mundo '!G208*100000000/Indicadores!$F235,"")</f>
        <v>319210.35491160431</v>
      </c>
      <c r="H207" s="124">
        <f>IFERROR('PML mundo '!I208*100000000/Indicadores!$F235,"")</f>
        <v>844676.12654526113</v>
      </c>
      <c r="I207" s="124">
        <f>IFERROR('PML mundo '!K208*100000000/Indicadores!$F235,"")</f>
        <v>1731347.3569941067</v>
      </c>
      <c r="J207" s="124">
        <f>IFERROR('PML mundo '!M208*100000000/Indicadores!$F235,"")</f>
        <v>4020221.9637555932</v>
      </c>
      <c r="K207" s="124">
        <f>IFERROR('PML mundo '!O208*100000000/Indicadores!$F235,"")</f>
        <v>6934511.9411582248</v>
      </c>
      <c r="L207" s="124">
        <f>IFERROR('PML mundo '!Q208*100000000/Indicadores!$F235,"")</f>
        <v>10803591.585803533</v>
      </c>
      <c r="M207" s="124">
        <f>IFERROR('PML mundo '!S208*100000000/Indicadores!$F235,"")</f>
        <v>13491576.144268686</v>
      </c>
      <c r="N207" s="124" t="str">
        <f>IFERROR('PML mundo '!U208*100000000/Indicadores!$F235,"")</f>
        <v/>
      </c>
      <c r="O207" s="124" t="str">
        <f>IFERROR('PML mundo '!W208*100000000/Indicadores!$F235,"")</f>
        <v/>
      </c>
      <c r="P207" s="124" t="str">
        <f>IFERROR('PML mundo '!Y208*100000000/Indicadores!$F235,"")</f>
        <v/>
      </c>
      <c r="Q207" s="124" t="str">
        <f>IFERROR('PML mundo '!AA208*100000000/Indicadores!$F235,"")</f>
        <v/>
      </c>
      <c r="R207" s="124" t="str">
        <f>IFERROR('PML mundo '!AC208*100000000/Indicadores!$F235,"")</f>
        <v/>
      </c>
      <c r="S207" s="124" t="str">
        <f>IFERROR('PML mundo '!AE208*100000000/Indicadores!$F235,"")</f>
        <v/>
      </c>
      <c r="T207" s="124" t="str">
        <f>IFERROR('PML mundo '!AG208*100000000/Indicadores!$F235,"")</f>
        <v/>
      </c>
      <c r="U207" s="124" t="str">
        <f>IFERROR('PML mundo '!AI208*100000000/Indicadores!$F235,"")</f>
        <v/>
      </c>
      <c r="V207" s="124" t="str">
        <f>IFERROR('PML mundo '!AK208*100000000/Indicadores!$F235,"")</f>
        <v/>
      </c>
      <c r="W207" s="124" t="str">
        <f>IFERROR('PML mundo '!AM208*100000000/Indicadores!$F235,"")</f>
        <v/>
      </c>
      <c r="X207" s="124" t="str">
        <f>IFERROR('PML mundo '!AO208*100000000/Indicadores!$F235,"")</f>
        <v/>
      </c>
      <c r="Y207" s="124" t="str">
        <f>IFERROR('PML mundo '!AQ208*100000000/Indicadores!$F235,"")</f>
        <v/>
      </c>
      <c r="Z207" s="124" t="str">
        <f>IFERROR('PML mundo '!AS208*100000000/Indicadores!$F235,"")</f>
        <v/>
      </c>
      <c r="AA207" s="124" t="str">
        <f>IFERROR('PML mundo '!AU208*100000000/Indicadores!$F235,"")</f>
        <v/>
      </c>
      <c r="AB207" s="124" t="str">
        <f>IFERROR('PML mundo '!AW208*100000000/Indicadores!$F235,"")</f>
        <v/>
      </c>
      <c r="AC207" s="124" t="str">
        <f>IFERROR('PML mundo '!AY208*100000000/Indicadores!$F235,"")</f>
        <v/>
      </c>
      <c r="AD207" s="124" t="str">
        <f>IFERROR('PML mundo '!BA208*100000000/Indicadores!$F235,"")</f>
        <v/>
      </c>
      <c r="AE207" s="124" t="str">
        <f>IFERROR('PML mundo '!BC208*100000000/Indicadores!$F235,"")</f>
        <v/>
      </c>
      <c r="AF207" s="124" t="str">
        <f>IFERROR('PML mundo '!BE208*100000000/Indicadores!$F235,"")</f>
        <v/>
      </c>
      <c r="AG207" s="124" t="str">
        <f>IFERROR('PML mundo '!BG208*100000000/Indicadores!$F235,"")</f>
        <v/>
      </c>
      <c r="AH207" s="124" t="str">
        <f>IFERROR('PML mundo '!BI208*100000000/Indicadores!$F235,"")</f>
        <v/>
      </c>
      <c r="AI207" s="124">
        <f>IFERROR('PML mundo '!BK208*100000000/Indicadores!$F235,"")</f>
        <v>54455.316779543034</v>
      </c>
      <c r="AJ207" s="124">
        <f>IFERROR('PML mundo '!BM208*100000000/Indicadores!$F235,"")</f>
        <v>91538.072221506111</v>
      </c>
    </row>
    <row r="208" spans="1:36" ht="14">
      <c r="A208" s="114" t="str">
        <f>'AAL mundo '!A236</f>
        <v>Europe and Central Asia</v>
      </c>
      <c r="B208" s="107" t="str">
        <f>'AAL mundo '!B236</f>
        <v>GBR</v>
      </c>
      <c r="C208" s="107" t="str">
        <f>'AAL mundo '!C236</f>
        <v>United Kingdom of Great Britain and Northern Ireland</v>
      </c>
      <c r="D208" s="108" t="str">
        <f>'AAL mundo '!D236</f>
        <v/>
      </c>
      <c r="E208" s="108" t="str">
        <f>'AAL mundo '!E236</f>
        <v>High income: OECD</v>
      </c>
      <c r="F208">
        <f>'AAL mundo '!F236</f>
        <v>7806800</v>
      </c>
      <c r="G208" s="124">
        <f>IFERROR('PML mundo '!G209*100000000/Indicadores!$F236,"")</f>
        <v>88831.876822078048</v>
      </c>
      <c r="H208" s="124">
        <f>IFERROR('PML mundo '!I209*100000000/Indicadores!$F236,"")</f>
        <v>291784.25499345089</v>
      </c>
      <c r="I208" s="124">
        <f>IFERROR('PML mundo '!K209*100000000/Indicadores!$F236,"")</f>
        <v>583549.10481097281</v>
      </c>
      <c r="J208" s="124">
        <f>IFERROR('PML mundo '!M209*100000000/Indicadores!$F236,"")</f>
        <v>1295684.6004821653</v>
      </c>
      <c r="K208" s="124">
        <f>IFERROR('PML mundo '!O209*100000000/Indicadores!$F236,"")</f>
        <v>2196955.9890634231</v>
      </c>
      <c r="L208" s="124">
        <f>IFERROR('PML mundo '!Q209*100000000/Indicadores!$F236,"")</f>
        <v>3483574.0229508537</v>
      </c>
      <c r="M208" s="124">
        <f>IFERROR('PML mundo '!S209*100000000/Indicadores!$F236,"")</f>
        <v>4448658.3288579835</v>
      </c>
      <c r="N208" s="124" t="str">
        <f>IFERROR('PML mundo '!U209*100000000/Indicadores!$F236,"")</f>
        <v/>
      </c>
      <c r="O208" s="124" t="str">
        <f>IFERROR('PML mundo '!W209*100000000/Indicadores!$F236,"")</f>
        <v/>
      </c>
      <c r="P208" s="124" t="str">
        <f>IFERROR('PML mundo '!Y209*100000000/Indicadores!$F236,"")</f>
        <v/>
      </c>
      <c r="Q208" s="124" t="str">
        <f>IFERROR('PML mundo '!AA209*100000000/Indicadores!$F236,"")</f>
        <v/>
      </c>
      <c r="R208" s="124" t="str">
        <f>IFERROR('PML mundo '!AC209*100000000/Indicadores!$F236,"")</f>
        <v/>
      </c>
      <c r="S208" s="124" t="str">
        <f>IFERROR('PML mundo '!AE209*100000000/Indicadores!$F236,"")</f>
        <v/>
      </c>
      <c r="T208" s="124" t="str">
        <f>IFERROR('PML mundo '!AG209*100000000/Indicadores!$F236,"")</f>
        <v/>
      </c>
      <c r="U208" s="124" t="str">
        <f>IFERROR('PML mundo '!AI209*100000000/Indicadores!$F236,"")</f>
        <v/>
      </c>
      <c r="V208" s="124" t="str">
        <f>IFERROR('PML mundo '!AK209*100000000/Indicadores!$F236,"")</f>
        <v/>
      </c>
      <c r="W208" s="124" t="str">
        <f>IFERROR('PML mundo '!AM209*100000000/Indicadores!$F236,"")</f>
        <v/>
      </c>
      <c r="X208" s="124" t="str">
        <f>IFERROR('PML mundo '!AO209*100000000/Indicadores!$F236,"")</f>
        <v/>
      </c>
      <c r="Y208" s="124" t="str">
        <f>IFERROR('PML mundo '!AQ209*100000000/Indicadores!$F236,"")</f>
        <v/>
      </c>
      <c r="Z208" s="124" t="str">
        <f>IFERROR('PML mundo '!AS209*100000000/Indicadores!$F236,"")</f>
        <v/>
      </c>
      <c r="AA208" s="124" t="str">
        <f>IFERROR('PML mundo '!AU209*100000000/Indicadores!$F236,"")</f>
        <v/>
      </c>
      <c r="AB208" s="124" t="str">
        <f>IFERROR('PML mundo '!AW209*100000000/Indicadores!$F236,"")</f>
        <v/>
      </c>
      <c r="AC208" s="124" t="str">
        <f>IFERROR('PML mundo '!AY209*100000000/Indicadores!$F236,"")</f>
        <v/>
      </c>
      <c r="AD208" s="124" t="str">
        <f>IFERROR('PML mundo '!BA209*100000000/Indicadores!$F236,"")</f>
        <v/>
      </c>
      <c r="AE208" s="124" t="str">
        <f>IFERROR('PML mundo '!BC209*100000000/Indicadores!$F236,"")</f>
        <v/>
      </c>
      <c r="AF208" s="124" t="str">
        <f>IFERROR('PML mundo '!BE209*100000000/Indicadores!$F236,"")</f>
        <v/>
      </c>
      <c r="AG208" s="124" t="str">
        <f>IFERROR('PML mundo '!BG209*100000000/Indicadores!$F236,"")</f>
        <v/>
      </c>
      <c r="AH208" s="124" t="str">
        <f>IFERROR('PML mundo '!BI209*100000000/Indicadores!$F236,"")</f>
        <v/>
      </c>
      <c r="AI208" s="124">
        <f>IFERROR('PML mundo '!BK209*100000000/Indicadores!$F236,"")</f>
        <v>69009.967941605864</v>
      </c>
      <c r="AJ208" s="124">
        <f>IFERROR('PML mundo '!BM209*100000000/Indicadores!$F236,"")</f>
        <v>171444.75926636293</v>
      </c>
    </row>
    <row r="209" spans="1:36" ht="14">
      <c r="A209" s="114" t="str">
        <f>'AAL mundo '!A237</f>
        <v>Sub-Saharan Africa</v>
      </c>
      <c r="B209" s="107" t="str">
        <f>'AAL mundo '!B237</f>
        <v>TZA</v>
      </c>
      <c r="C209" s="107" t="str">
        <f>'AAL mundo '!C237</f>
        <v>United Republic of Tanzania</v>
      </c>
      <c r="D209" s="108" t="str">
        <f>'AAL mundo '!D237</f>
        <v/>
      </c>
      <c r="E209" s="108" t="str">
        <f>'AAL mundo '!E237</f>
        <v>Low income</v>
      </c>
      <c r="F209">
        <f>'AAL mundo '!F237</f>
        <v>50142.8</v>
      </c>
      <c r="G209" s="124">
        <f>IFERROR('PML mundo '!G210*100000000/Indicadores!$F237,"")</f>
        <v>151134.03280382656</v>
      </c>
      <c r="H209" s="124">
        <f>IFERROR('PML mundo '!I210*100000000/Indicadores!$F237,"")</f>
        <v>406187.01918362861</v>
      </c>
      <c r="I209" s="124">
        <f>IFERROR('PML mundo '!K210*100000000/Indicadores!$F237,"")</f>
        <v>751113.04531005421</v>
      </c>
      <c r="J209" s="124">
        <f>IFERROR('PML mundo '!M210*100000000/Indicadores!$F237,"")</f>
        <v>1448976.4706359431</v>
      </c>
      <c r="K209" s="124">
        <f>IFERROR('PML mundo '!O210*100000000/Indicadores!$F237,"")</f>
        <v>2184795.0764429253</v>
      </c>
      <c r="L209" s="124">
        <f>IFERROR('PML mundo '!Q210*100000000/Indicadores!$F237,"")</f>
        <v>3157042.8273300505</v>
      </c>
      <c r="M209" s="124">
        <f>IFERROR('PML mundo '!S210*100000000/Indicadores!$F237,"")</f>
        <v>3868099.0072749159</v>
      </c>
      <c r="N209" s="124" t="str">
        <f>IFERROR('PML mundo '!U210*100000000/Indicadores!$F237,"")</f>
        <v/>
      </c>
      <c r="O209" s="124" t="str">
        <f>IFERROR('PML mundo '!W210*100000000/Indicadores!$F237,"")</f>
        <v/>
      </c>
      <c r="P209" s="124" t="str">
        <f>IFERROR('PML mundo '!Y210*100000000/Indicadores!$F237,"")</f>
        <v/>
      </c>
      <c r="Q209" s="124" t="str">
        <f>IFERROR('PML mundo '!AA210*100000000/Indicadores!$F237,"")</f>
        <v/>
      </c>
      <c r="R209" s="124" t="str">
        <f>IFERROR('PML mundo '!AC210*100000000/Indicadores!$F237,"")</f>
        <v/>
      </c>
      <c r="S209" s="124" t="str">
        <f>IFERROR('PML mundo '!AE210*100000000/Indicadores!$F237,"")</f>
        <v/>
      </c>
      <c r="T209" s="124" t="str">
        <f>IFERROR('PML mundo '!AG210*100000000/Indicadores!$F237,"")</f>
        <v/>
      </c>
      <c r="U209" s="124" t="str">
        <f>IFERROR('PML mundo '!AI210*100000000/Indicadores!$F237,"")</f>
        <v/>
      </c>
      <c r="V209" s="124" t="str">
        <f>IFERROR('PML mundo '!AK210*100000000/Indicadores!$F237,"")</f>
        <v/>
      </c>
      <c r="W209" s="124" t="str">
        <f>IFERROR('PML mundo '!AM210*100000000/Indicadores!$F237,"")</f>
        <v/>
      </c>
      <c r="X209" s="124" t="str">
        <f>IFERROR('PML mundo '!AO210*100000000/Indicadores!$F237,"")</f>
        <v/>
      </c>
      <c r="Y209" s="124" t="str">
        <f>IFERROR('PML mundo '!AQ210*100000000/Indicadores!$F237,"")</f>
        <v/>
      </c>
      <c r="Z209" s="124" t="str">
        <f>IFERROR('PML mundo '!AS210*100000000/Indicadores!$F237,"")</f>
        <v/>
      </c>
      <c r="AA209" s="124" t="str">
        <f>IFERROR('PML mundo '!AU210*100000000/Indicadores!$F237,"")</f>
        <v/>
      </c>
      <c r="AB209" s="124" t="str">
        <f>IFERROR('PML mundo '!AW210*100000000/Indicadores!$F237,"")</f>
        <v/>
      </c>
      <c r="AC209" s="124" t="str">
        <f>IFERROR('PML mundo '!AY210*100000000/Indicadores!$F237,"")</f>
        <v/>
      </c>
      <c r="AD209" s="124" t="str">
        <f>IFERROR('PML mundo '!BA210*100000000/Indicadores!$F237,"")</f>
        <v/>
      </c>
      <c r="AE209" s="124" t="str">
        <f>IFERROR('PML mundo '!BC210*100000000/Indicadores!$F237,"")</f>
        <v/>
      </c>
      <c r="AF209" s="124" t="str">
        <f>IFERROR('PML mundo '!BE210*100000000/Indicadores!$F237,"")</f>
        <v/>
      </c>
      <c r="AG209" s="124" t="str">
        <f>IFERROR('PML mundo '!BG210*100000000/Indicadores!$F237,"")</f>
        <v/>
      </c>
      <c r="AH209" s="124" t="str">
        <f>IFERROR('PML mundo '!BI210*100000000/Indicadores!$F237,"")</f>
        <v/>
      </c>
      <c r="AI209" s="124">
        <f>IFERROR('PML mundo '!BK210*100000000/Indicadores!$F237,"")</f>
        <v>436941.80671706051</v>
      </c>
      <c r="AJ209" s="124">
        <f>IFERROR('PML mundo '!BM210*100000000/Indicadores!$F237,"")</f>
        <v>565298.99885313201</v>
      </c>
    </row>
    <row r="210" spans="1:36" ht="14">
      <c r="A210" s="114" t="str">
        <f>'AAL mundo '!A238</f>
        <v>North America</v>
      </c>
      <c r="B210" s="107" t="str">
        <f>'AAL mundo '!B238</f>
        <v>USA</v>
      </c>
      <c r="C210" s="107" t="str">
        <f>'AAL mundo '!C238</f>
        <v>United States of America</v>
      </c>
      <c r="D210" s="108" t="str">
        <f>'AAL mundo '!D238</f>
        <v/>
      </c>
      <c r="E210" s="108" t="str">
        <f>'AAL mundo '!E238</f>
        <v>High income: OECD</v>
      </c>
      <c r="F210">
        <f>'AAL mundo '!F238</f>
        <v>54922500</v>
      </c>
      <c r="G210" s="124">
        <f>IFERROR('PML mundo '!G211*100000000/Indicadores!$F238,"")</f>
        <v>1983.4663298696826</v>
      </c>
      <c r="H210" s="124">
        <f>IFERROR('PML mundo '!I211*100000000/Indicadores!$F238,"")</f>
        <v>3949.5378609564268</v>
      </c>
      <c r="I210" s="124">
        <f>IFERROR('PML mundo '!K211*100000000/Indicadores!$F238,"")</f>
        <v>6066.1346805212706</v>
      </c>
      <c r="J210" s="124">
        <f>IFERROR('PML mundo '!M211*100000000/Indicadores!$F238,"")</f>
        <v>9728.7444744244785</v>
      </c>
      <c r="K210" s="124">
        <f>IFERROR('PML mundo '!O211*100000000/Indicadores!$F238,"")</f>
        <v>13166.599689993684</v>
      </c>
      <c r="L210" s="124">
        <f>IFERROR('PML mundo '!Q211*100000000/Indicadores!$F238,"")</f>
        <v>17151.903094322293</v>
      </c>
      <c r="M210" s="124">
        <f>IFERROR('PML mundo '!S211*100000000/Indicadores!$F238,"")</f>
        <v>20136.345369998278</v>
      </c>
      <c r="N210" s="124">
        <f>IFERROR('PML mundo '!U211*100000000/Indicadores!$F238,"")</f>
        <v>471237.9585510075</v>
      </c>
      <c r="O210" s="124">
        <f>IFERROR('PML mundo '!W211*100000000/Indicadores!$F238,"")</f>
        <v>952047.53430162463</v>
      </c>
      <c r="P210" s="124">
        <f>IFERROR('PML mundo '!Y211*100000000/Indicadores!$F238,"")</f>
        <v>1250765.4285550262</v>
      </c>
      <c r="Q210" s="124">
        <f>IFERROR('PML mundo '!AA211*100000000/Indicadores!$F238,"")</f>
        <v>1508229.2324473276</v>
      </c>
      <c r="R210" s="124">
        <f>IFERROR('PML mundo '!AC211*100000000/Indicadores!$F238,"")</f>
        <v>1687393.6506114011</v>
      </c>
      <c r="S210" s="124">
        <f>IFERROR('PML mundo '!AE211*100000000/Indicadores!$F238,"")</f>
        <v>1819584.5915379757</v>
      </c>
      <c r="T210" s="124">
        <f>IFERROR('PML mundo '!AG211*100000000/Indicadores!$F238,"")</f>
        <v>1951775.4750559733</v>
      </c>
      <c r="U210" s="124">
        <f>IFERROR('PML mundo '!AI211*100000000/Indicadores!$F238,"")</f>
        <v>157532.57936735748</v>
      </c>
      <c r="V210" s="124">
        <f>IFERROR('PML mundo '!AK211*100000000/Indicadores!$F238,"")</f>
        <v>278948.61932372698</v>
      </c>
      <c r="W210" s="124">
        <f>IFERROR('PML mundo '!AM211*100000000/Indicadores!$F238,"")</f>
        <v>500912.10746885586</v>
      </c>
      <c r="X210" s="124">
        <f>IFERROR('PML mundo '!AO211*100000000/Indicadores!$F238,"")</f>
        <v>735686.83621333027</v>
      </c>
      <c r="Y210" s="124">
        <f>IFERROR('PML mundo '!AQ211*100000000/Indicadores!$F238,"")</f>
        <v>787016.41885297676</v>
      </c>
      <c r="Z210" s="124">
        <f>IFERROR('PML mundo '!AS211*100000000/Indicadores!$F238,"")</f>
        <v>889675.58413226937</v>
      </c>
      <c r="AA210" s="124">
        <f>IFERROR('PML mundo '!AU211*100000000/Indicadores!$F238,"")</f>
        <v>964887.07732935296</v>
      </c>
      <c r="AB210" s="124" t="str">
        <f>IFERROR('PML mundo '!AW211*100000000/Indicadores!$F238,"")</f>
        <v/>
      </c>
      <c r="AC210" s="124" t="str">
        <f>IFERROR('PML mundo '!AY211*100000000/Indicadores!$F238,"")</f>
        <v/>
      </c>
      <c r="AD210" s="124" t="str">
        <f>IFERROR('PML mundo '!BA211*100000000/Indicadores!$F238,"")</f>
        <v/>
      </c>
      <c r="AE210" s="124" t="str">
        <f>IFERROR('PML mundo '!BC211*100000000/Indicadores!$F238,"")</f>
        <v/>
      </c>
      <c r="AF210" s="124" t="str">
        <f>IFERROR('PML mundo '!BE211*100000000/Indicadores!$F238,"")</f>
        <v/>
      </c>
      <c r="AG210" s="124" t="str">
        <f>IFERROR('PML mundo '!BG211*100000000/Indicadores!$F238,"")</f>
        <v/>
      </c>
      <c r="AH210" s="124" t="str">
        <f>IFERROR('PML mundo '!BI211*100000000/Indicadores!$F238,"")</f>
        <v/>
      </c>
      <c r="AI210" s="124">
        <f>IFERROR('PML mundo '!BK211*100000000/Indicadores!$F238,"")</f>
        <v>110554.70498103226</v>
      </c>
      <c r="AJ210" s="124">
        <f>IFERROR('PML mundo '!BM211*100000000/Indicadores!$F238,"")</f>
        <v>283860.82267582952</v>
      </c>
    </row>
    <row r="211" spans="1:36" ht="14">
      <c r="A211" s="114" t="str">
        <f>'AAL mundo '!A239</f>
        <v>LAC</v>
      </c>
      <c r="B211" s="107" t="str">
        <f>'AAL mundo '!B239</f>
        <v>VIR</v>
      </c>
      <c r="C211" s="107" t="str">
        <f>'AAL mundo '!C239</f>
        <v>United States Virgin Islands</v>
      </c>
      <c r="D211" s="108" t="str">
        <f>'AAL mundo '!D239</f>
        <v>SIDS</v>
      </c>
      <c r="E211" s="108" t="str">
        <f>'AAL mundo '!E239</f>
        <v>High income: nonOECD</v>
      </c>
      <c r="F211">
        <f>'AAL mundo '!F239</f>
        <v>5344.44</v>
      </c>
      <c r="G211" s="124" t="str">
        <f>IFERROR('PML mundo '!G212*100000000/Indicadores!$F239,"")</f>
        <v/>
      </c>
      <c r="H211" s="124" t="str">
        <f>IFERROR('PML mundo '!I212*100000000/Indicadores!$F239,"")</f>
        <v/>
      </c>
      <c r="I211" s="124" t="str">
        <f>IFERROR('PML mundo '!K212*100000000/Indicadores!$F239,"")</f>
        <v/>
      </c>
      <c r="J211" s="124" t="str">
        <f>IFERROR('PML mundo '!M212*100000000/Indicadores!$F239,"")</f>
        <v/>
      </c>
      <c r="K211" s="124" t="str">
        <f>IFERROR('PML mundo '!O212*100000000/Indicadores!$F239,"")</f>
        <v/>
      </c>
      <c r="L211" s="124" t="str">
        <f>IFERROR('PML mundo '!Q212*100000000/Indicadores!$F239,"")</f>
        <v/>
      </c>
      <c r="M211" s="124" t="str">
        <f>IFERROR('PML mundo '!S212*100000000/Indicadores!$F239,"")</f>
        <v/>
      </c>
      <c r="N211" s="124" t="str">
        <f>IFERROR('PML mundo '!U212*100000000/Indicadores!$F239,"")</f>
        <v/>
      </c>
      <c r="O211" s="124" t="str">
        <f>IFERROR('PML mundo '!W212*100000000/Indicadores!$F239,"")</f>
        <v/>
      </c>
      <c r="P211" s="124" t="str">
        <f>IFERROR('PML mundo '!Y212*100000000/Indicadores!$F239,"")</f>
        <v/>
      </c>
      <c r="Q211" s="124" t="str">
        <f>IFERROR('PML mundo '!AA212*100000000/Indicadores!$F239,"")</f>
        <v/>
      </c>
      <c r="R211" s="124" t="str">
        <f>IFERROR('PML mundo '!AC212*100000000/Indicadores!$F239,"")</f>
        <v/>
      </c>
      <c r="S211" s="124" t="str">
        <f>IFERROR('PML mundo '!AE212*100000000/Indicadores!$F239,"")</f>
        <v/>
      </c>
      <c r="T211" s="124" t="str">
        <f>IFERROR('PML mundo '!AG212*100000000/Indicadores!$F239,"")</f>
        <v/>
      </c>
      <c r="U211" s="124" t="str">
        <f>IFERROR('PML mundo '!AI212*100000000/Indicadores!$F239,"")</f>
        <v/>
      </c>
      <c r="V211" s="124" t="str">
        <f>IFERROR('PML mundo '!AK212*100000000/Indicadores!$F239,"")</f>
        <v/>
      </c>
      <c r="W211" s="124" t="str">
        <f>IFERROR('PML mundo '!AM212*100000000/Indicadores!$F239,"")</f>
        <v/>
      </c>
      <c r="X211" s="124" t="str">
        <f>IFERROR('PML mundo '!AO212*100000000/Indicadores!$F239,"")</f>
        <v/>
      </c>
      <c r="Y211" s="124" t="str">
        <f>IFERROR('PML mundo '!AQ212*100000000/Indicadores!$F239,"")</f>
        <v/>
      </c>
      <c r="Z211" s="124" t="str">
        <f>IFERROR('PML mundo '!AS212*100000000/Indicadores!$F239,"")</f>
        <v/>
      </c>
      <c r="AA211" s="124" t="str">
        <f>IFERROR('PML mundo '!AU212*100000000/Indicadores!$F239,"")</f>
        <v/>
      </c>
      <c r="AB211" s="124" t="str">
        <f>IFERROR('PML mundo '!AW212*100000000/Indicadores!$F239,"")</f>
        <v/>
      </c>
      <c r="AC211" s="124" t="str">
        <f>IFERROR('PML mundo '!AY212*100000000/Indicadores!$F239,"")</f>
        <v/>
      </c>
      <c r="AD211" s="124" t="str">
        <f>IFERROR('PML mundo '!BA212*100000000/Indicadores!$F239,"")</f>
        <v/>
      </c>
      <c r="AE211" s="124" t="str">
        <f>IFERROR('PML mundo '!BC212*100000000/Indicadores!$F239,"")</f>
        <v/>
      </c>
      <c r="AF211" s="124" t="str">
        <f>IFERROR('PML mundo '!BE212*100000000/Indicadores!$F239,"")</f>
        <v/>
      </c>
      <c r="AG211" s="124" t="str">
        <f>IFERROR('PML mundo '!BG212*100000000/Indicadores!$F239,"")</f>
        <v/>
      </c>
      <c r="AH211" s="124" t="str">
        <f>IFERROR('PML mundo '!BI212*100000000/Indicadores!$F239,"")</f>
        <v/>
      </c>
      <c r="AI211" s="124" t="str">
        <f>IFERROR('PML mundo '!BK212*100000000/Indicadores!$F239,"")</f>
        <v/>
      </c>
      <c r="AJ211" s="124" t="str">
        <f>IFERROR('PML mundo '!BM212*100000000/Indicadores!$F239,"")</f>
        <v/>
      </c>
    </row>
    <row r="212" spans="1:36" ht="14">
      <c r="A212" s="114" t="str">
        <f>'AAL mundo '!A240</f>
        <v>LAC</v>
      </c>
      <c r="B212" s="107" t="str">
        <f>'AAL mundo '!B240</f>
        <v>URY</v>
      </c>
      <c r="C212" s="107" t="str">
        <f>'AAL mundo '!C240</f>
        <v>Uruguay</v>
      </c>
      <c r="D212" s="108" t="str">
        <f>'AAL mundo '!D240</f>
        <v/>
      </c>
      <c r="E212" s="108" t="str">
        <f>'AAL mundo '!E240</f>
        <v>High income: nonOECD</v>
      </c>
      <c r="F212">
        <f>'AAL mundo '!F240</f>
        <v>116460</v>
      </c>
      <c r="G212" s="124" t="str">
        <f>IFERROR('PML mundo '!G213*100000000/Indicadores!$F240,"")</f>
        <v/>
      </c>
      <c r="H212" s="124" t="str">
        <f>IFERROR('PML mundo '!I213*100000000/Indicadores!$F240,"")</f>
        <v/>
      </c>
      <c r="I212" s="124" t="str">
        <f>IFERROR('PML mundo '!K213*100000000/Indicadores!$F240,"")</f>
        <v/>
      </c>
      <c r="J212" s="124" t="str">
        <f>IFERROR('PML mundo '!M213*100000000/Indicadores!$F240,"")</f>
        <v/>
      </c>
      <c r="K212" s="124" t="str">
        <f>IFERROR('PML mundo '!O213*100000000/Indicadores!$F240,"")</f>
        <v/>
      </c>
      <c r="L212" s="124" t="str">
        <f>IFERROR('PML mundo '!Q213*100000000/Indicadores!$F240,"")</f>
        <v/>
      </c>
      <c r="M212" s="124" t="str">
        <f>IFERROR('PML mundo '!S213*100000000/Indicadores!$F240,"")</f>
        <v/>
      </c>
      <c r="N212" s="124" t="str">
        <f>IFERROR('PML mundo '!U213*100000000/Indicadores!$F240,"")</f>
        <v/>
      </c>
      <c r="O212" s="124" t="str">
        <f>IFERROR('PML mundo '!W213*100000000/Indicadores!$F240,"")</f>
        <v/>
      </c>
      <c r="P212" s="124" t="str">
        <f>IFERROR('PML mundo '!Y213*100000000/Indicadores!$F240,"")</f>
        <v/>
      </c>
      <c r="Q212" s="124" t="str">
        <f>IFERROR('PML mundo '!AA213*100000000/Indicadores!$F240,"")</f>
        <v/>
      </c>
      <c r="R212" s="124" t="str">
        <f>IFERROR('PML mundo '!AC213*100000000/Indicadores!$F240,"")</f>
        <v/>
      </c>
      <c r="S212" s="124" t="str">
        <f>IFERROR('PML mundo '!AE213*100000000/Indicadores!$F240,"")</f>
        <v/>
      </c>
      <c r="T212" s="124" t="str">
        <f>IFERROR('PML mundo '!AG213*100000000/Indicadores!$F240,"")</f>
        <v/>
      </c>
      <c r="U212" s="124" t="str">
        <f>IFERROR('PML mundo '!AI213*100000000/Indicadores!$F240,"")</f>
        <v/>
      </c>
      <c r="V212" s="124" t="str">
        <f>IFERROR('PML mundo '!AK213*100000000/Indicadores!$F240,"")</f>
        <v/>
      </c>
      <c r="W212" s="124" t="str">
        <f>IFERROR('PML mundo '!AM213*100000000/Indicadores!$F240,"")</f>
        <v/>
      </c>
      <c r="X212" s="124" t="str">
        <f>IFERROR('PML mundo '!AO213*100000000/Indicadores!$F240,"")</f>
        <v/>
      </c>
      <c r="Y212" s="124" t="str">
        <f>IFERROR('PML mundo '!AQ213*100000000/Indicadores!$F240,"")</f>
        <v/>
      </c>
      <c r="Z212" s="124" t="str">
        <f>IFERROR('PML mundo '!AS213*100000000/Indicadores!$F240,"")</f>
        <v/>
      </c>
      <c r="AA212" s="124" t="str">
        <f>IFERROR('PML mundo '!AU213*100000000/Indicadores!$F240,"")</f>
        <v/>
      </c>
      <c r="AB212" s="124" t="str">
        <f>IFERROR('PML mundo '!AW213*100000000/Indicadores!$F240,"")</f>
        <v/>
      </c>
      <c r="AC212" s="124" t="str">
        <f>IFERROR('PML mundo '!AY213*100000000/Indicadores!$F240,"")</f>
        <v/>
      </c>
      <c r="AD212" s="124" t="str">
        <f>IFERROR('PML mundo '!BA213*100000000/Indicadores!$F240,"")</f>
        <v/>
      </c>
      <c r="AE212" s="124" t="str">
        <f>IFERROR('PML mundo '!BC213*100000000/Indicadores!$F240,"")</f>
        <v/>
      </c>
      <c r="AF212" s="124" t="str">
        <f>IFERROR('PML mundo '!BE213*100000000/Indicadores!$F240,"")</f>
        <v/>
      </c>
      <c r="AG212" s="124" t="str">
        <f>IFERROR('PML mundo '!BG213*100000000/Indicadores!$F240,"")</f>
        <v/>
      </c>
      <c r="AH212" s="124" t="str">
        <f>IFERROR('PML mundo '!BI213*100000000/Indicadores!$F240,"")</f>
        <v/>
      </c>
      <c r="AI212" s="124">
        <f>IFERROR('PML mundo '!BK213*100000000/Indicadores!$F240,"")</f>
        <v>84160.157821019369</v>
      </c>
      <c r="AJ212" s="124">
        <f>IFERROR('PML mundo '!BM213*100000000/Indicadores!$F240,"")</f>
        <v>684075.92154448235</v>
      </c>
    </row>
    <row r="213" spans="1:36" ht="14">
      <c r="A213" s="114" t="str">
        <f>'AAL mundo '!A241</f>
        <v>Europe and Central Asia</v>
      </c>
      <c r="B213" s="107" t="str">
        <f>'AAL mundo '!B241</f>
        <v>UZB</v>
      </c>
      <c r="C213" s="107" t="str">
        <f>'AAL mundo '!C241</f>
        <v>Uzbekistan</v>
      </c>
      <c r="D213" s="108" t="str">
        <f>'AAL mundo '!D241</f>
        <v/>
      </c>
      <c r="E213" s="108" t="str">
        <f>'AAL mundo '!E241</f>
        <v>Lower middle income</v>
      </c>
      <c r="F213">
        <f>'AAL mundo '!F241</f>
        <v>151891</v>
      </c>
      <c r="G213" s="124">
        <f>IFERROR('PML mundo '!G214*100000000/Indicadores!$F241,"")</f>
        <v>790770.65878638404</v>
      </c>
      <c r="H213" s="124">
        <f>IFERROR('PML mundo '!I214*100000000/Indicadores!$F241,"")</f>
        <v>1822825.579993912</v>
      </c>
      <c r="I213" s="124">
        <f>IFERROR('PML mundo '!K214*100000000/Indicadores!$F241,"")</f>
        <v>3360100.8532601078</v>
      </c>
      <c r="J213" s="124">
        <f>IFERROR('PML mundo '!M214*100000000/Indicadores!$F241,"")</f>
        <v>7241465.1074530659</v>
      </c>
      <c r="K213" s="124">
        <f>IFERROR('PML mundo '!O214*100000000/Indicadores!$F241,"")</f>
        <v>11986759.515945217</v>
      </c>
      <c r="L213" s="124">
        <f>IFERROR('PML mundo '!Q214*100000000/Indicadores!$F241,"")</f>
        <v>18252663.582753666</v>
      </c>
      <c r="M213" s="124">
        <f>IFERROR('PML mundo '!S214*100000000/Indicadores!$F241,"")</f>
        <v>21989847.919104233</v>
      </c>
      <c r="N213" s="124" t="str">
        <f>IFERROR('PML mundo '!U214*100000000/Indicadores!$F241,"")</f>
        <v/>
      </c>
      <c r="O213" s="124" t="str">
        <f>IFERROR('PML mundo '!W214*100000000/Indicadores!$F241,"")</f>
        <v/>
      </c>
      <c r="P213" s="124" t="str">
        <f>IFERROR('PML mundo '!Y214*100000000/Indicadores!$F241,"")</f>
        <v/>
      </c>
      <c r="Q213" s="124" t="str">
        <f>IFERROR('PML mundo '!AA214*100000000/Indicadores!$F241,"")</f>
        <v/>
      </c>
      <c r="R213" s="124" t="str">
        <f>IFERROR('PML mundo '!AC214*100000000/Indicadores!$F241,"")</f>
        <v/>
      </c>
      <c r="S213" s="124" t="str">
        <f>IFERROR('PML mundo '!AE214*100000000/Indicadores!$F241,"")</f>
        <v/>
      </c>
      <c r="T213" s="124" t="str">
        <f>IFERROR('PML mundo '!AG214*100000000/Indicadores!$F241,"")</f>
        <v/>
      </c>
      <c r="U213" s="124" t="str">
        <f>IFERROR('PML mundo '!AI214*100000000/Indicadores!$F241,"")</f>
        <v/>
      </c>
      <c r="V213" s="124" t="str">
        <f>IFERROR('PML mundo '!AK214*100000000/Indicadores!$F241,"")</f>
        <v/>
      </c>
      <c r="W213" s="124" t="str">
        <f>IFERROR('PML mundo '!AM214*100000000/Indicadores!$F241,"")</f>
        <v/>
      </c>
      <c r="X213" s="124" t="str">
        <f>IFERROR('PML mundo '!AO214*100000000/Indicadores!$F241,"")</f>
        <v/>
      </c>
      <c r="Y213" s="124" t="str">
        <f>IFERROR('PML mundo '!AQ214*100000000/Indicadores!$F241,"")</f>
        <v/>
      </c>
      <c r="Z213" s="124" t="str">
        <f>IFERROR('PML mundo '!AS214*100000000/Indicadores!$F241,"")</f>
        <v/>
      </c>
      <c r="AA213" s="124" t="str">
        <f>IFERROR('PML mundo '!AU214*100000000/Indicadores!$F241,"")</f>
        <v/>
      </c>
      <c r="AB213" s="124" t="str">
        <f>IFERROR('PML mundo '!AW214*100000000/Indicadores!$F241,"")</f>
        <v/>
      </c>
      <c r="AC213" s="124" t="str">
        <f>IFERROR('PML mundo '!AY214*100000000/Indicadores!$F241,"")</f>
        <v/>
      </c>
      <c r="AD213" s="124" t="str">
        <f>IFERROR('PML mundo '!BA214*100000000/Indicadores!$F241,"")</f>
        <v/>
      </c>
      <c r="AE213" s="124" t="str">
        <f>IFERROR('PML mundo '!BC214*100000000/Indicadores!$F241,"")</f>
        <v/>
      </c>
      <c r="AF213" s="124" t="str">
        <f>IFERROR('PML mundo '!BE214*100000000/Indicadores!$F241,"")</f>
        <v/>
      </c>
      <c r="AG213" s="124" t="str">
        <f>IFERROR('PML mundo '!BG214*100000000/Indicadores!$F241,"")</f>
        <v/>
      </c>
      <c r="AH213" s="124" t="str">
        <f>IFERROR('PML mundo '!BI214*100000000/Indicadores!$F241,"")</f>
        <v/>
      </c>
      <c r="AI213" s="124">
        <f>IFERROR('PML mundo '!BK214*100000000/Indicadores!$F241,"")</f>
        <v>592467.56975186185</v>
      </c>
      <c r="AJ213" s="124">
        <f>IFERROR('PML mundo '!BM214*100000000/Indicadores!$F241,"")</f>
        <v>1028488.5348839214</v>
      </c>
    </row>
    <row r="214" spans="1:36" ht="14">
      <c r="A214" s="114" t="str">
        <f>'AAL mundo '!A242</f>
        <v>East Asia and the Pacific</v>
      </c>
      <c r="B214" s="107" t="str">
        <f>'AAL mundo '!B242</f>
        <v>VUT</v>
      </c>
      <c r="C214" s="107" t="str">
        <f>'AAL mundo '!C242</f>
        <v>Vanuatu</v>
      </c>
      <c r="D214" s="108" t="str">
        <f>'AAL mundo '!D242</f>
        <v>SIDS</v>
      </c>
      <c r="E214" s="108" t="str">
        <f>'AAL mundo '!E242</f>
        <v>Lower middle income</v>
      </c>
      <c r="F214">
        <f>'AAL mundo '!F242</f>
        <v>2809.61</v>
      </c>
      <c r="G214" s="124">
        <f>IFERROR('PML mundo '!G215*100000000/Indicadores!$F242,"")</f>
        <v>3844387.3149704835</v>
      </c>
      <c r="H214" s="124">
        <f>IFERROR('PML mundo '!I215*100000000/Indicadores!$F242,"")</f>
        <v>7790620.8307525059</v>
      </c>
      <c r="I214" s="124">
        <f>IFERROR('PML mundo '!K215*100000000/Indicadores!$F242,"")</f>
        <v>11630099.89508147</v>
      </c>
      <c r="J214" s="124">
        <f>IFERROR('PML mundo '!M215*100000000/Indicadores!$F242,"")</f>
        <v>17921250.154849641</v>
      </c>
      <c r="K214" s="124">
        <f>IFERROR('PML mundo '!O215*100000000/Indicadores!$F242,"")</f>
        <v>23189030.155860901</v>
      </c>
      <c r="L214" s="124">
        <f>IFERROR('PML mundo '!Q215*100000000/Indicadores!$F242,"")</f>
        <v>27578233.292040095</v>
      </c>
      <c r="M214" s="124">
        <f>IFERROR('PML mundo '!S215*100000000/Indicadores!$F242,"")</f>
        <v>30287587.646159094</v>
      </c>
      <c r="N214" s="124">
        <f>IFERROR('PML mundo '!U215*100000000/Indicadores!$F242,"")</f>
        <v>31055728.871556964</v>
      </c>
      <c r="O214" s="124">
        <f>IFERROR('PML mundo '!W215*100000000/Indicadores!$F242,"")</f>
        <v>54604288.386909202</v>
      </c>
      <c r="P214" s="124">
        <f>IFERROR('PML mundo '!Y215*100000000/Indicadores!$F242,"")</f>
        <v>66858963.176124081</v>
      </c>
      <c r="Q214" s="124">
        <f>IFERROR('PML mundo '!AA215*100000000/Indicadores!$F242,"")</f>
        <v>71526709.536209524</v>
      </c>
      <c r="R214" s="124">
        <f>IFERROR('PML mundo '!AC215*100000000/Indicadores!$F242,"")</f>
        <v>76061933.128973946</v>
      </c>
      <c r="S214" s="124">
        <f>IFERROR('PML mundo '!AE215*100000000/Indicadores!$F242,"")</f>
        <v>85133607.377163157</v>
      </c>
      <c r="T214" s="124">
        <f>IFERROR('PML mundo '!AG215*100000000/Indicadores!$F242,"")</f>
        <v>90943749.074062362</v>
      </c>
      <c r="U214" s="124">
        <f>IFERROR('PML mundo '!AI215*100000000/Indicadores!$F242,"")</f>
        <v>7621286.1836200682</v>
      </c>
      <c r="V214" s="124">
        <f>IFERROR('PML mundo '!AK215*100000000/Indicadores!$F242,"")</f>
        <v>9817728.3457002379</v>
      </c>
      <c r="W214" s="124">
        <f>IFERROR('PML mundo '!AM215*100000000/Indicadores!$F242,"")</f>
        <v>11606785.704534249</v>
      </c>
      <c r="X214" s="124">
        <f>IFERROR('PML mundo '!AO215*100000000/Indicadores!$F242,"")</f>
        <v>12641199.527234575</v>
      </c>
      <c r="Y214" s="124">
        <f>IFERROR('PML mundo '!AQ215*100000000/Indicadores!$F242,"")</f>
        <v>12644880.715215715</v>
      </c>
      <c r="Z214" s="124">
        <f>IFERROR('PML mundo '!AS215*100000000/Indicadores!$F242,"")</f>
        <v>12654697.216498755</v>
      </c>
      <c r="AA214" s="124">
        <f>IFERROR('PML mundo '!AU215*100000000/Indicadores!$F242,"")</f>
        <v>12663286.655121414</v>
      </c>
      <c r="AB214" s="124">
        <f>IFERROR('PML mundo '!AW215*100000000/Indicadores!$F242,"")</f>
        <v>0</v>
      </c>
      <c r="AC214" s="124">
        <f>IFERROR('PML mundo '!AY215*100000000/Indicadores!$F242,"")</f>
        <v>142339.26860407789</v>
      </c>
      <c r="AD214" s="124">
        <f>IFERROR('PML mundo '!BA215*100000000/Indicadores!$F242,"")</f>
        <v>240504.28143447646</v>
      </c>
      <c r="AE214" s="124">
        <f>IFERROR('PML mundo '!BC215*100000000/Indicadores!$F242,"")</f>
        <v>365664.67279323464</v>
      </c>
      <c r="AF214" s="124">
        <f>IFERROR('PML mundo '!BE215*100000000/Indicadores!$F242,"")</f>
        <v>523955.75598225225</v>
      </c>
      <c r="AG214" s="124">
        <f>IFERROR('PML mundo '!BG215*100000000/Indicadores!$F242,"")</f>
        <v>749735.28549216897</v>
      </c>
      <c r="AH214" s="124">
        <f>IFERROR('PML mundo '!BI215*100000000/Indicadores!$F242,"")</f>
        <v>960790.06307752593</v>
      </c>
      <c r="AI214" s="124" t="str">
        <f>IFERROR('PML mundo '!BK215*100000000/Indicadores!$F242,"")</f>
        <v/>
      </c>
      <c r="AJ214" s="124" t="str">
        <f>IFERROR('PML mundo '!BM215*100000000/Indicadores!$F242,"")</f>
        <v/>
      </c>
    </row>
    <row r="215" spans="1:36" ht="14">
      <c r="A215" s="114" t="str">
        <f>'AAL mundo '!A243</f>
        <v>LAC</v>
      </c>
      <c r="B215" s="107" t="str">
        <f>'AAL mundo '!B243</f>
        <v>VEN</v>
      </c>
      <c r="C215" s="107" t="str">
        <f>'AAL mundo '!C243</f>
        <v>Venezuela (Bolivarian Republic of)</v>
      </c>
      <c r="D215" s="108" t="str">
        <f>'AAL mundo '!D243</f>
        <v/>
      </c>
      <c r="E215" s="108" t="str">
        <f>'AAL mundo '!E243</f>
        <v>Upper middle income</v>
      </c>
      <c r="F215">
        <f>'AAL mundo '!F243</f>
        <v>1154530</v>
      </c>
      <c r="G215" s="124">
        <f>IFERROR('PML mundo '!G216*100000000/Indicadores!$F243,"")</f>
        <v>1951289.9395473197</v>
      </c>
      <c r="H215" s="124">
        <f>IFERROR('PML mundo '!I216*100000000/Indicadores!$F243,"")</f>
        <v>3678658.8677254575</v>
      </c>
      <c r="I215" s="124">
        <f>IFERROR('PML mundo '!K216*100000000/Indicadores!$F243,"")</f>
        <v>5489870.3184673712</v>
      </c>
      <c r="J215" s="124">
        <f>IFERROR('PML mundo '!M216*100000000/Indicadores!$F243,"")</f>
        <v>8615960.0685941651</v>
      </c>
      <c r="K215" s="124">
        <f>IFERROR('PML mundo '!O216*100000000/Indicadores!$F243,"")</f>
        <v>11544898.721885324</v>
      </c>
      <c r="L215" s="124">
        <f>IFERROR('PML mundo '!Q216*100000000/Indicadores!$F243,"")</f>
        <v>14904576.76122696</v>
      </c>
      <c r="M215" s="124">
        <f>IFERROR('PML mundo '!S216*100000000/Indicadores!$F243,"")</f>
        <v>17297923.043933827</v>
      </c>
      <c r="N215" s="124">
        <f>IFERROR('PML mundo '!U216*100000000/Indicadores!$F243,"")</f>
        <v>4731.3535630959204</v>
      </c>
      <c r="O215" s="124">
        <f>IFERROR('PML mundo '!W216*100000000/Indicadores!$F243,"")</f>
        <v>30863.951624452766</v>
      </c>
      <c r="P215" s="124">
        <f>IFERROR('PML mundo '!Y216*100000000/Indicadores!$F243,"")</f>
        <v>244063.35913225063</v>
      </c>
      <c r="Q215" s="124">
        <f>IFERROR('PML mundo '!AA216*100000000/Indicadores!$F243,"")</f>
        <v>379940.28008395428</v>
      </c>
      <c r="R215" s="124">
        <f>IFERROR('PML mundo '!AC216*100000000/Indicadores!$F243,"")</f>
        <v>436176.24632558553</v>
      </c>
      <c r="S215" s="124">
        <f>IFERROR('PML mundo '!AE216*100000000/Indicadores!$F243,"")</f>
        <v>512266.0631618044</v>
      </c>
      <c r="T215" s="124">
        <f>IFERROR('PML mundo '!AG216*100000000/Indicadores!$F243,"")</f>
        <v>523609.247286189</v>
      </c>
      <c r="U215" s="124">
        <f>IFERROR('PML mundo '!AI216*100000000/Indicadores!$F243,"")</f>
        <v>16730.213070392947</v>
      </c>
      <c r="V215" s="124">
        <f>IFERROR('PML mundo '!AK216*100000000/Indicadores!$F243,"")</f>
        <v>74253.92576406413</v>
      </c>
      <c r="W215" s="124">
        <f>IFERROR('PML mundo '!AM216*100000000/Indicadores!$F243,"")</f>
        <v>111577.59126096992</v>
      </c>
      <c r="X215" s="124">
        <f>IFERROR('PML mundo '!AO216*100000000/Indicadores!$F243,"")</f>
        <v>150836.81048823314</v>
      </c>
      <c r="Y215" s="124">
        <f>IFERROR('PML mundo '!AQ216*100000000/Indicadores!$F243,"")</f>
        <v>175999.00898287958</v>
      </c>
      <c r="Z215" s="124">
        <f>IFERROR('PML mundo '!AS216*100000000/Indicadores!$F243,"")</f>
        <v>182637.06655948481</v>
      </c>
      <c r="AA215" s="124">
        <f>IFERROR('PML mundo '!AU216*100000000/Indicadores!$F243,"")</f>
        <v>189275.12413608999</v>
      </c>
      <c r="AB215" s="124" t="str">
        <f>IFERROR('PML mundo '!AW216*100000000/Indicadores!$F243,"")</f>
        <v/>
      </c>
      <c r="AC215" s="124" t="str">
        <f>IFERROR('PML mundo '!AY216*100000000/Indicadores!$F243,"")</f>
        <v/>
      </c>
      <c r="AD215" s="124" t="str">
        <f>IFERROR('PML mundo '!BA216*100000000/Indicadores!$F243,"")</f>
        <v/>
      </c>
      <c r="AE215" s="124" t="str">
        <f>IFERROR('PML mundo '!BC216*100000000/Indicadores!$F243,"")</f>
        <v/>
      </c>
      <c r="AF215" s="124" t="str">
        <f>IFERROR('PML mundo '!BE216*100000000/Indicadores!$F243,"")</f>
        <v/>
      </c>
      <c r="AG215" s="124" t="str">
        <f>IFERROR('PML mundo '!BG216*100000000/Indicadores!$F243,"")</f>
        <v/>
      </c>
      <c r="AH215" s="124" t="str">
        <f>IFERROR('PML mundo '!BI216*100000000/Indicadores!$F243,"")</f>
        <v/>
      </c>
      <c r="AI215" s="124">
        <f>IFERROR('PML mundo '!BK216*100000000/Indicadores!$F243,"")</f>
        <v>166347.01434903263</v>
      </c>
      <c r="AJ215" s="124">
        <f>IFERROR('PML mundo '!BM216*100000000/Indicadores!$F243,"")</f>
        <v>481613.3546008385</v>
      </c>
    </row>
    <row r="216" spans="1:36" ht="14">
      <c r="A216" s="114" t="str">
        <f>'AAL mundo '!A244</f>
        <v>East Asia and the Pacific</v>
      </c>
      <c r="B216" s="107" t="str">
        <f>'AAL mundo '!B244</f>
        <v>VNM</v>
      </c>
      <c r="C216" s="107" t="str">
        <f>'AAL mundo '!C244</f>
        <v>Viet Nam</v>
      </c>
      <c r="D216" s="108" t="str">
        <f>'AAL mundo '!D244</f>
        <v/>
      </c>
      <c r="E216" s="108" t="str">
        <f>'AAL mundo '!E244</f>
        <v>Lower middle income</v>
      </c>
      <c r="F216">
        <f>'AAL mundo '!F244</f>
        <v>487574</v>
      </c>
      <c r="G216" s="124" t="str">
        <f>IFERROR('PML mundo '!G217*100000000/Indicadores!$F244,"")</f>
        <v/>
      </c>
      <c r="H216" s="124" t="str">
        <f>IFERROR('PML mundo '!I217*100000000/Indicadores!$F244,"")</f>
        <v/>
      </c>
      <c r="I216" s="124" t="str">
        <f>IFERROR('PML mundo '!K217*100000000/Indicadores!$F244,"")</f>
        <v/>
      </c>
      <c r="J216" s="124" t="str">
        <f>IFERROR('PML mundo '!M217*100000000/Indicadores!$F244,"")</f>
        <v/>
      </c>
      <c r="K216" s="124" t="str">
        <f>IFERROR('PML mundo '!O217*100000000/Indicadores!$F244,"")</f>
        <v/>
      </c>
      <c r="L216" s="124" t="str">
        <f>IFERROR('PML mundo '!Q217*100000000/Indicadores!$F244,"")</f>
        <v/>
      </c>
      <c r="M216" s="124" t="str">
        <f>IFERROR('PML mundo '!S217*100000000/Indicadores!$F244,"")</f>
        <v/>
      </c>
      <c r="N216" s="124">
        <f>IFERROR('PML mundo '!U217*100000000/Indicadores!$F244,"")</f>
        <v>75529.79895658957</v>
      </c>
      <c r="O216" s="124">
        <f>IFERROR('PML mundo '!W217*100000000/Indicadores!$F244,"")</f>
        <v>155259.27814526486</v>
      </c>
      <c r="P216" s="124">
        <f>IFERROR('PML mundo '!Y217*100000000/Indicadores!$F244,"")</f>
        <v>333606.05669684219</v>
      </c>
      <c r="Q216" s="124">
        <f>IFERROR('PML mundo '!AA217*100000000/Indicadores!$F244,"")</f>
        <v>470519.92861089896</v>
      </c>
      <c r="R216" s="124">
        <f>IFERROR('PML mundo '!AC217*100000000/Indicadores!$F244,"")</f>
        <v>575818.04921256646</v>
      </c>
      <c r="S216" s="124">
        <f>IFERROR('PML mundo '!AE217*100000000/Indicadores!$F244,"")</f>
        <v>616456.1314583366</v>
      </c>
      <c r="T216" s="124">
        <f>IFERROR('PML mundo '!AG217*100000000/Indicadores!$F244,"")</f>
        <v>657088.84326902765</v>
      </c>
      <c r="U216" s="124">
        <f>IFERROR('PML mundo '!AI217*100000000/Indicadores!$F244,"")</f>
        <v>59375.530237774059</v>
      </c>
      <c r="V216" s="124">
        <f>IFERROR('PML mundo '!AK217*100000000/Indicadores!$F244,"")</f>
        <v>94122.245201449725</v>
      </c>
      <c r="W216" s="124">
        <f>IFERROR('PML mundo '!AM217*100000000/Indicadores!$F244,"")</f>
        <v>114180.82022298429</v>
      </c>
      <c r="X216" s="124">
        <f>IFERROR('PML mundo '!AO217*100000000/Indicadores!$F244,"")</f>
        <v>129653.04368671683</v>
      </c>
      <c r="Y216" s="124">
        <f>IFERROR('PML mundo '!AQ217*100000000/Indicadores!$F244,"")</f>
        <v>142676.34875424596</v>
      </c>
      <c r="Z216" s="124">
        <f>IFERROR('PML mundo '!AS217*100000000/Indicadores!$F244,"")</f>
        <v>162912.14813340054</v>
      </c>
      <c r="AA216" s="124">
        <f>IFERROR('PML mundo '!AU217*100000000/Indicadores!$F244,"")</f>
        <v>163717.71339530955</v>
      </c>
      <c r="AB216" s="124" t="str">
        <f>IFERROR('PML mundo '!AW217*100000000/Indicadores!$F244,"")</f>
        <v/>
      </c>
      <c r="AC216" s="124" t="str">
        <f>IFERROR('PML mundo '!AY217*100000000/Indicadores!$F244,"")</f>
        <v/>
      </c>
      <c r="AD216" s="124" t="str">
        <f>IFERROR('PML mundo '!BA217*100000000/Indicadores!$F244,"")</f>
        <v/>
      </c>
      <c r="AE216" s="124" t="str">
        <f>IFERROR('PML mundo '!BC217*100000000/Indicadores!$F244,"")</f>
        <v/>
      </c>
      <c r="AF216" s="124" t="str">
        <f>IFERROR('PML mundo '!BE217*100000000/Indicadores!$F244,"")</f>
        <v/>
      </c>
      <c r="AG216" s="124" t="str">
        <f>IFERROR('PML mundo '!BG217*100000000/Indicadores!$F244,"")</f>
        <v/>
      </c>
      <c r="AH216" s="124" t="str">
        <f>IFERROR('PML mundo '!BI217*100000000/Indicadores!$F244,"")</f>
        <v/>
      </c>
      <c r="AI216" s="124">
        <f>IFERROR('PML mundo '!BK217*100000000/Indicadores!$F244,"")</f>
        <v>7488608.8355324697</v>
      </c>
      <c r="AJ216" s="124">
        <f>IFERROR('PML mundo '!BM217*100000000/Indicadores!$F244,"")</f>
        <v>10807551.462953337</v>
      </c>
    </row>
    <row r="217" spans="1:36" ht="14">
      <c r="A217" s="114" t="str">
        <f>'AAL mundo '!A245</f>
        <v>Middle East and North Africa</v>
      </c>
      <c r="B217" s="107" t="str">
        <f>'AAL mundo '!B245</f>
        <v>ESH</v>
      </c>
      <c r="C217" s="107" t="str">
        <f>'AAL mundo '!C245</f>
        <v>Western Sahara</v>
      </c>
      <c r="D217" s="108" t="str">
        <f>'AAL mundo '!D245</f>
        <v/>
      </c>
      <c r="E217" s="108" t="str">
        <f>'AAL mundo '!E245</f>
        <v>N.D</v>
      </c>
      <c r="F217">
        <f>'AAL mundo '!F245</f>
        <v>3690.88</v>
      </c>
      <c r="G217" s="124" t="str">
        <f>IFERROR('PML mundo '!G218*100000000/Indicadores!$F245,"")</f>
        <v/>
      </c>
      <c r="H217" s="124" t="str">
        <f>IFERROR('PML mundo '!I218*100000000/Indicadores!$F245,"")</f>
        <v/>
      </c>
      <c r="I217" s="124" t="str">
        <f>IFERROR('PML mundo '!K218*100000000/Indicadores!$F245,"")</f>
        <v/>
      </c>
      <c r="J217" s="124" t="str">
        <f>IFERROR('PML mundo '!M218*100000000/Indicadores!$F245,"")</f>
        <v/>
      </c>
      <c r="K217" s="124" t="str">
        <f>IFERROR('PML mundo '!O218*100000000/Indicadores!$F245,"")</f>
        <v/>
      </c>
      <c r="L217" s="124" t="str">
        <f>IFERROR('PML mundo '!Q218*100000000/Indicadores!$F245,"")</f>
        <v/>
      </c>
      <c r="M217" s="124" t="str">
        <f>IFERROR('PML mundo '!S218*100000000/Indicadores!$F245,"")</f>
        <v/>
      </c>
      <c r="N217" s="124" t="str">
        <f>IFERROR('PML mundo '!U218*100000000/Indicadores!$F245,"")</f>
        <v/>
      </c>
      <c r="O217" s="124" t="str">
        <f>IFERROR('PML mundo '!W218*100000000/Indicadores!$F245,"")</f>
        <v/>
      </c>
      <c r="P217" s="124" t="str">
        <f>IFERROR('PML mundo '!Y218*100000000/Indicadores!$F245,"")</f>
        <v/>
      </c>
      <c r="Q217" s="124" t="str">
        <f>IFERROR('PML mundo '!AA218*100000000/Indicadores!$F245,"")</f>
        <v/>
      </c>
      <c r="R217" s="124" t="str">
        <f>IFERROR('PML mundo '!AC218*100000000/Indicadores!$F245,"")</f>
        <v/>
      </c>
      <c r="S217" s="124" t="str">
        <f>IFERROR('PML mundo '!AE218*100000000/Indicadores!$F245,"")</f>
        <v/>
      </c>
      <c r="T217" s="124" t="str">
        <f>IFERROR('PML mundo '!AG218*100000000/Indicadores!$F245,"")</f>
        <v/>
      </c>
      <c r="U217" s="124" t="str">
        <f>IFERROR('PML mundo '!AI218*100000000/Indicadores!$F245,"")</f>
        <v/>
      </c>
      <c r="V217" s="124" t="str">
        <f>IFERROR('PML mundo '!AK218*100000000/Indicadores!$F245,"")</f>
        <v/>
      </c>
      <c r="W217" s="124" t="str">
        <f>IFERROR('PML mundo '!AM218*100000000/Indicadores!$F245,"")</f>
        <v/>
      </c>
      <c r="X217" s="124" t="str">
        <f>IFERROR('PML mundo '!AO218*100000000/Indicadores!$F245,"")</f>
        <v/>
      </c>
      <c r="Y217" s="124" t="str">
        <f>IFERROR('PML mundo '!AQ218*100000000/Indicadores!$F245,"")</f>
        <v/>
      </c>
      <c r="Z217" s="124" t="str">
        <f>IFERROR('PML mundo '!AS218*100000000/Indicadores!$F245,"")</f>
        <v/>
      </c>
      <c r="AA217" s="124" t="str">
        <f>IFERROR('PML mundo '!AU218*100000000/Indicadores!$F245,"")</f>
        <v/>
      </c>
      <c r="AB217" s="124" t="str">
        <f>IFERROR('PML mundo '!AW218*100000000/Indicadores!$F245,"")</f>
        <v/>
      </c>
      <c r="AC217" s="124" t="str">
        <f>IFERROR('PML mundo '!AY218*100000000/Indicadores!$F245,"")</f>
        <v/>
      </c>
      <c r="AD217" s="124" t="str">
        <f>IFERROR('PML mundo '!BA218*100000000/Indicadores!$F245,"")</f>
        <v/>
      </c>
      <c r="AE217" s="124" t="str">
        <f>IFERROR('PML mundo '!BC218*100000000/Indicadores!$F245,"")</f>
        <v/>
      </c>
      <c r="AF217" s="124" t="str">
        <f>IFERROR('PML mundo '!BE218*100000000/Indicadores!$F245,"")</f>
        <v/>
      </c>
      <c r="AG217" s="124" t="str">
        <f>IFERROR('PML mundo '!BG218*100000000/Indicadores!$F245,"")</f>
        <v/>
      </c>
      <c r="AH217" s="124" t="str">
        <f>IFERROR('PML mundo '!BI218*100000000/Indicadores!$F245,"")</f>
        <v/>
      </c>
      <c r="AI217" s="124" t="str">
        <f>IFERROR('PML mundo '!BK218*100000000/Indicadores!$F245,"")</f>
        <v/>
      </c>
      <c r="AJ217" s="124" t="str">
        <f>IFERROR('PML mundo '!BM218*100000000/Indicadores!$F245,"")</f>
        <v/>
      </c>
    </row>
    <row r="218" spans="1:36" ht="14">
      <c r="A218" s="114" t="str">
        <f>'AAL mundo '!A246</f>
        <v>Middle East and North Africa</v>
      </c>
      <c r="B218" s="107" t="str">
        <f>'AAL mundo '!B246</f>
        <v>YEM</v>
      </c>
      <c r="C218" s="107" t="str">
        <f>'AAL mundo '!C246</f>
        <v>Yemen</v>
      </c>
      <c r="D218" s="108" t="str">
        <f>'AAL mundo '!D246</f>
        <v/>
      </c>
      <c r="E218" s="108" t="str">
        <f>'AAL mundo '!E246</f>
        <v>Lower middle income</v>
      </c>
      <c r="F218">
        <f>'AAL mundo '!F246</f>
        <v>79113.600000000006</v>
      </c>
      <c r="G218" s="124">
        <f>IFERROR('PML mundo '!G219*100000000/Indicadores!$F246,"")</f>
        <v>235241.74882475522</v>
      </c>
      <c r="H218" s="124">
        <f>IFERROR('PML mundo '!I219*100000000/Indicadores!$F246,"")</f>
        <v>610966.59924726863</v>
      </c>
      <c r="I218" s="124">
        <f>IFERROR('PML mundo '!K219*100000000/Indicadores!$F246,"")</f>
        <v>1300087.5274372615</v>
      </c>
      <c r="J218" s="124">
        <f>IFERROR('PML mundo '!M219*100000000/Indicadores!$F246,"")</f>
        <v>3314522.3091680929</v>
      </c>
      <c r="K218" s="124">
        <f>IFERROR('PML mundo '!O219*100000000/Indicadores!$F246,"")</f>
        <v>6168351.2715008538</v>
      </c>
      <c r="L218" s="124">
        <f>IFERROR('PML mundo '!Q219*100000000/Indicadores!$F246,"")</f>
        <v>10417916.422208251</v>
      </c>
      <c r="M218" s="124">
        <f>IFERROR('PML mundo '!S219*100000000/Indicadores!$F246,"")</f>
        <v>13445715.251991808</v>
      </c>
      <c r="N218" s="124" t="str">
        <f>IFERROR('PML mundo '!U219*100000000/Indicadores!$F246,"")</f>
        <v/>
      </c>
      <c r="O218" s="124" t="str">
        <f>IFERROR('PML mundo '!W219*100000000/Indicadores!$F246,"")</f>
        <v/>
      </c>
      <c r="P218" s="124" t="str">
        <f>IFERROR('PML mundo '!Y219*100000000/Indicadores!$F246,"")</f>
        <v/>
      </c>
      <c r="Q218" s="124" t="str">
        <f>IFERROR('PML mundo '!AA219*100000000/Indicadores!$F246,"")</f>
        <v/>
      </c>
      <c r="R218" s="124" t="str">
        <f>IFERROR('PML mundo '!AC219*100000000/Indicadores!$F246,"")</f>
        <v/>
      </c>
      <c r="S218" s="124" t="str">
        <f>IFERROR('PML mundo '!AE219*100000000/Indicadores!$F246,"")</f>
        <v/>
      </c>
      <c r="T218" s="124" t="str">
        <f>IFERROR('PML mundo '!AG219*100000000/Indicadores!$F246,"")</f>
        <v/>
      </c>
      <c r="U218" s="124" t="str">
        <f>IFERROR('PML mundo '!AI219*100000000/Indicadores!$F246,"")</f>
        <v/>
      </c>
      <c r="V218" s="124" t="str">
        <f>IFERROR('PML mundo '!AK219*100000000/Indicadores!$F246,"")</f>
        <v/>
      </c>
      <c r="W218" s="124" t="str">
        <f>IFERROR('PML mundo '!AM219*100000000/Indicadores!$F246,"")</f>
        <v/>
      </c>
      <c r="X218" s="124" t="str">
        <f>IFERROR('PML mundo '!AO219*100000000/Indicadores!$F246,"")</f>
        <v/>
      </c>
      <c r="Y218" s="124" t="str">
        <f>IFERROR('PML mundo '!AQ219*100000000/Indicadores!$F246,"")</f>
        <v/>
      </c>
      <c r="Z218" s="124" t="str">
        <f>IFERROR('PML mundo '!AS219*100000000/Indicadores!$F246,"")</f>
        <v/>
      </c>
      <c r="AA218" s="124" t="str">
        <f>IFERROR('PML mundo '!AU219*100000000/Indicadores!$F246,"")</f>
        <v/>
      </c>
      <c r="AB218" s="124" t="str">
        <f>IFERROR('PML mundo '!AW219*100000000/Indicadores!$F246,"")</f>
        <v/>
      </c>
      <c r="AC218" s="124" t="str">
        <f>IFERROR('PML mundo '!AY219*100000000/Indicadores!$F246,"")</f>
        <v/>
      </c>
      <c r="AD218" s="124" t="str">
        <f>IFERROR('PML mundo '!BA219*100000000/Indicadores!$F246,"")</f>
        <v/>
      </c>
      <c r="AE218" s="124" t="str">
        <f>IFERROR('PML mundo '!BC219*100000000/Indicadores!$F246,"")</f>
        <v/>
      </c>
      <c r="AF218" s="124" t="str">
        <f>IFERROR('PML mundo '!BE219*100000000/Indicadores!$F246,"")</f>
        <v/>
      </c>
      <c r="AG218" s="124" t="str">
        <f>IFERROR('PML mundo '!BG219*100000000/Indicadores!$F246,"")</f>
        <v/>
      </c>
      <c r="AH218" s="124" t="str">
        <f>IFERROR('PML mundo '!BI219*100000000/Indicadores!$F246,"")</f>
        <v/>
      </c>
      <c r="AI218" s="124">
        <f>IFERROR('PML mundo '!BK219*100000000/Indicadores!$F246,"")</f>
        <v>1182199.0190721625</v>
      </c>
      <c r="AJ218" s="124">
        <f>IFERROR('PML mundo '!BM219*100000000/Indicadores!$F246,"")</f>
        <v>2175221.5532449284</v>
      </c>
    </row>
    <row r="219" spans="1:36" ht="14">
      <c r="A219" s="114" t="str">
        <f>'AAL mundo '!A247</f>
        <v>Sub-Saharan Africa</v>
      </c>
      <c r="B219" s="107" t="str">
        <f>'AAL mundo '!B247</f>
        <v>ZMB</v>
      </c>
      <c r="C219" s="107" t="str">
        <f>'AAL mundo '!C247</f>
        <v>Zambia</v>
      </c>
      <c r="D219" s="108" t="str">
        <f>'AAL mundo '!D247</f>
        <v/>
      </c>
      <c r="E219" s="108" t="str">
        <f>'AAL mundo '!E247</f>
        <v>Lower middle income</v>
      </c>
      <c r="F219">
        <f>'AAL mundo '!F247</f>
        <v>48954.5</v>
      </c>
      <c r="G219" s="124">
        <f>IFERROR('PML mundo '!G220*100000000/Indicadores!$F247,"")</f>
        <v>187392.18569761809</v>
      </c>
      <c r="H219" s="124">
        <f>IFERROR('PML mundo '!I220*100000000/Indicadores!$F247,"")</f>
        <v>479527.44049080939</v>
      </c>
      <c r="I219" s="124">
        <f>IFERROR('PML mundo '!K220*100000000/Indicadores!$F247,"")</f>
        <v>916197.04671323602</v>
      </c>
      <c r="J219" s="124">
        <f>IFERROR('PML mundo '!M220*100000000/Indicadores!$F247,"")</f>
        <v>1885744.707808838</v>
      </c>
      <c r="K219" s="124">
        <f>IFERROR('PML mundo '!O220*100000000/Indicadores!$F247,"")</f>
        <v>2979617.034691602</v>
      </c>
      <c r="L219" s="124">
        <f>IFERROR('PML mundo '!Q220*100000000/Indicadores!$F247,"")</f>
        <v>4457103.9246852426</v>
      </c>
      <c r="M219" s="124">
        <f>IFERROR('PML mundo '!S220*100000000/Indicadores!$F247,"")</f>
        <v>5438585.2758400589</v>
      </c>
      <c r="N219" s="124" t="str">
        <f>IFERROR('PML mundo '!U220*100000000/Indicadores!$F247,"")</f>
        <v/>
      </c>
      <c r="O219" s="124" t="str">
        <f>IFERROR('PML mundo '!W220*100000000/Indicadores!$F247,"")</f>
        <v/>
      </c>
      <c r="P219" s="124" t="str">
        <f>IFERROR('PML mundo '!Y220*100000000/Indicadores!$F247,"")</f>
        <v/>
      </c>
      <c r="Q219" s="124" t="str">
        <f>IFERROR('PML mundo '!AA220*100000000/Indicadores!$F247,"")</f>
        <v/>
      </c>
      <c r="R219" s="124" t="str">
        <f>IFERROR('PML mundo '!AC220*100000000/Indicadores!$F247,"")</f>
        <v/>
      </c>
      <c r="S219" s="124" t="str">
        <f>IFERROR('PML mundo '!AE220*100000000/Indicadores!$F247,"")</f>
        <v/>
      </c>
      <c r="T219" s="124" t="str">
        <f>IFERROR('PML mundo '!AG220*100000000/Indicadores!$F247,"")</f>
        <v/>
      </c>
      <c r="U219" s="124" t="str">
        <f>IFERROR('PML mundo '!AI220*100000000/Indicadores!$F247,"")</f>
        <v/>
      </c>
      <c r="V219" s="124" t="str">
        <f>IFERROR('PML mundo '!AK220*100000000/Indicadores!$F247,"")</f>
        <v/>
      </c>
      <c r="W219" s="124" t="str">
        <f>IFERROR('PML mundo '!AM220*100000000/Indicadores!$F247,"")</f>
        <v/>
      </c>
      <c r="X219" s="124" t="str">
        <f>IFERROR('PML mundo '!AO220*100000000/Indicadores!$F247,"")</f>
        <v/>
      </c>
      <c r="Y219" s="124" t="str">
        <f>IFERROR('PML mundo '!AQ220*100000000/Indicadores!$F247,"")</f>
        <v/>
      </c>
      <c r="Z219" s="124" t="str">
        <f>IFERROR('PML mundo '!AS220*100000000/Indicadores!$F247,"")</f>
        <v/>
      </c>
      <c r="AA219" s="124" t="str">
        <f>IFERROR('PML mundo '!AU220*100000000/Indicadores!$F247,"")</f>
        <v/>
      </c>
      <c r="AB219" s="124" t="str">
        <f>IFERROR('PML mundo '!AW220*100000000/Indicadores!$F247,"")</f>
        <v/>
      </c>
      <c r="AC219" s="124" t="str">
        <f>IFERROR('PML mundo '!AY220*100000000/Indicadores!$F247,"")</f>
        <v/>
      </c>
      <c r="AD219" s="124" t="str">
        <f>IFERROR('PML mundo '!BA220*100000000/Indicadores!$F247,"")</f>
        <v/>
      </c>
      <c r="AE219" s="124" t="str">
        <f>IFERROR('PML mundo '!BC220*100000000/Indicadores!$F247,"")</f>
        <v/>
      </c>
      <c r="AF219" s="124" t="str">
        <f>IFERROR('PML mundo '!BE220*100000000/Indicadores!$F247,"")</f>
        <v/>
      </c>
      <c r="AG219" s="124" t="str">
        <f>IFERROR('PML mundo '!BG220*100000000/Indicadores!$F247,"")</f>
        <v/>
      </c>
      <c r="AH219" s="124" t="str">
        <f>IFERROR('PML mundo '!BI220*100000000/Indicadores!$F247,"")</f>
        <v/>
      </c>
      <c r="AI219" s="124">
        <f>IFERROR('PML mundo '!BK220*100000000/Indicadores!$F247,"")</f>
        <v>876453.5613653413</v>
      </c>
      <c r="AJ219" s="124">
        <f>IFERROR('PML mundo '!BM220*100000000/Indicadores!$F247,"")</f>
        <v>1669921.1844636244</v>
      </c>
    </row>
    <row r="220" spans="1:36" ht="14">
      <c r="A220" s="114" t="str">
        <f>'AAL mundo '!A248</f>
        <v>Sub-Saharan Africa</v>
      </c>
      <c r="B220" s="107" t="str">
        <f>'AAL mundo '!B248</f>
        <v>ZWE</v>
      </c>
      <c r="C220" s="107" t="str">
        <f>'AAL mundo '!C248</f>
        <v>Zimbabwe</v>
      </c>
      <c r="D220" s="108" t="str">
        <f>'AAL mundo '!D248</f>
        <v/>
      </c>
      <c r="E220" s="108" t="str">
        <f>'AAL mundo '!E248</f>
        <v>Low income</v>
      </c>
      <c r="F220">
        <f>'AAL mundo '!F248</f>
        <v>22038.1</v>
      </c>
      <c r="G220" s="124">
        <f>IFERROR('PML mundo '!G221*100000000/Indicadores!$F248,"")</f>
        <v>81989.6577625871</v>
      </c>
      <c r="H220" s="124">
        <f>IFERROR('PML mundo '!I221*100000000/Indicadores!$F248,"")</f>
        <v>192436.20705102058</v>
      </c>
      <c r="I220" s="124">
        <f>IFERROR('PML mundo '!K221*100000000/Indicadores!$F248,"")</f>
        <v>380927.89448459714</v>
      </c>
      <c r="J220" s="124">
        <f>IFERROR('PML mundo '!M221*100000000/Indicadores!$F248,"")</f>
        <v>894490.26110575057</v>
      </c>
      <c r="K220" s="124">
        <f>IFERROR('PML mundo '!O221*100000000/Indicadores!$F248,"")</f>
        <v>1573863.3273601772</v>
      </c>
      <c r="L220" s="124">
        <f>IFERROR('PML mundo '!Q221*100000000/Indicadores!$F248,"")</f>
        <v>2553231.1980912862</v>
      </c>
      <c r="M220" s="124">
        <f>IFERROR('PML mundo '!S221*100000000/Indicadores!$F248,"")</f>
        <v>3255073.9385950817</v>
      </c>
      <c r="N220" s="124" t="str">
        <f>IFERROR('PML mundo '!U221*100000000/Indicadores!$F248,"")</f>
        <v/>
      </c>
      <c r="O220" s="124" t="str">
        <f>IFERROR('PML mundo '!W221*100000000/Indicadores!$F248,"")</f>
        <v/>
      </c>
      <c r="P220" s="124" t="str">
        <f>IFERROR('PML mundo '!Y221*100000000/Indicadores!$F248,"")</f>
        <v/>
      </c>
      <c r="Q220" s="124" t="str">
        <f>IFERROR('PML mundo '!AA221*100000000/Indicadores!$F248,"")</f>
        <v/>
      </c>
      <c r="R220" s="124" t="str">
        <f>IFERROR('PML mundo '!AC221*100000000/Indicadores!$F248,"")</f>
        <v/>
      </c>
      <c r="S220" s="124" t="str">
        <f>IFERROR('PML mundo '!AE221*100000000/Indicadores!$F248,"")</f>
        <v/>
      </c>
      <c r="T220" s="124" t="str">
        <f>IFERROR('PML mundo '!AG221*100000000/Indicadores!$F248,"")</f>
        <v/>
      </c>
      <c r="U220" s="124" t="str">
        <f>IFERROR('PML mundo '!AI221*100000000/Indicadores!$F248,"")</f>
        <v/>
      </c>
      <c r="V220" s="124" t="str">
        <f>IFERROR('PML mundo '!AK221*100000000/Indicadores!$F248,"")</f>
        <v/>
      </c>
      <c r="W220" s="124" t="str">
        <f>IFERROR('PML mundo '!AM221*100000000/Indicadores!$F248,"")</f>
        <v/>
      </c>
      <c r="X220" s="124" t="str">
        <f>IFERROR('PML mundo '!AO221*100000000/Indicadores!$F248,"")</f>
        <v/>
      </c>
      <c r="Y220" s="124" t="str">
        <f>IFERROR('PML mundo '!AQ221*100000000/Indicadores!$F248,"")</f>
        <v/>
      </c>
      <c r="Z220" s="124" t="str">
        <f>IFERROR('PML mundo '!AS221*100000000/Indicadores!$F248,"")</f>
        <v/>
      </c>
      <c r="AA220" s="124" t="str">
        <f>IFERROR('PML mundo '!AU221*100000000/Indicadores!$F248,"")</f>
        <v/>
      </c>
      <c r="AB220" s="124" t="str">
        <f>IFERROR('PML mundo '!AW221*100000000/Indicadores!$F248,"")</f>
        <v/>
      </c>
      <c r="AC220" s="124" t="str">
        <f>IFERROR('PML mundo '!AY221*100000000/Indicadores!$F248,"")</f>
        <v/>
      </c>
      <c r="AD220" s="124" t="str">
        <f>IFERROR('PML mundo '!BA221*100000000/Indicadores!$F248,"")</f>
        <v/>
      </c>
      <c r="AE220" s="124" t="str">
        <f>IFERROR('PML mundo '!BC221*100000000/Indicadores!$F248,"")</f>
        <v/>
      </c>
      <c r="AF220" s="124" t="str">
        <f>IFERROR('PML mundo '!BE221*100000000/Indicadores!$F248,"")</f>
        <v/>
      </c>
      <c r="AG220" s="124" t="str">
        <f>IFERROR('PML mundo '!BG221*100000000/Indicadores!$F248,"")</f>
        <v/>
      </c>
      <c r="AH220" s="124" t="str">
        <f>IFERROR('PML mundo '!BI221*100000000/Indicadores!$F248,"")</f>
        <v/>
      </c>
      <c r="AI220" s="124">
        <f>IFERROR('PML mundo '!BK221*100000000/Indicadores!$F248,"")</f>
        <v>408492.81898155418</v>
      </c>
      <c r="AJ220" s="124">
        <f>IFERROR('PML mundo '!BM221*100000000/Indicadores!$F248,"")</f>
        <v>703871.39830872987</v>
      </c>
    </row>
  </sheetData>
  <mergeCells count="15">
    <mergeCell ref="N1:T1"/>
    <mergeCell ref="U1:AA1"/>
    <mergeCell ref="AB1:AH1"/>
    <mergeCell ref="AI1:AJ1"/>
    <mergeCell ref="G2:M2"/>
    <mergeCell ref="N2:T2"/>
    <mergeCell ref="U2:AA2"/>
    <mergeCell ref="AB2:AH2"/>
    <mergeCell ref="AI2:AJ2"/>
    <mergeCell ref="G1:M1"/>
    <mergeCell ref="A1:A4"/>
    <mergeCell ref="B1:B4"/>
    <mergeCell ref="C1:C4"/>
    <mergeCell ref="E1:E4"/>
    <mergeCell ref="F1:F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 enableFormatConditionsCalculation="0"/>
  <dimension ref="A1:AJ248"/>
  <sheetViews>
    <sheetView topLeftCell="D18" workbookViewId="0">
      <selection activeCell="G35" sqref="G35"/>
    </sheetView>
  </sheetViews>
  <sheetFormatPr baseColWidth="10" defaultColWidth="10.83203125" defaultRowHeight="12" x14ac:dyDescent="0"/>
  <cols>
    <col min="1" max="1" width="17.5" style="125" bestFit="1" customWidth="1"/>
    <col min="2" max="2" width="6.6640625" style="125" customWidth="1"/>
    <col min="3" max="5" width="28.6640625" style="125" customWidth="1"/>
    <col min="6" max="6" width="17.33203125" style="125" customWidth="1"/>
    <col min="7" max="7" width="11.83203125" style="125" bestFit="1" customWidth="1"/>
    <col min="8" max="8" width="11.83203125" style="125" customWidth="1"/>
    <col min="9" max="9" width="10.83203125" style="125"/>
    <col min="10" max="10" width="12.5" style="125" customWidth="1"/>
    <col min="11" max="11" width="16.33203125" style="125" customWidth="1"/>
    <col min="12" max="23" width="10.83203125" style="125"/>
    <col min="24" max="31" width="10.83203125" style="119"/>
    <col min="32" max="16384" width="10.83203125" style="125"/>
  </cols>
  <sheetData>
    <row r="1" spans="5:36" s="119" customFormat="1" ht="19.5" customHeight="1" thickBot="1">
      <c r="E1" s="283" t="s">
        <v>0</v>
      </c>
      <c r="F1" s="291" t="s">
        <v>926</v>
      </c>
      <c r="G1" s="286" t="s">
        <v>981</v>
      </c>
      <c r="H1" s="293"/>
      <c r="I1" s="293"/>
      <c r="J1" s="293"/>
      <c r="K1" s="293"/>
      <c r="L1" s="293"/>
      <c r="M1" s="293"/>
      <c r="N1" s="286" t="s">
        <v>925</v>
      </c>
      <c r="O1" s="293"/>
      <c r="P1" s="293"/>
      <c r="Q1" s="293"/>
      <c r="R1" s="293"/>
      <c r="S1" s="293"/>
      <c r="T1" s="293"/>
      <c r="U1" s="286" t="s">
        <v>982</v>
      </c>
      <c r="V1" s="293"/>
      <c r="W1" s="293"/>
      <c r="X1" s="293"/>
      <c r="Y1" s="293"/>
      <c r="Z1" s="293"/>
      <c r="AA1" s="293"/>
      <c r="AB1" s="286" t="s">
        <v>983</v>
      </c>
      <c r="AC1" s="293"/>
      <c r="AD1" s="293"/>
      <c r="AE1" s="293"/>
      <c r="AF1" s="293"/>
      <c r="AG1" s="293"/>
      <c r="AH1" s="293"/>
      <c r="AI1" s="286" t="s">
        <v>990</v>
      </c>
      <c r="AJ1" s="293"/>
    </row>
    <row r="2" spans="5:36" s="119" customFormat="1" ht="15" customHeight="1">
      <c r="E2" s="284"/>
      <c r="F2" s="292"/>
      <c r="G2" s="296" t="s">
        <v>961</v>
      </c>
      <c r="H2" s="297"/>
      <c r="I2" s="297"/>
      <c r="J2" s="297"/>
      <c r="K2" s="297"/>
      <c r="L2" s="297"/>
      <c r="M2" s="298"/>
      <c r="N2" s="296" t="s">
        <v>961</v>
      </c>
      <c r="O2" s="297"/>
      <c r="P2" s="297"/>
      <c r="Q2" s="297"/>
      <c r="R2" s="297"/>
      <c r="S2" s="297"/>
      <c r="T2" s="298"/>
      <c r="U2" s="296" t="s">
        <v>961</v>
      </c>
      <c r="V2" s="297"/>
      <c r="W2" s="297"/>
      <c r="X2" s="297"/>
      <c r="Y2" s="297"/>
      <c r="Z2" s="297"/>
      <c r="AA2" s="298"/>
      <c r="AB2" s="296" t="s">
        <v>961</v>
      </c>
      <c r="AC2" s="297"/>
      <c r="AD2" s="297"/>
      <c r="AE2" s="297"/>
      <c r="AF2" s="297"/>
      <c r="AG2" s="297"/>
      <c r="AH2" s="298"/>
      <c r="AI2" s="296" t="s">
        <v>927</v>
      </c>
      <c r="AJ2" s="297"/>
    </row>
    <row r="3" spans="5:36" s="119" customFormat="1" ht="15" customHeight="1" thickBot="1">
      <c r="E3" s="284"/>
      <c r="F3" s="126" t="s">
        <v>928</v>
      </c>
      <c r="G3" s="115">
        <v>20</v>
      </c>
      <c r="H3" s="116">
        <v>50</v>
      </c>
      <c r="I3" s="116">
        <v>100</v>
      </c>
      <c r="J3" s="116">
        <v>250</v>
      </c>
      <c r="K3" s="116">
        <v>500</v>
      </c>
      <c r="L3" s="116">
        <v>1000</v>
      </c>
      <c r="M3" s="116">
        <v>1500</v>
      </c>
      <c r="N3" s="115">
        <v>20</v>
      </c>
      <c r="O3" s="116">
        <v>50</v>
      </c>
      <c r="P3" s="116">
        <v>100</v>
      </c>
      <c r="Q3" s="116">
        <v>250</v>
      </c>
      <c r="R3" s="116">
        <v>500</v>
      </c>
      <c r="S3" s="116">
        <v>1000</v>
      </c>
      <c r="T3" s="116">
        <v>1500</v>
      </c>
      <c r="U3" s="115">
        <v>20</v>
      </c>
      <c r="V3" s="116">
        <v>50</v>
      </c>
      <c r="W3" s="116">
        <v>100</v>
      </c>
      <c r="X3" s="116">
        <v>250</v>
      </c>
      <c r="Y3" s="116">
        <v>500</v>
      </c>
      <c r="Z3" s="116">
        <v>1000</v>
      </c>
      <c r="AA3" s="116">
        <v>1500</v>
      </c>
      <c r="AB3" s="115">
        <v>20</v>
      </c>
      <c r="AC3" s="116">
        <v>50</v>
      </c>
      <c r="AD3" s="116">
        <v>100</v>
      </c>
      <c r="AE3" s="116">
        <v>250</v>
      </c>
      <c r="AF3" s="116">
        <v>500</v>
      </c>
      <c r="AG3" s="116">
        <v>1000</v>
      </c>
      <c r="AH3" s="116">
        <v>1500</v>
      </c>
      <c r="AI3" s="115" t="s">
        <v>3</v>
      </c>
      <c r="AJ3" s="116" t="s">
        <v>4</v>
      </c>
    </row>
    <row r="4" spans="5:36" s="119" customFormat="1" ht="15.75" customHeight="1" thickBot="1">
      <c r="E4" s="285"/>
      <c r="F4" s="126" t="s">
        <v>944</v>
      </c>
      <c r="G4" s="115" t="s">
        <v>447</v>
      </c>
      <c r="H4" s="115" t="s">
        <v>447</v>
      </c>
      <c r="I4" s="115" t="s">
        <v>447</v>
      </c>
      <c r="J4" s="115" t="s">
        <v>447</v>
      </c>
      <c r="K4" s="115" t="s">
        <v>447</v>
      </c>
      <c r="L4" s="115" t="s">
        <v>447</v>
      </c>
      <c r="M4" s="115" t="s">
        <v>447</v>
      </c>
      <c r="N4" s="115" t="s">
        <v>447</v>
      </c>
      <c r="O4" s="115" t="s">
        <v>447</v>
      </c>
      <c r="P4" s="115" t="s">
        <v>447</v>
      </c>
      <c r="Q4" s="115" t="s">
        <v>447</v>
      </c>
      <c r="R4" s="115" t="s">
        <v>447</v>
      </c>
      <c r="S4" s="115" t="s">
        <v>447</v>
      </c>
      <c r="T4" s="115" t="s">
        <v>447</v>
      </c>
      <c r="U4" s="115" t="s">
        <v>447</v>
      </c>
      <c r="V4" s="115" t="s">
        <v>447</v>
      </c>
      <c r="W4" s="115" t="s">
        <v>447</v>
      </c>
      <c r="X4" s="115" t="s">
        <v>447</v>
      </c>
      <c r="Y4" s="115" t="s">
        <v>447</v>
      </c>
      <c r="Z4" s="115" t="s">
        <v>447</v>
      </c>
      <c r="AA4" s="115" t="s">
        <v>447</v>
      </c>
      <c r="AB4" s="115" t="s">
        <v>447</v>
      </c>
      <c r="AC4" s="115" t="s">
        <v>447</v>
      </c>
      <c r="AD4" s="115" t="s">
        <v>447</v>
      </c>
      <c r="AE4" s="115" t="s">
        <v>447</v>
      </c>
      <c r="AF4" s="115" t="s">
        <v>447</v>
      </c>
      <c r="AG4" s="115" t="s">
        <v>447</v>
      </c>
      <c r="AH4" s="115" t="s">
        <v>447</v>
      </c>
      <c r="AI4" s="115" t="s">
        <v>944</v>
      </c>
      <c r="AJ4" s="116" t="s">
        <v>944</v>
      </c>
    </row>
    <row r="5" spans="5:36" s="119" customFormat="1">
      <c r="E5" s="119" t="str">
        <f>'AAL mundo '!E5</f>
        <v>East Asia and the Pacific</v>
      </c>
      <c r="F5" s="121">
        <f t="shared" ref="F5:F11" si="0">SUMIF($A$33:$A$248,$E5,F$33:F$248)</f>
        <v>100376925.17099997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</row>
    <row r="6" spans="5:36" s="119" customFormat="1">
      <c r="E6" s="119" t="str">
        <f>'AAL mundo '!E6</f>
        <v>Europe and Central Asia</v>
      </c>
      <c r="F6" s="121">
        <f t="shared" si="0"/>
        <v>83678516.690000027</v>
      </c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</row>
    <row r="7" spans="5:36" s="119" customFormat="1">
      <c r="E7" s="119" t="str">
        <f>'AAL mundo '!E7</f>
        <v>LAC</v>
      </c>
      <c r="F7" s="121">
        <f t="shared" si="0"/>
        <v>18499706.064500004</v>
      </c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</row>
    <row r="8" spans="5:36" s="119" customFormat="1">
      <c r="E8" s="119" t="str">
        <f>'AAL mundo '!E8</f>
        <v>Middle East and North Africa</v>
      </c>
      <c r="F8" s="121">
        <f t="shared" si="0"/>
        <v>10749428.040000003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</row>
    <row r="9" spans="5:36" s="119" customFormat="1">
      <c r="E9" s="119" t="str">
        <f>'AAL mundo '!E9</f>
        <v>North America</v>
      </c>
      <c r="F9" s="121">
        <f t="shared" si="0"/>
        <v>61224871.899999999</v>
      </c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</row>
    <row r="10" spans="5:36" s="119" customFormat="1">
      <c r="E10" s="119" t="str">
        <f>'AAL mundo '!E10</f>
        <v>South Asia</v>
      </c>
      <c r="F10" s="121">
        <f t="shared" si="0"/>
        <v>6994131.3199999994</v>
      </c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</row>
    <row r="11" spans="5:36" s="119" customFormat="1">
      <c r="E11" s="119" t="str">
        <f>'AAL mundo '!E11</f>
        <v>Sub-Saharan Africa</v>
      </c>
      <c r="F11" s="121">
        <f t="shared" si="0"/>
        <v>3492086.9899999998</v>
      </c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</row>
    <row r="12" spans="5:36" s="119" customFormat="1">
      <c r="F12" s="121">
        <f>SUM(F5:F11)</f>
        <v>285015666.17549998</v>
      </c>
    </row>
    <row r="13" spans="5:36" s="119" customFormat="1"/>
    <row r="14" spans="5:36" s="119" customFormat="1" ht="13" thickBot="1"/>
    <row r="15" spans="5:36" s="119" customFormat="1" ht="18.75" customHeight="1" thickBot="1">
      <c r="E15" s="283" t="s">
        <v>945</v>
      </c>
      <c r="F15" s="291" t="s">
        <v>926</v>
      </c>
      <c r="G15" s="286" t="s">
        <v>981</v>
      </c>
      <c r="H15" s="293"/>
      <c r="I15" s="293"/>
      <c r="J15" s="293"/>
      <c r="K15" s="293"/>
      <c r="L15" s="293"/>
      <c r="M15" s="293"/>
      <c r="N15" s="286" t="s">
        <v>925</v>
      </c>
      <c r="O15" s="293"/>
      <c r="P15" s="293"/>
      <c r="Q15" s="293"/>
      <c r="R15" s="293"/>
      <c r="S15" s="293"/>
      <c r="T15" s="293"/>
      <c r="U15" s="286" t="s">
        <v>982</v>
      </c>
      <c r="V15" s="293"/>
      <c r="W15" s="293"/>
      <c r="X15" s="293"/>
      <c r="Y15" s="293"/>
      <c r="Z15" s="293"/>
      <c r="AA15" s="293"/>
      <c r="AB15" s="286" t="s">
        <v>983</v>
      </c>
      <c r="AC15" s="293"/>
      <c r="AD15" s="293"/>
      <c r="AE15" s="293"/>
      <c r="AF15" s="293"/>
      <c r="AG15" s="293"/>
      <c r="AH15" s="293"/>
      <c r="AI15" s="286" t="s">
        <v>990</v>
      </c>
      <c r="AJ15" s="293"/>
    </row>
    <row r="16" spans="5:36" s="119" customFormat="1" ht="15" customHeight="1">
      <c r="E16" s="284"/>
      <c r="F16" s="292"/>
      <c r="G16" s="296" t="s">
        <v>961</v>
      </c>
      <c r="H16" s="297"/>
      <c r="I16" s="297"/>
      <c r="J16" s="297"/>
      <c r="K16" s="297"/>
      <c r="L16" s="297"/>
      <c r="M16" s="298"/>
      <c r="N16" s="296" t="s">
        <v>961</v>
      </c>
      <c r="O16" s="297"/>
      <c r="P16" s="297"/>
      <c r="Q16" s="297"/>
      <c r="R16" s="297"/>
      <c r="S16" s="297"/>
      <c r="T16" s="298"/>
      <c r="U16" s="296" t="s">
        <v>961</v>
      </c>
      <c r="V16" s="297"/>
      <c r="W16" s="297"/>
      <c r="X16" s="297"/>
      <c r="Y16" s="297"/>
      <c r="Z16" s="297"/>
      <c r="AA16" s="298"/>
      <c r="AB16" s="296" t="s">
        <v>961</v>
      </c>
      <c r="AC16" s="297"/>
      <c r="AD16" s="297"/>
      <c r="AE16" s="297"/>
      <c r="AF16" s="297"/>
      <c r="AG16" s="297"/>
      <c r="AH16" s="298"/>
      <c r="AI16" s="296" t="s">
        <v>927</v>
      </c>
      <c r="AJ16" s="297"/>
    </row>
    <row r="17" spans="1:36" s="119" customFormat="1" ht="15" customHeight="1" thickBot="1">
      <c r="E17" s="284"/>
      <c r="F17" s="126" t="s">
        <v>928</v>
      </c>
      <c r="G17" s="115">
        <v>20</v>
      </c>
      <c r="H17" s="116">
        <v>50</v>
      </c>
      <c r="I17" s="116">
        <v>100</v>
      </c>
      <c r="J17" s="116">
        <v>250</v>
      </c>
      <c r="K17" s="116">
        <v>500</v>
      </c>
      <c r="L17" s="116">
        <v>1000</v>
      </c>
      <c r="M17" s="116">
        <v>1500</v>
      </c>
      <c r="N17" s="115">
        <v>20</v>
      </c>
      <c r="O17" s="116">
        <v>50</v>
      </c>
      <c r="P17" s="116">
        <v>100</v>
      </c>
      <c r="Q17" s="116">
        <v>250</v>
      </c>
      <c r="R17" s="116">
        <v>500</v>
      </c>
      <c r="S17" s="116">
        <v>1000</v>
      </c>
      <c r="T17" s="116">
        <v>1500</v>
      </c>
      <c r="U17" s="115">
        <v>20</v>
      </c>
      <c r="V17" s="116">
        <v>50</v>
      </c>
      <c r="W17" s="116">
        <v>100</v>
      </c>
      <c r="X17" s="116">
        <v>250</v>
      </c>
      <c r="Y17" s="116">
        <v>500</v>
      </c>
      <c r="Z17" s="116">
        <v>1000</v>
      </c>
      <c r="AA17" s="116">
        <v>1500</v>
      </c>
      <c r="AB17" s="115">
        <v>20</v>
      </c>
      <c r="AC17" s="116">
        <v>50</v>
      </c>
      <c r="AD17" s="116">
        <v>100</v>
      </c>
      <c r="AE17" s="116">
        <v>250</v>
      </c>
      <c r="AF17" s="116">
        <v>500</v>
      </c>
      <c r="AG17" s="116">
        <v>1000</v>
      </c>
      <c r="AH17" s="116">
        <v>1500</v>
      </c>
      <c r="AI17" s="115" t="s">
        <v>3</v>
      </c>
      <c r="AJ17" s="116" t="s">
        <v>4</v>
      </c>
    </row>
    <row r="18" spans="1:36" ht="15.75" customHeight="1" thickBot="1">
      <c r="A18" s="119"/>
      <c r="B18" s="119"/>
      <c r="C18" s="119"/>
      <c r="D18" s="119"/>
      <c r="E18" s="285"/>
      <c r="F18" s="126" t="s">
        <v>944</v>
      </c>
      <c r="G18" s="115" t="s">
        <v>447</v>
      </c>
      <c r="H18" s="115" t="s">
        <v>447</v>
      </c>
      <c r="I18" s="115" t="s">
        <v>447</v>
      </c>
      <c r="J18" s="115" t="s">
        <v>447</v>
      </c>
      <c r="K18" s="115" t="s">
        <v>447</v>
      </c>
      <c r="L18" s="115" t="s">
        <v>447</v>
      </c>
      <c r="M18" s="115" t="s">
        <v>447</v>
      </c>
      <c r="N18" s="115" t="s">
        <v>447</v>
      </c>
      <c r="O18" s="115" t="s">
        <v>447</v>
      </c>
      <c r="P18" s="115" t="s">
        <v>447</v>
      </c>
      <c r="Q18" s="115" t="s">
        <v>447</v>
      </c>
      <c r="R18" s="115" t="s">
        <v>447</v>
      </c>
      <c r="S18" s="115" t="s">
        <v>447</v>
      </c>
      <c r="T18" s="115" t="s">
        <v>447</v>
      </c>
      <c r="U18" s="115" t="s">
        <v>447</v>
      </c>
      <c r="V18" s="115" t="s">
        <v>447</v>
      </c>
      <c r="W18" s="115" t="s">
        <v>447</v>
      </c>
      <c r="X18" s="115" t="s">
        <v>447</v>
      </c>
      <c r="Y18" s="115" t="s">
        <v>447</v>
      </c>
      <c r="Z18" s="115" t="s">
        <v>447</v>
      </c>
      <c r="AA18" s="115" t="s">
        <v>447</v>
      </c>
      <c r="AB18" s="115" t="s">
        <v>447</v>
      </c>
      <c r="AC18" s="115" t="s">
        <v>447</v>
      </c>
      <c r="AD18" s="115" t="s">
        <v>447</v>
      </c>
      <c r="AE18" s="115" t="s">
        <v>447</v>
      </c>
      <c r="AF18" s="115" t="s">
        <v>447</v>
      </c>
      <c r="AG18" s="115" t="s">
        <v>447</v>
      </c>
      <c r="AH18" s="115" t="s">
        <v>447</v>
      </c>
      <c r="AI18" s="115" t="s">
        <v>944</v>
      </c>
      <c r="AJ18" s="116" t="s">
        <v>944</v>
      </c>
    </row>
    <row r="19" spans="1:36" s="119" customFormat="1">
      <c r="E19" s="127" t="s">
        <v>946</v>
      </c>
      <c r="F19" s="121">
        <f t="shared" ref="F19:F24" si="1">SUMIF($E$33:$E$248,$E19,F$33:F$248)</f>
        <v>6878049.1800000006</v>
      </c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</row>
    <row r="20" spans="1:36" s="119" customFormat="1">
      <c r="E20" s="127" t="s">
        <v>948</v>
      </c>
      <c r="F20" s="121">
        <f t="shared" si="1"/>
        <v>14337082.304999998</v>
      </c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</row>
    <row r="21" spans="1:36" s="119" customFormat="1">
      <c r="E21" s="127" t="s">
        <v>949</v>
      </c>
      <c r="F21" s="121">
        <f t="shared" si="1"/>
        <v>60860908.475999989</v>
      </c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</row>
    <row r="22" spans="1:36" s="119" customFormat="1">
      <c r="E22" s="127" t="s">
        <v>962</v>
      </c>
      <c r="F22" s="121">
        <f t="shared" si="1"/>
        <v>1955737.7144999998</v>
      </c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</row>
    <row r="23" spans="1:36" s="119" customFormat="1">
      <c r="E23" s="127" t="s">
        <v>950</v>
      </c>
      <c r="F23" s="121">
        <f t="shared" si="1"/>
        <v>186168516</v>
      </c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</row>
    <row r="24" spans="1:36" s="119" customFormat="1">
      <c r="E24" s="127" t="s">
        <v>951</v>
      </c>
      <c r="F24" s="121">
        <f t="shared" si="1"/>
        <v>14842774.499999998</v>
      </c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</row>
    <row r="25" spans="1:36" s="128" customFormat="1">
      <c r="E25" s="129" t="s">
        <v>947</v>
      </c>
      <c r="F25" s="123">
        <f>F23+F24</f>
        <v>201011290.5</v>
      </c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19"/>
      <c r="Y25" s="119"/>
      <c r="Z25" s="119"/>
      <c r="AA25" s="119"/>
      <c r="AB25" s="119"/>
      <c r="AC25" s="119"/>
      <c r="AD25" s="119"/>
      <c r="AE25" s="119"/>
    </row>
    <row r="26" spans="1:36" s="119" customFormat="1">
      <c r="A26" s="127"/>
      <c r="F26" s="121">
        <f>SUM(F19:F24)</f>
        <v>285043068.17549998</v>
      </c>
    </row>
    <row r="27" spans="1:36" s="119" customFormat="1">
      <c r="A27" s="127"/>
    </row>
    <row r="28" spans="1:36" s="119" customFormat="1" ht="13" thickBot="1">
      <c r="A28" s="127"/>
    </row>
    <row r="29" spans="1:36" ht="15.75" customHeight="1" thickBot="1">
      <c r="A29" s="283" t="s">
        <v>0</v>
      </c>
      <c r="B29" s="302" t="s">
        <v>929</v>
      </c>
      <c r="C29" s="304" t="s">
        <v>930</v>
      </c>
      <c r="D29" s="140"/>
      <c r="E29" s="304" t="s">
        <v>945</v>
      </c>
      <c r="F29" s="291" t="s">
        <v>926</v>
      </c>
      <c r="G29" s="286" t="s">
        <v>981</v>
      </c>
      <c r="H29" s="293"/>
      <c r="I29" s="293"/>
      <c r="J29" s="293"/>
      <c r="K29" s="293"/>
      <c r="L29" s="293"/>
      <c r="M29" s="293"/>
      <c r="N29" s="286" t="s">
        <v>925</v>
      </c>
      <c r="O29" s="293"/>
      <c r="P29" s="293"/>
      <c r="Q29" s="293"/>
      <c r="R29" s="293"/>
      <c r="S29" s="293"/>
      <c r="T29" s="293"/>
      <c r="U29" s="286" t="s">
        <v>982</v>
      </c>
      <c r="V29" s="293"/>
      <c r="W29" s="293"/>
      <c r="X29" s="293"/>
      <c r="Y29" s="293"/>
      <c r="Z29" s="293"/>
      <c r="AA29" s="293"/>
      <c r="AB29" s="286" t="s">
        <v>983</v>
      </c>
      <c r="AC29" s="293"/>
      <c r="AD29" s="293"/>
      <c r="AE29" s="293"/>
      <c r="AF29" s="293"/>
      <c r="AG29" s="293"/>
      <c r="AH29" s="293"/>
      <c r="AI29" s="286" t="s">
        <v>990</v>
      </c>
      <c r="AJ29" s="293"/>
    </row>
    <row r="30" spans="1:36" ht="15.75" customHeight="1">
      <c r="A30" s="284"/>
      <c r="B30" s="303"/>
      <c r="C30" s="305"/>
      <c r="D30" s="141"/>
      <c r="E30" s="305" t="s">
        <v>945</v>
      </c>
      <c r="F30" s="292"/>
      <c r="G30" s="296" t="s">
        <v>961</v>
      </c>
      <c r="H30" s="297"/>
      <c r="I30" s="297"/>
      <c r="J30" s="297"/>
      <c r="K30" s="297"/>
      <c r="L30" s="297"/>
      <c r="M30" s="298"/>
      <c r="N30" s="296" t="s">
        <v>961</v>
      </c>
      <c r="O30" s="297"/>
      <c r="P30" s="297"/>
      <c r="Q30" s="297"/>
      <c r="R30" s="297"/>
      <c r="S30" s="297"/>
      <c r="T30" s="298"/>
      <c r="U30" s="296" t="s">
        <v>961</v>
      </c>
      <c r="V30" s="297"/>
      <c r="W30" s="297"/>
      <c r="X30" s="297"/>
      <c r="Y30" s="297"/>
      <c r="Z30" s="297"/>
      <c r="AA30" s="298"/>
      <c r="AB30" s="296" t="s">
        <v>961</v>
      </c>
      <c r="AC30" s="297"/>
      <c r="AD30" s="297"/>
      <c r="AE30" s="297"/>
      <c r="AF30" s="297"/>
      <c r="AG30" s="297"/>
      <c r="AH30" s="298"/>
      <c r="AI30" s="296" t="s">
        <v>927</v>
      </c>
      <c r="AJ30" s="297"/>
    </row>
    <row r="31" spans="1:36" ht="15.75" customHeight="1" thickBot="1">
      <c r="A31" s="284"/>
      <c r="B31" s="303"/>
      <c r="C31" s="305"/>
      <c r="D31" s="141"/>
      <c r="E31" s="305"/>
      <c r="F31" s="137" t="s">
        <v>928</v>
      </c>
      <c r="G31" s="115">
        <v>20</v>
      </c>
      <c r="H31" s="116">
        <v>50</v>
      </c>
      <c r="I31" s="116">
        <v>100</v>
      </c>
      <c r="J31" s="116">
        <v>250</v>
      </c>
      <c r="K31" s="116">
        <v>500</v>
      </c>
      <c r="L31" s="116">
        <v>1000</v>
      </c>
      <c r="M31" s="116">
        <v>1500</v>
      </c>
      <c r="N31" s="115">
        <v>20</v>
      </c>
      <c r="O31" s="116">
        <v>50</v>
      </c>
      <c r="P31" s="116">
        <v>100</v>
      </c>
      <c r="Q31" s="116">
        <v>250</v>
      </c>
      <c r="R31" s="116">
        <v>500</v>
      </c>
      <c r="S31" s="116">
        <v>1000</v>
      </c>
      <c r="T31" s="116">
        <v>1500</v>
      </c>
      <c r="U31" s="115">
        <v>20</v>
      </c>
      <c r="V31" s="116">
        <v>50</v>
      </c>
      <c r="W31" s="116">
        <v>100</v>
      </c>
      <c r="X31" s="116">
        <v>250</v>
      </c>
      <c r="Y31" s="116">
        <v>500</v>
      </c>
      <c r="Z31" s="116">
        <v>1000</v>
      </c>
      <c r="AA31" s="116">
        <v>1500</v>
      </c>
      <c r="AB31" s="115">
        <v>20</v>
      </c>
      <c r="AC31" s="116">
        <v>50</v>
      </c>
      <c r="AD31" s="116">
        <v>100</v>
      </c>
      <c r="AE31" s="116">
        <v>250</v>
      </c>
      <c r="AF31" s="116">
        <v>500</v>
      </c>
      <c r="AG31" s="116">
        <v>1000</v>
      </c>
      <c r="AH31" s="116">
        <v>1500</v>
      </c>
      <c r="AI31" s="115" t="s">
        <v>3</v>
      </c>
      <c r="AJ31" s="116" t="s">
        <v>4</v>
      </c>
    </row>
    <row r="32" spans="1:36" s="119" customFormat="1" ht="15.75" customHeight="1" thickBot="1">
      <c r="A32" s="285"/>
      <c r="B32" s="313"/>
      <c r="C32" s="314"/>
      <c r="D32" s="142"/>
      <c r="E32" s="314"/>
      <c r="F32" s="137" t="s">
        <v>944</v>
      </c>
      <c r="G32" s="115" t="s">
        <v>447</v>
      </c>
      <c r="H32" s="115" t="s">
        <v>447</v>
      </c>
      <c r="I32" s="115" t="s">
        <v>447</v>
      </c>
      <c r="J32" s="115" t="s">
        <v>447</v>
      </c>
      <c r="K32" s="115" t="s">
        <v>447</v>
      </c>
      <c r="L32" s="115" t="s">
        <v>447</v>
      </c>
      <c r="M32" s="115" t="s">
        <v>447</v>
      </c>
      <c r="N32" s="115" t="s">
        <v>447</v>
      </c>
      <c r="O32" s="115" t="s">
        <v>447</v>
      </c>
      <c r="P32" s="115" t="s">
        <v>447</v>
      </c>
      <c r="Q32" s="115" t="s">
        <v>447</v>
      </c>
      <c r="R32" s="115" t="s">
        <v>447</v>
      </c>
      <c r="S32" s="115" t="s">
        <v>447</v>
      </c>
      <c r="T32" s="115" t="s">
        <v>447</v>
      </c>
      <c r="U32" s="115" t="s">
        <v>447</v>
      </c>
      <c r="V32" s="115" t="s">
        <v>447</v>
      </c>
      <c r="W32" s="115" t="s">
        <v>447</v>
      </c>
      <c r="X32" s="115" t="s">
        <v>447</v>
      </c>
      <c r="Y32" s="115" t="s">
        <v>447</v>
      </c>
      <c r="Z32" s="115" t="s">
        <v>447</v>
      </c>
      <c r="AA32" s="115" t="s">
        <v>447</v>
      </c>
      <c r="AB32" s="115" t="s">
        <v>447</v>
      </c>
      <c r="AC32" s="115" t="s">
        <v>447</v>
      </c>
      <c r="AD32" s="115" t="s">
        <v>447</v>
      </c>
      <c r="AE32" s="115" t="s">
        <v>447</v>
      </c>
      <c r="AF32" s="115" t="s">
        <v>447</v>
      </c>
      <c r="AG32" s="115" t="s">
        <v>447</v>
      </c>
      <c r="AH32" s="115" t="s">
        <v>447</v>
      </c>
      <c r="AI32" s="115" t="s">
        <v>944</v>
      </c>
      <c r="AJ32" s="116" t="s">
        <v>944</v>
      </c>
    </row>
    <row r="33" spans="1:36" s="119" customFormat="1" ht="15.75" customHeight="1">
      <c r="A33" s="111" t="str">
        <f>'AAL mundo '!A33</f>
        <v>South Asia</v>
      </c>
      <c r="B33" s="112" t="str">
        <f>'AAL mundo '!B33</f>
        <v>AFG</v>
      </c>
      <c r="C33" s="112" t="str">
        <f>'AAL mundo '!C33</f>
        <v>Afghanistan</v>
      </c>
      <c r="D33" s="113" t="str">
        <f>'AAL mundo '!D33</f>
        <v/>
      </c>
      <c r="E33" s="113" t="str">
        <f>'AAL mundo '!E33</f>
        <v>Low income</v>
      </c>
      <c r="F33" s="109">
        <f>'AAL mundo '!F33</f>
        <v>60187.9</v>
      </c>
      <c r="G33" s="124">
        <f>IFERROR('PML mundo '!G6*100000000/Indicadores!$I33,"")</f>
        <v>89209464.53618589</v>
      </c>
      <c r="H33" s="124">
        <f>IFERROR('PML mundo '!I6*100000000/Indicadores!$I33,"")</f>
        <v>178955033.52212203</v>
      </c>
      <c r="I33" s="124">
        <f>IFERROR('PML mundo '!K6*100000000/Indicadores!$I33,"")</f>
        <v>290397395.16025317</v>
      </c>
      <c r="J33" s="124">
        <f>IFERROR('PML mundo '!M6*100000000/Indicadores!$I33,"")</f>
        <v>505437029.76085132</v>
      </c>
      <c r="K33" s="124">
        <f>IFERROR('PML mundo '!O6*100000000/Indicadores!$I33,"")</f>
        <v>725635617.12920296</v>
      </c>
      <c r="L33" s="124">
        <f>IFERROR('PML mundo '!Q6*100000000/Indicadores!$I33,"")</f>
        <v>986499551.45033622</v>
      </c>
      <c r="M33" s="124">
        <f>IFERROR('PML mundo '!S6*100000000/Indicadores!$I33,"")</f>
        <v>1142637867.3179054</v>
      </c>
      <c r="N33" s="124" t="str">
        <f>IFERROR('PML mundo '!U6*100000000/Indicadores!$I33,"")</f>
        <v/>
      </c>
      <c r="O33" s="124" t="str">
        <f>IFERROR('PML mundo '!W6*100000000/Indicadores!$I33,"")</f>
        <v/>
      </c>
      <c r="P33" s="124" t="str">
        <f>IFERROR('PML mundo '!Y6*100000000/Indicadores!$I33,"")</f>
        <v/>
      </c>
      <c r="Q33" s="124" t="str">
        <f>IFERROR('PML mundo '!AA6*100000000/Indicadores!$I33,"")</f>
        <v/>
      </c>
      <c r="R33" s="124" t="str">
        <f>IFERROR('PML mundo '!AC6*100000000/Indicadores!$I33,"")</f>
        <v/>
      </c>
      <c r="S33" s="124" t="str">
        <f>IFERROR('PML mundo '!AE6*100000000/Indicadores!$I33,"")</f>
        <v/>
      </c>
      <c r="T33" s="124" t="str">
        <f>IFERROR('PML mundo '!AG6*100000000/Indicadores!$I33,"")</f>
        <v/>
      </c>
      <c r="U33" s="124" t="str">
        <f>IFERROR('PML mundo '!AI6*100000000/Indicadores!$I33,"")</f>
        <v/>
      </c>
      <c r="V33" s="124" t="str">
        <f>IFERROR('PML mundo '!AK6*100000000/Indicadores!$I33,"")</f>
        <v/>
      </c>
      <c r="W33" s="124" t="str">
        <f>IFERROR('PML mundo '!AM6*100000000/Indicadores!$I33,"")</f>
        <v/>
      </c>
      <c r="X33" s="124" t="str">
        <f>IFERROR('PML mundo '!AO6*100000000/Indicadores!$I33,"")</f>
        <v/>
      </c>
      <c r="Y33" s="124" t="str">
        <f>IFERROR('PML mundo '!AQ6*100000000/Indicadores!$I33,"")</f>
        <v/>
      </c>
      <c r="Z33" s="124" t="str">
        <f>IFERROR('PML mundo '!AS6*100000000/Indicadores!$I33,"")</f>
        <v/>
      </c>
      <c r="AA33" s="124" t="str">
        <f>IFERROR('PML mundo '!AU6*100000000/Indicadores!$I33,"")</f>
        <v/>
      </c>
      <c r="AB33" s="124" t="str">
        <f>IFERROR('PML mundo '!AW6*100000000/Indicadores!$I33,"")</f>
        <v/>
      </c>
      <c r="AC33" s="124" t="str">
        <f>IFERROR('PML mundo '!AY6*100000000/Indicadores!$I33,"")</f>
        <v/>
      </c>
      <c r="AD33" s="124" t="str">
        <f>IFERROR('PML mundo '!BA6*100000000/Indicadores!$I33,"")</f>
        <v/>
      </c>
      <c r="AE33" s="124" t="str">
        <f>IFERROR('PML mundo '!BC6*100000000/Indicadores!$I33,"")</f>
        <v/>
      </c>
      <c r="AF33" s="124" t="str">
        <f>IFERROR('PML mundo '!BE6*100000000/Indicadores!$I33,"")</f>
        <v/>
      </c>
      <c r="AG33" s="124" t="str">
        <f>IFERROR('PML mundo '!BG6*100000000/Indicadores!$I33,"")</f>
        <v/>
      </c>
      <c r="AH33" s="124" t="str">
        <f>IFERROR('PML mundo '!BI6*100000000/Indicadores!$I33,"")</f>
        <v/>
      </c>
      <c r="AI33" s="124">
        <f>IFERROR('PML mundo '!BK6*100000000/Indicadores!$I33,"")</f>
        <v>164247230.22000599</v>
      </c>
      <c r="AJ33" s="124">
        <f>IFERROR('PML mundo '!BM6*100000000/Indicadores!$I33,"")</f>
        <v>293437865.2343235</v>
      </c>
    </row>
    <row r="34" spans="1:36" s="119" customFormat="1" ht="14">
      <c r="A34" s="114" t="str">
        <f>'AAL mundo '!A34</f>
        <v>Europe and Central Asia</v>
      </c>
      <c r="B34" s="107" t="str">
        <f>'AAL mundo '!B34</f>
        <v>ALB</v>
      </c>
      <c r="C34" s="107" t="str">
        <f>'AAL mundo '!C34</f>
        <v>Albania</v>
      </c>
      <c r="D34" s="108" t="str">
        <f>'AAL mundo '!D34</f>
        <v/>
      </c>
      <c r="E34" s="108" t="str">
        <f>'AAL mundo '!E34</f>
        <v>Upper middle income</v>
      </c>
      <c r="F34" s="109">
        <f>'AAL mundo '!F34</f>
        <v>40459.699999999997</v>
      </c>
      <c r="G34" s="124">
        <f>IFERROR('PML mundo '!G7*100000000/Indicadores!$I34,"")</f>
        <v>10739519.072579881</v>
      </c>
      <c r="H34" s="124">
        <f>IFERROR('PML mundo '!I7*100000000/Indicadores!$I34,"")</f>
        <v>22755444.692738388</v>
      </c>
      <c r="I34" s="124">
        <f>IFERROR('PML mundo '!K7*100000000/Indicadores!$I34,"")</f>
        <v>39273535.092946775</v>
      </c>
      <c r="J34" s="124">
        <f>IFERROR('PML mundo '!M7*100000000/Indicadores!$I34,"")</f>
        <v>77837003.605361372</v>
      </c>
      <c r="K34" s="124">
        <f>IFERROR('PML mundo '!O7*100000000/Indicadores!$I34,"")</f>
        <v>124535779.17381962</v>
      </c>
      <c r="L34" s="124">
        <f>IFERROR('PML mundo '!Q7*100000000/Indicadores!$I34,"")</f>
        <v>189698189.49986929</v>
      </c>
      <c r="M34" s="124">
        <f>IFERROR('PML mundo '!S7*100000000/Indicadores!$I34,"")</f>
        <v>237528693.17054299</v>
      </c>
      <c r="N34" s="124" t="str">
        <f>IFERROR('PML mundo '!U7*100000000/Indicadores!$I34,"")</f>
        <v/>
      </c>
      <c r="O34" s="124" t="str">
        <f>IFERROR('PML mundo '!W7*100000000/Indicadores!$I34,"")</f>
        <v/>
      </c>
      <c r="P34" s="124" t="str">
        <f>IFERROR('PML mundo '!Y7*100000000/Indicadores!$I34,"")</f>
        <v/>
      </c>
      <c r="Q34" s="124" t="str">
        <f>IFERROR('PML mundo '!AA7*100000000/Indicadores!$I34,"")</f>
        <v/>
      </c>
      <c r="R34" s="124" t="str">
        <f>IFERROR('PML mundo '!AC7*100000000/Indicadores!$I34,"")</f>
        <v/>
      </c>
      <c r="S34" s="124" t="str">
        <f>IFERROR('PML mundo '!AE7*100000000/Indicadores!$I34,"")</f>
        <v/>
      </c>
      <c r="T34" s="124" t="str">
        <f>IFERROR('PML mundo '!AG7*100000000/Indicadores!$I34,"")</f>
        <v/>
      </c>
      <c r="U34" s="124" t="str">
        <f>IFERROR('PML mundo '!AI7*100000000/Indicadores!$I34,"")</f>
        <v/>
      </c>
      <c r="V34" s="124" t="str">
        <f>IFERROR('PML mundo '!AK7*100000000/Indicadores!$I34,"")</f>
        <v/>
      </c>
      <c r="W34" s="124" t="str">
        <f>IFERROR('PML mundo '!AM7*100000000/Indicadores!$I34,"")</f>
        <v/>
      </c>
      <c r="X34" s="124" t="str">
        <f>IFERROR('PML mundo '!AO7*100000000/Indicadores!$I34,"")</f>
        <v/>
      </c>
      <c r="Y34" s="124" t="str">
        <f>IFERROR('PML mundo '!AQ7*100000000/Indicadores!$I34,"")</f>
        <v/>
      </c>
      <c r="Z34" s="124" t="str">
        <f>IFERROR('PML mundo '!AS7*100000000/Indicadores!$I34,"")</f>
        <v/>
      </c>
      <c r="AA34" s="124" t="str">
        <f>IFERROR('PML mundo '!AU7*100000000/Indicadores!$I34,"")</f>
        <v/>
      </c>
      <c r="AB34" s="124" t="str">
        <f>IFERROR('PML mundo '!AW7*100000000/Indicadores!$I34,"")</f>
        <v/>
      </c>
      <c r="AC34" s="124" t="str">
        <f>IFERROR('PML mundo '!AY7*100000000/Indicadores!$I34,"")</f>
        <v/>
      </c>
      <c r="AD34" s="124" t="str">
        <f>IFERROR('PML mundo '!BA7*100000000/Indicadores!$I34,"")</f>
        <v/>
      </c>
      <c r="AE34" s="124" t="str">
        <f>IFERROR('PML mundo '!BC7*100000000/Indicadores!$I34,"")</f>
        <v/>
      </c>
      <c r="AF34" s="124" t="str">
        <f>IFERROR('PML mundo '!BE7*100000000/Indicadores!$I34,"")</f>
        <v/>
      </c>
      <c r="AG34" s="124" t="str">
        <f>IFERROR('PML mundo '!BG7*100000000/Indicadores!$I34,"")</f>
        <v/>
      </c>
      <c r="AH34" s="124" t="str">
        <f>IFERROR('PML mundo '!BI7*100000000/Indicadores!$I34,"")</f>
        <v/>
      </c>
      <c r="AI34" s="124">
        <f>IFERROR('PML mundo '!BK7*100000000/Indicadores!$I34,"")</f>
        <v>19712543.401413348</v>
      </c>
      <c r="AJ34" s="124">
        <f>IFERROR('PML mundo '!BM7*100000000/Indicadores!$I34,"")</f>
        <v>44074660.609419122</v>
      </c>
    </row>
    <row r="35" spans="1:36" s="119" customFormat="1" ht="14">
      <c r="A35" s="114" t="str">
        <f>'AAL mundo '!A35</f>
        <v>Middle East and North Africa</v>
      </c>
      <c r="B35" s="107" t="str">
        <f>'AAL mundo '!B35</f>
        <v>DZA</v>
      </c>
      <c r="C35" s="107" t="str">
        <f>'AAL mundo '!C35</f>
        <v>Algeria</v>
      </c>
      <c r="D35" s="108" t="str">
        <f>'AAL mundo '!D35</f>
        <v/>
      </c>
      <c r="E35" s="108" t="str">
        <f>'AAL mundo '!E35</f>
        <v>Upper middle income</v>
      </c>
      <c r="F35" s="109">
        <f>'AAL mundo '!F35</f>
        <v>899206</v>
      </c>
      <c r="G35" s="124">
        <f>IFERROR('PML mundo '!G8*100000000/Indicadores!$I35,"")</f>
        <v>27673789.853879884</v>
      </c>
      <c r="H35" s="124">
        <f>IFERROR('PML mundo '!I8*100000000/Indicadores!$I35,"")</f>
        <v>53372466.718721285</v>
      </c>
      <c r="I35" s="124">
        <f>IFERROR('PML mundo '!K8*100000000/Indicadores!$I35,"")</f>
        <v>82435656.695754334</v>
      </c>
      <c r="J35" s="124">
        <f>IFERROR('PML mundo '!M8*100000000/Indicadores!$I35,"")</f>
        <v>135183219.94739994</v>
      </c>
      <c r="K35" s="124">
        <f>IFERROR('PML mundo '!O8*100000000/Indicadores!$I35,"")</f>
        <v>183121816.50012386</v>
      </c>
      <c r="L35" s="124">
        <f>IFERROR('PML mundo '!Q8*100000000/Indicadores!$I35,"")</f>
        <v>236797077.26851821</v>
      </c>
      <c r="M35" s="124">
        <f>IFERROR('PML mundo '!S8*100000000/Indicadores!$I35,"")</f>
        <v>270196613.95630836</v>
      </c>
      <c r="N35" s="124" t="str">
        <f>IFERROR('PML mundo '!U8*100000000/Indicadores!$I35,"")</f>
        <v/>
      </c>
      <c r="O35" s="124" t="str">
        <f>IFERROR('PML mundo '!W8*100000000/Indicadores!$I35,"")</f>
        <v/>
      </c>
      <c r="P35" s="124" t="str">
        <f>IFERROR('PML mundo '!Y8*100000000/Indicadores!$I35,"")</f>
        <v/>
      </c>
      <c r="Q35" s="124" t="str">
        <f>IFERROR('PML mundo '!AA8*100000000/Indicadores!$I35,"")</f>
        <v/>
      </c>
      <c r="R35" s="124" t="str">
        <f>IFERROR('PML mundo '!AC8*100000000/Indicadores!$I35,"")</f>
        <v/>
      </c>
      <c r="S35" s="124" t="str">
        <f>IFERROR('PML mundo '!AE8*100000000/Indicadores!$I35,"")</f>
        <v/>
      </c>
      <c r="T35" s="124" t="str">
        <f>IFERROR('PML mundo '!AG8*100000000/Indicadores!$I35,"")</f>
        <v/>
      </c>
      <c r="U35" s="124" t="str">
        <f>IFERROR('PML mundo '!AI8*100000000/Indicadores!$I35,"")</f>
        <v/>
      </c>
      <c r="V35" s="124" t="str">
        <f>IFERROR('PML mundo '!AK8*100000000/Indicadores!$I35,"")</f>
        <v/>
      </c>
      <c r="W35" s="124" t="str">
        <f>IFERROR('PML mundo '!AM8*100000000/Indicadores!$I35,"")</f>
        <v/>
      </c>
      <c r="X35" s="124" t="str">
        <f>IFERROR('PML mundo '!AO8*100000000/Indicadores!$I35,"")</f>
        <v/>
      </c>
      <c r="Y35" s="124" t="str">
        <f>IFERROR('PML mundo '!AQ8*100000000/Indicadores!$I35,"")</f>
        <v/>
      </c>
      <c r="Z35" s="124" t="str">
        <f>IFERROR('PML mundo '!AS8*100000000/Indicadores!$I35,"")</f>
        <v/>
      </c>
      <c r="AA35" s="124" t="str">
        <f>IFERROR('PML mundo '!AU8*100000000/Indicadores!$I35,"")</f>
        <v/>
      </c>
      <c r="AB35" s="124" t="str">
        <f>IFERROR('PML mundo '!AW8*100000000/Indicadores!$I35,"")</f>
        <v/>
      </c>
      <c r="AC35" s="124" t="str">
        <f>IFERROR('PML mundo '!AY8*100000000/Indicadores!$I35,"")</f>
        <v/>
      </c>
      <c r="AD35" s="124" t="str">
        <f>IFERROR('PML mundo '!BA8*100000000/Indicadores!$I35,"")</f>
        <v/>
      </c>
      <c r="AE35" s="124" t="str">
        <f>IFERROR('PML mundo '!BC8*100000000/Indicadores!$I35,"")</f>
        <v/>
      </c>
      <c r="AF35" s="124" t="str">
        <f>IFERROR('PML mundo '!BE8*100000000/Indicadores!$I35,"")</f>
        <v/>
      </c>
      <c r="AG35" s="124" t="str">
        <f>IFERROR('PML mundo '!BG8*100000000/Indicadores!$I35,"")</f>
        <v/>
      </c>
      <c r="AH35" s="124" t="str">
        <f>IFERROR('PML mundo '!BI8*100000000/Indicadores!$I35,"")</f>
        <v/>
      </c>
      <c r="AI35" s="124">
        <f>IFERROR('PML mundo '!BK8*100000000/Indicadores!$I35,"")</f>
        <v>6845404.8591292426</v>
      </c>
      <c r="AJ35" s="124">
        <f>IFERROR('PML mundo '!BM8*100000000/Indicadores!$I35,"")</f>
        <v>16304865.025955904</v>
      </c>
    </row>
    <row r="36" spans="1:36" s="119" customFormat="1" ht="14">
      <c r="A36" s="114" t="str">
        <f>'AAL mundo '!A36</f>
        <v>East Asia and the Pacific</v>
      </c>
      <c r="B36" s="107" t="str">
        <f>'AAL mundo '!B36</f>
        <v>WSM</v>
      </c>
      <c r="C36" s="107" t="str">
        <f>'AAL mundo '!C36</f>
        <v>American Samoa</v>
      </c>
      <c r="D36" s="108" t="str">
        <f>'AAL mundo '!D36</f>
        <v>SIDS</v>
      </c>
      <c r="E36" s="108" t="str">
        <f>'AAL mundo '!E36</f>
        <v>Lower middle income</v>
      </c>
      <c r="F36" s="109">
        <f>'AAL mundo '!F36</f>
        <v>1930.49</v>
      </c>
      <c r="G36" s="124" t="str">
        <f>IFERROR('PML mundo '!G9*100000000/Indicadores!$I36,"")</f>
        <v/>
      </c>
      <c r="H36" s="124" t="str">
        <f>IFERROR('PML mundo '!I9*100000000/Indicadores!$I36,"")</f>
        <v/>
      </c>
      <c r="I36" s="124" t="str">
        <f>IFERROR('PML mundo '!K9*100000000/Indicadores!$I36,"")</f>
        <v/>
      </c>
      <c r="J36" s="124" t="str">
        <f>IFERROR('PML mundo '!M9*100000000/Indicadores!$I36,"")</f>
        <v/>
      </c>
      <c r="K36" s="124" t="str">
        <f>IFERROR('PML mundo '!O9*100000000/Indicadores!$I36,"")</f>
        <v/>
      </c>
      <c r="L36" s="124" t="str">
        <f>IFERROR('PML mundo '!Q9*100000000/Indicadores!$I36,"")</f>
        <v/>
      </c>
      <c r="M36" s="124" t="str">
        <f>IFERROR('PML mundo '!S9*100000000/Indicadores!$I36,"")</f>
        <v/>
      </c>
      <c r="N36" s="124" t="str">
        <f>IFERROR('PML mundo '!U9*100000000/Indicadores!$I36,"")</f>
        <v/>
      </c>
      <c r="O36" s="124" t="str">
        <f>IFERROR('PML mundo '!W9*100000000/Indicadores!$I36,"")</f>
        <v/>
      </c>
      <c r="P36" s="124" t="str">
        <f>IFERROR('PML mundo '!Y9*100000000/Indicadores!$I36,"")</f>
        <v/>
      </c>
      <c r="Q36" s="124" t="str">
        <f>IFERROR('PML mundo '!AA9*100000000/Indicadores!$I36,"")</f>
        <v/>
      </c>
      <c r="R36" s="124" t="str">
        <f>IFERROR('PML mundo '!AC9*100000000/Indicadores!$I36,"")</f>
        <v/>
      </c>
      <c r="S36" s="124" t="str">
        <f>IFERROR('PML mundo '!AE9*100000000/Indicadores!$I36,"")</f>
        <v/>
      </c>
      <c r="T36" s="124" t="str">
        <f>IFERROR('PML mundo '!AG9*100000000/Indicadores!$I36,"")</f>
        <v/>
      </c>
      <c r="U36" s="124" t="str">
        <f>IFERROR('PML mundo '!AI9*100000000/Indicadores!$I36,"")</f>
        <v/>
      </c>
      <c r="V36" s="124" t="str">
        <f>IFERROR('PML mundo '!AK9*100000000/Indicadores!$I36,"")</f>
        <v/>
      </c>
      <c r="W36" s="124" t="str">
        <f>IFERROR('PML mundo '!AM9*100000000/Indicadores!$I36,"")</f>
        <v/>
      </c>
      <c r="X36" s="124" t="str">
        <f>IFERROR('PML mundo '!AO9*100000000/Indicadores!$I36,"")</f>
        <v/>
      </c>
      <c r="Y36" s="124" t="str">
        <f>IFERROR('PML mundo '!AQ9*100000000/Indicadores!$I36,"")</f>
        <v/>
      </c>
      <c r="Z36" s="124" t="str">
        <f>IFERROR('PML mundo '!AS9*100000000/Indicadores!$I36,"")</f>
        <v/>
      </c>
      <c r="AA36" s="124" t="str">
        <f>IFERROR('PML mundo '!AU9*100000000/Indicadores!$I36,"")</f>
        <v/>
      </c>
      <c r="AB36" s="124" t="str">
        <f>IFERROR('PML mundo '!AW9*100000000/Indicadores!$I36,"")</f>
        <v/>
      </c>
      <c r="AC36" s="124" t="str">
        <f>IFERROR('PML mundo '!AY9*100000000/Indicadores!$I36,"")</f>
        <v/>
      </c>
      <c r="AD36" s="124" t="str">
        <f>IFERROR('PML mundo '!BA9*100000000/Indicadores!$I36,"")</f>
        <v/>
      </c>
      <c r="AE36" s="124" t="str">
        <f>IFERROR('PML mundo '!BC9*100000000/Indicadores!$I36,"")</f>
        <v/>
      </c>
      <c r="AF36" s="124" t="str">
        <f>IFERROR('PML mundo '!BE9*100000000/Indicadores!$I36,"")</f>
        <v/>
      </c>
      <c r="AG36" s="124" t="str">
        <f>IFERROR('PML mundo '!BG9*100000000/Indicadores!$I36,"")</f>
        <v/>
      </c>
      <c r="AH36" s="124" t="str">
        <f>IFERROR('PML mundo '!BI9*100000000/Indicadores!$I36,"")</f>
        <v/>
      </c>
      <c r="AI36" s="124" t="str">
        <f>IFERROR('PML mundo '!BK9*100000000/Indicadores!$I36,"")</f>
        <v/>
      </c>
      <c r="AJ36" s="124" t="str">
        <f>IFERROR('PML mundo '!BM9*100000000/Indicadores!$I36,"")</f>
        <v/>
      </c>
    </row>
    <row r="37" spans="1:36" s="119" customFormat="1" ht="14">
      <c r="A37" s="114" t="str">
        <f>'AAL mundo '!A37</f>
        <v>Europe and Central Asia</v>
      </c>
      <c r="B37" s="107" t="str">
        <f>'AAL mundo '!B37</f>
        <v>AND</v>
      </c>
      <c r="C37" s="107" t="str">
        <f>'AAL mundo '!C37</f>
        <v>Andorra</v>
      </c>
      <c r="D37" s="108" t="str">
        <f>'AAL mundo '!D37</f>
        <v/>
      </c>
      <c r="E37" s="108" t="str">
        <f>'AAL mundo '!E37</f>
        <v>N.D</v>
      </c>
      <c r="F37" s="109">
        <f>'AAL mundo '!F37</f>
        <v>8381.65</v>
      </c>
      <c r="G37" s="124" t="str">
        <f>IFERROR('PML mundo '!G10*100000000/Indicadores!$I37,"")</f>
        <v/>
      </c>
      <c r="H37" s="124" t="str">
        <f>IFERROR('PML mundo '!I10*100000000/Indicadores!$I37,"")</f>
        <v/>
      </c>
      <c r="I37" s="124" t="str">
        <f>IFERROR('PML mundo '!K10*100000000/Indicadores!$I37,"")</f>
        <v/>
      </c>
      <c r="J37" s="124" t="str">
        <f>IFERROR('PML mundo '!M10*100000000/Indicadores!$I37,"")</f>
        <v/>
      </c>
      <c r="K37" s="124" t="str">
        <f>IFERROR('PML mundo '!O10*100000000/Indicadores!$I37,"")</f>
        <v/>
      </c>
      <c r="L37" s="124" t="str">
        <f>IFERROR('PML mundo '!Q10*100000000/Indicadores!$I37,"")</f>
        <v/>
      </c>
      <c r="M37" s="124" t="str">
        <f>IFERROR('PML mundo '!S10*100000000/Indicadores!$I37,"")</f>
        <v/>
      </c>
      <c r="N37" s="124" t="str">
        <f>IFERROR('PML mundo '!U10*100000000/Indicadores!$I37,"")</f>
        <v/>
      </c>
      <c r="O37" s="124" t="str">
        <f>IFERROR('PML mundo '!W10*100000000/Indicadores!$I37,"")</f>
        <v/>
      </c>
      <c r="P37" s="124" t="str">
        <f>IFERROR('PML mundo '!Y10*100000000/Indicadores!$I37,"")</f>
        <v/>
      </c>
      <c r="Q37" s="124" t="str">
        <f>IFERROR('PML mundo '!AA10*100000000/Indicadores!$I37,"")</f>
        <v/>
      </c>
      <c r="R37" s="124" t="str">
        <f>IFERROR('PML mundo '!AC10*100000000/Indicadores!$I37,"")</f>
        <v/>
      </c>
      <c r="S37" s="124" t="str">
        <f>IFERROR('PML mundo '!AE10*100000000/Indicadores!$I37,"")</f>
        <v/>
      </c>
      <c r="T37" s="124" t="str">
        <f>IFERROR('PML mundo '!AG10*100000000/Indicadores!$I37,"")</f>
        <v/>
      </c>
      <c r="U37" s="124" t="str">
        <f>IFERROR('PML mundo '!AI10*100000000/Indicadores!$I37,"")</f>
        <v/>
      </c>
      <c r="V37" s="124" t="str">
        <f>IFERROR('PML mundo '!AK10*100000000/Indicadores!$I37,"")</f>
        <v/>
      </c>
      <c r="W37" s="124" t="str">
        <f>IFERROR('PML mundo '!AM10*100000000/Indicadores!$I37,"")</f>
        <v/>
      </c>
      <c r="X37" s="124" t="str">
        <f>IFERROR('PML mundo '!AO10*100000000/Indicadores!$I37,"")</f>
        <v/>
      </c>
      <c r="Y37" s="124" t="str">
        <f>IFERROR('PML mundo '!AQ10*100000000/Indicadores!$I37,"")</f>
        <v/>
      </c>
      <c r="Z37" s="124" t="str">
        <f>IFERROR('PML mundo '!AS10*100000000/Indicadores!$I37,"")</f>
        <v/>
      </c>
      <c r="AA37" s="124" t="str">
        <f>IFERROR('PML mundo '!AU10*100000000/Indicadores!$I37,"")</f>
        <v/>
      </c>
      <c r="AB37" s="124" t="str">
        <f>IFERROR('PML mundo '!AW10*100000000/Indicadores!$I37,"")</f>
        <v/>
      </c>
      <c r="AC37" s="124" t="str">
        <f>IFERROR('PML mundo '!AY10*100000000/Indicadores!$I37,"")</f>
        <v/>
      </c>
      <c r="AD37" s="124" t="str">
        <f>IFERROR('PML mundo '!BA10*100000000/Indicadores!$I37,"")</f>
        <v/>
      </c>
      <c r="AE37" s="124" t="str">
        <f>IFERROR('PML mundo '!BC10*100000000/Indicadores!$I37,"")</f>
        <v/>
      </c>
      <c r="AF37" s="124" t="str">
        <f>IFERROR('PML mundo '!BE10*100000000/Indicadores!$I37,"")</f>
        <v/>
      </c>
      <c r="AG37" s="124" t="str">
        <f>IFERROR('PML mundo '!BG10*100000000/Indicadores!$I37,"")</f>
        <v/>
      </c>
      <c r="AH37" s="124" t="str">
        <f>IFERROR('PML mundo '!BI10*100000000/Indicadores!$I37,"")</f>
        <v/>
      </c>
      <c r="AI37" s="124" t="str">
        <f>IFERROR('PML mundo '!BK10*100000000/Indicadores!$I37,"")</f>
        <v/>
      </c>
      <c r="AJ37" s="124" t="str">
        <f>IFERROR('PML mundo '!BM10*100000000/Indicadores!$I37,"")</f>
        <v/>
      </c>
    </row>
    <row r="38" spans="1:36" s="119" customFormat="1" ht="14">
      <c r="A38" s="114" t="str">
        <f>'AAL mundo '!A38</f>
        <v>Sub-Saharan Africa</v>
      </c>
      <c r="B38" s="107" t="str">
        <f>'AAL mundo '!B38</f>
        <v>AGO</v>
      </c>
      <c r="C38" s="107" t="str">
        <f>'AAL mundo '!C38</f>
        <v>Angola</v>
      </c>
      <c r="D38" s="108" t="str">
        <f>'AAL mundo '!D38</f>
        <v/>
      </c>
      <c r="E38" s="108" t="str">
        <f>'AAL mundo '!E38</f>
        <v>Upper middle income</v>
      </c>
      <c r="F38" s="109">
        <f>'AAL mundo '!F38</f>
        <v>176183</v>
      </c>
      <c r="G38" s="124">
        <f>IFERROR('PML mundo '!G11*100000000/Indicadores!$I38,"")</f>
        <v>213980.64396225099</v>
      </c>
      <c r="H38" s="124">
        <f>IFERROR('PML mundo '!I11*100000000/Indicadores!$I38,"")</f>
        <v>693056.29098036967</v>
      </c>
      <c r="I38" s="124">
        <f>IFERROR('PML mundo '!K11*100000000/Indicadores!$I38,"")</f>
        <v>1320227.5335472946</v>
      </c>
      <c r="J38" s="124">
        <f>IFERROR('PML mundo '!M11*100000000/Indicadores!$I38,"")</f>
        <v>3243721.1151044224</v>
      </c>
      <c r="K38" s="124">
        <f>IFERROR('PML mundo '!O11*100000000/Indicadores!$I38,"")</f>
        <v>6469561.9220848419</v>
      </c>
      <c r="L38" s="124">
        <f>IFERROR('PML mundo '!Q11*100000000/Indicadores!$I38,"")</f>
        <v>12435171.246718172</v>
      </c>
      <c r="M38" s="124">
        <f>IFERROR('PML mundo '!S11*100000000/Indicadores!$I38,"")</f>
        <v>17532808.22263632</v>
      </c>
      <c r="N38" s="124" t="str">
        <f>IFERROR('PML mundo '!U11*100000000/Indicadores!$I38,"")</f>
        <v/>
      </c>
      <c r="O38" s="124" t="str">
        <f>IFERROR('PML mundo '!W11*100000000/Indicadores!$I38,"")</f>
        <v/>
      </c>
      <c r="P38" s="124" t="str">
        <f>IFERROR('PML mundo '!Y11*100000000/Indicadores!$I38,"")</f>
        <v/>
      </c>
      <c r="Q38" s="124" t="str">
        <f>IFERROR('PML mundo '!AA11*100000000/Indicadores!$I38,"")</f>
        <v/>
      </c>
      <c r="R38" s="124" t="str">
        <f>IFERROR('PML mundo '!AC11*100000000/Indicadores!$I38,"")</f>
        <v/>
      </c>
      <c r="S38" s="124" t="str">
        <f>IFERROR('PML mundo '!AE11*100000000/Indicadores!$I38,"")</f>
        <v/>
      </c>
      <c r="T38" s="124" t="str">
        <f>IFERROR('PML mundo '!AG11*100000000/Indicadores!$I38,"")</f>
        <v/>
      </c>
      <c r="U38" s="124" t="str">
        <f>IFERROR('PML mundo '!AI11*100000000/Indicadores!$I38,"")</f>
        <v/>
      </c>
      <c r="V38" s="124" t="str">
        <f>IFERROR('PML mundo '!AK11*100000000/Indicadores!$I38,"")</f>
        <v/>
      </c>
      <c r="W38" s="124" t="str">
        <f>IFERROR('PML mundo '!AM11*100000000/Indicadores!$I38,"")</f>
        <v/>
      </c>
      <c r="X38" s="124" t="str">
        <f>IFERROR('PML mundo '!AO11*100000000/Indicadores!$I38,"")</f>
        <v/>
      </c>
      <c r="Y38" s="124" t="str">
        <f>IFERROR('PML mundo '!AQ11*100000000/Indicadores!$I38,"")</f>
        <v/>
      </c>
      <c r="Z38" s="124" t="str">
        <f>IFERROR('PML mundo '!AS11*100000000/Indicadores!$I38,"")</f>
        <v/>
      </c>
      <c r="AA38" s="124" t="str">
        <f>IFERROR('PML mundo '!AU11*100000000/Indicadores!$I38,"")</f>
        <v/>
      </c>
      <c r="AB38" s="124" t="str">
        <f>IFERROR('PML mundo '!AW11*100000000/Indicadores!$I38,"")</f>
        <v/>
      </c>
      <c r="AC38" s="124" t="str">
        <f>IFERROR('PML mundo '!AY11*100000000/Indicadores!$I38,"")</f>
        <v/>
      </c>
      <c r="AD38" s="124" t="str">
        <f>IFERROR('PML mundo '!BA11*100000000/Indicadores!$I38,"")</f>
        <v/>
      </c>
      <c r="AE38" s="124" t="str">
        <f>IFERROR('PML mundo '!BC11*100000000/Indicadores!$I38,"")</f>
        <v/>
      </c>
      <c r="AF38" s="124" t="str">
        <f>IFERROR('PML mundo '!BE11*100000000/Indicadores!$I38,"")</f>
        <v/>
      </c>
      <c r="AG38" s="124" t="str">
        <f>IFERROR('PML mundo '!BG11*100000000/Indicadores!$I38,"")</f>
        <v/>
      </c>
      <c r="AH38" s="124" t="str">
        <f>IFERROR('PML mundo '!BI11*100000000/Indicadores!$I38,"")</f>
        <v/>
      </c>
      <c r="AI38" s="124">
        <f>IFERROR('PML mundo '!BK11*100000000/Indicadores!$I38,"")</f>
        <v>22252693.992712196</v>
      </c>
      <c r="AJ38" s="124">
        <f>IFERROR('PML mundo '!BM11*100000000/Indicadores!$I38,"")</f>
        <v>39214134.761345111</v>
      </c>
    </row>
    <row r="39" spans="1:36" s="119" customFormat="1" ht="14">
      <c r="A39" s="114" t="str">
        <f>'AAL mundo '!A39</f>
        <v>LAC</v>
      </c>
      <c r="B39" s="107" t="str">
        <f>'AAL mundo '!B39</f>
        <v>AIA</v>
      </c>
      <c r="C39" s="107" t="str">
        <f>'AAL mundo '!C39</f>
        <v>Anguilla</v>
      </c>
      <c r="D39" s="108" t="str">
        <f>'AAL mundo '!D39</f>
        <v>SIDS</v>
      </c>
      <c r="E39" s="108" t="str">
        <f>'AAL mundo '!E39</f>
        <v>N.D</v>
      </c>
      <c r="F39" s="109">
        <f>'AAL mundo '!F39</f>
        <v>865.49599999999998</v>
      </c>
      <c r="G39" s="124" t="str">
        <f>IFERROR('PML mundo '!G12*100000000/Indicadores!$I39,"")</f>
        <v/>
      </c>
      <c r="H39" s="124" t="str">
        <f>IFERROR('PML mundo '!I12*100000000/Indicadores!$I39,"")</f>
        <v/>
      </c>
      <c r="I39" s="124" t="str">
        <f>IFERROR('PML mundo '!K12*100000000/Indicadores!$I39,"")</f>
        <v/>
      </c>
      <c r="J39" s="124" t="str">
        <f>IFERROR('PML mundo '!M12*100000000/Indicadores!$I39,"")</f>
        <v/>
      </c>
      <c r="K39" s="124" t="str">
        <f>IFERROR('PML mundo '!O12*100000000/Indicadores!$I39,"")</f>
        <v/>
      </c>
      <c r="L39" s="124" t="str">
        <f>IFERROR('PML mundo '!Q12*100000000/Indicadores!$I39,"")</f>
        <v/>
      </c>
      <c r="M39" s="124" t="str">
        <f>IFERROR('PML mundo '!S12*100000000/Indicadores!$I39,"")</f>
        <v/>
      </c>
      <c r="N39" s="124" t="str">
        <f>IFERROR('PML mundo '!U12*100000000/Indicadores!$I39,"")</f>
        <v/>
      </c>
      <c r="O39" s="124" t="str">
        <f>IFERROR('PML mundo '!W12*100000000/Indicadores!$I39,"")</f>
        <v/>
      </c>
      <c r="P39" s="124" t="str">
        <f>IFERROR('PML mundo '!Y12*100000000/Indicadores!$I39,"")</f>
        <v/>
      </c>
      <c r="Q39" s="124" t="str">
        <f>IFERROR('PML mundo '!AA12*100000000/Indicadores!$I39,"")</f>
        <v/>
      </c>
      <c r="R39" s="124" t="str">
        <f>IFERROR('PML mundo '!AC12*100000000/Indicadores!$I39,"")</f>
        <v/>
      </c>
      <c r="S39" s="124" t="str">
        <f>IFERROR('PML mundo '!AE12*100000000/Indicadores!$I39,"")</f>
        <v/>
      </c>
      <c r="T39" s="124" t="str">
        <f>IFERROR('PML mundo '!AG12*100000000/Indicadores!$I39,"")</f>
        <v/>
      </c>
      <c r="U39" s="124" t="str">
        <f>IFERROR('PML mundo '!AI12*100000000/Indicadores!$I39,"")</f>
        <v/>
      </c>
      <c r="V39" s="124" t="str">
        <f>IFERROR('PML mundo '!AK12*100000000/Indicadores!$I39,"")</f>
        <v/>
      </c>
      <c r="W39" s="124" t="str">
        <f>IFERROR('PML mundo '!AM12*100000000/Indicadores!$I39,"")</f>
        <v/>
      </c>
      <c r="X39" s="124" t="str">
        <f>IFERROR('PML mundo '!AO12*100000000/Indicadores!$I39,"")</f>
        <v/>
      </c>
      <c r="Y39" s="124" t="str">
        <f>IFERROR('PML mundo '!AQ12*100000000/Indicadores!$I39,"")</f>
        <v/>
      </c>
      <c r="Z39" s="124" t="str">
        <f>IFERROR('PML mundo '!AS12*100000000/Indicadores!$I39,"")</f>
        <v/>
      </c>
      <c r="AA39" s="124" t="str">
        <f>IFERROR('PML mundo '!AU12*100000000/Indicadores!$I39,"")</f>
        <v/>
      </c>
      <c r="AB39" s="124" t="str">
        <f>IFERROR('PML mundo '!AW12*100000000/Indicadores!$I39,"")</f>
        <v/>
      </c>
      <c r="AC39" s="124" t="str">
        <f>IFERROR('PML mundo '!AY12*100000000/Indicadores!$I39,"")</f>
        <v/>
      </c>
      <c r="AD39" s="124" t="str">
        <f>IFERROR('PML mundo '!BA12*100000000/Indicadores!$I39,"")</f>
        <v/>
      </c>
      <c r="AE39" s="124" t="str">
        <f>IFERROR('PML mundo '!BC12*100000000/Indicadores!$I39,"")</f>
        <v/>
      </c>
      <c r="AF39" s="124" t="str">
        <f>IFERROR('PML mundo '!BE12*100000000/Indicadores!$I39,"")</f>
        <v/>
      </c>
      <c r="AG39" s="124" t="str">
        <f>IFERROR('PML mundo '!BG12*100000000/Indicadores!$I39,"")</f>
        <v/>
      </c>
      <c r="AH39" s="124" t="str">
        <f>IFERROR('PML mundo '!BI12*100000000/Indicadores!$I39,"")</f>
        <v/>
      </c>
      <c r="AI39" s="124" t="str">
        <f>IFERROR('PML mundo '!BK12*100000000/Indicadores!$I39,"")</f>
        <v/>
      </c>
      <c r="AJ39" s="124" t="str">
        <f>IFERROR('PML mundo '!BM12*100000000/Indicadores!$I39,"")</f>
        <v/>
      </c>
    </row>
    <row r="40" spans="1:36" s="119" customFormat="1" ht="14">
      <c r="A40" s="114" t="str">
        <f>'AAL mundo '!A40</f>
        <v>LAC</v>
      </c>
      <c r="B40" s="107" t="str">
        <f>'AAL mundo '!B40</f>
        <v>ATG</v>
      </c>
      <c r="C40" s="107" t="str">
        <f>'AAL mundo '!C40</f>
        <v>Antigua and Barbuda</v>
      </c>
      <c r="D40" s="108" t="str">
        <f>'AAL mundo '!D40</f>
        <v>SIDS</v>
      </c>
      <c r="E40" s="108" t="str">
        <f>'AAL mundo '!E40</f>
        <v>High income: nonOECD</v>
      </c>
      <c r="F40" s="109">
        <f>'AAL mundo '!F40</f>
        <v>6257.29</v>
      </c>
      <c r="G40" s="124">
        <f>IFERROR('PML mundo '!G13*100000000/Indicadores!$I40,"")</f>
        <v>428077287.69450903</v>
      </c>
      <c r="H40" s="124">
        <f>IFERROR('PML mundo '!I13*100000000/Indicadores!$I40,"")</f>
        <v>940753222.26831293</v>
      </c>
      <c r="I40" s="124">
        <f>IFERROR('PML mundo '!K13*100000000/Indicadores!$I40,"")</f>
        <v>1421152681.3328805</v>
      </c>
      <c r="J40" s="124">
        <f>IFERROR('PML mundo '!M13*100000000/Indicadores!$I40,"")</f>
        <v>2136638764.8985655</v>
      </c>
      <c r="K40" s="124">
        <f>IFERROR('PML mundo '!O13*100000000/Indicadores!$I40,"")</f>
        <v>2738735934.0515141</v>
      </c>
      <c r="L40" s="124">
        <f>IFERROR('PML mundo '!Q13*100000000/Indicadores!$I40,"")</f>
        <v>3303327315.731534</v>
      </c>
      <c r="M40" s="124">
        <f>IFERROR('PML mundo '!S13*100000000/Indicadores!$I40,"")</f>
        <v>3691284159.9712667</v>
      </c>
      <c r="N40" s="124">
        <f>IFERROR('PML mundo '!U13*100000000/Indicadores!$I40,"")</f>
        <v>2546878288.4502563</v>
      </c>
      <c r="O40" s="124">
        <f>IFERROR('PML mundo '!W13*100000000/Indicadores!$I40,"")</f>
        <v>8878674472.7550106</v>
      </c>
      <c r="P40" s="124">
        <f>IFERROR('PML mundo '!Y13*100000000/Indicadores!$I40,"")</f>
        <v>11081580240.926815</v>
      </c>
      <c r="Q40" s="124">
        <f>IFERROR('PML mundo '!AA13*100000000/Indicadores!$I40,"")</f>
        <v>12548169832.877558</v>
      </c>
      <c r="R40" s="124" t="str">
        <f>IFERROR('PML mundo '!AC13*100000000/Indicadores!$I40,"")</f>
        <v/>
      </c>
      <c r="S40" s="124" t="str">
        <f>IFERROR('PML mundo '!AE13*100000000/Indicadores!$I40,"")</f>
        <v/>
      </c>
      <c r="T40" s="124" t="str">
        <f>IFERROR('PML mundo '!AG13*100000000/Indicadores!$I40,"")</f>
        <v/>
      </c>
      <c r="U40" s="124">
        <f>IFERROR('PML mundo '!AI13*100000000/Indicadores!$I40,"")</f>
        <v>1290507037.4399583</v>
      </c>
      <c r="V40" s="124">
        <f>IFERROR('PML mundo '!AK13*100000000/Indicadores!$I40,"")</f>
        <v>2424367129.8341894</v>
      </c>
      <c r="W40" s="124">
        <f>IFERROR('PML mundo '!AM13*100000000/Indicadores!$I40,"")</f>
        <v>3439986668.3827019</v>
      </c>
      <c r="X40" s="124">
        <f>IFERROR('PML mundo '!AO13*100000000/Indicadores!$I40,"")</f>
        <v>4806057263.69802</v>
      </c>
      <c r="Y40" s="124">
        <f>IFERROR('PML mundo '!AQ13*100000000/Indicadores!$I40,"")</f>
        <v>5463527036.1998482</v>
      </c>
      <c r="Z40" s="124">
        <f>IFERROR('PML mundo '!AS13*100000000/Indicadores!$I40,"")</f>
        <v>6357739381.9912958</v>
      </c>
      <c r="AA40" s="124">
        <f>IFERROR('PML mundo '!AU13*100000000/Indicadores!$I40,"")</f>
        <v>6506077531.3613787</v>
      </c>
      <c r="AB40" s="124" t="str">
        <f>IFERROR('PML mundo '!AW13*100000000/Indicadores!$I40,"")</f>
        <v/>
      </c>
      <c r="AC40" s="124" t="str">
        <f>IFERROR('PML mundo '!AY13*100000000/Indicadores!$I40,"")</f>
        <v/>
      </c>
      <c r="AD40" s="124" t="str">
        <f>IFERROR('PML mundo '!BA13*100000000/Indicadores!$I40,"")</f>
        <v/>
      </c>
      <c r="AE40" s="124" t="str">
        <f>IFERROR('PML mundo '!BC13*100000000/Indicadores!$I40,"")</f>
        <v/>
      </c>
      <c r="AF40" s="124">
        <f>IFERROR('PML mundo '!BE13*100000000/Indicadores!$I40,"")</f>
        <v>7175778.0835116217</v>
      </c>
      <c r="AG40" s="124">
        <f>IFERROR('PML mundo '!BG13*100000000/Indicadores!$I40,"")</f>
        <v>30940095.785181686</v>
      </c>
      <c r="AH40" s="124">
        <f>IFERROR('PML mundo '!BI13*100000000/Indicadores!$I40,"")</f>
        <v>54094327.091087602</v>
      </c>
      <c r="AI40" s="124" t="str">
        <f>IFERROR('PML mundo '!BK13*100000000/Indicadores!$I40,"")</f>
        <v/>
      </c>
      <c r="AJ40" s="124" t="str">
        <f>IFERROR('PML mundo '!BM13*100000000/Indicadores!$I40,"")</f>
        <v/>
      </c>
    </row>
    <row r="41" spans="1:36" s="119" customFormat="1" ht="14">
      <c r="A41" s="114" t="str">
        <f>'AAL mundo '!A41</f>
        <v>LAC</v>
      </c>
      <c r="B41" s="107" t="str">
        <f>'AAL mundo '!B41</f>
        <v>ARG</v>
      </c>
      <c r="C41" s="107" t="str">
        <f>'AAL mundo '!C41</f>
        <v>Argentina</v>
      </c>
      <c r="D41" s="108" t="str">
        <f>'AAL mundo '!D41</f>
        <v/>
      </c>
      <c r="E41" s="108" t="str">
        <f>'AAL mundo '!E41</f>
        <v>Upper middle income</v>
      </c>
      <c r="F41" s="109">
        <f>'AAL mundo '!F41</f>
        <v>1380560</v>
      </c>
      <c r="G41" s="124">
        <f>IFERROR('PML mundo '!G14*100000000/Indicadores!$I41,"")</f>
        <v>5935582.1313223308</v>
      </c>
      <c r="H41" s="124">
        <f>IFERROR('PML mundo '!I14*100000000/Indicadores!$I41,"")</f>
        <v>11982060.987662878</v>
      </c>
      <c r="I41" s="124">
        <f>IFERROR('PML mundo '!K14*100000000/Indicadores!$I41,"")</f>
        <v>17864717.445335291</v>
      </c>
      <c r="J41" s="124">
        <f>IFERROR('PML mundo '!M14*100000000/Indicadores!$I41,"")</f>
        <v>26683563.63473811</v>
      </c>
      <c r="K41" s="124">
        <f>IFERROR('PML mundo '!O14*100000000/Indicadores!$I41,"")</f>
        <v>33531580.316393532</v>
      </c>
      <c r="L41" s="124">
        <f>IFERROR('PML mundo '!Q14*100000000/Indicadores!$I41,"")</f>
        <v>40446456.718216412</v>
      </c>
      <c r="M41" s="124">
        <f>IFERROR('PML mundo '!S14*100000000/Indicadores!$I41,"")</f>
        <v>44508815.390605085</v>
      </c>
      <c r="N41" s="124" t="str">
        <f>IFERROR('PML mundo '!U14*100000000/Indicadores!$I41,"")</f>
        <v/>
      </c>
      <c r="O41" s="124" t="str">
        <f>IFERROR('PML mundo '!W14*100000000/Indicadores!$I41,"")</f>
        <v/>
      </c>
      <c r="P41" s="124" t="str">
        <f>IFERROR('PML mundo '!Y14*100000000/Indicadores!$I41,"")</f>
        <v/>
      </c>
      <c r="Q41" s="124" t="str">
        <f>IFERROR('PML mundo '!AA14*100000000/Indicadores!$I41,"")</f>
        <v/>
      </c>
      <c r="R41" s="124" t="str">
        <f>IFERROR('PML mundo '!AC14*100000000/Indicadores!$I41,"")</f>
        <v/>
      </c>
      <c r="S41" s="124" t="str">
        <f>IFERROR('PML mundo '!AE14*100000000/Indicadores!$I41,"")</f>
        <v/>
      </c>
      <c r="T41" s="124" t="str">
        <f>IFERROR('PML mundo '!AG14*100000000/Indicadores!$I41,"")</f>
        <v/>
      </c>
      <c r="U41" s="124" t="str">
        <f>IFERROR('PML mundo '!AI14*100000000/Indicadores!$I41,"")</f>
        <v/>
      </c>
      <c r="V41" s="124" t="str">
        <f>IFERROR('PML mundo '!AK14*100000000/Indicadores!$I41,"")</f>
        <v/>
      </c>
      <c r="W41" s="124" t="str">
        <f>IFERROR('PML mundo '!AM14*100000000/Indicadores!$I41,"")</f>
        <v/>
      </c>
      <c r="X41" s="124" t="str">
        <f>IFERROR('PML mundo '!AO14*100000000/Indicadores!$I41,"")</f>
        <v/>
      </c>
      <c r="Y41" s="124" t="str">
        <f>IFERROR('PML mundo '!AQ14*100000000/Indicadores!$I41,"")</f>
        <v/>
      </c>
      <c r="Z41" s="124" t="str">
        <f>IFERROR('PML mundo '!AS14*100000000/Indicadores!$I41,"")</f>
        <v/>
      </c>
      <c r="AA41" s="124" t="str">
        <f>IFERROR('PML mundo '!AU14*100000000/Indicadores!$I41,"")</f>
        <v/>
      </c>
      <c r="AB41" s="124" t="str">
        <f>IFERROR('PML mundo '!AW14*100000000/Indicadores!$I41,"")</f>
        <v/>
      </c>
      <c r="AC41" s="124" t="str">
        <f>IFERROR('PML mundo '!AY14*100000000/Indicadores!$I41,"")</f>
        <v/>
      </c>
      <c r="AD41" s="124" t="str">
        <f>IFERROR('PML mundo '!BA14*100000000/Indicadores!$I41,"")</f>
        <v/>
      </c>
      <c r="AE41" s="124" t="str">
        <f>IFERROR('PML mundo '!BC14*100000000/Indicadores!$I41,"")</f>
        <v/>
      </c>
      <c r="AF41" s="124" t="str">
        <f>IFERROR('PML mundo '!BE14*100000000/Indicadores!$I41,"")</f>
        <v/>
      </c>
      <c r="AG41" s="124" t="str">
        <f>IFERROR('PML mundo '!BG14*100000000/Indicadores!$I41,"")</f>
        <v/>
      </c>
      <c r="AH41" s="124" t="str">
        <f>IFERROR('PML mundo '!BI14*100000000/Indicadores!$I41,"")</f>
        <v/>
      </c>
      <c r="AI41" s="124">
        <f>IFERROR('PML mundo '!BK14*100000000/Indicadores!$I41,"")</f>
        <v>5153931.8886456238</v>
      </c>
      <c r="AJ41" s="124">
        <f>IFERROR('PML mundo '!BM14*100000000/Indicadores!$I41,"")</f>
        <v>9584678.3317443486</v>
      </c>
    </row>
    <row r="42" spans="1:36" s="119" customFormat="1" ht="14">
      <c r="A42" s="114" t="str">
        <f>'AAL mundo '!A42</f>
        <v>Europe and Central Asia</v>
      </c>
      <c r="B42" s="107" t="str">
        <f>'AAL mundo '!B42</f>
        <v>ARM</v>
      </c>
      <c r="C42" s="107" t="str">
        <f>'AAL mundo '!C42</f>
        <v>Armenia</v>
      </c>
      <c r="D42" s="108" t="str">
        <f>'AAL mundo '!D42</f>
        <v/>
      </c>
      <c r="E42" s="108" t="str">
        <f>'AAL mundo '!E42</f>
        <v>Lower middle income</v>
      </c>
      <c r="F42" s="109">
        <f>'AAL mundo '!F42</f>
        <v>22895.200000000001</v>
      </c>
      <c r="G42" s="124">
        <f>IFERROR('PML mundo '!G15*100000000/Indicadores!$I42,"")</f>
        <v>14331649.03046187</v>
      </c>
      <c r="H42" s="124">
        <f>IFERROR('PML mundo '!I15*100000000/Indicadores!$I42,"")</f>
        <v>35487155.441896401</v>
      </c>
      <c r="I42" s="124">
        <f>IFERROR('PML mundo '!K15*100000000/Indicadores!$I42,"")</f>
        <v>66406146.146908686</v>
      </c>
      <c r="J42" s="124">
        <f>IFERROR('PML mundo '!M15*100000000/Indicadores!$I42,"")</f>
        <v>140247819.19040671</v>
      </c>
      <c r="K42" s="124">
        <f>IFERROR('PML mundo '!O15*100000000/Indicadores!$I42,"")</f>
        <v>220527507.4520728</v>
      </c>
      <c r="L42" s="124">
        <f>IFERROR('PML mundo '!Q15*100000000/Indicadores!$I42,"")</f>
        <v>324533262.6211828</v>
      </c>
      <c r="M42" s="124">
        <f>IFERROR('PML mundo '!S15*100000000/Indicadores!$I42,"")</f>
        <v>382328289.19486326</v>
      </c>
      <c r="N42" s="124" t="str">
        <f>IFERROR('PML mundo '!U15*100000000/Indicadores!$I42,"")</f>
        <v/>
      </c>
      <c r="O42" s="124" t="str">
        <f>IFERROR('PML mundo '!W15*100000000/Indicadores!$I42,"")</f>
        <v/>
      </c>
      <c r="P42" s="124" t="str">
        <f>IFERROR('PML mundo '!Y15*100000000/Indicadores!$I42,"")</f>
        <v/>
      </c>
      <c r="Q42" s="124" t="str">
        <f>IFERROR('PML mundo '!AA15*100000000/Indicadores!$I42,"")</f>
        <v/>
      </c>
      <c r="R42" s="124" t="str">
        <f>IFERROR('PML mundo '!AC15*100000000/Indicadores!$I42,"")</f>
        <v/>
      </c>
      <c r="S42" s="124" t="str">
        <f>IFERROR('PML mundo '!AE15*100000000/Indicadores!$I42,"")</f>
        <v/>
      </c>
      <c r="T42" s="124" t="str">
        <f>IFERROR('PML mundo '!AG15*100000000/Indicadores!$I42,"")</f>
        <v/>
      </c>
      <c r="U42" s="124" t="str">
        <f>IFERROR('PML mundo '!AI15*100000000/Indicadores!$I42,"")</f>
        <v/>
      </c>
      <c r="V42" s="124" t="str">
        <f>IFERROR('PML mundo '!AK15*100000000/Indicadores!$I42,"")</f>
        <v/>
      </c>
      <c r="W42" s="124" t="str">
        <f>IFERROR('PML mundo '!AM15*100000000/Indicadores!$I42,"")</f>
        <v/>
      </c>
      <c r="X42" s="124" t="str">
        <f>IFERROR('PML mundo '!AO15*100000000/Indicadores!$I42,"")</f>
        <v/>
      </c>
      <c r="Y42" s="124" t="str">
        <f>IFERROR('PML mundo '!AQ15*100000000/Indicadores!$I42,"")</f>
        <v/>
      </c>
      <c r="Z42" s="124" t="str">
        <f>IFERROR('PML mundo '!AS15*100000000/Indicadores!$I42,"")</f>
        <v/>
      </c>
      <c r="AA42" s="124" t="str">
        <f>IFERROR('PML mundo '!AU15*100000000/Indicadores!$I42,"")</f>
        <v/>
      </c>
      <c r="AB42" s="124" t="str">
        <f>IFERROR('PML mundo '!AW15*100000000/Indicadores!$I42,"")</f>
        <v/>
      </c>
      <c r="AC42" s="124" t="str">
        <f>IFERROR('PML mundo '!AY15*100000000/Indicadores!$I42,"")</f>
        <v/>
      </c>
      <c r="AD42" s="124" t="str">
        <f>IFERROR('PML mundo '!BA15*100000000/Indicadores!$I42,"")</f>
        <v/>
      </c>
      <c r="AE42" s="124" t="str">
        <f>IFERROR('PML mundo '!BC15*100000000/Indicadores!$I42,"")</f>
        <v/>
      </c>
      <c r="AF42" s="124" t="str">
        <f>IFERROR('PML mundo '!BE15*100000000/Indicadores!$I42,"")</f>
        <v/>
      </c>
      <c r="AG42" s="124" t="str">
        <f>IFERROR('PML mundo '!BG15*100000000/Indicadores!$I42,"")</f>
        <v/>
      </c>
      <c r="AH42" s="124" t="str">
        <f>IFERROR('PML mundo '!BI15*100000000/Indicadores!$I42,"")</f>
        <v/>
      </c>
      <c r="AI42" s="124">
        <f>IFERROR('PML mundo '!BK15*100000000/Indicadores!$I42,"")</f>
        <v>13848151.435401784</v>
      </c>
      <c r="AJ42" s="124">
        <f>IFERROR('PML mundo '!BM15*100000000/Indicadores!$I42,"")</f>
        <v>35769232.330568284</v>
      </c>
    </row>
    <row r="43" spans="1:36" s="119" customFormat="1" ht="14">
      <c r="A43" s="114" t="str">
        <f>'AAL mundo '!A43</f>
        <v>LAC</v>
      </c>
      <c r="B43" s="107" t="str">
        <f>'AAL mundo '!B43</f>
        <v>ABW</v>
      </c>
      <c r="C43" s="107" t="str">
        <f>'AAL mundo '!C43</f>
        <v>Aruba</v>
      </c>
      <c r="D43" s="108" t="str">
        <f>'AAL mundo '!D43</f>
        <v>SIDS</v>
      </c>
      <c r="E43" s="108" t="str">
        <f>'AAL mundo '!E43</f>
        <v>High income: nonOECD</v>
      </c>
      <c r="F43" s="109">
        <f>'AAL mundo '!F43</f>
        <v>8909.3799999999992</v>
      </c>
      <c r="G43" s="124">
        <f>IFERROR('PML mundo '!G16*100000000/Indicadores!$I43,"")</f>
        <v>6880985.6928170305</v>
      </c>
      <c r="H43" s="124">
        <f>IFERROR('PML mundo '!I16*100000000/Indicadores!$I43,"")</f>
        <v>39441224.375423573</v>
      </c>
      <c r="I43" s="124">
        <f>IFERROR('PML mundo '!K16*100000000/Indicadores!$I43,"")</f>
        <v>138049165.44567955</v>
      </c>
      <c r="J43" s="124">
        <f>IFERROR('PML mundo '!M16*100000000/Indicadores!$I43,"")</f>
        <v>495416329.48773509</v>
      </c>
      <c r="K43" s="124">
        <f>IFERROR('PML mundo '!O16*100000000/Indicadores!$I43,"")</f>
        <v>917825888.78785121</v>
      </c>
      <c r="L43" s="124">
        <f>IFERROR('PML mundo '!Q16*100000000/Indicadores!$I43,"")</f>
        <v>1373503305.8666437</v>
      </c>
      <c r="M43" s="124">
        <f>IFERROR('PML mundo '!S16*100000000/Indicadores!$I43,"")</f>
        <v>1610541062.6549478</v>
      </c>
      <c r="N43" s="124">
        <f>IFERROR('PML mundo '!U16*100000000/Indicadores!$I43,"")</f>
        <v>26772402.489924986</v>
      </c>
      <c r="O43" s="124">
        <f>IFERROR('PML mundo '!W16*100000000/Indicadores!$I43,"")</f>
        <v>82898797.137505606</v>
      </c>
      <c r="P43" s="124">
        <f>IFERROR('PML mundo '!Y16*100000000/Indicadores!$I43,"")</f>
        <v>176812051.51521549</v>
      </c>
      <c r="Q43" s="124">
        <f>IFERROR('PML mundo '!AA16*100000000/Indicadores!$I43,"")</f>
        <v>341682420.76779038</v>
      </c>
      <c r="R43" s="124">
        <f>IFERROR('PML mundo '!AC16*100000000/Indicadores!$I43,"")</f>
        <v>417339102.46689844</v>
      </c>
      <c r="S43" s="124">
        <f>IFERROR('PML mundo '!AE16*100000000/Indicadores!$I43,"")</f>
        <v>499735246.03960961</v>
      </c>
      <c r="T43" s="124">
        <f>IFERROR('PML mundo '!AG16*100000000/Indicadores!$I43,"")</f>
        <v>522164331.31917495</v>
      </c>
      <c r="U43" s="124">
        <f>IFERROR('PML mundo '!AI16*100000000/Indicadores!$I43,"")</f>
        <v>45809796.240052104</v>
      </c>
      <c r="V43" s="124">
        <f>IFERROR('PML mundo '!AK16*100000000/Indicadores!$I43,"")</f>
        <v>250043307.76089802</v>
      </c>
      <c r="W43" s="124">
        <f>IFERROR('PML mundo '!AM16*100000000/Indicadores!$I43,"")</f>
        <v>336577803.01269346</v>
      </c>
      <c r="X43" s="124">
        <f>IFERROR('PML mundo '!AO16*100000000/Indicadores!$I43,"")</f>
        <v>418564015.52285385</v>
      </c>
      <c r="Y43" s="124">
        <f>IFERROR('PML mundo '!AQ16*100000000/Indicadores!$I43,"")</f>
        <v>467731342.37046486</v>
      </c>
      <c r="Z43" s="124">
        <f>IFERROR('PML mundo '!AS16*100000000/Indicadores!$I43,"")</f>
        <v>533964489.76260167</v>
      </c>
      <c r="AA43" s="124">
        <f>IFERROR('PML mundo '!AU16*100000000/Indicadores!$I43,"")</f>
        <v>539810887.53564763</v>
      </c>
      <c r="AB43" s="124" t="str">
        <f>IFERROR('PML mundo '!AW16*100000000/Indicadores!$I43,"")</f>
        <v/>
      </c>
      <c r="AC43" s="124" t="str">
        <f>IFERROR('PML mundo '!AY16*100000000/Indicadores!$I43,"")</f>
        <v/>
      </c>
      <c r="AD43" s="124" t="str">
        <f>IFERROR('PML mundo '!BA16*100000000/Indicadores!$I43,"")</f>
        <v/>
      </c>
      <c r="AE43" s="124" t="str">
        <f>IFERROR('PML mundo '!BC16*100000000/Indicadores!$I43,"")</f>
        <v/>
      </c>
      <c r="AF43" s="124" t="str">
        <f>IFERROR('PML mundo '!BE16*100000000/Indicadores!$I43,"")</f>
        <v/>
      </c>
      <c r="AG43" s="124" t="str">
        <f>IFERROR('PML mundo '!BG16*100000000/Indicadores!$I43,"")</f>
        <v/>
      </c>
      <c r="AH43" s="124" t="str">
        <f>IFERROR('PML mundo '!BI16*100000000/Indicadores!$I43,"")</f>
        <v/>
      </c>
      <c r="AI43" s="124" t="str">
        <f>IFERROR('PML mundo '!BK16*100000000/Indicadores!$I43,"")</f>
        <v/>
      </c>
      <c r="AJ43" s="124" t="str">
        <f>IFERROR('PML mundo '!BM16*100000000/Indicadores!$I43,"")</f>
        <v/>
      </c>
    </row>
    <row r="44" spans="1:36" s="119" customFormat="1" ht="14">
      <c r="A44" s="114" t="str">
        <f>'AAL mundo '!A44</f>
        <v>East Asia and the Pacific</v>
      </c>
      <c r="B44" s="107" t="str">
        <f>'AAL mundo '!B44</f>
        <v>AUS</v>
      </c>
      <c r="C44" s="107" t="str">
        <f>'AAL mundo '!C44</f>
        <v>Australia</v>
      </c>
      <c r="D44" s="108" t="str">
        <f>'AAL mundo '!D44</f>
        <v/>
      </c>
      <c r="E44" s="108" t="str">
        <f>'AAL mundo '!E44</f>
        <v>High income: OECD</v>
      </c>
      <c r="F44" s="109">
        <f>'AAL mundo '!F44</f>
        <v>6616530</v>
      </c>
      <c r="G44" s="124" t="str">
        <f>IFERROR('PML mundo '!G17*100000000/Indicadores!$I44,"")</f>
        <v/>
      </c>
      <c r="H44" s="124" t="str">
        <f>IFERROR('PML mundo '!I17*100000000/Indicadores!$I44,"")</f>
        <v/>
      </c>
      <c r="I44" s="124" t="str">
        <f>IFERROR('PML mundo '!K17*100000000/Indicadores!$I44,"")</f>
        <v/>
      </c>
      <c r="J44" s="124" t="str">
        <f>IFERROR('PML mundo '!M17*100000000/Indicadores!$I44,"")</f>
        <v/>
      </c>
      <c r="K44" s="124" t="str">
        <f>IFERROR('PML mundo '!O17*100000000/Indicadores!$I44,"")</f>
        <v/>
      </c>
      <c r="L44" s="124" t="str">
        <f>IFERROR('PML mundo '!Q17*100000000/Indicadores!$I44,"")</f>
        <v/>
      </c>
      <c r="M44" s="124" t="str">
        <f>IFERROR('PML mundo '!S17*100000000/Indicadores!$I44,"")</f>
        <v/>
      </c>
      <c r="N44" s="124">
        <f>IFERROR('PML mundo '!U17*100000000/Indicadores!$I44,"")</f>
        <v>273551.44671541831</v>
      </c>
      <c r="O44" s="124">
        <f>IFERROR('PML mundo '!W17*100000000/Indicadores!$I44,"")</f>
        <v>1020113.6786846573</v>
      </c>
      <c r="P44" s="124">
        <f>IFERROR('PML mundo '!Y17*100000000/Indicadores!$I44,"")</f>
        <v>1412722.7258531819</v>
      </c>
      <c r="Q44" s="124">
        <f>IFERROR('PML mundo '!AA17*100000000/Indicadores!$I44,"")</f>
        <v>1704466.3703690143</v>
      </c>
      <c r="R44" s="124">
        <f>IFERROR('PML mundo '!AC17*100000000/Indicadores!$I44,"")</f>
        <v>2000254.999247669</v>
      </c>
      <c r="S44" s="124">
        <f>IFERROR('PML mundo '!AE17*100000000/Indicadores!$I44,"")</f>
        <v>2079196.9959271578</v>
      </c>
      <c r="T44" s="124">
        <f>IFERROR('PML mundo '!AG17*100000000/Indicadores!$I44,"")</f>
        <v>2158145.8138281689</v>
      </c>
      <c r="U44" s="124">
        <f>IFERROR('PML mundo '!AI17*100000000/Indicadores!$I44,"")</f>
        <v>2288929.0940783927</v>
      </c>
      <c r="V44" s="124">
        <f>IFERROR('PML mundo '!AK17*100000000/Indicadores!$I44,"")</f>
        <v>2671886.1127926288</v>
      </c>
      <c r="W44" s="124">
        <f>IFERROR('PML mundo '!AM17*100000000/Indicadores!$I44,"")</f>
        <v>3144651.3340716409</v>
      </c>
      <c r="X44" s="124">
        <f>IFERROR('PML mundo '!AO17*100000000/Indicadores!$I44,"")</f>
        <v>3146868.2310664421</v>
      </c>
      <c r="Y44" s="124">
        <f>IFERROR('PML mundo '!AQ17*100000000/Indicadores!$I44,"")</f>
        <v>3150558.5119100953</v>
      </c>
      <c r="Z44" s="124">
        <f>IFERROR('PML mundo '!AS17*100000000/Indicadores!$I44,"")</f>
        <v>3157939.0735974028</v>
      </c>
      <c r="AA44" s="124">
        <f>IFERROR('PML mundo '!AU17*100000000/Indicadores!$I44,"")</f>
        <v>3165319.6352847093</v>
      </c>
      <c r="AB44" s="124" t="str">
        <f>IFERROR('PML mundo '!AW17*100000000/Indicadores!$I44,"")</f>
        <v/>
      </c>
      <c r="AC44" s="124" t="str">
        <f>IFERROR('PML mundo '!AY17*100000000/Indicadores!$I44,"")</f>
        <v/>
      </c>
      <c r="AD44" s="124" t="str">
        <f>IFERROR('PML mundo '!BA17*100000000/Indicadores!$I44,"")</f>
        <v/>
      </c>
      <c r="AE44" s="124" t="str">
        <f>IFERROR('PML mundo '!BC17*100000000/Indicadores!$I44,"")</f>
        <v/>
      </c>
      <c r="AF44" s="124" t="str">
        <f>IFERROR('PML mundo '!BE17*100000000/Indicadores!$I44,"")</f>
        <v/>
      </c>
      <c r="AG44" s="124" t="str">
        <f>IFERROR('PML mundo '!BG17*100000000/Indicadores!$I44,"")</f>
        <v/>
      </c>
      <c r="AH44" s="124" t="str">
        <f>IFERROR('PML mundo '!BI17*100000000/Indicadores!$I44,"")</f>
        <v/>
      </c>
      <c r="AI44" s="124">
        <f>IFERROR('PML mundo '!BK17*100000000/Indicadores!$I44,"")</f>
        <v>11245604.00889682</v>
      </c>
      <c r="AJ44" s="124">
        <f>IFERROR('PML mundo '!BM17*100000000/Indicadores!$I44,"")</f>
        <v>22039623.827973299</v>
      </c>
    </row>
    <row r="45" spans="1:36" s="119" customFormat="1" ht="14">
      <c r="A45" s="114" t="str">
        <f>'AAL mundo '!A45</f>
        <v>Europe and Central Asia</v>
      </c>
      <c r="B45" s="107" t="str">
        <f>'AAL mundo '!B45</f>
        <v>AUT</v>
      </c>
      <c r="C45" s="107" t="str">
        <f>'AAL mundo '!C45</f>
        <v>Austria</v>
      </c>
      <c r="D45" s="108" t="str">
        <f>'AAL mundo '!D45</f>
        <v/>
      </c>
      <c r="E45" s="108" t="str">
        <f>'AAL mundo '!E45</f>
        <v>High income: OECD</v>
      </c>
      <c r="F45" s="109">
        <f>'AAL mundo '!F45</f>
        <v>1801470</v>
      </c>
      <c r="G45" s="124">
        <f>IFERROR('PML mundo '!G18*100000000/Indicadores!$I45,"")</f>
        <v>1292936.2087893705</v>
      </c>
      <c r="H45" s="124">
        <f>IFERROR('PML mundo '!I18*100000000/Indicadores!$I45,"")</f>
        <v>3639772.6340667102</v>
      </c>
      <c r="I45" s="124">
        <f>IFERROR('PML mundo '!K18*100000000/Indicadores!$I45,"")</f>
        <v>7479371.2113434514</v>
      </c>
      <c r="J45" s="124">
        <f>IFERROR('PML mundo '!M18*100000000/Indicadores!$I45,"")</f>
        <v>16741546.811180681</v>
      </c>
      <c r="K45" s="124">
        <f>IFERROR('PML mundo '!O18*100000000/Indicadores!$I45,"")</f>
        <v>28124268.684287921</v>
      </c>
      <c r="L45" s="124">
        <f>IFERROR('PML mundo '!Q18*100000000/Indicadores!$I45,"")</f>
        <v>45365019.945980877</v>
      </c>
      <c r="M45" s="124">
        <f>IFERROR('PML mundo '!S18*100000000/Indicadores!$I45,"")</f>
        <v>59376073.674127631</v>
      </c>
      <c r="N45" s="124" t="str">
        <f>IFERROR('PML mundo '!U18*100000000/Indicadores!$I45,"")</f>
        <v/>
      </c>
      <c r="O45" s="124" t="str">
        <f>IFERROR('PML mundo '!W18*100000000/Indicadores!$I45,"")</f>
        <v/>
      </c>
      <c r="P45" s="124" t="str">
        <f>IFERROR('PML mundo '!Y18*100000000/Indicadores!$I45,"")</f>
        <v/>
      </c>
      <c r="Q45" s="124" t="str">
        <f>IFERROR('PML mundo '!AA18*100000000/Indicadores!$I45,"")</f>
        <v/>
      </c>
      <c r="R45" s="124" t="str">
        <f>IFERROR('PML mundo '!AC18*100000000/Indicadores!$I45,"")</f>
        <v/>
      </c>
      <c r="S45" s="124" t="str">
        <f>IFERROR('PML mundo '!AE18*100000000/Indicadores!$I45,"")</f>
        <v/>
      </c>
      <c r="T45" s="124" t="str">
        <f>IFERROR('PML mundo '!AG18*100000000/Indicadores!$I45,"")</f>
        <v/>
      </c>
      <c r="U45" s="124" t="str">
        <f>IFERROR('PML mundo '!AI18*100000000/Indicadores!$I45,"")</f>
        <v/>
      </c>
      <c r="V45" s="124" t="str">
        <f>IFERROR('PML mundo '!AK18*100000000/Indicadores!$I45,"")</f>
        <v/>
      </c>
      <c r="W45" s="124" t="str">
        <f>IFERROR('PML mundo '!AM18*100000000/Indicadores!$I45,"")</f>
        <v/>
      </c>
      <c r="X45" s="124" t="str">
        <f>IFERROR('PML mundo '!AO18*100000000/Indicadores!$I45,"")</f>
        <v/>
      </c>
      <c r="Y45" s="124" t="str">
        <f>IFERROR('PML mundo '!AQ18*100000000/Indicadores!$I45,"")</f>
        <v/>
      </c>
      <c r="Z45" s="124" t="str">
        <f>IFERROR('PML mundo '!AS18*100000000/Indicadores!$I45,"")</f>
        <v/>
      </c>
      <c r="AA45" s="124" t="str">
        <f>IFERROR('PML mundo '!AU18*100000000/Indicadores!$I45,"")</f>
        <v/>
      </c>
      <c r="AB45" s="124" t="str">
        <f>IFERROR('PML mundo '!AW18*100000000/Indicadores!$I45,"")</f>
        <v/>
      </c>
      <c r="AC45" s="124" t="str">
        <f>IFERROR('PML mundo '!AY18*100000000/Indicadores!$I45,"")</f>
        <v/>
      </c>
      <c r="AD45" s="124" t="str">
        <f>IFERROR('PML mundo '!BA18*100000000/Indicadores!$I45,"")</f>
        <v/>
      </c>
      <c r="AE45" s="124" t="str">
        <f>IFERROR('PML mundo '!BC18*100000000/Indicadores!$I45,"")</f>
        <v/>
      </c>
      <c r="AF45" s="124" t="str">
        <f>IFERROR('PML mundo '!BE18*100000000/Indicadores!$I45,"")</f>
        <v/>
      </c>
      <c r="AG45" s="124" t="str">
        <f>IFERROR('PML mundo '!BG18*100000000/Indicadores!$I45,"")</f>
        <v/>
      </c>
      <c r="AH45" s="124" t="str">
        <f>IFERROR('PML mundo '!BI18*100000000/Indicadores!$I45,"")</f>
        <v/>
      </c>
      <c r="AI45" s="124">
        <f>IFERROR('PML mundo '!BK18*100000000/Indicadores!$I45,"")</f>
        <v>887393.7093715159</v>
      </c>
      <c r="AJ45" s="124">
        <f>IFERROR('PML mundo '!BM18*100000000/Indicadores!$I45,"")</f>
        <v>5158171.5063724956</v>
      </c>
    </row>
    <row r="46" spans="1:36" s="119" customFormat="1" ht="14">
      <c r="A46" s="114" t="str">
        <f>'AAL mundo '!A46</f>
        <v>Europe and Central Asia</v>
      </c>
      <c r="B46" s="107" t="str">
        <f>'AAL mundo '!B46</f>
        <v>AZE</v>
      </c>
      <c r="C46" s="107" t="str">
        <f>'AAL mundo '!C46</f>
        <v>Azerbaijan</v>
      </c>
      <c r="D46" s="108" t="str">
        <f>'AAL mundo '!D46</f>
        <v/>
      </c>
      <c r="E46" s="108" t="str">
        <f>'AAL mundo '!E46</f>
        <v>Upper middle income</v>
      </c>
      <c r="F46" s="109">
        <f>'AAL mundo '!F46</f>
        <v>192784</v>
      </c>
      <c r="G46" s="124">
        <f>IFERROR('PML mundo '!G19*100000000/Indicadores!$I46,"")</f>
        <v>14580993.508857671</v>
      </c>
      <c r="H46" s="124">
        <f>IFERROR('PML mundo '!I19*100000000/Indicadores!$I46,"")</f>
        <v>33188077.561305206</v>
      </c>
      <c r="I46" s="124">
        <f>IFERROR('PML mundo '!K19*100000000/Indicadores!$I46,"")</f>
        <v>57890099.244707443</v>
      </c>
      <c r="J46" s="124">
        <f>IFERROR('PML mundo '!M19*100000000/Indicadores!$I46,"")</f>
        <v>109248669.12540582</v>
      </c>
      <c r="K46" s="124">
        <f>IFERROR('PML mundo '!O19*100000000/Indicadores!$I46,"")</f>
        <v>161427964.58566594</v>
      </c>
      <c r="L46" s="124">
        <f>IFERROR('PML mundo '!Q19*100000000/Indicadores!$I46,"")</f>
        <v>225230339.33845133</v>
      </c>
      <c r="M46" s="124">
        <f>IFERROR('PML mundo '!S19*100000000/Indicadores!$I46,"")</f>
        <v>265936614.32108951</v>
      </c>
      <c r="N46" s="124" t="str">
        <f>IFERROR('PML mundo '!U19*100000000/Indicadores!$I46,"")</f>
        <v/>
      </c>
      <c r="O46" s="124" t="str">
        <f>IFERROR('PML mundo '!W19*100000000/Indicadores!$I46,"")</f>
        <v/>
      </c>
      <c r="P46" s="124" t="str">
        <f>IFERROR('PML mundo '!Y19*100000000/Indicadores!$I46,"")</f>
        <v/>
      </c>
      <c r="Q46" s="124" t="str">
        <f>IFERROR('PML mundo '!AA19*100000000/Indicadores!$I46,"")</f>
        <v/>
      </c>
      <c r="R46" s="124" t="str">
        <f>IFERROR('PML mundo '!AC19*100000000/Indicadores!$I46,"")</f>
        <v/>
      </c>
      <c r="S46" s="124" t="str">
        <f>IFERROR('PML mundo '!AE19*100000000/Indicadores!$I46,"")</f>
        <v/>
      </c>
      <c r="T46" s="124" t="str">
        <f>IFERROR('PML mundo '!AG19*100000000/Indicadores!$I46,"")</f>
        <v/>
      </c>
      <c r="U46" s="124" t="str">
        <f>IFERROR('PML mundo '!AI19*100000000/Indicadores!$I46,"")</f>
        <v/>
      </c>
      <c r="V46" s="124" t="str">
        <f>IFERROR('PML mundo '!AK19*100000000/Indicadores!$I46,"")</f>
        <v/>
      </c>
      <c r="W46" s="124" t="str">
        <f>IFERROR('PML mundo '!AM19*100000000/Indicadores!$I46,"")</f>
        <v/>
      </c>
      <c r="X46" s="124" t="str">
        <f>IFERROR('PML mundo '!AO19*100000000/Indicadores!$I46,"")</f>
        <v/>
      </c>
      <c r="Y46" s="124" t="str">
        <f>IFERROR('PML mundo '!AQ19*100000000/Indicadores!$I46,"")</f>
        <v/>
      </c>
      <c r="Z46" s="124" t="str">
        <f>IFERROR('PML mundo '!AS19*100000000/Indicadores!$I46,"")</f>
        <v/>
      </c>
      <c r="AA46" s="124" t="str">
        <f>IFERROR('PML mundo '!AU19*100000000/Indicadores!$I46,"")</f>
        <v/>
      </c>
      <c r="AB46" s="124" t="str">
        <f>IFERROR('PML mundo '!AW19*100000000/Indicadores!$I46,"")</f>
        <v/>
      </c>
      <c r="AC46" s="124" t="str">
        <f>IFERROR('PML mundo '!AY19*100000000/Indicadores!$I46,"")</f>
        <v/>
      </c>
      <c r="AD46" s="124" t="str">
        <f>IFERROR('PML mundo '!BA19*100000000/Indicadores!$I46,"")</f>
        <v/>
      </c>
      <c r="AE46" s="124" t="str">
        <f>IFERROR('PML mundo '!BC19*100000000/Indicadores!$I46,"")</f>
        <v/>
      </c>
      <c r="AF46" s="124" t="str">
        <f>IFERROR('PML mundo '!BE19*100000000/Indicadores!$I46,"")</f>
        <v/>
      </c>
      <c r="AG46" s="124" t="str">
        <f>IFERROR('PML mundo '!BG19*100000000/Indicadores!$I46,"")</f>
        <v/>
      </c>
      <c r="AH46" s="124" t="str">
        <f>IFERROR('PML mundo '!BI19*100000000/Indicadores!$I46,"")</f>
        <v/>
      </c>
      <c r="AI46" s="124">
        <f>IFERROR('PML mundo '!BK19*100000000/Indicadores!$I46,"")</f>
        <v>3264523.2240731292</v>
      </c>
      <c r="AJ46" s="124">
        <f>IFERROR('PML mundo '!BM19*100000000/Indicadores!$I46,"")</f>
        <v>7589882.2943589408</v>
      </c>
    </row>
    <row r="47" spans="1:36" s="119" customFormat="1" ht="14">
      <c r="A47" s="114" t="str">
        <f>'AAL mundo '!A47</f>
        <v>LAC</v>
      </c>
      <c r="B47" s="107" t="str">
        <f>'AAL mundo '!B47</f>
        <v>BHS</v>
      </c>
      <c r="C47" s="107" t="str">
        <f>'AAL mundo '!C47</f>
        <v>Bahamas</v>
      </c>
      <c r="D47" s="108" t="str">
        <f>'AAL mundo '!D47</f>
        <v>SIDS</v>
      </c>
      <c r="E47" s="108" t="str">
        <f>'AAL mundo '!E47</f>
        <v>High income: nonOECD</v>
      </c>
      <c r="F47" s="109">
        <f>'AAL mundo '!F47</f>
        <v>45743.7</v>
      </c>
      <c r="G47" s="124" t="str">
        <f>IFERROR('PML mundo '!G20*100000000/Indicadores!$I47,"")</f>
        <v/>
      </c>
      <c r="H47" s="124" t="str">
        <f>IFERROR('PML mundo '!I20*100000000/Indicadores!$I47,"")</f>
        <v/>
      </c>
      <c r="I47" s="124" t="str">
        <f>IFERROR('PML mundo '!K20*100000000/Indicadores!$I47,"")</f>
        <v/>
      </c>
      <c r="J47" s="124" t="str">
        <f>IFERROR('PML mundo '!M20*100000000/Indicadores!$I47,"")</f>
        <v/>
      </c>
      <c r="K47" s="124" t="str">
        <f>IFERROR('PML mundo '!O20*100000000/Indicadores!$I47,"")</f>
        <v/>
      </c>
      <c r="L47" s="124" t="str">
        <f>IFERROR('PML mundo '!Q20*100000000/Indicadores!$I47,"")</f>
        <v/>
      </c>
      <c r="M47" s="124" t="str">
        <f>IFERROR('PML mundo '!S20*100000000/Indicadores!$I47,"")</f>
        <v/>
      </c>
      <c r="N47" s="124">
        <f>IFERROR('PML mundo '!U20*100000000/Indicadores!$I47,"")</f>
        <v>2476094026.6808562</v>
      </c>
      <c r="O47" s="124">
        <f>IFERROR('PML mundo '!W20*100000000/Indicadores!$I47,"")</f>
        <v>5298682956.6380014</v>
      </c>
      <c r="P47" s="124">
        <f>IFERROR('PML mundo '!Y20*100000000/Indicadores!$I47,"")</f>
        <v>7547414004.8922977</v>
      </c>
      <c r="Q47" s="124">
        <f>IFERROR('PML mundo '!AA20*100000000/Indicadores!$I47,"")</f>
        <v>9302622545.2592278</v>
      </c>
      <c r="R47" s="124">
        <f>IFERROR('PML mundo '!AC20*100000000/Indicadores!$I47,"")</f>
        <v>9794380539.982687</v>
      </c>
      <c r="S47" s="124">
        <f>IFERROR('PML mundo '!AE20*100000000/Indicadores!$I47,"")</f>
        <v>10777896529.429602</v>
      </c>
      <c r="T47" s="124">
        <f>IFERROR('PML mundo '!AG20*100000000/Indicadores!$I47,"")</f>
        <v>11761412518.876516</v>
      </c>
      <c r="U47" s="124">
        <f>IFERROR('PML mundo '!AI20*100000000/Indicadores!$I47,"")</f>
        <v>4340111180.3457956</v>
      </c>
      <c r="V47" s="124">
        <f>IFERROR('PML mundo '!AK20*100000000/Indicadores!$I47,"")</f>
        <v>5684852119.8161469</v>
      </c>
      <c r="W47" s="124">
        <f>IFERROR('PML mundo '!AM20*100000000/Indicadores!$I47,"")</f>
        <v>5692064794.7593317</v>
      </c>
      <c r="X47" s="124">
        <f>IFERROR('PML mundo '!AO20*100000000/Indicadores!$I47,"")</f>
        <v>5713707367.3032265</v>
      </c>
      <c r="Y47" s="124">
        <f>IFERROR('PML mundo '!AQ20*100000000/Indicadores!$I47,"")</f>
        <v>5749770742.0191507</v>
      </c>
      <c r="Z47" s="124">
        <f>IFERROR('PML mundo '!AS20*100000000/Indicadores!$I47,"")</f>
        <v>5821902039.1653385</v>
      </c>
      <c r="AA47" s="124">
        <f>IFERROR('PML mundo '!AU20*100000000/Indicadores!$I47,"")</f>
        <v>5894033336.3115263</v>
      </c>
      <c r="AB47" s="124" t="str">
        <f>IFERROR('PML mundo '!AW20*100000000/Indicadores!$I47,"")</f>
        <v/>
      </c>
      <c r="AC47" s="124" t="str">
        <f>IFERROR('PML mundo '!AY20*100000000/Indicadores!$I47,"")</f>
        <v/>
      </c>
      <c r="AD47" s="124" t="str">
        <f>IFERROR('PML mundo '!BA20*100000000/Indicadores!$I47,"")</f>
        <v/>
      </c>
      <c r="AE47" s="124" t="str">
        <f>IFERROR('PML mundo '!BC20*100000000/Indicadores!$I47,"")</f>
        <v/>
      </c>
      <c r="AF47" s="124" t="str">
        <f>IFERROR('PML mundo '!BE20*100000000/Indicadores!$I47,"")</f>
        <v/>
      </c>
      <c r="AG47" s="124" t="str">
        <f>IFERROR('PML mundo '!BG20*100000000/Indicadores!$I47,"")</f>
        <v/>
      </c>
      <c r="AH47" s="124" t="str">
        <f>IFERROR('PML mundo '!BI20*100000000/Indicadores!$I47,"")</f>
        <v/>
      </c>
      <c r="AI47" s="124" t="str">
        <f>IFERROR('PML mundo '!BK20*100000000/Indicadores!$I47,"")</f>
        <v/>
      </c>
      <c r="AJ47" s="124" t="str">
        <f>IFERROR('PML mundo '!BM20*100000000/Indicadores!$I47,"")</f>
        <v/>
      </c>
    </row>
    <row r="48" spans="1:36" s="119" customFormat="1" ht="14">
      <c r="A48" s="114" t="str">
        <f>'AAL mundo '!A48</f>
        <v>Middle East and North Africa</v>
      </c>
      <c r="B48" s="107" t="str">
        <f>'AAL mundo '!B48</f>
        <v>BHR</v>
      </c>
      <c r="C48" s="107" t="str">
        <f>'AAL mundo '!C48</f>
        <v>Bahrain</v>
      </c>
      <c r="D48" s="108" t="str">
        <f>'AAL mundo '!D48</f>
        <v>SIDS</v>
      </c>
      <c r="E48" s="108" t="str">
        <f>'AAL mundo '!E48</f>
        <v>High income: nonOECD</v>
      </c>
      <c r="F48" s="109">
        <f>'AAL mundo '!F48</f>
        <v>103503</v>
      </c>
      <c r="G48" s="124">
        <f>IFERROR('PML mundo '!G21*100000000/Indicadores!$I48,"")</f>
        <v>11121211.682604473</v>
      </c>
      <c r="H48" s="124">
        <f>IFERROR('PML mundo '!I21*100000000/Indicadores!$I48,"")</f>
        <v>18123903.400213152</v>
      </c>
      <c r="I48" s="124">
        <f>IFERROR('PML mundo '!K21*100000000/Indicadores!$I48,"")</f>
        <v>26752263.115735129</v>
      </c>
      <c r="J48" s="124">
        <f>IFERROR('PML mundo '!M21*100000000/Indicadores!$I48,"")</f>
        <v>49859454.895881608</v>
      </c>
      <c r="K48" s="124">
        <f>IFERROR('PML mundo '!O21*100000000/Indicadores!$I48,"")</f>
        <v>82836601.266627967</v>
      </c>
      <c r="L48" s="124">
        <f>IFERROR('PML mundo '!Q21*100000000/Indicadores!$I48,"")</f>
        <v>131531759.02284509</v>
      </c>
      <c r="M48" s="124">
        <f>IFERROR('PML mundo '!S21*100000000/Indicadores!$I48,"")</f>
        <v>168132236.74109507</v>
      </c>
      <c r="N48" s="124" t="str">
        <f>IFERROR('PML mundo '!U21*100000000/Indicadores!$I48,"")</f>
        <v/>
      </c>
      <c r="O48" s="124" t="str">
        <f>IFERROR('PML mundo '!W21*100000000/Indicadores!$I48,"")</f>
        <v/>
      </c>
      <c r="P48" s="124" t="str">
        <f>IFERROR('PML mundo '!Y21*100000000/Indicadores!$I48,"")</f>
        <v/>
      </c>
      <c r="Q48" s="124" t="str">
        <f>IFERROR('PML mundo '!AA21*100000000/Indicadores!$I48,"")</f>
        <v/>
      </c>
      <c r="R48" s="124" t="str">
        <f>IFERROR('PML mundo '!AC21*100000000/Indicadores!$I48,"")</f>
        <v/>
      </c>
      <c r="S48" s="124" t="str">
        <f>IFERROR('PML mundo '!AE21*100000000/Indicadores!$I48,"")</f>
        <v/>
      </c>
      <c r="T48" s="124" t="str">
        <f>IFERROR('PML mundo '!AG21*100000000/Indicadores!$I48,"")</f>
        <v/>
      </c>
      <c r="U48" s="124" t="str">
        <f>IFERROR('PML mundo '!AI21*100000000/Indicadores!$I48,"")</f>
        <v/>
      </c>
      <c r="V48" s="124" t="str">
        <f>IFERROR('PML mundo '!AK21*100000000/Indicadores!$I48,"")</f>
        <v/>
      </c>
      <c r="W48" s="124" t="str">
        <f>IFERROR('PML mundo '!AM21*100000000/Indicadores!$I48,"")</f>
        <v/>
      </c>
      <c r="X48" s="124" t="str">
        <f>IFERROR('PML mundo '!AO21*100000000/Indicadores!$I48,"")</f>
        <v/>
      </c>
      <c r="Y48" s="124" t="str">
        <f>IFERROR('PML mundo '!AQ21*100000000/Indicadores!$I48,"")</f>
        <v/>
      </c>
      <c r="Z48" s="124" t="str">
        <f>IFERROR('PML mundo '!AS21*100000000/Indicadores!$I48,"")</f>
        <v/>
      </c>
      <c r="AA48" s="124" t="str">
        <f>IFERROR('PML mundo '!AU21*100000000/Indicadores!$I48,"")</f>
        <v/>
      </c>
      <c r="AB48" s="124" t="str">
        <f>IFERROR('PML mundo '!AW21*100000000/Indicadores!$I48,"")</f>
        <v/>
      </c>
      <c r="AC48" s="124" t="str">
        <f>IFERROR('PML mundo '!AY21*100000000/Indicadores!$I48,"")</f>
        <v/>
      </c>
      <c r="AD48" s="124" t="str">
        <f>IFERROR('PML mundo '!BA21*100000000/Indicadores!$I48,"")</f>
        <v/>
      </c>
      <c r="AE48" s="124" t="str">
        <f>IFERROR('PML mundo '!BC21*100000000/Indicadores!$I48,"")</f>
        <v/>
      </c>
      <c r="AF48" s="124" t="str">
        <f>IFERROR('PML mundo '!BE21*100000000/Indicadores!$I48,"")</f>
        <v/>
      </c>
      <c r="AG48" s="124" t="str">
        <f>IFERROR('PML mundo '!BG21*100000000/Indicadores!$I48,"")</f>
        <v/>
      </c>
      <c r="AH48" s="124" t="str">
        <f>IFERROR('PML mundo '!BI21*100000000/Indicadores!$I48,"")</f>
        <v/>
      </c>
      <c r="AI48" s="124" t="str">
        <f>IFERROR('PML mundo '!BK21*100000000/Indicadores!$I48,"")</f>
        <v/>
      </c>
      <c r="AJ48" s="124" t="str">
        <f>IFERROR('PML mundo '!BM21*100000000/Indicadores!$I48,"")</f>
        <v/>
      </c>
    </row>
    <row r="49" spans="1:36" s="119" customFormat="1" ht="14">
      <c r="A49" s="114" t="str">
        <f>'AAL mundo '!A49</f>
        <v>South Asia</v>
      </c>
      <c r="B49" s="107" t="str">
        <f>'AAL mundo '!B49</f>
        <v>BGD</v>
      </c>
      <c r="C49" s="107" t="str">
        <f>'AAL mundo '!C49</f>
        <v>Bangladesh</v>
      </c>
      <c r="D49" s="108" t="str">
        <f>'AAL mundo '!D49</f>
        <v/>
      </c>
      <c r="E49" s="108" t="str">
        <f>'AAL mundo '!E49</f>
        <v>Low income</v>
      </c>
      <c r="F49" s="109">
        <f>'AAL mundo '!F49</f>
        <v>381432</v>
      </c>
      <c r="G49" s="124">
        <f>IFERROR('PML mundo '!G22*100000000/Indicadores!$I49,"")</f>
        <v>15806802.027058421</v>
      </c>
      <c r="H49" s="124">
        <f>IFERROR('PML mundo '!I22*100000000/Indicadores!$I49,"")</f>
        <v>58912281.293489009</v>
      </c>
      <c r="I49" s="124">
        <f>IFERROR('PML mundo '!K22*100000000/Indicadores!$I49,"")</f>
        <v>127930445.91364343</v>
      </c>
      <c r="J49" s="124">
        <f>IFERROR('PML mundo '!M22*100000000/Indicadores!$I49,"")</f>
        <v>294236679.9340663</v>
      </c>
      <c r="K49" s="124">
        <f>IFERROR('PML mundo '!O22*100000000/Indicadores!$I49,"")</f>
        <v>490634731.3908174</v>
      </c>
      <c r="L49" s="124">
        <f>IFERROR('PML mundo '!Q22*100000000/Indicadores!$I49,"")</f>
        <v>735712734.27033412</v>
      </c>
      <c r="M49" s="124">
        <f>IFERROR('PML mundo '!S22*100000000/Indicadores!$I49,"")</f>
        <v>911849326.07394969</v>
      </c>
      <c r="N49" s="124">
        <f>IFERROR('PML mundo '!U22*100000000/Indicadores!$I49,"")</f>
        <v>22276732.19968015</v>
      </c>
      <c r="O49" s="124">
        <f>IFERROR('PML mundo '!W22*100000000/Indicadores!$I49,"")</f>
        <v>477536935.86797619</v>
      </c>
      <c r="P49" s="124">
        <f>IFERROR('PML mundo '!Y22*100000000/Indicadores!$I49,"")</f>
        <v>666429868.32448614</v>
      </c>
      <c r="Q49" s="124">
        <f>IFERROR('PML mundo '!AA22*100000000/Indicadores!$I49,"")</f>
        <v>876317847.19362843</v>
      </c>
      <c r="R49" s="124">
        <f>IFERROR('PML mundo '!AC22*100000000/Indicadores!$I49,"")</f>
        <v>976739035.63110256</v>
      </c>
      <c r="S49" s="124">
        <f>IFERROR('PML mundo '!AE22*100000000/Indicadores!$I49,"")</f>
        <v>1155191518.0295873</v>
      </c>
      <c r="T49" s="124">
        <f>IFERROR('PML mundo '!AG22*100000000/Indicadores!$I49,"")</f>
        <v>1184910391.962429</v>
      </c>
      <c r="U49" s="124">
        <f>IFERROR('PML mundo '!AI22*100000000/Indicadores!$I49,"")</f>
        <v>7264526.1596015058</v>
      </c>
      <c r="V49" s="124">
        <f>IFERROR('PML mundo '!AK22*100000000/Indicadores!$I49,"")</f>
        <v>12186101.179885548</v>
      </c>
      <c r="W49" s="124">
        <f>IFERROR('PML mundo '!AM22*100000000/Indicadores!$I49,"")</f>
        <v>15026966.337050403</v>
      </c>
      <c r="X49" s="124">
        <f>IFERROR('PML mundo '!AO22*100000000/Indicadores!$I49,"")</f>
        <v>18170417.582136352</v>
      </c>
      <c r="Y49" s="124">
        <f>IFERROR('PML mundo '!AQ22*100000000/Indicadores!$I49,"")</f>
        <v>21308456.718332652</v>
      </c>
      <c r="Z49" s="124">
        <f>IFERROR('PML mundo '!AS22*100000000/Indicadores!$I49,"")</f>
        <v>22729381.306814142</v>
      </c>
      <c r="AA49" s="124">
        <f>IFERROR('PML mundo '!AU22*100000000/Indicadores!$I49,"")</f>
        <v>24150305.895295627</v>
      </c>
      <c r="AB49" s="124" t="str">
        <f>IFERROR('PML mundo '!AW22*100000000/Indicadores!$I49,"")</f>
        <v/>
      </c>
      <c r="AC49" s="124" t="str">
        <f>IFERROR('PML mundo '!AY22*100000000/Indicadores!$I49,"")</f>
        <v/>
      </c>
      <c r="AD49" s="124" t="str">
        <f>IFERROR('PML mundo '!BA22*100000000/Indicadores!$I49,"")</f>
        <v/>
      </c>
      <c r="AE49" s="124" t="str">
        <f>IFERROR('PML mundo '!BC22*100000000/Indicadores!$I49,"")</f>
        <v/>
      </c>
      <c r="AF49" s="124">
        <f>IFERROR('PML mundo '!BE22*100000000/Indicadores!$I49,"")</f>
        <v>310458.24630603119</v>
      </c>
      <c r="AG49" s="124">
        <f>IFERROR('PML mundo '!BG22*100000000/Indicadores!$I49,"")</f>
        <v>6439917.5687791463</v>
      </c>
      <c r="AH49" s="124">
        <f>IFERROR('PML mundo '!BI22*100000000/Indicadores!$I49,"")</f>
        <v>17182953.714725569</v>
      </c>
      <c r="AI49" s="124">
        <f>IFERROR('PML mundo '!BK22*100000000/Indicadores!$I49,"")</f>
        <v>667369761.01960695</v>
      </c>
      <c r="AJ49" s="124">
        <f>IFERROR('PML mundo '!BM22*100000000/Indicadores!$I49,"")</f>
        <v>1052514649.3715287</v>
      </c>
    </row>
    <row r="50" spans="1:36" s="119" customFormat="1" ht="14">
      <c r="A50" s="114" t="str">
        <f>'AAL mundo '!A50</f>
        <v>LAC</v>
      </c>
      <c r="B50" s="107" t="str">
        <f>'AAL mundo '!B50</f>
        <v>BRB</v>
      </c>
      <c r="C50" s="107" t="str">
        <f>'AAL mundo '!C50</f>
        <v>Barbados</v>
      </c>
      <c r="D50" s="108" t="str">
        <f>'AAL mundo '!D50</f>
        <v>SIDS</v>
      </c>
      <c r="E50" s="108" t="str">
        <f>'AAL mundo '!E50</f>
        <v>High income: nonOECD</v>
      </c>
      <c r="F50" s="109">
        <f>'AAL mundo '!F50</f>
        <v>14036.5</v>
      </c>
      <c r="G50" s="124">
        <f>IFERROR('PML mundo '!G23*100000000/Indicadores!$I50,"")</f>
        <v>11448594.153361881</v>
      </c>
      <c r="H50" s="124">
        <f>IFERROR('PML mundo '!I23*100000000/Indicadores!$I50,"")</f>
        <v>59276791.079291537</v>
      </c>
      <c r="I50" s="124">
        <f>IFERROR('PML mundo '!K23*100000000/Indicadores!$I50,"")</f>
        <v>158832136.23442256</v>
      </c>
      <c r="J50" s="124">
        <f>IFERROR('PML mundo '!M23*100000000/Indicadores!$I50,"")</f>
        <v>395993408.44722599</v>
      </c>
      <c r="K50" s="124">
        <f>IFERROR('PML mundo '!O23*100000000/Indicadores!$I50,"")</f>
        <v>629682226.88707471</v>
      </c>
      <c r="L50" s="124">
        <f>IFERROR('PML mundo '!Q23*100000000/Indicadores!$I50,"")</f>
        <v>885529819.9990685</v>
      </c>
      <c r="M50" s="124">
        <f>IFERROR('PML mundo '!S23*100000000/Indicadores!$I50,"")</f>
        <v>1018835760.7622755</v>
      </c>
      <c r="N50" s="124">
        <f>IFERROR('PML mundo '!U23*100000000/Indicadores!$I50,"")</f>
        <v>25895402.28850494</v>
      </c>
      <c r="O50" s="124">
        <f>IFERROR('PML mundo '!W23*100000000/Indicadores!$I50,"")</f>
        <v>177922674.94219697</v>
      </c>
      <c r="P50" s="124">
        <f>IFERROR('PML mundo '!Y23*100000000/Indicadores!$I50,"")</f>
        <v>322581725.33705312</v>
      </c>
      <c r="Q50" s="124">
        <f>IFERROR('PML mundo '!AA23*100000000/Indicadores!$I50,"")</f>
        <v>553246867.2559973</v>
      </c>
      <c r="R50" s="124">
        <f>IFERROR('PML mundo '!AC23*100000000/Indicadores!$I50,"")</f>
        <v>686543259.56703317</v>
      </c>
      <c r="S50" s="124">
        <f>IFERROR('PML mundo '!AE23*100000000/Indicadores!$I50,"")</f>
        <v>777829645.1418376</v>
      </c>
      <c r="T50" s="124">
        <f>IFERROR('PML mundo '!AG23*100000000/Indicadores!$I50,"")</f>
        <v>869112847.89925182</v>
      </c>
      <c r="U50" s="124">
        <f>IFERROR('PML mundo '!AI23*100000000/Indicadores!$I50,"")</f>
        <v>40288102.528010756</v>
      </c>
      <c r="V50" s="124">
        <f>IFERROR('PML mundo '!AK23*100000000/Indicadores!$I50,"")</f>
        <v>203633473.82205722</v>
      </c>
      <c r="W50" s="124">
        <f>IFERROR('PML mundo '!AM23*100000000/Indicadores!$I50,"")</f>
        <v>472272810.02617252</v>
      </c>
      <c r="X50" s="124">
        <f>IFERROR('PML mundo '!AO23*100000000/Indicadores!$I50,"")</f>
        <v>671055670.14522076</v>
      </c>
      <c r="Y50" s="124">
        <f>IFERROR('PML mundo '!AQ23*100000000/Indicadores!$I50,"")</f>
        <v>750085025.9494952</v>
      </c>
      <c r="Z50" s="124">
        <f>IFERROR('PML mundo '!AS23*100000000/Indicadores!$I50,"")</f>
        <v>844878876.28854918</v>
      </c>
      <c r="AA50" s="124">
        <f>IFERROR('PML mundo '!AU23*100000000/Indicadores!$I50,"")</f>
        <v>935901088.01994836</v>
      </c>
      <c r="AB50" s="124" t="str">
        <f>IFERROR('PML mundo '!AW23*100000000/Indicadores!$I50,"")</f>
        <v/>
      </c>
      <c r="AC50" s="124" t="str">
        <f>IFERROR('PML mundo '!AY23*100000000/Indicadores!$I50,"")</f>
        <v/>
      </c>
      <c r="AD50" s="124" t="str">
        <f>IFERROR('PML mundo '!BA23*100000000/Indicadores!$I50,"")</f>
        <v/>
      </c>
      <c r="AE50" s="124" t="str">
        <f>IFERROR('PML mundo '!BC23*100000000/Indicadores!$I50,"")</f>
        <v/>
      </c>
      <c r="AF50" s="124" t="str">
        <f>IFERROR('PML mundo '!BE23*100000000/Indicadores!$I50,"")</f>
        <v/>
      </c>
      <c r="AG50" s="124" t="str">
        <f>IFERROR('PML mundo '!BG23*100000000/Indicadores!$I50,"")</f>
        <v/>
      </c>
      <c r="AH50" s="124" t="str">
        <f>IFERROR('PML mundo '!BI23*100000000/Indicadores!$I50,"")</f>
        <v/>
      </c>
      <c r="AI50" s="124" t="str">
        <f>IFERROR('PML mundo '!BK23*100000000/Indicadores!$I50,"")</f>
        <v/>
      </c>
      <c r="AJ50" s="124" t="str">
        <f>IFERROR('PML mundo '!BM23*100000000/Indicadores!$I50,"")</f>
        <v/>
      </c>
    </row>
    <row r="51" spans="1:36" s="119" customFormat="1" ht="14">
      <c r="A51" s="114" t="str">
        <f>'AAL mundo '!A51</f>
        <v>Europe and Central Asia</v>
      </c>
      <c r="B51" s="107" t="str">
        <f>'AAL mundo '!B51</f>
        <v>BLR</v>
      </c>
      <c r="C51" s="107" t="str">
        <f>'AAL mundo '!C51</f>
        <v>Belarus</v>
      </c>
      <c r="D51" s="108" t="str">
        <f>'AAL mundo '!D51</f>
        <v/>
      </c>
      <c r="E51" s="108" t="str">
        <f>'AAL mundo '!E51</f>
        <v>Upper middle income</v>
      </c>
      <c r="F51" s="109">
        <f>'AAL mundo '!F51</f>
        <v>229400</v>
      </c>
      <c r="G51" s="124" t="str">
        <f>IFERROR('PML mundo '!G24*100000000/Indicadores!$I51,"")</f>
        <v/>
      </c>
      <c r="H51" s="124" t="str">
        <f>IFERROR('PML mundo '!I24*100000000/Indicadores!$I51,"")</f>
        <v/>
      </c>
      <c r="I51" s="124" t="str">
        <f>IFERROR('PML mundo '!K24*100000000/Indicadores!$I51,"")</f>
        <v/>
      </c>
      <c r="J51" s="124" t="str">
        <f>IFERROR('PML mundo '!M24*100000000/Indicadores!$I51,"")</f>
        <v/>
      </c>
      <c r="K51" s="124" t="str">
        <f>IFERROR('PML mundo '!O24*100000000/Indicadores!$I51,"")</f>
        <v/>
      </c>
      <c r="L51" s="124" t="str">
        <f>IFERROR('PML mundo '!Q24*100000000/Indicadores!$I51,"")</f>
        <v/>
      </c>
      <c r="M51" s="124" t="str">
        <f>IFERROR('PML mundo '!S24*100000000/Indicadores!$I51,"")</f>
        <v/>
      </c>
      <c r="N51" s="124" t="str">
        <f>IFERROR('PML mundo '!U24*100000000/Indicadores!$I51,"")</f>
        <v/>
      </c>
      <c r="O51" s="124" t="str">
        <f>IFERROR('PML mundo '!W24*100000000/Indicadores!$I51,"")</f>
        <v/>
      </c>
      <c r="P51" s="124" t="str">
        <f>IFERROR('PML mundo '!Y24*100000000/Indicadores!$I51,"")</f>
        <v/>
      </c>
      <c r="Q51" s="124" t="str">
        <f>IFERROR('PML mundo '!AA24*100000000/Indicadores!$I51,"")</f>
        <v/>
      </c>
      <c r="R51" s="124" t="str">
        <f>IFERROR('PML mundo '!AC24*100000000/Indicadores!$I51,"")</f>
        <v/>
      </c>
      <c r="S51" s="124" t="str">
        <f>IFERROR('PML mundo '!AE24*100000000/Indicadores!$I51,"")</f>
        <v/>
      </c>
      <c r="T51" s="124" t="str">
        <f>IFERROR('PML mundo '!AG24*100000000/Indicadores!$I51,"")</f>
        <v/>
      </c>
      <c r="U51" s="124" t="str">
        <f>IFERROR('PML mundo '!AI24*100000000/Indicadores!$I51,"")</f>
        <v/>
      </c>
      <c r="V51" s="124" t="str">
        <f>IFERROR('PML mundo '!AK24*100000000/Indicadores!$I51,"")</f>
        <v/>
      </c>
      <c r="W51" s="124" t="str">
        <f>IFERROR('PML mundo '!AM24*100000000/Indicadores!$I51,"")</f>
        <v/>
      </c>
      <c r="X51" s="124" t="str">
        <f>IFERROR('PML mundo '!AO24*100000000/Indicadores!$I51,"")</f>
        <v/>
      </c>
      <c r="Y51" s="124" t="str">
        <f>IFERROR('PML mundo '!AQ24*100000000/Indicadores!$I51,"")</f>
        <v/>
      </c>
      <c r="Z51" s="124" t="str">
        <f>IFERROR('PML mundo '!AS24*100000000/Indicadores!$I51,"")</f>
        <v/>
      </c>
      <c r="AA51" s="124" t="str">
        <f>IFERROR('PML mundo '!AU24*100000000/Indicadores!$I51,"")</f>
        <v/>
      </c>
      <c r="AB51" s="124" t="str">
        <f>IFERROR('PML mundo '!AW24*100000000/Indicadores!$I51,"")</f>
        <v/>
      </c>
      <c r="AC51" s="124" t="str">
        <f>IFERROR('PML mundo '!AY24*100000000/Indicadores!$I51,"")</f>
        <v/>
      </c>
      <c r="AD51" s="124" t="str">
        <f>IFERROR('PML mundo '!BA24*100000000/Indicadores!$I51,"")</f>
        <v/>
      </c>
      <c r="AE51" s="124" t="str">
        <f>IFERROR('PML mundo '!BC24*100000000/Indicadores!$I51,"")</f>
        <v/>
      </c>
      <c r="AF51" s="124" t="str">
        <f>IFERROR('PML mundo '!BE24*100000000/Indicadores!$I51,"")</f>
        <v/>
      </c>
      <c r="AG51" s="124" t="str">
        <f>IFERROR('PML mundo '!BG24*100000000/Indicadores!$I51,"")</f>
        <v/>
      </c>
      <c r="AH51" s="124" t="str">
        <f>IFERROR('PML mundo '!BI24*100000000/Indicadores!$I51,"")</f>
        <v/>
      </c>
      <c r="AI51" s="124">
        <f>IFERROR('PML mundo '!BK24*100000000/Indicadores!$I51,"")</f>
        <v>34660473.603291929</v>
      </c>
      <c r="AJ51" s="124">
        <f>IFERROR('PML mundo '!BM24*100000000/Indicadores!$I51,"")</f>
        <v>59644258.088653974</v>
      </c>
    </row>
    <row r="52" spans="1:36" s="119" customFormat="1" ht="14">
      <c r="A52" s="114" t="str">
        <f>'AAL mundo '!A52</f>
        <v>Europe and Central Asia</v>
      </c>
      <c r="B52" s="107" t="str">
        <f>'AAL mundo '!B52</f>
        <v>BEL</v>
      </c>
      <c r="C52" s="107" t="str">
        <f>'AAL mundo '!C52</f>
        <v>Belgium</v>
      </c>
      <c r="D52" s="108" t="str">
        <f>'AAL mundo '!D52</f>
        <v/>
      </c>
      <c r="E52" s="108" t="str">
        <f>'AAL mundo '!E52</f>
        <v>High income: OECD</v>
      </c>
      <c r="F52" s="109">
        <f>'AAL mundo '!F52</f>
        <v>1980550</v>
      </c>
      <c r="G52" s="124">
        <f>IFERROR('PML mundo '!G25*100000000/Indicadores!$I52,"")</f>
        <v>295499.19141462451</v>
      </c>
      <c r="H52" s="124">
        <f>IFERROR('PML mundo '!I25*100000000/Indicadores!$I52,"")</f>
        <v>987939.60962673265</v>
      </c>
      <c r="I52" s="124">
        <f>IFERROR('PML mundo '!K25*100000000/Indicadores!$I52,"")</f>
        <v>2575830.4870575187</v>
      </c>
      <c r="J52" s="124">
        <f>IFERROR('PML mundo '!M25*100000000/Indicadores!$I52,"")</f>
        <v>7436608.1792977052</v>
      </c>
      <c r="K52" s="124">
        <f>IFERROR('PML mundo '!O25*100000000/Indicadores!$I52,"")</f>
        <v>14506606.966220103</v>
      </c>
      <c r="L52" s="124">
        <f>IFERROR('PML mundo '!Q25*100000000/Indicadores!$I52,"")</f>
        <v>25885084.920117896</v>
      </c>
      <c r="M52" s="124">
        <f>IFERROR('PML mundo '!S25*100000000/Indicadores!$I52,"")</f>
        <v>34881897.517482094</v>
      </c>
      <c r="N52" s="124" t="str">
        <f>IFERROR('PML mundo '!U25*100000000/Indicadores!$I52,"")</f>
        <v/>
      </c>
      <c r="O52" s="124" t="str">
        <f>IFERROR('PML mundo '!W25*100000000/Indicadores!$I52,"")</f>
        <v/>
      </c>
      <c r="P52" s="124" t="str">
        <f>IFERROR('PML mundo '!Y25*100000000/Indicadores!$I52,"")</f>
        <v/>
      </c>
      <c r="Q52" s="124" t="str">
        <f>IFERROR('PML mundo '!AA25*100000000/Indicadores!$I52,"")</f>
        <v/>
      </c>
      <c r="R52" s="124" t="str">
        <f>IFERROR('PML mundo '!AC25*100000000/Indicadores!$I52,"")</f>
        <v/>
      </c>
      <c r="S52" s="124" t="str">
        <f>IFERROR('PML mundo '!AE25*100000000/Indicadores!$I52,"")</f>
        <v/>
      </c>
      <c r="T52" s="124" t="str">
        <f>IFERROR('PML mundo '!AG25*100000000/Indicadores!$I52,"")</f>
        <v/>
      </c>
      <c r="U52" s="124" t="str">
        <f>IFERROR('PML mundo '!AI25*100000000/Indicadores!$I52,"")</f>
        <v/>
      </c>
      <c r="V52" s="124" t="str">
        <f>IFERROR('PML mundo '!AK25*100000000/Indicadores!$I52,"")</f>
        <v/>
      </c>
      <c r="W52" s="124" t="str">
        <f>IFERROR('PML mundo '!AM25*100000000/Indicadores!$I52,"")</f>
        <v/>
      </c>
      <c r="X52" s="124" t="str">
        <f>IFERROR('PML mundo '!AO25*100000000/Indicadores!$I52,"")</f>
        <v/>
      </c>
      <c r="Y52" s="124" t="str">
        <f>IFERROR('PML mundo '!AQ25*100000000/Indicadores!$I52,"")</f>
        <v/>
      </c>
      <c r="Z52" s="124" t="str">
        <f>IFERROR('PML mundo '!AS25*100000000/Indicadores!$I52,"")</f>
        <v/>
      </c>
      <c r="AA52" s="124" t="str">
        <f>IFERROR('PML mundo '!AU25*100000000/Indicadores!$I52,"")</f>
        <v/>
      </c>
      <c r="AB52" s="124" t="str">
        <f>IFERROR('PML mundo '!AW25*100000000/Indicadores!$I52,"")</f>
        <v/>
      </c>
      <c r="AC52" s="124" t="str">
        <f>IFERROR('PML mundo '!AY25*100000000/Indicadores!$I52,"")</f>
        <v/>
      </c>
      <c r="AD52" s="124" t="str">
        <f>IFERROR('PML mundo '!BA25*100000000/Indicadores!$I52,"")</f>
        <v/>
      </c>
      <c r="AE52" s="124" t="str">
        <f>IFERROR('PML mundo '!BC25*100000000/Indicadores!$I52,"")</f>
        <v/>
      </c>
      <c r="AF52" s="124" t="str">
        <f>IFERROR('PML mundo '!BE25*100000000/Indicadores!$I52,"")</f>
        <v/>
      </c>
      <c r="AG52" s="124" t="str">
        <f>IFERROR('PML mundo '!BG25*100000000/Indicadores!$I52,"")</f>
        <v/>
      </c>
      <c r="AH52" s="124" t="str">
        <f>IFERROR('PML mundo '!BI25*100000000/Indicadores!$I52,"")</f>
        <v/>
      </c>
      <c r="AI52" s="124">
        <f>IFERROR('PML mundo '!BK25*100000000/Indicadores!$I52,"")</f>
        <v>51676.272545829932</v>
      </c>
      <c r="AJ52" s="124">
        <f>IFERROR('PML mundo '!BM25*100000000/Indicadores!$I52,"")</f>
        <v>493783.7116163997</v>
      </c>
    </row>
    <row r="53" spans="1:36" s="119" customFormat="1" ht="14">
      <c r="A53" s="114" t="str">
        <f>'AAL mundo '!A53</f>
        <v>LAC</v>
      </c>
      <c r="B53" s="107" t="str">
        <f>'AAL mundo '!B53</f>
        <v>BLZ</v>
      </c>
      <c r="C53" s="107" t="str">
        <f>'AAL mundo '!C53</f>
        <v>Belize</v>
      </c>
      <c r="D53" s="108" t="str">
        <f>'AAL mundo '!D53</f>
        <v>SIDS</v>
      </c>
      <c r="E53" s="108" t="str">
        <f>'AAL mundo '!E53</f>
        <v>Upper middle income</v>
      </c>
      <c r="F53" s="109">
        <f>'AAL mundo '!F53</f>
        <v>5994.43</v>
      </c>
      <c r="G53" s="124">
        <f>IFERROR('PML mundo '!G26*100000000/Indicadores!$I53,"")</f>
        <v>21082637.483006112</v>
      </c>
      <c r="H53" s="124">
        <f>IFERROR('PML mundo '!I26*100000000/Indicadores!$I53,"")</f>
        <v>74310412.818889171</v>
      </c>
      <c r="I53" s="124">
        <f>IFERROR('PML mundo '!K26*100000000/Indicadores!$I53,"")</f>
        <v>149932185.86399403</v>
      </c>
      <c r="J53" s="124">
        <f>IFERROR('PML mundo '!M26*100000000/Indicadores!$I53,"")</f>
        <v>316643057.69931191</v>
      </c>
      <c r="K53" s="124">
        <f>IFERROR('PML mundo '!O26*100000000/Indicadores!$I53,"")</f>
        <v>515095571.93328655</v>
      </c>
      <c r="L53" s="124">
        <f>IFERROR('PML mundo '!Q26*100000000/Indicadores!$I53,"")</f>
        <v>794381675.4960438</v>
      </c>
      <c r="M53" s="124">
        <f>IFERROR('PML mundo '!S26*100000000/Indicadores!$I53,"")</f>
        <v>1004838179.4930695</v>
      </c>
      <c r="N53" s="124">
        <f>IFERROR('PML mundo '!U26*100000000/Indicadores!$I53,"")</f>
        <v>166576373.3505778</v>
      </c>
      <c r="O53" s="124">
        <f>IFERROR('PML mundo '!W26*100000000/Indicadores!$I53,"")</f>
        <v>1727061417.9260654</v>
      </c>
      <c r="P53" s="124">
        <f>IFERROR('PML mundo '!Y26*100000000/Indicadores!$I53,"")</f>
        <v>2741079119.002645</v>
      </c>
      <c r="Q53" s="124">
        <f>IFERROR('PML mundo '!AA26*100000000/Indicadores!$I53,"")</f>
        <v>4233373431.8149166</v>
      </c>
      <c r="R53" s="124">
        <f>IFERROR('PML mundo '!AC26*100000000/Indicadores!$I53,"")</f>
        <v>5201829771.1857977</v>
      </c>
      <c r="S53" s="124">
        <f>IFERROR('PML mundo '!AE26*100000000/Indicadores!$I53,"")</f>
        <v>5898195675.9275141</v>
      </c>
      <c r="T53" s="124">
        <f>IFERROR('PML mundo '!AG26*100000000/Indicadores!$I53,"")</f>
        <v>6590627499.9905844</v>
      </c>
      <c r="U53" s="124">
        <f>IFERROR('PML mundo '!AI26*100000000/Indicadores!$I53,"")</f>
        <v>209346891.49792036</v>
      </c>
      <c r="V53" s="124">
        <f>IFERROR('PML mundo '!AK26*100000000/Indicadores!$I53,"")</f>
        <v>680226086.57290864</v>
      </c>
      <c r="W53" s="124">
        <f>IFERROR('PML mundo '!AM26*100000000/Indicadores!$I53,"")</f>
        <v>1648951422.9132693</v>
      </c>
      <c r="X53" s="124">
        <f>IFERROR('PML mundo '!AO26*100000000/Indicadores!$I53,"")</f>
        <v>2178236584.9866328</v>
      </c>
      <c r="Y53" s="124">
        <f>IFERROR('PML mundo '!AQ26*100000000/Indicadores!$I53,"")</f>
        <v>2344543961.3677311</v>
      </c>
      <c r="Z53" s="124">
        <f>IFERROR('PML mundo '!AS26*100000000/Indicadores!$I53,"")</f>
        <v>2486305364.2837658</v>
      </c>
      <c r="AA53" s="124">
        <f>IFERROR('PML mundo '!AU26*100000000/Indicadores!$I53,"")</f>
        <v>2628033142.5786152</v>
      </c>
      <c r="AB53" s="124" t="str">
        <f>IFERROR('PML mundo '!AW26*100000000/Indicadores!$I53,"")</f>
        <v/>
      </c>
      <c r="AC53" s="124" t="str">
        <f>IFERROR('PML mundo '!AY26*100000000/Indicadores!$I53,"")</f>
        <v/>
      </c>
      <c r="AD53" s="124" t="str">
        <f>IFERROR('PML mundo '!BA26*100000000/Indicadores!$I53,"")</f>
        <v/>
      </c>
      <c r="AE53" s="124" t="str">
        <f>IFERROR('PML mundo '!BC26*100000000/Indicadores!$I53,"")</f>
        <v/>
      </c>
      <c r="AF53" s="124" t="str">
        <f>IFERROR('PML mundo '!BE26*100000000/Indicadores!$I53,"")</f>
        <v/>
      </c>
      <c r="AG53" s="124" t="str">
        <f>IFERROR('PML mundo '!BG26*100000000/Indicadores!$I53,"")</f>
        <v/>
      </c>
      <c r="AH53" s="124" t="str">
        <f>IFERROR('PML mundo '!BI26*100000000/Indicadores!$I53,"")</f>
        <v/>
      </c>
      <c r="AI53" s="124">
        <f>IFERROR('PML mundo '!BK26*100000000/Indicadores!$I53,"")</f>
        <v>932028311.87912607</v>
      </c>
      <c r="AJ53" s="124">
        <f>IFERROR('PML mundo '!BM26*100000000/Indicadores!$I53,"")</f>
        <v>1229158009.8188708</v>
      </c>
    </row>
    <row r="54" spans="1:36" s="119" customFormat="1" ht="14">
      <c r="A54" s="114" t="str">
        <f>'AAL mundo '!A54</f>
        <v>Sub-Saharan Africa</v>
      </c>
      <c r="B54" s="107" t="str">
        <f>'AAL mundo '!B54</f>
        <v>BEN</v>
      </c>
      <c r="C54" s="107" t="str">
        <f>'AAL mundo '!C54</f>
        <v>Benin</v>
      </c>
      <c r="D54" s="108" t="str">
        <f>'AAL mundo '!D54</f>
        <v/>
      </c>
      <c r="E54" s="108" t="str">
        <f>'AAL mundo '!E54</f>
        <v>Low income</v>
      </c>
      <c r="F54" s="109">
        <f>'AAL mundo '!F54</f>
        <v>21971.9</v>
      </c>
      <c r="G54" s="124" t="str">
        <f>IFERROR('PML mundo '!G27*100000000/Indicadores!$I54,"")</f>
        <v/>
      </c>
      <c r="H54" s="124">
        <f>IFERROR('PML mundo '!I27*100000000/Indicadores!$I54,"")</f>
        <v>159407.84942291232</v>
      </c>
      <c r="I54" s="124">
        <f>IFERROR('PML mundo '!K27*100000000/Indicadores!$I54,"")</f>
        <v>2492559.1000673561</v>
      </c>
      <c r="J54" s="124">
        <f>IFERROR('PML mundo '!M27*100000000/Indicadores!$I54,"")</f>
        <v>8245733.301967009</v>
      </c>
      <c r="K54" s="124">
        <f>IFERROR('PML mundo '!O27*100000000/Indicadores!$I54,"")</f>
        <v>14752471.882956794</v>
      </c>
      <c r="L54" s="124">
        <f>IFERROR('PML mundo '!Q27*100000000/Indicadores!$I54,"")</f>
        <v>25331356.435568247</v>
      </c>
      <c r="M54" s="124">
        <f>IFERROR('PML mundo '!S27*100000000/Indicadores!$I54,"")</f>
        <v>34823369.287568934</v>
      </c>
      <c r="N54" s="124" t="str">
        <f>IFERROR('PML mundo '!U27*100000000/Indicadores!$I54,"")</f>
        <v/>
      </c>
      <c r="O54" s="124" t="str">
        <f>IFERROR('PML mundo '!W27*100000000/Indicadores!$I54,"")</f>
        <v/>
      </c>
      <c r="P54" s="124" t="str">
        <f>IFERROR('PML mundo '!Y27*100000000/Indicadores!$I54,"")</f>
        <v/>
      </c>
      <c r="Q54" s="124" t="str">
        <f>IFERROR('PML mundo '!AA27*100000000/Indicadores!$I54,"")</f>
        <v/>
      </c>
      <c r="R54" s="124" t="str">
        <f>IFERROR('PML mundo '!AC27*100000000/Indicadores!$I54,"")</f>
        <v/>
      </c>
      <c r="S54" s="124" t="str">
        <f>IFERROR('PML mundo '!AE27*100000000/Indicadores!$I54,"")</f>
        <v/>
      </c>
      <c r="T54" s="124" t="str">
        <f>IFERROR('PML mundo '!AG27*100000000/Indicadores!$I54,"")</f>
        <v/>
      </c>
      <c r="U54" s="124" t="str">
        <f>IFERROR('PML mundo '!AI27*100000000/Indicadores!$I54,"")</f>
        <v/>
      </c>
      <c r="V54" s="124" t="str">
        <f>IFERROR('PML mundo '!AK27*100000000/Indicadores!$I54,"")</f>
        <v/>
      </c>
      <c r="W54" s="124" t="str">
        <f>IFERROR('PML mundo '!AM27*100000000/Indicadores!$I54,"")</f>
        <v/>
      </c>
      <c r="X54" s="124" t="str">
        <f>IFERROR('PML mundo '!AO27*100000000/Indicadores!$I54,"")</f>
        <v/>
      </c>
      <c r="Y54" s="124" t="str">
        <f>IFERROR('PML mundo '!AQ27*100000000/Indicadores!$I54,"")</f>
        <v/>
      </c>
      <c r="Z54" s="124" t="str">
        <f>IFERROR('PML mundo '!AS27*100000000/Indicadores!$I54,"")</f>
        <v/>
      </c>
      <c r="AA54" s="124" t="str">
        <f>IFERROR('PML mundo '!AU27*100000000/Indicadores!$I54,"")</f>
        <v/>
      </c>
      <c r="AB54" s="124" t="str">
        <f>IFERROR('PML mundo '!AW27*100000000/Indicadores!$I54,"")</f>
        <v/>
      </c>
      <c r="AC54" s="124" t="str">
        <f>IFERROR('PML mundo '!AY27*100000000/Indicadores!$I54,"")</f>
        <v/>
      </c>
      <c r="AD54" s="124" t="str">
        <f>IFERROR('PML mundo '!BA27*100000000/Indicadores!$I54,"")</f>
        <v/>
      </c>
      <c r="AE54" s="124" t="str">
        <f>IFERROR('PML mundo '!BC27*100000000/Indicadores!$I54,"")</f>
        <v/>
      </c>
      <c r="AF54" s="124" t="str">
        <f>IFERROR('PML mundo '!BE27*100000000/Indicadores!$I54,"")</f>
        <v/>
      </c>
      <c r="AG54" s="124" t="str">
        <f>IFERROR('PML mundo '!BG27*100000000/Indicadores!$I54,"")</f>
        <v/>
      </c>
      <c r="AH54" s="124" t="str">
        <f>IFERROR('PML mundo '!BI27*100000000/Indicadores!$I54,"")</f>
        <v/>
      </c>
      <c r="AI54" s="124">
        <f>IFERROR('PML mundo '!BK27*100000000/Indicadores!$I54,"")</f>
        <v>101017965.00523645</v>
      </c>
      <c r="AJ54" s="124">
        <f>IFERROR('PML mundo '!BM27*100000000/Indicadores!$I54,"")</f>
        <v>231141376.29595515</v>
      </c>
    </row>
    <row r="55" spans="1:36" s="119" customFormat="1" ht="14">
      <c r="A55" s="114" t="str">
        <f>'AAL mundo '!A55</f>
        <v>North America</v>
      </c>
      <c r="B55" s="107" t="str">
        <f>'AAL mundo '!B55</f>
        <v>BMU</v>
      </c>
      <c r="C55" s="107" t="str">
        <f>'AAL mundo '!C55</f>
        <v>Bermuda</v>
      </c>
      <c r="D55" s="108" t="str">
        <f>'AAL mundo '!D55</f>
        <v>SIDS</v>
      </c>
      <c r="E55" s="108" t="str">
        <f>'AAL mundo '!E55</f>
        <v>High income: nonOECD</v>
      </c>
      <c r="F55" s="109">
        <f>'AAL mundo '!F55</f>
        <v>10451.9</v>
      </c>
      <c r="G55" s="124" t="str">
        <f>IFERROR('PML mundo '!G28*100000000/Indicadores!$I55,"")</f>
        <v/>
      </c>
      <c r="H55" s="124" t="str">
        <f>IFERROR('PML mundo '!I28*100000000/Indicadores!$I55,"")</f>
        <v/>
      </c>
      <c r="I55" s="124" t="str">
        <f>IFERROR('PML mundo '!K28*100000000/Indicadores!$I55,"")</f>
        <v/>
      </c>
      <c r="J55" s="124" t="str">
        <f>IFERROR('PML mundo '!M28*100000000/Indicadores!$I55,"")</f>
        <v/>
      </c>
      <c r="K55" s="124" t="str">
        <f>IFERROR('PML mundo '!O28*100000000/Indicadores!$I55,"")</f>
        <v/>
      </c>
      <c r="L55" s="124" t="str">
        <f>IFERROR('PML mundo '!Q28*100000000/Indicadores!$I55,"")</f>
        <v/>
      </c>
      <c r="M55" s="124" t="str">
        <f>IFERROR('PML mundo '!S28*100000000/Indicadores!$I55,"")</f>
        <v/>
      </c>
      <c r="N55" s="124" t="str">
        <f>IFERROR('PML mundo '!U28*100000000/Indicadores!$I55,"")</f>
        <v/>
      </c>
      <c r="O55" s="124" t="str">
        <f>IFERROR('PML mundo '!W28*100000000/Indicadores!$I55,"")</f>
        <v/>
      </c>
      <c r="P55" s="124" t="str">
        <f>IFERROR('PML mundo '!Y28*100000000/Indicadores!$I55,"")</f>
        <v/>
      </c>
      <c r="Q55" s="124" t="str">
        <f>IFERROR('PML mundo '!AA28*100000000/Indicadores!$I55,"")</f>
        <v/>
      </c>
      <c r="R55" s="124" t="str">
        <f>IFERROR('PML mundo '!AC28*100000000/Indicadores!$I55,"")</f>
        <v/>
      </c>
      <c r="S55" s="124" t="str">
        <f>IFERROR('PML mundo '!AE28*100000000/Indicadores!$I55,"")</f>
        <v/>
      </c>
      <c r="T55" s="124" t="str">
        <f>IFERROR('PML mundo '!AG28*100000000/Indicadores!$I55,"")</f>
        <v/>
      </c>
      <c r="U55" s="124" t="str">
        <f>IFERROR('PML mundo '!AI28*100000000/Indicadores!$I55,"")</f>
        <v/>
      </c>
      <c r="V55" s="124" t="str">
        <f>IFERROR('PML mundo '!AK28*100000000/Indicadores!$I55,"")</f>
        <v/>
      </c>
      <c r="W55" s="124" t="str">
        <f>IFERROR('PML mundo '!AM28*100000000/Indicadores!$I55,"")</f>
        <v/>
      </c>
      <c r="X55" s="124" t="str">
        <f>IFERROR('PML mundo '!AO28*100000000/Indicadores!$I55,"")</f>
        <v/>
      </c>
      <c r="Y55" s="124" t="str">
        <f>IFERROR('PML mundo '!AQ28*100000000/Indicadores!$I55,"")</f>
        <v/>
      </c>
      <c r="Z55" s="124" t="str">
        <f>IFERROR('PML mundo '!AS28*100000000/Indicadores!$I55,"")</f>
        <v/>
      </c>
      <c r="AA55" s="124" t="str">
        <f>IFERROR('PML mundo '!AU28*100000000/Indicadores!$I55,"")</f>
        <v/>
      </c>
      <c r="AB55" s="124" t="str">
        <f>IFERROR('PML mundo '!AW28*100000000/Indicadores!$I55,"")</f>
        <v/>
      </c>
      <c r="AC55" s="124" t="str">
        <f>IFERROR('PML mundo '!AY28*100000000/Indicadores!$I55,"")</f>
        <v/>
      </c>
      <c r="AD55" s="124" t="str">
        <f>IFERROR('PML mundo '!BA28*100000000/Indicadores!$I55,"")</f>
        <v/>
      </c>
      <c r="AE55" s="124" t="str">
        <f>IFERROR('PML mundo '!BC28*100000000/Indicadores!$I55,"")</f>
        <v/>
      </c>
      <c r="AF55" s="124" t="str">
        <f>IFERROR('PML mundo '!BE28*100000000/Indicadores!$I55,"")</f>
        <v/>
      </c>
      <c r="AG55" s="124" t="str">
        <f>IFERROR('PML mundo '!BG28*100000000/Indicadores!$I55,"")</f>
        <v/>
      </c>
      <c r="AH55" s="124" t="str">
        <f>IFERROR('PML mundo '!BI28*100000000/Indicadores!$I55,"")</f>
        <v/>
      </c>
      <c r="AI55" s="124" t="str">
        <f>IFERROR('PML mundo '!BK28*100000000/Indicadores!$I55,"")</f>
        <v/>
      </c>
      <c r="AJ55" s="124" t="str">
        <f>IFERROR('PML mundo '!BM28*100000000/Indicadores!$I55,"")</f>
        <v/>
      </c>
    </row>
    <row r="56" spans="1:36" s="119" customFormat="1" ht="14">
      <c r="A56" s="114" t="str">
        <f>'AAL mundo '!A56</f>
        <v>South Asia</v>
      </c>
      <c r="B56" s="107" t="str">
        <f>'AAL mundo '!B56</f>
        <v>BTN</v>
      </c>
      <c r="C56" s="107" t="str">
        <f>'AAL mundo '!C56</f>
        <v>Bhutan</v>
      </c>
      <c r="D56" s="108" t="str">
        <f>'AAL mundo '!D56</f>
        <v/>
      </c>
      <c r="E56" s="108" t="str">
        <f>'AAL mundo '!E56</f>
        <v>Lower middle income</v>
      </c>
      <c r="F56" s="109">
        <f>'AAL mundo '!F56</f>
        <v>11083.7</v>
      </c>
      <c r="G56" s="124">
        <f>IFERROR('PML mundo '!G29*100000000/Indicadores!$I56,"")</f>
        <v>25027883.427410677</v>
      </c>
      <c r="H56" s="124">
        <f>IFERROR('PML mundo '!I29*100000000/Indicadores!$I56,"")</f>
        <v>136591569.85686859</v>
      </c>
      <c r="I56" s="124">
        <f>IFERROR('PML mundo '!K29*100000000/Indicadores!$I56,"")</f>
        <v>372763778.92643476</v>
      </c>
      <c r="J56" s="124">
        <f>IFERROR('PML mundo '!M29*100000000/Indicadores!$I56,"")</f>
        <v>1059260924.8570782</v>
      </c>
      <c r="K56" s="124">
        <f>IFERROR('PML mundo '!O29*100000000/Indicadores!$I56,"")</f>
        <v>1994823431.9259539</v>
      </c>
      <c r="L56" s="124">
        <f>IFERROR('PML mundo '!Q29*100000000/Indicadores!$I56,"")</f>
        <v>3343472418.9987593</v>
      </c>
      <c r="M56" s="124">
        <f>IFERROR('PML mundo '!S29*100000000/Indicadores!$I56,"")</f>
        <v>4324413765.2112741</v>
      </c>
      <c r="N56" s="124" t="str">
        <f>IFERROR('PML mundo '!U29*100000000/Indicadores!$I56,"")</f>
        <v/>
      </c>
      <c r="O56" s="124" t="str">
        <f>IFERROR('PML mundo '!W29*100000000/Indicadores!$I56,"")</f>
        <v/>
      </c>
      <c r="P56" s="124" t="str">
        <f>IFERROR('PML mundo '!Y29*100000000/Indicadores!$I56,"")</f>
        <v/>
      </c>
      <c r="Q56" s="124" t="str">
        <f>IFERROR('PML mundo '!AA29*100000000/Indicadores!$I56,"")</f>
        <v/>
      </c>
      <c r="R56" s="124" t="str">
        <f>IFERROR('PML mundo '!AC29*100000000/Indicadores!$I56,"")</f>
        <v/>
      </c>
      <c r="S56" s="124" t="str">
        <f>IFERROR('PML mundo '!AE29*100000000/Indicadores!$I56,"")</f>
        <v/>
      </c>
      <c r="T56" s="124" t="str">
        <f>IFERROR('PML mundo '!AG29*100000000/Indicadores!$I56,"")</f>
        <v/>
      </c>
      <c r="U56" s="124" t="str">
        <f>IFERROR('PML mundo '!AI29*100000000/Indicadores!$I56,"")</f>
        <v/>
      </c>
      <c r="V56" s="124" t="str">
        <f>IFERROR('PML mundo '!AK29*100000000/Indicadores!$I56,"")</f>
        <v/>
      </c>
      <c r="W56" s="124" t="str">
        <f>IFERROR('PML mundo '!AM29*100000000/Indicadores!$I56,"")</f>
        <v/>
      </c>
      <c r="X56" s="124" t="str">
        <f>IFERROR('PML mundo '!AO29*100000000/Indicadores!$I56,"")</f>
        <v/>
      </c>
      <c r="Y56" s="124" t="str">
        <f>IFERROR('PML mundo '!AQ29*100000000/Indicadores!$I56,"")</f>
        <v/>
      </c>
      <c r="Z56" s="124" t="str">
        <f>IFERROR('PML mundo '!AS29*100000000/Indicadores!$I56,"")</f>
        <v/>
      </c>
      <c r="AA56" s="124" t="str">
        <f>IFERROR('PML mundo '!AU29*100000000/Indicadores!$I56,"")</f>
        <v/>
      </c>
      <c r="AB56" s="124" t="str">
        <f>IFERROR('PML mundo '!AW29*100000000/Indicadores!$I56,"")</f>
        <v/>
      </c>
      <c r="AC56" s="124" t="str">
        <f>IFERROR('PML mundo '!AY29*100000000/Indicadores!$I56,"")</f>
        <v/>
      </c>
      <c r="AD56" s="124" t="str">
        <f>IFERROR('PML mundo '!BA29*100000000/Indicadores!$I56,"")</f>
        <v/>
      </c>
      <c r="AE56" s="124" t="str">
        <f>IFERROR('PML mundo '!BC29*100000000/Indicadores!$I56,"")</f>
        <v/>
      </c>
      <c r="AF56" s="124" t="str">
        <f>IFERROR('PML mundo '!BE29*100000000/Indicadores!$I56,"")</f>
        <v/>
      </c>
      <c r="AG56" s="124" t="str">
        <f>IFERROR('PML mundo '!BG29*100000000/Indicadores!$I56,"")</f>
        <v/>
      </c>
      <c r="AH56" s="124" t="str">
        <f>IFERROR('PML mundo '!BI29*100000000/Indicadores!$I56,"")</f>
        <v/>
      </c>
      <c r="AI56" s="124">
        <f>IFERROR('PML mundo '!BK29*100000000/Indicadores!$I56,"")</f>
        <v>1198816438.2171714</v>
      </c>
      <c r="AJ56" s="124">
        <f>IFERROR('PML mundo '!BM29*100000000/Indicadores!$I56,"")</f>
        <v>1839566924.4406481</v>
      </c>
    </row>
    <row r="57" spans="1:36" s="119" customFormat="1" ht="14">
      <c r="A57" s="114" t="str">
        <f>'AAL mundo '!A57</f>
        <v>LAC</v>
      </c>
      <c r="B57" s="107" t="str">
        <f>'AAL mundo '!B57</f>
        <v>BOL</v>
      </c>
      <c r="C57" s="107" t="str">
        <f>'AAL mundo '!C57</f>
        <v>Bolivia (Plurinational State of)</v>
      </c>
      <c r="D57" s="108" t="str">
        <f>'AAL mundo '!D57</f>
        <v/>
      </c>
      <c r="E57" s="108" t="str">
        <f>'AAL mundo '!E57</f>
        <v>Lower middle income</v>
      </c>
      <c r="F57" s="109">
        <f>'AAL mundo '!F57</f>
        <v>60590</v>
      </c>
      <c r="G57" s="124">
        <f>IFERROR('PML mundo '!G30*100000000/Indicadores!$I57,"")</f>
        <v>10966827.533171922</v>
      </c>
      <c r="H57" s="124">
        <f>IFERROR('PML mundo '!I30*100000000/Indicadores!$I57,"")</f>
        <v>28947108.018441673</v>
      </c>
      <c r="I57" s="124">
        <f>IFERROR('PML mundo '!K30*100000000/Indicadores!$I57,"")</f>
        <v>54658112.809455588</v>
      </c>
      <c r="J57" s="124">
        <f>IFERROR('PML mundo '!M30*100000000/Indicadores!$I57,"")</f>
        <v>107870905.87959376</v>
      </c>
      <c r="K57" s="124">
        <f>IFERROR('PML mundo '!O30*100000000/Indicadores!$I57,"")</f>
        <v>161868626.11553356</v>
      </c>
      <c r="L57" s="124">
        <f>IFERROR('PML mundo '!Q30*100000000/Indicadores!$I57,"")</f>
        <v>221756593.07699314</v>
      </c>
      <c r="M57" s="124">
        <f>IFERROR('PML mundo '!S30*100000000/Indicadores!$I57,"")</f>
        <v>254635521.61245942</v>
      </c>
      <c r="N57" s="124" t="str">
        <f>IFERROR('PML mundo '!U30*100000000/Indicadores!$I57,"")</f>
        <v/>
      </c>
      <c r="O57" s="124" t="str">
        <f>IFERROR('PML mundo '!W30*100000000/Indicadores!$I57,"")</f>
        <v/>
      </c>
      <c r="P57" s="124" t="str">
        <f>IFERROR('PML mundo '!Y30*100000000/Indicadores!$I57,"")</f>
        <v/>
      </c>
      <c r="Q57" s="124" t="str">
        <f>IFERROR('PML mundo '!AA30*100000000/Indicadores!$I57,"")</f>
        <v/>
      </c>
      <c r="R57" s="124" t="str">
        <f>IFERROR('PML mundo '!AC30*100000000/Indicadores!$I57,"")</f>
        <v/>
      </c>
      <c r="S57" s="124" t="str">
        <f>IFERROR('PML mundo '!AE30*100000000/Indicadores!$I57,"")</f>
        <v/>
      </c>
      <c r="T57" s="124" t="str">
        <f>IFERROR('PML mundo '!AG30*100000000/Indicadores!$I57,"")</f>
        <v/>
      </c>
      <c r="U57" s="124" t="str">
        <f>IFERROR('PML mundo '!AI30*100000000/Indicadores!$I57,"")</f>
        <v/>
      </c>
      <c r="V57" s="124" t="str">
        <f>IFERROR('PML mundo '!AK30*100000000/Indicadores!$I57,"")</f>
        <v/>
      </c>
      <c r="W57" s="124" t="str">
        <f>IFERROR('PML mundo '!AM30*100000000/Indicadores!$I57,"")</f>
        <v/>
      </c>
      <c r="X57" s="124" t="str">
        <f>IFERROR('PML mundo '!AO30*100000000/Indicadores!$I57,"")</f>
        <v/>
      </c>
      <c r="Y57" s="124" t="str">
        <f>IFERROR('PML mundo '!AQ30*100000000/Indicadores!$I57,"")</f>
        <v/>
      </c>
      <c r="Z57" s="124" t="str">
        <f>IFERROR('PML mundo '!AS30*100000000/Indicadores!$I57,"")</f>
        <v/>
      </c>
      <c r="AA57" s="124" t="str">
        <f>IFERROR('PML mundo '!AU30*100000000/Indicadores!$I57,"")</f>
        <v/>
      </c>
      <c r="AB57" s="124" t="str">
        <f>IFERROR('PML mundo '!AW30*100000000/Indicadores!$I57,"")</f>
        <v/>
      </c>
      <c r="AC57" s="124" t="str">
        <f>IFERROR('PML mundo '!AY30*100000000/Indicadores!$I57,"")</f>
        <v/>
      </c>
      <c r="AD57" s="124" t="str">
        <f>IFERROR('PML mundo '!BA30*100000000/Indicadores!$I57,"")</f>
        <v/>
      </c>
      <c r="AE57" s="124" t="str">
        <f>IFERROR('PML mundo '!BC30*100000000/Indicadores!$I57,"")</f>
        <v/>
      </c>
      <c r="AF57" s="124" t="str">
        <f>IFERROR('PML mundo '!BE30*100000000/Indicadores!$I57,"")</f>
        <v/>
      </c>
      <c r="AG57" s="124" t="str">
        <f>IFERROR('PML mundo '!BG30*100000000/Indicadores!$I57,"")</f>
        <v/>
      </c>
      <c r="AH57" s="124" t="str">
        <f>IFERROR('PML mundo '!BI30*100000000/Indicadores!$I57,"")</f>
        <v/>
      </c>
      <c r="AI57" s="124">
        <f>IFERROR('PML mundo '!BK30*100000000/Indicadores!$I57,"")</f>
        <v>22560381.196488705</v>
      </c>
      <c r="AJ57" s="124">
        <f>IFERROR('PML mundo '!BM30*100000000/Indicadores!$I57,"")</f>
        <v>37215772.450355321</v>
      </c>
    </row>
    <row r="58" spans="1:36" s="119" customFormat="1" ht="14">
      <c r="A58" s="114" t="str">
        <f>'AAL mundo '!A58</f>
        <v>Europe and Central Asia</v>
      </c>
      <c r="B58" s="107" t="str">
        <f>'AAL mundo '!B58</f>
        <v>BIH</v>
      </c>
      <c r="C58" s="107" t="str">
        <f>'AAL mundo '!C58</f>
        <v>Bosnia and Herzegovina</v>
      </c>
      <c r="D58" s="108" t="str">
        <f>'AAL mundo '!D58</f>
        <v/>
      </c>
      <c r="E58" s="108" t="str">
        <f>'AAL mundo '!E58</f>
        <v>Upper middle income</v>
      </c>
      <c r="F58" s="109">
        <f>'AAL mundo '!F58</f>
        <v>30656.2</v>
      </c>
      <c r="G58" s="124">
        <f>IFERROR('PML mundo '!G31*100000000/Indicadores!$I58,"")</f>
        <v>1559299.6053268535</v>
      </c>
      <c r="H58" s="124">
        <f>IFERROR('PML mundo '!I31*100000000/Indicadores!$I58,"")</f>
        <v>3900588.7426348967</v>
      </c>
      <c r="I58" s="124">
        <f>IFERROR('PML mundo '!K31*100000000/Indicadores!$I58,"")</f>
        <v>7905685.3947965354</v>
      </c>
      <c r="J58" s="124">
        <f>IFERROR('PML mundo '!M31*100000000/Indicadores!$I58,"")</f>
        <v>18274845.791273173</v>
      </c>
      <c r="K58" s="124">
        <f>IFERROR('PML mundo '!O31*100000000/Indicadores!$I58,"")</f>
        <v>30688409.671626166</v>
      </c>
      <c r="L58" s="124">
        <f>IFERROR('PML mundo '!Q31*100000000/Indicadores!$I58,"")</f>
        <v>47178301.963370465</v>
      </c>
      <c r="M58" s="124">
        <f>IFERROR('PML mundo '!S31*100000000/Indicadores!$I58,"")</f>
        <v>58456837.154684275</v>
      </c>
      <c r="N58" s="124" t="str">
        <f>IFERROR('PML mundo '!U31*100000000/Indicadores!$I58,"")</f>
        <v/>
      </c>
      <c r="O58" s="124" t="str">
        <f>IFERROR('PML mundo '!W31*100000000/Indicadores!$I58,"")</f>
        <v/>
      </c>
      <c r="P58" s="124" t="str">
        <f>IFERROR('PML mundo '!Y31*100000000/Indicadores!$I58,"")</f>
        <v/>
      </c>
      <c r="Q58" s="124" t="str">
        <f>IFERROR('PML mundo '!AA31*100000000/Indicadores!$I58,"")</f>
        <v/>
      </c>
      <c r="R58" s="124" t="str">
        <f>IFERROR('PML mundo '!AC31*100000000/Indicadores!$I58,"")</f>
        <v/>
      </c>
      <c r="S58" s="124" t="str">
        <f>IFERROR('PML mundo '!AE31*100000000/Indicadores!$I58,"")</f>
        <v/>
      </c>
      <c r="T58" s="124" t="str">
        <f>IFERROR('PML mundo '!AG31*100000000/Indicadores!$I58,"")</f>
        <v/>
      </c>
      <c r="U58" s="124" t="str">
        <f>IFERROR('PML mundo '!AI31*100000000/Indicadores!$I58,"")</f>
        <v/>
      </c>
      <c r="V58" s="124" t="str">
        <f>IFERROR('PML mundo '!AK31*100000000/Indicadores!$I58,"")</f>
        <v/>
      </c>
      <c r="W58" s="124" t="str">
        <f>IFERROR('PML mundo '!AM31*100000000/Indicadores!$I58,"")</f>
        <v/>
      </c>
      <c r="X58" s="124" t="str">
        <f>IFERROR('PML mundo '!AO31*100000000/Indicadores!$I58,"")</f>
        <v/>
      </c>
      <c r="Y58" s="124" t="str">
        <f>IFERROR('PML mundo '!AQ31*100000000/Indicadores!$I58,"")</f>
        <v/>
      </c>
      <c r="Z58" s="124" t="str">
        <f>IFERROR('PML mundo '!AS31*100000000/Indicadores!$I58,"")</f>
        <v/>
      </c>
      <c r="AA58" s="124" t="str">
        <f>IFERROR('PML mundo '!AU31*100000000/Indicadores!$I58,"")</f>
        <v/>
      </c>
      <c r="AB58" s="124" t="str">
        <f>IFERROR('PML mundo '!AW31*100000000/Indicadores!$I58,"")</f>
        <v/>
      </c>
      <c r="AC58" s="124" t="str">
        <f>IFERROR('PML mundo '!AY31*100000000/Indicadores!$I58,"")</f>
        <v/>
      </c>
      <c r="AD58" s="124" t="str">
        <f>IFERROR('PML mundo '!BA31*100000000/Indicadores!$I58,"")</f>
        <v/>
      </c>
      <c r="AE58" s="124" t="str">
        <f>IFERROR('PML mundo '!BC31*100000000/Indicadores!$I58,"")</f>
        <v/>
      </c>
      <c r="AF58" s="124" t="str">
        <f>IFERROR('PML mundo '!BE31*100000000/Indicadores!$I58,"")</f>
        <v/>
      </c>
      <c r="AG58" s="124" t="str">
        <f>IFERROR('PML mundo '!BG31*100000000/Indicadores!$I58,"")</f>
        <v/>
      </c>
      <c r="AH58" s="124" t="str">
        <f>IFERROR('PML mundo '!BI31*100000000/Indicadores!$I58,"")</f>
        <v/>
      </c>
      <c r="AI58" s="124">
        <f>IFERROR('PML mundo '!BK31*100000000/Indicadores!$I58,"")</f>
        <v>17142234.87735185</v>
      </c>
      <c r="AJ58" s="124">
        <f>IFERROR('PML mundo '!BM31*100000000/Indicadores!$I58,"")</f>
        <v>27389092.767470982</v>
      </c>
    </row>
    <row r="59" spans="1:36" s="119" customFormat="1" ht="14">
      <c r="A59" s="114" t="str">
        <f>'AAL mundo '!A59</f>
        <v>Sub-Saharan Africa</v>
      </c>
      <c r="B59" s="107" t="str">
        <f>'AAL mundo '!B59</f>
        <v>BWA</v>
      </c>
      <c r="C59" s="107" t="str">
        <f>'AAL mundo '!C59</f>
        <v>Botswana</v>
      </c>
      <c r="D59" s="108" t="str">
        <f>'AAL mundo '!D59</f>
        <v/>
      </c>
      <c r="E59" s="108" t="str">
        <f>'AAL mundo '!E59</f>
        <v>Upper middle income</v>
      </c>
      <c r="F59" s="109">
        <f>'AAL mundo '!F59</f>
        <v>90628.6</v>
      </c>
      <c r="G59" s="124">
        <f>IFERROR('PML mundo '!G32*100000000/Indicadores!$I59,"")</f>
        <v>18973743.473488856</v>
      </c>
      <c r="H59" s="124">
        <f>IFERROR('PML mundo '!I32*100000000/Indicadores!$I59,"")</f>
        <v>41678572.365994364</v>
      </c>
      <c r="I59" s="124">
        <f>IFERROR('PML mundo '!K32*100000000/Indicadores!$I59,"")</f>
        <v>78144061.747936085</v>
      </c>
      <c r="J59" s="124">
        <f>IFERROR('PML mundo '!M32*100000000/Indicadores!$I59,"")</f>
        <v>168611141.9811978</v>
      </c>
      <c r="K59" s="124">
        <f>IFERROR('PML mundo '!O32*100000000/Indicadores!$I59,"")</f>
        <v>285420207.10284555</v>
      </c>
      <c r="L59" s="124">
        <f>IFERROR('PML mundo '!Q32*100000000/Indicadores!$I59,"")</f>
        <v>449392279.24137789</v>
      </c>
      <c r="M59" s="124">
        <f>IFERROR('PML mundo '!S32*100000000/Indicadores!$I59,"")</f>
        <v>566590107.80878341</v>
      </c>
      <c r="N59" s="124" t="str">
        <f>IFERROR('PML mundo '!U32*100000000/Indicadores!$I59,"")</f>
        <v/>
      </c>
      <c r="O59" s="124" t="str">
        <f>IFERROR('PML mundo '!W32*100000000/Indicadores!$I59,"")</f>
        <v/>
      </c>
      <c r="P59" s="124" t="str">
        <f>IFERROR('PML mundo '!Y32*100000000/Indicadores!$I59,"")</f>
        <v/>
      </c>
      <c r="Q59" s="124" t="str">
        <f>IFERROR('PML mundo '!AA32*100000000/Indicadores!$I59,"")</f>
        <v/>
      </c>
      <c r="R59" s="124" t="str">
        <f>IFERROR('PML mundo '!AC32*100000000/Indicadores!$I59,"")</f>
        <v/>
      </c>
      <c r="S59" s="124" t="str">
        <f>IFERROR('PML mundo '!AE32*100000000/Indicadores!$I59,"")</f>
        <v/>
      </c>
      <c r="T59" s="124" t="str">
        <f>IFERROR('PML mundo '!AG32*100000000/Indicadores!$I59,"")</f>
        <v/>
      </c>
      <c r="U59" s="124" t="str">
        <f>IFERROR('PML mundo '!AI32*100000000/Indicadores!$I59,"")</f>
        <v/>
      </c>
      <c r="V59" s="124" t="str">
        <f>IFERROR('PML mundo '!AK32*100000000/Indicadores!$I59,"")</f>
        <v/>
      </c>
      <c r="W59" s="124" t="str">
        <f>IFERROR('PML mundo '!AM32*100000000/Indicadores!$I59,"")</f>
        <v/>
      </c>
      <c r="X59" s="124" t="str">
        <f>IFERROR('PML mundo '!AO32*100000000/Indicadores!$I59,"")</f>
        <v/>
      </c>
      <c r="Y59" s="124" t="str">
        <f>IFERROR('PML mundo '!AQ32*100000000/Indicadores!$I59,"")</f>
        <v/>
      </c>
      <c r="Z59" s="124" t="str">
        <f>IFERROR('PML mundo '!AS32*100000000/Indicadores!$I59,"")</f>
        <v/>
      </c>
      <c r="AA59" s="124" t="str">
        <f>IFERROR('PML mundo '!AU32*100000000/Indicadores!$I59,"")</f>
        <v/>
      </c>
      <c r="AB59" s="124" t="str">
        <f>IFERROR('PML mundo '!AW32*100000000/Indicadores!$I59,"")</f>
        <v/>
      </c>
      <c r="AC59" s="124" t="str">
        <f>IFERROR('PML mundo '!AY32*100000000/Indicadores!$I59,"")</f>
        <v/>
      </c>
      <c r="AD59" s="124" t="str">
        <f>IFERROR('PML mundo '!BA32*100000000/Indicadores!$I59,"")</f>
        <v/>
      </c>
      <c r="AE59" s="124" t="str">
        <f>IFERROR('PML mundo '!BC32*100000000/Indicadores!$I59,"")</f>
        <v/>
      </c>
      <c r="AF59" s="124" t="str">
        <f>IFERROR('PML mundo '!BE32*100000000/Indicadores!$I59,"")</f>
        <v/>
      </c>
      <c r="AG59" s="124" t="str">
        <f>IFERROR('PML mundo '!BG32*100000000/Indicadores!$I59,"")</f>
        <v/>
      </c>
      <c r="AH59" s="124" t="str">
        <f>IFERROR('PML mundo '!BI32*100000000/Indicadores!$I59,"")</f>
        <v/>
      </c>
      <c r="AI59" s="124">
        <f>IFERROR('PML mundo '!BK32*100000000/Indicadores!$I59,"")</f>
        <v>88925314.295896932</v>
      </c>
      <c r="AJ59" s="124">
        <f>IFERROR('PML mundo '!BM32*100000000/Indicadores!$I59,"")</f>
        <v>147184081.38106579</v>
      </c>
    </row>
    <row r="60" spans="1:36" s="119" customFormat="1" ht="14">
      <c r="A60" s="114" t="str">
        <f>'AAL mundo '!A60</f>
        <v>LAC</v>
      </c>
      <c r="B60" s="107" t="str">
        <f>'AAL mundo '!B60</f>
        <v>BRA</v>
      </c>
      <c r="C60" s="107" t="str">
        <f>'AAL mundo '!C60</f>
        <v>Brazil</v>
      </c>
      <c r="D60" s="108" t="str">
        <f>'AAL mundo '!D60</f>
        <v/>
      </c>
      <c r="E60" s="108" t="str">
        <f>'AAL mundo '!E60</f>
        <v>Upper middle income</v>
      </c>
      <c r="F60" s="109">
        <f>'AAL mundo '!F60</f>
        <v>6817410</v>
      </c>
      <c r="G60" s="124" t="str">
        <f>IFERROR('PML mundo '!G33*100000000/Indicadores!$I60,"")</f>
        <v/>
      </c>
      <c r="H60" s="124" t="str">
        <f>IFERROR('PML mundo '!I33*100000000/Indicadores!$I60,"")</f>
        <v/>
      </c>
      <c r="I60" s="124" t="str">
        <f>IFERROR('PML mundo '!K33*100000000/Indicadores!$I60,"")</f>
        <v/>
      </c>
      <c r="J60" s="124" t="str">
        <f>IFERROR('PML mundo '!M33*100000000/Indicadores!$I60,"")</f>
        <v/>
      </c>
      <c r="K60" s="124" t="str">
        <f>IFERROR('PML mundo '!O33*100000000/Indicadores!$I60,"")</f>
        <v/>
      </c>
      <c r="L60" s="124" t="str">
        <f>IFERROR('PML mundo '!Q33*100000000/Indicadores!$I60,"")</f>
        <v/>
      </c>
      <c r="M60" s="124" t="str">
        <f>IFERROR('PML mundo '!S33*100000000/Indicadores!$I60,"")</f>
        <v/>
      </c>
      <c r="N60" s="124" t="str">
        <f>IFERROR('PML mundo '!U33*100000000/Indicadores!$I60,"")</f>
        <v/>
      </c>
      <c r="O60" s="124" t="str">
        <f>IFERROR('PML mundo '!W33*100000000/Indicadores!$I60,"")</f>
        <v/>
      </c>
      <c r="P60" s="124" t="str">
        <f>IFERROR('PML mundo '!Y33*100000000/Indicadores!$I60,"")</f>
        <v/>
      </c>
      <c r="Q60" s="124" t="str">
        <f>IFERROR('PML mundo '!AA33*100000000/Indicadores!$I60,"")</f>
        <v/>
      </c>
      <c r="R60" s="124" t="str">
        <f>IFERROR('PML mundo '!AC33*100000000/Indicadores!$I60,"")</f>
        <v/>
      </c>
      <c r="S60" s="124" t="str">
        <f>IFERROR('PML mundo '!AE33*100000000/Indicadores!$I60,"")</f>
        <v/>
      </c>
      <c r="T60" s="124" t="str">
        <f>IFERROR('PML mundo '!AG33*100000000/Indicadores!$I60,"")</f>
        <v/>
      </c>
      <c r="U60" s="124" t="str">
        <f>IFERROR('PML mundo '!AI33*100000000/Indicadores!$I60,"")</f>
        <v/>
      </c>
      <c r="V60" s="124" t="str">
        <f>IFERROR('PML mundo '!AK33*100000000/Indicadores!$I60,"")</f>
        <v/>
      </c>
      <c r="W60" s="124" t="str">
        <f>IFERROR('PML mundo '!AM33*100000000/Indicadores!$I60,"")</f>
        <v/>
      </c>
      <c r="X60" s="124" t="str">
        <f>IFERROR('PML mundo '!AO33*100000000/Indicadores!$I60,"")</f>
        <v/>
      </c>
      <c r="Y60" s="124" t="str">
        <f>IFERROR('PML mundo '!AQ33*100000000/Indicadores!$I60,"")</f>
        <v/>
      </c>
      <c r="Z60" s="124" t="str">
        <f>IFERROR('PML mundo '!AS33*100000000/Indicadores!$I60,"")</f>
        <v/>
      </c>
      <c r="AA60" s="124" t="str">
        <f>IFERROR('PML mundo '!AU33*100000000/Indicadores!$I60,"")</f>
        <v/>
      </c>
      <c r="AB60" s="124" t="str">
        <f>IFERROR('PML mundo '!AW33*100000000/Indicadores!$I60,"")</f>
        <v/>
      </c>
      <c r="AC60" s="124" t="str">
        <f>IFERROR('PML mundo '!AY33*100000000/Indicadores!$I60,"")</f>
        <v/>
      </c>
      <c r="AD60" s="124" t="str">
        <f>IFERROR('PML mundo '!BA33*100000000/Indicadores!$I60,"")</f>
        <v/>
      </c>
      <c r="AE60" s="124" t="str">
        <f>IFERROR('PML mundo '!BC33*100000000/Indicadores!$I60,"")</f>
        <v/>
      </c>
      <c r="AF60" s="124" t="str">
        <f>IFERROR('PML mundo '!BE33*100000000/Indicadores!$I60,"")</f>
        <v/>
      </c>
      <c r="AG60" s="124" t="str">
        <f>IFERROR('PML mundo '!BG33*100000000/Indicadores!$I60,"")</f>
        <v/>
      </c>
      <c r="AH60" s="124" t="str">
        <f>IFERROR('PML mundo '!BI33*100000000/Indicadores!$I60,"")</f>
        <v/>
      </c>
      <c r="AI60" s="124">
        <f>IFERROR('PML mundo '!BK33*100000000/Indicadores!$I60,"")</f>
        <v>5212146.1905012382</v>
      </c>
      <c r="AJ60" s="124">
        <f>IFERROR('PML mundo '!BM33*100000000/Indicadores!$I60,"")</f>
        <v>8415242.6502953973</v>
      </c>
    </row>
    <row r="61" spans="1:36" s="119" customFormat="1" ht="14">
      <c r="A61" s="114" t="str">
        <f>'AAL mundo '!A61</f>
        <v>LAC</v>
      </c>
      <c r="B61" s="107" t="str">
        <f>'AAL mundo '!B61</f>
        <v>VGB</v>
      </c>
      <c r="C61" s="107" t="str">
        <f>'AAL mundo '!C61</f>
        <v>British Virgin Islands</v>
      </c>
      <c r="D61" s="108" t="str">
        <f>'AAL mundo '!D61</f>
        <v>SIDS</v>
      </c>
      <c r="E61" s="108" t="str">
        <f>'AAL mundo '!E61</f>
        <v>N.D</v>
      </c>
      <c r="F61" s="109">
        <f>'AAL mundo '!F61</f>
        <v>3849.5</v>
      </c>
      <c r="G61" s="124" t="str">
        <f>IFERROR('PML mundo '!G34*100000000/Indicadores!$I61,"")</f>
        <v/>
      </c>
      <c r="H61" s="124" t="str">
        <f>IFERROR('PML mundo '!I34*100000000/Indicadores!$I61,"")</f>
        <v/>
      </c>
      <c r="I61" s="124" t="str">
        <f>IFERROR('PML mundo '!K34*100000000/Indicadores!$I61,"")</f>
        <v/>
      </c>
      <c r="J61" s="124" t="str">
        <f>IFERROR('PML mundo '!M34*100000000/Indicadores!$I61,"")</f>
        <v/>
      </c>
      <c r="K61" s="124" t="str">
        <f>IFERROR('PML mundo '!O34*100000000/Indicadores!$I61,"")</f>
        <v/>
      </c>
      <c r="L61" s="124" t="str">
        <f>IFERROR('PML mundo '!Q34*100000000/Indicadores!$I61,"")</f>
        <v/>
      </c>
      <c r="M61" s="124" t="str">
        <f>IFERROR('PML mundo '!S34*100000000/Indicadores!$I61,"")</f>
        <v/>
      </c>
      <c r="N61" s="124" t="str">
        <f>IFERROR('PML mundo '!U34*100000000/Indicadores!$I61,"")</f>
        <v/>
      </c>
      <c r="O61" s="124" t="str">
        <f>IFERROR('PML mundo '!W34*100000000/Indicadores!$I61,"")</f>
        <v/>
      </c>
      <c r="P61" s="124" t="str">
        <f>IFERROR('PML mundo '!Y34*100000000/Indicadores!$I61,"")</f>
        <v/>
      </c>
      <c r="Q61" s="124" t="str">
        <f>IFERROR('PML mundo '!AA34*100000000/Indicadores!$I61,"")</f>
        <v/>
      </c>
      <c r="R61" s="124" t="str">
        <f>IFERROR('PML mundo '!AC34*100000000/Indicadores!$I61,"")</f>
        <v/>
      </c>
      <c r="S61" s="124" t="str">
        <f>IFERROR('PML mundo '!AE34*100000000/Indicadores!$I61,"")</f>
        <v/>
      </c>
      <c r="T61" s="124" t="str">
        <f>IFERROR('PML mundo '!AG34*100000000/Indicadores!$I61,"")</f>
        <v/>
      </c>
      <c r="U61" s="124" t="str">
        <f>IFERROR('PML mundo '!AI34*100000000/Indicadores!$I61,"")</f>
        <v/>
      </c>
      <c r="V61" s="124" t="str">
        <f>IFERROR('PML mundo '!AK34*100000000/Indicadores!$I61,"")</f>
        <v/>
      </c>
      <c r="W61" s="124" t="str">
        <f>IFERROR('PML mundo '!AM34*100000000/Indicadores!$I61,"")</f>
        <v/>
      </c>
      <c r="X61" s="124" t="str">
        <f>IFERROR('PML mundo '!AO34*100000000/Indicadores!$I61,"")</f>
        <v/>
      </c>
      <c r="Y61" s="124" t="str">
        <f>IFERROR('PML mundo '!AQ34*100000000/Indicadores!$I61,"")</f>
        <v/>
      </c>
      <c r="Z61" s="124" t="str">
        <f>IFERROR('PML mundo '!AS34*100000000/Indicadores!$I61,"")</f>
        <v/>
      </c>
      <c r="AA61" s="124" t="str">
        <f>IFERROR('PML mundo '!AU34*100000000/Indicadores!$I61,"")</f>
        <v/>
      </c>
      <c r="AB61" s="124" t="str">
        <f>IFERROR('PML mundo '!AW34*100000000/Indicadores!$I61,"")</f>
        <v/>
      </c>
      <c r="AC61" s="124" t="str">
        <f>IFERROR('PML mundo '!AY34*100000000/Indicadores!$I61,"")</f>
        <v/>
      </c>
      <c r="AD61" s="124" t="str">
        <f>IFERROR('PML mundo '!BA34*100000000/Indicadores!$I61,"")</f>
        <v/>
      </c>
      <c r="AE61" s="124" t="str">
        <f>IFERROR('PML mundo '!BC34*100000000/Indicadores!$I61,"")</f>
        <v/>
      </c>
      <c r="AF61" s="124" t="str">
        <f>IFERROR('PML mundo '!BE34*100000000/Indicadores!$I61,"")</f>
        <v/>
      </c>
      <c r="AG61" s="124" t="str">
        <f>IFERROR('PML mundo '!BG34*100000000/Indicadores!$I61,"")</f>
        <v/>
      </c>
      <c r="AH61" s="124" t="str">
        <f>IFERROR('PML mundo '!BI34*100000000/Indicadores!$I61,"")</f>
        <v/>
      </c>
      <c r="AI61" s="124" t="str">
        <f>IFERROR('PML mundo '!BK34*100000000/Indicadores!$I61,"")</f>
        <v/>
      </c>
      <c r="AJ61" s="124" t="str">
        <f>IFERROR('PML mundo '!BM34*100000000/Indicadores!$I61,"")</f>
        <v/>
      </c>
    </row>
    <row r="62" spans="1:36" s="119" customFormat="1" ht="14">
      <c r="A62" s="114" t="str">
        <f>'AAL mundo '!A62</f>
        <v>East Asia and the Pacific</v>
      </c>
      <c r="B62" s="107" t="str">
        <f>'AAL mundo '!B62</f>
        <v>BRN</v>
      </c>
      <c r="C62" s="107" t="str">
        <f>'AAL mundo '!C62</f>
        <v>Brunei Darussalam</v>
      </c>
      <c r="D62" s="108" t="str">
        <f>'AAL mundo '!D62</f>
        <v/>
      </c>
      <c r="E62" s="108" t="str">
        <f>'AAL mundo '!E62</f>
        <v>High income: nonOECD</v>
      </c>
      <c r="F62" s="109">
        <f>'AAL mundo '!F62</f>
        <v>71236.5</v>
      </c>
      <c r="G62" s="124">
        <f>IFERROR('PML mundo '!G35*100000000/Indicadores!$I62,"")</f>
        <v>11284706.092396272</v>
      </c>
      <c r="H62" s="124">
        <f>IFERROR('PML mundo '!I35*100000000/Indicadores!$I62,"")</f>
        <v>23930635.108819496</v>
      </c>
      <c r="I62" s="124">
        <f>IFERROR('PML mundo '!K35*100000000/Indicadores!$I62,"")</f>
        <v>40962726.880440675</v>
      </c>
      <c r="J62" s="124">
        <f>IFERROR('PML mundo '!M35*100000000/Indicadores!$I62,"")</f>
        <v>93075718.083003357</v>
      </c>
      <c r="K62" s="124">
        <f>IFERROR('PML mundo '!O35*100000000/Indicadores!$I62,"")</f>
        <v>207931002.95043793</v>
      </c>
      <c r="L62" s="124">
        <f>IFERROR('PML mundo '!Q35*100000000/Indicadores!$I62,"")</f>
        <v>478217779.47620928</v>
      </c>
      <c r="M62" s="124">
        <f>IFERROR('PML mundo '!S35*100000000/Indicadores!$I62,"")</f>
        <v>769485874.77540839</v>
      </c>
      <c r="N62" s="124" t="str">
        <f>IFERROR('PML mundo '!U35*100000000/Indicadores!$I62,"")</f>
        <v/>
      </c>
      <c r="O62" s="124" t="str">
        <f>IFERROR('PML mundo '!W35*100000000/Indicadores!$I62,"")</f>
        <v/>
      </c>
      <c r="P62" s="124" t="str">
        <f>IFERROR('PML mundo '!Y35*100000000/Indicadores!$I62,"")</f>
        <v/>
      </c>
      <c r="Q62" s="124" t="str">
        <f>IFERROR('PML mundo '!AA35*100000000/Indicadores!$I62,"")</f>
        <v/>
      </c>
      <c r="R62" s="124" t="str">
        <f>IFERROR('PML mundo '!AC35*100000000/Indicadores!$I62,"")</f>
        <v/>
      </c>
      <c r="S62" s="124" t="str">
        <f>IFERROR('PML mundo '!AE35*100000000/Indicadores!$I62,"")</f>
        <v/>
      </c>
      <c r="T62" s="124" t="str">
        <f>IFERROR('PML mundo '!AG35*100000000/Indicadores!$I62,"")</f>
        <v/>
      </c>
      <c r="U62" s="124" t="str">
        <f>IFERROR('PML mundo '!AI35*100000000/Indicadores!$I62,"")</f>
        <v/>
      </c>
      <c r="V62" s="124" t="str">
        <f>IFERROR('PML mundo '!AK35*100000000/Indicadores!$I62,"")</f>
        <v/>
      </c>
      <c r="W62" s="124" t="str">
        <f>IFERROR('PML mundo '!AM35*100000000/Indicadores!$I62,"")</f>
        <v/>
      </c>
      <c r="X62" s="124" t="str">
        <f>IFERROR('PML mundo '!AO35*100000000/Indicadores!$I62,"")</f>
        <v/>
      </c>
      <c r="Y62" s="124" t="str">
        <f>IFERROR('PML mundo '!AQ35*100000000/Indicadores!$I62,"")</f>
        <v/>
      </c>
      <c r="Z62" s="124" t="str">
        <f>IFERROR('PML mundo '!AS35*100000000/Indicadores!$I62,"")</f>
        <v/>
      </c>
      <c r="AA62" s="124" t="str">
        <f>IFERROR('PML mundo '!AU35*100000000/Indicadores!$I62,"")</f>
        <v/>
      </c>
      <c r="AB62" s="124" t="str">
        <f>IFERROR('PML mundo '!AW35*100000000/Indicadores!$I62,"")</f>
        <v/>
      </c>
      <c r="AC62" s="124">
        <f>IFERROR('PML mundo '!AY35*100000000/Indicadores!$I62,"")</f>
        <v>142844.38091640853</v>
      </c>
      <c r="AD62" s="124">
        <f>IFERROR('PML mundo '!BA35*100000000/Indicadores!$I62,"")</f>
        <v>3436667.752635946</v>
      </c>
      <c r="AE62" s="124">
        <f>IFERROR('PML mundo '!BC35*100000000/Indicadores!$I62,"")</f>
        <v>19897382.00059149</v>
      </c>
      <c r="AF62" s="124">
        <f>IFERROR('PML mundo '!BE35*100000000/Indicadores!$I62,"")</f>
        <v>40870298.163377121</v>
      </c>
      <c r="AG62" s="124">
        <f>IFERROR('PML mundo '!BG35*100000000/Indicadores!$I62,"")</f>
        <v>61523915.121761359</v>
      </c>
      <c r="AH62" s="124">
        <f>IFERROR('PML mundo '!BI35*100000000/Indicadores!$I62,"")</f>
        <v>76799861.269174933</v>
      </c>
      <c r="AI62" s="124">
        <f>IFERROR('PML mundo '!BK35*100000000/Indicadores!$I62,"")</f>
        <v>140939909.27884683</v>
      </c>
      <c r="AJ62" s="124">
        <f>IFERROR('PML mundo '!BM35*100000000/Indicadores!$I62,"")</f>
        <v>202876086.47585896</v>
      </c>
    </row>
    <row r="63" spans="1:36" s="119" customFormat="1" ht="14">
      <c r="A63" s="114" t="str">
        <f>'AAL mundo '!A63</f>
        <v>Europe and Central Asia</v>
      </c>
      <c r="B63" s="107" t="str">
        <f>'AAL mundo '!B63</f>
        <v>BGR</v>
      </c>
      <c r="C63" s="107" t="str">
        <f>'AAL mundo '!C63</f>
        <v>Bulgaria</v>
      </c>
      <c r="D63" s="108" t="str">
        <f>'AAL mundo '!D63</f>
        <v/>
      </c>
      <c r="E63" s="108" t="str">
        <f>'AAL mundo '!E63</f>
        <v>Upper middle income</v>
      </c>
      <c r="F63" s="109">
        <f>'AAL mundo '!F63</f>
        <v>163822</v>
      </c>
      <c r="G63" s="124">
        <f>IFERROR('PML mundo '!G36*100000000/Indicadores!$I63,"")</f>
        <v>2902200.2605952565</v>
      </c>
      <c r="H63" s="124">
        <f>IFERROR('PML mundo '!I36*100000000/Indicadores!$I63,"")</f>
        <v>7092964.8974487931</v>
      </c>
      <c r="I63" s="124">
        <f>IFERROR('PML mundo '!K36*100000000/Indicadores!$I63,"")</f>
        <v>13043068.329388205</v>
      </c>
      <c r="J63" s="124">
        <f>IFERROR('PML mundo '!M36*100000000/Indicadores!$I63,"")</f>
        <v>27069937.977565523</v>
      </c>
      <c r="K63" s="124">
        <f>IFERROR('PML mundo '!O36*100000000/Indicadores!$I63,"")</f>
        <v>43200027.097928323</v>
      </c>
      <c r="L63" s="124">
        <f>IFERROR('PML mundo '!Q36*100000000/Indicadores!$I63,"")</f>
        <v>64307458.495866738</v>
      </c>
      <c r="M63" s="124">
        <f>IFERROR('PML mundo '!S36*100000000/Indicadores!$I63,"")</f>
        <v>78697426.88514328</v>
      </c>
      <c r="N63" s="124" t="str">
        <f>IFERROR('PML mundo '!U36*100000000/Indicadores!$I63,"")</f>
        <v/>
      </c>
      <c r="O63" s="124" t="str">
        <f>IFERROR('PML mundo '!W36*100000000/Indicadores!$I63,"")</f>
        <v/>
      </c>
      <c r="P63" s="124" t="str">
        <f>IFERROR('PML mundo '!Y36*100000000/Indicadores!$I63,"")</f>
        <v/>
      </c>
      <c r="Q63" s="124" t="str">
        <f>IFERROR('PML mundo '!AA36*100000000/Indicadores!$I63,"")</f>
        <v/>
      </c>
      <c r="R63" s="124" t="str">
        <f>IFERROR('PML mundo '!AC36*100000000/Indicadores!$I63,"")</f>
        <v/>
      </c>
      <c r="S63" s="124" t="str">
        <f>IFERROR('PML mundo '!AE36*100000000/Indicadores!$I63,"")</f>
        <v/>
      </c>
      <c r="T63" s="124" t="str">
        <f>IFERROR('PML mundo '!AG36*100000000/Indicadores!$I63,"")</f>
        <v/>
      </c>
      <c r="U63" s="124" t="str">
        <f>IFERROR('PML mundo '!AI36*100000000/Indicadores!$I63,"")</f>
        <v/>
      </c>
      <c r="V63" s="124" t="str">
        <f>IFERROR('PML mundo '!AK36*100000000/Indicadores!$I63,"")</f>
        <v/>
      </c>
      <c r="W63" s="124" t="str">
        <f>IFERROR('PML mundo '!AM36*100000000/Indicadores!$I63,"")</f>
        <v/>
      </c>
      <c r="X63" s="124" t="str">
        <f>IFERROR('PML mundo '!AO36*100000000/Indicadores!$I63,"")</f>
        <v/>
      </c>
      <c r="Y63" s="124" t="str">
        <f>IFERROR('PML mundo '!AQ36*100000000/Indicadores!$I63,"")</f>
        <v/>
      </c>
      <c r="Z63" s="124" t="str">
        <f>IFERROR('PML mundo '!AS36*100000000/Indicadores!$I63,"")</f>
        <v/>
      </c>
      <c r="AA63" s="124" t="str">
        <f>IFERROR('PML mundo '!AU36*100000000/Indicadores!$I63,"")</f>
        <v/>
      </c>
      <c r="AB63" s="124" t="str">
        <f>IFERROR('PML mundo '!AW36*100000000/Indicadores!$I63,"")</f>
        <v/>
      </c>
      <c r="AC63" s="124" t="str">
        <f>IFERROR('PML mundo '!AY36*100000000/Indicadores!$I63,"")</f>
        <v/>
      </c>
      <c r="AD63" s="124" t="str">
        <f>IFERROR('PML mundo '!BA36*100000000/Indicadores!$I63,"")</f>
        <v/>
      </c>
      <c r="AE63" s="124" t="str">
        <f>IFERROR('PML mundo '!BC36*100000000/Indicadores!$I63,"")</f>
        <v/>
      </c>
      <c r="AF63" s="124" t="str">
        <f>IFERROR('PML mundo '!BE36*100000000/Indicadores!$I63,"")</f>
        <v/>
      </c>
      <c r="AG63" s="124" t="str">
        <f>IFERROR('PML mundo '!BG36*100000000/Indicadores!$I63,"")</f>
        <v/>
      </c>
      <c r="AH63" s="124" t="str">
        <f>IFERROR('PML mundo '!BI36*100000000/Indicadores!$I63,"")</f>
        <v/>
      </c>
      <c r="AI63" s="124">
        <f>IFERROR('PML mundo '!BK36*100000000/Indicadores!$I63,"")</f>
        <v>4186892.6552826706</v>
      </c>
      <c r="AJ63" s="124">
        <f>IFERROR('PML mundo '!BM36*100000000/Indicadores!$I63,"")</f>
        <v>6431051.3114130255</v>
      </c>
    </row>
    <row r="64" spans="1:36" s="119" customFormat="1" ht="14">
      <c r="A64" s="114" t="str">
        <f>'AAL mundo '!A64</f>
        <v>Sub-Saharan Africa</v>
      </c>
      <c r="B64" s="107" t="str">
        <f>'AAL mundo '!B64</f>
        <v>BFA</v>
      </c>
      <c r="C64" s="107" t="str">
        <f>'AAL mundo '!C64</f>
        <v>Burkina Faso</v>
      </c>
      <c r="D64" s="108" t="str">
        <f>'AAL mundo '!D64</f>
        <v/>
      </c>
      <c r="E64" s="108" t="str">
        <f>'AAL mundo '!E64</f>
        <v>Low income</v>
      </c>
      <c r="F64" s="109">
        <f>'AAL mundo '!F64</f>
        <v>24689.4</v>
      </c>
      <c r="G64" s="124" t="str">
        <f>IFERROR('PML mundo '!G37*100000000/Indicadores!$I64,"")</f>
        <v/>
      </c>
      <c r="H64" s="124" t="str">
        <f>IFERROR('PML mundo '!I37*100000000/Indicadores!$I64,"")</f>
        <v/>
      </c>
      <c r="I64" s="124" t="str">
        <f>IFERROR('PML mundo '!K37*100000000/Indicadores!$I64,"")</f>
        <v/>
      </c>
      <c r="J64" s="124" t="str">
        <f>IFERROR('PML mundo '!M37*100000000/Indicadores!$I64,"")</f>
        <v/>
      </c>
      <c r="K64" s="124" t="str">
        <f>IFERROR('PML mundo '!O37*100000000/Indicadores!$I64,"")</f>
        <v/>
      </c>
      <c r="L64" s="124" t="str">
        <f>IFERROR('PML mundo '!Q37*100000000/Indicadores!$I64,"")</f>
        <v/>
      </c>
      <c r="M64" s="124" t="str">
        <f>IFERROR('PML mundo '!S37*100000000/Indicadores!$I64,"")</f>
        <v/>
      </c>
      <c r="N64" s="124" t="str">
        <f>IFERROR('PML mundo '!U37*100000000/Indicadores!$I64,"")</f>
        <v/>
      </c>
      <c r="O64" s="124" t="str">
        <f>IFERROR('PML mundo '!W37*100000000/Indicadores!$I64,"")</f>
        <v/>
      </c>
      <c r="P64" s="124" t="str">
        <f>IFERROR('PML mundo '!Y37*100000000/Indicadores!$I64,"")</f>
        <v/>
      </c>
      <c r="Q64" s="124" t="str">
        <f>IFERROR('PML mundo '!AA37*100000000/Indicadores!$I64,"")</f>
        <v/>
      </c>
      <c r="R64" s="124" t="str">
        <f>IFERROR('PML mundo '!AC37*100000000/Indicadores!$I64,"")</f>
        <v/>
      </c>
      <c r="S64" s="124" t="str">
        <f>IFERROR('PML mundo '!AE37*100000000/Indicadores!$I64,"")</f>
        <v/>
      </c>
      <c r="T64" s="124" t="str">
        <f>IFERROR('PML mundo '!AG37*100000000/Indicadores!$I64,"")</f>
        <v/>
      </c>
      <c r="U64" s="124" t="str">
        <f>IFERROR('PML mundo '!AI37*100000000/Indicadores!$I64,"")</f>
        <v/>
      </c>
      <c r="V64" s="124" t="str">
        <f>IFERROR('PML mundo '!AK37*100000000/Indicadores!$I64,"")</f>
        <v/>
      </c>
      <c r="W64" s="124" t="str">
        <f>IFERROR('PML mundo '!AM37*100000000/Indicadores!$I64,"")</f>
        <v/>
      </c>
      <c r="X64" s="124" t="str">
        <f>IFERROR('PML mundo '!AO37*100000000/Indicadores!$I64,"")</f>
        <v/>
      </c>
      <c r="Y64" s="124" t="str">
        <f>IFERROR('PML mundo '!AQ37*100000000/Indicadores!$I64,"")</f>
        <v/>
      </c>
      <c r="Z64" s="124" t="str">
        <f>IFERROR('PML mundo '!AS37*100000000/Indicadores!$I64,"")</f>
        <v/>
      </c>
      <c r="AA64" s="124" t="str">
        <f>IFERROR('PML mundo '!AU37*100000000/Indicadores!$I64,"")</f>
        <v/>
      </c>
      <c r="AB64" s="124" t="str">
        <f>IFERROR('PML mundo '!AW37*100000000/Indicadores!$I64,"")</f>
        <v/>
      </c>
      <c r="AC64" s="124" t="str">
        <f>IFERROR('PML mundo '!AY37*100000000/Indicadores!$I64,"")</f>
        <v/>
      </c>
      <c r="AD64" s="124" t="str">
        <f>IFERROR('PML mundo '!BA37*100000000/Indicadores!$I64,"")</f>
        <v/>
      </c>
      <c r="AE64" s="124" t="str">
        <f>IFERROR('PML mundo '!BC37*100000000/Indicadores!$I64,"")</f>
        <v/>
      </c>
      <c r="AF64" s="124" t="str">
        <f>IFERROR('PML mundo '!BE37*100000000/Indicadores!$I64,"")</f>
        <v/>
      </c>
      <c r="AG64" s="124" t="str">
        <f>IFERROR('PML mundo '!BG37*100000000/Indicadores!$I64,"")</f>
        <v/>
      </c>
      <c r="AH64" s="124" t="str">
        <f>IFERROR('PML mundo '!BI37*100000000/Indicadores!$I64,"")</f>
        <v/>
      </c>
      <c r="AI64" s="124">
        <f>IFERROR('PML mundo '!BK37*100000000/Indicadores!$I64,"")</f>
        <v>93555724.78018494</v>
      </c>
      <c r="AJ64" s="124">
        <f>IFERROR('PML mundo '!BM37*100000000/Indicadores!$I64,"")</f>
        <v>128456738.83781332</v>
      </c>
    </row>
    <row r="65" spans="1:36" s="119" customFormat="1" ht="14">
      <c r="A65" s="114" t="str">
        <f>'AAL mundo '!A65</f>
        <v>Sub-Saharan Africa</v>
      </c>
      <c r="B65" s="107" t="str">
        <f>'AAL mundo '!B65</f>
        <v>BDI</v>
      </c>
      <c r="C65" s="107" t="str">
        <f>'AAL mundo '!C65</f>
        <v>Burundi</v>
      </c>
      <c r="D65" s="108" t="str">
        <f>'AAL mundo '!D65</f>
        <v/>
      </c>
      <c r="E65" s="108" t="str">
        <f>'AAL mundo '!E65</f>
        <v>Low income</v>
      </c>
      <c r="F65" s="109">
        <f>'AAL mundo '!F65</f>
        <v>3616.17</v>
      </c>
      <c r="G65" s="124">
        <f>IFERROR('PML mundo '!G38*100000000/Indicadores!$I65,"")</f>
        <v>18170562.88141533</v>
      </c>
      <c r="H65" s="124">
        <f>IFERROR('PML mundo '!I38*100000000/Indicadores!$I65,"")</f>
        <v>50420303.624589555</v>
      </c>
      <c r="I65" s="124">
        <f>IFERROR('PML mundo '!K38*100000000/Indicadores!$I65,"")</f>
        <v>117904089.47821683</v>
      </c>
      <c r="J65" s="124">
        <f>IFERROR('PML mundo '!M38*100000000/Indicadores!$I65,"")</f>
        <v>328008743.7229265</v>
      </c>
      <c r="K65" s="124">
        <f>IFERROR('PML mundo '!O38*100000000/Indicadores!$I65,"")</f>
        <v>618882151.64979482</v>
      </c>
      <c r="L65" s="124">
        <f>IFERROR('PML mundo '!Q38*100000000/Indicadores!$I65,"")</f>
        <v>1026191563.8419447</v>
      </c>
      <c r="M65" s="124">
        <f>IFERROR('PML mundo '!S38*100000000/Indicadores!$I65,"")</f>
        <v>1314104734.3722382</v>
      </c>
      <c r="N65" s="124" t="str">
        <f>IFERROR('PML mundo '!U38*100000000/Indicadores!$I65,"")</f>
        <v/>
      </c>
      <c r="O65" s="124" t="str">
        <f>IFERROR('PML mundo '!W38*100000000/Indicadores!$I65,"")</f>
        <v/>
      </c>
      <c r="P65" s="124" t="str">
        <f>IFERROR('PML mundo '!Y38*100000000/Indicadores!$I65,"")</f>
        <v/>
      </c>
      <c r="Q65" s="124" t="str">
        <f>IFERROR('PML mundo '!AA38*100000000/Indicadores!$I65,"")</f>
        <v/>
      </c>
      <c r="R65" s="124" t="str">
        <f>IFERROR('PML mundo '!AC38*100000000/Indicadores!$I65,"")</f>
        <v/>
      </c>
      <c r="S65" s="124" t="str">
        <f>IFERROR('PML mundo '!AE38*100000000/Indicadores!$I65,"")</f>
        <v/>
      </c>
      <c r="T65" s="124" t="str">
        <f>IFERROR('PML mundo '!AG38*100000000/Indicadores!$I65,"")</f>
        <v/>
      </c>
      <c r="U65" s="124" t="str">
        <f>IFERROR('PML mundo '!AI38*100000000/Indicadores!$I65,"")</f>
        <v/>
      </c>
      <c r="V65" s="124" t="str">
        <f>IFERROR('PML mundo '!AK38*100000000/Indicadores!$I65,"")</f>
        <v/>
      </c>
      <c r="W65" s="124" t="str">
        <f>IFERROR('PML mundo '!AM38*100000000/Indicadores!$I65,"")</f>
        <v/>
      </c>
      <c r="X65" s="124" t="str">
        <f>IFERROR('PML mundo '!AO38*100000000/Indicadores!$I65,"")</f>
        <v/>
      </c>
      <c r="Y65" s="124" t="str">
        <f>IFERROR('PML mundo '!AQ38*100000000/Indicadores!$I65,"")</f>
        <v/>
      </c>
      <c r="Z65" s="124" t="str">
        <f>IFERROR('PML mundo '!AS38*100000000/Indicadores!$I65,"")</f>
        <v/>
      </c>
      <c r="AA65" s="124" t="str">
        <f>IFERROR('PML mundo '!AU38*100000000/Indicadores!$I65,"")</f>
        <v/>
      </c>
      <c r="AB65" s="124" t="str">
        <f>IFERROR('PML mundo '!AW38*100000000/Indicadores!$I65,"")</f>
        <v/>
      </c>
      <c r="AC65" s="124" t="str">
        <f>IFERROR('PML mundo '!AY38*100000000/Indicadores!$I65,"")</f>
        <v/>
      </c>
      <c r="AD65" s="124" t="str">
        <f>IFERROR('PML mundo '!BA38*100000000/Indicadores!$I65,"")</f>
        <v/>
      </c>
      <c r="AE65" s="124" t="str">
        <f>IFERROR('PML mundo '!BC38*100000000/Indicadores!$I65,"")</f>
        <v/>
      </c>
      <c r="AF65" s="124" t="str">
        <f>IFERROR('PML mundo '!BE38*100000000/Indicadores!$I65,"")</f>
        <v/>
      </c>
      <c r="AG65" s="124" t="str">
        <f>IFERROR('PML mundo '!BG38*100000000/Indicadores!$I65,"")</f>
        <v/>
      </c>
      <c r="AH65" s="124" t="str">
        <f>IFERROR('PML mundo '!BI38*100000000/Indicadores!$I65,"")</f>
        <v/>
      </c>
      <c r="AI65" s="124">
        <f>IFERROR('PML mundo '!BK38*100000000/Indicadores!$I65,"")</f>
        <v>61500298.992600098</v>
      </c>
      <c r="AJ65" s="124">
        <f>IFERROR('PML mundo '!BM38*100000000/Indicadores!$I65,"")</f>
        <v>109288443.81941247</v>
      </c>
    </row>
    <row r="66" spans="1:36" s="119" customFormat="1" ht="14">
      <c r="A66" s="114" t="str">
        <f>'AAL mundo '!A66</f>
        <v>Sub-Saharan Africa</v>
      </c>
      <c r="B66" s="107" t="str">
        <f>'AAL mundo '!B66</f>
        <v>CPV</v>
      </c>
      <c r="C66" s="107" t="str">
        <f>'AAL mundo '!C66</f>
        <v>Cabo Verde</v>
      </c>
      <c r="D66" s="108" t="str">
        <f>'AAL mundo '!D66</f>
        <v>SIDS</v>
      </c>
      <c r="E66" s="108" t="str">
        <f>'AAL mundo '!E66</f>
        <v>Lower middle income</v>
      </c>
      <c r="F66" s="109">
        <f>'AAL mundo '!F66</f>
        <v>7137.79</v>
      </c>
      <c r="G66" s="124" t="str">
        <f>IFERROR('PML mundo '!G39*100000000/Indicadores!$I66,"")</f>
        <v/>
      </c>
      <c r="H66" s="124" t="str">
        <f>IFERROR('PML mundo '!I39*100000000/Indicadores!$I66,"")</f>
        <v/>
      </c>
      <c r="I66" s="124" t="str">
        <f>IFERROR('PML mundo '!K39*100000000/Indicadores!$I66,"")</f>
        <v/>
      </c>
      <c r="J66" s="124" t="str">
        <f>IFERROR('PML mundo '!M39*100000000/Indicadores!$I66,"")</f>
        <v/>
      </c>
      <c r="K66" s="124" t="str">
        <f>IFERROR('PML mundo '!O39*100000000/Indicadores!$I66,"")</f>
        <v/>
      </c>
      <c r="L66" s="124" t="str">
        <f>IFERROR('PML mundo '!Q39*100000000/Indicadores!$I66,"")</f>
        <v/>
      </c>
      <c r="M66" s="124" t="str">
        <f>IFERROR('PML mundo '!S39*100000000/Indicadores!$I66,"")</f>
        <v/>
      </c>
      <c r="N66" s="124" t="str">
        <f>IFERROR('PML mundo '!U39*100000000/Indicadores!$I66,"")</f>
        <v/>
      </c>
      <c r="O66" s="124">
        <f>IFERROR('PML mundo '!W39*100000000/Indicadores!$I66,"")</f>
        <v>1163414.4982943377</v>
      </c>
      <c r="P66" s="124">
        <f>IFERROR('PML mundo '!Y39*100000000/Indicadores!$I66,"")</f>
        <v>9441041.7907563485</v>
      </c>
      <c r="Q66" s="124">
        <f>IFERROR('PML mundo '!AA39*100000000/Indicadores!$I66,"")</f>
        <v>13666777.209848428</v>
      </c>
      <c r="R66" s="124">
        <f>IFERROR('PML mundo '!AC39*100000000/Indicadores!$I66,"")</f>
        <v>16033723.947757596</v>
      </c>
      <c r="S66" s="124">
        <f>IFERROR('PML mundo '!AE39*100000000/Indicadores!$I66,"")</f>
        <v>17023294.900329791</v>
      </c>
      <c r="T66" s="124">
        <f>IFERROR('PML mundo '!AG39*100000000/Indicadores!$I66,"")</f>
        <v>17999493.27246182</v>
      </c>
      <c r="U66" s="124" t="str">
        <f>IFERROR('PML mundo '!AI39*100000000/Indicadores!$I66,"")</f>
        <v/>
      </c>
      <c r="V66" s="124" t="str">
        <f>IFERROR('PML mundo '!AK39*100000000/Indicadores!$I66,"")</f>
        <v/>
      </c>
      <c r="W66" s="124" t="str">
        <f>IFERROR('PML mundo '!AM39*100000000/Indicadores!$I66,"")</f>
        <v/>
      </c>
      <c r="X66" s="124" t="str">
        <f>IFERROR('PML mundo '!AO39*100000000/Indicadores!$I66,"")</f>
        <v/>
      </c>
      <c r="Y66" s="124" t="str">
        <f>IFERROR('PML mundo '!AQ39*100000000/Indicadores!$I66,"")</f>
        <v/>
      </c>
      <c r="Z66" s="124" t="str">
        <f>IFERROR('PML mundo '!AS39*100000000/Indicadores!$I66,"")</f>
        <v/>
      </c>
      <c r="AA66" s="124" t="str">
        <f>IFERROR('PML mundo '!AU39*100000000/Indicadores!$I66,"")</f>
        <v/>
      </c>
      <c r="AB66" s="124" t="str">
        <f>IFERROR('PML mundo '!AW39*100000000/Indicadores!$I66,"")</f>
        <v/>
      </c>
      <c r="AC66" s="124" t="str">
        <f>IFERROR('PML mundo '!AY39*100000000/Indicadores!$I66,"")</f>
        <v/>
      </c>
      <c r="AD66" s="124" t="str">
        <f>IFERROR('PML mundo '!BA39*100000000/Indicadores!$I66,"")</f>
        <v/>
      </c>
      <c r="AE66" s="124" t="str">
        <f>IFERROR('PML mundo '!BC39*100000000/Indicadores!$I66,"")</f>
        <v/>
      </c>
      <c r="AF66" s="124" t="str">
        <f>IFERROR('PML mundo '!BE39*100000000/Indicadores!$I66,"")</f>
        <v/>
      </c>
      <c r="AG66" s="124" t="str">
        <f>IFERROR('PML mundo '!BG39*100000000/Indicadores!$I66,"")</f>
        <v/>
      </c>
      <c r="AH66" s="124" t="str">
        <f>IFERROR('PML mundo '!BI39*100000000/Indicadores!$I66,"")</f>
        <v/>
      </c>
      <c r="AI66" s="124" t="str">
        <f>IFERROR('PML mundo '!BK39*100000000/Indicadores!$I66,"")</f>
        <v/>
      </c>
      <c r="AJ66" s="124" t="str">
        <f>IFERROR('PML mundo '!BM39*100000000/Indicadores!$I66,"")</f>
        <v/>
      </c>
    </row>
    <row r="67" spans="1:36" s="119" customFormat="1" ht="14">
      <c r="A67" s="114" t="str">
        <f>'AAL mundo '!A67</f>
        <v>East Asia and the Pacific</v>
      </c>
      <c r="B67" s="107" t="str">
        <f>'AAL mundo '!B67</f>
        <v>KHM</v>
      </c>
      <c r="C67" s="107" t="str">
        <f>'AAL mundo '!C67</f>
        <v>Cambodia</v>
      </c>
      <c r="D67" s="108" t="str">
        <f>'AAL mundo '!D67</f>
        <v/>
      </c>
      <c r="E67" s="108" t="str">
        <f>'AAL mundo '!E67</f>
        <v>Low income</v>
      </c>
      <c r="F67" s="109">
        <f>'AAL mundo '!F67</f>
        <v>27390.5</v>
      </c>
      <c r="G67" s="124" t="str">
        <f>IFERROR('PML mundo '!G40*100000000/Indicadores!$I67,"")</f>
        <v/>
      </c>
      <c r="H67" s="124" t="str">
        <f>IFERROR('PML mundo '!I40*100000000/Indicadores!$I67,"")</f>
        <v/>
      </c>
      <c r="I67" s="124" t="str">
        <f>IFERROR('PML mundo '!K40*100000000/Indicadores!$I67,"")</f>
        <v/>
      </c>
      <c r="J67" s="124" t="str">
        <f>IFERROR('PML mundo '!M40*100000000/Indicadores!$I67,"")</f>
        <v/>
      </c>
      <c r="K67" s="124" t="str">
        <f>IFERROR('PML mundo '!O40*100000000/Indicadores!$I67,"")</f>
        <v/>
      </c>
      <c r="L67" s="124" t="str">
        <f>IFERROR('PML mundo '!Q40*100000000/Indicadores!$I67,"")</f>
        <v/>
      </c>
      <c r="M67" s="124" t="str">
        <f>IFERROR('PML mundo '!S40*100000000/Indicadores!$I67,"")</f>
        <v/>
      </c>
      <c r="N67" s="124" t="str">
        <f>IFERROR('PML mundo '!U40*100000000/Indicadores!$I67,"")</f>
        <v/>
      </c>
      <c r="O67" s="124">
        <f>IFERROR('PML mundo '!W40*100000000/Indicadores!$I67,"")</f>
        <v>115405.21872994487</v>
      </c>
      <c r="P67" s="124">
        <f>IFERROR('PML mundo '!Y40*100000000/Indicadores!$I67,"")</f>
        <v>197837.5178227626</v>
      </c>
      <c r="Q67" s="124">
        <f>IFERROR('PML mundo '!AA40*100000000/Indicadores!$I67,"")</f>
        <v>272026.58700629859</v>
      </c>
      <c r="R67" s="124">
        <f>IFERROR('PML mundo '!AC40*100000000/Indicadores!$I67,"")</f>
        <v>288513.04682486213</v>
      </c>
      <c r="S67" s="124">
        <f>IFERROR('PML mundo '!AE40*100000000/Indicadores!$I67,"")</f>
        <v>329729.19637127098</v>
      </c>
      <c r="T67" s="124">
        <f>IFERROR('PML mundo '!AG40*100000000/Indicadores!$I67,"")</f>
        <v>362702.11600839812</v>
      </c>
      <c r="U67" s="124" t="str">
        <f>IFERROR('PML mundo '!AI40*100000000/Indicadores!$I67,"")</f>
        <v/>
      </c>
      <c r="V67" s="124" t="str">
        <f>IFERROR('PML mundo '!AK40*100000000/Indicadores!$I67,"")</f>
        <v/>
      </c>
      <c r="W67" s="124" t="str">
        <f>IFERROR('PML mundo '!AM40*100000000/Indicadores!$I67,"")</f>
        <v/>
      </c>
      <c r="X67" s="124" t="str">
        <f>IFERROR('PML mundo '!AO40*100000000/Indicadores!$I67,"")</f>
        <v/>
      </c>
      <c r="Y67" s="124" t="str">
        <f>IFERROR('PML mundo '!AQ40*100000000/Indicadores!$I67,"")</f>
        <v/>
      </c>
      <c r="Z67" s="124" t="str">
        <f>IFERROR('PML mundo '!AS40*100000000/Indicadores!$I67,"")</f>
        <v/>
      </c>
      <c r="AA67" s="124" t="str">
        <f>IFERROR('PML mundo '!AU40*100000000/Indicadores!$I67,"")</f>
        <v/>
      </c>
      <c r="AB67" s="124" t="str">
        <f>IFERROR('PML mundo '!AW40*100000000/Indicadores!$I67,"")</f>
        <v/>
      </c>
      <c r="AC67" s="124" t="str">
        <f>IFERROR('PML mundo '!AY40*100000000/Indicadores!$I67,"")</f>
        <v/>
      </c>
      <c r="AD67" s="124" t="str">
        <f>IFERROR('PML mundo '!BA40*100000000/Indicadores!$I67,"")</f>
        <v/>
      </c>
      <c r="AE67" s="124" t="str">
        <f>IFERROR('PML mundo '!BC40*100000000/Indicadores!$I67,"")</f>
        <v/>
      </c>
      <c r="AF67" s="124" t="str">
        <f>IFERROR('PML mundo '!BE40*100000000/Indicadores!$I67,"")</f>
        <v/>
      </c>
      <c r="AG67" s="124" t="str">
        <f>IFERROR('PML mundo '!BG40*100000000/Indicadores!$I67,"")</f>
        <v/>
      </c>
      <c r="AH67" s="124" t="str">
        <f>IFERROR('PML mundo '!BI40*100000000/Indicadores!$I67,"")</f>
        <v/>
      </c>
      <c r="AI67" s="124">
        <f>IFERROR('PML mundo '!BK40*100000000/Indicadores!$I67,"")</f>
        <v>1172660971.8150356</v>
      </c>
      <c r="AJ67" s="124">
        <f>IFERROR('PML mundo '!BM40*100000000/Indicadores!$I67,"")</f>
        <v>2004669000.1530428</v>
      </c>
    </row>
    <row r="68" spans="1:36" s="119" customFormat="1" ht="14">
      <c r="A68" s="114" t="str">
        <f>'AAL mundo '!A68</f>
        <v>Sub-Saharan Africa</v>
      </c>
      <c r="B68" s="107" t="str">
        <f>'AAL mundo '!B68</f>
        <v>CMR</v>
      </c>
      <c r="C68" s="107" t="str">
        <f>'AAL mundo '!C68</f>
        <v>Cameroon</v>
      </c>
      <c r="D68" s="108" t="str">
        <f>'AAL mundo '!D68</f>
        <v/>
      </c>
      <c r="E68" s="108" t="str">
        <f>'AAL mundo '!E68</f>
        <v>Lower middle income</v>
      </c>
      <c r="F68" s="109">
        <f>'AAL mundo '!F68</f>
        <v>81683.7</v>
      </c>
      <c r="G68" s="124">
        <f>IFERROR('PML mundo '!G41*100000000/Indicadores!$I68,"")</f>
        <v>12018339.639998356</v>
      </c>
      <c r="H68" s="124">
        <f>IFERROR('PML mundo '!I41*100000000/Indicadores!$I68,"")</f>
        <v>34091988.639960587</v>
      </c>
      <c r="I68" s="124">
        <f>IFERROR('PML mundo '!K41*100000000/Indicadores!$I68,"")</f>
        <v>72569470.458721608</v>
      </c>
      <c r="J68" s="124">
        <f>IFERROR('PML mundo '!M41*100000000/Indicadores!$I68,"")</f>
        <v>217149783.07838908</v>
      </c>
      <c r="K68" s="124">
        <f>IFERROR('PML mundo '!O41*100000000/Indicadores!$I68,"")</f>
        <v>458393674.51411629</v>
      </c>
      <c r="L68" s="124">
        <f>IFERROR('PML mundo '!Q41*100000000/Indicadores!$I68,"")</f>
        <v>851453942.31453168</v>
      </c>
      <c r="M68" s="124">
        <f>IFERROR('PML mundo '!S41*100000000/Indicadores!$I68,"")</f>
        <v>1147401640.3305814</v>
      </c>
      <c r="N68" s="124" t="str">
        <f>IFERROR('PML mundo '!U41*100000000/Indicadores!$I68,"")</f>
        <v/>
      </c>
      <c r="O68" s="124" t="str">
        <f>IFERROR('PML mundo '!W41*100000000/Indicadores!$I68,"")</f>
        <v/>
      </c>
      <c r="P68" s="124" t="str">
        <f>IFERROR('PML mundo '!Y41*100000000/Indicadores!$I68,"")</f>
        <v/>
      </c>
      <c r="Q68" s="124" t="str">
        <f>IFERROR('PML mundo '!AA41*100000000/Indicadores!$I68,"")</f>
        <v/>
      </c>
      <c r="R68" s="124" t="str">
        <f>IFERROR('PML mundo '!AC41*100000000/Indicadores!$I68,"")</f>
        <v/>
      </c>
      <c r="S68" s="124" t="str">
        <f>IFERROR('PML mundo '!AE41*100000000/Indicadores!$I68,"")</f>
        <v/>
      </c>
      <c r="T68" s="124" t="str">
        <f>IFERROR('PML mundo '!AG41*100000000/Indicadores!$I68,"")</f>
        <v/>
      </c>
      <c r="U68" s="124" t="str">
        <f>IFERROR('PML mundo '!AI41*100000000/Indicadores!$I68,"")</f>
        <v/>
      </c>
      <c r="V68" s="124" t="str">
        <f>IFERROR('PML mundo '!AK41*100000000/Indicadores!$I68,"")</f>
        <v/>
      </c>
      <c r="W68" s="124" t="str">
        <f>IFERROR('PML mundo '!AM41*100000000/Indicadores!$I68,"")</f>
        <v/>
      </c>
      <c r="X68" s="124" t="str">
        <f>IFERROR('PML mundo '!AO41*100000000/Indicadores!$I68,"")</f>
        <v/>
      </c>
      <c r="Y68" s="124" t="str">
        <f>IFERROR('PML mundo '!AQ41*100000000/Indicadores!$I68,"")</f>
        <v/>
      </c>
      <c r="Z68" s="124" t="str">
        <f>IFERROR('PML mundo '!AS41*100000000/Indicadores!$I68,"")</f>
        <v/>
      </c>
      <c r="AA68" s="124" t="str">
        <f>IFERROR('PML mundo '!AU41*100000000/Indicadores!$I68,"")</f>
        <v/>
      </c>
      <c r="AB68" s="124" t="str">
        <f>IFERROR('PML mundo '!AW41*100000000/Indicadores!$I68,"")</f>
        <v/>
      </c>
      <c r="AC68" s="124" t="str">
        <f>IFERROR('PML mundo '!AY41*100000000/Indicadores!$I68,"")</f>
        <v/>
      </c>
      <c r="AD68" s="124" t="str">
        <f>IFERROR('PML mundo '!BA41*100000000/Indicadores!$I68,"")</f>
        <v/>
      </c>
      <c r="AE68" s="124" t="str">
        <f>IFERROR('PML mundo '!BC41*100000000/Indicadores!$I68,"")</f>
        <v/>
      </c>
      <c r="AF68" s="124" t="str">
        <f>IFERROR('PML mundo '!BE41*100000000/Indicadores!$I68,"")</f>
        <v/>
      </c>
      <c r="AG68" s="124" t="str">
        <f>IFERROR('PML mundo '!BG41*100000000/Indicadores!$I68,"")</f>
        <v/>
      </c>
      <c r="AH68" s="124" t="str">
        <f>IFERROR('PML mundo '!BI41*100000000/Indicadores!$I68,"")</f>
        <v/>
      </c>
      <c r="AI68" s="124">
        <f>IFERROR('PML mundo '!BK41*100000000/Indicadores!$I68,"")</f>
        <v>429051642.24263746</v>
      </c>
      <c r="AJ68" s="124">
        <f>IFERROR('PML mundo '!BM41*100000000/Indicadores!$I68,"")</f>
        <v>852629580.29043996</v>
      </c>
    </row>
    <row r="69" spans="1:36" s="119" customFormat="1" ht="14">
      <c r="A69" s="114" t="str">
        <f>'AAL mundo '!A69</f>
        <v>North America</v>
      </c>
      <c r="B69" s="107" t="str">
        <f>'AAL mundo '!B69</f>
        <v>CAN</v>
      </c>
      <c r="C69" s="107" t="str">
        <f>'AAL mundo '!C69</f>
        <v>Canada</v>
      </c>
      <c r="D69" s="108" t="str">
        <f>'AAL mundo '!D69</f>
        <v/>
      </c>
      <c r="E69" s="108" t="str">
        <f>'AAL mundo '!E69</f>
        <v>High income: OECD</v>
      </c>
      <c r="F69" s="109">
        <f>'AAL mundo '!F69</f>
        <v>6291920</v>
      </c>
      <c r="G69" s="124">
        <f>IFERROR('PML mundo '!G42*100000000/Indicadores!$I69,"")</f>
        <v>406904.92906585627</v>
      </c>
      <c r="H69" s="124">
        <f>IFERROR('PML mundo '!I42*100000000/Indicadores!$I69,"")</f>
        <v>1098073.084722525</v>
      </c>
      <c r="I69" s="124">
        <f>IFERROR('PML mundo '!K42*100000000/Indicadores!$I69,"")</f>
        <v>2397474.1000069547</v>
      </c>
      <c r="J69" s="124">
        <f>IFERROR('PML mundo '!M42*100000000/Indicadores!$I69,"")</f>
        <v>6219385.7412920184</v>
      </c>
      <c r="K69" s="124">
        <f>IFERROR('PML mundo '!O42*100000000/Indicadores!$I69,"")</f>
        <v>11337170.102046434</v>
      </c>
      <c r="L69" s="124">
        <f>IFERROR('PML mundo '!Q42*100000000/Indicadores!$I69,"")</f>
        <v>18654553.363241214</v>
      </c>
      <c r="M69" s="124">
        <f>IFERROR('PML mundo '!S42*100000000/Indicadores!$I69,"")</f>
        <v>23994201.84749769</v>
      </c>
      <c r="N69" s="124">
        <f>IFERROR('PML mundo '!U42*100000000/Indicadores!$I69,"")</f>
        <v>307973.14196100552</v>
      </c>
      <c r="O69" s="124">
        <f>IFERROR('PML mundo '!W42*100000000/Indicadores!$I69,"")</f>
        <v>778509.46194559278</v>
      </c>
      <c r="P69" s="124">
        <f>IFERROR('PML mundo '!Y42*100000000/Indicadores!$I69,"")</f>
        <v>1260101.4963293239</v>
      </c>
      <c r="Q69" s="124">
        <f>IFERROR('PML mundo '!AA42*100000000/Indicadores!$I69,"")</f>
        <v>1660751.9833901967</v>
      </c>
      <c r="R69" s="124">
        <f>IFERROR('PML mundo '!AC42*100000000/Indicadores!$I69,"")</f>
        <v>2018301.4597940501</v>
      </c>
      <c r="S69" s="124">
        <f>IFERROR('PML mundo '!AE42*100000000/Indicadores!$I69,"")</f>
        <v>2203441.0808913829</v>
      </c>
      <c r="T69" s="124">
        <f>IFERROR('PML mundo '!AG42*100000000/Indicadores!$I69,"")</f>
        <v>2304895.570440623</v>
      </c>
      <c r="U69" s="124" t="str">
        <f>IFERROR('PML mundo '!AI42*100000000/Indicadores!$I69,"")</f>
        <v/>
      </c>
      <c r="V69" s="124" t="str">
        <f>IFERROR('PML mundo '!AK42*100000000/Indicadores!$I69,"")</f>
        <v/>
      </c>
      <c r="W69" s="124" t="str">
        <f>IFERROR('PML mundo '!AM42*100000000/Indicadores!$I69,"")</f>
        <v/>
      </c>
      <c r="X69" s="124" t="str">
        <f>IFERROR('PML mundo '!AO42*100000000/Indicadores!$I69,"")</f>
        <v/>
      </c>
      <c r="Y69" s="124" t="str">
        <f>IFERROR('PML mundo '!AQ42*100000000/Indicadores!$I69,"")</f>
        <v/>
      </c>
      <c r="Z69" s="124" t="str">
        <f>IFERROR('PML mundo '!AS42*100000000/Indicadores!$I69,"")</f>
        <v/>
      </c>
      <c r="AA69" s="124" t="str">
        <f>IFERROR('PML mundo '!AU42*100000000/Indicadores!$I69,"")</f>
        <v/>
      </c>
      <c r="AB69" s="124" t="str">
        <f>IFERROR('PML mundo '!AW42*100000000/Indicadores!$I69,"")</f>
        <v/>
      </c>
      <c r="AC69" s="124" t="str">
        <f>IFERROR('PML mundo '!AY42*100000000/Indicadores!$I69,"")</f>
        <v/>
      </c>
      <c r="AD69" s="124" t="str">
        <f>IFERROR('PML mundo '!BA42*100000000/Indicadores!$I69,"")</f>
        <v/>
      </c>
      <c r="AE69" s="124" t="str">
        <f>IFERROR('PML mundo '!BC42*100000000/Indicadores!$I69,"")</f>
        <v/>
      </c>
      <c r="AF69" s="124" t="str">
        <f>IFERROR('PML mundo '!BE42*100000000/Indicadores!$I69,"")</f>
        <v/>
      </c>
      <c r="AG69" s="124" t="str">
        <f>IFERROR('PML mundo '!BG42*100000000/Indicadores!$I69,"")</f>
        <v/>
      </c>
      <c r="AH69" s="124" t="str">
        <f>IFERROR('PML mundo '!BI42*100000000/Indicadores!$I69,"")</f>
        <v/>
      </c>
      <c r="AI69" s="124">
        <f>IFERROR('PML mundo '!BK42*100000000/Indicadores!$I69,"")</f>
        <v>4328236.6826800182</v>
      </c>
      <c r="AJ69" s="124">
        <f>IFERROR('PML mundo '!BM42*100000000/Indicadores!$I69,"")</f>
        <v>8409583.0451941229</v>
      </c>
    </row>
    <row r="70" spans="1:36" s="119" customFormat="1" ht="14">
      <c r="A70" s="114" t="str">
        <f>'AAL mundo '!A70</f>
        <v>LAC</v>
      </c>
      <c r="B70" s="107" t="str">
        <f>'AAL mundo '!B70</f>
        <v>CYM</v>
      </c>
      <c r="C70" s="107" t="str">
        <f>'AAL mundo '!C70</f>
        <v>Cayman Islands</v>
      </c>
      <c r="D70" s="108" t="str">
        <f>'AAL mundo '!D70</f>
        <v>SIDS</v>
      </c>
      <c r="E70" s="108" t="str">
        <f>'AAL mundo '!E70</f>
        <v>High income: nonOECD</v>
      </c>
      <c r="F70" s="109">
        <f>'AAL mundo '!F70</f>
        <v>8554.0300000000007</v>
      </c>
      <c r="G70" s="124" t="str">
        <f>IFERROR('PML mundo '!G43*100000000/Indicadores!$I70,"")</f>
        <v/>
      </c>
      <c r="H70" s="124" t="str">
        <f>IFERROR('PML mundo '!I43*100000000/Indicadores!$I70,"")</f>
        <v/>
      </c>
      <c r="I70" s="124" t="str">
        <f>IFERROR('PML mundo '!K43*100000000/Indicadores!$I70,"")</f>
        <v/>
      </c>
      <c r="J70" s="124" t="str">
        <f>IFERROR('PML mundo '!M43*100000000/Indicadores!$I70,"")</f>
        <v/>
      </c>
      <c r="K70" s="124" t="str">
        <f>IFERROR('PML mundo '!O43*100000000/Indicadores!$I70,"")</f>
        <v/>
      </c>
      <c r="L70" s="124" t="str">
        <f>IFERROR('PML mundo '!Q43*100000000/Indicadores!$I70,"")</f>
        <v/>
      </c>
      <c r="M70" s="124" t="str">
        <f>IFERROR('PML mundo '!S43*100000000/Indicadores!$I70,"")</f>
        <v/>
      </c>
      <c r="N70" s="124" t="str">
        <f>IFERROR('PML mundo '!U43*100000000/Indicadores!$I70,"")</f>
        <v/>
      </c>
      <c r="O70" s="124" t="str">
        <f>IFERROR('PML mundo '!W43*100000000/Indicadores!$I70,"")</f>
        <v/>
      </c>
      <c r="P70" s="124" t="str">
        <f>IFERROR('PML mundo '!Y43*100000000/Indicadores!$I70,"")</f>
        <v/>
      </c>
      <c r="Q70" s="124" t="str">
        <f>IFERROR('PML mundo '!AA43*100000000/Indicadores!$I70,"")</f>
        <v/>
      </c>
      <c r="R70" s="124" t="str">
        <f>IFERROR('PML mundo '!AC43*100000000/Indicadores!$I70,"")</f>
        <v/>
      </c>
      <c r="S70" s="124" t="str">
        <f>IFERROR('PML mundo '!AE43*100000000/Indicadores!$I70,"")</f>
        <v/>
      </c>
      <c r="T70" s="124" t="str">
        <f>IFERROR('PML mundo '!AG43*100000000/Indicadores!$I70,"")</f>
        <v/>
      </c>
      <c r="U70" s="124" t="str">
        <f>IFERROR('PML mundo '!AI43*100000000/Indicadores!$I70,"")</f>
        <v/>
      </c>
      <c r="V70" s="124" t="str">
        <f>IFERROR('PML mundo '!AK43*100000000/Indicadores!$I70,"")</f>
        <v/>
      </c>
      <c r="W70" s="124" t="str">
        <f>IFERROR('PML mundo '!AM43*100000000/Indicadores!$I70,"")</f>
        <v/>
      </c>
      <c r="X70" s="124" t="str">
        <f>IFERROR('PML mundo '!AO43*100000000/Indicadores!$I70,"")</f>
        <v/>
      </c>
      <c r="Y70" s="124" t="str">
        <f>IFERROR('PML mundo '!AQ43*100000000/Indicadores!$I70,"")</f>
        <v/>
      </c>
      <c r="Z70" s="124" t="str">
        <f>IFERROR('PML mundo '!AS43*100000000/Indicadores!$I70,"")</f>
        <v/>
      </c>
      <c r="AA70" s="124" t="str">
        <f>IFERROR('PML mundo '!AU43*100000000/Indicadores!$I70,"")</f>
        <v/>
      </c>
      <c r="AB70" s="124" t="str">
        <f>IFERROR('PML mundo '!AW43*100000000/Indicadores!$I70,"")</f>
        <v/>
      </c>
      <c r="AC70" s="124" t="str">
        <f>IFERROR('PML mundo '!AY43*100000000/Indicadores!$I70,"")</f>
        <v/>
      </c>
      <c r="AD70" s="124" t="str">
        <f>IFERROR('PML mundo '!BA43*100000000/Indicadores!$I70,"")</f>
        <v/>
      </c>
      <c r="AE70" s="124" t="str">
        <f>IFERROR('PML mundo '!BC43*100000000/Indicadores!$I70,"")</f>
        <v/>
      </c>
      <c r="AF70" s="124" t="str">
        <f>IFERROR('PML mundo '!BE43*100000000/Indicadores!$I70,"")</f>
        <v/>
      </c>
      <c r="AG70" s="124" t="str">
        <f>IFERROR('PML mundo '!BG43*100000000/Indicadores!$I70,"")</f>
        <v/>
      </c>
      <c r="AH70" s="124" t="str">
        <f>IFERROR('PML mundo '!BI43*100000000/Indicadores!$I70,"")</f>
        <v/>
      </c>
      <c r="AI70" s="124" t="str">
        <f>IFERROR('PML mundo '!BK43*100000000/Indicadores!$I70,"")</f>
        <v/>
      </c>
      <c r="AJ70" s="124" t="str">
        <f>IFERROR('PML mundo '!BM43*100000000/Indicadores!$I70,"")</f>
        <v/>
      </c>
    </row>
    <row r="71" spans="1:36" s="119" customFormat="1" ht="14">
      <c r="A71" s="114" t="str">
        <f>'AAL mundo '!A71</f>
        <v>Sub-Saharan Africa</v>
      </c>
      <c r="B71" s="107" t="str">
        <f>'AAL mundo '!B71</f>
        <v>CAF</v>
      </c>
      <c r="C71" s="107" t="str">
        <f>'AAL mundo '!C71</f>
        <v>Central African Republic</v>
      </c>
      <c r="D71" s="108" t="str">
        <f>'AAL mundo '!D71</f>
        <v/>
      </c>
      <c r="E71" s="108" t="str">
        <f>'AAL mundo '!E71</f>
        <v>Low income</v>
      </c>
      <c r="F71" s="109">
        <f>'AAL mundo '!F71</f>
        <v>3893.74</v>
      </c>
      <c r="G71" s="124">
        <f>IFERROR('PML mundo '!G44*100000000/Indicadores!$I71,"")</f>
        <v>8405758.6659089904</v>
      </c>
      <c r="H71" s="124">
        <f>IFERROR('PML mundo '!I44*100000000/Indicadores!$I71,"")</f>
        <v>22613722.42864012</v>
      </c>
      <c r="I71" s="124">
        <f>IFERROR('PML mundo '!K44*100000000/Indicadores!$I71,"")</f>
        <v>43888474.450321287</v>
      </c>
      <c r="J71" s="124">
        <f>IFERROR('PML mundo '!M44*100000000/Indicadores!$I71,"")</f>
        <v>114556357.03982165</v>
      </c>
      <c r="K71" s="124">
        <f>IFERROR('PML mundo '!O44*100000000/Indicadores!$I71,"")</f>
        <v>233575948.76950648</v>
      </c>
      <c r="L71" s="124">
        <f>IFERROR('PML mundo '!Q44*100000000/Indicadores!$I71,"")</f>
        <v>445728371.02766973</v>
      </c>
      <c r="M71" s="124">
        <f>IFERROR('PML mundo '!S44*100000000/Indicadores!$I71,"")</f>
        <v>626712537.70162177</v>
      </c>
      <c r="N71" s="124" t="str">
        <f>IFERROR('PML mundo '!U44*100000000/Indicadores!$I71,"")</f>
        <v/>
      </c>
      <c r="O71" s="124" t="str">
        <f>IFERROR('PML mundo '!W44*100000000/Indicadores!$I71,"")</f>
        <v/>
      </c>
      <c r="P71" s="124" t="str">
        <f>IFERROR('PML mundo '!Y44*100000000/Indicadores!$I71,"")</f>
        <v/>
      </c>
      <c r="Q71" s="124" t="str">
        <f>IFERROR('PML mundo '!AA44*100000000/Indicadores!$I71,"")</f>
        <v/>
      </c>
      <c r="R71" s="124" t="str">
        <f>IFERROR('PML mundo '!AC44*100000000/Indicadores!$I71,"")</f>
        <v/>
      </c>
      <c r="S71" s="124" t="str">
        <f>IFERROR('PML mundo '!AE44*100000000/Indicadores!$I71,"")</f>
        <v/>
      </c>
      <c r="T71" s="124" t="str">
        <f>IFERROR('PML mundo '!AG44*100000000/Indicadores!$I71,"")</f>
        <v/>
      </c>
      <c r="U71" s="124" t="str">
        <f>IFERROR('PML mundo '!AI44*100000000/Indicadores!$I71,"")</f>
        <v/>
      </c>
      <c r="V71" s="124" t="str">
        <f>IFERROR('PML mundo '!AK44*100000000/Indicadores!$I71,"")</f>
        <v/>
      </c>
      <c r="W71" s="124" t="str">
        <f>IFERROR('PML mundo '!AM44*100000000/Indicadores!$I71,"")</f>
        <v/>
      </c>
      <c r="X71" s="124" t="str">
        <f>IFERROR('PML mundo '!AO44*100000000/Indicadores!$I71,"")</f>
        <v/>
      </c>
      <c r="Y71" s="124" t="str">
        <f>IFERROR('PML mundo '!AQ44*100000000/Indicadores!$I71,"")</f>
        <v/>
      </c>
      <c r="Z71" s="124" t="str">
        <f>IFERROR('PML mundo '!AS44*100000000/Indicadores!$I71,"")</f>
        <v/>
      </c>
      <c r="AA71" s="124" t="str">
        <f>IFERROR('PML mundo '!AU44*100000000/Indicadores!$I71,"")</f>
        <v/>
      </c>
      <c r="AB71" s="124" t="str">
        <f>IFERROR('PML mundo '!AW44*100000000/Indicadores!$I71,"")</f>
        <v/>
      </c>
      <c r="AC71" s="124" t="str">
        <f>IFERROR('PML mundo '!AY44*100000000/Indicadores!$I71,"")</f>
        <v/>
      </c>
      <c r="AD71" s="124" t="str">
        <f>IFERROR('PML mundo '!BA44*100000000/Indicadores!$I71,"")</f>
        <v/>
      </c>
      <c r="AE71" s="124" t="str">
        <f>IFERROR('PML mundo '!BC44*100000000/Indicadores!$I71,"")</f>
        <v/>
      </c>
      <c r="AF71" s="124" t="str">
        <f>IFERROR('PML mundo '!BE44*100000000/Indicadores!$I71,"")</f>
        <v/>
      </c>
      <c r="AG71" s="124" t="str">
        <f>IFERROR('PML mundo '!BG44*100000000/Indicadores!$I71,"")</f>
        <v/>
      </c>
      <c r="AH71" s="124" t="str">
        <f>IFERROR('PML mundo '!BI44*100000000/Indicadores!$I71,"")</f>
        <v/>
      </c>
      <c r="AI71" s="124">
        <f>IFERROR('PML mundo '!BK44*100000000/Indicadores!$I71,"")</f>
        <v>412128504.91597706</v>
      </c>
      <c r="AJ71" s="124">
        <f>IFERROR('PML mundo '!BM44*100000000/Indicadores!$I71,"")</f>
        <v>731075270.79193652</v>
      </c>
    </row>
    <row r="72" spans="1:36" s="119" customFormat="1" ht="14">
      <c r="A72" s="114" t="str">
        <f>'AAL mundo '!A72</f>
        <v>Sub-Saharan Africa</v>
      </c>
      <c r="B72" s="107" t="str">
        <f>'AAL mundo '!B72</f>
        <v>TCD</v>
      </c>
      <c r="C72" s="107" t="str">
        <f>'AAL mundo '!C72</f>
        <v>Chad</v>
      </c>
      <c r="D72" s="108" t="str">
        <f>'AAL mundo '!D72</f>
        <v/>
      </c>
      <c r="E72" s="108" t="str">
        <f>'AAL mundo '!E72</f>
        <v>Low income</v>
      </c>
      <c r="F72" s="109">
        <f>'AAL mundo '!F72</f>
        <v>26745.1</v>
      </c>
      <c r="G72" s="124" t="str">
        <f>IFERROR('PML mundo '!G45*100000000/Indicadores!$I72,"")</f>
        <v/>
      </c>
      <c r="H72" s="124" t="str">
        <f>IFERROR('PML mundo '!I45*100000000/Indicadores!$I72,"")</f>
        <v/>
      </c>
      <c r="I72" s="124" t="str">
        <f>IFERROR('PML mundo '!K45*100000000/Indicadores!$I72,"")</f>
        <v/>
      </c>
      <c r="J72" s="124" t="str">
        <f>IFERROR('PML mundo '!M45*100000000/Indicadores!$I72,"")</f>
        <v/>
      </c>
      <c r="K72" s="124" t="str">
        <f>IFERROR('PML mundo '!O45*100000000/Indicadores!$I72,"")</f>
        <v/>
      </c>
      <c r="L72" s="124" t="str">
        <f>IFERROR('PML mundo '!Q45*100000000/Indicadores!$I72,"")</f>
        <v/>
      </c>
      <c r="M72" s="124" t="str">
        <f>IFERROR('PML mundo '!S45*100000000/Indicadores!$I72,"")</f>
        <v/>
      </c>
      <c r="N72" s="124" t="str">
        <f>IFERROR('PML mundo '!U45*100000000/Indicadores!$I72,"")</f>
        <v/>
      </c>
      <c r="O72" s="124" t="str">
        <f>IFERROR('PML mundo '!W45*100000000/Indicadores!$I72,"")</f>
        <v/>
      </c>
      <c r="P72" s="124" t="str">
        <f>IFERROR('PML mundo '!Y45*100000000/Indicadores!$I72,"")</f>
        <v/>
      </c>
      <c r="Q72" s="124" t="str">
        <f>IFERROR('PML mundo '!AA45*100000000/Indicadores!$I72,"")</f>
        <v/>
      </c>
      <c r="R72" s="124" t="str">
        <f>IFERROR('PML mundo '!AC45*100000000/Indicadores!$I72,"")</f>
        <v/>
      </c>
      <c r="S72" s="124" t="str">
        <f>IFERROR('PML mundo '!AE45*100000000/Indicadores!$I72,"")</f>
        <v/>
      </c>
      <c r="T72" s="124" t="str">
        <f>IFERROR('PML mundo '!AG45*100000000/Indicadores!$I72,"")</f>
        <v/>
      </c>
      <c r="U72" s="124" t="str">
        <f>IFERROR('PML mundo '!AI45*100000000/Indicadores!$I72,"")</f>
        <v/>
      </c>
      <c r="V72" s="124" t="str">
        <f>IFERROR('PML mundo '!AK45*100000000/Indicadores!$I72,"")</f>
        <v/>
      </c>
      <c r="W72" s="124" t="str">
        <f>IFERROR('PML mundo '!AM45*100000000/Indicadores!$I72,"")</f>
        <v/>
      </c>
      <c r="X72" s="124" t="str">
        <f>IFERROR('PML mundo '!AO45*100000000/Indicadores!$I72,"")</f>
        <v/>
      </c>
      <c r="Y72" s="124" t="str">
        <f>IFERROR('PML mundo '!AQ45*100000000/Indicadores!$I72,"")</f>
        <v/>
      </c>
      <c r="Z72" s="124" t="str">
        <f>IFERROR('PML mundo '!AS45*100000000/Indicadores!$I72,"")</f>
        <v/>
      </c>
      <c r="AA72" s="124" t="str">
        <f>IFERROR('PML mundo '!AU45*100000000/Indicadores!$I72,"")</f>
        <v/>
      </c>
      <c r="AB72" s="124" t="str">
        <f>IFERROR('PML mundo '!AW45*100000000/Indicadores!$I72,"")</f>
        <v/>
      </c>
      <c r="AC72" s="124" t="str">
        <f>IFERROR('PML mundo '!AY45*100000000/Indicadores!$I72,"")</f>
        <v/>
      </c>
      <c r="AD72" s="124" t="str">
        <f>IFERROR('PML mundo '!BA45*100000000/Indicadores!$I72,"")</f>
        <v/>
      </c>
      <c r="AE72" s="124" t="str">
        <f>IFERROR('PML mundo '!BC45*100000000/Indicadores!$I72,"")</f>
        <v/>
      </c>
      <c r="AF72" s="124" t="str">
        <f>IFERROR('PML mundo '!BE45*100000000/Indicadores!$I72,"")</f>
        <v/>
      </c>
      <c r="AG72" s="124" t="str">
        <f>IFERROR('PML mundo '!BG45*100000000/Indicadores!$I72,"")</f>
        <v/>
      </c>
      <c r="AH72" s="124" t="str">
        <f>IFERROR('PML mundo '!BI45*100000000/Indicadores!$I72,"")</f>
        <v/>
      </c>
      <c r="AI72" s="124">
        <f>IFERROR('PML mundo '!BK45*100000000/Indicadores!$I72,"")</f>
        <v>992127982.42816865</v>
      </c>
      <c r="AJ72" s="124">
        <f>IFERROR('PML mundo '!BM45*100000000/Indicadores!$I72,"")</f>
        <v>1601959136.4422963</v>
      </c>
    </row>
    <row r="73" spans="1:36" s="119" customFormat="1" ht="14">
      <c r="A73" s="114" t="str">
        <f>'AAL mundo '!A73</f>
        <v>LAC</v>
      </c>
      <c r="B73" s="107" t="str">
        <f>'AAL mundo '!B73</f>
        <v>CHL</v>
      </c>
      <c r="C73" s="107" t="str">
        <f>'AAL mundo '!C73</f>
        <v>Chile</v>
      </c>
      <c r="D73" s="108" t="str">
        <f>'AAL mundo '!D73</f>
        <v/>
      </c>
      <c r="E73" s="108" t="str">
        <f>'AAL mundo '!E73</f>
        <v>High income: OECD</v>
      </c>
      <c r="F73" s="109">
        <f>'AAL mundo '!F73</f>
        <v>784154</v>
      </c>
      <c r="G73" s="124">
        <f>IFERROR('PML mundo '!G46*100000000/Indicadores!$I73,"")</f>
        <v>29728985.285995521</v>
      </c>
      <c r="H73" s="124">
        <f>IFERROR('PML mundo '!I46*100000000/Indicadores!$I73,"")</f>
        <v>58674225.06617666</v>
      </c>
      <c r="I73" s="124">
        <f>IFERROR('PML mundo '!K46*100000000/Indicadores!$I73,"")</f>
        <v>97613832.08748135</v>
      </c>
      <c r="J73" s="124">
        <f>IFERROR('PML mundo '!M46*100000000/Indicadores!$I73,"")</f>
        <v>189726556.22824287</v>
      </c>
      <c r="K73" s="124">
        <f>IFERROR('PML mundo '!O46*100000000/Indicadores!$I73,"")</f>
        <v>290329348.64451772</v>
      </c>
      <c r="L73" s="124">
        <f>IFERROR('PML mundo '!Q46*100000000/Indicadores!$I73,"")</f>
        <v>404834567.04399788</v>
      </c>
      <c r="M73" s="124">
        <f>IFERROR('PML mundo '!S46*100000000/Indicadores!$I73,"")</f>
        <v>477327509.14930338</v>
      </c>
      <c r="N73" s="124" t="str">
        <f>IFERROR('PML mundo '!U46*100000000/Indicadores!$I73,"")</f>
        <v/>
      </c>
      <c r="O73" s="124" t="str">
        <f>IFERROR('PML mundo '!W46*100000000/Indicadores!$I73,"")</f>
        <v/>
      </c>
      <c r="P73" s="124" t="str">
        <f>IFERROR('PML mundo '!Y46*100000000/Indicadores!$I73,"")</f>
        <v/>
      </c>
      <c r="Q73" s="124" t="str">
        <f>IFERROR('PML mundo '!AA46*100000000/Indicadores!$I73,"")</f>
        <v/>
      </c>
      <c r="R73" s="124" t="str">
        <f>IFERROR('PML mundo '!AC46*100000000/Indicadores!$I73,"")</f>
        <v/>
      </c>
      <c r="S73" s="124" t="str">
        <f>IFERROR('PML mundo '!AE46*100000000/Indicadores!$I73,"")</f>
        <v/>
      </c>
      <c r="T73" s="124" t="str">
        <f>IFERROR('PML mundo '!AG46*100000000/Indicadores!$I73,"")</f>
        <v/>
      </c>
      <c r="U73" s="124" t="str">
        <f>IFERROR('PML mundo '!AI46*100000000/Indicadores!$I73,"")</f>
        <v/>
      </c>
      <c r="V73" s="124" t="str">
        <f>IFERROR('PML mundo '!AK46*100000000/Indicadores!$I73,"")</f>
        <v/>
      </c>
      <c r="W73" s="124" t="str">
        <f>IFERROR('PML mundo '!AM46*100000000/Indicadores!$I73,"")</f>
        <v/>
      </c>
      <c r="X73" s="124" t="str">
        <f>IFERROR('PML mundo '!AO46*100000000/Indicadores!$I73,"")</f>
        <v/>
      </c>
      <c r="Y73" s="124" t="str">
        <f>IFERROR('PML mundo '!AQ46*100000000/Indicadores!$I73,"")</f>
        <v/>
      </c>
      <c r="Z73" s="124" t="str">
        <f>IFERROR('PML mundo '!AS46*100000000/Indicadores!$I73,"")</f>
        <v/>
      </c>
      <c r="AA73" s="124" t="str">
        <f>IFERROR('PML mundo '!AU46*100000000/Indicadores!$I73,"")</f>
        <v/>
      </c>
      <c r="AB73" s="124">
        <f>IFERROR('PML mundo '!AW46*100000000/Indicadores!$I73,"")</f>
        <v>14948.025727948056</v>
      </c>
      <c r="AC73" s="124">
        <f>IFERROR('PML mundo '!AY46*100000000/Indicadores!$I73,"")</f>
        <v>142445.89223103444</v>
      </c>
      <c r="AD73" s="124">
        <f>IFERROR('PML mundo '!BA46*100000000/Indicadores!$I73,"")</f>
        <v>381438.44475199212</v>
      </c>
      <c r="AE73" s="124">
        <f>IFERROR('PML mundo '!BC46*100000000/Indicadores!$I73,"")</f>
        <v>1201938.507944498</v>
      </c>
      <c r="AF73" s="124">
        <f>IFERROR('PML mundo '!BE46*100000000/Indicadores!$I73,"")</f>
        <v>3886076.3513053353</v>
      </c>
      <c r="AG73" s="124">
        <f>IFERROR('PML mundo '!BG46*100000000/Indicadores!$I73,"")</f>
        <v>13206316.941952793</v>
      </c>
      <c r="AH73" s="124">
        <f>IFERROR('PML mundo '!BI46*100000000/Indicadores!$I73,"")</f>
        <v>23212115.026280064</v>
      </c>
      <c r="AI73" s="124">
        <f>IFERROR('PML mundo '!BK46*100000000/Indicadores!$I73,"")</f>
        <v>8401660.7837216891</v>
      </c>
      <c r="AJ73" s="124">
        <f>IFERROR('PML mundo '!BM46*100000000/Indicadores!$I73,"")</f>
        <v>23116761.660345647</v>
      </c>
    </row>
    <row r="74" spans="1:36" s="119" customFormat="1" ht="14">
      <c r="A74" s="114" t="str">
        <f>'AAL mundo '!A74</f>
        <v>East Asia and the Pacific</v>
      </c>
      <c r="B74" s="107" t="str">
        <f>'AAL mundo '!B74</f>
        <v>CHN</v>
      </c>
      <c r="C74" s="107" t="str">
        <f>'AAL mundo '!C74</f>
        <v>China</v>
      </c>
      <c r="D74" s="108" t="str">
        <f>'AAL mundo '!D74</f>
        <v/>
      </c>
      <c r="E74" s="108" t="str">
        <f>'AAL mundo '!E74</f>
        <v>Upper middle income</v>
      </c>
      <c r="F74" s="109">
        <f>'AAL mundo '!F74</f>
        <v>31726100</v>
      </c>
      <c r="G74" s="124">
        <f>IFERROR('PML mundo '!G47*100000000/Indicadores!$I74,"")</f>
        <v>907610.82924489933</v>
      </c>
      <c r="H74" s="124">
        <f>IFERROR('PML mundo '!I47*100000000/Indicadores!$I74,"")</f>
        <v>1684727.6996381897</v>
      </c>
      <c r="I74" s="124">
        <f>IFERROR('PML mundo '!K47*100000000/Indicadores!$I74,"")</f>
        <v>2570542.3514175001</v>
      </c>
      <c r="J74" s="124">
        <f>IFERROR('PML mundo '!M47*100000000/Indicadores!$I74,"")</f>
        <v>4183176.3779291487</v>
      </c>
      <c r="K74" s="124">
        <f>IFERROR('PML mundo '!O47*100000000/Indicadores!$I74,"")</f>
        <v>5874069.8269761847</v>
      </c>
      <c r="L74" s="124">
        <f>IFERROR('PML mundo '!Q47*100000000/Indicadores!$I74,"")</f>
        <v>7986567.624798744</v>
      </c>
      <c r="M74" s="124">
        <f>IFERROR('PML mundo '!S47*100000000/Indicadores!$I74,"")</f>
        <v>9241343.8204684779</v>
      </c>
      <c r="N74" s="124">
        <f>IFERROR('PML mundo '!U47*100000000/Indicadores!$I74,"")</f>
        <v>1350844.4719834034</v>
      </c>
      <c r="O74" s="124">
        <f>IFERROR('PML mundo '!W47*100000000/Indicadores!$I74,"")</f>
        <v>2475499.2166198492</v>
      </c>
      <c r="P74" s="124">
        <f>IFERROR('PML mundo '!Y47*100000000/Indicadores!$I74,"")</f>
        <v>3863049.1189893144</v>
      </c>
      <c r="Q74" s="124">
        <f>IFERROR('PML mundo '!AA47*100000000/Indicadores!$I74,"")</f>
        <v>5503907.3178794952</v>
      </c>
      <c r="R74" s="124">
        <f>IFERROR('PML mundo '!AC47*100000000/Indicadores!$I74,"")</f>
        <v>6715407.0452479878</v>
      </c>
      <c r="S74" s="124">
        <f>IFERROR('PML mundo '!AE47*100000000/Indicadores!$I74,"")</f>
        <v>7344227.0631364789</v>
      </c>
      <c r="T74" s="124">
        <f>IFERROR('PML mundo '!AG47*100000000/Indicadores!$I74,"")</f>
        <v>7973044.1009624247</v>
      </c>
      <c r="U74" s="124">
        <f>IFERROR('PML mundo '!AI47*100000000/Indicadores!$I74,"")</f>
        <v>2424739.8112641782</v>
      </c>
      <c r="V74" s="124">
        <f>IFERROR('PML mundo '!AK47*100000000/Indicadores!$I74,"")</f>
        <v>2840392.9751342079</v>
      </c>
      <c r="W74" s="124">
        <f>IFERROR('PML mundo '!AM47*100000000/Indicadores!$I74,"")</f>
        <v>3069044.2341446304</v>
      </c>
      <c r="X74" s="124">
        <f>IFERROR('PML mundo '!AO47*100000000/Indicadores!$I74,"")</f>
        <v>3610986.4886130635</v>
      </c>
      <c r="Y74" s="124">
        <f>IFERROR('PML mundo '!AQ47*100000000/Indicadores!$I74,"")</f>
        <v>3650165.3709127759</v>
      </c>
      <c r="Z74" s="124">
        <f>IFERROR('PML mundo '!AS47*100000000/Indicadores!$I74,"")</f>
        <v>3728523.1355122006</v>
      </c>
      <c r="AA74" s="124">
        <f>IFERROR('PML mundo '!AU47*100000000/Indicadores!$I74,"")</f>
        <v>3806877.9200490788</v>
      </c>
      <c r="AB74" s="124" t="str">
        <f>IFERROR('PML mundo '!AW47*100000000/Indicadores!$I74,"")</f>
        <v/>
      </c>
      <c r="AC74" s="124" t="str">
        <f>IFERROR('PML mundo '!AY47*100000000/Indicadores!$I74,"")</f>
        <v/>
      </c>
      <c r="AD74" s="124" t="str">
        <f>IFERROR('PML mundo '!BA47*100000000/Indicadores!$I74,"")</f>
        <v/>
      </c>
      <c r="AE74" s="124" t="str">
        <f>IFERROR('PML mundo '!BC47*100000000/Indicadores!$I74,"")</f>
        <v/>
      </c>
      <c r="AF74" s="124" t="str">
        <f>IFERROR('PML mundo '!BE47*100000000/Indicadores!$I74,"")</f>
        <v/>
      </c>
      <c r="AG74" s="124" t="str">
        <f>IFERROR('PML mundo '!BG47*100000000/Indicadores!$I74,"")</f>
        <v/>
      </c>
      <c r="AH74" s="124" t="str">
        <f>IFERROR('PML mundo '!BI47*100000000/Indicadores!$I74,"")</f>
        <v/>
      </c>
      <c r="AI74" s="124">
        <f>IFERROR('PML mundo '!BK47*100000000/Indicadores!$I74,"")</f>
        <v>13654871.295366405</v>
      </c>
      <c r="AJ74" s="124">
        <f>IFERROR('PML mundo '!BM47*100000000/Indicadores!$I74,"")</f>
        <v>26637061.564726323</v>
      </c>
    </row>
    <row r="75" spans="1:36" s="119" customFormat="1" ht="14">
      <c r="A75" s="114" t="str">
        <f>'AAL mundo '!A75</f>
        <v>East Asia and the Pacific</v>
      </c>
      <c r="B75" s="107" t="str">
        <f>'AAL mundo '!B75</f>
        <v>HKG</v>
      </c>
      <c r="C75" s="107" t="str">
        <f>'AAL mundo '!C75</f>
        <v>China, Hong Kong Special Administrative Region</v>
      </c>
      <c r="D75" s="108" t="str">
        <f>'AAL mundo '!D75</f>
        <v/>
      </c>
      <c r="E75" s="108" t="str">
        <f>'AAL mundo '!E75</f>
        <v>High income: nonOECD</v>
      </c>
      <c r="F75" s="109">
        <f>'AAL mundo '!F75</f>
        <v>1250060</v>
      </c>
      <c r="G75" s="124" t="str">
        <f>IFERROR('PML mundo '!G48*100000000/Indicadores!$I75,"")</f>
        <v/>
      </c>
      <c r="H75" s="124" t="str">
        <f>IFERROR('PML mundo '!I48*100000000/Indicadores!$I75,"")</f>
        <v/>
      </c>
      <c r="I75" s="124" t="str">
        <f>IFERROR('PML mundo '!K48*100000000/Indicadores!$I75,"")</f>
        <v/>
      </c>
      <c r="J75" s="124" t="str">
        <f>IFERROR('PML mundo '!M48*100000000/Indicadores!$I75,"")</f>
        <v/>
      </c>
      <c r="K75" s="124" t="str">
        <f>IFERROR('PML mundo '!O48*100000000/Indicadores!$I75,"")</f>
        <v/>
      </c>
      <c r="L75" s="124" t="str">
        <f>IFERROR('PML mundo '!Q48*100000000/Indicadores!$I75,"")</f>
        <v/>
      </c>
      <c r="M75" s="124" t="str">
        <f>IFERROR('PML mundo '!S48*100000000/Indicadores!$I75,"")</f>
        <v/>
      </c>
      <c r="N75" s="124">
        <f>IFERROR('PML mundo '!U48*100000000/Indicadores!$I75,"")</f>
        <v>13064182.96770349</v>
      </c>
      <c r="O75" s="124">
        <f>IFERROR('PML mundo '!W48*100000000/Indicadores!$I75,"")</f>
        <v>18510199.163359195</v>
      </c>
      <c r="P75" s="124">
        <f>IFERROR('PML mundo '!Y48*100000000/Indicadores!$I75,"")</f>
        <v>22819670.159784924</v>
      </c>
      <c r="Q75" s="124">
        <f>IFERROR('PML mundo '!AA48*100000000/Indicadores!$I75,"")</f>
        <v>29245157.694199815</v>
      </c>
      <c r="R75" s="124">
        <f>IFERROR('PML mundo '!AC48*100000000/Indicadores!$I75,"")</f>
        <v>33750421.511320025</v>
      </c>
      <c r="S75" s="124">
        <f>IFERROR('PML mundo '!AE48*100000000/Indicadores!$I75,"")</f>
        <v>38587586.284418881</v>
      </c>
      <c r="T75" s="124">
        <f>IFERROR('PML mundo '!AG48*100000000/Indicadores!$I75,"")</f>
        <v>40161368.300847419</v>
      </c>
      <c r="U75" s="124">
        <f>IFERROR('PML mundo '!AI48*100000000/Indicadores!$I75,"")</f>
        <v>95538442.57746163</v>
      </c>
      <c r="V75" s="124">
        <f>IFERROR('PML mundo '!AK48*100000000/Indicadores!$I75,"")</f>
        <v>144392132.90931371</v>
      </c>
      <c r="W75" s="124">
        <f>IFERROR('PML mundo '!AM48*100000000/Indicadores!$I75,"")</f>
        <v>163805379.96155822</v>
      </c>
      <c r="X75" s="124">
        <f>IFERROR('PML mundo '!AO48*100000000/Indicadores!$I75,"")</f>
        <v>191749140.98832676</v>
      </c>
      <c r="Y75" s="124">
        <f>IFERROR('PML mundo '!AQ48*100000000/Indicadores!$I75,"")</f>
        <v>198822706.14080897</v>
      </c>
      <c r="Z75" s="124">
        <f>IFERROR('PML mundo '!AS48*100000000/Indicadores!$I75,"")</f>
        <v>212969836.44577342</v>
      </c>
      <c r="AA75" s="124">
        <f>IFERROR('PML mundo '!AU48*100000000/Indicadores!$I75,"")</f>
        <v>227116966.75073785</v>
      </c>
      <c r="AB75" s="124" t="str">
        <f>IFERROR('PML mundo '!AW48*100000000/Indicadores!$I75,"")</f>
        <v/>
      </c>
      <c r="AC75" s="124">
        <f>IFERROR('PML mundo '!AY48*100000000/Indicadores!$I75,"")</f>
        <v>321249.01495640608</v>
      </c>
      <c r="AD75" s="124">
        <f>IFERROR('PML mundo '!BA48*100000000/Indicadores!$I75,"")</f>
        <v>7514183.5382592632</v>
      </c>
      <c r="AE75" s="124">
        <f>IFERROR('PML mundo '!BC48*100000000/Indicadores!$I75,"")</f>
        <v>64501898.928807534</v>
      </c>
      <c r="AF75" s="124">
        <f>IFERROR('PML mundo '!BE48*100000000/Indicadores!$I75,"")</f>
        <v>199837176.71435553</v>
      </c>
      <c r="AG75" s="124">
        <f>IFERROR('PML mundo '!BG48*100000000/Indicadores!$I75,"")</f>
        <v>468055080.59547383</v>
      </c>
      <c r="AH75" s="124">
        <f>IFERROR('PML mundo '!BI48*100000000/Indicadores!$I75,"")</f>
        <v>772460164.30557096</v>
      </c>
      <c r="AI75" s="124" t="str">
        <f>IFERROR('PML mundo '!BK48*100000000/Indicadores!$I75,"")</f>
        <v/>
      </c>
      <c r="AJ75" s="124" t="str">
        <f>IFERROR('PML mundo '!BM48*100000000/Indicadores!$I75,"")</f>
        <v/>
      </c>
    </row>
    <row r="76" spans="1:36" s="119" customFormat="1" ht="14">
      <c r="A76" s="114" t="str">
        <f>'AAL mundo '!A76</f>
        <v>East Asia and the Pacific</v>
      </c>
      <c r="B76" s="107" t="str">
        <f>'AAL mundo '!B76</f>
        <v>MAC</v>
      </c>
      <c r="C76" s="107" t="str">
        <f>'AAL mundo '!C76</f>
        <v>China, Macao Special Administrative Region</v>
      </c>
      <c r="D76" s="108" t="str">
        <f>'AAL mundo '!D76</f>
        <v/>
      </c>
      <c r="E76" s="108" t="str">
        <f>'AAL mundo '!E76</f>
        <v>High income: nonOECD</v>
      </c>
      <c r="F76" s="109">
        <f>'AAL mundo '!F76</f>
        <v>56709.1</v>
      </c>
      <c r="G76" s="124" t="str">
        <f>IFERROR('PML mundo '!G49*100000000/Indicadores!$I76,"")</f>
        <v/>
      </c>
      <c r="H76" s="124" t="str">
        <f>IFERROR('PML mundo '!I49*100000000/Indicadores!$I76,"")</f>
        <v/>
      </c>
      <c r="I76" s="124" t="str">
        <f>IFERROR('PML mundo '!K49*100000000/Indicadores!$I76,"")</f>
        <v/>
      </c>
      <c r="J76" s="124" t="str">
        <f>IFERROR('PML mundo '!M49*100000000/Indicadores!$I76,"")</f>
        <v/>
      </c>
      <c r="K76" s="124" t="str">
        <f>IFERROR('PML mundo '!O49*100000000/Indicadores!$I76,"")</f>
        <v/>
      </c>
      <c r="L76" s="124" t="str">
        <f>IFERROR('PML mundo '!Q49*100000000/Indicadores!$I76,"")</f>
        <v/>
      </c>
      <c r="M76" s="124" t="str">
        <f>IFERROR('PML mundo '!S49*100000000/Indicadores!$I76,"")</f>
        <v/>
      </c>
      <c r="N76" s="124">
        <f>IFERROR('PML mundo '!U49*100000000/Indicadores!$I76,"")</f>
        <v>932303.73333463946</v>
      </c>
      <c r="O76" s="124">
        <f>IFERROR('PML mundo '!W49*100000000/Indicadores!$I76,"")</f>
        <v>1583252.8101392752</v>
      </c>
      <c r="P76" s="124">
        <f>IFERROR('PML mundo '!Y49*100000000/Indicadores!$I76,"")</f>
        <v>2570525.5766263059</v>
      </c>
      <c r="Q76" s="124">
        <f>IFERROR('PML mundo '!AA49*100000000/Indicadores!$I76,"")</f>
        <v>3462325.8118486572</v>
      </c>
      <c r="R76" s="124">
        <f>IFERROR('PML mundo '!AC49*100000000/Indicadores!$I76,"")</f>
        <v>4179816.3498377665</v>
      </c>
      <c r="S76" s="124">
        <f>IFERROR('PML mundo '!AE49*100000000/Indicadores!$I76,"")</f>
        <v>4383780.3939032191</v>
      </c>
      <c r="T76" s="124">
        <f>IFERROR('PML mundo '!AG49*100000000/Indicadores!$I76,"")</f>
        <v>4561706.4748964859</v>
      </c>
      <c r="U76" s="124" t="str">
        <f>IFERROR('PML mundo '!AI49*100000000/Indicadores!$I76,"")</f>
        <v/>
      </c>
      <c r="V76" s="124" t="str">
        <f>IFERROR('PML mundo '!AK49*100000000/Indicadores!$I76,"")</f>
        <v/>
      </c>
      <c r="W76" s="124" t="str">
        <f>IFERROR('PML mundo '!AM49*100000000/Indicadores!$I76,"")</f>
        <v/>
      </c>
      <c r="X76" s="124" t="str">
        <f>IFERROR('PML mundo '!AO49*100000000/Indicadores!$I76,"")</f>
        <v/>
      </c>
      <c r="Y76" s="124" t="str">
        <f>IFERROR('PML mundo '!AQ49*100000000/Indicadores!$I76,"")</f>
        <v/>
      </c>
      <c r="Z76" s="124" t="str">
        <f>IFERROR('PML mundo '!AS49*100000000/Indicadores!$I76,"")</f>
        <v/>
      </c>
      <c r="AA76" s="124" t="str">
        <f>IFERROR('PML mundo '!AU49*100000000/Indicadores!$I76,"")</f>
        <v/>
      </c>
      <c r="AB76" s="124" t="str">
        <f>IFERROR('PML mundo '!AW49*100000000/Indicadores!$I76,"")</f>
        <v/>
      </c>
      <c r="AC76" s="124">
        <f>IFERROR('PML mundo '!AY49*100000000/Indicadores!$I76,"")</f>
        <v>15912.088544113318</v>
      </c>
      <c r="AD76" s="124">
        <f>IFERROR('PML mundo '!BA49*100000000/Indicadores!$I76,"")</f>
        <v>1683788.278667991</v>
      </c>
      <c r="AE76" s="124">
        <f>IFERROR('PML mundo '!BC49*100000000/Indicadores!$I76,"")</f>
        <v>12867093.418171633</v>
      </c>
      <c r="AF76" s="124">
        <f>IFERROR('PML mundo '!BE49*100000000/Indicadores!$I76,"")</f>
        <v>116592212.42323032</v>
      </c>
      <c r="AG76" s="124">
        <f>IFERROR('PML mundo '!BG49*100000000/Indicadores!$I76,"")</f>
        <v>224990422.52299428</v>
      </c>
      <c r="AH76" s="124">
        <f>IFERROR('PML mundo '!BI49*100000000/Indicadores!$I76,"")</f>
        <v>270383994.75558954</v>
      </c>
      <c r="AI76" s="124" t="str">
        <f>IFERROR('PML mundo '!BK49*100000000/Indicadores!$I76,"")</f>
        <v/>
      </c>
      <c r="AJ76" s="124" t="str">
        <f>IFERROR('PML mundo '!BM49*100000000/Indicadores!$I76,"")</f>
        <v/>
      </c>
    </row>
    <row r="77" spans="1:36" s="119" customFormat="1" ht="14">
      <c r="A77" s="114" t="str">
        <f>'AAL mundo '!A77</f>
        <v>LAC</v>
      </c>
      <c r="B77" s="107" t="str">
        <f>'AAL mundo '!B77</f>
        <v>COL</v>
      </c>
      <c r="C77" s="107" t="str">
        <f>'AAL mundo '!C77</f>
        <v>Colombia</v>
      </c>
      <c r="D77" s="108" t="str">
        <f>'AAL mundo '!D77</f>
        <v/>
      </c>
      <c r="E77" s="108" t="str">
        <f>'AAL mundo '!E77</f>
        <v>Upper middle income</v>
      </c>
      <c r="F77" s="109">
        <f>'AAL mundo '!F77</f>
        <v>944577</v>
      </c>
      <c r="G77" s="124">
        <f>IFERROR('PML mundo '!G50*100000000/Indicadores!$I77,"")</f>
        <v>39329720.528338172</v>
      </c>
      <c r="H77" s="124">
        <f>IFERROR('PML mundo '!I50*100000000/Indicadores!$I77,"")</f>
        <v>84691075.64935939</v>
      </c>
      <c r="I77" s="124">
        <f>IFERROR('PML mundo '!K50*100000000/Indicadores!$I77,"")</f>
        <v>137777792.66729161</v>
      </c>
      <c r="J77" s="124">
        <f>IFERROR('PML mundo '!M50*100000000/Indicadores!$I77,"")</f>
        <v>236034645.389424</v>
      </c>
      <c r="K77" s="124">
        <f>IFERROR('PML mundo '!O50*100000000/Indicadores!$I77,"")</f>
        <v>326230517.5100314</v>
      </c>
      <c r="L77" s="124">
        <f>IFERROR('PML mundo '!Q50*100000000/Indicadores!$I77,"")</f>
        <v>444214684.40651989</v>
      </c>
      <c r="M77" s="124">
        <f>IFERROR('PML mundo '!S50*100000000/Indicadores!$I77,"")</f>
        <v>506493090.17237431</v>
      </c>
      <c r="N77" s="124" t="str">
        <f>IFERROR('PML mundo '!U50*100000000/Indicadores!$I77,"")</f>
        <v/>
      </c>
      <c r="O77" s="124" t="str">
        <f>IFERROR('PML mundo '!W50*100000000/Indicadores!$I77,"")</f>
        <v/>
      </c>
      <c r="P77" s="124" t="str">
        <f>IFERROR('PML mundo '!Y50*100000000/Indicadores!$I77,"")</f>
        <v/>
      </c>
      <c r="Q77" s="124" t="str">
        <f>IFERROR('PML mundo '!AA50*100000000/Indicadores!$I77,"")</f>
        <v/>
      </c>
      <c r="R77" s="124" t="str">
        <f>IFERROR('PML mundo '!AC50*100000000/Indicadores!$I77,"")</f>
        <v/>
      </c>
      <c r="S77" s="124" t="str">
        <f>IFERROR('PML mundo '!AE50*100000000/Indicadores!$I77,"")</f>
        <v/>
      </c>
      <c r="T77" s="124" t="str">
        <f>IFERROR('PML mundo '!AG50*100000000/Indicadores!$I77,"")</f>
        <v/>
      </c>
      <c r="U77" s="124" t="str">
        <f>IFERROR('PML mundo '!AI50*100000000/Indicadores!$I77,"")</f>
        <v/>
      </c>
      <c r="V77" s="124" t="str">
        <f>IFERROR('PML mundo '!AK50*100000000/Indicadores!$I77,"")</f>
        <v/>
      </c>
      <c r="W77" s="124" t="str">
        <f>IFERROR('PML mundo '!AM50*100000000/Indicadores!$I77,"")</f>
        <v/>
      </c>
      <c r="X77" s="124" t="str">
        <f>IFERROR('PML mundo '!AO50*100000000/Indicadores!$I77,"")</f>
        <v/>
      </c>
      <c r="Y77" s="124" t="str">
        <f>IFERROR('PML mundo '!AQ50*100000000/Indicadores!$I77,"")</f>
        <v/>
      </c>
      <c r="Z77" s="124" t="str">
        <f>IFERROR('PML mundo '!AS50*100000000/Indicadores!$I77,"")</f>
        <v/>
      </c>
      <c r="AA77" s="124" t="str">
        <f>IFERROR('PML mundo '!AU50*100000000/Indicadores!$I77,"")</f>
        <v/>
      </c>
      <c r="AB77" s="124" t="str">
        <f>IFERROR('PML mundo '!AW50*100000000/Indicadores!$I77,"")</f>
        <v/>
      </c>
      <c r="AC77" s="124">
        <f>IFERROR('PML mundo '!AY50*100000000/Indicadores!$I77,"")</f>
        <v>28343.842204534703</v>
      </c>
      <c r="AD77" s="124">
        <f>IFERROR('PML mundo '!BA50*100000000/Indicadores!$I77,"")</f>
        <v>259236.51666726297</v>
      </c>
      <c r="AE77" s="124">
        <f>IFERROR('PML mundo '!BC50*100000000/Indicadores!$I77,"")</f>
        <v>1554241.4905137045</v>
      </c>
      <c r="AF77" s="124">
        <f>IFERROR('PML mundo '!BE50*100000000/Indicadores!$I77,"")</f>
        <v>4261240.8499419242</v>
      </c>
      <c r="AG77" s="124">
        <f>IFERROR('PML mundo '!BG50*100000000/Indicadores!$I77,"")</f>
        <v>13832607.140288711</v>
      </c>
      <c r="AH77" s="124">
        <f>IFERROR('PML mundo '!BI50*100000000/Indicadores!$I77,"")</f>
        <v>25407980.531833194</v>
      </c>
      <c r="AI77" s="124">
        <f>IFERROR('PML mundo '!BK50*100000000/Indicadores!$I77,"")</f>
        <v>15012388.721057296</v>
      </c>
      <c r="AJ77" s="124">
        <f>IFERROR('PML mundo '!BM50*100000000/Indicadores!$I77,"")</f>
        <v>28915587.816328116</v>
      </c>
    </row>
    <row r="78" spans="1:36" s="119" customFormat="1" ht="14">
      <c r="A78" s="114" t="str">
        <f>'AAL mundo '!A78</f>
        <v>Sub-Saharan Africa</v>
      </c>
      <c r="B78" s="107" t="str">
        <f>'AAL mundo '!B78</f>
        <v>COM</v>
      </c>
      <c r="C78" s="107" t="str">
        <f>'AAL mundo '!C78</f>
        <v>Comoros</v>
      </c>
      <c r="D78" s="108" t="str">
        <f>'AAL mundo '!D78</f>
        <v>SIDS</v>
      </c>
      <c r="E78" s="108" t="str">
        <f>'AAL mundo '!E78</f>
        <v>Low income</v>
      </c>
      <c r="F78" s="109">
        <f>'AAL mundo '!F78</f>
        <v>1426.14</v>
      </c>
      <c r="G78" s="124" t="str">
        <f>IFERROR('PML mundo '!G51*100000000/Indicadores!$I78,"")</f>
        <v/>
      </c>
      <c r="H78" s="124" t="str">
        <f>IFERROR('PML mundo '!I51*100000000/Indicadores!$I78,"")</f>
        <v/>
      </c>
      <c r="I78" s="124" t="str">
        <f>IFERROR('PML mundo '!K51*100000000/Indicadores!$I78,"")</f>
        <v/>
      </c>
      <c r="J78" s="124" t="str">
        <f>IFERROR('PML mundo '!M51*100000000/Indicadores!$I78,"")</f>
        <v/>
      </c>
      <c r="K78" s="124" t="str">
        <f>IFERROR('PML mundo '!O51*100000000/Indicadores!$I78,"")</f>
        <v/>
      </c>
      <c r="L78" s="124" t="str">
        <f>IFERROR('PML mundo '!Q51*100000000/Indicadores!$I78,"")</f>
        <v/>
      </c>
      <c r="M78" s="124" t="str">
        <f>IFERROR('PML mundo '!S51*100000000/Indicadores!$I78,"")</f>
        <v/>
      </c>
      <c r="N78" s="124" t="str">
        <f>IFERROR('PML mundo '!U51*100000000/Indicadores!$I78,"")</f>
        <v/>
      </c>
      <c r="O78" s="124" t="str">
        <f>IFERROR('PML mundo '!W51*100000000/Indicadores!$I78,"")</f>
        <v/>
      </c>
      <c r="P78" s="124" t="str">
        <f>IFERROR('PML mundo '!Y51*100000000/Indicadores!$I78,"")</f>
        <v/>
      </c>
      <c r="Q78" s="124" t="str">
        <f>IFERROR('PML mundo '!AA51*100000000/Indicadores!$I78,"")</f>
        <v/>
      </c>
      <c r="R78" s="124" t="str">
        <f>IFERROR('PML mundo '!AC51*100000000/Indicadores!$I78,"")</f>
        <v/>
      </c>
      <c r="S78" s="124" t="str">
        <f>IFERROR('PML mundo '!AE51*100000000/Indicadores!$I78,"")</f>
        <v/>
      </c>
      <c r="T78" s="124" t="str">
        <f>IFERROR('PML mundo '!AG51*100000000/Indicadores!$I78,"")</f>
        <v/>
      </c>
      <c r="U78" s="124" t="str">
        <f>IFERROR('PML mundo '!AI51*100000000/Indicadores!$I78,"")</f>
        <v/>
      </c>
      <c r="V78" s="124" t="str">
        <f>IFERROR('PML mundo '!AK51*100000000/Indicadores!$I78,"")</f>
        <v/>
      </c>
      <c r="W78" s="124" t="str">
        <f>IFERROR('PML mundo '!AM51*100000000/Indicadores!$I78,"")</f>
        <v/>
      </c>
      <c r="X78" s="124" t="str">
        <f>IFERROR('PML mundo '!AO51*100000000/Indicadores!$I78,"")</f>
        <v/>
      </c>
      <c r="Y78" s="124" t="str">
        <f>IFERROR('PML mundo '!AQ51*100000000/Indicadores!$I78,"")</f>
        <v/>
      </c>
      <c r="Z78" s="124" t="str">
        <f>IFERROR('PML mundo '!AS51*100000000/Indicadores!$I78,"")</f>
        <v/>
      </c>
      <c r="AA78" s="124" t="str">
        <f>IFERROR('PML mundo '!AU51*100000000/Indicadores!$I78,"")</f>
        <v/>
      </c>
      <c r="AB78" s="124" t="str">
        <f>IFERROR('PML mundo '!AW51*100000000/Indicadores!$I78,"")</f>
        <v/>
      </c>
      <c r="AC78" s="124" t="str">
        <f>IFERROR('PML mundo '!AY51*100000000/Indicadores!$I78,"")</f>
        <v/>
      </c>
      <c r="AD78" s="124" t="str">
        <f>IFERROR('PML mundo '!BA51*100000000/Indicadores!$I78,"")</f>
        <v/>
      </c>
      <c r="AE78" s="124" t="str">
        <f>IFERROR('PML mundo '!BC51*100000000/Indicadores!$I78,"")</f>
        <v/>
      </c>
      <c r="AF78" s="124" t="str">
        <f>IFERROR('PML mundo '!BE51*100000000/Indicadores!$I78,"")</f>
        <v/>
      </c>
      <c r="AG78" s="124" t="str">
        <f>IFERROR('PML mundo '!BG51*100000000/Indicadores!$I78,"")</f>
        <v/>
      </c>
      <c r="AH78" s="124" t="str">
        <f>IFERROR('PML mundo '!BI51*100000000/Indicadores!$I78,"")</f>
        <v/>
      </c>
      <c r="AI78" s="124" t="str">
        <f>IFERROR('PML mundo '!BK51*100000000/Indicadores!$I78,"")</f>
        <v/>
      </c>
      <c r="AJ78" s="124" t="str">
        <f>IFERROR('PML mundo '!BM51*100000000/Indicadores!$I78,"")</f>
        <v/>
      </c>
    </row>
    <row r="79" spans="1:36" s="119" customFormat="1" ht="14">
      <c r="A79" s="114" t="str">
        <f>'AAL mundo '!A79</f>
        <v>Sub-Saharan Africa</v>
      </c>
      <c r="B79" s="107" t="str">
        <f>'AAL mundo '!B79</f>
        <v>COG</v>
      </c>
      <c r="C79" s="107" t="str">
        <f>'AAL mundo '!C79</f>
        <v>Congo</v>
      </c>
      <c r="D79" s="108" t="str">
        <f>'AAL mundo '!D79</f>
        <v/>
      </c>
      <c r="E79" s="108" t="str">
        <f>'AAL mundo '!E79</f>
        <v>Lower middle income</v>
      </c>
      <c r="F79" s="109">
        <f>'AAL mundo '!F79</f>
        <v>69047.7</v>
      </c>
      <c r="G79" s="124">
        <f>IFERROR('PML mundo '!G52*100000000/Indicadores!$I79,"")</f>
        <v>2004635.9047372513</v>
      </c>
      <c r="H79" s="124">
        <f>IFERROR('PML mundo '!I52*100000000/Indicadores!$I79,"")</f>
        <v>5811659.5813895976</v>
      </c>
      <c r="I79" s="124">
        <f>IFERROR('PML mundo '!K52*100000000/Indicadores!$I79,"")</f>
        <v>10766738.835532419</v>
      </c>
      <c r="J79" s="124">
        <f>IFERROR('PML mundo '!M52*100000000/Indicadores!$I79,"")</f>
        <v>22913523.753851313</v>
      </c>
      <c r="K79" s="124">
        <f>IFERROR('PML mundo '!O52*100000000/Indicadores!$I79,"")</f>
        <v>39176653.022550553</v>
      </c>
      <c r="L79" s="124">
        <f>IFERROR('PML mundo '!Q52*100000000/Indicadores!$I79,"")</f>
        <v>64939496.059396356</v>
      </c>
      <c r="M79" s="124">
        <f>IFERROR('PML mundo '!S52*100000000/Indicadores!$I79,"")</f>
        <v>85182154.765096247</v>
      </c>
      <c r="N79" s="124" t="str">
        <f>IFERROR('PML mundo '!U52*100000000/Indicadores!$I79,"")</f>
        <v/>
      </c>
      <c r="O79" s="124" t="str">
        <f>IFERROR('PML mundo '!W52*100000000/Indicadores!$I79,"")</f>
        <v/>
      </c>
      <c r="P79" s="124" t="str">
        <f>IFERROR('PML mundo '!Y52*100000000/Indicadores!$I79,"")</f>
        <v/>
      </c>
      <c r="Q79" s="124" t="str">
        <f>IFERROR('PML mundo '!AA52*100000000/Indicadores!$I79,"")</f>
        <v/>
      </c>
      <c r="R79" s="124" t="str">
        <f>IFERROR('PML mundo '!AC52*100000000/Indicadores!$I79,"")</f>
        <v/>
      </c>
      <c r="S79" s="124" t="str">
        <f>IFERROR('PML mundo '!AE52*100000000/Indicadores!$I79,"")</f>
        <v/>
      </c>
      <c r="T79" s="124" t="str">
        <f>IFERROR('PML mundo '!AG52*100000000/Indicadores!$I79,"")</f>
        <v/>
      </c>
      <c r="U79" s="124" t="str">
        <f>IFERROR('PML mundo '!AI52*100000000/Indicadores!$I79,"")</f>
        <v/>
      </c>
      <c r="V79" s="124" t="str">
        <f>IFERROR('PML mundo '!AK52*100000000/Indicadores!$I79,"")</f>
        <v/>
      </c>
      <c r="W79" s="124" t="str">
        <f>IFERROR('PML mundo '!AM52*100000000/Indicadores!$I79,"")</f>
        <v/>
      </c>
      <c r="X79" s="124" t="str">
        <f>IFERROR('PML mundo '!AO52*100000000/Indicadores!$I79,"")</f>
        <v/>
      </c>
      <c r="Y79" s="124" t="str">
        <f>IFERROR('PML mundo '!AQ52*100000000/Indicadores!$I79,"")</f>
        <v/>
      </c>
      <c r="Z79" s="124" t="str">
        <f>IFERROR('PML mundo '!AS52*100000000/Indicadores!$I79,"")</f>
        <v/>
      </c>
      <c r="AA79" s="124" t="str">
        <f>IFERROR('PML mundo '!AU52*100000000/Indicadores!$I79,"")</f>
        <v/>
      </c>
      <c r="AB79" s="124" t="str">
        <f>IFERROR('PML mundo '!AW52*100000000/Indicadores!$I79,"")</f>
        <v/>
      </c>
      <c r="AC79" s="124" t="str">
        <f>IFERROR('PML mundo '!AY52*100000000/Indicadores!$I79,"")</f>
        <v/>
      </c>
      <c r="AD79" s="124" t="str">
        <f>IFERROR('PML mundo '!BA52*100000000/Indicadores!$I79,"")</f>
        <v/>
      </c>
      <c r="AE79" s="124" t="str">
        <f>IFERROR('PML mundo '!BC52*100000000/Indicadores!$I79,"")</f>
        <v/>
      </c>
      <c r="AF79" s="124" t="str">
        <f>IFERROR('PML mundo '!BE52*100000000/Indicadores!$I79,"")</f>
        <v/>
      </c>
      <c r="AG79" s="124" t="str">
        <f>IFERROR('PML mundo '!BG52*100000000/Indicadores!$I79,"")</f>
        <v/>
      </c>
      <c r="AH79" s="124" t="str">
        <f>IFERROR('PML mundo '!BI52*100000000/Indicadores!$I79,"")</f>
        <v/>
      </c>
      <c r="AI79" s="124">
        <f>IFERROR('PML mundo '!BK52*100000000/Indicadores!$I79,"")</f>
        <v>658231631.57908547</v>
      </c>
      <c r="AJ79" s="124">
        <f>IFERROR('PML mundo '!BM52*100000000/Indicadores!$I79,"")</f>
        <v>1094500380.7448847</v>
      </c>
    </row>
    <row r="80" spans="1:36" s="119" customFormat="1" ht="14">
      <c r="A80" s="114" t="str">
        <f>'AAL mundo '!A80</f>
        <v>LAC</v>
      </c>
      <c r="B80" s="107" t="str">
        <f>'AAL mundo '!B80</f>
        <v>CRI</v>
      </c>
      <c r="C80" s="107" t="str">
        <f>'AAL mundo '!C80</f>
        <v>Costa Rica</v>
      </c>
      <c r="D80" s="108" t="str">
        <f>'AAL mundo '!D80</f>
        <v/>
      </c>
      <c r="E80" s="108" t="str">
        <f>'AAL mundo '!E80</f>
        <v>Upper middle income</v>
      </c>
      <c r="F80" s="109">
        <f>'AAL mundo '!F80</f>
        <v>140412</v>
      </c>
      <c r="G80" s="124">
        <f>IFERROR('PML mundo '!G53*100000000/Indicadores!$I80,"")</f>
        <v>24502593.134850536</v>
      </c>
      <c r="H80" s="124">
        <f>IFERROR('PML mundo '!I53*100000000/Indicadores!$I80,"")</f>
        <v>49420600.141838789</v>
      </c>
      <c r="I80" s="124">
        <f>IFERROR('PML mundo '!K53*100000000/Indicadores!$I80,"")</f>
        <v>77231922.88561298</v>
      </c>
      <c r="J80" s="124">
        <f>IFERROR('PML mundo '!M53*100000000/Indicadores!$I80,"")</f>
        <v>135167111.31783241</v>
      </c>
      <c r="K80" s="124">
        <f>IFERROR('PML mundo '!O53*100000000/Indicadores!$I80,"")</f>
        <v>204387347.99427104</v>
      </c>
      <c r="L80" s="124">
        <f>IFERROR('PML mundo '!Q53*100000000/Indicadores!$I80,"")</f>
        <v>290722698.25115889</v>
      </c>
      <c r="M80" s="124">
        <f>IFERROR('PML mundo '!S53*100000000/Indicadores!$I80,"")</f>
        <v>353275216.52581722</v>
      </c>
      <c r="N80" s="124" t="str">
        <f>IFERROR('PML mundo '!U53*100000000/Indicadores!$I80,"")</f>
        <v/>
      </c>
      <c r="O80" s="124" t="str">
        <f>IFERROR('PML mundo '!W53*100000000/Indicadores!$I80,"")</f>
        <v/>
      </c>
      <c r="P80" s="124" t="str">
        <f>IFERROR('PML mundo '!Y53*100000000/Indicadores!$I80,"")</f>
        <v/>
      </c>
      <c r="Q80" s="124" t="str">
        <f>IFERROR('PML mundo '!AA53*100000000/Indicadores!$I80,"")</f>
        <v/>
      </c>
      <c r="R80" s="124" t="str">
        <f>IFERROR('PML mundo '!AC53*100000000/Indicadores!$I80,"")</f>
        <v/>
      </c>
      <c r="S80" s="124" t="str">
        <f>IFERROR('PML mundo '!AE53*100000000/Indicadores!$I80,"")</f>
        <v/>
      </c>
      <c r="T80" s="124" t="str">
        <f>IFERROR('PML mundo '!AG53*100000000/Indicadores!$I80,"")</f>
        <v/>
      </c>
      <c r="U80" s="124" t="str">
        <f>IFERROR('PML mundo '!AI53*100000000/Indicadores!$I80,"")</f>
        <v/>
      </c>
      <c r="V80" s="124" t="str">
        <f>IFERROR('PML mundo '!AK53*100000000/Indicadores!$I80,"")</f>
        <v/>
      </c>
      <c r="W80" s="124" t="str">
        <f>IFERROR('PML mundo '!AM53*100000000/Indicadores!$I80,"")</f>
        <v/>
      </c>
      <c r="X80" s="124" t="str">
        <f>IFERROR('PML mundo '!AO53*100000000/Indicadores!$I80,"")</f>
        <v/>
      </c>
      <c r="Y80" s="124" t="str">
        <f>IFERROR('PML mundo '!AQ53*100000000/Indicadores!$I80,"")</f>
        <v/>
      </c>
      <c r="Z80" s="124" t="str">
        <f>IFERROR('PML mundo '!AS53*100000000/Indicadores!$I80,"")</f>
        <v/>
      </c>
      <c r="AA80" s="124" t="str">
        <f>IFERROR('PML mundo '!AU53*100000000/Indicadores!$I80,"")</f>
        <v/>
      </c>
      <c r="AB80" s="124" t="str">
        <f>IFERROR('PML mundo '!AW53*100000000/Indicadores!$I80,"")</f>
        <v/>
      </c>
      <c r="AC80" s="124">
        <f>IFERROR('PML mundo '!AY53*100000000/Indicadores!$I80,"")</f>
        <v>7756.0469032434366</v>
      </c>
      <c r="AD80" s="124">
        <f>IFERROR('PML mundo '!BA53*100000000/Indicadores!$I80,"")</f>
        <v>49018.216428498519</v>
      </c>
      <c r="AE80" s="124">
        <f>IFERROR('PML mundo '!BC53*100000000/Indicadores!$I80,"")</f>
        <v>412931.93712868058</v>
      </c>
      <c r="AF80" s="124">
        <f>IFERROR('PML mundo '!BE53*100000000/Indicadores!$I80,"")</f>
        <v>1636525.8965843653</v>
      </c>
      <c r="AG80" s="124">
        <f>IFERROR('PML mundo '!BG53*100000000/Indicadores!$I80,"")</f>
        <v>3720110.3366716821</v>
      </c>
      <c r="AH80" s="124">
        <f>IFERROR('PML mundo '!BI53*100000000/Indicadores!$I80,"")</f>
        <v>5087346.284775435</v>
      </c>
      <c r="AI80" s="124">
        <f>IFERROR('PML mundo '!BK53*100000000/Indicadores!$I80,"")</f>
        <v>5854375.4432523651</v>
      </c>
      <c r="AJ80" s="124">
        <f>IFERROR('PML mundo '!BM53*100000000/Indicadores!$I80,"")</f>
        <v>10885965.998746667</v>
      </c>
    </row>
    <row r="81" spans="1:36" s="119" customFormat="1" ht="14">
      <c r="A81" s="114" t="str">
        <f>'AAL mundo '!A81</f>
        <v>Sub-Saharan Africa</v>
      </c>
      <c r="B81" s="107" t="str">
        <f>'AAL mundo '!B81</f>
        <v>CIV</v>
      </c>
      <c r="C81" s="107" t="str">
        <f>'AAL mundo '!C81</f>
        <v>Cote d'Ivoire</v>
      </c>
      <c r="D81" s="108" t="str">
        <f>'AAL mundo '!D81</f>
        <v/>
      </c>
      <c r="E81" s="108" t="str">
        <f>'AAL mundo '!E81</f>
        <v>Lower middle income</v>
      </c>
      <c r="F81" s="109">
        <f>'AAL mundo '!F81</f>
        <v>45467.6</v>
      </c>
      <c r="G81" s="124" t="str">
        <f>IFERROR('PML mundo '!G54*100000000/Indicadores!$I81,"")</f>
        <v/>
      </c>
      <c r="H81" s="124" t="str">
        <f>IFERROR('PML mundo '!I54*100000000/Indicadores!$I81,"")</f>
        <v/>
      </c>
      <c r="I81" s="124" t="str">
        <f>IFERROR('PML mundo '!K54*100000000/Indicadores!$I81,"")</f>
        <v/>
      </c>
      <c r="J81" s="124" t="str">
        <f>IFERROR('PML mundo '!M54*100000000/Indicadores!$I81,"")</f>
        <v/>
      </c>
      <c r="K81" s="124" t="str">
        <f>IFERROR('PML mundo '!O54*100000000/Indicadores!$I81,"")</f>
        <v/>
      </c>
      <c r="L81" s="124" t="str">
        <f>IFERROR('PML mundo '!Q54*100000000/Indicadores!$I81,"")</f>
        <v/>
      </c>
      <c r="M81" s="124" t="str">
        <f>IFERROR('PML mundo '!S54*100000000/Indicadores!$I81,"")</f>
        <v/>
      </c>
      <c r="N81" s="124" t="str">
        <f>IFERROR('PML mundo '!U54*100000000/Indicadores!$I81,"")</f>
        <v/>
      </c>
      <c r="O81" s="124" t="str">
        <f>IFERROR('PML mundo '!W54*100000000/Indicadores!$I81,"")</f>
        <v/>
      </c>
      <c r="P81" s="124" t="str">
        <f>IFERROR('PML mundo '!Y54*100000000/Indicadores!$I81,"")</f>
        <v/>
      </c>
      <c r="Q81" s="124" t="str">
        <f>IFERROR('PML mundo '!AA54*100000000/Indicadores!$I81,"")</f>
        <v/>
      </c>
      <c r="R81" s="124" t="str">
        <f>IFERROR('PML mundo '!AC54*100000000/Indicadores!$I81,"")</f>
        <v/>
      </c>
      <c r="S81" s="124" t="str">
        <f>IFERROR('PML mundo '!AE54*100000000/Indicadores!$I81,"")</f>
        <v/>
      </c>
      <c r="T81" s="124" t="str">
        <f>IFERROR('PML mundo '!AG54*100000000/Indicadores!$I81,"")</f>
        <v/>
      </c>
      <c r="U81" s="124" t="str">
        <f>IFERROR('PML mundo '!AI54*100000000/Indicadores!$I81,"")</f>
        <v/>
      </c>
      <c r="V81" s="124" t="str">
        <f>IFERROR('PML mundo '!AK54*100000000/Indicadores!$I81,"")</f>
        <v/>
      </c>
      <c r="W81" s="124" t="str">
        <f>IFERROR('PML mundo '!AM54*100000000/Indicadores!$I81,"")</f>
        <v/>
      </c>
      <c r="X81" s="124" t="str">
        <f>IFERROR('PML mundo '!AO54*100000000/Indicadores!$I81,"")</f>
        <v/>
      </c>
      <c r="Y81" s="124" t="str">
        <f>IFERROR('PML mundo '!AQ54*100000000/Indicadores!$I81,"")</f>
        <v/>
      </c>
      <c r="Z81" s="124" t="str">
        <f>IFERROR('PML mundo '!AS54*100000000/Indicadores!$I81,"")</f>
        <v/>
      </c>
      <c r="AA81" s="124" t="str">
        <f>IFERROR('PML mundo '!AU54*100000000/Indicadores!$I81,"")</f>
        <v/>
      </c>
      <c r="AB81" s="124" t="str">
        <f>IFERROR('PML mundo '!AW54*100000000/Indicadores!$I81,"")</f>
        <v/>
      </c>
      <c r="AC81" s="124" t="str">
        <f>IFERROR('PML mundo '!AY54*100000000/Indicadores!$I81,"")</f>
        <v/>
      </c>
      <c r="AD81" s="124" t="str">
        <f>IFERROR('PML mundo '!BA54*100000000/Indicadores!$I81,"")</f>
        <v/>
      </c>
      <c r="AE81" s="124" t="str">
        <f>IFERROR('PML mundo '!BC54*100000000/Indicadores!$I81,"")</f>
        <v/>
      </c>
      <c r="AF81" s="124" t="str">
        <f>IFERROR('PML mundo '!BE54*100000000/Indicadores!$I81,"")</f>
        <v/>
      </c>
      <c r="AG81" s="124" t="str">
        <f>IFERROR('PML mundo '!BG54*100000000/Indicadores!$I81,"")</f>
        <v/>
      </c>
      <c r="AH81" s="124" t="str">
        <f>IFERROR('PML mundo '!BI54*100000000/Indicadores!$I81,"")</f>
        <v/>
      </c>
      <c r="AI81" s="124">
        <f>IFERROR('PML mundo '!BK54*100000000/Indicadores!$I81,"")</f>
        <v>175465583.66417855</v>
      </c>
      <c r="AJ81" s="124">
        <f>IFERROR('PML mundo '!BM54*100000000/Indicadores!$I81,"")</f>
        <v>313103712.78485453</v>
      </c>
    </row>
    <row r="82" spans="1:36" s="119" customFormat="1" ht="14">
      <c r="A82" s="114" t="str">
        <f>'AAL mundo '!A82</f>
        <v>Europe and Central Asia</v>
      </c>
      <c r="B82" s="107" t="str">
        <f>'AAL mundo '!B82</f>
        <v>HRV</v>
      </c>
      <c r="C82" s="107" t="str">
        <f>'AAL mundo '!C82</f>
        <v>Croatia</v>
      </c>
      <c r="D82" s="108" t="str">
        <f>'AAL mundo '!D82</f>
        <v/>
      </c>
      <c r="E82" s="108" t="str">
        <f>'AAL mundo '!E82</f>
        <v>High income: nonOECD</v>
      </c>
      <c r="F82" s="109">
        <f>'AAL mundo '!F82</f>
        <v>188114</v>
      </c>
      <c r="G82" s="124">
        <f>IFERROR('PML mundo '!G55*100000000/Indicadores!$I82,"")</f>
        <v>3968108.9478905126</v>
      </c>
      <c r="H82" s="124">
        <f>IFERROR('PML mundo '!I55*100000000/Indicadores!$I82,"")</f>
        <v>9860116.5727703664</v>
      </c>
      <c r="I82" s="124">
        <f>IFERROR('PML mundo '!K55*100000000/Indicadores!$I82,"")</f>
        <v>18650796.755213365</v>
      </c>
      <c r="J82" s="124">
        <f>IFERROR('PML mundo '!M55*100000000/Indicadores!$I82,"")</f>
        <v>38924006.765996546</v>
      </c>
      <c r="K82" s="124">
        <f>IFERROR('PML mundo '!O55*100000000/Indicadores!$I82,"")</f>
        <v>61475529.281904995</v>
      </c>
      <c r="L82" s="124">
        <f>IFERROR('PML mundo '!Q55*100000000/Indicadores!$I82,"")</f>
        <v>91612877.120178267</v>
      </c>
      <c r="M82" s="124">
        <f>IFERROR('PML mundo '!S55*100000000/Indicadores!$I82,"")</f>
        <v>110707859.49808146</v>
      </c>
      <c r="N82" s="124" t="str">
        <f>IFERROR('PML mundo '!U55*100000000/Indicadores!$I82,"")</f>
        <v/>
      </c>
      <c r="O82" s="124" t="str">
        <f>IFERROR('PML mundo '!W55*100000000/Indicadores!$I82,"")</f>
        <v/>
      </c>
      <c r="P82" s="124" t="str">
        <f>IFERROR('PML mundo '!Y55*100000000/Indicadores!$I82,"")</f>
        <v/>
      </c>
      <c r="Q82" s="124" t="str">
        <f>IFERROR('PML mundo '!AA55*100000000/Indicadores!$I82,"")</f>
        <v/>
      </c>
      <c r="R82" s="124" t="str">
        <f>IFERROR('PML mundo '!AC55*100000000/Indicadores!$I82,"")</f>
        <v/>
      </c>
      <c r="S82" s="124" t="str">
        <f>IFERROR('PML mundo '!AE55*100000000/Indicadores!$I82,"")</f>
        <v/>
      </c>
      <c r="T82" s="124" t="str">
        <f>IFERROR('PML mundo '!AG55*100000000/Indicadores!$I82,"")</f>
        <v/>
      </c>
      <c r="U82" s="124" t="str">
        <f>IFERROR('PML mundo '!AI55*100000000/Indicadores!$I82,"")</f>
        <v/>
      </c>
      <c r="V82" s="124" t="str">
        <f>IFERROR('PML mundo '!AK55*100000000/Indicadores!$I82,"")</f>
        <v/>
      </c>
      <c r="W82" s="124" t="str">
        <f>IFERROR('PML mundo '!AM55*100000000/Indicadores!$I82,"")</f>
        <v/>
      </c>
      <c r="X82" s="124" t="str">
        <f>IFERROR('PML mundo '!AO55*100000000/Indicadores!$I82,"")</f>
        <v/>
      </c>
      <c r="Y82" s="124" t="str">
        <f>IFERROR('PML mundo '!AQ55*100000000/Indicadores!$I82,"")</f>
        <v/>
      </c>
      <c r="Z82" s="124" t="str">
        <f>IFERROR('PML mundo '!AS55*100000000/Indicadores!$I82,"")</f>
        <v/>
      </c>
      <c r="AA82" s="124" t="str">
        <f>IFERROR('PML mundo '!AU55*100000000/Indicadores!$I82,"")</f>
        <v/>
      </c>
      <c r="AB82" s="124" t="str">
        <f>IFERROR('PML mundo '!AW55*100000000/Indicadores!$I82,"")</f>
        <v/>
      </c>
      <c r="AC82" s="124" t="str">
        <f>IFERROR('PML mundo '!AY55*100000000/Indicadores!$I82,"")</f>
        <v/>
      </c>
      <c r="AD82" s="124" t="str">
        <f>IFERROR('PML mundo '!BA55*100000000/Indicadores!$I82,"")</f>
        <v/>
      </c>
      <c r="AE82" s="124" t="str">
        <f>IFERROR('PML mundo '!BC55*100000000/Indicadores!$I82,"")</f>
        <v/>
      </c>
      <c r="AF82" s="124" t="str">
        <f>IFERROR('PML mundo '!BE55*100000000/Indicadores!$I82,"")</f>
        <v/>
      </c>
      <c r="AG82" s="124" t="str">
        <f>IFERROR('PML mundo '!BG55*100000000/Indicadores!$I82,"")</f>
        <v/>
      </c>
      <c r="AH82" s="124" t="str">
        <f>IFERROR('PML mundo '!BI55*100000000/Indicadores!$I82,"")</f>
        <v/>
      </c>
      <c r="AI82" s="124">
        <f>IFERROR('PML mundo '!BK55*100000000/Indicadores!$I82,"")</f>
        <v>7941098.7401714483</v>
      </c>
      <c r="AJ82" s="124">
        <f>IFERROR('PML mundo '!BM55*100000000/Indicadores!$I82,"")</f>
        <v>17703615.660581268</v>
      </c>
    </row>
    <row r="83" spans="1:36" s="119" customFormat="1" ht="14">
      <c r="A83" s="114" t="str">
        <f>'AAL mundo '!A83</f>
        <v>LAC</v>
      </c>
      <c r="B83" s="107" t="str">
        <f>'AAL mundo '!B83</f>
        <v>CUB</v>
      </c>
      <c r="C83" s="107" t="str">
        <f>'AAL mundo '!C83</f>
        <v>Cuba</v>
      </c>
      <c r="D83" s="108" t="str">
        <f>'AAL mundo '!D83</f>
        <v>SIDS</v>
      </c>
      <c r="E83" s="108" t="str">
        <f>'AAL mundo '!E83</f>
        <v>Upper middle income</v>
      </c>
      <c r="F83" s="109">
        <f>'AAL mundo '!F83</f>
        <v>174919</v>
      </c>
      <c r="G83" s="124">
        <f>IFERROR('PML mundo '!G56*100000000/Indicadores!$I83,"")</f>
        <v>69538.436373908989</v>
      </c>
      <c r="H83" s="124">
        <f>IFERROR('PML mundo '!I56*100000000/Indicadores!$I83,"")</f>
        <v>252877.82920273044</v>
      </c>
      <c r="I83" s="124">
        <f>IFERROR('PML mundo '!K56*100000000/Indicadores!$I83,"")</f>
        <v>598790.01696714119</v>
      </c>
      <c r="J83" s="124">
        <f>IFERROR('PML mundo '!M56*100000000/Indicadores!$I83,"")</f>
        <v>1621337.2972298949</v>
      </c>
      <c r="K83" s="124">
        <f>IFERROR('PML mundo '!O56*100000000/Indicadores!$I83,"")</f>
        <v>3136586.9457937921</v>
      </c>
      <c r="L83" s="124">
        <f>IFERROR('PML mundo '!Q56*100000000/Indicadores!$I83,"")</f>
        <v>5642225.3144543525</v>
      </c>
      <c r="M83" s="124">
        <f>IFERROR('PML mundo '!S56*100000000/Indicadores!$I83,"")</f>
        <v>7742737.0247863708</v>
      </c>
      <c r="N83" s="124">
        <f>IFERROR('PML mundo '!U56*100000000/Indicadores!$I83,"")</f>
        <v>11827823.496069334</v>
      </c>
      <c r="O83" s="124">
        <f>IFERROR('PML mundo '!W56*100000000/Indicadores!$I83,"")</f>
        <v>22382239.209325671</v>
      </c>
      <c r="P83" s="124">
        <f>IFERROR('PML mundo '!Y56*100000000/Indicadores!$I83,"")</f>
        <v>27690774.962204203</v>
      </c>
      <c r="Q83" s="124">
        <f>IFERROR('PML mundo '!AA56*100000000/Indicadores!$I83,"")</f>
        <v>34232371.964846022</v>
      </c>
      <c r="R83" s="124">
        <f>IFERROR('PML mundo '!AC56*100000000/Indicadores!$I83,"")</f>
        <v>40884447.268279836</v>
      </c>
      <c r="S83" s="124">
        <f>IFERROR('PML mundo '!AE56*100000000/Indicadores!$I83,"")</f>
        <v>43419277.540264599</v>
      </c>
      <c r="T83" s="124">
        <f>IFERROR('PML mundo '!AG56*100000000/Indicadores!$I83,"")</f>
        <v>45610450.283684783</v>
      </c>
      <c r="U83" s="124">
        <f>IFERROR('PML mundo '!AI56*100000000/Indicadores!$I83,"")</f>
        <v>11592033.610275893</v>
      </c>
      <c r="V83" s="124">
        <f>IFERROR('PML mundo '!AK56*100000000/Indicadores!$I83,"")</f>
        <v>19004878.39424406</v>
      </c>
      <c r="W83" s="124">
        <f>IFERROR('PML mundo '!AM56*100000000/Indicadores!$I83,"")</f>
        <v>23193679.188719511</v>
      </c>
      <c r="X83" s="124">
        <f>IFERROR('PML mundo '!AO56*100000000/Indicadores!$I83,"")</f>
        <v>27864383.720591623</v>
      </c>
      <c r="Y83" s="124">
        <f>IFERROR('PML mundo '!AQ56*100000000/Indicadores!$I83,"")</f>
        <v>32944012.231549896</v>
      </c>
      <c r="Z83" s="124">
        <f>IFERROR('PML mundo '!AS56*100000000/Indicadores!$I83,"")</f>
        <v>35270820.525781311</v>
      </c>
      <c r="AA83" s="124">
        <f>IFERROR('PML mundo '!AU56*100000000/Indicadores!$I83,"")</f>
        <v>37597628.820012718</v>
      </c>
      <c r="AB83" s="124" t="str">
        <f>IFERROR('PML mundo '!AW56*100000000/Indicadores!$I83,"")</f>
        <v/>
      </c>
      <c r="AC83" s="124" t="str">
        <f>IFERROR('PML mundo '!AY56*100000000/Indicadores!$I83,"")</f>
        <v/>
      </c>
      <c r="AD83" s="124" t="str">
        <f>IFERROR('PML mundo '!BA56*100000000/Indicadores!$I83,"")</f>
        <v/>
      </c>
      <c r="AE83" s="124" t="str">
        <f>IFERROR('PML mundo '!BC56*100000000/Indicadores!$I83,"")</f>
        <v/>
      </c>
      <c r="AF83" s="124" t="str">
        <f>IFERROR('PML mundo '!BE56*100000000/Indicadores!$I83,"")</f>
        <v/>
      </c>
      <c r="AG83" s="124" t="str">
        <f>IFERROR('PML mundo '!BG56*100000000/Indicadores!$I83,"")</f>
        <v/>
      </c>
      <c r="AH83" s="124" t="str">
        <f>IFERROR('PML mundo '!BI56*100000000/Indicadores!$I83,"")</f>
        <v/>
      </c>
      <c r="AI83" s="124">
        <f>IFERROR('PML mundo '!BK56*100000000/Indicadores!$I83,"")</f>
        <v>234799.54073792585</v>
      </c>
      <c r="AJ83" s="124">
        <f>IFERROR('PML mundo '!BM56*100000000/Indicadores!$I83,"")</f>
        <v>563188.98652653198</v>
      </c>
    </row>
    <row r="84" spans="1:36" s="119" customFormat="1" ht="14">
      <c r="A84" s="114" t="str">
        <f>'AAL mundo '!A84</f>
        <v>Europe and Central Asia</v>
      </c>
      <c r="B84" s="107" t="str">
        <f>'AAL mundo '!B84</f>
        <v>CYP</v>
      </c>
      <c r="C84" s="107" t="str">
        <f>'AAL mundo '!C84</f>
        <v>Cyprus</v>
      </c>
      <c r="D84" s="108" t="str">
        <f>'AAL mundo '!D84</f>
        <v/>
      </c>
      <c r="E84" s="108" t="str">
        <f>'AAL mundo '!E84</f>
        <v>High income: nonOECD</v>
      </c>
      <c r="F84" s="109">
        <f>'AAL mundo '!F84</f>
        <v>71610.5</v>
      </c>
      <c r="G84" s="124">
        <f>IFERROR('PML mundo '!G57*100000000/Indicadores!$I84,"")</f>
        <v>1267536.6016700638</v>
      </c>
      <c r="H84" s="124">
        <f>IFERROR('PML mundo '!I57*100000000/Indicadores!$I84,"")</f>
        <v>3753136.6402074564</v>
      </c>
      <c r="I84" s="124">
        <f>IFERROR('PML mundo '!K57*100000000/Indicadores!$I84,"")</f>
        <v>7730703.2694050968</v>
      </c>
      <c r="J84" s="124">
        <f>IFERROR('PML mundo '!M57*100000000/Indicadores!$I84,"")</f>
        <v>17529801.842746746</v>
      </c>
      <c r="K84" s="124">
        <f>IFERROR('PML mundo '!O57*100000000/Indicadores!$I84,"")</f>
        <v>29424401.706870895</v>
      </c>
      <c r="L84" s="124">
        <f>IFERROR('PML mundo '!Q57*100000000/Indicadores!$I84,"")</f>
        <v>45520429.53211616</v>
      </c>
      <c r="M84" s="124">
        <f>IFERROR('PML mundo '!S57*100000000/Indicadores!$I84,"")</f>
        <v>56671225.952999197</v>
      </c>
      <c r="N84" s="124" t="str">
        <f>IFERROR('PML mundo '!U57*100000000/Indicadores!$I84,"")</f>
        <v/>
      </c>
      <c r="O84" s="124" t="str">
        <f>IFERROR('PML mundo '!W57*100000000/Indicadores!$I84,"")</f>
        <v/>
      </c>
      <c r="P84" s="124" t="str">
        <f>IFERROR('PML mundo '!Y57*100000000/Indicadores!$I84,"")</f>
        <v/>
      </c>
      <c r="Q84" s="124" t="str">
        <f>IFERROR('PML mundo '!AA57*100000000/Indicadores!$I84,"")</f>
        <v/>
      </c>
      <c r="R84" s="124" t="str">
        <f>IFERROR('PML mundo '!AC57*100000000/Indicadores!$I84,"")</f>
        <v/>
      </c>
      <c r="S84" s="124" t="str">
        <f>IFERROR('PML mundo '!AE57*100000000/Indicadores!$I84,"")</f>
        <v/>
      </c>
      <c r="T84" s="124" t="str">
        <f>IFERROR('PML mundo '!AG57*100000000/Indicadores!$I84,"")</f>
        <v/>
      </c>
      <c r="U84" s="124" t="str">
        <f>IFERROR('PML mundo '!AI57*100000000/Indicadores!$I84,"")</f>
        <v/>
      </c>
      <c r="V84" s="124" t="str">
        <f>IFERROR('PML mundo '!AK57*100000000/Indicadores!$I84,"")</f>
        <v/>
      </c>
      <c r="W84" s="124" t="str">
        <f>IFERROR('PML mundo '!AM57*100000000/Indicadores!$I84,"")</f>
        <v/>
      </c>
      <c r="X84" s="124" t="str">
        <f>IFERROR('PML mundo '!AO57*100000000/Indicadores!$I84,"")</f>
        <v/>
      </c>
      <c r="Y84" s="124" t="str">
        <f>IFERROR('PML mundo '!AQ57*100000000/Indicadores!$I84,"")</f>
        <v/>
      </c>
      <c r="Z84" s="124" t="str">
        <f>IFERROR('PML mundo '!AS57*100000000/Indicadores!$I84,"")</f>
        <v/>
      </c>
      <c r="AA84" s="124" t="str">
        <f>IFERROR('PML mundo '!AU57*100000000/Indicadores!$I84,"")</f>
        <v/>
      </c>
      <c r="AB84" s="124" t="str">
        <f>IFERROR('PML mundo '!AW57*100000000/Indicadores!$I84,"")</f>
        <v/>
      </c>
      <c r="AC84" s="124" t="str">
        <f>IFERROR('PML mundo '!AY57*100000000/Indicadores!$I84,"")</f>
        <v/>
      </c>
      <c r="AD84" s="124" t="str">
        <f>IFERROR('PML mundo '!BA57*100000000/Indicadores!$I84,"")</f>
        <v/>
      </c>
      <c r="AE84" s="124">
        <f>IFERROR('PML mundo '!BC57*100000000/Indicadores!$I84,"")</f>
        <v>947.76177783016578</v>
      </c>
      <c r="AF84" s="124">
        <f>IFERROR('PML mundo '!BE57*100000000/Indicadores!$I84,"")</f>
        <v>26537.329779244643</v>
      </c>
      <c r="AG84" s="124">
        <f>IFERROR('PML mundo '!BG57*100000000/Indicadores!$I84,"")</f>
        <v>401661.44144442433</v>
      </c>
      <c r="AH84" s="124">
        <f>IFERROR('PML mundo '!BI57*100000000/Indicadores!$I84,"")</f>
        <v>1406478.4782999661</v>
      </c>
      <c r="AI84" s="124" t="str">
        <f>IFERROR('PML mundo '!BK57*100000000/Indicadores!$I84,"")</f>
        <v/>
      </c>
      <c r="AJ84" s="124" t="str">
        <f>IFERROR('PML mundo '!BM57*100000000/Indicadores!$I84,"")</f>
        <v/>
      </c>
    </row>
    <row r="85" spans="1:36" s="119" customFormat="1" ht="14">
      <c r="A85" s="114" t="str">
        <f>'AAL mundo '!A85</f>
        <v>Europe and Central Asia</v>
      </c>
      <c r="B85" s="107" t="str">
        <f>'AAL mundo '!B85</f>
        <v>CZE</v>
      </c>
      <c r="C85" s="107" t="str">
        <f>'AAL mundo '!C85</f>
        <v>Czech Republic</v>
      </c>
      <c r="D85" s="108" t="str">
        <f>'AAL mundo '!D85</f>
        <v/>
      </c>
      <c r="E85" s="108" t="str">
        <f>'AAL mundo '!E85</f>
        <v>High income: OECD</v>
      </c>
      <c r="F85" s="109">
        <f>'AAL mundo '!F85</f>
        <v>1007260</v>
      </c>
      <c r="G85" s="124">
        <f>IFERROR('PML mundo '!G58*100000000/Indicadores!$I85,"")</f>
        <v>1175893.6971230528</v>
      </c>
      <c r="H85" s="124">
        <f>IFERROR('PML mundo '!I58*100000000/Indicadores!$I85,"")</f>
        <v>2183338.607867985</v>
      </c>
      <c r="I85" s="124">
        <f>IFERROR('PML mundo '!K58*100000000/Indicadores!$I85,"")</f>
        <v>3640448.7160653751</v>
      </c>
      <c r="J85" s="124">
        <f>IFERROR('PML mundo '!M58*100000000/Indicadores!$I85,"")</f>
        <v>7948790.3120471127</v>
      </c>
      <c r="K85" s="124">
        <f>IFERROR('PML mundo '!O58*100000000/Indicadores!$I85,"")</f>
        <v>14232985.581396237</v>
      </c>
      <c r="L85" s="124">
        <f>IFERROR('PML mundo '!Q58*100000000/Indicadores!$I85,"")</f>
        <v>23943773.932936549</v>
      </c>
      <c r="M85" s="124">
        <f>IFERROR('PML mundo '!S58*100000000/Indicadores!$I85,"")</f>
        <v>31193317.530895323</v>
      </c>
      <c r="N85" s="124" t="str">
        <f>IFERROR('PML mundo '!U58*100000000/Indicadores!$I85,"")</f>
        <v/>
      </c>
      <c r="O85" s="124" t="str">
        <f>IFERROR('PML mundo '!W58*100000000/Indicadores!$I85,"")</f>
        <v/>
      </c>
      <c r="P85" s="124" t="str">
        <f>IFERROR('PML mundo '!Y58*100000000/Indicadores!$I85,"")</f>
        <v/>
      </c>
      <c r="Q85" s="124" t="str">
        <f>IFERROR('PML mundo '!AA58*100000000/Indicadores!$I85,"")</f>
        <v/>
      </c>
      <c r="R85" s="124" t="str">
        <f>IFERROR('PML mundo '!AC58*100000000/Indicadores!$I85,"")</f>
        <v/>
      </c>
      <c r="S85" s="124" t="str">
        <f>IFERROR('PML mundo '!AE58*100000000/Indicadores!$I85,"")</f>
        <v/>
      </c>
      <c r="T85" s="124" t="str">
        <f>IFERROR('PML mundo '!AG58*100000000/Indicadores!$I85,"")</f>
        <v/>
      </c>
      <c r="U85" s="124" t="str">
        <f>IFERROR('PML mundo '!AI58*100000000/Indicadores!$I85,"")</f>
        <v/>
      </c>
      <c r="V85" s="124" t="str">
        <f>IFERROR('PML mundo '!AK58*100000000/Indicadores!$I85,"")</f>
        <v/>
      </c>
      <c r="W85" s="124" t="str">
        <f>IFERROR('PML mundo '!AM58*100000000/Indicadores!$I85,"")</f>
        <v/>
      </c>
      <c r="X85" s="124" t="str">
        <f>IFERROR('PML mundo '!AO58*100000000/Indicadores!$I85,"")</f>
        <v/>
      </c>
      <c r="Y85" s="124" t="str">
        <f>IFERROR('PML mundo '!AQ58*100000000/Indicadores!$I85,"")</f>
        <v/>
      </c>
      <c r="Z85" s="124" t="str">
        <f>IFERROR('PML mundo '!AS58*100000000/Indicadores!$I85,"")</f>
        <v/>
      </c>
      <c r="AA85" s="124" t="str">
        <f>IFERROR('PML mundo '!AU58*100000000/Indicadores!$I85,"")</f>
        <v/>
      </c>
      <c r="AB85" s="124" t="str">
        <f>IFERROR('PML mundo '!AW58*100000000/Indicadores!$I85,"")</f>
        <v/>
      </c>
      <c r="AC85" s="124" t="str">
        <f>IFERROR('PML mundo '!AY58*100000000/Indicadores!$I85,"")</f>
        <v/>
      </c>
      <c r="AD85" s="124" t="str">
        <f>IFERROR('PML mundo '!BA58*100000000/Indicadores!$I85,"")</f>
        <v/>
      </c>
      <c r="AE85" s="124" t="str">
        <f>IFERROR('PML mundo '!BC58*100000000/Indicadores!$I85,"")</f>
        <v/>
      </c>
      <c r="AF85" s="124" t="str">
        <f>IFERROR('PML mundo '!BE58*100000000/Indicadores!$I85,"")</f>
        <v/>
      </c>
      <c r="AG85" s="124" t="str">
        <f>IFERROR('PML mundo '!BG58*100000000/Indicadores!$I85,"")</f>
        <v/>
      </c>
      <c r="AH85" s="124" t="str">
        <f>IFERROR('PML mundo '!BI58*100000000/Indicadores!$I85,"")</f>
        <v/>
      </c>
      <c r="AI85" s="124">
        <f>IFERROR('PML mundo '!BK58*100000000/Indicadores!$I85,"")</f>
        <v>4077205.5390039333</v>
      </c>
      <c r="AJ85" s="124">
        <f>IFERROR('PML mundo '!BM58*100000000/Indicadores!$I85,"")</f>
        <v>8686805.0203447007</v>
      </c>
    </row>
    <row r="86" spans="1:36" s="119" customFormat="1" ht="14">
      <c r="A86" s="114" t="str">
        <f>'AAL mundo '!A86</f>
        <v>East Asia and the Pacific</v>
      </c>
      <c r="B86" s="107" t="str">
        <f>'AAL mundo '!B86</f>
        <v>KOR</v>
      </c>
      <c r="C86" s="107" t="str">
        <f>'AAL mundo '!C86</f>
        <v>Democratic People's Republic of Korea</v>
      </c>
      <c r="D86" s="108" t="str">
        <f>'AAL mundo '!D86</f>
        <v/>
      </c>
      <c r="E86" s="108" t="str">
        <f>'AAL mundo '!E86</f>
        <v>High income: OECD</v>
      </c>
      <c r="F86" s="109">
        <f>'AAL mundo '!F86</f>
        <v>5538600</v>
      </c>
      <c r="G86" s="124" t="str">
        <f>IFERROR('PML mundo '!G59*100000000/Indicadores!$I86,"")</f>
        <v/>
      </c>
      <c r="H86" s="124" t="str">
        <f>IFERROR('PML mundo '!I59*100000000/Indicadores!$I86,"")</f>
        <v/>
      </c>
      <c r="I86" s="124" t="str">
        <f>IFERROR('PML mundo '!K59*100000000/Indicadores!$I86,"")</f>
        <v/>
      </c>
      <c r="J86" s="124" t="str">
        <f>IFERROR('PML mundo '!M59*100000000/Indicadores!$I86,"")</f>
        <v/>
      </c>
      <c r="K86" s="124" t="str">
        <f>IFERROR('PML mundo '!O59*100000000/Indicadores!$I86,"")</f>
        <v/>
      </c>
      <c r="L86" s="124" t="str">
        <f>IFERROR('PML mundo '!Q59*100000000/Indicadores!$I86,"")</f>
        <v/>
      </c>
      <c r="M86" s="124" t="str">
        <f>IFERROR('PML mundo '!S59*100000000/Indicadores!$I86,"")</f>
        <v/>
      </c>
      <c r="N86" s="124">
        <f>IFERROR('PML mundo '!U59*100000000/Indicadores!$I86,"")</f>
        <v>550592.68955438898</v>
      </c>
      <c r="O86" s="124">
        <f>IFERROR('PML mundo '!W59*100000000/Indicadores!$I86,"")</f>
        <v>1376230.6223857491</v>
      </c>
      <c r="P86" s="124">
        <f>IFERROR('PML mundo '!Y59*100000000/Indicadores!$I86,"")</f>
        <v>1790321.2963993349</v>
      </c>
      <c r="Q86" s="124">
        <f>IFERROR('PML mundo '!AA59*100000000/Indicadores!$I86,"")</f>
        <v>2282156.2349014459</v>
      </c>
      <c r="R86" s="124">
        <f>IFERROR('PML mundo '!AC59*100000000/Indicadores!$I86,"")</f>
        <v>2429836.317226388</v>
      </c>
      <c r="S86" s="124">
        <f>IFERROR('PML mundo '!AE59*100000000/Indicadores!$I86,"")</f>
        <v>2721826.8617442423</v>
      </c>
      <c r="T86" s="124">
        <f>IFERROR('PML mundo '!AG59*100000000/Indicadores!$I86,"")</f>
        <v>3013817.406262096</v>
      </c>
      <c r="U86" s="124">
        <f>IFERROR('PML mundo '!AI59*100000000/Indicadores!$I86,"")</f>
        <v>52567370.067415357</v>
      </c>
      <c r="V86" s="124">
        <f>IFERROR('PML mundo '!AK59*100000000/Indicadores!$I86,"")</f>
        <v>72265375.554521695</v>
      </c>
      <c r="W86" s="124">
        <f>IFERROR('PML mundo '!AM59*100000000/Indicadores!$I86,"")</f>
        <v>81187497.860363096</v>
      </c>
      <c r="X86" s="124">
        <f>IFERROR('PML mundo '!AO59*100000000/Indicadores!$I86,"")</f>
        <v>95580473.852201059</v>
      </c>
      <c r="Y86" s="124">
        <f>IFERROR('PML mundo '!AQ59*100000000/Indicadores!$I86,"")</f>
        <v>97266158.723442793</v>
      </c>
      <c r="Z86" s="124">
        <f>IFERROR('PML mundo '!AS59*100000000/Indicadores!$I86,"")</f>
        <v>100637512.26582944</v>
      </c>
      <c r="AA86" s="124">
        <f>IFERROR('PML mundo '!AU59*100000000/Indicadores!$I86,"")</f>
        <v>104008865.80821609</v>
      </c>
      <c r="AB86" s="124" t="str">
        <f>IFERROR('PML mundo '!AW59*100000000/Indicadores!$I86,"")</f>
        <v/>
      </c>
      <c r="AC86" s="124" t="str">
        <f>IFERROR('PML mundo '!AY59*100000000/Indicadores!$I86,"")</f>
        <v/>
      </c>
      <c r="AD86" s="124" t="str">
        <f>IFERROR('PML mundo '!BA59*100000000/Indicadores!$I86,"")</f>
        <v/>
      </c>
      <c r="AE86" s="124" t="str">
        <f>IFERROR('PML mundo '!BC59*100000000/Indicadores!$I86,"")</f>
        <v/>
      </c>
      <c r="AF86" s="124" t="str">
        <f>IFERROR('PML mundo '!BE59*100000000/Indicadores!$I86,"")</f>
        <v/>
      </c>
      <c r="AG86" s="124" t="str">
        <f>IFERROR('PML mundo '!BG59*100000000/Indicadores!$I86,"")</f>
        <v/>
      </c>
      <c r="AH86" s="124" t="str">
        <f>IFERROR('PML mundo '!BI59*100000000/Indicadores!$I86,"")</f>
        <v/>
      </c>
      <c r="AI86" s="124">
        <f>IFERROR('PML mundo '!BK59*100000000/Indicadores!$I86,"")</f>
        <v>1466441.1115426817</v>
      </c>
      <c r="AJ86" s="124">
        <f>IFERROR('PML mundo '!BM59*100000000/Indicadores!$I86,"")</f>
        <v>22822611.102780309</v>
      </c>
    </row>
    <row r="87" spans="1:36" s="119" customFormat="1" ht="14">
      <c r="A87" s="114" t="str">
        <f>'AAL mundo '!A87</f>
        <v/>
      </c>
      <c r="B87" s="107" t="str">
        <f>'AAL mundo '!B87</f>
        <v>COD</v>
      </c>
      <c r="C87" s="107" t="str">
        <f>'AAL mundo '!C87</f>
        <v>Democratic Republic of the Congo</v>
      </c>
      <c r="D87" s="108">
        <f>'AAL mundo '!D87</f>
        <v>0</v>
      </c>
      <c r="E87" s="108" t="str">
        <f>'AAL mundo '!E87</f>
        <v>Low income</v>
      </c>
      <c r="F87" s="109">
        <f>'AAL mundo '!F87</f>
        <v>27402</v>
      </c>
      <c r="G87" s="124">
        <f>IFERROR('PML mundo '!G60*100000000/Indicadores!$I87,"")</f>
        <v>6586337.3059825972</v>
      </c>
      <c r="H87" s="124">
        <f>IFERROR('PML mundo '!I60*100000000/Indicadores!$I87,"")</f>
        <v>16668692.436737707</v>
      </c>
      <c r="I87" s="124">
        <f>IFERROR('PML mundo '!K60*100000000/Indicadores!$I87,"")</f>
        <v>29986617.0729413</v>
      </c>
      <c r="J87" s="124">
        <f>IFERROR('PML mundo '!M60*100000000/Indicadores!$I87,"")</f>
        <v>56787750.855688736</v>
      </c>
      <c r="K87" s="124">
        <f>IFERROR('PML mundo '!O60*100000000/Indicadores!$I87,"")</f>
        <v>82321703.392494276</v>
      </c>
      <c r="L87" s="124">
        <f>IFERROR('PML mundo '!Q60*100000000/Indicadores!$I87,"")</f>
        <v>110976027.13966267</v>
      </c>
      <c r="M87" s="124">
        <f>IFERROR('PML mundo '!S60*100000000/Indicadores!$I87,"")</f>
        <v>131731754.74117741</v>
      </c>
      <c r="N87" s="124" t="str">
        <f>IFERROR('PML mundo '!U60*100000000/Indicadores!$I87,"")</f>
        <v/>
      </c>
      <c r="O87" s="124" t="str">
        <f>IFERROR('PML mundo '!W60*100000000/Indicadores!$I87,"")</f>
        <v/>
      </c>
      <c r="P87" s="124" t="str">
        <f>IFERROR('PML mundo '!Y60*100000000/Indicadores!$I87,"")</f>
        <v/>
      </c>
      <c r="Q87" s="124" t="str">
        <f>IFERROR('PML mundo '!AA60*100000000/Indicadores!$I87,"")</f>
        <v/>
      </c>
      <c r="R87" s="124" t="str">
        <f>IFERROR('PML mundo '!AC60*100000000/Indicadores!$I87,"")</f>
        <v/>
      </c>
      <c r="S87" s="124" t="str">
        <f>IFERROR('PML mundo '!AE60*100000000/Indicadores!$I87,"")</f>
        <v/>
      </c>
      <c r="T87" s="124" t="str">
        <f>IFERROR('PML mundo '!AG60*100000000/Indicadores!$I87,"")</f>
        <v/>
      </c>
      <c r="U87" s="124" t="str">
        <f>IFERROR('PML mundo '!AI60*100000000/Indicadores!$I87,"")</f>
        <v/>
      </c>
      <c r="V87" s="124" t="str">
        <f>IFERROR('PML mundo '!AK60*100000000/Indicadores!$I87,"")</f>
        <v/>
      </c>
      <c r="W87" s="124" t="str">
        <f>IFERROR('PML mundo '!AM60*100000000/Indicadores!$I87,"")</f>
        <v/>
      </c>
      <c r="X87" s="124" t="str">
        <f>IFERROR('PML mundo '!AO60*100000000/Indicadores!$I87,"")</f>
        <v/>
      </c>
      <c r="Y87" s="124" t="str">
        <f>IFERROR('PML mundo '!AQ60*100000000/Indicadores!$I87,"")</f>
        <v/>
      </c>
      <c r="Z87" s="124" t="str">
        <f>IFERROR('PML mundo '!AS60*100000000/Indicadores!$I87,"")</f>
        <v/>
      </c>
      <c r="AA87" s="124" t="str">
        <f>IFERROR('PML mundo '!AU60*100000000/Indicadores!$I87,"")</f>
        <v/>
      </c>
      <c r="AB87" s="124" t="str">
        <f>IFERROR('PML mundo '!AW60*100000000/Indicadores!$I87,"")</f>
        <v/>
      </c>
      <c r="AC87" s="124" t="str">
        <f>IFERROR('PML mundo '!AY60*100000000/Indicadores!$I87,"")</f>
        <v/>
      </c>
      <c r="AD87" s="124" t="str">
        <f>IFERROR('PML mundo '!BA60*100000000/Indicadores!$I87,"")</f>
        <v/>
      </c>
      <c r="AE87" s="124" t="str">
        <f>IFERROR('PML mundo '!BC60*100000000/Indicadores!$I87,"")</f>
        <v/>
      </c>
      <c r="AF87" s="124" t="str">
        <f>IFERROR('PML mundo '!BE60*100000000/Indicadores!$I87,"")</f>
        <v/>
      </c>
      <c r="AG87" s="124" t="str">
        <f>IFERROR('PML mundo '!BG60*100000000/Indicadores!$I87,"")</f>
        <v/>
      </c>
      <c r="AH87" s="124" t="str">
        <f>IFERROR('PML mundo '!BI60*100000000/Indicadores!$I87,"")</f>
        <v/>
      </c>
      <c r="AI87" s="124">
        <f>IFERROR('PML mundo '!BK60*100000000/Indicadores!$I87,"")</f>
        <v>246206912.12499082</v>
      </c>
      <c r="AJ87" s="124">
        <f>IFERROR('PML mundo '!BM60*100000000/Indicadores!$I87,"")</f>
        <v>388205033.41734445</v>
      </c>
    </row>
    <row r="88" spans="1:36" s="119" customFormat="1" ht="14">
      <c r="A88" s="114" t="str">
        <f>'AAL mundo '!A88</f>
        <v>Europe and Central Asia</v>
      </c>
      <c r="B88" s="107" t="str">
        <f>'AAL mundo '!B88</f>
        <v>DNK</v>
      </c>
      <c r="C88" s="107" t="str">
        <f>'AAL mundo '!C88</f>
        <v>Denmark</v>
      </c>
      <c r="D88" s="108" t="str">
        <f>'AAL mundo '!D88</f>
        <v/>
      </c>
      <c r="E88" s="108" t="str">
        <f>'AAL mundo '!E88</f>
        <v>High income: OECD</v>
      </c>
      <c r="F88" s="109">
        <f>'AAL mundo '!F88</f>
        <v>1346390</v>
      </c>
      <c r="G88" s="124" t="str">
        <f>IFERROR('PML mundo '!G61*100000000/Indicadores!$I88,"")</f>
        <v/>
      </c>
      <c r="H88" s="124" t="str">
        <f>IFERROR('PML mundo '!I61*100000000/Indicadores!$I88,"")</f>
        <v/>
      </c>
      <c r="I88" s="124" t="str">
        <f>IFERROR('PML mundo '!K61*100000000/Indicadores!$I88,"")</f>
        <v/>
      </c>
      <c r="J88" s="124" t="str">
        <f>IFERROR('PML mundo '!M61*100000000/Indicadores!$I88,"")</f>
        <v/>
      </c>
      <c r="K88" s="124" t="str">
        <f>IFERROR('PML mundo '!O61*100000000/Indicadores!$I88,"")</f>
        <v/>
      </c>
      <c r="L88" s="124" t="str">
        <f>IFERROR('PML mundo '!Q61*100000000/Indicadores!$I88,"")</f>
        <v/>
      </c>
      <c r="M88" s="124" t="str">
        <f>IFERROR('PML mundo '!S61*100000000/Indicadores!$I88,"")</f>
        <v/>
      </c>
      <c r="N88" s="124" t="str">
        <f>IFERROR('PML mundo '!U61*100000000/Indicadores!$I88,"")</f>
        <v/>
      </c>
      <c r="O88" s="124" t="str">
        <f>IFERROR('PML mundo '!W61*100000000/Indicadores!$I88,"")</f>
        <v/>
      </c>
      <c r="P88" s="124" t="str">
        <f>IFERROR('PML mundo '!Y61*100000000/Indicadores!$I88,"")</f>
        <v/>
      </c>
      <c r="Q88" s="124" t="str">
        <f>IFERROR('PML mundo '!AA61*100000000/Indicadores!$I88,"")</f>
        <v/>
      </c>
      <c r="R88" s="124" t="str">
        <f>IFERROR('PML mundo '!AC61*100000000/Indicadores!$I88,"")</f>
        <v/>
      </c>
      <c r="S88" s="124" t="str">
        <f>IFERROR('PML mundo '!AE61*100000000/Indicadores!$I88,"")</f>
        <v/>
      </c>
      <c r="T88" s="124" t="str">
        <f>IFERROR('PML mundo '!AG61*100000000/Indicadores!$I88,"")</f>
        <v/>
      </c>
      <c r="U88" s="124" t="str">
        <f>IFERROR('PML mundo '!AI61*100000000/Indicadores!$I88,"")</f>
        <v/>
      </c>
      <c r="V88" s="124" t="str">
        <f>IFERROR('PML mundo '!AK61*100000000/Indicadores!$I88,"")</f>
        <v/>
      </c>
      <c r="W88" s="124" t="str">
        <f>IFERROR('PML mundo '!AM61*100000000/Indicadores!$I88,"")</f>
        <v/>
      </c>
      <c r="X88" s="124" t="str">
        <f>IFERROR('PML mundo '!AO61*100000000/Indicadores!$I88,"")</f>
        <v/>
      </c>
      <c r="Y88" s="124" t="str">
        <f>IFERROR('PML mundo '!AQ61*100000000/Indicadores!$I88,"")</f>
        <v/>
      </c>
      <c r="Z88" s="124" t="str">
        <f>IFERROR('PML mundo '!AS61*100000000/Indicadores!$I88,"")</f>
        <v/>
      </c>
      <c r="AA88" s="124" t="str">
        <f>IFERROR('PML mundo '!AU61*100000000/Indicadores!$I88,"")</f>
        <v/>
      </c>
      <c r="AB88" s="124" t="str">
        <f>IFERROR('PML mundo '!AW61*100000000/Indicadores!$I88,"")</f>
        <v/>
      </c>
      <c r="AC88" s="124" t="str">
        <f>IFERROR('PML mundo '!AY61*100000000/Indicadores!$I88,"")</f>
        <v/>
      </c>
      <c r="AD88" s="124" t="str">
        <f>IFERROR('PML mundo '!BA61*100000000/Indicadores!$I88,"")</f>
        <v/>
      </c>
      <c r="AE88" s="124" t="str">
        <f>IFERROR('PML mundo '!BC61*100000000/Indicadores!$I88,"")</f>
        <v/>
      </c>
      <c r="AF88" s="124" t="str">
        <f>IFERROR('PML mundo '!BE61*100000000/Indicadores!$I88,"")</f>
        <v/>
      </c>
      <c r="AG88" s="124" t="str">
        <f>IFERROR('PML mundo '!BG61*100000000/Indicadores!$I88,"")</f>
        <v/>
      </c>
      <c r="AH88" s="124" t="str">
        <f>IFERROR('PML mundo '!BI61*100000000/Indicadores!$I88,"")</f>
        <v/>
      </c>
      <c r="AI88" s="124">
        <f>IFERROR('PML mundo '!BK61*100000000/Indicadores!$I88,"")</f>
        <v>190337.39083459726</v>
      </c>
      <c r="AJ88" s="124">
        <f>IFERROR('PML mundo '!BM61*100000000/Indicadores!$I88,"")</f>
        <v>284290.51820445294</v>
      </c>
    </row>
    <row r="89" spans="1:36" s="119" customFormat="1" ht="14">
      <c r="A89" s="114" t="str">
        <f>'AAL mundo '!A89</f>
        <v>Middle East and North Africa</v>
      </c>
      <c r="B89" s="107" t="str">
        <f>'AAL mundo '!B89</f>
        <v>DJI</v>
      </c>
      <c r="C89" s="107" t="str">
        <f>'AAL mundo '!C89</f>
        <v>Djibouti</v>
      </c>
      <c r="D89" s="108" t="str">
        <f>'AAL mundo '!D89</f>
        <v/>
      </c>
      <c r="E89" s="108" t="str">
        <f>'AAL mundo '!E89</f>
        <v>Lower middle income</v>
      </c>
      <c r="F89" s="109">
        <f>'AAL mundo '!F89</f>
        <v>4744.66</v>
      </c>
      <c r="G89" s="124">
        <f>IFERROR('PML mundo '!G62*100000000/Indicadores!$I89,"")</f>
        <v>25462037.523394056</v>
      </c>
      <c r="H89" s="124">
        <f>IFERROR('PML mundo '!I62*100000000/Indicadores!$I89,"")</f>
        <v>119629240.43057825</v>
      </c>
      <c r="I89" s="124">
        <f>IFERROR('PML mundo '!K62*100000000/Indicadores!$I89,"")</f>
        <v>320603945.15798545</v>
      </c>
      <c r="J89" s="124">
        <f>IFERROR('PML mundo '!M62*100000000/Indicadores!$I89,"")</f>
        <v>868975190.34709203</v>
      </c>
      <c r="K89" s="124">
        <f>IFERROR('PML mundo '!O62*100000000/Indicadores!$I89,"")</f>
        <v>1539092472.4354677</v>
      </c>
      <c r="L89" s="124">
        <f>IFERROR('PML mundo '!Q62*100000000/Indicadores!$I89,"")</f>
        <v>2457237820.75529</v>
      </c>
      <c r="M89" s="124">
        <f>IFERROR('PML mundo '!S62*100000000/Indicadores!$I89,"")</f>
        <v>3105340419.5692825</v>
      </c>
      <c r="N89" s="124" t="str">
        <f>IFERROR('PML mundo '!U62*100000000/Indicadores!$I89,"")</f>
        <v/>
      </c>
      <c r="O89" s="124" t="str">
        <f>IFERROR('PML mundo '!W62*100000000/Indicadores!$I89,"")</f>
        <v/>
      </c>
      <c r="P89" s="124" t="str">
        <f>IFERROR('PML mundo '!Y62*100000000/Indicadores!$I89,"")</f>
        <v/>
      </c>
      <c r="Q89" s="124" t="str">
        <f>IFERROR('PML mundo '!AA62*100000000/Indicadores!$I89,"")</f>
        <v/>
      </c>
      <c r="R89" s="124" t="str">
        <f>IFERROR('PML mundo '!AC62*100000000/Indicadores!$I89,"")</f>
        <v/>
      </c>
      <c r="S89" s="124" t="str">
        <f>IFERROR('PML mundo '!AE62*100000000/Indicadores!$I89,"")</f>
        <v/>
      </c>
      <c r="T89" s="124" t="str">
        <f>IFERROR('PML mundo '!AG62*100000000/Indicadores!$I89,"")</f>
        <v/>
      </c>
      <c r="U89" s="124" t="str">
        <f>IFERROR('PML mundo '!AI62*100000000/Indicadores!$I89,"")</f>
        <v/>
      </c>
      <c r="V89" s="124" t="str">
        <f>IFERROR('PML mundo '!AK62*100000000/Indicadores!$I89,"")</f>
        <v/>
      </c>
      <c r="W89" s="124" t="str">
        <f>IFERROR('PML mundo '!AM62*100000000/Indicadores!$I89,"")</f>
        <v/>
      </c>
      <c r="X89" s="124" t="str">
        <f>IFERROR('PML mundo '!AO62*100000000/Indicadores!$I89,"")</f>
        <v/>
      </c>
      <c r="Y89" s="124" t="str">
        <f>IFERROR('PML mundo '!AQ62*100000000/Indicadores!$I89,"")</f>
        <v/>
      </c>
      <c r="Z89" s="124" t="str">
        <f>IFERROR('PML mundo '!AS62*100000000/Indicadores!$I89,"")</f>
        <v/>
      </c>
      <c r="AA89" s="124" t="str">
        <f>IFERROR('PML mundo '!AU62*100000000/Indicadores!$I89,"")</f>
        <v/>
      </c>
      <c r="AB89" s="124" t="str">
        <f>IFERROR('PML mundo '!AW62*100000000/Indicadores!$I89,"")</f>
        <v/>
      </c>
      <c r="AC89" s="124" t="str">
        <f>IFERROR('PML mundo '!AY62*100000000/Indicadores!$I89,"")</f>
        <v/>
      </c>
      <c r="AD89" s="124" t="str">
        <f>IFERROR('PML mundo '!BA62*100000000/Indicadores!$I89,"")</f>
        <v/>
      </c>
      <c r="AE89" s="124" t="str">
        <f>IFERROR('PML mundo '!BC62*100000000/Indicadores!$I89,"")</f>
        <v/>
      </c>
      <c r="AF89" s="124" t="str">
        <f>IFERROR('PML mundo '!BE62*100000000/Indicadores!$I89,"")</f>
        <v/>
      </c>
      <c r="AG89" s="124" t="str">
        <f>IFERROR('PML mundo '!BG62*100000000/Indicadores!$I89,"")</f>
        <v/>
      </c>
      <c r="AH89" s="124" t="str">
        <f>IFERROR('PML mundo '!BI62*100000000/Indicadores!$I89,"")</f>
        <v/>
      </c>
      <c r="AI89" s="124">
        <f>IFERROR('PML mundo '!BK62*100000000/Indicadores!$I89,"")</f>
        <v>12076467.351394897</v>
      </c>
      <c r="AJ89" s="124">
        <f>IFERROR('PML mundo '!BM62*100000000/Indicadores!$I89,"")</f>
        <v>21212900.493883837</v>
      </c>
    </row>
    <row r="90" spans="1:36" s="119" customFormat="1" ht="14">
      <c r="A90" s="114" t="str">
        <f>'AAL mundo '!A90</f>
        <v>LAC</v>
      </c>
      <c r="B90" s="107" t="str">
        <f>'AAL mundo '!B90</f>
        <v>DMA</v>
      </c>
      <c r="C90" s="107" t="str">
        <f>'AAL mundo '!C90</f>
        <v>Dominica</v>
      </c>
      <c r="D90" s="108" t="str">
        <f>'AAL mundo '!D90</f>
        <v>SIDS</v>
      </c>
      <c r="E90" s="108" t="str">
        <f>'AAL mundo '!E90</f>
        <v>Upper middle income</v>
      </c>
      <c r="F90" s="109">
        <f>'AAL mundo '!F90</f>
        <v>2027.94</v>
      </c>
      <c r="G90" s="124">
        <f>IFERROR('PML mundo '!G63*100000000/Indicadores!$I90,"")</f>
        <v>316298811.54499149</v>
      </c>
      <c r="H90" s="124">
        <f>IFERROR('PML mundo '!I63*100000000/Indicadores!$I90,"")</f>
        <v>835201563.54878199</v>
      </c>
      <c r="I90" s="124">
        <f>IFERROR('PML mundo '!K63*100000000/Indicadores!$I90,"")</f>
        <v>1353837801.5556521</v>
      </c>
      <c r="J90" s="124">
        <f>IFERROR('PML mundo '!M63*100000000/Indicadores!$I90,"")</f>
        <v>2105620484.0683856</v>
      </c>
      <c r="K90" s="124">
        <f>IFERROR('PML mundo '!O63*100000000/Indicadores!$I90,"")</f>
        <v>2719722035.7721009</v>
      </c>
      <c r="L90" s="124">
        <f>IFERROR('PML mundo '!Q63*100000000/Indicadores!$I90,"")</f>
        <v>3348854976.9021206</v>
      </c>
      <c r="M90" s="124">
        <f>IFERROR('PML mundo '!S63*100000000/Indicadores!$I90,"")</f>
        <v>3672296363.5645757</v>
      </c>
      <c r="N90" s="124">
        <f>IFERROR('PML mundo '!U63*100000000/Indicadores!$I90,"")</f>
        <v>569273897.42172384</v>
      </c>
      <c r="O90" s="124">
        <f>IFERROR('PML mundo '!W63*100000000/Indicadores!$I90,"")</f>
        <v>1836014924.7838275</v>
      </c>
      <c r="P90" s="124">
        <f>IFERROR('PML mundo '!Y63*100000000/Indicadores!$I90,"")</f>
        <v>2814547715.8763375</v>
      </c>
      <c r="Q90" s="124">
        <f>IFERROR('PML mundo '!AA63*100000000/Indicadores!$I90,"")</f>
        <v>5369617404.3510876</v>
      </c>
      <c r="R90" s="124">
        <f>IFERROR('PML mundo '!AC63*100000000/Indicadores!$I90,"")</f>
        <v>6146612310.9724808</v>
      </c>
      <c r="S90" s="124">
        <f>IFERROR('PML mundo '!AE63*100000000/Indicadores!$I90,"")</f>
        <v>6198102815.1774788</v>
      </c>
      <c r="T90" s="124">
        <f>IFERROR('PML mundo '!AG63*100000000/Indicadores!$I90,"")</f>
        <v>6249593319.3824778</v>
      </c>
      <c r="U90" s="124">
        <f>IFERROR('PML mundo '!AI63*100000000/Indicadores!$I90,"")</f>
        <v>971390215.9750464</v>
      </c>
      <c r="V90" s="124">
        <f>IFERROR('PML mundo '!AK63*100000000/Indicadores!$I90,"")</f>
        <v>1836068227.5832117</v>
      </c>
      <c r="W90" s="124">
        <f>IFERROR('PML mundo '!AM63*100000000/Indicadores!$I90,"")</f>
        <v>2712899277.4509416</v>
      </c>
      <c r="X90" s="124">
        <f>IFERROR('PML mundo '!AO63*100000000/Indicadores!$I90,"")</f>
        <v>3914397678.3669605</v>
      </c>
      <c r="Y90" s="124">
        <f>IFERROR('PML mundo '!AQ63*100000000/Indicadores!$I90,"")</f>
        <v>4048347613.2190943</v>
      </c>
      <c r="Z90" s="124">
        <f>IFERROR('PML mundo '!AS63*100000000/Indicadores!$I90,"")</f>
        <v>4316194180.1239786</v>
      </c>
      <c r="AA90" s="124">
        <f>IFERROR('PML mundo '!AU63*100000000/Indicadores!$I90,"")</f>
        <v>4583987444.2294788</v>
      </c>
      <c r="AB90" s="124" t="str">
        <f>IFERROR('PML mundo '!AW63*100000000/Indicadores!$I90,"")</f>
        <v/>
      </c>
      <c r="AC90" s="124" t="str">
        <f>IFERROR('PML mundo '!AY63*100000000/Indicadores!$I90,"")</f>
        <v/>
      </c>
      <c r="AD90" s="124" t="str">
        <f>IFERROR('PML mundo '!BA63*100000000/Indicadores!$I90,"")</f>
        <v/>
      </c>
      <c r="AE90" s="124" t="str">
        <f>IFERROR('PML mundo '!BC63*100000000/Indicadores!$I90,"")</f>
        <v/>
      </c>
      <c r="AF90" s="124" t="str">
        <f>IFERROR('PML mundo '!BE63*100000000/Indicadores!$I90,"")</f>
        <v/>
      </c>
      <c r="AG90" s="124" t="str">
        <f>IFERROR('PML mundo '!BG63*100000000/Indicadores!$I90,"")</f>
        <v/>
      </c>
      <c r="AH90" s="124" t="str">
        <f>IFERROR('PML mundo '!BI63*100000000/Indicadores!$I90,"")</f>
        <v/>
      </c>
      <c r="AI90" s="124" t="str">
        <f>IFERROR('PML mundo '!BK63*100000000/Indicadores!$I90,"")</f>
        <v/>
      </c>
      <c r="AJ90" s="124" t="str">
        <f>IFERROR('PML mundo '!BM63*100000000/Indicadores!$I90,"")</f>
        <v/>
      </c>
    </row>
    <row r="91" spans="1:36" s="119" customFormat="1" ht="14">
      <c r="A91" s="114" t="str">
        <f>'AAL mundo '!A91</f>
        <v>LAC</v>
      </c>
      <c r="B91" s="107" t="str">
        <f>'AAL mundo '!B91</f>
        <v>DOM</v>
      </c>
      <c r="C91" s="107" t="str">
        <f>'AAL mundo '!C91</f>
        <v>Dominican Republic</v>
      </c>
      <c r="D91" s="108" t="str">
        <f>'AAL mundo '!D91</f>
        <v>SIDS</v>
      </c>
      <c r="E91" s="108" t="str">
        <f>'AAL mundo '!E91</f>
        <v>Upper middle income</v>
      </c>
      <c r="F91" s="109">
        <f>'AAL mundo '!F91</f>
        <v>202173</v>
      </c>
      <c r="G91" s="124">
        <f>IFERROR('PML mundo '!G64*100000000/Indicadores!$I91,"")</f>
        <v>93822736.910063356</v>
      </c>
      <c r="H91" s="124">
        <f>IFERROR('PML mundo '!I64*100000000/Indicadores!$I91,"")</f>
        <v>200866008.10863522</v>
      </c>
      <c r="I91" s="124">
        <f>IFERROR('PML mundo '!K64*100000000/Indicadores!$I91,"")</f>
        <v>320145318.58969182</v>
      </c>
      <c r="J91" s="124">
        <f>IFERROR('PML mundo '!M64*100000000/Indicadores!$I91,"")</f>
        <v>517262626.11949325</v>
      </c>
      <c r="K91" s="124">
        <f>IFERROR('PML mundo '!O64*100000000/Indicadores!$I91,"")</f>
        <v>702372481.04511273</v>
      </c>
      <c r="L91" s="124">
        <f>IFERROR('PML mundo '!Q64*100000000/Indicadores!$I91,"")</f>
        <v>899502487.83481991</v>
      </c>
      <c r="M91" s="124">
        <f>IFERROR('PML mundo '!S64*100000000/Indicadores!$I91,"")</f>
        <v>1026915371.9221541</v>
      </c>
      <c r="N91" s="124">
        <f>IFERROR('PML mundo '!U64*100000000/Indicadores!$I91,"")</f>
        <v>88007685.326571569</v>
      </c>
      <c r="O91" s="124">
        <f>IFERROR('PML mundo '!W64*100000000/Indicadores!$I91,"")</f>
        <v>422863584.70037544</v>
      </c>
      <c r="P91" s="124">
        <f>IFERROR('PML mundo '!Y64*100000000/Indicadores!$I91,"")</f>
        <v>999228566.42105293</v>
      </c>
      <c r="Q91" s="124">
        <f>IFERROR('PML mundo '!AA64*100000000/Indicadores!$I91,"")</f>
        <v>1414236147.0530899</v>
      </c>
      <c r="R91" s="124">
        <f>IFERROR('PML mundo '!AC64*100000000/Indicadores!$I91,"")</f>
        <v>1719956315.8432171</v>
      </c>
      <c r="S91" s="124">
        <f>IFERROR('PML mundo '!AE64*100000000/Indicadores!$I91,"")</f>
        <v>1806914195.6842499</v>
      </c>
      <c r="T91" s="124">
        <f>IFERROR('PML mundo '!AG64*100000000/Indicadores!$I91,"")</f>
        <v>1893871470.7986202</v>
      </c>
      <c r="U91" s="124">
        <f>IFERROR('PML mundo '!AI64*100000000/Indicadores!$I91,"")</f>
        <v>12812948.518201359</v>
      </c>
      <c r="V91" s="124">
        <f>IFERROR('PML mundo '!AK64*100000000/Indicadores!$I91,"")</f>
        <v>28018800.438636187</v>
      </c>
      <c r="W91" s="124">
        <f>IFERROR('PML mundo '!AM64*100000000/Indicadores!$I91,"")</f>
        <v>41204260.580738433</v>
      </c>
      <c r="X91" s="124">
        <f>IFERROR('PML mundo '!AO64*100000000/Indicadores!$I91,"")</f>
        <v>42956153.72106453</v>
      </c>
      <c r="Y91" s="124">
        <f>IFERROR('PML mundo '!AQ64*100000000/Indicadores!$I91,"")</f>
        <v>45875774.046053968</v>
      </c>
      <c r="Z91" s="124">
        <f>IFERROR('PML mundo '!AS64*100000000/Indicadores!$I91,"")</f>
        <v>51715014.696032837</v>
      </c>
      <c r="AA91" s="124">
        <f>IFERROR('PML mundo '!AU64*100000000/Indicadores!$I91,"")</f>
        <v>54249424.137215674</v>
      </c>
      <c r="AB91" s="124" t="str">
        <f>IFERROR('PML mundo '!AW64*100000000/Indicadores!$I91,"")</f>
        <v/>
      </c>
      <c r="AC91" s="124" t="str">
        <f>IFERROR('PML mundo '!AY64*100000000/Indicadores!$I91,"")</f>
        <v/>
      </c>
      <c r="AD91" s="124" t="str">
        <f>IFERROR('PML mundo '!BA64*100000000/Indicadores!$I91,"")</f>
        <v/>
      </c>
      <c r="AE91" s="124" t="str">
        <f>IFERROR('PML mundo '!BC64*100000000/Indicadores!$I91,"")</f>
        <v/>
      </c>
      <c r="AF91" s="124" t="str">
        <f>IFERROR('PML mundo '!BE64*100000000/Indicadores!$I91,"")</f>
        <v/>
      </c>
      <c r="AG91" s="124" t="str">
        <f>IFERROR('PML mundo '!BG64*100000000/Indicadores!$I91,"")</f>
        <v/>
      </c>
      <c r="AH91" s="124" t="str">
        <f>IFERROR('PML mundo '!BI64*100000000/Indicadores!$I91,"")</f>
        <v/>
      </c>
      <c r="AI91" s="124">
        <f>IFERROR('PML mundo '!BK64*100000000/Indicadores!$I91,"")</f>
        <v>9194967.7675640918</v>
      </c>
      <c r="AJ91" s="124">
        <f>IFERROR('PML mundo '!BM64*100000000/Indicadores!$I91,"")</f>
        <v>31863354.655890707</v>
      </c>
    </row>
    <row r="92" spans="1:36" s="119" customFormat="1" ht="14">
      <c r="A92" s="114" t="str">
        <f>'AAL mundo '!A92</f>
        <v>LAC</v>
      </c>
      <c r="B92" s="107" t="str">
        <f>'AAL mundo '!B92</f>
        <v>ECU</v>
      </c>
      <c r="C92" s="107" t="str">
        <f>'AAL mundo '!C92</f>
        <v>Ecuador</v>
      </c>
      <c r="D92" s="108" t="str">
        <f>'AAL mundo '!D92</f>
        <v/>
      </c>
      <c r="E92" s="108" t="str">
        <f>'AAL mundo '!E92</f>
        <v>Upper middle income</v>
      </c>
      <c r="F92" s="109">
        <f>'AAL mundo '!F92</f>
        <v>282705</v>
      </c>
      <c r="G92" s="124">
        <f>IFERROR('PML mundo '!G65*100000000/Indicadores!$I92,"")</f>
        <v>232197253.98604113</v>
      </c>
      <c r="H92" s="124">
        <f>IFERROR('PML mundo '!I65*100000000/Indicadores!$I92,"")</f>
        <v>452499698.67452002</v>
      </c>
      <c r="I92" s="124">
        <f>IFERROR('PML mundo '!K65*100000000/Indicadores!$I92,"")</f>
        <v>707937118.45351231</v>
      </c>
      <c r="J92" s="124">
        <f>IFERROR('PML mundo '!M65*100000000/Indicadores!$I92,"")</f>
        <v>1180842831.6069288</v>
      </c>
      <c r="K92" s="124">
        <f>IFERROR('PML mundo '!O65*100000000/Indicadores!$I92,"")</f>
        <v>1617147737.1088572</v>
      </c>
      <c r="L92" s="124">
        <f>IFERROR('PML mundo '!Q65*100000000/Indicadores!$I92,"")</f>
        <v>2101515073.2209215</v>
      </c>
      <c r="M92" s="124">
        <f>IFERROR('PML mundo '!S65*100000000/Indicadores!$I92,"")</f>
        <v>2443692900.3873868</v>
      </c>
      <c r="N92" s="124" t="str">
        <f>IFERROR('PML mundo '!U65*100000000/Indicadores!$I92,"")</f>
        <v/>
      </c>
      <c r="O92" s="124" t="str">
        <f>IFERROR('PML mundo '!W65*100000000/Indicadores!$I92,"")</f>
        <v/>
      </c>
      <c r="P92" s="124" t="str">
        <f>IFERROR('PML mundo '!Y65*100000000/Indicadores!$I92,"")</f>
        <v/>
      </c>
      <c r="Q92" s="124" t="str">
        <f>IFERROR('PML mundo '!AA65*100000000/Indicadores!$I92,"")</f>
        <v/>
      </c>
      <c r="R92" s="124" t="str">
        <f>IFERROR('PML mundo '!AC65*100000000/Indicadores!$I92,"")</f>
        <v/>
      </c>
      <c r="S92" s="124" t="str">
        <f>IFERROR('PML mundo '!AE65*100000000/Indicadores!$I92,"")</f>
        <v/>
      </c>
      <c r="T92" s="124" t="str">
        <f>IFERROR('PML mundo '!AG65*100000000/Indicadores!$I92,"")</f>
        <v/>
      </c>
      <c r="U92" s="124" t="str">
        <f>IFERROR('PML mundo '!AI65*100000000/Indicadores!$I92,"")</f>
        <v/>
      </c>
      <c r="V92" s="124" t="str">
        <f>IFERROR('PML mundo '!AK65*100000000/Indicadores!$I92,"")</f>
        <v/>
      </c>
      <c r="W92" s="124" t="str">
        <f>IFERROR('PML mundo '!AM65*100000000/Indicadores!$I92,"")</f>
        <v/>
      </c>
      <c r="X92" s="124" t="str">
        <f>IFERROR('PML mundo '!AO65*100000000/Indicadores!$I92,"")</f>
        <v/>
      </c>
      <c r="Y92" s="124" t="str">
        <f>IFERROR('PML mundo '!AQ65*100000000/Indicadores!$I92,"")</f>
        <v/>
      </c>
      <c r="Z92" s="124" t="str">
        <f>IFERROR('PML mundo '!AS65*100000000/Indicadores!$I92,"")</f>
        <v/>
      </c>
      <c r="AA92" s="124" t="str">
        <f>IFERROR('PML mundo '!AU65*100000000/Indicadores!$I92,"")</f>
        <v/>
      </c>
      <c r="AB92" s="124" t="str">
        <f>IFERROR('PML mundo '!AW65*100000000/Indicadores!$I92,"")</f>
        <v/>
      </c>
      <c r="AC92" s="124">
        <f>IFERROR('PML mundo '!AY65*100000000/Indicadores!$I92,"")</f>
        <v>23128.274949277646</v>
      </c>
      <c r="AD92" s="124">
        <f>IFERROR('PML mundo '!BA65*100000000/Indicadores!$I92,"")</f>
        <v>276289.12236704648</v>
      </c>
      <c r="AE92" s="124">
        <f>IFERROR('PML mundo '!BC65*100000000/Indicadores!$I92,"")</f>
        <v>2494103.16344913</v>
      </c>
      <c r="AF92" s="124">
        <f>IFERROR('PML mundo '!BE65*100000000/Indicadores!$I92,"")</f>
        <v>10654008.600959141</v>
      </c>
      <c r="AG92" s="124">
        <f>IFERROR('PML mundo '!BG65*100000000/Indicadores!$I92,"")</f>
        <v>28984729.21954203</v>
      </c>
      <c r="AH92" s="124">
        <f>IFERROR('PML mundo '!BI65*100000000/Indicadores!$I92,"")</f>
        <v>51052228.963713616</v>
      </c>
      <c r="AI92" s="124">
        <f>IFERROR('PML mundo '!BK65*100000000/Indicadores!$I92,"")</f>
        <v>61033094.401972584</v>
      </c>
      <c r="AJ92" s="124">
        <f>IFERROR('PML mundo '!BM65*100000000/Indicadores!$I92,"")</f>
        <v>117481208.15858799</v>
      </c>
    </row>
    <row r="93" spans="1:36" s="119" customFormat="1" ht="14">
      <c r="A93" s="114" t="str">
        <f>'AAL mundo '!A93</f>
        <v>Middle East and North Africa</v>
      </c>
      <c r="B93" s="107" t="str">
        <f>'AAL mundo '!B93</f>
        <v>EGY</v>
      </c>
      <c r="C93" s="107" t="str">
        <f>'AAL mundo '!C93</f>
        <v>Egypt</v>
      </c>
      <c r="D93" s="108" t="str">
        <f>'AAL mundo '!D93</f>
        <v/>
      </c>
      <c r="E93" s="108" t="str">
        <f>'AAL mundo '!E93</f>
        <v>Lower middle income</v>
      </c>
      <c r="F93" s="109">
        <f>'AAL mundo '!F93</f>
        <v>617149</v>
      </c>
      <c r="G93" s="124">
        <f>IFERROR('PML mundo '!G66*100000000/Indicadores!$I93,"")</f>
        <v>1536713.9498444349</v>
      </c>
      <c r="H93" s="124">
        <f>IFERROR('PML mundo '!I66*100000000/Indicadores!$I93,"")</f>
        <v>3341169.5025185728</v>
      </c>
      <c r="I93" s="124">
        <f>IFERROR('PML mundo '!K66*100000000/Indicadores!$I93,"")</f>
        <v>6196465.6807117723</v>
      </c>
      <c r="J93" s="124">
        <f>IFERROR('PML mundo '!M66*100000000/Indicadores!$I93,"")</f>
        <v>14252669.593224464</v>
      </c>
      <c r="K93" s="124">
        <f>IFERROR('PML mundo '!O66*100000000/Indicadores!$I93,"")</f>
        <v>26582585.926937483</v>
      </c>
      <c r="L93" s="124">
        <f>IFERROR('PML mundo '!Q66*100000000/Indicadores!$I93,"")</f>
        <v>47286346.717087068</v>
      </c>
      <c r="M93" s="124">
        <f>IFERROR('PML mundo '!S66*100000000/Indicadores!$I93,"")</f>
        <v>63924265.186047025</v>
      </c>
      <c r="N93" s="124" t="str">
        <f>IFERROR('PML mundo '!U66*100000000/Indicadores!$I93,"")</f>
        <v/>
      </c>
      <c r="O93" s="124" t="str">
        <f>IFERROR('PML mundo '!W66*100000000/Indicadores!$I93,"")</f>
        <v/>
      </c>
      <c r="P93" s="124" t="str">
        <f>IFERROR('PML mundo '!Y66*100000000/Indicadores!$I93,"")</f>
        <v/>
      </c>
      <c r="Q93" s="124" t="str">
        <f>IFERROR('PML mundo '!AA66*100000000/Indicadores!$I93,"")</f>
        <v/>
      </c>
      <c r="R93" s="124" t="str">
        <f>IFERROR('PML mundo '!AC66*100000000/Indicadores!$I93,"")</f>
        <v/>
      </c>
      <c r="S93" s="124" t="str">
        <f>IFERROR('PML mundo '!AE66*100000000/Indicadores!$I93,"")</f>
        <v/>
      </c>
      <c r="T93" s="124" t="str">
        <f>IFERROR('PML mundo '!AG66*100000000/Indicadores!$I93,"")</f>
        <v/>
      </c>
      <c r="U93" s="124" t="str">
        <f>IFERROR('PML mundo '!AI66*100000000/Indicadores!$I93,"")</f>
        <v/>
      </c>
      <c r="V93" s="124" t="str">
        <f>IFERROR('PML mundo '!AK66*100000000/Indicadores!$I93,"")</f>
        <v/>
      </c>
      <c r="W93" s="124" t="str">
        <f>IFERROR('PML mundo '!AM66*100000000/Indicadores!$I93,"")</f>
        <v/>
      </c>
      <c r="X93" s="124" t="str">
        <f>IFERROR('PML mundo '!AO66*100000000/Indicadores!$I93,"")</f>
        <v/>
      </c>
      <c r="Y93" s="124" t="str">
        <f>IFERROR('PML mundo '!AQ66*100000000/Indicadores!$I93,"")</f>
        <v/>
      </c>
      <c r="Z93" s="124" t="str">
        <f>IFERROR('PML mundo '!AS66*100000000/Indicadores!$I93,"")</f>
        <v/>
      </c>
      <c r="AA93" s="124" t="str">
        <f>IFERROR('PML mundo '!AU66*100000000/Indicadores!$I93,"")</f>
        <v/>
      </c>
      <c r="AB93" s="124" t="str">
        <f>IFERROR('PML mundo '!AW66*100000000/Indicadores!$I93,"")</f>
        <v/>
      </c>
      <c r="AC93" s="124" t="str">
        <f>IFERROR('PML mundo '!AY66*100000000/Indicadores!$I93,"")</f>
        <v/>
      </c>
      <c r="AD93" s="124" t="str">
        <f>IFERROR('PML mundo '!BA66*100000000/Indicadores!$I93,"")</f>
        <v/>
      </c>
      <c r="AE93" s="124">
        <f>IFERROR('PML mundo '!BC66*100000000/Indicadores!$I93,"")</f>
        <v>15284.034817404094</v>
      </c>
      <c r="AF93" s="124">
        <f>IFERROR('PML mundo '!BE66*100000000/Indicadores!$I93,"")</f>
        <v>768935.09444249759</v>
      </c>
      <c r="AG93" s="124">
        <f>IFERROR('PML mundo '!BG66*100000000/Indicadores!$I93,"")</f>
        <v>6359314.7230806621</v>
      </c>
      <c r="AH93" s="124">
        <f>IFERROR('PML mundo '!BI66*100000000/Indicadores!$I93,"")</f>
        <v>13327208.63866614</v>
      </c>
      <c r="AI93" s="124">
        <f>IFERROR('PML mundo '!BK66*100000000/Indicadores!$I93,"")</f>
        <v>97410.979007276983</v>
      </c>
      <c r="AJ93" s="124">
        <f>IFERROR('PML mundo '!BM66*100000000/Indicadores!$I93,"")</f>
        <v>1307045.3432161165</v>
      </c>
    </row>
    <row r="94" spans="1:36" s="119" customFormat="1" ht="14">
      <c r="A94" s="114" t="str">
        <f>'AAL mundo '!A94</f>
        <v>LAC</v>
      </c>
      <c r="B94" s="107" t="str">
        <f>'AAL mundo '!B94</f>
        <v>SLV</v>
      </c>
      <c r="C94" s="107" t="str">
        <f>'AAL mundo '!C94</f>
        <v>El Salvador</v>
      </c>
      <c r="D94" s="108" t="str">
        <f>'AAL mundo '!D94</f>
        <v/>
      </c>
      <c r="E94" s="108" t="str">
        <f>'AAL mundo '!E94</f>
        <v>Lower middle income</v>
      </c>
      <c r="F94" s="109">
        <f>'AAL mundo '!F94</f>
        <v>71580.5</v>
      </c>
      <c r="G94" s="124">
        <f>IFERROR('PML mundo '!G67*100000000/Indicadores!$I94,"")</f>
        <v>86779416.193021432</v>
      </c>
      <c r="H94" s="124">
        <f>IFERROR('PML mundo '!I67*100000000/Indicadores!$I94,"")</f>
        <v>166031785.11631671</v>
      </c>
      <c r="I94" s="124">
        <f>IFERROR('PML mundo '!K67*100000000/Indicadores!$I94,"")</f>
        <v>247864326.94975254</v>
      </c>
      <c r="J94" s="124">
        <f>IFERROR('PML mundo '!M67*100000000/Indicadores!$I94,"")</f>
        <v>386331065.13371509</v>
      </c>
      <c r="K94" s="124">
        <f>IFERROR('PML mundo '!O67*100000000/Indicadores!$I94,"")</f>
        <v>515743781.6199156</v>
      </c>
      <c r="L94" s="124">
        <f>IFERROR('PML mundo '!Q67*100000000/Indicadores!$I94,"")</f>
        <v>668064381.9469713</v>
      </c>
      <c r="M94" s="124">
        <f>IFERROR('PML mundo '!S67*100000000/Indicadores!$I94,"")</f>
        <v>765871341.70908225</v>
      </c>
      <c r="N94" s="124" t="str">
        <f>IFERROR('PML mundo '!U67*100000000/Indicadores!$I94,"")</f>
        <v/>
      </c>
      <c r="O94" s="124" t="str">
        <f>IFERROR('PML mundo '!W67*100000000/Indicadores!$I94,"")</f>
        <v/>
      </c>
      <c r="P94" s="124" t="str">
        <f>IFERROR('PML mundo '!Y67*100000000/Indicadores!$I94,"")</f>
        <v/>
      </c>
      <c r="Q94" s="124" t="str">
        <f>IFERROR('PML mundo '!AA67*100000000/Indicadores!$I94,"")</f>
        <v/>
      </c>
      <c r="R94" s="124" t="str">
        <f>IFERROR('PML mundo '!AC67*100000000/Indicadores!$I94,"")</f>
        <v/>
      </c>
      <c r="S94" s="124" t="str">
        <f>IFERROR('PML mundo '!AE67*100000000/Indicadores!$I94,"")</f>
        <v/>
      </c>
      <c r="T94" s="124" t="str">
        <f>IFERROR('PML mundo '!AG67*100000000/Indicadores!$I94,"")</f>
        <v/>
      </c>
      <c r="U94" s="124" t="str">
        <f>IFERROR('PML mundo '!AI67*100000000/Indicadores!$I94,"")</f>
        <v/>
      </c>
      <c r="V94" s="124" t="str">
        <f>IFERROR('PML mundo '!AK67*100000000/Indicadores!$I94,"")</f>
        <v/>
      </c>
      <c r="W94" s="124" t="str">
        <f>IFERROR('PML mundo '!AM67*100000000/Indicadores!$I94,"")</f>
        <v/>
      </c>
      <c r="X94" s="124" t="str">
        <f>IFERROR('PML mundo '!AO67*100000000/Indicadores!$I94,"")</f>
        <v/>
      </c>
      <c r="Y94" s="124" t="str">
        <f>IFERROR('PML mundo '!AQ67*100000000/Indicadores!$I94,"")</f>
        <v/>
      </c>
      <c r="Z94" s="124" t="str">
        <f>IFERROR('PML mundo '!AS67*100000000/Indicadores!$I94,"")</f>
        <v/>
      </c>
      <c r="AA94" s="124" t="str">
        <f>IFERROR('PML mundo '!AU67*100000000/Indicadores!$I94,"")</f>
        <v/>
      </c>
      <c r="AB94" s="124" t="str">
        <f>IFERROR('PML mundo '!AW67*100000000/Indicadores!$I94,"")</f>
        <v/>
      </c>
      <c r="AC94" s="124" t="str">
        <f>IFERROR('PML mundo '!AY67*100000000/Indicadores!$I94,"")</f>
        <v/>
      </c>
      <c r="AD94" s="124" t="str">
        <f>IFERROR('PML mundo '!BA67*100000000/Indicadores!$I94,"")</f>
        <v/>
      </c>
      <c r="AE94" s="124" t="str">
        <f>IFERROR('PML mundo '!BC67*100000000/Indicadores!$I94,"")</f>
        <v/>
      </c>
      <c r="AF94" s="124" t="str">
        <f>IFERROR('PML mundo '!BE67*100000000/Indicadores!$I94,"")</f>
        <v/>
      </c>
      <c r="AG94" s="124" t="str">
        <f>IFERROR('PML mundo '!BG67*100000000/Indicadores!$I94,"")</f>
        <v/>
      </c>
      <c r="AH94" s="124" t="str">
        <f>IFERROR('PML mundo '!BI67*100000000/Indicadores!$I94,"")</f>
        <v/>
      </c>
      <c r="AI94" s="124">
        <f>IFERROR('PML mundo '!BK67*100000000/Indicadores!$I94,"")</f>
        <v>6778441.4889260232</v>
      </c>
      <c r="AJ94" s="124">
        <f>IFERROR('PML mundo '!BM67*100000000/Indicadores!$I94,"")</f>
        <v>13896223.118754832</v>
      </c>
    </row>
    <row r="95" spans="1:36" s="119" customFormat="1" ht="14">
      <c r="A95" s="114" t="str">
        <f>'AAL mundo '!A95</f>
        <v>Sub-Saharan Africa</v>
      </c>
      <c r="B95" s="107" t="str">
        <f>'AAL mundo '!B95</f>
        <v>GNQ</v>
      </c>
      <c r="C95" s="107" t="str">
        <f>'AAL mundo '!C95</f>
        <v>Equatorial Guinea</v>
      </c>
      <c r="D95" s="108" t="str">
        <f>'AAL mundo '!D95</f>
        <v/>
      </c>
      <c r="E95" s="108" t="str">
        <f>'AAL mundo '!E95</f>
        <v>High income: nonOECD</v>
      </c>
      <c r="F95" s="109">
        <f>'AAL mundo '!F95</f>
        <v>20061.400000000001</v>
      </c>
      <c r="G95" s="124">
        <f>IFERROR('PML mundo '!G68*100000000/Indicadores!$I95,"")</f>
        <v>10176098.668217843</v>
      </c>
      <c r="H95" s="124">
        <f>IFERROR('PML mundo '!I68*100000000/Indicadores!$I95,"")</f>
        <v>29377562.008912709</v>
      </c>
      <c r="I95" s="124">
        <f>IFERROR('PML mundo '!K68*100000000/Indicadores!$I95,"")</f>
        <v>67509727.750128135</v>
      </c>
      <c r="J95" s="124">
        <f>IFERROR('PML mundo '!M68*100000000/Indicadores!$I95,"")</f>
        <v>237908612.76649433</v>
      </c>
      <c r="K95" s="124">
        <f>IFERROR('PML mundo '!O68*100000000/Indicadores!$I95,"")</f>
        <v>558241368.40438509</v>
      </c>
      <c r="L95" s="124">
        <f>IFERROR('PML mundo '!Q68*100000000/Indicadores!$I95,"")</f>
        <v>1093219859.3654606</v>
      </c>
      <c r="M95" s="124">
        <f>IFERROR('PML mundo '!S68*100000000/Indicadores!$I95,"")</f>
        <v>1495029094.5841377</v>
      </c>
      <c r="N95" s="124" t="str">
        <f>IFERROR('PML mundo '!U68*100000000/Indicadores!$I95,"")</f>
        <v/>
      </c>
      <c r="O95" s="124" t="str">
        <f>IFERROR('PML mundo '!W68*100000000/Indicadores!$I95,"")</f>
        <v/>
      </c>
      <c r="P95" s="124" t="str">
        <f>IFERROR('PML mundo '!Y68*100000000/Indicadores!$I95,"")</f>
        <v/>
      </c>
      <c r="Q95" s="124" t="str">
        <f>IFERROR('PML mundo '!AA68*100000000/Indicadores!$I95,"")</f>
        <v/>
      </c>
      <c r="R95" s="124" t="str">
        <f>IFERROR('PML mundo '!AC68*100000000/Indicadores!$I95,"")</f>
        <v/>
      </c>
      <c r="S95" s="124" t="str">
        <f>IFERROR('PML mundo '!AE68*100000000/Indicadores!$I95,"")</f>
        <v/>
      </c>
      <c r="T95" s="124" t="str">
        <f>IFERROR('PML mundo '!AG68*100000000/Indicadores!$I95,"")</f>
        <v/>
      </c>
      <c r="U95" s="124" t="str">
        <f>IFERROR('PML mundo '!AI68*100000000/Indicadores!$I95,"")</f>
        <v/>
      </c>
      <c r="V95" s="124" t="str">
        <f>IFERROR('PML mundo '!AK68*100000000/Indicadores!$I95,"")</f>
        <v/>
      </c>
      <c r="W95" s="124" t="str">
        <f>IFERROR('PML mundo '!AM68*100000000/Indicadores!$I95,"")</f>
        <v/>
      </c>
      <c r="X95" s="124" t="str">
        <f>IFERROR('PML mundo '!AO68*100000000/Indicadores!$I95,"")</f>
        <v/>
      </c>
      <c r="Y95" s="124" t="str">
        <f>IFERROR('PML mundo '!AQ68*100000000/Indicadores!$I95,"")</f>
        <v/>
      </c>
      <c r="Z95" s="124" t="str">
        <f>IFERROR('PML mundo '!AS68*100000000/Indicadores!$I95,"")</f>
        <v/>
      </c>
      <c r="AA95" s="124" t="str">
        <f>IFERROR('PML mundo '!AU68*100000000/Indicadores!$I95,"")</f>
        <v/>
      </c>
      <c r="AB95" s="124" t="str">
        <f>IFERROR('PML mundo '!AW68*100000000/Indicadores!$I95,"")</f>
        <v/>
      </c>
      <c r="AC95" s="124" t="str">
        <f>IFERROR('PML mundo '!AY68*100000000/Indicadores!$I95,"")</f>
        <v/>
      </c>
      <c r="AD95" s="124" t="str">
        <f>IFERROR('PML mundo '!BA68*100000000/Indicadores!$I95,"")</f>
        <v/>
      </c>
      <c r="AE95" s="124" t="str">
        <f>IFERROR('PML mundo '!BC68*100000000/Indicadores!$I95,"")</f>
        <v/>
      </c>
      <c r="AF95" s="124" t="str">
        <f>IFERROR('PML mundo '!BE68*100000000/Indicadores!$I95,"")</f>
        <v/>
      </c>
      <c r="AG95" s="124" t="str">
        <f>IFERROR('PML mundo '!BG68*100000000/Indicadores!$I95,"")</f>
        <v/>
      </c>
      <c r="AH95" s="124" t="str">
        <f>IFERROR('PML mundo '!BI68*100000000/Indicadores!$I95,"")</f>
        <v/>
      </c>
      <c r="AI95" s="124">
        <f>IFERROR('PML mundo '!BK68*100000000/Indicadores!$I95,"")</f>
        <v>441998062.03285259</v>
      </c>
      <c r="AJ95" s="124">
        <f>IFERROR('PML mundo '!BM68*100000000/Indicadores!$I95,"")</f>
        <v>1202010809.9591575</v>
      </c>
    </row>
    <row r="96" spans="1:36" s="119" customFormat="1" ht="14">
      <c r="A96" s="114" t="str">
        <f>'AAL mundo '!A96</f>
        <v>Sub-Saharan Africa</v>
      </c>
      <c r="B96" s="107" t="str">
        <f>'AAL mundo '!B96</f>
        <v>ERI</v>
      </c>
      <c r="C96" s="107" t="str">
        <f>'AAL mundo '!C96</f>
        <v>Eritrea</v>
      </c>
      <c r="D96" s="108" t="str">
        <f>'AAL mundo '!D96</f>
        <v/>
      </c>
      <c r="E96" s="108" t="str">
        <f>'AAL mundo '!E96</f>
        <v>Low income</v>
      </c>
      <c r="F96" s="109">
        <f>'AAL mundo '!F96</f>
        <v>9081.7900000000009</v>
      </c>
      <c r="G96" s="124">
        <f>IFERROR('PML mundo '!G69*100000000/Indicadores!$I96,"")</f>
        <v>9930989.0986949895</v>
      </c>
      <c r="H96" s="124">
        <f>IFERROR('PML mundo '!I69*100000000/Indicadores!$I96,"")</f>
        <v>27924761.426033437</v>
      </c>
      <c r="I96" s="124">
        <f>IFERROR('PML mundo '!K69*100000000/Indicadores!$I96,"")</f>
        <v>65583858.701282755</v>
      </c>
      <c r="J96" s="124">
        <f>IFERROR('PML mundo '!M69*100000000/Indicadores!$I96,"")</f>
        <v>193113490.98848474</v>
      </c>
      <c r="K96" s="124">
        <f>IFERROR('PML mundo '!O69*100000000/Indicadores!$I96,"")</f>
        <v>411988557.65873277</v>
      </c>
      <c r="L96" s="124">
        <f>IFERROR('PML mundo '!Q69*100000000/Indicadores!$I96,"")</f>
        <v>824960381.56486118</v>
      </c>
      <c r="M96" s="124">
        <f>IFERROR('PML mundo '!S69*100000000/Indicadores!$I96,"")</f>
        <v>1178641250.7530382</v>
      </c>
      <c r="N96" s="124" t="str">
        <f>IFERROR('PML mundo '!U69*100000000/Indicadores!$I96,"")</f>
        <v/>
      </c>
      <c r="O96" s="124" t="str">
        <f>IFERROR('PML mundo '!W69*100000000/Indicadores!$I96,"")</f>
        <v/>
      </c>
      <c r="P96" s="124" t="str">
        <f>IFERROR('PML mundo '!Y69*100000000/Indicadores!$I96,"")</f>
        <v/>
      </c>
      <c r="Q96" s="124" t="str">
        <f>IFERROR('PML mundo '!AA69*100000000/Indicadores!$I96,"")</f>
        <v/>
      </c>
      <c r="R96" s="124" t="str">
        <f>IFERROR('PML mundo '!AC69*100000000/Indicadores!$I96,"")</f>
        <v/>
      </c>
      <c r="S96" s="124" t="str">
        <f>IFERROR('PML mundo '!AE69*100000000/Indicadores!$I96,"")</f>
        <v/>
      </c>
      <c r="T96" s="124" t="str">
        <f>IFERROR('PML mundo '!AG69*100000000/Indicadores!$I96,"")</f>
        <v/>
      </c>
      <c r="U96" s="124" t="str">
        <f>IFERROR('PML mundo '!AI69*100000000/Indicadores!$I96,"")</f>
        <v/>
      </c>
      <c r="V96" s="124" t="str">
        <f>IFERROR('PML mundo '!AK69*100000000/Indicadores!$I96,"")</f>
        <v/>
      </c>
      <c r="W96" s="124" t="str">
        <f>IFERROR('PML mundo '!AM69*100000000/Indicadores!$I96,"")</f>
        <v/>
      </c>
      <c r="X96" s="124" t="str">
        <f>IFERROR('PML mundo '!AO69*100000000/Indicadores!$I96,"")</f>
        <v/>
      </c>
      <c r="Y96" s="124" t="str">
        <f>IFERROR('PML mundo '!AQ69*100000000/Indicadores!$I96,"")</f>
        <v/>
      </c>
      <c r="Z96" s="124" t="str">
        <f>IFERROR('PML mundo '!AS69*100000000/Indicadores!$I96,"")</f>
        <v/>
      </c>
      <c r="AA96" s="124" t="str">
        <f>IFERROR('PML mundo '!AU69*100000000/Indicadores!$I96,"")</f>
        <v/>
      </c>
      <c r="AB96" s="124" t="str">
        <f>IFERROR('PML mundo '!AW69*100000000/Indicadores!$I96,"")</f>
        <v/>
      </c>
      <c r="AC96" s="124" t="str">
        <f>IFERROR('PML mundo '!AY69*100000000/Indicadores!$I96,"")</f>
        <v/>
      </c>
      <c r="AD96" s="124" t="str">
        <f>IFERROR('PML mundo '!BA69*100000000/Indicadores!$I96,"")</f>
        <v/>
      </c>
      <c r="AE96" s="124" t="str">
        <f>IFERROR('PML mundo '!BC69*100000000/Indicadores!$I96,"")</f>
        <v/>
      </c>
      <c r="AF96" s="124" t="str">
        <f>IFERROR('PML mundo '!BE69*100000000/Indicadores!$I96,"")</f>
        <v/>
      </c>
      <c r="AG96" s="124" t="str">
        <f>IFERROR('PML mundo '!BG69*100000000/Indicadores!$I96,"")</f>
        <v/>
      </c>
      <c r="AH96" s="124" t="str">
        <f>IFERROR('PML mundo '!BI69*100000000/Indicadores!$I96,"")</f>
        <v/>
      </c>
      <c r="AI96" s="124">
        <f>IFERROR('PML mundo '!BK69*100000000/Indicadores!$I96,"")</f>
        <v>605075923.00143528</v>
      </c>
      <c r="AJ96" s="124">
        <f>IFERROR('PML mundo '!BM69*100000000/Indicadores!$I96,"")</f>
        <v>1241221260.6624954</v>
      </c>
    </row>
    <row r="97" spans="1:36" s="119" customFormat="1" ht="14">
      <c r="A97" s="114" t="str">
        <f>'AAL mundo '!A97</f>
        <v>Europe and Central Asia</v>
      </c>
      <c r="B97" s="107" t="str">
        <f>'AAL mundo '!B97</f>
        <v>EST</v>
      </c>
      <c r="C97" s="107" t="str">
        <f>'AAL mundo '!C97</f>
        <v>Estonia</v>
      </c>
      <c r="D97" s="108" t="str">
        <f>'AAL mundo '!D97</f>
        <v/>
      </c>
      <c r="E97" s="108" t="str">
        <f>'AAL mundo '!E97</f>
        <v>High income: OECD</v>
      </c>
      <c r="F97" s="109">
        <f>'AAL mundo '!F97</f>
        <v>79617.3</v>
      </c>
      <c r="G97" s="124" t="str">
        <f>IFERROR('PML mundo '!G70*100000000/Indicadores!$I97,"")</f>
        <v/>
      </c>
      <c r="H97" s="124">
        <f>IFERROR('PML mundo '!I70*100000000/Indicadores!$I97,"")</f>
        <v>21249.445761104693</v>
      </c>
      <c r="I97" s="124">
        <f>IFERROR('PML mundo '!K70*100000000/Indicadores!$I97,"")</f>
        <v>416280.12597573944</v>
      </c>
      <c r="J97" s="124">
        <f>IFERROR('PML mundo '!M70*100000000/Indicadores!$I97,"")</f>
        <v>1704135.8797266255</v>
      </c>
      <c r="K97" s="124">
        <f>IFERROR('PML mundo '!O70*100000000/Indicadores!$I97,"")</f>
        <v>3173134.4498016825</v>
      </c>
      <c r="L97" s="124">
        <f>IFERROR('PML mundo '!Q70*100000000/Indicadores!$I97,"")</f>
        <v>6221210.6860257164</v>
      </c>
      <c r="M97" s="124">
        <f>IFERROR('PML mundo '!S70*100000000/Indicadores!$I97,"")</f>
        <v>9334777.0173823368</v>
      </c>
      <c r="N97" s="124" t="str">
        <f>IFERROR('PML mundo '!U70*100000000/Indicadores!$I97,"")</f>
        <v/>
      </c>
      <c r="O97" s="124" t="str">
        <f>IFERROR('PML mundo '!W70*100000000/Indicadores!$I97,"")</f>
        <v/>
      </c>
      <c r="P97" s="124" t="str">
        <f>IFERROR('PML mundo '!Y70*100000000/Indicadores!$I97,"")</f>
        <v/>
      </c>
      <c r="Q97" s="124" t="str">
        <f>IFERROR('PML mundo '!AA70*100000000/Indicadores!$I97,"")</f>
        <v/>
      </c>
      <c r="R97" s="124" t="str">
        <f>IFERROR('PML mundo '!AC70*100000000/Indicadores!$I97,"")</f>
        <v/>
      </c>
      <c r="S97" s="124" t="str">
        <f>IFERROR('PML mundo '!AE70*100000000/Indicadores!$I97,"")</f>
        <v/>
      </c>
      <c r="T97" s="124" t="str">
        <f>IFERROR('PML mundo '!AG70*100000000/Indicadores!$I97,"")</f>
        <v/>
      </c>
      <c r="U97" s="124" t="str">
        <f>IFERROR('PML mundo '!AI70*100000000/Indicadores!$I97,"")</f>
        <v/>
      </c>
      <c r="V97" s="124" t="str">
        <f>IFERROR('PML mundo '!AK70*100000000/Indicadores!$I97,"")</f>
        <v/>
      </c>
      <c r="W97" s="124" t="str">
        <f>IFERROR('PML mundo '!AM70*100000000/Indicadores!$I97,"")</f>
        <v/>
      </c>
      <c r="X97" s="124" t="str">
        <f>IFERROR('PML mundo '!AO70*100000000/Indicadores!$I97,"")</f>
        <v/>
      </c>
      <c r="Y97" s="124" t="str">
        <f>IFERROR('PML mundo '!AQ70*100000000/Indicadores!$I97,"")</f>
        <v/>
      </c>
      <c r="Z97" s="124" t="str">
        <f>IFERROR('PML mundo '!AS70*100000000/Indicadores!$I97,"")</f>
        <v/>
      </c>
      <c r="AA97" s="124" t="str">
        <f>IFERROR('PML mundo '!AU70*100000000/Indicadores!$I97,"")</f>
        <v/>
      </c>
      <c r="AB97" s="124" t="str">
        <f>IFERROR('PML mundo '!AW70*100000000/Indicadores!$I97,"")</f>
        <v/>
      </c>
      <c r="AC97" s="124" t="str">
        <f>IFERROR('PML mundo '!AY70*100000000/Indicadores!$I97,"")</f>
        <v/>
      </c>
      <c r="AD97" s="124" t="str">
        <f>IFERROR('PML mundo '!BA70*100000000/Indicadores!$I97,"")</f>
        <v/>
      </c>
      <c r="AE97" s="124" t="str">
        <f>IFERROR('PML mundo '!BC70*100000000/Indicadores!$I97,"")</f>
        <v/>
      </c>
      <c r="AF97" s="124" t="str">
        <f>IFERROR('PML mundo '!BE70*100000000/Indicadores!$I97,"")</f>
        <v/>
      </c>
      <c r="AG97" s="124" t="str">
        <f>IFERROR('PML mundo '!BG70*100000000/Indicadores!$I97,"")</f>
        <v/>
      </c>
      <c r="AH97" s="124" t="str">
        <f>IFERROR('PML mundo '!BI70*100000000/Indicadores!$I97,"")</f>
        <v/>
      </c>
      <c r="AI97" s="124">
        <f>IFERROR('PML mundo '!BK70*100000000/Indicadores!$I97,"")</f>
        <v>17704123.990795653</v>
      </c>
      <c r="AJ97" s="124">
        <f>IFERROR('PML mundo '!BM70*100000000/Indicadores!$I97,"")</f>
        <v>24469003.734211415</v>
      </c>
    </row>
    <row r="98" spans="1:36" s="119" customFormat="1" ht="14">
      <c r="A98" s="114" t="str">
        <f>'AAL mundo '!A98</f>
        <v>Sub-Saharan Africa</v>
      </c>
      <c r="B98" s="107" t="str">
        <f>'AAL mundo '!B98</f>
        <v>ETH</v>
      </c>
      <c r="C98" s="107" t="str">
        <f>'AAL mundo '!C98</f>
        <v>Ethiopia</v>
      </c>
      <c r="D98" s="108" t="str">
        <f>'AAL mundo '!D98</f>
        <v/>
      </c>
      <c r="E98" s="108" t="str">
        <f>'AAL mundo '!E98</f>
        <v>Low income</v>
      </c>
      <c r="F98" s="109">
        <f>'AAL mundo '!F98</f>
        <v>65598.899999999994</v>
      </c>
      <c r="G98" s="124">
        <f>IFERROR('PML mundo '!G71*100000000/Indicadores!$I98,"")</f>
        <v>3361491.9959529317</v>
      </c>
      <c r="H98" s="124">
        <f>IFERROR('PML mundo '!I71*100000000/Indicadores!$I98,"")</f>
        <v>10459788.200999171</v>
      </c>
      <c r="I98" s="124">
        <f>IFERROR('PML mundo '!K71*100000000/Indicadores!$I98,"")</f>
        <v>23117056.606472429</v>
      </c>
      <c r="J98" s="124">
        <f>IFERROR('PML mundo '!M71*100000000/Indicadores!$I98,"")</f>
        <v>56557918.728023604</v>
      </c>
      <c r="K98" s="124">
        <f>IFERROR('PML mundo '!O71*100000000/Indicadores!$I98,"")</f>
        <v>97831383.558591306</v>
      </c>
      <c r="L98" s="124">
        <f>IFERROR('PML mundo '!Q71*100000000/Indicadores!$I98,"")</f>
        <v>153029475.42741063</v>
      </c>
      <c r="M98" s="124">
        <f>IFERROR('PML mundo '!S71*100000000/Indicadores!$I98,"")</f>
        <v>192491650.8815183</v>
      </c>
      <c r="N98" s="124" t="str">
        <f>IFERROR('PML mundo '!U71*100000000/Indicadores!$I98,"")</f>
        <v/>
      </c>
      <c r="O98" s="124" t="str">
        <f>IFERROR('PML mundo '!W71*100000000/Indicadores!$I98,"")</f>
        <v/>
      </c>
      <c r="P98" s="124" t="str">
        <f>IFERROR('PML mundo '!Y71*100000000/Indicadores!$I98,"")</f>
        <v/>
      </c>
      <c r="Q98" s="124" t="str">
        <f>IFERROR('PML mundo '!AA71*100000000/Indicadores!$I98,"")</f>
        <v/>
      </c>
      <c r="R98" s="124" t="str">
        <f>IFERROR('PML mundo '!AC71*100000000/Indicadores!$I98,"")</f>
        <v/>
      </c>
      <c r="S98" s="124" t="str">
        <f>IFERROR('PML mundo '!AE71*100000000/Indicadores!$I98,"")</f>
        <v/>
      </c>
      <c r="T98" s="124" t="str">
        <f>IFERROR('PML mundo '!AG71*100000000/Indicadores!$I98,"")</f>
        <v/>
      </c>
      <c r="U98" s="124" t="str">
        <f>IFERROR('PML mundo '!AI71*100000000/Indicadores!$I98,"")</f>
        <v/>
      </c>
      <c r="V98" s="124" t="str">
        <f>IFERROR('PML mundo '!AK71*100000000/Indicadores!$I98,"")</f>
        <v/>
      </c>
      <c r="W98" s="124" t="str">
        <f>IFERROR('PML mundo '!AM71*100000000/Indicadores!$I98,"")</f>
        <v/>
      </c>
      <c r="X98" s="124" t="str">
        <f>IFERROR('PML mundo '!AO71*100000000/Indicadores!$I98,"")</f>
        <v/>
      </c>
      <c r="Y98" s="124" t="str">
        <f>IFERROR('PML mundo '!AQ71*100000000/Indicadores!$I98,"")</f>
        <v/>
      </c>
      <c r="Z98" s="124" t="str">
        <f>IFERROR('PML mundo '!AS71*100000000/Indicadores!$I98,"")</f>
        <v/>
      </c>
      <c r="AA98" s="124" t="str">
        <f>IFERROR('PML mundo '!AU71*100000000/Indicadores!$I98,"")</f>
        <v/>
      </c>
      <c r="AB98" s="124" t="str">
        <f>IFERROR('PML mundo '!AW71*100000000/Indicadores!$I98,"")</f>
        <v/>
      </c>
      <c r="AC98" s="124" t="str">
        <f>IFERROR('PML mundo '!AY71*100000000/Indicadores!$I98,"")</f>
        <v/>
      </c>
      <c r="AD98" s="124" t="str">
        <f>IFERROR('PML mundo '!BA71*100000000/Indicadores!$I98,"")</f>
        <v/>
      </c>
      <c r="AE98" s="124" t="str">
        <f>IFERROR('PML mundo '!BC71*100000000/Indicadores!$I98,"")</f>
        <v/>
      </c>
      <c r="AF98" s="124" t="str">
        <f>IFERROR('PML mundo '!BE71*100000000/Indicadores!$I98,"")</f>
        <v/>
      </c>
      <c r="AG98" s="124" t="str">
        <f>IFERROR('PML mundo '!BG71*100000000/Indicadores!$I98,"")</f>
        <v/>
      </c>
      <c r="AH98" s="124" t="str">
        <f>IFERROR('PML mundo '!BI71*100000000/Indicadores!$I98,"")</f>
        <v/>
      </c>
      <c r="AI98" s="124">
        <f>IFERROR('PML mundo '!BK71*100000000/Indicadores!$I98,"")</f>
        <v>291850901.26160181</v>
      </c>
      <c r="AJ98" s="124">
        <f>IFERROR('PML mundo '!BM71*100000000/Indicadores!$I98,"")</f>
        <v>510308854.92527068</v>
      </c>
    </row>
    <row r="99" spans="1:36" s="119" customFormat="1" ht="14">
      <c r="A99" s="114" t="str">
        <f>'AAL mundo '!A99</f>
        <v>Europe and Central Asia</v>
      </c>
      <c r="B99" s="107" t="str">
        <f>'AAL mundo '!B99</f>
        <v>FRO</v>
      </c>
      <c r="C99" s="107" t="str">
        <f>'AAL mundo '!C99</f>
        <v>Faeroe Islands</v>
      </c>
      <c r="D99" s="108" t="str">
        <f>'AAL mundo '!D99</f>
        <v/>
      </c>
      <c r="E99" s="108" t="str">
        <f>'AAL mundo '!E99</f>
        <v>High income: nonOECD</v>
      </c>
      <c r="F99" s="109">
        <f>'AAL mundo '!F99</f>
        <v>9272.3700000000008</v>
      </c>
      <c r="G99" s="124" t="str">
        <f>IFERROR('PML mundo '!G72*100000000/Indicadores!$I99,"")</f>
        <v/>
      </c>
      <c r="H99" s="124" t="str">
        <f>IFERROR('PML mundo '!I72*100000000/Indicadores!$I99,"")</f>
        <v/>
      </c>
      <c r="I99" s="124" t="str">
        <f>IFERROR('PML mundo '!K72*100000000/Indicadores!$I99,"")</f>
        <v/>
      </c>
      <c r="J99" s="124" t="str">
        <f>IFERROR('PML mundo '!M72*100000000/Indicadores!$I99,"")</f>
        <v/>
      </c>
      <c r="K99" s="124" t="str">
        <f>IFERROR('PML mundo '!O72*100000000/Indicadores!$I99,"")</f>
        <v/>
      </c>
      <c r="L99" s="124" t="str">
        <f>IFERROR('PML mundo '!Q72*100000000/Indicadores!$I99,"")</f>
        <v/>
      </c>
      <c r="M99" s="124" t="str">
        <f>IFERROR('PML mundo '!S72*100000000/Indicadores!$I99,"")</f>
        <v/>
      </c>
      <c r="N99" s="124" t="str">
        <f>IFERROR('PML mundo '!U72*100000000/Indicadores!$I99,"")</f>
        <v/>
      </c>
      <c r="O99" s="124" t="str">
        <f>IFERROR('PML mundo '!W72*100000000/Indicadores!$I99,"")</f>
        <v/>
      </c>
      <c r="P99" s="124" t="str">
        <f>IFERROR('PML mundo '!Y72*100000000/Indicadores!$I99,"")</f>
        <v/>
      </c>
      <c r="Q99" s="124" t="str">
        <f>IFERROR('PML mundo '!AA72*100000000/Indicadores!$I99,"")</f>
        <v/>
      </c>
      <c r="R99" s="124" t="str">
        <f>IFERROR('PML mundo '!AC72*100000000/Indicadores!$I99,"")</f>
        <v/>
      </c>
      <c r="S99" s="124" t="str">
        <f>IFERROR('PML mundo '!AE72*100000000/Indicadores!$I99,"")</f>
        <v/>
      </c>
      <c r="T99" s="124" t="str">
        <f>IFERROR('PML mundo '!AG72*100000000/Indicadores!$I99,"")</f>
        <v/>
      </c>
      <c r="U99" s="124" t="str">
        <f>IFERROR('PML mundo '!AI72*100000000/Indicadores!$I99,"")</f>
        <v/>
      </c>
      <c r="V99" s="124" t="str">
        <f>IFERROR('PML mundo '!AK72*100000000/Indicadores!$I99,"")</f>
        <v/>
      </c>
      <c r="W99" s="124" t="str">
        <f>IFERROR('PML mundo '!AM72*100000000/Indicadores!$I99,"")</f>
        <v/>
      </c>
      <c r="X99" s="124" t="str">
        <f>IFERROR('PML mundo '!AO72*100000000/Indicadores!$I99,"")</f>
        <v/>
      </c>
      <c r="Y99" s="124" t="str">
        <f>IFERROR('PML mundo '!AQ72*100000000/Indicadores!$I99,"")</f>
        <v/>
      </c>
      <c r="Z99" s="124" t="str">
        <f>IFERROR('PML mundo '!AS72*100000000/Indicadores!$I99,"")</f>
        <v/>
      </c>
      <c r="AA99" s="124" t="str">
        <f>IFERROR('PML mundo '!AU72*100000000/Indicadores!$I99,"")</f>
        <v/>
      </c>
      <c r="AB99" s="124" t="str">
        <f>IFERROR('PML mundo '!AW72*100000000/Indicadores!$I99,"")</f>
        <v/>
      </c>
      <c r="AC99" s="124" t="str">
        <f>IFERROR('PML mundo '!AY72*100000000/Indicadores!$I99,"")</f>
        <v/>
      </c>
      <c r="AD99" s="124" t="str">
        <f>IFERROR('PML mundo '!BA72*100000000/Indicadores!$I99,"")</f>
        <v/>
      </c>
      <c r="AE99" s="124" t="str">
        <f>IFERROR('PML mundo '!BC72*100000000/Indicadores!$I99,"")</f>
        <v/>
      </c>
      <c r="AF99" s="124" t="str">
        <f>IFERROR('PML mundo '!BE72*100000000/Indicadores!$I99,"")</f>
        <v/>
      </c>
      <c r="AG99" s="124" t="str">
        <f>IFERROR('PML mundo '!BG72*100000000/Indicadores!$I99,"")</f>
        <v/>
      </c>
      <c r="AH99" s="124" t="str">
        <f>IFERROR('PML mundo '!BI72*100000000/Indicadores!$I99,"")</f>
        <v/>
      </c>
      <c r="AI99" s="124" t="str">
        <f>IFERROR('PML mundo '!BK72*100000000/Indicadores!$I99,"")</f>
        <v/>
      </c>
      <c r="AJ99" s="124" t="str">
        <f>IFERROR('PML mundo '!BM72*100000000/Indicadores!$I99,"")</f>
        <v/>
      </c>
    </row>
    <row r="100" spans="1:36" s="119" customFormat="1" ht="14">
      <c r="A100" s="114" t="str">
        <f>'AAL mundo '!A100</f>
        <v>LAC</v>
      </c>
      <c r="B100" s="107" t="str">
        <f>'AAL mundo '!B100</f>
        <v>FLK</v>
      </c>
      <c r="C100" s="107" t="str">
        <f>'AAL mundo '!C100</f>
        <v>Falkland Islands (Malvinas)</v>
      </c>
      <c r="D100" s="108" t="str">
        <f>'AAL mundo '!D100</f>
        <v/>
      </c>
      <c r="E100" s="108" t="str">
        <f>'AAL mundo '!E100</f>
        <v>N.D</v>
      </c>
      <c r="F100" s="109">
        <f>'AAL mundo '!F100</f>
        <v>44.9375</v>
      </c>
      <c r="G100" s="124" t="str">
        <f>IFERROR('PML mundo '!G73*100000000/Indicadores!$I100,"")</f>
        <v/>
      </c>
      <c r="H100" s="124" t="str">
        <f>IFERROR('PML mundo '!I73*100000000/Indicadores!$I100,"")</f>
        <v/>
      </c>
      <c r="I100" s="124" t="str">
        <f>IFERROR('PML mundo '!K73*100000000/Indicadores!$I100,"")</f>
        <v/>
      </c>
      <c r="J100" s="124" t="str">
        <f>IFERROR('PML mundo '!M73*100000000/Indicadores!$I100,"")</f>
        <v/>
      </c>
      <c r="K100" s="124" t="str">
        <f>IFERROR('PML mundo '!O73*100000000/Indicadores!$I100,"")</f>
        <v/>
      </c>
      <c r="L100" s="124" t="str">
        <f>IFERROR('PML mundo '!Q73*100000000/Indicadores!$I100,"")</f>
        <v/>
      </c>
      <c r="M100" s="124" t="str">
        <f>IFERROR('PML mundo '!S73*100000000/Indicadores!$I100,"")</f>
        <v/>
      </c>
      <c r="N100" s="124" t="str">
        <f>IFERROR('PML mundo '!U73*100000000/Indicadores!$I100,"")</f>
        <v/>
      </c>
      <c r="O100" s="124" t="str">
        <f>IFERROR('PML mundo '!W73*100000000/Indicadores!$I100,"")</f>
        <v/>
      </c>
      <c r="P100" s="124" t="str">
        <f>IFERROR('PML mundo '!Y73*100000000/Indicadores!$I100,"")</f>
        <v/>
      </c>
      <c r="Q100" s="124" t="str">
        <f>IFERROR('PML mundo '!AA73*100000000/Indicadores!$I100,"")</f>
        <v/>
      </c>
      <c r="R100" s="124" t="str">
        <f>IFERROR('PML mundo '!AC73*100000000/Indicadores!$I100,"")</f>
        <v/>
      </c>
      <c r="S100" s="124" t="str">
        <f>IFERROR('PML mundo '!AE73*100000000/Indicadores!$I100,"")</f>
        <v/>
      </c>
      <c r="T100" s="124" t="str">
        <f>IFERROR('PML mundo '!AG73*100000000/Indicadores!$I100,"")</f>
        <v/>
      </c>
      <c r="U100" s="124" t="str">
        <f>IFERROR('PML mundo '!AI73*100000000/Indicadores!$I100,"")</f>
        <v/>
      </c>
      <c r="V100" s="124" t="str">
        <f>IFERROR('PML mundo '!AK73*100000000/Indicadores!$I100,"")</f>
        <v/>
      </c>
      <c r="W100" s="124" t="str">
        <f>IFERROR('PML mundo '!AM73*100000000/Indicadores!$I100,"")</f>
        <v/>
      </c>
      <c r="X100" s="124" t="str">
        <f>IFERROR('PML mundo '!AO73*100000000/Indicadores!$I100,"")</f>
        <v/>
      </c>
      <c r="Y100" s="124" t="str">
        <f>IFERROR('PML mundo '!AQ73*100000000/Indicadores!$I100,"")</f>
        <v/>
      </c>
      <c r="Z100" s="124" t="str">
        <f>IFERROR('PML mundo '!AS73*100000000/Indicadores!$I100,"")</f>
        <v/>
      </c>
      <c r="AA100" s="124" t="str">
        <f>IFERROR('PML mundo '!AU73*100000000/Indicadores!$I100,"")</f>
        <v/>
      </c>
      <c r="AB100" s="124" t="str">
        <f>IFERROR('PML mundo '!AW73*100000000/Indicadores!$I100,"")</f>
        <v/>
      </c>
      <c r="AC100" s="124" t="str">
        <f>IFERROR('PML mundo '!AY73*100000000/Indicadores!$I100,"")</f>
        <v/>
      </c>
      <c r="AD100" s="124" t="str">
        <f>IFERROR('PML mundo '!BA73*100000000/Indicadores!$I100,"")</f>
        <v/>
      </c>
      <c r="AE100" s="124" t="str">
        <f>IFERROR('PML mundo '!BC73*100000000/Indicadores!$I100,"")</f>
        <v/>
      </c>
      <c r="AF100" s="124" t="str">
        <f>IFERROR('PML mundo '!BE73*100000000/Indicadores!$I100,"")</f>
        <v/>
      </c>
      <c r="AG100" s="124" t="str">
        <f>IFERROR('PML mundo '!BG73*100000000/Indicadores!$I100,"")</f>
        <v/>
      </c>
      <c r="AH100" s="124" t="str">
        <f>IFERROR('PML mundo '!BI73*100000000/Indicadores!$I100,"")</f>
        <v/>
      </c>
      <c r="AI100" s="124" t="str">
        <f>IFERROR('PML mundo '!BK73*100000000/Indicadores!$I100,"")</f>
        <v/>
      </c>
      <c r="AJ100" s="124" t="str">
        <f>IFERROR('PML mundo '!BM73*100000000/Indicadores!$I100,"")</f>
        <v/>
      </c>
    </row>
    <row r="101" spans="1:36" s="119" customFormat="1" ht="14">
      <c r="A101" s="114" t="str">
        <f>'AAL mundo '!A101</f>
        <v>East Asia and the Pacific</v>
      </c>
      <c r="B101" s="107" t="str">
        <f>'AAL mundo '!B101</f>
        <v>FJI</v>
      </c>
      <c r="C101" s="107" t="str">
        <f>'AAL mundo '!C101</f>
        <v>Fiji</v>
      </c>
      <c r="D101" s="108" t="str">
        <f>'AAL mundo '!D101</f>
        <v>SIDS</v>
      </c>
      <c r="E101" s="108" t="str">
        <f>'AAL mundo '!E101</f>
        <v>Upper middle income</v>
      </c>
      <c r="F101" s="109">
        <f>'AAL mundo '!F101</f>
        <v>11571</v>
      </c>
      <c r="G101" s="124" t="str">
        <f>IFERROR('PML mundo '!G74*100000000/Indicadores!$I101,"")</f>
        <v/>
      </c>
      <c r="H101" s="124" t="str">
        <f>IFERROR('PML mundo '!I74*100000000/Indicadores!$I101,"")</f>
        <v/>
      </c>
      <c r="I101" s="124" t="str">
        <f>IFERROR('PML mundo '!K74*100000000/Indicadores!$I101,"")</f>
        <v/>
      </c>
      <c r="J101" s="124" t="str">
        <f>IFERROR('PML mundo '!M74*100000000/Indicadores!$I101,"")</f>
        <v/>
      </c>
      <c r="K101" s="124" t="str">
        <f>IFERROR('PML mundo '!O74*100000000/Indicadores!$I101,"")</f>
        <v/>
      </c>
      <c r="L101" s="124" t="str">
        <f>IFERROR('PML mundo '!Q74*100000000/Indicadores!$I101,"")</f>
        <v/>
      </c>
      <c r="M101" s="124" t="str">
        <f>IFERROR('PML mundo '!S74*100000000/Indicadores!$I101,"")</f>
        <v/>
      </c>
      <c r="N101" s="124" t="str">
        <f>IFERROR('PML mundo '!U74*100000000/Indicadores!$I101,"")</f>
        <v/>
      </c>
      <c r="O101" s="124" t="str">
        <f>IFERROR('PML mundo '!W74*100000000/Indicadores!$I101,"")</f>
        <v/>
      </c>
      <c r="P101" s="124" t="str">
        <f>IFERROR('PML mundo '!Y74*100000000/Indicadores!$I101,"")</f>
        <v/>
      </c>
      <c r="Q101" s="124" t="str">
        <f>IFERROR('PML mundo '!AA74*100000000/Indicadores!$I101,"")</f>
        <v/>
      </c>
      <c r="R101" s="124" t="str">
        <f>IFERROR('PML mundo '!AC74*100000000/Indicadores!$I101,"")</f>
        <v/>
      </c>
      <c r="S101" s="124" t="str">
        <f>IFERROR('PML mundo '!AE74*100000000/Indicadores!$I101,"")</f>
        <v/>
      </c>
      <c r="T101" s="124" t="str">
        <f>IFERROR('PML mundo '!AG74*100000000/Indicadores!$I101,"")</f>
        <v/>
      </c>
      <c r="U101" s="124" t="str">
        <f>IFERROR('PML mundo '!AI74*100000000/Indicadores!$I101,"")</f>
        <v/>
      </c>
      <c r="V101" s="124" t="str">
        <f>IFERROR('PML mundo '!AK74*100000000/Indicadores!$I101,"")</f>
        <v/>
      </c>
      <c r="W101" s="124" t="str">
        <f>IFERROR('PML mundo '!AM74*100000000/Indicadores!$I101,"")</f>
        <v/>
      </c>
      <c r="X101" s="124" t="str">
        <f>IFERROR('PML mundo '!AO74*100000000/Indicadores!$I101,"")</f>
        <v/>
      </c>
      <c r="Y101" s="124" t="str">
        <f>IFERROR('PML mundo '!AQ74*100000000/Indicadores!$I101,"")</f>
        <v/>
      </c>
      <c r="Z101" s="124" t="str">
        <f>IFERROR('PML mundo '!AS74*100000000/Indicadores!$I101,"")</f>
        <v/>
      </c>
      <c r="AA101" s="124" t="str">
        <f>IFERROR('PML mundo '!AU74*100000000/Indicadores!$I101,"")</f>
        <v/>
      </c>
      <c r="AB101" s="124" t="str">
        <f>IFERROR('PML mundo '!AW74*100000000/Indicadores!$I101,"")</f>
        <v/>
      </c>
      <c r="AC101" s="124" t="str">
        <f>IFERROR('PML mundo '!AY74*100000000/Indicadores!$I101,"")</f>
        <v/>
      </c>
      <c r="AD101" s="124" t="str">
        <f>IFERROR('PML mundo '!BA74*100000000/Indicadores!$I101,"")</f>
        <v/>
      </c>
      <c r="AE101" s="124" t="str">
        <f>IFERROR('PML mundo '!BC74*100000000/Indicadores!$I101,"")</f>
        <v/>
      </c>
      <c r="AF101" s="124" t="str">
        <f>IFERROR('PML mundo '!BE74*100000000/Indicadores!$I101,"")</f>
        <v/>
      </c>
      <c r="AG101" s="124" t="str">
        <f>IFERROR('PML mundo '!BG74*100000000/Indicadores!$I101,"")</f>
        <v/>
      </c>
      <c r="AH101" s="124" t="str">
        <f>IFERROR('PML mundo '!BI74*100000000/Indicadores!$I101,"")</f>
        <v/>
      </c>
      <c r="AI101" s="124" t="str">
        <f>IFERROR('PML mundo '!BK74*100000000/Indicadores!$I101,"")</f>
        <v/>
      </c>
      <c r="AJ101" s="124" t="str">
        <f>IFERROR('PML mundo '!BM74*100000000/Indicadores!$I101,"")</f>
        <v/>
      </c>
    </row>
    <row r="102" spans="1:36" s="119" customFormat="1" ht="14">
      <c r="A102" s="114" t="str">
        <f>'AAL mundo '!A102</f>
        <v>Europe and Central Asia</v>
      </c>
      <c r="B102" s="107" t="str">
        <f>'AAL mundo '!B102</f>
        <v>FIN</v>
      </c>
      <c r="C102" s="107" t="str">
        <f>'AAL mundo '!C102</f>
        <v>Finland</v>
      </c>
      <c r="D102" s="108" t="str">
        <f>'AAL mundo '!D102</f>
        <v/>
      </c>
      <c r="E102" s="108" t="str">
        <f>'AAL mundo '!E102</f>
        <v>High income: OECD</v>
      </c>
      <c r="F102" s="109">
        <f>'AAL mundo '!F102</f>
        <v>965383</v>
      </c>
      <c r="G102" s="124" t="str">
        <f>IFERROR('PML mundo '!G75*100000000/Indicadores!$I102,"")</f>
        <v/>
      </c>
      <c r="H102" s="124" t="str">
        <f>IFERROR('PML mundo '!I75*100000000/Indicadores!$I102,"")</f>
        <v/>
      </c>
      <c r="I102" s="124" t="str">
        <f>IFERROR('PML mundo '!K75*100000000/Indicadores!$I102,"")</f>
        <v/>
      </c>
      <c r="J102" s="124" t="str">
        <f>IFERROR('PML mundo '!M75*100000000/Indicadores!$I102,"")</f>
        <v/>
      </c>
      <c r="K102" s="124" t="str">
        <f>IFERROR('PML mundo '!O75*100000000/Indicadores!$I102,"")</f>
        <v/>
      </c>
      <c r="L102" s="124" t="str">
        <f>IFERROR('PML mundo '!Q75*100000000/Indicadores!$I102,"")</f>
        <v/>
      </c>
      <c r="M102" s="124" t="str">
        <f>IFERROR('PML mundo '!S75*100000000/Indicadores!$I102,"")</f>
        <v/>
      </c>
      <c r="N102" s="124" t="str">
        <f>IFERROR('PML mundo '!U75*100000000/Indicadores!$I102,"")</f>
        <v/>
      </c>
      <c r="O102" s="124" t="str">
        <f>IFERROR('PML mundo '!W75*100000000/Indicadores!$I102,"")</f>
        <v/>
      </c>
      <c r="P102" s="124" t="str">
        <f>IFERROR('PML mundo '!Y75*100000000/Indicadores!$I102,"")</f>
        <v/>
      </c>
      <c r="Q102" s="124" t="str">
        <f>IFERROR('PML mundo '!AA75*100000000/Indicadores!$I102,"")</f>
        <v/>
      </c>
      <c r="R102" s="124" t="str">
        <f>IFERROR('PML mundo '!AC75*100000000/Indicadores!$I102,"")</f>
        <v/>
      </c>
      <c r="S102" s="124" t="str">
        <f>IFERROR('PML mundo '!AE75*100000000/Indicadores!$I102,"")</f>
        <v/>
      </c>
      <c r="T102" s="124" t="str">
        <f>IFERROR('PML mundo '!AG75*100000000/Indicadores!$I102,"")</f>
        <v/>
      </c>
      <c r="U102" s="124" t="str">
        <f>IFERROR('PML mundo '!AI75*100000000/Indicadores!$I102,"")</f>
        <v/>
      </c>
      <c r="V102" s="124" t="str">
        <f>IFERROR('PML mundo '!AK75*100000000/Indicadores!$I102,"")</f>
        <v/>
      </c>
      <c r="W102" s="124" t="str">
        <f>IFERROR('PML mundo '!AM75*100000000/Indicadores!$I102,"")</f>
        <v/>
      </c>
      <c r="X102" s="124" t="str">
        <f>IFERROR('PML mundo '!AO75*100000000/Indicadores!$I102,"")</f>
        <v/>
      </c>
      <c r="Y102" s="124" t="str">
        <f>IFERROR('PML mundo '!AQ75*100000000/Indicadores!$I102,"")</f>
        <v/>
      </c>
      <c r="Z102" s="124" t="str">
        <f>IFERROR('PML mundo '!AS75*100000000/Indicadores!$I102,"")</f>
        <v/>
      </c>
      <c r="AA102" s="124" t="str">
        <f>IFERROR('PML mundo '!AU75*100000000/Indicadores!$I102,"")</f>
        <v/>
      </c>
      <c r="AB102" s="124" t="str">
        <f>IFERROR('PML mundo '!AW75*100000000/Indicadores!$I102,"")</f>
        <v/>
      </c>
      <c r="AC102" s="124" t="str">
        <f>IFERROR('PML mundo '!AY75*100000000/Indicadores!$I102,"")</f>
        <v/>
      </c>
      <c r="AD102" s="124" t="str">
        <f>IFERROR('PML mundo '!BA75*100000000/Indicadores!$I102,"")</f>
        <v/>
      </c>
      <c r="AE102" s="124" t="str">
        <f>IFERROR('PML mundo '!BC75*100000000/Indicadores!$I102,"")</f>
        <v/>
      </c>
      <c r="AF102" s="124" t="str">
        <f>IFERROR('PML mundo '!BE75*100000000/Indicadores!$I102,"")</f>
        <v/>
      </c>
      <c r="AG102" s="124" t="str">
        <f>IFERROR('PML mundo '!BG75*100000000/Indicadores!$I102,"")</f>
        <v/>
      </c>
      <c r="AH102" s="124" t="str">
        <f>IFERROR('PML mundo '!BI75*100000000/Indicadores!$I102,"")</f>
        <v/>
      </c>
      <c r="AI102" s="124" t="str">
        <f>IFERROR('PML mundo '!BK75*100000000/Indicadores!$I102,"")</f>
        <v/>
      </c>
      <c r="AJ102" s="124" t="str">
        <f>IFERROR('PML mundo '!BM75*100000000/Indicadores!$I102,"")</f>
        <v/>
      </c>
    </row>
    <row r="103" spans="1:36" s="119" customFormat="1" ht="14">
      <c r="A103" s="114" t="str">
        <f>'AAL mundo '!A103</f>
        <v>Europe and Central Asia</v>
      </c>
      <c r="B103" s="107" t="str">
        <f>'AAL mundo '!B103</f>
        <v>FRA</v>
      </c>
      <c r="C103" s="107" t="str">
        <f>'AAL mundo '!C103</f>
        <v>France</v>
      </c>
      <c r="D103" s="108" t="str">
        <f>'AAL mundo '!D103</f>
        <v/>
      </c>
      <c r="E103" s="108" t="str">
        <f>'AAL mundo '!E103</f>
        <v>High income: OECD</v>
      </c>
      <c r="F103" s="109">
        <f>'AAL mundo '!F103</f>
        <v>10329400</v>
      </c>
      <c r="G103" s="124">
        <f>IFERROR('PML mundo '!G76*100000000/Indicadores!$I103,"")</f>
        <v>205216.3136712815</v>
      </c>
      <c r="H103" s="124">
        <f>IFERROR('PML mundo '!I76*100000000/Indicadores!$I103,"")</f>
        <v>510363.78142490651</v>
      </c>
      <c r="I103" s="124">
        <f>IFERROR('PML mundo '!K76*100000000/Indicadores!$I103,"")</f>
        <v>977791.22952655831</v>
      </c>
      <c r="J103" s="124">
        <f>IFERROR('PML mundo '!M76*100000000/Indicadores!$I103,"")</f>
        <v>2023520.3088997582</v>
      </c>
      <c r="K103" s="124">
        <f>IFERROR('PML mundo '!O76*100000000/Indicadores!$I103,"")</f>
        <v>3126067.945476274</v>
      </c>
      <c r="L103" s="124">
        <f>IFERROR('PML mundo '!Q76*100000000/Indicadores!$I103,"")</f>
        <v>4512830.2836954473</v>
      </c>
      <c r="M103" s="124">
        <f>IFERROR('PML mundo '!S76*100000000/Indicadores!$I103,"")</f>
        <v>5283577.9340225477</v>
      </c>
      <c r="N103" s="124" t="str">
        <f>IFERROR('PML mundo '!U76*100000000/Indicadores!$I103,"")</f>
        <v/>
      </c>
      <c r="O103" s="124" t="str">
        <f>IFERROR('PML mundo '!W76*100000000/Indicadores!$I103,"")</f>
        <v/>
      </c>
      <c r="P103" s="124" t="str">
        <f>IFERROR('PML mundo '!Y76*100000000/Indicadores!$I103,"")</f>
        <v/>
      </c>
      <c r="Q103" s="124" t="str">
        <f>IFERROR('PML mundo '!AA76*100000000/Indicadores!$I103,"")</f>
        <v/>
      </c>
      <c r="R103" s="124" t="str">
        <f>IFERROR('PML mundo '!AC76*100000000/Indicadores!$I103,"")</f>
        <v/>
      </c>
      <c r="S103" s="124" t="str">
        <f>IFERROR('PML mundo '!AE76*100000000/Indicadores!$I103,"")</f>
        <v/>
      </c>
      <c r="T103" s="124" t="str">
        <f>IFERROR('PML mundo '!AG76*100000000/Indicadores!$I103,"")</f>
        <v/>
      </c>
      <c r="U103" s="124" t="str">
        <f>IFERROR('PML mundo '!AI76*100000000/Indicadores!$I103,"")</f>
        <v/>
      </c>
      <c r="V103" s="124" t="str">
        <f>IFERROR('PML mundo '!AK76*100000000/Indicadores!$I103,"")</f>
        <v/>
      </c>
      <c r="W103" s="124" t="str">
        <f>IFERROR('PML mundo '!AM76*100000000/Indicadores!$I103,"")</f>
        <v/>
      </c>
      <c r="X103" s="124" t="str">
        <f>IFERROR('PML mundo '!AO76*100000000/Indicadores!$I103,"")</f>
        <v/>
      </c>
      <c r="Y103" s="124" t="str">
        <f>IFERROR('PML mundo '!AQ76*100000000/Indicadores!$I103,"")</f>
        <v/>
      </c>
      <c r="Z103" s="124" t="str">
        <f>IFERROR('PML mundo '!AS76*100000000/Indicadores!$I103,"")</f>
        <v/>
      </c>
      <c r="AA103" s="124" t="str">
        <f>IFERROR('PML mundo '!AU76*100000000/Indicadores!$I103,"")</f>
        <v/>
      </c>
      <c r="AB103" s="124" t="str">
        <f>IFERROR('PML mundo '!AW76*100000000/Indicadores!$I103,"")</f>
        <v/>
      </c>
      <c r="AC103" s="124" t="str">
        <f>IFERROR('PML mundo '!AY76*100000000/Indicadores!$I103,"")</f>
        <v/>
      </c>
      <c r="AD103" s="124" t="str">
        <f>IFERROR('PML mundo '!BA76*100000000/Indicadores!$I103,"")</f>
        <v/>
      </c>
      <c r="AE103" s="124" t="str">
        <f>IFERROR('PML mundo '!BC76*100000000/Indicadores!$I103,"")</f>
        <v/>
      </c>
      <c r="AF103" s="124" t="str">
        <f>IFERROR('PML mundo '!BE76*100000000/Indicadores!$I103,"")</f>
        <v/>
      </c>
      <c r="AG103" s="124" t="str">
        <f>IFERROR('PML mundo '!BG76*100000000/Indicadores!$I103,"")</f>
        <v/>
      </c>
      <c r="AH103" s="124" t="str">
        <f>IFERROR('PML mundo '!BI76*100000000/Indicadores!$I103,"")</f>
        <v/>
      </c>
      <c r="AI103" s="124">
        <f>IFERROR('PML mundo '!BK76*100000000/Indicadores!$I103,"")</f>
        <v>644821.42201055225</v>
      </c>
      <c r="AJ103" s="124">
        <f>IFERROR('PML mundo '!BM76*100000000/Indicadores!$I103,"")</f>
        <v>2827947.5052235709</v>
      </c>
    </row>
    <row r="104" spans="1:36" s="119" customFormat="1" ht="14">
      <c r="A104" s="114" t="str">
        <f>'AAL mundo '!A104</f>
        <v>LAC</v>
      </c>
      <c r="B104" s="107" t="str">
        <f>'AAL mundo '!B104</f>
        <v>GUF</v>
      </c>
      <c r="C104" s="107" t="str">
        <f>'AAL mundo '!C104</f>
        <v>French Guiana</v>
      </c>
      <c r="D104" s="108" t="str">
        <f>'AAL mundo '!D104</f>
        <v/>
      </c>
      <c r="E104" s="108" t="str">
        <f>'AAL mundo '!E104</f>
        <v>N.D</v>
      </c>
      <c r="F104" s="109">
        <f>'AAL mundo '!F104</f>
        <v>16800.400000000001</v>
      </c>
      <c r="G104" s="124" t="str">
        <f>IFERROR('PML mundo '!G77*100000000/Indicadores!$I104,"")</f>
        <v/>
      </c>
      <c r="H104" s="124" t="str">
        <f>IFERROR('PML mundo '!I77*100000000/Indicadores!$I104,"")</f>
        <v/>
      </c>
      <c r="I104" s="124" t="str">
        <f>IFERROR('PML mundo '!K77*100000000/Indicadores!$I104,"")</f>
        <v/>
      </c>
      <c r="J104" s="124" t="str">
        <f>IFERROR('PML mundo '!M77*100000000/Indicadores!$I104,"")</f>
        <v/>
      </c>
      <c r="K104" s="124" t="str">
        <f>IFERROR('PML mundo '!O77*100000000/Indicadores!$I104,"")</f>
        <v/>
      </c>
      <c r="L104" s="124" t="str">
        <f>IFERROR('PML mundo '!Q77*100000000/Indicadores!$I104,"")</f>
        <v/>
      </c>
      <c r="M104" s="124" t="str">
        <f>IFERROR('PML mundo '!S77*100000000/Indicadores!$I104,"")</f>
        <v/>
      </c>
      <c r="N104" s="124" t="str">
        <f>IFERROR('PML mundo '!U77*100000000/Indicadores!$I104,"")</f>
        <v/>
      </c>
      <c r="O104" s="124" t="str">
        <f>IFERROR('PML mundo '!W77*100000000/Indicadores!$I104,"")</f>
        <v/>
      </c>
      <c r="P104" s="124" t="str">
        <f>IFERROR('PML mundo '!Y77*100000000/Indicadores!$I104,"")</f>
        <v/>
      </c>
      <c r="Q104" s="124" t="str">
        <f>IFERROR('PML mundo '!AA77*100000000/Indicadores!$I104,"")</f>
        <v/>
      </c>
      <c r="R104" s="124" t="str">
        <f>IFERROR('PML mundo '!AC77*100000000/Indicadores!$I104,"")</f>
        <v/>
      </c>
      <c r="S104" s="124" t="str">
        <f>IFERROR('PML mundo '!AE77*100000000/Indicadores!$I104,"")</f>
        <v/>
      </c>
      <c r="T104" s="124" t="str">
        <f>IFERROR('PML mundo '!AG77*100000000/Indicadores!$I104,"")</f>
        <v/>
      </c>
      <c r="U104" s="124" t="str">
        <f>IFERROR('PML mundo '!AI77*100000000/Indicadores!$I104,"")</f>
        <v/>
      </c>
      <c r="V104" s="124" t="str">
        <f>IFERROR('PML mundo '!AK77*100000000/Indicadores!$I104,"")</f>
        <v/>
      </c>
      <c r="W104" s="124" t="str">
        <f>IFERROR('PML mundo '!AM77*100000000/Indicadores!$I104,"")</f>
        <v/>
      </c>
      <c r="X104" s="124" t="str">
        <f>IFERROR('PML mundo '!AO77*100000000/Indicadores!$I104,"")</f>
        <v/>
      </c>
      <c r="Y104" s="124" t="str">
        <f>IFERROR('PML mundo '!AQ77*100000000/Indicadores!$I104,"")</f>
        <v/>
      </c>
      <c r="Z104" s="124" t="str">
        <f>IFERROR('PML mundo '!AS77*100000000/Indicadores!$I104,"")</f>
        <v/>
      </c>
      <c r="AA104" s="124" t="str">
        <f>IFERROR('PML mundo '!AU77*100000000/Indicadores!$I104,"")</f>
        <v/>
      </c>
      <c r="AB104" s="124" t="str">
        <f>IFERROR('PML mundo '!AW77*100000000/Indicadores!$I104,"")</f>
        <v/>
      </c>
      <c r="AC104" s="124" t="str">
        <f>IFERROR('PML mundo '!AY77*100000000/Indicadores!$I104,"")</f>
        <v/>
      </c>
      <c r="AD104" s="124" t="str">
        <f>IFERROR('PML mundo '!BA77*100000000/Indicadores!$I104,"")</f>
        <v/>
      </c>
      <c r="AE104" s="124" t="str">
        <f>IFERROR('PML mundo '!BC77*100000000/Indicadores!$I104,"")</f>
        <v/>
      </c>
      <c r="AF104" s="124" t="str">
        <f>IFERROR('PML mundo '!BE77*100000000/Indicadores!$I104,"")</f>
        <v/>
      </c>
      <c r="AG104" s="124" t="str">
        <f>IFERROR('PML mundo '!BG77*100000000/Indicadores!$I104,"")</f>
        <v/>
      </c>
      <c r="AH104" s="124" t="str">
        <f>IFERROR('PML mundo '!BI77*100000000/Indicadores!$I104,"")</f>
        <v/>
      </c>
      <c r="AI104" s="124" t="str">
        <f>IFERROR('PML mundo '!BK77*100000000/Indicadores!$I104,"")</f>
        <v/>
      </c>
      <c r="AJ104" s="124" t="str">
        <f>IFERROR('PML mundo '!BM77*100000000/Indicadores!$I104,"")</f>
        <v/>
      </c>
    </row>
    <row r="105" spans="1:36" s="119" customFormat="1" ht="14">
      <c r="A105" s="114" t="str">
        <f>'AAL mundo '!A105</f>
        <v>East Asia and the Pacific</v>
      </c>
      <c r="B105" s="107" t="str">
        <f>'AAL mundo '!B105</f>
        <v>PYF</v>
      </c>
      <c r="C105" s="107" t="str">
        <f>'AAL mundo '!C105</f>
        <v>French Polynesia</v>
      </c>
      <c r="D105" s="108" t="str">
        <f>'AAL mundo '!D105</f>
        <v>SIDS</v>
      </c>
      <c r="E105" s="108" t="str">
        <f>'AAL mundo '!E105</f>
        <v>High income: nonOECD</v>
      </c>
      <c r="F105" s="109">
        <f>'AAL mundo '!F105</f>
        <v>22002</v>
      </c>
      <c r="G105" s="124" t="str">
        <f>IFERROR('PML mundo '!G78*100000000/Indicadores!$I105,"")</f>
        <v/>
      </c>
      <c r="H105" s="124" t="str">
        <f>IFERROR('PML mundo '!I78*100000000/Indicadores!$I105,"")</f>
        <v/>
      </c>
      <c r="I105" s="124" t="str">
        <f>IFERROR('PML mundo '!K78*100000000/Indicadores!$I105,"")</f>
        <v/>
      </c>
      <c r="J105" s="124" t="str">
        <f>IFERROR('PML mundo '!M78*100000000/Indicadores!$I105,"")</f>
        <v/>
      </c>
      <c r="K105" s="124" t="str">
        <f>IFERROR('PML mundo '!O78*100000000/Indicadores!$I105,"")</f>
        <v/>
      </c>
      <c r="L105" s="124" t="str">
        <f>IFERROR('PML mundo '!Q78*100000000/Indicadores!$I105,"")</f>
        <v/>
      </c>
      <c r="M105" s="124" t="str">
        <f>IFERROR('PML mundo '!S78*100000000/Indicadores!$I105,"")</f>
        <v/>
      </c>
      <c r="N105" s="124" t="str">
        <f>IFERROR('PML mundo '!U78*100000000/Indicadores!$I105,"")</f>
        <v/>
      </c>
      <c r="O105" s="124" t="str">
        <f>IFERROR('PML mundo '!W78*100000000/Indicadores!$I105,"")</f>
        <v/>
      </c>
      <c r="P105" s="124" t="str">
        <f>IFERROR('PML mundo '!Y78*100000000/Indicadores!$I105,"")</f>
        <v/>
      </c>
      <c r="Q105" s="124" t="str">
        <f>IFERROR('PML mundo '!AA78*100000000/Indicadores!$I105,"")</f>
        <v/>
      </c>
      <c r="R105" s="124" t="str">
        <f>IFERROR('PML mundo '!AC78*100000000/Indicadores!$I105,"")</f>
        <v/>
      </c>
      <c r="S105" s="124" t="str">
        <f>IFERROR('PML mundo '!AE78*100000000/Indicadores!$I105,"")</f>
        <v/>
      </c>
      <c r="T105" s="124" t="str">
        <f>IFERROR('PML mundo '!AG78*100000000/Indicadores!$I105,"")</f>
        <v/>
      </c>
      <c r="U105" s="124" t="str">
        <f>IFERROR('PML mundo '!AI78*100000000/Indicadores!$I105,"")</f>
        <v/>
      </c>
      <c r="V105" s="124" t="str">
        <f>IFERROR('PML mundo '!AK78*100000000/Indicadores!$I105,"")</f>
        <v/>
      </c>
      <c r="W105" s="124" t="str">
        <f>IFERROR('PML mundo '!AM78*100000000/Indicadores!$I105,"")</f>
        <v/>
      </c>
      <c r="X105" s="124" t="str">
        <f>IFERROR('PML mundo '!AO78*100000000/Indicadores!$I105,"")</f>
        <v/>
      </c>
      <c r="Y105" s="124" t="str">
        <f>IFERROR('PML mundo '!AQ78*100000000/Indicadores!$I105,"")</f>
        <v/>
      </c>
      <c r="Z105" s="124" t="str">
        <f>IFERROR('PML mundo '!AS78*100000000/Indicadores!$I105,"")</f>
        <v/>
      </c>
      <c r="AA105" s="124" t="str">
        <f>IFERROR('PML mundo '!AU78*100000000/Indicadores!$I105,"")</f>
        <v/>
      </c>
      <c r="AB105" s="124" t="str">
        <f>IFERROR('PML mundo '!AW78*100000000/Indicadores!$I105,"")</f>
        <v/>
      </c>
      <c r="AC105" s="124" t="str">
        <f>IFERROR('PML mundo '!AY78*100000000/Indicadores!$I105,"")</f>
        <v/>
      </c>
      <c r="AD105" s="124" t="str">
        <f>IFERROR('PML mundo '!BA78*100000000/Indicadores!$I105,"")</f>
        <v/>
      </c>
      <c r="AE105" s="124" t="str">
        <f>IFERROR('PML mundo '!BC78*100000000/Indicadores!$I105,"")</f>
        <v/>
      </c>
      <c r="AF105" s="124" t="str">
        <f>IFERROR('PML mundo '!BE78*100000000/Indicadores!$I105,"")</f>
        <v/>
      </c>
      <c r="AG105" s="124" t="str">
        <f>IFERROR('PML mundo '!BG78*100000000/Indicadores!$I105,"")</f>
        <v/>
      </c>
      <c r="AH105" s="124" t="str">
        <f>IFERROR('PML mundo '!BI78*100000000/Indicadores!$I105,"")</f>
        <v/>
      </c>
      <c r="AI105" s="124" t="str">
        <f>IFERROR('PML mundo '!BK78*100000000/Indicadores!$I105,"")</f>
        <v/>
      </c>
      <c r="AJ105" s="124" t="str">
        <f>IFERROR('PML mundo '!BM78*100000000/Indicadores!$I105,"")</f>
        <v/>
      </c>
    </row>
    <row r="106" spans="1:36" s="119" customFormat="1" ht="14">
      <c r="A106" s="114" t="str">
        <f>'AAL mundo '!A106</f>
        <v>Sub-Saharan Africa</v>
      </c>
      <c r="B106" s="107" t="str">
        <f>'AAL mundo '!B106</f>
        <v>GAB</v>
      </c>
      <c r="C106" s="107" t="str">
        <f>'AAL mundo '!C106</f>
        <v>Gabon</v>
      </c>
      <c r="D106" s="108" t="str">
        <f>'AAL mundo '!D106</f>
        <v/>
      </c>
      <c r="E106" s="108" t="str">
        <f>'AAL mundo '!E106</f>
        <v>Upper middle income</v>
      </c>
      <c r="F106" s="109">
        <f>'AAL mundo '!F106</f>
        <v>120252</v>
      </c>
      <c r="G106" s="124" t="str">
        <f>IFERROR('PML mundo '!G79*100000000/Indicadores!$I106,"")</f>
        <v/>
      </c>
      <c r="H106" s="124" t="str">
        <f>IFERROR('PML mundo '!I79*100000000/Indicadores!$I106,"")</f>
        <v/>
      </c>
      <c r="I106" s="124" t="str">
        <f>IFERROR('PML mundo '!K79*100000000/Indicadores!$I106,"")</f>
        <v/>
      </c>
      <c r="J106" s="124" t="str">
        <f>IFERROR('PML mundo '!M79*100000000/Indicadores!$I106,"")</f>
        <v/>
      </c>
      <c r="K106" s="124" t="str">
        <f>IFERROR('PML mundo '!O79*100000000/Indicadores!$I106,"")</f>
        <v/>
      </c>
      <c r="L106" s="124" t="str">
        <f>IFERROR('PML mundo '!Q79*100000000/Indicadores!$I106,"")</f>
        <v/>
      </c>
      <c r="M106" s="124" t="str">
        <f>IFERROR('PML mundo '!S79*100000000/Indicadores!$I106,"")</f>
        <v/>
      </c>
      <c r="N106" s="124" t="str">
        <f>IFERROR('PML mundo '!U79*100000000/Indicadores!$I106,"")</f>
        <v/>
      </c>
      <c r="O106" s="124" t="str">
        <f>IFERROR('PML mundo '!W79*100000000/Indicadores!$I106,"")</f>
        <v/>
      </c>
      <c r="P106" s="124" t="str">
        <f>IFERROR('PML mundo '!Y79*100000000/Indicadores!$I106,"")</f>
        <v/>
      </c>
      <c r="Q106" s="124" t="str">
        <f>IFERROR('PML mundo '!AA79*100000000/Indicadores!$I106,"")</f>
        <v/>
      </c>
      <c r="R106" s="124" t="str">
        <f>IFERROR('PML mundo '!AC79*100000000/Indicadores!$I106,"")</f>
        <v/>
      </c>
      <c r="S106" s="124" t="str">
        <f>IFERROR('PML mundo '!AE79*100000000/Indicadores!$I106,"")</f>
        <v/>
      </c>
      <c r="T106" s="124" t="str">
        <f>IFERROR('PML mundo '!AG79*100000000/Indicadores!$I106,"")</f>
        <v/>
      </c>
      <c r="U106" s="124" t="str">
        <f>IFERROR('PML mundo '!AI79*100000000/Indicadores!$I106,"")</f>
        <v/>
      </c>
      <c r="V106" s="124" t="str">
        <f>IFERROR('PML mundo '!AK79*100000000/Indicadores!$I106,"")</f>
        <v/>
      </c>
      <c r="W106" s="124" t="str">
        <f>IFERROR('PML mundo '!AM79*100000000/Indicadores!$I106,"")</f>
        <v/>
      </c>
      <c r="X106" s="124" t="str">
        <f>IFERROR('PML mundo '!AO79*100000000/Indicadores!$I106,"")</f>
        <v/>
      </c>
      <c r="Y106" s="124" t="str">
        <f>IFERROR('PML mundo '!AQ79*100000000/Indicadores!$I106,"")</f>
        <v/>
      </c>
      <c r="Z106" s="124" t="str">
        <f>IFERROR('PML mundo '!AS79*100000000/Indicadores!$I106,"")</f>
        <v/>
      </c>
      <c r="AA106" s="124" t="str">
        <f>IFERROR('PML mundo '!AU79*100000000/Indicadores!$I106,"")</f>
        <v/>
      </c>
      <c r="AB106" s="124" t="str">
        <f>IFERROR('PML mundo '!AW79*100000000/Indicadores!$I106,"")</f>
        <v/>
      </c>
      <c r="AC106" s="124" t="str">
        <f>IFERROR('PML mundo '!AY79*100000000/Indicadores!$I106,"")</f>
        <v/>
      </c>
      <c r="AD106" s="124" t="str">
        <f>IFERROR('PML mundo '!BA79*100000000/Indicadores!$I106,"")</f>
        <v/>
      </c>
      <c r="AE106" s="124" t="str">
        <f>IFERROR('PML mundo '!BC79*100000000/Indicadores!$I106,"")</f>
        <v/>
      </c>
      <c r="AF106" s="124" t="str">
        <f>IFERROR('PML mundo '!BE79*100000000/Indicadores!$I106,"")</f>
        <v/>
      </c>
      <c r="AG106" s="124" t="str">
        <f>IFERROR('PML mundo '!BG79*100000000/Indicadores!$I106,"")</f>
        <v/>
      </c>
      <c r="AH106" s="124" t="str">
        <f>IFERROR('PML mundo '!BI79*100000000/Indicadores!$I106,"")</f>
        <v/>
      </c>
      <c r="AI106" s="124" t="str">
        <f>IFERROR('PML mundo '!BK79*100000000/Indicadores!$I106,"")</f>
        <v/>
      </c>
      <c r="AJ106" s="124" t="str">
        <f>IFERROR('PML mundo '!BM79*100000000/Indicadores!$I106,"")</f>
        <v/>
      </c>
    </row>
    <row r="107" spans="1:36" s="119" customFormat="1" ht="14">
      <c r="A107" s="114" t="str">
        <f>'AAL mundo '!A107</f>
        <v>Sub-Saharan Africa</v>
      </c>
      <c r="B107" s="107" t="str">
        <f>'AAL mundo '!B107</f>
        <v>GMB</v>
      </c>
      <c r="C107" s="107" t="str">
        <f>'AAL mundo '!C107</f>
        <v>Gambia</v>
      </c>
      <c r="D107" s="108" t="str">
        <f>'AAL mundo '!D107</f>
        <v/>
      </c>
      <c r="E107" s="108" t="str">
        <f>'AAL mundo '!E107</f>
        <v>Low income</v>
      </c>
      <c r="F107" s="109">
        <f>'AAL mundo '!F107</f>
        <v>2097.61</v>
      </c>
      <c r="G107" s="124" t="str">
        <f>IFERROR('PML mundo '!G80*100000000/Indicadores!$I107,"")</f>
        <v/>
      </c>
      <c r="H107" s="124">
        <f>IFERROR('PML mundo '!I80*100000000/Indicadores!$I107,"")</f>
        <v>6662760.4188431138</v>
      </c>
      <c r="I107" s="124">
        <f>IFERROR('PML mundo '!K80*100000000/Indicadores!$I107,"")</f>
        <v>18530802.414907411</v>
      </c>
      <c r="J107" s="124">
        <f>IFERROR('PML mundo '!M80*100000000/Indicadores!$I107,"")</f>
        <v>40392985.039236382</v>
      </c>
      <c r="K107" s="124">
        <f>IFERROR('PML mundo '!O80*100000000/Indicadores!$I107,"")</f>
        <v>70583618.187119246</v>
      </c>
      <c r="L107" s="124">
        <f>IFERROR('PML mundo '!Q80*100000000/Indicadores!$I107,"")</f>
        <v>132214152.06141804</v>
      </c>
      <c r="M107" s="124">
        <f>IFERROR('PML mundo '!S80*100000000/Indicadores!$I107,"")</f>
        <v>195718587.30351648</v>
      </c>
      <c r="N107" s="124" t="str">
        <f>IFERROR('PML mundo '!U80*100000000/Indicadores!$I107,"")</f>
        <v/>
      </c>
      <c r="O107" s="124" t="str">
        <f>IFERROR('PML mundo '!W80*100000000/Indicadores!$I107,"")</f>
        <v/>
      </c>
      <c r="P107" s="124" t="str">
        <f>IFERROR('PML mundo '!Y80*100000000/Indicadores!$I107,"")</f>
        <v/>
      </c>
      <c r="Q107" s="124" t="str">
        <f>IFERROR('PML mundo '!AA80*100000000/Indicadores!$I107,"")</f>
        <v/>
      </c>
      <c r="R107" s="124" t="str">
        <f>IFERROR('PML mundo '!AC80*100000000/Indicadores!$I107,"")</f>
        <v/>
      </c>
      <c r="S107" s="124" t="str">
        <f>IFERROR('PML mundo '!AE80*100000000/Indicadores!$I107,"")</f>
        <v/>
      </c>
      <c r="T107" s="124" t="str">
        <f>IFERROR('PML mundo '!AG80*100000000/Indicadores!$I107,"")</f>
        <v/>
      </c>
      <c r="U107" s="124" t="str">
        <f>IFERROR('PML mundo '!AI80*100000000/Indicadores!$I107,"")</f>
        <v/>
      </c>
      <c r="V107" s="124" t="str">
        <f>IFERROR('PML mundo '!AK80*100000000/Indicadores!$I107,"")</f>
        <v/>
      </c>
      <c r="W107" s="124" t="str">
        <f>IFERROR('PML mundo '!AM80*100000000/Indicadores!$I107,"")</f>
        <v/>
      </c>
      <c r="X107" s="124" t="str">
        <f>IFERROR('PML mundo '!AO80*100000000/Indicadores!$I107,"")</f>
        <v/>
      </c>
      <c r="Y107" s="124" t="str">
        <f>IFERROR('PML mundo '!AQ80*100000000/Indicadores!$I107,"")</f>
        <v/>
      </c>
      <c r="Z107" s="124" t="str">
        <f>IFERROR('PML mundo '!AS80*100000000/Indicadores!$I107,"")</f>
        <v/>
      </c>
      <c r="AA107" s="124" t="str">
        <f>IFERROR('PML mundo '!AU80*100000000/Indicadores!$I107,"")</f>
        <v/>
      </c>
      <c r="AB107" s="124" t="str">
        <f>IFERROR('PML mundo '!AW80*100000000/Indicadores!$I107,"")</f>
        <v/>
      </c>
      <c r="AC107" s="124" t="str">
        <f>IFERROR('PML mundo '!AY80*100000000/Indicadores!$I107,"")</f>
        <v/>
      </c>
      <c r="AD107" s="124" t="str">
        <f>IFERROR('PML mundo '!BA80*100000000/Indicadores!$I107,"")</f>
        <v/>
      </c>
      <c r="AE107" s="124" t="str">
        <f>IFERROR('PML mundo '!BC80*100000000/Indicadores!$I107,"")</f>
        <v/>
      </c>
      <c r="AF107" s="124" t="str">
        <f>IFERROR('PML mundo '!BE80*100000000/Indicadores!$I107,"")</f>
        <v/>
      </c>
      <c r="AG107" s="124" t="str">
        <f>IFERROR('PML mundo '!BG80*100000000/Indicadores!$I107,"")</f>
        <v/>
      </c>
      <c r="AH107" s="124" t="str">
        <f>IFERROR('PML mundo '!BI80*100000000/Indicadores!$I107,"")</f>
        <v/>
      </c>
      <c r="AI107" s="124">
        <f>IFERROR('PML mundo '!BK80*100000000/Indicadores!$I107,"")</f>
        <v>323174428.16228771</v>
      </c>
      <c r="AJ107" s="124">
        <f>IFERROR('PML mundo '!BM80*100000000/Indicadores!$I107,"")</f>
        <v>641899081.6865449</v>
      </c>
    </row>
    <row r="108" spans="1:36" s="119" customFormat="1" ht="14">
      <c r="A108" s="114" t="str">
        <f>'AAL mundo '!A108</f>
        <v>Europe and Central Asia</v>
      </c>
      <c r="B108" s="107" t="str">
        <f>'AAL mundo '!B108</f>
        <v>GEO</v>
      </c>
      <c r="C108" s="107" t="str">
        <f>'AAL mundo '!C108</f>
        <v>Georgia</v>
      </c>
      <c r="D108" s="108" t="str">
        <f>'AAL mundo '!D108</f>
        <v/>
      </c>
      <c r="E108" s="108" t="str">
        <f>'AAL mundo '!E108</f>
        <v>Lower middle income</v>
      </c>
      <c r="F108" s="109">
        <f>'AAL mundo '!F108</f>
        <v>53823.5</v>
      </c>
      <c r="G108" s="124">
        <f>IFERROR('PML mundo '!G81*100000000/Indicadores!$I108,"")</f>
        <v>55054256.33823362</v>
      </c>
      <c r="H108" s="124">
        <f>IFERROR('PML mundo '!I81*100000000/Indicadores!$I108,"")</f>
        <v>119345324.68858981</v>
      </c>
      <c r="I108" s="124">
        <f>IFERROR('PML mundo '!K81*100000000/Indicadores!$I108,"")</f>
        <v>197561125.20938599</v>
      </c>
      <c r="J108" s="124">
        <f>IFERROR('PML mundo '!M81*100000000/Indicadores!$I108,"")</f>
        <v>335999987.8005603</v>
      </c>
      <c r="K108" s="124">
        <f>IFERROR('PML mundo '!O81*100000000/Indicadores!$I108,"")</f>
        <v>454513047.15939802</v>
      </c>
      <c r="L108" s="124">
        <f>IFERROR('PML mundo '!Q81*100000000/Indicadores!$I108,"")</f>
        <v>584256927.2265836</v>
      </c>
      <c r="M108" s="124">
        <f>IFERROR('PML mundo '!S81*100000000/Indicadores!$I108,"")</f>
        <v>651610427.27085578</v>
      </c>
      <c r="N108" s="124" t="str">
        <f>IFERROR('PML mundo '!U81*100000000/Indicadores!$I108,"")</f>
        <v/>
      </c>
      <c r="O108" s="124" t="str">
        <f>IFERROR('PML mundo '!W81*100000000/Indicadores!$I108,"")</f>
        <v/>
      </c>
      <c r="P108" s="124" t="str">
        <f>IFERROR('PML mundo '!Y81*100000000/Indicadores!$I108,"")</f>
        <v/>
      </c>
      <c r="Q108" s="124" t="str">
        <f>IFERROR('PML mundo '!AA81*100000000/Indicadores!$I108,"")</f>
        <v/>
      </c>
      <c r="R108" s="124" t="str">
        <f>IFERROR('PML mundo '!AC81*100000000/Indicadores!$I108,"")</f>
        <v/>
      </c>
      <c r="S108" s="124" t="str">
        <f>IFERROR('PML mundo '!AE81*100000000/Indicadores!$I108,"")</f>
        <v/>
      </c>
      <c r="T108" s="124" t="str">
        <f>IFERROR('PML mundo '!AG81*100000000/Indicadores!$I108,"")</f>
        <v/>
      </c>
      <c r="U108" s="124" t="str">
        <f>IFERROR('PML mundo '!AI81*100000000/Indicadores!$I108,"")</f>
        <v/>
      </c>
      <c r="V108" s="124" t="str">
        <f>IFERROR('PML mundo '!AK81*100000000/Indicadores!$I108,"")</f>
        <v/>
      </c>
      <c r="W108" s="124" t="str">
        <f>IFERROR('PML mundo '!AM81*100000000/Indicadores!$I108,"")</f>
        <v/>
      </c>
      <c r="X108" s="124" t="str">
        <f>IFERROR('PML mundo '!AO81*100000000/Indicadores!$I108,"")</f>
        <v/>
      </c>
      <c r="Y108" s="124" t="str">
        <f>IFERROR('PML mundo '!AQ81*100000000/Indicadores!$I108,"")</f>
        <v/>
      </c>
      <c r="Z108" s="124" t="str">
        <f>IFERROR('PML mundo '!AS81*100000000/Indicadores!$I108,"")</f>
        <v/>
      </c>
      <c r="AA108" s="124" t="str">
        <f>IFERROR('PML mundo '!AU81*100000000/Indicadores!$I108,"")</f>
        <v/>
      </c>
      <c r="AB108" s="124" t="str">
        <f>IFERROR('PML mundo '!AW81*100000000/Indicadores!$I108,"")</f>
        <v/>
      </c>
      <c r="AC108" s="124" t="str">
        <f>IFERROR('PML mundo '!AY81*100000000/Indicadores!$I108,"")</f>
        <v/>
      </c>
      <c r="AD108" s="124" t="str">
        <f>IFERROR('PML mundo '!BA81*100000000/Indicadores!$I108,"")</f>
        <v/>
      </c>
      <c r="AE108" s="124" t="str">
        <f>IFERROR('PML mundo '!BC81*100000000/Indicadores!$I108,"")</f>
        <v/>
      </c>
      <c r="AF108" s="124" t="str">
        <f>IFERROR('PML mundo '!BE81*100000000/Indicadores!$I108,"")</f>
        <v/>
      </c>
      <c r="AG108" s="124" t="str">
        <f>IFERROR('PML mundo '!BG81*100000000/Indicadores!$I108,"")</f>
        <v/>
      </c>
      <c r="AH108" s="124" t="str">
        <f>IFERROR('PML mundo '!BI81*100000000/Indicadores!$I108,"")</f>
        <v/>
      </c>
      <c r="AI108" s="124">
        <f>IFERROR('PML mundo '!BK81*100000000/Indicadores!$I108,"")</f>
        <v>33315140.104625247</v>
      </c>
      <c r="AJ108" s="124">
        <f>IFERROR('PML mundo '!BM81*100000000/Indicadores!$I108,"")</f>
        <v>61760634.201548547</v>
      </c>
    </row>
    <row r="109" spans="1:36" s="119" customFormat="1" ht="14">
      <c r="A109" s="114" t="str">
        <f>'AAL mundo '!A109</f>
        <v>Europe and Central Asia</v>
      </c>
      <c r="B109" s="107" t="str">
        <f>'AAL mundo '!B109</f>
        <v>DEU</v>
      </c>
      <c r="C109" s="107" t="str">
        <f>'AAL mundo '!C109</f>
        <v>Germany</v>
      </c>
      <c r="D109" s="108" t="str">
        <f>'AAL mundo '!D109</f>
        <v/>
      </c>
      <c r="E109" s="108" t="str">
        <f>'AAL mundo '!E109</f>
        <v>High income: OECD</v>
      </c>
      <c r="F109" s="109">
        <f>'AAL mundo '!F109</f>
        <v>15114900</v>
      </c>
      <c r="G109" s="124">
        <f>IFERROR('PML mundo '!G82*100000000/Indicadores!$I109,"")</f>
        <v>1022663.9821936769</v>
      </c>
      <c r="H109" s="124">
        <f>IFERROR('PML mundo '!I82*100000000/Indicadores!$I109,"")</f>
        <v>2723140.5771830496</v>
      </c>
      <c r="I109" s="124">
        <f>IFERROR('PML mundo '!K82*100000000/Indicadores!$I109,"")</f>
        <v>5056643.4574516108</v>
      </c>
      <c r="J109" s="124">
        <f>IFERROR('PML mundo '!M82*100000000/Indicadores!$I109,"")</f>
        <v>9978913.9636906292</v>
      </c>
      <c r="K109" s="124">
        <f>IFERROR('PML mundo '!O82*100000000/Indicadores!$I109,"")</f>
        <v>15236562.292037476</v>
      </c>
      <c r="L109" s="124">
        <f>IFERROR('PML mundo '!Q82*100000000/Indicadores!$I109,"")</f>
        <v>21686924.916122917</v>
      </c>
      <c r="M109" s="124">
        <f>IFERROR('PML mundo '!S82*100000000/Indicadores!$I109,"")</f>
        <v>26252019.501542393</v>
      </c>
      <c r="N109" s="124" t="str">
        <f>IFERROR('PML mundo '!U82*100000000/Indicadores!$I109,"")</f>
        <v/>
      </c>
      <c r="O109" s="124" t="str">
        <f>IFERROR('PML mundo '!W82*100000000/Indicadores!$I109,"")</f>
        <v/>
      </c>
      <c r="P109" s="124" t="str">
        <f>IFERROR('PML mundo '!Y82*100000000/Indicadores!$I109,"")</f>
        <v/>
      </c>
      <c r="Q109" s="124" t="str">
        <f>IFERROR('PML mundo '!AA82*100000000/Indicadores!$I109,"")</f>
        <v/>
      </c>
      <c r="R109" s="124" t="str">
        <f>IFERROR('PML mundo '!AC82*100000000/Indicadores!$I109,"")</f>
        <v/>
      </c>
      <c r="S109" s="124" t="str">
        <f>IFERROR('PML mundo '!AE82*100000000/Indicadores!$I109,"")</f>
        <v/>
      </c>
      <c r="T109" s="124" t="str">
        <f>IFERROR('PML mundo '!AG82*100000000/Indicadores!$I109,"")</f>
        <v/>
      </c>
      <c r="U109" s="124" t="str">
        <f>IFERROR('PML mundo '!AI82*100000000/Indicadores!$I109,"")</f>
        <v/>
      </c>
      <c r="V109" s="124" t="str">
        <f>IFERROR('PML mundo '!AK82*100000000/Indicadores!$I109,"")</f>
        <v/>
      </c>
      <c r="W109" s="124" t="str">
        <f>IFERROR('PML mundo '!AM82*100000000/Indicadores!$I109,"")</f>
        <v/>
      </c>
      <c r="X109" s="124" t="str">
        <f>IFERROR('PML mundo '!AO82*100000000/Indicadores!$I109,"")</f>
        <v/>
      </c>
      <c r="Y109" s="124" t="str">
        <f>IFERROR('PML mundo '!AQ82*100000000/Indicadores!$I109,"")</f>
        <v/>
      </c>
      <c r="Z109" s="124" t="str">
        <f>IFERROR('PML mundo '!AS82*100000000/Indicadores!$I109,"")</f>
        <v/>
      </c>
      <c r="AA109" s="124" t="str">
        <f>IFERROR('PML mundo '!AU82*100000000/Indicadores!$I109,"")</f>
        <v/>
      </c>
      <c r="AB109" s="124" t="str">
        <f>IFERROR('PML mundo '!AW82*100000000/Indicadores!$I109,"")</f>
        <v/>
      </c>
      <c r="AC109" s="124" t="str">
        <f>IFERROR('PML mundo '!AY82*100000000/Indicadores!$I109,"")</f>
        <v/>
      </c>
      <c r="AD109" s="124" t="str">
        <f>IFERROR('PML mundo '!BA82*100000000/Indicadores!$I109,"")</f>
        <v/>
      </c>
      <c r="AE109" s="124" t="str">
        <f>IFERROR('PML mundo '!BC82*100000000/Indicadores!$I109,"")</f>
        <v/>
      </c>
      <c r="AF109" s="124" t="str">
        <f>IFERROR('PML mundo '!BE82*100000000/Indicadores!$I109,"")</f>
        <v/>
      </c>
      <c r="AG109" s="124" t="str">
        <f>IFERROR('PML mundo '!BG82*100000000/Indicadores!$I109,"")</f>
        <v/>
      </c>
      <c r="AH109" s="124" t="str">
        <f>IFERROR('PML mundo '!BI82*100000000/Indicadores!$I109,"")</f>
        <v/>
      </c>
      <c r="AI109" s="124">
        <f>IFERROR('PML mundo '!BK82*100000000/Indicadores!$I109,"")</f>
        <v>573472.60210104159</v>
      </c>
      <c r="AJ109" s="124">
        <f>IFERROR('PML mundo '!BM82*100000000/Indicadores!$I109,"")</f>
        <v>2119129.3031159658</v>
      </c>
    </row>
    <row r="110" spans="1:36" s="119" customFormat="1" ht="14">
      <c r="A110" s="114" t="str">
        <f>'AAL mundo '!A110</f>
        <v>Sub-Saharan Africa</v>
      </c>
      <c r="B110" s="107" t="str">
        <f>'AAL mundo '!B110</f>
        <v>GHA</v>
      </c>
      <c r="C110" s="107" t="str">
        <f>'AAL mundo '!C110</f>
        <v>Ghana</v>
      </c>
      <c r="D110" s="108" t="str">
        <f>'AAL mundo '!D110</f>
        <v/>
      </c>
      <c r="E110" s="108" t="str">
        <f>'AAL mundo '!E110</f>
        <v>Lower middle income</v>
      </c>
      <c r="F110" s="109">
        <f>'AAL mundo '!F110</f>
        <v>74174</v>
      </c>
      <c r="G110" s="124" t="str">
        <f>IFERROR('PML mundo '!G83*100000000/Indicadores!$I110,"")</f>
        <v/>
      </c>
      <c r="H110" s="124" t="str">
        <f>IFERROR('PML mundo '!I83*100000000/Indicadores!$I110,"")</f>
        <v/>
      </c>
      <c r="I110" s="124" t="str">
        <f>IFERROR('PML mundo '!K83*100000000/Indicadores!$I110,"")</f>
        <v/>
      </c>
      <c r="J110" s="124" t="str">
        <f>IFERROR('PML mundo '!M83*100000000/Indicadores!$I110,"")</f>
        <v/>
      </c>
      <c r="K110" s="124" t="str">
        <f>IFERROR('PML mundo '!O83*100000000/Indicadores!$I110,"")</f>
        <v/>
      </c>
      <c r="L110" s="124" t="str">
        <f>IFERROR('PML mundo '!Q83*100000000/Indicadores!$I110,"")</f>
        <v/>
      </c>
      <c r="M110" s="124" t="str">
        <f>IFERROR('PML mundo '!S83*100000000/Indicadores!$I110,"")</f>
        <v/>
      </c>
      <c r="N110" s="124" t="str">
        <f>IFERROR('PML mundo '!U83*100000000/Indicadores!$I110,"")</f>
        <v/>
      </c>
      <c r="O110" s="124" t="str">
        <f>IFERROR('PML mundo '!W83*100000000/Indicadores!$I110,"")</f>
        <v/>
      </c>
      <c r="P110" s="124" t="str">
        <f>IFERROR('PML mundo '!Y83*100000000/Indicadores!$I110,"")</f>
        <v/>
      </c>
      <c r="Q110" s="124" t="str">
        <f>IFERROR('PML mundo '!AA83*100000000/Indicadores!$I110,"")</f>
        <v/>
      </c>
      <c r="R110" s="124" t="str">
        <f>IFERROR('PML mundo '!AC83*100000000/Indicadores!$I110,"")</f>
        <v/>
      </c>
      <c r="S110" s="124" t="str">
        <f>IFERROR('PML mundo '!AE83*100000000/Indicadores!$I110,"")</f>
        <v/>
      </c>
      <c r="T110" s="124" t="str">
        <f>IFERROR('PML mundo '!AG83*100000000/Indicadores!$I110,"")</f>
        <v/>
      </c>
      <c r="U110" s="124" t="str">
        <f>IFERROR('PML mundo '!AI83*100000000/Indicadores!$I110,"")</f>
        <v/>
      </c>
      <c r="V110" s="124" t="str">
        <f>IFERROR('PML mundo '!AK83*100000000/Indicadores!$I110,"")</f>
        <v/>
      </c>
      <c r="W110" s="124" t="str">
        <f>IFERROR('PML mundo '!AM83*100000000/Indicadores!$I110,"")</f>
        <v/>
      </c>
      <c r="X110" s="124" t="str">
        <f>IFERROR('PML mundo '!AO83*100000000/Indicadores!$I110,"")</f>
        <v/>
      </c>
      <c r="Y110" s="124" t="str">
        <f>IFERROR('PML mundo '!AQ83*100000000/Indicadores!$I110,"")</f>
        <v/>
      </c>
      <c r="Z110" s="124" t="str">
        <f>IFERROR('PML mundo '!AS83*100000000/Indicadores!$I110,"")</f>
        <v/>
      </c>
      <c r="AA110" s="124" t="str">
        <f>IFERROR('PML mundo '!AU83*100000000/Indicadores!$I110,"")</f>
        <v/>
      </c>
      <c r="AB110" s="124" t="str">
        <f>IFERROR('PML mundo '!AW83*100000000/Indicadores!$I110,"")</f>
        <v/>
      </c>
      <c r="AC110" s="124" t="str">
        <f>IFERROR('PML mundo '!AY83*100000000/Indicadores!$I110,"")</f>
        <v/>
      </c>
      <c r="AD110" s="124" t="str">
        <f>IFERROR('PML mundo '!BA83*100000000/Indicadores!$I110,"")</f>
        <v/>
      </c>
      <c r="AE110" s="124" t="str">
        <f>IFERROR('PML mundo '!BC83*100000000/Indicadores!$I110,"")</f>
        <v/>
      </c>
      <c r="AF110" s="124" t="str">
        <f>IFERROR('PML mundo '!BE83*100000000/Indicadores!$I110,"")</f>
        <v/>
      </c>
      <c r="AG110" s="124" t="str">
        <f>IFERROR('PML mundo '!BG83*100000000/Indicadores!$I110,"")</f>
        <v/>
      </c>
      <c r="AH110" s="124" t="str">
        <f>IFERROR('PML mundo '!BI83*100000000/Indicadores!$I110,"")</f>
        <v/>
      </c>
      <c r="AI110" s="124">
        <f>IFERROR('PML mundo '!BK83*100000000/Indicadores!$I110,"")</f>
        <v>75975334.83682929</v>
      </c>
      <c r="AJ110" s="124">
        <f>IFERROR('PML mundo '!BM83*100000000/Indicadores!$I110,"")</f>
        <v>148784966.07116681</v>
      </c>
    </row>
    <row r="111" spans="1:36" s="119" customFormat="1" ht="14">
      <c r="A111" s="114" t="str">
        <f>'AAL mundo '!A111</f>
        <v>Europe and Central Asia</v>
      </c>
      <c r="B111" s="107" t="str">
        <f>'AAL mundo '!B111</f>
        <v>GIB</v>
      </c>
      <c r="C111" s="107" t="str">
        <f>'AAL mundo '!C111</f>
        <v>Gibraltar</v>
      </c>
      <c r="D111" s="108" t="str">
        <f>'AAL mundo '!D111</f>
        <v/>
      </c>
      <c r="E111" s="108" t="str">
        <f>'AAL mundo '!E111</f>
        <v>N.D</v>
      </c>
      <c r="F111" s="109">
        <f>'AAL mundo '!F111</f>
        <v>4042.19</v>
      </c>
      <c r="G111" s="124" t="str">
        <f>IFERROR('PML mundo '!G84*100000000/Indicadores!$I111,"")</f>
        <v/>
      </c>
      <c r="H111" s="124" t="str">
        <f>IFERROR('PML mundo '!I84*100000000/Indicadores!$I111,"")</f>
        <v/>
      </c>
      <c r="I111" s="124" t="str">
        <f>IFERROR('PML mundo '!K84*100000000/Indicadores!$I111,"")</f>
        <v/>
      </c>
      <c r="J111" s="124" t="str">
        <f>IFERROR('PML mundo '!M84*100000000/Indicadores!$I111,"")</f>
        <v/>
      </c>
      <c r="K111" s="124" t="str">
        <f>IFERROR('PML mundo '!O84*100000000/Indicadores!$I111,"")</f>
        <v/>
      </c>
      <c r="L111" s="124" t="str">
        <f>IFERROR('PML mundo '!Q84*100000000/Indicadores!$I111,"")</f>
        <v/>
      </c>
      <c r="M111" s="124" t="str">
        <f>IFERROR('PML mundo '!S84*100000000/Indicadores!$I111,"")</f>
        <v/>
      </c>
      <c r="N111" s="124" t="str">
        <f>IFERROR('PML mundo '!U84*100000000/Indicadores!$I111,"")</f>
        <v/>
      </c>
      <c r="O111" s="124" t="str">
        <f>IFERROR('PML mundo '!W84*100000000/Indicadores!$I111,"")</f>
        <v/>
      </c>
      <c r="P111" s="124" t="str">
        <f>IFERROR('PML mundo '!Y84*100000000/Indicadores!$I111,"")</f>
        <v/>
      </c>
      <c r="Q111" s="124" t="str">
        <f>IFERROR('PML mundo '!AA84*100000000/Indicadores!$I111,"")</f>
        <v/>
      </c>
      <c r="R111" s="124" t="str">
        <f>IFERROR('PML mundo '!AC84*100000000/Indicadores!$I111,"")</f>
        <v/>
      </c>
      <c r="S111" s="124" t="str">
        <f>IFERROR('PML mundo '!AE84*100000000/Indicadores!$I111,"")</f>
        <v/>
      </c>
      <c r="T111" s="124" t="str">
        <f>IFERROR('PML mundo '!AG84*100000000/Indicadores!$I111,"")</f>
        <v/>
      </c>
      <c r="U111" s="124" t="str">
        <f>IFERROR('PML mundo '!AI84*100000000/Indicadores!$I111,"")</f>
        <v/>
      </c>
      <c r="V111" s="124" t="str">
        <f>IFERROR('PML mundo '!AK84*100000000/Indicadores!$I111,"")</f>
        <v/>
      </c>
      <c r="W111" s="124" t="str">
        <f>IFERROR('PML mundo '!AM84*100000000/Indicadores!$I111,"")</f>
        <v/>
      </c>
      <c r="X111" s="124" t="str">
        <f>IFERROR('PML mundo '!AO84*100000000/Indicadores!$I111,"")</f>
        <v/>
      </c>
      <c r="Y111" s="124" t="str">
        <f>IFERROR('PML mundo '!AQ84*100000000/Indicadores!$I111,"")</f>
        <v/>
      </c>
      <c r="Z111" s="124" t="str">
        <f>IFERROR('PML mundo '!AS84*100000000/Indicadores!$I111,"")</f>
        <v/>
      </c>
      <c r="AA111" s="124" t="str">
        <f>IFERROR('PML mundo '!AU84*100000000/Indicadores!$I111,"")</f>
        <v/>
      </c>
      <c r="AB111" s="124" t="str">
        <f>IFERROR('PML mundo '!AW84*100000000/Indicadores!$I111,"")</f>
        <v/>
      </c>
      <c r="AC111" s="124" t="str">
        <f>IFERROR('PML mundo '!AY84*100000000/Indicadores!$I111,"")</f>
        <v/>
      </c>
      <c r="AD111" s="124" t="str">
        <f>IFERROR('PML mundo '!BA84*100000000/Indicadores!$I111,"")</f>
        <v/>
      </c>
      <c r="AE111" s="124" t="str">
        <f>IFERROR('PML mundo '!BC84*100000000/Indicadores!$I111,"")</f>
        <v/>
      </c>
      <c r="AF111" s="124" t="str">
        <f>IFERROR('PML mundo '!BE84*100000000/Indicadores!$I111,"")</f>
        <v/>
      </c>
      <c r="AG111" s="124" t="str">
        <f>IFERROR('PML mundo '!BG84*100000000/Indicadores!$I111,"")</f>
        <v/>
      </c>
      <c r="AH111" s="124" t="str">
        <f>IFERROR('PML mundo '!BI84*100000000/Indicadores!$I111,"")</f>
        <v/>
      </c>
      <c r="AI111" s="124" t="str">
        <f>IFERROR('PML mundo '!BK84*100000000/Indicadores!$I111,"")</f>
        <v/>
      </c>
      <c r="AJ111" s="124" t="str">
        <f>IFERROR('PML mundo '!BM84*100000000/Indicadores!$I111,"")</f>
        <v/>
      </c>
    </row>
    <row r="112" spans="1:36" s="119" customFormat="1" ht="14">
      <c r="A112" s="114" t="str">
        <f>'AAL mundo '!A112</f>
        <v>Europe and Central Asia</v>
      </c>
      <c r="B112" s="107" t="str">
        <f>'AAL mundo '!B112</f>
        <v>GRC</v>
      </c>
      <c r="C112" s="107" t="str">
        <f>'AAL mundo '!C112</f>
        <v>Greece</v>
      </c>
      <c r="D112" s="108" t="str">
        <f>'AAL mundo '!D112</f>
        <v/>
      </c>
      <c r="E112" s="108" t="str">
        <f>'AAL mundo '!E112</f>
        <v>High income: OECD</v>
      </c>
      <c r="F112" s="109">
        <f>'AAL mundo '!F112</f>
        <v>1181280</v>
      </c>
      <c r="G112" s="124">
        <f>IFERROR('PML mundo '!G85*100000000/Indicadores!$I112,"")</f>
        <v>24234161.149387497</v>
      </c>
      <c r="H112" s="124">
        <f>IFERROR('PML mundo '!I85*100000000/Indicadores!$I112,"")</f>
        <v>48941481.644756749</v>
      </c>
      <c r="I112" s="124">
        <f>IFERROR('PML mundo '!K85*100000000/Indicadores!$I112,"")</f>
        <v>78774133.282961681</v>
      </c>
      <c r="J112" s="124">
        <f>IFERROR('PML mundo '!M85*100000000/Indicadores!$I112,"")</f>
        <v>130107695.21816739</v>
      </c>
      <c r="K112" s="124">
        <f>IFERROR('PML mundo '!O85*100000000/Indicadores!$I112,"")</f>
        <v>177395559.63676134</v>
      </c>
      <c r="L112" s="124">
        <f>IFERROR('PML mundo '!Q85*100000000/Indicadores!$I112,"")</f>
        <v>227322794.52366832</v>
      </c>
      <c r="M112" s="124">
        <f>IFERROR('PML mundo '!S85*100000000/Indicadores!$I112,"")</f>
        <v>255511738.22482792</v>
      </c>
      <c r="N112" s="124" t="str">
        <f>IFERROR('PML mundo '!U85*100000000/Indicadores!$I112,"")</f>
        <v/>
      </c>
      <c r="O112" s="124" t="str">
        <f>IFERROR('PML mundo '!W85*100000000/Indicadores!$I112,"")</f>
        <v/>
      </c>
      <c r="P112" s="124" t="str">
        <f>IFERROR('PML mundo '!Y85*100000000/Indicadores!$I112,"")</f>
        <v/>
      </c>
      <c r="Q112" s="124" t="str">
        <f>IFERROR('PML mundo '!AA85*100000000/Indicadores!$I112,"")</f>
        <v/>
      </c>
      <c r="R112" s="124" t="str">
        <f>IFERROR('PML mundo '!AC85*100000000/Indicadores!$I112,"")</f>
        <v/>
      </c>
      <c r="S112" s="124" t="str">
        <f>IFERROR('PML mundo '!AE85*100000000/Indicadores!$I112,"")</f>
        <v/>
      </c>
      <c r="T112" s="124" t="str">
        <f>IFERROR('PML mundo '!AG85*100000000/Indicadores!$I112,"")</f>
        <v/>
      </c>
      <c r="U112" s="124" t="str">
        <f>IFERROR('PML mundo '!AI85*100000000/Indicadores!$I112,"")</f>
        <v/>
      </c>
      <c r="V112" s="124" t="str">
        <f>IFERROR('PML mundo '!AK85*100000000/Indicadores!$I112,"")</f>
        <v/>
      </c>
      <c r="W112" s="124" t="str">
        <f>IFERROR('PML mundo '!AM85*100000000/Indicadores!$I112,"")</f>
        <v/>
      </c>
      <c r="X112" s="124" t="str">
        <f>IFERROR('PML mundo '!AO85*100000000/Indicadores!$I112,"")</f>
        <v/>
      </c>
      <c r="Y112" s="124" t="str">
        <f>IFERROR('PML mundo '!AQ85*100000000/Indicadores!$I112,"")</f>
        <v/>
      </c>
      <c r="Z112" s="124" t="str">
        <f>IFERROR('PML mundo '!AS85*100000000/Indicadores!$I112,"")</f>
        <v/>
      </c>
      <c r="AA112" s="124" t="str">
        <f>IFERROR('PML mundo '!AU85*100000000/Indicadores!$I112,"")</f>
        <v/>
      </c>
      <c r="AB112" s="124" t="str">
        <f>IFERROR('PML mundo '!AW85*100000000/Indicadores!$I112,"")</f>
        <v/>
      </c>
      <c r="AC112" s="124" t="str">
        <f>IFERROR('PML mundo '!AY85*100000000/Indicadores!$I112,"")</f>
        <v/>
      </c>
      <c r="AD112" s="124" t="str">
        <f>IFERROR('PML mundo '!BA85*100000000/Indicadores!$I112,"")</f>
        <v/>
      </c>
      <c r="AE112" s="124" t="str">
        <f>IFERROR('PML mundo '!BC85*100000000/Indicadores!$I112,"")</f>
        <v/>
      </c>
      <c r="AF112" s="124" t="str">
        <f>IFERROR('PML mundo '!BE85*100000000/Indicadores!$I112,"")</f>
        <v/>
      </c>
      <c r="AG112" s="124" t="str">
        <f>IFERROR('PML mundo '!BG85*100000000/Indicadores!$I112,"")</f>
        <v/>
      </c>
      <c r="AH112" s="124" t="str">
        <f>IFERROR('PML mundo '!BI85*100000000/Indicadores!$I112,"")</f>
        <v/>
      </c>
      <c r="AI112" s="124">
        <f>IFERROR('PML mundo '!BK85*100000000/Indicadores!$I112,"")</f>
        <v>318418.26185775909</v>
      </c>
      <c r="AJ112" s="124">
        <f>IFERROR('PML mundo '!BM85*100000000/Indicadores!$I112,"")</f>
        <v>832747.35786792007</v>
      </c>
    </row>
    <row r="113" spans="1:36" s="119" customFormat="1" ht="14">
      <c r="A113" s="114" t="str">
        <f>'AAL mundo '!A113</f>
        <v>LAC</v>
      </c>
      <c r="B113" s="107" t="str">
        <f>'AAL mundo '!B113</f>
        <v>GRD</v>
      </c>
      <c r="C113" s="107" t="str">
        <f>'AAL mundo '!C113</f>
        <v>Grenada</v>
      </c>
      <c r="D113" s="108" t="str">
        <f>'AAL mundo '!D113</f>
        <v>SIDS</v>
      </c>
      <c r="E113" s="108" t="str">
        <f>'AAL mundo '!E113</f>
        <v>Upper middle income</v>
      </c>
      <c r="F113" s="109">
        <f>'AAL mundo '!F113</f>
        <v>4536.1899999999996</v>
      </c>
      <c r="G113" s="124">
        <f>IFERROR('PML mundo '!G86*100000000/Indicadores!$I113,"")</f>
        <v>143036897.71121532</v>
      </c>
      <c r="H113" s="124">
        <f>IFERROR('PML mundo '!I86*100000000/Indicadores!$I113,"")</f>
        <v>569222015.82257545</v>
      </c>
      <c r="I113" s="124">
        <f>IFERROR('PML mundo '!K86*100000000/Indicadores!$I113,"")</f>
        <v>1356834253.5790243</v>
      </c>
      <c r="J113" s="124">
        <f>IFERROR('PML mundo '!M86*100000000/Indicadores!$I113,"")</f>
        <v>3174407038.3704596</v>
      </c>
      <c r="K113" s="124">
        <f>IFERROR('PML mundo '!O86*100000000/Indicadores!$I113,"")</f>
        <v>4965965926.3421097</v>
      </c>
      <c r="L113" s="124">
        <f>IFERROR('PML mundo '!Q86*100000000/Indicadores!$I113,"")</f>
        <v>7001770793.8770256</v>
      </c>
      <c r="M113" s="124">
        <f>IFERROR('PML mundo '!S86*100000000/Indicadores!$I113,"")</f>
        <v>7988243063.55371</v>
      </c>
      <c r="N113" s="124">
        <f>IFERROR('PML mundo '!U86*100000000/Indicadores!$I113,"")</f>
        <v>109669528.53811809</v>
      </c>
      <c r="O113" s="124">
        <f>IFERROR('PML mundo '!W86*100000000/Indicadores!$I113,"")</f>
        <v>945751428.1502744</v>
      </c>
      <c r="P113" s="124">
        <f>IFERROR('PML mundo '!Y86*100000000/Indicadores!$I113,"")</f>
        <v>2046400193.291301</v>
      </c>
      <c r="Q113" s="124">
        <f>IFERROR('PML mundo '!AA86*100000000/Indicadores!$I113,"")</f>
        <v>5958526554.8489571</v>
      </c>
      <c r="R113" s="124">
        <f>IFERROR('PML mundo '!AC86*100000000/Indicadores!$I113,"")</f>
        <v>7239928414.6101265</v>
      </c>
      <c r="S113" s="124">
        <f>IFERROR('PML mundo '!AE86*100000000/Indicadores!$I113,"")</f>
        <v>8000894198.7852163</v>
      </c>
      <c r="T113" s="124">
        <f>IFERROR('PML mundo '!AG86*100000000/Indicadores!$I113,"")</f>
        <v>8761859982.9603043</v>
      </c>
      <c r="U113" s="124">
        <f>IFERROR('PML mundo '!AI86*100000000/Indicadores!$I113,"")</f>
        <v>156953146.46587199</v>
      </c>
      <c r="V113" s="124">
        <f>IFERROR('PML mundo '!AK86*100000000/Indicadores!$I113,"")</f>
        <v>862570214.00312209</v>
      </c>
      <c r="W113" s="124">
        <f>IFERROR('PML mundo '!AM86*100000000/Indicadores!$I113,"")</f>
        <v>2567468825.6389565</v>
      </c>
      <c r="X113" s="124">
        <f>IFERROR('PML mundo '!AO86*100000000/Indicadores!$I113,"")</f>
        <v>5955759119.017065</v>
      </c>
      <c r="Y113" s="124">
        <f>IFERROR('PML mundo '!AQ86*100000000/Indicadores!$I113,"")</f>
        <v>7287686450.1090622</v>
      </c>
      <c r="Z113" s="124">
        <f>IFERROR('PML mundo '!AS86*100000000/Indicadores!$I113,"")</f>
        <v>7689518132.8997736</v>
      </c>
      <c r="AA113" s="124">
        <f>IFERROR('PML mundo '!AU86*100000000/Indicadores!$I113,"")</f>
        <v>7842992217.176981</v>
      </c>
      <c r="AB113" s="124" t="str">
        <f>IFERROR('PML mundo '!AW86*100000000/Indicadores!$I113,"")</f>
        <v/>
      </c>
      <c r="AC113" s="124" t="str">
        <f>IFERROR('PML mundo '!AY86*100000000/Indicadores!$I113,"")</f>
        <v/>
      </c>
      <c r="AD113" s="124" t="str">
        <f>IFERROR('PML mundo '!BA86*100000000/Indicadores!$I113,"")</f>
        <v/>
      </c>
      <c r="AE113" s="124" t="str">
        <f>IFERROR('PML mundo '!BC86*100000000/Indicadores!$I113,"")</f>
        <v/>
      </c>
      <c r="AF113" s="124" t="str">
        <f>IFERROR('PML mundo '!BE86*100000000/Indicadores!$I113,"")</f>
        <v/>
      </c>
      <c r="AG113" s="124" t="str">
        <f>IFERROR('PML mundo '!BG86*100000000/Indicadores!$I113,"")</f>
        <v/>
      </c>
      <c r="AH113" s="124" t="str">
        <f>IFERROR('PML mundo '!BI86*100000000/Indicadores!$I113,"")</f>
        <v/>
      </c>
      <c r="AI113" s="124" t="str">
        <f>IFERROR('PML mundo '!BK86*100000000/Indicadores!$I113,"")</f>
        <v/>
      </c>
      <c r="AJ113" s="124" t="str">
        <f>IFERROR('PML mundo '!BM86*100000000/Indicadores!$I113,"")</f>
        <v/>
      </c>
    </row>
    <row r="114" spans="1:36" s="119" customFormat="1" ht="14">
      <c r="A114" s="114" t="str">
        <f>'AAL mundo '!A114</f>
        <v>LAC</v>
      </c>
      <c r="B114" s="107" t="str">
        <f>'AAL mundo '!B114</f>
        <v>GLP</v>
      </c>
      <c r="C114" s="107" t="str">
        <f>'AAL mundo '!C114</f>
        <v>Guadeloupe</v>
      </c>
      <c r="D114" s="108" t="str">
        <f>'AAL mundo '!D114</f>
        <v>SIDS</v>
      </c>
      <c r="E114" s="108" t="str">
        <f>'AAL mundo '!E114</f>
        <v>N.D</v>
      </c>
      <c r="F114" s="109">
        <f>'AAL mundo '!F114</f>
        <v>41119.1</v>
      </c>
      <c r="G114" s="124" t="str">
        <f>IFERROR('PML mundo '!G87*100000000/Indicadores!$I114,"")</f>
        <v/>
      </c>
      <c r="H114" s="124" t="str">
        <f>IFERROR('PML mundo '!I87*100000000/Indicadores!$I114,"")</f>
        <v/>
      </c>
      <c r="I114" s="124" t="str">
        <f>IFERROR('PML mundo '!K87*100000000/Indicadores!$I114,"")</f>
        <v/>
      </c>
      <c r="J114" s="124" t="str">
        <f>IFERROR('PML mundo '!M87*100000000/Indicadores!$I114,"")</f>
        <v/>
      </c>
      <c r="K114" s="124" t="str">
        <f>IFERROR('PML mundo '!O87*100000000/Indicadores!$I114,"")</f>
        <v/>
      </c>
      <c r="L114" s="124" t="str">
        <f>IFERROR('PML mundo '!Q87*100000000/Indicadores!$I114,"")</f>
        <v/>
      </c>
      <c r="M114" s="124" t="str">
        <f>IFERROR('PML mundo '!S87*100000000/Indicadores!$I114,"")</f>
        <v/>
      </c>
      <c r="N114" s="124" t="str">
        <f>IFERROR('PML mundo '!U87*100000000/Indicadores!$I114,"")</f>
        <v/>
      </c>
      <c r="O114" s="124" t="str">
        <f>IFERROR('PML mundo '!W87*100000000/Indicadores!$I114,"")</f>
        <v/>
      </c>
      <c r="P114" s="124" t="str">
        <f>IFERROR('PML mundo '!Y87*100000000/Indicadores!$I114,"")</f>
        <v/>
      </c>
      <c r="Q114" s="124" t="str">
        <f>IFERROR('PML mundo '!AA87*100000000/Indicadores!$I114,"")</f>
        <v/>
      </c>
      <c r="R114" s="124" t="str">
        <f>IFERROR('PML mundo '!AC87*100000000/Indicadores!$I114,"")</f>
        <v/>
      </c>
      <c r="S114" s="124" t="str">
        <f>IFERROR('PML mundo '!AE87*100000000/Indicadores!$I114,"")</f>
        <v/>
      </c>
      <c r="T114" s="124" t="str">
        <f>IFERROR('PML mundo '!AG87*100000000/Indicadores!$I114,"")</f>
        <v/>
      </c>
      <c r="U114" s="124" t="str">
        <f>IFERROR('PML mundo '!AI87*100000000/Indicadores!$I114,"")</f>
        <v/>
      </c>
      <c r="V114" s="124" t="str">
        <f>IFERROR('PML mundo '!AK87*100000000/Indicadores!$I114,"")</f>
        <v/>
      </c>
      <c r="W114" s="124" t="str">
        <f>IFERROR('PML mundo '!AM87*100000000/Indicadores!$I114,"")</f>
        <v/>
      </c>
      <c r="X114" s="124" t="str">
        <f>IFERROR('PML mundo '!AO87*100000000/Indicadores!$I114,"")</f>
        <v/>
      </c>
      <c r="Y114" s="124" t="str">
        <f>IFERROR('PML mundo '!AQ87*100000000/Indicadores!$I114,"")</f>
        <v/>
      </c>
      <c r="Z114" s="124" t="str">
        <f>IFERROR('PML mundo '!AS87*100000000/Indicadores!$I114,"")</f>
        <v/>
      </c>
      <c r="AA114" s="124" t="str">
        <f>IFERROR('PML mundo '!AU87*100000000/Indicadores!$I114,"")</f>
        <v/>
      </c>
      <c r="AB114" s="124" t="str">
        <f>IFERROR('PML mundo '!AW87*100000000/Indicadores!$I114,"")</f>
        <v/>
      </c>
      <c r="AC114" s="124" t="str">
        <f>IFERROR('PML mundo '!AY87*100000000/Indicadores!$I114,"")</f>
        <v/>
      </c>
      <c r="AD114" s="124" t="str">
        <f>IFERROR('PML mundo '!BA87*100000000/Indicadores!$I114,"")</f>
        <v/>
      </c>
      <c r="AE114" s="124" t="str">
        <f>IFERROR('PML mundo '!BC87*100000000/Indicadores!$I114,"")</f>
        <v/>
      </c>
      <c r="AF114" s="124" t="str">
        <f>IFERROR('PML mundo '!BE87*100000000/Indicadores!$I114,"")</f>
        <v/>
      </c>
      <c r="AG114" s="124" t="str">
        <f>IFERROR('PML mundo '!BG87*100000000/Indicadores!$I114,"")</f>
        <v/>
      </c>
      <c r="AH114" s="124" t="str">
        <f>IFERROR('PML mundo '!BI87*100000000/Indicadores!$I114,"")</f>
        <v/>
      </c>
      <c r="AI114" s="124" t="str">
        <f>IFERROR('PML mundo '!BK87*100000000/Indicadores!$I114,"")</f>
        <v/>
      </c>
      <c r="AJ114" s="124" t="str">
        <f>IFERROR('PML mundo '!BM87*100000000/Indicadores!$I114,"")</f>
        <v/>
      </c>
    </row>
    <row r="115" spans="1:36" s="119" customFormat="1" ht="14">
      <c r="A115" s="114" t="str">
        <f>'AAL mundo '!A115</f>
        <v>LAC</v>
      </c>
      <c r="B115" s="107" t="str">
        <f>'AAL mundo '!B115</f>
        <v>GTM</v>
      </c>
      <c r="C115" s="107" t="str">
        <f>'AAL mundo '!C115</f>
        <v>Guatemala</v>
      </c>
      <c r="D115" s="108" t="str">
        <f>'AAL mundo '!D115</f>
        <v/>
      </c>
      <c r="E115" s="108" t="str">
        <f>'AAL mundo '!E115</f>
        <v>Lower middle income</v>
      </c>
      <c r="F115" s="109">
        <f>'AAL mundo '!F115</f>
        <v>172912</v>
      </c>
      <c r="G115" s="124">
        <f>IFERROR('PML mundo '!G88*100000000/Indicadores!$I115,"")</f>
        <v>111514595.49394971</v>
      </c>
      <c r="H115" s="124">
        <f>IFERROR('PML mundo '!I88*100000000/Indicadores!$I115,"")</f>
        <v>196022558.89981121</v>
      </c>
      <c r="I115" s="124">
        <f>IFERROR('PML mundo '!K88*100000000/Indicadores!$I115,"")</f>
        <v>280545220.15610653</v>
      </c>
      <c r="J115" s="124">
        <f>IFERROR('PML mundo '!M88*100000000/Indicadores!$I115,"")</f>
        <v>429201283.6963945</v>
      </c>
      <c r="K115" s="124">
        <f>IFERROR('PML mundo '!O88*100000000/Indicadores!$I115,"")</f>
        <v>563243675.40077198</v>
      </c>
      <c r="L115" s="124">
        <f>IFERROR('PML mundo '!Q88*100000000/Indicadores!$I115,"")</f>
        <v>707390839.27842128</v>
      </c>
      <c r="M115" s="124">
        <f>IFERROR('PML mundo '!S88*100000000/Indicadores!$I115,"")</f>
        <v>793600412.91405618</v>
      </c>
      <c r="N115" s="124" t="str">
        <f>IFERROR('PML mundo '!U88*100000000/Indicadores!$I115,"")</f>
        <v/>
      </c>
      <c r="O115" s="124" t="str">
        <f>IFERROR('PML mundo '!W88*100000000/Indicadores!$I115,"")</f>
        <v/>
      </c>
      <c r="P115" s="124" t="str">
        <f>IFERROR('PML mundo '!Y88*100000000/Indicadores!$I115,"")</f>
        <v/>
      </c>
      <c r="Q115" s="124" t="str">
        <f>IFERROR('PML mundo '!AA88*100000000/Indicadores!$I115,"")</f>
        <v/>
      </c>
      <c r="R115" s="124" t="str">
        <f>IFERROR('PML mundo '!AC88*100000000/Indicadores!$I115,"")</f>
        <v/>
      </c>
      <c r="S115" s="124" t="str">
        <f>IFERROR('PML mundo '!AE88*100000000/Indicadores!$I115,"")</f>
        <v/>
      </c>
      <c r="T115" s="124" t="str">
        <f>IFERROR('PML mundo '!AG88*100000000/Indicadores!$I115,"")</f>
        <v/>
      </c>
      <c r="U115" s="124" t="str">
        <f>IFERROR('PML mundo '!AI88*100000000/Indicadores!$I115,"")</f>
        <v/>
      </c>
      <c r="V115" s="124" t="str">
        <f>IFERROR('PML mundo '!AK88*100000000/Indicadores!$I115,"")</f>
        <v/>
      </c>
      <c r="W115" s="124" t="str">
        <f>IFERROR('PML mundo '!AM88*100000000/Indicadores!$I115,"")</f>
        <v/>
      </c>
      <c r="X115" s="124" t="str">
        <f>IFERROR('PML mundo '!AO88*100000000/Indicadores!$I115,"")</f>
        <v/>
      </c>
      <c r="Y115" s="124" t="str">
        <f>IFERROR('PML mundo '!AQ88*100000000/Indicadores!$I115,"")</f>
        <v/>
      </c>
      <c r="Z115" s="124" t="str">
        <f>IFERROR('PML mundo '!AS88*100000000/Indicadores!$I115,"")</f>
        <v/>
      </c>
      <c r="AA115" s="124" t="str">
        <f>IFERROR('PML mundo '!AU88*100000000/Indicadores!$I115,"")</f>
        <v/>
      </c>
      <c r="AB115" s="124" t="str">
        <f>IFERROR('PML mundo '!AW88*100000000/Indicadores!$I115,"")</f>
        <v/>
      </c>
      <c r="AC115" s="124" t="str">
        <f>IFERROR('PML mundo '!AY88*100000000/Indicadores!$I115,"")</f>
        <v/>
      </c>
      <c r="AD115" s="124" t="str">
        <f>IFERROR('PML mundo '!BA88*100000000/Indicadores!$I115,"")</f>
        <v/>
      </c>
      <c r="AE115" s="124" t="str">
        <f>IFERROR('PML mundo '!BC88*100000000/Indicadores!$I115,"")</f>
        <v/>
      </c>
      <c r="AF115" s="124" t="str">
        <f>IFERROR('PML mundo '!BE88*100000000/Indicadores!$I115,"")</f>
        <v/>
      </c>
      <c r="AG115" s="124" t="str">
        <f>IFERROR('PML mundo '!BG88*100000000/Indicadores!$I115,"")</f>
        <v/>
      </c>
      <c r="AH115" s="124" t="str">
        <f>IFERROR('PML mundo '!BI88*100000000/Indicadores!$I115,"")</f>
        <v/>
      </c>
      <c r="AI115" s="124">
        <f>IFERROR('PML mundo '!BK88*100000000/Indicadores!$I115,"")</f>
        <v>23464588.630271297</v>
      </c>
      <c r="AJ115" s="124">
        <f>IFERROR('PML mundo '!BM88*100000000/Indicadores!$I115,"")</f>
        <v>44978136.205555983</v>
      </c>
    </row>
    <row r="116" spans="1:36" s="119" customFormat="1" ht="14">
      <c r="A116" s="114" t="str">
        <f>'AAL mundo '!A116</f>
        <v>Sub-Saharan Africa</v>
      </c>
      <c r="B116" s="107" t="str">
        <f>'AAL mundo '!B116</f>
        <v>GIN</v>
      </c>
      <c r="C116" s="107" t="str">
        <f>'AAL mundo '!C116</f>
        <v>Guinea</v>
      </c>
      <c r="D116" s="108" t="str">
        <f>'AAL mundo '!D116</f>
        <v/>
      </c>
      <c r="E116" s="108" t="str">
        <f>'AAL mundo '!E116</f>
        <v>Low income</v>
      </c>
      <c r="F116" s="109">
        <f>'AAL mundo '!F116</f>
        <v>13665.9</v>
      </c>
      <c r="G116" s="124" t="str">
        <f>IFERROR('PML mundo '!G89*100000000/Indicadores!$I116,"")</f>
        <v/>
      </c>
      <c r="H116" s="124">
        <f>IFERROR('PML mundo '!I89*100000000/Indicadores!$I116,"")</f>
        <v>13429654.922833223</v>
      </c>
      <c r="I116" s="124">
        <f>IFERROR('PML mundo '!K89*100000000/Indicadores!$I116,"")</f>
        <v>33551219.807214741</v>
      </c>
      <c r="J116" s="124">
        <f>IFERROR('PML mundo '!M89*100000000/Indicadores!$I116,"")</f>
        <v>84565574.514086336</v>
      </c>
      <c r="K116" s="124">
        <f>IFERROR('PML mundo '!O89*100000000/Indicadores!$I116,"")</f>
        <v>173256299.00446954</v>
      </c>
      <c r="L116" s="124">
        <f>IFERROR('PML mundo '!Q89*100000000/Indicadores!$I116,"")</f>
        <v>349400202.99234694</v>
      </c>
      <c r="M116" s="124">
        <f>IFERROR('PML mundo '!S89*100000000/Indicadores!$I116,"")</f>
        <v>504047492.10374385</v>
      </c>
      <c r="N116" s="124" t="str">
        <f>IFERROR('PML mundo '!U89*100000000/Indicadores!$I116,"")</f>
        <v/>
      </c>
      <c r="O116" s="124" t="str">
        <f>IFERROR('PML mundo '!W89*100000000/Indicadores!$I116,"")</f>
        <v/>
      </c>
      <c r="P116" s="124" t="str">
        <f>IFERROR('PML mundo '!Y89*100000000/Indicadores!$I116,"")</f>
        <v/>
      </c>
      <c r="Q116" s="124" t="str">
        <f>IFERROR('PML mundo '!AA89*100000000/Indicadores!$I116,"")</f>
        <v/>
      </c>
      <c r="R116" s="124" t="str">
        <f>IFERROR('PML mundo '!AC89*100000000/Indicadores!$I116,"")</f>
        <v/>
      </c>
      <c r="S116" s="124" t="str">
        <f>IFERROR('PML mundo '!AE89*100000000/Indicadores!$I116,"")</f>
        <v/>
      </c>
      <c r="T116" s="124" t="str">
        <f>IFERROR('PML mundo '!AG89*100000000/Indicadores!$I116,"")</f>
        <v/>
      </c>
      <c r="U116" s="124" t="str">
        <f>IFERROR('PML mundo '!AI89*100000000/Indicadores!$I116,"")</f>
        <v/>
      </c>
      <c r="V116" s="124" t="str">
        <f>IFERROR('PML mundo '!AK89*100000000/Indicadores!$I116,"")</f>
        <v/>
      </c>
      <c r="W116" s="124" t="str">
        <f>IFERROR('PML mundo '!AM89*100000000/Indicadores!$I116,"")</f>
        <v/>
      </c>
      <c r="X116" s="124" t="str">
        <f>IFERROR('PML mundo '!AO89*100000000/Indicadores!$I116,"")</f>
        <v/>
      </c>
      <c r="Y116" s="124" t="str">
        <f>IFERROR('PML mundo '!AQ89*100000000/Indicadores!$I116,"")</f>
        <v/>
      </c>
      <c r="Z116" s="124" t="str">
        <f>IFERROR('PML mundo '!AS89*100000000/Indicadores!$I116,"")</f>
        <v/>
      </c>
      <c r="AA116" s="124" t="str">
        <f>IFERROR('PML mundo '!AU89*100000000/Indicadores!$I116,"")</f>
        <v/>
      </c>
      <c r="AB116" s="124" t="str">
        <f>IFERROR('PML mundo '!AW89*100000000/Indicadores!$I116,"")</f>
        <v/>
      </c>
      <c r="AC116" s="124" t="str">
        <f>IFERROR('PML mundo '!AY89*100000000/Indicadores!$I116,"")</f>
        <v/>
      </c>
      <c r="AD116" s="124" t="str">
        <f>IFERROR('PML mundo '!BA89*100000000/Indicadores!$I116,"")</f>
        <v/>
      </c>
      <c r="AE116" s="124" t="str">
        <f>IFERROR('PML mundo '!BC89*100000000/Indicadores!$I116,"")</f>
        <v/>
      </c>
      <c r="AF116" s="124" t="str">
        <f>IFERROR('PML mundo '!BE89*100000000/Indicadores!$I116,"")</f>
        <v/>
      </c>
      <c r="AG116" s="124" t="str">
        <f>IFERROR('PML mundo '!BG89*100000000/Indicadores!$I116,"")</f>
        <v/>
      </c>
      <c r="AH116" s="124" t="str">
        <f>IFERROR('PML mundo '!BI89*100000000/Indicadores!$I116,"")</f>
        <v/>
      </c>
      <c r="AI116" s="124">
        <f>IFERROR('PML mundo '!BK89*100000000/Indicadores!$I116,"")</f>
        <v>908632548.08913887</v>
      </c>
      <c r="AJ116" s="124">
        <f>IFERROR('PML mundo '!BM89*100000000/Indicadores!$I116,"")</f>
        <v>1574415246.3234723</v>
      </c>
    </row>
    <row r="117" spans="1:36" s="119" customFormat="1" ht="14">
      <c r="A117" s="114" t="str">
        <f>'AAL mundo '!A117</f>
        <v>Sub-Saharan Africa</v>
      </c>
      <c r="B117" s="107" t="str">
        <f>'AAL mundo '!B117</f>
        <v>GNB</v>
      </c>
      <c r="C117" s="107" t="str">
        <f>'AAL mundo '!C117</f>
        <v>Guinea-Bissau</v>
      </c>
      <c r="D117" s="108" t="str">
        <f>'AAL mundo '!D117</f>
        <v>SIDS</v>
      </c>
      <c r="E117" s="108" t="str">
        <f>'AAL mundo '!E117</f>
        <v>Low income</v>
      </c>
      <c r="F117" s="109">
        <f>'AAL mundo '!F117</f>
        <v>2029.35</v>
      </c>
      <c r="G117" s="124" t="str">
        <f>IFERROR('PML mundo '!G90*100000000/Indicadores!$I117,"")</f>
        <v/>
      </c>
      <c r="H117" s="124">
        <f>IFERROR('PML mundo '!I90*100000000/Indicadores!$I117,"")</f>
        <v>1019479.4115362972</v>
      </c>
      <c r="I117" s="124">
        <f>IFERROR('PML mundo '!K90*100000000/Indicadores!$I117,"")</f>
        <v>3133955.2280560248</v>
      </c>
      <c r="J117" s="124">
        <f>IFERROR('PML mundo '!M90*100000000/Indicadores!$I117,"")</f>
        <v>8004801.3053961108</v>
      </c>
      <c r="K117" s="124">
        <f>IFERROR('PML mundo '!O90*100000000/Indicadores!$I117,"")</f>
        <v>15329949.669768022</v>
      </c>
      <c r="L117" s="124">
        <f>IFERROR('PML mundo '!Q90*100000000/Indicadores!$I117,"")</f>
        <v>32245756.20192584</v>
      </c>
      <c r="M117" s="124">
        <f>IFERROR('PML mundo '!S90*100000000/Indicadores!$I117,"")</f>
        <v>50596385.609579191</v>
      </c>
      <c r="N117" s="124" t="str">
        <f>IFERROR('PML mundo '!U90*100000000/Indicadores!$I117,"")</f>
        <v/>
      </c>
      <c r="O117" s="124" t="str">
        <f>IFERROR('PML mundo '!W90*100000000/Indicadores!$I117,"")</f>
        <v/>
      </c>
      <c r="P117" s="124" t="str">
        <f>IFERROR('PML mundo '!Y90*100000000/Indicadores!$I117,"")</f>
        <v/>
      </c>
      <c r="Q117" s="124" t="str">
        <f>IFERROR('PML mundo '!AA90*100000000/Indicadores!$I117,"")</f>
        <v/>
      </c>
      <c r="R117" s="124" t="str">
        <f>IFERROR('PML mundo '!AC90*100000000/Indicadores!$I117,"")</f>
        <v/>
      </c>
      <c r="S117" s="124" t="str">
        <f>IFERROR('PML mundo '!AE90*100000000/Indicadores!$I117,"")</f>
        <v/>
      </c>
      <c r="T117" s="124" t="str">
        <f>IFERROR('PML mundo '!AG90*100000000/Indicadores!$I117,"")</f>
        <v/>
      </c>
      <c r="U117" s="124" t="str">
        <f>IFERROR('PML mundo '!AI90*100000000/Indicadores!$I117,"")</f>
        <v/>
      </c>
      <c r="V117" s="124" t="str">
        <f>IFERROR('PML mundo '!AK90*100000000/Indicadores!$I117,"")</f>
        <v/>
      </c>
      <c r="W117" s="124" t="str">
        <f>IFERROR('PML mundo '!AM90*100000000/Indicadores!$I117,"")</f>
        <v/>
      </c>
      <c r="X117" s="124" t="str">
        <f>IFERROR('PML mundo '!AO90*100000000/Indicadores!$I117,"")</f>
        <v/>
      </c>
      <c r="Y117" s="124" t="str">
        <f>IFERROR('PML mundo '!AQ90*100000000/Indicadores!$I117,"")</f>
        <v/>
      </c>
      <c r="Z117" s="124" t="str">
        <f>IFERROR('PML mundo '!AS90*100000000/Indicadores!$I117,"")</f>
        <v/>
      </c>
      <c r="AA117" s="124" t="str">
        <f>IFERROR('PML mundo '!AU90*100000000/Indicadores!$I117,"")</f>
        <v/>
      </c>
      <c r="AB117" s="124" t="str">
        <f>IFERROR('PML mundo '!AW90*100000000/Indicadores!$I117,"")</f>
        <v/>
      </c>
      <c r="AC117" s="124" t="str">
        <f>IFERROR('PML mundo '!AY90*100000000/Indicadores!$I117,"")</f>
        <v/>
      </c>
      <c r="AD117" s="124" t="str">
        <f>IFERROR('PML mundo '!BA90*100000000/Indicadores!$I117,"")</f>
        <v/>
      </c>
      <c r="AE117" s="124" t="str">
        <f>IFERROR('PML mundo '!BC90*100000000/Indicadores!$I117,"")</f>
        <v/>
      </c>
      <c r="AF117" s="124" t="str">
        <f>IFERROR('PML mundo '!BE90*100000000/Indicadores!$I117,"")</f>
        <v/>
      </c>
      <c r="AG117" s="124" t="str">
        <f>IFERROR('PML mundo '!BG90*100000000/Indicadores!$I117,"")</f>
        <v/>
      </c>
      <c r="AH117" s="124" t="str">
        <f>IFERROR('PML mundo '!BI90*100000000/Indicadores!$I117,"")</f>
        <v/>
      </c>
      <c r="AI117" s="124">
        <f>IFERROR('PML mundo '!BK90*100000000/Indicadores!$I117,"")</f>
        <v>30129180.463258576</v>
      </c>
      <c r="AJ117" s="124">
        <f>IFERROR('PML mundo '!BM90*100000000/Indicadores!$I117,"")</f>
        <v>71659588.020975038</v>
      </c>
    </row>
    <row r="118" spans="1:36" s="119" customFormat="1" ht="14">
      <c r="A118" s="114" t="str">
        <f>'AAL mundo '!A118</f>
        <v>LAC</v>
      </c>
      <c r="B118" s="107" t="str">
        <f>'AAL mundo '!B118</f>
        <v>GUY</v>
      </c>
      <c r="C118" s="107" t="str">
        <f>'AAL mundo '!C118</f>
        <v>Guyana</v>
      </c>
      <c r="D118" s="108" t="str">
        <f>'AAL mundo '!D118</f>
        <v>SIDS</v>
      </c>
      <c r="E118" s="108" t="str">
        <f>'AAL mundo '!E118</f>
        <v>Lower middle income</v>
      </c>
      <c r="F118" s="109">
        <f>'AAL mundo '!F118</f>
        <v>8076.05</v>
      </c>
      <c r="G118" s="124" t="str">
        <f>IFERROR('PML mundo '!G91*100000000/Indicadores!$I118,"")</f>
        <v/>
      </c>
      <c r="H118" s="124" t="str">
        <f>IFERROR('PML mundo '!I91*100000000/Indicadores!$I118,"")</f>
        <v/>
      </c>
      <c r="I118" s="124" t="str">
        <f>IFERROR('PML mundo '!K91*100000000/Indicadores!$I118,"")</f>
        <v/>
      </c>
      <c r="J118" s="124" t="str">
        <f>IFERROR('PML mundo '!M91*100000000/Indicadores!$I118,"")</f>
        <v/>
      </c>
      <c r="K118" s="124" t="str">
        <f>IFERROR('PML mundo '!O91*100000000/Indicadores!$I118,"")</f>
        <v/>
      </c>
      <c r="L118" s="124" t="str">
        <f>IFERROR('PML mundo '!Q91*100000000/Indicadores!$I118,"")</f>
        <v/>
      </c>
      <c r="M118" s="124" t="str">
        <f>IFERROR('PML mundo '!S91*100000000/Indicadores!$I118,"")</f>
        <v/>
      </c>
      <c r="N118" s="124" t="str">
        <f>IFERROR('PML mundo '!U91*100000000/Indicadores!$I118,"")</f>
        <v/>
      </c>
      <c r="O118" s="124" t="str">
        <f>IFERROR('PML mundo '!W91*100000000/Indicadores!$I118,"")</f>
        <v/>
      </c>
      <c r="P118" s="124" t="str">
        <f>IFERROR('PML mundo '!Y91*100000000/Indicadores!$I118,"")</f>
        <v/>
      </c>
      <c r="Q118" s="124" t="str">
        <f>IFERROR('PML mundo '!AA91*100000000/Indicadores!$I118,"")</f>
        <v/>
      </c>
      <c r="R118" s="124" t="str">
        <f>IFERROR('PML mundo '!AC91*100000000/Indicadores!$I118,"")</f>
        <v/>
      </c>
      <c r="S118" s="124" t="str">
        <f>IFERROR('PML mundo '!AE91*100000000/Indicadores!$I118,"")</f>
        <v/>
      </c>
      <c r="T118" s="124" t="str">
        <f>IFERROR('PML mundo '!AG91*100000000/Indicadores!$I118,"")</f>
        <v/>
      </c>
      <c r="U118" s="124" t="str">
        <f>IFERROR('PML mundo '!AI91*100000000/Indicadores!$I118,"")</f>
        <v/>
      </c>
      <c r="V118" s="124" t="str">
        <f>IFERROR('PML mundo '!AK91*100000000/Indicadores!$I118,"")</f>
        <v/>
      </c>
      <c r="W118" s="124" t="str">
        <f>IFERROR('PML mundo '!AM91*100000000/Indicadores!$I118,"")</f>
        <v/>
      </c>
      <c r="X118" s="124" t="str">
        <f>IFERROR('PML mundo '!AO91*100000000/Indicadores!$I118,"")</f>
        <v/>
      </c>
      <c r="Y118" s="124" t="str">
        <f>IFERROR('PML mundo '!AQ91*100000000/Indicadores!$I118,"")</f>
        <v/>
      </c>
      <c r="Z118" s="124" t="str">
        <f>IFERROR('PML mundo '!AS91*100000000/Indicadores!$I118,"")</f>
        <v/>
      </c>
      <c r="AA118" s="124" t="str">
        <f>IFERROR('PML mundo '!AU91*100000000/Indicadores!$I118,"")</f>
        <v/>
      </c>
      <c r="AB118" s="124" t="str">
        <f>IFERROR('PML mundo '!AW91*100000000/Indicadores!$I118,"")</f>
        <v/>
      </c>
      <c r="AC118" s="124" t="str">
        <f>IFERROR('PML mundo '!AY91*100000000/Indicadores!$I118,"")</f>
        <v/>
      </c>
      <c r="AD118" s="124" t="str">
        <f>IFERROR('PML mundo '!BA91*100000000/Indicadores!$I118,"")</f>
        <v/>
      </c>
      <c r="AE118" s="124" t="str">
        <f>IFERROR('PML mundo '!BC91*100000000/Indicadores!$I118,"")</f>
        <v/>
      </c>
      <c r="AF118" s="124" t="str">
        <f>IFERROR('PML mundo '!BE91*100000000/Indicadores!$I118,"")</f>
        <v/>
      </c>
      <c r="AG118" s="124" t="str">
        <f>IFERROR('PML mundo '!BG91*100000000/Indicadores!$I118,"")</f>
        <v/>
      </c>
      <c r="AH118" s="124" t="str">
        <f>IFERROR('PML mundo '!BI91*100000000/Indicadores!$I118,"")</f>
        <v/>
      </c>
      <c r="AI118" s="124">
        <f>IFERROR('PML mundo '!BK91*100000000/Indicadores!$I118,"")</f>
        <v>369299897.6606915</v>
      </c>
      <c r="AJ118" s="124">
        <f>IFERROR('PML mundo '!BM91*100000000/Indicadores!$I118,"")</f>
        <v>661190341.21253443</v>
      </c>
    </row>
    <row r="119" spans="1:36" s="119" customFormat="1" ht="14">
      <c r="A119" s="114" t="str">
        <f>'AAL mundo '!A119</f>
        <v>LAC</v>
      </c>
      <c r="B119" s="107" t="str">
        <f>'AAL mundo '!B119</f>
        <v>HTI</v>
      </c>
      <c r="C119" s="107" t="str">
        <f>'AAL mundo '!C119</f>
        <v>Haiti</v>
      </c>
      <c r="D119" s="108" t="str">
        <f>'AAL mundo '!D119</f>
        <v>SIDS</v>
      </c>
      <c r="E119" s="108" t="str">
        <f>'AAL mundo '!E119</f>
        <v>Low income</v>
      </c>
      <c r="F119" s="109">
        <f>'AAL mundo '!F119</f>
        <v>28268.6</v>
      </c>
      <c r="G119" s="124">
        <f>IFERROR('PML mundo '!G92*100000000/Indicadores!$I119,"")</f>
        <v>547208074.71355188</v>
      </c>
      <c r="H119" s="124">
        <f>IFERROR('PML mundo '!I92*100000000/Indicadores!$I119,"")</f>
        <v>1343539884.4601359</v>
      </c>
      <c r="I119" s="124">
        <f>IFERROR('PML mundo '!K92*100000000/Indicadores!$I119,"")</f>
        <v>2284705087.7901311</v>
      </c>
      <c r="J119" s="124">
        <f>IFERROR('PML mundo '!M92*100000000/Indicadores!$I119,"")</f>
        <v>3862123086.9060979</v>
      </c>
      <c r="K119" s="124">
        <f>IFERROR('PML mundo '!O92*100000000/Indicadores!$I119,"")</f>
        <v>5202416840.7425995</v>
      </c>
      <c r="L119" s="124">
        <f>IFERROR('PML mundo '!Q92*100000000/Indicadores!$I119,"")</f>
        <v>6581227613.4615917</v>
      </c>
      <c r="M119" s="124">
        <f>IFERROR('PML mundo '!S92*100000000/Indicadores!$I119,"")</f>
        <v>7536104920.2879686</v>
      </c>
      <c r="N119" s="124">
        <f>IFERROR('PML mundo '!U92*100000000/Indicadores!$I119,"")</f>
        <v>180585604.65887439</v>
      </c>
      <c r="O119" s="124">
        <f>IFERROR('PML mundo '!W92*100000000/Indicadores!$I119,"")</f>
        <v>468360681.22089016</v>
      </c>
      <c r="P119" s="124">
        <f>IFERROR('PML mundo '!Y92*100000000/Indicadores!$I119,"")</f>
        <v>920580257.75461137</v>
      </c>
      <c r="Q119" s="124">
        <f>IFERROR('PML mundo '!AA92*100000000/Indicadores!$I119,"")</f>
        <v>2147572859.2724428</v>
      </c>
      <c r="R119" s="124">
        <f>IFERROR('PML mundo '!AC92*100000000/Indicadores!$I119,"")</f>
        <v>2949255187.7710843</v>
      </c>
      <c r="S119" s="124">
        <f>IFERROR('PML mundo '!AE92*100000000/Indicadores!$I119,"")</f>
        <v>3588127275.1637111</v>
      </c>
      <c r="T119" s="124">
        <f>IFERROR('PML mundo '!AG92*100000000/Indicadores!$I119,"")</f>
        <v>3868995928.9851007</v>
      </c>
      <c r="U119" s="124">
        <f>IFERROR('PML mundo '!AI92*100000000/Indicadores!$I119,"")</f>
        <v>59516125.951232567</v>
      </c>
      <c r="V119" s="124">
        <f>IFERROR('PML mundo '!AK92*100000000/Indicadores!$I119,"")</f>
        <v>114935411.18436261</v>
      </c>
      <c r="W119" s="124">
        <f>IFERROR('PML mundo '!AM92*100000000/Indicadores!$I119,"")</f>
        <v>154683720.99305677</v>
      </c>
      <c r="X119" s="124">
        <f>IFERROR('PML mundo '!AO92*100000000/Indicadores!$I119,"")</f>
        <v>238971181.66877261</v>
      </c>
      <c r="Y119" s="124">
        <f>IFERROR('PML mundo '!AQ92*100000000/Indicadores!$I119,"")</f>
        <v>289487690.30482912</v>
      </c>
      <c r="Z119" s="124">
        <f>IFERROR('PML mundo '!AS92*100000000/Indicadores!$I119,"")</f>
        <v>338750520.9069308</v>
      </c>
      <c r="AA119" s="124">
        <f>IFERROR('PML mundo '!AU92*100000000/Indicadores!$I119,"")</f>
        <v>349977655.44315171</v>
      </c>
      <c r="AB119" s="124" t="str">
        <f>IFERROR('PML mundo '!AW92*100000000/Indicadores!$I119,"")</f>
        <v/>
      </c>
      <c r="AC119" s="124" t="str">
        <f>IFERROR('PML mundo '!AY92*100000000/Indicadores!$I119,"")</f>
        <v/>
      </c>
      <c r="AD119" s="124" t="str">
        <f>IFERROR('PML mundo '!BA92*100000000/Indicadores!$I119,"")</f>
        <v/>
      </c>
      <c r="AE119" s="124" t="str">
        <f>IFERROR('PML mundo '!BC92*100000000/Indicadores!$I119,"")</f>
        <v/>
      </c>
      <c r="AF119" s="124" t="str">
        <f>IFERROR('PML mundo '!BE92*100000000/Indicadores!$I119,"")</f>
        <v/>
      </c>
      <c r="AG119" s="124" t="str">
        <f>IFERROR('PML mundo '!BG92*100000000/Indicadores!$I119,"")</f>
        <v/>
      </c>
      <c r="AH119" s="124" t="str">
        <f>IFERROR('PML mundo '!BI92*100000000/Indicadores!$I119,"")</f>
        <v/>
      </c>
      <c r="AI119" s="124">
        <f>IFERROR('PML mundo '!BK92*100000000/Indicadores!$I119,"")</f>
        <v>227217137.69826862</v>
      </c>
      <c r="AJ119" s="124">
        <f>IFERROR('PML mundo '!BM92*100000000/Indicadores!$I119,"")</f>
        <v>460259983.48389685</v>
      </c>
    </row>
    <row r="120" spans="1:36" s="119" customFormat="1" ht="14">
      <c r="A120" s="114" t="str">
        <f>'AAL mundo '!A120</f>
        <v>LAC</v>
      </c>
      <c r="B120" s="107" t="str">
        <f>'AAL mundo '!B120</f>
        <v>HND</v>
      </c>
      <c r="C120" s="107" t="str">
        <f>'AAL mundo '!C120</f>
        <v>Honduras</v>
      </c>
      <c r="D120" s="108" t="str">
        <f>'AAL mundo '!D120</f>
        <v/>
      </c>
      <c r="E120" s="108" t="str">
        <f>'AAL mundo '!E120</f>
        <v>Lower middle income</v>
      </c>
      <c r="F120" s="109">
        <f>'AAL mundo '!F120</f>
        <v>77974.8</v>
      </c>
      <c r="G120" s="124">
        <f>IFERROR('PML mundo '!G93*100000000/Indicadores!$I120,"")</f>
        <v>1190927473.5928249</v>
      </c>
      <c r="H120" s="124">
        <f>IFERROR('PML mundo '!I93*100000000/Indicadores!$I120,"")</f>
        <v>2237459600.1248932</v>
      </c>
      <c r="I120" s="124">
        <f>IFERROR('PML mundo '!K93*100000000/Indicadores!$I120,"")</f>
        <v>3317419125.2485886</v>
      </c>
      <c r="J120" s="124">
        <f>IFERROR('PML mundo '!M93*100000000/Indicadores!$I120,"")</f>
        <v>4874771872.0910387</v>
      </c>
      <c r="K120" s="124">
        <f>IFERROR('PML mundo '!O93*100000000/Indicadores!$I120,"")</f>
        <v>6183766502.5739994</v>
      </c>
      <c r="L120" s="124">
        <f>IFERROR('PML mundo '!Q93*100000000/Indicadores!$I120,"")</f>
        <v>7660173497.3918791</v>
      </c>
      <c r="M120" s="124">
        <f>IFERROR('PML mundo '!S93*100000000/Indicadores!$I120,"")</f>
        <v>8137210751.233326</v>
      </c>
      <c r="N120" s="124">
        <f>IFERROR('PML mundo '!U93*100000000/Indicadores!$I120,"")</f>
        <v>25159540.913046815</v>
      </c>
      <c r="O120" s="124">
        <f>IFERROR('PML mundo '!W93*100000000/Indicadores!$I120,"")</f>
        <v>190959975.2375192</v>
      </c>
      <c r="P120" s="124">
        <f>IFERROR('PML mundo '!Y93*100000000/Indicadores!$I120,"")</f>
        <v>386567682.00515807</v>
      </c>
      <c r="Q120" s="124">
        <f>IFERROR('PML mundo '!AA93*100000000/Indicadores!$I120,"")</f>
        <v>826114130.35364604</v>
      </c>
      <c r="R120" s="124">
        <f>IFERROR('PML mundo '!AC93*100000000/Indicadores!$I120,"")</f>
        <v>1100921331.6345387</v>
      </c>
      <c r="S120" s="124">
        <f>IFERROR('PML mundo '!AE93*100000000/Indicadores!$I120,"")</f>
        <v>1297630523.9093156</v>
      </c>
      <c r="T120" s="124">
        <f>IFERROR('PML mundo '!AG93*100000000/Indicadores!$I120,"")</f>
        <v>1447613895.0062854</v>
      </c>
      <c r="U120" s="124">
        <f>IFERROR('PML mundo '!AI93*100000000/Indicadores!$I120,"")</f>
        <v>15226022.223672485</v>
      </c>
      <c r="V120" s="124">
        <f>IFERROR('PML mundo '!AK93*100000000/Indicadores!$I120,"")</f>
        <v>34293810.972241595</v>
      </c>
      <c r="W120" s="124">
        <f>IFERROR('PML mundo '!AM93*100000000/Indicadores!$I120,"")</f>
        <v>44549715.663705155</v>
      </c>
      <c r="X120" s="124">
        <f>IFERROR('PML mundo '!AO93*100000000/Indicadores!$I120,"")</f>
        <v>56249640.989526711</v>
      </c>
      <c r="Y120" s="124">
        <f>IFERROR('PML mundo '!AQ93*100000000/Indicadores!$I120,"")</f>
        <v>65034659.54645817</v>
      </c>
      <c r="Z120" s="124">
        <f>IFERROR('PML mundo '!AS93*100000000/Indicadores!$I120,"")</f>
        <v>73859976.353650779</v>
      </c>
      <c r="AA120" s="124">
        <f>IFERROR('PML mundo '!AU93*100000000/Indicadores!$I120,"")</f>
        <v>82047237.531708449</v>
      </c>
      <c r="AB120" s="124" t="str">
        <f>IFERROR('PML mundo '!AW93*100000000/Indicadores!$I120,"")</f>
        <v/>
      </c>
      <c r="AC120" s="124" t="str">
        <f>IFERROR('PML mundo '!AY93*100000000/Indicadores!$I120,"")</f>
        <v/>
      </c>
      <c r="AD120" s="124" t="str">
        <f>IFERROR('PML mundo '!BA93*100000000/Indicadores!$I120,"")</f>
        <v/>
      </c>
      <c r="AE120" s="124" t="str">
        <f>IFERROR('PML mundo '!BC93*100000000/Indicadores!$I120,"")</f>
        <v/>
      </c>
      <c r="AF120" s="124" t="str">
        <f>IFERROR('PML mundo '!BE93*100000000/Indicadores!$I120,"")</f>
        <v/>
      </c>
      <c r="AG120" s="124" t="str">
        <f>IFERROR('PML mundo '!BG93*100000000/Indicadores!$I120,"")</f>
        <v/>
      </c>
      <c r="AH120" s="124" t="str">
        <f>IFERROR('PML mundo '!BI93*100000000/Indicadores!$I120,"")</f>
        <v/>
      </c>
      <c r="AI120" s="124">
        <f>IFERROR('PML mundo '!BK93*100000000/Indicadores!$I120,"")</f>
        <v>473496458.51576519</v>
      </c>
      <c r="AJ120" s="124">
        <f>IFERROR('PML mundo '!BM93*100000000/Indicadores!$I120,"")</f>
        <v>670673232.78596175</v>
      </c>
    </row>
    <row r="121" spans="1:36" s="119" customFormat="1" ht="14">
      <c r="A121" s="114" t="str">
        <f>'AAL mundo '!A121</f>
        <v>Europe and Central Asia</v>
      </c>
      <c r="B121" s="107" t="str">
        <f>'AAL mundo '!B121</f>
        <v>HUN</v>
      </c>
      <c r="C121" s="107" t="str">
        <f>'AAL mundo '!C121</f>
        <v>Hungary</v>
      </c>
      <c r="D121" s="108" t="str">
        <f>'AAL mundo '!D121</f>
        <v/>
      </c>
      <c r="E121" s="108" t="str">
        <f>'AAL mundo '!E121</f>
        <v>Upper middle income</v>
      </c>
      <c r="F121" s="109">
        <f>'AAL mundo '!F121</f>
        <v>562480</v>
      </c>
      <c r="G121" s="124">
        <f>IFERROR('PML mundo '!G94*100000000/Indicadores!$I121,"")</f>
        <v>1350125.9375266368</v>
      </c>
      <c r="H121" s="124">
        <f>IFERROR('PML mundo '!I94*100000000/Indicadores!$I121,"")</f>
        <v>2965925.7321744305</v>
      </c>
      <c r="I121" s="124">
        <f>IFERROR('PML mundo '!K94*100000000/Indicadores!$I121,"")</f>
        <v>5417493.0081802001</v>
      </c>
      <c r="J121" s="124">
        <f>IFERROR('PML mundo '!M94*100000000/Indicadores!$I121,"")</f>
        <v>11401612.445071982</v>
      </c>
      <c r="K121" s="124">
        <f>IFERROR('PML mundo '!O94*100000000/Indicadores!$I121,"")</f>
        <v>18794800.143419407</v>
      </c>
      <c r="L121" s="124">
        <f>IFERROR('PML mundo '!Q94*100000000/Indicadores!$I121,"")</f>
        <v>29260703.196118504</v>
      </c>
      <c r="M121" s="124">
        <f>IFERROR('PML mundo '!S94*100000000/Indicadores!$I121,"")</f>
        <v>37062283.187394582</v>
      </c>
      <c r="N121" s="124" t="str">
        <f>IFERROR('PML mundo '!U94*100000000/Indicadores!$I121,"")</f>
        <v/>
      </c>
      <c r="O121" s="124" t="str">
        <f>IFERROR('PML mundo '!W94*100000000/Indicadores!$I121,"")</f>
        <v/>
      </c>
      <c r="P121" s="124" t="str">
        <f>IFERROR('PML mundo '!Y94*100000000/Indicadores!$I121,"")</f>
        <v/>
      </c>
      <c r="Q121" s="124" t="str">
        <f>IFERROR('PML mundo '!AA94*100000000/Indicadores!$I121,"")</f>
        <v/>
      </c>
      <c r="R121" s="124" t="str">
        <f>IFERROR('PML mundo '!AC94*100000000/Indicadores!$I121,"")</f>
        <v/>
      </c>
      <c r="S121" s="124" t="str">
        <f>IFERROR('PML mundo '!AE94*100000000/Indicadores!$I121,"")</f>
        <v/>
      </c>
      <c r="T121" s="124" t="str">
        <f>IFERROR('PML mundo '!AG94*100000000/Indicadores!$I121,"")</f>
        <v/>
      </c>
      <c r="U121" s="124" t="str">
        <f>IFERROR('PML mundo '!AI94*100000000/Indicadores!$I121,"")</f>
        <v/>
      </c>
      <c r="V121" s="124" t="str">
        <f>IFERROR('PML mundo '!AK94*100000000/Indicadores!$I121,"")</f>
        <v/>
      </c>
      <c r="W121" s="124" t="str">
        <f>IFERROR('PML mundo '!AM94*100000000/Indicadores!$I121,"")</f>
        <v/>
      </c>
      <c r="X121" s="124" t="str">
        <f>IFERROR('PML mundo '!AO94*100000000/Indicadores!$I121,"")</f>
        <v/>
      </c>
      <c r="Y121" s="124" t="str">
        <f>IFERROR('PML mundo '!AQ94*100000000/Indicadores!$I121,"")</f>
        <v/>
      </c>
      <c r="Z121" s="124" t="str">
        <f>IFERROR('PML mundo '!AS94*100000000/Indicadores!$I121,"")</f>
        <v/>
      </c>
      <c r="AA121" s="124" t="str">
        <f>IFERROR('PML mundo '!AU94*100000000/Indicadores!$I121,"")</f>
        <v/>
      </c>
      <c r="AB121" s="124" t="str">
        <f>IFERROR('PML mundo '!AW94*100000000/Indicadores!$I121,"")</f>
        <v/>
      </c>
      <c r="AC121" s="124" t="str">
        <f>IFERROR('PML mundo '!AY94*100000000/Indicadores!$I121,"")</f>
        <v/>
      </c>
      <c r="AD121" s="124" t="str">
        <f>IFERROR('PML mundo '!BA94*100000000/Indicadores!$I121,"")</f>
        <v/>
      </c>
      <c r="AE121" s="124" t="str">
        <f>IFERROR('PML mundo '!BC94*100000000/Indicadores!$I121,"")</f>
        <v/>
      </c>
      <c r="AF121" s="124" t="str">
        <f>IFERROR('PML mundo '!BE94*100000000/Indicadores!$I121,"")</f>
        <v/>
      </c>
      <c r="AG121" s="124" t="str">
        <f>IFERROR('PML mundo '!BG94*100000000/Indicadores!$I121,"")</f>
        <v/>
      </c>
      <c r="AH121" s="124" t="str">
        <f>IFERROR('PML mundo '!BI94*100000000/Indicadores!$I121,"")</f>
        <v/>
      </c>
      <c r="AI121" s="124">
        <f>IFERROR('PML mundo '!BK94*100000000/Indicadores!$I121,"")</f>
        <v>22984382.505686373</v>
      </c>
      <c r="AJ121" s="124">
        <f>IFERROR('PML mundo '!BM94*100000000/Indicadores!$I121,"")</f>
        <v>61318086.460813977</v>
      </c>
    </row>
    <row r="122" spans="1:36" s="119" customFormat="1" ht="14">
      <c r="A122" s="114" t="str">
        <f>'AAL mundo '!A122</f>
        <v>Europe and Central Asia</v>
      </c>
      <c r="B122" s="107" t="str">
        <f>'AAL mundo '!B122</f>
        <v>ISL</v>
      </c>
      <c r="C122" s="107" t="str">
        <f>'AAL mundo '!C122</f>
        <v>Iceland</v>
      </c>
      <c r="D122" s="108" t="str">
        <f>'AAL mundo '!D122</f>
        <v/>
      </c>
      <c r="E122" s="108" t="str">
        <f>'AAL mundo '!E122</f>
        <v>High income: OECD</v>
      </c>
      <c r="F122" s="109">
        <f>'AAL mundo '!F122</f>
        <v>57291.7</v>
      </c>
      <c r="G122" s="124">
        <f>IFERROR('PML mundo '!G95*100000000/Indicadores!$I122,"")</f>
        <v>5538175.9220428141</v>
      </c>
      <c r="H122" s="124">
        <f>IFERROR('PML mundo '!I95*100000000/Indicadores!$I122,"")</f>
        <v>15547265.379531598</v>
      </c>
      <c r="I122" s="124">
        <f>IFERROR('PML mundo '!K95*100000000/Indicadores!$I122,"")</f>
        <v>31110106.684144881</v>
      </c>
      <c r="J122" s="124">
        <f>IFERROR('PML mundo '!M95*100000000/Indicadores!$I122,"")</f>
        <v>64723576.047417663</v>
      </c>
      <c r="K122" s="124">
        <f>IFERROR('PML mundo '!O95*100000000/Indicadores!$I122,"")</f>
        <v>101327623.02637339</v>
      </c>
      <c r="L122" s="124">
        <f>IFERROR('PML mundo '!Q95*100000000/Indicadores!$I122,"")</f>
        <v>145643622.03177145</v>
      </c>
      <c r="M122" s="124">
        <f>IFERROR('PML mundo '!S95*100000000/Indicadores!$I122,"")</f>
        <v>176999205.29520363</v>
      </c>
      <c r="N122" s="124" t="str">
        <f>IFERROR('PML mundo '!U95*100000000/Indicadores!$I122,"")</f>
        <v/>
      </c>
      <c r="O122" s="124" t="str">
        <f>IFERROR('PML mundo '!W95*100000000/Indicadores!$I122,"")</f>
        <v/>
      </c>
      <c r="P122" s="124" t="str">
        <f>IFERROR('PML mundo '!Y95*100000000/Indicadores!$I122,"")</f>
        <v/>
      </c>
      <c r="Q122" s="124" t="str">
        <f>IFERROR('PML mundo '!AA95*100000000/Indicadores!$I122,"")</f>
        <v/>
      </c>
      <c r="R122" s="124" t="str">
        <f>IFERROR('PML mundo '!AC95*100000000/Indicadores!$I122,"")</f>
        <v/>
      </c>
      <c r="S122" s="124" t="str">
        <f>IFERROR('PML mundo '!AE95*100000000/Indicadores!$I122,"")</f>
        <v/>
      </c>
      <c r="T122" s="124" t="str">
        <f>IFERROR('PML mundo '!AG95*100000000/Indicadores!$I122,"")</f>
        <v/>
      </c>
      <c r="U122" s="124" t="str">
        <f>IFERROR('PML mundo '!AI95*100000000/Indicadores!$I122,"")</f>
        <v/>
      </c>
      <c r="V122" s="124" t="str">
        <f>IFERROR('PML mundo '!AK95*100000000/Indicadores!$I122,"")</f>
        <v/>
      </c>
      <c r="W122" s="124" t="str">
        <f>IFERROR('PML mundo '!AM95*100000000/Indicadores!$I122,"")</f>
        <v/>
      </c>
      <c r="X122" s="124" t="str">
        <f>IFERROR('PML mundo '!AO95*100000000/Indicadores!$I122,"")</f>
        <v/>
      </c>
      <c r="Y122" s="124" t="str">
        <f>IFERROR('PML mundo '!AQ95*100000000/Indicadores!$I122,"")</f>
        <v/>
      </c>
      <c r="Z122" s="124" t="str">
        <f>IFERROR('PML mundo '!AS95*100000000/Indicadores!$I122,"")</f>
        <v/>
      </c>
      <c r="AA122" s="124" t="str">
        <f>IFERROR('PML mundo '!AU95*100000000/Indicadores!$I122,"")</f>
        <v/>
      </c>
      <c r="AB122" s="124" t="str">
        <f>IFERROR('PML mundo '!AW95*100000000/Indicadores!$I122,"")</f>
        <v/>
      </c>
      <c r="AC122" s="124" t="str">
        <f>IFERROR('PML mundo '!AY95*100000000/Indicadores!$I122,"")</f>
        <v/>
      </c>
      <c r="AD122" s="124" t="str">
        <f>IFERROR('PML mundo '!BA95*100000000/Indicadores!$I122,"")</f>
        <v/>
      </c>
      <c r="AE122" s="124" t="str">
        <f>IFERROR('PML mundo '!BC95*100000000/Indicadores!$I122,"")</f>
        <v/>
      </c>
      <c r="AF122" s="124" t="str">
        <f>IFERROR('PML mundo '!BE95*100000000/Indicadores!$I122,"")</f>
        <v/>
      </c>
      <c r="AG122" s="124" t="str">
        <f>IFERROR('PML mundo '!BG95*100000000/Indicadores!$I122,"")</f>
        <v/>
      </c>
      <c r="AH122" s="124" t="str">
        <f>IFERROR('PML mundo '!BI95*100000000/Indicadores!$I122,"")</f>
        <v/>
      </c>
      <c r="AI122" s="124" t="str">
        <f>IFERROR('PML mundo '!BK95*100000000/Indicadores!$I122,"")</f>
        <v/>
      </c>
      <c r="AJ122" s="124" t="str">
        <f>IFERROR('PML mundo '!BM95*100000000/Indicadores!$I122,"")</f>
        <v/>
      </c>
    </row>
    <row r="123" spans="1:36" s="119" customFormat="1" ht="14">
      <c r="A123" s="114" t="str">
        <f>'AAL mundo '!A123</f>
        <v>South Asia</v>
      </c>
      <c r="B123" s="107" t="str">
        <f>'AAL mundo '!B123</f>
        <v>IND</v>
      </c>
      <c r="C123" s="107" t="str">
        <f>'AAL mundo '!C123</f>
        <v>India</v>
      </c>
      <c r="D123" s="108" t="str">
        <f>'AAL mundo '!D123</f>
        <v/>
      </c>
      <c r="E123" s="108" t="str">
        <f>'AAL mundo '!E123</f>
        <v>Lower middle income</v>
      </c>
      <c r="F123" s="109">
        <f>'AAL mundo '!F123</f>
        <v>5769370</v>
      </c>
      <c r="G123" s="124">
        <f>IFERROR('PML mundo '!G96*100000000/Indicadores!$I123,"")</f>
        <v>1859055.6571680272</v>
      </c>
      <c r="H123" s="124">
        <f>IFERROR('PML mundo '!I96*100000000/Indicadores!$I123,"")</f>
        <v>5356242.3864487289</v>
      </c>
      <c r="I123" s="124">
        <f>IFERROR('PML mundo '!K96*100000000/Indicadores!$I123,"")</f>
        <v>10631751.270185923</v>
      </c>
      <c r="J123" s="124">
        <f>IFERROR('PML mundo '!M96*100000000/Indicadores!$I123,"")</f>
        <v>22133285.276849534</v>
      </c>
      <c r="K123" s="124">
        <f>IFERROR('PML mundo '!O96*100000000/Indicadores!$I123,"")</f>
        <v>35039950.246660613</v>
      </c>
      <c r="L123" s="124">
        <f>IFERROR('PML mundo '!Q96*100000000/Indicadores!$I123,"")</f>
        <v>51835048.920431383</v>
      </c>
      <c r="M123" s="124">
        <f>IFERROR('PML mundo '!S96*100000000/Indicadores!$I123,"")</f>
        <v>63495366.482760318</v>
      </c>
      <c r="N123" s="124">
        <f>IFERROR('PML mundo '!U96*100000000/Indicadores!$I123,"")</f>
        <v>38576238.672411293</v>
      </c>
      <c r="O123" s="124">
        <f>IFERROR('PML mundo '!W96*100000000/Indicadores!$I123,"")</f>
        <v>62602736.088345274</v>
      </c>
      <c r="P123" s="124">
        <f>IFERROR('PML mundo '!Y96*100000000/Indicadores!$I123,"")</f>
        <v>77203731.235195488</v>
      </c>
      <c r="Q123" s="124">
        <f>IFERROR('PML mundo '!AA96*100000000/Indicadores!$I123,"")</f>
        <v>91808483.211706534</v>
      </c>
      <c r="R123" s="124">
        <f>IFERROR('PML mundo '!AC96*100000000/Indicadores!$I123,"")</f>
        <v>107650688.87650265</v>
      </c>
      <c r="S123" s="124">
        <f>IFERROR('PML mundo '!AE96*100000000/Indicadores!$I123,"")</f>
        <v>113502487.76321349</v>
      </c>
      <c r="T123" s="124">
        <f>IFERROR('PML mundo '!AG96*100000000/Indicadores!$I123,"")</f>
        <v>119354286.64992434</v>
      </c>
      <c r="U123" s="124">
        <f>IFERROR('PML mundo '!AI96*100000000/Indicadores!$I123,"")</f>
        <v>14442786.616132975</v>
      </c>
      <c r="V123" s="124">
        <f>IFERROR('PML mundo '!AK96*100000000/Indicadores!$I123,"")</f>
        <v>16528785.452813009</v>
      </c>
      <c r="W123" s="124">
        <f>IFERROR('PML mundo '!AM96*100000000/Indicadores!$I123,"")</f>
        <v>17353256.22338137</v>
      </c>
      <c r="X123" s="124">
        <f>IFERROR('PML mundo '!AO96*100000000/Indicadores!$I123,"")</f>
        <v>19826591.86509338</v>
      </c>
      <c r="Y123" s="124">
        <f>IFERROR('PML mundo '!AQ96*100000000/Indicadores!$I123,"")</f>
        <v>21237588.082711354</v>
      </c>
      <c r="Z123" s="124">
        <f>IFERROR('PML mundo '!AS96*100000000/Indicadores!$I123,"")</f>
        <v>21237588.082711354</v>
      </c>
      <c r="AA123" s="124">
        <f>IFERROR('PML mundo '!AU96*100000000/Indicadores!$I123,"")</f>
        <v>21237588.082711354</v>
      </c>
      <c r="AB123" s="124" t="str">
        <f>IFERROR('PML mundo '!AW96*100000000/Indicadores!$I123,"")</f>
        <v/>
      </c>
      <c r="AC123" s="124" t="str">
        <f>IFERROR('PML mundo '!AY96*100000000/Indicadores!$I123,"")</f>
        <v/>
      </c>
      <c r="AD123" s="124" t="str">
        <f>IFERROR('PML mundo '!BA96*100000000/Indicadores!$I123,"")</f>
        <v/>
      </c>
      <c r="AE123" s="124" t="str">
        <f>IFERROR('PML mundo '!BC96*100000000/Indicadores!$I123,"")</f>
        <v/>
      </c>
      <c r="AF123" s="124" t="str">
        <f>IFERROR('PML mundo '!BE96*100000000/Indicadores!$I123,"")</f>
        <v/>
      </c>
      <c r="AG123" s="124" t="str">
        <f>IFERROR('PML mundo '!BG96*100000000/Indicadores!$I123,"")</f>
        <v/>
      </c>
      <c r="AH123" s="124" t="str">
        <f>IFERROR('PML mundo '!BI96*100000000/Indicadores!$I123,"")</f>
        <v/>
      </c>
      <c r="AI123" s="124">
        <f>IFERROR('PML mundo '!BK96*100000000/Indicadores!$I123,"")</f>
        <v>113201371.74444868</v>
      </c>
      <c r="AJ123" s="124">
        <f>IFERROR('PML mundo '!BM96*100000000/Indicadores!$I123,"")</f>
        <v>161498873.21790197</v>
      </c>
    </row>
    <row r="124" spans="1:36" s="119" customFormat="1" ht="14">
      <c r="A124" s="114" t="str">
        <f>'AAL mundo '!A124</f>
        <v>East Asia and the Pacific</v>
      </c>
      <c r="B124" s="107" t="str">
        <f>'AAL mundo '!B124</f>
        <v>IDN</v>
      </c>
      <c r="C124" s="107" t="str">
        <f>'AAL mundo '!C124</f>
        <v>Indonesia</v>
      </c>
      <c r="D124" s="108" t="str">
        <f>'AAL mundo '!D124</f>
        <v/>
      </c>
      <c r="E124" s="108" t="str">
        <f>'AAL mundo '!E124</f>
        <v>Lower middle income</v>
      </c>
      <c r="F124" s="109">
        <f>'AAL mundo '!F124</f>
        <v>2827830</v>
      </c>
      <c r="G124" s="124">
        <f>IFERROR('PML mundo '!G97*100000000/Indicadores!$I124,"")</f>
        <v>27063429.500104152</v>
      </c>
      <c r="H124" s="124">
        <f>IFERROR('PML mundo '!I97*100000000/Indicadores!$I124,"")</f>
        <v>62841914.511912741</v>
      </c>
      <c r="I124" s="124">
        <f>IFERROR('PML mundo '!K97*100000000/Indicadores!$I124,"")</f>
        <v>112880210.5574891</v>
      </c>
      <c r="J124" s="124">
        <f>IFERROR('PML mundo '!M97*100000000/Indicadores!$I124,"")</f>
        <v>224556928.82085824</v>
      </c>
      <c r="K124" s="124">
        <f>IFERROR('PML mundo '!O97*100000000/Indicadores!$I124,"")</f>
        <v>357693719.09911579</v>
      </c>
      <c r="L124" s="124">
        <f>IFERROR('PML mundo '!Q97*100000000/Indicadores!$I124,"")</f>
        <v>545409298.7713846</v>
      </c>
      <c r="M124" s="124">
        <f>IFERROR('PML mundo '!S97*100000000/Indicadores!$I124,"")</f>
        <v>683328025.79711056</v>
      </c>
      <c r="N124" s="124" t="str">
        <f>IFERROR('PML mundo '!U97*100000000/Indicadores!$I124,"")</f>
        <v/>
      </c>
      <c r="O124" s="124" t="str">
        <f>IFERROR('PML mundo '!W97*100000000/Indicadores!$I124,"")</f>
        <v/>
      </c>
      <c r="P124" s="124" t="str">
        <f>IFERROR('PML mundo '!Y97*100000000/Indicadores!$I124,"")</f>
        <v/>
      </c>
      <c r="Q124" s="124" t="str">
        <f>IFERROR('PML mundo '!AA97*100000000/Indicadores!$I124,"")</f>
        <v/>
      </c>
      <c r="R124" s="124" t="str">
        <f>IFERROR('PML mundo '!AC97*100000000/Indicadores!$I124,"")</f>
        <v/>
      </c>
      <c r="S124" s="124" t="str">
        <f>IFERROR('PML mundo '!AE97*100000000/Indicadores!$I124,"")</f>
        <v/>
      </c>
      <c r="T124" s="124" t="str">
        <f>IFERROR('PML mundo '!AG97*100000000/Indicadores!$I124,"")</f>
        <v/>
      </c>
      <c r="U124" s="124">
        <f>IFERROR('PML mundo '!AI97*100000000/Indicadores!$I124,"")</f>
        <v>2724246.3463803013</v>
      </c>
      <c r="V124" s="124">
        <f>IFERROR('PML mundo '!AK97*100000000/Indicadores!$I124,"")</f>
        <v>3981291.5644545462</v>
      </c>
      <c r="W124" s="124">
        <f>IFERROR('PML mundo '!AM97*100000000/Indicadores!$I124,"")</f>
        <v>3981374.3355889427</v>
      </c>
      <c r="X124" s="124">
        <f>IFERROR('PML mundo '!AO97*100000000/Indicadores!$I124,"")</f>
        <v>3981539.8778577349</v>
      </c>
      <c r="Y124" s="124">
        <f>IFERROR('PML mundo '!AQ97*100000000/Indicadores!$I124,"")</f>
        <v>3981788.1912609232</v>
      </c>
      <c r="Z124" s="124">
        <f>IFERROR('PML mundo '!AS97*100000000/Indicadores!$I124,"")</f>
        <v>3982284.8180673001</v>
      </c>
      <c r="AA124" s="124">
        <f>IFERROR('PML mundo '!AU97*100000000/Indicadores!$I124,"")</f>
        <v>3982781.4448736771</v>
      </c>
      <c r="AB124" s="124">
        <f>IFERROR('PML mundo '!AW97*100000000/Indicadores!$I124,"")</f>
        <v>481148.60424478748</v>
      </c>
      <c r="AC124" s="124">
        <f>IFERROR('PML mundo '!AY97*100000000/Indicadores!$I124,"")</f>
        <v>2181598.7892791783</v>
      </c>
      <c r="AD124" s="124">
        <f>IFERROR('PML mundo '!BA97*100000000/Indicadores!$I124,"")</f>
        <v>7647887.2759349514</v>
      </c>
      <c r="AE124" s="124">
        <f>IFERROR('PML mundo '!BC97*100000000/Indicadores!$I124,"")</f>
        <v>23472403.834327426</v>
      </c>
      <c r="AF124" s="124">
        <f>IFERROR('PML mundo '!BE97*100000000/Indicadores!$I124,"")</f>
        <v>37658383.016213827</v>
      </c>
      <c r="AG124" s="124">
        <f>IFERROR('PML mundo '!BG97*100000000/Indicadores!$I124,"")</f>
        <v>55319342.733453557</v>
      </c>
      <c r="AH124" s="124">
        <f>IFERROR('PML mundo '!BI97*100000000/Indicadores!$I124,"")</f>
        <v>71726485.306860492</v>
      </c>
      <c r="AI124" s="124">
        <f>IFERROR('PML mundo '!BK97*100000000/Indicadores!$I124,"")</f>
        <v>100494991.24168584</v>
      </c>
      <c r="AJ124" s="124">
        <f>IFERROR('PML mundo '!BM97*100000000/Indicadores!$I124,"")</f>
        <v>211076141.9182668</v>
      </c>
    </row>
    <row r="125" spans="1:36" s="119" customFormat="1" ht="14">
      <c r="A125" s="114" t="str">
        <f>'AAL mundo '!A125</f>
        <v>Middle East and North Africa</v>
      </c>
      <c r="B125" s="107" t="str">
        <f>'AAL mundo '!B125</f>
        <v>IRN</v>
      </c>
      <c r="C125" s="107" t="str">
        <f>'AAL mundo '!C125</f>
        <v>Iran (Islamic Republic of)</v>
      </c>
      <c r="D125" s="108" t="str">
        <f>'AAL mundo '!D125</f>
        <v/>
      </c>
      <c r="E125" s="108" t="str">
        <f>'AAL mundo '!E125</f>
        <v>Upper middle income</v>
      </c>
      <c r="F125" s="109">
        <f>'AAL mundo '!F125</f>
        <v>2067640</v>
      </c>
      <c r="G125" s="124">
        <f>IFERROR('PML mundo '!G98*100000000/Indicadores!$I125,"")</f>
        <v>16469141.35040189</v>
      </c>
      <c r="H125" s="124">
        <f>IFERROR('PML mundo '!I98*100000000/Indicadores!$I125,"")</f>
        <v>30313376.112545297</v>
      </c>
      <c r="I125" s="124">
        <f>IFERROR('PML mundo '!K98*100000000/Indicadores!$I125,"")</f>
        <v>45937334.6041127</v>
      </c>
      <c r="J125" s="124">
        <f>IFERROR('PML mundo '!M98*100000000/Indicadores!$I125,"")</f>
        <v>74197695.403631598</v>
      </c>
      <c r="K125" s="124">
        <f>IFERROR('PML mundo '!O98*100000000/Indicadores!$I125,"")</f>
        <v>103472859.35946625</v>
      </c>
      <c r="L125" s="124">
        <f>IFERROR('PML mundo '!Q98*100000000/Indicadores!$I125,"")</f>
        <v>139530296.40750632</v>
      </c>
      <c r="M125" s="124">
        <f>IFERROR('PML mundo '!S98*100000000/Indicadores!$I125,"")</f>
        <v>161207270.66044632</v>
      </c>
      <c r="N125" s="124" t="str">
        <f>IFERROR('PML mundo '!U98*100000000/Indicadores!$I125,"")</f>
        <v/>
      </c>
      <c r="O125" s="124" t="str">
        <f>IFERROR('PML mundo '!W98*100000000/Indicadores!$I125,"")</f>
        <v/>
      </c>
      <c r="P125" s="124" t="str">
        <f>IFERROR('PML mundo '!Y98*100000000/Indicadores!$I125,"")</f>
        <v/>
      </c>
      <c r="Q125" s="124" t="str">
        <f>IFERROR('PML mundo '!AA98*100000000/Indicadores!$I125,"")</f>
        <v/>
      </c>
      <c r="R125" s="124" t="str">
        <f>IFERROR('PML mundo '!AC98*100000000/Indicadores!$I125,"")</f>
        <v/>
      </c>
      <c r="S125" s="124" t="str">
        <f>IFERROR('PML mundo '!AE98*100000000/Indicadores!$I125,"")</f>
        <v/>
      </c>
      <c r="T125" s="124" t="str">
        <f>IFERROR('PML mundo '!AG98*100000000/Indicadores!$I125,"")</f>
        <v/>
      </c>
      <c r="U125" s="124" t="str">
        <f>IFERROR('PML mundo '!AI98*100000000/Indicadores!$I125,"")</f>
        <v/>
      </c>
      <c r="V125" s="124" t="str">
        <f>IFERROR('PML mundo '!AK98*100000000/Indicadores!$I125,"")</f>
        <v/>
      </c>
      <c r="W125" s="124" t="str">
        <f>IFERROR('PML mundo '!AM98*100000000/Indicadores!$I125,"")</f>
        <v/>
      </c>
      <c r="X125" s="124" t="str">
        <f>IFERROR('PML mundo '!AO98*100000000/Indicadores!$I125,"")</f>
        <v/>
      </c>
      <c r="Y125" s="124" t="str">
        <f>IFERROR('PML mundo '!AQ98*100000000/Indicadores!$I125,"")</f>
        <v/>
      </c>
      <c r="Z125" s="124" t="str">
        <f>IFERROR('PML mundo '!AS98*100000000/Indicadores!$I125,"")</f>
        <v/>
      </c>
      <c r="AA125" s="124" t="str">
        <f>IFERROR('PML mundo '!AU98*100000000/Indicadores!$I125,"")</f>
        <v/>
      </c>
      <c r="AB125" s="124" t="str">
        <f>IFERROR('PML mundo '!AW98*100000000/Indicadores!$I125,"")</f>
        <v/>
      </c>
      <c r="AC125" s="124" t="str">
        <f>IFERROR('PML mundo '!AY98*100000000/Indicadores!$I125,"")</f>
        <v/>
      </c>
      <c r="AD125" s="124" t="str">
        <f>IFERROR('PML mundo '!BA98*100000000/Indicadores!$I125,"")</f>
        <v/>
      </c>
      <c r="AE125" s="124" t="str">
        <f>IFERROR('PML mundo '!BC98*100000000/Indicadores!$I125,"")</f>
        <v/>
      </c>
      <c r="AF125" s="124" t="str">
        <f>IFERROR('PML mundo '!BE98*100000000/Indicadores!$I125,"")</f>
        <v/>
      </c>
      <c r="AG125" s="124" t="str">
        <f>IFERROR('PML mundo '!BG98*100000000/Indicadores!$I125,"")</f>
        <v/>
      </c>
      <c r="AH125" s="124" t="str">
        <f>IFERROR('PML mundo '!BI98*100000000/Indicadores!$I125,"")</f>
        <v/>
      </c>
      <c r="AI125" s="124">
        <f>IFERROR('PML mundo '!BK98*100000000/Indicadores!$I125,"")</f>
        <v>5529293.5422714446</v>
      </c>
      <c r="AJ125" s="124">
        <f>IFERROR('PML mundo '!BM98*100000000/Indicadores!$I125,"")</f>
        <v>10395481.366293618</v>
      </c>
    </row>
    <row r="126" spans="1:36" s="119" customFormat="1" ht="14">
      <c r="A126" s="114" t="str">
        <f>'AAL mundo '!A126</f>
        <v>Middle East and North Africa</v>
      </c>
      <c r="B126" s="107" t="str">
        <f>'AAL mundo '!B126</f>
        <v>IRQ</v>
      </c>
      <c r="C126" s="107" t="str">
        <f>'AAL mundo '!C126</f>
        <v>Iraq</v>
      </c>
      <c r="D126" s="108" t="str">
        <f>'AAL mundo '!D126</f>
        <v/>
      </c>
      <c r="E126" s="108" t="str">
        <f>'AAL mundo '!E126</f>
        <v>Upper middle income</v>
      </c>
      <c r="F126" s="109">
        <f>'AAL mundo '!F126</f>
        <v>132500</v>
      </c>
      <c r="G126" s="124">
        <f>IFERROR('PML mundo '!G99*100000000/Indicadores!$I126,"")</f>
        <v>5215371.9857152784</v>
      </c>
      <c r="H126" s="124">
        <f>IFERROR('PML mundo '!I99*100000000/Indicadores!$I126,"")</f>
        <v>11985340.417806145</v>
      </c>
      <c r="I126" s="124">
        <f>IFERROR('PML mundo '!K99*100000000/Indicadores!$I126,"")</f>
        <v>20988482.761690289</v>
      </c>
      <c r="J126" s="124">
        <f>IFERROR('PML mundo '!M99*100000000/Indicadores!$I126,"")</f>
        <v>39440203.139107257</v>
      </c>
      <c r="K126" s="124">
        <f>IFERROR('PML mundo '!O99*100000000/Indicadores!$I126,"")</f>
        <v>58649940.873977758</v>
      </c>
      <c r="L126" s="124">
        <f>IFERROR('PML mundo '!Q99*100000000/Indicadores!$I126,"")</f>
        <v>83156534.39462775</v>
      </c>
      <c r="M126" s="124">
        <f>IFERROR('PML mundo '!S99*100000000/Indicadores!$I126,"")</f>
        <v>98534898.400057569</v>
      </c>
      <c r="N126" s="124" t="str">
        <f>IFERROR('PML mundo '!U99*100000000/Indicadores!$I126,"")</f>
        <v/>
      </c>
      <c r="O126" s="124" t="str">
        <f>IFERROR('PML mundo '!W99*100000000/Indicadores!$I126,"")</f>
        <v/>
      </c>
      <c r="P126" s="124" t="str">
        <f>IFERROR('PML mundo '!Y99*100000000/Indicadores!$I126,"")</f>
        <v/>
      </c>
      <c r="Q126" s="124" t="str">
        <f>IFERROR('PML mundo '!AA99*100000000/Indicadores!$I126,"")</f>
        <v/>
      </c>
      <c r="R126" s="124" t="str">
        <f>IFERROR('PML mundo '!AC99*100000000/Indicadores!$I126,"")</f>
        <v/>
      </c>
      <c r="S126" s="124" t="str">
        <f>IFERROR('PML mundo '!AE99*100000000/Indicadores!$I126,"")</f>
        <v/>
      </c>
      <c r="T126" s="124" t="str">
        <f>IFERROR('PML mundo '!AG99*100000000/Indicadores!$I126,"")</f>
        <v/>
      </c>
      <c r="U126" s="124" t="str">
        <f>IFERROR('PML mundo '!AI99*100000000/Indicadores!$I126,"")</f>
        <v/>
      </c>
      <c r="V126" s="124" t="str">
        <f>IFERROR('PML mundo '!AK99*100000000/Indicadores!$I126,"")</f>
        <v/>
      </c>
      <c r="W126" s="124" t="str">
        <f>IFERROR('PML mundo '!AM99*100000000/Indicadores!$I126,"")</f>
        <v/>
      </c>
      <c r="X126" s="124" t="str">
        <f>IFERROR('PML mundo '!AO99*100000000/Indicadores!$I126,"")</f>
        <v/>
      </c>
      <c r="Y126" s="124" t="str">
        <f>IFERROR('PML mundo '!AQ99*100000000/Indicadores!$I126,"")</f>
        <v/>
      </c>
      <c r="Z126" s="124" t="str">
        <f>IFERROR('PML mundo '!AS99*100000000/Indicadores!$I126,"")</f>
        <v/>
      </c>
      <c r="AA126" s="124" t="str">
        <f>IFERROR('PML mundo '!AU99*100000000/Indicadores!$I126,"")</f>
        <v/>
      </c>
      <c r="AB126" s="124" t="str">
        <f>IFERROR('PML mundo '!AW99*100000000/Indicadores!$I126,"")</f>
        <v/>
      </c>
      <c r="AC126" s="124" t="str">
        <f>IFERROR('PML mundo '!AY99*100000000/Indicadores!$I126,"")</f>
        <v/>
      </c>
      <c r="AD126" s="124" t="str">
        <f>IFERROR('PML mundo '!BA99*100000000/Indicadores!$I126,"")</f>
        <v/>
      </c>
      <c r="AE126" s="124" t="str">
        <f>IFERROR('PML mundo '!BC99*100000000/Indicadores!$I126,"")</f>
        <v/>
      </c>
      <c r="AF126" s="124" t="str">
        <f>IFERROR('PML mundo '!BE99*100000000/Indicadores!$I126,"")</f>
        <v/>
      </c>
      <c r="AG126" s="124" t="str">
        <f>IFERROR('PML mundo '!BG99*100000000/Indicadores!$I126,"")</f>
        <v/>
      </c>
      <c r="AH126" s="124" t="str">
        <f>IFERROR('PML mundo '!BI99*100000000/Indicadores!$I126,"")</f>
        <v/>
      </c>
      <c r="AI126" s="124">
        <f>IFERROR('PML mundo '!BK99*100000000/Indicadores!$I126,"")</f>
        <v>23866724.680998322</v>
      </c>
      <c r="AJ126" s="124">
        <f>IFERROR('PML mundo '!BM99*100000000/Indicadores!$I126,"")</f>
        <v>40931513.105721369</v>
      </c>
    </row>
    <row r="127" spans="1:36" s="119" customFormat="1" ht="14">
      <c r="A127" s="114" t="str">
        <f>'AAL mundo '!A127</f>
        <v>Europe and Central Asia</v>
      </c>
      <c r="B127" s="107" t="str">
        <f>'AAL mundo '!B127</f>
        <v>IRL</v>
      </c>
      <c r="C127" s="107" t="str">
        <f>'AAL mundo '!C127</f>
        <v>Ireland</v>
      </c>
      <c r="D127" s="108" t="str">
        <f>'AAL mundo '!D127</f>
        <v/>
      </c>
      <c r="E127" s="108" t="str">
        <f>'AAL mundo '!E127</f>
        <v>High income: OECD</v>
      </c>
      <c r="F127" s="109">
        <f>'AAL mundo '!F127</f>
        <v>778822</v>
      </c>
      <c r="G127" s="124">
        <f>IFERROR('PML mundo '!G100*100000000/Indicadores!$I127,"")</f>
        <v>97294.022581194702</v>
      </c>
      <c r="H127" s="124">
        <f>IFERROR('PML mundo '!I100*100000000/Indicadores!$I127,"")</f>
        <v>418007.83193019748</v>
      </c>
      <c r="I127" s="124">
        <f>IFERROR('PML mundo '!K100*100000000/Indicadores!$I127,"")</f>
        <v>797302.49808657379</v>
      </c>
      <c r="J127" s="124">
        <f>IFERROR('PML mundo '!M100*100000000/Indicadores!$I127,"")</f>
        <v>1545328.9287020685</v>
      </c>
      <c r="K127" s="124">
        <f>IFERROR('PML mundo '!O100*100000000/Indicadores!$I127,"")</f>
        <v>2274483.6739031072</v>
      </c>
      <c r="L127" s="124">
        <f>IFERROR('PML mundo '!Q100*100000000/Indicadores!$I127,"")</f>
        <v>3212327.8069790038</v>
      </c>
      <c r="M127" s="124">
        <f>IFERROR('PML mundo '!S100*100000000/Indicadores!$I127,"")</f>
        <v>3903712.9706769437</v>
      </c>
      <c r="N127" s="124" t="str">
        <f>IFERROR('PML mundo '!U100*100000000/Indicadores!$I127,"")</f>
        <v/>
      </c>
      <c r="O127" s="124" t="str">
        <f>IFERROR('PML mundo '!W100*100000000/Indicadores!$I127,"")</f>
        <v/>
      </c>
      <c r="P127" s="124" t="str">
        <f>IFERROR('PML mundo '!Y100*100000000/Indicadores!$I127,"")</f>
        <v/>
      </c>
      <c r="Q127" s="124" t="str">
        <f>IFERROR('PML mundo '!AA100*100000000/Indicadores!$I127,"")</f>
        <v/>
      </c>
      <c r="R127" s="124" t="str">
        <f>IFERROR('PML mundo '!AC100*100000000/Indicadores!$I127,"")</f>
        <v/>
      </c>
      <c r="S127" s="124" t="str">
        <f>IFERROR('PML mundo '!AE100*100000000/Indicadores!$I127,"")</f>
        <v/>
      </c>
      <c r="T127" s="124" t="str">
        <f>IFERROR('PML mundo '!AG100*100000000/Indicadores!$I127,"")</f>
        <v/>
      </c>
      <c r="U127" s="124" t="str">
        <f>IFERROR('PML mundo '!AI100*100000000/Indicadores!$I127,"")</f>
        <v/>
      </c>
      <c r="V127" s="124" t="str">
        <f>IFERROR('PML mundo '!AK100*100000000/Indicadores!$I127,"")</f>
        <v/>
      </c>
      <c r="W127" s="124" t="str">
        <f>IFERROR('PML mundo '!AM100*100000000/Indicadores!$I127,"")</f>
        <v/>
      </c>
      <c r="X127" s="124" t="str">
        <f>IFERROR('PML mundo '!AO100*100000000/Indicadores!$I127,"")</f>
        <v/>
      </c>
      <c r="Y127" s="124" t="str">
        <f>IFERROR('PML mundo '!AQ100*100000000/Indicadores!$I127,"")</f>
        <v/>
      </c>
      <c r="Z127" s="124" t="str">
        <f>IFERROR('PML mundo '!AS100*100000000/Indicadores!$I127,"")</f>
        <v/>
      </c>
      <c r="AA127" s="124" t="str">
        <f>IFERROR('PML mundo '!AU100*100000000/Indicadores!$I127,"")</f>
        <v/>
      </c>
      <c r="AB127" s="124" t="str">
        <f>IFERROR('PML mundo '!AW100*100000000/Indicadores!$I127,"")</f>
        <v/>
      </c>
      <c r="AC127" s="124" t="str">
        <f>IFERROR('PML mundo '!AY100*100000000/Indicadores!$I127,"")</f>
        <v/>
      </c>
      <c r="AD127" s="124" t="str">
        <f>IFERROR('PML mundo '!BA100*100000000/Indicadores!$I127,"")</f>
        <v/>
      </c>
      <c r="AE127" s="124" t="str">
        <f>IFERROR('PML mundo '!BC100*100000000/Indicadores!$I127,"")</f>
        <v/>
      </c>
      <c r="AF127" s="124" t="str">
        <f>IFERROR('PML mundo '!BE100*100000000/Indicadores!$I127,"")</f>
        <v/>
      </c>
      <c r="AG127" s="124" t="str">
        <f>IFERROR('PML mundo '!BG100*100000000/Indicadores!$I127,"")</f>
        <v/>
      </c>
      <c r="AH127" s="124" t="str">
        <f>IFERROR('PML mundo '!BI100*100000000/Indicadores!$I127,"")</f>
        <v/>
      </c>
      <c r="AI127" s="124">
        <f>IFERROR('PML mundo '!BK100*100000000/Indicadores!$I127,"")</f>
        <v>1137491.6566755418</v>
      </c>
      <c r="AJ127" s="124">
        <f>IFERROR('PML mundo '!BM100*100000000/Indicadores!$I127,"")</f>
        <v>4117363.6174894264</v>
      </c>
    </row>
    <row r="128" spans="1:36" s="119" customFormat="1" ht="14">
      <c r="A128" s="114" t="str">
        <f>'AAL mundo '!A128</f>
        <v>Middle East and North Africa</v>
      </c>
      <c r="B128" s="107" t="str">
        <f>'AAL mundo '!B128</f>
        <v>ISR</v>
      </c>
      <c r="C128" s="107" t="str">
        <f>'AAL mundo '!C128</f>
        <v>Israel</v>
      </c>
      <c r="D128" s="108" t="str">
        <f>'AAL mundo '!D128</f>
        <v/>
      </c>
      <c r="E128" s="108" t="str">
        <f>'AAL mundo '!E128</f>
        <v>High income: OECD</v>
      </c>
      <c r="F128" s="109">
        <f>'AAL mundo '!F128</f>
        <v>853829</v>
      </c>
      <c r="G128" s="124">
        <f>IFERROR('PML mundo '!G101*100000000/Indicadores!$I128,"")</f>
        <v>2589655.6538554775</v>
      </c>
      <c r="H128" s="124">
        <f>IFERROR('PML mundo '!I101*100000000/Indicadores!$I128,"")</f>
        <v>6462256.0813776953</v>
      </c>
      <c r="I128" s="124">
        <f>IFERROR('PML mundo '!K101*100000000/Indicadores!$I128,"")</f>
        <v>14644857.906524336</v>
      </c>
      <c r="J128" s="124">
        <f>IFERROR('PML mundo '!M101*100000000/Indicadores!$I128,"")</f>
        <v>38795569.990048602</v>
      </c>
      <c r="K128" s="124">
        <f>IFERROR('PML mundo '!O101*100000000/Indicadores!$I128,"")</f>
        <v>72049093.159362778</v>
      </c>
      <c r="L128" s="124">
        <f>IFERROR('PML mundo '!Q101*100000000/Indicadores!$I128,"")</f>
        <v>122436181.14498533</v>
      </c>
      <c r="M128" s="124">
        <f>IFERROR('PML mundo '!S101*100000000/Indicadores!$I128,"")</f>
        <v>159832819.91578254</v>
      </c>
      <c r="N128" s="124" t="str">
        <f>IFERROR('PML mundo '!U101*100000000/Indicadores!$I128,"")</f>
        <v/>
      </c>
      <c r="O128" s="124" t="str">
        <f>IFERROR('PML mundo '!W101*100000000/Indicadores!$I128,"")</f>
        <v/>
      </c>
      <c r="P128" s="124" t="str">
        <f>IFERROR('PML mundo '!Y101*100000000/Indicadores!$I128,"")</f>
        <v/>
      </c>
      <c r="Q128" s="124" t="str">
        <f>IFERROR('PML mundo '!AA101*100000000/Indicadores!$I128,"")</f>
        <v/>
      </c>
      <c r="R128" s="124" t="str">
        <f>IFERROR('PML mundo '!AC101*100000000/Indicadores!$I128,"")</f>
        <v/>
      </c>
      <c r="S128" s="124" t="str">
        <f>IFERROR('PML mundo '!AE101*100000000/Indicadores!$I128,"")</f>
        <v/>
      </c>
      <c r="T128" s="124" t="str">
        <f>IFERROR('PML mundo '!AG101*100000000/Indicadores!$I128,"")</f>
        <v/>
      </c>
      <c r="U128" s="124" t="str">
        <f>IFERROR('PML mundo '!AI101*100000000/Indicadores!$I128,"")</f>
        <v/>
      </c>
      <c r="V128" s="124" t="str">
        <f>IFERROR('PML mundo '!AK101*100000000/Indicadores!$I128,"")</f>
        <v/>
      </c>
      <c r="W128" s="124" t="str">
        <f>IFERROR('PML mundo '!AM101*100000000/Indicadores!$I128,"")</f>
        <v/>
      </c>
      <c r="X128" s="124" t="str">
        <f>IFERROR('PML mundo '!AO101*100000000/Indicadores!$I128,"")</f>
        <v/>
      </c>
      <c r="Y128" s="124" t="str">
        <f>IFERROR('PML mundo '!AQ101*100000000/Indicadores!$I128,"")</f>
        <v/>
      </c>
      <c r="Z128" s="124" t="str">
        <f>IFERROR('PML mundo '!AS101*100000000/Indicadores!$I128,"")</f>
        <v/>
      </c>
      <c r="AA128" s="124" t="str">
        <f>IFERROR('PML mundo '!AU101*100000000/Indicadores!$I128,"")</f>
        <v/>
      </c>
      <c r="AB128" s="124" t="str">
        <f>IFERROR('PML mundo '!AW101*100000000/Indicadores!$I128,"")</f>
        <v/>
      </c>
      <c r="AC128" s="124" t="str">
        <f>IFERROR('PML mundo '!AY101*100000000/Indicadores!$I128,"")</f>
        <v/>
      </c>
      <c r="AD128" s="124" t="str">
        <f>IFERROR('PML mundo '!BA101*100000000/Indicadores!$I128,"")</f>
        <v/>
      </c>
      <c r="AE128" s="124" t="str">
        <f>IFERROR('PML mundo '!BC101*100000000/Indicadores!$I128,"")</f>
        <v/>
      </c>
      <c r="AF128" s="124" t="str">
        <f>IFERROR('PML mundo '!BE101*100000000/Indicadores!$I128,"")</f>
        <v/>
      </c>
      <c r="AG128" s="124" t="str">
        <f>IFERROR('PML mundo '!BG101*100000000/Indicadores!$I128,"")</f>
        <v/>
      </c>
      <c r="AH128" s="124" t="str">
        <f>IFERROR('PML mundo '!BI101*100000000/Indicadores!$I128,"")</f>
        <v/>
      </c>
      <c r="AI128" s="124">
        <f>IFERROR('PML mundo '!BK101*100000000/Indicadores!$I128,"")</f>
        <v>37648.683083168631</v>
      </c>
      <c r="AJ128" s="124">
        <f>IFERROR('PML mundo '!BM101*100000000/Indicadores!$I128,"")</f>
        <v>93609.391479655082</v>
      </c>
    </row>
    <row r="129" spans="1:36" s="119" customFormat="1" ht="14">
      <c r="A129" s="114" t="str">
        <f>'AAL mundo '!A129</f>
        <v>Europe and Central Asia</v>
      </c>
      <c r="B129" s="107" t="str">
        <f>'AAL mundo '!B129</f>
        <v>ITA</v>
      </c>
      <c r="C129" s="107" t="str">
        <f>'AAL mundo '!C129</f>
        <v>Italy</v>
      </c>
      <c r="D129" s="108" t="str">
        <f>'AAL mundo '!D129</f>
        <v/>
      </c>
      <c r="E129" s="108" t="str">
        <f>'AAL mundo '!E129</f>
        <v>High income: OECD</v>
      </c>
      <c r="F129" s="109">
        <f>'AAL mundo '!F129</f>
        <v>8604330</v>
      </c>
      <c r="G129" s="124">
        <f>IFERROR('PML mundo '!G102*100000000/Indicadores!$I129,"")</f>
        <v>6444063.3212650167</v>
      </c>
      <c r="H129" s="124">
        <f>IFERROR('PML mundo '!I102*100000000/Indicadores!$I129,"")</f>
        <v>13348718.547190487</v>
      </c>
      <c r="I129" s="124">
        <f>IFERROR('PML mundo '!K102*100000000/Indicadores!$I129,"")</f>
        <v>21051642.212587696</v>
      </c>
      <c r="J129" s="124">
        <f>IFERROR('PML mundo '!M102*100000000/Indicadores!$I129,"")</f>
        <v>34254690.116730541</v>
      </c>
      <c r="K129" s="124">
        <f>IFERROR('PML mundo '!O102*100000000/Indicadores!$I129,"")</f>
        <v>46151461.633933365</v>
      </c>
      <c r="L129" s="124">
        <f>IFERROR('PML mundo '!Q102*100000000/Indicadores!$I129,"")</f>
        <v>59310357.58023648</v>
      </c>
      <c r="M129" s="124">
        <f>IFERROR('PML mundo '!S102*100000000/Indicadores!$I129,"")</f>
        <v>68664589.209909514</v>
      </c>
      <c r="N129" s="124" t="str">
        <f>IFERROR('PML mundo '!U102*100000000/Indicadores!$I129,"")</f>
        <v/>
      </c>
      <c r="O129" s="124" t="str">
        <f>IFERROR('PML mundo '!W102*100000000/Indicadores!$I129,"")</f>
        <v/>
      </c>
      <c r="P129" s="124" t="str">
        <f>IFERROR('PML mundo '!Y102*100000000/Indicadores!$I129,"")</f>
        <v/>
      </c>
      <c r="Q129" s="124" t="str">
        <f>IFERROR('PML mundo '!AA102*100000000/Indicadores!$I129,"")</f>
        <v/>
      </c>
      <c r="R129" s="124" t="str">
        <f>IFERROR('PML mundo '!AC102*100000000/Indicadores!$I129,"")</f>
        <v/>
      </c>
      <c r="S129" s="124" t="str">
        <f>IFERROR('PML mundo '!AE102*100000000/Indicadores!$I129,"")</f>
        <v/>
      </c>
      <c r="T129" s="124" t="str">
        <f>IFERROR('PML mundo '!AG102*100000000/Indicadores!$I129,"")</f>
        <v/>
      </c>
      <c r="U129" s="124" t="str">
        <f>IFERROR('PML mundo '!AI102*100000000/Indicadores!$I129,"")</f>
        <v/>
      </c>
      <c r="V129" s="124" t="str">
        <f>IFERROR('PML mundo '!AK102*100000000/Indicadores!$I129,"")</f>
        <v/>
      </c>
      <c r="W129" s="124" t="str">
        <f>IFERROR('PML mundo '!AM102*100000000/Indicadores!$I129,"")</f>
        <v/>
      </c>
      <c r="X129" s="124" t="str">
        <f>IFERROR('PML mundo '!AO102*100000000/Indicadores!$I129,"")</f>
        <v/>
      </c>
      <c r="Y129" s="124" t="str">
        <f>IFERROR('PML mundo '!AQ102*100000000/Indicadores!$I129,"")</f>
        <v/>
      </c>
      <c r="Z129" s="124" t="str">
        <f>IFERROR('PML mundo '!AS102*100000000/Indicadores!$I129,"")</f>
        <v/>
      </c>
      <c r="AA129" s="124" t="str">
        <f>IFERROR('PML mundo '!AU102*100000000/Indicadores!$I129,"")</f>
        <v/>
      </c>
      <c r="AB129" s="124" t="str">
        <f>IFERROR('PML mundo '!AW102*100000000/Indicadores!$I129,"")</f>
        <v/>
      </c>
      <c r="AC129" s="124" t="str">
        <f>IFERROR('PML mundo '!AY102*100000000/Indicadores!$I129,"")</f>
        <v/>
      </c>
      <c r="AD129" s="124" t="str">
        <f>IFERROR('PML mundo '!BA102*100000000/Indicadores!$I129,"")</f>
        <v/>
      </c>
      <c r="AE129" s="124" t="str">
        <f>IFERROR('PML mundo '!BC102*100000000/Indicadores!$I129,"")</f>
        <v/>
      </c>
      <c r="AF129" s="124" t="str">
        <f>IFERROR('PML mundo '!BE102*100000000/Indicadores!$I129,"")</f>
        <v/>
      </c>
      <c r="AG129" s="124" t="str">
        <f>IFERROR('PML mundo '!BG102*100000000/Indicadores!$I129,"")</f>
        <v/>
      </c>
      <c r="AH129" s="124" t="str">
        <f>IFERROR('PML mundo '!BI102*100000000/Indicadores!$I129,"")</f>
        <v/>
      </c>
      <c r="AI129" s="124">
        <f>IFERROR('PML mundo '!BK102*100000000/Indicadores!$I129,"")</f>
        <v>113741.02354261484</v>
      </c>
      <c r="AJ129" s="124">
        <f>IFERROR('PML mundo '!BM102*100000000/Indicadores!$I129,"")</f>
        <v>1573463.5338938418</v>
      </c>
    </row>
    <row r="130" spans="1:36" s="119" customFormat="1" ht="14">
      <c r="A130" s="114" t="str">
        <f>'AAL mundo '!A130</f>
        <v>LAC</v>
      </c>
      <c r="B130" s="107" t="str">
        <f>'AAL mundo '!B130</f>
        <v>JAM</v>
      </c>
      <c r="C130" s="107" t="str">
        <f>'AAL mundo '!C130</f>
        <v>Jamaica</v>
      </c>
      <c r="D130" s="108" t="str">
        <f>'AAL mundo '!D130</f>
        <v>SIDS</v>
      </c>
      <c r="E130" s="108" t="str">
        <f>'AAL mundo '!E130</f>
        <v>Upper middle income</v>
      </c>
      <c r="F130" s="109">
        <f>'AAL mundo '!F130</f>
        <v>70711.399999999994</v>
      </c>
      <c r="G130" s="124">
        <f>IFERROR('PML mundo '!G103*100000000/Indicadores!$I130,"")</f>
        <v>27347906.939190567</v>
      </c>
      <c r="H130" s="124">
        <f>IFERROR('PML mundo '!I103*100000000/Indicadores!$I130,"")</f>
        <v>179757986.57425338</v>
      </c>
      <c r="I130" s="124">
        <f>IFERROR('PML mundo '!K103*100000000/Indicadores!$I130,"")</f>
        <v>480494306.86024731</v>
      </c>
      <c r="J130" s="124">
        <f>IFERROR('PML mundo '!M103*100000000/Indicadores!$I130,"")</f>
        <v>1211337440.7477305</v>
      </c>
      <c r="K130" s="124">
        <f>IFERROR('PML mundo '!O103*100000000/Indicadores!$I130,"")</f>
        <v>2004249746.8485811</v>
      </c>
      <c r="L130" s="124">
        <f>IFERROR('PML mundo '!Q103*100000000/Indicadores!$I130,"")</f>
        <v>2881416054.4856877</v>
      </c>
      <c r="M130" s="124">
        <f>IFERROR('PML mundo '!S103*100000000/Indicadores!$I130,"")</f>
        <v>3469544988.6095243</v>
      </c>
      <c r="N130" s="124">
        <f>IFERROR('PML mundo '!U103*100000000/Indicadores!$I130,"")</f>
        <v>486559627.97304326</v>
      </c>
      <c r="O130" s="124">
        <f>IFERROR('PML mundo '!W103*100000000/Indicadores!$I130,"")</f>
        <v>1130385909.425915</v>
      </c>
      <c r="P130" s="124">
        <f>IFERROR('PML mundo '!Y103*100000000/Indicadores!$I130,"")</f>
        <v>3687508022.7625995</v>
      </c>
      <c r="Q130" s="124">
        <f>IFERROR('PML mundo '!AA103*100000000/Indicadores!$I130,"")</f>
        <v>7796411244.8878107</v>
      </c>
      <c r="R130" s="124">
        <f>IFERROR('PML mundo '!AC103*100000000/Indicadores!$I130,"")</f>
        <v>9246739605.2978191</v>
      </c>
      <c r="S130" s="124">
        <f>IFERROR('PML mundo '!AE103*100000000/Indicadores!$I130,"")</f>
        <v>10400277341.861048</v>
      </c>
      <c r="T130" s="124">
        <f>IFERROR('PML mundo '!AG103*100000000/Indicadores!$I130,"")</f>
        <v>10714517095.912754</v>
      </c>
      <c r="U130" s="124">
        <f>IFERROR('PML mundo '!AI103*100000000/Indicadores!$I130,"")</f>
        <v>309068042.52634716</v>
      </c>
      <c r="V130" s="124">
        <f>IFERROR('PML mundo '!AK103*100000000/Indicadores!$I130,"")</f>
        <v>482963604.85065252</v>
      </c>
      <c r="W130" s="124">
        <f>IFERROR('PML mundo '!AM103*100000000/Indicadores!$I130,"")</f>
        <v>592704905.92423785</v>
      </c>
      <c r="X130" s="124">
        <f>IFERROR('PML mundo '!AO103*100000000/Indicadores!$I130,"")</f>
        <v>745611435.33009899</v>
      </c>
      <c r="Y130" s="124">
        <f>IFERROR('PML mundo '!AQ103*100000000/Indicadores!$I130,"")</f>
        <v>786238294.3995105</v>
      </c>
      <c r="Z130" s="124">
        <f>IFERROR('PML mundo '!AS103*100000000/Indicadores!$I130,"")</f>
        <v>867487695.58380508</v>
      </c>
      <c r="AA130" s="124">
        <f>IFERROR('PML mundo '!AU103*100000000/Indicadores!$I130,"")</f>
        <v>948741413.72262824</v>
      </c>
      <c r="AB130" s="124" t="str">
        <f>IFERROR('PML mundo '!AW103*100000000/Indicadores!$I130,"")</f>
        <v/>
      </c>
      <c r="AC130" s="124" t="str">
        <f>IFERROR('PML mundo '!AY103*100000000/Indicadores!$I130,"")</f>
        <v/>
      </c>
      <c r="AD130" s="124" t="str">
        <f>IFERROR('PML mundo '!BA103*100000000/Indicadores!$I130,"")</f>
        <v/>
      </c>
      <c r="AE130" s="124" t="str">
        <f>IFERROR('PML mundo '!BC103*100000000/Indicadores!$I130,"")</f>
        <v/>
      </c>
      <c r="AF130" s="124" t="str">
        <f>IFERROR('PML mundo '!BE103*100000000/Indicadores!$I130,"")</f>
        <v/>
      </c>
      <c r="AG130" s="124" t="str">
        <f>IFERROR('PML mundo '!BG103*100000000/Indicadores!$I130,"")</f>
        <v/>
      </c>
      <c r="AH130" s="124" t="str">
        <f>IFERROR('PML mundo '!BI103*100000000/Indicadores!$I130,"")</f>
        <v/>
      </c>
      <c r="AI130" s="124">
        <f>IFERROR('PML mundo '!BK103*100000000/Indicadores!$I130,"")</f>
        <v>12786104.524332205</v>
      </c>
      <c r="AJ130" s="124">
        <f>IFERROR('PML mundo '!BM103*100000000/Indicadores!$I130,"")</f>
        <v>28867786.753402576</v>
      </c>
    </row>
    <row r="131" spans="1:36" s="119" customFormat="1" ht="14">
      <c r="A131" s="114" t="str">
        <f>'AAL mundo '!A131</f>
        <v>East Asia and the Pacific</v>
      </c>
      <c r="B131" s="107" t="str">
        <f>'AAL mundo '!B131</f>
        <v>JPN</v>
      </c>
      <c r="C131" s="107" t="str">
        <f>'AAL mundo '!C131</f>
        <v>Japan</v>
      </c>
      <c r="D131" s="108" t="str">
        <f>'AAL mundo '!D131</f>
        <v/>
      </c>
      <c r="E131" s="108" t="str">
        <f>'AAL mundo '!E131</f>
        <v>High income: OECD</v>
      </c>
      <c r="F131" s="109">
        <f>'AAL mundo '!F131</f>
        <v>39255200</v>
      </c>
      <c r="G131" s="124">
        <f>IFERROR('PML mundo '!G104*100000000/Indicadores!$I131,"")</f>
        <v>7050264.9677145323</v>
      </c>
      <c r="H131" s="124">
        <f>IFERROR('PML mundo '!I104*100000000/Indicadores!$I131,"")</f>
        <v>17161706.135587681</v>
      </c>
      <c r="I131" s="124">
        <f>IFERROR('PML mundo '!K104*100000000/Indicadores!$I131,"")</f>
        <v>31092686.391883377</v>
      </c>
      <c r="J131" s="124">
        <f>IFERROR('PML mundo '!M104*100000000/Indicadores!$I131,"")</f>
        <v>61284864.481687188</v>
      </c>
      <c r="K131" s="124">
        <f>IFERROR('PML mundo '!O104*100000000/Indicadores!$I131,"")</f>
        <v>93386751.475616738</v>
      </c>
      <c r="L131" s="124">
        <f>IFERROR('PML mundo '!Q104*100000000/Indicadores!$I131,"")</f>
        <v>135905726.89250523</v>
      </c>
      <c r="M131" s="124">
        <f>IFERROR('PML mundo '!S104*100000000/Indicadores!$I131,"")</f>
        <v>159953979.87156558</v>
      </c>
      <c r="N131" s="124">
        <f>IFERROR('PML mundo '!U104*100000000/Indicadores!$I131,"")</f>
        <v>1199403.2836419335</v>
      </c>
      <c r="O131" s="124">
        <f>IFERROR('PML mundo '!W104*100000000/Indicadores!$I131,"")</f>
        <v>2310530.7734460933</v>
      </c>
      <c r="P131" s="124">
        <f>IFERROR('PML mundo '!Y104*100000000/Indicadores!$I131,"")</f>
        <v>3428749.110584538</v>
      </c>
      <c r="Q131" s="124">
        <f>IFERROR('PML mundo '!AA104*100000000/Indicadores!$I131,"")</f>
        <v>4683385.4054606073</v>
      </c>
      <c r="R131" s="124">
        <f>IFERROR('PML mundo '!AC104*100000000/Indicadores!$I131,"")</f>
        <v>5569377.4817331145</v>
      </c>
      <c r="S131" s="124">
        <f>IFERROR('PML mundo '!AE104*100000000/Indicadores!$I131,"")</f>
        <v>6288705.3362752451</v>
      </c>
      <c r="T131" s="124">
        <f>IFERROR('PML mundo '!AG104*100000000/Indicadores!$I131,"")</f>
        <v>7008034.2014854671</v>
      </c>
      <c r="U131" s="124">
        <f>IFERROR('PML mundo '!AI104*100000000/Indicadores!$I131,"")</f>
        <v>3427178.5323693901</v>
      </c>
      <c r="V131" s="124">
        <f>IFERROR('PML mundo '!AK104*100000000/Indicadores!$I131,"")</f>
        <v>4095819.3607557225</v>
      </c>
      <c r="W131" s="124">
        <f>IFERROR('PML mundo '!AM104*100000000/Indicadores!$I131,"")</f>
        <v>4572625.2785775308</v>
      </c>
      <c r="X131" s="124">
        <f>IFERROR('PML mundo '!AO104*100000000/Indicadores!$I131,"")</f>
        <v>4966947.5413974812</v>
      </c>
      <c r="Y131" s="124">
        <f>IFERROR('PML mundo '!AQ104*100000000/Indicadores!$I131,"")</f>
        <v>5624152.6603215216</v>
      </c>
      <c r="Z131" s="124">
        <f>IFERROR('PML mundo '!AS104*100000000/Indicadores!$I131,"")</f>
        <v>5950087.0560203558</v>
      </c>
      <c r="AA131" s="124">
        <f>IFERROR('PML mundo '!AU104*100000000/Indicadores!$I131,"")</f>
        <v>5985756.5649954034</v>
      </c>
      <c r="AB131" s="124">
        <f>IFERROR('PML mundo '!AW104*100000000/Indicadores!$I131,"")</f>
        <v>142851.8708120338</v>
      </c>
      <c r="AC131" s="124">
        <f>IFERROR('PML mundo '!AY104*100000000/Indicadores!$I131,"")</f>
        <v>1606981.4691580767</v>
      </c>
      <c r="AD131" s="124">
        <f>IFERROR('PML mundo '!BA104*100000000/Indicadores!$I131,"")</f>
        <v>6139239.6534684049</v>
      </c>
      <c r="AE131" s="124">
        <f>IFERROR('PML mundo '!BC104*100000000/Indicadores!$I131,"")</f>
        <v>21270734.928307362</v>
      </c>
      <c r="AF131" s="124">
        <f>IFERROR('PML mundo '!BE104*100000000/Indicadores!$I131,"")</f>
        <v>36650246.131615378</v>
      </c>
      <c r="AG131" s="124">
        <f>IFERROR('PML mundo '!BG104*100000000/Indicadores!$I131,"")</f>
        <v>53178323.002863809</v>
      </c>
      <c r="AH131" s="124">
        <f>IFERROR('PML mundo '!BI104*100000000/Indicadores!$I131,"")</f>
        <v>63473270.16555436</v>
      </c>
      <c r="AI131" s="124">
        <f>IFERROR('PML mundo '!BK104*100000000/Indicadores!$I131,"")</f>
        <v>25647.022135097115</v>
      </c>
      <c r="AJ131" s="124">
        <f>IFERROR('PML mundo '!BM104*100000000/Indicadores!$I131,"")</f>
        <v>625378.25131272187</v>
      </c>
    </row>
    <row r="132" spans="1:36" s="119" customFormat="1" ht="14">
      <c r="A132" s="114" t="str">
        <f>'AAL mundo '!A132</f>
        <v>Middle East and North Africa</v>
      </c>
      <c r="B132" s="107" t="str">
        <f>'AAL mundo '!B132</f>
        <v>JOR</v>
      </c>
      <c r="C132" s="107" t="str">
        <f>'AAL mundo '!C132</f>
        <v>Jordan</v>
      </c>
      <c r="D132" s="108" t="str">
        <f>'AAL mundo '!D132</f>
        <v/>
      </c>
      <c r="E132" s="108" t="str">
        <f>'AAL mundo '!E132</f>
        <v>Upper middle income</v>
      </c>
      <c r="F132" s="109">
        <f>'AAL mundo '!F132</f>
        <v>121481</v>
      </c>
      <c r="G132" s="124">
        <f>IFERROR('PML mundo '!G105*100000000/Indicadores!$I132,"")</f>
        <v>3305826.5742501644</v>
      </c>
      <c r="H132" s="124">
        <f>IFERROR('PML mundo '!I105*100000000/Indicadores!$I132,"")</f>
        <v>8681439.4410552867</v>
      </c>
      <c r="I132" s="124">
        <f>IFERROR('PML mundo '!K105*100000000/Indicadores!$I132,"")</f>
        <v>21011108.709402859</v>
      </c>
      <c r="J132" s="124">
        <f>IFERROR('PML mundo '!M105*100000000/Indicadores!$I132,"")</f>
        <v>64023892.040921919</v>
      </c>
      <c r="K132" s="124">
        <f>IFERROR('PML mundo '!O105*100000000/Indicadores!$I132,"")</f>
        <v>130372501.21987435</v>
      </c>
      <c r="L132" s="124">
        <f>IFERROR('PML mundo '!Q105*100000000/Indicadores!$I132,"")</f>
        <v>234389408.43199909</v>
      </c>
      <c r="M132" s="124">
        <f>IFERROR('PML mundo '!S105*100000000/Indicadores!$I132,"")</f>
        <v>312987700.8489567</v>
      </c>
      <c r="N132" s="124" t="str">
        <f>IFERROR('PML mundo '!U105*100000000/Indicadores!$I132,"")</f>
        <v/>
      </c>
      <c r="O132" s="124" t="str">
        <f>IFERROR('PML mundo '!W105*100000000/Indicadores!$I132,"")</f>
        <v/>
      </c>
      <c r="P132" s="124" t="str">
        <f>IFERROR('PML mundo '!Y105*100000000/Indicadores!$I132,"")</f>
        <v/>
      </c>
      <c r="Q132" s="124" t="str">
        <f>IFERROR('PML mundo '!AA105*100000000/Indicadores!$I132,"")</f>
        <v/>
      </c>
      <c r="R132" s="124" t="str">
        <f>IFERROR('PML mundo '!AC105*100000000/Indicadores!$I132,"")</f>
        <v/>
      </c>
      <c r="S132" s="124" t="str">
        <f>IFERROR('PML mundo '!AE105*100000000/Indicadores!$I132,"")</f>
        <v/>
      </c>
      <c r="T132" s="124" t="str">
        <f>IFERROR('PML mundo '!AG105*100000000/Indicadores!$I132,"")</f>
        <v/>
      </c>
      <c r="U132" s="124" t="str">
        <f>IFERROR('PML mundo '!AI105*100000000/Indicadores!$I132,"")</f>
        <v/>
      </c>
      <c r="V132" s="124" t="str">
        <f>IFERROR('PML mundo '!AK105*100000000/Indicadores!$I132,"")</f>
        <v/>
      </c>
      <c r="W132" s="124" t="str">
        <f>IFERROR('PML mundo '!AM105*100000000/Indicadores!$I132,"")</f>
        <v/>
      </c>
      <c r="X132" s="124" t="str">
        <f>IFERROR('PML mundo '!AO105*100000000/Indicadores!$I132,"")</f>
        <v/>
      </c>
      <c r="Y132" s="124" t="str">
        <f>IFERROR('PML mundo '!AQ105*100000000/Indicadores!$I132,"")</f>
        <v/>
      </c>
      <c r="Z132" s="124" t="str">
        <f>IFERROR('PML mundo '!AS105*100000000/Indicadores!$I132,"")</f>
        <v/>
      </c>
      <c r="AA132" s="124" t="str">
        <f>IFERROR('PML mundo '!AU105*100000000/Indicadores!$I132,"")</f>
        <v/>
      </c>
      <c r="AB132" s="124" t="str">
        <f>IFERROR('PML mundo '!AW105*100000000/Indicadores!$I132,"")</f>
        <v/>
      </c>
      <c r="AC132" s="124" t="str">
        <f>IFERROR('PML mundo '!AY105*100000000/Indicadores!$I132,"")</f>
        <v/>
      </c>
      <c r="AD132" s="124" t="str">
        <f>IFERROR('PML mundo '!BA105*100000000/Indicadores!$I132,"")</f>
        <v/>
      </c>
      <c r="AE132" s="124" t="str">
        <f>IFERROR('PML mundo '!BC105*100000000/Indicadores!$I132,"")</f>
        <v/>
      </c>
      <c r="AF132" s="124" t="str">
        <f>IFERROR('PML mundo '!BE105*100000000/Indicadores!$I132,"")</f>
        <v/>
      </c>
      <c r="AG132" s="124" t="str">
        <f>IFERROR('PML mundo '!BG105*100000000/Indicadores!$I132,"")</f>
        <v/>
      </c>
      <c r="AH132" s="124" t="str">
        <f>IFERROR('PML mundo '!BI105*100000000/Indicadores!$I132,"")</f>
        <v/>
      </c>
      <c r="AI132" s="124">
        <f>IFERROR('PML mundo '!BK105*100000000/Indicadores!$I132,"")</f>
        <v>92795.615645050202</v>
      </c>
      <c r="AJ132" s="124">
        <f>IFERROR('PML mundo '!BM105*100000000/Indicadores!$I132,"")</f>
        <v>382479.11830195878</v>
      </c>
    </row>
    <row r="133" spans="1:36" s="119" customFormat="1" ht="14">
      <c r="A133" s="114" t="str">
        <f>'AAL mundo '!A133</f>
        <v>Europe and Central Asia</v>
      </c>
      <c r="B133" s="107" t="str">
        <f>'AAL mundo '!B133</f>
        <v>KAZ</v>
      </c>
      <c r="C133" s="107" t="str">
        <f>'AAL mundo '!C133</f>
        <v>Kazakhstan</v>
      </c>
      <c r="D133" s="108" t="str">
        <f>'AAL mundo '!D133</f>
        <v/>
      </c>
      <c r="E133" s="108" t="str">
        <f>'AAL mundo '!E133</f>
        <v>Upper middle income</v>
      </c>
      <c r="F133" s="109">
        <f>'AAL mundo '!F133</f>
        <v>734310</v>
      </c>
      <c r="G133" s="124">
        <f>IFERROR('PML mundo '!G106*100000000/Indicadores!$I133,"")</f>
        <v>12103701.818753069</v>
      </c>
      <c r="H133" s="124">
        <f>IFERROR('PML mundo '!I106*100000000/Indicadores!$I133,"")</f>
        <v>33447325.884116702</v>
      </c>
      <c r="I133" s="124">
        <f>IFERROR('PML mundo '!K106*100000000/Indicadores!$I133,"")</f>
        <v>65585584.092634588</v>
      </c>
      <c r="J133" s="124">
        <f>IFERROR('PML mundo '!M106*100000000/Indicadores!$I133,"")</f>
        <v>133696297.64133285</v>
      </c>
      <c r="K133" s="124">
        <f>IFERROR('PML mundo '!O106*100000000/Indicadores!$I133,"")</f>
        <v>203638024.32719529</v>
      </c>
      <c r="L133" s="124">
        <f>IFERROR('PML mundo '!Q106*100000000/Indicadores!$I133,"")</f>
        <v>287724796.40776181</v>
      </c>
      <c r="M133" s="124">
        <f>IFERROR('PML mundo '!S106*100000000/Indicadores!$I133,"")</f>
        <v>334932855.42727399</v>
      </c>
      <c r="N133" s="124" t="str">
        <f>IFERROR('PML mundo '!U106*100000000/Indicadores!$I133,"")</f>
        <v/>
      </c>
      <c r="O133" s="124" t="str">
        <f>IFERROR('PML mundo '!W106*100000000/Indicadores!$I133,"")</f>
        <v/>
      </c>
      <c r="P133" s="124" t="str">
        <f>IFERROR('PML mundo '!Y106*100000000/Indicadores!$I133,"")</f>
        <v/>
      </c>
      <c r="Q133" s="124" t="str">
        <f>IFERROR('PML mundo '!AA106*100000000/Indicadores!$I133,"")</f>
        <v/>
      </c>
      <c r="R133" s="124" t="str">
        <f>IFERROR('PML mundo '!AC106*100000000/Indicadores!$I133,"")</f>
        <v/>
      </c>
      <c r="S133" s="124" t="str">
        <f>IFERROR('PML mundo '!AE106*100000000/Indicadores!$I133,"")</f>
        <v/>
      </c>
      <c r="T133" s="124" t="str">
        <f>IFERROR('PML mundo '!AG106*100000000/Indicadores!$I133,"")</f>
        <v/>
      </c>
      <c r="U133" s="124" t="str">
        <f>IFERROR('PML mundo '!AI106*100000000/Indicadores!$I133,"")</f>
        <v/>
      </c>
      <c r="V133" s="124" t="str">
        <f>IFERROR('PML mundo '!AK106*100000000/Indicadores!$I133,"")</f>
        <v/>
      </c>
      <c r="W133" s="124" t="str">
        <f>IFERROR('PML mundo '!AM106*100000000/Indicadores!$I133,"")</f>
        <v/>
      </c>
      <c r="X133" s="124" t="str">
        <f>IFERROR('PML mundo '!AO106*100000000/Indicadores!$I133,"")</f>
        <v/>
      </c>
      <c r="Y133" s="124" t="str">
        <f>IFERROR('PML mundo '!AQ106*100000000/Indicadores!$I133,"")</f>
        <v/>
      </c>
      <c r="Z133" s="124" t="str">
        <f>IFERROR('PML mundo '!AS106*100000000/Indicadores!$I133,"")</f>
        <v/>
      </c>
      <c r="AA133" s="124" t="str">
        <f>IFERROR('PML mundo '!AU106*100000000/Indicadores!$I133,"")</f>
        <v/>
      </c>
      <c r="AB133" s="124" t="str">
        <f>IFERROR('PML mundo '!AW106*100000000/Indicadores!$I133,"")</f>
        <v/>
      </c>
      <c r="AC133" s="124" t="str">
        <f>IFERROR('PML mundo '!AY106*100000000/Indicadores!$I133,"")</f>
        <v/>
      </c>
      <c r="AD133" s="124" t="str">
        <f>IFERROR('PML mundo '!BA106*100000000/Indicadores!$I133,"")</f>
        <v/>
      </c>
      <c r="AE133" s="124" t="str">
        <f>IFERROR('PML mundo '!BC106*100000000/Indicadores!$I133,"")</f>
        <v/>
      </c>
      <c r="AF133" s="124" t="str">
        <f>IFERROR('PML mundo '!BE106*100000000/Indicadores!$I133,"")</f>
        <v/>
      </c>
      <c r="AG133" s="124" t="str">
        <f>IFERROR('PML mundo '!BG106*100000000/Indicadores!$I133,"")</f>
        <v/>
      </c>
      <c r="AH133" s="124" t="str">
        <f>IFERROR('PML mundo '!BI106*100000000/Indicadores!$I133,"")</f>
        <v/>
      </c>
      <c r="AI133" s="124">
        <f>IFERROR('PML mundo '!BK106*100000000/Indicadores!$I133,"")</f>
        <v>23674508.966981191</v>
      </c>
      <c r="AJ133" s="124">
        <f>IFERROR('PML mundo '!BM106*100000000/Indicadores!$I133,"")</f>
        <v>45851273.688578516</v>
      </c>
    </row>
    <row r="134" spans="1:36" s="119" customFormat="1" ht="14">
      <c r="A134" s="114" t="str">
        <f>'AAL mundo '!A134</f>
        <v>Sub-Saharan Africa</v>
      </c>
      <c r="B134" s="107" t="str">
        <f>'AAL mundo '!B134</f>
        <v>KEN</v>
      </c>
      <c r="C134" s="107" t="str">
        <f>'AAL mundo '!C134</f>
        <v>Kenya</v>
      </c>
      <c r="D134" s="108" t="str">
        <f>'AAL mundo '!D134</f>
        <v/>
      </c>
      <c r="E134" s="108" t="str">
        <f>'AAL mundo '!E134</f>
        <v>Low income</v>
      </c>
      <c r="F134" s="109">
        <f>'AAL mundo '!F134</f>
        <v>98382.7</v>
      </c>
      <c r="G134" s="124">
        <f>IFERROR('PML mundo '!G107*100000000/Indicadores!$I134,"")</f>
        <v>4755399.6137498524</v>
      </c>
      <c r="H134" s="124">
        <f>IFERROR('PML mundo '!I107*100000000/Indicadores!$I134,"")</f>
        <v>10877338.50543938</v>
      </c>
      <c r="I134" s="124">
        <f>IFERROR('PML mundo '!K107*100000000/Indicadores!$I134,"")</f>
        <v>22842410.861422699</v>
      </c>
      <c r="J134" s="124">
        <f>IFERROR('PML mundo '!M107*100000000/Indicadores!$I134,"")</f>
        <v>66196654.821460053</v>
      </c>
      <c r="K134" s="124">
        <f>IFERROR('PML mundo '!O107*100000000/Indicadores!$I134,"")</f>
        <v>142263414.45642984</v>
      </c>
      <c r="L134" s="124">
        <f>IFERROR('PML mundo '!Q107*100000000/Indicadores!$I134,"")</f>
        <v>281458005.79300374</v>
      </c>
      <c r="M134" s="124">
        <f>IFERROR('PML mundo '!S107*100000000/Indicadores!$I134,"")</f>
        <v>396608574.14444935</v>
      </c>
      <c r="N134" s="124" t="str">
        <f>IFERROR('PML mundo '!U107*100000000/Indicadores!$I134,"")</f>
        <v/>
      </c>
      <c r="O134" s="124" t="str">
        <f>IFERROR('PML mundo '!W107*100000000/Indicadores!$I134,"")</f>
        <v/>
      </c>
      <c r="P134" s="124" t="str">
        <f>IFERROR('PML mundo '!Y107*100000000/Indicadores!$I134,"")</f>
        <v/>
      </c>
      <c r="Q134" s="124" t="str">
        <f>IFERROR('PML mundo '!AA107*100000000/Indicadores!$I134,"")</f>
        <v/>
      </c>
      <c r="R134" s="124" t="str">
        <f>IFERROR('PML mundo '!AC107*100000000/Indicadores!$I134,"")</f>
        <v/>
      </c>
      <c r="S134" s="124" t="str">
        <f>IFERROR('PML mundo '!AE107*100000000/Indicadores!$I134,"")</f>
        <v/>
      </c>
      <c r="T134" s="124" t="str">
        <f>IFERROR('PML mundo '!AG107*100000000/Indicadores!$I134,"")</f>
        <v/>
      </c>
      <c r="U134" s="124" t="str">
        <f>IFERROR('PML mundo '!AI107*100000000/Indicadores!$I134,"")</f>
        <v/>
      </c>
      <c r="V134" s="124" t="str">
        <f>IFERROR('PML mundo '!AK107*100000000/Indicadores!$I134,"")</f>
        <v/>
      </c>
      <c r="W134" s="124" t="str">
        <f>IFERROR('PML mundo '!AM107*100000000/Indicadores!$I134,"")</f>
        <v/>
      </c>
      <c r="X134" s="124" t="str">
        <f>IFERROR('PML mundo '!AO107*100000000/Indicadores!$I134,"")</f>
        <v/>
      </c>
      <c r="Y134" s="124" t="str">
        <f>IFERROR('PML mundo '!AQ107*100000000/Indicadores!$I134,"")</f>
        <v/>
      </c>
      <c r="Z134" s="124" t="str">
        <f>IFERROR('PML mundo '!AS107*100000000/Indicadores!$I134,"")</f>
        <v/>
      </c>
      <c r="AA134" s="124" t="str">
        <f>IFERROR('PML mundo '!AU107*100000000/Indicadores!$I134,"")</f>
        <v/>
      </c>
      <c r="AB134" s="124" t="str">
        <f>IFERROR('PML mundo '!AW107*100000000/Indicadores!$I134,"")</f>
        <v/>
      </c>
      <c r="AC134" s="124" t="str">
        <f>IFERROR('PML mundo '!AY107*100000000/Indicadores!$I134,"")</f>
        <v/>
      </c>
      <c r="AD134" s="124" t="str">
        <f>IFERROR('PML mundo '!BA107*100000000/Indicadores!$I134,"")</f>
        <v/>
      </c>
      <c r="AE134" s="124" t="str">
        <f>IFERROR('PML mundo '!BC107*100000000/Indicadores!$I134,"")</f>
        <v/>
      </c>
      <c r="AF134" s="124" t="str">
        <f>IFERROR('PML mundo '!BE107*100000000/Indicadores!$I134,"")</f>
        <v/>
      </c>
      <c r="AG134" s="124" t="str">
        <f>IFERROR('PML mundo '!BG107*100000000/Indicadores!$I134,"")</f>
        <v/>
      </c>
      <c r="AH134" s="124" t="str">
        <f>IFERROR('PML mundo '!BI107*100000000/Indicadores!$I134,"")</f>
        <v/>
      </c>
      <c r="AI134" s="124">
        <f>IFERROR('PML mundo '!BK107*100000000/Indicadores!$I134,"")</f>
        <v>120061391.32073106</v>
      </c>
      <c r="AJ134" s="124">
        <f>IFERROR('PML mundo '!BM107*100000000/Indicadores!$I134,"")</f>
        <v>232080940.03313538</v>
      </c>
    </row>
    <row r="135" spans="1:36" s="119" customFormat="1" ht="14">
      <c r="A135" s="114" t="str">
        <f>'AAL mundo '!A135</f>
        <v>East Asia and the Pacific</v>
      </c>
      <c r="B135" s="107" t="str">
        <f>'AAL mundo '!B135</f>
        <v>KIR</v>
      </c>
      <c r="C135" s="107" t="str">
        <f>'AAL mundo '!C135</f>
        <v>Kiribati</v>
      </c>
      <c r="D135" s="108" t="str">
        <f>'AAL mundo '!D135</f>
        <v>SIDS</v>
      </c>
      <c r="E135" s="108" t="str">
        <f>'AAL mundo '!E135</f>
        <v>Lower middle income</v>
      </c>
      <c r="F135" s="109">
        <f>'AAL mundo '!F135</f>
        <v>595.11500000000001</v>
      </c>
      <c r="G135" s="124" t="str">
        <f>IFERROR('PML mundo '!G108*100000000/Indicadores!$I135,"")</f>
        <v/>
      </c>
      <c r="H135" s="124" t="str">
        <f>IFERROR('PML mundo '!I108*100000000/Indicadores!$I135,"")</f>
        <v/>
      </c>
      <c r="I135" s="124" t="str">
        <f>IFERROR('PML mundo '!K108*100000000/Indicadores!$I135,"")</f>
        <v/>
      </c>
      <c r="J135" s="124" t="str">
        <f>IFERROR('PML mundo '!M108*100000000/Indicadores!$I135,"")</f>
        <v/>
      </c>
      <c r="K135" s="124" t="str">
        <f>IFERROR('PML mundo '!O108*100000000/Indicadores!$I135,"")</f>
        <v/>
      </c>
      <c r="L135" s="124" t="str">
        <f>IFERROR('PML mundo '!Q108*100000000/Indicadores!$I135,"")</f>
        <v/>
      </c>
      <c r="M135" s="124" t="str">
        <f>IFERROR('PML mundo '!S108*100000000/Indicadores!$I135,"")</f>
        <v/>
      </c>
      <c r="N135" s="124" t="str">
        <f>IFERROR('PML mundo '!U108*100000000/Indicadores!$I135,"")</f>
        <v/>
      </c>
      <c r="O135" s="124" t="str">
        <f>IFERROR('PML mundo '!W108*100000000/Indicadores!$I135,"")</f>
        <v/>
      </c>
      <c r="P135" s="124" t="str">
        <f>IFERROR('PML mundo '!Y108*100000000/Indicadores!$I135,"")</f>
        <v/>
      </c>
      <c r="Q135" s="124" t="str">
        <f>IFERROR('PML mundo '!AA108*100000000/Indicadores!$I135,"")</f>
        <v/>
      </c>
      <c r="R135" s="124" t="str">
        <f>IFERROR('PML mundo '!AC108*100000000/Indicadores!$I135,"")</f>
        <v/>
      </c>
      <c r="S135" s="124" t="str">
        <f>IFERROR('PML mundo '!AE108*100000000/Indicadores!$I135,"")</f>
        <v/>
      </c>
      <c r="T135" s="124" t="str">
        <f>IFERROR('PML mundo '!AG108*100000000/Indicadores!$I135,"")</f>
        <v/>
      </c>
      <c r="U135" s="124" t="str">
        <f>IFERROR('PML mundo '!AI108*100000000/Indicadores!$I135,"")</f>
        <v/>
      </c>
      <c r="V135" s="124" t="str">
        <f>IFERROR('PML mundo '!AK108*100000000/Indicadores!$I135,"")</f>
        <v/>
      </c>
      <c r="W135" s="124" t="str">
        <f>IFERROR('PML mundo '!AM108*100000000/Indicadores!$I135,"")</f>
        <v/>
      </c>
      <c r="X135" s="124" t="str">
        <f>IFERROR('PML mundo '!AO108*100000000/Indicadores!$I135,"")</f>
        <v/>
      </c>
      <c r="Y135" s="124" t="str">
        <f>IFERROR('PML mundo '!AQ108*100000000/Indicadores!$I135,"")</f>
        <v/>
      </c>
      <c r="Z135" s="124" t="str">
        <f>IFERROR('PML mundo '!AS108*100000000/Indicadores!$I135,"")</f>
        <v/>
      </c>
      <c r="AA135" s="124" t="str">
        <f>IFERROR('PML mundo '!AU108*100000000/Indicadores!$I135,"")</f>
        <v/>
      </c>
      <c r="AB135" s="124" t="str">
        <f>IFERROR('PML mundo '!AW108*100000000/Indicadores!$I135,"")</f>
        <v/>
      </c>
      <c r="AC135" s="124" t="str">
        <f>IFERROR('PML mundo '!AY108*100000000/Indicadores!$I135,"")</f>
        <v/>
      </c>
      <c r="AD135" s="124">
        <f>IFERROR('PML mundo '!BA108*100000000/Indicadores!$I135,"")</f>
        <v>0</v>
      </c>
      <c r="AE135" s="124">
        <f>IFERROR('PML mundo '!BC108*100000000/Indicadores!$I135,"")</f>
        <v>6609551.2958901944</v>
      </c>
      <c r="AF135" s="124">
        <f>IFERROR('PML mundo '!BE108*100000000/Indicadores!$I135,"")</f>
        <v>26071007.889344655</v>
      </c>
      <c r="AG135" s="124">
        <f>IFERROR('PML mundo '!BG108*100000000/Indicadores!$I135,"")</f>
        <v>64993921.076253578</v>
      </c>
      <c r="AH135" s="124">
        <f>IFERROR('PML mundo '!BI108*100000000/Indicadores!$I135,"")</f>
        <v>103916834.26316249</v>
      </c>
      <c r="AI135" s="124" t="str">
        <f>IFERROR('PML mundo '!BK108*100000000/Indicadores!$I135,"")</f>
        <v/>
      </c>
      <c r="AJ135" s="124" t="str">
        <f>IFERROR('PML mundo '!BM108*100000000/Indicadores!$I135,"")</f>
        <v/>
      </c>
    </row>
    <row r="136" spans="1:36" s="119" customFormat="1" ht="14">
      <c r="A136" s="114" t="str">
        <f>'AAL mundo '!A136</f>
        <v>Middle East and North Africa</v>
      </c>
      <c r="B136" s="107" t="str">
        <f>'AAL mundo '!B136</f>
        <v>KWT</v>
      </c>
      <c r="C136" s="107" t="str">
        <f>'AAL mundo '!C136</f>
        <v>Kuwait</v>
      </c>
      <c r="D136" s="108" t="str">
        <f>'AAL mundo '!D136</f>
        <v/>
      </c>
      <c r="E136" s="108" t="str">
        <f>'AAL mundo '!E136</f>
        <v>High income: nonOECD</v>
      </c>
      <c r="F136" s="109">
        <f>'AAL mundo '!F136</f>
        <v>469418</v>
      </c>
      <c r="G136" s="124">
        <f>IFERROR('PML mundo '!G109*100000000/Indicadores!$I136,"")</f>
        <v>1851118.6763794168</v>
      </c>
      <c r="H136" s="124">
        <f>IFERROR('PML mundo '!I109*100000000/Indicadores!$I136,"")</f>
        <v>3611151.344079921</v>
      </c>
      <c r="I136" s="124">
        <f>IFERROR('PML mundo '!K109*100000000/Indicadores!$I136,"")</f>
        <v>7505571.7151504532</v>
      </c>
      <c r="J136" s="124">
        <f>IFERROR('PML mundo '!M109*100000000/Indicadores!$I136,"")</f>
        <v>22910598.682981614</v>
      </c>
      <c r="K136" s="124">
        <f>IFERROR('PML mundo '!O109*100000000/Indicadores!$I136,"")</f>
        <v>50605186.821794219</v>
      </c>
      <c r="L136" s="124">
        <f>IFERROR('PML mundo '!Q109*100000000/Indicadores!$I136,"")</f>
        <v>99121035.444510847</v>
      </c>
      <c r="M136" s="124">
        <f>IFERROR('PML mundo '!S109*100000000/Indicadores!$I136,"")</f>
        <v>137592818.61020273</v>
      </c>
      <c r="N136" s="124" t="str">
        <f>IFERROR('PML mundo '!U109*100000000/Indicadores!$I136,"")</f>
        <v/>
      </c>
      <c r="O136" s="124" t="str">
        <f>IFERROR('PML mundo '!W109*100000000/Indicadores!$I136,"")</f>
        <v/>
      </c>
      <c r="P136" s="124" t="str">
        <f>IFERROR('PML mundo '!Y109*100000000/Indicadores!$I136,"")</f>
        <v/>
      </c>
      <c r="Q136" s="124" t="str">
        <f>IFERROR('PML mundo '!AA109*100000000/Indicadores!$I136,"")</f>
        <v/>
      </c>
      <c r="R136" s="124" t="str">
        <f>IFERROR('PML mundo '!AC109*100000000/Indicadores!$I136,"")</f>
        <v/>
      </c>
      <c r="S136" s="124" t="str">
        <f>IFERROR('PML mundo '!AE109*100000000/Indicadores!$I136,"")</f>
        <v/>
      </c>
      <c r="T136" s="124" t="str">
        <f>IFERROR('PML mundo '!AG109*100000000/Indicadores!$I136,"")</f>
        <v/>
      </c>
      <c r="U136" s="124" t="str">
        <f>IFERROR('PML mundo '!AI109*100000000/Indicadores!$I136,"")</f>
        <v/>
      </c>
      <c r="V136" s="124" t="str">
        <f>IFERROR('PML mundo '!AK109*100000000/Indicadores!$I136,"")</f>
        <v/>
      </c>
      <c r="W136" s="124" t="str">
        <f>IFERROR('PML mundo '!AM109*100000000/Indicadores!$I136,"")</f>
        <v/>
      </c>
      <c r="X136" s="124" t="str">
        <f>IFERROR('PML mundo '!AO109*100000000/Indicadores!$I136,"")</f>
        <v/>
      </c>
      <c r="Y136" s="124" t="str">
        <f>IFERROR('PML mundo '!AQ109*100000000/Indicadores!$I136,"")</f>
        <v/>
      </c>
      <c r="Z136" s="124" t="str">
        <f>IFERROR('PML mundo '!AS109*100000000/Indicadores!$I136,"")</f>
        <v/>
      </c>
      <c r="AA136" s="124" t="str">
        <f>IFERROR('PML mundo '!AU109*100000000/Indicadores!$I136,"")</f>
        <v/>
      </c>
      <c r="AB136" s="124" t="str">
        <f>IFERROR('PML mundo '!AW109*100000000/Indicadores!$I136,"")</f>
        <v/>
      </c>
      <c r="AC136" s="124" t="str">
        <f>IFERROR('PML mundo '!AY109*100000000/Indicadores!$I136,"")</f>
        <v/>
      </c>
      <c r="AD136" s="124" t="str">
        <f>IFERROR('PML mundo '!BA109*100000000/Indicadores!$I136,"")</f>
        <v/>
      </c>
      <c r="AE136" s="124" t="str">
        <f>IFERROR('PML mundo '!BC109*100000000/Indicadores!$I136,"")</f>
        <v/>
      </c>
      <c r="AF136" s="124" t="str">
        <f>IFERROR('PML mundo '!BE109*100000000/Indicadores!$I136,"")</f>
        <v/>
      </c>
      <c r="AG136" s="124" t="str">
        <f>IFERROR('PML mundo '!BG109*100000000/Indicadores!$I136,"")</f>
        <v/>
      </c>
      <c r="AH136" s="124" t="str">
        <f>IFERROR('PML mundo '!BI109*100000000/Indicadores!$I136,"")</f>
        <v/>
      </c>
      <c r="AI136" s="124">
        <f>IFERROR('PML mundo '!BK109*100000000/Indicadores!$I136,"")</f>
        <v>22923.236446190851</v>
      </c>
      <c r="AJ136" s="124">
        <f>IFERROR('PML mundo '!BM109*100000000/Indicadores!$I136,"")</f>
        <v>75685.338106421856</v>
      </c>
    </row>
    <row r="137" spans="1:36" s="119" customFormat="1" ht="14">
      <c r="A137" s="114" t="str">
        <f>'AAL mundo '!A137</f>
        <v>Europe and Central Asia</v>
      </c>
      <c r="B137" s="107" t="str">
        <f>'AAL mundo '!B137</f>
        <v>KGZ</v>
      </c>
      <c r="C137" s="107" t="str">
        <f>'AAL mundo '!C137</f>
        <v>Kyrgyzstan</v>
      </c>
      <c r="D137" s="108" t="str">
        <f>'AAL mundo '!D137</f>
        <v/>
      </c>
      <c r="E137" s="108" t="str">
        <f>'AAL mundo '!E137</f>
        <v>Lower middle income</v>
      </c>
      <c r="F137" s="109">
        <f>'AAL mundo '!F137</f>
        <v>18466.599999999999</v>
      </c>
      <c r="G137" s="124">
        <f>IFERROR('PML mundo '!G110*100000000/Indicadores!$I137,"")</f>
        <v>45308568.959965698</v>
      </c>
      <c r="H137" s="124">
        <f>IFERROR('PML mundo '!I110*100000000/Indicadores!$I137,"")</f>
        <v>95402123.087048963</v>
      </c>
      <c r="I137" s="124">
        <f>IFERROR('PML mundo '!K110*100000000/Indicadores!$I137,"")</f>
        <v>152545432.46585137</v>
      </c>
      <c r="J137" s="124">
        <f>IFERROR('PML mundo '!M110*100000000/Indicadores!$I137,"")</f>
        <v>250818019.96245351</v>
      </c>
      <c r="K137" s="124">
        <f>IFERROR('PML mundo '!O110*100000000/Indicadores!$I137,"")</f>
        <v>334548676.75304407</v>
      </c>
      <c r="L137" s="124">
        <f>IFERROR('PML mundo '!Q110*100000000/Indicadores!$I137,"")</f>
        <v>427825602.79558891</v>
      </c>
      <c r="M137" s="124">
        <f>IFERROR('PML mundo '!S110*100000000/Indicadores!$I137,"")</f>
        <v>468149044.11584437</v>
      </c>
      <c r="N137" s="124" t="str">
        <f>IFERROR('PML mundo '!U110*100000000/Indicadores!$I137,"")</f>
        <v/>
      </c>
      <c r="O137" s="124" t="str">
        <f>IFERROR('PML mundo '!W110*100000000/Indicadores!$I137,"")</f>
        <v/>
      </c>
      <c r="P137" s="124" t="str">
        <f>IFERROR('PML mundo '!Y110*100000000/Indicadores!$I137,"")</f>
        <v/>
      </c>
      <c r="Q137" s="124" t="str">
        <f>IFERROR('PML mundo '!AA110*100000000/Indicadores!$I137,"")</f>
        <v/>
      </c>
      <c r="R137" s="124" t="str">
        <f>IFERROR('PML mundo '!AC110*100000000/Indicadores!$I137,"")</f>
        <v/>
      </c>
      <c r="S137" s="124" t="str">
        <f>IFERROR('PML mundo '!AE110*100000000/Indicadores!$I137,"")</f>
        <v/>
      </c>
      <c r="T137" s="124" t="str">
        <f>IFERROR('PML mundo '!AG110*100000000/Indicadores!$I137,"")</f>
        <v/>
      </c>
      <c r="U137" s="124" t="str">
        <f>IFERROR('PML mundo '!AI110*100000000/Indicadores!$I137,"")</f>
        <v/>
      </c>
      <c r="V137" s="124" t="str">
        <f>IFERROR('PML mundo '!AK110*100000000/Indicadores!$I137,"")</f>
        <v/>
      </c>
      <c r="W137" s="124" t="str">
        <f>IFERROR('PML mundo '!AM110*100000000/Indicadores!$I137,"")</f>
        <v/>
      </c>
      <c r="X137" s="124" t="str">
        <f>IFERROR('PML mundo '!AO110*100000000/Indicadores!$I137,"")</f>
        <v/>
      </c>
      <c r="Y137" s="124" t="str">
        <f>IFERROR('PML mundo '!AQ110*100000000/Indicadores!$I137,"")</f>
        <v/>
      </c>
      <c r="Z137" s="124" t="str">
        <f>IFERROR('PML mundo '!AS110*100000000/Indicadores!$I137,"")</f>
        <v/>
      </c>
      <c r="AA137" s="124" t="str">
        <f>IFERROR('PML mundo '!AU110*100000000/Indicadores!$I137,"")</f>
        <v/>
      </c>
      <c r="AB137" s="124" t="str">
        <f>IFERROR('PML mundo '!AW110*100000000/Indicadores!$I137,"")</f>
        <v/>
      </c>
      <c r="AC137" s="124" t="str">
        <f>IFERROR('PML mundo '!AY110*100000000/Indicadores!$I137,"")</f>
        <v/>
      </c>
      <c r="AD137" s="124" t="str">
        <f>IFERROR('PML mundo '!BA110*100000000/Indicadores!$I137,"")</f>
        <v/>
      </c>
      <c r="AE137" s="124" t="str">
        <f>IFERROR('PML mundo '!BC110*100000000/Indicadores!$I137,"")</f>
        <v/>
      </c>
      <c r="AF137" s="124" t="str">
        <f>IFERROR('PML mundo '!BE110*100000000/Indicadores!$I137,"")</f>
        <v/>
      </c>
      <c r="AG137" s="124" t="str">
        <f>IFERROR('PML mundo '!BG110*100000000/Indicadores!$I137,"")</f>
        <v/>
      </c>
      <c r="AH137" s="124" t="str">
        <f>IFERROR('PML mundo '!BI110*100000000/Indicadores!$I137,"")</f>
        <v/>
      </c>
      <c r="AI137" s="124">
        <f>IFERROR('PML mundo '!BK110*100000000/Indicadores!$I137,"")</f>
        <v>62321486.434969284</v>
      </c>
      <c r="AJ137" s="124">
        <f>IFERROR('PML mundo '!BM110*100000000/Indicadores!$I137,"")</f>
        <v>131674486.84254658</v>
      </c>
    </row>
    <row r="138" spans="1:36" s="119" customFormat="1" ht="14">
      <c r="A138" s="114" t="str">
        <f>'AAL mundo '!A138</f>
        <v>East Asia and the Pacific</v>
      </c>
      <c r="B138" s="107" t="str">
        <f>'AAL mundo '!B138</f>
        <v>LAO</v>
      </c>
      <c r="C138" s="107" t="str">
        <f>'AAL mundo '!C138</f>
        <v>Lao People's Democratic Republic</v>
      </c>
      <c r="D138" s="108" t="str">
        <f>'AAL mundo '!D138</f>
        <v/>
      </c>
      <c r="E138" s="108" t="str">
        <f>'AAL mundo '!E138</f>
        <v>Lower middle income</v>
      </c>
      <c r="F138" s="109">
        <f>'AAL mundo '!F138</f>
        <v>21925.599999999999</v>
      </c>
      <c r="G138" s="124">
        <f>IFERROR('PML mundo '!G111*100000000/Indicadores!$I138,"")</f>
        <v>114428842.61252952</v>
      </c>
      <c r="H138" s="124">
        <f>IFERROR('PML mundo '!I111*100000000/Indicadores!$I138,"")</f>
        <v>287892883.70875692</v>
      </c>
      <c r="I138" s="124">
        <f>IFERROR('PML mundo '!K111*100000000/Indicadores!$I138,"")</f>
        <v>535728669.51398456</v>
      </c>
      <c r="J138" s="124">
        <f>IFERROR('PML mundo '!M111*100000000/Indicadores!$I138,"")</f>
        <v>1122018920.647459</v>
      </c>
      <c r="K138" s="124">
        <f>IFERROR('PML mundo '!O111*100000000/Indicadores!$I138,"")</f>
        <v>1815805055.1409292</v>
      </c>
      <c r="L138" s="124">
        <f>IFERROR('PML mundo '!Q111*100000000/Indicadores!$I138,"")</f>
        <v>2733756872.1329956</v>
      </c>
      <c r="M138" s="124">
        <f>IFERROR('PML mundo '!S111*100000000/Indicadores!$I138,"")</f>
        <v>3406253919.6287856</v>
      </c>
      <c r="N138" s="124">
        <f>IFERROR('PML mundo '!U111*100000000/Indicadores!$I138,"")</f>
        <v>17647532.642813608</v>
      </c>
      <c r="O138" s="124">
        <f>IFERROR('PML mundo '!W111*100000000/Indicadores!$I138,"")</f>
        <v>29762703.861888032</v>
      </c>
      <c r="P138" s="124">
        <f>IFERROR('PML mundo '!Y111*100000000/Indicadores!$I138,"")</f>
        <v>36275483.765783533</v>
      </c>
      <c r="Q138" s="124">
        <f>IFERROR('PML mundo '!AA111*100000000/Indicadores!$I138,"")</f>
        <v>43838712.041275077</v>
      </c>
      <c r="R138" s="124">
        <f>IFERROR('PML mundo '!AC111*100000000/Indicadores!$I138,"")</f>
        <v>52102239.231163993</v>
      </c>
      <c r="S138" s="124">
        <f>IFERROR('PML mundo '!AE111*100000000/Indicadores!$I138,"")</f>
        <v>54903434.888753451</v>
      </c>
      <c r="T138" s="124">
        <f>IFERROR('PML mundo '!AG111*100000000/Indicadores!$I138,"")</f>
        <v>57634600.654903181</v>
      </c>
      <c r="U138" s="124" t="str">
        <f>IFERROR('PML mundo '!AI111*100000000/Indicadores!$I138,"")</f>
        <v/>
      </c>
      <c r="V138" s="124" t="str">
        <f>IFERROR('PML mundo '!AK111*100000000/Indicadores!$I138,"")</f>
        <v/>
      </c>
      <c r="W138" s="124" t="str">
        <f>IFERROR('PML mundo '!AM111*100000000/Indicadores!$I138,"")</f>
        <v/>
      </c>
      <c r="X138" s="124" t="str">
        <f>IFERROR('PML mundo '!AO111*100000000/Indicadores!$I138,"")</f>
        <v/>
      </c>
      <c r="Y138" s="124" t="str">
        <f>IFERROR('PML mundo '!AQ111*100000000/Indicadores!$I138,"")</f>
        <v/>
      </c>
      <c r="Z138" s="124" t="str">
        <f>IFERROR('PML mundo '!AS111*100000000/Indicadores!$I138,"")</f>
        <v/>
      </c>
      <c r="AA138" s="124" t="str">
        <f>IFERROR('PML mundo '!AU111*100000000/Indicadores!$I138,"")</f>
        <v/>
      </c>
      <c r="AB138" s="124" t="str">
        <f>IFERROR('PML mundo '!AW111*100000000/Indicadores!$I138,"")</f>
        <v/>
      </c>
      <c r="AC138" s="124" t="str">
        <f>IFERROR('PML mundo '!AY111*100000000/Indicadores!$I138,"")</f>
        <v/>
      </c>
      <c r="AD138" s="124" t="str">
        <f>IFERROR('PML mundo '!BA111*100000000/Indicadores!$I138,"")</f>
        <v/>
      </c>
      <c r="AE138" s="124" t="str">
        <f>IFERROR('PML mundo '!BC111*100000000/Indicadores!$I138,"")</f>
        <v/>
      </c>
      <c r="AF138" s="124" t="str">
        <f>IFERROR('PML mundo '!BE111*100000000/Indicadores!$I138,"")</f>
        <v/>
      </c>
      <c r="AG138" s="124" t="str">
        <f>IFERROR('PML mundo '!BG111*100000000/Indicadores!$I138,"")</f>
        <v/>
      </c>
      <c r="AH138" s="124" t="str">
        <f>IFERROR('PML mundo '!BI111*100000000/Indicadores!$I138,"")</f>
        <v/>
      </c>
      <c r="AI138" s="124">
        <f>IFERROR('PML mundo '!BK111*100000000/Indicadores!$I138,"")</f>
        <v>8759843293.884594</v>
      </c>
      <c r="AJ138" s="124">
        <f>IFERROR('PML mundo '!BM111*100000000/Indicadores!$I138,"")</f>
        <v>12086335635.139105</v>
      </c>
    </row>
    <row r="139" spans="1:36" s="119" customFormat="1" ht="14">
      <c r="A139" s="114" t="str">
        <f>'AAL mundo '!A139</f>
        <v>Europe and Central Asia</v>
      </c>
      <c r="B139" s="107" t="str">
        <f>'AAL mundo '!B139</f>
        <v>LVA</v>
      </c>
      <c r="C139" s="107" t="str">
        <f>'AAL mundo '!C139</f>
        <v>Latvia</v>
      </c>
      <c r="D139" s="108" t="str">
        <f>'AAL mundo '!D139</f>
        <v/>
      </c>
      <c r="E139" s="108" t="str">
        <f>'AAL mundo '!E139</f>
        <v>High income: nonOECD</v>
      </c>
      <c r="F139" s="109">
        <f>'AAL mundo '!F139</f>
        <v>95608.8</v>
      </c>
      <c r="G139" s="124" t="str">
        <f>IFERROR('PML mundo '!G112*100000000/Indicadores!$I139,"")</f>
        <v/>
      </c>
      <c r="H139" s="124" t="str">
        <f>IFERROR('PML mundo '!I112*100000000/Indicadores!$I139,"")</f>
        <v/>
      </c>
      <c r="I139" s="124" t="str">
        <f>IFERROR('PML mundo '!K112*100000000/Indicadores!$I139,"")</f>
        <v/>
      </c>
      <c r="J139" s="124" t="str">
        <f>IFERROR('PML mundo '!M112*100000000/Indicadores!$I139,"")</f>
        <v/>
      </c>
      <c r="K139" s="124" t="str">
        <f>IFERROR('PML mundo '!O112*100000000/Indicadores!$I139,"")</f>
        <v/>
      </c>
      <c r="L139" s="124" t="str">
        <f>IFERROR('PML mundo '!Q112*100000000/Indicadores!$I139,"")</f>
        <v/>
      </c>
      <c r="M139" s="124" t="str">
        <f>IFERROR('PML mundo '!S112*100000000/Indicadores!$I139,"")</f>
        <v/>
      </c>
      <c r="N139" s="124" t="str">
        <f>IFERROR('PML mundo '!U112*100000000/Indicadores!$I139,"")</f>
        <v/>
      </c>
      <c r="O139" s="124" t="str">
        <f>IFERROR('PML mundo '!W112*100000000/Indicadores!$I139,"")</f>
        <v/>
      </c>
      <c r="P139" s="124" t="str">
        <f>IFERROR('PML mundo '!Y112*100000000/Indicadores!$I139,"")</f>
        <v/>
      </c>
      <c r="Q139" s="124" t="str">
        <f>IFERROR('PML mundo '!AA112*100000000/Indicadores!$I139,"")</f>
        <v/>
      </c>
      <c r="R139" s="124" t="str">
        <f>IFERROR('PML mundo '!AC112*100000000/Indicadores!$I139,"")</f>
        <v/>
      </c>
      <c r="S139" s="124" t="str">
        <f>IFERROR('PML mundo '!AE112*100000000/Indicadores!$I139,"")</f>
        <v/>
      </c>
      <c r="T139" s="124" t="str">
        <f>IFERROR('PML mundo '!AG112*100000000/Indicadores!$I139,"")</f>
        <v/>
      </c>
      <c r="U139" s="124" t="str">
        <f>IFERROR('PML mundo '!AI112*100000000/Indicadores!$I139,"")</f>
        <v/>
      </c>
      <c r="V139" s="124" t="str">
        <f>IFERROR('PML mundo '!AK112*100000000/Indicadores!$I139,"")</f>
        <v/>
      </c>
      <c r="W139" s="124" t="str">
        <f>IFERROR('PML mundo '!AM112*100000000/Indicadores!$I139,"")</f>
        <v/>
      </c>
      <c r="X139" s="124" t="str">
        <f>IFERROR('PML mundo '!AO112*100000000/Indicadores!$I139,"")</f>
        <v/>
      </c>
      <c r="Y139" s="124" t="str">
        <f>IFERROR('PML mundo '!AQ112*100000000/Indicadores!$I139,"")</f>
        <v/>
      </c>
      <c r="Z139" s="124" t="str">
        <f>IFERROR('PML mundo '!AS112*100000000/Indicadores!$I139,"")</f>
        <v/>
      </c>
      <c r="AA139" s="124" t="str">
        <f>IFERROR('PML mundo '!AU112*100000000/Indicadores!$I139,"")</f>
        <v/>
      </c>
      <c r="AB139" s="124" t="str">
        <f>IFERROR('PML mundo '!AW112*100000000/Indicadores!$I139,"")</f>
        <v/>
      </c>
      <c r="AC139" s="124" t="str">
        <f>IFERROR('PML mundo '!AY112*100000000/Indicadores!$I139,"")</f>
        <v/>
      </c>
      <c r="AD139" s="124" t="str">
        <f>IFERROR('PML mundo '!BA112*100000000/Indicadores!$I139,"")</f>
        <v/>
      </c>
      <c r="AE139" s="124" t="str">
        <f>IFERROR('PML mundo '!BC112*100000000/Indicadores!$I139,"")</f>
        <v/>
      </c>
      <c r="AF139" s="124" t="str">
        <f>IFERROR('PML mundo '!BE112*100000000/Indicadores!$I139,"")</f>
        <v/>
      </c>
      <c r="AG139" s="124" t="str">
        <f>IFERROR('PML mundo '!BG112*100000000/Indicadores!$I139,"")</f>
        <v/>
      </c>
      <c r="AH139" s="124" t="str">
        <f>IFERROR('PML mundo '!BI112*100000000/Indicadores!$I139,"")</f>
        <v/>
      </c>
      <c r="AI139" s="124">
        <f>IFERROR('PML mundo '!BK112*100000000/Indicadores!$I139,"")</f>
        <v>23882160.510585714</v>
      </c>
      <c r="AJ139" s="124">
        <f>IFERROR('PML mundo '!BM112*100000000/Indicadores!$I139,"")</f>
        <v>56375102.03276208</v>
      </c>
    </row>
    <row r="140" spans="1:36" s="119" customFormat="1" ht="14">
      <c r="A140" s="114" t="str">
        <f>'AAL mundo '!A140</f>
        <v>Middle East and North Africa</v>
      </c>
      <c r="B140" s="107" t="str">
        <f>'AAL mundo '!B140</f>
        <v>LBN</v>
      </c>
      <c r="C140" s="107" t="str">
        <f>'AAL mundo '!C140</f>
        <v>Lebanon</v>
      </c>
      <c r="D140" s="108" t="str">
        <f>'AAL mundo '!D140</f>
        <v/>
      </c>
      <c r="E140" s="108" t="str">
        <f>'AAL mundo '!E140</f>
        <v>Upper middle income</v>
      </c>
      <c r="F140" s="109">
        <f>'AAL mundo '!F140</f>
        <v>207724</v>
      </c>
      <c r="G140" s="124">
        <f>IFERROR('PML mundo '!G113*100000000/Indicadores!$I140,"")</f>
        <v>132294786.65790229</v>
      </c>
      <c r="H140" s="124">
        <f>IFERROR('PML mundo '!I113*100000000/Indicadores!$I140,"")</f>
        <v>451678460.31636983</v>
      </c>
      <c r="I140" s="124">
        <f>IFERROR('PML mundo '!K113*100000000/Indicadores!$I140,"")</f>
        <v>1204703564.0588474</v>
      </c>
      <c r="J140" s="124">
        <f>IFERROR('PML mundo '!M113*100000000/Indicadores!$I140,"")</f>
        <v>3427419065.8882046</v>
      </c>
      <c r="K140" s="124">
        <f>IFERROR('PML mundo '!O113*100000000/Indicadores!$I140,"")</f>
        <v>6388788590.9580574</v>
      </c>
      <c r="L140" s="124">
        <f>IFERROR('PML mundo '!Q113*100000000/Indicadores!$I140,"")</f>
        <v>10521930857.888962</v>
      </c>
      <c r="M140" s="124">
        <f>IFERROR('PML mundo '!S113*100000000/Indicadores!$I140,"")</f>
        <v>13440626219.082178</v>
      </c>
      <c r="N140" s="124" t="str">
        <f>IFERROR('PML mundo '!U113*100000000/Indicadores!$I140,"")</f>
        <v/>
      </c>
      <c r="O140" s="124" t="str">
        <f>IFERROR('PML mundo '!W113*100000000/Indicadores!$I140,"")</f>
        <v/>
      </c>
      <c r="P140" s="124" t="str">
        <f>IFERROR('PML mundo '!Y113*100000000/Indicadores!$I140,"")</f>
        <v/>
      </c>
      <c r="Q140" s="124" t="str">
        <f>IFERROR('PML mundo '!AA113*100000000/Indicadores!$I140,"")</f>
        <v/>
      </c>
      <c r="R140" s="124" t="str">
        <f>IFERROR('PML mundo '!AC113*100000000/Indicadores!$I140,"")</f>
        <v/>
      </c>
      <c r="S140" s="124" t="str">
        <f>IFERROR('PML mundo '!AE113*100000000/Indicadores!$I140,"")</f>
        <v/>
      </c>
      <c r="T140" s="124" t="str">
        <f>IFERROR('PML mundo '!AG113*100000000/Indicadores!$I140,"")</f>
        <v/>
      </c>
      <c r="U140" s="124" t="str">
        <f>IFERROR('PML mundo '!AI113*100000000/Indicadores!$I140,"")</f>
        <v/>
      </c>
      <c r="V140" s="124" t="str">
        <f>IFERROR('PML mundo '!AK113*100000000/Indicadores!$I140,"")</f>
        <v/>
      </c>
      <c r="W140" s="124" t="str">
        <f>IFERROR('PML mundo '!AM113*100000000/Indicadores!$I140,"")</f>
        <v/>
      </c>
      <c r="X140" s="124" t="str">
        <f>IFERROR('PML mundo '!AO113*100000000/Indicadores!$I140,"")</f>
        <v/>
      </c>
      <c r="Y140" s="124" t="str">
        <f>IFERROR('PML mundo '!AQ113*100000000/Indicadores!$I140,"")</f>
        <v/>
      </c>
      <c r="Z140" s="124" t="str">
        <f>IFERROR('PML mundo '!AS113*100000000/Indicadores!$I140,"")</f>
        <v/>
      </c>
      <c r="AA140" s="124" t="str">
        <f>IFERROR('PML mundo '!AU113*100000000/Indicadores!$I140,"")</f>
        <v/>
      </c>
      <c r="AB140" s="124" t="str">
        <f>IFERROR('PML mundo '!AW113*100000000/Indicadores!$I140,"")</f>
        <v/>
      </c>
      <c r="AC140" s="124" t="str">
        <f>IFERROR('PML mundo '!AY113*100000000/Indicadores!$I140,"")</f>
        <v/>
      </c>
      <c r="AD140" s="124" t="str">
        <f>IFERROR('PML mundo '!BA113*100000000/Indicadores!$I140,"")</f>
        <v/>
      </c>
      <c r="AE140" s="124" t="str">
        <f>IFERROR('PML mundo '!BC113*100000000/Indicadores!$I140,"")</f>
        <v/>
      </c>
      <c r="AF140" s="124">
        <f>IFERROR('PML mundo '!BE113*100000000/Indicadores!$I140,"")</f>
        <v>12210539.786357855</v>
      </c>
      <c r="AG140" s="124">
        <f>IFERROR('PML mundo '!BG113*100000000/Indicadores!$I140,"")</f>
        <v>250183645.38292688</v>
      </c>
      <c r="AH140" s="124">
        <f>IFERROR('PML mundo '!BI113*100000000/Indicadores!$I140,"")</f>
        <v>657919495.33800316</v>
      </c>
      <c r="AI140" s="124">
        <f>IFERROR('PML mundo '!BK113*100000000/Indicadores!$I140,"")</f>
        <v>372914.32102146692</v>
      </c>
      <c r="AJ140" s="124">
        <f>IFERROR('PML mundo '!BM113*100000000/Indicadores!$I140,"")</f>
        <v>37588271.02241157</v>
      </c>
    </row>
    <row r="141" spans="1:36" s="119" customFormat="1" ht="14">
      <c r="A141" s="114" t="str">
        <f>'AAL mundo '!A141</f>
        <v>Sub-Saharan Africa</v>
      </c>
      <c r="B141" s="107" t="str">
        <f>'AAL mundo '!B141</f>
        <v>LSO</v>
      </c>
      <c r="C141" s="107" t="str">
        <f>'AAL mundo '!C141</f>
        <v>Lesotho</v>
      </c>
      <c r="D141" s="108" t="str">
        <f>'AAL mundo '!D141</f>
        <v/>
      </c>
      <c r="E141" s="108" t="str">
        <f>'AAL mundo '!E141</f>
        <v>Lower middle income</v>
      </c>
      <c r="F141" s="109">
        <f>'AAL mundo '!F141</f>
        <v>17938</v>
      </c>
      <c r="G141" s="124">
        <f>IFERROR('PML mundo '!G114*100000000/Indicadores!$I141,"")</f>
        <v>906626585.62244809</v>
      </c>
      <c r="H141" s="124">
        <f>IFERROR('PML mundo '!I114*100000000/Indicadores!$I141,"")</f>
        <v>2272627836.6769247</v>
      </c>
      <c r="I141" s="124">
        <f>IFERROR('PML mundo '!K114*100000000/Indicadores!$I141,"")</f>
        <v>4588072177.8242121</v>
      </c>
      <c r="J141" s="124">
        <f>IFERROR('PML mundo '!M114*100000000/Indicadores!$I141,"")</f>
        <v>10444647783.270388</v>
      </c>
      <c r="K141" s="124">
        <f>IFERROR('PML mundo '!O114*100000000/Indicadores!$I141,"")</f>
        <v>17955333287.321617</v>
      </c>
      <c r="L141" s="124">
        <f>IFERROR('PML mundo '!Q114*100000000/Indicadores!$I141,"")</f>
        <v>28361549388.868607</v>
      </c>
      <c r="M141" s="124">
        <f>IFERROR('PML mundo '!S114*100000000/Indicadores!$I141,"")</f>
        <v>35376749922.512802</v>
      </c>
      <c r="N141" s="124" t="str">
        <f>IFERROR('PML mundo '!U114*100000000/Indicadores!$I141,"")</f>
        <v/>
      </c>
      <c r="O141" s="124" t="str">
        <f>IFERROR('PML mundo '!W114*100000000/Indicadores!$I141,"")</f>
        <v/>
      </c>
      <c r="P141" s="124" t="str">
        <f>IFERROR('PML mundo '!Y114*100000000/Indicadores!$I141,"")</f>
        <v/>
      </c>
      <c r="Q141" s="124" t="str">
        <f>IFERROR('PML mundo '!AA114*100000000/Indicadores!$I141,"")</f>
        <v/>
      </c>
      <c r="R141" s="124" t="str">
        <f>IFERROR('PML mundo '!AC114*100000000/Indicadores!$I141,"")</f>
        <v/>
      </c>
      <c r="S141" s="124" t="str">
        <f>IFERROR('PML mundo '!AE114*100000000/Indicadores!$I141,"")</f>
        <v/>
      </c>
      <c r="T141" s="124" t="str">
        <f>IFERROR('PML mundo '!AG114*100000000/Indicadores!$I141,"")</f>
        <v/>
      </c>
      <c r="U141" s="124" t="str">
        <f>IFERROR('PML mundo '!AI114*100000000/Indicadores!$I141,"")</f>
        <v/>
      </c>
      <c r="V141" s="124" t="str">
        <f>IFERROR('PML mundo '!AK114*100000000/Indicadores!$I141,"")</f>
        <v/>
      </c>
      <c r="W141" s="124" t="str">
        <f>IFERROR('PML mundo '!AM114*100000000/Indicadores!$I141,"")</f>
        <v/>
      </c>
      <c r="X141" s="124" t="str">
        <f>IFERROR('PML mundo '!AO114*100000000/Indicadores!$I141,"")</f>
        <v/>
      </c>
      <c r="Y141" s="124" t="str">
        <f>IFERROR('PML mundo '!AQ114*100000000/Indicadores!$I141,"")</f>
        <v/>
      </c>
      <c r="Z141" s="124" t="str">
        <f>IFERROR('PML mundo '!AS114*100000000/Indicadores!$I141,"")</f>
        <v/>
      </c>
      <c r="AA141" s="124" t="str">
        <f>IFERROR('PML mundo '!AU114*100000000/Indicadores!$I141,"")</f>
        <v/>
      </c>
      <c r="AB141" s="124" t="str">
        <f>IFERROR('PML mundo '!AW114*100000000/Indicadores!$I141,"")</f>
        <v/>
      </c>
      <c r="AC141" s="124" t="str">
        <f>IFERROR('PML mundo '!AY114*100000000/Indicadores!$I141,"")</f>
        <v/>
      </c>
      <c r="AD141" s="124" t="str">
        <f>IFERROR('PML mundo '!BA114*100000000/Indicadores!$I141,"")</f>
        <v/>
      </c>
      <c r="AE141" s="124" t="str">
        <f>IFERROR('PML mundo '!BC114*100000000/Indicadores!$I141,"")</f>
        <v/>
      </c>
      <c r="AF141" s="124" t="str">
        <f>IFERROR('PML mundo '!BE114*100000000/Indicadores!$I141,"")</f>
        <v/>
      </c>
      <c r="AG141" s="124" t="str">
        <f>IFERROR('PML mundo '!BG114*100000000/Indicadores!$I141,"")</f>
        <v/>
      </c>
      <c r="AH141" s="124" t="str">
        <f>IFERROR('PML mundo '!BI114*100000000/Indicadores!$I141,"")</f>
        <v/>
      </c>
      <c r="AI141" s="124">
        <f>IFERROR('PML mundo '!BK114*100000000/Indicadores!$I141,"")</f>
        <v>3204740454.4113746</v>
      </c>
      <c r="AJ141" s="124">
        <f>IFERROR('PML mundo '!BM114*100000000/Indicadores!$I141,"")</f>
        <v>4905164217.9077644</v>
      </c>
    </row>
    <row r="142" spans="1:36" s="119" customFormat="1" ht="14">
      <c r="A142" s="114" t="str">
        <f>'AAL mundo '!A142</f>
        <v>Sub-Saharan Africa</v>
      </c>
      <c r="B142" s="107" t="str">
        <f>'AAL mundo '!B142</f>
        <v>LBR</v>
      </c>
      <c r="C142" s="107" t="str">
        <f>'AAL mundo '!C142</f>
        <v>Liberia</v>
      </c>
      <c r="D142" s="108" t="str">
        <f>'AAL mundo '!D142</f>
        <v/>
      </c>
      <c r="E142" s="108" t="str">
        <f>'AAL mundo '!E142</f>
        <v>Low income</v>
      </c>
      <c r="F142" s="109">
        <f>'AAL mundo '!F142</f>
        <v>1911.24</v>
      </c>
      <c r="G142" s="124" t="str">
        <f>IFERROR('PML mundo '!G115*100000000/Indicadores!$I142,"")</f>
        <v/>
      </c>
      <c r="H142" s="124">
        <f>IFERROR('PML mundo '!I115*100000000/Indicadores!$I142,"")</f>
        <v>368425.900340794</v>
      </c>
      <c r="I142" s="124">
        <f>IFERROR('PML mundo '!K115*100000000/Indicadores!$I142,"")</f>
        <v>1860550.7967210095</v>
      </c>
      <c r="J142" s="124">
        <f>IFERROR('PML mundo '!M115*100000000/Indicadores!$I142,"")</f>
        <v>5765865.3403334254</v>
      </c>
      <c r="K142" s="124">
        <f>IFERROR('PML mundo '!O115*100000000/Indicadores!$I142,"")</f>
        <v>13834392.557796814</v>
      </c>
      <c r="L142" s="124">
        <f>IFERROR('PML mundo '!Q115*100000000/Indicadores!$I142,"")</f>
        <v>33342543.98084186</v>
      </c>
      <c r="M142" s="124">
        <f>IFERROR('PML mundo '!S115*100000000/Indicadores!$I142,"")</f>
        <v>54066500.875011519</v>
      </c>
      <c r="N142" s="124" t="str">
        <f>IFERROR('PML mundo '!U115*100000000/Indicadores!$I142,"")</f>
        <v/>
      </c>
      <c r="O142" s="124" t="str">
        <f>IFERROR('PML mundo '!W115*100000000/Indicadores!$I142,"")</f>
        <v/>
      </c>
      <c r="P142" s="124" t="str">
        <f>IFERROR('PML mundo '!Y115*100000000/Indicadores!$I142,"")</f>
        <v/>
      </c>
      <c r="Q142" s="124" t="str">
        <f>IFERROR('PML mundo '!AA115*100000000/Indicadores!$I142,"")</f>
        <v/>
      </c>
      <c r="R142" s="124" t="str">
        <f>IFERROR('PML mundo '!AC115*100000000/Indicadores!$I142,"")</f>
        <v/>
      </c>
      <c r="S142" s="124" t="str">
        <f>IFERROR('PML mundo '!AE115*100000000/Indicadores!$I142,"")</f>
        <v/>
      </c>
      <c r="T142" s="124" t="str">
        <f>IFERROR('PML mundo '!AG115*100000000/Indicadores!$I142,"")</f>
        <v/>
      </c>
      <c r="U142" s="124" t="str">
        <f>IFERROR('PML mundo '!AI115*100000000/Indicadores!$I142,"")</f>
        <v/>
      </c>
      <c r="V142" s="124" t="str">
        <f>IFERROR('PML mundo '!AK115*100000000/Indicadores!$I142,"")</f>
        <v/>
      </c>
      <c r="W142" s="124" t="str">
        <f>IFERROR('PML mundo '!AM115*100000000/Indicadores!$I142,"")</f>
        <v/>
      </c>
      <c r="X142" s="124" t="str">
        <f>IFERROR('PML mundo '!AO115*100000000/Indicadores!$I142,"")</f>
        <v/>
      </c>
      <c r="Y142" s="124" t="str">
        <f>IFERROR('PML mundo '!AQ115*100000000/Indicadores!$I142,"")</f>
        <v/>
      </c>
      <c r="Z142" s="124" t="str">
        <f>IFERROR('PML mundo '!AS115*100000000/Indicadores!$I142,"")</f>
        <v/>
      </c>
      <c r="AA142" s="124" t="str">
        <f>IFERROR('PML mundo '!AU115*100000000/Indicadores!$I142,"")</f>
        <v/>
      </c>
      <c r="AB142" s="124" t="str">
        <f>IFERROR('PML mundo '!AW115*100000000/Indicadores!$I142,"")</f>
        <v/>
      </c>
      <c r="AC142" s="124" t="str">
        <f>IFERROR('PML mundo '!AY115*100000000/Indicadores!$I142,"")</f>
        <v/>
      </c>
      <c r="AD142" s="124" t="str">
        <f>IFERROR('PML mundo '!BA115*100000000/Indicadores!$I142,"")</f>
        <v/>
      </c>
      <c r="AE142" s="124" t="str">
        <f>IFERROR('PML mundo '!BC115*100000000/Indicadores!$I142,"")</f>
        <v/>
      </c>
      <c r="AF142" s="124" t="str">
        <f>IFERROR('PML mundo '!BE115*100000000/Indicadores!$I142,"")</f>
        <v/>
      </c>
      <c r="AG142" s="124" t="str">
        <f>IFERROR('PML mundo '!BG115*100000000/Indicadores!$I142,"")</f>
        <v/>
      </c>
      <c r="AH142" s="124" t="str">
        <f>IFERROR('PML mundo '!BI115*100000000/Indicadores!$I142,"")</f>
        <v/>
      </c>
      <c r="AI142" s="124">
        <f>IFERROR('PML mundo '!BK115*100000000/Indicadores!$I142,"")</f>
        <v>39569616.235854194</v>
      </c>
      <c r="AJ142" s="124">
        <f>IFERROR('PML mundo '!BM115*100000000/Indicadores!$I142,"")</f>
        <v>89688958.329947069</v>
      </c>
    </row>
    <row r="143" spans="1:36" s="119" customFormat="1" ht="14">
      <c r="A143" s="114" t="str">
        <f>'AAL mundo '!A143</f>
        <v>Middle East and North Africa</v>
      </c>
      <c r="B143" s="107" t="str">
        <f>'AAL mundo '!B143</f>
        <v>LBY</v>
      </c>
      <c r="C143" s="107" t="str">
        <f>'AAL mundo '!C143</f>
        <v>Libya</v>
      </c>
      <c r="D143" s="108" t="str">
        <f>'AAL mundo '!D143</f>
        <v/>
      </c>
      <c r="E143" s="108" t="str">
        <f>'AAL mundo '!E143</f>
        <v>Upper middle income</v>
      </c>
      <c r="F143" s="109">
        <f>'AAL mundo '!F143</f>
        <v>73757.399999999994</v>
      </c>
      <c r="G143" s="124">
        <f>IFERROR('PML mundo '!G116*100000000/Indicadores!$I143,"")</f>
        <v>789471.87213394989</v>
      </c>
      <c r="H143" s="124">
        <f>IFERROR('PML mundo '!I116*100000000/Indicadores!$I143,"")</f>
        <v>2029554.1680421804</v>
      </c>
      <c r="I143" s="124">
        <f>IFERROR('PML mundo '!K116*100000000/Indicadores!$I143,"")</f>
        <v>4097964.4488296034</v>
      </c>
      <c r="J143" s="124">
        <f>IFERROR('PML mundo '!M116*100000000/Indicadores!$I143,"")</f>
        <v>9352274.7645505574</v>
      </c>
      <c r="K143" s="124">
        <f>IFERROR('PML mundo '!O116*100000000/Indicadores!$I143,"")</f>
        <v>15752689.801167995</v>
      </c>
      <c r="L143" s="124">
        <f>IFERROR('PML mundo '!Q116*100000000/Indicadores!$I143,"")</f>
        <v>24537484.593532223</v>
      </c>
      <c r="M143" s="124">
        <f>IFERROR('PML mundo '!S116*100000000/Indicadores!$I143,"")</f>
        <v>30938502.050502308</v>
      </c>
      <c r="N143" s="124" t="str">
        <f>IFERROR('PML mundo '!U116*100000000/Indicadores!$I143,"")</f>
        <v/>
      </c>
      <c r="O143" s="124" t="str">
        <f>IFERROR('PML mundo '!W116*100000000/Indicadores!$I143,"")</f>
        <v/>
      </c>
      <c r="P143" s="124" t="str">
        <f>IFERROR('PML mundo '!Y116*100000000/Indicadores!$I143,"")</f>
        <v/>
      </c>
      <c r="Q143" s="124" t="str">
        <f>IFERROR('PML mundo '!AA116*100000000/Indicadores!$I143,"")</f>
        <v/>
      </c>
      <c r="R143" s="124" t="str">
        <f>IFERROR('PML mundo '!AC116*100000000/Indicadores!$I143,"")</f>
        <v/>
      </c>
      <c r="S143" s="124" t="str">
        <f>IFERROR('PML mundo '!AE116*100000000/Indicadores!$I143,"")</f>
        <v/>
      </c>
      <c r="T143" s="124" t="str">
        <f>IFERROR('PML mundo '!AG116*100000000/Indicadores!$I143,"")</f>
        <v/>
      </c>
      <c r="U143" s="124" t="str">
        <f>IFERROR('PML mundo '!AI116*100000000/Indicadores!$I143,"")</f>
        <v/>
      </c>
      <c r="V143" s="124" t="str">
        <f>IFERROR('PML mundo '!AK116*100000000/Indicadores!$I143,"")</f>
        <v/>
      </c>
      <c r="W143" s="124" t="str">
        <f>IFERROR('PML mundo '!AM116*100000000/Indicadores!$I143,"")</f>
        <v/>
      </c>
      <c r="X143" s="124" t="str">
        <f>IFERROR('PML mundo '!AO116*100000000/Indicadores!$I143,"")</f>
        <v/>
      </c>
      <c r="Y143" s="124" t="str">
        <f>IFERROR('PML mundo '!AQ116*100000000/Indicadores!$I143,"")</f>
        <v/>
      </c>
      <c r="Z143" s="124" t="str">
        <f>IFERROR('PML mundo '!AS116*100000000/Indicadores!$I143,"")</f>
        <v/>
      </c>
      <c r="AA143" s="124" t="str">
        <f>IFERROR('PML mundo '!AU116*100000000/Indicadores!$I143,"")</f>
        <v/>
      </c>
      <c r="AB143" s="124" t="str">
        <f>IFERROR('PML mundo '!AW116*100000000/Indicadores!$I143,"")</f>
        <v/>
      </c>
      <c r="AC143" s="124" t="str">
        <f>IFERROR('PML mundo '!AY116*100000000/Indicadores!$I143,"")</f>
        <v/>
      </c>
      <c r="AD143" s="124" t="str">
        <f>IFERROR('PML mundo '!BA116*100000000/Indicadores!$I143,"")</f>
        <v/>
      </c>
      <c r="AE143" s="124">
        <f>IFERROR('PML mundo '!BC116*100000000/Indicadores!$I143,"")</f>
        <v>14458.088463345897</v>
      </c>
      <c r="AF143" s="124">
        <f>IFERROR('PML mundo '!BE116*100000000/Indicadores!$I143,"")</f>
        <v>356331.63858621242</v>
      </c>
      <c r="AG143" s="124">
        <f>IFERROR('PML mundo '!BG116*100000000/Indicadores!$I143,"")</f>
        <v>1914793.0908643722</v>
      </c>
      <c r="AH143" s="124">
        <f>IFERROR('PML mundo '!BI116*100000000/Indicadores!$I143,"")</f>
        <v>3559400.653569968</v>
      </c>
      <c r="AI143" s="124">
        <f>IFERROR('PML mundo '!BK116*100000000/Indicadores!$I143,"")</f>
        <v>157439.56198170612</v>
      </c>
      <c r="AJ143" s="124">
        <f>IFERROR('PML mundo '!BM116*100000000/Indicadores!$I143,"")</f>
        <v>394884.34402788884</v>
      </c>
    </row>
    <row r="144" spans="1:36" s="119" customFormat="1" ht="14">
      <c r="A144" s="114" t="str">
        <f>'AAL mundo '!A144</f>
        <v>Europe and Central Asia</v>
      </c>
      <c r="B144" s="107" t="str">
        <f>'AAL mundo '!B144</f>
        <v>LIE</v>
      </c>
      <c r="C144" s="107" t="str">
        <f>'AAL mundo '!C144</f>
        <v>Liechtenstein</v>
      </c>
      <c r="D144" s="108" t="str">
        <f>'AAL mundo '!D144</f>
        <v/>
      </c>
      <c r="E144" s="108" t="str">
        <f>'AAL mundo '!E144</f>
        <v>High income: nonOECD</v>
      </c>
      <c r="F144" s="109">
        <f>'AAL mundo '!F144</f>
        <v>18837.099999999999</v>
      </c>
      <c r="G144" s="124">
        <f>IFERROR('PML mundo '!G117*100000000/Indicadores!$I144,"")</f>
        <v>1844797.7563996315</v>
      </c>
      <c r="H144" s="124">
        <f>IFERROR('PML mundo '!I117*100000000/Indicadores!$I144,"")</f>
        <v>4814750.8007581709</v>
      </c>
      <c r="I144" s="124">
        <f>IFERROR('PML mundo '!K117*100000000/Indicadores!$I144,"")</f>
        <v>12291036.445114572</v>
      </c>
      <c r="J144" s="124">
        <f>IFERROR('PML mundo '!M117*100000000/Indicadores!$I144,"")</f>
        <v>42438915.569434866</v>
      </c>
      <c r="K144" s="124">
        <f>IFERROR('PML mundo '!O117*100000000/Indicadores!$I144,"")</f>
        <v>99364919.402360946</v>
      </c>
      <c r="L144" s="124">
        <f>IFERROR('PML mundo '!Q117*100000000/Indicadores!$I144,"")</f>
        <v>200573208.69908097</v>
      </c>
      <c r="M144" s="124">
        <f>IFERROR('PML mundo '!S117*100000000/Indicadores!$I144,"")</f>
        <v>280045154.15240192</v>
      </c>
      <c r="N144" s="124" t="str">
        <f>IFERROR('PML mundo '!U117*100000000/Indicadores!$I144,"")</f>
        <v/>
      </c>
      <c r="O144" s="124" t="str">
        <f>IFERROR('PML mundo '!W117*100000000/Indicadores!$I144,"")</f>
        <v/>
      </c>
      <c r="P144" s="124" t="str">
        <f>IFERROR('PML mundo '!Y117*100000000/Indicadores!$I144,"")</f>
        <v/>
      </c>
      <c r="Q144" s="124" t="str">
        <f>IFERROR('PML mundo '!AA117*100000000/Indicadores!$I144,"")</f>
        <v/>
      </c>
      <c r="R144" s="124" t="str">
        <f>IFERROR('PML mundo '!AC117*100000000/Indicadores!$I144,"")</f>
        <v/>
      </c>
      <c r="S144" s="124" t="str">
        <f>IFERROR('PML mundo '!AE117*100000000/Indicadores!$I144,"")</f>
        <v/>
      </c>
      <c r="T144" s="124" t="str">
        <f>IFERROR('PML mundo '!AG117*100000000/Indicadores!$I144,"")</f>
        <v/>
      </c>
      <c r="U144" s="124" t="str">
        <f>IFERROR('PML mundo '!AI117*100000000/Indicadores!$I144,"")</f>
        <v/>
      </c>
      <c r="V144" s="124" t="str">
        <f>IFERROR('PML mundo '!AK117*100000000/Indicadores!$I144,"")</f>
        <v/>
      </c>
      <c r="W144" s="124" t="str">
        <f>IFERROR('PML mundo '!AM117*100000000/Indicadores!$I144,"")</f>
        <v/>
      </c>
      <c r="X144" s="124" t="str">
        <f>IFERROR('PML mundo '!AO117*100000000/Indicadores!$I144,"")</f>
        <v/>
      </c>
      <c r="Y144" s="124" t="str">
        <f>IFERROR('PML mundo '!AQ117*100000000/Indicadores!$I144,"")</f>
        <v/>
      </c>
      <c r="Z144" s="124" t="str">
        <f>IFERROR('PML mundo '!AS117*100000000/Indicadores!$I144,"")</f>
        <v/>
      </c>
      <c r="AA144" s="124" t="str">
        <f>IFERROR('PML mundo '!AU117*100000000/Indicadores!$I144,"")</f>
        <v/>
      </c>
      <c r="AB144" s="124" t="str">
        <f>IFERROR('PML mundo '!AW117*100000000/Indicadores!$I144,"")</f>
        <v/>
      </c>
      <c r="AC144" s="124" t="str">
        <f>IFERROR('PML mundo '!AY117*100000000/Indicadores!$I144,"")</f>
        <v/>
      </c>
      <c r="AD144" s="124" t="str">
        <f>IFERROR('PML mundo '!BA117*100000000/Indicadores!$I144,"")</f>
        <v/>
      </c>
      <c r="AE144" s="124" t="str">
        <f>IFERROR('PML mundo '!BC117*100000000/Indicadores!$I144,"")</f>
        <v/>
      </c>
      <c r="AF144" s="124" t="str">
        <f>IFERROR('PML mundo '!BE117*100000000/Indicadores!$I144,"")</f>
        <v/>
      </c>
      <c r="AG144" s="124" t="str">
        <f>IFERROR('PML mundo '!BG117*100000000/Indicadores!$I144,"")</f>
        <v/>
      </c>
      <c r="AH144" s="124" t="str">
        <f>IFERROR('PML mundo '!BI117*100000000/Indicadores!$I144,"")</f>
        <v/>
      </c>
      <c r="AI144" s="124" t="str">
        <f>IFERROR('PML mundo '!BK117*100000000/Indicadores!$I144,"")</f>
        <v/>
      </c>
      <c r="AJ144" s="124" t="str">
        <f>IFERROR('PML mundo '!BM117*100000000/Indicadores!$I144,"")</f>
        <v/>
      </c>
    </row>
    <row r="145" spans="1:36" s="119" customFormat="1" ht="14">
      <c r="A145" s="114" t="str">
        <f>'AAL mundo '!A145</f>
        <v>Europe and Central Asia</v>
      </c>
      <c r="B145" s="107" t="str">
        <f>'AAL mundo '!B145</f>
        <v>LTU</v>
      </c>
      <c r="C145" s="107" t="str">
        <f>'AAL mundo '!C145</f>
        <v>Lithuania</v>
      </c>
      <c r="D145" s="108" t="str">
        <f>'AAL mundo '!D145</f>
        <v/>
      </c>
      <c r="E145" s="108" t="str">
        <f>'AAL mundo '!E145</f>
        <v>High income: nonOECD</v>
      </c>
      <c r="F145" s="109">
        <f>'AAL mundo '!F145</f>
        <v>135614</v>
      </c>
      <c r="G145" s="124" t="str">
        <f>IFERROR('PML mundo '!G118*100000000/Indicadores!$I145,"")</f>
        <v/>
      </c>
      <c r="H145" s="124" t="str">
        <f>IFERROR('PML mundo '!I118*100000000/Indicadores!$I145,"")</f>
        <v/>
      </c>
      <c r="I145" s="124" t="str">
        <f>IFERROR('PML mundo '!K118*100000000/Indicadores!$I145,"")</f>
        <v/>
      </c>
      <c r="J145" s="124" t="str">
        <f>IFERROR('PML mundo '!M118*100000000/Indicadores!$I145,"")</f>
        <v/>
      </c>
      <c r="K145" s="124" t="str">
        <f>IFERROR('PML mundo '!O118*100000000/Indicadores!$I145,"")</f>
        <v/>
      </c>
      <c r="L145" s="124" t="str">
        <f>IFERROR('PML mundo '!Q118*100000000/Indicadores!$I145,"")</f>
        <v/>
      </c>
      <c r="M145" s="124" t="str">
        <f>IFERROR('PML mundo '!S118*100000000/Indicadores!$I145,"")</f>
        <v/>
      </c>
      <c r="N145" s="124" t="str">
        <f>IFERROR('PML mundo '!U118*100000000/Indicadores!$I145,"")</f>
        <v/>
      </c>
      <c r="O145" s="124" t="str">
        <f>IFERROR('PML mundo '!W118*100000000/Indicadores!$I145,"")</f>
        <v/>
      </c>
      <c r="P145" s="124" t="str">
        <f>IFERROR('PML mundo '!Y118*100000000/Indicadores!$I145,"")</f>
        <v/>
      </c>
      <c r="Q145" s="124" t="str">
        <f>IFERROR('PML mundo '!AA118*100000000/Indicadores!$I145,"")</f>
        <v/>
      </c>
      <c r="R145" s="124" t="str">
        <f>IFERROR('PML mundo '!AC118*100000000/Indicadores!$I145,"")</f>
        <v/>
      </c>
      <c r="S145" s="124" t="str">
        <f>IFERROR('PML mundo '!AE118*100000000/Indicadores!$I145,"")</f>
        <v/>
      </c>
      <c r="T145" s="124" t="str">
        <f>IFERROR('PML mundo '!AG118*100000000/Indicadores!$I145,"")</f>
        <v/>
      </c>
      <c r="U145" s="124" t="str">
        <f>IFERROR('PML mundo '!AI118*100000000/Indicadores!$I145,"")</f>
        <v/>
      </c>
      <c r="V145" s="124" t="str">
        <f>IFERROR('PML mundo '!AK118*100000000/Indicadores!$I145,"")</f>
        <v/>
      </c>
      <c r="W145" s="124" t="str">
        <f>IFERROR('PML mundo '!AM118*100000000/Indicadores!$I145,"")</f>
        <v/>
      </c>
      <c r="X145" s="124" t="str">
        <f>IFERROR('PML mundo '!AO118*100000000/Indicadores!$I145,"")</f>
        <v/>
      </c>
      <c r="Y145" s="124" t="str">
        <f>IFERROR('PML mundo '!AQ118*100000000/Indicadores!$I145,"")</f>
        <v/>
      </c>
      <c r="Z145" s="124" t="str">
        <f>IFERROR('PML mundo '!AS118*100000000/Indicadores!$I145,"")</f>
        <v/>
      </c>
      <c r="AA145" s="124" t="str">
        <f>IFERROR('PML mundo '!AU118*100000000/Indicadores!$I145,"")</f>
        <v/>
      </c>
      <c r="AB145" s="124" t="str">
        <f>IFERROR('PML mundo '!AW118*100000000/Indicadores!$I145,"")</f>
        <v/>
      </c>
      <c r="AC145" s="124" t="str">
        <f>IFERROR('PML mundo '!AY118*100000000/Indicadores!$I145,"")</f>
        <v/>
      </c>
      <c r="AD145" s="124" t="str">
        <f>IFERROR('PML mundo '!BA118*100000000/Indicadores!$I145,"")</f>
        <v/>
      </c>
      <c r="AE145" s="124" t="str">
        <f>IFERROR('PML mundo '!BC118*100000000/Indicadores!$I145,"")</f>
        <v/>
      </c>
      <c r="AF145" s="124" t="str">
        <f>IFERROR('PML mundo '!BE118*100000000/Indicadores!$I145,"")</f>
        <v/>
      </c>
      <c r="AG145" s="124" t="str">
        <f>IFERROR('PML mundo '!BG118*100000000/Indicadores!$I145,"")</f>
        <v/>
      </c>
      <c r="AH145" s="124" t="str">
        <f>IFERROR('PML mundo '!BI118*100000000/Indicadores!$I145,"")</f>
        <v/>
      </c>
      <c r="AI145" s="124">
        <f>IFERROR('PML mundo '!BK118*100000000/Indicadores!$I145,"")</f>
        <v>14126259.554041235</v>
      </c>
      <c r="AJ145" s="124">
        <f>IFERROR('PML mundo '!BM118*100000000/Indicadores!$I145,"")</f>
        <v>27590430.379284017</v>
      </c>
    </row>
    <row r="146" spans="1:36" s="119" customFormat="1" ht="14">
      <c r="A146" s="114" t="str">
        <f>'AAL mundo '!A146</f>
        <v>Europe and Central Asia</v>
      </c>
      <c r="B146" s="107" t="str">
        <f>'AAL mundo '!B146</f>
        <v>LUX</v>
      </c>
      <c r="C146" s="107" t="str">
        <f>'AAL mundo '!C146</f>
        <v>Luxembourg</v>
      </c>
      <c r="D146" s="108" t="str">
        <f>'AAL mundo '!D146</f>
        <v/>
      </c>
      <c r="E146" s="108" t="str">
        <f>'AAL mundo '!E146</f>
        <v>High income: OECD</v>
      </c>
      <c r="F146" s="109">
        <f>'AAL mundo '!F146</f>
        <v>201131</v>
      </c>
      <c r="G146" s="124" t="str">
        <f>IFERROR('PML mundo '!G119*100000000/Indicadores!$I146,"")</f>
        <v/>
      </c>
      <c r="H146" s="124" t="str">
        <f>IFERROR('PML mundo '!I119*100000000/Indicadores!$I146,"")</f>
        <v/>
      </c>
      <c r="I146" s="124" t="str">
        <f>IFERROR('PML mundo '!K119*100000000/Indicadores!$I146,"")</f>
        <v/>
      </c>
      <c r="J146" s="124" t="str">
        <f>IFERROR('PML mundo '!M119*100000000/Indicadores!$I146,"")</f>
        <v/>
      </c>
      <c r="K146" s="124" t="str">
        <f>IFERROR('PML mundo '!O119*100000000/Indicadores!$I146,"")</f>
        <v/>
      </c>
      <c r="L146" s="124" t="str">
        <f>IFERROR('PML mundo '!Q119*100000000/Indicadores!$I146,"")</f>
        <v/>
      </c>
      <c r="M146" s="124" t="str">
        <f>IFERROR('PML mundo '!S119*100000000/Indicadores!$I146,"")</f>
        <v/>
      </c>
      <c r="N146" s="124" t="str">
        <f>IFERROR('PML mundo '!U119*100000000/Indicadores!$I146,"")</f>
        <v/>
      </c>
      <c r="O146" s="124" t="str">
        <f>IFERROR('PML mundo '!W119*100000000/Indicadores!$I146,"")</f>
        <v/>
      </c>
      <c r="P146" s="124" t="str">
        <f>IFERROR('PML mundo '!Y119*100000000/Indicadores!$I146,"")</f>
        <v/>
      </c>
      <c r="Q146" s="124" t="str">
        <f>IFERROR('PML mundo '!AA119*100000000/Indicadores!$I146,"")</f>
        <v/>
      </c>
      <c r="R146" s="124" t="str">
        <f>IFERROR('PML mundo '!AC119*100000000/Indicadores!$I146,"")</f>
        <v/>
      </c>
      <c r="S146" s="124" t="str">
        <f>IFERROR('PML mundo '!AE119*100000000/Indicadores!$I146,"")</f>
        <v/>
      </c>
      <c r="T146" s="124" t="str">
        <f>IFERROR('PML mundo '!AG119*100000000/Indicadores!$I146,"")</f>
        <v/>
      </c>
      <c r="U146" s="124" t="str">
        <f>IFERROR('PML mundo '!AI119*100000000/Indicadores!$I146,"")</f>
        <v/>
      </c>
      <c r="V146" s="124" t="str">
        <f>IFERROR('PML mundo '!AK119*100000000/Indicadores!$I146,"")</f>
        <v/>
      </c>
      <c r="W146" s="124" t="str">
        <f>IFERROR('PML mundo '!AM119*100000000/Indicadores!$I146,"")</f>
        <v/>
      </c>
      <c r="X146" s="124" t="str">
        <f>IFERROR('PML mundo '!AO119*100000000/Indicadores!$I146,"")</f>
        <v/>
      </c>
      <c r="Y146" s="124" t="str">
        <f>IFERROR('PML mundo '!AQ119*100000000/Indicadores!$I146,"")</f>
        <v/>
      </c>
      <c r="Z146" s="124" t="str">
        <f>IFERROR('PML mundo '!AS119*100000000/Indicadores!$I146,"")</f>
        <v/>
      </c>
      <c r="AA146" s="124" t="str">
        <f>IFERROR('PML mundo '!AU119*100000000/Indicadores!$I146,"")</f>
        <v/>
      </c>
      <c r="AB146" s="124" t="str">
        <f>IFERROR('PML mundo '!AW119*100000000/Indicadores!$I146,"")</f>
        <v/>
      </c>
      <c r="AC146" s="124" t="str">
        <f>IFERROR('PML mundo '!AY119*100000000/Indicadores!$I146,"")</f>
        <v/>
      </c>
      <c r="AD146" s="124" t="str">
        <f>IFERROR('PML mundo '!BA119*100000000/Indicadores!$I146,"")</f>
        <v/>
      </c>
      <c r="AE146" s="124" t="str">
        <f>IFERROR('PML mundo '!BC119*100000000/Indicadores!$I146,"")</f>
        <v/>
      </c>
      <c r="AF146" s="124" t="str">
        <f>IFERROR('PML mundo '!BE119*100000000/Indicadores!$I146,"")</f>
        <v/>
      </c>
      <c r="AG146" s="124" t="str">
        <f>IFERROR('PML mundo '!BG119*100000000/Indicadores!$I146,"")</f>
        <v/>
      </c>
      <c r="AH146" s="124" t="str">
        <f>IFERROR('PML mundo '!BI119*100000000/Indicadores!$I146,"")</f>
        <v/>
      </c>
      <c r="AI146" s="124" t="str">
        <f>IFERROR('PML mundo '!BK119*100000000/Indicadores!$I146,"")</f>
        <v/>
      </c>
      <c r="AJ146" s="124" t="str">
        <f>IFERROR('PML mundo '!BM119*100000000/Indicadores!$I146,"")</f>
        <v/>
      </c>
    </row>
    <row r="147" spans="1:36" s="119" customFormat="1" ht="14">
      <c r="A147" s="114" t="str">
        <f>'AAL mundo '!A147</f>
        <v>Sub-Saharan Africa</v>
      </c>
      <c r="B147" s="107" t="str">
        <f>'AAL mundo '!B147</f>
        <v>MDG</v>
      </c>
      <c r="C147" s="107" t="str">
        <f>'AAL mundo '!C147</f>
        <v>Madagascar</v>
      </c>
      <c r="D147" s="108" t="str">
        <f>'AAL mundo '!D147</f>
        <v/>
      </c>
      <c r="E147" s="108" t="str">
        <f>'AAL mundo '!E147</f>
        <v>Low income</v>
      </c>
      <c r="F147" s="109">
        <f>'AAL mundo '!F147</f>
        <v>23496.400000000001</v>
      </c>
      <c r="G147" s="124">
        <f>IFERROR('PML mundo '!G120*100000000/Indicadores!$I147,"")</f>
        <v>3859293.8651571264</v>
      </c>
      <c r="H147" s="124">
        <f>IFERROR('PML mundo '!I120*100000000/Indicadores!$I147,"")</f>
        <v>10667670.77821734</v>
      </c>
      <c r="I147" s="124">
        <f>IFERROR('PML mundo '!K120*100000000/Indicadores!$I147,"")</f>
        <v>22391186.104449365</v>
      </c>
      <c r="J147" s="124">
        <f>IFERROR('PML mundo '!M120*100000000/Indicadores!$I147,"")</f>
        <v>64479334.294276141</v>
      </c>
      <c r="K147" s="124">
        <f>IFERROR('PML mundo '!O120*100000000/Indicadores!$I147,"")</f>
        <v>147454152.39515436</v>
      </c>
      <c r="L147" s="124">
        <f>IFERROR('PML mundo '!Q120*100000000/Indicadores!$I147,"")</f>
        <v>315333435.5294894</v>
      </c>
      <c r="M147" s="124">
        <f>IFERROR('PML mundo '!S120*100000000/Indicadores!$I147,"")</f>
        <v>465845896.27061731</v>
      </c>
      <c r="N147" s="124">
        <f>IFERROR('PML mundo '!U120*100000000/Indicadores!$I147,"")</f>
        <v>2646492563.8151546</v>
      </c>
      <c r="O147" s="124">
        <f>IFERROR('PML mundo '!W120*100000000/Indicadores!$I147,"")</f>
        <v>3259392119.7213345</v>
      </c>
      <c r="P147" s="124">
        <f>IFERROR('PML mundo '!Y120*100000000/Indicadores!$I147,"")</f>
        <v>3865592524.0125246</v>
      </c>
      <c r="Q147" s="124">
        <f>IFERROR('PML mundo '!AA120*100000000/Indicadores!$I147,"")</f>
        <v>4305406390.9096766</v>
      </c>
      <c r="R147" s="124">
        <f>IFERROR('PML mundo '!AC120*100000000/Indicadores!$I147,"")</f>
        <v>4951182761.5350723</v>
      </c>
      <c r="S147" s="124">
        <f>IFERROR('PML mundo '!AE120*100000000/Indicadores!$I147,"")</f>
        <v>5326116801.378356</v>
      </c>
      <c r="T147" s="124">
        <f>IFERROR('PML mundo '!AG120*100000000/Indicadores!$I147,"")</f>
        <v>5475318558.5426378</v>
      </c>
      <c r="U147" s="124">
        <f>IFERROR('PML mundo '!AI120*100000000/Indicadores!$I147,"")</f>
        <v>198899267.78635266</v>
      </c>
      <c r="V147" s="124">
        <f>IFERROR('PML mundo '!AK120*100000000/Indicadores!$I147,"")</f>
        <v>263487827.3786993</v>
      </c>
      <c r="W147" s="124">
        <f>IFERROR('PML mundo '!AM120*100000000/Indicadores!$I147,"")</f>
        <v>301643864.83798862</v>
      </c>
      <c r="X147" s="124">
        <f>IFERROR('PML mundo '!AO120*100000000/Indicadores!$I147,"")</f>
        <v>339108142.0761649</v>
      </c>
      <c r="Y147" s="124">
        <f>IFERROR('PML mundo '!AQ120*100000000/Indicadores!$I147,"")</f>
        <v>352834121.20035577</v>
      </c>
      <c r="Z147" s="124">
        <f>IFERROR('PML mundo '!AS120*100000000/Indicadores!$I147,"")</f>
        <v>380322487.88142776</v>
      </c>
      <c r="AA147" s="124">
        <f>IFERROR('PML mundo '!AU120*100000000/Indicadores!$I147,"")</f>
        <v>407774446.12980962</v>
      </c>
      <c r="AB147" s="124" t="str">
        <f>IFERROR('PML mundo '!AW120*100000000/Indicadores!$I147,"")</f>
        <v/>
      </c>
      <c r="AC147" s="124" t="str">
        <f>IFERROR('PML mundo '!AY120*100000000/Indicadores!$I147,"")</f>
        <v/>
      </c>
      <c r="AD147" s="124" t="str">
        <f>IFERROR('PML mundo '!BA120*100000000/Indicadores!$I147,"")</f>
        <v/>
      </c>
      <c r="AE147" s="124" t="str">
        <f>IFERROR('PML mundo '!BC120*100000000/Indicadores!$I147,"")</f>
        <v/>
      </c>
      <c r="AF147" s="124" t="str">
        <f>IFERROR('PML mundo '!BE120*100000000/Indicadores!$I147,"")</f>
        <v/>
      </c>
      <c r="AG147" s="124" t="str">
        <f>IFERROR('PML mundo '!BG120*100000000/Indicadores!$I147,"")</f>
        <v/>
      </c>
      <c r="AH147" s="124" t="str">
        <f>IFERROR('PML mundo '!BI120*100000000/Indicadores!$I147,"")</f>
        <v/>
      </c>
      <c r="AI147" s="124">
        <f>IFERROR('PML mundo '!BK120*100000000/Indicadores!$I147,"")</f>
        <v>1785024746.9827826</v>
      </c>
      <c r="AJ147" s="124">
        <f>IFERROR('PML mundo '!BM120*100000000/Indicadores!$I147,"")</f>
        <v>3753429831.715271</v>
      </c>
    </row>
    <row r="148" spans="1:36" s="119" customFormat="1" ht="14">
      <c r="A148" s="114" t="str">
        <f>'AAL mundo '!A148</f>
        <v>Sub-Saharan Africa</v>
      </c>
      <c r="B148" s="107" t="str">
        <f>'AAL mundo '!B148</f>
        <v>MWI</v>
      </c>
      <c r="C148" s="107" t="str">
        <f>'AAL mundo '!C148</f>
        <v>Malawi</v>
      </c>
      <c r="D148" s="108" t="str">
        <f>'AAL mundo '!D148</f>
        <v/>
      </c>
      <c r="E148" s="108" t="str">
        <f>'AAL mundo '!E148</f>
        <v>Low income</v>
      </c>
      <c r="F148" s="109">
        <f>'AAL mundo '!F148</f>
        <v>18357</v>
      </c>
      <c r="G148" s="124">
        <f>IFERROR('PML mundo '!G121*100000000/Indicadores!$I148,"")</f>
        <v>34678275.942308776</v>
      </c>
      <c r="H148" s="124">
        <f>IFERROR('PML mundo '!I121*100000000/Indicadores!$I148,"")</f>
        <v>109204260.26553136</v>
      </c>
      <c r="I148" s="124">
        <f>IFERROR('PML mundo '!K121*100000000/Indicadores!$I148,"")</f>
        <v>252890984.63857585</v>
      </c>
      <c r="J148" s="124">
        <f>IFERROR('PML mundo '!M121*100000000/Indicadores!$I148,"")</f>
        <v>639971819.66260731</v>
      </c>
      <c r="K148" s="124">
        <f>IFERROR('PML mundo '!O121*100000000/Indicadores!$I148,"")</f>
        <v>1152920502.0932796</v>
      </c>
      <c r="L148" s="124">
        <f>IFERROR('PML mundo '!Q121*100000000/Indicadores!$I148,"")</f>
        <v>1916351683.5945413</v>
      </c>
      <c r="M148" s="124">
        <f>IFERROR('PML mundo '!S121*100000000/Indicadores!$I148,"")</f>
        <v>2483814380.8323212</v>
      </c>
      <c r="N148" s="124" t="str">
        <f>IFERROR('PML mundo '!U121*100000000/Indicadores!$I148,"")</f>
        <v/>
      </c>
      <c r="O148" s="124" t="str">
        <f>IFERROR('PML mundo '!W121*100000000/Indicadores!$I148,"")</f>
        <v/>
      </c>
      <c r="P148" s="124" t="str">
        <f>IFERROR('PML mundo '!Y121*100000000/Indicadores!$I148,"")</f>
        <v/>
      </c>
      <c r="Q148" s="124" t="str">
        <f>IFERROR('PML mundo '!AA121*100000000/Indicadores!$I148,"")</f>
        <v/>
      </c>
      <c r="R148" s="124" t="str">
        <f>IFERROR('PML mundo '!AC121*100000000/Indicadores!$I148,"")</f>
        <v/>
      </c>
      <c r="S148" s="124" t="str">
        <f>IFERROR('PML mundo '!AE121*100000000/Indicadores!$I148,"")</f>
        <v/>
      </c>
      <c r="T148" s="124" t="str">
        <f>IFERROR('PML mundo '!AG121*100000000/Indicadores!$I148,"")</f>
        <v/>
      </c>
      <c r="U148" s="124" t="str">
        <f>IFERROR('PML mundo '!AI121*100000000/Indicadores!$I148,"")</f>
        <v/>
      </c>
      <c r="V148" s="124" t="str">
        <f>IFERROR('PML mundo '!AK121*100000000/Indicadores!$I148,"")</f>
        <v/>
      </c>
      <c r="W148" s="124" t="str">
        <f>IFERROR('PML mundo '!AM121*100000000/Indicadores!$I148,"")</f>
        <v/>
      </c>
      <c r="X148" s="124" t="str">
        <f>IFERROR('PML mundo '!AO121*100000000/Indicadores!$I148,"")</f>
        <v/>
      </c>
      <c r="Y148" s="124" t="str">
        <f>IFERROR('PML mundo '!AQ121*100000000/Indicadores!$I148,"")</f>
        <v/>
      </c>
      <c r="Z148" s="124" t="str">
        <f>IFERROR('PML mundo '!AS121*100000000/Indicadores!$I148,"")</f>
        <v/>
      </c>
      <c r="AA148" s="124" t="str">
        <f>IFERROR('PML mundo '!AU121*100000000/Indicadores!$I148,"")</f>
        <v/>
      </c>
      <c r="AB148" s="124" t="str">
        <f>IFERROR('PML mundo '!AW121*100000000/Indicadores!$I148,"")</f>
        <v/>
      </c>
      <c r="AC148" s="124" t="str">
        <f>IFERROR('PML mundo '!AY121*100000000/Indicadores!$I148,"")</f>
        <v/>
      </c>
      <c r="AD148" s="124" t="str">
        <f>IFERROR('PML mundo '!BA121*100000000/Indicadores!$I148,"")</f>
        <v/>
      </c>
      <c r="AE148" s="124" t="str">
        <f>IFERROR('PML mundo '!BC121*100000000/Indicadores!$I148,"")</f>
        <v/>
      </c>
      <c r="AF148" s="124" t="str">
        <f>IFERROR('PML mundo '!BE121*100000000/Indicadores!$I148,"")</f>
        <v/>
      </c>
      <c r="AG148" s="124" t="str">
        <f>IFERROR('PML mundo '!BG121*100000000/Indicadores!$I148,"")</f>
        <v/>
      </c>
      <c r="AH148" s="124" t="str">
        <f>IFERROR('PML mundo '!BI121*100000000/Indicadores!$I148,"")</f>
        <v/>
      </c>
      <c r="AI148" s="124">
        <f>IFERROR('PML mundo '!BK121*100000000/Indicadores!$I148,"")</f>
        <v>619573353.07550085</v>
      </c>
      <c r="AJ148" s="124">
        <f>IFERROR('PML mundo '!BM121*100000000/Indicadores!$I148,"")</f>
        <v>1277661577.3969467</v>
      </c>
    </row>
    <row r="149" spans="1:36" s="119" customFormat="1" ht="14">
      <c r="A149" s="114" t="str">
        <f>'AAL mundo '!A149</f>
        <v>East Asia and the Pacific</v>
      </c>
      <c r="B149" s="107" t="str">
        <f>'AAL mundo '!B149</f>
        <v>MYS</v>
      </c>
      <c r="C149" s="107" t="str">
        <f>'AAL mundo '!C149</f>
        <v>Malaysia</v>
      </c>
      <c r="D149" s="108" t="str">
        <f>'AAL mundo '!D149</f>
        <v/>
      </c>
      <c r="E149" s="108" t="str">
        <f>'AAL mundo '!E149</f>
        <v>Upper middle income</v>
      </c>
      <c r="F149" s="109">
        <f>'AAL mundo '!F149</f>
        <v>1170980</v>
      </c>
      <c r="G149" s="124" t="str">
        <f>IFERROR('PML mundo '!G122*100000000/Indicadores!$I149,"")</f>
        <v/>
      </c>
      <c r="H149" s="124" t="str">
        <f>IFERROR('PML mundo '!I122*100000000/Indicadores!$I149,"")</f>
        <v/>
      </c>
      <c r="I149" s="124" t="str">
        <f>IFERROR('PML mundo '!K122*100000000/Indicadores!$I149,"")</f>
        <v/>
      </c>
      <c r="J149" s="124" t="str">
        <f>IFERROR('PML mundo '!M122*100000000/Indicadores!$I149,"")</f>
        <v/>
      </c>
      <c r="K149" s="124" t="str">
        <f>IFERROR('PML mundo '!O122*100000000/Indicadores!$I149,"")</f>
        <v/>
      </c>
      <c r="L149" s="124" t="str">
        <f>IFERROR('PML mundo '!Q122*100000000/Indicadores!$I149,"")</f>
        <v/>
      </c>
      <c r="M149" s="124" t="str">
        <f>IFERROR('PML mundo '!S122*100000000/Indicadores!$I149,"")</f>
        <v/>
      </c>
      <c r="N149" s="124" t="str">
        <f>IFERROR('PML mundo '!U122*100000000/Indicadores!$I149,"")</f>
        <v/>
      </c>
      <c r="O149" s="124" t="str">
        <f>IFERROR('PML mundo '!W122*100000000/Indicadores!$I149,"")</f>
        <v/>
      </c>
      <c r="P149" s="124" t="str">
        <f>IFERROR('PML mundo '!Y122*100000000/Indicadores!$I149,"")</f>
        <v/>
      </c>
      <c r="Q149" s="124" t="str">
        <f>IFERROR('PML mundo '!AA122*100000000/Indicadores!$I149,"")</f>
        <v/>
      </c>
      <c r="R149" s="124" t="str">
        <f>IFERROR('PML mundo '!AC122*100000000/Indicadores!$I149,"")</f>
        <v/>
      </c>
      <c r="S149" s="124" t="str">
        <f>IFERROR('PML mundo '!AE122*100000000/Indicadores!$I149,"")</f>
        <v/>
      </c>
      <c r="T149" s="124" t="str">
        <f>IFERROR('PML mundo '!AG122*100000000/Indicadores!$I149,"")</f>
        <v/>
      </c>
      <c r="U149" s="124" t="str">
        <f>IFERROR('PML mundo '!AI122*100000000/Indicadores!$I149,"")</f>
        <v/>
      </c>
      <c r="V149" s="124" t="str">
        <f>IFERROR('PML mundo '!AK122*100000000/Indicadores!$I149,"")</f>
        <v/>
      </c>
      <c r="W149" s="124" t="str">
        <f>IFERROR('PML mundo '!AM122*100000000/Indicadores!$I149,"")</f>
        <v/>
      </c>
      <c r="X149" s="124" t="str">
        <f>IFERROR('PML mundo '!AO122*100000000/Indicadores!$I149,"")</f>
        <v/>
      </c>
      <c r="Y149" s="124" t="str">
        <f>IFERROR('PML mundo '!AQ122*100000000/Indicadores!$I149,"")</f>
        <v/>
      </c>
      <c r="Z149" s="124" t="str">
        <f>IFERROR('PML mundo '!AS122*100000000/Indicadores!$I149,"")</f>
        <v/>
      </c>
      <c r="AA149" s="124" t="str">
        <f>IFERROR('PML mundo '!AU122*100000000/Indicadores!$I149,"")</f>
        <v/>
      </c>
      <c r="AB149" s="124" t="str">
        <f>IFERROR('PML mundo '!AW122*100000000/Indicadores!$I149,"")</f>
        <v/>
      </c>
      <c r="AC149" s="124" t="str">
        <f>IFERROR('PML mundo '!AY122*100000000/Indicadores!$I149,"")</f>
        <v/>
      </c>
      <c r="AD149" s="124" t="str">
        <f>IFERROR('PML mundo '!BA122*100000000/Indicadores!$I149,"")</f>
        <v/>
      </c>
      <c r="AE149" s="124" t="str">
        <f>IFERROR('PML mundo '!BC122*100000000/Indicadores!$I149,"")</f>
        <v/>
      </c>
      <c r="AF149" s="124" t="str">
        <f>IFERROR('PML mundo '!BE122*100000000/Indicadores!$I149,"")</f>
        <v/>
      </c>
      <c r="AG149" s="124" t="str">
        <f>IFERROR('PML mundo '!BG122*100000000/Indicadores!$I149,"")</f>
        <v/>
      </c>
      <c r="AH149" s="124" t="str">
        <f>IFERROR('PML mundo '!BI122*100000000/Indicadores!$I149,"")</f>
        <v/>
      </c>
      <c r="AI149" s="124">
        <f>IFERROR('PML mundo '!BK122*100000000/Indicadores!$I149,"")</f>
        <v>153510574.3679778</v>
      </c>
      <c r="AJ149" s="124">
        <f>IFERROR('PML mundo '!BM122*100000000/Indicadores!$I149,"")</f>
        <v>382343320.2458809</v>
      </c>
    </row>
    <row r="150" spans="1:36" s="119" customFormat="1" ht="14">
      <c r="A150" s="114" t="str">
        <f>'AAL mundo '!A150</f>
        <v>South Asia</v>
      </c>
      <c r="B150" s="107" t="str">
        <f>'AAL mundo '!B150</f>
        <v>MDV</v>
      </c>
      <c r="C150" s="107" t="str">
        <f>'AAL mundo '!C150</f>
        <v>Maldives</v>
      </c>
      <c r="D150" s="108" t="str">
        <f>'AAL mundo '!D150</f>
        <v>SIDS</v>
      </c>
      <c r="E150" s="108" t="str">
        <f>'AAL mundo '!E150</f>
        <v>Upper middle income</v>
      </c>
      <c r="F150" s="109">
        <f>'AAL mundo '!F150</f>
        <v>7443.12</v>
      </c>
      <c r="G150" s="124" t="str">
        <f>IFERROR('PML mundo '!G123*100000000/Indicadores!$I150,"")</f>
        <v/>
      </c>
      <c r="H150" s="124" t="str">
        <f>IFERROR('PML mundo '!I123*100000000/Indicadores!$I150,"")</f>
        <v/>
      </c>
      <c r="I150" s="124" t="str">
        <f>IFERROR('PML mundo '!K123*100000000/Indicadores!$I150,"")</f>
        <v/>
      </c>
      <c r="J150" s="124" t="str">
        <f>IFERROR('PML mundo '!M123*100000000/Indicadores!$I150,"")</f>
        <v/>
      </c>
      <c r="K150" s="124" t="str">
        <f>IFERROR('PML mundo '!O123*100000000/Indicadores!$I150,"")</f>
        <v/>
      </c>
      <c r="L150" s="124" t="str">
        <f>IFERROR('PML mundo '!Q123*100000000/Indicadores!$I150,"")</f>
        <v/>
      </c>
      <c r="M150" s="124" t="str">
        <f>IFERROR('PML mundo '!S123*100000000/Indicadores!$I150,"")</f>
        <v/>
      </c>
      <c r="N150" s="124" t="str">
        <f>IFERROR('PML mundo '!U123*100000000/Indicadores!$I150,"")</f>
        <v/>
      </c>
      <c r="O150" s="124" t="str">
        <f>IFERROR('PML mundo '!W123*100000000/Indicadores!$I150,"")</f>
        <v/>
      </c>
      <c r="P150" s="124" t="str">
        <f>IFERROR('PML mundo '!Y123*100000000/Indicadores!$I150,"")</f>
        <v/>
      </c>
      <c r="Q150" s="124" t="str">
        <f>IFERROR('PML mundo '!AA123*100000000/Indicadores!$I150,"")</f>
        <v/>
      </c>
      <c r="R150" s="124" t="str">
        <f>IFERROR('PML mundo '!AC123*100000000/Indicadores!$I150,"")</f>
        <v/>
      </c>
      <c r="S150" s="124" t="str">
        <f>IFERROR('PML mundo '!AE123*100000000/Indicadores!$I150,"")</f>
        <v/>
      </c>
      <c r="T150" s="124" t="str">
        <f>IFERROR('PML mundo '!AG123*100000000/Indicadores!$I150,"")</f>
        <v/>
      </c>
      <c r="U150" s="124" t="str">
        <f>IFERROR('PML mundo '!AI123*100000000/Indicadores!$I150,"")</f>
        <v/>
      </c>
      <c r="V150" s="124" t="str">
        <f>IFERROR('PML mundo '!AK123*100000000/Indicadores!$I150,"")</f>
        <v/>
      </c>
      <c r="W150" s="124" t="str">
        <f>IFERROR('PML mundo '!AM123*100000000/Indicadores!$I150,"")</f>
        <v/>
      </c>
      <c r="X150" s="124" t="str">
        <f>IFERROR('PML mundo '!AO123*100000000/Indicadores!$I150,"")</f>
        <v/>
      </c>
      <c r="Y150" s="124" t="str">
        <f>IFERROR('PML mundo '!AQ123*100000000/Indicadores!$I150,"")</f>
        <v/>
      </c>
      <c r="Z150" s="124" t="str">
        <f>IFERROR('PML mundo '!AS123*100000000/Indicadores!$I150,"")</f>
        <v/>
      </c>
      <c r="AA150" s="124" t="str">
        <f>IFERROR('PML mundo '!AU123*100000000/Indicadores!$I150,"")</f>
        <v/>
      </c>
      <c r="AB150" s="124" t="str">
        <f>IFERROR('PML mundo '!AW123*100000000/Indicadores!$I150,"")</f>
        <v/>
      </c>
      <c r="AC150" s="124" t="str">
        <f>IFERROR('PML mundo '!AY123*100000000/Indicadores!$I150,"")</f>
        <v/>
      </c>
      <c r="AD150" s="124" t="str">
        <f>IFERROR('PML mundo '!BA123*100000000/Indicadores!$I150,"")</f>
        <v/>
      </c>
      <c r="AE150" s="124" t="str">
        <f>IFERROR('PML mundo '!BC123*100000000/Indicadores!$I150,"")</f>
        <v/>
      </c>
      <c r="AF150" s="124">
        <f>IFERROR('PML mundo '!BE123*100000000/Indicadores!$I150,"")</f>
        <v>325815.0707750906</v>
      </c>
      <c r="AG150" s="124">
        <f>IFERROR('PML mundo '!BG123*100000000/Indicadores!$I150,"")</f>
        <v>3930144.2912245304</v>
      </c>
      <c r="AH150" s="124">
        <f>IFERROR('PML mundo '!BI123*100000000/Indicadores!$I150,"")</f>
        <v>9625120.2158141341</v>
      </c>
      <c r="AI150" s="124" t="str">
        <f>IFERROR('PML mundo '!BK123*100000000/Indicadores!$I150,"")</f>
        <v/>
      </c>
      <c r="AJ150" s="124" t="str">
        <f>IFERROR('PML mundo '!BM123*100000000/Indicadores!$I150,"")</f>
        <v/>
      </c>
    </row>
    <row r="151" spans="1:36" s="119" customFormat="1" ht="14">
      <c r="A151" s="114" t="str">
        <f>'AAL mundo '!A151</f>
        <v>Sub-Saharan Africa</v>
      </c>
      <c r="B151" s="107" t="str">
        <f>'AAL mundo '!B151</f>
        <v>MLI</v>
      </c>
      <c r="C151" s="107" t="str">
        <f>'AAL mundo '!C151</f>
        <v>Mali</v>
      </c>
      <c r="D151" s="108" t="str">
        <f>'AAL mundo '!D151</f>
        <v/>
      </c>
      <c r="E151" s="108" t="str">
        <f>'AAL mundo '!E151</f>
        <v>Low income</v>
      </c>
      <c r="F151" s="109">
        <f>'AAL mundo '!F151</f>
        <v>27719.200000000001</v>
      </c>
      <c r="G151" s="124" t="str">
        <f>IFERROR('PML mundo '!G124*100000000/Indicadores!$I151,"")</f>
        <v/>
      </c>
      <c r="H151" s="124" t="str">
        <f>IFERROR('PML mundo '!I124*100000000/Indicadores!$I151,"")</f>
        <v/>
      </c>
      <c r="I151" s="124" t="str">
        <f>IFERROR('PML mundo '!K124*100000000/Indicadores!$I151,"")</f>
        <v/>
      </c>
      <c r="J151" s="124" t="str">
        <f>IFERROR('PML mundo '!M124*100000000/Indicadores!$I151,"")</f>
        <v/>
      </c>
      <c r="K151" s="124" t="str">
        <f>IFERROR('PML mundo '!O124*100000000/Indicadores!$I151,"")</f>
        <v/>
      </c>
      <c r="L151" s="124" t="str">
        <f>IFERROR('PML mundo '!Q124*100000000/Indicadores!$I151,"")</f>
        <v/>
      </c>
      <c r="M151" s="124" t="str">
        <f>IFERROR('PML mundo '!S124*100000000/Indicadores!$I151,"")</f>
        <v/>
      </c>
      <c r="N151" s="124" t="str">
        <f>IFERROR('PML mundo '!U124*100000000/Indicadores!$I151,"")</f>
        <v/>
      </c>
      <c r="O151" s="124" t="str">
        <f>IFERROR('PML mundo '!W124*100000000/Indicadores!$I151,"")</f>
        <v/>
      </c>
      <c r="P151" s="124" t="str">
        <f>IFERROR('PML mundo '!Y124*100000000/Indicadores!$I151,"")</f>
        <v/>
      </c>
      <c r="Q151" s="124" t="str">
        <f>IFERROR('PML mundo '!AA124*100000000/Indicadores!$I151,"")</f>
        <v/>
      </c>
      <c r="R151" s="124" t="str">
        <f>IFERROR('PML mundo '!AC124*100000000/Indicadores!$I151,"")</f>
        <v/>
      </c>
      <c r="S151" s="124" t="str">
        <f>IFERROR('PML mundo '!AE124*100000000/Indicadores!$I151,"")</f>
        <v/>
      </c>
      <c r="T151" s="124" t="str">
        <f>IFERROR('PML mundo '!AG124*100000000/Indicadores!$I151,"")</f>
        <v/>
      </c>
      <c r="U151" s="124" t="str">
        <f>IFERROR('PML mundo '!AI124*100000000/Indicadores!$I151,"")</f>
        <v/>
      </c>
      <c r="V151" s="124" t="str">
        <f>IFERROR('PML mundo '!AK124*100000000/Indicadores!$I151,"")</f>
        <v/>
      </c>
      <c r="W151" s="124" t="str">
        <f>IFERROR('PML mundo '!AM124*100000000/Indicadores!$I151,"")</f>
        <v/>
      </c>
      <c r="X151" s="124" t="str">
        <f>IFERROR('PML mundo '!AO124*100000000/Indicadores!$I151,"")</f>
        <v/>
      </c>
      <c r="Y151" s="124" t="str">
        <f>IFERROR('PML mundo '!AQ124*100000000/Indicadores!$I151,"")</f>
        <v/>
      </c>
      <c r="Z151" s="124" t="str">
        <f>IFERROR('PML mundo '!AS124*100000000/Indicadores!$I151,"")</f>
        <v/>
      </c>
      <c r="AA151" s="124" t="str">
        <f>IFERROR('PML mundo '!AU124*100000000/Indicadores!$I151,"")</f>
        <v/>
      </c>
      <c r="AB151" s="124" t="str">
        <f>IFERROR('PML mundo '!AW124*100000000/Indicadores!$I151,"")</f>
        <v/>
      </c>
      <c r="AC151" s="124" t="str">
        <f>IFERROR('PML mundo '!AY124*100000000/Indicadores!$I151,"")</f>
        <v/>
      </c>
      <c r="AD151" s="124" t="str">
        <f>IFERROR('PML mundo '!BA124*100000000/Indicadores!$I151,"")</f>
        <v/>
      </c>
      <c r="AE151" s="124" t="str">
        <f>IFERROR('PML mundo '!BC124*100000000/Indicadores!$I151,"")</f>
        <v/>
      </c>
      <c r="AF151" s="124" t="str">
        <f>IFERROR('PML mundo '!BE124*100000000/Indicadores!$I151,"")</f>
        <v/>
      </c>
      <c r="AG151" s="124" t="str">
        <f>IFERROR('PML mundo '!BG124*100000000/Indicadores!$I151,"")</f>
        <v/>
      </c>
      <c r="AH151" s="124" t="str">
        <f>IFERROR('PML mundo '!BI124*100000000/Indicadores!$I151,"")</f>
        <v/>
      </c>
      <c r="AI151" s="124">
        <f>IFERROR('PML mundo '!BK124*100000000/Indicadores!$I151,"")</f>
        <v>181483263.53255191</v>
      </c>
      <c r="AJ151" s="124">
        <f>IFERROR('PML mundo '!BM124*100000000/Indicadores!$I151,"")</f>
        <v>326333919.21635854</v>
      </c>
    </row>
    <row r="152" spans="1:36" s="119" customFormat="1" ht="14">
      <c r="A152" s="114" t="str">
        <f>'AAL mundo '!A152</f>
        <v>Middle East and North Africa</v>
      </c>
      <c r="B152" s="107" t="str">
        <f>'AAL mundo '!B152</f>
        <v>MLT</v>
      </c>
      <c r="C152" s="107" t="str">
        <f>'AAL mundo '!C152</f>
        <v>Malta</v>
      </c>
      <c r="D152" s="108" t="str">
        <f>'AAL mundo '!D152</f>
        <v/>
      </c>
      <c r="E152" s="108" t="str">
        <f>'AAL mundo '!E152</f>
        <v>High income: nonOECD</v>
      </c>
      <c r="F152" s="109">
        <f>'AAL mundo '!F152</f>
        <v>36990.199999999997</v>
      </c>
      <c r="G152" s="124">
        <f>IFERROR('PML mundo '!G125*100000000/Indicadores!$I152,"")</f>
        <v>1997436.8765358333</v>
      </c>
      <c r="H152" s="124">
        <f>IFERROR('PML mundo '!I125*100000000/Indicadores!$I152,"")</f>
        <v>4465698.1596836848</v>
      </c>
      <c r="I152" s="124">
        <f>IFERROR('PML mundo '!K125*100000000/Indicadores!$I152,"")</f>
        <v>9172440.3935658671</v>
      </c>
      <c r="J152" s="124">
        <f>IFERROR('PML mundo '!M125*100000000/Indicadores!$I152,"")</f>
        <v>26179188.656642389</v>
      </c>
      <c r="K152" s="124">
        <f>IFERROR('PML mundo '!O125*100000000/Indicadores!$I152,"")</f>
        <v>54181601.650212981</v>
      </c>
      <c r="L152" s="124">
        <f>IFERROR('PML mundo '!Q125*100000000/Indicadores!$I152,"")</f>
        <v>107695638.87063634</v>
      </c>
      <c r="M152" s="124">
        <f>IFERROR('PML mundo '!S125*100000000/Indicadores!$I152,"")</f>
        <v>156708684.87378311</v>
      </c>
      <c r="N152" s="124" t="str">
        <f>IFERROR('PML mundo '!U125*100000000/Indicadores!$I152,"")</f>
        <v/>
      </c>
      <c r="O152" s="124" t="str">
        <f>IFERROR('PML mundo '!W125*100000000/Indicadores!$I152,"")</f>
        <v/>
      </c>
      <c r="P152" s="124" t="str">
        <f>IFERROR('PML mundo '!Y125*100000000/Indicadores!$I152,"")</f>
        <v/>
      </c>
      <c r="Q152" s="124" t="str">
        <f>IFERROR('PML mundo '!AA125*100000000/Indicadores!$I152,"")</f>
        <v/>
      </c>
      <c r="R152" s="124" t="str">
        <f>IFERROR('PML mundo '!AC125*100000000/Indicadores!$I152,"")</f>
        <v/>
      </c>
      <c r="S152" s="124" t="str">
        <f>IFERROR('PML mundo '!AE125*100000000/Indicadores!$I152,"")</f>
        <v/>
      </c>
      <c r="T152" s="124" t="str">
        <f>IFERROR('PML mundo '!AG125*100000000/Indicadores!$I152,"")</f>
        <v/>
      </c>
      <c r="U152" s="124" t="str">
        <f>IFERROR('PML mundo '!AI125*100000000/Indicadores!$I152,"")</f>
        <v/>
      </c>
      <c r="V152" s="124" t="str">
        <f>IFERROR('PML mundo '!AK125*100000000/Indicadores!$I152,"")</f>
        <v/>
      </c>
      <c r="W152" s="124" t="str">
        <f>IFERROR('PML mundo '!AM125*100000000/Indicadores!$I152,"")</f>
        <v/>
      </c>
      <c r="X152" s="124" t="str">
        <f>IFERROR('PML mundo '!AO125*100000000/Indicadores!$I152,"")</f>
        <v/>
      </c>
      <c r="Y152" s="124" t="str">
        <f>IFERROR('PML mundo '!AQ125*100000000/Indicadores!$I152,"")</f>
        <v/>
      </c>
      <c r="Z152" s="124" t="str">
        <f>IFERROR('PML mundo '!AS125*100000000/Indicadores!$I152,"")</f>
        <v/>
      </c>
      <c r="AA152" s="124" t="str">
        <f>IFERROR('PML mundo '!AU125*100000000/Indicadores!$I152,"")</f>
        <v/>
      </c>
      <c r="AB152" s="124" t="str">
        <f>IFERROR('PML mundo '!AW125*100000000/Indicadores!$I152,"")</f>
        <v/>
      </c>
      <c r="AC152" s="124" t="str">
        <f>IFERROR('PML mundo '!AY125*100000000/Indicadores!$I152,"")</f>
        <v/>
      </c>
      <c r="AD152" s="124" t="str">
        <f>IFERROR('PML mundo '!BA125*100000000/Indicadores!$I152,"")</f>
        <v/>
      </c>
      <c r="AE152" s="124" t="str">
        <f>IFERROR('PML mundo '!BC125*100000000/Indicadores!$I152,"")</f>
        <v/>
      </c>
      <c r="AF152" s="124" t="str">
        <f>IFERROR('PML mundo '!BE125*100000000/Indicadores!$I152,"")</f>
        <v/>
      </c>
      <c r="AG152" s="124" t="str">
        <f>IFERROR('PML mundo '!BG125*100000000/Indicadores!$I152,"")</f>
        <v/>
      </c>
      <c r="AH152" s="124" t="str">
        <f>IFERROR('PML mundo '!BI125*100000000/Indicadores!$I152,"")</f>
        <v/>
      </c>
      <c r="AI152" s="124" t="str">
        <f>IFERROR('PML mundo '!BK125*100000000/Indicadores!$I152,"")</f>
        <v/>
      </c>
      <c r="AJ152" s="124" t="str">
        <f>IFERROR('PML mundo '!BM125*100000000/Indicadores!$I152,"")</f>
        <v/>
      </c>
    </row>
    <row r="153" spans="1:36" s="119" customFormat="1" ht="14">
      <c r="A153" s="114" t="str">
        <f>'AAL mundo '!A153</f>
        <v>East Asia and the Pacific</v>
      </c>
      <c r="B153" s="107" t="str">
        <f>'AAL mundo '!B153</f>
        <v>MHL</v>
      </c>
      <c r="C153" s="107" t="str">
        <f>'AAL mundo '!C153</f>
        <v>Marshall Islands</v>
      </c>
      <c r="D153" s="108" t="str">
        <f>'AAL mundo '!D153</f>
        <v>SIDS</v>
      </c>
      <c r="E153" s="108" t="str">
        <f>'AAL mundo '!E153</f>
        <v>Upper middle income</v>
      </c>
      <c r="F153" s="109">
        <f>'AAL mundo '!F153</f>
        <v>766.31399999999996</v>
      </c>
      <c r="G153" s="124" t="str">
        <f>IFERROR('PML mundo '!G126*100000000/Indicadores!$I153,"")</f>
        <v/>
      </c>
      <c r="H153" s="124" t="str">
        <f>IFERROR('PML mundo '!I126*100000000/Indicadores!$I153,"")</f>
        <v/>
      </c>
      <c r="I153" s="124" t="str">
        <f>IFERROR('PML mundo '!K126*100000000/Indicadores!$I153,"")</f>
        <v/>
      </c>
      <c r="J153" s="124" t="str">
        <f>IFERROR('PML mundo '!M126*100000000/Indicadores!$I153,"")</f>
        <v/>
      </c>
      <c r="K153" s="124" t="str">
        <f>IFERROR('PML mundo '!O126*100000000/Indicadores!$I153,"")</f>
        <v/>
      </c>
      <c r="L153" s="124" t="str">
        <f>IFERROR('PML mundo '!Q126*100000000/Indicadores!$I153,"")</f>
        <v/>
      </c>
      <c r="M153" s="124" t="str">
        <f>IFERROR('PML mundo '!S126*100000000/Indicadores!$I153,"")</f>
        <v/>
      </c>
      <c r="N153" s="124">
        <f>IFERROR('PML mundo '!U126*100000000/Indicadores!$I153,"")</f>
        <v>12408573.159384651</v>
      </c>
      <c r="O153" s="124">
        <f>IFERROR('PML mundo '!W126*100000000/Indicadores!$I153,"")</f>
        <v>21715003.028923139</v>
      </c>
      <c r="P153" s="124">
        <f>IFERROR('PML mundo '!Y126*100000000/Indicadores!$I153,"")</f>
        <v>29122161.496514995</v>
      </c>
      <c r="Q153" s="124">
        <f>IFERROR('PML mundo '!AA126*100000000/Indicadores!$I153,"")</f>
        <v>36276083.777180642</v>
      </c>
      <c r="R153" s="124">
        <f>IFERROR('PML mundo '!AC126*100000000/Indicadores!$I153,"")</f>
        <v>40327862.768000118</v>
      </c>
      <c r="S153" s="124">
        <f>IFERROR('PML mundo '!AE126*100000000/Indicadores!$I153,"")</f>
        <v>45962367.927108452</v>
      </c>
      <c r="T153" s="124">
        <f>IFERROR('PML mundo '!AG126*100000000/Indicadores!$I153,"")</f>
        <v>46342222.207497783</v>
      </c>
      <c r="U153" s="124" t="str">
        <f>IFERROR('PML mundo '!AI126*100000000/Indicadores!$I153,"")</f>
        <v/>
      </c>
      <c r="V153" s="124" t="str">
        <f>IFERROR('PML mundo '!AK126*100000000/Indicadores!$I153,"")</f>
        <v/>
      </c>
      <c r="W153" s="124" t="str">
        <f>IFERROR('PML mundo '!AM126*100000000/Indicadores!$I153,"")</f>
        <v/>
      </c>
      <c r="X153" s="124" t="str">
        <f>IFERROR('PML mundo '!AO126*100000000/Indicadores!$I153,"")</f>
        <v/>
      </c>
      <c r="Y153" s="124" t="str">
        <f>IFERROR('PML mundo '!AQ126*100000000/Indicadores!$I153,"")</f>
        <v/>
      </c>
      <c r="Z153" s="124" t="str">
        <f>IFERROR('PML mundo '!AS126*100000000/Indicadores!$I153,"")</f>
        <v/>
      </c>
      <c r="AA153" s="124" t="str">
        <f>IFERROR('PML mundo '!AU126*100000000/Indicadores!$I153,"")</f>
        <v/>
      </c>
      <c r="AB153" s="124" t="str">
        <f>IFERROR('PML mundo '!AW126*100000000/Indicadores!$I153,"")</f>
        <v/>
      </c>
      <c r="AC153" s="124" t="str">
        <f>IFERROR('PML mundo '!AY126*100000000/Indicadores!$I153,"")</f>
        <v/>
      </c>
      <c r="AD153" s="124" t="str">
        <f>IFERROR('PML mundo '!BA126*100000000/Indicadores!$I153,"")</f>
        <v/>
      </c>
      <c r="AE153" s="124" t="str">
        <f>IFERROR('PML mundo '!BC126*100000000/Indicadores!$I153,"")</f>
        <v/>
      </c>
      <c r="AF153" s="124" t="str">
        <f>IFERROR('PML mundo '!BE126*100000000/Indicadores!$I153,"")</f>
        <v/>
      </c>
      <c r="AG153" s="124" t="str">
        <f>IFERROR('PML mundo '!BG126*100000000/Indicadores!$I153,"")</f>
        <v/>
      </c>
      <c r="AH153" s="124" t="str">
        <f>IFERROR('PML mundo '!BI126*100000000/Indicadores!$I153,"")</f>
        <v/>
      </c>
      <c r="AI153" s="124" t="str">
        <f>IFERROR('PML mundo '!BK126*100000000/Indicadores!$I153,"")</f>
        <v/>
      </c>
      <c r="AJ153" s="124" t="str">
        <f>IFERROR('PML mundo '!BM126*100000000/Indicadores!$I153,"")</f>
        <v/>
      </c>
    </row>
    <row r="154" spans="1:36" s="119" customFormat="1" ht="14">
      <c r="A154" s="114" t="str">
        <f>'AAL mundo '!A154</f>
        <v>LAC</v>
      </c>
      <c r="B154" s="107" t="str">
        <f>'AAL mundo '!B154</f>
        <v>MTQ</v>
      </c>
      <c r="C154" s="107" t="str">
        <f>'AAL mundo '!C154</f>
        <v>Martinique</v>
      </c>
      <c r="D154" s="108" t="str">
        <f>'AAL mundo '!D154</f>
        <v>SIDS</v>
      </c>
      <c r="E154" s="108" t="str">
        <f>'AAL mundo '!E154</f>
        <v>N.D</v>
      </c>
      <c r="F154" s="109">
        <f>'AAL mundo '!F154</f>
        <v>39559.9</v>
      </c>
      <c r="G154" s="124" t="str">
        <f>IFERROR('PML mundo '!G127*100000000/Indicadores!$I154,"")</f>
        <v/>
      </c>
      <c r="H154" s="124" t="str">
        <f>IFERROR('PML mundo '!I127*100000000/Indicadores!$I154,"")</f>
        <v/>
      </c>
      <c r="I154" s="124" t="str">
        <f>IFERROR('PML mundo '!K127*100000000/Indicadores!$I154,"")</f>
        <v/>
      </c>
      <c r="J154" s="124" t="str">
        <f>IFERROR('PML mundo '!M127*100000000/Indicadores!$I154,"")</f>
        <v/>
      </c>
      <c r="K154" s="124" t="str">
        <f>IFERROR('PML mundo '!O127*100000000/Indicadores!$I154,"")</f>
        <v/>
      </c>
      <c r="L154" s="124" t="str">
        <f>IFERROR('PML mundo '!Q127*100000000/Indicadores!$I154,"")</f>
        <v/>
      </c>
      <c r="M154" s="124" t="str">
        <f>IFERROR('PML mundo '!S127*100000000/Indicadores!$I154,"")</f>
        <v/>
      </c>
      <c r="N154" s="124" t="str">
        <f>IFERROR('PML mundo '!U127*100000000/Indicadores!$I154,"")</f>
        <v/>
      </c>
      <c r="O154" s="124" t="str">
        <f>IFERROR('PML mundo '!W127*100000000/Indicadores!$I154,"")</f>
        <v/>
      </c>
      <c r="P154" s="124" t="str">
        <f>IFERROR('PML mundo '!Y127*100000000/Indicadores!$I154,"")</f>
        <v/>
      </c>
      <c r="Q154" s="124" t="str">
        <f>IFERROR('PML mundo '!AA127*100000000/Indicadores!$I154,"")</f>
        <v/>
      </c>
      <c r="R154" s="124" t="str">
        <f>IFERROR('PML mundo '!AC127*100000000/Indicadores!$I154,"")</f>
        <v/>
      </c>
      <c r="S154" s="124" t="str">
        <f>IFERROR('PML mundo '!AE127*100000000/Indicadores!$I154,"")</f>
        <v/>
      </c>
      <c r="T154" s="124" t="str">
        <f>IFERROR('PML mundo '!AG127*100000000/Indicadores!$I154,"")</f>
        <v/>
      </c>
      <c r="U154" s="124" t="str">
        <f>IFERROR('PML mundo '!AI127*100000000/Indicadores!$I154,"")</f>
        <v/>
      </c>
      <c r="V154" s="124" t="str">
        <f>IFERROR('PML mundo '!AK127*100000000/Indicadores!$I154,"")</f>
        <v/>
      </c>
      <c r="W154" s="124" t="str">
        <f>IFERROR('PML mundo '!AM127*100000000/Indicadores!$I154,"")</f>
        <v/>
      </c>
      <c r="X154" s="124" t="str">
        <f>IFERROR('PML mundo '!AO127*100000000/Indicadores!$I154,"")</f>
        <v/>
      </c>
      <c r="Y154" s="124" t="str">
        <f>IFERROR('PML mundo '!AQ127*100000000/Indicadores!$I154,"")</f>
        <v/>
      </c>
      <c r="Z154" s="124" t="str">
        <f>IFERROR('PML mundo '!AS127*100000000/Indicadores!$I154,"")</f>
        <v/>
      </c>
      <c r="AA154" s="124" t="str">
        <f>IFERROR('PML mundo '!AU127*100000000/Indicadores!$I154,"")</f>
        <v/>
      </c>
      <c r="AB154" s="124" t="str">
        <f>IFERROR('PML mundo '!AW127*100000000/Indicadores!$I154,"")</f>
        <v/>
      </c>
      <c r="AC154" s="124" t="str">
        <f>IFERROR('PML mundo '!AY127*100000000/Indicadores!$I154,"")</f>
        <v/>
      </c>
      <c r="AD154" s="124" t="str">
        <f>IFERROR('PML mundo '!BA127*100000000/Indicadores!$I154,"")</f>
        <v/>
      </c>
      <c r="AE154" s="124" t="str">
        <f>IFERROR('PML mundo '!BC127*100000000/Indicadores!$I154,"")</f>
        <v/>
      </c>
      <c r="AF154" s="124" t="str">
        <f>IFERROR('PML mundo '!BE127*100000000/Indicadores!$I154,"")</f>
        <v/>
      </c>
      <c r="AG154" s="124" t="str">
        <f>IFERROR('PML mundo '!BG127*100000000/Indicadores!$I154,"")</f>
        <v/>
      </c>
      <c r="AH154" s="124" t="str">
        <f>IFERROR('PML mundo '!BI127*100000000/Indicadores!$I154,"")</f>
        <v/>
      </c>
      <c r="AI154" s="124" t="str">
        <f>IFERROR('PML mundo '!BK127*100000000/Indicadores!$I154,"")</f>
        <v/>
      </c>
      <c r="AJ154" s="124" t="str">
        <f>IFERROR('PML mundo '!BM127*100000000/Indicadores!$I154,"")</f>
        <v/>
      </c>
    </row>
    <row r="155" spans="1:36" s="119" customFormat="1" ht="14">
      <c r="A155" s="114" t="str">
        <f>'AAL mundo '!A155</f>
        <v>Sub-Saharan Africa</v>
      </c>
      <c r="B155" s="107" t="str">
        <f>'AAL mundo '!B155</f>
        <v>MRT</v>
      </c>
      <c r="C155" s="107" t="str">
        <f>'AAL mundo '!C155</f>
        <v>Mauritania</v>
      </c>
      <c r="D155" s="108" t="str">
        <f>'AAL mundo '!D155</f>
        <v/>
      </c>
      <c r="E155" s="108" t="str">
        <f>'AAL mundo '!E155</f>
        <v>Lower middle income</v>
      </c>
      <c r="F155" s="109">
        <f>'AAL mundo '!F155</f>
        <v>11985.5</v>
      </c>
      <c r="G155" s="124">
        <f>IFERROR('PML mundo '!G128*100000000/Indicadores!$I155,"")</f>
        <v>1235912.7349605183</v>
      </c>
      <c r="H155" s="124">
        <f>IFERROR('PML mundo '!I128*100000000/Indicadores!$I155,"")</f>
        <v>5932381.1278104875</v>
      </c>
      <c r="I155" s="124">
        <f>IFERROR('PML mundo '!K128*100000000/Indicadores!$I155,"")</f>
        <v>11672509.163516006</v>
      </c>
      <c r="J155" s="124">
        <f>IFERROR('PML mundo '!M128*100000000/Indicadores!$I155,"")</f>
        <v>26091491.071388718</v>
      </c>
      <c r="K155" s="124">
        <f>IFERROR('PML mundo '!O128*100000000/Indicadores!$I155,"")</f>
        <v>48035808.2987988</v>
      </c>
      <c r="L155" s="124">
        <f>IFERROR('PML mundo '!Q128*100000000/Indicadores!$I155,"")</f>
        <v>85360372.894606456</v>
      </c>
      <c r="M155" s="124">
        <f>IFERROR('PML mundo '!S128*100000000/Indicadores!$I155,"")</f>
        <v>115599037.80997382</v>
      </c>
      <c r="N155" s="124" t="str">
        <f>IFERROR('PML mundo '!U128*100000000/Indicadores!$I155,"")</f>
        <v/>
      </c>
      <c r="O155" s="124" t="str">
        <f>IFERROR('PML mundo '!W128*100000000/Indicadores!$I155,"")</f>
        <v/>
      </c>
      <c r="P155" s="124" t="str">
        <f>IFERROR('PML mundo '!Y128*100000000/Indicadores!$I155,"")</f>
        <v/>
      </c>
      <c r="Q155" s="124" t="str">
        <f>IFERROR('PML mundo '!AA128*100000000/Indicadores!$I155,"")</f>
        <v/>
      </c>
      <c r="R155" s="124" t="str">
        <f>IFERROR('PML mundo '!AC128*100000000/Indicadores!$I155,"")</f>
        <v/>
      </c>
      <c r="S155" s="124" t="str">
        <f>IFERROR('PML mundo '!AE128*100000000/Indicadores!$I155,"")</f>
        <v/>
      </c>
      <c r="T155" s="124" t="str">
        <f>IFERROR('PML mundo '!AG128*100000000/Indicadores!$I155,"")</f>
        <v/>
      </c>
      <c r="U155" s="124" t="str">
        <f>IFERROR('PML mundo '!AI128*100000000/Indicadores!$I155,"")</f>
        <v/>
      </c>
      <c r="V155" s="124" t="str">
        <f>IFERROR('PML mundo '!AK128*100000000/Indicadores!$I155,"")</f>
        <v/>
      </c>
      <c r="W155" s="124" t="str">
        <f>IFERROR('PML mundo '!AM128*100000000/Indicadores!$I155,"")</f>
        <v/>
      </c>
      <c r="X155" s="124" t="str">
        <f>IFERROR('PML mundo '!AO128*100000000/Indicadores!$I155,"")</f>
        <v/>
      </c>
      <c r="Y155" s="124" t="str">
        <f>IFERROR('PML mundo '!AQ128*100000000/Indicadores!$I155,"")</f>
        <v/>
      </c>
      <c r="Z155" s="124" t="str">
        <f>IFERROR('PML mundo '!AS128*100000000/Indicadores!$I155,"")</f>
        <v/>
      </c>
      <c r="AA155" s="124" t="str">
        <f>IFERROR('PML mundo '!AU128*100000000/Indicadores!$I155,"")</f>
        <v/>
      </c>
      <c r="AB155" s="124" t="str">
        <f>IFERROR('PML mundo '!AW128*100000000/Indicadores!$I155,"")</f>
        <v/>
      </c>
      <c r="AC155" s="124" t="str">
        <f>IFERROR('PML mundo '!AY128*100000000/Indicadores!$I155,"")</f>
        <v/>
      </c>
      <c r="AD155" s="124" t="str">
        <f>IFERROR('PML mundo '!BA128*100000000/Indicadores!$I155,"")</f>
        <v/>
      </c>
      <c r="AE155" s="124" t="str">
        <f>IFERROR('PML mundo '!BC128*100000000/Indicadores!$I155,"")</f>
        <v/>
      </c>
      <c r="AF155" s="124" t="str">
        <f>IFERROR('PML mundo '!BE128*100000000/Indicadores!$I155,"")</f>
        <v/>
      </c>
      <c r="AG155" s="124" t="str">
        <f>IFERROR('PML mundo '!BG128*100000000/Indicadores!$I155,"")</f>
        <v/>
      </c>
      <c r="AH155" s="124" t="str">
        <f>IFERROR('PML mundo '!BI128*100000000/Indicadores!$I155,"")</f>
        <v/>
      </c>
      <c r="AI155" s="124">
        <f>IFERROR('PML mundo '!BK128*100000000/Indicadores!$I155,"")</f>
        <v>319110375.01202762</v>
      </c>
      <c r="AJ155" s="124">
        <f>IFERROR('PML mundo '!BM128*100000000/Indicadores!$I155,"")</f>
        <v>818798005.15835166</v>
      </c>
    </row>
    <row r="156" spans="1:36" s="119" customFormat="1" ht="14">
      <c r="A156" s="114" t="str">
        <f>'AAL mundo '!A156</f>
        <v>Sub-Saharan Africa</v>
      </c>
      <c r="B156" s="107" t="str">
        <f>'AAL mundo '!B156</f>
        <v>MUS</v>
      </c>
      <c r="C156" s="107" t="str">
        <f>'AAL mundo '!C156</f>
        <v>Mauritius</v>
      </c>
      <c r="D156" s="108" t="str">
        <f>'AAL mundo '!D156</f>
        <v>SIDS</v>
      </c>
      <c r="E156" s="108" t="str">
        <f>'AAL mundo '!E156</f>
        <v>Upper middle income</v>
      </c>
      <c r="F156" s="109">
        <f>'AAL mundo '!F156</f>
        <v>44217.9</v>
      </c>
      <c r="G156" s="124" t="str">
        <f>IFERROR('PML mundo '!G129*100000000/Indicadores!$I156,"")</f>
        <v/>
      </c>
      <c r="H156" s="124" t="str">
        <f>IFERROR('PML mundo '!I129*100000000/Indicadores!$I156,"")</f>
        <v/>
      </c>
      <c r="I156" s="124" t="str">
        <f>IFERROR('PML mundo '!K129*100000000/Indicadores!$I156,"")</f>
        <v/>
      </c>
      <c r="J156" s="124" t="str">
        <f>IFERROR('PML mundo '!M129*100000000/Indicadores!$I156,"")</f>
        <v/>
      </c>
      <c r="K156" s="124" t="str">
        <f>IFERROR('PML mundo '!O129*100000000/Indicadores!$I156,"")</f>
        <v/>
      </c>
      <c r="L156" s="124" t="str">
        <f>IFERROR('PML mundo '!Q129*100000000/Indicadores!$I156,"")</f>
        <v/>
      </c>
      <c r="M156" s="124" t="str">
        <f>IFERROR('PML mundo '!S129*100000000/Indicadores!$I156,"")</f>
        <v/>
      </c>
      <c r="N156" s="124">
        <f>IFERROR('PML mundo '!U129*100000000/Indicadores!$I156,"")</f>
        <v>35652350.851723216</v>
      </c>
      <c r="O156" s="124">
        <f>IFERROR('PML mundo '!W129*100000000/Indicadores!$I156,"")</f>
        <v>109759582.22760369</v>
      </c>
      <c r="P156" s="124">
        <f>IFERROR('PML mundo '!Y129*100000000/Indicadores!$I156,"")</f>
        <v>166705611.64136925</v>
      </c>
      <c r="Q156" s="124">
        <f>IFERROR('PML mundo '!AA129*100000000/Indicadores!$I156,"")</f>
        <v>218874661.87266833</v>
      </c>
      <c r="R156" s="124">
        <f>IFERROR('PML mundo '!AC129*100000000/Indicadores!$I156,"")</f>
        <v>242359385.07494068</v>
      </c>
      <c r="S156" s="124">
        <f>IFERROR('PML mundo '!AE129*100000000/Indicadores!$I156,"")</f>
        <v>286902701.88087028</v>
      </c>
      <c r="T156" s="124">
        <f>IFERROR('PML mundo '!AG129*100000000/Indicadores!$I156,"")</f>
        <v>292230413.80292439</v>
      </c>
      <c r="U156" s="124">
        <f>IFERROR('PML mundo '!AI129*100000000/Indicadores!$I156,"")</f>
        <v>25963680.881423477</v>
      </c>
      <c r="V156" s="124">
        <f>IFERROR('PML mundo '!AK129*100000000/Indicadores!$I156,"")</f>
        <v>38925050.44092752</v>
      </c>
      <c r="W156" s="124">
        <f>IFERROR('PML mundo '!AM129*100000000/Indicadores!$I156,"")</f>
        <v>50559114.476964928</v>
      </c>
      <c r="X156" s="124">
        <f>IFERROR('PML mundo '!AO129*100000000/Indicadores!$I156,"")</f>
        <v>65415691.425697453</v>
      </c>
      <c r="Y156" s="124">
        <f>IFERROR('PML mundo '!AQ129*100000000/Indicadores!$I156,"")</f>
        <v>70207198.330311328</v>
      </c>
      <c r="Z156" s="124">
        <f>IFERROR('PML mundo '!AS129*100000000/Indicadores!$I156,"")</f>
        <v>79788891.437525705</v>
      </c>
      <c r="AA156" s="124">
        <f>IFERROR('PML mundo '!AU129*100000000/Indicadores!$I156,"")</f>
        <v>86329007.807880715</v>
      </c>
      <c r="AB156" s="124" t="str">
        <f>IFERROR('PML mundo '!AW129*100000000/Indicadores!$I156,"")</f>
        <v/>
      </c>
      <c r="AC156" s="124" t="str">
        <f>IFERROR('PML mundo '!AY129*100000000/Indicadores!$I156,"")</f>
        <v/>
      </c>
      <c r="AD156" s="124" t="str">
        <f>IFERROR('PML mundo '!BA129*100000000/Indicadores!$I156,"")</f>
        <v/>
      </c>
      <c r="AE156" s="124" t="str">
        <f>IFERROR('PML mundo '!BC129*100000000/Indicadores!$I156,"")</f>
        <v/>
      </c>
      <c r="AF156" s="124" t="str">
        <f>IFERROR('PML mundo '!BE129*100000000/Indicadores!$I156,"")</f>
        <v/>
      </c>
      <c r="AG156" s="124" t="str">
        <f>IFERROR('PML mundo '!BG129*100000000/Indicadores!$I156,"")</f>
        <v/>
      </c>
      <c r="AH156" s="124" t="str">
        <f>IFERROR('PML mundo '!BI129*100000000/Indicadores!$I156,"")</f>
        <v/>
      </c>
      <c r="AI156" s="124" t="str">
        <f>IFERROR('PML mundo '!BK129*100000000/Indicadores!$I156,"")</f>
        <v/>
      </c>
      <c r="AJ156" s="124" t="str">
        <f>IFERROR('PML mundo '!BM129*100000000/Indicadores!$I156,"")</f>
        <v/>
      </c>
    </row>
    <row r="157" spans="1:36" s="119" customFormat="1" ht="14">
      <c r="A157" s="114" t="str">
        <f>'AAL mundo '!A157</f>
        <v>Sub-Saharan Africa</v>
      </c>
      <c r="B157" s="107" t="str">
        <f>'AAL mundo '!B157</f>
        <v>MYT</v>
      </c>
      <c r="C157" s="107" t="str">
        <f>'AAL mundo '!C157</f>
        <v>Mayotte</v>
      </c>
      <c r="D157" s="108" t="str">
        <f>'AAL mundo '!D157</f>
        <v/>
      </c>
      <c r="E157" s="108" t="str">
        <f>'AAL mundo '!E157</f>
        <v>N.D</v>
      </c>
      <c r="F157" s="109">
        <f>'AAL mundo '!F157</f>
        <v>6949.04</v>
      </c>
      <c r="G157" s="124" t="str">
        <f>IFERROR('PML mundo '!G130*100000000/Indicadores!$I157,"")</f>
        <v/>
      </c>
      <c r="H157" s="124" t="str">
        <f>IFERROR('PML mundo '!I130*100000000/Indicadores!$I157,"")</f>
        <v/>
      </c>
      <c r="I157" s="124" t="str">
        <f>IFERROR('PML mundo '!K130*100000000/Indicadores!$I157,"")</f>
        <v/>
      </c>
      <c r="J157" s="124" t="str">
        <f>IFERROR('PML mundo '!M130*100000000/Indicadores!$I157,"")</f>
        <v/>
      </c>
      <c r="K157" s="124" t="str">
        <f>IFERROR('PML mundo '!O130*100000000/Indicadores!$I157,"")</f>
        <v/>
      </c>
      <c r="L157" s="124" t="str">
        <f>IFERROR('PML mundo '!Q130*100000000/Indicadores!$I157,"")</f>
        <v/>
      </c>
      <c r="M157" s="124" t="str">
        <f>IFERROR('PML mundo '!S130*100000000/Indicadores!$I157,"")</f>
        <v/>
      </c>
      <c r="N157" s="124" t="str">
        <f>IFERROR('PML mundo '!U130*100000000/Indicadores!$I157,"")</f>
        <v/>
      </c>
      <c r="O157" s="124" t="str">
        <f>IFERROR('PML mundo '!W130*100000000/Indicadores!$I157,"")</f>
        <v/>
      </c>
      <c r="P157" s="124" t="str">
        <f>IFERROR('PML mundo '!Y130*100000000/Indicadores!$I157,"")</f>
        <v/>
      </c>
      <c r="Q157" s="124" t="str">
        <f>IFERROR('PML mundo '!AA130*100000000/Indicadores!$I157,"")</f>
        <v/>
      </c>
      <c r="R157" s="124" t="str">
        <f>IFERROR('PML mundo '!AC130*100000000/Indicadores!$I157,"")</f>
        <v/>
      </c>
      <c r="S157" s="124" t="str">
        <f>IFERROR('PML mundo '!AE130*100000000/Indicadores!$I157,"")</f>
        <v/>
      </c>
      <c r="T157" s="124" t="str">
        <f>IFERROR('PML mundo '!AG130*100000000/Indicadores!$I157,"")</f>
        <v/>
      </c>
      <c r="U157" s="124" t="str">
        <f>IFERROR('PML mundo '!AI130*100000000/Indicadores!$I157,"")</f>
        <v/>
      </c>
      <c r="V157" s="124" t="str">
        <f>IFERROR('PML mundo '!AK130*100000000/Indicadores!$I157,"")</f>
        <v/>
      </c>
      <c r="W157" s="124" t="str">
        <f>IFERROR('PML mundo '!AM130*100000000/Indicadores!$I157,"")</f>
        <v/>
      </c>
      <c r="X157" s="124" t="str">
        <f>IFERROR('PML mundo '!AO130*100000000/Indicadores!$I157,"")</f>
        <v/>
      </c>
      <c r="Y157" s="124" t="str">
        <f>IFERROR('PML mundo '!AQ130*100000000/Indicadores!$I157,"")</f>
        <v/>
      </c>
      <c r="Z157" s="124" t="str">
        <f>IFERROR('PML mundo '!AS130*100000000/Indicadores!$I157,"")</f>
        <v/>
      </c>
      <c r="AA157" s="124" t="str">
        <f>IFERROR('PML mundo '!AU130*100000000/Indicadores!$I157,"")</f>
        <v/>
      </c>
      <c r="AB157" s="124" t="str">
        <f>IFERROR('PML mundo '!AW130*100000000/Indicadores!$I157,"")</f>
        <v/>
      </c>
      <c r="AC157" s="124" t="str">
        <f>IFERROR('PML mundo '!AY130*100000000/Indicadores!$I157,"")</f>
        <v/>
      </c>
      <c r="AD157" s="124" t="str">
        <f>IFERROR('PML mundo '!BA130*100000000/Indicadores!$I157,"")</f>
        <v/>
      </c>
      <c r="AE157" s="124" t="str">
        <f>IFERROR('PML mundo '!BC130*100000000/Indicadores!$I157,"")</f>
        <v/>
      </c>
      <c r="AF157" s="124" t="str">
        <f>IFERROR('PML mundo '!BE130*100000000/Indicadores!$I157,"")</f>
        <v/>
      </c>
      <c r="AG157" s="124" t="str">
        <f>IFERROR('PML mundo '!BG130*100000000/Indicadores!$I157,"")</f>
        <v/>
      </c>
      <c r="AH157" s="124" t="str">
        <f>IFERROR('PML mundo '!BI130*100000000/Indicadores!$I157,"")</f>
        <v/>
      </c>
      <c r="AI157" s="124" t="str">
        <f>IFERROR('PML mundo '!BK130*100000000/Indicadores!$I157,"")</f>
        <v/>
      </c>
      <c r="AJ157" s="124" t="str">
        <f>IFERROR('PML mundo '!BM130*100000000/Indicadores!$I157,"")</f>
        <v/>
      </c>
    </row>
    <row r="158" spans="1:36" s="119" customFormat="1" ht="14">
      <c r="A158" s="114" t="str">
        <f>'AAL mundo '!A158</f>
        <v>LAC</v>
      </c>
      <c r="B158" s="107" t="str">
        <f>'AAL mundo '!B158</f>
        <v>MEX</v>
      </c>
      <c r="C158" s="107" t="str">
        <f>'AAL mundo '!C158</f>
        <v>Mexico</v>
      </c>
      <c r="D158" s="108" t="str">
        <f>'AAL mundo '!D158</f>
        <v/>
      </c>
      <c r="E158" s="108" t="str">
        <f>'AAL mundo '!E158</f>
        <v>Upper middle income</v>
      </c>
      <c r="F158" s="109">
        <f>'AAL mundo '!F158</f>
        <v>4513850</v>
      </c>
      <c r="G158" s="124">
        <f>IFERROR('PML mundo '!G131*100000000/Indicadores!$I158,"")</f>
        <v>4220064.280568148</v>
      </c>
      <c r="H158" s="124">
        <f>IFERROR('PML mundo '!I131*100000000/Indicadores!$I158,"")</f>
        <v>8674580.4042586479</v>
      </c>
      <c r="I158" s="124">
        <f>IFERROR('PML mundo '!K131*100000000/Indicadores!$I158,"")</f>
        <v>14675992.978335682</v>
      </c>
      <c r="J158" s="124">
        <f>IFERROR('PML mundo '!M131*100000000/Indicadores!$I158,"")</f>
        <v>28984961.689473737</v>
      </c>
      <c r="K158" s="124">
        <f>IFERROR('PML mundo '!O131*100000000/Indicadores!$I158,"")</f>
        <v>48462825.35513851</v>
      </c>
      <c r="L158" s="124">
        <f>IFERROR('PML mundo '!Q131*100000000/Indicadores!$I158,"")</f>
        <v>81081911.180368513</v>
      </c>
      <c r="M158" s="124">
        <f>IFERROR('PML mundo '!S131*100000000/Indicadores!$I158,"")</f>
        <v>108342862.96788158</v>
      </c>
      <c r="N158" s="124">
        <f>IFERROR('PML mundo '!U131*100000000/Indicadores!$I158,"")</f>
        <v>3278364.3047474418</v>
      </c>
      <c r="O158" s="124">
        <f>IFERROR('PML mundo '!W131*100000000/Indicadores!$I158,"")</f>
        <v>10906867.847399205</v>
      </c>
      <c r="P158" s="124">
        <f>IFERROR('PML mundo '!Y131*100000000/Indicadores!$I158,"")</f>
        <v>23039991.863700543</v>
      </c>
      <c r="Q158" s="124">
        <f>IFERROR('PML mundo '!AA131*100000000/Indicadores!$I158,"")</f>
        <v>31197252.174792878</v>
      </c>
      <c r="R158" s="124">
        <f>IFERROR('PML mundo '!AC131*100000000/Indicadores!$I158,"")</f>
        <v>37105121.701558903</v>
      </c>
      <c r="S158" s="124">
        <f>IFERROR('PML mundo '!AE131*100000000/Indicadores!$I158,"")</f>
        <v>43433220.149019837</v>
      </c>
      <c r="T158" s="124">
        <f>IFERROR('PML mundo '!AG131*100000000/Indicadores!$I158,"")</f>
        <v>48149866.936865427</v>
      </c>
      <c r="U158" s="124">
        <f>IFERROR('PML mundo '!AI131*100000000/Indicadores!$I158,"")</f>
        <v>456726.38290298264</v>
      </c>
      <c r="V158" s="124">
        <f>IFERROR('PML mundo '!AK131*100000000/Indicadores!$I158,"")</f>
        <v>987636.13991175208</v>
      </c>
      <c r="W158" s="124">
        <f>IFERROR('PML mundo '!AM131*100000000/Indicadores!$I158,"")</f>
        <v>2559490.0337808244</v>
      </c>
      <c r="X158" s="124">
        <f>IFERROR('PML mundo '!AO131*100000000/Indicadores!$I158,"")</f>
        <v>5743002.274167791</v>
      </c>
      <c r="Y158" s="124">
        <f>IFERROR('PML mundo '!AQ131*100000000/Indicadores!$I158,"")</f>
        <v>6981521.8659543721</v>
      </c>
      <c r="Z158" s="124">
        <f>IFERROR('PML mundo '!AS131*100000000/Indicadores!$I158,"")</f>
        <v>7380685.9464980476</v>
      </c>
      <c r="AA158" s="124">
        <f>IFERROR('PML mundo '!AU131*100000000/Indicadores!$I158,"")</f>
        <v>7596484.2966655418</v>
      </c>
      <c r="AB158" s="124" t="str">
        <f>IFERROR('PML mundo '!AW131*100000000/Indicadores!$I158,"")</f>
        <v/>
      </c>
      <c r="AC158" s="124" t="str">
        <f>IFERROR('PML mundo '!AY131*100000000/Indicadores!$I158,"")</f>
        <v/>
      </c>
      <c r="AD158" s="124" t="str">
        <f>IFERROR('PML mundo '!BA131*100000000/Indicadores!$I158,"")</f>
        <v/>
      </c>
      <c r="AE158" s="124" t="str">
        <f>IFERROR('PML mundo '!BC131*100000000/Indicadores!$I158,"")</f>
        <v/>
      </c>
      <c r="AF158" s="124" t="str">
        <f>IFERROR('PML mundo '!BE131*100000000/Indicadores!$I158,"")</f>
        <v/>
      </c>
      <c r="AG158" s="124" t="str">
        <f>IFERROR('PML mundo '!BG131*100000000/Indicadores!$I158,"")</f>
        <v/>
      </c>
      <c r="AH158" s="124" t="str">
        <f>IFERROR('PML mundo '!BI131*100000000/Indicadores!$I158,"")</f>
        <v/>
      </c>
      <c r="AI158" s="124">
        <f>IFERROR('PML mundo '!BK131*100000000/Indicadores!$I158,"")</f>
        <v>5052246.311035065</v>
      </c>
      <c r="AJ158" s="124">
        <f>IFERROR('PML mundo '!BM131*100000000/Indicadores!$I158,"")</f>
        <v>9721477.3951041121</v>
      </c>
    </row>
    <row r="159" spans="1:36" s="119" customFormat="1" ht="14">
      <c r="A159" s="114" t="str">
        <f>'AAL mundo '!A159</f>
        <v>East Asia and the Pacific</v>
      </c>
      <c r="B159" s="107" t="str">
        <f>'AAL mundo '!B159</f>
        <v>FSM</v>
      </c>
      <c r="C159" s="107" t="str">
        <f>'AAL mundo '!C159</f>
        <v>Micronesia (Federated States of)</v>
      </c>
      <c r="D159" s="108" t="str">
        <f>'AAL mundo '!D159</f>
        <v>SIDS</v>
      </c>
      <c r="E159" s="108" t="str">
        <f>'AAL mundo '!E159</f>
        <v>Lower middle income</v>
      </c>
      <c r="F159" s="109">
        <f>'AAL mundo '!F159</f>
        <v>1347.82</v>
      </c>
      <c r="G159" s="124" t="str">
        <f>IFERROR('PML mundo '!G132*100000000/Indicadores!$I159,"")</f>
        <v/>
      </c>
      <c r="H159" s="124" t="str">
        <f>IFERROR('PML mundo '!I132*100000000/Indicadores!$I159,"")</f>
        <v/>
      </c>
      <c r="I159" s="124" t="str">
        <f>IFERROR('PML mundo '!K132*100000000/Indicadores!$I159,"")</f>
        <v/>
      </c>
      <c r="J159" s="124" t="str">
        <f>IFERROR('PML mundo '!M132*100000000/Indicadores!$I159,"")</f>
        <v/>
      </c>
      <c r="K159" s="124" t="str">
        <f>IFERROR('PML mundo '!O132*100000000/Indicadores!$I159,"")</f>
        <v/>
      </c>
      <c r="L159" s="124" t="str">
        <f>IFERROR('PML mundo '!Q132*100000000/Indicadores!$I159,"")</f>
        <v/>
      </c>
      <c r="M159" s="124" t="str">
        <f>IFERROR('PML mundo '!S132*100000000/Indicadores!$I159,"")</f>
        <v/>
      </c>
      <c r="N159" s="124" t="str">
        <f>IFERROR('PML mundo '!U132*100000000/Indicadores!$I159,"")</f>
        <v/>
      </c>
      <c r="O159" s="124" t="str">
        <f>IFERROR('PML mundo '!W132*100000000/Indicadores!$I159,"")</f>
        <v/>
      </c>
      <c r="P159" s="124" t="str">
        <f>IFERROR('PML mundo '!Y132*100000000/Indicadores!$I159,"")</f>
        <v/>
      </c>
      <c r="Q159" s="124" t="str">
        <f>IFERROR('PML mundo '!AA132*100000000/Indicadores!$I159,"")</f>
        <v/>
      </c>
      <c r="R159" s="124" t="str">
        <f>IFERROR('PML mundo '!AC132*100000000/Indicadores!$I159,"")</f>
        <v/>
      </c>
      <c r="S159" s="124" t="str">
        <f>IFERROR('PML mundo '!AE132*100000000/Indicadores!$I159,"")</f>
        <v/>
      </c>
      <c r="T159" s="124" t="str">
        <f>IFERROR('PML mundo '!AG132*100000000/Indicadores!$I159,"")</f>
        <v/>
      </c>
      <c r="U159" s="124" t="str">
        <f>IFERROR('PML mundo '!AI132*100000000/Indicadores!$I159,"")</f>
        <v/>
      </c>
      <c r="V159" s="124" t="str">
        <f>IFERROR('PML mundo '!AK132*100000000/Indicadores!$I159,"")</f>
        <v/>
      </c>
      <c r="W159" s="124" t="str">
        <f>IFERROR('PML mundo '!AM132*100000000/Indicadores!$I159,"")</f>
        <v/>
      </c>
      <c r="X159" s="124" t="str">
        <f>IFERROR('PML mundo '!AO132*100000000/Indicadores!$I159,"")</f>
        <v/>
      </c>
      <c r="Y159" s="124" t="str">
        <f>IFERROR('PML mundo '!AQ132*100000000/Indicadores!$I159,"")</f>
        <v/>
      </c>
      <c r="Z159" s="124" t="str">
        <f>IFERROR('PML mundo '!AS132*100000000/Indicadores!$I159,"")</f>
        <v/>
      </c>
      <c r="AA159" s="124" t="str">
        <f>IFERROR('PML mundo '!AU132*100000000/Indicadores!$I159,"")</f>
        <v/>
      </c>
      <c r="AB159" s="124" t="str">
        <f>IFERROR('PML mundo '!AW132*100000000/Indicadores!$I159,"")</f>
        <v/>
      </c>
      <c r="AC159" s="124" t="str">
        <f>IFERROR('PML mundo '!AY132*100000000/Indicadores!$I159,"")</f>
        <v/>
      </c>
      <c r="AD159" s="124" t="str">
        <f>IFERROR('PML mundo '!BA132*100000000/Indicadores!$I159,"")</f>
        <v/>
      </c>
      <c r="AE159" s="124" t="str">
        <f>IFERROR('PML mundo '!BC132*100000000/Indicadores!$I159,"")</f>
        <v/>
      </c>
      <c r="AF159" s="124" t="str">
        <f>IFERROR('PML mundo '!BE132*100000000/Indicadores!$I159,"")</f>
        <v/>
      </c>
      <c r="AG159" s="124" t="str">
        <f>IFERROR('PML mundo '!BG132*100000000/Indicadores!$I159,"")</f>
        <v/>
      </c>
      <c r="AH159" s="124" t="str">
        <f>IFERROR('PML mundo '!BI132*100000000/Indicadores!$I159,"")</f>
        <v/>
      </c>
      <c r="AI159" s="124" t="str">
        <f>IFERROR('PML mundo '!BK132*100000000/Indicadores!$I159,"")</f>
        <v/>
      </c>
      <c r="AJ159" s="124" t="str">
        <f>IFERROR('PML mundo '!BM132*100000000/Indicadores!$I159,"")</f>
        <v/>
      </c>
    </row>
    <row r="160" spans="1:36" s="119" customFormat="1" ht="14">
      <c r="A160" s="114" t="str">
        <f>'AAL mundo '!A160</f>
        <v>Europe and Central Asia</v>
      </c>
      <c r="B160" s="107" t="str">
        <f>'AAL mundo '!B160</f>
        <v>MCO</v>
      </c>
      <c r="C160" s="107" t="str">
        <f>'AAL mundo '!C160</f>
        <v>Monaco</v>
      </c>
      <c r="D160" s="108" t="str">
        <f>'AAL mundo '!D160</f>
        <v/>
      </c>
      <c r="E160" s="108" t="str">
        <f>'AAL mundo '!E160</f>
        <v>High income: nonOECD</v>
      </c>
      <c r="F160" s="109">
        <f>'AAL mundo '!F160</f>
        <v>20716.400000000001</v>
      </c>
      <c r="G160" s="124" t="str">
        <f>IFERROR('PML mundo '!G133*100000000/Indicadores!$I160,"")</f>
        <v/>
      </c>
      <c r="H160" s="124" t="str">
        <f>IFERROR('PML mundo '!I133*100000000/Indicadores!$I160,"")</f>
        <v/>
      </c>
      <c r="I160" s="124" t="str">
        <f>IFERROR('PML mundo '!K133*100000000/Indicadores!$I160,"")</f>
        <v/>
      </c>
      <c r="J160" s="124" t="str">
        <f>IFERROR('PML mundo '!M133*100000000/Indicadores!$I160,"")</f>
        <v/>
      </c>
      <c r="K160" s="124" t="str">
        <f>IFERROR('PML mundo '!O133*100000000/Indicadores!$I160,"")</f>
        <v/>
      </c>
      <c r="L160" s="124" t="str">
        <f>IFERROR('PML mundo '!Q133*100000000/Indicadores!$I160,"")</f>
        <v/>
      </c>
      <c r="M160" s="124" t="str">
        <f>IFERROR('PML mundo '!S133*100000000/Indicadores!$I160,"")</f>
        <v/>
      </c>
      <c r="N160" s="124" t="str">
        <f>IFERROR('PML mundo '!U133*100000000/Indicadores!$I160,"")</f>
        <v/>
      </c>
      <c r="O160" s="124" t="str">
        <f>IFERROR('PML mundo '!W133*100000000/Indicadores!$I160,"")</f>
        <v/>
      </c>
      <c r="P160" s="124" t="str">
        <f>IFERROR('PML mundo '!Y133*100000000/Indicadores!$I160,"")</f>
        <v/>
      </c>
      <c r="Q160" s="124" t="str">
        <f>IFERROR('PML mundo '!AA133*100000000/Indicadores!$I160,"")</f>
        <v/>
      </c>
      <c r="R160" s="124" t="str">
        <f>IFERROR('PML mundo '!AC133*100000000/Indicadores!$I160,"")</f>
        <v/>
      </c>
      <c r="S160" s="124" t="str">
        <f>IFERROR('PML mundo '!AE133*100000000/Indicadores!$I160,"")</f>
        <v/>
      </c>
      <c r="T160" s="124" t="str">
        <f>IFERROR('PML mundo '!AG133*100000000/Indicadores!$I160,"")</f>
        <v/>
      </c>
      <c r="U160" s="124" t="str">
        <f>IFERROR('PML mundo '!AI133*100000000/Indicadores!$I160,"")</f>
        <v/>
      </c>
      <c r="V160" s="124" t="str">
        <f>IFERROR('PML mundo '!AK133*100000000/Indicadores!$I160,"")</f>
        <v/>
      </c>
      <c r="W160" s="124" t="str">
        <f>IFERROR('PML mundo '!AM133*100000000/Indicadores!$I160,"")</f>
        <v/>
      </c>
      <c r="X160" s="124" t="str">
        <f>IFERROR('PML mundo '!AO133*100000000/Indicadores!$I160,"")</f>
        <v/>
      </c>
      <c r="Y160" s="124" t="str">
        <f>IFERROR('PML mundo '!AQ133*100000000/Indicadores!$I160,"")</f>
        <v/>
      </c>
      <c r="Z160" s="124" t="str">
        <f>IFERROR('PML mundo '!AS133*100000000/Indicadores!$I160,"")</f>
        <v/>
      </c>
      <c r="AA160" s="124" t="str">
        <f>IFERROR('PML mundo '!AU133*100000000/Indicadores!$I160,"")</f>
        <v/>
      </c>
      <c r="AB160" s="124" t="str">
        <f>IFERROR('PML mundo '!AW133*100000000/Indicadores!$I160,"")</f>
        <v/>
      </c>
      <c r="AC160" s="124" t="str">
        <f>IFERROR('PML mundo '!AY133*100000000/Indicadores!$I160,"")</f>
        <v/>
      </c>
      <c r="AD160" s="124" t="str">
        <f>IFERROR('PML mundo '!BA133*100000000/Indicadores!$I160,"")</f>
        <v/>
      </c>
      <c r="AE160" s="124" t="str">
        <f>IFERROR('PML mundo '!BC133*100000000/Indicadores!$I160,"")</f>
        <v/>
      </c>
      <c r="AF160" s="124" t="str">
        <f>IFERROR('PML mundo '!BE133*100000000/Indicadores!$I160,"")</f>
        <v/>
      </c>
      <c r="AG160" s="124" t="str">
        <f>IFERROR('PML mundo '!BG133*100000000/Indicadores!$I160,"")</f>
        <v/>
      </c>
      <c r="AH160" s="124" t="str">
        <f>IFERROR('PML mundo '!BI133*100000000/Indicadores!$I160,"")</f>
        <v/>
      </c>
      <c r="AI160" s="124" t="str">
        <f>IFERROR('PML mundo '!BK133*100000000/Indicadores!$I160,"")</f>
        <v/>
      </c>
      <c r="AJ160" s="124" t="str">
        <f>IFERROR('PML mundo '!BM133*100000000/Indicadores!$I160,"")</f>
        <v/>
      </c>
    </row>
    <row r="161" spans="1:36" s="119" customFormat="1" ht="14">
      <c r="A161" s="114" t="str">
        <f>'AAL mundo '!A161</f>
        <v>East Asia and the Pacific</v>
      </c>
      <c r="B161" s="107" t="str">
        <f>'AAL mundo '!B161</f>
        <v>MNG</v>
      </c>
      <c r="C161" s="107" t="str">
        <f>'AAL mundo '!C161</f>
        <v>Mongolia</v>
      </c>
      <c r="D161" s="108" t="str">
        <f>'AAL mundo '!D161</f>
        <v/>
      </c>
      <c r="E161" s="108" t="str">
        <f>'AAL mundo '!E161</f>
        <v>Lower middle income</v>
      </c>
      <c r="F161" s="109">
        <f>'AAL mundo '!F161</f>
        <v>36587.599999999999</v>
      </c>
      <c r="G161" s="124">
        <f>IFERROR('PML mundo '!G134*100000000/Indicadores!$I161,"")</f>
        <v>1492830.0640094664</v>
      </c>
      <c r="H161" s="124">
        <f>IFERROR('PML mundo '!I134*100000000/Indicadores!$I161,"")</f>
        <v>3485156.8224220998</v>
      </c>
      <c r="I161" s="124">
        <f>IFERROR('PML mundo '!K134*100000000/Indicadores!$I161,"")</f>
        <v>6317996.4320400637</v>
      </c>
      <c r="J161" s="124">
        <f>IFERROR('PML mundo '!M134*100000000/Indicadores!$I161,"")</f>
        <v>12770418.320080979</v>
      </c>
      <c r="K161" s="124">
        <f>IFERROR('PML mundo '!O134*100000000/Indicadores!$I161,"")</f>
        <v>20149668.352127772</v>
      </c>
      <c r="L161" s="124">
        <f>IFERROR('PML mundo '!Q134*100000000/Indicadores!$I161,"")</f>
        <v>29798586.083388958</v>
      </c>
      <c r="M161" s="124">
        <f>IFERROR('PML mundo '!S134*100000000/Indicadores!$I161,"")</f>
        <v>37051900.688234955</v>
      </c>
      <c r="N161" s="124" t="str">
        <f>IFERROR('PML mundo '!U134*100000000/Indicadores!$I161,"")</f>
        <v/>
      </c>
      <c r="O161" s="124" t="str">
        <f>IFERROR('PML mundo '!W134*100000000/Indicadores!$I161,"")</f>
        <v/>
      </c>
      <c r="P161" s="124" t="str">
        <f>IFERROR('PML mundo '!Y134*100000000/Indicadores!$I161,"")</f>
        <v/>
      </c>
      <c r="Q161" s="124" t="str">
        <f>IFERROR('PML mundo '!AA134*100000000/Indicadores!$I161,"")</f>
        <v/>
      </c>
      <c r="R161" s="124" t="str">
        <f>IFERROR('PML mundo '!AC134*100000000/Indicadores!$I161,"")</f>
        <v/>
      </c>
      <c r="S161" s="124" t="str">
        <f>IFERROR('PML mundo '!AE134*100000000/Indicadores!$I161,"")</f>
        <v/>
      </c>
      <c r="T161" s="124" t="str">
        <f>IFERROR('PML mundo '!AG134*100000000/Indicadores!$I161,"")</f>
        <v/>
      </c>
      <c r="U161" s="124" t="str">
        <f>IFERROR('PML mundo '!AI134*100000000/Indicadores!$I161,"")</f>
        <v/>
      </c>
      <c r="V161" s="124" t="str">
        <f>IFERROR('PML mundo '!AK134*100000000/Indicadores!$I161,"")</f>
        <v/>
      </c>
      <c r="W161" s="124" t="str">
        <f>IFERROR('PML mundo '!AM134*100000000/Indicadores!$I161,"")</f>
        <v/>
      </c>
      <c r="X161" s="124" t="str">
        <f>IFERROR('PML mundo '!AO134*100000000/Indicadores!$I161,"")</f>
        <v/>
      </c>
      <c r="Y161" s="124" t="str">
        <f>IFERROR('PML mundo '!AQ134*100000000/Indicadores!$I161,"")</f>
        <v/>
      </c>
      <c r="Z161" s="124" t="str">
        <f>IFERROR('PML mundo '!AS134*100000000/Indicadores!$I161,"")</f>
        <v/>
      </c>
      <c r="AA161" s="124" t="str">
        <f>IFERROR('PML mundo '!AU134*100000000/Indicadores!$I161,"")</f>
        <v/>
      </c>
      <c r="AB161" s="124" t="str">
        <f>IFERROR('PML mundo '!AW134*100000000/Indicadores!$I161,"")</f>
        <v/>
      </c>
      <c r="AC161" s="124" t="str">
        <f>IFERROR('PML mundo '!AY134*100000000/Indicadores!$I161,"")</f>
        <v/>
      </c>
      <c r="AD161" s="124" t="str">
        <f>IFERROR('PML mundo '!BA134*100000000/Indicadores!$I161,"")</f>
        <v/>
      </c>
      <c r="AE161" s="124" t="str">
        <f>IFERROR('PML mundo '!BC134*100000000/Indicadores!$I161,"")</f>
        <v/>
      </c>
      <c r="AF161" s="124" t="str">
        <f>IFERROR('PML mundo '!BE134*100000000/Indicadores!$I161,"")</f>
        <v/>
      </c>
      <c r="AG161" s="124" t="str">
        <f>IFERROR('PML mundo '!BG134*100000000/Indicadores!$I161,"")</f>
        <v/>
      </c>
      <c r="AH161" s="124" t="str">
        <f>IFERROR('PML mundo '!BI134*100000000/Indicadores!$I161,"")</f>
        <v/>
      </c>
      <c r="AI161" s="124">
        <f>IFERROR('PML mundo '!BK134*100000000/Indicadores!$I161,"")</f>
        <v>23019092.464579221</v>
      </c>
      <c r="AJ161" s="124">
        <f>IFERROR('PML mundo '!BM134*100000000/Indicadores!$I161,"")</f>
        <v>76055350.349680275</v>
      </c>
    </row>
    <row r="162" spans="1:36" s="119" customFormat="1" ht="14">
      <c r="A162" s="114" t="str">
        <f>'AAL mundo '!A162</f>
        <v>Europe and Central Asia</v>
      </c>
      <c r="B162" s="107" t="str">
        <f>'AAL mundo '!B162</f>
        <v>MNE</v>
      </c>
      <c r="C162" s="107" t="str">
        <f>'AAL mundo '!C162</f>
        <v>Montenegro</v>
      </c>
      <c r="D162" s="108" t="str">
        <f>'AAL mundo '!D162</f>
        <v/>
      </c>
      <c r="E162" s="108" t="str">
        <f>'AAL mundo '!E162</f>
        <v>Upper middle income</v>
      </c>
      <c r="F162" s="109">
        <f>'AAL mundo '!F162</f>
        <v>8892.93</v>
      </c>
      <c r="G162" s="124">
        <f>IFERROR('PML mundo '!G135*100000000/Indicadores!$I162,"")</f>
        <v>1839721.1784596893</v>
      </c>
      <c r="H162" s="124">
        <f>IFERROR('PML mundo '!I135*100000000/Indicadores!$I162,"")</f>
        <v>4138973.7527531954</v>
      </c>
      <c r="I162" s="124">
        <f>IFERROR('PML mundo '!K135*100000000/Indicadores!$I162,"")</f>
        <v>7591841.6020045113</v>
      </c>
      <c r="J162" s="124">
        <f>IFERROR('PML mundo '!M135*100000000/Indicadores!$I162,"")</f>
        <v>16362828.000957601</v>
      </c>
      <c r="K162" s="124">
        <f>IFERROR('PML mundo '!O135*100000000/Indicadores!$I162,"")</f>
        <v>27375625.54972497</v>
      </c>
      <c r="L162" s="124">
        <f>IFERROR('PML mundo '!Q135*100000000/Indicadores!$I162,"")</f>
        <v>43028413.720314346</v>
      </c>
      <c r="M162" s="124">
        <f>IFERROR('PML mundo '!S135*100000000/Indicadores!$I162,"")</f>
        <v>54590095.991883218</v>
      </c>
      <c r="N162" s="124" t="str">
        <f>IFERROR('PML mundo '!U135*100000000/Indicadores!$I162,"")</f>
        <v/>
      </c>
      <c r="O162" s="124" t="str">
        <f>IFERROR('PML mundo '!W135*100000000/Indicadores!$I162,"")</f>
        <v/>
      </c>
      <c r="P162" s="124" t="str">
        <f>IFERROR('PML mundo '!Y135*100000000/Indicadores!$I162,"")</f>
        <v/>
      </c>
      <c r="Q162" s="124" t="str">
        <f>IFERROR('PML mundo '!AA135*100000000/Indicadores!$I162,"")</f>
        <v/>
      </c>
      <c r="R162" s="124" t="str">
        <f>IFERROR('PML mundo '!AC135*100000000/Indicadores!$I162,"")</f>
        <v/>
      </c>
      <c r="S162" s="124" t="str">
        <f>IFERROR('PML mundo '!AE135*100000000/Indicadores!$I162,"")</f>
        <v/>
      </c>
      <c r="T162" s="124" t="str">
        <f>IFERROR('PML mundo '!AG135*100000000/Indicadores!$I162,"")</f>
        <v/>
      </c>
      <c r="U162" s="124" t="str">
        <f>IFERROR('PML mundo '!AI135*100000000/Indicadores!$I162,"")</f>
        <v/>
      </c>
      <c r="V162" s="124" t="str">
        <f>IFERROR('PML mundo '!AK135*100000000/Indicadores!$I162,"")</f>
        <v/>
      </c>
      <c r="W162" s="124" t="str">
        <f>IFERROR('PML mundo '!AM135*100000000/Indicadores!$I162,"")</f>
        <v/>
      </c>
      <c r="X162" s="124" t="str">
        <f>IFERROR('PML mundo '!AO135*100000000/Indicadores!$I162,"")</f>
        <v/>
      </c>
      <c r="Y162" s="124" t="str">
        <f>IFERROR('PML mundo '!AQ135*100000000/Indicadores!$I162,"")</f>
        <v/>
      </c>
      <c r="Z162" s="124" t="str">
        <f>IFERROR('PML mundo '!AS135*100000000/Indicadores!$I162,"")</f>
        <v/>
      </c>
      <c r="AA162" s="124" t="str">
        <f>IFERROR('PML mundo '!AU135*100000000/Indicadores!$I162,"")</f>
        <v/>
      </c>
      <c r="AB162" s="124" t="str">
        <f>IFERROR('PML mundo '!AW135*100000000/Indicadores!$I162,"")</f>
        <v/>
      </c>
      <c r="AC162" s="124" t="str">
        <f>IFERROR('PML mundo '!AY135*100000000/Indicadores!$I162,"")</f>
        <v/>
      </c>
      <c r="AD162" s="124" t="str">
        <f>IFERROR('PML mundo '!BA135*100000000/Indicadores!$I162,"")</f>
        <v/>
      </c>
      <c r="AE162" s="124" t="str">
        <f>IFERROR('PML mundo '!BC135*100000000/Indicadores!$I162,"")</f>
        <v/>
      </c>
      <c r="AF162" s="124" t="str">
        <f>IFERROR('PML mundo '!BE135*100000000/Indicadores!$I162,"")</f>
        <v/>
      </c>
      <c r="AG162" s="124" t="str">
        <f>IFERROR('PML mundo '!BG135*100000000/Indicadores!$I162,"")</f>
        <v/>
      </c>
      <c r="AH162" s="124" t="str">
        <f>IFERROR('PML mundo '!BI135*100000000/Indicadores!$I162,"")</f>
        <v/>
      </c>
      <c r="AI162" s="124">
        <f>IFERROR('PML mundo '!BK135*100000000/Indicadores!$I162,"")</f>
        <v>2547232.0687174597</v>
      </c>
      <c r="AJ162" s="124">
        <f>IFERROR('PML mundo '!BM135*100000000/Indicadores!$I162,"")</f>
        <v>6484555.413494369</v>
      </c>
    </row>
    <row r="163" spans="1:36" s="119" customFormat="1" ht="14">
      <c r="A163" s="114" t="str">
        <f>'AAL mundo '!A163</f>
        <v>LAC</v>
      </c>
      <c r="B163" s="107" t="str">
        <f>'AAL mundo '!B163</f>
        <v>MSR</v>
      </c>
      <c r="C163" s="107" t="str">
        <f>'AAL mundo '!C163</f>
        <v>Montserrat</v>
      </c>
      <c r="D163" s="108" t="str">
        <f>'AAL mundo '!D163</f>
        <v>SIDS</v>
      </c>
      <c r="E163" s="108" t="str">
        <f>'AAL mundo '!E163</f>
        <v>N.D</v>
      </c>
      <c r="F163" s="109">
        <f>'AAL mundo '!F163</f>
        <v>158.42099999999999</v>
      </c>
      <c r="G163" s="124" t="str">
        <f>IFERROR('PML mundo '!G136*100000000/Indicadores!$I163,"")</f>
        <v/>
      </c>
      <c r="H163" s="124" t="str">
        <f>IFERROR('PML mundo '!I136*100000000/Indicadores!$I163,"")</f>
        <v/>
      </c>
      <c r="I163" s="124" t="str">
        <f>IFERROR('PML mundo '!K136*100000000/Indicadores!$I163,"")</f>
        <v/>
      </c>
      <c r="J163" s="124" t="str">
        <f>IFERROR('PML mundo '!M136*100000000/Indicadores!$I163,"")</f>
        <v/>
      </c>
      <c r="K163" s="124" t="str">
        <f>IFERROR('PML mundo '!O136*100000000/Indicadores!$I163,"")</f>
        <v/>
      </c>
      <c r="L163" s="124" t="str">
        <f>IFERROR('PML mundo '!Q136*100000000/Indicadores!$I163,"")</f>
        <v/>
      </c>
      <c r="M163" s="124" t="str">
        <f>IFERROR('PML mundo '!S136*100000000/Indicadores!$I163,"")</f>
        <v/>
      </c>
      <c r="N163" s="124" t="str">
        <f>IFERROR('PML mundo '!U136*100000000/Indicadores!$I163,"")</f>
        <v/>
      </c>
      <c r="O163" s="124" t="str">
        <f>IFERROR('PML mundo '!W136*100000000/Indicadores!$I163,"")</f>
        <v/>
      </c>
      <c r="P163" s="124" t="str">
        <f>IFERROR('PML mundo '!Y136*100000000/Indicadores!$I163,"")</f>
        <v/>
      </c>
      <c r="Q163" s="124" t="str">
        <f>IFERROR('PML mundo '!AA136*100000000/Indicadores!$I163,"")</f>
        <v/>
      </c>
      <c r="R163" s="124" t="str">
        <f>IFERROR('PML mundo '!AC136*100000000/Indicadores!$I163,"")</f>
        <v/>
      </c>
      <c r="S163" s="124" t="str">
        <f>IFERROR('PML mundo '!AE136*100000000/Indicadores!$I163,"")</f>
        <v/>
      </c>
      <c r="T163" s="124" t="str">
        <f>IFERROR('PML mundo '!AG136*100000000/Indicadores!$I163,"")</f>
        <v/>
      </c>
      <c r="U163" s="124" t="str">
        <f>IFERROR('PML mundo '!AI136*100000000/Indicadores!$I163,"")</f>
        <v/>
      </c>
      <c r="V163" s="124" t="str">
        <f>IFERROR('PML mundo '!AK136*100000000/Indicadores!$I163,"")</f>
        <v/>
      </c>
      <c r="W163" s="124" t="str">
        <f>IFERROR('PML mundo '!AM136*100000000/Indicadores!$I163,"")</f>
        <v/>
      </c>
      <c r="X163" s="124" t="str">
        <f>IFERROR('PML mundo '!AO136*100000000/Indicadores!$I163,"")</f>
        <v/>
      </c>
      <c r="Y163" s="124" t="str">
        <f>IFERROR('PML mundo '!AQ136*100000000/Indicadores!$I163,"")</f>
        <v/>
      </c>
      <c r="Z163" s="124" t="str">
        <f>IFERROR('PML mundo '!AS136*100000000/Indicadores!$I163,"")</f>
        <v/>
      </c>
      <c r="AA163" s="124" t="str">
        <f>IFERROR('PML mundo '!AU136*100000000/Indicadores!$I163,"")</f>
        <v/>
      </c>
      <c r="AB163" s="124" t="str">
        <f>IFERROR('PML mundo '!AW136*100000000/Indicadores!$I163,"")</f>
        <v/>
      </c>
      <c r="AC163" s="124" t="str">
        <f>IFERROR('PML mundo '!AY136*100000000/Indicadores!$I163,"")</f>
        <v/>
      </c>
      <c r="AD163" s="124" t="str">
        <f>IFERROR('PML mundo '!BA136*100000000/Indicadores!$I163,"")</f>
        <v/>
      </c>
      <c r="AE163" s="124" t="str">
        <f>IFERROR('PML mundo '!BC136*100000000/Indicadores!$I163,"")</f>
        <v/>
      </c>
      <c r="AF163" s="124" t="str">
        <f>IFERROR('PML mundo '!BE136*100000000/Indicadores!$I163,"")</f>
        <v/>
      </c>
      <c r="AG163" s="124" t="str">
        <f>IFERROR('PML mundo '!BG136*100000000/Indicadores!$I163,"")</f>
        <v/>
      </c>
      <c r="AH163" s="124" t="str">
        <f>IFERROR('PML mundo '!BI136*100000000/Indicadores!$I163,"")</f>
        <v/>
      </c>
      <c r="AI163" s="124" t="str">
        <f>IFERROR('PML mundo '!BK136*100000000/Indicadores!$I163,"")</f>
        <v/>
      </c>
      <c r="AJ163" s="124" t="str">
        <f>IFERROR('PML mundo '!BM136*100000000/Indicadores!$I163,"")</f>
        <v/>
      </c>
    </row>
    <row r="164" spans="1:36" s="119" customFormat="1" ht="14">
      <c r="A164" s="114" t="str">
        <f>'AAL mundo '!A164</f>
        <v>Middle East and North Africa</v>
      </c>
      <c r="B164" s="107" t="str">
        <f>'AAL mundo '!B164</f>
        <v>MAR</v>
      </c>
      <c r="C164" s="107" t="str">
        <f>'AAL mundo '!C164</f>
        <v>Morocco</v>
      </c>
      <c r="D164" s="108" t="str">
        <f>'AAL mundo '!D164</f>
        <v/>
      </c>
      <c r="E164" s="108" t="str">
        <f>'AAL mundo '!E164</f>
        <v>Lower middle income</v>
      </c>
      <c r="F164" s="109">
        <f>'AAL mundo '!F164</f>
        <v>374846</v>
      </c>
      <c r="G164" s="124">
        <f>IFERROR('PML mundo '!G137*100000000/Indicadores!$I164,"")</f>
        <v>14563875.458437731</v>
      </c>
      <c r="H164" s="124">
        <f>IFERROR('PML mundo '!I137*100000000/Indicadores!$I164,"")</f>
        <v>31388594.044073831</v>
      </c>
      <c r="I164" s="124">
        <f>IFERROR('PML mundo '!K137*100000000/Indicadores!$I164,"")</f>
        <v>51394675.884908639</v>
      </c>
      <c r="J164" s="124">
        <f>IFERROR('PML mundo '!M137*100000000/Indicadores!$I164,"")</f>
        <v>88431332.027698144</v>
      </c>
      <c r="K164" s="124">
        <f>IFERROR('PML mundo '!O137*100000000/Indicadores!$I164,"")</f>
        <v>125294498.20841105</v>
      </c>
      <c r="L164" s="124">
        <f>IFERROR('PML mundo '!Q137*100000000/Indicadores!$I164,"")</f>
        <v>170944014.73187804</v>
      </c>
      <c r="M164" s="124">
        <f>IFERROR('PML mundo '!S137*100000000/Indicadores!$I164,"")</f>
        <v>200670056.13525629</v>
      </c>
      <c r="N164" s="124" t="str">
        <f>IFERROR('PML mundo '!U137*100000000/Indicadores!$I164,"")</f>
        <v/>
      </c>
      <c r="O164" s="124" t="str">
        <f>IFERROR('PML mundo '!W137*100000000/Indicadores!$I164,"")</f>
        <v/>
      </c>
      <c r="P164" s="124" t="str">
        <f>IFERROR('PML mundo '!Y137*100000000/Indicadores!$I164,"")</f>
        <v/>
      </c>
      <c r="Q164" s="124" t="str">
        <f>IFERROR('PML mundo '!AA137*100000000/Indicadores!$I164,"")</f>
        <v/>
      </c>
      <c r="R164" s="124" t="str">
        <f>IFERROR('PML mundo '!AC137*100000000/Indicadores!$I164,"")</f>
        <v/>
      </c>
      <c r="S164" s="124" t="str">
        <f>IFERROR('PML mundo '!AE137*100000000/Indicadores!$I164,"")</f>
        <v/>
      </c>
      <c r="T164" s="124" t="str">
        <f>IFERROR('PML mundo '!AG137*100000000/Indicadores!$I164,"")</f>
        <v/>
      </c>
      <c r="U164" s="124" t="str">
        <f>IFERROR('PML mundo '!AI137*100000000/Indicadores!$I164,"")</f>
        <v/>
      </c>
      <c r="V164" s="124" t="str">
        <f>IFERROR('PML mundo '!AK137*100000000/Indicadores!$I164,"")</f>
        <v/>
      </c>
      <c r="W164" s="124" t="str">
        <f>IFERROR('PML mundo '!AM137*100000000/Indicadores!$I164,"")</f>
        <v/>
      </c>
      <c r="X164" s="124" t="str">
        <f>IFERROR('PML mundo '!AO137*100000000/Indicadores!$I164,"")</f>
        <v/>
      </c>
      <c r="Y164" s="124" t="str">
        <f>IFERROR('PML mundo '!AQ137*100000000/Indicadores!$I164,"")</f>
        <v/>
      </c>
      <c r="Z164" s="124" t="str">
        <f>IFERROR('PML mundo '!AS137*100000000/Indicadores!$I164,"")</f>
        <v/>
      </c>
      <c r="AA164" s="124" t="str">
        <f>IFERROR('PML mundo '!AU137*100000000/Indicadores!$I164,"")</f>
        <v/>
      </c>
      <c r="AB164" s="124" t="str">
        <f>IFERROR('PML mundo '!AW137*100000000/Indicadores!$I164,"")</f>
        <v/>
      </c>
      <c r="AC164" s="124" t="str">
        <f>IFERROR('PML mundo '!AY137*100000000/Indicadores!$I164,"")</f>
        <v/>
      </c>
      <c r="AD164" s="124" t="str">
        <f>IFERROR('PML mundo '!BA137*100000000/Indicadores!$I164,"")</f>
        <v/>
      </c>
      <c r="AE164" s="124" t="str">
        <f>IFERROR('PML mundo '!BC137*100000000/Indicadores!$I164,"")</f>
        <v/>
      </c>
      <c r="AF164" s="124" t="str">
        <f>IFERROR('PML mundo '!BE137*100000000/Indicadores!$I164,"")</f>
        <v/>
      </c>
      <c r="AG164" s="124" t="str">
        <f>IFERROR('PML mundo '!BG137*100000000/Indicadores!$I164,"")</f>
        <v/>
      </c>
      <c r="AH164" s="124" t="str">
        <f>IFERROR('PML mundo '!BI137*100000000/Indicadores!$I164,"")</f>
        <v/>
      </c>
      <c r="AI164" s="124">
        <f>IFERROR('PML mundo '!BK137*100000000/Indicadores!$I164,"")</f>
        <v>20964305.11330644</v>
      </c>
      <c r="AJ164" s="124">
        <f>IFERROR('PML mundo '!BM137*100000000/Indicadores!$I164,"")</f>
        <v>34879186.242847659</v>
      </c>
    </row>
    <row r="165" spans="1:36" s="119" customFormat="1" ht="14">
      <c r="A165" s="114" t="str">
        <f>'AAL mundo '!A165</f>
        <v>Sub-Saharan Africa</v>
      </c>
      <c r="B165" s="107" t="str">
        <f>'AAL mundo '!B165</f>
        <v>MOZ</v>
      </c>
      <c r="C165" s="107" t="str">
        <f>'AAL mundo '!C165</f>
        <v>Mozambique</v>
      </c>
      <c r="D165" s="108" t="str">
        <f>'AAL mundo '!D165</f>
        <v/>
      </c>
      <c r="E165" s="108" t="str">
        <f>'AAL mundo '!E165</f>
        <v>Low income</v>
      </c>
      <c r="F165" s="109">
        <f>'AAL mundo '!F165</f>
        <v>36409.4</v>
      </c>
      <c r="G165" s="124">
        <f>IFERROR('PML mundo '!G138*100000000/Indicadores!$I165,"")</f>
        <v>9035538.6191637348</v>
      </c>
      <c r="H165" s="124">
        <f>IFERROR('PML mundo '!I138*100000000/Indicadores!$I165,"")</f>
        <v>21282415.68132589</v>
      </c>
      <c r="I165" s="124">
        <f>IFERROR('PML mundo '!K138*100000000/Indicadores!$I165,"")</f>
        <v>40725610.254389048</v>
      </c>
      <c r="J165" s="124">
        <f>IFERROR('PML mundo '!M138*100000000/Indicadores!$I165,"")</f>
        <v>86696406.632342175</v>
      </c>
      <c r="K165" s="124">
        <f>IFERROR('PML mundo '!O138*100000000/Indicadores!$I165,"")</f>
        <v>140749071.42517465</v>
      </c>
      <c r="L165" s="124">
        <f>IFERROR('PML mundo '!Q138*100000000/Indicadores!$I165,"")</f>
        <v>214133020.51199612</v>
      </c>
      <c r="M165" s="124">
        <f>IFERROR('PML mundo '!S138*100000000/Indicadores!$I165,"")</f>
        <v>262609634.00834954</v>
      </c>
      <c r="N165" s="124">
        <f>IFERROR('PML mundo '!U138*100000000/Indicadores!$I165,"")</f>
        <v>108153986.22874071</v>
      </c>
      <c r="O165" s="124">
        <f>IFERROR('PML mundo '!W138*100000000/Indicadores!$I165,"")</f>
        <v>176910688.55905989</v>
      </c>
      <c r="P165" s="124">
        <f>IFERROR('PML mundo '!Y138*100000000/Indicadores!$I165,"")</f>
        <v>237415224.22373465</v>
      </c>
      <c r="Q165" s="124">
        <f>IFERROR('PML mundo '!AA138*100000000/Indicadores!$I165,"")</f>
        <v>311066784.84747261</v>
      </c>
      <c r="R165" s="124">
        <f>IFERROR('PML mundo '!AC138*100000000/Indicadores!$I165,"")</f>
        <v>372865587.21796191</v>
      </c>
      <c r="S165" s="124">
        <f>IFERROR('PML mundo '!AE138*100000000/Indicadores!$I165,"")</f>
        <v>404842733.04733407</v>
      </c>
      <c r="T165" s="124">
        <f>IFERROR('PML mundo '!AG138*100000000/Indicadores!$I165,"")</f>
        <v>436819878.87670618</v>
      </c>
      <c r="U165" s="124">
        <f>IFERROR('PML mundo '!AI138*100000000/Indicadores!$I165,"")</f>
        <v>19156120.378916327</v>
      </c>
      <c r="V165" s="124">
        <f>IFERROR('PML mundo '!AK138*100000000/Indicadores!$I165,"")</f>
        <v>33903948.895171195</v>
      </c>
      <c r="W165" s="124">
        <f>IFERROR('PML mundo '!AM138*100000000/Indicadores!$I165,"")</f>
        <v>43610949.188780047</v>
      </c>
      <c r="X165" s="124">
        <f>IFERROR('PML mundo '!AO138*100000000/Indicadores!$I165,"")</f>
        <v>61545787.826495461</v>
      </c>
      <c r="Y165" s="124">
        <f>IFERROR('PML mundo '!AQ138*100000000/Indicadores!$I165,"")</f>
        <v>75189110.544931173</v>
      </c>
      <c r="Z165" s="124">
        <f>IFERROR('PML mundo '!AS138*100000000/Indicadores!$I165,"")</f>
        <v>86579630.688960418</v>
      </c>
      <c r="AA165" s="124">
        <f>IFERROR('PML mundo '!AU138*100000000/Indicadores!$I165,"")</f>
        <v>96641824.477022126</v>
      </c>
      <c r="AB165" s="124" t="str">
        <f>IFERROR('PML mundo '!AW138*100000000/Indicadores!$I165,"")</f>
        <v/>
      </c>
      <c r="AC165" s="124" t="str">
        <f>IFERROR('PML mundo '!AY138*100000000/Indicadores!$I165,"")</f>
        <v/>
      </c>
      <c r="AD165" s="124" t="str">
        <f>IFERROR('PML mundo '!BA138*100000000/Indicadores!$I165,"")</f>
        <v/>
      </c>
      <c r="AE165" s="124" t="str">
        <f>IFERROR('PML mundo '!BC138*100000000/Indicadores!$I165,"")</f>
        <v/>
      </c>
      <c r="AF165" s="124" t="str">
        <f>IFERROR('PML mundo '!BE138*100000000/Indicadores!$I165,"")</f>
        <v/>
      </c>
      <c r="AG165" s="124" t="str">
        <f>IFERROR('PML mundo '!BG138*100000000/Indicadores!$I165,"")</f>
        <v/>
      </c>
      <c r="AH165" s="124" t="str">
        <f>IFERROR('PML mundo '!BI138*100000000/Indicadores!$I165,"")</f>
        <v/>
      </c>
      <c r="AI165" s="124">
        <f>IFERROR('PML mundo '!BK138*100000000/Indicadores!$I165,"")</f>
        <v>175564530.44713172</v>
      </c>
      <c r="AJ165" s="124">
        <f>IFERROR('PML mundo '!BM138*100000000/Indicadores!$I165,"")</f>
        <v>277300475.04817224</v>
      </c>
    </row>
    <row r="166" spans="1:36" s="119" customFormat="1" ht="14">
      <c r="A166" s="114" t="str">
        <f>'AAL mundo '!A166</f>
        <v>East Asia and the Pacific</v>
      </c>
      <c r="B166" s="107" t="str">
        <f>'AAL mundo '!B166</f>
        <v>MMR</v>
      </c>
      <c r="C166" s="107" t="str">
        <f>'AAL mundo '!C166</f>
        <v>Myanmar</v>
      </c>
      <c r="D166" s="108" t="str">
        <f>'AAL mundo '!D166</f>
        <v/>
      </c>
      <c r="E166" s="108" t="str">
        <f>'AAL mundo '!E166</f>
        <v>Low income</v>
      </c>
      <c r="F166" s="109">
        <f>'AAL mundo '!F166</f>
        <v>195390</v>
      </c>
      <c r="G166" s="124" t="str">
        <f>IFERROR('PML mundo '!G139*100000000/Indicadores!$I166,"")</f>
        <v/>
      </c>
      <c r="H166" s="124" t="str">
        <f>IFERROR('PML mundo '!I139*100000000/Indicadores!$I166,"")</f>
        <v/>
      </c>
      <c r="I166" s="124" t="str">
        <f>IFERROR('PML mundo '!K139*100000000/Indicadores!$I166,"")</f>
        <v/>
      </c>
      <c r="J166" s="124" t="str">
        <f>IFERROR('PML mundo '!M139*100000000/Indicadores!$I166,"")</f>
        <v/>
      </c>
      <c r="K166" s="124" t="str">
        <f>IFERROR('PML mundo '!O139*100000000/Indicadores!$I166,"")</f>
        <v/>
      </c>
      <c r="L166" s="124" t="str">
        <f>IFERROR('PML mundo '!Q139*100000000/Indicadores!$I166,"")</f>
        <v/>
      </c>
      <c r="M166" s="124" t="str">
        <f>IFERROR('PML mundo '!S139*100000000/Indicadores!$I166,"")</f>
        <v/>
      </c>
      <c r="N166" s="124" t="str">
        <f>IFERROR('PML mundo '!U139*100000000/Indicadores!$I166,"")</f>
        <v/>
      </c>
      <c r="O166" s="124" t="str">
        <f>IFERROR('PML mundo '!W139*100000000/Indicadores!$I166,"")</f>
        <v/>
      </c>
      <c r="P166" s="124" t="str">
        <f>IFERROR('PML mundo '!Y139*100000000/Indicadores!$I166,"")</f>
        <v/>
      </c>
      <c r="Q166" s="124" t="str">
        <f>IFERROR('PML mundo '!AA139*100000000/Indicadores!$I166,"")</f>
        <v/>
      </c>
      <c r="R166" s="124" t="str">
        <f>IFERROR('PML mundo '!AC139*100000000/Indicadores!$I166,"")</f>
        <v/>
      </c>
      <c r="S166" s="124" t="str">
        <f>IFERROR('PML mundo '!AE139*100000000/Indicadores!$I166,"")</f>
        <v/>
      </c>
      <c r="T166" s="124" t="str">
        <f>IFERROR('PML mundo '!AG139*100000000/Indicadores!$I166,"")</f>
        <v/>
      </c>
      <c r="U166" s="124" t="str">
        <f>IFERROR('PML mundo '!AI139*100000000/Indicadores!$I166,"")</f>
        <v/>
      </c>
      <c r="V166" s="124" t="str">
        <f>IFERROR('PML mundo '!AK139*100000000/Indicadores!$I166,"")</f>
        <v/>
      </c>
      <c r="W166" s="124" t="str">
        <f>IFERROR('PML mundo '!AM139*100000000/Indicadores!$I166,"")</f>
        <v/>
      </c>
      <c r="X166" s="124" t="str">
        <f>IFERROR('PML mundo '!AO139*100000000/Indicadores!$I166,"")</f>
        <v/>
      </c>
      <c r="Y166" s="124" t="str">
        <f>IFERROR('PML mundo '!AQ139*100000000/Indicadores!$I166,"")</f>
        <v/>
      </c>
      <c r="Z166" s="124" t="str">
        <f>IFERROR('PML mundo '!AS139*100000000/Indicadores!$I166,"")</f>
        <v/>
      </c>
      <c r="AA166" s="124" t="str">
        <f>IFERROR('PML mundo '!AU139*100000000/Indicadores!$I166,"")</f>
        <v/>
      </c>
      <c r="AB166" s="124" t="str">
        <f>IFERROR('PML mundo '!AW139*100000000/Indicadores!$I166,"")</f>
        <v/>
      </c>
      <c r="AC166" s="124" t="str">
        <f>IFERROR('PML mundo '!AY139*100000000/Indicadores!$I166,"")</f>
        <v/>
      </c>
      <c r="AD166" s="124" t="str">
        <f>IFERROR('PML mundo '!BA139*100000000/Indicadores!$I166,"")</f>
        <v/>
      </c>
      <c r="AE166" s="124" t="str">
        <f>IFERROR('PML mundo '!BC139*100000000/Indicadores!$I166,"")</f>
        <v/>
      </c>
      <c r="AF166" s="124" t="str">
        <f>IFERROR('PML mundo '!BE139*100000000/Indicadores!$I166,"")</f>
        <v/>
      </c>
      <c r="AG166" s="124" t="str">
        <f>IFERROR('PML mundo '!BG139*100000000/Indicadores!$I166,"")</f>
        <v/>
      </c>
      <c r="AH166" s="124" t="str">
        <f>IFERROR('PML mundo '!BI139*100000000/Indicadores!$I166,"")</f>
        <v/>
      </c>
      <c r="AI166" s="124" t="str">
        <f>IFERROR('PML mundo '!BK139*100000000/Indicadores!$I166,"")</f>
        <v/>
      </c>
      <c r="AJ166" s="124" t="str">
        <f>IFERROR('PML mundo '!BM139*100000000/Indicadores!$I166,"")</f>
        <v/>
      </c>
    </row>
    <row r="167" spans="1:36" s="119" customFormat="1" ht="14">
      <c r="A167" s="114" t="str">
        <f>'AAL mundo '!A167</f>
        <v>Sub-Saharan Africa</v>
      </c>
      <c r="B167" s="107" t="str">
        <f>'AAL mundo '!B167</f>
        <v>NAM</v>
      </c>
      <c r="C167" s="107" t="str">
        <f>'AAL mundo '!C167</f>
        <v>Namibia</v>
      </c>
      <c r="D167" s="108" t="str">
        <f>'AAL mundo '!D167</f>
        <v/>
      </c>
      <c r="E167" s="108" t="str">
        <f>'AAL mundo '!E167</f>
        <v>Upper middle income</v>
      </c>
      <c r="F167" s="109">
        <f>'AAL mundo '!F167</f>
        <v>42062.7</v>
      </c>
      <c r="G167" s="124">
        <f>IFERROR('PML mundo '!G140*100000000/Indicadores!$I167,"")</f>
        <v>1713255.741444798</v>
      </c>
      <c r="H167" s="124">
        <f>IFERROR('PML mundo '!I140*100000000/Indicadores!$I167,"")</f>
        <v>4353211.1630780399</v>
      </c>
      <c r="I167" s="124">
        <f>IFERROR('PML mundo '!K140*100000000/Indicadores!$I167,"")</f>
        <v>8508469.4644145034</v>
      </c>
      <c r="J167" s="124">
        <f>IFERROR('PML mundo '!M140*100000000/Indicadores!$I167,"")</f>
        <v>21117891.577829286</v>
      </c>
      <c r="K167" s="124">
        <f>IFERROR('PML mundo '!O140*100000000/Indicadores!$I167,"")</f>
        <v>40678437.190275721</v>
      </c>
      <c r="L167" s="124">
        <f>IFERROR('PML mundo '!Q140*100000000/Indicadores!$I167,"")</f>
        <v>73046357.777878523</v>
      </c>
      <c r="M167" s="124">
        <f>IFERROR('PML mundo '!S140*100000000/Indicadores!$I167,"")</f>
        <v>98527971.290205762</v>
      </c>
      <c r="N167" s="124" t="str">
        <f>IFERROR('PML mundo '!U140*100000000/Indicadores!$I167,"")</f>
        <v/>
      </c>
      <c r="O167" s="124" t="str">
        <f>IFERROR('PML mundo '!W140*100000000/Indicadores!$I167,"")</f>
        <v/>
      </c>
      <c r="P167" s="124" t="str">
        <f>IFERROR('PML mundo '!Y140*100000000/Indicadores!$I167,"")</f>
        <v/>
      </c>
      <c r="Q167" s="124" t="str">
        <f>IFERROR('PML mundo '!AA140*100000000/Indicadores!$I167,"")</f>
        <v/>
      </c>
      <c r="R167" s="124" t="str">
        <f>IFERROR('PML mundo '!AC140*100000000/Indicadores!$I167,"")</f>
        <v/>
      </c>
      <c r="S167" s="124" t="str">
        <f>IFERROR('PML mundo '!AE140*100000000/Indicadores!$I167,"")</f>
        <v/>
      </c>
      <c r="T167" s="124" t="str">
        <f>IFERROR('PML mundo '!AG140*100000000/Indicadores!$I167,"")</f>
        <v/>
      </c>
      <c r="U167" s="124" t="str">
        <f>IFERROR('PML mundo '!AI140*100000000/Indicadores!$I167,"")</f>
        <v/>
      </c>
      <c r="V167" s="124" t="str">
        <f>IFERROR('PML mundo '!AK140*100000000/Indicadores!$I167,"")</f>
        <v/>
      </c>
      <c r="W167" s="124" t="str">
        <f>IFERROR('PML mundo '!AM140*100000000/Indicadores!$I167,"")</f>
        <v/>
      </c>
      <c r="X167" s="124" t="str">
        <f>IFERROR('PML mundo '!AO140*100000000/Indicadores!$I167,"")</f>
        <v/>
      </c>
      <c r="Y167" s="124" t="str">
        <f>IFERROR('PML mundo '!AQ140*100000000/Indicadores!$I167,"")</f>
        <v/>
      </c>
      <c r="Z167" s="124" t="str">
        <f>IFERROR('PML mundo '!AS140*100000000/Indicadores!$I167,"")</f>
        <v/>
      </c>
      <c r="AA167" s="124" t="str">
        <f>IFERROR('PML mundo '!AU140*100000000/Indicadores!$I167,"")</f>
        <v/>
      </c>
      <c r="AB167" s="124" t="str">
        <f>IFERROR('PML mundo '!AW140*100000000/Indicadores!$I167,"")</f>
        <v/>
      </c>
      <c r="AC167" s="124" t="str">
        <f>IFERROR('PML mundo '!AY140*100000000/Indicadores!$I167,"")</f>
        <v/>
      </c>
      <c r="AD167" s="124" t="str">
        <f>IFERROR('PML mundo '!BA140*100000000/Indicadores!$I167,"")</f>
        <v/>
      </c>
      <c r="AE167" s="124" t="str">
        <f>IFERROR('PML mundo '!BC140*100000000/Indicadores!$I167,"")</f>
        <v/>
      </c>
      <c r="AF167" s="124" t="str">
        <f>IFERROR('PML mundo '!BE140*100000000/Indicadores!$I167,"")</f>
        <v/>
      </c>
      <c r="AG167" s="124" t="str">
        <f>IFERROR('PML mundo '!BG140*100000000/Indicadores!$I167,"")</f>
        <v/>
      </c>
      <c r="AH167" s="124" t="str">
        <f>IFERROR('PML mundo '!BI140*100000000/Indicadores!$I167,"")</f>
        <v/>
      </c>
      <c r="AI167" s="124">
        <f>IFERROR('PML mundo '!BK140*100000000/Indicadores!$I167,"")</f>
        <v>74188751.055431336</v>
      </c>
      <c r="AJ167" s="124">
        <f>IFERROR('PML mundo '!BM140*100000000/Indicadores!$I167,"")</f>
        <v>196525046.55059794</v>
      </c>
    </row>
    <row r="168" spans="1:36" s="119" customFormat="1" ht="14">
      <c r="A168" s="114" t="str">
        <f>'AAL mundo '!A168</f>
        <v>South Asia</v>
      </c>
      <c r="B168" s="107" t="str">
        <f>'AAL mundo '!B168</f>
        <v>NPL</v>
      </c>
      <c r="C168" s="107" t="str">
        <f>'AAL mundo '!C168</f>
        <v>Nepal</v>
      </c>
      <c r="D168" s="108" t="str">
        <f>'AAL mundo '!D168</f>
        <v/>
      </c>
      <c r="E168" s="108" t="str">
        <f>'AAL mundo '!E168</f>
        <v>Low income</v>
      </c>
      <c r="F168" s="109">
        <f>'AAL mundo '!F168</f>
        <v>53996.6</v>
      </c>
      <c r="G168" s="124">
        <f>IFERROR('PML mundo '!G141*100000000/Indicadores!$I168,"")</f>
        <v>53248838.432587199</v>
      </c>
      <c r="H168" s="124">
        <f>IFERROR('PML mundo '!I141*100000000/Indicadores!$I168,"")</f>
        <v>205316960.27586251</v>
      </c>
      <c r="I168" s="124">
        <f>IFERROR('PML mundo '!K141*100000000/Indicadores!$I168,"")</f>
        <v>458383685.74732506</v>
      </c>
      <c r="J168" s="124">
        <f>IFERROR('PML mundo '!M141*100000000/Indicadores!$I168,"")</f>
        <v>1086785593.1938863</v>
      </c>
      <c r="K168" s="124">
        <f>IFERROR('PML mundo '!O141*100000000/Indicadores!$I168,"")</f>
        <v>1847587062.2412033</v>
      </c>
      <c r="L168" s="124">
        <f>IFERROR('PML mundo '!Q141*100000000/Indicadores!$I168,"")</f>
        <v>2855971805.8901463</v>
      </c>
      <c r="M168" s="124">
        <f>IFERROR('PML mundo '!S141*100000000/Indicadores!$I168,"")</f>
        <v>3579014013.5346284</v>
      </c>
      <c r="N168" s="124" t="str">
        <f>IFERROR('PML mundo '!U141*100000000/Indicadores!$I168,"")</f>
        <v/>
      </c>
      <c r="O168" s="124" t="str">
        <f>IFERROR('PML mundo '!W141*100000000/Indicadores!$I168,"")</f>
        <v/>
      </c>
      <c r="P168" s="124" t="str">
        <f>IFERROR('PML mundo '!Y141*100000000/Indicadores!$I168,"")</f>
        <v/>
      </c>
      <c r="Q168" s="124" t="str">
        <f>IFERROR('PML mundo '!AA141*100000000/Indicadores!$I168,"")</f>
        <v/>
      </c>
      <c r="R168" s="124" t="str">
        <f>IFERROR('PML mundo '!AC141*100000000/Indicadores!$I168,"")</f>
        <v/>
      </c>
      <c r="S168" s="124" t="str">
        <f>IFERROR('PML mundo '!AE141*100000000/Indicadores!$I168,"")</f>
        <v/>
      </c>
      <c r="T168" s="124" t="str">
        <f>IFERROR('PML mundo '!AG141*100000000/Indicadores!$I168,"")</f>
        <v/>
      </c>
      <c r="U168" s="124" t="str">
        <f>IFERROR('PML mundo '!AI141*100000000/Indicadores!$I168,"")</f>
        <v/>
      </c>
      <c r="V168" s="124" t="str">
        <f>IFERROR('PML mundo '!AK141*100000000/Indicadores!$I168,"")</f>
        <v/>
      </c>
      <c r="W168" s="124" t="str">
        <f>IFERROR('PML mundo '!AM141*100000000/Indicadores!$I168,"")</f>
        <v/>
      </c>
      <c r="X168" s="124" t="str">
        <f>IFERROR('PML mundo '!AO141*100000000/Indicadores!$I168,"")</f>
        <v/>
      </c>
      <c r="Y168" s="124" t="str">
        <f>IFERROR('PML mundo '!AQ141*100000000/Indicadores!$I168,"")</f>
        <v/>
      </c>
      <c r="Z168" s="124" t="str">
        <f>IFERROR('PML mundo '!AS141*100000000/Indicadores!$I168,"")</f>
        <v/>
      </c>
      <c r="AA168" s="124" t="str">
        <f>IFERROR('PML mundo '!AU141*100000000/Indicadores!$I168,"")</f>
        <v/>
      </c>
      <c r="AB168" s="124" t="str">
        <f>IFERROR('PML mundo '!AW141*100000000/Indicadores!$I168,"")</f>
        <v/>
      </c>
      <c r="AC168" s="124" t="str">
        <f>IFERROR('PML mundo '!AY141*100000000/Indicadores!$I168,"")</f>
        <v/>
      </c>
      <c r="AD168" s="124" t="str">
        <f>IFERROR('PML mundo '!BA141*100000000/Indicadores!$I168,"")</f>
        <v/>
      </c>
      <c r="AE168" s="124" t="str">
        <f>IFERROR('PML mundo '!BC141*100000000/Indicadores!$I168,"")</f>
        <v/>
      </c>
      <c r="AF168" s="124" t="str">
        <f>IFERROR('PML mundo '!BE141*100000000/Indicadores!$I168,"")</f>
        <v/>
      </c>
      <c r="AG168" s="124" t="str">
        <f>IFERROR('PML mundo '!BG141*100000000/Indicadores!$I168,"")</f>
        <v/>
      </c>
      <c r="AH168" s="124" t="str">
        <f>IFERROR('PML mundo '!BI141*100000000/Indicadores!$I168,"")</f>
        <v/>
      </c>
      <c r="AI168" s="124">
        <f>IFERROR('PML mundo '!BK141*100000000/Indicadores!$I168,"")</f>
        <v>699176917.18011248</v>
      </c>
      <c r="AJ168" s="124">
        <f>IFERROR('PML mundo '!BM141*100000000/Indicadores!$I168,"")</f>
        <v>1074992026.1952755</v>
      </c>
    </row>
    <row r="169" spans="1:36" s="119" customFormat="1" ht="14">
      <c r="A169" s="114" t="str">
        <f>'AAL mundo '!A169</f>
        <v>Europe and Central Asia</v>
      </c>
      <c r="B169" s="107" t="str">
        <f>'AAL mundo '!B169</f>
        <v>NLD</v>
      </c>
      <c r="C169" s="107" t="str">
        <f>'AAL mundo '!C169</f>
        <v>Netherlands</v>
      </c>
      <c r="D169" s="108" t="str">
        <f>'AAL mundo '!D169</f>
        <v/>
      </c>
      <c r="E169" s="108" t="str">
        <f>'AAL mundo '!E169</f>
        <v>High income: OECD</v>
      </c>
      <c r="F169" s="109">
        <f>'AAL mundo '!F169</f>
        <v>3410960</v>
      </c>
      <c r="G169" s="124">
        <f>IFERROR('PML mundo '!G142*100000000/Indicadores!$I169,"")</f>
        <v>386444.87034133833</v>
      </c>
      <c r="H169" s="124">
        <f>IFERROR('PML mundo '!I142*100000000/Indicadores!$I169,"")</f>
        <v>1314896.8594947532</v>
      </c>
      <c r="I169" s="124">
        <f>IFERROR('PML mundo '!K142*100000000/Indicadores!$I169,"")</f>
        <v>3047493.6912473408</v>
      </c>
      <c r="J169" s="124">
        <f>IFERROR('PML mundo '!M142*100000000/Indicadores!$I169,"")</f>
        <v>7652549.9374259971</v>
      </c>
      <c r="K169" s="124">
        <f>IFERROR('PML mundo '!O142*100000000/Indicadores!$I169,"")</f>
        <v>13675497.947634825</v>
      </c>
      <c r="L169" s="124">
        <f>IFERROR('PML mundo '!Q142*100000000/Indicadores!$I169,"")</f>
        <v>22736132.308804553</v>
      </c>
      <c r="M169" s="124">
        <f>IFERROR('PML mundo '!S142*100000000/Indicadores!$I169,"")</f>
        <v>29448511.377011232</v>
      </c>
      <c r="N169" s="124" t="str">
        <f>IFERROR('PML mundo '!U142*100000000/Indicadores!$I169,"")</f>
        <v/>
      </c>
      <c r="O169" s="124" t="str">
        <f>IFERROR('PML mundo '!W142*100000000/Indicadores!$I169,"")</f>
        <v/>
      </c>
      <c r="P169" s="124" t="str">
        <f>IFERROR('PML mundo '!Y142*100000000/Indicadores!$I169,"")</f>
        <v/>
      </c>
      <c r="Q169" s="124" t="str">
        <f>IFERROR('PML mundo '!AA142*100000000/Indicadores!$I169,"")</f>
        <v/>
      </c>
      <c r="R169" s="124" t="str">
        <f>IFERROR('PML mundo '!AC142*100000000/Indicadores!$I169,"")</f>
        <v/>
      </c>
      <c r="S169" s="124" t="str">
        <f>IFERROR('PML mundo '!AE142*100000000/Indicadores!$I169,"")</f>
        <v/>
      </c>
      <c r="T169" s="124" t="str">
        <f>IFERROR('PML mundo '!AG142*100000000/Indicadores!$I169,"")</f>
        <v/>
      </c>
      <c r="U169" s="124" t="str">
        <f>IFERROR('PML mundo '!AI142*100000000/Indicadores!$I169,"")</f>
        <v/>
      </c>
      <c r="V169" s="124" t="str">
        <f>IFERROR('PML mundo '!AK142*100000000/Indicadores!$I169,"")</f>
        <v/>
      </c>
      <c r="W169" s="124" t="str">
        <f>IFERROR('PML mundo '!AM142*100000000/Indicadores!$I169,"")</f>
        <v/>
      </c>
      <c r="X169" s="124" t="str">
        <f>IFERROR('PML mundo '!AO142*100000000/Indicadores!$I169,"")</f>
        <v/>
      </c>
      <c r="Y169" s="124" t="str">
        <f>IFERROR('PML mundo '!AQ142*100000000/Indicadores!$I169,"")</f>
        <v/>
      </c>
      <c r="Z169" s="124" t="str">
        <f>IFERROR('PML mundo '!AS142*100000000/Indicadores!$I169,"")</f>
        <v/>
      </c>
      <c r="AA169" s="124" t="str">
        <f>IFERROR('PML mundo '!AU142*100000000/Indicadores!$I169,"")</f>
        <v/>
      </c>
      <c r="AB169" s="124" t="str">
        <f>IFERROR('PML mundo '!AW142*100000000/Indicadores!$I169,"")</f>
        <v/>
      </c>
      <c r="AC169" s="124" t="str">
        <f>IFERROR('PML mundo '!AY142*100000000/Indicadores!$I169,"")</f>
        <v/>
      </c>
      <c r="AD169" s="124" t="str">
        <f>IFERROR('PML mundo '!BA142*100000000/Indicadores!$I169,"")</f>
        <v/>
      </c>
      <c r="AE169" s="124" t="str">
        <f>IFERROR('PML mundo '!BC142*100000000/Indicadores!$I169,"")</f>
        <v/>
      </c>
      <c r="AF169" s="124" t="str">
        <f>IFERROR('PML mundo '!BE142*100000000/Indicadores!$I169,"")</f>
        <v/>
      </c>
      <c r="AG169" s="124" t="str">
        <f>IFERROR('PML mundo '!BG142*100000000/Indicadores!$I169,"")</f>
        <v/>
      </c>
      <c r="AH169" s="124" t="str">
        <f>IFERROR('PML mundo '!BI142*100000000/Indicadores!$I169,"")</f>
        <v/>
      </c>
      <c r="AI169" s="124">
        <f>IFERROR('PML mundo '!BK142*100000000/Indicadores!$I169,"")</f>
        <v>52397.318610455935</v>
      </c>
      <c r="AJ169" s="124">
        <f>IFERROR('PML mundo '!BM142*100000000/Indicadores!$I169,"")</f>
        <v>4814789.6093319794</v>
      </c>
    </row>
    <row r="170" spans="1:36" s="119" customFormat="1" ht="14">
      <c r="A170" s="114" t="str">
        <f>'AAL mundo '!A170</f>
        <v>East Asia and the Pacific</v>
      </c>
      <c r="B170" s="107" t="str">
        <f>'AAL mundo '!B170</f>
        <v>NCL</v>
      </c>
      <c r="C170" s="107" t="str">
        <f>'AAL mundo '!C170</f>
        <v>New Caledonia</v>
      </c>
      <c r="D170" s="108" t="str">
        <f>'AAL mundo '!D170</f>
        <v>SIDS</v>
      </c>
      <c r="E170" s="108" t="str">
        <f>'AAL mundo '!E170</f>
        <v>High income: nonOECD</v>
      </c>
      <c r="F170" s="109">
        <f>'AAL mundo '!F170</f>
        <v>17113.3</v>
      </c>
      <c r="G170" s="124" t="str">
        <f>IFERROR('PML mundo '!G143*100000000/Indicadores!$I170,"")</f>
        <v/>
      </c>
      <c r="H170" s="124" t="str">
        <f>IFERROR('PML mundo '!I143*100000000/Indicadores!$I170,"")</f>
        <v/>
      </c>
      <c r="I170" s="124" t="str">
        <f>IFERROR('PML mundo '!K143*100000000/Indicadores!$I170,"")</f>
        <v/>
      </c>
      <c r="J170" s="124" t="str">
        <f>IFERROR('PML mundo '!M143*100000000/Indicadores!$I170,"")</f>
        <v/>
      </c>
      <c r="K170" s="124" t="str">
        <f>IFERROR('PML mundo '!O143*100000000/Indicadores!$I170,"")</f>
        <v/>
      </c>
      <c r="L170" s="124" t="str">
        <f>IFERROR('PML mundo '!Q143*100000000/Indicadores!$I170,"")</f>
        <v/>
      </c>
      <c r="M170" s="124" t="str">
        <f>IFERROR('PML mundo '!S143*100000000/Indicadores!$I170,"")</f>
        <v/>
      </c>
      <c r="N170" s="124" t="str">
        <f>IFERROR('PML mundo '!U143*100000000/Indicadores!$I170,"")</f>
        <v/>
      </c>
      <c r="O170" s="124" t="str">
        <f>IFERROR('PML mundo '!W143*100000000/Indicadores!$I170,"")</f>
        <v/>
      </c>
      <c r="P170" s="124" t="str">
        <f>IFERROR('PML mundo '!Y143*100000000/Indicadores!$I170,"")</f>
        <v/>
      </c>
      <c r="Q170" s="124" t="str">
        <f>IFERROR('PML mundo '!AA143*100000000/Indicadores!$I170,"")</f>
        <v/>
      </c>
      <c r="R170" s="124" t="str">
        <f>IFERROR('PML mundo '!AC143*100000000/Indicadores!$I170,"")</f>
        <v/>
      </c>
      <c r="S170" s="124" t="str">
        <f>IFERROR('PML mundo '!AE143*100000000/Indicadores!$I170,"")</f>
        <v/>
      </c>
      <c r="T170" s="124" t="str">
        <f>IFERROR('PML mundo '!AG143*100000000/Indicadores!$I170,"")</f>
        <v/>
      </c>
      <c r="U170" s="124" t="str">
        <f>IFERROR('PML mundo '!AI143*100000000/Indicadores!$I170,"")</f>
        <v/>
      </c>
      <c r="V170" s="124" t="str">
        <f>IFERROR('PML mundo '!AK143*100000000/Indicadores!$I170,"")</f>
        <v/>
      </c>
      <c r="W170" s="124" t="str">
        <f>IFERROR('PML mundo '!AM143*100000000/Indicadores!$I170,"")</f>
        <v/>
      </c>
      <c r="X170" s="124" t="str">
        <f>IFERROR('PML mundo '!AO143*100000000/Indicadores!$I170,"")</f>
        <v/>
      </c>
      <c r="Y170" s="124" t="str">
        <f>IFERROR('PML mundo '!AQ143*100000000/Indicadores!$I170,"")</f>
        <v/>
      </c>
      <c r="Z170" s="124" t="str">
        <f>IFERROR('PML mundo '!AS143*100000000/Indicadores!$I170,"")</f>
        <v/>
      </c>
      <c r="AA170" s="124" t="str">
        <f>IFERROR('PML mundo '!AU143*100000000/Indicadores!$I170,"")</f>
        <v/>
      </c>
      <c r="AB170" s="124" t="str">
        <f>IFERROR('PML mundo '!AW143*100000000/Indicadores!$I170,"")</f>
        <v/>
      </c>
      <c r="AC170" s="124" t="str">
        <f>IFERROR('PML mundo '!AY143*100000000/Indicadores!$I170,"")</f>
        <v/>
      </c>
      <c r="AD170" s="124" t="str">
        <f>IFERROR('PML mundo '!BA143*100000000/Indicadores!$I170,"")</f>
        <v/>
      </c>
      <c r="AE170" s="124" t="str">
        <f>IFERROR('PML mundo '!BC143*100000000/Indicadores!$I170,"")</f>
        <v/>
      </c>
      <c r="AF170" s="124" t="str">
        <f>IFERROR('PML mundo '!BE143*100000000/Indicadores!$I170,"")</f>
        <v/>
      </c>
      <c r="AG170" s="124" t="str">
        <f>IFERROR('PML mundo '!BG143*100000000/Indicadores!$I170,"")</f>
        <v/>
      </c>
      <c r="AH170" s="124" t="str">
        <f>IFERROR('PML mundo '!BI143*100000000/Indicadores!$I170,"")</f>
        <v/>
      </c>
      <c r="AI170" s="124" t="str">
        <f>IFERROR('PML mundo '!BK143*100000000/Indicadores!$I170,"")</f>
        <v/>
      </c>
      <c r="AJ170" s="124" t="str">
        <f>IFERROR('PML mundo '!BM143*100000000/Indicadores!$I170,"")</f>
        <v/>
      </c>
    </row>
    <row r="171" spans="1:36" s="119" customFormat="1" ht="14">
      <c r="A171" s="114" t="str">
        <f>'AAL mundo '!A171</f>
        <v>East Asia and the Pacific</v>
      </c>
      <c r="B171" s="107" t="str">
        <f>'AAL mundo '!B171</f>
        <v>NZL</v>
      </c>
      <c r="C171" s="107" t="str">
        <f>'AAL mundo '!C171</f>
        <v>New Zealand</v>
      </c>
      <c r="D171" s="108" t="str">
        <f>'AAL mundo '!D171</f>
        <v/>
      </c>
      <c r="E171" s="108" t="str">
        <f>'AAL mundo '!E171</f>
        <v>High income: OECD</v>
      </c>
      <c r="F171" s="109">
        <f>'AAL mundo '!F171</f>
        <v>679705</v>
      </c>
      <c r="G171" s="124">
        <f>IFERROR('PML mundo '!G144*100000000/Indicadores!$I171,"")</f>
        <v>214116.76146965046</v>
      </c>
      <c r="H171" s="124">
        <f>IFERROR('PML mundo '!I144*100000000/Indicadores!$I171,"")</f>
        <v>816491.4196468778</v>
      </c>
      <c r="I171" s="124">
        <f>IFERROR('PML mundo '!K144*100000000/Indicadores!$I171,"")</f>
        <v>1957623.6103852559</v>
      </c>
      <c r="J171" s="124">
        <f>IFERROR('PML mundo '!M144*100000000/Indicadores!$I171,"")</f>
        <v>5116342.8508564755</v>
      </c>
      <c r="K171" s="124">
        <f>IFERROR('PML mundo '!O144*100000000/Indicadores!$I171,"")</f>
        <v>9271443.82901733</v>
      </c>
      <c r="L171" s="124">
        <f>IFERROR('PML mundo '!Q144*100000000/Indicadores!$I171,"")</f>
        <v>15288097.960974298</v>
      </c>
      <c r="M171" s="124">
        <f>IFERROR('PML mundo '!S144*100000000/Indicadores!$I171,"")</f>
        <v>19955359.784888908</v>
      </c>
      <c r="N171" s="124" t="str">
        <f>IFERROR('PML mundo '!U144*100000000/Indicadores!$I171,"")</f>
        <v/>
      </c>
      <c r="O171" s="124">
        <f>IFERROR('PML mundo '!W144*100000000/Indicadores!$I171,"")</f>
        <v>146792.21890466375</v>
      </c>
      <c r="P171" s="124">
        <f>IFERROR('PML mundo '!Y144*100000000/Indicadores!$I171,"")</f>
        <v>237274.68473023246</v>
      </c>
      <c r="Q171" s="124">
        <f>IFERROR('PML mundo '!AA144*100000000/Indicadores!$I171,"")</f>
        <v>306264.8783882077</v>
      </c>
      <c r="R171" s="124">
        <f>IFERROR('PML mundo '!AC144*100000000/Indicadores!$I171,"")</f>
        <v>346186.77393951267</v>
      </c>
      <c r="S171" s="124">
        <f>IFERROR('PML mundo '!AE144*100000000/Indicadores!$I171,"")</f>
        <v>393845.88747115125</v>
      </c>
      <c r="T171" s="124">
        <f>IFERROR('PML mundo '!AG144*100000000/Indicadores!$I171,"")</f>
        <v>402174.14293609367</v>
      </c>
      <c r="U171" s="124">
        <f>IFERROR('PML mundo '!AI144*100000000/Indicadores!$I171,"")</f>
        <v>6933299.5399048328</v>
      </c>
      <c r="V171" s="124">
        <f>IFERROR('PML mundo '!AK144*100000000/Indicadores!$I171,"")</f>
        <v>16891958.771480966</v>
      </c>
      <c r="W171" s="124">
        <f>IFERROR('PML mundo '!AM144*100000000/Indicadores!$I171,"")</f>
        <v>20579172.984553311</v>
      </c>
      <c r="X171" s="124">
        <f>IFERROR('PML mundo '!AO144*100000000/Indicadores!$I171,"")</f>
        <v>20580677.443605043</v>
      </c>
      <c r="Y171" s="124">
        <f>IFERROR('PML mundo '!AQ144*100000000/Indicadores!$I171,"")</f>
        <v>20583256.516265154</v>
      </c>
      <c r="Z171" s="124">
        <f>IFERROR('PML mundo '!AS144*100000000/Indicadores!$I171,"")</f>
        <v>20588360.930904955</v>
      </c>
      <c r="AA171" s="124">
        <f>IFERROR('PML mundo '!AU144*100000000/Indicadores!$I171,"")</f>
        <v>20593465.345544759</v>
      </c>
      <c r="AB171" s="124">
        <f>IFERROR('PML mundo '!AW144*100000000/Indicadores!$I171,"")</f>
        <v>73234.917411074915</v>
      </c>
      <c r="AC171" s="124">
        <f>IFERROR('PML mundo '!AY144*100000000/Indicadores!$I171,"")</f>
        <v>689901.93657975201</v>
      </c>
      <c r="AD171" s="124">
        <f>IFERROR('PML mundo '!BA144*100000000/Indicadores!$I171,"")</f>
        <v>1899863.1289348484</v>
      </c>
      <c r="AE171" s="124">
        <f>IFERROR('PML mundo '!BC144*100000000/Indicadores!$I171,"")</f>
        <v>4673602.0442040488</v>
      </c>
      <c r="AF171" s="124">
        <f>IFERROR('PML mundo '!BE144*100000000/Indicadores!$I171,"")</f>
        <v>8946265.7511216402</v>
      </c>
      <c r="AG171" s="124">
        <f>IFERROR('PML mundo '!BG144*100000000/Indicadores!$I171,"")</f>
        <v>22374368.748031978</v>
      </c>
      <c r="AH171" s="124">
        <f>IFERROR('PML mundo '!BI144*100000000/Indicadores!$I171,"")</f>
        <v>34262657.905495077</v>
      </c>
      <c r="AI171" s="124">
        <f>IFERROR('PML mundo '!BK144*100000000/Indicadores!$I171,"")</f>
        <v>11901547.440903801</v>
      </c>
      <c r="AJ171" s="124">
        <f>IFERROR('PML mundo '!BM144*100000000/Indicadores!$I171,"")</f>
        <v>22496297.530500919</v>
      </c>
    </row>
    <row r="172" spans="1:36" s="119" customFormat="1" ht="14">
      <c r="A172" s="114" t="str">
        <f>'AAL mundo '!A172</f>
        <v>LAC</v>
      </c>
      <c r="B172" s="107" t="str">
        <f>'AAL mundo '!B172</f>
        <v>NIC</v>
      </c>
      <c r="C172" s="107" t="str">
        <f>'AAL mundo '!C172</f>
        <v>Nicaragua</v>
      </c>
      <c r="D172" s="108" t="str">
        <f>'AAL mundo '!D172</f>
        <v/>
      </c>
      <c r="E172" s="108" t="str">
        <f>'AAL mundo '!E172</f>
        <v>Lower middle income</v>
      </c>
      <c r="F172" s="109">
        <f>'AAL mundo '!F172</f>
        <v>35973.800000000003</v>
      </c>
      <c r="G172" s="124">
        <f>IFERROR('PML mundo '!G145*100000000/Indicadores!$I172,"")</f>
        <v>83983217.794138804</v>
      </c>
      <c r="H172" s="124">
        <f>IFERROR('PML mundo '!I145*100000000/Indicadores!$I172,"")</f>
        <v>162557752.8632237</v>
      </c>
      <c r="I172" s="124">
        <f>IFERROR('PML mundo '!K145*100000000/Indicadores!$I172,"")</f>
        <v>251743215.11046782</v>
      </c>
      <c r="J172" s="124">
        <f>IFERROR('PML mundo '!M145*100000000/Indicadores!$I172,"")</f>
        <v>427574948.85998791</v>
      </c>
      <c r="K172" s="124">
        <f>IFERROR('PML mundo '!O145*100000000/Indicadores!$I172,"")</f>
        <v>612869812.99563301</v>
      </c>
      <c r="L172" s="124">
        <f>IFERROR('PML mundo '!Q145*100000000/Indicadores!$I172,"")</f>
        <v>852668509.69115353</v>
      </c>
      <c r="M172" s="124">
        <f>IFERROR('PML mundo '!S145*100000000/Indicadores!$I172,"")</f>
        <v>999925057.83754528</v>
      </c>
      <c r="N172" s="124">
        <f>IFERROR('PML mundo '!U145*100000000/Indicadores!$I172,"")</f>
        <v>1841429.3857817173</v>
      </c>
      <c r="O172" s="124">
        <f>IFERROR('PML mundo '!W145*100000000/Indicadores!$I172,"")</f>
        <v>8695180.0144759994</v>
      </c>
      <c r="P172" s="124">
        <f>IFERROR('PML mundo '!Y145*100000000/Indicadores!$I172,"")</f>
        <v>34016898.451694101</v>
      </c>
      <c r="Q172" s="124">
        <f>IFERROR('PML mundo '!AA145*100000000/Indicadores!$I172,"")</f>
        <v>72348356.787114412</v>
      </c>
      <c r="R172" s="124">
        <f>IFERROR('PML mundo '!AC145*100000000/Indicadores!$I172,"")</f>
        <v>95783229.418722108</v>
      </c>
      <c r="S172" s="124">
        <f>IFERROR('PML mundo '!AE145*100000000/Indicadores!$I172,"")</f>
        <v>108887930.92202069</v>
      </c>
      <c r="T172" s="124">
        <f>IFERROR('PML mundo '!AG145*100000000/Indicadores!$I172,"")</f>
        <v>120766389.08994445</v>
      </c>
      <c r="U172" s="124">
        <f>IFERROR('PML mundo '!AI145*100000000/Indicadores!$I172,"")</f>
        <v>408747.77845827356</v>
      </c>
      <c r="V172" s="124">
        <f>IFERROR('PML mundo '!AK145*100000000/Indicadores!$I172,"")</f>
        <v>4380620.1307497798</v>
      </c>
      <c r="W172" s="124">
        <f>IFERROR('PML mundo '!AM145*100000000/Indicadores!$I172,"")</f>
        <v>22179727.938160054</v>
      </c>
      <c r="X172" s="124">
        <f>IFERROR('PML mundo '!AO145*100000000/Indicadores!$I172,"")</f>
        <v>37592409.32184425</v>
      </c>
      <c r="Y172" s="124">
        <f>IFERROR('PML mundo '!AQ145*100000000/Indicadores!$I172,"")</f>
        <v>41865681.551180743</v>
      </c>
      <c r="Z172" s="124">
        <f>IFERROR('PML mundo '!AS145*100000000/Indicadores!$I172,"")</f>
        <v>43413968.59079542</v>
      </c>
      <c r="AA172" s="124">
        <f>IFERROR('PML mundo '!AU145*100000000/Indicadores!$I172,"")</f>
        <v>44958126.864971116</v>
      </c>
      <c r="AB172" s="124" t="str">
        <f>IFERROR('PML mundo '!AW145*100000000/Indicadores!$I172,"")</f>
        <v/>
      </c>
      <c r="AC172" s="124" t="str">
        <f>IFERROR('PML mundo '!AY145*100000000/Indicadores!$I172,"")</f>
        <v/>
      </c>
      <c r="AD172" s="124" t="str">
        <f>IFERROR('PML mundo '!BA145*100000000/Indicadores!$I172,"")</f>
        <v/>
      </c>
      <c r="AE172" s="124" t="str">
        <f>IFERROR('PML mundo '!BC145*100000000/Indicadores!$I172,"")</f>
        <v/>
      </c>
      <c r="AF172" s="124" t="str">
        <f>IFERROR('PML mundo '!BE145*100000000/Indicadores!$I172,"")</f>
        <v/>
      </c>
      <c r="AG172" s="124" t="str">
        <f>IFERROR('PML mundo '!BG145*100000000/Indicadores!$I172,"")</f>
        <v/>
      </c>
      <c r="AH172" s="124" t="str">
        <f>IFERROR('PML mundo '!BI145*100000000/Indicadores!$I172,"")</f>
        <v/>
      </c>
      <c r="AI172" s="124">
        <f>IFERROR('PML mundo '!BK145*100000000/Indicadores!$I172,"")</f>
        <v>102546689.24285652</v>
      </c>
      <c r="AJ172" s="124">
        <f>IFERROR('PML mundo '!BM145*100000000/Indicadores!$I172,"")</f>
        <v>166539552.78568038</v>
      </c>
    </row>
    <row r="173" spans="1:36" s="119" customFormat="1" ht="14">
      <c r="A173" s="114" t="str">
        <f>'AAL mundo '!A173</f>
        <v>Sub-Saharan Africa</v>
      </c>
      <c r="B173" s="107" t="str">
        <f>'AAL mundo '!B173</f>
        <v>NER</v>
      </c>
      <c r="C173" s="107" t="str">
        <f>'AAL mundo '!C173</f>
        <v>Niger</v>
      </c>
      <c r="D173" s="108" t="str">
        <f>'AAL mundo '!D173</f>
        <v/>
      </c>
      <c r="E173" s="108" t="str">
        <f>'AAL mundo '!E173</f>
        <v>Low income</v>
      </c>
      <c r="F173" s="109">
        <f>'AAL mundo '!F173</f>
        <v>12723.5</v>
      </c>
      <c r="G173" s="124" t="str">
        <f>IFERROR('PML mundo '!G146*100000000/Indicadores!$I173,"")</f>
        <v/>
      </c>
      <c r="H173" s="124" t="str">
        <f>IFERROR('PML mundo '!I146*100000000/Indicadores!$I173,"")</f>
        <v/>
      </c>
      <c r="I173" s="124" t="str">
        <f>IFERROR('PML mundo '!K146*100000000/Indicadores!$I173,"")</f>
        <v/>
      </c>
      <c r="J173" s="124" t="str">
        <f>IFERROR('PML mundo '!M146*100000000/Indicadores!$I173,"")</f>
        <v/>
      </c>
      <c r="K173" s="124" t="str">
        <f>IFERROR('PML mundo '!O146*100000000/Indicadores!$I173,"")</f>
        <v/>
      </c>
      <c r="L173" s="124" t="str">
        <f>IFERROR('PML mundo '!Q146*100000000/Indicadores!$I173,"")</f>
        <v/>
      </c>
      <c r="M173" s="124" t="str">
        <f>IFERROR('PML mundo '!S146*100000000/Indicadores!$I173,"")</f>
        <v/>
      </c>
      <c r="N173" s="124" t="str">
        <f>IFERROR('PML mundo '!U146*100000000/Indicadores!$I173,"")</f>
        <v/>
      </c>
      <c r="O173" s="124" t="str">
        <f>IFERROR('PML mundo '!W146*100000000/Indicadores!$I173,"")</f>
        <v/>
      </c>
      <c r="P173" s="124" t="str">
        <f>IFERROR('PML mundo '!Y146*100000000/Indicadores!$I173,"")</f>
        <v/>
      </c>
      <c r="Q173" s="124" t="str">
        <f>IFERROR('PML mundo '!AA146*100000000/Indicadores!$I173,"")</f>
        <v/>
      </c>
      <c r="R173" s="124" t="str">
        <f>IFERROR('PML mundo '!AC146*100000000/Indicadores!$I173,"")</f>
        <v/>
      </c>
      <c r="S173" s="124" t="str">
        <f>IFERROR('PML mundo '!AE146*100000000/Indicadores!$I173,"")</f>
        <v/>
      </c>
      <c r="T173" s="124" t="str">
        <f>IFERROR('PML mundo '!AG146*100000000/Indicadores!$I173,"")</f>
        <v/>
      </c>
      <c r="U173" s="124" t="str">
        <f>IFERROR('PML mundo '!AI146*100000000/Indicadores!$I173,"")</f>
        <v/>
      </c>
      <c r="V173" s="124" t="str">
        <f>IFERROR('PML mundo '!AK146*100000000/Indicadores!$I173,"")</f>
        <v/>
      </c>
      <c r="W173" s="124" t="str">
        <f>IFERROR('PML mundo '!AM146*100000000/Indicadores!$I173,"")</f>
        <v/>
      </c>
      <c r="X173" s="124" t="str">
        <f>IFERROR('PML mundo '!AO146*100000000/Indicadores!$I173,"")</f>
        <v/>
      </c>
      <c r="Y173" s="124" t="str">
        <f>IFERROR('PML mundo '!AQ146*100000000/Indicadores!$I173,"")</f>
        <v/>
      </c>
      <c r="Z173" s="124" t="str">
        <f>IFERROR('PML mundo '!AS146*100000000/Indicadores!$I173,"")</f>
        <v/>
      </c>
      <c r="AA173" s="124" t="str">
        <f>IFERROR('PML mundo '!AU146*100000000/Indicadores!$I173,"")</f>
        <v/>
      </c>
      <c r="AB173" s="124" t="str">
        <f>IFERROR('PML mundo '!AW146*100000000/Indicadores!$I173,"")</f>
        <v/>
      </c>
      <c r="AC173" s="124" t="str">
        <f>IFERROR('PML mundo '!AY146*100000000/Indicadores!$I173,"")</f>
        <v/>
      </c>
      <c r="AD173" s="124" t="str">
        <f>IFERROR('PML mundo '!BA146*100000000/Indicadores!$I173,"")</f>
        <v/>
      </c>
      <c r="AE173" s="124" t="str">
        <f>IFERROR('PML mundo '!BC146*100000000/Indicadores!$I173,"")</f>
        <v/>
      </c>
      <c r="AF173" s="124" t="str">
        <f>IFERROR('PML mundo '!BE146*100000000/Indicadores!$I173,"")</f>
        <v/>
      </c>
      <c r="AG173" s="124" t="str">
        <f>IFERROR('PML mundo '!BG146*100000000/Indicadores!$I173,"")</f>
        <v/>
      </c>
      <c r="AH173" s="124" t="str">
        <f>IFERROR('PML mundo '!BI146*100000000/Indicadores!$I173,"")</f>
        <v/>
      </c>
      <c r="AI173" s="124">
        <f>IFERROR('PML mundo '!BK146*100000000/Indicadores!$I173,"")</f>
        <v>338421247.0260151</v>
      </c>
      <c r="AJ173" s="124">
        <f>IFERROR('PML mundo '!BM146*100000000/Indicadores!$I173,"")</f>
        <v>695672788.14722264</v>
      </c>
    </row>
    <row r="174" spans="1:36" s="119" customFormat="1" ht="14">
      <c r="A174" s="114" t="str">
        <f>'AAL mundo '!A174</f>
        <v>Sub-Saharan Africa</v>
      </c>
      <c r="B174" s="107" t="str">
        <f>'AAL mundo '!B174</f>
        <v>NGA</v>
      </c>
      <c r="C174" s="107" t="str">
        <f>'AAL mundo '!C174</f>
        <v>Nigeria</v>
      </c>
      <c r="D174" s="108" t="str">
        <f>'AAL mundo '!D174</f>
        <v/>
      </c>
      <c r="E174" s="108" t="str">
        <f>'AAL mundo '!E174</f>
        <v>Lower middle income</v>
      </c>
      <c r="F174" s="109">
        <f>'AAL mundo '!F174</f>
        <v>592030</v>
      </c>
      <c r="G174" s="124">
        <f>IFERROR('PML mundo '!G147*100000000/Indicadores!$I174,"")</f>
        <v>1460777.7580404526</v>
      </c>
      <c r="H174" s="124">
        <f>IFERROR('PML mundo '!I147*100000000/Indicadores!$I174,"")</f>
        <v>4273251.5713897729</v>
      </c>
      <c r="I174" s="124">
        <f>IFERROR('PML mundo '!K147*100000000/Indicadores!$I174,"")</f>
        <v>8045016.9076551348</v>
      </c>
      <c r="J174" s="124">
        <f>IFERROR('PML mundo '!M147*100000000/Indicadores!$I174,"")</f>
        <v>19326526.548348516</v>
      </c>
      <c r="K174" s="124">
        <f>IFERROR('PML mundo '!O147*100000000/Indicadores!$I174,"")</f>
        <v>37510108.530022725</v>
      </c>
      <c r="L174" s="124">
        <f>IFERROR('PML mundo '!Q147*100000000/Indicadores!$I174,"")</f>
        <v>69158764.856627882</v>
      </c>
      <c r="M174" s="124">
        <f>IFERROR('PML mundo '!S147*100000000/Indicadores!$I174,"")</f>
        <v>95279006.036827847</v>
      </c>
      <c r="N174" s="124" t="str">
        <f>IFERROR('PML mundo '!U147*100000000/Indicadores!$I174,"")</f>
        <v/>
      </c>
      <c r="O174" s="124" t="str">
        <f>IFERROR('PML mundo '!W147*100000000/Indicadores!$I174,"")</f>
        <v/>
      </c>
      <c r="P174" s="124" t="str">
        <f>IFERROR('PML mundo '!Y147*100000000/Indicadores!$I174,"")</f>
        <v/>
      </c>
      <c r="Q174" s="124" t="str">
        <f>IFERROR('PML mundo '!AA147*100000000/Indicadores!$I174,"")</f>
        <v/>
      </c>
      <c r="R174" s="124" t="str">
        <f>IFERROR('PML mundo '!AC147*100000000/Indicadores!$I174,"")</f>
        <v/>
      </c>
      <c r="S174" s="124" t="str">
        <f>IFERROR('PML mundo '!AE147*100000000/Indicadores!$I174,"")</f>
        <v/>
      </c>
      <c r="T174" s="124" t="str">
        <f>IFERROR('PML mundo '!AG147*100000000/Indicadores!$I174,"")</f>
        <v/>
      </c>
      <c r="U174" s="124" t="str">
        <f>IFERROR('PML mundo '!AI147*100000000/Indicadores!$I174,"")</f>
        <v/>
      </c>
      <c r="V174" s="124" t="str">
        <f>IFERROR('PML mundo '!AK147*100000000/Indicadores!$I174,"")</f>
        <v/>
      </c>
      <c r="W174" s="124" t="str">
        <f>IFERROR('PML mundo '!AM147*100000000/Indicadores!$I174,"")</f>
        <v/>
      </c>
      <c r="X174" s="124" t="str">
        <f>IFERROR('PML mundo '!AO147*100000000/Indicadores!$I174,"")</f>
        <v/>
      </c>
      <c r="Y174" s="124" t="str">
        <f>IFERROR('PML mundo '!AQ147*100000000/Indicadores!$I174,"")</f>
        <v/>
      </c>
      <c r="Z174" s="124" t="str">
        <f>IFERROR('PML mundo '!AS147*100000000/Indicadores!$I174,"")</f>
        <v/>
      </c>
      <c r="AA174" s="124" t="str">
        <f>IFERROR('PML mundo '!AU147*100000000/Indicadores!$I174,"")</f>
        <v/>
      </c>
      <c r="AB174" s="124" t="str">
        <f>IFERROR('PML mundo '!AW147*100000000/Indicadores!$I174,"")</f>
        <v/>
      </c>
      <c r="AC174" s="124" t="str">
        <f>IFERROR('PML mundo '!AY147*100000000/Indicadores!$I174,"")</f>
        <v/>
      </c>
      <c r="AD174" s="124" t="str">
        <f>IFERROR('PML mundo '!BA147*100000000/Indicadores!$I174,"")</f>
        <v/>
      </c>
      <c r="AE174" s="124" t="str">
        <f>IFERROR('PML mundo '!BC147*100000000/Indicadores!$I174,"")</f>
        <v/>
      </c>
      <c r="AF174" s="124" t="str">
        <f>IFERROR('PML mundo '!BE147*100000000/Indicadores!$I174,"")</f>
        <v/>
      </c>
      <c r="AG174" s="124" t="str">
        <f>IFERROR('PML mundo '!BG147*100000000/Indicadores!$I174,"")</f>
        <v/>
      </c>
      <c r="AH174" s="124" t="str">
        <f>IFERROR('PML mundo '!BI147*100000000/Indicadores!$I174,"")</f>
        <v/>
      </c>
      <c r="AI174" s="124">
        <f>IFERROR('PML mundo '!BK147*100000000/Indicadores!$I174,"")</f>
        <v>100864152.55479304</v>
      </c>
      <c r="AJ174" s="124">
        <f>IFERROR('PML mundo '!BM147*100000000/Indicadores!$I174,"")</f>
        <v>186324462.5116525</v>
      </c>
    </row>
    <row r="175" spans="1:36" s="119" customFormat="1" ht="14">
      <c r="A175" s="114" t="str">
        <f>'AAL mundo '!A175</f>
        <v>Europe and Central Asia</v>
      </c>
      <c r="B175" s="107" t="str">
        <f>'AAL mundo '!B175</f>
        <v>NOR</v>
      </c>
      <c r="C175" s="107" t="str">
        <f>'AAL mundo '!C175</f>
        <v>Norway</v>
      </c>
      <c r="D175" s="108" t="str">
        <f>'AAL mundo '!D175</f>
        <v/>
      </c>
      <c r="E175" s="108" t="str">
        <f>'AAL mundo '!E175</f>
        <v>High income: OECD</v>
      </c>
      <c r="F175" s="109">
        <f>'AAL mundo '!F175</f>
        <v>1933680</v>
      </c>
      <c r="G175" s="124" t="str">
        <f>IFERROR('PML mundo '!G148*100000000/Indicadores!$I175,"")</f>
        <v/>
      </c>
      <c r="H175" s="124" t="str">
        <f>IFERROR('PML mundo '!I148*100000000/Indicadores!$I175,"")</f>
        <v/>
      </c>
      <c r="I175" s="124" t="str">
        <f>IFERROR('PML mundo '!K148*100000000/Indicadores!$I175,"")</f>
        <v/>
      </c>
      <c r="J175" s="124" t="str">
        <f>IFERROR('PML mundo '!M148*100000000/Indicadores!$I175,"")</f>
        <v/>
      </c>
      <c r="K175" s="124" t="str">
        <f>IFERROR('PML mundo '!O148*100000000/Indicadores!$I175,"")</f>
        <v/>
      </c>
      <c r="L175" s="124" t="str">
        <f>IFERROR('PML mundo '!Q148*100000000/Indicadores!$I175,"")</f>
        <v/>
      </c>
      <c r="M175" s="124" t="str">
        <f>IFERROR('PML mundo '!S148*100000000/Indicadores!$I175,"")</f>
        <v/>
      </c>
      <c r="N175" s="124" t="str">
        <f>IFERROR('PML mundo '!U148*100000000/Indicadores!$I175,"")</f>
        <v/>
      </c>
      <c r="O175" s="124" t="str">
        <f>IFERROR('PML mundo '!W148*100000000/Indicadores!$I175,"")</f>
        <v/>
      </c>
      <c r="P175" s="124" t="str">
        <f>IFERROR('PML mundo '!Y148*100000000/Indicadores!$I175,"")</f>
        <v/>
      </c>
      <c r="Q175" s="124" t="str">
        <f>IFERROR('PML mundo '!AA148*100000000/Indicadores!$I175,"")</f>
        <v/>
      </c>
      <c r="R175" s="124" t="str">
        <f>IFERROR('PML mundo '!AC148*100000000/Indicadores!$I175,"")</f>
        <v/>
      </c>
      <c r="S175" s="124" t="str">
        <f>IFERROR('PML mundo '!AE148*100000000/Indicadores!$I175,"")</f>
        <v/>
      </c>
      <c r="T175" s="124" t="str">
        <f>IFERROR('PML mundo '!AG148*100000000/Indicadores!$I175,"")</f>
        <v/>
      </c>
      <c r="U175" s="124" t="str">
        <f>IFERROR('PML mundo '!AI148*100000000/Indicadores!$I175,"")</f>
        <v/>
      </c>
      <c r="V175" s="124" t="str">
        <f>IFERROR('PML mundo '!AK148*100000000/Indicadores!$I175,"")</f>
        <v/>
      </c>
      <c r="W175" s="124" t="str">
        <f>IFERROR('PML mundo '!AM148*100000000/Indicadores!$I175,"")</f>
        <v/>
      </c>
      <c r="X175" s="124" t="str">
        <f>IFERROR('PML mundo '!AO148*100000000/Indicadores!$I175,"")</f>
        <v/>
      </c>
      <c r="Y175" s="124" t="str">
        <f>IFERROR('PML mundo '!AQ148*100000000/Indicadores!$I175,"")</f>
        <v/>
      </c>
      <c r="Z175" s="124" t="str">
        <f>IFERROR('PML mundo '!AS148*100000000/Indicadores!$I175,"")</f>
        <v/>
      </c>
      <c r="AA175" s="124" t="str">
        <f>IFERROR('PML mundo '!AU148*100000000/Indicadores!$I175,"")</f>
        <v/>
      </c>
      <c r="AB175" s="124" t="str">
        <f>IFERROR('PML mundo '!AW148*100000000/Indicadores!$I175,"")</f>
        <v/>
      </c>
      <c r="AC175" s="124" t="str">
        <f>IFERROR('PML mundo '!AY148*100000000/Indicadores!$I175,"")</f>
        <v/>
      </c>
      <c r="AD175" s="124" t="str">
        <f>IFERROR('PML mundo '!BA148*100000000/Indicadores!$I175,"")</f>
        <v/>
      </c>
      <c r="AE175" s="124" t="str">
        <f>IFERROR('PML mundo '!BC148*100000000/Indicadores!$I175,"")</f>
        <v/>
      </c>
      <c r="AF175" s="124" t="str">
        <f>IFERROR('PML mundo '!BE148*100000000/Indicadores!$I175,"")</f>
        <v/>
      </c>
      <c r="AG175" s="124" t="str">
        <f>IFERROR('PML mundo '!BG148*100000000/Indicadores!$I175,"")</f>
        <v/>
      </c>
      <c r="AH175" s="124" t="str">
        <f>IFERROR('PML mundo '!BI148*100000000/Indicadores!$I175,"")</f>
        <v/>
      </c>
      <c r="AI175" s="124" t="str">
        <f>IFERROR('PML mundo '!BK148*100000000/Indicadores!$I175,"")</f>
        <v/>
      </c>
      <c r="AJ175" s="124" t="str">
        <f>IFERROR('PML mundo '!BM148*100000000/Indicadores!$I175,"")</f>
        <v/>
      </c>
    </row>
    <row r="176" spans="1:36" s="119" customFormat="1" ht="14">
      <c r="A176" s="114" t="str">
        <f>'AAL mundo '!A176</f>
        <v>Middle East and North Africa</v>
      </c>
      <c r="B176" s="107" t="str">
        <f>'AAL mundo '!B176</f>
        <v>OMN</v>
      </c>
      <c r="C176" s="107" t="str">
        <f>'AAL mundo '!C176</f>
        <v>Oman</v>
      </c>
      <c r="D176" s="108" t="str">
        <f>'AAL mundo '!D176</f>
        <v/>
      </c>
      <c r="E176" s="108" t="str">
        <f>'AAL mundo '!E176</f>
        <v>High income: nonOECD</v>
      </c>
      <c r="F176" s="109">
        <f>'AAL mundo '!F176</f>
        <v>202534</v>
      </c>
      <c r="G176" s="124">
        <f>IFERROR('PML mundo '!G149*100000000/Indicadores!$I176,"")</f>
        <v>5233915.8696126156</v>
      </c>
      <c r="H176" s="124">
        <f>IFERROR('PML mundo '!I149*100000000/Indicadores!$I176,"")</f>
        <v>10231633.857261205</v>
      </c>
      <c r="I176" s="124">
        <f>IFERROR('PML mundo '!K149*100000000/Indicadores!$I176,"")</f>
        <v>17431531.019339915</v>
      </c>
      <c r="J176" s="124">
        <f>IFERROR('PML mundo '!M149*100000000/Indicadores!$I176,"")</f>
        <v>35244416.570476197</v>
      </c>
      <c r="K176" s="124">
        <f>IFERROR('PML mundo '!O149*100000000/Indicadores!$I176,"")</f>
        <v>58361249.70824948</v>
      </c>
      <c r="L176" s="124">
        <f>IFERROR('PML mundo '!Q149*100000000/Indicadores!$I176,"")</f>
        <v>93194389.104200706</v>
      </c>
      <c r="M176" s="124">
        <f>IFERROR('PML mundo '!S149*100000000/Indicadores!$I176,"")</f>
        <v>120123494.25599179</v>
      </c>
      <c r="N176" s="124">
        <f>IFERROR('PML mundo '!U149*100000000/Indicadores!$I176,"")</f>
        <v>313232.77069084143</v>
      </c>
      <c r="O176" s="124">
        <f>IFERROR('PML mundo '!W149*100000000/Indicadores!$I176,"")</f>
        <v>12698660.252438055</v>
      </c>
      <c r="P176" s="124">
        <f>IFERROR('PML mundo '!Y149*100000000/Indicadores!$I176,"")</f>
        <v>12785244.9207591</v>
      </c>
      <c r="Q176" s="124">
        <f>IFERROR('PML mundo '!AA149*100000000/Indicadores!$I176,"")</f>
        <v>13044998.925722238</v>
      </c>
      <c r="R176" s="124">
        <f>IFERROR('PML mundo '!AC149*100000000/Indicadores!$I176,"")</f>
        <v>13478558.919300415</v>
      </c>
      <c r="S176" s="124">
        <f>IFERROR('PML mundo '!AE149*100000000/Indicadores!$I176,"")</f>
        <v>14345042.254483819</v>
      </c>
      <c r="T176" s="124">
        <f>IFERROR('PML mundo '!AG149*100000000/Indicadores!$I176,"")</f>
        <v>15211525.589667223</v>
      </c>
      <c r="U176" s="124">
        <f>IFERROR('PML mundo '!AI149*100000000/Indicadores!$I176,"")</f>
        <v>992540.42582728004</v>
      </c>
      <c r="V176" s="124">
        <f>IFERROR('PML mundo '!AK149*100000000/Indicadores!$I176,"")</f>
        <v>23063354.372045573</v>
      </c>
      <c r="W176" s="124">
        <f>IFERROR('PML mundo '!AM149*100000000/Indicadores!$I176,"")</f>
        <v>25827697.238589544</v>
      </c>
      <c r="X176" s="124">
        <f>IFERROR('PML mundo '!AO149*100000000/Indicadores!$I176,"")</f>
        <v>30657975.757352579</v>
      </c>
      <c r="Y176" s="124">
        <f>IFERROR('PML mundo '!AQ149*100000000/Indicadores!$I176,"")</f>
        <v>31723731.160068978</v>
      </c>
      <c r="Z176" s="124">
        <f>IFERROR('PML mundo '!AS149*100000000/Indicadores!$I176,"")</f>
        <v>33856515.269447677</v>
      </c>
      <c r="AA176" s="124">
        <f>IFERROR('PML mundo '!AU149*100000000/Indicadores!$I176,"")</f>
        <v>35989299.378826372</v>
      </c>
      <c r="AB176" s="124" t="str">
        <f>IFERROR('PML mundo '!AW149*100000000/Indicadores!$I176,"")</f>
        <v/>
      </c>
      <c r="AC176" s="124" t="str">
        <f>IFERROR('PML mundo '!AY149*100000000/Indicadores!$I176,"")</f>
        <v/>
      </c>
      <c r="AD176" s="124" t="str">
        <f>IFERROR('PML mundo '!BA149*100000000/Indicadores!$I176,"")</f>
        <v/>
      </c>
      <c r="AE176" s="124" t="str">
        <f>IFERROR('PML mundo '!BC149*100000000/Indicadores!$I176,"")</f>
        <v/>
      </c>
      <c r="AF176" s="124" t="str">
        <f>IFERROR('PML mundo '!BE149*100000000/Indicadores!$I176,"")</f>
        <v/>
      </c>
      <c r="AG176" s="124" t="str">
        <f>IFERROR('PML mundo '!BG149*100000000/Indicadores!$I176,"")</f>
        <v/>
      </c>
      <c r="AH176" s="124" t="str">
        <f>IFERROR('PML mundo '!BI149*100000000/Indicadores!$I176,"")</f>
        <v/>
      </c>
      <c r="AI176" s="124">
        <f>IFERROR('PML mundo '!BK149*100000000/Indicadores!$I176,"")</f>
        <v>3285912.8871478671</v>
      </c>
      <c r="AJ176" s="124">
        <f>IFERROR('PML mundo '!BM149*100000000/Indicadores!$I176,"")</f>
        <v>8866841.6550437491</v>
      </c>
    </row>
    <row r="177" spans="1:36" s="119" customFormat="1" ht="14">
      <c r="A177" s="114" t="str">
        <f>'AAL mundo '!A177</f>
        <v>South Asia</v>
      </c>
      <c r="B177" s="107" t="str">
        <f>'AAL mundo '!B177</f>
        <v>PAK</v>
      </c>
      <c r="C177" s="107" t="str">
        <f>'AAL mundo '!C177</f>
        <v>Pakistan</v>
      </c>
      <c r="D177" s="108" t="str">
        <f>'AAL mundo '!D177</f>
        <v/>
      </c>
      <c r="E177" s="108" t="str">
        <f>'AAL mundo '!E177</f>
        <v>Lower middle income</v>
      </c>
      <c r="F177" s="109">
        <f>'AAL mundo '!F177</f>
        <v>502344</v>
      </c>
      <c r="G177" s="124">
        <f>IFERROR('PML mundo '!G150*100000000/Indicadores!$I177,"")</f>
        <v>40838765.463084489</v>
      </c>
      <c r="H177" s="124">
        <f>IFERROR('PML mundo '!I150*100000000/Indicadores!$I177,"")</f>
        <v>95798483.879222214</v>
      </c>
      <c r="I177" s="124">
        <f>IFERROR('PML mundo '!K150*100000000/Indicadores!$I177,"")</f>
        <v>171187991.35449985</v>
      </c>
      <c r="J177" s="124">
        <f>IFERROR('PML mundo '!M150*100000000/Indicadores!$I177,"")</f>
        <v>325091072.56927192</v>
      </c>
      <c r="K177" s="124">
        <f>IFERROR('PML mundo '!O150*100000000/Indicadores!$I177,"")</f>
        <v>484653028.01225966</v>
      </c>
      <c r="L177" s="124">
        <f>IFERROR('PML mundo '!Q150*100000000/Indicadores!$I177,"")</f>
        <v>682976385.77164721</v>
      </c>
      <c r="M177" s="124">
        <f>IFERROR('PML mundo '!S150*100000000/Indicadores!$I177,"")</f>
        <v>795537295.42579758</v>
      </c>
      <c r="N177" s="124" t="str">
        <f>IFERROR('PML mundo '!U150*100000000/Indicadores!$I177,"")</f>
        <v/>
      </c>
      <c r="O177" s="124">
        <f>IFERROR('PML mundo '!W150*100000000/Indicadores!$I177,"")</f>
        <v>7514235.719483301</v>
      </c>
      <c r="P177" s="124">
        <f>IFERROR('PML mundo '!Y150*100000000/Indicadores!$I177,"")</f>
        <v>9573387.7928720023</v>
      </c>
      <c r="Q177" s="124">
        <f>IFERROR('PML mundo '!AA150*100000000/Indicadores!$I177,"")</f>
        <v>11498124.801457483</v>
      </c>
      <c r="R177" s="124">
        <f>IFERROR('PML mundo '!AC150*100000000/Indicadores!$I177,"")</f>
        <v>13414623.467361474</v>
      </c>
      <c r="S177" s="124">
        <f>IFERROR('PML mundo '!AE150*100000000/Indicadores!$I177,"")</f>
        <v>14125288.922885602</v>
      </c>
      <c r="T177" s="124">
        <f>IFERROR('PML mundo '!AG150*100000000/Indicadores!$I177,"")</f>
        <v>14835520.781426493</v>
      </c>
      <c r="U177" s="124">
        <f>IFERROR('PML mundo '!AI150*100000000/Indicadores!$I177,"")</f>
        <v>5911227.6724590799</v>
      </c>
      <c r="V177" s="124">
        <f>IFERROR('PML mundo '!AK150*100000000/Indicadores!$I177,"")</f>
        <v>11801642.689722821</v>
      </c>
      <c r="W177" s="124">
        <f>IFERROR('PML mundo '!AM150*100000000/Indicadores!$I177,"")</f>
        <v>12766395.977423361</v>
      </c>
      <c r="X177" s="124">
        <f>IFERROR('PML mundo '!AO150*100000000/Indicadores!$I177,"")</f>
        <v>14915736.223325191</v>
      </c>
      <c r="Y177" s="124">
        <f>IFERROR('PML mundo '!AQ150*100000000/Indicadores!$I177,"")</f>
        <v>14915736.223325191</v>
      </c>
      <c r="Z177" s="124">
        <f>IFERROR('PML mundo '!AS150*100000000/Indicadores!$I177,"")</f>
        <v>14916169.820308426</v>
      </c>
      <c r="AA177" s="124">
        <f>IFERROR('PML mundo '!AU150*100000000/Indicadores!$I177,"")</f>
        <v>14916603.417291664</v>
      </c>
      <c r="AB177" s="124" t="str">
        <f>IFERROR('PML mundo '!AW150*100000000/Indicadores!$I177,"")</f>
        <v/>
      </c>
      <c r="AC177" s="124" t="str">
        <f>IFERROR('PML mundo '!AY150*100000000/Indicadores!$I177,"")</f>
        <v/>
      </c>
      <c r="AD177" s="124" t="str">
        <f>IFERROR('PML mundo '!BA150*100000000/Indicadores!$I177,"")</f>
        <v/>
      </c>
      <c r="AE177" s="124" t="str">
        <f>IFERROR('PML mundo '!BC150*100000000/Indicadores!$I177,"")</f>
        <v/>
      </c>
      <c r="AF177" s="124" t="str">
        <f>IFERROR('PML mundo '!BE150*100000000/Indicadores!$I177,"")</f>
        <v/>
      </c>
      <c r="AG177" s="124" t="str">
        <f>IFERROR('PML mundo '!BG150*100000000/Indicadores!$I177,"")</f>
        <v/>
      </c>
      <c r="AH177" s="124" t="str">
        <f>IFERROR('PML mundo '!BI150*100000000/Indicadores!$I177,"")</f>
        <v/>
      </c>
      <c r="AI177" s="124">
        <f>IFERROR('PML mundo '!BK150*100000000/Indicadores!$I177,"")</f>
        <v>226009902.07599607</v>
      </c>
      <c r="AJ177" s="124">
        <f>IFERROR('PML mundo '!BM150*100000000/Indicadores!$I177,"")</f>
        <v>368952385.32334906</v>
      </c>
    </row>
    <row r="178" spans="1:36" s="119" customFormat="1" ht="14">
      <c r="A178" s="114" t="str">
        <f>'AAL mundo '!A178</f>
        <v>East Asia and the Pacific</v>
      </c>
      <c r="B178" s="107" t="str">
        <f>'AAL mundo '!B178</f>
        <v>PLW</v>
      </c>
      <c r="C178" s="107" t="str">
        <f>'AAL mundo '!C178</f>
        <v>Palau</v>
      </c>
      <c r="D178" s="108" t="str">
        <f>'AAL mundo '!D178</f>
        <v>SIDS</v>
      </c>
      <c r="E178" s="108" t="str">
        <f>'AAL mundo '!E178</f>
        <v>Upper middle income</v>
      </c>
      <c r="F178" s="109">
        <f>'AAL mundo '!F178</f>
        <v>780.06700000000001</v>
      </c>
      <c r="G178" s="124">
        <f>IFERROR('PML mundo '!G151*100000000/Indicadores!$I178,"")</f>
        <v>1472134.2992324319</v>
      </c>
      <c r="H178" s="124">
        <f>IFERROR('PML mundo '!I151*100000000/Indicadores!$I178,"")</f>
        <v>4106479.8873325735</v>
      </c>
      <c r="I178" s="124">
        <f>IFERROR('PML mundo '!K151*100000000/Indicadores!$I178,"")</f>
        <v>10459901.599809386</v>
      </c>
      <c r="J178" s="124">
        <f>IFERROR('PML mundo '!M151*100000000/Indicadores!$I178,"")</f>
        <v>34169011.892710656</v>
      </c>
      <c r="K178" s="124">
        <f>IFERROR('PML mundo '!O151*100000000/Indicadores!$I178,"")</f>
        <v>77868156.354136541</v>
      </c>
      <c r="L178" s="124">
        <f>IFERROR('PML mundo '!Q151*100000000/Indicadores!$I178,"")</f>
        <v>155503870.45049953</v>
      </c>
      <c r="M178" s="124">
        <f>IFERROR('PML mundo '!S151*100000000/Indicadores!$I178,"")</f>
        <v>218263280.04935583</v>
      </c>
      <c r="N178" s="124">
        <f>IFERROR('PML mundo '!U151*100000000/Indicadores!$I178,"")</f>
        <v>278310863.30752081</v>
      </c>
      <c r="O178" s="124">
        <f>IFERROR('PML mundo '!W151*100000000/Indicadores!$I178,"")</f>
        <v>1808710688.4885206</v>
      </c>
      <c r="P178" s="124">
        <f>IFERROR('PML mundo '!Y151*100000000/Indicadores!$I178,"")</f>
        <v>3274569046.7610669</v>
      </c>
      <c r="Q178" s="124">
        <f>IFERROR('PML mundo '!AA151*100000000/Indicadores!$I178,"")</f>
        <v>3594951958.7255988</v>
      </c>
      <c r="R178" s="124">
        <f>IFERROR('PML mundo '!AC151*100000000/Indicadores!$I178,"")</f>
        <v>3867994130.8569193</v>
      </c>
      <c r="S178" s="124">
        <f>IFERROR('PML mundo '!AE151*100000000/Indicadores!$I178,"")</f>
        <v>4414000994.3669701</v>
      </c>
      <c r="T178" s="124" t="str">
        <f>IFERROR('PML mundo '!AG151*100000000/Indicadores!$I178,"")</f>
        <v/>
      </c>
      <c r="U178" s="124">
        <f>IFERROR('PML mundo '!AI151*100000000/Indicadores!$I178,"")</f>
        <v>23864071.798083633</v>
      </c>
      <c r="V178" s="124">
        <f>IFERROR('PML mundo '!AK151*100000000/Indicadores!$I178,"")</f>
        <v>79572732.911142513</v>
      </c>
      <c r="W178" s="124">
        <f>IFERROR('PML mundo '!AM151*100000000/Indicadores!$I178,"")</f>
        <v>260335328.70636693</v>
      </c>
      <c r="X178" s="124">
        <f>IFERROR('PML mundo '!AO151*100000000/Indicadores!$I178,"")</f>
        <v>295201667.3723982</v>
      </c>
      <c r="Y178" s="124">
        <f>IFERROR('PML mundo '!AQ151*100000000/Indicadores!$I178,"")</f>
        <v>328363429.48142356</v>
      </c>
      <c r="Z178" s="124">
        <f>IFERROR('PML mundo '!AS151*100000000/Indicadores!$I178,"")</f>
        <v>364934344.7044608</v>
      </c>
      <c r="AA178" s="124">
        <f>IFERROR('PML mundo '!AU151*100000000/Indicadores!$I178,"")</f>
        <v>365011825.45705193</v>
      </c>
      <c r="AB178" s="124" t="str">
        <f>IFERROR('PML mundo '!AW151*100000000/Indicadores!$I178,"")</f>
        <v/>
      </c>
      <c r="AC178" s="124" t="str">
        <f>IFERROR('PML mundo '!AY151*100000000/Indicadores!$I178,"")</f>
        <v/>
      </c>
      <c r="AD178" s="124">
        <f>IFERROR('PML mundo '!BA151*100000000/Indicadores!$I178,"")</f>
        <v>309923.01036472252</v>
      </c>
      <c r="AE178" s="124">
        <f>IFERROR('PML mundo '!BC151*100000000/Indicadores!$I178,"")</f>
        <v>8367921.2798475083</v>
      </c>
      <c r="AF178" s="124">
        <f>IFERROR('PML mundo '!BE151*100000000/Indicadores!$I178,"")</f>
        <v>27583147.922460306</v>
      </c>
      <c r="AG178" s="124">
        <f>IFERROR('PML mundo '!BG151*100000000/Indicadores!$I178,"")</f>
        <v>83369289.788110361</v>
      </c>
      <c r="AH178" s="124">
        <f>IFERROR('PML mundo '!BI151*100000000/Indicadores!$I178,"")</f>
        <v>136908489.8286162</v>
      </c>
      <c r="AI178" s="124" t="str">
        <f>IFERROR('PML mundo '!BK151*100000000/Indicadores!$I178,"")</f>
        <v/>
      </c>
      <c r="AJ178" s="124" t="str">
        <f>IFERROR('PML mundo '!BM151*100000000/Indicadores!$I178,"")</f>
        <v/>
      </c>
    </row>
    <row r="179" spans="1:36" s="119" customFormat="1" ht="14">
      <c r="A179" s="114" t="str">
        <f>'AAL mundo '!A179</f>
        <v>LAC</v>
      </c>
      <c r="B179" s="107" t="str">
        <f>'AAL mundo '!B179</f>
        <v>PAN</v>
      </c>
      <c r="C179" s="107" t="str">
        <f>'AAL mundo '!C179</f>
        <v>Panama</v>
      </c>
      <c r="D179" s="108" t="str">
        <f>'AAL mundo '!D179</f>
        <v/>
      </c>
      <c r="E179" s="108" t="str">
        <f>'AAL mundo '!E179</f>
        <v>Upper middle income</v>
      </c>
      <c r="F179" s="109">
        <f>'AAL mundo '!F179</f>
        <v>124687</v>
      </c>
      <c r="G179" s="124">
        <f>IFERROR('PML mundo '!G152*100000000/Indicadores!$I179,"")</f>
        <v>32978913.125982471</v>
      </c>
      <c r="H179" s="124">
        <f>IFERROR('PML mundo '!I152*100000000/Indicadores!$I179,"")</f>
        <v>66362984.362436511</v>
      </c>
      <c r="I179" s="124">
        <f>IFERROR('PML mundo '!K152*100000000/Indicadores!$I179,"")</f>
        <v>108804093.98966822</v>
      </c>
      <c r="J179" s="124">
        <f>IFERROR('PML mundo '!M152*100000000/Indicadores!$I179,"")</f>
        <v>196147569.00971282</v>
      </c>
      <c r="K179" s="124">
        <f>IFERROR('PML mundo '!O152*100000000/Indicadores!$I179,"")</f>
        <v>286583963.62111318</v>
      </c>
      <c r="L179" s="124">
        <f>IFERROR('PML mundo '!Q152*100000000/Indicadores!$I179,"")</f>
        <v>408152930.75664234</v>
      </c>
      <c r="M179" s="124">
        <f>IFERROR('PML mundo '!S152*100000000/Indicadores!$I179,"")</f>
        <v>493706691.60365903</v>
      </c>
      <c r="N179" s="124" t="str">
        <f>IFERROR('PML mundo '!U152*100000000/Indicadores!$I179,"")</f>
        <v/>
      </c>
      <c r="O179" s="124" t="str">
        <f>IFERROR('PML mundo '!W152*100000000/Indicadores!$I179,"")</f>
        <v/>
      </c>
      <c r="P179" s="124" t="str">
        <f>IFERROR('PML mundo '!Y152*100000000/Indicadores!$I179,"")</f>
        <v/>
      </c>
      <c r="Q179" s="124" t="str">
        <f>IFERROR('PML mundo '!AA152*100000000/Indicadores!$I179,"")</f>
        <v/>
      </c>
      <c r="R179" s="124" t="str">
        <f>IFERROR('PML mundo '!AC152*100000000/Indicadores!$I179,"")</f>
        <v/>
      </c>
      <c r="S179" s="124" t="str">
        <f>IFERROR('PML mundo '!AE152*100000000/Indicadores!$I179,"")</f>
        <v/>
      </c>
      <c r="T179" s="124" t="str">
        <f>IFERROR('PML mundo '!AG152*100000000/Indicadores!$I179,"")</f>
        <v/>
      </c>
      <c r="U179" s="124" t="str">
        <f>IFERROR('PML mundo '!AI152*100000000/Indicadores!$I179,"")</f>
        <v/>
      </c>
      <c r="V179" s="124" t="str">
        <f>IFERROR('PML mundo '!AK152*100000000/Indicadores!$I179,"")</f>
        <v/>
      </c>
      <c r="W179" s="124" t="str">
        <f>IFERROR('PML mundo '!AM152*100000000/Indicadores!$I179,"")</f>
        <v/>
      </c>
      <c r="X179" s="124" t="str">
        <f>IFERROR('PML mundo '!AO152*100000000/Indicadores!$I179,"")</f>
        <v/>
      </c>
      <c r="Y179" s="124" t="str">
        <f>IFERROR('PML mundo '!AQ152*100000000/Indicadores!$I179,"")</f>
        <v/>
      </c>
      <c r="Z179" s="124" t="str">
        <f>IFERROR('PML mundo '!AS152*100000000/Indicadores!$I179,"")</f>
        <v/>
      </c>
      <c r="AA179" s="124" t="str">
        <f>IFERROR('PML mundo '!AU152*100000000/Indicadores!$I179,"")</f>
        <v/>
      </c>
      <c r="AB179" s="124" t="str">
        <f>IFERROR('PML mundo '!AW152*100000000/Indicadores!$I179,"")</f>
        <v/>
      </c>
      <c r="AC179" s="124" t="str">
        <f>IFERROR('PML mundo '!AY152*100000000/Indicadores!$I179,"")</f>
        <v/>
      </c>
      <c r="AD179" s="124">
        <f>IFERROR('PML mundo '!BA152*100000000/Indicadores!$I179,"")</f>
        <v>40675.322114271003</v>
      </c>
      <c r="AE179" s="124">
        <f>IFERROR('PML mundo '!BC152*100000000/Indicadores!$I179,"")</f>
        <v>770438.45416442724</v>
      </c>
      <c r="AF179" s="124">
        <f>IFERROR('PML mundo '!BE152*100000000/Indicadores!$I179,"")</f>
        <v>3846609.3834731188</v>
      </c>
      <c r="AG179" s="124">
        <f>IFERROR('PML mundo '!BG152*100000000/Indicadores!$I179,"")</f>
        <v>13292854.778010879</v>
      </c>
      <c r="AH179" s="124">
        <f>IFERROR('PML mundo '!BI152*100000000/Indicadores!$I179,"")</f>
        <v>21653627.360832505</v>
      </c>
      <c r="AI179" s="124">
        <f>IFERROR('PML mundo '!BK152*100000000/Indicadores!$I179,"")</f>
        <v>9830776.0844066162</v>
      </c>
      <c r="AJ179" s="124">
        <f>IFERROR('PML mundo '!BM152*100000000/Indicadores!$I179,"")</f>
        <v>18341094.689598437</v>
      </c>
    </row>
    <row r="180" spans="1:36" s="119" customFormat="1" ht="14">
      <c r="A180" s="114" t="str">
        <f>'AAL mundo '!A180</f>
        <v>East Asia and the Pacific</v>
      </c>
      <c r="B180" s="107" t="str">
        <f>'AAL mundo '!B180</f>
        <v>PNG</v>
      </c>
      <c r="C180" s="107" t="str">
        <f>'AAL mundo '!C180</f>
        <v>Papua New Guinea</v>
      </c>
      <c r="D180" s="108" t="str">
        <f>'AAL mundo '!D180</f>
        <v>SIDS</v>
      </c>
      <c r="E180" s="108" t="str">
        <f>'AAL mundo '!E180</f>
        <v>Lower middle income</v>
      </c>
      <c r="F180" s="109">
        <f>'AAL mundo '!F180</f>
        <v>47017.9</v>
      </c>
      <c r="G180" s="124">
        <f>IFERROR('PML mundo '!G153*100000000/Indicadores!$I180,"")</f>
        <v>122971626.72301921</v>
      </c>
      <c r="H180" s="124">
        <f>IFERROR('PML mundo '!I153*100000000/Indicadores!$I180,"")</f>
        <v>220657306.98671418</v>
      </c>
      <c r="I180" s="124">
        <f>IFERROR('PML mundo '!K153*100000000/Indicadores!$I180,"")</f>
        <v>323048563.79435408</v>
      </c>
      <c r="J180" s="124">
        <f>IFERROR('PML mundo '!M153*100000000/Indicadores!$I180,"")</f>
        <v>518808671.08924627</v>
      </c>
      <c r="K180" s="124">
        <f>IFERROR('PML mundo '!O153*100000000/Indicadores!$I180,"")</f>
        <v>696808273.08079028</v>
      </c>
      <c r="L180" s="124">
        <f>IFERROR('PML mundo '!Q153*100000000/Indicadores!$I180,"")</f>
        <v>916624262.43634295</v>
      </c>
      <c r="M180" s="124">
        <f>IFERROR('PML mundo '!S153*100000000/Indicadores!$I180,"")</f>
        <v>1048740141.4815042</v>
      </c>
      <c r="N180" s="124">
        <f>IFERROR('PML mundo '!U153*100000000/Indicadores!$I180,"")</f>
        <v>3469709.9547214066</v>
      </c>
      <c r="O180" s="124">
        <f>IFERROR('PML mundo '!W153*100000000/Indicadores!$I180,"")</f>
        <v>8703285.839602191</v>
      </c>
      <c r="P180" s="124">
        <f>IFERROR('PML mundo '!Y153*100000000/Indicadores!$I180,"")</f>
        <v>10107415.955058012</v>
      </c>
      <c r="Q180" s="124">
        <f>IFERROR('PML mundo '!AA153*100000000/Indicadores!$I180,"")</f>
        <v>12248424.27160015</v>
      </c>
      <c r="R180" s="124">
        <f>IFERROR('PML mundo '!AC153*100000000/Indicadores!$I180,"")</f>
        <v>12608160.086303705</v>
      </c>
      <c r="S180" s="124">
        <f>IFERROR('PML mundo '!AE153*100000000/Indicadores!$I180,"")</f>
        <v>13327631.715710821</v>
      </c>
      <c r="T180" s="124">
        <f>IFERROR('PML mundo '!AG153*100000000/Indicadores!$I180,"")</f>
        <v>14041301.1545582</v>
      </c>
      <c r="U180" s="124">
        <f>IFERROR('PML mundo '!AI153*100000000/Indicadores!$I180,"")</f>
        <v>1305492.8759403285</v>
      </c>
      <c r="V180" s="124">
        <f>IFERROR('PML mundo '!AK153*100000000/Indicadores!$I180,"")</f>
        <v>7421001.7259008009</v>
      </c>
      <c r="W180" s="124">
        <f>IFERROR('PML mundo '!AM153*100000000/Indicadores!$I180,"")</f>
        <v>9434361.8501287755</v>
      </c>
      <c r="X180" s="124">
        <f>IFERROR('PML mundo '!AO153*100000000/Indicadores!$I180,"")</f>
        <v>11511546.07051383</v>
      </c>
      <c r="Y180" s="124">
        <f>IFERROR('PML mundo '!AQ153*100000000/Indicadores!$I180,"")</f>
        <v>11679809.596746139</v>
      </c>
      <c r="Z180" s="124">
        <f>IFERROR('PML mundo '!AS153*100000000/Indicadores!$I180,"")</f>
        <v>12010534.458651023</v>
      </c>
      <c r="AA180" s="124">
        <f>IFERROR('PML mundo '!AU153*100000000/Indicadores!$I180,"")</f>
        <v>12341259.320555905</v>
      </c>
      <c r="AB180" s="124">
        <f>IFERROR('PML mundo '!AW153*100000000/Indicadores!$I180,"")</f>
        <v>330724.86190488318</v>
      </c>
      <c r="AC180" s="124">
        <f>IFERROR('PML mundo '!AY153*100000000/Indicadores!$I180,"")</f>
        <v>1816085.6451969903</v>
      </c>
      <c r="AD180" s="124">
        <f>IFERROR('PML mundo '!BA153*100000000/Indicadores!$I180,"")</f>
        <v>5436652.5544715011</v>
      </c>
      <c r="AE180" s="124">
        <f>IFERROR('PML mundo '!BC153*100000000/Indicadores!$I180,"")</f>
        <v>20075579.336682387</v>
      </c>
      <c r="AF180" s="124">
        <f>IFERROR('PML mundo '!BE153*100000000/Indicadores!$I180,"")</f>
        <v>33739738.104857825</v>
      </c>
      <c r="AG180" s="124">
        <f>IFERROR('PML mundo '!BG153*100000000/Indicadores!$I180,"")</f>
        <v>58439663.317648843</v>
      </c>
      <c r="AH180" s="124">
        <f>IFERROR('PML mundo '!BI153*100000000/Indicadores!$I180,"")</f>
        <v>82280864.327599108</v>
      </c>
      <c r="AI180" s="124">
        <f>IFERROR('PML mundo '!BK153*100000000/Indicadores!$I180,"")</f>
        <v>386314013.64630824</v>
      </c>
      <c r="AJ180" s="124">
        <f>IFERROR('PML mundo '!BM153*100000000/Indicadores!$I180,"")</f>
        <v>678188119.27927816</v>
      </c>
    </row>
    <row r="181" spans="1:36" s="119" customFormat="1" ht="14">
      <c r="A181" s="114" t="str">
        <f>'AAL mundo '!A181</f>
        <v>LAC</v>
      </c>
      <c r="B181" s="107" t="str">
        <f>'AAL mundo '!B181</f>
        <v>PRY</v>
      </c>
      <c r="C181" s="107" t="str">
        <f>'AAL mundo '!C181</f>
        <v>Paraguay</v>
      </c>
      <c r="D181" s="108" t="str">
        <f>'AAL mundo '!D181</f>
        <v/>
      </c>
      <c r="E181" s="108" t="str">
        <f>'AAL mundo '!E181</f>
        <v>Lower middle income</v>
      </c>
      <c r="F181" s="109">
        <f>'AAL mundo '!F181</f>
        <v>92568.6</v>
      </c>
      <c r="G181" s="124" t="str">
        <f>IFERROR('PML mundo '!G154*100000000/Indicadores!$I181,"")</f>
        <v/>
      </c>
      <c r="H181" s="124" t="str">
        <f>IFERROR('PML mundo '!I154*100000000/Indicadores!$I181,"")</f>
        <v/>
      </c>
      <c r="I181" s="124" t="str">
        <f>IFERROR('PML mundo '!K154*100000000/Indicadores!$I181,"")</f>
        <v/>
      </c>
      <c r="J181" s="124" t="str">
        <f>IFERROR('PML mundo '!M154*100000000/Indicadores!$I181,"")</f>
        <v/>
      </c>
      <c r="K181" s="124" t="str">
        <f>IFERROR('PML mundo '!O154*100000000/Indicadores!$I181,"")</f>
        <v/>
      </c>
      <c r="L181" s="124" t="str">
        <f>IFERROR('PML mundo '!Q154*100000000/Indicadores!$I181,"")</f>
        <v/>
      </c>
      <c r="M181" s="124" t="str">
        <f>IFERROR('PML mundo '!S154*100000000/Indicadores!$I181,"")</f>
        <v/>
      </c>
      <c r="N181" s="124" t="str">
        <f>IFERROR('PML mundo '!U154*100000000/Indicadores!$I181,"")</f>
        <v/>
      </c>
      <c r="O181" s="124" t="str">
        <f>IFERROR('PML mundo '!W154*100000000/Indicadores!$I181,"")</f>
        <v/>
      </c>
      <c r="P181" s="124" t="str">
        <f>IFERROR('PML mundo '!Y154*100000000/Indicadores!$I181,"")</f>
        <v/>
      </c>
      <c r="Q181" s="124" t="str">
        <f>IFERROR('PML mundo '!AA154*100000000/Indicadores!$I181,"")</f>
        <v/>
      </c>
      <c r="R181" s="124" t="str">
        <f>IFERROR('PML mundo '!AC154*100000000/Indicadores!$I181,"")</f>
        <v/>
      </c>
      <c r="S181" s="124" t="str">
        <f>IFERROR('PML mundo '!AE154*100000000/Indicadores!$I181,"")</f>
        <v/>
      </c>
      <c r="T181" s="124" t="str">
        <f>IFERROR('PML mundo '!AG154*100000000/Indicadores!$I181,"")</f>
        <v/>
      </c>
      <c r="U181" s="124" t="str">
        <f>IFERROR('PML mundo '!AI154*100000000/Indicadores!$I181,"")</f>
        <v/>
      </c>
      <c r="V181" s="124" t="str">
        <f>IFERROR('PML mundo '!AK154*100000000/Indicadores!$I181,"")</f>
        <v/>
      </c>
      <c r="W181" s="124" t="str">
        <f>IFERROR('PML mundo '!AM154*100000000/Indicadores!$I181,"")</f>
        <v/>
      </c>
      <c r="X181" s="124" t="str">
        <f>IFERROR('PML mundo '!AO154*100000000/Indicadores!$I181,"")</f>
        <v/>
      </c>
      <c r="Y181" s="124" t="str">
        <f>IFERROR('PML mundo '!AQ154*100000000/Indicadores!$I181,"")</f>
        <v/>
      </c>
      <c r="Z181" s="124" t="str">
        <f>IFERROR('PML mundo '!AS154*100000000/Indicadores!$I181,"")</f>
        <v/>
      </c>
      <c r="AA181" s="124" t="str">
        <f>IFERROR('PML mundo '!AU154*100000000/Indicadores!$I181,"")</f>
        <v/>
      </c>
      <c r="AB181" s="124" t="str">
        <f>IFERROR('PML mundo '!AW154*100000000/Indicadores!$I181,"")</f>
        <v/>
      </c>
      <c r="AC181" s="124" t="str">
        <f>IFERROR('PML mundo '!AY154*100000000/Indicadores!$I181,"")</f>
        <v/>
      </c>
      <c r="AD181" s="124" t="str">
        <f>IFERROR('PML mundo '!BA154*100000000/Indicadores!$I181,"")</f>
        <v/>
      </c>
      <c r="AE181" s="124" t="str">
        <f>IFERROR('PML mundo '!BC154*100000000/Indicadores!$I181,"")</f>
        <v/>
      </c>
      <c r="AF181" s="124" t="str">
        <f>IFERROR('PML mundo '!BE154*100000000/Indicadores!$I181,"")</f>
        <v/>
      </c>
      <c r="AG181" s="124" t="str">
        <f>IFERROR('PML mundo '!BG154*100000000/Indicadores!$I181,"")</f>
        <v/>
      </c>
      <c r="AH181" s="124" t="str">
        <f>IFERROR('PML mundo '!BI154*100000000/Indicadores!$I181,"")</f>
        <v/>
      </c>
      <c r="AI181" s="124">
        <f>IFERROR('PML mundo '!BK154*100000000/Indicadores!$I181,"")</f>
        <v>43486234.592556238</v>
      </c>
      <c r="AJ181" s="124">
        <f>IFERROR('PML mundo '!BM154*100000000/Indicadores!$I181,"")</f>
        <v>132224118.76732551</v>
      </c>
    </row>
    <row r="182" spans="1:36" s="119" customFormat="1" ht="14">
      <c r="A182" s="114" t="str">
        <f>'AAL mundo '!A182</f>
        <v>LAC</v>
      </c>
      <c r="B182" s="107" t="str">
        <f>'AAL mundo '!B182</f>
        <v>PER</v>
      </c>
      <c r="C182" s="107" t="str">
        <f>'AAL mundo '!C182</f>
        <v>Peru</v>
      </c>
      <c r="D182" s="108" t="str">
        <f>'AAL mundo '!D182</f>
        <v/>
      </c>
      <c r="E182" s="108" t="str">
        <f>'AAL mundo '!E182</f>
        <v>Upper middle income</v>
      </c>
      <c r="F182" s="109">
        <f>'AAL mundo '!F182</f>
        <v>692345</v>
      </c>
      <c r="G182" s="124">
        <f>IFERROR('PML mundo '!G155*100000000/Indicadores!$I182,"")</f>
        <v>100739200.66720469</v>
      </c>
      <c r="H182" s="124">
        <f>IFERROR('PML mundo '!I155*100000000/Indicadores!$I182,"")</f>
        <v>185327233.31380054</v>
      </c>
      <c r="I182" s="124">
        <f>IFERROR('PML mundo '!K155*100000000/Indicadores!$I182,"")</f>
        <v>285200980.66245151</v>
      </c>
      <c r="J182" s="124">
        <f>IFERROR('PML mundo '!M155*100000000/Indicadores!$I182,"")</f>
        <v>478954565.93549198</v>
      </c>
      <c r="K182" s="124">
        <f>IFERROR('PML mundo '!O155*100000000/Indicadores!$I182,"")</f>
        <v>668078346.46130049</v>
      </c>
      <c r="L182" s="124">
        <f>IFERROR('PML mundo '!Q155*100000000/Indicadores!$I182,"")</f>
        <v>885909778.26735425</v>
      </c>
      <c r="M182" s="124">
        <f>IFERROR('PML mundo '!S155*100000000/Indicadores!$I182,"")</f>
        <v>1031374287.9434309</v>
      </c>
      <c r="N182" s="124" t="str">
        <f>IFERROR('PML mundo '!U155*100000000/Indicadores!$I182,"")</f>
        <v/>
      </c>
      <c r="O182" s="124" t="str">
        <f>IFERROR('PML mundo '!W155*100000000/Indicadores!$I182,"")</f>
        <v/>
      </c>
      <c r="P182" s="124" t="str">
        <f>IFERROR('PML mundo '!Y155*100000000/Indicadores!$I182,"")</f>
        <v/>
      </c>
      <c r="Q182" s="124" t="str">
        <f>IFERROR('PML mundo '!AA155*100000000/Indicadores!$I182,"")</f>
        <v/>
      </c>
      <c r="R182" s="124" t="str">
        <f>IFERROR('PML mundo '!AC155*100000000/Indicadores!$I182,"")</f>
        <v/>
      </c>
      <c r="S182" s="124" t="str">
        <f>IFERROR('PML mundo '!AE155*100000000/Indicadores!$I182,"")</f>
        <v/>
      </c>
      <c r="T182" s="124" t="str">
        <f>IFERROR('PML mundo '!AG155*100000000/Indicadores!$I182,"")</f>
        <v/>
      </c>
      <c r="U182" s="124" t="str">
        <f>IFERROR('PML mundo '!AI155*100000000/Indicadores!$I182,"")</f>
        <v/>
      </c>
      <c r="V182" s="124" t="str">
        <f>IFERROR('PML mundo '!AK155*100000000/Indicadores!$I182,"")</f>
        <v/>
      </c>
      <c r="W182" s="124" t="str">
        <f>IFERROR('PML mundo '!AM155*100000000/Indicadores!$I182,"")</f>
        <v/>
      </c>
      <c r="X182" s="124" t="str">
        <f>IFERROR('PML mundo '!AO155*100000000/Indicadores!$I182,"")</f>
        <v/>
      </c>
      <c r="Y182" s="124" t="str">
        <f>IFERROR('PML mundo '!AQ155*100000000/Indicadores!$I182,"")</f>
        <v/>
      </c>
      <c r="Z182" s="124" t="str">
        <f>IFERROR('PML mundo '!AS155*100000000/Indicadores!$I182,"")</f>
        <v/>
      </c>
      <c r="AA182" s="124" t="str">
        <f>IFERROR('PML mundo '!AU155*100000000/Indicadores!$I182,"")</f>
        <v/>
      </c>
      <c r="AB182" s="124" t="str">
        <f>IFERROR('PML mundo '!AW155*100000000/Indicadores!$I182,"")</f>
        <v/>
      </c>
      <c r="AC182" s="124" t="str">
        <f>IFERROR('PML mundo '!AY155*100000000/Indicadores!$I182,"")</f>
        <v/>
      </c>
      <c r="AD182" s="124">
        <f>IFERROR('PML mundo '!BA155*100000000/Indicadores!$I182,"")</f>
        <v>137726.40646603177</v>
      </c>
      <c r="AE182" s="124">
        <f>IFERROR('PML mundo '!BC155*100000000/Indicadores!$I182,"")</f>
        <v>1450598.9044669061</v>
      </c>
      <c r="AF182" s="124">
        <f>IFERROR('PML mundo '!BE155*100000000/Indicadores!$I182,"")</f>
        <v>4299159.1628775224</v>
      </c>
      <c r="AG182" s="124">
        <f>IFERROR('PML mundo '!BG155*100000000/Indicadores!$I182,"")</f>
        <v>12922646.414489534</v>
      </c>
      <c r="AH182" s="124">
        <f>IFERROR('PML mundo '!BI155*100000000/Indicadores!$I182,"")</f>
        <v>24974473.546537068</v>
      </c>
      <c r="AI182" s="124">
        <f>IFERROR('PML mundo '!BK155*100000000/Indicadores!$I182,"")</f>
        <v>26562682.711065497</v>
      </c>
      <c r="AJ182" s="124">
        <f>IFERROR('PML mundo '!BM155*100000000/Indicadores!$I182,"")</f>
        <v>48401785.159014754</v>
      </c>
    </row>
    <row r="183" spans="1:36" s="119" customFormat="1" ht="14">
      <c r="A183" s="114" t="str">
        <f>'AAL mundo '!A183</f>
        <v>East Asia and the Pacific</v>
      </c>
      <c r="B183" s="107" t="str">
        <f>'AAL mundo '!B183</f>
        <v>PHL</v>
      </c>
      <c r="C183" s="107" t="str">
        <f>'AAL mundo '!C183</f>
        <v>Philippines</v>
      </c>
      <c r="D183" s="108" t="str">
        <f>'AAL mundo '!D183</f>
        <v/>
      </c>
      <c r="E183" s="108" t="str">
        <f>'AAL mundo '!E183</f>
        <v>Lower middle income</v>
      </c>
      <c r="F183" s="109">
        <f>'AAL mundo '!F183</f>
        <v>566949</v>
      </c>
      <c r="G183" s="124">
        <f>IFERROR('PML mundo '!G156*100000000/Indicadores!$I183,"")</f>
        <v>99974496.546074569</v>
      </c>
      <c r="H183" s="124">
        <f>IFERROR('PML mundo '!I156*100000000/Indicadores!$I183,"")</f>
        <v>199188100.48342651</v>
      </c>
      <c r="I183" s="124">
        <f>IFERROR('PML mundo '!K156*100000000/Indicadores!$I183,"")</f>
        <v>310140555.05534875</v>
      </c>
      <c r="J183" s="124">
        <f>IFERROR('PML mundo '!M156*100000000/Indicadores!$I183,"")</f>
        <v>522593334.39083713</v>
      </c>
      <c r="K183" s="124">
        <f>IFERROR('PML mundo '!O156*100000000/Indicadores!$I183,"")</f>
        <v>770677477.43479168</v>
      </c>
      <c r="L183" s="124">
        <f>IFERROR('PML mundo '!Q156*100000000/Indicadores!$I183,"")</f>
        <v>1121358002.5548773</v>
      </c>
      <c r="M183" s="124">
        <f>IFERROR('PML mundo '!S156*100000000/Indicadores!$I183,"")</f>
        <v>1362218113.1160178</v>
      </c>
      <c r="N183" s="124">
        <f>IFERROR('PML mundo '!U156*100000000/Indicadores!$I183,"")</f>
        <v>544038619.53667879</v>
      </c>
      <c r="O183" s="124">
        <f>IFERROR('PML mundo '!W156*100000000/Indicadores!$I183,"")</f>
        <v>741907489.10498202</v>
      </c>
      <c r="P183" s="124">
        <f>IFERROR('PML mundo '!Y156*100000000/Indicadores!$I183,"")</f>
        <v>885014731.64551616</v>
      </c>
      <c r="Q183" s="124">
        <f>IFERROR('PML mundo '!AA156*100000000/Indicadores!$I183,"")</f>
        <v>1084875183.0366502</v>
      </c>
      <c r="R183" s="124">
        <f>IFERROR('PML mundo '!AC156*100000000/Indicadores!$I183,"")</f>
        <v>1180844683.7368128</v>
      </c>
      <c r="S183" s="124">
        <f>IFERROR('PML mundo '!AE156*100000000/Indicadores!$I183,"")</f>
        <v>1309749271.4145324</v>
      </c>
      <c r="T183" s="124">
        <f>IFERROR('PML mundo '!AG156*100000000/Indicadores!$I183,"")</f>
        <v>1438653859.092252</v>
      </c>
      <c r="U183" s="124">
        <f>IFERROR('PML mundo '!AI156*100000000/Indicadores!$I183,"")</f>
        <v>100502512.35212757</v>
      </c>
      <c r="V183" s="124">
        <f>IFERROR('PML mundo '!AK156*100000000/Indicadores!$I183,"")</f>
        <v>126082169.34536429</v>
      </c>
      <c r="W183" s="124">
        <f>IFERROR('PML mundo '!AM156*100000000/Indicadores!$I183,"")</f>
        <v>154760381.57412183</v>
      </c>
      <c r="X183" s="124">
        <f>IFERROR('PML mundo '!AO156*100000000/Indicadores!$I183,"")</f>
        <v>162048293.45766804</v>
      </c>
      <c r="Y183" s="124">
        <f>IFERROR('PML mundo '!AQ156*100000000/Indicadores!$I183,"")</f>
        <v>174195082.79691485</v>
      </c>
      <c r="Z183" s="124">
        <f>IFERROR('PML mundo '!AS156*100000000/Indicadores!$I183,"")</f>
        <v>198488257.17540374</v>
      </c>
      <c r="AA183" s="124">
        <f>IFERROR('PML mundo '!AU156*100000000/Indicadores!$I183,"")</f>
        <v>203791460.33619791</v>
      </c>
      <c r="AB183" s="124">
        <f>IFERROR('PML mundo '!AW156*100000000/Indicadores!$I183,"")</f>
        <v>1890911.1216767798</v>
      </c>
      <c r="AC183" s="124">
        <f>IFERROR('PML mundo '!AY156*100000000/Indicadores!$I183,"")</f>
        <v>4533011.6519649466</v>
      </c>
      <c r="AD183" s="124">
        <f>IFERROR('PML mundo '!BA156*100000000/Indicadores!$I183,"")</f>
        <v>12292741.640919924</v>
      </c>
      <c r="AE183" s="124">
        <f>IFERROR('PML mundo '!BC156*100000000/Indicadores!$I183,"")</f>
        <v>60101621.488985114</v>
      </c>
      <c r="AF183" s="124">
        <f>IFERROR('PML mundo '!BE156*100000000/Indicadores!$I183,"")</f>
        <v>123648687.61746766</v>
      </c>
      <c r="AG183" s="124">
        <f>IFERROR('PML mundo '!BG156*100000000/Indicadores!$I183,"")</f>
        <v>228444866.01881638</v>
      </c>
      <c r="AH183" s="124">
        <f>IFERROR('PML mundo '!BI156*100000000/Indicadores!$I183,"")</f>
        <v>360512696.93279827</v>
      </c>
      <c r="AI183" s="124">
        <f>IFERROR('PML mundo '!BK156*100000000/Indicadores!$I183,"")</f>
        <v>68654751.02019909</v>
      </c>
      <c r="AJ183" s="124">
        <f>IFERROR('PML mundo '!BM156*100000000/Indicadores!$I183,"")</f>
        <v>149667970.70822531</v>
      </c>
    </row>
    <row r="184" spans="1:36" s="119" customFormat="1" ht="14">
      <c r="A184" s="114" t="str">
        <f>'AAL mundo '!A184</f>
        <v>Europe and Central Asia</v>
      </c>
      <c r="B184" s="107" t="str">
        <f>'AAL mundo '!B184</f>
        <v>POL</v>
      </c>
      <c r="C184" s="107" t="str">
        <f>'AAL mundo '!C184</f>
        <v>Poland</v>
      </c>
      <c r="D184" s="108" t="str">
        <f>'AAL mundo '!D184</f>
        <v/>
      </c>
      <c r="E184" s="108" t="str">
        <f>'AAL mundo '!E184</f>
        <v>High income: OECD</v>
      </c>
      <c r="F184" s="109">
        <f>'AAL mundo '!F184</f>
        <v>1614720</v>
      </c>
      <c r="G184" s="124">
        <f>IFERROR('PML mundo '!G157*100000000/Indicadores!$I184,"")</f>
        <v>829629.77704146784</v>
      </c>
      <c r="H184" s="124">
        <f>IFERROR('PML mundo '!I157*100000000/Indicadores!$I184,"")</f>
        <v>1698382.5755960771</v>
      </c>
      <c r="I184" s="124">
        <f>IFERROR('PML mundo '!K157*100000000/Indicadores!$I184,"")</f>
        <v>2899406.8859292669</v>
      </c>
      <c r="J184" s="124">
        <f>IFERROR('PML mundo '!M157*100000000/Indicadores!$I184,"")</f>
        <v>5689908.2494502282</v>
      </c>
      <c r="K184" s="124">
        <f>IFERROR('PML mundo '!O157*100000000/Indicadores!$I184,"")</f>
        <v>9159912.8412812427</v>
      </c>
      <c r="L184" s="124">
        <f>IFERROR('PML mundo '!Q157*100000000/Indicadores!$I184,"")</f>
        <v>14212897.823678255</v>
      </c>
      <c r="M184" s="124">
        <f>IFERROR('PML mundo '!S157*100000000/Indicadores!$I184,"")</f>
        <v>18005983.235762369</v>
      </c>
      <c r="N184" s="124" t="str">
        <f>IFERROR('PML mundo '!U157*100000000/Indicadores!$I184,"")</f>
        <v/>
      </c>
      <c r="O184" s="124" t="str">
        <f>IFERROR('PML mundo '!W157*100000000/Indicadores!$I184,"")</f>
        <v/>
      </c>
      <c r="P184" s="124" t="str">
        <f>IFERROR('PML mundo '!Y157*100000000/Indicadores!$I184,"")</f>
        <v/>
      </c>
      <c r="Q184" s="124" t="str">
        <f>IFERROR('PML mundo '!AA157*100000000/Indicadores!$I184,"")</f>
        <v/>
      </c>
      <c r="R184" s="124" t="str">
        <f>IFERROR('PML mundo '!AC157*100000000/Indicadores!$I184,"")</f>
        <v/>
      </c>
      <c r="S184" s="124" t="str">
        <f>IFERROR('PML mundo '!AE157*100000000/Indicadores!$I184,"")</f>
        <v/>
      </c>
      <c r="T184" s="124" t="str">
        <f>IFERROR('PML mundo '!AG157*100000000/Indicadores!$I184,"")</f>
        <v/>
      </c>
      <c r="U184" s="124" t="str">
        <f>IFERROR('PML mundo '!AI157*100000000/Indicadores!$I184,"")</f>
        <v/>
      </c>
      <c r="V184" s="124" t="str">
        <f>IFERROR('PML mundo '!AK157*100000000/Indicadores!$I184,"")</f>
        <v/>
      </c>
      <c r="W184" s="124" t="str">
        <f>IFERROR('PML mundo '!AM157*100000000/Indicadores!$I184,"")</f>
        <v/>
      </c>
      <c r="X184" s="124" t="str">
        <f>IFERROR('PML mundo '!AO157*100000000/Indicadores!$I184,"")</f>
        <v/>
      </c>
      <c r="Y184" s="124" t="str">
        <f>IFERROR('PML mundo '!AQ157*100000000/Indicadores!$I184,"")</f>
        <v/>
      </c>
      <c r="Z184" s="124" t="str">
        <f>IFERROR('PML mundo '!AS157*100000000/Indicadores!$I184,"")</f>
        <v/>
      </c>
      <c r="AA184" s="124" t="str">
        <f>IFERROR('PML mundo '!AU157*100000000/Indicadores!$I184,"")</f>
        <v/>
      </c>
      <c r="AB184" s="124" t="str">
        <f>IFERROR('PML mundo '!AW157*100000000/Indicadores!$I184,"")</f>
        <v/>
      </c>
      <c r="AC184" s="124" t="str">
        <f>IFERROR('PML mundo '!AY157*100000000/Indicadores!$I184,"")</f>
        <v/>
      </c>
      <c r="AD184" s="124" t="str">
        <f>IFERROR('PML mundo '!BA157*100000000/Indicadores!$I184,"")</f>
        <v/>
      </c>
      <c r="AE184" s="124" t="str">
        <f>IFERROR('PML mundo '!BC157*100000000/Indicadores!$I184,"")</f>
        <v/>
      </c>
      <c r="AF184" s="124" t="str">
        <f>IFERROR('PML mundo '!BE157*100000000/Indicadores!$I184,"")</f>
        <v/>
      </c>
      <c r="AG184" s="124" t="str">
        <f>IFERROR('PML mundo '!BG157*100000000/Indicadores!$I184,"")</f>
        <v/>
      </c>
      <c r="AH184" s="124" t="str">
        <f>IFERROR('PML mundo '!BI157*100000000/Indicadores!$I184,"")</f>
        <v/>
      </c>
      <c r="AI184" s="124">
        <f>IFERROR('PML mundo '!BK157*100000000/Indicadores!$I184,"")</f>
        <v>2210416.5332316137</v>
      </c>
      <c r="AJ184" s="124">
        <f>IFERROR('PML mundo '!BM157*100000000/Indicadores!$I184,"")</f>
        <v>5393733.9502817346</v>
      </c>
    </row>
    <row r="185" spans="1:36" s="119" customFormat="1" ht="14">
      <c r="A185" s="114" t="str">
        <f>'AAL mundo '!A185</f>
        <v>Europe and Central Asia</v>
      </c>
      <c r="B185" s="107" t="str">
        <f>'AAL mundo '!B185</f>
        <v>PRT</v>
      </c>
      <c r="C185" s="107" t="str">
        <f>'AAL mundo '!C185</f>
        <v>Portugal</v>
      </c>
      <c r="D185" s="108" t="str">
        <f>'AAL mundo '!D185</f>
        <v/>
      </c>
      <c r="E185" s="108" t="str">
        <f>'AAL mundo '!E185</f>
        <v>High income: OECD</v>
      </c>
      <c r="F185" s="109">
        <f>'AAL mundo '!F185</f>
        <v>1054340</v>
      </c>
      <c r="G185" s="124" t="str">
        <f>IFERROR('PML mundo '!G158*100000000/Indicadores!$I185,"")</f>
        <v/>
      </c>
      <c r="H185" s="124" t="str">
        <f>IFERROR('PML mundo '!I158*100000000/Indicadores!$I185,"")</f>
        <v/>
      </c>
      <c r="I185" s="124" t="str">
        <f>IFERROR('PML mundo '!K158*100000000/Indicadores!$I185,"")</f>
        <v/>
      </c>
      <c r="J185" s="124" t="str">
        <f>IFERROR('PML mundo '!M158*100000000/Indicadores!$I185,"")</f>
        <v/>
      </c>
      <c r="K185" s="124" t="str">
        <f>IFERROR('PML mundo '!O158*100000000/Indicadores!$I185,"")</f>
        <v/>
      </c>
      <c r="L185" s="124" t="str">
        <f>IFERROR('PML mundo '!Q158*100000000/Indicadores!$I185,"")</f>
        <v/>
      </c>
      <c r="M185" s="124" t="str">
        <f>IFERROR('PML mundo '!S158*100000000/Indicadores!$I185,"")</f>
        <v/>
      </c>
      <c r="N185" s="124" t="str">
        <f>IFERROR('PML mundo '!U158*100000000/Indicadores!$I185,"")</f>
        <v/>
      </c>
      <c r="O185" s="124" t="str">
        <f>IFERROR('PML mundo '!W158*100000000/Indicadores!$I185,"")</f>
        <v/>
      </c>
      <c r="P185" s="124" t="str">
        <f>IFERROR('PML mundo '!Y158*100000000/Indicadores!$I185,"")</f>
        <v/>
      </c>
      <c r="Q185" s="124" t="str">
        <f>IFERROR('PML mundo '!AA158*100000000/Indicadores!$I185,"")</f>
        <v/>
      </c>
      <c r="R185" s="124" t="str">
        <f>IFERROR('PML mundo '!AC158*100000000/Indicadores!$I185,"")</f>
        <v/>
      </c>
      <c r="S185" s="124" t="str">
        <f>IFERROR('PML mundo '!AE158*100000000/Indicadores!$I185,"")</f>
        <v/>
      </c>
      <c r="T185" s="124" t="str">
        <f>IFERROR('PML mundo '!AG158*100000000/Indicadores!$I185,"")</f>
        <v/>
      </c>
      <c r="U185" s="124" t="str">
        <f>IFERROR('PML mundo '!AI158*100000000/Indicadores!$I185,"")</f>
        <v/>
      </c>
      <c r="V185" s="124" t="str">
        <f>IFERROR('PML mundo '!AK158*100000000/Indicadores!$I185,"")</f>
        <v/>
      </c>
      <c r="W185" s="124" t="str">
        <f>IFERROR('PML mundo '!AM158*100000000/Indicadores!$I185,"")</f>
        <v/>
      </c>
      <c r="X185" s="124" t="str">
        <f>IFERROR('PML mundo '!AO158*100000000/Indicadores!$I185,"")</f>
        <v/>
      </c>
      <c r="Y185" s="124" t="str">
        <f>IFERROR('PML mundo '!AQ158*100000000/Indicadores!$I185,"")</f>
        <v/>
      </c>
      <c r="Z185" s="124" t="str">
        <f>IFERROR('PML mundo '!AS158*100000000/Indicadores!$I185,"")</f>
        <v/>
      </c>
      <c r="AA185" s="124" t="str">
        <f>IFERROR('PML mundo '!AU158*100000000/Indicadores!$I185,"")</f>
        <v/>
      </c>
      <c r="AB185" s="124" t="str">
        <f>IFERROR('PML mundo '!AW158*100000000/Indicadores!$I185,"")</f>
        <v/>
      </c>
      <c r="AC185" s="124" t="str">
        <f>IFERROR('PML mundo '!AY158*100000000/Indicadores!$I185,"")</f>
        <v/>
      </c>
      <c r="AD185" s="124" t="str">
        <f>IFERROR('PML mundo '!BA158*100000000/Indicadores!$I185,"")</f>
        <v/>
      </c>
      <c r="AE185" s="124" t="str">
        <f>IFERROR('PML mundo '!BC158*100000000/Indicadores!$I185,"")</f>
        <v/>
      </c>
      <c r="AF185" s="124" t="str">
        <f>IFERROR('PML mundo '!BE158*100000000/Indicadores!$I185,"")</f>
        <v/>
      </c>
      <c r="AG185" s="124" t="str">
        <f>IFERROR('PML mundo '!BG158*100000000/Indicadores!$I185,"")</f>
        <v/>
      </c>
      <c r="AH185" s="124" t="str">
        <f>IFERROR('PML mundo '!BI158*100000000/Indicadores!$I185,"")</f>
        <v/>
      </c>
      <c r="AI185" s="124">
        <f>IFERROR('PML mundo '!BK158*100000000/Indicadores!$I185,"")</f>
        <v>706573.03292154172</v>
      </c>
      <c r="AJ185" s="124">
        <f>IFERROR('PML mundo '!BM158*100000000/Indicadores!$I185,"")</f>
        <v>2830072.5069755977</v>
      </c>
    </row>
    <row r="186" spans="1:36" s="119" customFormat="1" ht="14">
      <c r="A186" s="114" t="str">
        <f>'AAL mundo '!A186</f>
        <v>LAC</v>
      </c>
      <c r="B186" s="107" t="str">
        <f>'AAL mundo '!B186</f>
        <v>PRI</v>
      </c>
      <c r="C186" s="107" t="str">
        <f>'AAL mundo '!C186</f>
        <v>Puerto Rico</v>
      </c>
      <c r="D186" s="108" t="str">
        <f>'AAL mundo '!D186</f>
        <v>SIDS</v>
      </c>
      <c r="E186" s="108" t="str">
        <f>'AAL mundo '!E186</f>
        <v>High income: nonOECD</v>
      </c>
      <c r="F186" s="109">
        <f>'AAL mundo '!F186</f>
        <v>259030</v>
      </c>
      <c r="G186" s="124" t="str">
        <f>IFERROR('PML mundo '!G159*100000000/Indicadores!$I186,"")</f>
        <v/>
      </c>
      <c r="H186" s="124" t="str">
        <f>IFERROR('PML mundo '!I159*100000000/Indicadores!$I186,"")</f>
        <v/>
      </c>
      <c r="I186" s="124" t="str">
        <f>IFERROR('PML mundo '!K159*100000000/Indicadores!$I186,"")</f>
        <v/>
      </c>
      <c r="J186" s="124" t="str">
        <f>IFERROR('PML mundo '!M159*100000000/Indicadores!$I186,"")</f>
        <v/>
      </c>
      <c r="K186" s="124" t="str">
        <f>IFERROR('PML mundo '!O159*100000000/Indicadores!$I186,"")</f>
        <v/>
      </c>
      <c r="L186" s="124" t="str">
        <f>IFERROR('PML mundo '!Q159*100000000/Indicadores!$I186,"")</f>
        <v/>
      </c>
      <c r="M186" s="124" t="str">
        <f>IFERROR('PML mundo '!S159*100000000/Indicadores!$I186,"")</f>
        <v/>
      </c>
      <c r="N186" s="124" t="str">
        <f>IFERROR('PML mundo '!U159*100000000/Indicadores!$I186,"")</f>
        <v/>
      </c>
      <c r="O186" s="124" t="str">
        <f>IFERROR('PML mundo '!W159*100000000/Indicadores!$I186,"")</f>
        <v/>
      </c>
      <c r="P186" s="124" t="str">
        <f>IFERROR('PML mundo '!Y159*100000000/Indicadores!$I186,"")</f>
        <v/>
      </c>
      <c r="Q186" s="124" t="str">
        <f>IFERROR('PML mundo '!AA159*100000000/Indicadores!$I186,"")</f>
        <v/>
      </c>
      <c r="R186" s="124" t="str">
        <f>IFERROR('PML mundo '!AC159*100000000/Indicadores!$I186,"")</f>
        <v/>
      </c>
      <c r="S186" s="124" t="str">
        <f>IFERROR('PML mundo '!AE159*100000000/Indicadores!$I186,"")</f>
        <v/>
      </c>
      <c r="T186" s="124" t="str">
        <f>IFERROR('PML mundo '!AG159*100000000/Indicadores!$I186,"")</f>
        <v/>
      </c>
      <c r="U186" s="124" t="str">
        <f>IFERROR('PML mundo '!AI159*100000000/Indicadores!$I186,"")</f>
        <v/>
      </c>
      <c r="V186" s="124" t="str">
        <f>IFERROR('PML mundo '!AK159*100000000/Indicadores!$I186,"")</f>
        <v/>
      </c>
      <c r="W186" s="124" t="str">
        <f>IFERROR('PML mundo '!AM159*100000000/Indicadores!$I186,"")</f>
        <v/>
      </c>
      <c r="X186" s="124" t="str">
        <f>IFERROR('PML mundo '!AO159*100000000/Indicadores!$I186,"")</f>
        <v/>
      </c>
      <c r="Y186" s="124" t="str">
        <f>IFERROR('PML mundo '!AQ159*100000000/Indicadores!$I186,"")</f>
        <v/>
      </c>
      <c r="Z186" s="124" t="str">
        <f>IFERROR('PML mundo '!AS159*100000000/Indicadores!$I186,"")</f>
        <v/>
      </c>
      <c r="AA186" s="124" t="str">
        <f>IFERROR('PML mundo '!AU159*100000000/Indicadores!$I186,"")</f>
        <v/>
      </c>
      <c r="AB186" s="124" t="str">
        <f>IFERROR('PML mundo '!AW159*100000000/Indicadores!$I186,"")</f>
        <v/>
      </c>
      <c r="AC186" s="124" t="str">
        <f>IFERROR('PML mundo '!AY159*100000000/Indicadores!$I186,"")</f>
        <v/>
      </c>
      <c r="AD186" s="124" t="str">
        <f>IFERROR('PML mundo '!BA159*100000000/Indicadores!$I186,"")</f>
        <v/>
      </c>
      <c r="AE186" s="124" t="str">
        <f>IFERROR('PML mundo '!BC159*100000000/Indicadores!$I186,"")</f>
        <v/>
      </c>
      <c r="AF186" s="124" t="str">
        <f>IFERROR('PML mundo '!BE159*100000000/Indicadores!$I186,"")</f>
        <v/>
      </c>
      <c r="AG186" s="124" t="str">
        <f>IFERROR('PML mundo '!BG159*100000000/Indicadores!$I186,"")</f>
        <v/>
      </c>
      <c r="AH186" s="124" t="str">
        <f>IFERROR('PML mundo '!BI159*100000000/Indicadores!$I186,"")</f>
        <v/>
      </c>
      <c r="AI186" s="124" t="str">
        <f>IFERROR('PML mundo '!BK159*100000000/Indicadores!$I186,"")</f>
        <v/>
      </c>
      <c r="AJ186" s="124" t="str">
        <f>IFERROR('PML mundo '!BM159*100000000/Indicadores!$I186,"")</f>
        <v/>
      </c>
    </row>
    <row r="187" spans="1:36" s="119" customFormat="1" ht="14">
      <c r="A187" s="114" t="str">
        <f>'AAL mundo '!A187</f>
        <v>Middle East and North Africa</v>
      </c>
      <c r="B187" s="107" t="str">
        <f>'AAL mundo '!B187</f>
        <v>QAT</v>
      </c>
      <c r="C187" s="107" t="str">
        <f>'AAL mundo '!C187</f>
        <v>Qatar</v>
      </c>
      <c r="D187" s="108" t="str">
        <f>'AAL mundo '!D187</f>
        <v/>
      </c>
      <c r="E187" s="108" t="str">
        <f>'AAL mundo '!E187</f>
        <v>High income: nonOECD</v>
      </c>
      <c r="F187" s="109">
        <f>'AAL mundo '!F187</f>
        <v>624818</v>
      </c>
      <c r="G187" s="124">
        <f>IFERROR('PML mundo '!G160*100000000/Indicadores!$I187,"")</f>
        <v>102931844.39720607</v>
      </c>
      <c r="H187" s="124">
        <f>IFERROR('PML mundo '!I160*100000000/Indicadores!$I187,"")</f>
        <v>167478920.81876934</v>
      </c>
      <c r="I187" s="124">
        <f>IFERROR('PML mundo '!K160*100000000/Indicadores!$I187,"")</f>
        <v>243854423.70735711</v>
      </c>
      <c r="J187" s="124">
        <f>IFERROR('PML mundo '!M160*100000000/Indicadores!$I187,"")</f>
        <v>422083756.01029837</v>
      </c>
      <c r="K187" s="124">
        <f>IFERROR('PML mundo '!O160*100000000/Indicadores!$I187,"")</f>
        <v>677617914.4629072</v>
      </c>
      <c r="L187" s="124">
        <f>IFERROR('PML mundo '!Q160*100000000/Indicadores!$I187,"")</f>
        <v>1098649676.5416632</v>
      </c>
      <c r="M187" s="124">
        <f>IFERROR('PML mundo '!S160*100000000/Indicadores!$I187,"")</f>
        <v>1437644498.4253328</v>
      </c>
      <c r="N187" s="124" t="str">
        <f>IFERROR('PML mundo '!U160*100000000/Indicadores!$I187,"")</f>
        <v/>
      </c>
      <c r="O187" s="124" t="str">
        <f>IFERROR('PML mundo '!W160*100000000/Indicadores!$I187,"")</f>
        <v/>
      </c>
      <c r="P187" s="124" t="str">
        <f>IFERROR('PML mundo '!Y160*100000000/Indicadores!$I187,"")</f>
        <v/>
      </c>
      <c r="Q187" s="124" t="str">
        <f>IFERROR('PML mundo '!AA160*100000000/Indicadores!$I187,"")</f>
        <v/>
      </c>
      <c r="R187" s="124" t="str">
        <f>IFERROR('PML mundo '!AC160*100000000/Indicadores!$I187,"")</f>
        <v/>
      </c>
      <c r="S187" s="124" t="str">
        <f>IFERROR('PML mundo '!AE160*100000000/Indicadores!$I187,"")</f>
        <v/>
      </c>
      <c r="T187" s="124" t="str">
        <f>IFERROR('PML mundo '!AG160*100000000/Indicadores!$I187,"")</f>
        <v/>
      </c>
      <c r="U187" s="124" t="str">
        <f>IFERROR('PML mundo '!AI160*100000000/Indicadores!$I187,"")</f>
        <v/>
      </c>
      <c r="V187" s="124" t="str">
        <f>IFERROR('PML mundo '!AK160*100000000/Indicadores!$I187,"")</f>
        <v/>
      </c>
      <c r="W187" s="124" t="str">
        <f>IFERROR('PML mundo '!AM160*100000000/Indicadores!$I187,"")</f>
        <v/>
      </c>
      <c r="X187" s="124" t="str">
        <f>IFERROR('PML mundo '!AO160*100000000/Indicadores!$I187,"")</f>
        <v/>
      </c>
      <c r="Y187" s="124" t="str">
        <f>IFERROR('PML mundo '!AQ160*100000000/Indicadores!$I187,"")</f>
        <v/>
      </c>
      <c r="Z187" s="124" t="str">
        <f>IFERROR('PML mundo '!AS160*100000000/Indicadores!$I187,"")</f>
        <v/>
      </c>
      <c r="AA187" s="124" t="str">
        <f>IFERROR('PML mundo '!AU160*100000000/Indicadores!$I187,"")</f>
        <v/>
      </c>
      <c r="AB187" s="124" t="str">
        <f>IFERROR('PML mundo '!AW160*100000000/Indicadores!$I187,"")</f>
        <v/>
      </c>
      <c r="AC187" s="124" t="str">
        <f>IFERROR('PML mundo '!AY160*100000000/Indicadores!$I187,"")</f>
        <v/>
      </c>
      <c r="AD187" s="124" t="str">
        <f>IFERROR('PML mundo '!BA160*100000000/Indicadores!$I187,"")</f>
        <v/>
      </c>
      <c r="AE187" s="124" t="str">
        <f>IFERROR('PML mundo '!BC160*100000000/Indicadores!$I187,"")</f>
        <v/>
      </c>
      <c r="AF187" s="124" t="str">
        <f>IFERROR('PML mundo '!BE160*100000000/Indicadores!$I187,"")</f>
        <v/>
      </c>
      <c r="AG187" s="124" t="str">
        <f>IFERROR('PML mundo '!BG160*100000000/Indicadores!$I187,"")</f>
        <v/>
      </c>
      <c r="AH187" s="124" t="str">
        <f>IFERROR('PML mundo '!BI160*100000000/Indicadores!$I187,"")</f>
        <v/>
      </c>
      <c r="AI187" s="124" t="str">
        <f>IFERROR('PML mundo '!BK160*100000000/Indicadores!$I187,"")</f>
        <v/>
      </c>
      <c r="AJ187" s="124" t="str">
        <f>IFERROR('PML mundo '!BM160*100000000/Indicadores!$I187,"")</f>
        <v/>
      </c>
    </row>
    <row r="188" spans="1:36" s="119" customFormat="1" ht="14">
      <c r="A188" s="114" t="str">
        <f>'AAL mundo '!A188</f>
        <v>East Asia and the Pacific</v>
      </c>
      <c r="B188" s="107" t="str">
        <f>'AAL mundo '!B188</f>
        <v>KOR</v>
      </c>
      <c r="C188" s="107" t="str">
        <f>'AAL mundo '!C188</f>
        <v>Republic of Korea</v>
      </c>
      <c r="D188" s="108" t="str">
        <f>'AAL mundo '!D188</f>
        <v/>
      </c>
      <c r="E188" s="108" t="str">
        <f>'AAL mundo '!E188</f>
        <v>Low income</v>
      </c>
      <c r="F188" s="109">
        <f>'AAL mundo '!F188</f>
        <v>5538600</v>
      </c>
      <c r="G188" s="124" t="str">
        <f>IFERROR('PML mundo '!G161*100000000/Indicadores!$I188,"")</f>
        <v/>
      </c>
      <c r="H188" s="124" t="str">
        <f>IFERROR('PML mundo '!I161*100000000/Indicadores!$I188,"")</f>
        <v/>
      </c>
      <c r="I188" s="124" t="str">
        <f>IFERROR('PML mundo '!K161*100000000/Indicadores!$I188,"")</f>
        <v/>
      </c>
      <c r="J188" s="124" t="str">
        <f>IFERROR('PML mundo '!M161*100000000/Indicadores!$I188,"")</f>
        <v/>
      </c>
      <c r="K188" s="124" t="str">
        <f>IFERROR('PML mundo '!O161*100000000/Indicadores!$I188,"")</f>
        <v/>
      </c>
      <c r="L188" s="124" t="str">
        <f>IFERROR('PML mundo '!Q161*100000000/Indicadores!$I188,"")</f>
        <v/>
      </c>
      <c r="M188" s="124" t="str">
        <f>IFERROR('PML mundo '!S161*100000000/Indicadores!$I188,"")</f>
        <v/>
      </c>
      <c r="N188" s="124">
        <f>IFERROR('PML mundo '!U161*100000000/Indicadores!$I188,"")</f>
        <v>550592.68955438898</v>
      </c>
      <c r="O188" s="124">
        <f>IFERROR('PML mundo '!W161*100000000/Indicadores!$I188,"")</f>
        <v>1376230.6223857491</v>
      </c>
      <c r="P188" s="124">
        <f>IFERROR('PML mundo '!Y161*100000000/Indicadores!$I188,"")</f>
        <v>1790321.2963993349</v>
      </c>
      <c r="Q188" s="124">
        <f>IFERROR('PML mundo '!AA161*100000000/Indicadores!$I188,"")</f>
        <v>2282156.2349014459</v>
      </c>
      <c r="R188" s="124">
        <f>IFERROR('PML mundo '!AC161*100000000/Indicadores!$I188,"")</f>
        <v>2429836.317226388</v>
      </c>
      <c r="S188" s="124">
        <f>IFERROR('PML mundo '!AE161*100000000/Indicadores!$I188,"")</f>
        <v>2721826.8617442423</v>
      </c>
      <c r="T188" s="124">
        <f>IFERROR('PML mundo '!AG161*100000000/Indicadores!$I188,"")</f>
        <v>3013817.406262096</v>
      </c>
      <c r="U188" s="124">
        <f>IFERROR('PML mundo '!AI161*100000000/Indicadores!$I188,"")</f>
        <v>52567370.067415357</v>
      </c>
      <c r="V188" s="124">
        <f>IFERROR('PML mundo '!AK161*100000000/Indicadores!$I188,"")</f>
        <v>72265375.554521695</v>
      </c>
      <c r="W188" s="124">
        <f>IFERROR('PML mundo '!AM161*100000000/Indicadores!$I188,"")</f>
        <v>81187497.860363096</v>
      </c>
      <c r="X188" s="124">
        <f>IFERROR('PML mundo '!AO161*100000000/Indicadores!$I188,"")</f>
        <v>95580473.852201059</v>
      </c>
      <c r="Y188" s="124">
        <f>IFERROR('PML mundo '!AQ161*100000000/Indicadores!$I188,"")</f>
        <v>97266158.723442793</v>
      </c>
      <c r="Z188" s="124">
        <f>IFERROR('PML mundo '!AS161*100000000/Indicadores!$I188,"")</f>
        <v>100637512.26582944</v>
      </c>
      <c r="AA188" s="124">
        <f>IFERROR('PML mundo '!AU161*100000000/Indicadores!$I188,"")</f>
        <v>104008865.80821609</v>
      </c>
      <c r="AB188" s="124" t="str">
        <f>IFERROR('PML mundo '!AW161*100000000/Indicadores!$I188,"")</f>
        <v/>
      </c>
      <c r="AC188" s="124" t="str">
        <f>IFERROR('PML mundo '!AY161*100000000/Indicadores!$I188,"")</f>
        <v/>
      </c>
      <c r="AD188" s="124" t="str">
        <f>IFERROR('PML mundo '!BA161*100000000/Indicadores!$I188,"")</f>
        <v/>
      </c>
      <c r="AE188" s="124" t="str">
        <f>IFERROR('PML mundo '!BC161*100000000/Indicadores!$I188,"")</f>
        <v/>
      </c>
      <c r="AF188" s="124" t="str">
        <f>IFERROR('PML mundo '!BE161*100000000/Indicadores!$I188,"")</f>
        <v/>
      </c>
      <c r="AG188" s="124" t="str">
        <f>IFERROR('PML mundo '!BG161*100000000/Indicadores!$I188,"")</f>
        <v/>
      </c>
      <c r="AH188" s="124" t="str">
        <f>IFERROR('PML mundo '!BI161*100000000/Indicadores!$I188,"")</f>
        <v/>
      </c>
      <c r="AI188" s="124">
        <f>IFERROR('PML mundo '!BK161*100000000/Indicadores!$I188,"")</f>
        <v>1466441.1115426817</v>
      </c>
      <c r="AJ188" s="124">
        <f>IFERROR('PML mundo '!BM161*100000000/Indicadores!$I188,"")</f>
        <v>22822611.102780309</v>
      </c>
    </row>
    <row r="189" spans="1:36" s="119" customFormat="1" ht="14">
      <c r="A189" s="114" t="str">
        <f>'AAL mundo '!A189</f>
        <v>Europe and Central Asia</v>
      </c>
      <c r="B189" s="107" t="str">
        <f>'AAL mundo '!B189</f>
        <v>MDA</v>
      </c>
      <c r="C189" s="107" t="str">
        <f>'AAL mundo '!C189</f>
        <v>Republic of Moldova</v>
      </c>
      <c r="D189" s="108" t="str">
        <f>'AAL mundo '!D189</f>
        <v/>
      </c>
      <c r="E189" s="108" t="str">
        <f>'AAL mundo '!E189</f>
        <v>Lower middle income</v>
      </c>
      <c r="F189" s="109">
        <f>'AAL mundo '!F189</f>
        <v>33762.699999999997</v>
      </c>
      <c r="G189" s="124">
        <f>IFERROR('PML mundo '!G162*100000000/Indicadores!$I189,"")</f>
        <v>626960.21137281158</v>
      </c>
      <c r="H189" s="124">
        <f>IFERROR('PML mundo '!I162*100000000/Indicadores!$I189,"")</f>
        <v>1571223.4565501562</v>
      </c>
      <c r="I189" s="124">
        <f>IFERROR('PML mundo '!K162*100000000/Indicadores!$I189,"")</f>
        <v>3422476.3977531074</v>
      </c>
      <c r="J189" s="124">
        <f>IFERROR('PML mundo '!M162*100000000/Indicadores!$I189,"")</f>
        <v>9818235.1393794119</v>
      </c>
      <c r="K189" s="124">
        <f>IFERROR('PML mundo '!O162*100000000/Indicadores!$I189,"")</f>
        <v>20234758.529245682</v>
      </c>
      <c r="L189" s="124">
        <f>IFERROR('PML mundo '!Q162*100000000/Indicadores!$I189,"")</f>
        <v>37983658.049679346</v>
      </c>
      <c r="M189" s="124">
        <f>IFERROR('PML mundo '!S162*100000000/Indicadores!$I189,"")</f>
        <v>52599667.97730802</v>
      </c>
      <c r="N189" s="124" t="str">
        <f>IFERROR('PML mundo '!U162*100000000/Indicadores!$I189,"")</f>
        <v/>
      </c>
      <c r="O189" s="124" t="str">
        <f>IFERROR('PML mundo '!W162*100000000/Indicadores!$I189,"")</f>
        <v/>
      </c>
      <c r="P189" s="124" t="str">
        <f>IFERROR('PML mundo '!Y162*100000000/Indicadores!$I189,"")</f>
        <v/>
      </c>
      <c r="Q189" s="124" t="str">
        <f>IFERROR('PML mundo '!AA162*100000000/Indicadores!$I189,"")</f>
        <v/>
      </c>
      <c r="R189" s="124" t="str">
        <f>IFERROR('PML mundo '!AC162*100000000/Indicadores!$I189,"")</f>
        <v/>
      </c>
      <c r="S189" s="124" t="str">
        <f>IFERROR('PML mundo '!AE162*100000000/Indicadores!$I189,"")</f>
        <v/>
      </c>
      <c r="T189" s="124" t="str">
        <f>IFERROR('PML mundo '!AG162*100000000/Indicadores!$I189,"")</f>
        <v/>
      </c>
      <c r="U189" s="124" t="str">
        <f>IFERROR('PML mundo '!AI162*100000000/Indicadores!$I189,"")</f>
        <v/>
      </c>
      <c r="V189" s="124" t="str">
        <f>IFERROR('PML mundo '!AK162*100000000/Indicadores!$I189,"")</f>
        <v/>
      </c>
      <c r="W189" s="124" t="str">
        <f>IFERROR('PML mundo '!AM162*100000000/Indicadores!$I189,"")</f>
        <v/>
      </c>
      <c r="X189" s="124" t="str">
        <f>IFERROR('PML mundo '!AO162*100000000/Indicadores!$I189,"")</f>
        <v/>
      </c>
      <c r="Y189" s="124" t="str">
        <f>IFERROR('PML mundo '!AQ162*100000000/Indicadores!$I189,"")</f>
        <v/>
      </c>
      <c r="Z189" s="124" t="str">
        <f>IFERROR('PML mundo '!AS162*100000000/Indicadores!$I189,"")</f>
        <v/>
      </c>
      <c r="AA189" s="124" t="str">
        <f>IFERROR('PML mundo '!AU162*100000000/Indicadores!$I189,"")</f>
        <v/>
      </c>
      <c r="AB189" s="124" t="str">
        <f>IFERROR('PML mundo '!AW162*100000000/Indicadores!$I189,"")</f>
        <v/>
      </c>
      <c r="AC189" s="124" t="str">
        <f>IFERROR('PML mundo '!AY162*100000000/Indicadores!$I189,"")</f>
        <v/>
      </c>
      <c r="AD189" s="124" t="str">
        <f>IFERROR('PML mundo '!BA162*100000000/Indicadores!$I189,"")</f>
        <v/>
      </c>
      <c r="AE189" s="124" t="str">
        <f>IFERROR('PML mundo '!BC162*100000000/Indicadores!$I189,"")</f>
        <v/>
      </c>
      <c r="AF189" s="124" t="str">
        <f>IFERROR('PML mundo '!BE162*100000000/Indicadores!$I189,"")</f>
        <v/>
      </c>
      <c r="AG189" s="124" t="str">
        <f>IFERROR('PML mundo '!BG162*100000000/Indicadores!$I189,"")</f>
        <v/>
      </c>
      <c r="AH189" s="124" t="str">
        <f>IFERROR('PML mundo '!BI162*100000000/Indicadores!$I189,"")</f>
        <v/>
      </c>
      <c r="AI189" s="124">
        <f>IFERROR('PML mundo '!BK162*100000000/Indicadores!$I189,"")</f>
        <v>52667709.911032706</v>
      </c>
      <c r="AJ189" s="124">
        <f>IFERROR('PML mundo '!BM162*100000000/Indicadores!$I189,"")</f>
        <v>122175784.15012485</v>
      </c>
    </row>
    <row r="190" spans="1:36" s="119" customFormat="1" ht="14">
      <c r="A190" s="114" t="str">
        <f>'AAL mundo '!A190</f>
        <v>Sub-Saharan Africa</v>
      </c>
      <c r="B190" s="107" t="str">
        <f>'AAL mundo '!B190</f>
        <v>REU</v>
      </c>
      <c r="C190" s="107" t="str">
        <f>'AAL mundo '!C190</f>
        <v>Réunion</v>
      </c>
      <c r="D190" s="108" t="str">
        <f>'AAL mundo '!D190</f>
        <v/>
      </c>
      <c r="E190" s="108" t="str">
        <f>'AAL mundo '!E190</f>
        <v>N.D</v>
      </c>
      <c r="F190" s="109">
        <f>'AAL mundo '!F190</f>
        <v>67897.7</v>
      </c>
      <c r="G190" s="124" t="str">
        <f>IFERROR('PML mundo '!G163*100000000/Indicadores!$I190,"")</f>
        <v/>
      </c>
      <c r="H190" s="124" t="str">
        <f>IFERROR('PML mundo '!I163*100000000/Indicadores!$I190,"")</f>
        <v/>
      </c>
      <c r="I190" s="124" t="str">
        <f>IFERROR('PML mundo '!K163*100000000/Indicadores!$I190,"")</f>
        <v/>
      </c>
      <c r="J190" s="124" t="str">
        <f>IFERROR('PML mundo '!M163*100000000/Indicadores!$I190,"")</f>
        <v/>
      </c>
      <c r="K190" s="124" t="str">
        <f>IFERROR('PML mundo '!O163*100000000/Indicadores!$I190,"")</f>
        <v/>
      </c>
      <c r="L190" s="124" t="str">
        <f>IFERROR('PML mundo '!Q163*100000000/Indicadores!$I190,"")</f>
        <v/>
      </c>
      <c r="M190" s="124" t="str">
        <f>IFERROR('PML mundo '!S163*100000000/Indicadores!$I190,"")</f>
        <v/>
      </c>
      <c r="N190" s="124" t="str">
        <f>IFERROR('PML mundo '!U163*100000000/Indicadores!$I190,"")</f>
        <v/>
      </c>
      <c r="O190" s="124" t="str">
        <f>IFERROR('PML mundo '!W163*100000000/Indicadores!$I190,"")</f>
        <v/>
      </c>
      <c r="P190" s="124" t="str">
        <f>IFERROR('PML mundo '!Y163*100000000/Indicadores!$I190,"")</f>
        <v/>
      </c>
      <c r="Q190" s="124" t="str">
        <f>IFERROR('PML mundo '!AA163*100000000/Indicadores!$I190,"")</f>
        <v/>
      </c>
      <c r="R190" s="124" t="str">
        <f>IFERROR('PML mundo '!AC163*100000000/Indicadores!$I190,"")</f>
        <v/>
      </c>
      <c r="S190" s="124" t="str">
        <f>IFERROR('PML mundo '!AE163*100000000/Indicadores!$I190,"")</f>
        <v/>
      </c>
      <c r="T190" s="124" t="str">
        <f>IFERROR('PML mundo '!AG163*100000000/Indicadores!$I190,"")</f>
        <v/>
      </c>
      <c r="U190" s="124" t="str">
        <f>IFERROR('PML mundo '!AI163*100000000/Indicadores!$I190,"")</f>
        <v/>
      </c>
      <c r="V190" s="124" t="str">
        <f>IFERROR('PML mundo '!AK163*100000000/Indicadores!$I190,"")</f>
        <v/>
      </c>
      <c r="W190" s="124" t="str">
        <f>IFERROR('PML mundo '!AM163*100000000/Indicadores!$I190,"")</f>
        <v/>
      </c>
      <c r="X190" s="124" t="str">
        <f>IFERROR('PML mundo '!AO163*100000000/Indicadores!$I190,"")</f>
        <v/>
      </c>
      <c r="Y190" s="124" t="str">
        <f>IFERROR('PML mundo '!AQ163*100000000/Indicadores!$I190,"")</f>
        <v/>
      </c>
      <c r="Z190" s="124" t="str">
        <f>IFERROR('PML mundo '!AS163*100000000/Indicadores!$I190,"")</f>
        <v/>
      </c>
      <c r="AA190" s="124" t="str">
        <f>IFERROR('PML mundo '!AU163*100000000/Indicadores!$I190,"")</f>
        <v/>
      </c>
      <c r="AB190" s="124" t="str">
        <f>IFERROR('PML mundo '!AW163*100000000/Indicadores!$I190,"")</f>
        <v/>
      </c>
      <c r="AC190" s="124" t="str">
        <f>IFERROR('PML mundo '!AY163*100000000/Indicadores!$I190,"")</f>
        <v/>
      </c>
      <c r="AD190" s="124" t="str">
        <f>IFERROR('PML mundo '!BA163*100000000/Indicadores!$I190,"")</f>
        <v/>
      </c>
      <c r="AE190" s="124" t="str">
        <f>IFERROR('PML mundo '!BC163*100000000/Indicadores!$I190,"")</f>
        <v/>
      </c>
      <c r="AF190" s="124" t="str">
        <f>IFERROR('PML mundo '!BE163*100000000/Indicadores!$I190,"")</f>
        <v/>
      </c>
      <c r="AG190" s="124" t="str">
        <f>IFERROR('PML mundo '!BG163*100000000/Indicadores!$I190,"")</f>
        <v/>
      </c>
      <c r="AH190" s="124" t="str">
        <f>IFERROR('PML mundo '!BI163*100000000/Indicadores!$I190,"")</f>
        <v/>
      </c>
      <c r="AI190" s="124" t="str">
        <f>IFERROR('PML mundo '!BK163*100000000/Indicadores!$I190,"")</f>
        <v/>
      </c>
      <c r="AJ190" s="124" t="str">
        <f>IFERROR('PML mundo '!BM163*100000000/Indicadores!$I190,"")</f>
        <v/>
      </c>
    </row>
    <row r="191" spans="1:36" s="119" customFormat="1" ht="14">
      <c r="A191" s="114" t="str">
        <f>'AAL mundo '!A191</f>
        <v>Europe and Central Asia</v>
      </c>
      <c r="B191" s="107" t="str">
        <f>'AAL mundo '!B191</f>
        <v>ROU</v>
      </c>
      <c r="C191" s="107" t="str">
        <f>'AAL mundo '!C191</f>
        <v>Romania</v>
      </c>
      <c r="D191" s="108" t="str">
        <f>'AAL mundo '!D191</f>
        <v/>
      </c>
      <c r="E191" s="108" t="str">
        <f>'AAL mundo '!E191</f>
        <v>Upper middle income</v>
      </c>
      <c r="F191" s="109">
        <f>'AAL mundo '!F191</f>
        <v>555697</v>
      </c>
      <c r="G191" s="124">
        <f>IFERROR('PML mundo '!G164*100000000/Indicadores!$I191,"")</f>
        <v>3758328.0282978332</v>
      </c>
      <c r="H191" s="124">
        <f>IFERROR('PML mundo '!I164*100000000/Indicadores!$I191,"")</f>
        <v>8913094.4914192501</v>
      </c>
      <c r="I191" s="124">
        <f>IFERROR('PML mundo '!K164*100000000/Indicadores!$I191,"")</f>
        <v>16065013.538073743</v>
      </c>
      <c r="J191" s="124">
        <f>IFERROR('PML mundo '!M164*100000000/Indicadores!$I191,"")</f>
        <v>31945157.28561509</v>
      </c>
      <c r="K191" s="124">
        <f>IFERROR('PML mundo '!O164*100000000/Indicadores!$I191,"")</f>
        <v>51194420.014394835</v>
      </c>
      <c r="L191" s="124">
        <f>IFERROR('PML mundo '!Q164*100000000/Indicadores!$I191,"")</f>
        <v>77067627.729349539</v>
      </c>
      <c r="M191" s="124">
        <f>IFERROR('PML mundo '!S164*100000000/Indicadores!$I191,"")</f>
        <v>95835967.607136816</v>
      </c>
      <c r="N191" s="124" t="str">
        <f>IFERROR('PML mundo '!U164*100000000/Indicadores!$I191,"")</f>
        <v/>
      </c>
      <c r="O191" s="124" t="str">
        <f>IFERROR('PML mundo '!W164*100000000/Indicadores!$I191,"")</f>
        <v/>
      </c>
      <c r="P191" s="124" t="str">
        <f>IFERROR('PML mundo '!Y164*100000000/Indicadores!$I191,"")</f>
        <v/>
      </c>
      <c r="Q191" s="124" t="str">
        <f>IFERROR('PML mundo '!AA164*100000000/Indicadores!$I191,"")</f>
        <v/>
      </c>
      <c r="R191" s="124" t="str">
        <f>IFERROR('PML mundo '!AC164*100000000/Indicadores!$I191,"")</f>
        <v/>
      </c>
      <c r="S191" s="124" t="str">
        <f>IFERROR('PML mundo '!AE164*100000000/Indicadores!$I191,"")</f>
        <v/>
      </c>
      <c r="T191" s="124" t="str">
        <f>IFERROR('PML mundo '!AG164*100000000/Indicadores!$I191,"")</f>
        <v/>
      </c>
      <c r="U191" s="124" t="str">
        <f>IFERROR('PML mundo '!AI164*100000000/Indicadores!$I191,"")</f>
        <v/>
      </c>
      <c r="V191" s="124" t="str">
        <f>IFERROR('PML mundo '!AK164*100000000/Indicadores!$I191,"")</f>
        <v/>
      </c>
      <c r="W191" s="124" t="str">
        <f>IFERROR('PML mundo '!AM164*100000000/Indicadores!$I191,"")</f>
        <v/>
      </c>
      <c r="X191" s="124" t="str">
        <f>IFERROR('PML mundo '!AO164*100000000/Indicadores!$I191,"")</f>
        <v/>
      </c>
      <c r="Y191" s="124" t="str">
        <f>IFERROR('PML mundo '!AQ164*100000000/Indicadores!$I191,"")</f>
        <v/>
      </c>
      <c r="Z191" s="124" t="str">
        <f>IFERROR('PML mundo '!AS164*100000000/Indicadores!$I191,"")</f>
        <v/>
      </c>
      <c r="AA191" s="124" t="str">
        <f>IFERROR('PML mundo '!AU164*100000000/Indicadores!$I191,"")</f>
        <v/>
      </c>
      <c r="AB191" s="124" t="str">
        <f>IFERROR('PML mundo '!AW164*100000000/Indicadores!$I191,"")</f>
        <v/>
      </c>
      <c r="AC191" s="124" t="str">
        <f>IFERROR('PML mundo '!AY164*100000000/Indicadores!$I191,"")</f>
        <v/>
      </c>
      <c r="AD191" s="124" t="str">
        <f>IFERROR('PML mundo '!BA164*100000000/Indicadores!$I191,"")</f>
        <v/>
      </c>
      <c r="AE191" s="124" t="str">
        <f>IFERROR('PML mundo '!BC164*100000000/Indicadores!$I191,"")</f>
        <v/>
      </c>
      <c r="AF191" s="124" t="str">
        <f>IFERROR('PML mundo '!BE164*100000000/Indicadores!$I191,"")</f>
        <v/>
      </c>
      <c r="AG191" s="124" t="str">
        <f>IFERROR('PML mundo '!BG164*100000000/Indicadores!$I191,"")</f>
        <v/>
      </c>
      <c r="AH191" s="124" t="str">
        <f>IFERROR('PML mundo '!BI164*100000000/Indicadores!$I191,"")</f>
        <v/>
      </c>
      <c r="AI191" s="124">
        <f>IFERROR('PML mundo '!BK164*100000000/Indicadores!$I191,"")</f>
        <v>12705244.707788318</v>
      </c>
      <c r="AJ191" s="124">
        <f>IFERROR('PML mundo '!BM164*100000000/Indicadores!$I191,"")</f>
        <v>23561472.961392086</v>
      </c>
    </row>
    <row r="192" spans="1:36" s="119" customFormat="1" ht="14">
      <c r="A192" s="114" t="str">
        <f>'AAL mundo '!A192</f>
        <v>Europe and Central Asia</v>
      </c>
      <c r="B192" s="107" t="str">
        <f>'AAL mundo '!B192</f>
        <v>RUS</v>
      </c>
      <c r="C192" s="107" t="str">
        <f>'AAL mundo '!C192</f>
        <v>Russian Federation</v>
      </c>
      <c r="D192" s="108" t="str">
        <f>'AAL mundo '!D192</f>
        <v/>
      </c>
      <c r="E192" s="108" t="str">
        <f>'AAL mundo '!E192</f>
        <v>High income: nonOECD</v>
      </c>
      <c r="F192" s="109">
        <f>'AAL mundo '!F192</f>
        <v>6325790</v>
      </c>
      <c r="G192" s="124">
        <f>IFERROR('PML mundo '!G165*100000000/Indicadores!$I192,"")</f>
        <v>337178.96828797652</v>
      </c>
      <c r="H192" s="124">
        <f>IFERROR('PML mundo '!I165*100000000/Indicadores!$I192,"")</f>
        <v>722525.11167889228</v>
      </c>
      <c r="I192" s="124">
        <f>IFERROR('PML mundo '!K165*100000000/Indicadores!$I192,"")</f>
        <v>1146858.7344003383</v>
      </c>
      <c r="J192" s="124">
        <f>IFERROR('PML mundo '!M165*100000000/Indicadores!$I192,"")</f>
        <v>1906351.7923398311</v>
      </c>
      <c r="K192" s="124">
        <f>IFERROR('PML mundo '!O165*100000000/Indicadores!$I192,"")</f>
        <v>2618954.0900171194</v>
      </c>
      <c r="L192" s="124">
        <f>IFERROR('PML mundo '!Q165*100000000/Indicadores!$I192,"")</f>
        <v>3453943.5887591224</v>
      </c>
      <c r="M192" s="124">
        <f>IFERROR('PML mundo '!S165*100000000/Indicadores!$I192,"")</f>
        <v>4017091.6966941939</v>
      </c>
      <c r="N192" s="124" t="str">
        <f>IFERROR('PML mundo '!U165*100000000/Indicadores!$I192,"")</f>
        <v/>
      </c>
      <c r="O192" s="124" t="str">
        <f>IFERROR('PML mundo '!W165*100000000/Indicadores!$I192,"")</f>
        <v/>
      </c>
      <c r="P192" s="124" t="str">
        <f>IFERROR('PML mundo '!Y165*100000000/Indicadores!$I192,"")</f>
        <v/>
      </c>
      <c r="Q192" s="124" t="str">
        <f>IFERROR('PML mundo '!AA165*100000000/Indicadores!$I192,"")</f>
        <v/>
      </c>
      <c r="R192" s="124" t="str">
        <f>IFERROR('PML mundo '!AC165*100000000/Indicadores!$I192,"")</f>
        <v/>
      </c>
      <c r="S192" s="124" t="str">
        <f>IFERROR('PML mundo '!AE165*100000000/Indicadores!$I192,"")</f>
        <v/>
      </c>
      <c r="T192" s="124" t="str">
        <f>IFERROR('PML mundo '!AG165*100000000/Indicadores!$I192,"")</f>
        <v/>
      </c>
      <c r="U192" s="124" t="str">
        <f>IFERROR('PML mundo '!AI165*100000000/Indicadores!$I192,"")</f>
        <v/>
      </c>
      <c r="V192" s="124" t="str">
        <f>IFERROR('PML mundo '!AK165*100000000/Indicadores!$I192,"")</f>
        <v/>
      </c>
      <c r="W192" s="124" t="str">
        <f>IFERROR('PML mundo '!AM165*100000000/Indicadores!$I192,"")</f>
        <v/>
      </c>
      <c r="X192" s="124" t="str">
        <f>IFERROR('PML mundo '!AO165*100000000/Indicadores!$I192,"")</f>
        <v/>
      </c>
      <c r="Y192" s="124" t="str">
        <f>IFERROR('PML mundo '!AQ165*100000000/Indicadores!$I192,"")</f>
        <v/>
      </c>
      <c r="Z192" s="124" t="str">
        <f>IFERROR('PML mundo '!AS165*100000000/Indicadores!$I192,"")</f>
        <v/>
      </c>
      <c r="AA192" s="124" t="str">
        <f>IFERROR('PML mundo '!AU165*100000000/Indicadores!$I192,"")</f>
        <v/>
      </c>
      <c r="AB192" s="124" t="str">
        <f>IFERROR('PML mundo '!AW165*100000000/Indicadores!$I192,"")</f>
        <v/>
      </c>
      <c r="AC192" s="124" t="str">
        <f>IFERROR('PML mundo '!AY165*100000000/Indicadores!$I192,"")</f>
        <v/>
      </c>
      <c r="AD192" s="124" t="str">
        <f>IFERROR('PML mundo '!BA165*100000000/Indicadores!$I192,"")</f>
        <v/>
      </c>
      <c r="AE192" s="124" t="str">
        <f>IFERROR('PML mundo '!BC165*100000000/Indicadores!$I192,"")</f>
        <v/>
      </c>
      <c r="AF192" s="124" t="str">
        <f>IFERROR('PML mundo '!BE165*100000000/Indicadores!$I192,"")</f>
        <v/>
      </c>
      <c r="AG192" s="124" t="str">
        <f>IFERROR('PML mundo '!BG165*100000000/Indicadores!$I192,"")</f>
        <v/>
      </c>
      <c r="AH192" s="124" t="str">
        <f>IFERROR('PML mundo '!BI165*100000000/Indicadores!$I192,"")</f>
        <v/>
      </c>
      <c r="AI192" s="124">
        <f>IFERROR('PML mundo '!BK165*100000000/Indicadores!$I192,"")</f>
        <v>8126465.4497036571</v>
      </c>
      <c r="AJ192" s="124">
        <f>IFERROR('PML mundo '!BM165*100000000/Indicadores!$I192,"")</f>
        <v>18286062.420806725</v>
      </c>
    </row>
    <row r="193" spans="1:36" s="119" customFormat="1" ht="14">
      <c r="A193" s="114" t="str">
        <f>'AAL mundo '!A193</f>
        <v>Sub-Saharan Africa</v>
      </c>
      <c r="B193" s="107" t="str">
        <f>'AAL mundo '!B193</f>
        <v>RWA</v>
      </c>
      <c r="C193" s="107" t="str">
        <f>'AAL mundo '!C193</f>
        <v>Rwanda</v>
      </c>
      <c r="D193" s="108" t="str">
        <f>'AAL mundo '!D193</f>
        <v/>
      </c>
      <c r="E193" s="108" t="str">
        <f>'AAL mundo '!E193</f>
        <v>Low income</v>
      </c>
      <c r="F193" s="109">
        <f>'AAL mundo '!F193</f>
        <v>13197.4</v>
      </c>
      <c r="G193" s="124">
        <f>IFERROR('PML mundo '!G166*100000000/Indicadores!$I193,"")</f>
        <v>29009970.668390997</v>
      </c>
      <c r="H193" s="124">
        <f>IFERROR('PML mundo '!I166*100000000/Indicadores!$I193,"")</f>
        <v>75660991.277499884</v>
      </c>
      <c r="I193" s="124">
        <f>IFERROR('PML mundo '!K166*100000000/Indicadores!$I193,"")</f>
        <v>168765312.13523635</v>
      </c>
      <c r="J193" s="124">
        <f>IFERROR('PML mundo '!M166*100000000/Indicadores!$I193,"")</f>
        <v>450571748.14340413</v>
      </c>
      <c r="K193" s="124">
        <f>IFERROR('PML mundo '!O166*100000000/Indicadores!$I193,"")</f>
        <v>863708441.36902082</v>
      </c>
      <c r="L193" s="124">
        <f>IFERROR('PML mundo '!Q166*100000000/Indicadores!$I193,"")</f>
        <v>1472994716.6565301</v>
      </c>
      <c r="M193" s="124">
        <f>IFERROR('PML mundo '!S166*100000000/Indicadores!$I193,"")</f>
        <v>1902498261.9442077</v>
      </c>
      <c r="N193" s="124" t="str">
        <f>IFERROR('PML mundo '!U166*100000000/Indicadores!$I193,"")</f>
        <v/>
      </c>
      <c r="O193" s="124" t="str">
        <f>IFERROR('PML mundo '!W166*100000000/Indicadores!$I193,"")</f>
        <v/>
      </c>
      <c r="P193" s="124" t="str">
        <f>IFERROR('PML mundo '!Y166*100000000/Indicadores!$I193,"")</f>
        <v/>
      </c>
      <c r="Q193" s="124" t="str">
        <f>IFERROR('PML mundo '!AA166*100000000/Indicadores!$I193,"")</f>
        <v/>
      </c>
      <c r="R193" s="124" t="str">
        <f>IFERROR('PML mundo '!AC166*100000000/Indicadores!$I193,"")</f>
        <v/>
      </c>
      <c r="S193" s="124" t="str">
        <f>IFERROR('PML mundo '!AE166*100000000/Indicadores!$I193,"")</f>
        <v/>
      </c>
      <c r="T193" s="124" t="str">
        <f>IFERROR('PML mundo '!AG166*100000000/Indicadores!$I193,"")</f>
        <v/>
      </c>
      <c r="U193" s="124" t="str">
        <f>IFERROR('PML mundo '!AI166*100000000/Indicadores!$I193,"")</f>
        <v/>
      </c>
      <c r="V193" s="124" t="str">
        <f>IFERROR('PML mundo '!AK166*100000000/Indicadores!$I193,"")</f>
        <v/>
      </c>
      <c r="W193" s="124" t="str">
        <f>IFERROR('PML mundo '!AM166*100000000/Indicadores!$I193,"")</f>
        <v/>
      </c>
      <c r="X193" s="124" t="str">
        <f>IFERROR('PML mundo '!AO166*100000000/Indicadores!$I193,"")</f>
        <v/>
      </c>
      <c r="Y193" s="124" t="str">
        <f>IFERROR('PML mundo '!AQ166*100000000/Indicadores!$I193,"")</f>
        <v/>
      </c>
      <c r="Z193" s="124" t="str">
        <f>IFERROR('PML mundo '!AS166*100000000/Indicadores!$I193,"")</f>
        <v/>
      </c>
      <c r="AA193" s="124" t="str">
        <f>IFERROR('PML mundo '!AU166*100000000/Indicadores!$I193,"")</f>
        <v/>
      </c>
      <c r="AB193" s="124" t="str">
        <f>IFERROR('PML mundo '!AW166*100000000/Indicadores!$I193,"")</f>
        <v/>
      </c>
      <c r="AC193" s="124" t="str">
        <f>IFERROR('PML mundo '!AY166*100000000/Indicadores!$I193,"")</f>
        <v/>
      </c>
      <c r="AD193" s="124" t="str">
        <f>IFERROR('PML mundo '!BA166*100000000/Indicadores!$I193,"")</f>
        <v/>
      </c>
      <c r="AE193" s="124" t="str">
        <f>IFERROR('PML mundo '!BC166*100000000/Indicadores!$I193,"")</f>
        <v/>
      </c>
      <c r="AF193" s="124" t="str">
        <f>IFERROR('PML mundo '!BE166*100000000/Indicadores!$I193,"")</f>
        <v/>
      </c>
      <c r="AG193" s="124" t="str">
        <f>IFERROR('PML mundo '!BG166*100000000/Indicadores!$I193,"")</f>
        <v/>
      </c>
      <c r="AH193" s="124" t="str">
        <f>IFERROR('PML mundo '!BI166*100000000/Indicadores!$I193,"")</f>
        <v/>
      </c>
      <c r="AI193" s="124">
        <f>IFERROR('PML mundo '!BK166*100000000/Indicadores!$I193,"")</f>
        <v>234623881.21883512</v>
      </c>
      <c r="AJ193" s="124">
        <f>IFERROR('PML mundo '!BM166*100000000/Indicadores!$I193,"")</f>
        <v>380130450.03018177</v>
      </c>
    </row>
    <row r="194" spans="1:36" s="119" customFormat="1" ht="14">
      <c r="A194" s="114" t="str">
        <f>'AAL mundo '!A194</f>
        <v>LAC</v>
      </c>
      <c r="B194" s="107" t="str">
        <f>'AAL mundo '!B194</f>
        <v>KNA</v>
      </c>
      <c r="C194" s="107" t="str">
        <f>'AAL mundo '!C194</f>
        <v>Saint Kitts and Nevis</v>
      </c>
      <c r="D194" s="108" t="str">
        <f>'AAL mundo '!D194</f>
        <v>SIDS</v>
      </c>
      <c r="E194" s="108" t="str">
        <f>'AAL mundo '!E194</f>
        <v>High income: nonOECD</v>
      </c>
      <c r="F194" s="109">
        <f>'AAL mundo '!F194</f>
        <v>4112.0600000000004</v>
      </c>
      <c r="G194" s="124">
        <f>IFERROR('PML mundo '!G167*100000000/Indicadores!$I194,"")</f>
        <v>519983518.26248926</v>
      </c>
      <c r="H194" s="124">
        <f>IFERROR('PML mundo '!I167*100000000/Indicadores!$I194,"")</f>
        <v>1495564332.0980179</v>
      </c>
      <c r="I194" s="124">
        <f>IFERROR('PML mundo '!K167*100000000/Indicadores!$I194,"")</f>
        <v>2586483804.1641259</v>
      </c>
      <c r="J194" s="124">
        <f>IFERROR('PML mundo '!M167*100000000/Indicadores!$I194,"")</f>
        <v>4177236113.7702427</v>
      </c>
      <c r="K194" s="124">
        <f>IFERROR('PML mundo '!O167*100000000/Indicadores!$I194,"")</f>
        <v>5423171893.9657192</v>
      </c>
      <c r="L194" s="124">
        <f>IFERROR('PML mundo '!Q167*100000000/Indicadores!$I194,"")</f>
        <v>6798072030.7850733</v>
      </c>
      <c r="M194" s="124">
        <f>IFERROR('PML mundo '!S167*100000000/Indicadores!$I194,"")</f>
        <v>7535970767.7178183</v>
      </c>
      <c r="N194" s="124">
        <f>IFERROR('PML mundo '!U167*100000000/Indicadores!$I194,"")</f>
        <v>823779019.05950725</v>
      </c>
      <c r="O194" s="124">
        <f>IFERROR('PML mundo '!W167*100000000/Indicadores!$I194,"")</f>
        <v>3005138185.0792837</v>
      </c>
      <c r="P194" s="124">
        <f>IFERROR('PML mundo '!Y167*100000000/Indicadores!$I194,"")</f>
        <v>4324959794.5905237</v>
      </c>
      <c r="Q194" s="124">
        <f>IFERROR('PML mundo '!AA167*100000000/Indicadores!$I194,"")</f>
        <v>6016753374.6765079</v>
      </c>
      <c r="R194" s="124">
        <f>IFERROR('PML mundo '!AC167*100000000/Indicadores!$I194,"")</f>
        <v>6947283023.7539186</v>
      </c>
      <c r="S194" s="124">
        <f>IFERROR('PML mundo '!AE167*100000000/Indicadores!$I194,"")</f>
        <v>7945557342.3078594</v>
      </c>
      <c r="T194" s="124">
        <f>IFERROR('PML mundo '!AG167*100000000/Indicadores!$I194,"")</f>
        <v>8696745932.9551926</v>
      </c>
      <c r="U194" s="124">
        <f>IFERROR('PML mundo '!AI167*100000000/Indicadores!$I194,"")</f>
        <v>577460936.1328032</v>
      </c>
      <c r="V194" s="124">
        <f>IFERROR('PML mundo '!AK167*100000000/Indicadores!$I194,"")</f>
        <v>963826250.08074796</v>
      </c>
      <c r="W194" s="124">
        <f>IFERROR('PML mundo '!AM167*100000000/Indicadores!$I194,"")</f>
        <v>1144558665.036902</v>
      </c>
      <c r="X194" s="124">
        <f>IFERROR('PML mundo '!AO167*100000000/Indicadores!$I194,"")</f>
        <v>1393035749.4695864</v>
      </c>
      <c r="Y194" s="124">
        <f>IFERROR('PML mundo '!AQ167*100000000/Indicadores!$I194,"")</f>
        <v>1623473176.8745258</v>
      </c>
      <c r="Z194" s="124">
        <f>IFERROR('PML mundo '!AS167*100000000/Indicadores!$I194,"")</f>
        <v>1760113983.2974424</v>
      </c>
      <c r="AA194" s="124">
        <f>IFERROR('PML mundo '!AU167*100000000/Indicadores!$I194,"")</f>
        <v>1823924472.2519646</v>
      </c>
      <c r="AB194" s="124" t="str">
        <f>IFERROR('PML mundo '!AW167*100000000/Indicadores!$I194,"")</f>
        <v/>
      </c>
      <c r="AC194" s="124" t="str">
        <f>IFERROR('PML mundo '!AY167*100000000/Indicadores!$I194,"")</f>
        <v/>
      </c>
      <c r="AD194" s="124" t="str">
        <f>IFERROR('PML mundo '!BA167*100000000/Indicadores!$I194,"")</f>
        <v/>
      </c>
      <c r="AE194" s="124" t="str">
        <f>IFERROR('PML mundo '!BC167*100000000/Indicadores!$I194,"")</f>
        <v/>
      </c>
      <c r="AF194" s="124" t="str">
        <f>IFERROR('PML mundo '!BE167*100000000/Indicadores!$I194,"")</f>
        <v/>
      </c>
      <c r="AG194" s="124" t="str">
        <f>IFERROR('PML mundo '!BG167*100000000/Indicadores!$I194,"")</f>
        <v/>
      </c>
      <c r="AH194" s="124" t="str">
        <f>IFERROR('PML mundo '!BI167*100000000/Indicadores!$I194,"")</f>
        <v/>
      </c>
      <c r="AI194" s="124" t="str">
        <f>IFERROR('PML mundo '!BK167*100000000/Indicadores!$I194,"")</f>
        <v/>
      </c>
      <c r="AJ194" s="124" t="str">
        <f>IFERROR('PML mundo '!BM167*100000000/Indicadores!$I194,"")</f>
        <v/>
      </c>
    </row>
    <row r="195" spans="1:36" s="119" customFormat="1" ht="14">
      <c r="A195" s="114" t="str">
        <f>'AAL mundo '!A195</f>
        <v>LAC</v>
      </c>
      <c r="B195" s="107" t="str">
        <f>'AAL mundo '!B195</f>
        <v>LCA</v>
      </c>
      <c r="C195" s="107" t="str">
        <f>'AAL mundo '!C195</f>
        <v>Saint Lucia</v>
      </c>
      <c r="D195" s="108" t="str">
        <f>'AAL mundo '!D195</f>
        <v>SIDS</v>
      </c>
      <c r="E195" s="108" t="str">
        <f>'AAL mundo '!E195</f>
        <v>Upper middle income</v>
      </c>
      <c r="F195" s="109">
        <f>'AAL mundo '!F195</f>
        <v>3361.85</v>
      </c>
      <c r="G195" s="124">
        <f>IFERROR('PML mundo '!G168*100000000/Indicadores!$I195,"")</f>
        <v>47303780.681946054</v>
      </c>
      <c r="H195" s="124">
        <f>IFERROR('PML mundo '!I168*100000000/Indicadores!$I195,"")</f>
        <v>201714844.73509607</v>
      </c>
      <c r="I195" s="124">
        <f>IFERROR('PML mundo '!K168*100000000/Indicadores!$I195,"")</f>
        <v>486420408.8198539</v>
      </c>
      <c r="J195" s="124">
        <f>IFERROR('PML mundo '!M168*100000000/Indicadores!$I195,"")</f>
        <v>1135058399.5264206</v>
      </c>
      <c r="K195" s="124">
        <f>IFERROR('PML mundo '!O168*100000000/Indicadores!$I195,"")</f>
        <v>1764970040.9060481</v>
      </c>
      <c r="L195" s="124">
        <f>IFERROR('PML mundo '!Q168*100000000/Indicadores!$I195,"")</f>
        <v>2424481395.7379346</v>
      </c>
      <c r="M195" s="124">
        <f>IFERROR('PML mundo '!S168*100000000/Indicadores!$I195,"")</f>
        <v>2868848836.4662743</v>
      </c>
      <c r="N195" s="124">
        <f>IFERROR('PML mundo '!U168*100000000/Indicadores!$I195,"")</f>
        <v>459051129.03432715</v>
      </c>
      <c r="O195" s="124">
        <f>IFERROR('PML mundo '!W168*100000000/Indicadores!$I195,"")</f>
        <v>1246765952.3352599</v>
      </c>
      <c r="P195" s="124">
        <f>IFERROR('PML mundo '!Y168*100000000/Indicadores!$I195,"")</f>
        <v>2403664014.8484335</v>
      </c>
      <c r="Q195" s="124">
        <f>IFERROR('PML mundo '!AA168*100000000/Indicadores!$I195,"")</f>
        <v>4209339470.1723447</v>
      </c>
      <c r="R195" s="124">
        <f>IFERROR('PML mundo '!AC168*100000000/Indicadores!$I195,"")</f>
        <v>5262522367.1824694</v>
      </c>
      <c r="S195" s="124">
        <f>IFERROR('PML mundo '!AE168*100000000/Indicadores!$I195,"")</f>
        <v>5708702035.2650299</v>
      </c>
      <c r="T195" s="124">
        <f>IFERROR('PML mundo '!AG168*100000000/Indicadores!$I195,"")</f>
        <v>6154881703.3475895</v>
      </c>
      <c r="U195" s="124">
        <f>IFERROR('PML mundo '!AI168*100000000/Indicadores!$I195,"")</f>
        <v>595851060.5939039</v>
      </c>
      <c r="V195" s="124">
        <f>IFERROR('PML mundo '!AK168*100000000/Indicadores!$I195,"")</f>
        <v>1513442177.6139321</v>
      </c>
      <c r="W195" s="124">
        <f>IFERROR('PML mundo '!AM168*100000000/Indicadores!$I195,"")</f>
        <v>2211010306.8844371</v>
      </c>
      <c r="X195" s="124">
        <f>IFERROR('PML mundo '!AO168*100000000/Indicadores!$I195,"")</f>
        <v>3221303823.1780238</v>
      </c>
      <c r="Y195" s="124">
        <f>IFERROR('PML mundo '!AQ168*100000000/Indicadores!$I195,"")</f>
        <v>3837135852.0364037</v>
      </c>
      <c r="Z195" s="124">
        <f>IFERROR('PML mundo '!AS168*100000000/Indicadores!$I195,"")</f>
        <v>4560261033.7382154</v>
      </c>
      <c r="AA195" s="124">
        <f>IFERROR('PML mundo '!AU168*100000000/Indicadores!$I195,"")</f>
        <v>4656169681.4077015</v>
      </c>
      <c r="AB195" s="124" t="str">
        <f>IFERROR('PML mundo '!AW168*100000000/Indicadores!$I195,"")</f>
        <v/>
      </c>
      <c r="AC195" s="124" t="str">
        <f>IFERROR('PML mundo '!AY168*100000000/Indicadores!$I195,"")</f>
        <v/>
      </c>
      <c r="AD195" s="124" t="str">
        <f>IFERROR('PML mundo '!BA168*100000000/Indicadores!$I195,"")</f>
        <v/>
      </c>
      <c r="AE195" s="124" t="str">
        <f>IFERROR('PML mundo '!BC168*100000000/Indicadores!$I195,"")</f>
        <v/>
      </c>
      <c r="AF195" s="124" t="str">
        <f>IFERROR('PML mundo '!BE168*100000000/Indicadores!$I195,"")</f>
        <v/>
      </c>
      <c r="AG195" s="124" t="str">
        <f>IFERROR('PML mundo '!BG168*100000000/Indicadores!$I195,"")</f>
        <v/>
      </c>
      <c r="AH195" s="124" t="str">
        <f>IFERROR('PML mundo '!BI168*100000000/Indicadores!$I195,"")</f>
        <v/>
      </c>
      <c r="AI195" s="124" t="str">
        <f>IFERROR('PML mundo '!BK168*100000000/Indicadores!$I195,"")</f>
        <v/>
      </c>
      <c r="AJ195" s="124" t="str">
        <f>IFERROR('PML mundo '!BM168*100000000/Indicadores!$I195,"")</f>
        <v/>
      </c>
    </row>
    <row r="196" spans="1:36" s="119" customFormat="1" ht="14">
      <c r="A196" s="114" t="str">
        <f>'AAL mundo '!A196</f>
        <v>LAC</v>
      </c>
      <c r="B196" s="107" t="str">
        <f>'AAL mundo '!B196</f>
        <v>VCT</v>
      </c>
      <c r="C196" s="107" t="str">
        <f>'AAL mundo '!C196</f>
        <v>Saint Vincent and the Grenadines</v>
      </c>
      <c r="D196" s="108" t="str">
        <f>'AAL mundo '!D196</f>
        <v>SIDS</v>
      </c>
      <c r="E196" s="108" t="str">
        <f>'AAL mundo '!E196</f>
        <v>Upper middle income</v>
      </c>
      <c r="F196" s="109">
        <f>'AAL mundo '!F196</f>
        <v>2645.41</v>
      </c>
      <c r="G196" s="124">
        <f>IFERROR('PML mundo '!G169*100000000/Indicadores!$I196,"")</f>
        <v>13326521.993535556</v>
      </c>
      <c r="H196" s="124">
        <f>IFERROR('PML mundo '!I169*100000000/Indicadores!$I196,"")</f>
        <v>48616501.753632247</v>
      </c>
      <c r="I196" s="124">
        <f>IFERROR('PML mundo '!K169*100000000/Indicadores!$I196,"")</f>
        <v>129351608.41320337</v>
      </c>
      <c r="J196" s="124">
        <f>IFERROR('PML mundo '!M169*100000000/Indicadores!$I196,"")</f>
        <v>401448823.29387236</v>
      </c>
      <c r="K196" s="124">
        <f>IFERROR('PML mundo '!O169*100000000/Indicadores!$I196,"")</f>
        <v>779584667.60664833</v>
      </c>
      <c r="L196" s="124">
        <f>IFERROR('PML mundo '!Q169*100000000/Indicadores!$I196,"")</f>
        <v>1275769880.1608951</v>
      </c>
      <c r="M196" s="124">
        <f>IFERROR('PML mundo '!S169*100000000/Indicadores!$I196,"")</f>
        <v>1588926277.993799</v>
      </c>
      <c r="N196" s="124">
        <f>IFERROR('PML mundo '!U169*100000000/Indicadores!$I196,"")</f>
        <v>70107627.095106035</v>
      </c>
      <c r="O196" s="124">
        <f>IFERROR('PML mundo '!W169*100000000/Indicadores!$I196,"")</f>
        <v>310457355.40383339</v>
      </c>
      <c r="P196" s="124">
        <f>IFERROR('PML mundo '!Y169*100000000/Indicadores!$I196,"")</f>
        <v>400706586.62587798</v>
      </c>
      <c r="Q196" s="124">
        <f>IFERROR('PML mundo '!AA169*100000000/Indicadores!$I196,"")</f>
        <v>1335047599.5093558</v>
      </c>
      <c r="R196" s="124">
        <f>IFERROR('PML mundo '!AC169*100000000/Indicadores!$I196,"")</f>
        <v>1745571952.9709775</v>
      </c>
      <c r="S196" s="124">
        <f>IFERROR('PML mundo '!AE169*100000000/Indicadores!$I196,"")</f>
        <v>2098303060.4201279</v>
      </c>
      <c r="T196" s="124">
        <f>IFERROR('PML mundo '!AG169*100000000/Indicadores!$I196,"")</f>
        <v>2213754600.3236179</v>
      </c>
      <c r="U196" s="124">
        <f>IFERROR('PML mundo '!AI169*100000000/Indicadores!$I196,"")</f>
        <v>197300001.56505299</v>
      </c>
      <c r="V196" s="124">
        <f>IFERROR('PML mundo '!AK169*100000000/Indicadores!$I196,"")</f>
        <v>627831007.03215992</v>
      </c>
      <c r="W196" s="124">
        <f>IFERROR('PML mundo '!AM169*100000000/Indicadores!$I196,"")</f>
        <v>1559776619.7598376</v>
      </c>
      <c r="X196" s="124">
        <f>IFERROR('PML mundo '!AO169*100000000/Indicadores!$I196,"")</f>
        <v>1994086284.6276429</v>
      </c>
      <c r="Y196" s="124">
        <f>IFERROR('PML mundo '!AQ169*100000000/Indicadores!$I196,"")</f>
        <v>2078026504.1717353</v>
      </c>
      <c r="Z196" s="124">
        <f>IFERROR('PML mundo '!AS169*100000000/Indicadores!$I196,"")</f>
        <v>2245906943.2599206</v>
      </c>
      <c r="AA196" s="124">
        <f>IFERROR('PML mundo '!AU169*100000000/Indicadores!$I196,"")</f>
        <v>2413753644.3177414</v>
      </c>
      <c r="AB196" s="124" t="str">
        <f>IFERROR('PML mundo '!AW169*100000000/Indicadores!$I196,"")</f>
        <v/>
      </c>
      <c r="AC196" s="124" t="str">
        <f>IFERROR('PML mundo '!AY169*100000000/Indicadores!$I196,"")</f>
        <v/>
      </c>
      <c r="AD196" s="124" t="str">
        <f>IFERROR('PML mundo '!BA169*100000000/Indicadores!$I196,"")</f>
        <v/>
      </c>
      <c r="AE196" s="124" t="str">
        <f>IFERROR('PML mundo '!BC169*100000000/Indicadores!$I196,"")</f>
        <v/>
      </c>
      <c r="AF196" s="124" t="str">
        <f>IFERROR('PML mundo '!BE169*100000000/Indicadores!$I196,"")</f>
        <v/>
      </c>
      <c r="AG196" s="124" t="str">
        <f>IFERROR('PML mundo '!BG169*100000000/Indicadores!$I196,"")</f>
        <v/>
      </c>
      <c r="AH196" s="124" t="str">
        <f>IFERROR('PML mundo '!BI169*100000000/Indicadores!$I196,"")</f>
        <v/>
      </c>
      <c r="AI196" s="124" t="str">
        <f>IFERROR('PML mundo '!BK169*100000000/Indicadores!$I196,"")</f>
        <v/>
      </c>
      <c r="AJ196" s="124" t="str">
        <f>IFERROR('PML mundo '!BM169*100000000/Indicadores!$I196,"")</f>
        <v/>
      </c>
    </row>
    <row r="197" spans="1:36" s="119" customFormat="1" ht="14">
      <c r="A197" s="114" t="str">
        <f>'AAL mundo '!A197</f>
        <v>Europe and Central Asia</v>
      </c>
      <c r="B197" s="107" t="str">
        <f>'AAL mundo '!B197</f>
        <v>SMR</v>
      </c>
      <c r="C197" s="107" t="str">
        <f>'AAL mundo '!C197</f>
        <v>San Marino</v>
      </c>
      <c r="D197" s="108" t="str">
        <f>'AAL mundo '!D197</f>
        <v/>
      </c>
      <c r="E197" s="108" t="str">
        <f>'AAL mundo '!E197</f>
        <v>High income: nonOECD</v>
      </c>
      <c r="F197" s="109">
        <f>'AAL mundo '!F197</f>
        <v>4049.35</v>
      </c>
      <c r="G197" s="124">
        <f>IFERROR('PML mundo '!G170*100000000/Indicadores!$I197,"")</f>
        <v>4016653.1461165082</v>
      </c>
      <c r="H197" s="124">
        <f>IFERROR('PML mundo '!I170*100000000/Indicadores!$I197,"")</f>
        <v>12706230.397210304</v>
      </c>
      <c r="I197" s="124">
        <f>IFERROR('PML mundo '!K170*100000000/Indicadores!$I197,"")</f>
        <v>28013492.81461753</v>
      </c>
      <c r="J197" s="124">
        <f>IFERROR('PML mundo '!M170*100000000/Indicadores!$I197,"")</f>
        <v>70509614.381058052</v>
      </c>
      <c r="K197" s="124">
        <f>IFERROR('PML mundo '!O170*100000000/Indicadores!$I197,"")</f>
        <v>124598710.89617018</v>
      </c>
      <c r="L197" s="124">
        <f>IFERROR('PML mundo '!Q170*100000000/Indicadores!$I197,"")</f>
        <v>194452054.31836742</v>
      </c>
      <c r="M197" s="124">
        <f>IFERROR('PML mundo '!S170*100000000/Indicadores!$I197,"")</f>
        <v>239373973.25106823</v>
      </c>
      <c r="N197" s="124" t="str">
        <f>IFERROR('PML mundo '!U170*100000000/Indicadores!$I197,"")</f>
        <v/>
      </c>
      <c r="O197" s="124" t="str">
        <f>IFERROR('PML mundo '!W170*100000000/Indicadores!$I197,"")</f>
        <v/>
      </c>
      <c r="P197" s="124" t="str">
        <f>IFERROR('PML mundo '!Y170*100000000/Indicadores!$I197,"")</f>
        <v/>
      </c>
      <c r="Q197" s="124" t="str">
        <f>IFERROR('PML mundo '!AA170*100000000/Indicadores!$I197,"")</f>
        <v/>
      </c>
      <c r="R197" s="124" t="str">
        <f>IFERROR('PML mundo '!AC170*100000000/Indicadores!$I197,"")</f>
        <v/>
      </c>
      <c r="S197" s="124" t="str">
        <f>IFERROR('PML mundo '!AE170*100000000/Indicadores!$I197,"")</f>
        <v/>
      </c>
      <c r="T197" s="124" t="str">
        <f>IFERROR('PML mundo '!AG170*100000000/Indicadores!$I197,"")</f>
        <v/>
      </c>
      <c r="U197" s="124" t="str">
        <f>IFERROR('PML mundo '!AI170*100000000/Indicadores!$I197,"")</f>
        <v/>
      </c>
      <c r="V197" s="124" t="str">
        <f>IFERROR('PML mundo '!AK170*100000000/Indicadores!$I197,"")</f>
        <v/>
      </c>
      <c r="W197" s="124" t="str">
        <f>IFERROR('PML mundo '!AM170*100000000/Indicadores!$I197,"")</f>
        <v/>
      </c>
      <c r="X197" s="124" t="str">
        <f>IFERROR('PML mundo '!AO170*100000000/Indicadores!$I197,"")</f>
        <v/>
      </c>
      <c r="Y197" s="124" t="str">
        <f>IFERROR('PML mundo '!AQ170*100000000/Indicadores!$I197,"")</f>
        <v/>
      </c>
      <c r="Z197" s="124" t="str">
        <f>IFERROR('PML mundo '!AS170*100000000/Indicadores!$I197,"")</f>
        <v/>
      </c>
      <c r="AA197" s="124" t="str">
        <f>IFERROR('PML mundo '!AU170*100000000/Indicadores!$I197,"")</f>
        <v/>
      </c>
      <c r="AB197" s="124" t="str">
        <f>IFERROR('PML mundo '!AW170*100000000/Indicadores!$I197,"")</f>
        <v/>
      </c>
      <c r="AC197" s="124" t="str">
        <f>IFERROR('PML mundo '!AY170*100000000/Indicadores!$I197,"")</f>
        <v/>
      </c>
      <c r="AD197" s="124" t="str">
        <f>IFERROR('PML mundo '!BA170*100000000/Indicadores!$I197,"")</f>
        <v/>
      </c>
      <c r="AE197" s="124" t="str">
        <f>IFERROR('PML mundo '!BC170*100000000/Indicadores!$I197,"")</f>
        <v/>
      </c>
      <c r="AF197" s="124" t="str">
        <f>IFERROR('PML mundo '!BE170*100000000/Indicadores!$I197,"")</f>
        <v/>
      </c>
      <c r="AG197" s="124" t="str">
        <f>IFERROR('PML mundo '!BG170*100000000/Indicadores!$I197,"")</f>
        <v/>
      </c>
      <c r="AH197" s="124" t="str">
        <f>IFERROR('PML mundo '!BI170*100000000/Indicadores!$I197,"")</f>
        <v/>
      </c>
      <c r="AI197" s="124" t="str">
        <f>IFERROR('PML mundo '!BK170*100000000/Indicadores!$I197,"")</f>
        <v/>
      </c>
      <c r="AJ197" s="124" t="str">
        <f>IFERROR('PML mundo '!BM170*100000000/Indicadores!$I197,"")</f>
        <v/>
      </c>
    </row>
    <row r="198" spans="1:36" ht="14">
      <c r="A198" s="114" t="str">
        <f>'AAL mundo '!A198</f>
        <v>Sub-Saharan Africa</v>
      </c>
      <c r="B198" s="107" t="str">
        <f>'AAL mundo '!B198</f>
        <v>STP</v>
      </c>
      <c r="C198" s="107" t="str">
        <f>'AAL mundo '!C198</f>
        <v>Sao Tome and Principe</v>
      </c>
      <c r="D198" s="108" t="str">
        <f>'AAL mundo '!D198</f>
        <v>SIDS</v>
      </c>
      <c r="E198" s="108" t="str">
        <f>'AAL mundo '!E198</f>
        <v>Lower middle income</v>
      </c>
      <c r="F198" s="109">
        <f>'AAL mundo '!F198</f>
        <v>2122.6999999999998</v>
      </c>
      <c r="G198" s="124">
        <f>IFERROR('PML mundo '!G171*100000000/Indicadores!$I198,"")</f>
        <v>7595600.500952079</v>
      </c>
      <c r="H198" s="124">
        <f>IFERROR('PML mundo '!I171*100000000/Indicadores!$I198,"")</f>
        <v>28310874.594457749</v>
      </c>
      <c r="I198" s="124">
        <f>IFERROR('PML mundo '!K171*100000000/Indicadores!$I198,"")</f>
        <v>53859712.643114738</v>
      </c>
      <c r="J198" s="124">
        <f>IFERROR('PML mundo '!M171*100000000/Indicadores!$I198,"")</f>
        <v>111862480.10493062</v>
      </c>
      <c r="K198" s="124">
        <f>IFERROR('PML mundo '!O171*100000000/Indicadores!$I198,"")</f>
        <v>201628667.8434552</v>
      </c>
      <c r="L198" s="124">
        <f>IFERROR('PML mundo '!Q171*100000000/Indicadores!$I198,"")</f>
        <v>417067518.41591418</v>
      </c>
      <c r="M198" s="124">
        <f>IFERROR('PML mundo '!S171*100000000/Indicadores!$I198,"")</f>
        <v>663579280.12863159</v>
      </c>
      <c r="N198" s="124" t="str">
        <f>IFERROR('PML mundo '!U171*100000000/Indicadores!$I198,"")</f>
        <v/>
      </c>
      <c r="O198" s="124" t="str">
        <f>IFERROR('PML mundo '!W171*100000000/Indicadores!$I198,"")</f>
        <v/>
      </c>
      <c r="P198" s="124" t="str">
        <f>IFERROR('PML mundo '!Y171*100000000/Indicadores!$I198,"")</f>
        <v/>
      </c>
      <c r="Q198" s="124" t="str">
        <f>IFERROR('PML mundo '!AA171*100000000/Indicadores!$I198,"")</f>
        <v/>
      </c>
      <c r="R198" s="124" t="str">
        <f>IFERROR('PML mundo '!AC171*100000000/Indicadores!$I198,"")</f>
        <v/>
      </c>
      <c r="S198" s="124" t="str">
        <f>IFERROR('PML mundo '!AE171*100000000/Indicadores!$I198,"")</f>
        <v/>
      </c>
      <c r="T198" s="124" t="str">
        <f>IFERROR('PML mundo '!AG171*100000000/Indicadores!$I198,"")</f>
        <v/>
      </c>
      <c r="U198" s="124" t="str">
        <f>IFERROR('PML mundo '!AI171*100000000/Indicadores!$I198,"")</f>
        <v/>
      </c>
      <c r="V198" s="124" t="str">
        <f>IFERROR('PML mundo '!AK171*100000000/Indicadores!$I198,"")</f>
        <v/>
      </c>
      <c r="W198" s="124" t="str">
        <f>IFERROR('PML mundo '!AM171*100000000/Indicadores!$I198,"")</f>
        <v/>
      </c>
      <c r="X198" s="124" t="str">
        <f>IFERROR('PML mundo '!AO171*100000000/Indicadores!$I198,"")</f>
        <v/>
      </c>
      <c r="Y198" s="124" t="str">
        <f>IFERROR('PML mundo '!AQ171*100000000/Indicadores!$I198,"")</f>
        <v/>
      </c>
      <c r="Z198" s="124" t="str">
        <f>IFERROR('PML mundo '!AS171*100000000/Indicadores!$I198,"")</f>
        <v/>
      </c>
      <c r="AA198" s="124" t="str">
        <f>IFERROR('PML mundo '!AU171*100000000/Indicadores!$I198,"")</f>
        <v/>
      </c>
      <c r="AB198" s="124" t="str">
        <f>IFERROR('PML mundo '!AW171*100000000/Indicadores!$I198,"")</f>
        <v/>
      </c>
      <c r="AC198" s="124" t="str">
        <f>IFERROR('PML mundo '!AY171*100000000/Indicadores!$I198,"")</f>
        <v/>
      </c>
      <c r="AD198" s="124" t="str">
        <f>IFERROR('PML mundo '!BA171*100000000/Indicadores!$I198,"")</f>
        <v/>
      </c>
      <c r="AE198" s="124" t="str">
        <f>IFERROR('PML mundo '!BC171*100000000/Indicadores!$I198,"")</f>
        <v/>
      </c>
      <c r="AF198" s="124" t="str">
        <f>IFERROR('PML mundo '!BE171*100000000/Indicadores!$I198,"")</f>
        <v/>
      </c>
      <c r="AG198" s="124" t="str">
        <f>IFERROR('PML mundo '!BG171*100000000/Indicadores!$I198,"")</f>
        <v/>
      </c>
      <c r="AH198" s="124" t="str">
        <f>IFERROR('PML mundo '!BI171*100000000/Indicadores!$I198,"")</f>
        <v/>
      </c>
      <c r="AI198" s="124" t="str">
        <f>IFERROR('PML mundo '!BK171*100000000/Indicadores!$I198,"")</f>
        <v/>
      </c>
      <c r="AJ198" s="124" t="str">
        <f>IFERROR('PML mundo '!BM171*100000000/Indicadores!$I198,"")</f>
        <v/>
      </c>
    </row>
    <row r="199" spans="1:36" ht="14">
      <c r="A199" s="114" t="str">
        <f>'AAL mundo '!A199</f>
        <v>Middle East and North Africa</v>
      </c>
      <c r="B199" s="107" t="str">
        <f>'AAL mundo '!B199</f>
        <v>SAU</v>
      </c>
      <c r="C199" s="107" t="str">
        <f>'AAL mundo '!C199</f>
        <v>Saudi Arabia</v>
      </c>
      <c r="D199" s="108" t="str">
        <f>'AAL mundo '!D199</f>
        <v/>
      </c>
      <c r="E199" s="108" t="str">
        <f>'AAL mundo '!E199</f>
        <v>High income: nonOECD</v>
      </c>
      <c r="F199">
        <f>'AAL mundo '!F199</f>
        <v>2141420</v>
      </c>
      <c r="G199" s="124">
        <f>IFERROR('PML mundo '!G172*100000000/Indicadores!$I199,"")</f>
        <v>3428032.9432979142</v>
      </c>
      <c r="H199" s="124">
        <f>IFERROR('PML mundo '!I172*100000000/Indicadores!$I199,"")</f>
        <v>7266544.5203433372</v>
      </c>
      <c r="I199" s="124">
        <f>IFERROR('PML mundo '!K172*100000000/Indicadores!$I199,"")</f>
        <v>13827141.830348171</v>
      </c>
      <c r="J199" s="124">
        <f>IFERROR('PML mundo '!M172*100000000/Indicadores!$I199,"")</f>
        <v>32746907.265956115</v>
      </c>
      <c r="K199" s="124">
        <f>IFERROR('PML mundo '!O172*100000000/Indicadores!$I199,"")</f>
        <v>60325422.789824434</v>
      </c>
      <c r="L199" s="124">
        <f>IFERROR('PML mundo '!Q172*100000000/Indicadores!$I199,"")</f>
        <v>105538361.12705329</v>
      </c>
      <c r="M199" s="124">
        <f>IFERROR('PML mundo '!S172*100000000/Indicadores!$I199,"")</f>
        <v>141428288.21945783</v>
      </c>
      <c r="N199" s="124" t="str">
        <f>IFERROR('PML mundo '!U172*100000000/Indicadores!$I199,"")</f>
        <v/>
      </c>
      <c r="O199" s="124" t="str">
        <f>IFERROR('PML mundo '!W172*100000000/Indicadores!$I199,"")</f>
        <v/>
      </c>
      <c r="P199" s="124" t="str">
        <f>IFERROR('PML mundo '!Y172*100000000/Indicadores!$I199,"")</f>
        <v/>
      </c>
      <c r="Q199" s="124" t="str">
        <f>IFERROR('PML mundo '!AA172*100000000/Indicadores!$I199,"")</f>
        <v/>
      </c>
      <c r="R199" s="124" t="str">
        <f>IFERROR('PML mundo '!AC172*100000000/Indicadores!$I199,"")</f>
        <v/>
      </c>
      <c r="S199" s="124" t="str">
        <f>IFERROR('PML mundo '!AE172*100000000/Indicadores!$I199,"")</f>
        <v/>
      </c>
      <c r="T199" s="124" t="str">
        <f>IFERROR('PML mundo '!AG172*100000000/Indicadores!$I199,"")</f>
        <v/>
      </c>
      <c r="U199" s="124" t="str">
        <f>IFERROR('PML mundo '!AI172*100000000/Indicadores!$I199,"")</f>
        <v/>
      </c>
      <c r="V199" s="124" t="str">
        <f>IFERROR('PML mundo '!AK172*100000000/Indicadores!$I199,"")</f>
        <v/>
      </c>
      <c r="W199" s="124" t="str">
        <f>IFERROR('PML mundo '!AM172*100000000/Indicadores!$I199,"")</f>
        <v/>
      </c>
      <c r="X199" s="124" t="str">
        <f>IFERROR('PML mundo '!AO172*100000000/Indicadores!$I199,"")</f>
        <v/>
      </c>
      <c r="Y199" s="124" t="str">
        <f>IFERROR('PML mundo '!AQ172*100000000/Indicadores!$I199,"")</f>
        <v/>
      </c>
      <c r="Z199" s="124" t="str">
        <f>IFERROR('PML mundo '!AS172*100000000/Indicadores!$I199,"")</f>
        <v/>
      </c>
      <c r="AA199" s="124" t="str">
        <f>IFERROR('PML mundo '!AU172*100000000/Indicadores!$I199,"")</f>
        <v/>
      </c>
      <c r="AB199" s="124" t="str">
        <f>IFERROR('PML mundo '!AW172*100000000/Indicadores!$I199,"")</f>
        <v/>
      </c>
      <c r="AC199" s="124" t="str">
        <f>IFERROR('PML mundo '!AY172*100000000/Indicadores!$I199,"")</f>
        <v/>
      </c>
      <c r="AD199" s="124" t="str">
        <f>IFERROR('PML mundo '!BA172*100000000/Indicadores!$I199,"")</f>
        <v/>
      </c>
      <c r="AE199" s="124" t="str">
        <f>IFERROR('PML mundo '!BC172*100000000/Indicadores!$I199,"")</f>
        <v/>
      </c>
      <c r="AF199" s="124" t="str">
        <f>IFERROR('PML mundo '!BE172*100000000/Indicadores!$I199,"")</f>
        <v/>
      </c>
      <c r="AG199" s="124" t="str">
        <f>IFERROR('PML mundo '!BG172*100000000/Indicadores!$I199,"")</f>
        <v/>
      </c>
      <c r="AH199" s="124" t="str">
        <f>IFERROR('PML mundo '!BI172*100000000/Indicadores!$I199,"")</f>
        <v/>
      </c>
      <c r="AI199" s="124">
        <f>IFERROR('PML mundo '!BK172*100000000/Indicadores!$I199,"")</f>
        <v>1752990.9834924685</v>
      </c>
      <c r="AJ199" s="124">
        <f>IFERROR('PML mundo '!BM172*100000000/Indicadores!$I199,"")</f>
        <v>4724813.0916839717</v>
      </c>
    </row>
    <row r="200" spans="1:36" ht="14">
      <c r="A200" s="114" t="str">
        <f>'AAL mundo '!A200</f>
        <v>Sub-Saharan Africa</v>
      </c>
      <c r="B200" s="107" t="str">
        <f>'AAL mundo '!B200</f>
        <v>SEN</v>
      </c>
      <c r="C200" s="107" t="str">
        <f>'AAL mundo '!C200</f>
        <v>Senegal</v>
      </c>
      <c r="D200" s="108" t="str">
        <f>'AAL mundo '!D200</f>
        <v/>
      </c>
      <c r="E200" s="108" t="str">
        <f>'AAL mundo '!E200</f>
        <v>Lower middle income</v>
      </c>
      <c r="F200">
        <f>'AAL mundo '!F200</f>
        <v>35335.199999999997</v>
      </c>
      <c r="G200" s="124">
        <f>IFERROR('PML mundo '!G173*100000000/Indicadores!$I200,"")</f>
        <v>18768.203558072619</v>
      </c>
      <c r="H200" s="124">
        <f>IFERROR('PML mundo '!I173*100000000/Indicadores!$I200,"")</f>
        <v>1996936.8585789267</v>
      </c>
      <c r="I200" s="124">
        <f>IFERROR('PML mundo '!K173*100000000/Indicadores!$I200,"")</f>
        <v>5172516.9006048134</v>
      </c>
      <c r="J200" s="124">
        <f>IFERROR('PML mundo '!M173*100000000/Indicadores!$I200,"")</f>
        <v>11542445.18821466</v>
      </c>
      <c r="K200" s="124">
        <f>IFERROR('PML mundo '!O173*100000000/Indicadores!$I200,"")</f>
        <v>21129243.565678153</v>
      </c>
      <c r="L200" s="124">
        <f>IFERROR('PML mundo '!Q173*100000000/Indicadores!$I200,"")</f>
        <v>41290047.827759758</v>
      </c>
      <c r="M200" s="124">
        <f>IFERROR('PML mundo '!S173*100000000/Indicadores!$I200,"")</f>
        <v>61570968.592613034</v>
      </c>
      <c r="N200" s="124" t="str">
        <f>IFERROR('PML mundo '!U173*100000000/Indicadores!$I200,"")</f>
        <v/>
      </c>
      <c r="O200" s="124" t="str">
        <f>IFERROR('PML mundo '!W173*100000000/Indicadores!$I200,"")</f>
        <v/>
      </c>
      <c r="P200" s="124" t="str">
        <f>IFERROR('PML mundo '!Y173*100000000/Indicadores!$I200,"")</f>
        <v/>
      </c>
      <c r="Q200" s="124" t="str">
        <f>IFERROR('PML mundo '!AA173*100000000/Indicadores!$I200,"")</f>
        <v/>
      </c>
      <c r="R200" s="124" t="str">
        <f>IFERROR('PML mundo '!AC173*100000000/Indicadores!$I200,"")</f>
        <v/>
      </c>
      <c r="S200" s="124" t="str">
        <f>IFERROR('PML mundo '!AE173*100000000/Indicadores!$I200,"")</f>
        <v/>
      </c>
      <c r="T200" s="124" t="str">
        <f>IFERROR('PML mundo '!AG173*100000000/Indicadores!$I200,"")</f>
        <v/>
      </c>
      <c r="U200" s="124" t="str">
        <f>IFERROR('PML mundo '!AI173*100000000/Indicadores!$I200,"")</f>
        <v/>
      </c>
      <c r="V200" s="124" t="str">
        <f>IFERROR('PML mundo '!AK173*100000000/Indicadores!$I200,"")</f>
        <v/>
      </c>
      <c r="W200" s="124" t="str">
        <f>IFERROR('PML mundo '!AM173*100000000/Indicadores!$I200,"")</f>
        <v/>
      </c>
      <c r="X200" s="124" t="str">
        <f>IFERROR('PML mundo '!AO173*100000000/Indicadores!$I200,"")</f>
        <v/>
      </c>
      <c r="Y200" s="124" t="str">
        <f>IFERROR('PML mundo '!AQ173*100000000/Indicadores!$I200,"")</f>
        <v/>
      </c>
      <c r="Z200" s="124" t="str">
        <f>IFERROR('PML mundo '!AS173*100000000/Indicadores!$I200,"")</f>
        <v/>
      </c>
      <c r="AA200" s="124" t="str">
        <f>IFERROR('PML mundo '!AU173*100000000/Indicadores!$I200,"")</f>
        <v/>
      </c>
      <c r="AB200" s="124" t="str">
        <f>IFERROR('PML mundo '!AW173*100000000/Indicadores!$I200,"")</f>
        <v/>
      </c>
      <c r="AC200" s="124" t="str">
        <f>IFERROR('PML mundo '!AY173*100000000/Indicadores!$I200,"")</f>
        <v/>
      </c>
      <c r="AD200" s="124" t="str">
        <f>IFERROR('PML mundo '!BA173*100000000/Indicadores!$I200,"")</f>
        <v/>
      </c>
      <c r="AE200" s="124" t="str">
        <f>IFERROR('PML mundo '!BC173*100000000/Indicadores!$I200,"")</f>
        <v/>
      </c>
      <c r="AF200" s="124" t="str">
        <f>IFERROR('PML mundo '!BE173*100000000/Indicadores!$I200,"")</f>
        <v/>
      </c>
      <c r="AG200" s="124" t="str">
        <f>IFERROR('PML mundo '!BG173*100000000/Indicadores!$I200,"")</f>
        <v/>
      </c>
      <c r="AH200" s="124" t="str">
        <f>IFERROR('PML mundo '!BI173*100000000/Indicadores!$I200,"")</f>
        <v/>
      </c>
      <c r="AI200" s="124">
        <f>IFERROR('PML mundo '!BK173*100000000/Indicadores!$I200,"")</f>
        <v>41603286.532264888</v>
      </c>
      <c r="AJ200" s="124">
        <f>IFERROR('PML mundo '!BM173*100000000/Indicadores!$I200,"")</f>
        <v>89358232.370517448</v>
      </c>
    </row>
    <row r="201" spans="1:36" ht="14">
      <c r="A201" s="114" t="str">
        <f>'AAL mundo '!A201</f>
        <v>Europe and Central Asia</v>
      </c>
      <c r="B201" s="107" t="str">
        <f>'AAL mundo '!B201</f>
        <v>SRB</v>
      </c>
      <c r="C201" s="107" t="str">
        <f>'AAL mundo '!C201</f>
        <v>Serbia</v>
      </c>
      <c r="D201" s="108" t="str">
        <f>'AAL mundo '!D201</f>
        <v/>
      </c>
      <c r="E201" s="108" t="str">
        <f>'AAL mundo '!E201</f>
        <v>Upper middle income</v>
      </c>
      <c r="F201">
        <f>'AAL mundo '!F201</f>
        <v>57317.2</v>
      </c>
      <c r="G201" s="124">
        <f>IFERROR('PML mundo '!G174*100000000/Indicadores!$I201,"")</f>
        <v>1304498.9993549665</v>
      </c>
      <c r="H201" s="124">
        <f>IFERROR('PML mundo '!I174*100000000/Indicadores!$I201,"")</f>
        <v>2920407.8444951074</v>
      </c>
      <c r="I201" s="124">
        <f>IFERROR('PML mundo '!K174*100000000/Indicadores!$I201,"")</f>
        <v>5095665.0837209346</v>
      </c>
      <c r="J201" s="124">
        <f>IFERROR('PML mundo '!M174*100000000/Indicadores!$I201,"")</f>
        <v>9868269.7584472727</v>
      </c>
      <c r="K201" s="124">
        <f>IFERROR('PML mundo '!O174*100000000/Indicadores!$I201,"")</f>
        <v>15472918.822379829</v>
      </c>
      <c r="L201" s="124">
        <f>IFERROR('PML mundo '!Q174*100000000/Indicadores!$I201,"")</f>
        <v>22331945.191860154</v>
      </c>
      <c r="M201" s="124">
        <f>IFERROR('PML mundo '!S174*100000000/Indicadores!$I201,"")</f>
        <v>27274089.833290268</v>
      </c>
      <c r="N201" s="124" t="str">
        <f>IFERROR('PML mundo '!U174*100000000/Indicadores!$I201,"")</f>
        <v/>
      </c>
      <c r="O201" s="124" t="str">
        <f>IFERROR('PML mundo '!W174*100000000/Indicadores!$I201,"")</f>
        <v/>
      </c>
      <c r="P201" s="124" t="str">
        <f>IFERROR('PML mundo '!Y174*100000000/Indicadores!$I201,"")</f>
        <v/>
      </c>
      <c r="Q201" s="124" t="str">
        <f>IFERROR('PML mundo '!AA174*100000000/Indicadores!$I201,"")</f>
        <v/>
      </c>
      <c r="R201" s="124" t="str">
        <f>IFERROR('PML mundo '!AC174*100000000/Indicadores!$I201,"")</f>
        <v/>
      </c>
      <c r="S201" s="124" t="str">
        <f>IFERROR('PML mundo '!AE174*100000000/Indicadores!$I201,"")</f>
        <v/>
      </c>
      <c r="T201" s="124" t="str">
        <f>IFERROR('PML mundo '!AG174*100000000/Indicadores!$I201,"")</f>
        <v/>
      </c>
      <c r="U201" s="124" t="str">
        <f>IFERROR('PML mundo '!AI174*100000000/Indicadores!$I201,"")</f>
        <v/>
      </c>
      <c r="V201" s="124" t="str">
        <f>IFERROR('PML mundo '!AK174*100000000/Indicadores!$I201,"")</f>
        <v/>
      </c>
      <c r="W201" s="124" t="str">
        <f>IFERROR('PML mundo '!AM174*100000000/Indicadores!$I201,"")</f>
        <v/>
      </c>
      <c r="X201" s="124" t="str">
        <f>IFERROR('PML mundo '!AO174*100000000/Indicadores!$I201,"")</f>
        <v/>
      </c>
      <c r="Y201" s="124" t="str">
        <f>IFERROR('PML mundo '!AQ174*100000000/Indicadores!$I201,"")</f>
        <v/>
      </c>
      <c r="Z201" s="124" t="str">
        <f>IFERROR('PML mundo '!AS174*100000000/Indicadores!$I201,"")</f>
        <v/>
      </c>
      <c r="AA201" s="124" t="str">
        <f>IFERROR('PML mundo '!AU174*100000000/Indicadores!$I201,"")</f>
        <v/>
      </c>
      <c r="AB201" s="124" t="str">
        <f>IFERROR('PML mundo '!AW174*100000000/Indicadores!$I201,"")</f>
        <v/>
      </c>
      <c r="AC201" s="124" t="str">
        <f>IFERROR('PML mundo '!AY174*100000000/Indicadores!$I201,"")</f>
        <v/>
      </c>
      <c r="AD201" s="124" t="str">
        <f>IFERROR('PML mundo '!BA174*100000000/Indicadores!$I201,"")</f>
        <v/>
      </c>
      <c r="AE201" s="124" t="str">
        <f>IFERROR('PML mundo '!BC174*100000000/Indicadores!$I201,"")</f>
        <v/>
      </c>
      <c r="AF201" s="124" t="str">
        <f>IFERROR('PML mundo '!BE174*100000000/Indicadores!$I201,"")</f>
        <v/>
      </c>
      <c r="AG201" s="124" t="str">
        <f>IFERROR('PML mundo '!BG174*100000000/Indicadores!$I201,"")</f>
        <v/>
      </c>
      <c r="AH201" s="124" t="str">
        <f>IFERROR('PML mundo '!BI174*100000000/Indicadores!$I201,"")</f>
        <v/>
      </c>
      <c r="AI201" s="124">
        <f>IFERROR('PML mundo '!BK174*100000000/Indicadores!$I201,"")</f>
        <v>9034267.8737500906</v>
      </c>
      <c r="AJ201" s="124">
        <f>IFERROR('PML mundo '!BM174*100000000/Indicadores!$I201,"")</f>
        <v>28390014.758298062</v>
      </c>
    </row>
    <row r="202" spans="1:36" ht="14">
      <c r="A202" s="114" t="str">
        <f>'AAL mundo '!A202</f>
        <v>Sub-Saharan Africa</v>
      </c>
      <c r="B202" s="107" t="str">
        <f>'AAL mundo '!B202</f>
        <v>SYC</v>
      </c>
      <c r="C202" s="107" t="str">
        <f>'AAL mundo '!C202</f>
        <v>Seychelles</v>
      </c>
      <c r="D202" s="108" t="str">
        <f>'AAL mundo '!D202</f>
        <v>SIDS</v>
      </c>
      <c r="E202" s="108" t="str">
        <f>'AAL mundo '!E202</f>
        <v>Upper middle income</v>
      </c>
      <c r="F202">
        <f>'AAL mundo '!F202</f>
        <v>6234.98</v>
      </c>
      <c r="G202" s="124" t="str">
        <f>IFERROR('PML mundo '!G175*100000000/Indicadores!$I202,"")</f>
        <v/>
      </c>
      <c r="H202" s="124" t="str">
        <f>IFERROR('PML mundo '!I175*100000000/Indicadores!$I202,"")</f>
        <v/>
      </c>
      <c r="I202" s="124" t="str">
        <f>IFERROR('PML mundo '!K175*100000000/Indicadores!$I202,"")</f>
        <v/>
      </c>
      <c r="J202" s="124" t="str">
        <f>IFERROR('PML mundo '!M175*100000000/Indicadores!$I202,"")</f>
        <v/>
      </c>
      <c r="K202" s="124" t="str">
        <f>IFERROR('PML mundo '!O175*100000000/Indicadores!$I202,"")</f>
        <v/>
      </c>
      <c r="L202" s="124" t="str">
        <f>IFERROR('PML mundo '!Q175*100000000/Indicadores!$I202,"")</f>
        <v/>
      </c>
      <c r="M202" s="124" t="str">
        <f>IFERROR('PML mundo '!S175*100000000/Indicadores!$I202,"")</f>
        <v/>
      </c>
      <c r="N202" s="124" t="str">
        <f>IFERROR('PML mundo '!U175*100000000/Indicadores!$I202,"")</f>
        <v/>
      </c>
      <c r="O202" s="124" t="str">
        <f>IFERROR('PML mundo '!W175*100000000/Indicadores!$I202,"")</f>
        <v/>
      </c>
      <c r="P202" s="124" t="str">
        <f>IFERROR('PML mundo '!Y175*100000000/Indicadores!$I202,"")</f>
        <v/>
      </c>
      <c r="Q202" s="124" t="str">
        <f>IFERROR('PML mundo '!AA175*100000000/Indicadores!$I202,"")</f>
        <v/>
      </c>
      <c r="R202" s="124" t="str">
        <f>IFERROR('PML mundo '!AC175*100000000/Indicadores!$I202,"")</f>
        <v/>
      </c>
      <c r="S202" s="124" t="str">
        <f>IFERROR('PML mundo '!AE175*100000000/Indicadores!$I202,"")</f>
        <v/>
      </c>
      <c r="T202" s="124" t="str">
        <f>IFERROR('PML mundo '!AG175*100000000/Indicadores!$I202,"")</f>
        <v/>
      </c>
      <c r="U202" s="124" t="str">
        <f>IFERROR('PML mundo '!AI175*100000000/Indicadores!$I202,"")</f>
        <v/>
      </c>
      <c r="V202" s="124" t="str">
        <f>IFERROR('PML mundo '!AK175*100000000/Indicadores!$I202,"")</f>
        <v/>
      </c>
      <c r="W202" s="124" t="str">
        <f>IFERROR('PML mundo '!AM175*100000000/Indicadores!$I202,"")</f>
        <v/>
      </c>
      <c r="X202" s="124" t="str">
        <f>IFERROR('PML mundo '!AO175*100000000/Indicadores!$I202,"")</f>
        <v/>
      </c>
      <c r="Y202" s="124" t="str">
        <f>IFERROR('PML mundo '!AQ175*100000000/Indicadores!$I202,"")</f>
        <v/>
      </c>
      <c r="Z202" s="124" t="str">
        <f>IFERROR('PML mundo '!AS175*100000000/Indicadores!$I202,"")</f>
        <v/>
      </c>
      <c r="AA202" s="124" t="str">
        <f>IFERROR('PML mundo '!AU175*100000000/Indicadores!$I202,"")</f>
        <v/>
      </c>
      <c r="AB202" s="124" t="str">
        <f>IFERROR('PML mundo '!AW175*100000000/Indicadores!$I202,"")</f>
        <v/>
      </c>
      <c r="AC202" s="124" t="str">
        <f>IFERROR('PML mundo '!AY175*100000000/Indicadores!$I202,"")</f>
        <v/>
      </c>
      <c r="AD202" s="124" t="str">
        <f>IFERROR('PML mundo '!BA175*100000000/Indicadores!$I202,"")</f>
        <v/>
      </c>
      <c r="AE202" s="124" t="str">
        <f>IFERROR('PML mundo '!BC175*100000000/Indicadores!$I202,"")</f>
        <v/>
      </c>
      <c r="AF202" s="124" t="str">
        <f>IFERROR('PML mundo '!BE175*100000000/Indicadores!$I202,"")</f>
        <v/>
      </c>
      <c r="AG202" s="124" t="str">
        <f>IFERROR('PML mundo '!BG175*100000000/Indicadores!$I202,"")</f>
        <v/>
      </c>
      <c r="AH202" s="124" t="str">
        <f>IFERROR('PML mundo '!BI175*100000000/Indicadores!$I202,"")</f>
        <v/>
      </c>
      <c r="AI202" s="124" t="str">
        <f>IFERROR('PML mundo '!BK175*100000000/Indicadores!$I202,"")</f>
        <v/>
      </c>
      <c r="AJ202" s="124" t="str">
        <f>IFERROR('PML mundo '!BM175*100000000/Indicadores!$I202,"")</f>
        <v/>
      </c>
    </row>
    <row r="203" spans="1:36" ht="14">
      <c r="A203" s="114" t="str">
        <f>'AAL mundo '!A203</f>
        <v>Sub-Saharan Africa</v>
      </c>
      <c r="B203" s="107" t="str">
        <f>'AAL mundo '!B203</f>
        <v>SLE</v>
      </c>
      <c r="C203" s="107" t="str">
        <f>'AAL mundo '!C203</f>
        <v>Sierra Leone</v>
      </c>
      <c r="D203" s="108" t="str">
        <f>'AAL mundo '!D203</f>
        <v/>
      </c>
      <c r="E203" s="108" t="str">
        <f>'AAL mundo '!E203</f>
        <v>Low income</v>
      </c>
      <c r="F203">
        <f>'AAL mundo '!F203</f>
        <v>3031.82</v>
      </c>
      <c r="G203" s="124" t="str">
        <f>IFERROR('PML mundo '!G176*100000000/Indicadores!$I203,"")</f>
        <v/>
      </c>
      <c r="H203" s="124">
        <f>IFERROR('PML mundo '!I176*100000000/Indicadores!$I203,"")</f>
        <v>4868832.3023530049</v>
      </c>
      <c r="I203" s="124">
        <f>IFERROR('PML mundo '!K176*100000000/Indicadores!$I203,"")</f>
        <v>11471769.260338586</v>
      </c>
      <c r="J203" s="124">
        <f>IFERROR('PML mundo '!M176*100000000/Indicadores!$I203,"")</f>
        <v>26011569.834488653</v>
      </c>
      <c r="K203" s="124">
        <f>IFERROR('PML mundo '!O176*100000000/Indicadores!$I203,"")</f>
        <v>47754574.362804808</v>
      </c>
      <c r="L203" s="124">
        <f>IFERROR('PML mundo '!Q176*100000000/Indicadores!$I203,"")</f>
        <v>93841740.402885988</v>
      </c>
      <c r="M203" s="124">
        <f>IFERROR('PML mundo '!S176*100000000/Indicadores!$I203,"")</f>
        <v>137861320.12278989</v>
      </c>
      <c r="N203" s="124" t="str">
        <f>IFERROR('PML mundo '!U176*100000000/Indicadores!$I203,"")</f>
        <v/>
      </c>
      <c r="O203" s="124" t="str">
        <f>IFERROR('PML mundo '!W176*100000000/Indicadores!$I203,"")</f>
        <v/>
      </c>
      <c r="P203" s="124" t="str">
        <f>IFERROR('PML mundo '!Y176*100000000/Indicadores!$I203,"")</f>
        <v/>
      </c>
      <c r="Q203" s="124" t="str">
        <f>IFERROR('PML mundo '!AA176*100000000/Indicadores!$I203,"")</f>
        <v/>
      </c>
      <c r="R203" s="124" t="str">
        <f>IFERROR('PML mundo '!AC176*100000000/Indicadores!$I203,"")</f>
        <v/>
      </c>
      <c r="S203" s="124" t="str">
        <f>IFERROR('PML mundo '!AE176*100000000/Indicadores!$I203,"")</f>
        <v/>
      </c>
      <c r="T203" s="124" t="str">
        <f>IFERROR('PML mundo '!AG176*100000000/Indicadores!$I203,"")</f>
        <v/>
      </c>
      <c r="U203" s="124" t="str">
        <f>IFERROR('PML mundo '!AI176*100000000/Indicadores!$I203,"")</f>
        <v/>
      </c>
      <c r="V203" s="124" t="str">
        <f>IFERROR('PML mundo '!AK176*100000000/Indicadores!$I203,"")</f>
        <v/>
      </c>
      <c r="W203" s="124" t="str">
        <f>IFERROR('PML mundo '!AM176*100000000/Indicadores!$I203,"")</f>
        <v/>
      </c>
      <c r="X203" s="124" t="str">
        <f>IFERROR('PML mundo '!AO176*100000000/Indicadores!$I203,"")</f>
        <v/>
      </c>
      <c r="Y203" s="124" t="str">
        <f>IFERROR('PML mundo '!AQ176*100000000/Indicadores!$I203,"")</f>
        <v/>
      </c>
      <c r="Z203" s="124" t="str">
        <f>IFERROR('PML mundo '!AS176*100000000/Indicadores!$I203,"")</f>
        <v/>
      </c>
      <c r="AA203" s="124" t="str">
        <f>IFERROR('PML mundo '!AU176*100000000/Indicadores!$I203,"")</f>
        <v/>
      </c>
      <c r="AB203" s="124" t="str">
        <f>IFERROR('PML mundo '!AW176*100000000/Indicadores!$I203,"")</f>
        <v/>
      </c>
      <c r="AC203" s="124" t="str">
        <f>IFERROR('PML mundo '!AY176*100000000/Indicadores!$I203,"")</f>
        <v/>
      </c>
      <c r="AD203" s="124" t="str">
        <f>IFERROR('PML mundo '!BA176*100000000/Indicadores!$I203,"")</f>
        <v/>
      </c>
      <c r="AE203" s="124" t="str">
        <f>IFERROR('PML mundo '!BC176*100000000/Indicadores!$I203,"")</f>
        <v/>
      </c>
      <c r="AF203" s="124" t="str">
        <f>IFERROR('PML mundo '!BE176*100000000/Indicadores!$I203,"")</f>
        <v/>
      </c>
      <c r="AG203" s="124" t="str">
        <f>IFERROR('PML mundo '!BG176*100000000/Indicadores!$I203,"")</f>
        <v/>
      </c>
      <c r="AH203" s="124" t="str">
        <f>IFERROR('PML mundo '!BI176*100000000/Indicadores!$I203,"")</f>
        <v/>
      </c>
      <c r="AI203" s="124">
        <f>IFERROR('PML mundo '!BK176*100000000/Indicadores!$I203,"")</f>
        <v>504364022.93020767</v>
      </c>
      <c r="AJ203" s="124">
        <f>IFERROR('PML mundo '!BM176*100000000/Indicadores!$I203,"")</f>
        <v>824548811.6572032</v>
      </c>
    </row>
    <row r="204" spans="1:36" ht="14">
      <c r="A204" s="114" t="str">
        <f>'AAL mundo '!A204</f>
        <v>East Asia and the Pacific</v>
      </c>
      <c r="B204" s="107" t="str">
        <f>'AAL mundo '!B204</f>
        <v>SGP</v>
      </c>
      <c r="C204" s="107" t="str">
        <f>'AAL mundo '!C204</f>
        <v>Singapore</v>
      </c>
      <c r="D204" s="108" t="str">
        <f>'AAL mundo '!D204</f>
        <v>SIDS</v>
      </c>
      <c r="E204" s="108" t="str">
        <f>'AAL mundo '!E204</f>
        <v>High income: nonOECD</v>
      </c>
      <c r="F204">
        <f>'AAL mundo '!F204</f>
        <v>1126580</v>
      </c>
      <c r="G204" s="124" t="str">
        <f>IFERROR('PML mundo '!G177*100000000/Indicadores!$I204,"")</f>
        <v/>
      </c>
      <c r="H204" s="124" t="str">
        <f>IFERROR('PML mundo '!I177*100000000/Indicadores!$I204,"")</f>
        <v/>
      </c>
      <c r="I204" s="124" t="str">
        <f>IFERROR('PML mundo '!K177*100000000/Indicadores!$I204,"")</f>
        <v/>
      </c>
      <c r="J204" s="124" t="str">
        <f>IFERROR('PML mundo '!M177*100000000/Indicadores!$I204,"")</f>
        <v/>
      </c>
      <c r="K204" s="124" t="str">
        <f>IFERROR('PML mundo '!O177*100000000/Indicadores!$I204,"")</f>
        <v/>
      </c>
      <c r="L204" s="124" t="str">
        <f>IFERROR('PML mundo '!Q177*100000000/Indicadores!$I204,"")</f>
        <v/>
      </c>
      <c r="M204" s="124" t="str">
        <f>IFERROR('PML mundo '!S177*100000000/Indicadores!$I204,"")</f>
        <v/>
      </c>
      <c r="N204" s="124" t="str">
        <f>IFERROR('PML mundo '!U177*100000000/Indicadores!$I204,"")</f>
        <v/>
      </c>
      <c r="O204" s="124" t="str">
        <f>IFERROR('PML mundo '!W177*100000000/Indicadores!$I204,"")</f>
        <v/>
      </c>
      <c r="P204" s="124" t="str">
        <f>IFERROR('PML mundo '!Y177*100000000/Indicadores!$I204,"")</f>
        <v/>
      </c>
      <c r="Q204" s="124" t="str">
        <f>IFERROR('PML mundo '!AA177*100000000/Indicadores!$I204,"")</f>
        <v/>
      </c>
      <c r="R204" s="124" t="str">
        <f>IFERROR('PML mundo '!AC177*100000000/Indicadores!$I204,"")</f>
        <v/>
      </c>
      <c r="S204" s="124" t="str">
        <f>IFERROR('PML mundo '!AE177*100000000/Indicadores!$I204,"")</f>
        <v/>
      </c>
      <c r="T204" s="124" t="str">
        <f>IFERROR('PML mundo '!AG177*100000000/Indicadores!$I204,"")</f>
        <v/>
      </c>
      <c r="U204" s="124" t="str">
        <f>IFERROR('PML mundo '!AI177*100000000/Indicadores!$I204,"")</f>
        <v/>
      </c>
      <c r="V204" s="124" t="str">
        <f>IFERROR('PML mundo '!AK177*100000000/Indicadores!$I204,"")</f>
        <v/>
      </c>
      <c r="W204" s="124" t="str">
        <f>IFERROR('PML mundo '!AM177*100000000/Indicadores!$I204,"")</f>
        <v/>
      </c>
      <c r="X204" s="124" t="str">
        <f>IFERROR('PML mundo '!AO177*100000000/Indicadores!$I204,"")</f>
        <v/>
      </c>
      <c r="Y204" s="124" t="str">
        <f>IFERROR('PML mundo '!AQ177*100000000/Indicadores!$I204,"")</f>
        <v/>
      </c>
      <c r="Z204" s="124" t="str">
        <f>IFERROR('PML mundo '!AS177*100000000/Indicadores!$I204,"")</f>
        <v/>
      </c>
      <c r="AA204" s="124" t="str">
        <f>IFERROR('PML mundo '!AU177*100000000/Indicadores!$I204,"")</f>
        <v/>
      </c>
      <c r="AB204" s="124" t="str">
        <f>IFERROR('PML mundo '!AW177*100000000/Indicadores!$I204,"")</f>
        <v/>
      </c>
      <c r="AC204" s="124" t="str">
        <f>IFERROR('PML mundo '!AY177*100000000/Indicadores!$I204,"")</f>
        <v/>
      </c>
      <c r="AD204" s="124" t="str">
        <f>IFERROR('PML mundo '!BA177*100000000/Indicadores!$I204,"")</f>
        <v/>
      </c>
      <c r="AE204" s="124" t="str">
        <f>IFERROR('PML mundo '!BC177*100000000/Indicadores!$I204,"")</f>
        <v/>
      </c>
      <c r="AF204" s="124" t="str">
        <f>IFERROR('PML mundo '!BE177*100000000/Indicadores!$I204,"")</f>
        <v/>
      </c>
      <c r="AG204" s="124" t="str">
        <f>IFERROR('PML mundo '!BG177*100000000/Indicadores!$I204,"")</f>
        <v/>
      </c>
      <c r="AH204" s="124" t="str">
        <f>IFERROR('PML mundo '!BI177*100000000/Indicadores!$I204,"")</f>
        <v/>
      </c>
      <c r="AI204" s="124" t="str">
        <f>IFERROR('PML mundo '!BK177*100000000/Indicadores!$I204,"")</f>
        <v/>
      </c>
      <c r="AJ204" s="124" t="str">
        <f>IFERROR('PML mundo '!BM177*100000000/Indicadores!$I204,"")</f>
        <v/>
      </c>
    </row>
    <row r="205" spans="1:36" ht="14">
      <c r="A205" s="114" t="str">
        <f>'AAL mundo '!A205</f>
        <v>Europe and Central Asia</v>
      </c>
      <c r="B205" s="107" t="str">
        <f>'AAL mundo '!B205</f>
        <v>SVK</v>
      </c>
      <c r="C205" s="107" t="str">
        <f>'AAL mundo '!C205</f>
        <v>Slovakia</v>
      </c>
      <c r="D205" s="108" t="str">
        <f>'AAL mundo '!D205</f>
        <v/>
      </c>
      <c r="E205" s="108" t="str">
        <f>'AAL mundo '!E205</f>
        <v>High income: OECD</v>
      </c>
      <c r="F205">
        <f>'AAL mundo '!F205</f>
        <v>414783</v>
      </c>
      <c r="G205" s="124">
        <f>IFERROR('PML mundo '!G178*100000000/Indicadores!$I205,"")</f>
        <v>1317420.9411741116</v>
      </c>
      <c r="H205" s="124">
        <f>IFERROR('PML mundo '!I178*100000000/Indicadores!$I205,"")</f>
        <v>2639774.0279996134</v>
      </c>
      <c r="I205" s="124">
        <f>IFERROR('PML mundo '!K178*100000000/Indicadores!$I205,"")</f>
        <v>4683834.5366867483</v>
      </c>
      <c r="J205" s="124">
        <f>IFERROR('PML mundo '!M178*100000000/Indicadores!$I205,"")</f>
        <v>11056704.770536004</v>
      </c>
      <c r="K205" s="124">
        <f>IFERROR('PML mundo '!O178*100000000/Indicadores!$I205,"")</f>
        <v>21229479.364967372</v>
      </c>
      <c r="L205" s="124">
        <f>IFERROR('PML mundo '!Q178*100000000/Indicadores!$I205,"")</f>
        <v>38056973.898381084</v>
      </c>
      <c r="M205" s="124">
        <f>IFERROR('PML mundo '!S178*100000000/Indicadores!$I205,"")</f>
        <v>51494559.887906447</v>
      </c>
      <c r="N205" s="124" t="str">
        <f>IFERROR('PML mundo '!U178*100000000/Indicadores!$I205,"")</f>
        <v/>
      </c>
      <c r="O205" s="124" t="str">
        <f>IFERROR('PML mundo '!W178*100000000/Indicadores!$I205,"")</f>
        <v/>
      </c>
      <c r="P205" s="124" t="str">
        <f>IFERROR('PML mundo '!Y178*100000000/Indicadores!$I205,"")</f>
        <v/>
      </c>
      <c r="Q205" s="124" t="str">
        <f>IFERROR('PML mundo '!AA178*100000000/Indicadores!$I205,"")</f>
        <v/>
      </c>
      <c r="R205" s="124" t="str">
        <f>IFERROR('PML mundo '!AC178*100000000/Indicadores!$I205,"")</f>
        <v/>
      </c>
      <c r="S205" s="124" t="str">
        <f>IFERROR('PML mundo '!AE178*100000000/Indicadores!$I205,"")</f>
        <v/>
      </c>
      <c r="T205" s="124" t="str">
        <f>IFERROR('PML mundo '!AG178*100000000/Indicadores!$I205,"")</f>
        <v/>
      </c>
      <c r="U205" s="124" t="str">
        <f>IFERROR('PML mundo '!AI178*100000000/Indicadores!$I205,"")</f>
        <v/>
      </c>
      <c r="V205" s="124" t="str">
        <f>IFERROR('PML mundo '!AK178*100000000/Indicadores!$I205,"")</f>
        <v/>
      </c>
      <c r="W205" s="124" t="str">
        <f>IFERROR('PML mundo '!AM178*100000000/Indicadores!$I205,"")</f>
        <v/>
      </c>
      <c r="X205" s="124" t="str">
        <f>IFERROR('PML mundo '!AO178*100000000/Indicadores!$I205,"")</f>
        <v/>
      </c>
      <c r="Y205" s="124" t="str">
        <f>IFERROR('PML mundo '!AQ178*100000000/Indicadores!$I205,"")</f>
        <v/>
      </c>
      <c r="Z205" s="124" t="str">
        <f>IFERROR('PML mundo '!AS178*100000000/Indicadores!$I205,"")</f>
        <v/>
      </c>
      <c r="AA205" s="124" t="str">
        <f>IFERROR('PML mundo '!AU178*100000000/Indicadores!$I205,"")</f>
        <v/>
      </c>
      <c r="AB205" s="124" t="str">
        <f>IFERROR('PML mundo '!AW178*100000000/Indicadores!$I205,"")</f>
        <v/>
      </c>
      <c r="AC205" s="124" t="str">
        <f>IFERROR('PML mundo '!AY178*100000000/Indicadores!$I205,"")</f>
        <v/>
      </c>
      <c r="AD205" s="124" t="str">
        <f>IFERROR('PML mundo '!BA178*100000000/Indicadores!$I205,"")</f>
        <v/>
      </c>
      <c r="AE205" s="124" t="str">
        <f>IFERROR('PML mundo '!BC178*100000000/Indicadores!$I205,"")</f>
        <v/>
      </c>
      <c r="AF205" s="124" t="str">
        <f>IFERROR('PML mundo '!BE178*100000000/Indicadores!$I205,"")</f>
        <v/>
      </c>
      <c r="AG205" s="124" t="str">
        <f>IFERROR('PML mundo '!BG178*100000000/Indicadores!$I205,"")</f>
        <v/>
      </c>
      <c r="AH205" s="124" t="str">
        <f>IFERROR('PML mundo '!BI178*100000000/Indicadores!$I205,"")</f>
        <v/>
      </c>
      <c r="AI205" s="124">
        <f>IFERROR('PML mundo '!BK178*100000000/Indicadores!$I205,"")</f>
        <v>17283928.563948952</v>
      </c>
      <c r="AJ205" s="124">
        <f>IFERROR('PML mundo '!BM178*100000000/Indicadores!$I205,"")</f>
        <v>44711307.621825852</v>
      </c>
    </row>
    <row r="206" spans="1:36" ht="14">
      <c r="A206" s="114" t="str">
        <f>'AAL mundo '!A206</f>
        <v>Europe and Central Asia</v>
      </c>
      <c r="B206" s="107" t="str">
        <f>'AAL mundo '!B206</f>
        <v>SVN</v>
      </c>
      <c r="C206" s="107" t="str">
        <f>'AAL mundo '!C206</f>
        <v>Slovenia</v>
      </c>
      <c r="D206" s="108" t="str">
        <f>'AAL mundo '!D206</f>
        <v/>
      </c>
      <c r="E206" s="108" t="str">
        <f>'AAL mundo '!E206</f>
        <v>High income: OECD</v>
      </c>
      <c r="F206">
        <f>'AAL mundo '!F206</f>
        <v>139900</v>
      </c>
      <c r="G206" s="124">
        <f>IFERROR('PML mundo '!G179*100000000/Indicadores!$I206,"")</f>
        <v>4018761.8079243102</v>
      </c>
      <c r="H206" s="124">
        <f>IFERROR('PML mundo '!I179*100000000/Indicadores!$I206,"")</f>
        <v>11849196.224456478</v>
      </c>
      <c r="I206" s="124">
        <f>IFERROR('PML mundo '!K179*100000000/Indicadores!$I206,"")</f>
        <v>25416225.342269868</v>
      </c>
      <c r="J206" s="124">
        <f>IFERROR('PML mundo '!M179*100000000/Indicadores!$I206,"")</f>
        <v>60686426.428662993</v>
      </c>
      <c r="K206" s="124">
        <f>IFERROR('PML mundo '!O179*100000000/Indicadores!$I206,"")</f>
        <v>101794751.89405628</v>
      </c>
      <c r="L206" s="124">
        <f>IFERROR('PML mundo '!Q179*100000000/Indicadores!$I206,"")</f>
        <v>150439780.93327558</v>
      </c>
      <c r="M206" s="124">
        <f>IFERROR('PML mundo '!S179*100000000/Indicadores!$I206,"")</f>
        <v>181278049.27408114</v>
      </c>
      <c r="N206" s="124" t="str">
        <f>IFERROR('PML mundo '!U179*100000000/Indicadores!$I206,"")</f>
        <v/>
      </c>
      <c r="O206" s="124" t="str">
        <f>IFERROR('PML mundo '!W179*100000000/Indicadores!$I206,"")</f>
        <v/>
      </c>
      <c r="P206" s="124" t="str">
        <f>IFERROR('PML mundo '!Y179*100000000/Indicadores!$I206,"")</f>
        <v/>
      </c>
      <c r="Q206" s="124" t="str">
        <f>IFERROR('PML mundo '!AA179*100000000/Indicadores!$I206,"")</f>
        <v/>
      </c>
      <c r="R206" s="124" t="str">
        <f>IFERROR('PML mundo '!AC179*100000000/Indicadores!$I206,"")</f>
        <v/>
      </c>
      <c r="S206" s="124" t="str">
        <f>IFERROR('PML mundo '!AE179*100000000/Indicadores!$I206,"")</f>
        <v/>
      </c>
      <c r="T206" s="124" t="str">
        <f>IFERROR('PML mundo '!AG179*100000000/Indicadores!$I206,"")</f>
        <v/>
      </c>
      <c r="U206" s="124" t="str">
        <f>IFERROR('PML mundo '!AI179*100000000/Indicadores!$I206,"")</f>
        <v/>
      </c>
      <c r="V206" s="124" t="str">
        <f>IFERROR('PML mundo '!AK179*100000000/Indicadores!$I206,"")</f>
        <v/>
      </c>
      <c r="W206" s="124" t="str">
        <f>IFERROR('PML mundo '!AM179*100000000/Indicadores!$I206,"")</f>
        <v/>
      </c>
      <c r="X206" s="124" t="str">
        <f>IFERROR('PML mundo '!AO179*100000000/Indicadores!$I206,"")</f>
        <v/>
      </c>
      <c r="Y206" s="124" t="str">
        <f>IFERROR('PML mundo '!AQ179*100000000/Indicadores!$I206,"")</f>
        <v/>
      </c>
      <c r="Z206" s="124" t="str">
        <f>IFERROR('PML mundo '!AS179*100000000/Indicadores!$I206,"")</f>
        <v/>
      </c>
      <c r="AA206" s="124" t="str">
        <f>IFERROR('PML mundo '!AU179*100000000/Indicadores!$I206,"")</f>
        <v/>
      </c>
      <c r="AB206" s="124" t="str">
        <f>IFERROR('PML mundo '!AW179*100000000/Indicadores!$I206,"")</f>
        <v/>
      </c>
      <c r="AC206" s="124" t="str">
        <f>IFERROR('PML mundo '!AY179*100000000/Indicadores!$I206,"")</f>
        <v/>
      </c>
      <c r="AD206" s="124" t="str">
        <f>IFERROR('PML mundo '!BA179*100000000/Indicadores!$I206,"")</f>
        <v/>
      </c>
      <c r="AE206" s="124" t="str">
        <f>IFERROR('PML mundo '!BC179*100000000/Indicadores!$I206,"")</f>
        <v/>
      </c>
      <c r="AF206" s="124" t="str">
        <f>IFERROR('PML mundo '!BE179*100000000/Indicadores!$I206,"")</f>
        <v/>
      </c>
      <c r="AG206" s="124" t="str">
        <f>IFERROR('PML mundo '!BG179*100000000/Indicadores!$I206,"")</f>
        <v/>
      </c>
      <c r="AH206" s="124" t="str">
        <f>IFERROR('PML mundo '!BI179*100000000/Indicadores!$I206,"")</f>
        <v/>
      </c>
      <c r="AI206" s="124">
        <f>IFERROR('PML mundo '!BK179*100000000/Indicadores!$I206,"")</f>
        <v>329498.43935651</v>
      </c>
      <c r="AJ206" s="124">
        <f>IFERROR('PML mundo '!BM179*100000000/Indicadores!$I206,"")</f>
        <v>2162447.7267514965</v>
      </c>
    </row>
    <row r="207" spans="1:36" ht="14">
      <c r="A207" s="114" t="str">
        <f>'AAL mundo '!A207</f>
        <v>East Asia and the Pacific</v>
      </c>
      <c r="B207" s="107" t="str">
        <f>'AAL mundo '!B207</f>
        <v>SLB</v>
      </c>
      <c r="C207" s="107" t="str">
        <f>'AAL mundo '!C207</f>
        <v>Solomon Islands</v>
      </c>
      <c r="D207" s="108" t="str">
        <f>'AAL mundo '!D207</f>
        <v>SIDS</v>
      </c>
      <c r="E207" s="108" t="str">
        <f>'AAL mundo '!E207</f>
        <v>Lower middle income</v>
      </c>
      <c r="F207">
        <f>'AAL mundo '!F207</f>
        <v>3693.47</v>
      </c>
      <c r="G207" s="124">
        <f>IFERROR('PML mundo '!G180*100000000/Indicadores!$I207,"")</f>
        <v>150735471.75392273</v>
      </c>
      <c r="H207" s="124">
        <f>IFERROR('PML mundo '!I180*100000000/Indicadores!$I207,"")</f>
        <v>334254475.76763397</v>
      </c>
      <c r="I207" s="124">
        <f>IFERROR('PML mundo '!K180*100000000/Indicadores!$I207,"")</f>
        <v>559612603.11988652</v>
      </c>
      <c r="J207" s="124">
        <f>IFERROR('PML mundo '!M180*100000000/Indicadores!$I207,"")</f>
        <v>1021562375.871452</v>
      </c>
      <c r="K207" s="124">
        <f>IFERROR('PML mundo '!O180*100000000/Indicadores!$I207,"")</f>
        <v>1517212702.7641988</v>
      </c>
      <c r="L207" s="124">
        <f>IFERROR('PML mundo '!Q180*100000000/Indicadores!$I207,"")</f>
        <v>2068228225.7460287</v>
      </c>
      <c r="M207" s="124">
        <f>IFERROR('PML mundo '!S180*100000000/Indicadores!$I207,"")</f>
        <v>2410735898.446197</v>
      </c>
      <c r="N207" s="124">
        <f>IFERROR('PML mundo '!U180*100000000/Indicadores!$I207,"")</f>
        <v>606266091.33573937</v>
      </c>
      <c r="O207" s="124">
        <f>IFERROR('PML mundo '!W180*100000000/Indicadores!$I207,"")</f>
        <v>5519898587.3080978</v>
      </c>
      <c r="P207" s="124">
        <f>IFERROR('PML mundo '!Y180*100000000/Indicadores!$I207,"")</f>
        <v>8501595234.6564159</v>
      </c>
      <c r="Q207" s="124">
        <f>IFERROR('PML mundo '!AA180*100000000/Indicadores!$I207,"")</f>
        <v>10141115730.851364</v>
      </c>
      <c r="R207" s="124">
        <f>IFERROR('PML mundo '!AC180*100000000/Indicadores!$I207,"")</f>
        <v>11298168089.698586</v>
      </c>
      <c r="S207" s="124">
        <f>IFERROR('PML mundo '!AE180*100000000/Indicadores!$I207,"")</f>
        <v>11725041775.486881</v>
      </c>
      <c r="T207" s="124">
        <f>IFERROR('PML mundo '!AG180*100000000/Indicadores!$I207,"")</f>
        <v>12151800833.540001</v>
      </c>
      <c r="U207" s="124">
        <f>IFERROR('PML mundo '!AI180*100000000/Indicadores!$I207,"")</f>
        <v>1461045112.5288966</v>
      </c>
      <c r="V207" s="124">
        <f>IFERROR('PML mundo '!AK180*100000000/Indicadores!$I207,"")</f>
        <v>2635291631.6522307</v>
      </c>
      <c r="W207" s="124">
        <f>IFERROR('PML mundo '!AM180*100000000/Indicadores!$I207,"")</f>
        <v>2934813903.6621165</v>
      </c>
      <c r="X207" s="124">
        <f>IFERROR('PML mundo '!AO180*100000000/Indicadores!$I207,"")</f>
        <v>3438946682.957746</v>
      </c>
      <c r="Y207" s="124">
        <f>IFERROR('PML mundo '!AQ180*100000000/Indicadores!$I207,"")</f>
        <v>3439405193.8984423</v>
      </c>
      <c r="Z207" s="124">
        <f>IFERROR('PML mundo '!AS180*100000000/Indicadores!$I207,"")</f>
        <v>3440436843.5150089</v>
      </c>
      <c r="AA207" s="124">
        <f>IFERROR('PML mundo '!AU180*100000000/Indicadores!$I207,"")</f>
        <v>3441468493.1315756</v>
      </c>
      <c r="AB207" s="124">
        <f>IFERROR('PML mundo '!AW180*100000000/Indicadores!$I207,"")</f>
        <v>573138.67587042868</v>
      </c>
      <c r="AC207" s="124">
        <f>IFERROR('PML mundo '!AY180*100000000/Indicadores!$I207,"")</f>
        <v>10889634.841538144</v>
      </c>
      <c r="AD207" s="124">
        <f>IFERROR('PML mundo '!BA180*100000000/Indicadores!$I207,"")</f>
        <v>29115444.734217774</v>
      </c>
      <c r="AE207" s="124">
        <f>IFERROR('PML mundo '!BC180*100000000/Indicadores!$I207,"")</f>
        <v>84022129.882604837</v>
      </c>
      <c r="AF207" s="124">
        <f>IFERROR('PML mundo '!BE180*100000000/Indicadores!$I207,"")</f>
        <v>157498508.12919378</v>
      </c>
      <c r="AG207" s="124">
        <f>IFERROR('PML mundo '!BG180*100000000/Indicadores!$I207,"")</f>
        <v>254473572.08647031</v>
      </c>
      <c r="AH207" s="124">
        <f>IFERROR('PML mundo '!BI180*100000000/Indicadores!$I207,"")</f>
        <v>313621483.43629855</v>
      </c>
      <c r="AI207" s="124" t="str">
        <f>IFERROR('PML mundo '!BK180*100000000/Indicadores!$I207,"")</f>
        <v/>
      </c>
      <c r="AJ207" s="124" t="str">
        <f>IFERROR('PML mundo '!BM180*100000000/Indicadores!$I207,"")</f>
        <v/>
      </c>
    </row>
    <row r="208" spans="1:36" ht="14">
      <c r="A208" s="114" t="str">
        <f>'AAL mundo '!A208</f>
        <v>Sub-Saharan Africa</v>
      </c>
      <c r="B208" s="107" t="str">
        <f>'AAL mundo '!B208</f>
        <v>SOM</v>
      </c>
      <c r="C208" s="107" t="str">
        <f>'AAL mundo '!C208</f>
        <v>Somalia</v>
      </c>
      <c r="D208" s="108" t="str">
        <f>'AAL mundo '!D208</f>
        <v/>
      </c>
      <c r="E208" s="108" t="str">
        <f>'AAL mundo '!E208</f>
        <v>Low income</v>
      </c>
      <c r="F208">
        <f>'AAL mundo '!F208</f>
        <v>6408.32</v>
      </c>
      <c r="G208" s="124" t="str">
        <f>IFERROR('PML mundo '!G181*100000000/Indicadores!$I208,"")</f>
        <v/>
      </c>
      <c r="H208" s="124" t="str">
        <f>IFERROR('PML mundo '!I181*100000000/Indicadores!$I208,"")</f>
        <v/>
      </c>
      <c r="I208" s="124" t="str">
        <f>IFERROR('PML mundo '!K181*100000000/Indicadores!$I208,"")</f>
        <v/>
      </c>
      <c r="J208" s="124" t="str">
        <f>IFERROR('PML mundo '!M181*100000000/Indicadores!$I208,"")</f>
        <v/>
      </c>
      <c r="K208" s="124" t="str">
        <f>IFERROR('PML mundo '!O181*100000000/Indicadores!$I208,"")</f>
        <v/>
      </c>
      <c r="L208" s="124" t="str">
        <f>IFERROR('PML mundo '!Q181*100000000/Indicadores!$I208,"")</f>
        <v/>
      </c>
      <c r="M208" s="124" t="str">
        <f>IFERROR('PML mundo '!S181*100000000/Indicadores!$I208,"")</f>
        <v/>
      </c>
      <c r="N208" s="124" t="str">
        <f>IFERROR('PML mundo '!U181*100000000/Indicadores!$I208,"")</f>
        <v/>
      </c>
      <c r="O208" s="124" t="str">
        <f>IFERROR('PML mundo '!W181*100000000/Indicadores!$I208,"")</f>
        <v/>
      </c>
      <c r="P208" s="124" t="str">
        <f>IFERROR('PML mundo '!Y181*100000000/Indicadores!$I208,"")</f>
        <v/>
      </c>
      <c r="Q208" s="124" t="str">
        <f>IFERROR('PML mundo '!AA181*100000000/Indicadores!$I208,"")</f>
        <v/>
      </c>
      <c r="R208" s="124" t="str">
        <f>IFERROR('PML mundo '!AC181*100000000/Indicadores!$I208,"")</f>
        <v/>
      </c>
      <c r="S208" s="124" t="str">
        <f>IFERROR('PML mundo '!AE181*100000000/Indicadores!$I208,"")</f>
        <v/>
      </c>
      <c r="T208" s="124" t="str">
        <f>IFERROR('PML mundo '!AG181*100000000/Indicadores!$I208,"")</f>
        <v/>
      </c>
      <c r="U208" s="124" t="str">
        <f>IFERROR('PML mundo '!AI181*100000000/Indicadores!$I208,"")</f>
        <v/>
      </c>
      <c r="V208" s="124" t="str">
        <f>IFERROR('PML mundo '!AK181*100000000/Indicadores!$I208,"")</f>
        <v/>
      </c>
      <c r="W208" s="124" t="str">
        <f>IFERROR('PML mundo '!AM181*100000000/Indicadores!$I208,"")</f>
        <v/>
      </c>
      <c r="X208" s="124" t="str">
        <f>IFERROR('PML mundo '!AO181*100000000/Indicadores!$I208,"")</f>
        <v/>
      </c>
      <c r="Y208" s="124" t="str">
        <f>IFERROR('PML mundo '!AQ181*100000000/Indicadores!$I208,"")</f>
        <v/>
      </c>
      <c r="Z208" s="124" t="str">
        <f>IFERROR('PML mundo '!AS181*100000000/Indicadores!$I208,"")</f>
        <v/>
      </c>
      <c r="AA208" s="124" t="str">
        <f>IFERROR('PML mundo '!AU181*100000000/Indicadores!$I208,"")</f>
        <v/>
      </c>
      <c r="AB208" s="124" t="str">
        <f>IFERROR('PML mundo '!AW181*100000000/Indicadores!$I208,"")</f>
        <v/>
      </c>
      <c r="AC208" s="124" t="str">
        <f>IFERROR('PML mundo '!AY181*100000000/Indicadores!$I208,"")</f>
        <v/>
      </c>
      <c r="AD208" s="124" t="str">
        <f>IFERROR('PML mundo '!BA181*100000000/Indicadores!$I208,"")</f>
        <v/>
      </c>
      <c r="AE208" s="124" t="str">
        <f>IFERROR('PML mundo '!BC181*100000000/Indicadores!$I208,"")</f>
        <v/>
      </c>
      <c r="AF208" s="124" t="str">
        <f>IFERROR('PML mundo '!BE181*100000000/Indicadores!$I208,"")</f>
        <v/>
      </c>
      <c r="AG208" s="124" t="str">
        <f>IFERROR('PML mundo '!BG181*100000000/Indicadores!$I208,"")</f>
        <v/>
      </c>
      <c r="AH208" s="124" t="str">
        <f>IFERROR('PML mundo '!BI181*100000000/Indicadores!$I208,"")</f>
        <v/>
      </c>
      <c r="AI208" s="124" t="str">
        <f>IFERROR('PML mundo '!BK181*100000000/Indicadores!$I208,"")</f>
        <v/>
      </c>
      <c r="AJ208" s="124" t="str">
        <f>IFERROR('PML mundo '!BM181*100000000/Indicadores!$I208,"")</f>
        <v/>
      </c>
    </row>
    <row r="209" spans="1:36" ht="14">
      <c r="A209" s="114" t="str">
        <f>'AAL mundo '!A209</f>
        <v>Sub-Saharan Africa</v>
      </c>
      <c r="B209" s="107" t="str">
        <f>'AAL mundo '!B209</f>
        <v>ZAF</v>
      </c>
      <c r="C209" s="107" t="str">
        <f>'AAL mundo '!C209</f>
        <v>South Africa</v>
      </c>
      <c r="D209" s="108" t="str">
        <f>'AAL mundo '!D209</f>
        <v/>
      </c>
      <c r="E209" s="108" t="str">
        <f>'AAL mundo '!E209</f>
        <v>Upper middle income</v>
      </c>
      <c r="F209">
        <f>'AAL mundo '!F209</f>
        <v>1282850</v>
      </c>
      <c r="G209" s="124">
        <f>IFERROR('PML mundo '!G182*100000000/Indicadores!$I209,"")</f>
        <v>9602574.8240495659</v>
      </c>
      <c r="H209" s="124">
        <f>IFERROR('PML mundo '!I182*100000000/Indicadores!$I209,"")</f>
        <v>23258353.188999694</v>
      </c>
      <c r="I209" s="124">
        <f>IFERROR('PML mundo '!K182*100000000/Indicadores!$I209,"")</f>
        <v>41484646.234306328</v>
      </c>
      <c r="J209" s="124">
        <f>IFERROR('PML mundo '!M182*100000000/Indicadores!$I209,"")</f>
        <v>78684524.069962576</v>
      </c>
      <c r="K209" s="124">
        <f>IFERROR('PML mundo '!O182*100000000/Indicadores!$I209,"")</f>
        <v>114432329.18189281</v>
      </c>
      <c r="L209" s="124">
        <f>IFERROR('PML mundo '!Q182*100000000/Indicadores!$I209,"")</f>
        <v>156321963.07733506</v>
      </c>
      <c r="M209" s="124">
        <f>IFERROR('PML mundo '!S182*100000000/Indicadores!$I209,"")</f>
        <v>185308919.27746597</v>
      </c>
      <c r="N209" s="124" t="str">
        <f>IFERROR('PML mundo '!U182*100000000/Indicadores!$I209,"")</f>
        <v/>
      </c>
      <c r="O209" s="124" t="str">
        <f>IFERROR('PML mundo '!W182*100000000/Indicadores!$I209,"")</f>
        <v/>
      </c>
      <c r="P209" s="124" t="str">
        <f>IFERROR('PML mundo '!Y182*100000000/Indicadores!$I209,"")</f>
        <v/>
      </c>
      <c r="Q209" s="124" t="str">
        <f>IFERROR('PML mundo '!AA182*100000000/Indicadores!$I209,"")</f>
        <v/>
      </c>
      <c r="R209" s="124" t="str">
        <f>IFERROR('PML mundo '!AC182*100000000/Indicadores!$I209,"")</f>
        <v/>
      </c>
      <c r="S209" s="124" t="str">
        <f>IFERROR('PML mundo '!AE182*100000000/Indicadores!$I209,"")</f>
        <v/>
      </c>
      <c r="T209" s="124" t="str">
        <f>IFERROR('PML mundo '!AG182*100000000/Indicadores!$I209,"")</f>
        <v/>
      </c>
      <c r="U209" s="124" t="str">
        <f>IFERROR('PML mundo '!AI182*100000000/Indicadores!$I209,"")</f>
        <v/>
      </c>
      <c r="V209" s="124" t="str">
        <f>IFERROR('PML mundo '!AK182*100000000/Indicadores!$I209,"")</f>
        <v/>
      </c>
      <c r="W209" s="124" t="str">
        <f>IFERROR('PML mundo '!AM182*100000000/Indicadores!$I209,"")</f>
        <v/>
      </c>
      <c r="X209" s="124" t="str">
        <f>IFERROR('PML mundo '!AO182*100000000/Indicadores!$I209,"")</f>
        <v/>
      </c>
      <c r="Y209" s="124" t="str">
        <f>IFERROR('PML mundo '!AQ182*100000000/Indicadores!$I209,"")</f>
        <v/>
      </c>
      <c r="Z209" s="124" t="str">
        <f>IFERROR('PML mundo '!AS182*100000000/Indicadores!$I209,"")</f>
        <v/>
      </c>
      <c r="AA209" s="124" t="str">
        <f>IFERROR('PML mundo '!AU182*100000000/Indicadores!$I209,"")</f>
        <v/>
      </c>
      <c r="AB209" s="124" t="str">
        <f>IFERROR('PML mundo '!AW182*100000000/Indicadores!$I209,"")</f>
        <v/>
      </c>
      <c r="AC209" s="124" t="str">
        <f>IFERROR('PML mundo '!AY182*100000000/Indicadores!$I209,"")</f>
        <v/>
      </c>
      <c r="AD209" s="124" t="str">
        <f>IFERROR('PML mundo '!BA182*100000000/Indicadores!$I209,"")</f>
        <v/>
      </c>
      <c r="AE209" s="124" t="str">
        <f>IFERROR('PML mundo '!BC182*100000000/Indicadores!$I209,"")</f>
        <v/>
      </c>
      <c r="AF209" s="124" t="str">
        <f>IFERROR('PML mundo '!BE182*100000000/Indicadores!$I209,"")</f>
        <v/>
      </c>
      <c r="AG209" s="124" t="str">
        <f>IFERROR('PML mundo '!BG182*100000000/Indicadores!$I209,"")</f>
        <v/>
      </c>
      <c r="AH209" s="124" t="str">
        <f>IFERROR('PML mundo '!BI182*100000000/Indicadores!$I209,"")</f>
        <v/>
      </c>
      <c r="AI209" s="124">
        <f>IFERROR('PML mundo '!BK182*100000000/Indicadores!$I209,"")</f>
        <v>18332832.718319368</v>
      </c>
      <c r="AJ209" s="124">
        <f>IFERROR('PML mundo '!BM182*100000000/Indicadores!$I209,"")</f>
        <v>26627990.129448149</v>
      </c>
    </row>
    <row r="210" spans="1:36" ht="14">
      <c r="A210" s="114" t="str">
        <f>'AAL mundo '!A210</f>
        <v>Sub-Saharan Africa</v>
      </c>
      <c r="B210" s="107" t="str">
        <f>'AAL mundo '!B210</f>
        <v>SSD</v>
      </c>
      <c r="C210" s="107" t="str">
        <f>'AAL mundo '!C210</f>
        <v>South Sudan</v>
      </c>
      <c r="D210" s="108" t="str">
        <f>'AAL mundo '!D210</f>
        <v/>
      </c>
      <c r="E210" s="108" t="str">
        <f>'AAL mundo '!E210</f>
        <v>Lower middle income</v>
      </c>
      <c r="F210">
        <f>'AAL mundo '!F210</f>
        <v>19958.3</v>
      </c>
      <c r="G210" s="124" t="str">
        <f>IFERROR('PML mundo '!G183*100000000/Indicadores!$I210,"")</f>
        <v/>
      </c>
      <c r="H210" s="124" t="str">
        <f>IFERROR('PML mundo '!I183*100000000/Indicadores!$I210,"")</f>
        <v/>
      </c>
      <c r="I210" s="124" t="str">
        <f>IFERROR('PML mundo '!K183*100000000/Indicadores!$I210,"")</f>
        <v/>
      </c>
      <c r="J210" s="124" t="str">
        <f>IFERROR('PML mundo '!M183*100000000/Indicadores!$I210,"")</f>
        <v/>
      </c>
      <c r="K210" s="124" t="str">
        <f>IFERROR('PML mundo '!O183*100000000/Indicadores!$I210,"")</f>
        <v/>
      </c>
      <c r="L210" s="124" t="str">
        <f>IFERROR('PML mundo '!Q183*100000000/Indicadores!$I210,"")</f>
        <v/>
      </c>
      <c r="M210" s="124" t="str">
        <f>IFERROR('PML mundo '!S183*100000000/Indicadores!$I210,"")</f>
        <v/>
      </c>
      <c r="N210" s="124" t="str">
        <f>IFERROR('PML mundo '!U183*100000000/Indicadores!$I210,"")</f>
        <v/>
      </c>
      <c r="O210" s="124" t="str">
        <f>IFERROR('PML mundo '!W183*100000000/Indicadores!$I210,"")</f>
        <v/>
      </c>
      <c r="P210" s="124" t="str">
        <f>IFERROR('PML mundo '!Y183*100000000/Indicadores!$I210,"")</f>
        <v/>
      </c>
      <c r="Q210" s="124" t="str">
        <f>IFERROR('PML mundo '!AA183*100000000/Indicadores!$I210,"")</f>
        <v/>
      </c>
      <c r="R210" s="124" t="str">
        <f>IFERROR('PML mundo '!AC183*100000000/Indicadores!$I210,"")</f>
        <v/>
      </c>
      <c r="S210" s="124" t="str">
        <f>IFERROR('PML mundo '!AE183*100000000/Indicadores!$I210,"")</f>
        <v/>
      </c>
      <c r="T210" s="124" t="str">
        <f>IFERROR('PML mundo '!AG183*100000000/Indicadores!$I210,"")</f>
        <v/>
      </c>
      <c r="U210" s="124" t="str">
        <f>IFERROR('PML mundo '!AI183*100000000/Indicadores!$I210,"")</f>
        <v/>
      </c>
      <c r="V210" s="124" t="str">
        <f>IFERROR('PML mundo '!AK183*100000000/Indicadores!$I210,"")</f>
        <v/>
      </c>
      <c r="W210" s="124" t="str">
        <f>IFERROR('PML mundo '!AM183*100000000/Indicadores!$I210,"")</f>
        <v/>
      </c>
      <c r="X210" s="124" t="str">
        <f>IFERROR('PML mundo '!AO183*100000000/Indicadores!$I210,"")</f>
        <v/>
      </c>
      <c r="Y210" s="124" t="str">
        <f>IFERROR('PML mundo '!AQ183*100000000/Indicadores!$I210,"")</f>
        <v/>
      </c>
      <c r="Z210" s="124" t="str">
        <f>IFERROR('PML mundo '!AS183*100000000/Indicadores!$I210,"")</f>
        <v/>
      </c>
      <c r="AA210" s="124" t="str">
        <f>IFERROR('PML mundo '!AU183*100000000/Indicadores!$I210,"")</f>
        <v/>
      </c>
      <c r="AB210" s="124" t="str">
        <f>IFERROR('PML mundo '!AW183*100000000/Indicadores!$I210,"")</f>
        <v/>
      </c>
      <c r="AC210" s="124" t="str">
        <f>IFERROR('PML mundo '!AY183*100000000/Indicadores!$I210,"")</f>
        <v/>
      </c>
      <c r="AD210" s="124" t="str">
        <f>IFERROR('PML mundo '!BA183*100000000/Indicadores!$I210,"")</f>
        <v/>
      </c>
      <c r="AE210" s="124" t="str">
        <f>IFERROR('PML mundo '!BC183*100000000/Indicadores!$I210,"")</f>
        <v/>
      </c>
      <c r="AF210" s="124" t="str">
        <f>IFERROR('PML mundo '!BE183*100000000/Indicadores!$I210,"")</f>
        <v/>
      </c>
      <c r="AG210" s="124" t="str">
        <f>IFERROR('PML mundo '!BG183*100000000/Indicadores!$I210,"")</f>
        <v/>
      </c>
      <c r="AH210" s="124" t="str">
        <f>IFERROR('PML mundo '!BI183*100000000/Indicadores!$I210,"")</f>
        <v/>
      </c>
      <c r="AI210" s="124" t="str">
        <f>IFERROR('PML mundo '!BK183*100000000/Indicadores!$I210,"")</f>
        <v/>
      </c>
      <c r="AJ210" s="124" t="str">
        <f>IFERROR('PML mundo '!BM183*100000000/Indicadores!$I210,"")</f>
        <v/>
      </c>
    </row>
    <row r="211" spans="1:36" ht="14">
      <c r="A211" s="114" t="str">
        <f>'AAL mundo '!A211</f>
        <v>Europe and Central Asia</v>
      </c>
      <c r="B211" s="107" t="str">
        <f>'AAL mundo '!B211</f>
        <v>ESP</v>
      </c>
      <c r="C211" s="107" t="str">
        <f>'AAL mundo '!C211</f>
        <v>Spain</v>
      </c>
      <c r="D211" s="108" t="str">
        <f>'AAL mundo '!D211</f>
        <v/>
      </c>
      <c r="E211" s="108" t="str">
        <f>'AAL mundo '!E211</f>
        <v>High income: OECD</v>
      </c>
      <c r="F211">
        <f>'AAL mundo '!F211</f>
        <v>6233960</v>
      </c>
      <c r="G211" s="124">
        <f>IFERROR('PML mundo '!G184*100000000/Indicadores!$I211,"")</f>
        <v>50179.030324480176</v>
      </c>
      <c r="H211" s="124">
        <f>IFERROR('PML mundo '!I184*100000000/Indicadores!$I211,"")</f>
        <v>119975.82377812067</v>
      </c>
      <c r="I211" s="124">
        <f>IFERROR('PML mundo '!K184*100000000/Indicadores!$I211,"")</f>
        <v>238529.86750796586</v>
      </c>
      <c r="J211" s="124">
        <f>IFERROR('PML mundo '!M184*100000000/Indicadores!$I211,"")</f>
        <v>585034.4744949392</v>
      </c>
      <c r="K211" s="124">
        <f>IFERROR('PML mundo '!O184*100000000/Indicadores!$I211,"")</f>
        <v>1079558.291039811</v>
      </c>
      <c r="L211" s="124">
        <f>IFERROR('PML mundo '!Q184*100000000/Indicadores!$I211,"")</f>
        <v>1855552.5340876083</v>
      </c>
      <c r="M211" s="124">
        <f>IFERROR('PML mundo '!S184*100000000/Indicadores!$I211,"")</f>
        <v>2467415.227670819</v>
      </c>
      <c r="N211" s="124" t="str">
        <f>IFERROR('PML mundo '!U184*100000000/Indicadores!$I211,"")</f>
        <v/>
      </c>
      <c r="O211" s="124" t="str">
        <f>IFERROR('PML mundo '!W184*100000000/Indicadores!$I211,"")</f>
        <v/>
      </c>
      <c r="P211" s="124" t="str">
        <f>IFERROR('PML mundo '!Y184*100000000/Indicadores!$I211,"")</f>
        <v/>
      </c>
      <c r="Q211" s="124" t="str">
        <f>IFERROR('PML mundo '!AA184*100000000/Indicadores!$I211,"")</f>
        <v/>
      </c>
      <c r="R211" s="124" t="str">
        <f>IFERROR('PML mundo '!AC184*100000000/Indicadores!$I211,"")</f>
        <v/>
      </c>
      <c r="S211" s="124" t="str">
        <f>IFERROR('PML mundo '!AE184*100000000/Indicadores!$I211,"")</f>
        <v/>
      </c>
      <c r="T211" s="124" t="str">
        <f>IFERROR('PML mundo '!AG184*100000000/Indicadores!$I211,"")</f>
        <v/>
      </c>
      <c r="U211" s="124" t="str">
        <f>IFERROR('PML mundo '!AI184*100000000/Indicadores!$I211,"")</f>
        <v/>
      </c>
      <c r="V211" s="124" t="str">
        <f>IFERROR('PML mundo '!AK184*100000000/Indicadores!$I211,"")</f>
        <v/>
      </c>
      <c r="W211" s="124" t="str">
        <f>IFERROR('PML mundo '!AM184*100000000/Indicadores!$I211,"")</f>
        <v/>
      </c>
      <c r="X211" s="124" t="str">
        <f>IFERROR('PML mundo '!AO184*100000000/Indicadores!$I211,"")</f>
        <v/>
      </c>
      <c r="Y211" s="124" t="str">
        <f>IFERROR('PML mundo '!AQ184*100000000/Indicadores!$I211,"")</f>
        <v/>
      </c>
      <c r="Z211" s="124" t="str">
        <f>IFERROR('PML mundo '!AS184*100000000/Indicadores!$I211,"")</f>
        <v/>
      </c>
      <c r="AA211" s="124" t="str">
        <f>IFERROR('PML mundo '!AU184*100000000/Indicadores!$I211,"")</f>
        <v/>
      </c>
      <c r="AB211" s="124" t="str">
        <f>IFERROR('PML mundo '!AW184*100000000/Indicadores!$I211,"")</f>
        <v/>
      </c>
      <c r="AC211" s="124" t="str">
        <f>IFERROR('PML mundo '!AY184*100000000/Indicadores!$I211,"")</f>
        <v/>
      </c>
      <c r="AD211" s="124" t="str">
        <f>IFERROR('PML mundo '!BA184*100000000/Indicadores!$I211,"")</f>
        <v/>
      </c>
      <c r="AE211" s="124" t="str">
        <f>IFERROR('PML mundo '!BC184*100000000/Indicadores!$I211,"")</f>
        <v/>
      </c>
      <c r="AF211" s="124" t="str">
        <f>IFERROR('PML mundo '!BE184*100000000/Indicadores!$I211,"")</f>
        <v/>
      </c>
      <c r="AG211" s="124" t="str">
        <f>IFERROR('PML mundo '!BG184*100000000/Indicadores!$I211,"")</f>
        <v/>
      </c>
      <c r="AH211" s="124" t="str">
        <f>IFERROR('PML mundo '!BI184*100000000/Indicadores!$I211,"")</f>
        <v/>
      </c>
      <c r="AI211" s="124">
        <f>IFERROR('PML mundo '!BK184*100000000/Indicadores!$I211,"")</f>
        <v>952311.46345582651</v>
      </c>
      <c r="AJ211" s="124">
        <f>IFERROR('PML mundo '!BM184*100000000/Indicadores!$I211,"")</f>
        <v>3436501.6394329574</v>
      </c>
    </row>
    <row r="212" spans="1:36" ht="14">
      <c r="A212" s="114" t="str">
        <f>'AAL mundo '!A212</f>
        <v>South Asia</v>
      </c>
      <c r="B212" s="107" t="str">
        <f>'AAL mundo '!B212</f>
        <v>LKA</v>
      </c>
      <c r="C212" s="107" t="str">
        <f>'AAL mundo '!C212</f>
        <v>Sri Lanka</v>
      </c>
      <c r="D212" s="108" t="str">
        <f>'AAL mundo '!D212</f>
        <v/>
      </c>
      <c r="E212" s="108" t="str">
        <f>'AAL mundo '!E212</f>
        <v>Lower middle income</v>
      </c>
      <c r="F212">
        <f>'AAL mundo '!F212</f>
        <v>208274</v>
      </c>
      <c r="G212" s="124" t="str">
        <f>IFERROR('PML mundo '!G185*100000000/Indicadores!$I212,"")</f>
        <v/>
      </c>
      <c r="H212" s="124" t="str">
        <f>IFERROR('PML mundo '!I185*100000000/Indicadores!$I212,"")</f>
        <v/>
      </c>
      <c r="I212" s="124" t="str">
        <f>IFERROR('PML mundo '!K185*100000000/Indicadores!$I212,"")</f>
        <v/>
      </c>
      <c r="J212" s="124" t="str">
        <f>IFERROR('PML mundo '!M185*100000000/Indicadores!$I212,"")</f>
        <v/>
      </c>
      <c r="K212" s="124" t="str">
        <f>IFERROR('PML mundo '!O185*100000000/Indicadores!$I212,"")</f>
        <v/>
      </c>
      <c r="L212" s="124" t="str">
        <f>IFERROR('PML mundo '!Q185*100000000/Indicadores!$I212,"")</f>
        <v/>
      </c>
      <c r="M212" s="124" t="str">
        <f>IFERROR('PML mundo '!S185*100000000/Indicadores!$I212,"")</f>
        <v/>
      </c>
      <c r="N212" s="124">
        <f>IFERROR('PML mundo '!U185*100000000/Indicadores!$I212,"")</f>
        <v>154406.30052478428</v>
      </c>
      <c r="O212" s="124">
        <f>IFERROR('PML mundo '!W185*100000000/Indicadores!$I212,"")</f>
        <v>3200264.6645080987</v>
      </c>
      <c r="P212" s="124">
        <f>IFERROR('PML mundo '!Y185*100000000/Indicadores!$I212,"")</f>
        <v>3911913.8149714898</v>
      </c>
      <c r="Q212" s="124">
        <f>IFERROR('PML mundo '!AA185*100000000/Indicadores!$I212,"")</f>
        <v>4509699.1013607383</v>
      </c>
      <c r="R212" s="124">
        <f>IFERROR('PML mundo '!AC185*100000000/Indicadores!$I212,"")</f>
        <v>5159240.6896018703</v>
      </c>
      <c r="S212" s="124">
        <f>IFERROR('PML mundo '!AE185*100000000/Indicadores!$I212,"")</f>
        <v>5565527.6591391517</v>
      </c>
      <c r="T212" s="124">
        <f>IFERROR('PML mundo '!AG185*100000000/Indicadores!$I212,"")</f>
        <v>5660414.2125342702</v>
      </c>
      <c r="U212" s="124">
        <f>IFERROR('PML mundo '!AI185*100000000/Indicadores!$I212,"")</f>
        <v>1953800.3949085833</v>
      </c>
      <c r="V212" s="124">
        <f>IFERROR('PML mundo '!AK185*100000000/Indicadores!$I212,"")</f>
        <v>33210293.688291591</v>
      </c>
      <c r="W212" s="124">
        <f>IFERROR('PML mundo '!AM185*100000000/Indicadores!$I212,"")</f>
        <v>33210293.688291591</v>
      </c>
      <c r="X212" s="124">
        <f>IFERROR('PML mundo '!AO185*100000000/Indicadores!$I212,"")</f>
        <v>33211156.293322455</v>
      </c>
      <c r="Y212" s="124">
        <f>IFERROR('PML mundo '!AQ185*100000000/Indicadores!$I212,"")</f>
        <v>33211156.293322455</v>
      </c>
      <c r="Z212" s="124">
        <f>IFERROR('PML mundo '!AS185*100000000/Indicadores!$I212,"")</f>
        <v>33212018.89835332</v>
      </c>
      <c r="AA212" s="124">
        <f>IFERROR('PML mundo '!AU185*100000000/Indicadores!$I212,"")</f>
        <v>33213744.108415049</v>
      </c>
      <c r="AB212" s="124" t="str">
        <f>IFERROR('PML mundo '!AW185*100000000/Indicadores!$I212,"")</f>
        <v/>
      </c>
      <c r="AC212" s="124" t="str">
        <f>IFERROR('PML mundo '!AY185*100000000/Indicadores!$I212,"")</f>
        <v/>
      </c>
      <c r="AD212" s="124" t="str">
        <f>IFERROR('PML mundo '!BA185*100000000/Indicadores!$I212,"")</f>
        <v/>
      </c>
      <c r="AE212" s="124" t="str">
        <f>IFERROR('PML mundo '!BC185*100000000/Indicadores!$I212,"")</f>
        <v/>
      </c>
      <c r="AF212" s="124" t="str">
        <f>IFERROR('PML mundo '!BE185*100000000/Indicadores!$I212,"")</f>
        <v/>
      </c>
      <c r="AG212" s="124" t="str">
        <f>IFERROR('PML mundo '!BG185*100000000/Indicadores!$I212,"")</f>
        <v/>
      </c>
      <c r="AH212" s="124" t="str">
        <f>IFERROR('PML mundo '!BI185*100000000/Indicadores!$I212,"")</f>
        <v/>
      </c>
      <c r="AI212" s="124">
        <f>IFERROR('PML mundo '!BK185*100000000/Indicadores!$I212,"")</f>
        <v>54776721.495766126</v>
      </c>
      <c r="AJ212" s="124">
        <f>IFERROR('PML mundo '!BM185*100000000/Indicadores!$I212,"")</f>
        <v>103111872.95797254</v>
      </c>
    </row>
    <row r="213" spans="1:36" ht="14">
      <c r="A213" s="114" t="str">
        <f>'AAL mundo '!A213</f>
        <v>Middle East and North Africa</v>
      </c>
      <c r="B213" s="107" t="str">
        <f>'AAL mundo '!B213</f>
        <v>PSE</v>
      </c>
      <c r="C213" s="107" t="str">
        <f>'AAL mundo '!C213</f>
        <v>State of Palestine</v>
      </c>
      <c r="D213" s="108" t="str">
        <f>'AAL mundo '!D213</f>
        <v/>
      </c>
      <c r="E213" s="108" t="str">
        <f>'AAL mundo '!E213</f>
        <v>N.D</v>
      </c>
      <c r="F213">
        <f>'AAL mundo '!F213</f>
        <v>69454.3</v>
      </c>
      <c r="G213" s="124" t="str">
        <f>IFERROR('PML mundo '!G186*100000000/Indicadores!$I213,"")</f>
        <v/>
      </c>
      <c r="H213" s="124" t="str">
        <f>IFERROR('PML mundo '!I186*100000000/Indicadores!$I213,"")</f>
        <v/>
      </c>
      <c r="I213" s="124" t="str">
        <f>IFERROR('PML mundo '!K186*100000000/Indicadores!$I213,"")</f>
        <v/>
      </c>
      <c r="J213" s="124" t="str">
        <f>IFERROR('PML mundo '!M186*100000000/Indicadores!$I213,"")</f>
        <v/>
      </c>
      <c r="K213" s="124" t="str">
        <f>IFERROR('PML mundo '!O186*100000000/Indicadores!$I213,"")</f>
        <v/>
      </c>
      <c r="L213" s="124" t="str">
        <f>IFERROR('PML mundo '!Q186*100000000/Indicadores!$I213,"")</f>
        <v/>
      </c>
      <c r="M213" s="124" t="str">
        <f>IFERROR('PML mundo '!S186*100000000/Indicadores!$I213,"")</f>
        <v/>
      </c>
      <c r="N213" s="124" t="str">
        <f>IFERROR('PML mundo '!U186*100000000/Indicadores!$I213,"")</f>
        <v/>
      </c>
      <c r="O213" s="124" t="str">
        <f>IFERROR('PML mundo '!W186*100000000/Indicadores!$I213,"")</f>
        <v/>
      </c>
      <c r="P213" s="124" t="str">
        <f>IFERROR('PML mundo '!Y186*100000000/Indicadores!$I213,"")</f>
        <v/>
      </c>
      <c r="Q213" s="124" t="str">
        <f>IFERROR('PML mundo '!AA186*100000000/Indicadores!$I213,"")</f>
        <v/>
      </c>
      <c r="R213" s="124" t="str">
        <f>IFERROR('PML mundo '!AC186*100000000/Indicadores!$I213,"")</f>
        <v/>
      </c>
      <c r="S213" s="124" t="str">
        <f>IFERROR('PML mundo '!AE186*100000000/Indicadores!$I213,"")</f>
        <v/>
      </c>
      <c r="T213" s="124" t="str">
        <f>IFERROR('PML mundo '!AG186*100000000/Indicadores!$I213,"")</f>
        <v/>
      </c>
      <c r="U213" s="124" t="str">
        <f>IFERROR('PML mundo '!AI186*100000000/Indicadores!$I213,"")</f>
        <v/>
      </c>
      <c r="V213" s="124" t="str">
        <f>IFERROR('PML mundo '!AK186*100000000/Indicadores!$I213,"")</f>
        <v/>
      </c>
      <c r="W213" s="124" t="str">
        <f>IFERROR('PML mundo '!AM186*100000000/Indicadores!$I213,"")</f>
        <v/>
      </c>
      <c r="X213" s="124" t="str">
        <f>IFERROR('PML mundo '!AO186*100000000/Indicadores!$I213,"")</f>
        <v/>
      </c>
      <c r="Y213" s="124" t="str">
        <f>IFERROR('PML mundo '!AQ186*100000000/Indicadores!$I213,"")</f>
        <v/>
      </c>
      <c r="Z213" s="124" t="str">
        <f>IFERROR('PML mundo '!AS186*100000000/Indicadores!$I213,"")</f>
        <v/>
      </c>
      <c r="AA213" s="124" t="str">
        <f>IFERROR('PML mundo '!AU186*100000000/Indicadores!$I213,"")</f>
        <v/>
      </c>
      <c r="AB213" s="124" t="str">
        <f>IFERROR('PML mundo '!AW186*100000000/Indicadores!$I213,"")</f>
        <v/>
      </c>
      <c r="AC213" s="124" t="str">
        <f>IFERROR('PML mundo '!AY186*100000000/Indicadores!$I213,"")</f>
        <v/>
      </c>
      <c r="AD213" s="124" t="str">
        <f>IFERROR('PML mundo '!BA186*100000000/Indicadores!$I213,"")</f>
        <v/>
      </c>
      <c r="AE213" s="124" t="str">
        <f>IFERROR('PML mundo '!BC186*100000000/Indicadores!$I213,"")</f>
        <v/>
      </c>
      <c r="AF213" s="124" t="str">
        <f>IFERROR('PML mundo '!BE186*100000000/Indicadores!$I213,"")</f>
        <v/>
      </c>
      <c r="AG213" s="124" t="str">
        <f>IFERROR('PML mundo '!BG186*100000000/Indicadores!$I213,"")</f>
        <v/>
      </c>
      <c r="AH213" s="124" t="str">
        <f>IFERROR('PML mundo '!BI186*100000000/Indicadores!$I213,"")</f>
        <v/>
      </c>
      <c r="AI213" s="124" t="str">
        <f>IFERROR('PML mundo '!BK186*100000000/Indicadores!$I213,"")</f>
        <v/>
      </c>
      <c r="AJ213" s="124" t="str">
        <f>IFERROR('PML mundo '!BM186*100000000/Indicadores!$I213,"")</f>
        <v/>
      </c>
    </row>
    <row r="214" spans="1:36" ht="14">
      <c r="A214" s="114" t="str">
        <f>'AAL mundo '!A214</f>
        <v>Sub-Saharan Africa</v>
      </c>
      <c r="B214" s="107" t="str">
        <f>'AAL mundo '!B214</f>
        <v>SDN</v>
      </c>
      <c r="C214" s="107" t="str">
        <f>'AAL mundo '!C214</f>
        <v>Sudan</v>
      </c>
      <c r="D214" s="108" t="str">
        <f>'AAL mundo '!D214</f>
        <v/>
      </c>
      <c r="E214" s="108" t="str">
        <f>'AAL mundo '!E214</f>
        <v>Lower middle income</v>
      </c>
      <c r="F214">
        <f>'AAL mundo '!F214</f>
        <v>70368.800000000003</v>
      </c>
      <c r="G214" s="124">
        <f>IFERROR('PML mundo '!G187*100000000/Indicadores!$I214,"")</f>
        <v>1195057.4049464709</v>
      </c>
      <c r="H214" s="124">
        <f>IFERROR('PML mundo '!I187*100000000/Indicadores!$I214,"")</f>
        <v>3213376.5777449552</v>
      </c>
      <c r="I214" s="124">
        <f>IFERROR('PML mundo '!K187*100000000/Indicadores!$I214,"")</f>
        <v>8508808.7232188731</v>
      </c>
      <c r="J214" s="124">
        <f>IFERROR('PML mundo '!M187*100000000/Indicadores!$I214,"")</f>
        <v>24246386.90480284</v>
      </c>
      <c r="K214" s="124">
        <f>IFERROR('PML mundo '!O187*100000000/Indicadores!$I214,"")</f>
        <v>54685826.850350507</v>
      </c>
      <c r="L214" s="124">
        <f>IFERROR('PML mundo '!Q187*100000000/Indicadores!$I214,"")</f>
        <v>121848053.00834216</v>
      </c>
      <c r="M214" s="124">
        <f>IFERROR('PML mundo '!S187*100000000/Indicadores!$I214,"")</f>
        <v>184941772.62327161</v>
      </c>
      <c r="N214" s="124" t="str">
        <f>IFERROR('PML mundo '!U187*100000000/Indicadores!$I214,"")</f>
        <v/>
      </c>
      <c r="O214" s="124" t="str">
        <f>IFERROR('PML mundo '!W187*100000000/Indicadores!$I214,"")</f>
        <v/>
      </c>
      <c r="P214" s="124" t="str">
        <f>IFERROR('PML mundo '!Y187*100000000/Indicadores!$I214,"")</f>
        <v/>
      </c>
      <c r="Q214" s="124" t="str">
        <f>IFERROR('PML mundo '!AA187*100000000/Indicadores!$I214,"")</f>
        <v/>
      </c>
      <c r="R214" s="124" t="str">
        <f>IFERROR('PML mundo '!AC187*100000000/Indicadores!$I214,"")</f>
        <v/>
      </c>
      <c r="S214" s="124" t="str">
        <f>IFERROR('PML mundo '!AE187*100000000/Indicadores!$I214,"")</f>
        <v/>
      </c>
      <c r="T214" s="124" t="str">
        <f>IFERROR('PML mundo '!AG187*100000000/Indicadores!$I214,"")</f>
        <v/>
      </c>
      <c r="U214" s="124" t="str">
        <f>IFERROR('PML mundo '!AI187*100000000/Indicadores!$I214,"")</f>
        <v/>
      </c>
      <c r="V214" s="124" t="str">
        <f>IFERROR('PML mundo '!AK187*100000000/Indicadores!$I214,"")</f>
        <v/>
      </c>
      <c r="W214" s="124" t="str">
        <f>IFERROR('PML mundo '!AM187*100000000/Indicadores!$I214,"")</f>
        <v/>
      </c>
      <c r="X214" s="124" t="str">
        <f>IFERROR('PML mundo '!AO187*100000000/Indicadores!$I214,"")</f>
        <v/>
      </c>
      <c r="Y214" s="124" t="str">
        <f>IFERROR('PML mundo '!AQ187*100000000/Indicadores!$I214,"")</f>
        <v/>
      </c>
      <c r="Z214" s="124" t="str">
        <f>IFERROR('PML mundo '!AS187*100000000/Indicadores!$I214,"")</f>
        <v/>
      </c>
      <c r="AA214" s="124" t="str">
        <f>IFERROR('PML mundo '!AU187*100000000/Indicadores!$I214,"")</f>
        <v/>
      </c>
      <c r="AB214" s="124" t="str">
        <f>IFERROR('PML mundo '!AW187*100000000/Indicadores!$I214,"")</f>
        <v/>
      </c>
      <c r="AC214" s="124" t="str">
        <f>IFERROR('PML mundo '!AY187*100000000/Indicadores!$I214,"")</f>
        <v/>
      </c>
      <c r="AD214" s="124" t="str">
        <f>IFERROR('PML mundo '!BA187*100000000/Indicadores!$I214,"")</f>
        <v/>
      </c>
      <c r="AE214" s="124" t="str">
        <f>IFERROR('PML mundo '!BC187*100000000/Indicadores!$I214,"")</f>
        <v/>
      </c>
      <c r="AF214" s="124" t="str">
        <f>IFERROR('PML mundo '!BE187*100000000/Indicadores!$I214,"")</f>
        <v/>
      </c>
      <c r="AG214" s="124" t="str">
        <f>IFERROR('PML mundo '!BG187*100000000/Indicadores!$I214,"")</f>
        <v/>
      </c>
      <c r="AH214" s="124" t="str">
        <f>IFERROR('PML mundo '!BI187*100000000/Indicadores!$I214,"")</f>
        <v/>
      </c>
      <c r="AI214" s="124">
        <f>IFERROR('PML mundo '!BK187*100000000/Indicadores!$I214,"")</f>
        <v>429484477.83761793</v>
      </c>
      <c r="AJ214" s="124">
        <f>IFERROR('PML mundo '!BM187*100000000/Indicadores!$I214,"")</f>
        <v>805814026.56157517</v>
      </c>
    </row>
    <row r="215" spans="1:36" ht="14">
      <c r="A215" s="114" t="str">
        <f>'AAL mundo '!A215</f>
        <v>LAC</v>
      </c>
      <c r="B215" s="107" t="str">
        <f>'AAL mundo '!B215</f>
        <v>SUR</v>
      </c>
      <c r="C215" s="107" t="str">
        <f>'AAL mundo '!C215</f>
        <v>Suriname</v>
      </c>
      <c r="D215" s="108" t="str">
        <f>'AAL mundo '!D215</f>
        <v>SIDS</v>
      </c>
      <c r="E215" s="108" t="str">
        <f>'AAL mundo '!E215</f>
        <v>Upper middle income</v>
      </c>
      <c r="F215">
        <f>'AAL mundo '!F215</f>
        <v>9620.16</v>
      </c>
      <c r="G215" s="124" t="str">
        <f>IFERROR('PML mundo '!G188*100000000/Indicadores!$I215,"")</f>
        <v/>
      </c>
      <c r="H215" s="124" t="str">
        <f>IFERROR('PML mundo '!I188*100000000/Indicadores!$I215,"")</f>
        <v/>
      </c>
      <c r="I215" s="124" t="str">
        <f>IFERROR('PML mundo '!K188*100000000/Indicadores!$I215,"")</f>
        <v/>
      </c>
      <c r="J215" s="124" t="str">
        <f>IFERROR('PML mundo '!M188*100000000/Indicadores!$I215,"")</f>
        <v/>
      </c>
      <c r="K215" s="124" t="str">
        <f>IFERROR('PML mundo '!O188*100000000/Indicadores!$I215,"")</f>
        <v/>
      </c>
      <c r="L215" s="124" t="str">
        <f>IFERROR('PML mundo '!Q188*100000000/Indicadores!$I215,"")</f>
        <v/>
      </c>
      <c r="M215" s="124" t="str">
        <f>IFERROR('PML mundo '!S188*100000000/Indicadores!$I215,"")</f>
        <v/>
      </c>
      <c r="N215" s="124" t="str">
        <f>IFERROR('PML mundo '!U188*100000000/Indicadores!$I215,"")</f>
        <v/>
      </c>
      <c r="O215" s="124" t="str">
        <f>IFERROR('PML mundo '!W188*100000000/Indicadores!$I215,"")</f>
        <v/>
      </c>
      <c r="P215" s="124" t="str">
        <f>IFERROR('PML mundo '!Y188*100000000/Indicadores!$I215,"")</f>
        <v/>
      </c>
      <c r="Q215" s="124" t="str">
        <f>IFERROR('PML mundo '!AA188*100000000/Indicadores!$I215,"")</f>
        <v/>
      </c>
      <c r="R215" s="124" t="str">
        <f>IFERROR('PML mundo '!AC188*100000000/Indicadores!$I215,"")</f>
        <v/>
      </c>
      <c r="S215" s="124" t="str">
        <f>IFERROR('PML mundo '!AE188*100000000/Indicadores!$I215,"")</f>
        <v/>
      </c>
      <c r="T215" s="124" t="str">
        <f>IFERROR('PML mundo '!AG188*100000000/Indicadores!$I215,"")</f>
        <v/>
      </c>
      <c r="U215" s="124" t="str">
        <f>IFERROR('PML mundo '!AI188*100000000/Indicadores!$I215,"")</f>
        <v/>
      </c>
      <c r="V215" s="124" t="str">
        <f>IFERROR('PML mundo '!AK188*100000000/Indicadores!$I215,"")</f>
        <v/>
      </c>
      <c r="W215" s="124" t="str">
        <f>IFERROR('PML mundo '!AM188*100000000/Indicadores!$I215,"")</f>
        <v/>
      </c>
      <c r="X215" s="124" t="str">
        <f>IFERROR('PML mundo '!AO188*100000000/Indicadores!$I215,"")</f>
        <v/>
      </c>
      <c r="Y215" s="124" t="str">
        <f>IFERROR('PML mundo '!AQ188*100000000/Indicadores!$I215,"")</f>
        <v/>
      </c>
      <c r="Z215" s="124" t="str">
        <f>IFERROR('PML mundo '!AS188*100000000/Indicadores!$I215,"")</f>
        <v/>
      </c>
      <c r="AA215" s="124" t="str">
        <f>IFERROR('PML mundo '!AU188*100000000/Indicadores!$I215,"")</f>
        <v/>
      </c>
      <c r="AB215" s="124" t="str">
        <f>IFERROR('PML mundo '!AW188*100000000/Indicadores!$I215,"")</f>
        <v/>
      </c>
      <c r="AC215" s="124" t="str">
        <f>IFERROR('PML mundo '!AY188*100000000/Indicadores!$I215,"")</f>
        <v/>
      </c>
      <c r="AD215" s="124" t="str">
        <f>IFERROR('PML mundo '!BA188*100000000/Indicadores!$I215,"")</f>
        <v/>
      </c>
      <c r="AE215" s="124" t="str">
        <f>IFERROR('PML mundo '!BC188*100000000/Indicadores!$I215,"")</f>
        <v/>
      </c>
      <c r="AF215" s="124" t="str">
        <f>IFERROR('PML mundo '!BE188*100000000/Indicadores!$I215,"")</f>
        <v/>
      </c>
      <c r="AG215" s="124" t="str">
        <f>IFERROR('PML mundo '!BG188*100000000/Indicadores!$I215,"")</f>
        <v/>
      </c>
      <c r="AH215" s="124" t="str">
        <f>IFERROR('PML mundo '!BI188*100000000/Indicadores!$I215,"")</f>
        <v/>
      </c>
      <c r="AI215" s="124" t="str">
        <f>IFERROR('PML mundo '!BK188*100000000/Indicadores!$I215,"")</f>
        <v/>
      </c>
      <c r="AJ215" s="124" t="str">
        <f>IFERROR('PML mundo '!BM188*100000000/Indicadores!$I215,"")</f>
        <v/>
      </c>
    </row>
    <row r="216" spans="1:36" ht="14">
      <c r="A216" s="114" t="str">
        <f>'AAL mundo '!A216</f>
        <v>Sub-Saharan Africa</v>
      </c>
      <c r="B216" s="107" t="str">
        <f>'AAL mundo '!B216</f>
        <v>SWZ</v>
      </c>
      <c r="C216" s="107" t="str">
        <f>'AAL mundo '!C216</f>
        <v>Swaziland</v>
      </c>
      <c r="D216" s="108" t="str">
        <f>'AAL mundo '!D216</f>
        <v/>
      </c>
      <c r="E216" s="108" t="str">
        <f>'AAL mundo '!E216</f>
        <v>Lower middle income</v>
      </c>
      <c r="F216">
        <f>'AAL mundo '!F216</f>
        <v>13701.2</v>
      </c>
      <c r="G216" s="124">
        <f>IFERROR('PML mundo '!G189*100000000/Indicadores!$I216,"")</f>
        <v>23425645.257506572</v>
      </c>
      <c r="H216" s="124">
        <f>IFERROR('PML mundo '!I189*100000000/Indicadores!$I216,"")</f>
        <v>49399287.27993568</v>
      </c>
      <c r="I216" s="124">
        <f>IFERROR('PML mundo '!K189*100000000/Indicadores!$I216,"")</f>
        <v>98973749.337459788</v>
      </c>
      <c r="J216" s="124">
        <f>IFERROR('PML mundo '!M189*100000000/Indicadores!$I216,"")</f>
        <v>242903716.59602156</v>
      </c>
      <c r="K216" s="124">
        <f>IFERROR('PML mundo '!O189*100000000/Indicadores!$I216,"")</f>
        <v>462907312.26730186</v>
      </c>
      <c r="L216" s="124">
        <f>IFERROR('PML mundo '!Q189*100000000/Indicadores!$I216,"")</f>
        <v>843769128.70409799</v>
      </c>
      <c r="M216" s="124">
        <f>IFERROR('PML mundo '!S189*100000000/Indicadores!$I216,"")</f>
        <v>1153939959.8940744</v>
      </c>
      <c r="N216" s="124" t="str">
        <f>IFERROR('PML mundo '!U189*100000000/Indicadores!$I216,"")</f>
        <v/>
      </c>
      <c r="O216" s="124" t="str">
        <f>IFERROR('PML mundo '!W189*100000000/Indicadores!$I216,"")</f>
        <v/>
      </c>
      <c r="P216" s="124" t="str">
        <f>IFERROR('PML mundo '!Y189*100000000/Indicadores!$I216,"")</f>
        <v/>
      </c>
      <c r="Q216" s="124" t="str">
        <f>IFERROR('PML mundo '!AA189*100000000/Indicadores!$I216,"")</f>
        <v/>
      </c>
      <c r="R216" s="124" t="str">
        <f>IFERROR('PML mundo '!AC189*100000000/Indicadores!$I216,"")</f>
        <v/>
      </c>
      <c r="S216" s="124" t="str">
        <f>IFERROR('PML mundo '!AE189*100000000/Indicadores!$I216,"")</f>
        <v/>
      </c>
      <c r="T216" s="124" t="str">
        <f>IFERROR('PML mundo '!AG189*100000000/Indicadores!$I216,"")</f>
        <v/>
      </c>
      <c r="U216" s="124" t="str">
        <f>IFERROR('PML mundo '!AI189*100000000/Indicadores!$I216,"")</f>
        <v/>
      </c>
      <c r="V216" s="124" t="str">
        <f>IFERROR('PML mundo '!AK189*100000000/Indicadores!$I216,"")</f>
        <v/>
      </c>
      <c r="W216" s="124" t="str">
        <f>IFERROR('PML mundo '!AM189*100000000/Indicadores!$I216,"")</f>
        <v/>
      </c>
      <c r="X216" s="124" t="str">
        <f>IFERROR('PML mundo '!AO189*100000000/Indicadores!$I216,"")</f>
        <v/>
      </c>
      <c r="Y216" s="124" t="str">
        <f>IFERROR('PML mundo '!AQ189*100000000/Indicadores!$I216,"")</f>
        <v/>
      </c>
      <c r="Z216" s="124" t="str">
        <f>IFERROR('PML mundo '!AS189*100000000/Indicadores!$I216,"")</f>
        <v/>
      </c>
      <c r="AA216" s="124" t="str">
        <f>IFERROR('PML mundo '!AU189*100000000/Indicadores!$I216,"")</f>
        <v/>
      </c>
      <c r="AB216" s="124" t="str">
        <f>IFERROR('PML mundo '!AW189*100000000/Indicadores!$I216,"")</f>
        <v/>
      </c>
      <c r="AC216" s="124" t="str">
        <f>IFERROR('PML mundo '!AY189*100000000/Indicadores!$I216,"")</f>
        <v/>
      </c>
      <c r="AD216" s="124" t="str">
        <f>IFERROR('PML mundo '!BA189*100000000/Indicadores!$I216,"")</f>
        <v/>
      </c>
      <c r="AE216" s="124" t="str">
        <f>IFERROR('PML mundo '!BC189*100000000/Indicadores!$I216,"")</f>
        <v/>
      </c>
      <c r="AF216" s="124" t="str">
        <f>IFERROR('PML mundo '!BE189*100000000/Indicadores!$I216,"")</f>
        <v/>
      </c>
      <c r="AG216" s="124" t="str">
        <f>IFERROR('PML mundo '!BG189*100000000/Indicadores!$I216,"")</f>
        <v/>
      </c>
      <c r="AH216" s="124" t="str">
        <f>IFERROR('PML mundo '!BI189*100000000/Indicadores!$I216,"")</f>
        <v/>
      </c>
      <c r="AI216" s="124">
        <f>IFERROR('PML mundo '!BK189*100000000/Indicadores!$I216,"")</f>
        <v>83614236.888590842</v>
      </c>
      <c r="AJ216" s="124">
        <f>IFERROR('PML mundo '!BM189*100000000/Indicadores!$I216,"")</f>
        <v>240303313.84361646</v>
      </c>
    </row>
    <row r="217" spans="1:36" ht="14">
      <c r="A217" s="114" t="str">
        <f>'AAL mundo '!A217</f>
        <v>Europe and Central Asia</v>
      </c>
      <c r="B217" s="107" t="str">
        <f>'AAL mundo '!B217</f>
        <v>SWE</v>
      </c>
      <c r="C217" s="107" t="str">
        <f>'AAL mundo '!C217</f>
        <v>Sweden</v>
      </c>
      <c r="D217" s="108" t="str">
        <f>'AAL mundo '!D217</f>
        <v/>
      </c>
      <c r="E217" s="108" t="str">
        <f>'AAL mundo '!E217</f>
        <v>High income: OECD</v>
      </c>
      <c r="F217">
        <f>'AAL mundo '!F217</f>
        <v>1747500</v>
      </c>
      <c r="G217" s="124" t="str">
        <f>IFERROR('PML mundo '!G190*100000000/Indicadores!$I217,"")</f>
        <v/>
      </c>
      <c r="H217" s="124" t="str">
        <f>IFERROR('PML mundo '!I190*100000000/Indicadores!$I217,"")</f>
        <v/>
      </c>
      <c r="I217" s="124" t="str">
        <f>IFERROR('PML mundo '!K190*100000000/Indicadores!$I217,"")</f>
        <v/>
      </c>
      <c r="J217" s="124" t="str">
        <f>IFERROR('PML mundo '!M190*100000000/Indicadores!$I217,"")</f>
        <v/>
      </c>
      <c r="K217" s="124" t="str">
        <f>IFERROR('PML mundo '!O190*100000000/Indicadores!$I217,"")</f>
        <v/>
      </c>
      <c r="L217" s="124" t="str">
        <f>IFERROR('PML mundo '!Q190*100000000/Indicadores!$I217,"")</f>
        <v/>
      </c>
      <c r="M217" s="124" t="str">
        <f>IFERROR('PML mundo '!S190*100000000/Indicadores!$I217,"")</f>
        <v/>
      </c>
      <c r="N217" s="124" t="str">
        <f>IFERROR('PML mundo '!U190*100000000/Indicadores!$I217,"")</f>
        <v/>
      </c>
      <c r="O217" s="124" t="str">
        <f>IFERROR('PML mundo '!W190*100000000/Indicadores!$I217,"")</f>
        <v/>
      </c>
      <c r="P217" s="124" t="str">
        <f>IFERROR('PML mundo '!Y190*100000000/Indicadores!$I217,"")</f>
        <v/>
      </c>
      <c r="Q217" s="124" t="str">
        <f>IFERROR('PML mundo '!AA190*100000000/Indicadores!$I217,"")</f>
        <v/>
      </c>
      <c r="R217" s="124" t="str">
        <f>IFERROR('PML mundo '!AC190*100000000/Indicadores!$I217,"")</f>
        <v/>
      </c>
      <c r="S217" s="124" t="str">
        <f>IFERROR('PML mundo '!AE190*100000000/Indicadores!$I217,"")</f>
        <v/>
      </c>
      <c r="T217" s="124" t="str">
        <f>IFERROR('PML mundo '!AG190*100000000/Indicadores!$I217,"")</f>
        <v/>
      </c>
      <c r="U217" s="124" t="str">
        <f>IFERROR('PML mundo '!AI190*100000000/Indicadores!$I217,"")</f>
        <v/>
      </c>
      <c r="V217" s="124" t="str">
        <f>IFERROR('PML mundo '!AK190*100000000/Indicadores!$I217,"")</f>
        <v/>
      </c>
      <c r="W217" s="124" t="str">
        <f>IFERROR('PML mundo '!AM190*100000000/Indicadores!$I217,"")</f>
        <v/>
      </c>
      <c r="X217" s="124" t="str">
        <f>IFERROR('PML mundo '!AO190*100000000/Indicadores!$I217,"")</f>
        <v/>
      </c>
      <c r="Y217" s="124" t="str">
        <f>IFERROR('PML mundo '!AQ190*100000000/Indicadores!$I217,"")</f>
        <v/>
      </c>
      <c r="Z217" s="124" t="str">
        <f>IFERROR('PML mundo '!AS190*100000000/Indicadores!$I217,"")</f>
        <v/>
      </c>
      <c r="AA217" s="124" t="str">
        <f>IFERROR('PML mundo '!AU190*100000000/Indicadores!$I217,"")</f>
        <v/>
      </c>
      <c r="AB217" s="124" t="str">
        <f>IFERROR('PML mundo '!AW190*100000000/Indicadores!$I217,"")</f>
        <v/>
      </c>
      <c r="AC217" s="124" t="str">
        <f>IFERROR('PML mundo '!AY190*100000000/Indicadores!$I217,"")</f>
        <v/>
      </c>
      <c r="AD217" s="124" t="str">
        <f>IFERROR('PML mundo '!BA190*100000000/Indicadores!$I217,"")</f>
        <v/>
      </c>
      <c r="AE217" s="124" t="str">
        <f>IFERROR('PML mundo '!BC190*100000000/Indicadores!$I217,"")</f>
        <v/>
      </c>
      <c r="AF217" s="124" t="str">
        <f>IFERROR('PML mundo '!BE190*100000000/Indicadores!$I217,"")</f>
        <v/>
      </c>
      <c r="AG217" s="124" t="str">
        <f>IFERROR('PML mundo '!BG190*100000000/Indicadores!$I217,"")</f>
        <v/>
      </c>
      <c r="AH217" s="124" t="str">
        <f>IFERROR('PML mundo '!BI190*100000000/Indicadores!$I217,"")</f>
        <v/>
      </c>
      <c r="AI217" s="124">
        <f>IFERROR('PML mundo '!BK190*100000000/Indicadores!$I217,"")</f>
        <v>159785.5910299106</v>
      </c>
      <c r="AJ217" s="124">
        <f>IFERROR('PML mundo '!BM190*100000000/Indicadores!$I217,"")</f>
        <v>445731.61336002313</v>
      </c>
    </row>
    <row r="218" spans="1:36" ht="14">
      <c r="A218" s="114" t="str">
        <f>'AAL mundo '!A218</f>
        <v>Europe and Central Asia</v>
      </c>
      <c r="B218" s="107" t="str">
        <f>'AAL mundo '!B218</f>
        <v>CHE</v>
      </c>
      <c r="C218" s="107" t="str">
        <f>'AAL mundo '!C218</f>
        <v>Switzerland</v>
      </c>
      <c r="D218" s="108" t="str">
        <f>'AAL mundo '!D218</f>
        <v/>
      </c>
      <c r="E218" s="108" t="str">
        <f>'AAL mundo '!E218</f>
        <v>High income: OECD</v>
      </c>
      <c r="F218">
        <f>'AAL mundo '!F218</f>
        <v>3421610</v>
      </c>
      <c r="G218" s="124">
        <f>IFERROR('PML mundo '!G191*100000000/Indicadores!$I218,"")</f>
        <v>1832782.9086225329</v>
      </c>
      <c r="H218" s="124">
        <f>IFERROR('PML mundo '!I191*100000000/Indicadores!$I218,"")</f>
        <v>4941699.1079755491</v>
      </c>
      <c r="I218" s="124">
        <f>IFERROR('PML mundo '!K191*100000000/Indicadores!$I218,"")</f>
        <v>11311119.73741255</v>
      </c>
      <c r="J218" s="124">
        <f>IFERROR('PML mundo '!M191*100000000/Indicadores!$I218,"")</f>
        <v>31425590.227589179</v>
      </c>
      <c r="K218" s="124">
        <f>IFERROR('PML mundo '!O191*100000000/Indicadores!$I218,"")</f>
        <v>60665555.141604319</v>
      </c>
      <c r="L218" s="124">
        <f>IFERROR('PML mundo '!Q191*100000000/Indicadores!$I218,"")</f>
        <v>103621851.34422094</v>
      </c>
      <c r="M218" s="124">
        <f>IFERROR('PML mundo '!S191*100000000/Indicadores!$I218,"")</f>
        <v>134086415.52836479</v>
      </c>
      <c r="N218" s="124" t="str">
        <f>IFERROR('PML mundo '!U191*100000000/Indicadores!$I218,"")</f>
        <v/>
      </c>
      <c r="O218" s="124" t="str">
        <f>IFERROR('PML mundo '!W191*100000000/Indicadores!$I218,"")</f>
        <v/>
      </c>
      <c r="P218" s="124" t="str">
        <f>IFERROR('PML mundo '!Y191*100000000/Indicadores!$I218,"")</f>
        <v/>
      </c>
      <c r="Q218" s="124" t="str">
        <f>IFERROR('PML mundo '!AA191*100000000/Indicadores!$I218,"")</f>
        <v/>
      </c>
      <c r="R218" s="124" t="str">
        <f>IFERROR('PML mundo '!AC191*100000000/Indicadores!$I218,"")</f>
        <v/>
      </c>
      <c r="S218" s="124" t="str">
        <f>IFERROR('PML mundo '!AE191*100000000/Indicadores!$I218,"")</f>
        <v/>
      </c>
      <c r="T218" s="124" t="str">
        <f>IFERROR('PML mundo '!AG191*100000000/Indicadores!$I218,"")</f>
        <v/>
      </c>
      <c r="U218" s="124" t="str">
        <f>IFERROR('PML mundo '!AI191*100000000/Indicadores!$I218,"")</f>
        <v/>
      </c>
      <c r="V218" s="124" t="str">
        <f>IFERROR('PML mundo '!AK191*100000000/Indicadores!$I218,"")</f>
        <v/>
      </c>
      <c r="W218" s="124" t="str">
        <f>IFERROR('PML mundo '!AM191*100000000/Indicadores!$I218,"")</f>
        <v/>
      </c>
      <c r="X218" s="124" t="str">
        <f>IFERROR('PML mundo '!AO191*100000000/Indicadores!$I218,"")</f>
        <v/>
      </c>
      <c r="Y218" s="124" t="str">
        <f>IFERROR('PML mundo '!AQ191*100000000/Indicadores!$I218,"")</f>
        <v/>
      </c>
      <c r="Z218" s="124" t="str">
        <f>IFERROR('PML mundo '!AS191*100000000/Indicadores!$I218,"")</f>
        <v/>
      </c>
      <c r="AA218" s="124" t="str">
        <f>IFERROR('PML mundo '!AU191*100000000/Indicadores!$I218,"")</f>
        <v/>
      </c>
      <c r="AB218" s="124" t="str">
        <f>IFERROR('PML mundo '!AW191*100000000/Indicadores!$I218,"")</f>
        <v/>
      </c>
      <c r="AC218" s="124" t="str">
        <f>IFERROR('PML mundo '!AY191*100000000/Indicadores!$I218,"")</f>
        <v/>
      </c>
      <c r="AD218" s="124" t="str">
        <f>IFERROR('PML mundo '!BA191*100000000/Indicadores!$I218,"")</f>
        <v/>
      </c>
      <c r="AE218" s="124" t="str">
        <f>IFERROR('PML mundo '!BC191*100000000/Indicadores!$I218,"")</f>
        <v/>
      </c>
      <c r="AF218" s="124" t="str">
        <f>IFERROR('PML mundo '!BE191*100000000/Indicadores!$I218,"")</f>
        <v/>
      </c>
      <c r="AG218" s="124" t="str">
        <f>IFERROR('PML mundo '!BG191*100000000/Indicadores!$I218,"")</f>
        <v/>
      </c>
      <c r="AH218" s="124" t="str">
        <f>IFERROR('PML mundo '!BI191*100000000/Indicadores!$I218,"")</f>
        <v/>
      </c>
      <c r="AI218" s="124">
        <f>IFERROR('PML mundo '!BK191*100000000/Indicadores!$I218,"")</f>
        <v>410805.54062916862</v>
      </c>
      <c r="AJ218" s="124">
        <f>IFERROR('PML mundo '!BM191*100000000/Indicadores!$I218,"")</f>
        <v>4647108.8764611101</v>
      </c>
    </row>
    <row r="219" spans="1:36" ht="14">
      <c r="A219" s="114" t="str">
        <f>'AAL mundo '!A219</f>
        <v>Middle East and North Africa</v>
      </c>
      <c r="B219" s="107" t="str">
        <f>'AAL mundo '!B219</f>
        <v>SYR</v>
      </c>
      <c r="C219" s="107" t="str">
        <f>'AAL mundo '!C219</f>
        <v>Syrian Arab Republic</v>
      </c>
      <c r="D219" s="108" t="str">
        <f>'AAL mundo '!D219</f>
        <v/>
      </c>
      <c r="E219" s="108" t="str">
        <f>'AAL mundo '!E219</f>
        <v>Lower middle income</v>
      </c>
      <c r="F219">
        <f>'AAL mundo '!F219</f>
        <v>204643</v>
      </c>
      <c r="G219" s="124">
        <f>IFERROR('PML mundo '!G192*100000000/Indicadores!$I219,"")</f>
        <v>293196954.88852686</v>
      </c>
      <c r="H219" s="124">
        <f>IFERROR('PML mundo '!I192*100000000/Indicadores!$I219,"")</f>
        <v>787396941.14512038</v>
      </c>
      <c r="I219" s="124">
        <f>IFERROR('PML mundo '!K192*100000000/Indicadores!$I219,"")</f>
        <v>1516201616.4593163</v>
      </c>
      <c r="J219" s="124">
        <f>IFERROR('PML mundo '!M192*100000000/Indicadores!$I219,"")</f>
        <v>3146631732.6460423</v>
      </c>
      <c r="K219" s="124">
        <f>IFERROR('PML mundo '!O192*100000000/Indicadores!$I219,"")</f>
        <v>4932160703.1319828</v>
      </c>
      <c r="L219" s="124">
        <f>IFERROR('PML mundo '!Q192*100000000/Indicadores!$I219,"")</f>
        <v>7112919711.4608622</v>
      </c>
      <c r="M219" s="124">
        <f>IFERROR('PML mundo '!S192*100000000/Indicadores!$I219,"")</f>
        <v>8573149505.8572226</v>
      </c>
      <c r="N219" s="124" t="str">
        <f>IFERROR('PML mundo '!U192*100000000/Indicadores!$I219,"")</f>
        <v/>
      </c>
      <c r="O219" s="124" t="str">
        <f>IFERROR('PML mundo '!W192*100000000/Indicadores!$I219,"")</f>
        <v/>
      </c>
      <c r="P219" s="124" t="str">
        <f>IFERROR('PML mundo '!Y192*100000000/Indicadores!$I219,"")</f>
        <v/>
      </c>
      <c r="Q219" s="124" t="str">
        <f>IFERROR('PML mundo '!AA192*100000000/Indicadores!$I219,"")</f>
        <v/>
      </c>
      <c r="R219" s="124" t="str">
        <f>IFERROR('PML mundo '!AC192*100000000/Indicadores!$I219,"")</f>
        <v/>
      </c>
      <c r="S219" s="124" t="str">
        <f>IFERROR('PML mundo '!AE192*100000000/Indicadores!$I219,"")</f>
        <v/>
      </c>
      <c r="T219" s="124" t="str">
        <f>IFERROR('PML mundo '!AG192*100000000/Indicadores!$I219,"")</f>
        <v/>
      </c>
      <c r="U219" s="124" t="str">
        <f>IFERROR('PML mundo '!AI192*100000000/Indicadores!$I219,"")</f>
        <v/>
      </c>
      <c r="V219" s="124" t="str">
        <f>IFERROR('PML mundo '!AK192*100000000/Indicadores!$I219,"")</f>
        <v/>
      </c>
      <c r="W219" s="124" t="str">
        <f>IFERROR('PML mundo '!AM192*100000000/Indicadores!$I219,"")</f>
        <v/>
      </c>
      <c r="X219" s="124" t="str">
        <f>IFERROR('PML mundo '!AO192*100000000/Indicadores!$I219,"")</f>
        <v/>
      </c>
      <c r="Y219" s="124" t="str">
        <f>IFERROR('PML mundo '!AQ192*100000000/Indicadores!$I219,"")</f>
        <v/>
      </c>
      <c r="Z219" s="124" t="str">
        <f>IFERROR('PML mundo '!AS192*100000000/Indicadores!$I219,"")</f>
        <v/>
      </c>
      <c r="AA219" s="124" t="str">
        <f>IFERROR('PML mundo '!AU192*100000000/Indicadores!$I219,"")</f>
        <v/>
      </c>
      <c r="AB219" s="124" t="str">
        <f>IFERROR('PML mundo '!AW192*100000000/Indicadores!$I219,"")</f>
        <v/>
      </c>
      <c r="AC219" s="124" t="str">
        <f>IFERROR('PML mundo '!AY192*100000000/Indicadores!$I219,"")</f>
        <v/>
      </c>
      <c r="AD219" s="124" t="str">
        <f>IFERROR('PML mundo '!BA192*100000000/Indicadores!$I219,"")</f>
        <v/>
      </c>
      <c r="AE219" s="124" t="str">
        <f>IFERROR('PML mundo '!BC192*100000000/Indicadores!$I219,"")</f>
        <v/>
      </c>
      <c r="AF219" s="124" t="str">
        <f>IFERROR('PML mundo '!BE192*100000000/Indicadores!$I219,"")</f>
        <v/>
      </c>
      <c r="AG219" s="124" t="str">
        <f>IFERROR('PML mundo '!BG192*100000000/Indicadores!$I219,"")</f>
        <v/>
      </c>
      <c r="AH219" s="124" t="str">
        <f>IFERROR('PML mundo '!BI192*100000000/Indicadores!$I219,"")</f>
        <v/>
      </c>
      <c r="AI219" s="124">
        <f>IFERROR('PML mundo '!BK192*100000000/Indicadores!$I219,"")</f>
        <v>479602293.91767931</v>
      </c>
      <c r="AJ219" s="124">
        <f>IFERROR('PML mundo '!BM192*100000000/Indicadores!$I219,"")</f>
        <v>871956965.78624964</v>
      </c>
    </row>
    <row r="220" spans="1:36" ht="14">
      <c r="A220" s="114" t="str">
        <f>'AAL mundo '!A220</f>
        <v>East Asia and the Pacific</v>
      </c>
      <c r="B220" s="107" t="str">
        <f>'AAL mundo '!B220</f>
        <v>TWN</v>
      </c>
      <c r="C220" s="107" t="str">
        <f>'AAL mundo '!C220</f>
        <v>Taiwan</v>
      </c>
      <c r="D220" s="108" t="str">
        <f>'AAL mundo '!D220</f>
        <v/>
      </c>
      <c r="E220" s="108" t="str">
        <f>'AAL mundo '!E220</f>
        <v>N.D</v>
      </c>
      <c r="F220">
        <f>'AAL mundo '!F220</f>
        <v>1680400</v>
      </c>
      <c r="G220" s="124" t="str">
        <f>IFERROR('PML mundo '!G193*100000000/Indicadores!$I220,"")</f>
        <v/>
      </c>
      <c r="H220" s="124" t="str">
        <f>IFERROR('PML mundo '!I193*100000000/Indicadores!$I220,"")</f>
        <v/>
      </c>
      <c r="I220" s="124" t="str">
        <f>IFERROR('PML mundo '!K193*100000000/Indicadores!$I220,"")</f>
        <v/>
      </c>
      <c r="J220" s="124" t="str">
        <f>IFERROR('PML mundo '!M193*100000000/Indicadores!$I220,"")</f>
        <v/>
      </c>
      <c r="K220" s="124" t="str">
        <f>IFERROR('PML mundo '!O193*100000000/Indicadores!$I220,"")</f>
        <v/>
      </c>
      <c r="L220" s="124" t="str">
        <f>IFERROR('PML mundo '!Q193*100000000/Indicadores!$I220,"")</f>
        <v/>
      </c>
      <c r="M220" s="124" t="str">
        <f>IFERROR('PML mundo '!S193*100000000/Indicadores!$I220,"")</f>
        <v/>
      </c>
      <c r="N220" s="124" t="str">
        <f>IFERROR('PML mundo '!U193*100000000/Indicadores!$I220,"")</f>
        <v/>
      </c>
      <c r="O220" s="124" t="str">
        <f>IFERROR('PML mundo '!W193*100000000/Indicadores!$I220,"")</f>
        <v/>
      </c>
      <c r="P220" s="124" t="str">
        <f>IFERROR('PML mundo '!Y193*100000000/Indicadores!$I220,"")</f>
        <v/>
      </c>
      <c r="Q220" s="124" t="str">
        <f>IFERROR('PML mundo '!AA193*100000000/Indicadores!$I220,"")</f>
        <v/>
      </c>
      <c r="R220" s="124" t="str">
        <f>IFERROR('PML mundo '!AC193*100000000/Indicadores!$I220,"")</f>
        <v/>
      </c>
      <c r="S220" s="124" t="str">
        <f>IFERROR('PML mundo '!AE193*100000000/Indicadores!$I220,"")</f>
        <v/>
      </c>
      <c r="T220" s="124" t="str">
        <f>IFERROR('PML mundo '!AG193*100000000/Indicadores!$I220,"")</f>
        <v/>
      </c>
      <c r="U220" s="124" t="str">
        <f>IFERROR('PML mundo '!AI193*100000000/Indicadores!$I220,"")</f>
        <v/>
      </c>
      <c r="V220" s="124" t="str">
        <f>IFERROR('PML mundo '!AK193*100000000/Indicadores!$I220,"")</f>
        <v/>
      </c>
      <c r="W220" s="124" t="str">
        <f>IFERROR('PML mundo '!AM193*100000000/Indicadores!$I220,"")</f>
        <v/>
      </c>
      <c r="X220" s="124" t="str">
        <f>IFERROR('PML mundo '!AO193*100000000/Indicadores!$I220,"")</f>
        <v/>
      </c>
      <c r="Y220" s="124" t="str">
        <f>IFERROR('PML mundo '!AQ193*100000000/Indicadores!$I220,"")</f>
        <v/>
      </c>
      <c r="Z220" s="124" t="str">
        <f>IFERROR('PML mundo '!AS193*100000000/Indicadores!$I220,"")</f>
        <v/>
      </c>
      <c r="AA220" s="124" t="str">
        <f>IFERROR('PML mundo '!AU193*100000000/Indicadores!$I220,"")</f>
        <v/>
      </c>
      <c r="AB220" s="124" t="str">
        <f>IFERROR('PML mundo '!AW193*100000000/Indicadores!$I220,"")</f>
        <v/>
      </c>
      <c r="AC220" s="124" t="str">
        <f>IFERROR('PML mundo '!AY193*100000000/Indicadores!$I220,"")</f>
        <v/>
      </c>
      <c r="AD220" s="124" t="str">
        <f>IFERROR('PML mundo '!BA193*100000000/Indicadores!$I220,"")</f>
        <v/>
      </c>
      <c r="AE220" s="124" t="str">
        <f>IFERROR('PML mundo '!BC193*100000000/Indicadores!$I220,"")</f>
        <v/>
      </c>
      <c r="AF220" s="124" t="str">
        <f>IFERROR('PML mundo '!BE193*100000000/Indicadores!$I220,"")</f>
        <v/>
      </c>
      <c r="AG220" s="124" t="str">
        <f>IFERROR('PML mundo '!BG193*100000000/Indicadores!$I220,"")</f>
        <v/>
      </c>
      <c r="AH220" s="124" t="str">
        <f>IFERROR('PML mundo '!BI193*100000000/Indicadores!$I220,"")</f>
        <v/>
      </c>
      <c r="AI220" s="124" t="str">
        <f>IFERROR('PML mundo '!BK193*100000000/Indicadores!$I220,"")</f>
        <v/>
      </c>
      <c r="AJ220" s="124" t="str">
        <f>IFERROR('PML mundo '!BM193*100000000/Indicadores!$I220,"")</f>
        <v/>
      </c>
    </row>
    <row r="221" spans="1:36" ht="14">
      <c r="A221" s="114" t="str">
        <f>'AAL mundo '!A221</f>
        <v>Europe and Central Asia</v>
      </c>
      <c r="B221" s="107" t="str">
        <f>'AAL mundo '!B221</f>
        <v>TJK</v>
      </c>
      <c r="C221" s="107" t="str">
        <f>'AAL mundo '!C221</f>
        <v>Tajikistan</v>
      </c>
      <c r="D221" s="108" t="str">
        <f>'AAL mundo '!D221</f>
        <v/>
      </c>
      <c r="E221" s="108" t="str">
        <f>'AAL mundo '!E221</f>
        <v>Low income</v>
      </c>
      <c r="F221">
        <f>'AAL mundo '!F221</f>
        <v>20536.900000000001</v>
      </c>
      <c r="G221" s="124">
        <f>IFERROR('PML mundo '!G194*100000000/Indicadores!$I221,"")</f>
        <v>41840040.71712403</v>
      </c>
      <c r="H221" s="124">
        <f>IFERROR('PML mundo '!I194*100000000/Indicadores!$I221,"")</f>
        <v>88252330.214528814</v>
      </c>
      <c r="I221" s="124">
        <f>IFERROR('PML mundo '!K194*100000000/Indicadores!$I221,"")</f>
        <v>143375678.65979797</v>
      </c>
      <c r="J221" s="124">
        <f>IFERROR('PML mundo '!M194*100000000/Indicadores!$I221,"")</f>
        <v>248196464.13651177</v>
      </c>
      <c r="K221" s="124">
        <f>IFERROR('PML mundo '!O194*100000000/Indicadores!$I221,"")</f>
        <v>350953130.36617398</v>
      </c>
      <c r="L221" s="124">
        <f>IFERROR('PML mundo '!Q194*100000000/Indicadores!$I221,"")</f>
        <v>473082388.24870199</v>
      </c>
      <c r="M221" s="124">
        <f>IFERROR('PML mundo '!S194*100000000/Indicadores!$I221,"")</f>
        <v>536221708.11049807</v>
      </c>
      <c r="N221" s="124" t="str">
        <f>IFERROR('PML mundo '!U194*100000000/Indicadores!$I221,"")</f>
        <v/>
      </c>
      <c r="O221" s="124" t="str">
        <f>IFERROR('PML mundo '!W194*100000000/Indicadores!$I221,"")</f>
        <v/>
      </c>
      <c r="P221" s="124" t="str">
        <f>IFERROR('PML mundo '!Y194*100000000/Indicadores!$I221,"")</f>
        <v/>
      </c>
      <c r="Q221" s="124" t="str">
        <f>IFERROR('PML mundo '!AA194*100000000/Indicadores!$I221,"")</f>
        <v/>
      </c>
      <c r="R221" s="124" t="str">
        <f>IFERROR('PML mundo '!AC194*100000000/Indicadores!$I221,"")</f>
        <v/>
      </c>
      <c r="S221" s="124" t="str">
        <f>IFERROR('PML mundo '!AE194*100000000/Indicadores!$I221,"")</f>
        <v/>
      </c>
      <c r="T221" s="124" t="str">
        <f>IFERROR('PML mundo '!AG194*100000000/Indicadores!$I221,"")</f>
        <v/>
      </c>
      <c r="U221" s="124" t="str">
        <f>IFERROR('PML mundo '!AI194*100000000/Indicadores!$I221,"")</f>
        <v/>
      </c>
      <c r="V221" s="124" t="str">
        <f>IFERROR('PML mundo '!AK194*100000000/Indicadores!$I221,"")</f>
        <v/>
      </c>
      <c r="W221" s="124" t="str">
        <f>IFERROR('PML mundo '!AM194*100000000/Indicadores!$I221,"")</f>
        <v/>
      </c>
      <c r="X221" s="124" t="str">
        <f>IFERROR('PML mundo '!AO194*100000000/Indicadores!$I221,"")</f>
        <v/>
      </c>
      <c r="Y221" s="124" t="str">
        <f>IFERROR('PML mundo '!AQ194*100000000/Indicadores!$I221,"")</f>
        <v/>
      </c>
      <c r="Z221" s="124" t="str">
        <f>IFERROR('PML mundo '!AS194*100000000/Indicadores!$I221,"")</f>
        <v/>
      </c>
      <c r="AA221" s="124" t="str">
        <f>IFERROR('PML mundo '!AU194*100000000/Indicadores!$I221,"")</f>
        <v/>
      </c>
      <c r="AB221" s="124" t="str">
        <f>IFERROR('PML mundo '!AW194*100000000/Indicadores!$I221,"")</f>
        <v/>
      </c>
      <c r="AC221" s="124" t="str">
        <f>IFERROR('PML mundo '!AY194*100000000/Indicadores!$I221,"")</f>
        <v/>
      </c>
      <c r="AD221" s="124" t="str">
        <f>IFERROR('PML mundo '!BA194*100000000/Indicadores!$I221,"")</f>
        <v/>
      </c>
      <c r="AE221" s="124" t="str">
        <f>IFERROR('PML mundo '!BC194*100000000/Indicadores!$I221,"")</f>
        <v/>
      </c>
      <c r="AF221" s="124" t="str">
        <f>IFERROR('PML mundo '!BE194*100000000/Indicadores!$I221,"")</f>
        <v/>
      </c>
      <c r="AG221" s="124" t="str">
        <f>IFERROR('PML mundo '!BG194*100000000/Indicadores!$I221,"")</f>
        <v/>
      </c>
      <c r="AH221" s="124" t="str">
        <f>IFERROR('PML mundo '!BI194*100000000/Indicadores!$I221,"")</f>
        <v/>
      </c>
      <c r="AI221" s="124">
        <f>IFERROR('PML mundo '!BK194*100000000/Indicadores!$I221,"")</f>
        <v>93275160.084388226</v>
      </c>
      <c r="AJ221" s="124">
        <f>IFERROR('PML mundo '!BM194*100000000/Indicadores!$I221,"")</f>
        <v>168511781.27437481</v>
      </c>
    </row>
    <row r="222" spans="1:36" ht="14">
      <c r="A222" s="114" t="str">
        <f>'AAL mundo '!A222</f>
        <v>East Asia and the Pacific</v>
      </c>
      <c r="B222" s="107" t="str">
        <f>'AAL mundo '!B222</f>
        <v>THA</v>
      </c>
      <c r="C222" s="107" t="str">
        <f>'AAL mundo '!C222</f>
        <v>Thailand</v>
      </c>
      <c r="D222" s="108" t="str">
        <f>'AAL mundo '!D222</f>
        <v/>
      </c>
      <c r="E222" s="108" t="str">
        <f>'AAL mundo '!E222</f>
        <v>Upper middle income</v>
      </c>
      <c r="F222">
        <f>'AAL mundo '!F222</f>
        <v>1379000</v>
      </c>
      <c r="G222" s="124">
        <f>IFERROR('PML mundo '!G195*100000000/Indicadores!$I222,"")</f>
        <v>254043.65730262623</v>
      </c>
      <c r="H222" s="124">
        <f>IFERROR('PML mundo '!I195*100000000/Indicadores!$I222,"")</f>
        <v>1212347.9657740402</v>
      </c>
      <c r="I222" s="124">
        <f>IFERROR('PML mundo '!K195*100000000/Indicadores!$I222,"")</f>
        <v>2956213.4041282968</v>
      </c>
      <c r="J222" s="124">
        <f>IFERROR('PML mundo '!M195*100000000/Indicadores!$I222,"")</f>
        <v>7714759.1685946761</v>
      </c>
      <c r="K222" s="124">
        <f>IFERROR('PML mundo '!O195*100000000/Indicadores!$I222,"")</f>
        <v>14265820.491099441</v>
      </c>
      <c r="L222" s="124">
        <f>IFERROR('PML mundo '!Q195*100000000/Indicadores!$I222,"")</f>
        <v>24551822.551539317</v>
      </c>
      <c r="M222" s="124">
        <f>IFERROR('PML mundo '!S195*100000000/Indicadores!$I222,"")</f>
        <v>32634847.397564568</v>
      </c>
      <c r="N222" s="124" t="str">
        <f>IFERROR('PML mundo '!U195*100000000/Indicadores!$I222,"")</f>
        <v/>
      </c>
      <c r="O222" s="124" t="str">
        <f>IFERROR('PML mundo '!W195*100000000/Indicadores!$I222,"")</f>
        <v/>
      </c>
      <c r="P222" s="124" t="str">
        <f>IFERROR('PML mundo '!Y195*100000000/Indicadores!$I222,"")</f>
        <v/>
      </c>
      <c r="Q222" s="124" t="str">
        <f>IFERROR('PML mundo '!AA195*100000000/Indicadores!$I222,"")</f>
        <v/>
      </c>
      <c r="R222" s="124" t="str">
        <f>IFERROR('PML mundo '!AC195*100000000/Indicadores!$I222,"")</f>
        <v/>
      </c>
      <c r="S222" s="124" t="str">
        <f>IFERROR('PML mundo '!AE195*100000000/Indicadores!$I222,"")</f>
        <v/>
      </c>
      <c r="T222" s="124" t="str">
        <f>IFERROR('PML mundo '!AG195*100000000/Indicadores!$I222,"")</f>
        <v/>
      </c>
      <c r="U222" s="124" t="str">
        <f>IFERROR('PML mundo '!AI195*100000000/Indicadores!$I222,"")</f>
        <v/>
      </c>
      <c r="V222" s="124" t="str">
        <f>IFERROR('PML mundo '!AK195*100000000/Indicadores!$I222,"")</f>
        <v/>
      </c>
      <c r="W222" s="124" t="str">
        <f>IFERROR('PML mundo '!AM195*100000000/Indicadores!$I222,"")</f>
        <v/>
      </c>
      <c r="X222" s="124" t="str">
        <f>IFERROR('PML mundo '!AO195*100000000/Indicadores!$I222,"")</f>
        <v/>
      </c>
      <c r="Y222" s="124" t="str">
        <f>IFERROR('PML mundo '!AQ195*100000000/Indicadores!$I222,"")</f>
        <v/>
      </c>
      <c r="Z222" s="124" t="str">
        <f>IFERROR('PML mundo '!AS195*100000000/Indicadores!$I222,"")</f>
        <v/>
      </c>
      <c r="AA222" s="124" t="str">
        <f>IFERROR('PML mundo '!AU195*100000000/Indicadores!$I222,"")</f>
        <v/>
      </c>
      <c r="AB222" s="124" t="str">
        <f>IFERROR('PML mundo '!AW195*100000000/Indicadores!$I222,"")</f>
        <v/>
      </c>
      <c r="AC222" s="124" t="str">
        <f>IFERROR('PML mundo '!AY195*100000000/Indicadores!$I222,"")</f>
        <v/>
      </c>
      <c r="AD222" s="124" t="str">
        <f>IFERROR('PML mundo '!BA195*100000000/Indicadores!$I222,"")</f>
        <v/>
      </c>
      <c r="AE222" s="124" t="str">
        <f>IFERROR('PML mundo '!BC195*100000000/Indicadores!$I222,"")</f>
        <v/>
      </c>
      <c r="AF222" s="124" t="str">
        <f>IFERROR('PML mundo '!BE195*100000000/Indicadores!$I222,"")</f>
        <v/>
      </c>
      <c r="AG222" s="124" t="str">
        <f>IFERROR('PML mundo '!BG195*100000000/Indicadores!$I222,"")</f>
        <v/>
      </c>
      <c r="AH222" s="124" t="str">
        <f>IFERROR('PML mundo '!BI195*100000000/Indicadores!$I222,"")</f>
        <v/>
      </c>
      <c r="AI222" s="124">
        <f>IFERROR('PML mundo '!BK195*100000000/Indicadores!$I222,"")</f>
        <v>58900128.147156693</v>
      </c>
      <c r="AJ222" s="124">
        <f>IFERROR('PML mundo '!BM195*100000000/Indicadores!$I222,"")</f>
        <v>105234225.64330932</v>
      </c>
    </row>
    <row r="223" spans="1:36" ht="14">
      <c r="A223" s="114" t="str">
        <f>'AAL mundo '!A223</f>
        <v>Europe and Central Asia</v>
      </c>
      <c r="B223" s="107" t="str">
        <f>'AAL mundo '!B223</f>
        <v>MKD</v>
      </c>
      <c r="C223" s="107" t="str">
        <f>'AAL mundo '!C223</f>
        <v>The former Yugoslav Republic of Macedonia</v>
      </c>
      <c r="D223" s="108" t="str">
        <f>'AAL mundo '!D223</f>
        <v/>
      </c>
      <c r="E223" s="108" t="str">
        <f>'AAL mundo '!E223</f>
        <v>Upper middle income</v>
      </c>
      <c r="F223">
        <f>'AAL mundo '!F223</f>
        <v>32996.400000000001</v>
      </c>
      <c r="G223" s="124">
        <f>IFERROR('PML mundo '!G196*100000000/Indicadores!$I223,"")</f>
        <v>5190069.2899657097</v>
      </c>
      <c r="H223" s="124">
        <f>IFERROR('PML mundo '!I196*100000000/Indicadores!$I223,"")</f>
        <v>11857045.261807108</v>
      </c>
      <c r="I223" s="124">
        <f>IFERROR('PML mundo '!K196*100000000/Indicadores!$I223,"")</f>
        <v>20843072.248809423</v>
      </c>
      <c r="J223" s="124">
        <f>IFERROR('PML mundo '!M196*100000000/Indicadores!$I223,"")</f>
        <v>41008013.292913511</v>
      </c>
      <c r="K223" s="124">
        <f>IFERROR('PML mundo '!O196*100000000/Indicadores!$I223,"")</f>
        <v>63782970.950476505</v>
      </c>
      <c r="L223" s="124">
        <f>IFERROR('PML mundo '!Q196*100000000/Indicadores!$I223,"")</f>
        <v>95435139.192426309</v>
      </c>
      <c r="M223" s="124">
        <f>IFERROR('PML mundo '!S196*100000000/Indicadores!$I223,"")</f>
        <v>116152047.49617428</v>
      </c>
      <c r="N223" s="124" t="str">
        <f>IFERROR('PML mundo '!U196*100000000/Indicadores!$I223,"")</f>
        <v/>
      </c>
      <c r="O223" s="124" t="str">
        <f>IFERROR('PML mundo '!W196*100000000/Indicadores!$I223,"")</f>
        <v/>
      </c>
      <c r="P223" s="124" t="str">
        <f>IFERROR('PML mundo '!Y196*100000000/Indicadores!$I223,"")</f>
        <v/>
      </c>
      <c r="Q223" s="124" t="str">
        <f>IFERROR('PML mundo '!AA196*100000000/Indicadores!$I223,"")</f>
        <v/>
      </c>
      <c r="R223" s="124" t="str">
        <f>IFERROR('PML mundo '!AC196*100000000/Indicadores!$I223,"")</f>
        <v/>
      </c>
      <c r="S223" s="124" t="str">
        <f>IFERROR('PML mundo '!AE196*100000000/Indicadores!$I223,"")</f>
        <v/>
      </c>
      <c r="T223" s="124" t="str">
        <f>IFERROR('PML mundo '!AG196*100000000/Indicadores!$I223,"")</f>
        <v/>
      </c>
      <c r="U223" s="124" t="str">
        <f>IFERROR('PML mundo '!AI196*100000000/Indicadores!$I223,"")</f>
        <v/>
      </c>
      <c r="V223" s="124" t="str">
        <f>IFERROR('PML mundo '!AK196*100000000/Indicadores!$I223,"")</f>
        <v/>
      </c>
      <c r="W223" s="124" t="str">
        <f>IFERROR('PML mundo '!AM196*100000000/Indicadores!$I223,"")</f>
        <v/>
      </c>
      <c r="X223" s="124" t="str">
        <f>IFERROR('PML mundo '!AO196*100000000/Indicadores!$I223,"")</f>
        <v/>
      </c>
      <c r="Y223" s="124" t="str">
        <f>IFERROR('PML mundo '!AQ196*100000000/Indicadores!$I223,"")</f>
        <v/>
      </c>
      <c r="Z223" s="124" t="str">
        <f>IFERROR('PML mundo '!AS196*100000000/Indicadores!$I223,"")</f>
        <v/>
      </c>
      <c r="AA223" s="124" t="str">
        <f>IFERROR('PML mundo '!AU196*100000000/Indicadores!$I223,"")</f>
        <v/>
      </c>
      <c r="AB223" s="124" t="str">
        <f>IFERROR('PML mundo '!AW196*100000000/Indicadores!$I223,"")</f>
        <v/>
      </c>
      <c r="AC223" s="124" t="str">
        <f>IFERROR('PML mundo '!AY196*100000000/Indicadores!$I223,"")</f>
        <v/>
      </c>
      <c r="AD223" s="124" t="str">
        <f>IFERROR('PML mundo '!BA196*100000000/Indicadores!$I223,"")</f>
        <v/>
      </c>
      <c r="AE223" s="124" t="str">
        <f>IFERROR('PML mundo '!BC196*100000000/Indicadores!$I223,"")</f>
        <v/>
      </c>
      <c r="AF223" s="124" t="str">
        <f>IFERROR('PML mundo '!BE196*100000000/Indicadores!$I223,"")</f>
        <v/>
      </c>
      <c r="AG223" s="124" t="str">
        <f>IFERROR('PML mundo '!BG196*100000000/Indicadores!$I223,"")</f>
        <v/>
      </c>
      <c r="AH223" s="124" t="str">
        <f>IFERROR('PML mundo '!BI196*100000000/Indicadores!$I223,"")</f>
        <v/>
      </c>
      <c r="AI223" s="124">
        <f>IFERROR('PML mundo '!BK196*100000000/Indicadores!$I223,"")</f>
        <v>2174001.4520975146</v>
      </c>
      <c r="AJ223" s="124">
        <f>IFERROR('PML mundo '!BM196*100000000/Indicadores!$I223,"")</f>
        <v>4529918.2056285031</v>
      </c>
    </row>
    <row r="224" spans="1:36" ht="14">
      <c r="A224" s="114" t="str">
        <f>'AAL mundo '!A224</f>
        <v>East Asia and the Pacific</v>
      </c>
      <c r="B224" s="107" t="str">
        <f>'AAL mundo '!B224</f>
        <v>TLS</v>
      </c>
      <c r="C224" s="107" t="str">
        <f>'AAL mundo '!C224</f>
        <v>Timor-Leste</v>
      </c>
      <c r="D224" s="108" t="str">
        <f>'AAL mundo '!D224</f>
        <v>SIDS</v>
      </c>
      <c r="E224" s="108" t="str">
        <f>'AAL mundo '!E224</f>
        <v>N.D</v>
      </c>
      <c r="F224">
        <f>'AAL mundo '!F224</f>
        <v>12524.2</v>
      </c>
      <c r="G224" s="124">
        <f>IFERROR('PML mundo '!G197*100000000/Indicadores!$I224,"")</f>
        <v>110126457.2622842</v>
      </c>
      <c r="H224" s="124">
        <f>IFERROR('PML mundo '!I197*100000000/Indicadores!$I224,"")</f>
        <v>296124921.41747934</v>
      </c>
      <c r="I224" s="124">
        <f>IFERROR('PML mundo '!K197*100000000/Indicadores!$I224,"")</f>
        <v>581307044.75604248</v>
      </c>
      <c r="J224" s="124">
        <f>IFERROR('PML mundo '!M197*100000000/Indicadores!$I224,"")</f>
        <v>1249690823.1613328</v>
      </c>
      <c r="K224" s="124">
        <f>IFERROR('PML mundo '!O197*100000000/Indicadores!$I224,"")</f>
        <v>2008469098.4632022</v>
      </c>
      <c r="L224" s="124">
        <f>IFERROR('PML mundo '!Q197*100000000/Indicadores!$I224,"")</f>
        <v>3029088741.6267977</v>
      </c>
      <c r="M224" s="124">
        <f>IFERROR('PML mundo '!S197*100000000/Indicadores!$I224,"")</f>
        <v>3640954132.0819411</v>
      </c>
      <c r="N224" s="124" t="str">
        <f>IFERROR('PML mundo '!U197*100000000/Indicadores!$I224,"")</f>
        <v/>
      </c>
      <c r="O224" s="124" t="str">
        <f>IFERROR('PML mundo '!W197*100000000/Indicadores!$I224,"")</f>
        <v/>
      </c>
      <c r="P224" s="124" t="str">
        <f>IFERROR('PML mundo '!Y197*100000000/Indicadores!$I224,"")</f>
        <v/>
      </c>
      <c r="Q224" s="124" t="str">
        <f>IFERROR('PML mundo '!AA197*100000000/Indicadores!$I224,"")</f>
        <v/>
      </c>
      <c r="R224" s="124" t="str">
        <f>IFERROR('PML mundo '!AC197*100000000/Indicadores!$I224,"")</f>
        <v/>
      </c>
      <c r="S224" s="124" t="str">
        <f>IFERROR('PML mundo '!AE197*100000000/Indicadores!$I224,"")</f>
        <v/>
      </c>
      <c r="T224" s="124" t="str">
        <f>IFERROR('PML mundo '!AG197*100000000/Indicadores!$I224,"")</f>
        <v/>
      </c>
      <c r="U224" s="124" t="str">
        <f>IFERROR('PML mundo '!AI197*100000000/Indicadores!$I224,"")</f>
        <v/>
      </c>
      <c r="V224" s="124" t="str">
        <f>IFERROR('PML mundo '!AK197*100000000/Indicadores!$I224,"")</f>
        <v/>
      </c>
      <c r="W224" s="124" t="str">
        <f>IFERROR('PML mundo '!AM197*100000000/Indicadores!$I224,"")</f>
        <v/>
      </c>
      <c r="X224" s="124" t="str">
        <f>IFERROR('PML mundo '!AO197*100000000/Indicadores!$I224,"")</f>
        <v/>
      </c>
      <c r="Y224" s="124" t="str">
        <f>IFERROR('PML mundo '!AQ197*100000000/Indicadores!$I224,"")</f>
        <v/>
      </c>
      <c r="Z224" s="124" t="str">
        <f>IFERROR('PML mundo '!AS197*100000000/Indicadores!$I224,"")</f>
        <v/>
      </c>
      <c r="AA224" s="124" t="str">
        <f>IFERROR('PML mundo '!AU197*100000000/Indicadores!$I224,"")</f>
        <v/>
      </c>
      <c r="AB224" s="124" t="str">
        <f>IFERROR('PML mundo '!AW197*100000000/Indicadores!$I224,"")</f>
        <v/>
      </c>
      <c r="AC224" s="124" t="str">
        <f>IFERROR('PML mundo '!AY197*100000000/Indicadores!$I224,"")</f>
        <v/>
      </c>
      <c r="AD224" s="124">
        <f>IFERROR('PML mundo '!BA197*100000000/Indicadores!$I224,"")</f>
        <v>29103.186380096246</v>
      </c>
      <c r="AE224" s="124">
        <f>IFERROR('PML mundo '!BC197*100000000/Indicadores!$I224,"")</f>
        <v>116412.74552038498</v>
      </c>
      <c r="AF224" s="124">
        <f>IFERROR('PML mundo '!BE197*100000000/Indicadores!$I224,"")</f>
        <v>1105921.0824436573</v>
      </c>
      <c r="AG224" s="124">
        <f>IFERROR('PML mundo '!BG197*100000000/Indicadores!$I224,"")</f>
        <v>20343127.279687278</v>
      </c>
      <c r="AH224" s="124">
        <f>IFERROR('PML mundo '!BI197*100000000/Indicadores!$I224,"")</f>
        <v>63561359.054130204</v>
      </c>
      <c r="AI224" s="124">
        <f>IFERROR('PML mundo '!BK197*100000000/Indicadores!$I224,"")</f>
        <v>9057447.8256338742</v>
      </c>
      <c r="AJ224" s="124">
        <f>IFERROR('PML mundo '!BM197*100000000/Indicadores!$I224,"")</f>
        <v>38642897.12135414</v>
      </c>
    </row>
    <row r="225" spans="1:36" ht="14">
      <c r="A225" s="114" t="str">
        <f>'AAL mundo '!A225</f>
        <v>Sub-Saharan Africa</v>
      </c>
      <c r="B225" s="107" t="str">
        <f>'AAL mundo '!B225</f>
        <v>TGO</v>
      </c>
      <c r="C225" s="107" t="str">
        <f>'AAL mundo '!C225</f>
        <v>Togo</v>
      </c>
      <c r="D225" s="108" t="str">
        <f>'AAL mundo '!D225</f>
        <v/>
      </c>
      <c r="E225" s="108" t="str">
        <f>'AAL mundo '!E225</f>
        <v>Low income</v>
      </c>
      <c r="F225">
        <f>'AAL mundo '!F225</f>
        <v>12513.7</v>
      </c>
      <c r="G225" s="124" t="str">
        <f>IFERROR('PML mundo '!G198*100000000/Indicadores!$I225,"")</f>
        <v/>
      </c>
      <c r="H225" s="124" t="str">
        <f>IFERROR('PML mundo '!I198*100000000/Indicadores!$I225,"")</f>
        <v/>
      </c>
      <c r="I225" s="124" t="str">
        <f>IFERROR('PML mundo '!K198*100000000/Indicadores!$I225,"")</f>
        <v/>
      </c>
      <c r="J225" s="124" t="str">
        <f>IFERROR('PML mundo '!M198*100000000/Indicadores!$I225,"")</f>
        <v/>
      </c>
      <c r="K225" s="124" t="str">
        <f>IFERROR('PML mundo '!O198*100000000/Indicadores!$I225,"")</f>
        <v/>
      </c>
      <c r="L225" s="124" t="str">
        <f>IFERROR('PML mundo '!Q198*100000000/Indicadores!$I225,"")</f>
        <v/>
      </c>
      <c r="M225" s="124" t="str">
        <f>IFERROR('PML mundo '!S198*100000000/Indicadores!$I225,"")</f>
        <v/>
      </c>
      <c r="N225" s="124" t="str">
        <f>IFERROR('PML mundo '!U198*100000000/Indicadores!$I225,"")</f>
        <v/>
      </c>
      <c r="O225" s="124" t="str">
        <f>IFERROR('PML mundo '!W198*100000000/Indicadores!$I225,"")</f>
        <v/>
      </c>
      <c r="P225" s="124" t="str">
        <f>IFERROR('PML mundo '!Y198*100000000/Indicadores!$I225,"")</f>
        <v/>
      </c>
      <c r="Q225" s="124" t="str">
        <f>IFERROR('PML mundo '!AA198*100000000/Indicadores!$I225,"")</f>
        <v/>
      </c>
      <c r="R225" s="124" t="str">
        <f>IFERROR('PML mundo '!AC198*100000000/Indicadores!$I225,"")</f>
        <v/>
      </c>
      <c r="S225" s="124" t="str">
        <f>IFERROR('PML mundo '!AE198*100000000/Indicadores!$I225,"")</f>
        <v/>
      </c>
      <c r="T225" s="124" t="str">
        <f>IFERROR('PML mundo '!AG198*100000000/Indicadores!$I225,"")</f>
        <v/>
      </c>
      <c r="U225" s="124" t="str">
        <f>IFERROR('PML mundo '!AI198*100000000/Indicadores!$I225,"")</f>
        <v/>
      </c>
      <c r="V225" s="124" t="str">
        <f>IFERROR('PML mundo '!AK198*100000000/Indicadores!$I225,"")</f>
        <v/>
      </c>
      <c r="W225" s="124" t="str">
        <f>IFERROR('PML mundo '!AM198*100000000/Indicadores!$I225,"")</f>
        <v/>
      </c>
      <c r="X225" s="124" t="str">
        <f>IFERROR('PML mundo '!AO198*100000000/Indicadores!$I225,"")</f>
        <v/>
      </c>
      <c r="Y225" s="124" t="str">
        <f>IFERROR('PML mundo '!AQ198*100000000/Indicadores!$I225,"")</f>
        <v/>
      </c>
      <c r="Z225" s="124" t="str">
        <f>IFERROR('PML mundo '!AS198*100000000/Indicadores!$I225,"")</f>
        <v/>
      </c>
      <c r="AA225" s="124" t="str">
        <f>IFERROR('PML mundo '!AU198*100000000/Indicadores!$I225,"")</f>
        <v/>
      </c>
      <c r="AB225" s="124" t="str">
        <f>IFERROR('PML mundo '!AW198*100000000/Indicadores!$I225,"")</f>
        <v/>
      </c>
      <c r="AC225" s="124" t="str">
        <f>IFERROR('PML mundo '!AY198*100000000/Indicadores!$I225,"")</f>
        <v/>
      </c>
      <c r="AD225" s="124" t="str">
        <f>IFERROR('PML mundo '!BA198*100000000/Indicadores!$I225,"")</f>
        <v/>
      </c>
      <c r="AE225" s="124" t="str">
        <f>IFERROR('PML mundo '!BC198*100000000/Indicadores!$I225,"")</f>
        <v/>
      </c>
      <c r="AF225" s="124" t="str">
        <f>IFERROR('PML mundo '!BE198*100000000/Indicadores!$I225,"")</f>
        <v/>
      </c>
      <c r="AG225" s="124" t="str">
        <f>IFERROR('PML mundo '!BG198*100000000/Indicadores!$I225,"")</f>
        <v/>
      </c>
      <c r="AH225" s="124" t="str">
        <f>IFERROR('PML mundo '!BI198*100000000/Indicadores!$I225,"")</f>
        <v/>
      </c>
      <c r="AI225" s="124">
        <f>IFERROR('PML mundo '!BK198*100000000/Indicadores!$I225,"")</f>
        <v>175108944.35276231</v>
      </c>
      <c r="AJ225" s="124">
        <f>IFERROR('PML mundo '!BM198*100000000/Indicadores!$I225,"")</f>
        <v>377733828.26798618</v>
      </c>
    </row>
    <row r="226" spans="1:36" ht="14">
      <c r="A226" s="114" t="str">
        <f>'AAL mundo '!A226</f>
        <v>East Asia and the Pacific</v>
      </c>
      <c r="B226" s="107" t="str">
        <f>'AAL mundo '!B226</f>
        <v>TON</v>
      </c>
      <c r="C226" s="107" t="str">
        <f>'AAL mundo '!C226</f>
        <v>Tonga</v>
      </c>
      <c r="D226" s="108" t="str">
        <f>'AAL mundo '!D226</f>
        <v>SIDS</v>
      </c>
      <c r="E226" s="108" t="str">
        <f>'AAL mundo '!E226</f>
        <v>Upper middle income</v>
      </c>
      <c r="F226">
        <f>'AAL mundo '!F226</f>
        <v>1303.32</v>
      </c>
      <c r="G226" s="124">
        <f>IFERROR('PML mundo '!G199*100000000/Indicadores!$I226,"")</f>
        <v>464667498.26318526</v>
      </c>
      <c r="H226" s="124">
        <f>IFERROR('PML mundo '!I199*100000000/Indicadores!$I226,"")</f>
        <v>1085692306.368485</v>
      </c>
      <c r="I226" s="124">
        <f>IFERROR('PML mundo '!K199*100000000/Indicadores!$I226,"")</f>
        <v>1870048107.1492331</v>
      </c>
      <c r="J226" s="124">
        <f>IFERROR('PML mundo '!M199*100000000/Indicadores!$I226,"")</f>
        <v>3420774947.7195001</v>
      </c>
      <c r="K226" s="124">
        <f>IFERROR('PML mundo '!O199*100000000/Indicadores!$I226,"")</f>
        <v>5133731673.1494255</v>
      </c>
      <c r="L226" s="124">
        <f>IFERROR('PML mundo '!Q199*100000000/Indicadores!$I226,"")</f>
        <v>7027637116.3074322</v>
      </c>
      <c r="M226" s="124">
        <f>IFERROR('PML mundo '!S199*100000000/Indicadores!$I226,"")</f>
        <v>8151501160.2899542</v>
      </c>
      <c r="N226" s="124">
        <f>IFERROR('PML mundo '!U199*100000000/Indicadores!$I226,"")</f>
        <v>2618434385.9475226</v>
      </c>
      <c r="O226" s="124">
        <f>IFERROR('PML mundo '!W199*100000000/Indicadores!$I226,"")</f>
        <v>9426951046.9128342</v>
      </c>
      <c r="P226" s="124">
        <f>IFERROR('PML mundo '!Y199*100000000/Indicadores!$I226,"")</f>
        <v>14966624468.150005</v>
      </c>
      <c r="Q226" s="124">
        <f>IFERROR('PML mundo '!AA199*100000000/Indicadores!$I226,"")</f>
        <v>18082759586.8344</v>
      </c>
      <c r="R226" s="124">
        <f>IFERROR('PML mundo '!AC199*100000000/Indicadores!$I226,"")</f>
        <v>21014275628.404747</v>
      </c>
      <c r="S226" s="124">
        <f>IFERROR('PML mundo '!AE199*100000000/Indicadores!$I226,"")</f>
        <v>21424254771.817051</v>
      </c>
      <c r="T226" s="124">
        <f>IFERROR('PML mundo '!AG199*100000000/Indicadores!$I226,"")</f>
        <v>21834600951.167953</v>
      </c>
      <c r="U226" s="124" t="str">
        <f>IFERROR('PML mundo '!AI199*100000000/Indicadores!$I226,"")</f>
        <v/>
      </c>
      <c r="V226" s="124" t="str">
        <f>IFERROR('PML mundo '!AK199*100000000/Indicadores!$I226,"")</f>
        <v/>
      </c>
      <c r="W226" s="124" t="str">
        <f>IFERROR('PML mundo '!AM199*100000000/Indicadores!$I226,"")</f>
        <v/>
      </c>
      <c r="X226" s="124" t="str">
        <f>IFERROR('PML mundo '!AO199*100000000/Indicadores!$I226,"")</f>
        <v/>
      </c>
      <c r="Y226" s="124" t="str">
        <f>IFERROR('PML mundo '!AQ199*100000000/Indicadores!$I226,"")</f>
        <v/>
      </c>
      <c r="Z226" s="124" t="str">
        <f>IFERROR('PML mundo '!AS199*100000000/Indicadores!$I226,"")</f>
        <v/>
      </c>
      <c r="AA226" s="124" t="str">
        <f>IFERROR('PML mundo '!AU199*100000000/Indicadores!$I226,"")</f>
        <v/>
      </c>
      <c r="AB226" s="124">
        <f>IFERROR('PML mundo '!AW199*100000000/Indicadores!$I226,"")</f>
        <v>2202215.6315790773</v>
      </c>
      <c r="AC226" s="124">
        <f>IFERROR('PML mundo '!AY199*100000000/Indicadores!$I226,"")</f>
        <v>19452904.745615181</v>
      </c>
      <c r="AD226" s="124">
        <f>IFERROR('PML mundo '!BA199*100000000/Indicadores!$I226,"")</f>
        <v>33400270.412282672</v>
      </c>
      <c r="AE226" s="124">
        <f>IFERROR('PML mundo '!BC199*100000000/Indicadores!$I226,"")</f>
        <v>98732667.482461959</v>
      </c>
      <c r="AF226" s="124">
        <f>IFERROR('PML mundo '!BE199*100000000/Indicadores!$I226,"")</f>
        <v>287756175.85966611</v>
      </c>
      <c r="AG226" s="124">
        <f>IFERROR('PML mundo '!BG199*100000000/Indicadores!$I226,"")</f>
        <v>1613122950.1316741</v>
      </c>
      <c r="AH226" s="124">
        <f>IFERROR('PML mundo '!BI199*100000000/Indicadores!$I226,"")</f>
        <v>3183302695.447556</v>
      </c>
      <c r="AI226" s="124" t="str">
        <f>IFERROR('PML mundo '!BK199*100000000/Indicadores!$I226,"")</f>
        <v/>
      </c>
      <c r="AJ226" s="124" t="str">
        <f>IFERROR('PML mundo '!BM199*100000000/Indicadores!$I226,"")</f>
        <v/>
      </c>
    </row>
    <row r="227" spans="1:36" ht="14">
      <c r="A227" s="114" t="str">
        <f>'AAL mundo '!A227</f>
        <v>LAC</v>
      </c>
      <c r="B227" s="107" t="str">
        <f>'AAL mundo '!B227</f>
        <v>TTO</v>
      </c>
      <c r="C227" s="107" t="str">
        <f>'AAL mundo '!C227</f>
        <v>Trinidad and Tobago</v>
      </c>
      <c r="D227" s="108" t="str">
        <f>'AAL mundo '!D227</f>
        <v>SIDS</v>
      </c>
      <c r="E227" s="108" t="str">
        <f>'AAL mundo '!E227</f>
        <v>High income: nonOECD</v>
      </c>
      <c r="F227">
        <f>'AAL mundo '!F227</f>
        <v>68647.899999999994</v>
      </c>
      <c r="G227" s="124">
        <f>IFERROR('PML mundo '!G200*100000000/Indicadores!$I227,"")</f>
        <v>232297341.91153583</v>
      </c>
      <c r="H227" s="124">
        <f>IFERROR('PML mundo '!I200*100000000/Indicadores!$I227,"")</f>
        <v>534356329.27068263</v>
      </c>
      <c r="I227" s="124">
        <f>IFERROR('PML mundo '!K200*100000000/Indicadores!$I227,"")</f>
        <v>842152623.79072225</v>
      </c>
      <c r="J227" s="124">
        <f>IFERROR('PML mundo '!M200*100000000/Indicadores!$I227,"")</f>
        <v>1260356070.3106284</v>
      </c>
      <c r="K227" s="124">
        <f>IFERROR('PML mundo '!O200*100000000/Indicadores!$I227,"")</f>
        <v>1589520485.6279628</v>
      </c>
      <c r="L227" s="124">
        <f>IFERROR('PML mundo '!Q200*100000000/Indicadores!$I227,"")</f>
        <v>1970357729.1894112</v>
      </c>
      <c r="M227" s="124">
        <f>IFERROR('PML mundo '!S200*100000000/Indicadores!$I227,"")</f>
        <v>2099312784.0487258</v>
      </c>
      <c r="N227" s="124">
        <f>IFERROR('PML mundo '!U200*100000000/Indicadores!$I227,"")</f>
        <v>1014200.2381023648</v>
      </c>
      <c r="O227" s="124">
        <f>IFERROR('PML mundo '!W200*100000000/Indicadores!$I227,"")</f>
        <v>10332375.515418278</v>
      </c>
      <c r="P227" s="124">
        <f>IFERROR('PML mundo '!Y200*100000000/Indicadores!$I227,"")</f>
        <v>19648023.715728953</v>
      </c>
      <c r="Q227" s="124">
        <f>IFERROR('PML mundo '!AA200*100000000/Indicadores!$I227,"")</f>
        <v>93601247.556028724</v>
      </c>
      <c r="R227" s="124">
        <f>IFERROR('PML mundo '!AC200*100000000/Indicadores!$I227,"")</f>
        <v>113601377.33448756</v>
      </c>
      <c r="S227" s="124">
        <f>IFERROR('PML mundo '!AE200*100000000/Indicadores!$I227,"")</f>
        <v>127336883.21696028</v>
      </c>
      <c r="T227" s="124">
        <f>IFERROR('PML mundo '!AG200*100000000/Indicadores!$I227,"")</f>
        <v>133023648.83774854</v>
      </c>
      <c r="U227" s="124">
        <f>IFERROR('PML mundo '!AI200*100000000/Indicadores!$I227,"")</f>
        <v>2442841.1050638356</v>
      </c>
      <c r="V227" s="124">
        <f>IFERROR('PML mundo '!AK200*100000000/Indicadores!$I227,"")</f>
        <v>18451031.574247673</v>
      </c>
      <c r="W227" s="124">
        <f>IFERROR('PML mundo '!AM200*100000000/Indicadores!$I227,"")</f>
        <v>25745860.529369336</v>
      </c>
      <c r="X227" s="124">
        <f>IFERROR('PML mundo '!AO200*100000000/Indicadores!$I227,"")</f>
        <v>37633230.762011006</v>
      </c>
      <c r="Y227" s="124">
        <f>IFERROR('PML mundo '!AQ200*100000000/Indicadores!$I227,"")</f>
        <v>47451767.286364138</v>
      </c>
      <c r="Z227" s="124">
        <f>IFERROR('PML mundo '!AS200*100000000/Indicadores!$I227,"")</f>
        <v>50175113.939009435</v>
      </c>
      <c r="AA227" s="124">
        <f>IFERROR('PML mundo '!AU200*100000000/Indicadores!$I227,"")</f>
        <v>52898460.59165474</v>
      </c>
      <c r="AB227" s="124" t="str">
        <f>IFERROR('PML mundo '!AW200*100000000/Indicadores!$I227,"")</f>
        <v/>
      </c>
      <c r="AC227" s="124" t="str">
        <f>IFERROR('PML mundo '!AY200*100000000/Indicadores!$I227,"")</f>
        <v/>
      </c>
      <c r="AD227" s="124" t="str">
        <f>IFERROR('PML mundo '!BA200*100000000/Indicadores!$I227,"")</f>
        <v/>
      </c>
      <c r="AE227" s="124" t="str">
        <f>IFERROR('PML mundo '!BC200*100000000/Indicadores!$I227,"")</f>
        <v/>
      </c>
      <c r="AF227" s="124" t="str">
        <f>IFERROR('PML mundo '!BE200*100000000/Indicadores!$I227,"")</f>
        <v/>
      </c>
      <c r="AG227" s="124" t="str">
        <f>IFERROR('PML mundo '!BG200*100000000/Indicadores!$I227,"")</f>
        <v/>
      </c>
      <c r="AH227" s="124" t="str">
        <f>IFERROR('PML mundo '!BI200*100000000/Indicadores!$I227,"")</f>
        <v/>
      </c>
      <c r="AI227" s="124" t="str">
        <f>IFERROR('PML mundo '!BK200*100000000/Indicadores!$I227,"")</f>
        <v/>
      </c>
      <c r="AJ227" s="124" t="str">
        <f>IFERROR('PML mundo '!BM200*100000000/Indicadores!$I227,"")</f>
        <v/>
      </c>
    </row>
    <row r="228" spans="1:36" ht="14">
      <c r="A228" s="114" t="str">
        <f>'AAL mundo '!A228</f>
        <v>Middle East and North Africa</v>
      </c>
      <c r="B228" s="107" t="str">
        <f>'AAL mundo '!B228</f>
        <v>TUN</v>
      </c>
      <c r="C228" s="107" t="str">
        <f>'AAL mundo '!C228</f>
        <v>Tunisia</v>
      </c>
      <c r="D228" s="108" t="str">
        <f>'AAL mundo '!D228</f>
        <v/>
      </c>
      <c r="E228" s="108" t="str">
        <f>'AAL mundo '!E228</f>
        <v>Upper middle income</v>
      </c>
      <c r="F228">
        <f>'AAL mundo '!F228</f>
        <v>178846</v>
      </c>
      <c r="G228" s="124">
        <f>IFERROR('PML mundo '!G201*100000000/Indicadores!$I228,"")</f>
        <v>8124607.313056346</v>
      </c>
      <c r="H228" s="124">
        <f>IFERROR('PML mundo '!I201*100000000/Indicadores!$I228,"")</f>
        <v>20237498.052173756</v>
      </c>
      <c r="I228" s="124">
        <f>IFERROR('PML mundo '!K201*100000000/Indicadores!$I228,"")</f>
        <v>36833690.155319065</v>
      </c>
      <c r="J228" s="124">
        <f>IFERROR('PML mundo '!M201*100000000/Indicadores!$I228,"")</f>
        <v>73060781.463272929</v>
      </c>
      <c r="K228" s="124">
        <f>IFERROR('PML mundo '!O201*100000000/Indicadores!$I228,"")</f>
        <v>114668225.92002307</v>
      </c>
      <c r="L228" s="124">
        <f>IFERROR('PML mundo '!Q201*100000000/Indicadores!$I228,"")</f>
        <v>167222100.16171962</v>
      </c>
      <c r="M228" s="124">
        <f>IFERROR('PML mundo '!S201*100000000/Indicadores!$I228,"")</f>
        <v>206521092.20780286</v>
      </c>
      <c r="N228" s="124" t="str">
        <f>IFERROR('PML mundo '!U201*100000000/Indicadores!$I228,"")</f>
        <v/>
      </c>
      <c r="O228" s="124" t="str">
        <f>IFERROR('PML mundo '!W201*100000000/Indicadores!$I228,"")</f>
        <v/>
      </c>
      <c r="P228" s="124" t="str">
        <f>IFERROR('PML mundo '!Y201*100000000/Indicadores!$I228,"")</f>
        <v/>
      </c>
      <c r="Q228" s="124" t="str">
        <f>IFERROR('PML mundo '!AA201*100000000/Indicadores!$I228,"")</f>
        <v/>
      </c>
      <c r="R228" s="124" t="str">
        <f>IFERROR('PML mundo '!AC201*100000000/Indicadores!$I228,"")</f>
        <v/>
      </c>
      <c r="S228" s="124" t="str">
        <f>IFERROR('PML mundo '!AE201*100000000/Indicadores!$I228,"")</f>
        <v/>
      </c>
      <c r="T228" s="124" t="str">
        <f>IFERROR('PML mundo '!AG201*100000000/Indicadores!$I228,"")</f>
        <v/>
      </c>
      <c r="U228" s="124" t="str">
        <f>IFERROR('PML mundo '!AI201*100000000/Indicadores!$I228,"")</f>
        <v/>
      </c>
      <c r="V228" s="124" t="str">
        <f>IFERROR('PML mundo '!AK201*100000000/Indicadores!$I228,"")</f>
        <v/>
      </c>
      <c r="W228" s="124" t="str">
        <f>IFERROR('PML mundo '!AM201*100000000/Indicadores!$I228,"")</f>
        <v/>
      </c>
      <c r="X228" s="124" t="str">
        <f>IFERROR('PML mundo '!AO201*100000000/Indicadores!$I228,"")</f>
        <v/>
      </c>
      <c r="Y228" s="124" t="str">
        <f>IFERROR('PML mundo '!AQ201*100000000/Indicadores!$I228,"")</f>
        <v/>
      </c>
      <c r="Z228" s="124" t="str">
        <f>IFERROR('PML mundo '!AS201*100000000/Indicadores!$I228,"")</f>
        <v/>
      </c>
      <c r="AA228" s="124" t="str">
        <f>IFERROR('PML mundo '!AU201*100000000/Indicadores!$I228,"")</f>
        <v/>
      </c>
      <c r="AB228" s="124" t="str">
        <f>IFERROR('PML mundo '!AW201*100000000/Indicadores!$I228,"")</f>
        <v/>
      </c>
      <c r="AC228" s="124" t="str">
        <f>IFERROR('PML mundo '!AY201*100000000/Indicadores!$I228,"")</f>
        <v/>
      </c>
      <c r="AD228" s="124" t="str">
        <f>IFERROR('PML mundo '!BA201*100000000/Indicadores!$I228,"")</f>
        <v/>
      </c>
      <c r="AE228" s="124" t="str">
        <f>IFERROR('PML mundo '!BC201*100000000/Indicadores!$I228,"")</f>
        <v/>
      </c>
      <c r="AF228" s="124" t="str">
        <f>IFERROR('PML mundo '!BE201*100000000/Indicadores!$I228,"")</f>
        <v/>
      </c>
      <c r="AG228" s="124" t="str">
        <f>IFERROR('PML mundo '!BG201*100000000/Indicadores!$I228,"")</f>
        <v/>
      </c>
      <c r="AH228" s="124" t="str">
        <f>IFERROR('PML mundo '!BI201*100000000/Indicadores!$I228,"")</f>
        <v/>
      </c>
      <c r="AI228" s="124">
        <f>IFERROR('PML mundo '!BK201*100000000/Indicadores!$I228,"")</f>
        <v>1346026.7986683387</v>
      </c>
      <c r="AJ228" s="124">
        <f>IFERROR('PML mundo '!BM201*100000000/Indicadores!$I228,"")</f>
        <v>7215781.5813537557</v>
      </c>
    </row>
    <row r="229" spans="1:36" ht="14">
      <c r="A229" s="114" t="str">
        <f>'AAL mundo '!A229</f>
        <v>Europe and Central Asia</v>
      </c>
      <c r="B229" s="107" t="str">
        <f>'AAL mundo '!B229</f>
        <v>TUR</v>
      </c>
      <c r="C229" s="107" t="str">
        <f>'AAL mundo '!C229</f>
        <v>Turkey</v>
      </c>
      <c r="D229" s="108" t="str">
        <f>'AAL mundo '!D229</f>
        <v/>
      </c>
      <c r="E229" s="108" t="str">
        <f>'AAL mundo '!E229</f>
        <v>Upper middle income</v>
      </c>
      <c r="F229">
        <f>'AAL mundo '!F229</f>
        <v>1947250</v>
      </c>
      <c r="G229" s="124">
        <f>IFERROR('PML mundo '!G202*100000000/Indicadores!$I229,"")</f>
        <v>9462415.1800419707</v>
      </c>
      <c r="H229" s="124">
        <f>IFERROR('PML mundo '!I202*100000000/Indicadores!$I229,"")</f>
        <v>18391463.806845225</v>
      </c>
      <c r="I229" s="124">
        <f>IFERROR('PML mundo '!K202*100000000/Indicadores!$I229,"")</f>
        <v>28345975.045804445</v>
      </c>
      <c r="J229" s="124">
        <f>IFERROR('PML mundo '!M202*100000000/Indicadores!$I229,"")</f>
        <v>46507909.759122834</v>
      </c>
      <c r="K229" s="124">
        <f>IFERROR('PML mundo '!O202*100000000/Indicadores!$I229,"")</f>
        <v>63679066.256640419</v>
      </c>
      <c r="L229" s="124">
        <f>IFERROR('PML mundo '!Q202*100000000/Indicadores!$I229,"")</f>
        <v>84487735.399151981</v>
      </c>
      <c r="M229" s="124">
        <f>IFERROR('PML mundo '!S202*100000000/Indicadores!$I229,"")</f>
        <v>99265740.136184514</v>
      </c>
      <c r="N229" s="124" t="str">
        <f>IFERROR('PML mundo '!U202*100000000/Indicadores!$I229,"")</f>
        <v/>
      </c>
      <c r="O229" s="124" t="str">
        <f>IFERROR('PML mundo '!W202*100000000/Indicadores!$I229,"")</f>
        <v/>
      </c>
      <c r="P229" s="124" t="str">
        <f>IFERROR('PML mundo '!Y202*100000000/Indicadores!$I229,"")</f>
        <v/>
      </c>
      <c r="Q229" s="124" t="str">
        <f>IFERROR('PML mundo '!AA202*100000000/Indicadores!$I229,"")</f>
        <v/>
      </c>
      <c r="R229" s="124" t="str">
        <f>IFERROR('PML mundo '!AC202*100000000/Indicadores!$I229,"")</f>
        <v/>
      </c>
      <c r="S229" s="124" t="str">
        <f>IFERROR('PML mundo '!AE202*100000000/Indicadores!$I229,"")</f>
        <v/>
      </c>
      <c r="T229" s="124" t="str">
        <f>IFERROR('PML mundo '!AG202*100000000/Indicadores!$I229,"")</f>
        <v/>
      </c>
      <c r="U229" s="124" t="str">
        <f>IFERROR('PML mundo '!AI202*100000000/Indicadores!$I229,"")</f>
        <v/>
      </c>
      <c r="V229" s="124" t="str">
        <f>IFERROR('PML mundo '!AK202*100000000/Indicadores!$I229,"")</f>
        <v/>
      </c>
      <c r="W229" s="124" t="str">
        <f>IFERROR('PML mundo '!AM202*100000000/Indicadores!$I229,"")</f>
        <v/>
      </c>
      <c r="X229" s="124" t="str">
        <f>IFERROR('PML mundo '!AO202*100000000/Indicadores!$I229,"")</f>
        <v/>
      </c>
      <c r="Y229" s="124" t="str">
        <f>IFERROR('PML mundo '!AQ202*100000000/Indicadores!$I229,"")</f>
        <v/>
      </c>
      <c r="Z229" s="124" t="str">
        <f>IFERROR('PML mundo '!AS202*100000000/Indicadores!$I229,"")</f>
        <v/>
      </c>
      <c r="AA229" s="124" t="str">
        <f>IFERROR('PML mundo '!AU202*100000000/Indicadores!$I229,"")</f>
        <v/>
      </c>
      <c r="AB229" s="124" t="str">
        <f>IFERROR('PML mundo '!AW202*100000000/Indicadores!$I229,"")</f>
        <v/>
      </c>
      <c r="AC229" s="124" t="str">
        <f>IFERROR('PML mundo '!AY202*100000000/Indicadores!$I229,"")</f>
        <v/>
      </c>
      <c r="AD229" s="124" t="str">
        <f>IFERROR('PML mundo '!BA202*100000000/Indicadores!$I229,"")</f>
        <v/>
      </c>
      <c r="AE229" s="124" t="str">
        <f>IFERROR('PML mundo '!BC202*100000000/Indicadores!$I229,"")</f>
        <v/>
      </c>
      <c r="AF229" s="124" t="str">
        <f>IFERROR('PML mundo '!BE202*100000000/Indicadores!$I229,"")</f>
        <v/>
      </c>
      <c r="AG229" s="124" t="str">
        <f>IFERROR('PML mundo '!BG202*100000000/Indicadores!$I229,"")</f>
        <v/>
      </c>
      <c r="AH229" s="124" t="str">
        <f>IFERROR('PML mundo '!BI202*100000000/Indicadores!$I229,"")</f>
        <v/>
      </c>
      <c r="AI229" s="124">
        <f>IFERROR('PML mundo '!BK202*100000000/Indicadores!$I229,"")</f>
        <v>2687226.5611438993</v>
      </c>
      <c r="AJ229" s="124">
        <f>IFERROR('PML mundo '!BM202*100000000/Indicadores!$I229,"")</f>
        <v>4777012.1975817354</v>
      </c>
    </row>
    <row r="230" spans="1:36" ht="14">
      <c r="A230" s="114" t="str">
        <f>'AAL mundo '!A230</f>
        <v>Europe and Central Asia</v>
      </c>
      <c r="B230" s="107" t="str">
        <f>'AAL mundo '!B230</f>
        <v>TKM</v>
      </c>
      <c r="C230" s="107" t="str">
        <f>'AAL mundo '!C230</f>
        <v>Turkmenistan</v>
      </c>
      <c r="D230" s="108" t="str">
        <f>'AAL mundo '!D230</f>
        <v/>
      </c>
      <c r="E230" s="108" t="str">
        <f>'AAL mundo '!E230</f>
        <v>Upper middle income</v>
      </c>
      <c r="F230">
        <f>'AAL mundo '!F230</f>
        <v>36127</v>
      </c>
      <c r="G230" s="124" t="str">
        <f>IFERROR('PML mundo '!G203*100000000/Indicadores!$I230,"")</f>
        <v/>
      </c>
      <c r="H230" s="124" t="str">
        <f>IFERROR('PML mundo '!I203*100000000/Indicadores!$I230,"")</f>
        <v/>
      </c>
      <c r="I230" s="124" t="str">
        <f>IFERROR('PML mundo '!K203*100000000/Indicadores!$I230,"")</f>
        <v/>
      </c>
      <c r="J230" s="124" t="str">
        <f>IFERROR('PML mundo '!M203*100000000/Indicadores!$I230,"")</f>
        <v/>
      </c>
      <c r="K230" s="124" t="str">
        <f>IFERROR('PML mundo '!O203*100000000/Indicadores!$I230,"")</f>
        <v/>
      </c>
      <c r="L230" s="124" t="str">
        <f>IFERROR('PML mundo '!Q203*100000000/Indicadores!$I230,"")</f>
        <v/>
      </c>
      <c r="M230" s="124" t="str">
        <f>IFERROR('PML mundo '!S203*100000000/Indicadores!$I230,"")</f>
        <v/>
      </c>
      <c r="N230" s="124" t="str">
        <f>IFERROR('PML mundo '!U203*100000000/Indicadores!$I230,"")</f>
        <v/>
      </c>
      <c r="O230" s="124" t="str">
        <f>IFERROR('PML mundo '!W203*100000000/Indicadores!$I230,"")</f>
        <v/>
      </c>
      <c r="P230" s="124" t="str">
        <f>IFERROR('PML mundo '!Y203*100000000/Indicadores!$I230,"")</f>
        <v/>
      </c>
      <c r="Q230" s="124" t="str">
        <f>IFERROR('PML mundo '!AA203*100000000/Indicadores!$I230,"")</f>
        <v/>
      </c>
      <c r="R230" s="124" t="str">
        <f>IFERROR('PML mundo '!AC203*100000000/Indicadores!$I230,"")</f>
        <v/>
      </c>
      <c r="S230" s="124" t="str">
        <f>IFERROR('PML mundo '!AE203*100000000/Indicadores!$I230,"")</f>
        <v/>
      </c>
      <c r="T230" s="124" t="str">
        <f>IFERROR('PML mundo '!AG203*100000000/Indicadores!$I230,"")</f>
        <v/>
      </c>
      <c r="U230" s="124" t="str">
        <f>IFERROR('PML mundo '!AI203*100000000/Indicadores!$I230,"")</f>
        <v/>
      </c>
      <c r="V230" s="124" t="str">
        <f>IFERROR('PML mundo '!AK203*100000000/Indicadores!$I230,"")</f>
        <v/>
      </c>
      <c r="W230" s="124" t="str">
        <f>IFERROR('PML mundo '!AM203*100000000/Indicadores!$I230,"")</f>
        <v/>
      </c>
      <c r="X230" s="124" t="str">
        <f>IFERROR('PML mundo '!AO203*100000000/Indicadores!$I230,"")</f>
        <v/>
      </c>
      <c r="Y230" s="124" t="str">
        <f>IFERROR('PML mundo '!AQ203*100000000/Indicadores!$I230,"")</f>
        <v/>
      </c>
      <c r="Z230" s="124" t="str">
        <f>IFERROR('PML mundo '!AS203*100000000/Indicadores!$I230,"")</f>
        <v/>
      </c>
      <c r="AA230" s="124" t="str">
        <f>IFERROR('PML mundo '!AU203*100000000/Indicadores!$I230,"")</f>
        <v/>
      </c>
      <c r="AB230" s="124" t="str">
        <f>IFERROR('PML mundo '!AW203*100000000/Indicadores!$I230,"")</f>
        <v/>
      </c>
      <c r="AC230" s="124" t="str">
        <f>IFERROR('PML mundo '!AY203*100000000/Indicadores!$I230,"")</f>
        <v/>
      </c>
      <c r="AD230" s="124" t="str">
        <f>IFERROR('PML mundo '!BA203*100000000/Indicadores!$I230,"")</f>
        <v/>
      </c>
      <c r="AE230" s="124" t="str">
        <f>IFERROR('PML mundo '!BC203*100000000/Indicadores!$I230,"")</f>
        <v/>
      </c>
      <c r="AF230" s="124" t="str">
        <f>IFERROR('PML mundo '!BE203*100000000/Indicadores!$I230,"")</f>
        <v/>
      </c>
      <c r="AG230" s="124" t="str">
        <f>IFERROR('PML mundo '!BG203*100000000/Indicadores!$I230,"")</f>
        <v/>
      </c>
      <c r="AH230" s="124" t="str">
        <f>IFERROR('PML mundo '!BI203*100000000/Indicadores!$I230,"")</f>
        <v/>
      </c>
      <c r="AI230" s="124" t="str">
        <f>IFERROR('PML mundo '!BK203*100000000/Indicadores!$I230,"")</f>
        <v/>
      </c>
      <c r="AJ230" s="124" t="str">
        <f>IFERROR('PML mundo '!BM203*100000000/Indicadores!$I230,"")</f>
        <v/>
      </c>
    </row>
    <row r="231" spans="1:36" ht="14">
      <c r="A231" s="114" t="str">
        <f>'AAL mundo '!A231</f>
        <v>LAC</v>
      </c>
      <c r="B231" s="107" t="str">
        <f>'AAL mundo '!B231</f>
        <v>TCA</v>
      </c>
      <c r="C231" s="107" t="str">
        <f>'AAL mundo '!C231</f>
        <v>Turks and Caicos Islands</v>
      </c>
      <c r="D231" s="108" t="str">
        <f>'AAL mundo '!D231</f>
        <v>SIDS</v>
      </c>
      <c r="E231" s="108" t="str">
        <f>'AAL mundo '!E231</f>
        <v>High income: nonOECD</v>
      </c>
      <c r="F231">
        <f>'AAL mundo '!F231</f>
        <v>1049.28</v>
      </c>
      <c r="G231" s="124" t="str">
        <f>IFERROR('PML mundo '!G204*100000000/Indicadores!$I231,"")</f>
        <v/>
      </c>
      <c r="H231" s="124" t="str">
        <f>IFERROR('PML mundo '!I204*100000000/Indicadores!$I231,"")</f>
        <v/>
      </c>
      <c r="I231" s="124" t="str">
        <f>IFERROR('PML mundo '!K204*100000000/Indicadores!$I231,"")</f>
        <v/>
      </c>
      <c r="J231" s="124" t="str">
        <f>IFERROR('PML mundo '!M204*100000000/Indicadores!$I231,"")</f>
        <v/>
      </c>
      <c r="K231" s="124" t="str">
        <f>IFERROR('PML mundo '!O204*100000000/Indicadores!$I231,"")</f>
        <v/>
      </c>
      <c r="L231" s="124" t="str">
        <f>IFERROR('PML mundo '!Q204*100000000/Indicadores!$I231,"")</f>
        <v/>
      </c>
      <c r="M231" s="124" t="str">
        <f>IFERROR('PML mundo '!S204*100000000/Indicadores!$I231,"")</f>
        <v/>
      </c>
      <c r="N231" s="124" t="str">
        <f>IFERROR('PML mundo '!U204*100000000/Indicadores!$I231,"")</f>
        <v/>
      </c>
      <c r="O231" s="124" t="str">
        <f>IFERROR('PML mundo '!W204*100000000/Indicadores!$I231,"")</f>
        <v/>
      </c>
      <c r="P231" s="124" t="str">
        <f>IFERROR('PML mundo '!Y204*100000000/Indicadores!$I231,"")</f>
        <v/>
      </c>
      <c r="Q231" s="124" t="str">
        <f>IFERROR('PML mundo '!AA204*100000000/Indicadores!$I231,"")</f>
        <v/>
      </c>
      <c r="R231" s="124" t="str">
        <f>IFERROR('PML mundo '!AC204*100000000/Indicadores!$I231,"")</f>
        <v/>
      </c>
      <c r="S231" s="124" t="str">
        <f>IFERROR('PML mundo '!AE204*100000000/Indicadores!$I231,"")</f>
        <v/>
      </c>
      <c r="T231" s="124" t="str">
        <f>IFERROR('PML mundo '!AG204*100000000/Indicadores!$I231,"")</f>
        <v/>
      </c>
      <c r="U231" s="124" t="str">
        <f>IFERROR('PML mundo '!AI204*100000000/Indicadores!$I231,"")</f>
        <v/>
      </c>
      <c r="V231" s="124" t="str">
        <f>IFERROR('PML mundo '!AK204*100000000/Indicadores!$I231,"")</f>
        <v/>
      </c>
      <c r="W231" s="124" t="str">
        <f>IFERROR('PML mundo '!AM204*100000000/Indicadores!$I231,"")</f>
        <v/>
      </c>
      <c r="X231" s="124" t="str">
        <f>IFERROR('PML mundo '!AO204*100000000/Indicadores!$I231,"")</f>
        <v/>
      </c>
      <c r="Y231" s="124" t="str">
        <f>IFERROR('PML mundo '!AQ204*100000000/Indicadores!$I231,"")</f>
        <v/>
      </c>
      <c r="Z231" s="124" t="str">
        <f>IFERROR('PML mundo '!AS204*100000000/Indicadores!$I231,"")</f>
        <v/>
      </c>
      <c r="AA231" s="124" t="str">
        <f>IFERROR('PML mundo '!AU204*100000000/Indicadores!$I231,"")</f>
        <v/>
      </c>
      <c r="AB231" s="124" t="str">
        <f>IFERROR('PML mundo '!AW204*100000000/Indicadores!$I231,"")</f>
        <v/>
      </c>
      <c r="AC231" s="124" t="str">
        <f>IFERROR('PML mundo '!AY204*100000000/Indicadores!$I231,"")</f>
        <v/>
      </c>
      <c r="AD231" s="124" t="str">
        <f>IFERROR('PML mundo '!BA204*100000000/Indicadores!$I231,"")</f>
        <v/>
      </c>
      <c r="AE231" s="124" t="str">
        <f>IFERROR('PML mundo '!BC204*100000000/Indicadores!$I231,"")</f>
        <v/>
      </c>
      <c r="AF231" s="124" t="str">
        <f>IFERROR('PML mundo '!BE204*100000000/Indicadores!$I231,"")</f>
        <v/>
      </c>
      <c r="AG231" s="124" t="str">
        <f>IFERROR('PML mundo '!BG204*100000000/Indicadores!$I231,"")</f>
        <v/>
      </c>
      <c r="AH231" s="124" t="str">
        <f>IFERROR('PML mundo '!BI204*100000000/Indicadores!$I231,"")</f>
        <v/>
      </c>
      <c r="AI231" s="124" t="str">
        <f>IFERROR('PML mundo '!BK204*100000000/Indicadores!$I231,"")</f>
        <v/>
      </c>
      <c r="AJ231" s="124" t="str">
        <f>IFERROR('PML mundo '!BM204*100000000/Indicadores!$I231,"")</f>
        <v/>
      </c>
    </row>
    <row r="232" spans="1:36" ht="14">
      <c r="A232" s="114" t="str">
        <f>'AAL mundo '!A232</f>
        <v>East Asia and the Pacific</v>
      </c>
      <c r="B232" s="107" t="str">
        <f>'AAL mundo '!B232</f>
        <v>TUV</v>
      </c>
      <c r="C232" s="107" t="str">
        <f>'AAL mundo '!C232</f>
        <v>Tuvalu</v>
      </c>
      <c r="D232" s="108" t="str">
        <f>'AAL mundo '!D232</f>
        <v>SIDS</v>
      </c>
      <c r="E232" s="108" t="str">
        <f>'AAL mundo '!E232</f>
        <v>Upper middle income</v>
      </c>
      <c r="F232">
        <f>'AAL mundo '!F232</f>
        <v>123.265</v>
      </c>
      <c r="G232" s="124" t="str">
        <f>IFERROR('PML mundo '!G205*100000000/Indicadores!$I232,"")</f>
        <v/>
      </c>
      <c r="H232" s="124" t="str">
        <f>IFERROR('PML mundo '!I205*100000000/Indicadores!$I232,"")</f>
        <v/>
      </c>
      <c r="I232" s="124" t="str">
        <f>IFERROR('PML mundo '!K205*100000000/Indicadores!$I232,"")</f>
        <v/>
      </c>
      <c r="J232" s="124" t="str">
        <f>IFERROR('PML mundo '!M205*100000000/Indicadores!$I232,"")</f>
        <v/>
      </c>
      <c r="K232" s="124" t="str">
        <f>IFERROR('PML mundo '!O205*100000000/Indicadores!$I232,"")</f>
        <v/>
      </c>
      <c r="L232" s="124" t="str">
        <f>IFERROR('PML mundo '!Q205*100000000/Indicadores!$I232,"")</f>
        <v/>
      </c>
      <c r="M232" s="124" t="str">
        <f>IFERROR('PML mundo '!S205*100000000/Indicadores!$I232,"")</f>
        <v/>
      </c>
      <c r="N232" s="124" t="str">
        <f>IFERROR('PML mundo '!U205*100000000/Indicadores!$I232,"")</f>
        <v/>
      </c>
      <c r="O232" s="124" t="str">
        <f>IFERROR('PML mundo '!W205*100000000/Indicadores!$I232,"")</f>
        <v/>
      </c>
      <c r="P232" s="124" t="str">
        <f>IFERROR('PML mundo '!Y205*100000000/Indicadores!$I232,"")</f>
        <v/>
      </c>
      <c r="Q232" s="124" t="str">
        <f>IFERROR('PML mundo '!AA205*100000000/Indicadores!$I232,"")</f>
        <v/>
      </c>
      <c r="R232" s="124" t="str">
        <f>IFERROR('PML mundo '!AC205*100000000/Indicadores!$I232,"")</f>
        <v/>
      </c>
      <c r="S232" s="124" t="str">
        <f>IFERROR('PML mundo '!AE205*100000000/Indicadores!$I232,"")</f>
        <v/>
      </c>
      <c r="T232" s="124" t="str">
        <f>IFERROR('PML mundo '!AG205*100000000/Indicadores!$I232,"")</f>
        <v/>
      </c>
      <c r="U232" s="124" t="str">
        <f>IFERROR('PML mundo '!AI205*100000000/Indicadores!$I232,"")</f>
        <v/>
      </c>
      <c r="V232" s="124" t="str">
        <f>IFERROR('PML mundo '!AK205*100000000/Indicadores!$I232,"")</f>
        <v/>
      </c>
      <c r="W232" s="124" t="str">
        <f>IFERROR('PML mundo '!AM205*100000000/Indicadores!$I232,"")</f>
        <v/>
      </c>
      <c r="X232" s="124" t="str">
        <f>IFERROR('PML mundo '!AO205*100000000/Indicadores!$I232,"")</f>
        <v/>
      </c>
      <c r="Y232" s="124" t="str">
        <f>IFERROR('PML mundo '!AQ205*100000000/Indicadores!$I232,"")</f>
        <v/>
      </c>
      <c r="Z232" s="124" t="str">
        <f>IFERROR('PML mundo '!AS205*100000000/Indicadores!$I232,"")</f>
        <v/>
      </c>
      <c r="AA232" s="124" t="str">
        <f>IFERROR('PML mundo '!AU205*100000000/Indicadores!$I232,"")</f>
        <v/>
      </c>
      <c r="AB232" s="124" t="str">
        <f>IFERROR('PML mundo '!AW205*100000000/Indicadores!$I232,"")</f>
        <v/>
      </c>
      <c r="AC232" s="124" t="str">
        <f>IFERROR('PML mundo '!AY205*100000000/Indicadores!$I232,"")</f>
        <v/>
      </c>
      <c r="AD232" s="124" t="str">
        <f>IFERROR('PML mundo '!BA205*100000000/Indicadores!$I232,"")</f>
        <v/>
      </c>
      <c r="AE232" s="124" t="str">
        <f>IFERROR('PML mundo '!BC205*100000000/Indicadores!$I232,"")</f>
        <v/>
      </c>
      <c r="AF232" s="124" t="str">
        <f>IFERROR('PML mundo '!BE205*100000000/Indicadores!$I232,"")</f>
        <v/>
      </c>
      <c r="AG232" s="124" t="str">
        <f>IFERROR('PML mundo '!BG205*100000000/Indicadores!$I232,"")</f>
        <v/>
      </c>
      <c r="AH232" s="124" t="str">
        <f>IFERROR('PML mundo '!BI205*100000000/Indicadores!$I232,"")</f>
        <v/>
      </c>
      <c r="AI232" s="124" t="str">
        <f>IFERROR('PML mundo '!BK205*100000000/Indicadores!$I232,"")</f>
        <v/>
      </c>
      <c r="AJ232" s="124" t="str">
        <f>IFERROR('PML mundo '!BM205*100000000/Indicadores!$I232,"")</f>
        <v/>
      </c>
    </row>
    <row r="233" spans="1:36" ht="14">
      <c r="A233" s="114" t="str">
        <f>'AAL mundo '!A233</f>
        <v>Sub-Saharan Africa</v>
      </c>
      <c r="B233" s="107" t="str">
        <f>'AAL mundo '!B233</f>
        <v>UGA</v>
      </c>
      <c r="C233" s="107" t="str">
        <f>'AAL mundo '!C233</f>
        <v>Uganda</v>
      </c>
      <c r="D233" s="108" t="str">
        <f>'AAL mundo '!D233</f>
        <v/>
      </c>
      <c r="E233" s="108" t="str">
        <f>'AAL mundo '!E233</f>
        <v>Low income</v>
      </c>
      <c r="F233">
        <f>'AAL mundo '!F233</f>
        <v>43697.1</v>
      </c>
      <c r="G233" s="124">
        <f>IFERROR('PML mundo '!G206*100000000/Indicadores!$I233,"")</f>
        <v>22225162.913175944</v>
      </c>
      <c r="H233" s="124">
        <f>IFERROR('PML mundo '!I206*100000000/Indicadores!$I233,"")</f>
        <v>60895067.958805539</v>
      </c>
      <c r="I233" s="124">
        <f>IFERROR('PML mundo '!K206*100000000/Indicadores!$I233,"")</f>
        <v>126012319.19097471</v>
      </c>
      <c r="J233" s="124">
        <f>IFERROR('PML mundo '!M206*100000000/Indicadores!$I233,"")</f>
        <v>293998860.77195054</v>
      </c>
      <c r="K233" s="124">
        <f>IFERROR('PML mundo '!O206*100000000/Indicadores!$I233,"")</f>
        <v>492526857.49715626</v>
      </c>
      <c r="L233" s="124">
        <f>IFERROR('PML mundo '!Q206*100000000/Indicadores!$I233,"")</f>
        <v>753337393.93429518</v>
      </c>
      <c r="M233" s="124">
        <f>IFERROR('PML mundo '!S206*100000000/Indicadores!$I233,"")</f>
        <v>936910579.73271346</v>
      </c>
      <c r="N233" s="124" t="str">
        <f>IFERROR('PML mundo '!U206*100000000/Indicadores!$I233,"")</f>
        <v/>
      </c>
      <c r="O233" s="124" t="str">
        <f>IFERROR('PML mundo '!W206*100000000/Indicadores!$I233,"")</f>
        <v/>
      </c>
      <c r="P233" s="124" t="str">
        <f>IFERROR('PML mundo '!Y206*100000000/Indicadores!$I233,"")</f>
        <v/>
      </c>
      <c r="Q233" s="124" t="str">
        <f>IFERROR('PML mundo '!AA206*100000000/Indicadores!$I233,"")</f>
        <v/>
      </c>
      <c r="R233" s="124" t="str">
        <f>IFERROR('PML mundo '!AC206*100000000/Indicadores!$I233,"")</f>
        <v/>
      </c>
      <c r="S233" s="124" t="str">
        <f>IFERROR('PML mundo '!AE206*100000000/Indicadores!$I233,"")</f>
        <v/>
      </c>
      <c r="T233" s="124" t="str">
        <f>IFERROR('PML mundo '!AG206*100000000/Indicadores!$I233,"")</f>
        <v/>
      </c>
      <c r="U233" s="124" t="str">
        <f>IFERROR('PML mundo '!AI206*100000000/Indicadores!$I233,"")</f>
        <v/>
      </c>
      <c r="V233" s="124" t="str">
        <f>IFERROR('PML mundo '!AK206*100000000/Indicadores!$I233,"")</f>
        <v/>
      </c>
      <c r="W233" s="124" t="str">
        <f>IFERROR('PML mundo '!AM206*100000000/Indicadores!$I233,"")</f>
        <v/>
      </c>
      <c r="X233" s="124" t="str">
        <f>IFERROR('PML mundo '!AO206*100000000/Indicadores!$I233,"")</f>
        <v/>
      </c>
      <c r="Y233" s="124" t="str">
        <f>IFERROR('PML mundo '!AQ206*100000000/Indicadores!$I233,"")</f>
        <v/>
      </c>
      <c r="Z233" s="124" t="str">
        <f>IFERROR('PML mundo '!AS206*100000000/Indicadores!$I233,"")</f>
        <v/>
      </c>
      <c r="AA233" s="124" t="str">
        <f>IFERROR('PML mundo '!AU206*100000000/Indicadores!$I233,"")</f>
        <v/>
      </c>
      <c r="AB233" s="124" t="str">
        <f>IFERROR('PML mundo '!AW206*100000000/Indicadores!$I233,"")</f>
        <v/>
      </c>
      <c r="AC233" s="124" t="str">
        <f>IFERROR('PML mundo '!AY206*100000000/Indicadores!$I233,"")</f>
        <v/>
      </c>
      <c r="AD233" s="124" t="str">
        <f>IFERROR('PML mundo '!BA206*100000000/Indicadores!$I233,"")</f>
        <v/>
      </c>
      <c r="AE233" s="124" t="str">
        <f>IFERROR('PML mundo '!BC206*100000000/Indicadores!$I233,"")</f>
        <v/>
      </c>
      <c r="AF233" s="124" t="str">
        <f>IFERROR('PML mundo '!BE206*100000000/Indicadores!$I233,"")</f>
        <v/>
      </c>
      <c r="AG233" s="124" t="str">
        <f>IFERROR('PML mundo '!BG206*100000000/Indicadores!$I233,"")</f>
        <v/>
      </c>
      <c r="AH233" s="124" t="str">
        <f>IFERROR('PML mundo '!BI206*100000000/Indicadores!$I233,"")</f>
        <v/>
      </c>
      <c r="AI233" s="124">
        <f>IFERROR('PML mundo '!BK206*100000000/Indicadores!$I233,"")</f>
        <v>79204125.249049038</v>
      </c>
      <c r="AJ233" s="124">
        <f>IFERROR('PML mundo '!BM206*100000000/Indicadores!$I233,"")</f>
        <v>119498851.77168395</v>
      </c>
    </row>
    <row r="234" spans="1:36" ht="14">
      <c r="A234" s="114" t="str">
        <f>'AAL mundo '!A234</f>
        <v>Europe and Central Asia</v>
      </c>
      <c r="B234" s="107" t="str">
        <f>'AAL mundo '!B234</f>
        <v>UKR</v>
      </c>
      <c r="C234" s="107" t="str">
        <f>'AAL mundo '!C234</f>
        <v>Ukraine</v>
      </c>
      <c r="D234" s="108" t="str">
        <f>'AAL mundo '!D234</f>
        <v/>
      </c>
      <c r="E234" s="108" t="str">
        <f>'AAL mundo '!E234</f>
        <v>Lower middle income</v>
      </c>
      <c r="F234">
        <f>'AAL mundo '!F234</f>
        <v>676834</v>
      </c>
      <c r="G234" s="124">
        <f>IFERROR('PML mundo '!G207*100000000/Indicadores!$I234,"")</f>
        <v>125464.58999179045</v>
      </c>
      <c r="H234" s="124">
        <f>IFERROR('PML mundo '!I207*100000000/Indicadores!$I234,"")</f>
        <v>299573.19457256468</v>
      </c>
      <c r="I234" s="124">
        <f>IFERROR('PML mundo '!K207*100000000/Indicadores!$I234,"")</f>
        <v>556318.01670811861</v>
      </c>
      <c r="J234" s="124">
        <f>IFERROR('PML mundo '!M207*100000000/Indicadores!$I234,"")</f>
        <v>1189276.2788298354</v>
      </c>
      <c r="K234" s="124">
        <f>IFERROR('PML mundo '!O207*100000000/Indicadores!$I234,"")</f>
        <v>1974207.6393569873</v>
      </c>
      <c r="L234" s="124">
        <f>IFERROR('PML mundo '!Q207*100000000/Indicadores!$I234,"")</f>
        <v>3084679.7129027229</v>
      </c>
      <c r="M234" s="124">
        <f>IFERROR('PML mundo '!S207*100000000/Indicadores!$I234,"")</f>
        <v>3907390.2061690483</v>
      </c>
      <c r="N234" s="124" t="str">
        <f>IFERROR('PML mundo '!U207*100000000/Indicadores!$I234,"")</f>
        <v/>
      </c>
      <c r="O234" s="124" t="str">
        <f>IFERROR('PML mundo '!W207*100000000/Indicadores!$I234,"")</f>
        <v/>
      </c>
      <c r="P234" s="124" t="str">
        <f>IFERROR('PML mundo '!Y207*100000000/Indicadores!$I234,"")</f>
        <v/>
      </c>
      <c r="Q234" s="124" t="str">
        <f>IFERROR('PML mundo '!AA207*100000000/Indicadores!$I234,"")</f>
        <v/>
      </c>
      <c r="R234" s="124" t="str">
        <f>IFERROR('PML mundo '!AC207*100000000/Indicadores!$I234,"")</f>
        <v/>
      </c>
      <c r="S234" s="124" t="str">
        <f>IFERROR('PML mundo '!AE207*100000000/Indicadores!$I234,"")</f>
        <v/>
      </c>
      <c r="T234" s="124" t="str">
        <f>IFERROR('PML mundo '!AG207*100000000/Indicadores!$I234,"")</f>
        <v/>
      </c>
      <c r="U234" s="124" t="str">
        <f>IFERROR('PML mundo '!AI207*100000000/Indicadores!$I234,"")</f>
        <v/>
      </c>
      <c r="V234" s="124" t="str">
        <f>IFERROR('PML mundo '!AK207*100000000/Indicadores!$I234,"")</f>
        <v/>
      </c>
      <c r="W234" s="124" t="str">
        <f>IFERROR('PML mundo '!AM207*100000000/Indicadores!$I234,"")</f>
        <v/>
      </c>
      <c r="X234" s="124" t="str">
        <f>IFERROR('PML mundo '!AO207*100000000/Indicadores!$I234,"")</f>
        <v/>
      </c>
      <c r="Y234" s="124" t="str">
        <f>IFERROR('PML mundo '!AQ207*100000000/Indicadores!$I234,"")</f>
        <v/>
      </c>
      <c r="Z234" s="124" t="str">
        <f>IFERROR('PML mundo '!AS207*100000000/Indicadores!$I234,"")</f>
        <v/>
      </c>
      <c r="AA234" s="124" t="str">
        <f>IFERROR('PML mundo '!AU207*100000000/Indicadores!$I234,"")</f>
        <v/>
      </c>
      <c r="AB234" s="124" t="str">
        <f>IFERROR('PML mundo '!AW207*100000000/Indicadores!$I234,"")</f>
        <v/>
      </c>
      <c r="AC234" s="124" t="str">
        <f>IFERROR('PML mundo '!AY207*100000000/Indicadores!$I234,"")</f>
        <v/>
      </c>
      <c r="AD234" s="124" t="str">
        <f>IFERROR('PML mundo '!BA207*100000000/Indicadores!$I234,"")</f>
        <v/>
      </c>
      <c r="AE234" s="124" t="str">
        <f>IFERROR('PML mundo '!BC207*100000000/Indicadores!$I234,"")</f>
        <v/>
      </c>
      <c r="AF234" s="124" t="str">
        <f>IFERROR('PML mundo '!BE207*100000000/Indicadores!$I234,"")</f>
        <v/>
      </c>
      <c r="AG234" s="124" t="str">
        <f>IFERROR('PML mundo '!BG207*100000000/Indicadores!$I234,"")</f>
        <v/>
      </c>
      <c r="AH234" s="124" t="str">
        <f>IFERROR('PML mundo '!BI207*100000000/Indicadores!$I234,"")</f>
        <v/>
      </c>
      <c r="AI234" s="124">
        <f>IFERROR('PML mundo '!BK207*100000000/Indicadores!$I234,"")</f>
        <v>23686615.370278455</v>
      </c>
      <c r="AJ234" s="124">
        <f>IFERROR('PML mundo '!BM207*100000000/Indicadores!$I234,"")</f>
        <v>36166394.541015014</v>
      </c>
    </row>
    <row r="235" spans="1:36" ht="14">
      <c r="A235" s="114" t="str">
        <f>'AAL mundo '!A235</f>
        <v>Middle East and North Africa</v>
      </c>
      <c r="B235" s="107" t="str">
        <f>'AAL mundo '!B235</f>
        <v>ARE</v>
      </c>
      <c r="C235" s="107" t="str">
        <f>'AAL mundo '!C235</f>
        <v>United Arab Emirates</v>
      </c>
      <c r="D235" s="108" t="str">
        <f>'AAL mundo '!D235</f>
        <v/>
      </c>
      <c r="E235" s="108" t="str">
        <f>'AAL mundo '!E235</f>
        <v>High income: nonOECD</v>
      </c>
      <c r="F235">
        <f>'AAL mundo '!F235</f>
        <v>1282120</v>
      </c>
      <c r="G235" s="124">
        <f>IFERROR('PML mundo '!G208*100000000/Indicadores!$I235,"")</f>
        <v>16914106.018850449</v>
      </c>
      <c r="H235" s="124">
        <f>IFERROR('PML mundo '!I208*100000000/Indicadores!$I235,"")</f>
        <v>44757136.904079512</v>
      </c>
      <c r="I235" s="124">
        <f>IFERROR('PML mundo '!K208*100000000/Indicadores!$I235,"")</f>
        <v>91739482.4480685</v>
      </c>
      <c r="J235" s="124">
        <f>IFERROR('PML mundo '!M208*100000000/Indicadores!$I235,"")</f>
        <v>213020848.06460422</v>
      </c>
      <c r="K235" s="124">
        <f>IFERROR('PML mundo '!O208*100000000/Indicadores!$I235,"")</f>
        <v>367441307.4544993</v>
      </c>
      <c r="L235" s="124">
        <f>IFERROR('PML mundo '!Q208*100000000/Indicadores!$I235,"")</f>
        <v>572453526.82009339</v>
      </c>
      <c r="M235" s="124">
        <f>IFERROR('PML mundo '!S208*100000000/Indicadores!$I235,"")</f>
        <v>714882665.15898788</v>
      </c>
      <c r="N235" s="124" t="str">
        <f>IFERROR('PML mundo '!U208*100000000/Indicadores!$I235,"")</f>
        <v/>
      </c>
      <c r="O235" s="124" t="str">
        <f>IFERROR('PML mundo '!W208*100000000/Indicadores!$I235,"")</f>
        <v/>
      </c>
      <c r="P235" s="124" t="str">
        <f>IFERROR('PML mundo '!Y208*100000000/Indicadores!$I235,"")</f>
        <v/>
      </c>
      <c r="Q235" s="124" t="str">
        <f>IFERROR('PML mundo '!AA208*100000000/Indicadores!$I235,"")</f>
        <v/>
      </c>
      <c r="R235" s="124" t="str">
        <f>IFERROR('PML mundo '!AC208*100000000/Indicadores!$I235,"")</f>
        <v/>
      </c>
      <c r="S235" s="124" t="str">
        <f>IFERROR('PML mundo '!AE208*100000000/Indicadores!$I235,"")</f>
        <v/>
      </c>
      <c r="T235" s="124" t="str">
        <f>IFERROR('PML mundo '!AG208*100000000/Indicadores!$I235,"")</f>
        <v/>
      </c>
      <c r="U235" s="124" t="str">
        <f>IFERROR('PML mundo '!AI208*100000000/Indicadores!$I235,"")</f>
        <v/>
      </c>
      <c r="V235" s="124" t="str">
        <f>IFERROR('PML mundo '!AK208*100000000/Indicadores!$I235,"")</f>
        <v/>
      </c>
      <c r="W235" s="124" t="str">
        <f>IFERROR('PML mundo '!AM208*100000000/Indicadores!$I235,"")</f>
        <v/>
      </c>
      <c r="X235" s="124" t="str">
        <f>IFERROR('PML mundo '!AO208*100000000/Indicadores!$I235,"")</f>
        <v/>
      </c>
      <c r="Y235" s="124" t="str">
        <f>IFERROR('PML mundo '!AQ208*100000000/Indicadores!$I235,"")</f>
        <v/>
      </c>
      <c r="Z235" s="124" t="str">
        <f>IFERROR('PML mundo '!AS208*100000000/Indicadores!$I235,"")</f>
        <v/>
      </c>
      <c r="AA235" s="124" t="str">
        <f>IFERROR('PML mundo '!AU208*100000000/Indicadores!$I235,"")</f>
        <v/>
      </c>
      <c r="AB235" s="124" t="str">
        <f>IFERROR('PML mundo '!AW208*100000000/Indicadores!$I235,"")</f>
        <v/>
      </c>
      <c r="AC235" s="124" t="str">
        <f>IFERROR('PML mundo '!AY208*100000000/Indicadores!$I235,"")</f>
        <v/>
      </c>
      <c r="AD235" s="124" t="str">
        <f>IFERROR('PML mundo '!BA208*100000000/Indicadores!$I235,"")</f>
        <v/>
      </c>
      <c r="AE235" s="124" t="str">
        <f>IFERROR('PML mundo '!BC208*100000000/Indicadores!$I235,"")</f>
        <v/>
      </c>
      <c r="AF235" s="124" t="str">
        <f>IFERROR('PML mundo '!BE208*100000000/Indicadores!$I235,"")</f>
        <v/>
      </c>
      <c r="AG235" s="124" t="str">
        <f>IFERROR('PML mundo '!BG208*100000000/Indicadores!$I235,"")</f>
        <v/>
      </c>
      <c r="AH235" s="124" t="str">
        <f>IFERROR('PML mundo '!BI208*100000000/Indicadores!$I235,"")</f>
        <v/>
      </c>
      <c r="AI235" s="124">
        <f>IFERROR('PML mundo '!BK208*100000000/Indicadores!$I235,"")</f>
        <v>2885442.1140389931</v>
      </c>
      <c r="AJ235" s="124">
        <f>IFERROR('PML mundo '!BM208*100000000/Indicadores!$I235,"")</f>
        <v>4850358.5002575954</v>
      </c>
    </row>
    <row r="236" spans="1:36" ht="14">
      <c r="A236" s="114" t="str">
        <f>'AAL mundo '!A236</f>
        <v>Europe and Central Asia</v>
      </c>
      <c r="B236" s="107" t="str">
        <f>'AAL mundo '!B236</f>
        <v>GBR</v>
      </c>
      <c r="C236" s="107" t="str">
        <f>'AAL mundo '!C236</f>
        <v>United Kingdom of Great Britain and Northern Ireland</v>
      </c>
      <c r="D236" s="108" t="str">
        <f>'AAL mundo '!D236</f>
        <v/>
      </c>
      <c r="E236" s="108" t="str">
        <f>'AAL mundo '!E236</f>
        <v>High income: OECD</v>
      </c>
      <c r="F236">
        <f>'AAL mundo '!F236</f>
        <v>7806800</v>
      </c>
      <c r="G236" s="124">
        <f>IFERROR('PML mundo '!G209*100000000/Indicadores!$I236,"")</f>
        <v>675503.68155285704</v>
      </c>
      <c r="H236" s="124">
        <f>IFERROR('PML mundo '!I209*100000000/Indicadores!$I236,"")</f>
        <v>2218813.1729109949</v>
      </c>
      <c r="I236" s="124">
        <f>IFERROR('PML mundo '!K209*100000000/Indicadores!$I236,"")</f>
        <v>4437478.7831648663</v>
      </c>
      <c r="J236" s="124">
        <f>IFERROR('PML mundo '!M209*100000000/Indicadores!$I236,"")</f>
        <v>9852766.2486527059</v>
      </c>
      <c r="K236" s="124">
        <f>IFERROR('PML mundo '!O209*100000000/Indicadores!$I236,"")</f>
        <v>16706298.593627125</v>
      </c>
      <c r="L236" s="124">
        <f>IFERROR('PML mundo '!Q209*100000000/Indicadores!$I236,"")</f>
        <v>26490120.007014733</v>
      </c>
      <c r="M236" s="124">
        <f>IFERROR('PML mundo '!S209*100000000/Indicadores!$I236,"")</f>
        <v>33828904.517386846</v>
      </c>
      <c r="N236" s="124" t="str">
        <f>IFERROR('PML mundo '!U209*100000000/Indicadores!$I236,"")</f>
        <v/>
      </c>
      <c r="O236" s="124" t="str">
        <f>IFERROR('PML mundo '!W209*100000000/Indicadores!$I236,"")</f>
        <v/>
      </c>
      <c r="P236" s="124" t="str">
        <f>IFERROR('PML mundo '!Y209*100000000/Indicadores!$I236,"")</f>
        <v/>
      </c>
      <c r="Q236" s="124" t="str">
        <f>IFERROR('PML mundo '!AA209*100000000/Indicadores!$I236,"")</f>
        <v/>
      </c>
      <c r="R236" s="124" t="str">
        <f>IFERROR('PML mundo '!AC209*100000000/Indicadores!$I236,"")</f>
        <v/>
      </c>
      <c r="S236" s="124" t="str">
        <f>IFERROR('PML mundo '!AE209*100000000/Indicadores!$I236,"")</f>
        <v/>
      </c>
      <c r="T236" s="124" t="str">
        <f>IFERROR('PML mundo '!AG209*100000000/Indicadores!$I236,"")</f>
        <v/>
      </c>
      <c r="U236" s="124" t="str">
        <f>IFERROR('PML mundo '!AI209*100000000/Indicadores!$I236,"")</f>
        <v/>
      </c>
      <c r="V236" s="124" t="str">
        <f>IFERROR('PML mundo '!AK209*100000000/Indicadores!$I236,"")</f>
        <v/>
      </c>
      <c r="W236" s="124" t="str">
        <f>IFERROR('PML mundo '!AM209*100000000/Indicadores!$I236,"")</f>
        <v/>
      </c>
      <c r="X236" s="124" t="str">
        <f>IFERROR('PML mundo '!AO209*100000000/Indicadores!$I236,"")</f>
        <v/>
      </c>
      <c r="Y236" s="124" t="str">
        <f>IFERROR('PML mundo '!AQ209*100000000/Indicadores!$I236,"")</f>
        <v/>
      </c>
      <c r="Z236" s="124" t="str">
        <f>IFERROR('PML mundo '!AS209*100000000/Indicadores!$I236,"")</f>
        <v/>
      </c>
      <c r="AA236" s="124" t="str">
        <f>IFERROR('PML mundo '!AU209*100000000/Indicadores!$I236,"")</f>
        <v/>
      </c>
      <c r="AB236" s="124" t="str">
        <f>IFERROR('PML mundo '!AW209*100000000/Indicadores!$I236,"")</f>
        <v/>
      </c>
      <c r="AC236" s="124" t="str">
        <f>IFERROR('PML mundo '!AY209*100000000/Indicadores!$I236,"")</f>
        <v/>
      </c>
      <c r="AD236" s="124" t="str">
        <f>IFERROR('PML mundo '!BA209*100000000/Indicadores!$I236,"")</f>
        <v/>
      </c>
      <c r="AE236" s="124" t="str">
        <f>IFERROR('PML mundo '!BC209*100000000/Indicadores!$I236,"")</f>
        <v/>
      </c>
      <c r="AF236" s="124" t="str">
        <f>IFERROR('PML mundo '!BE209*100000000/Indicadores!$I236,"")</f>
        <v/>
      </c>
      <c r="AG236" s="124" t="str">
        <f>IFERROR('PML mundo '!BG209*100000000/Indicadores!$I236,"")</f>
        <v/>
      </c>
      <c r="AH236" s="124" t="str">
        <f>IFERROR('PML mundo '!BI209*100000000/Indicadores!$I236,"")</f>
        <v/>
      </c>
      <c r="AI236" s="124">
        <f>IFERROR('PML mundo '!BK209*100000000/Indicadores!$I236,"")</f>
        <v>524772.06466962153</v>
      </c>
      <c r="AJ236" s="124">
        <f>IFERROR('PML mundo '!BM209*100000000/Indicadores!$I236,"")</f>
        <v>1303716.3033190349</v>
      </c>
    </row>
    <row r="237" spans="1:36" ht="14">
      <c r="A237" s="114" t="str">
        <f>'AAL mundo '!A237</f>
        <v>Sub-Saharan Africa</v>
      </c>
      <c r="B237" s="107" t="str">
        <f>'AAL mundo '!B237</f>
        <v>TZA</v>
      </c>
      <c r="C237" s="107" t="str">
        <f>'AAL mundo '!C237</f>
        <v>United Republic of Tanzania</v>
      </c>
      <c r="D237" s="108" t="str">
        <f>'AAL mundo '!D237</f>
        <v/>
      </c>
      <c r="E237" s="108" t="str">
        <f>'AAL mundo '!E237</f>
        <v>Low income</v>
      </c>
      <c r="F237">
        <f>'AAL mundo '!F237</f>
        <v>50142.8</v>
      </c>
      <c r="G237" s="124">
        <f>IFERROR('PML mundo '!G210*100000000/Indicadores!$I237,"")</f>
        <v>9946128.5573755819</v>
      </c>
      <c r="H237" s="124">
        <f>IFERROR('PML mundo '!I210*100000000/Indicadores!$I237,"")</f>
        <v>26731161.977140486</v>
      </c>
      <c r="I237" s="124">
        <f>IFERROR('PML mundo '!K210*100000000/Indicadores!$I237,"")</f>
        <v>49430738.869204044</v>
      </c>
      <c r="J237" s="124">
        <f>IFERROR('PML mundo '!M210*100000000/Indicadores!$I237,"")</f>
        <v>95357121.001753241</v>
      </c>
      <c r="K237" s="124">
        <f>IFERROR('PML mundo '!O210*100000000/Indicadores!$I237,"")</f>
        <v>143781333.02396968</v>
      </c>
      <c r="L237" s="124">
        <f>IFERROR('PML mundo '!Q210*100000000/Indicadores!$I237,"")</f>
        <v>207764943.73390487</v>
      </c>
      <c r="M237" s="124">
        <f>IFERROR('PML mundo '!S210*100000000/Indicadores!$I237,"")</f>
        <v>254559540.86099848</v>
      </c>
      <c r="N237" s="124" t="str">
        <f>IFERROR('PML mundo '!U210*100000000/Indicadores!$I237,"")</f>
        <v/>
      </c>
      <c r="O237" s="124" t="str">
        <f>IFERROR('PML mundo '!W210*100000000/Indicadores!$I237,"")</f>
        <v/>
      </c>
      <c r="P237" s="124" t="str">
        <f>IFERROR('PML mundo '!Y210*100000000/Indicadores!$I237,"")</f>
        <v/>
      </c>
      <c r="Q237" s="124" t="str">
        <f>IFERROR('PML mundo '!AA210*100000000/Indicadores!$I237,"")</f>
        <v/>
      </c>
      <c r="R237" s="124" t="str">
        <f>IFERROR('PML mundo '!AC210*100000000/Indicadores!$I237,"")</f>
        <v/>
      </c>
      <c r="S237" s="124" t="str">
        <f>IFERROR('PML mundo '!AE210*100000000/Indicadores!$I237,"")</f>
        <v/>
      </c>
      <c r="T237" s="124" t="str">
        <f>IFERROR('PML mundo '!AG210*100000000/Indicadores!$I237,"")</f>
        <v/>
      </c>
      <c r="U237" s="124" t="str">
        <f>IFERROR('PML mundo '!AI210*100000000/Indicadores!$I237,"")</f>
        <v/>
      </c>
      <c r="V237" s="124" t="str">
        <f>IFERROR('PML mundo '!AK210*100000000/Indicadores!$I237,"")</f>
        <v/>
      </c>
      <c r="W237" s="124" t="str">
        <f>IFERROR('PML mundo '!AM210*100000000/Indicadores!$I237,"")</f>
        <v/>
      </c>
      <c r="X237" s="124" t="str">
        <f>IFERROR('PML mundo '!AO210*100000000/Indicadores!$I237,"")</f>
        <v/>
      </c>
      <c r="Y237" s="124" t="str">
        <f>IFERROR('PML mundo '!AQ210*100000000/Indicadores!$I237,"")</f>
        <v/>
      </c>
      <c r="Z237" s="124" t="str">
        <f>IFERROR('PML mundo '!AS210*100000000/Indicadores!$I237,"")</f>
        <v/>
      </c>
      <c r="AA237" s="124" t="str">
        <f>IFERROR('PML mundo '!AU210*100000000/Indicadores!$I237,"")</f>
        <v/>
      </c>
      <c r="AB237" s="124" t="str">
        <f>IFERROR('PML mundo '!AW210*100000000/Indicadores!$I237,"")</f>
        <v/>
      </c>
      <c r="AC237" s="124" t="str">
        <f>IFERROR('PML mundo '!AY210*100000000/Indicadores!$I237,"")</f>
        <v/>
      </c>
      <c r="AD237" s="124" t="str">
        <f>IFERROR('PML mundo '!BA210*100000000/Indicadores!$I237,"")</f>
        <v/>
      </c>
      <c r="AE237" s="124" t="str">
        <f>IFERROR('PML mundo '!BC210*100000000/Indicadores!$I237,"")</f>
        <v/>
      </c>
      <c r="AF237" s="124" t="str">
        <f>IFERROR('PML mundo '!BE210*100000000/Indicadores!$I237,"")</f>
        <v/>
      </c>
      <c r="AG237" s="124" t="str">
        <f>IFERROR('PML mundo '!BG210*100000000/Indicadores!$I237,"")</f>
        <v/>
      </c>
      <c r="AH237" s="124" t="str">
        <f>IFERROR('PML mundo '!BI210*100000000/Indicadores!$I237,"")</f>
        <v/>
      </c>
      <c r="AI237" s="124">
        <f>IFERROR('PML mundo '!BK210*100000000/Indicadores!$I237,"")</f>
        <v>28755134.108945739</v>
      </c>
      <c r="AJ237" s="124">
        <f>IFERROR('PML mundo '!BM210*100000000/Indicadores!$I237,"")</f>
        <v>37202319.104705349</v>
      </c>
    </row>
    <row r="238" spans="1:36" ht="14">
      <c r="A238" s="114" t="str">
        <f>'AAL mundo '!A238</f>
        <v>North America</v>
      </c>
      <c r="B238" s="107" t="str">
        <f>'AAL mundo '!B238</f>
        <v>USA</v>
      </c>
      <c r="C238" s="107" t="str">
        <f>'AAL mundo '!C238</f>
        <v>United States of America</v>
      </c>
      <c r="D238" s="108" t="str">
        <f>'AAL mundo '!D238</f>
        <v/>
      </c>
      <c r="E238" s="108" t="str">
        <f>'AAL mundo '!E238</f>
        <v>High income: OECD</v>
      </c>
      <c r="F238">
        <f>'AAL mundo '!F238</f>
        <v>54922500</v>
      </c>
      <c r="G238" s="124">
        <f>IFERROR('PML mundo '!G211*100000000/Indicadores!$I238,"")</f>
        <v>20352.761248522191</v>
      </c>
      <c r="H238" s="124">
        <f>IFERROR('PML mundo '!I211*100000000/Indicadores!$I238,"")</f>
        <v>40527.030842679633</v>
      </c>
      <c r="I238" s="124">
        <f>IFERROR('PML mundo '!K211*100000000/Indicadores!$I238,"")</f>
        <v>62245.871782528113</v>
      </c>
      <c r="J238" s="124">
        <f>IFERROR('PML mundo '!M211*100000000/Indicadores!$I238,"")</f>
        <v>99828.673950240613</v>
      </c>
      <c r="K238" s="124">
        <f>IFERROR('PML mundo '!O211*100000000/Indicadores!$I238,"")</f>
        <v>135105.22256403227</v>
      </c>
      <c r="L238" s="124">
        <f>IFERROR('PML mundo '!Q211*100000000/Indicadores!$I238,"")</f>
        <v>175999.25109868962</v>
      </c>
      <c r="M238" s="124">
        <f>IFERROR('PML mundo '!S211*100000000/Indicadores!$I238,"")</f>
        <v>206623.23507164692</v>
      </c>
      <c r="N238" s="124">
        <f>IFERROR('PML mundo '!U211*100000000/Indicadores!$I238,"")</f>
        <v>4835470.8709674943</v>
      </c>
      <c r="O238" s="124">
        <f>IFERROR('PML mundo '!W211*100000000/Indicadores!$I238,"")</f>
        <v>9769158.1001822706</v>
      </c>
      <c r="P238" s="124">
        <f>IFERROR('PML mundo '!Y211*100000000/Indicadores!$I238,"")</f>
        <v>12834364.648357065</v>
      </c>
      <c r="Q238" s="124">
        <f>IFERROR('PML mundo '!AA211*100000000/Indicadores!$I238,"")</f>
        <v>15476254.380410463</v>
      </c>
      <c r="R238" s="124">
        <f>IFERROR('PML mundo '!AC211*100000000/Indicadores!$I238,"")</f>
        <v>17314697.802519556</v>
      </c>
      <c r="S238" s="124">
        <f>IFERROR('PML mundo '!AE211*100000000/Indicadores!$I238,"")</f>
        <v>18671136.58818467</v>
      </c>
      <c r="T238" s="124">
        <f>IFERROR('PML mundo '!AG211*100000000/Indicadores!$I238,"")</f>
        <v>20027574.784768414</v>
      </c>
      <c r="U238" s="124">
        <f>IFERROR('PML mundo '!AI211*100000000/Indicadores!$I238,"")</f>
        <v>1616474.6174130191</v>
      </c>
      <c r="V238" s="124">
        <f>IFERROR('PML mundo '!AK211*100000000/Indicadores!$I238,"")</f>
        <v>2862349.8993672016</v>
      </c>
      <c r="W238" s="124">
        <f>IFERROR('PML mundo '!AM211*100000000/Indicadores!$I238,"")</f>
        <v>5139963.4953609416</v>
      </c>
      <c r="X238" s="124">
        <f>IFERROR('PML mundo '!AO211*100000000/Indicadores!$I238,"")</f>
        <v>7549035.9002536396</v>
      </c>
      <c r="Y238" s="124">
        <f>IFERROR('PML mundo '!AQ211*100000000/Indicadores!$I238,"")</f>
        <v>8075739.4417852229</v>
      </c>
      <c r="Z238" s="124">
        <f>IFERROR('PML mundo '!AS211*100000000/Indicadores!$I238,"")</f>
        <v>9129146.5248483866</v>
      </c>
      <c r="AA238" s="124">
        <f>IFERROR('PML mundo '!AU211*100000000/Indicadores!$I238,"")</f>
        <v>9900907.3261954244</v>
      </c>
      <c r="AB238" s="124" t="str">
        <f>IFERROR('PML mundo '!AW211*100000000/Indicadores!$I238,"")</f>
        <v/>
      </c>
      <c r="AC238" s="124" t="str">
        <f>IFERROR('PML mundo '!AY211*100000000/Indicadores!$I238,"")</f>
        <v/>
      </c>
      <c r="AD238" s="124" t="str">
        <f>IFERROR('PML mundo '!BA211*100000000/Indicadores!$I238,"")</f>
        <v/>
      </c>
      <c r="AE238" s="124" t="str">
        <f>IFERROR('PML mundo '!BC211*100000000/Indicadores!$I238,"")</f>
        <v/>
      </c>
      <c r="AF238" s="124" t="str">
        <f>IFERROR('PML mundo '!BE211*100000000/Indicadores!$I238,"")</f>
        <v/>
      </c>
      <c r="AG238" s="124" t="str">
        <f>IFERROR('PML mundo '!BG211*100000000/Indicadores!$I238,"")</f>
        <v/>
      </c>
      <c r="AH238" s="124" t="str">
        <f>IFERROR('PML mundo '!BI211*100000000/Indicadores!$I238,"")</f>
        <v/>
      </c>
      <c r="AI238" s="124">
        <f>IFERROR('PML mundo '!BK211*100000000/Indicadores!$I238,"")</f>
        <v>1134424.8609088273</v>
      </c>
      <c r="AJ238" s="124">
        <f>IFERROR('PML mundo '!BM211*100000000/Indicadores!$I238,"")</f>
        <v>2912755.0413774028</v>
      </c>
    </row>
    <row r="239" spans="1:36" ht="14">
      <c r="A239" s="114" t="str">
        <f>'AAL mundo '!A239</f>
        <v>LAC</v>
      </c>
      <c r="B239" s="107" t="str">
        <f>'AAL mundo '!B239</f>
        <v>VIR</v>
      </c>
      <c r="C239" s="107" t="str">
        <f>'AAL mundo '!C239</f>
        <v>United States Virgin Islands</v>
      </c>
      <c r="D239" s="108" t="str">
        <f>'AAL mundo '!D239</f>
        <v>SIDS</v>
      </c>
      <c r="E239" s="108" t="str">
        <f>'AAL mundo '!E239</f>
        <v>High income: nonOECD</v>
      </c>
      <c r="F239">
        <f>'AAL mundo '!F239</f>
        <v>5344.44</v>
      </c>
      <c r="G239" s="124" t="str">
        <f>IFERROR('PML mundo '!G212*100000000/Indicadores!$I239,"")</f>
        <v/>
      </c>
      <c r="H239" s="124" t="str">
        <f>IFERROR('PML mundo '!I212*100000000/Indicadores!$I239,"")</f>
        <v/>
      </c>
      <c r="I239" s="124" t="str">
        <f>IFERROR('PML mundo '!K212*100000000/Indicadores!$I239,"")</f>
        <v/>
      </c>
      <c r="J239" s="124" t="str">
        <f>IFERROR('PML mundo '!M212*100000000/Indicadores!$I239,"")</f>
        <v/>
      </c>
      <c r="K239" s="124" t="str">
        <f>IFERROR('PML mundo '!O212*100000000/Indicadores!$I239,"")</f>
        <v/>
      </c>
      <c r="L239" s="124" t="str">
        <f>IFERROR('PML mundo '!Q212*100000000/Indicadores!$I239,"")</f>
        <v/>
      </c>
      <c r="M239" s="124" t="str">
        <f>IFERROR('PML mundo '!S212*100000000/Indicadores!$I239,"")</f>
        <v/>
      </c>
      <c r="N239" s="124" t="str">
        <f>IFERROR('PML mundo '!U212*100000000/Indicadores!$I239,"")</f>
        <v/>
      </c>
      <c r="O239" s="124" t="str">
        <f>IFERROR('PML mundo '!W212*100000000/Indicadores!$I239,"")</f>
        <v/>
      </c>
      <c r="P239" s="124" t="str">
        <f>IFERROR('PML mundo '!Y212*100000000/Indicadores!$I239,"")</f>
        <v/>
      </c>
      <c r="Q239" s="124" t="str">
        <f>IFERROR('PML mundo '!AA212*100000000/Indicadores!$I239,"")</f>
        <v/>
      </c>
      <c r="R239" s="124" t="str">
        <f>IFERROR('PML mundo '!AC212*100000000/Indicadores!$I239,"")</f>
        <v/>
      </c>
      <c r="S239" s="124" t="str">
        <f>IFERROR('PML mundo '!AE212*100000000/Indicadores!$I239,"")</f>
        <v/>
      </c>
      <c r="T239" s="124" t="str">
        <f>IFERROR('PML mundo '!AG212*100000000/Indicadores!$I239,"")</f>
        <v/>
      </c>
      <c r="U239" s="124" t="str">
        <f>IFERROR('PML mundo '!AI212*100000000/Indicadores!$I239,"")</f>
        <v/>
      </c>
      <c r="V239" s="124" t="str">
        <f>IFERROR('PML mundo '!AK212*100000000/Indicadores!$I239,"")</f>
        <v/>
      </c>
      <c r="W239" s="124" t="str">
        <f>IFERROR('PML mundo '!AM212*100000000/Indicadores!$I239,"")</f>
        <v/>
      </c>
      <c r="X239" s="124" t="str">
        <f>IFERROR('PML mundo '!AO212*100000000/Indicadores!$I239,"")</f>
        <v/>
      </c>
      <c r="Y239" s="124" t="str">
        <f>IFERROR('PML mundo '!AQ212*100000000/Indicadores!$I239,"")</f>
        <v/>
      </c>
      <c r="Z239" s="124" t="str">
        <f>IFERROR('PML mundo '!AS212*100000000/Indicadores!$I239,"")</f>
        <v/>
      </c>
      <c r="AA239" s="124" t="str">
        <f>IFERROR('PML mundo '!AU212*100000000/Indicadores!$I239,"")</f>
        <v/>
      </c>
      <c r="AB239" s="124" t="str">
        <f>IFERROR('PML mundo '!AW212*100000000/Indicadores!$I239,"")</f>
        <v/>
      </c>
      <c r="AC239" s="124" t="str">
        <f>IFERROR('PML mundo '!AY212*100000000/Indicadores!$I239,"")</f>
        <v/>
      </c>
      <c r="AD239" s="124" t="str">
        <f>IFERROR('PML mundo '!BA212*100000000/Indicadores!$I239,"")</f>
        <v/>
      </c>
      <c r="AE239" s="124" t="str">
        <f>IFERROR('PML mundo '!BC212*100000000/Indicadores!$I239,"")</f>
        <v/>
      </c>
      <c r="AF239" s="124" t="str">
        <f>IFERROR('PML mundo '!BE212*100000000/Indicadores!$I239,"")</f>
        <v/>
      </c>
      <c r="AG239" s="124" t="str">
        <f>IFERROR('PML mundo '!BG212*100000000/Indicadores!$I239,"")</f>
        <v/>
      </c>
      <c r="AH239" s="124" t="str">
        <f>IFERROR('PML mundo '!BI212*100000000/Indicadores!$I239,"")</f>
        <v/>
      </c>
      <c r="AI239" s="124" t="str">
        <f>IFERROR('PML mundo '!BK212*100000000/Indicadores!$I239,"")</f>
        <v/>
      </c>
      <c r="AJ239" s="124" t="str">
        <f>IFERROR('PML mundo '!BM212*100000000/Indicadores!$I239,"")</f>
        <v/>
      </c>
    </row>
    <row r="240" spans="1:36" ht="14">
      <c r="A240" s="114" t="str">
        <f>'AAL mundo '!A240</f>
        <v>LAC</v>
      </c>
      <c r="B240" s="107" t="str">
        <f>'AAL mundo '!B240</f>
        <v>URY</v>
      </c>
      <c r="C240" s="107" t="str">
        <f>'AAL mundo '!C240</f>
        <v>Uruguay</v>
      </c>
      <c r="D240" s="108" t="str">
        <f>'AAL mundo '!D240</f>
        <v/>
      </c>
      <c r="E240" s="108" t="str">
        <f>'AAL mundo '!E240</f>
        <v>High income: nonOECD</v>
      </c>
      <c r="F240">
        <f>'AAL mundo '!F240</f>
        <v>116460</v>
      </c>
      <c r="G240" s="124" t="str">
        <f>IFERROR('PML mundo '!G213*100000000/Indicadores!$I240,"")</f>
        <v/>
      </c>
      <c r="H240" s="124" t="str">
        <f>IFERROR('PML mundo '!I213*100000000/Indicadores!$I240,"")</f>
        <v/>
      </c>
      <c r="I240" s="124" t="str">
        <f>IFERROR('PML mundo '!K213*100000000/Indicadores!$I240,"")</f>
        <v/>
      </c>
      <c r="J240" s="124" t="str">
        <f>IFERROR('PML mundo '!M213*100000000/Indicadores!$I240,"")</f>
        <v/>
      </c>
      <c r="K240" s="124" t="str">
        <f>IFERROR('PML mundo '!O213*100000000/Indicadores!$I240,"")</f>
        <v/>
      </c>
      <c r="L240" s="124" t="str">
        <f>IFERROR('PML mundo '!Q213*100000000/Indicadores!$I240,"")</f>
        <v/>
      </c>
      <c r="M240" s="124" t="str">
        <f>IFERROR('PML mundo '!S213*100000000/Indicadores!$I240,"")</f>
        <v/>
      </c>
      <c r="N240" s="124" t="str">
        <f>IFERROR('PML mundo '!U213*100000000/Indicadores!$I240,"")</f>
        <v/>
      </c>
      <c r="O240" s="124" t="str">
        <f>IFERROR('PML mundo '!W213*100000000/Indicadores!$I240,"")</f>
        <v/>
      </c>
      <c r="P240" s="124" t="str">
        <f>IFERROR('PML mundo '!Y213*100000000/Indicadores!$I240,"")</f>
        <v/>
      </c>
      <c r="Q240" s="124" t="str">
        <f>IFERROR('PML mundo '!AA213*100000000/Indicadores!$I240,"")</f>
        <v/>
      </c>
      <c r="R240" s="124" t="str">
        <f>IFERROR('PML mundo '!AC213*100000000/Indicadores!$I240,"")</f>
        <v/>
      </c>
      <c r="S240" s="124" t="str">
        <f>IFERROR('PML mundo '!AE213*100000000/Indicadores!$I240,"")</f>
        <v/>
      </c>
      <c r="T240" s="124" t="str">
        <f>IFERROR('PML mundo '!AG213*100000000/Indicadores!$I240,"")</f>
        <v/>
      </c>
      <c r="U240" s="124" t="str">
        <f>IFERROR('PML mundo '!AI213*100000000/Indicadores!$I240,"")</f>
        <v/>
      </c>
      <c r="V240" s="124" t="str">
        <f>IFERROR('PML mundo '!AK213*100000000/Indicadores!$I240,"")</f>
        <v/>
      </c>
      <c r="W240" s="124" t="str">
        <f>IFERROR('PML mundo '!AM213*100000000/Indicadores!$I240,"")</f>
        <v/>
      </c>
      <c r="X240" s="124" t="str">
        <f>IFERROR('PML mundo '!AO213*100000000/Indicadores!$I240,"")</f>
        <v/>
      </c>
      <c r="Y240" s="124" t="str">
        <f>IFERROR('PML mundo '!AQ213*100000000/Indicadores!$I240,"")</f>
        <v/>
      </c>
      <c r="Z240" s="124" t="str">
        <f>IFERROR('PML mundo '!AS213*100000000/Indicadores!$I240,"")</f>
        <v/>
      </c>
      <c r="AA240" s="124" t="str">
        <f>IFERROR('PML mundo '!AU213*100000000/Indicadores!$I240,"")</f>
        <v/>
      </c>
      <c r="AB240" s="124" t="str">
        <f>IFERROR('PML mundo '!AW213*100000000/Indicadores!$I240,"")</f>
        <v/>
      </c>
      <c r="AC240" s="124" t="str">
        <f>IFERROR('PML mundo '!AY213*100000000/Indicadores!$I240,"")</f>
        <v/>
      </c>
      <c r="AD240" s="124" t="str">
        <f>IFERROR('PML mundo '!BA213*100000000/Indicadores!$I240,"")</f>
        <v/>
      </c>
      <c r="AE240" s="124" t="str">
        <f>IFERROR('PML mundo '!BC213*100000000/Indicadores!$I240,"")</f>
        <v/>
      </c>
      <c r="AF240" s="124" t="str">
        <f>IFERROR('PML mundo '!BE213*100000000/Indicadores!$I240,"")</f>
        <v/>
      </c>
      <c r="AG240" s="124" t="str">
        <f>IFERROR('PML mundo '!BG213*100000000/Indicadores!$I240,"")</f>
        <v/>
      </c>
      <c r="AH240" s="124" t="str">
        <f>IFERROR('PML mundo '!BI213*100000000/Indicadores!$I240,"")</f>
        <v/>
      </c>
      <c r="AI240" s="124">
        <f>IFERROR('PML mundo '!BK213*100000000/Indicadores!$I240,"")</f>
        <v>919852.75424851291</v>
      </c>
      <c r="AJ240" s="124">
        <f>IFERROR('PML mundo '!BM213*100000000/Indicadores!$I240,"")</f>
        <v>7476805.3772663428</v>
      </c>
    </row>
    <row r="241" spans="1:36" ht="14">
      <c r="A241" s="114" t="str">
        <f>'AAL mundo '!A241</f>
        <v>Europe and Central Asia</v>
      </c>
      <c r="B241" s="107" t="str">
        <f>'AAL mundo '!B241</f>
        <v>UZB</v>
      </c>
      <c r="C241" s="107" t="str">
        <f>'AAL mundo '!C241</f>
        <v>Uzbekistan</v>
      </c>
      <c r="D241" s="108" t="str">
        <f>'AAL mundo '!D241</f>
        <v/>
      </c>
      <c r="E241" s="108" t="str">
        <f>'AAL mundo '!E241</f>
        <v>Lower middle income</v>
      </c>
      <c r="F241">
        <f>'AAL mundo '!F241</f>
        <v>151891</v>
      </c>
      <c r="G241" s="124">
        <f>IFERROR('PML mundo '!G214*100000000/Indicadores!$I241,"")</f>
        <v>14944710.205830161</v>
      </c>
      <c r="H241" s="124">
        <f>IFERROR('PML mundo '!I214*100000000/Indicadores!$I241,"")</f>
        <v>34449432.014323443</v>
      </c>
      <c r="I241" s="124">
        <f>IFERROR('PML mundo '!K214*100000000/Indicadores!$I241,"")</f>
        <v>63502272.063814729</v>
      </c>
      <c r="J241" s="124">
        <f>IFERROR('PML mundo '!M214*100000000/Indicadores!$I241,"")</f>
        <v>136855858.64124915</v>
      </c>
      <c r="K241" s="124">
        <f>IFERROR('PML mundo '!O214*100000000/Indicadores!$I241,"")</f>
        <v>226536790.76523519</v>
      </c>
      <c r="L241" s="124">
        <f>IFERROR('PML mundo '!Q214*100000000/Indicadores!$I241,"")</f>
        <v>344955600.84058613</v>
      </c>
      <c r="M241" s="124">
        <f>IFERROR('PML mundo '!S214*100000000/Indicadores!$I241,"")</f>
        <v>415584342.90626049</v>
      </c>
      <c r="N241" s="124" t="str">
        <f>IFERROR('PML mundo '!U214*100000000/Indicadores!$I241,"")</f>
        <v/>
      </c>
      <c r="O241" s="124" t="str">
        <f>IFERROR('PML mundo '!W214*100000000/Indicadores!$I241,"")</f>
        <v/>
      </c>
      <c r="P241" s="124" t="str">
        <f>IFERROR('PML mundo '!Y214*100000000/Indicadores!$I241,"")</f>
        <v/>
      </c>
      <c r="Q241" s="124" t="str">
        <f>IFERROR('PML mundo '!AA214*100000000/Indicadores!$I241,"")</f>
        <v/>
      </c>
      <c r="R241" s="124" t="str">
        <f>IFERROR('PML mundo '!AC214*100000000/Indicadores!$I241,"")</f>
        <v/>
      </c>
      <c r="S241" s="124" t="str">
        <f>IFERROR('PML mundo '!AE214*100000000/Indicadores!$I241,"")</f>
        <v/>
      </c>
      <c r="T241" s="124" t="str">
        <f>IFERROR('PML mundo '!AG214*100000000/Indicadores!$I241,"")</f>
        <v/>
      </c>
      <c r="U241" s="124" t="str">
        <f>IFERROR('PML mundo '!AI214*100000000/Indicadores!$I241,"")</f>
        <v/>
      </c>
      <c r="V241" s="124" t="str">
        <f>IFERROR('PML mundo '!AK214*100000000/Indicadores!$I241,"")</f>
        <v/>
      </c>
      <c r="W241" s="124" t="str">
        <f>IFERROR('PML mundo '!AM214*100000000/Indicadores!$I241,"")</f>
        <v/>
      </c>
      <c r="X241" s="124" t="str">
        <f>IFERROR('PML mundo '!AO214*100000000/Indicadores!$I241,"")</f>
        <v/>
      </c>
      <c r="Y241" s="124" t="str">
        <f>IFERROR('PML mundo '!AQ214*100000000/Indicadores!$I241,"")</f>
        <v/>
      </c>
      <c r="Z241" s="124" t="str">
        <f>IFERROR('PML mundo '!AS214*100000000/Indicadores!$I241,"")</f>
        <v/>
      </c>
      <c r="AA241" s="124" t="str">
        <f>IFERROR('PML mundo '!AU214*100000000/Indicadores!$I241,"")</f>
        <v/>
      </c>
      <c r="AB241" s="124" t="str">
        <f>IFERROR('PML mundo '!AW214*100000000/Indicadores!$I241,"")</f>
        <v/>
      </c>
      <c r="AC241" s="124" t="str">
        <f>IFERROR('PML mundo '!AY214*100000000/Indicadores!$I241,"")</f>
        <v/>
      </c>
      <c r="AD241" s="124" t="str">
        <f>IFERROR('PML mundo '!BA214*100000000/Indicadores!$I241,"")</f>
        <v/>
      </c>
      <c r="AE241" s="124" t="str">
        <f>IFERROR('PML mundo '!BC214*100000000/Indicadores!$I241,"")</f>
        <v/>
      </c>
      <c r="AF241" s="124" t="str">
        <f>IFERROR('PML mundo '!BE214*100000000/Indicadores!$I241,"")</f>
        <v/>
      </c>
      <c r="AG241" s="124" t="str">
        <f>IFERROR('PML mundo '!BG214*100000000/Indicadores!$I241,"")</f>
        <v/>
      </c>
      <c r="AH241" s="124" t="str">
        <f>IFERROR('PML mundo '!BI214*100000000/Indicadores!$I241,"")</f>
        <v/>
      </c>
      <c r="AI241" s="124">
        <f>IFERROR('PML mundo '!BK214*100000000/Indicadores!$I241,"")</f>
        <v>11196996.294580398</v>
      </c>
      <c r="AJ241" s="124">
        <f>IFERROR('PML mundo '!BM214*100000000/Indicadores!$I241,"")</f>
        <v>19437320.96414464</v>
      </c>
    </row>
    <row r="242" spans="1:36" ht="14">
      <c r="A242" s="114" t="str">
        <f>'AAL mundo '!A242</f>
        <v>East Asia and the Pacific</v>
      </c>
      <c r="B242" s="107" t="str">
        <f>'AAL mundo '!B242</f>
        <v>VUT</v>
      </c>
      <c r="C242" s="107" t="str">
        <f>'AAL mundo '!C242</f>
        <v>Vanuatu</v>
      </c>
      <c r="D242" s="108" t="str">
        <f>'AAL mundo '!D242</f>
        <v>SIDS</v>
      </c>
      <c r="E242" s="108" t="str">
        <f>'AAL mundo '!E242</f>
        <v>Lower middle income</v>
      </c>
      <c r="F242">
        <f>'AAL mundo '!F242</f>
        <v>2809.61</v>
      </c>
      <c r="G242" s="124">
        <f>IFERROR('PML mundo '!G215*100000000/Indicadores!$I242,"")</f>
        <v>593321756.41937232</v>
      </c>
      <c r="H242" s="124">
        <f>IFERROR('PML mundo '!I215*100000000/Indicadores!$I242,"")</f>
        <v>1202361899.6190856</v>
      </c>
      <c r="I242" s="124">
        <f>IFERROR('PML mundo '!K215*100000000/Indicadores!$I242,"")</f>
        <v>1794926143.4225378</v>
      </c>
      <c r="J242" s="124">
        <f>IFERROR('PML mundo '!M215*100000000/Indicadores!$I242,"")</f>
        <v>2765867938.8780508</v>
      </c>
      <c r="K242" s="124">
        <f>IFERROR('PML mundo '!O215*100000000/Indicadores!$I242,"")</f>
        <v>3578868353.9142351</v>
      </c>
      <c r="L242" s="124">
        <f>IFERROR('PML mundo '!Q215*100000000/Indicadores!$I242,"")</f>
        <v>4256274010.7007318</v>
      </c>
      <c r="M242" s="124">
        <f>IFERROR('PML mundo '!S215*100000000/Indicadores!$I242,"")</f>
        <v>4674420974.6885948</v>
      </c>
      <c r="N242" s="124">
        <f>IFERROR('PML mundo '!U215*100000000/Indicadores!$I242,"")</f>
        <v>4792971699.080081</v>
      </c>
      <c r="O242" s="124">
        <f>IFERROR('PML mundo '!W215*100000000/Indicadores!$I242,"")</f>
        <v>8427327852.1104593</v>
      </c>
      <c r="P242" s="124">
        <f>IFERROR('PML mundo '!Y215*100000000/Indicadores!$I242,"")</f>
        <v>10318647475.908821</v>
      </c>
      <c r="Q242" s="124">
        <f>IFERROR('PML mundo '!AA215*100000000/Indicadores!$I242,"")</f>
        <v>11039041973.648781</v>
      </c>
      <c r="R242" s="124">
        <f>IFERROR('PML mundo '!AC215*100000000/Indicadores!$I242,"")</f>
        <v>11738983630.7589</v>
      </c>
      <c r="S242" s="124">
        <f>IFERROR('PML mundo '!AE215*100000000/Indicadores!$I242,"")</f>
        <v>13139056323.133116</v>
      </c>
      <c r="T242" s="124">
        <f>IFERROR('PML mundo '!AG215*100000000/Indicadores!$I242,"")</f>
        <v>14035761882.228464</v>
      </c>
      <c r="U242" s="124">
        <f>IFERROR('PML mundo '!AI215*100000000/Indicadores!$I242,"")</f>
        <v>1176227714.369844</v>
      </c>
      <c r="V242" s="124">
        <f>IFERROR('PML mundo '!AK215*100000000/Indicadores!$I242,"")</f>
        <v>1515214609.9940627</v>
      </c>
      <c r="W242" s="124">
        <f>IFERROR('PML mundo '!AM215*100000000/Indicadores!$I242,"")</f>
        <v>1791327958.4969175</v>
      </c>
      <c r="X242" s="124">
        <f>IFERROR('PML mundo '!AO215*100000000/Indicadores!$I242,"")</f>
        <v>1950973742.3020663</v>
      </c>
      <c r="Y242" s="124">
        <f>IFERROR('PML mundo '!AQ215*100000000/Indicadores!$I242,"")</f>
        <v>1951541876.7640064</v>
      </c>
      <c r="Z242" s="124">
        <f>IFERROR('PML mundo '!AS215*100000000/Indicadores!$I242,"")</f>
        <v>1953056901.9958463</v>
      </c>
      <c r="AA242" s="124">
        <f>IFERROR('PML mundo '!AU215*100000000/Indicadores!$I242,"")</f>
        <v>1954382549.0737064</v>
      </c>
      <c r="AB242" s="124">
        <f>IFERROR('PML mundo '!AW215*100000000/Indicadores!$I242,"")</f>
        <v>0</v>
      </c>
      <c r="AC242" s="124">
        <f>IFERROR('PML mundo '!AY215*100000000/Indicadores!$I242,"")</f>
        <v>21967865.861681193</v>
      </c>
      <c r="AD242" s="124">
        <f>IFERROR('PML mundo '!BA215*100000000/Indicadores!$I242,"")</f>
        <v>37118118.180082023</v>
      </c>
      <c r="AE242" s="124">
        <f>IFERROR('PML mundo '!BC215*100000000/Indicadores!$I242,"")</f>
        <v>56434689.886043072</v>
      </c>
      <c r="AF242" s="124">
        <f>IFERROR('PML mundo '!BE215*100000000/Indicadores!$I242,"")</f>
        <v>80864471.749464393</v>
      </c>
      <c r="AG242" s="124">
        <f>IFERROR('PML mundo '!BG215*100000000/Indicadores!$I242,"")</f>
        <v>115710052.0817863</v>
      </c>
      <c r="AH242" s="124">
        <f>IFERROR('PML mundo '!BI215*100000000/Indicadores!$I242,"")</f>
        <v>148283094.56634808</v>
      </c>
      <c r="AI242" s="124" t="str">
        <f>IFERROR('PML mundo '!BK215*100000000/Indicadores!$I242,"")</f>
        <v/>
      </c>
      <c r="AJ242" s="124" t="str">
        <f>IFERROR('PML mundo '!BM215*100000000/Indicadores!$I242,"")</f>
        <v/>
      </c>
    </row>
    <row r="243" spans="1:36" ht="14">
      <c r="A243" s="114" t="str">
        <f>'AAL mundo '!A243</f>
        <v>LAC</v>
      </c>
      <c r="B243" s="107" t="str">
        <f>'AAL mundo '!B243</f>
        <v>VEN</v>
      </c>
      <c r="C243" s="107" t="str">
        <f>'AAL mundo '!C243</f>
        <v>Venezuela (Bolivarian Republic of)</v>
      </c>
      <c r="D243" s="108" t="str">
        <f>'AAL mundo '!D243</f>
        <v/>
      </c>
      <c r="E243" s="108" t="str">
        <f>'AAL mundo '!E243</f>
        <v>Upper middle income</v>
      </c>
      <c r="F243">
        <f>'AAL mundo '!F243</f>
        <v>1154530</v>
      </c>
      <c r="G243" s="124">
        <f>IFERROR('PML mundo '!G216*100000000/Indicadores!$I243,"")</f>
        <v>35614443.359070413</v>
      </c>
      <c r="H243" s="124">
        <f>IFERROR('PML mundo '!I216*100000000/Indicadores!$I243,"")</f>
        <v>67141937.867185578</v>
      </c>
      <c r="I243" s="124">
        <f>IFERROR('PML mundo '!K216*100000000/Indicadores!$I243,"")</f>
        <v>100199704.58672917</v>
      </c>
      <c r="J243" s="124">
        <f>IFERROR('PML mundo '!M216*100000000/Indicadores!$I243,"")</f>
        <v>157256292.68510765</v>
      </c>
      <c r="K243" s="124">
        <f>IFERROR('PML mundo '!O216*100000000/Indicadores!$I243,"")</f>
        <v>210714529.54458201</v>
      </c>
      <c r="L243" s="124">
        <f>IFERROR('PML mundo '!Q216*100000000/Indicadores!$I243,"")</f>
        <v>272034511.16894472</v>
      </c>
      <c r="M243" s="124">
        <f>IFERROR('PML mundo '!S216*100000000/Indicadores!$I243,"")</f>
        <v>315717253.49061102</v>
      </c>
      <c r="N243" s="124">
        <f>IFERROR('PML mundo '!U216*100000000/Indicadores!$I243,"")</f>
        <v>86355.451370649229</v>
      </c>
      <c r="O243" s="124">
        <f>IFERROR('PML mundo '!W216*100000000/Indicadores!$I243,"")</f>
        <v>563320.92667949013</v>
      </c>
      <c r="P243" s="124">
        <f>IFERROR('PML mundo '!Y216*100000000/Indicadores!$I243,"")</f>
        <v>4454581.8146617943</v>
      </c>
      <c r="Q243" s="124">
        <f>IFERROR('PML mundo '!AA216*100000000/Indicadores!$I243,"")</f>
        <v>6934572.5156654501</v>
      </c>
      <c r="R243" s="124">
        <f>IFERROR('PML mundo '!AC216*100000000/Indicadores!$I243,"")</f>
        <v>7960976.9437638214</v>
      </c>
      <c r="S243" s="124">
        <f>IFERROR('PML mundo '!AE216*100000000/Indicadores!$I243,"")</f>
        <v>9349748.759265637</v>
      </c>
      <c r="T243" s="124">
        <f>IFERROR('PML mundo '!AG216*100000000/Indicadores!$I243,"")</f>
        <v>9556781.6457279753</v>
      </c>
      <c r="U243" s="124">
        <f>IFERROR('PML mundo '!AI216*100000000/Indicadores!$I243,"")</f>
        <v>305355.55670364271</v>
      </c>
      <c r="V243" s="124">
        <f>IFERROR('PML mundo '!AK216*100000000/Indicadores!$I243,"")</f>
        <v>1355263.6026639806</v>
      </c>
      <c r="W243" s="124">
        <f>IFERROR('PML mundo '!AM216*100000000/Indicadores!$I243,"")</f>
        <v>2036485.5696571677</v>
      </c>
      <c r="X243" s="124">
        <f>IFERROR('PML mundo '!AO216*100000000/Indicadores!$I243,"")</f>
        <v>2753034.7667565295</v>
      </c>
      <c r="Y243" s="124">
        <f>IFERROR('PML mundo '!AQ216*100000000/Indicadores!$I243,"")</f>
        <v>3212288.7581368</v>
      </c>
      <c r="Z243" s="124">
        <f>IFERROR('PML mundo '!AS216*100000000/Indicadores!$I243,"")</f>
        <v>3333444.8819833151</v>
      </c>
      <c r="AA243" s="124">
        <f>IFERROR('PML mundo '!AU216*100000000/Indicadores!$I243,"")</f>
        <v>3454601.0058298302</v>
      </c>
      <c r="AB243" s="124" t="str">
        <f>IFERROR('PML mundo '!AW216*100000000/Indicadores!$I243,"")</f>
        <v/>
      </c>
      <c r="AC243" s="124" t="str">
        <f>IFERROR('PML mundo '!AY216*100000000/Indicadores!$I243,"")</f>
        <v/>
      </c>
      <c r="AD243" s="124" t="str">
        <f>IFERROR('PML mundo '!BA216*100000000/Indicadores!$I243,"")</f>
        <v/>
      </c>
      <c r="AE243" s="124" t="str">
        <f>IFERROR('PML mundo '!BC216*100000000/Indicadores!$I243,"")</f>
        <v/>
      </c>
      <c r="AF243" s="124" t="str">
        <f>IFERROR('PML mundo '!BE216*100000000/Indicadores!$I243,"")</f>
        <v/>
      </c>
      <c r="AG243" s="124" t="str">
        <f>IFERROR('PML mundo '!BG216*100000000/Indicadores!$I243,"")</f>
        <v/>
      </c>
      <c r="AH243" s="124" t="str">
        <f>IFERROR('PML mundo '!BI216*100000000/Indicadores!$I243,"")</f>
        <v/>
      </c>
      <c r="AI243" s="124">
        <f>IFERROR('PML mundo '!BK216*100000000/Indicadores!$I243,"")</f>
        <v>3036123.0283688591</v>
      </c>
      <c r="AJ243" s="124">
        <f>IFERROR('PML mundo '!BM216*100000000/Indicadores!$I243,"")</f>
        <v>8790283.3867849726</v>
      </c>
    </row>
    <row r="244" spans="1:36" ht="14">
      <c r="A244" s="114" t="str">
        <f>'AAL mundo '!A244</f>
        <v>East Asia and the Pacific</v>
      </c>
      <c r="B244" s="107" t="str">
        <f>'AAL mundo '!B244</f>
        <v>VNM</v>
      </c>
      <c r="C244" s="107" t="str">
        <f>'AAL mundo '!C244</f>
        <v>Viet Nam</v>
      </c>
      <c r="D244" s="108" t="str">
        <f>'AAL mundo '!D244</f>
        <v/>
      </c>
      <c r="E244" s="108" t="str">
        <f>'AAL mundo '!E244</f>
        <v>Lower middle income</v>
      </c>
      <c r="F244">
        <f>'AAL mundo '!F244</f>
        <v>487574</v>
      </c>
      <c r="G244" s="124" t="str">
        <f>IFERROR('PML mundo '!G217*100000000/Indicadores!$I244,"")</f>
        <v/>
      </c>
      <c r="H244" s="124" t="str">
        <f>IFERROR('PML mundo '!I217*100000000/Indicadores!$I244,"")</f>
        <v/>
      </c>
      <c r="I244" s="124" t="str">
        <f>IFERROR('PML mundo '!K217*100000000/Indicadores!$I244,"")</f>
        <v/>
      </c>
      <c r="J244" s="124" t="str">
        <f>IFERROR('PML mundo '!M217*100000000/Indicadores!$I244,"")</f>
        <v/>
      </c>
      <c r="K244" s="124" t="str">
        <f>IFERROR('PML mundo '!O217*100000000/Indicadores!$I244,"")</f>
        <v/>
      </c>
      <c r="L244" s="124" t="str">
        <f>IFERROR('PML mundo '!Q217*100000000/Indicadores!$I244,"")</f>
        <v/>
      </c>
      <c r="M244" s="124" t="str">
        <f>IFERROR('PML mundo '!S217*100000000/Indicadores!$I244,"")</f>
        <v/>
      </c>
      <c r="N244" s="124">
        <f>IFERROR('PML mundo '!U217*100000000/Indicadores!$I244,"")</f>
        <v>3243656.5570461233</v>
      </c>
      <c r="O244" s="124">
        <f>IFERROR('PML mundo '!W217*100000000/Indicadores!$I244,"")</f>
        <v>6667670.0130975144</v>
      </c>
      <c r="P244" s="124">
        <f>IFERROR('PML mundo '!Y217*100000000/Indicadores!$I244,"")</f>
        <v>14326841.69988255</v>
      </c>
      <c r="Q244" s="124">
        <f>IFERROR('PML mundo '!AA217*100000000/Indicadores!$I244,"")</f>
        <v>20206661.115790814</v>
      </c>
      <c r="R244" s="124">
        <f>IFERROR('PML mundo '!AC217*100000000/Indicadores!$I244,"")</f>
        <v>24728729.809903681</v>
      </c>
      <c r="S244" s="124">
        <f>IFERROR('PML mundo '!AE217*100000000/Indicadores!$I244,"")</f>
        <v>26473948.038513463</v>
      </c>
      <c r="T244" s="124">
        <f>IFERROR('PML mundo '!AG217*100000000/Indicadores!$I244,"")</f>
        <v>28218935.631702527</v>
      </c>
      <c r="U244" s="124">
        <f>IFERROR('PML mundo '!AI217*100000000/Indicadores!$I244,"")</f>
        <v>2549905.2115117991</v>
      </c>
      <c r="V244" s="124">
        <f>IFERROR('PML mundo '!AK217*100000000/Indicadores!$I244,"")</f>
        <v>4042116.3835886209</v>
      </c>
      <c r="W244" s="124">
        <f>IFERROR('PML mundo '!AM217*100000000/Indicadores!$I244,"")</f>
        <v>4903539.679988455</v>
      </c>
      <c r="X244" s="124">
        <f>IFERROR('PML mundo '!AO217*100000000/Indicadores!$I244,"")</f>
        <v>5568000.3270909777</v>
      </c>
      <c r="Y244" s="124">
        <f>IFERROR('PML mundo '!AQ217*100000000/Indicadores!$I244,"")</f>
        <v>6127291.2223438825</v>
      </c>
      <c r="Z244" s="124">
        <f>IFERROR('PML mundo '!AS217*100000000/Indicadores!$I244,"")</f>
        <v>6996325.4876275724</v>
      </c>
      <c r="AA244" s="124">
        <f>IFERROR('PML mundo '!AU217*100000000/Indicadores!$I244,"")</f>
        <v>7030920.8007359989</v>
      </c>
      <c r="AB244" s="124" t="str">
        <f>IFERROR('PML mundo '!AW217*100000000/Indicadores!$I244,"")</f>
        <v/>
      </c>
      <c r="AC244" s="124" t="str">
        <f>IFERROR('PML mundo '!AY217*100000000/Indicadores!$I244,"")</f>
        <v/>
      </c>
      <c r="AD244" s="124" t="str">
        <f>IFERROR('PML mundo '!BA217*100000000/Indicadores!$I244,"")</f>
        <v/>
      </c>
      <c r="AE244" s="124" t="str">
        <f>IFERROR('PML mundo '!BC217*100000000/Indicadores!$I244,"")</f>
        <v/>
      </c>
      <c r="AF244" s="124" t="str">
        <f>IFERROR('PML mundo '!BE217*100000000/Indicadores!$I244,"")</f>
        <v/>
      </c>
      <c r="AG244" s="124" t="str">
        <f>IFERROR('PML mundo '!BG217*100000000/Indicadores!$I244,"")</f>
        <v/>
      </c>
      <c r="AH244" s="124" t="str">
        <f>IFERROR('PML mundo '!BI217*100000000/Indicadores!$I244,"")</f>
        <v/>
      </c>
      <c r="AI244" s="124">
        <f>IFERROR('PML mundo '!BK217*100000000/Indicadores!$I244,"")</f>
        <v>321601215.52142984</v>
      </c>
      <c r="AJ244" s="124">
        <f>IFERROR('PML mundo '!BM217*100000000/Indicadores!$I244,"")</f>
        <v>464134495.95662624</v>
      </c>
    </row>
    <row r="245" spans="1:36" ht="14">
      <c r="A245" s="114" t="str">
        <f>'AAL mundo '!A245</f>
        <v>Middle East and North Africa</v>
      </c>
      <c r="B245" s="107" t="str">
        <f>'AAL mundo '!B245</f>
        <v>ESH</v>
      </c>
      <c r="C245" s="107" t="str">
        <f>'AAL mundo '!C245</f>
        <v>Western Sahara</v>
      </c>
      <c r="D245" s="108" t="str">
        <f>'AAL mundo '!D245</f>
        <v/>
      </c>
      <c r="E245" s="108" t="str">
        <f>'AAL mundo '!E245</f>
        <v>N.D</v>
      </c>
      <c r="F245">
        <f>'AAL mundo '!F245</f>
        <v>3690.88</v>
      </c>
      <c r="G245" s="124" t="str">
        <f>IFERROR('PML mundo '!G218*100000000/Indicadores!$I245,"")</f>
        <v/>
      </c>
      <c r="H245" s="124" t="str">
        <f>IFERROR('PML mundo '!I218*100000000/Indicadores!$I245,"")</f>
        <v/>
      </c>
      <c r="I245" s="124" t="str">
        <f>IFERROR('PML mundo '!K218*100000000/Indicadores!$I245,"")</f>
        <v/>
      </c>
      <c r="J245" s="124" t="str">
        <f>IFERROR('PML mundo '!M218*100000000/Indicadores!$I245,"")</f>
        <v/>
      </c>
      <c r="K245" s="124" t="str">
        <f>IFERROR('PML mundo '!O218*100000000/Indicadores!$I245,"")</f>
        <v/>
      </c>
      <c r="L245" s="124" t="str">
        <f>IFERROR('PML mundo '!Q218*100000000/Indicadores!$I245,"")</f>
        <v/>
      </c>
      <c r="M245" s="124" t="str">
        <f>IFERROR('PML mundo '!S218*100000000/Indicadores!$I245,"")</f>
        <v/>
      </c>
      <c r="N245" s="124" t="str">
        <f>IFERROR('PML mundo '!U218*100000000/Indicadores!$I245,"")</f>
        <v/>
      </c>
      <c r="O245" s="124" t="str">
        <f>IFERROR('PML mundo '!W218*100000000/Indicadores!$I245,"")</f>
        <v/>
      </c>
      <c r="P245" s="124" t="str">
        <f>IFERROR('PML mundo '!Y218*100000000/Indicadores!$I245,"")</f>
        <v/>
      </c>
      <c r="Q245" s="124" t="str">
        <f>IFERROR('PML mundo '!AA218*100000000/Indicadores!$I245,"")</f>
        <v/>
      </c>
      <c r="R245" s="124" t="str">
        <f>IFERROR('PML mundo '!AC218*100000000/Indicadores!$I245,"")</f>
        <v/>
      </c>
      <c r="S245" s="124" t="str">
        <f>IFERROR('PML mundo '!AE218*100000000/Indicadores!$I245,"")</f>
        <v/>
      </c>
      <c r="T245" s="124" t="str">
        <f>IFERROR('PML mundo '!AG218*100000000/Indicadores!$I245,"")</f>
        <v/>
      </c>
      <c r="U245" s="124" t="str">
        <f>IFERROR('PML mundo '!AI218*100000000/Indicadores!$I245,"")</f>
        <v/>
      </c>
      <c r="V245" s="124" t="str">
        <f>IFERROR('PML mundo '!AK218*100000000/Indicadores!$I245,"")</f>
        <v/>
      </c>
      <c r="W245" s="124" t="str">
        <f>IFERROR('PML mundo '!AM218*100000000/Indicadores!$I245,"")</f>
        <v/>
      </c>
      <c r="X245" s="124" t="str">
        <f>IFERROR('PML mundo '!AO218*100000000/Indicadores!$I245,"")</f>
        <v/>
      </c>
      <c r="Y245" s="124" t="str">
        <f>IFERROR('PML mundo '!AQ218*100000000/Indicadores!$I245,"")</f>
        <v/>
      </c>
      <c r="Z245" s="124" t="str">
        <f>IFERROR('PML mundo '!AS218*100000000/Indicadores!$I245,"")</f>
        <v/>
      </c>
      <c r="AA245" s="124" t="str">
        <f>IFERROR('PML mundo '!AU218*100000000/Indicadores!$I245,"")</f>
        <v/>
      </c>
      <c r="AB245" s="124" t="str">
        <f>IFERROR('PML mundo '!AW218*100000000/Indicadores!$I245,"")</f>
        <v/>
      </c>
      <c r="AC245" s="124" t="str">
        <f>IFERROR('PML mundo '!AY218*100000000/Indicadores!$I245,"")</f>
        <v/>
      </c>
      <c r="AD245" s="124" t="str">
        <f>IFERROR('PML mundo '!BA218*100000000/Indicadores!$I245,"")</f>
        <v/>
      </c>
      <c r="AE245" s="124" t="str">
        <f>IFERROR('PML mundo '!BC218*100000000/Indicadores!$I245,"")</f>
        <v/>
      </c>
      <c r="AF245" s="124" t="str">
        <f>IFERROR('PML mundo '!BE218*100000000/Indicadores!$I245,"")</f>
        <v/>
      </c>
      <c r="AG245" s="124" t="str">
        <f>IFERROR('PML mundo '!BG218*100000000/Indicadores!$I245,"")</f>
        <v/>
      </c>
      <c r="AH245" s="124" t="str">
        <f>IFERROR('PML mundo '!BI218*100000000/Indicadores!$I245,"")</f>
        <v/>
      </c>
      <c r="AI245" s="124" t="str">
        <f>IFERROR('PML mundo '!BK218*100000000/Indicadores!$I245,"")</f>
        <v/>
      </c>
      <c r="AJ245" s="124" t="str">
        <f>IFERROR('PML mundo '!BM218*100000000/Indicadores!$I245,"")</f>
        <v/>
      </c>
    </row>
    <row r="246" spans="1:36" ht="14">
      <c r="A246" s="114" t="str">
        <f>'AAL mundo '!A246</f>
        <v>Middle East and North Africa</v>
      </c>
      <c r="B246" s="107" t="str">
        <f>'AAL mundo '!B246</f>
        <v>YEM</v>
      </c>
      <c r="C246" s="107" t="str">
        <f>'AAL mundo '!C246</f>
        <v>Yemen</v>
      </c>
      <c r="D246" s="108" t="str">
        <f>'AAL mundo '!D246</f>
        <v/>
      </c>
      <c r="E246" s="108" t="str">
        <f>'AAL mundo '!E246</f>
        <v>Lower middle income</v>
      </c>
      <c r="F246">
        <f>'AAL mundo '!F246</f>
        <v>79113.600000000006</v>
      </c>
      <c r="G246" s="124">
        <f>IFERROR('PML mundo '!G219*100000000/Indicadores!$I246,"")</f>
        <v>6179528.0498855887</v>
      </c>
      <c r="H246" s="124">
        <f>IFERROR('PML mundo '!I219*100000000/Indicadores!$I246,"")</f>
        <v>16049384.331028227</v>
      </c>
      <c r="I246" s="124">
        <f>IFERROR('PML mundo '!K219*100000000/Indicadores!$I246,"")</f>
        <v>34151792.287047997</v>
      </c>
      <c r="J246" s="124">
        <f>IFERROR('PML mundo '!M219*100000000/Indicadores!$I246,"")</f>
        <v>87068658.874552548</v>
      </c>
      <c r="K246" s="124">
        <f>IFERROR('PML mundo '!O219*100000000/Indicadores!$I246,"")</f>
        <v>162035437.56250015</v>
      </c>
      <c r="L246" s="124">
        <f>IFERROR('PML mundo '!Q219*100000000/Indicadores!$I246,"")</f>
        <v>273666587.98459387</v>
      </c>
      <c r="M246" s="124">
        <f>IFERROR('PML mundo '!S219*100000000/Indicadores!$I246,"")</f>
        <v>353203353.42496926</v>
      </c>
      <c r="N246" s="124" t="str">
        <f>IFERROR('PML mundo '!U219*100000000/Indicadores!$I246,"")</f>
        <v/>
      </c>
      <c r="O246" s="124" t="str">
        <f>IFERROR('PML mundo '!W219*100000000/Indicadores!$I246,"")</f>
        <v/>
      </c>
      <c r="P246" s="124" t="str">
        <f>IFERROR('PML mundo '!Y219*100000000/Indicadores!$I246,"")</f>
        <v/>
      </c>
      <c r="Q246" s="124" t="str">
        <f>IFERROR('PML mundo '!AA219*100000000/Indicadores!$I246,"")</f>
        <v/>
      </c>
      <c r="R246" s="124" t="str">
        <f>IFERROR('PML mundo '!AC219*100000000/Indicadores!$I246,"")</f>
        <v/>
      </c>
      <c r="S246" s="124" t="str">
        <f>IFERROR('PML mundo '!AE219*100000000/Indicadores!$I246,"")</f>
        <v/>
      </c>
      <c r="T246" s="124" t="str">
        <f>IFERROR('PML mundo '!AG219*100000000/Indicadores!$I246,"")</f>
        <v/>
      </c>
      <c r="U246" s="124" t="str">
        <f>IFERROR('PML mundo '!AI219*100000000/Indicadores!$I246,"")</f>
        <v/>
      </c>
      <c r="V246" s="124" t="str">
        <f>IFERROR('PML mundo '!AK219*100000000/Indicadores!$I246,"")</f>
        <v/>
      </c>
      <c r="W246" s="124" t="str">
        <f>IFERROR('PML mundo '!AM219*100000000/Indicadores!$I246,"")</f>
        <v/>
      </c>
      <c r="X246" s="124" t="str">
        <f>IFERROR('PML mundo '!AO219*100000000/Indicadores!$I246,"")</f>
        <v/>
      </c>
      <c r="Y246" s="124" t="str">
        <f>IFERROR('PML mundo '!AQ219*100000000/Indicadores!$I246,"")</f>
        <v/>
      </c>
      <c r="Z246" s="124" t="str">
        <f>IFERROR('PML mundo '!AS219*100000000/Indicadores!$I246,"")</f>
        <v/>
      </c>
      <c r="AA246" s="124" t="str">
        <f>IFERROR('PML mundo '!AU219*100000000/Indicadores!$I246,"")</f>
        <v/>
      </c>
      <c r="AB246" s="124" t="str">
        <f>IFERROR('PML mundo '!AW219*100000000/Indicadores!$I246,"")</f>
        <v/>
      </c>
      <c r="AC246" s="124" t="str">
        <f>IFERROR('PML mundo '!AY219*100000000/Indicadores!$I246,"")</f>
        <v/>
      </c>
      <c r="AD246" s="124" t="str">
        <f>IFERROR('PML mundo '!BA219*100000000/Indicadores!$I246,"")</f>
        <v/>
      </c>
      <c r="AE246" s="124" t="str">
        <f>IFERROR('PML mundo '!BC219*100000000/Indicadores!$I246,"")</f>
        <v/>
      </c>
      <c r="AF246" s="124" t="str">
        <f>IFERROR('PML mundo '!BE219*100000000/Indicadores!$I246,"")</f>
        <v/>
      </c>
      <c r="AG246" s="124" t="str">
        <f>IFERROR('PML mundo '!BG219*100000000/Indicadores!$I246,"")</f>
        <v/>
      </c>
      <c r="AH246" s="124" t="str">
        <f>IFERROR('PML mundo '!BI219*100000000/Indicadores!$I246,"")</f>
        <v/>
      </c>
      <c r="AI246" s="124">
        <f>IFERROR('PML mundo '!BK219*100000000/Indicadores!$I246,"")</f>
        <v>31054997.828407928</v>
      </c>
      <c r="AJ246" s="124">
        <f>IFERROR('PML mundo '!BM219*100000000/Indicadores!$I246,"")</f>
        <v>57140548.691492334</v>
      </c>
    </row>
    <row r="247" spans="1:36" ht="14">
      <c r="A247" s="114" t="str">
        <f>'AAL mundo '!A247</f>
        <v>Sub-Saharan Africa</v>
      </c>
      <c r="B247" s="107" t="str">
        <f>'AAL mundo '!B247</f>
        <v>ZMB</v>
      </c>
      <c r="C247" s="107" t="str">
        <f>'AAL mundo '!C247</f>
        <v>Zambia</v>
      </c>
      <c r="D247" s="108" t="str">
        <f>'AAL mundo '!D247</f>
        <v/>
      </c>
      <c r="E247" s="108" t="str">
        <f>'AAL mundo '!E247</f>
        <v>Lower middle income</v>
      </c>
      <c r="F247">
        <f>'AAL mundo '!F247</f>
        <v>48954.5</v>
      </c>
      <c r="G247" s="124">
        <f>IFERROR('PML mundo '!G220*100000000/Indicadores!$I247,"")</f>
        <v>11873463.052687541</v>
      </c>
      <c r="H247" s="124">
        <f>IFERROR('PML mundo '!I220*100000000/Indicadores!$I247,"")</f>
        <v>30383611.388176575</v>
      </c>
      <c r="I247" s="124">
        <f>IFERROR('PML mundo '!K220*100000000/Indicadores!$I247,"")</f>
        <v>58051683.119192749</v>
      </c>
      <c r="J247" s="124">
        <f>IFERROR('PML mundo '!M220*100000000/Indicadores!$I247,"")</f>
        <v>119483744.91505758</v>
      </c>
      <c r="K247" s="124">
        <f>IFERROR('PML mundo '!O220*100000000/Indicadores!$I247,"")</f>
        <v>188793212.69915065</v>
      </c>
      <c r="L247" s="124">
        <f>IFERROR('PML mundo '!Q220*100000000/Indicadores!$I247,"")</f>
        <v>282409101.39729232</v>
      </c>
      <c r="M247" s="124">
        <f>IFERROR('PML mundo '!S220*100000000/Indicadores!$I247,"")</f>
        <v>344597300.5287286</v>
      </c>
      <c r="N247" s="124" t="str">
        <f>IFERROR('PML mundo '!U220*100000000/Indicadores!$I247,"")</f>
        <v/>
      </c>
      <c r="O247" s="124" t="str">
        <f>IFERROR('PML mundo '!W220*100000000/Indicadores!$I247,"")</f>
        <v/>
      </c>
      <c r="P247" s="124" t="str">
        <f>IFERROR('PML mundo '!Y220*100000000/Indicadores!$I247,"")</f>
        <v/>
      </c>
      <c r="Q247" s="124" t="str">
        <f>IFERROR('PML mundo '!AA220*100000000/Indicadores!$I247,"")</f>
        <v/>
      </c>
      <c r="R247" s="124" t="str">
        <f>IFERROR('PML mundo '!AC220*100000000/Indicadores!$I247,"")</f>
        <v/>
      </c>
      <c r="S247" s="124" t="str">
        <f>IFERROR('PML mundo '!AE220*100000000/Indicadores!$I247,"")</f>
        <v/>
      </c>
      <c r="T247" s="124" t="str">
        <f>IFERROR('PML mundo '!AG220*100000000/Indicadores!$I247,"")</f>
        <v/>
      </c>
      <c r="U247" s="124" t="str">
        <f>IFERROR('PML mundo '!AI220*100000000/Indicadores!$I247,"")</f>
        <v/>
      </c>
      <c r="V247" s="124" t="str">
        <f>IFERROR('PML mundo '!AK220*100000000/Indicadores!$I247,"")</f>
        <v/>
      </c>
      <c r="W247" s="124" t="str">
        <f>IFERROR('PML mundo '!AM220*100000000/Indicadores!$I247,"")</f>
        <v/>
      </c>
      <c r="X247" s="124" t="str">
        <f>IFERROR('PML mundo '!AO220*100000000/Indicadores!$I247,"")</f>
        <v/>
      </c>
      <c r="Y247" s="124" t="str">
        <f>IFERROR('PML mundo '!AQ220*100000000/Indicadores!$I247,"")</f>
        <v/>
      </c>
      <c r="Z247" s="124" t="str">
        <f>IFERROR('PML mundo '!AS220*100000000/Indicadores!$I247,"")</f>
        <v/>
      </c>
      <c r="AA247" s="124" t="str">
        <f>IFERROR('PML mundo '!AU220*100000000/Indicadores!$I247,"")</f>
        <v/>
      </c>
      <c r="AB247" s="124" t="str">
        <f>IFERROR('PML mundo '!AW220*100000000/Indicadores!$I247,"")</f>
        <v/>
      </c>
      <c r="AC247" s="124" t="str">
        <f>IFERROR('PML mundo '!AY220*100000000/Indicadores!$I247,"")</f>
        <v/>
      </c>
      <c r="AD247" s="124" t="str">
        <f>IFERROR('PML mundo '!BA220*100000000/Indicadores!$I247,"")</f>
        <v/>
      </c>
      <c r="AE247" s="124" t="str">
        <f>IFERROR('PML mundo '!BC220*100000000/Indicadores!$I247,"")</f>
        <v/>
      </c>
      <c r="AF247" s="124" t="str">
        <f>IFERROR('PML mundo '!BE220*100000000/Indicadores!$I247,"")</f>
        <v/>
      </c>
      <c r="AG247" s="124" t="str">
        <f>IFERROR('PML mundo '!BG220*100000000/Indicadores!$I247,"")</f>
        <v/>
      </c>
      <c r="AH247" s="124" t="str">
        <f>IFERROR('PML mundo '!BI220*100000000/Indicadores!$I247,"")</f>
        <v/>
      </c>
      <c r="AI247" s="124">
        <f>IFERROR('PML mundo '!BK220*100000000/Indicadores!$I247,"")</f>
        <v>55533473.498516694</v>
      </c>
      <c r="AJ247" s="124">
        <f>IFERROR('PML mundo '!BM220*100000000/Indicadores!$I247,"")</f>
        <v>105808827.6777119</v>
      </c>
    </row>
    <row r="248" spans="1:36" ht="14">
      <c r="A248" s="114" t="str">
        <f>'AAL mundo '!A248</f>
        <v>Sub-Saharan Africa</v>
      </c>
      <c r="B248" s="107" t="str">
        <f>'AAL mundo '!B248</f>
        <v>ZWE</v>
      </c>
      <c r="C248" s="107" t="str">
        <f>'AAL mundo '!C248</f>
        <v>Zimbabwe</v>
      </c>
      <c r="D248" s="108" t="str">
        <f>'AAL mundo '!D248</f>
        <v/>
      </c>
      <c r="E248" s="108" t="str">
        <f>'AAL mundo '!E248</f>
        <v>Low income</v>
      </c>
      <c r="F248">
        <f>'AAL mundo '!F248</f>
        <v>22038.1</v>
      </c>
      <c r="G248" s="124">
        <f>IFERROR('PML mundo '!G221*100000000/Indicadores!$I248,"")</f>
        <v>8172381.3140613157</v>
      </c>
      <c r="H248" s="124">
        <f>IFERROR('PML mundo '!I221*100000000/Indicadores!$I248,"")</f>
        <v>19181224.871147349</v>
      </c>
      <c r="I248" s="124">
        <f>IFERROR('PML mundo '!K221*100000000/Indicadores!$I248,"")</f>
        <v>37969276.758113056</v>
      </c>
      <c r="J248" s="124">
        <f>IFERROR('PML mundo '!M221*100000000/Indicadores!$I248,"")</f>
        <v>89158995.109333888</v>
      </c>
      <c r="K248" s="124">
        <f>IFERROR('PML mundo '!O221*100000000/Indicadores!$I248,"")</f>
        <v>156876020.688476</v>
      </c>
      <c r="L248" s="124">
        <f>IFERROR('PML mundo '!Q221*100000000/Indicadores!$I248,"")</f>
        <v>254495255.90386131</v>
      </c>
      <c r="M248" s="124">
        <f>IFERROR('PML mundo '!S221*100000000/Indicadores!$I248,"")</f>
        <v>324451963.30360955</v>
      </c>
      <c r="N248" s="124" t="str">
        <f>IFERROR('PML mundo '!U221*100000000/Indicadores!$I248,"")</f>
        <v/>
      </c>
      <c r="O248" s="124" t="str">
        <f>IFERROR('PML mundo '!W221*100000000/Indicadores!$I248,"")</f>
        <v/>
      </c>
      <c r="P248" s="124" t="str">
        <f>IFERROR('PML mundo '!Y221*100000000/Indicadores!$I248,"")</f>
        <v/>
      </c>
      <c r="Q248" s="124" t="str">
        <f>IFERROR('PML mundo '!AA221*100000000/Indicadores!$I248,"")</f>
        <v/>
      </c>
      <c r="R248" s="124" t="str">
        <f>IFERROR('PML mundo '!AC221*100000000/Indicadores!$I248,"")</f>
        <v/>
      </c>
      <c r="S248" s="124" t="str">
        <f>IFERROR('PML mundo '!AE221*100000000/Indicadores!$I248,"")</f>
        <v/>
      </c>
      <c r="T248" s="124" t="str">
        <f>IFERROR('PML mundo '!AG221*100000000/Indicadores!$I248,"")</f>
        <v/>
      </c>
      <c r="U248" s="124" t="str">
        <f>IFERROR('PML mundo '!AI221*100000000/Indicadores!$I248,"")</f>
        <v/>
      </c>
      <c r="V248" s="124" t="str">
        <f>IFERROR('PML mundo '!AK221*100000000/Indicadores!$I248,"")</f>
        <v/>
      </c>
      <c r="W248" s="124" t="str">
        <f>IFERROR('PML mundo '!AM221*100000000/Indicadores!$I248,"")</f>
        <v/>
      </c>
      <c r="X248" s="124" t="str">
        <f>IFERROR('PML mundo '!AO221*100000000/Indicadores!$I248,"")</f>
        <v/>
      </c>
      <c r="Y248" s="124" t="str">
        <f>IFERROR('PML mundo '!AQ221*100000000/Indicadores!$I248,"")</f>
        <v/>
      </c>
      <c r="Z248" s="124" t="str">
        <f>IFERROR('PML mundo '!AS221*100000000/Indicadores!$I248,"")</f>
        <v/>
      </c>
      <c r="AA248" s="124" t="str">
        <f>IFERROR('PML mundo '!AU221*100000000/Indicadores!$I248,"")</f>
        <v/>
      </c>
      <c r="AB248" s="124" t="str">
        <f>IFERROR('PML mundo '!AW221*100000000/Indicadores!$I248,"")</f>
        <v/>
      </c>
      <c r="AC248" s="124" t="str">
        <f>IFERROR('PML mundo '!AY221*100000000/Indicadores!$I248,"")</f>
        <v/>
      </c>
      <c r="AD248" s="124" t="str">
        <f>IFERROR('PML mundo '!BA221*100000000/Indicadores!$I248,"")</f>
        <v/>
      </c>
      <c r="AE248" s="124" t="str">
        <f>IFERROR('PML mundo '!BC221*100000000/Indicadores!$I248,"")</f>
        <v/>
      </c>
      <c r="AF248" s="124" t="str">
        <f>IFERROR('PML mundo '!BE221*100000000/Indicadores!$I248,"")</f>
        <v/>
      </c>
      <c r="AG248" s="124" t="str">
        <f>IFERROR('PML mundo '!BG221*100000000/Indicadores!$I248,"")</f>
        <v/>
      </c>
      <c r="AH248" s="124" t="str">
        <f>IFERROR('PML mundo '!BI221*100000000/Indicadores!$I248,"")</f>
        <v/>
      </c>
      <c r="AI248" s="124">
        <f>IFERROR('PML mundo '!BK221*100000000/Indicadores!$I248,"")</f>
        <v>40716831.5111131</v>
      </c>
      <c r="AJ248" s="124">
        <f>IFERROR('PML mundo '!BM221*100000000/Indicadores!$I248,"")</f>
        <v>70158915.404880762</v>
      </c>
    </row>
  </sheetData>
  <mergeCells count="39">
    <mergeCell ref="U1:AA1"/>
    <mergeCell ref="AB1:AH1"/>
    <mergeCell ref="AI1:AJ1"/>
    <mergeCell ref="G2:M2"/>
    <mergeCell ref="N2:T2"/>
    <mergeCell ref="U2:AA2"/>
    <mergeCell ref="AB2:AH2"/>
    <mergeCell ref="AI2:AJ2"/>
    <mergeCell ref="U15:AA15"/>
    <mergeCell ref="AB15:AH15"/>
    <mergeCell ref="AI15:AJ15"/>
    <mergeCell ref="G16:M16"/>
    <mergeCell ref="N16:T16"/>
    <mergeCell ref="U16:AA16"/>
    <mergeCell ref="AB16:AH16"/>
    <mergeCell ref="AI16:AJ16"/>
    <mergeCell ref="N29:T29"/>
    <mergeCell ref="U29:AA29"/>
    <mergeCell ref="AB29:AH29"/>
    <mergeCell ref="AI29:AJ29"/>
    <mergeCell ref="G30:M30"/>
    <mergeCell ref="N30:T30"/>
    <mergeCell ref="U30:AA30"/>
    <mergeCell ref="AB30:AH30"/>
    <mergeCell ref="AI30:AJ30"/>
    <mergeCell ref="G29:M29"/>
    <mergeCell ref="A29:A32"/>
    <mergeCell ref="B29:B32"/>
    <mergeCell ref="C29:C32"/>
    <mergeCell ref="E29:E32"/>
    <mergeCell ref="F29:F30"/>
    <mergeCell ref="E15:E18"/>
    <mergeCell ref="F15:F16"/>
    <mergeCell ref="G15:M15"/>
    <mergeCell ref="N15:T15"/>
    <mergeCell ref="E1:E4"/>
    <mergeCell ref="F1:F2"/>
    <mergeCell ref="G1:M1"/>
    <mergeCell ref="N1:T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 enableFormatConditionsCalculation="0"/>
  <dimension ref="A1:AO248"/>
  <sheetViews>
    <sheetView topLeftCell="A17" workbookViewId="0">
      <selection activeCell="F33" sqref="F33"/>
    </sheetView>
  </sheetViews>
  <sheetFormatPr baseColWidth="10" defaultColWidth="10.83203125" defaultRowHeight="14" x14ac:dyDescent="0"/>
  <cols>
    <col min="1" max="1" width="17.5" style="133" bestFit="1" customWidth="1"/>
    <col min="2" max="2" width="6.6640625" style="133" customWidth="1"/>
    <col min="3" max="5" width="28.6640625" style="133" customWidth="1"/>
    <col min="6" max="6" width="20.1640625" style="133" customWidth="1"/>
    <col min="7" max="7" width="17.33203125" style="133" customWidth="1"/>
    <col min="8" max="17" width="17" style="133" customWidth="1"/>
    <col min="18" max="19" width="10.83203125" style="133"/>
    <col min="20" max="20" width="18" style="133" customWidth="1"/>
    <col min="21" max="25" width="10.83203125" style="133"/>
    <col min="26" max="41" width="10.83203125" style="132"/>
    <col min="42" max="16384" width="10.83203125" style="133"/>
  </cols>
  <sheetData>
    <row r="1" spans="1:26" s="125" customFormat="1" ht="19.5" customHeight="1">
      <c r="A1" s="119"/>
      <c r="B1" s="119"/>
      <c r="C1" s="119"/>
      <c r="D1" s="119"/>
      <c r="E1" s="283" t="s">
        <v>0</v>
      </c>
      <c r="F1" s="329" t="s">
        <v>16</v>
      </c>
      <c r="G1" s="332" t="s">
        <v>952</v>
      </c>
      <c r="H1" s="333"/>
      <c r="I1" s="332" t="s">
        <v>960</v>
      </c>
      <c r="J1" s="333"/>
      <c r="K1" s="332" t="s">
        <v>954</v>
      </c>
      <c r="L1" s="333"/>
      <c r="M1" s="332" t="s">
        <v>956</v>
      </c>
      <c r="N1" s="333"/>
      <c r="O1" s="332" t="s">
        <v>958</v>
      </c>
      <c r="P1" s="333"/>
      <c r="Q1" s="332" t="s">
        <v>957</v>
      </c>
      <c r="R1" s="333"/>
      <c r="S1" s="119"/>
      <c r="T1" s="119"/>
      <c r="U1" s="119"/>
      <c r="V1" s="119"/>
      <c r="W1" s="119"/>
      <c r="X1" s="119"/>
      <c r="Y1" s="119"/>
      <c r="Z1" s="119"/>
    </row>
    <row r="2" spans="1:26" s="125" customFormat="1" ht="15" customHeight="1">
      <c r="A2" s="119"/>
      <c r="B2" s="119"/>
      <c r="C2" s="119"/>
      <c r="D2" s="119"/>
      <c r="E2" s="284"/>
      <c r="F2" s="330"/>
      <c r="G2" s="334"/>
      <c r="H2" s="335"/>
      <c r="I2" s="334"/>
      <c r="J2" s="335"/>
      <c r="K2" s="334"/>
      <c r="L2" s="335"/>
      <c r="M2" s="334"/>
      <c r="N2" s="335"/>
      <c r="O2" s="334"/>
      <c r="P2" s="335"/>
      <c r="Q2" s="334"/>
      <c r="R2" s="335"/>
      <c r="S2" s="119"/>
      <c r="T2" s="119"/>
      <c r="U2" s="119"/>
      <c r="V2" s="119"/>
      <c r="W2" s="119"/>
      <c r="X2" s="119"/>
      <c r="Y2" s="119"/>
      <c r="Z2" s="119"/>
    </row>
    <row r="3" spans="1:26" s="125" customFormat="1" ht="15" customHeight="1" thickBot="1">
      <c r="A3" s="119"/>
      <c r="B3" s="119"/>
      <c r="C3" s="119"/>
      <c r="D3" s="119"/>
      <c r="E3" s="284"/>
      <c r="F3" s="331"/>
      <c r="G3" s="336"/>
      <c r="H3" s="337"/>
      <c r="I3" s="336"/>
      <c r="J3" s="337"/>
      <c r="K3" s="336"/>
      <c r="L3" s="337"/>
      <c r="M3" s="336"/>
      <c r="N3" s="337"/>
      <c r="O3" s="336"/>
      <c r="P3" s="337"/>
      <c r="Q3" s="336"/>
      <c r="R3" s="337"/>
      <c r="S3" s="119"/>
      <c r="T3" s="119"/>
      <c r="U3" s="119"/>
      <c r="V3" s="119"/>
      <c r="W3" s="119"/>
      <c r="X3" s="119"/>
      <c r="Y3" s="119"/>
      <c r="Z3" s="119"/>
    </row>
    <row r="4" spans="1:26" s="125" customFormat="1" ht="15.75" customHeight="1" thickBot="1">
      <c r="A4" s="119"/>
      <c r="B4" s="119"/>
      <c r="C4" s="119"/>
      <c r="D4" s="119"/>
      <c r="E4" s="285"/>
      <c r="F4" s="105" t="s">
        <v>693</v>
      </c>
      <c r="G4" s="105" t="s">
        <v>693</v>
      </c>
      <c r="H4" s="110" t="s">
        <v>953</v>
      </c>
      <c r="I4" s="105" t="s">
        <v>693</v>
      </c>
      <c r="J4" s="110" t="s">
        <v>953</v>
      </c>
      <c r="K4" s="105" t="s">
        <v>693</v>
      </c>
      <c r="L4" s="106" t="s">
        <v>955</v>
      </c>
      <c r="M4" s="105" t="s">
        <v>693</v>
      </c>
      <c r="N4" s="106" t="s">
        <v>955</v>
      </c>
      <c r="O4" s="105" t="s">
        <v>693</v>
      </c>
      <c r="P4" s="106" t="s">
        <v>955</v>
      </c>
      <c r="Q4" s="105" t="s">
        <v>693</v>
      </c>
      <c r="R4" s="106" t="s">
        <v>955</v>
      </c>
      <c r="S4" s="119"/>
      <c r="T4" s="119"/>
      <c r="U4" s="119"/>
      <c r="V4" s="119"/>
      <c r="W4" s="119"/>
      <c r="X4" s="119"/>
      <c r="Y4" s="119"/>
      <c r="Z4" s="119"/>
    </row>
    <row r="5" spans="1:26" s="119" customFormat="1" ht="12">
      <c r="E5" s="119" t="str">
        <f>'AAL mundo '!E5</f>
        <v>East Asia and the Pacific</v>
      </c>
      <c r="F5" s="121">
        <f t="shared" ref="F5:F11" si="0">SUMIF($A$33:$A$248,$E5,F$33:F$248)</f>
        <v>22309979.973558377</v>
      </c>
      <c r="G5" s="121">
        <f>SUMIF($A$31:$A$248,$E5,G$31:G$248)</f>
        <v>2400007.7958688624</v>
      </c>
      <c r="H5" s="122">
        <f>G5/$F5*100</f>
        <v>10.757552443853978</v>
      </c>
      <c r="I5" s="121">
        <f>SUMIF($A$31:$A$248,$E5,I$31:I$248)</f>
        <v>1667149.119216064</v>
      </c>
      <c r="J5" s="122">
        <f>I5/$F5*100</f>
        <v>7.4726607607535129</v>
      </c>
      <c r="K5" s="121">
        <f>SUMIF($A$31:$A$248,$E5,K$31:K$248)</f>
        <v>732818.5995834982</v>
      </c>
      <c r="L5" s="122">
        <f t="shared" ref="L5:L12" si="1">K5/$F5*100</f>
        <v>3.2847120456944801</v>
      </c>
      <c r="M5" s="121">
        <f>SUMIF($A$31:$A$248,$E5,M$31:M$248)</f>
        <v>518585.14935856924</v>
      </c>
      <c r="N5" s="122">
        <f t="shared" ref="N5:N12" si="2">M5/$F5*100</f>
        <v>2.3244536748719296</v>
      </c>
      <c r="O5" s="121">
        <f>SUMIF($A$31:$A$248,$E5,O$31:O$248)</f>
        <v>2918592.9452274307</v>
      </c>
      <c r="P5" s="122">
        <f t="shared" ref="P5:P12" si="3">O5/$F5*100</f>
        <v>13.082006118725904</v>
      </c>
      <c r="Q5" s="121">
        <f>SUMIF($A$31:$A$248,$E5,Q$31:Q$248)</f>
        <v>7715651.7246458502</v>
      </c>
      <c r="R5" s="122">
        <f t="shared" ref="R5:R12" si="4">Q5/$F5*100</f>
        <v>34.583857689654515</v>
      </c>
    </row>
    <row r="6" spans="1:26" s="119" customFormat="1" ht="12">
      <c r="E6" s="119" t="str">
        <f>'AAL mundo '!E6</f>
        <v>Europe and Central Asia</v>
      </c>
      <c r="F6" s="121">
        <f t="shared" si="0"/>
        <v>23156122.591835074</v>
      </c>
      <c r="G6" s="121">
        <f t="shared" ref="G6:G11" si="5">SUMIF($A$31:$A$248,$E6,G$31:G$248)</f>
        <v>5493035.8708369154</v>
      </c>
      <c r="H6" s="122">
        <f t="shared" ref="H6:J12" si="6">G6/$F6*100</f>
        <v>23.721742917243745</v>
      </c>
      <c r="I6" s="121">
        <f t="shared" ref="I6:I11" si="7">SUMIF($A$31:$A$248,$E6,I$31:I$248)</f>
        <v>3977784.5563655146</v>
      </c>
      <c r="J6" s="122">
        <f t="shared" si="6"/>
        <v>17.178111493364156</v>
      </c>
      <c r="K6" s="121">
        <f t="shared" ref="K6:K11" si="8">SUMIF($A$31:$A$248,$E6,K$31:K$248)</f>
        <v>1509242.5670588047</v>
      </c>
      <c r="L6" s="122">
        <f t="shared" si="1"/>
        <v>6.5176825743311992</v>
      </c>
      <c r="M6" s="121">
        <f t="shared" ref="M6:M11" si="9">SUMIF($A$31:$A$248,$E6,M$31:M$248)</f>
        <v>1128060.4979483734</v>
      </c>
      <c r="N6" s="122">
        <f t="shared" si="2"/>
        <v>4.871543124176287</v>
      </c>
      <c r="O6" s="121">
        <f t="shared" ref="O6:O11" si="10">SUMIF($A$31:$A$248,$E6,O$31:O$248)</f>
        <v>6621096.3687852882</v>
      </c>
      <c r="P6" s="122">
        <f t="shared" si="3"/>
        <v>28.593286041420029</v>
      </c>
      <c r="Q6" s="121">
        <f t="shared" ref="Q6:Q11" si="11">SUMIF($A$31:$A$248,$E6,Q$31:Q$248)</f>
        <v>4588455.5370898666</v>
      </c>
      <c r="R6" s="122">
        <f t="shared" si="4"/>
        <v>19.815301628726786</v>
      </c>
    </row>
    <row r="7" spans="1:26" s="119" customFormat="1" ht="12">
      <c r="E7" s="119" t="str">
        <f>'AAL mundo '!E7</f>
        <v>LAC</v>
      </c>
      <c r="F7" s="121">
        <f t="shared" si="0"/>
        <v>6162736.9421135616</v>
      </c>
      <c r="G7" s="121">
        <f t="shared" si="5"/>
        <v>786507.08869709575</v>
      </c>
      <c r="H7" s="122">
        <f t="shared" si="6"/>
        <v>12.762301816299118</v>
      </c>
      <c r="I7" s="121">
        <f t="shared" si="7"/>
        <v>559275.55205028516</v>
      </c>
      <c r="J7" s="122">
        <f t="shared" si="6"/>
        <v>9.0751164182983448</v>
      </c>
      <c r="K7" s="121">
        <f t="shared" si="8"/>
        <v>227231.53664681051</v>
      </c>
      <c r="L7" s="122">
        <f t="shared" si="1"/>
        <v>3.6871853980007718</v>
      </c>
      <c r="M7" s="121">
        <f t="shared" si="9"/>
        <v>329109.7063993279</v>
      </c>
      <c r="N7" s="122">
        <f t="shared" si="2"/>
        <v>5.340317289065676</v>
      </c>
      <c r="O7" s="121">
        <f t="shared" si="10"/>
        <v>1115616.7950964235</v>
      </c>
      <c r="P7" s="122">
        <f t="shared" si="3"/>
        <v>18.102619105364788</v>
      </c>
      <c r="Q7" s="121">
        <f t="shared" si="11"/>
        <v>1176940.1651240701</v>
      </c>
      <c r="R7" s="122">
        <f t="shared" si="4"/>
        <v>19.097686241990214</v>
      </c>
    </row>
    <row r="8" spans="1:26" s="119" customFormat="1" ht="12">
      <c r="E8" s="119" t="str">
        <f>'AAL mundo '!E8</f>
        <v>Middle East and North Africa</v>
      </c>
      <c r="F8" s="121">
        <f t="shared" si="0"/>
        <v>3471285.8677381356</v>
      </c>
      <c r="G8" s="121">
        <f t="shared" si="5"/>
        <v>252319.67179267891</v>
      </c>
      <c r="H8" s="122">
        <f t="shared" si="6"/>
        <v>7.2687667166141097</v>
      </c>
      <c r="I8" s="121">
        <f t="shared" si="7"/>
        <v>174833.3187466505</v>
      </c>
      <c r="J8" s="122">
        <f t="shared" si="6"/>
        <v>5.0365577889028952</v>
      </c>
      <c r="K8" s="121">
        <f t="shared" si="8"/>
        <v>75088.773903670153</v>
      </c>
      <c r="L8" s="122">
        <f t="shared" si="1"/>
        <v>2.1631400225933408</v>
      </c>
      <c r="M8" s="121">
        <f t="shared" si="9"/>
        <v>96415.978166668952</v>
      </c>
      <c r="N8" s="122">
        <f t="shared" si="2"/>
        <v>2.7775291877500394</v>
      </c>
      <c r="O8" s="121">
        <f t="shared" si="10"/>
        <v>348735.64995934785</v>
      </c>
      <c r="P8" s="122">
        <f t="shared" si="3"/>
        <v>10.04629590436415</v>
      </c>
      <c r="Q8" s="121">
        <f t="shared" si="11"/>
        <v>841510.24079393479</v>
      </c>
      <c r="R8" s="122">
        <f t="shared" si="4"/>
        <v>24.242032285928001</v>
      </c>
    </row>
    <row r="9" spans="1:26" s="119" customFormat="1" ht="12">
      <c r="E9" s="119" t="str">
        <f>'AAL mundo '!E9</f>
        <v>North America</v>
      </c>
      <c r="F9" s="121">
        <f t="shared" si="0"/>
        <v>19209960.359602187</v>
      </c>
      <c r="G9" s="121">
        <f t="shared" si="5"/>
        <v>3280946.6750156311</v>
      </c>
      <c r="H9" s="122">
        <f t="shared" si="6"/>
        <v>17.079403671833372</v>
      </c>
      <c r="I9" s="121">
        <f t="shared" si="7"/>
        <v>1869596.0888879208</v>
      </c>
      <c r="J9" s="122">
        <f t="shared" si="6"/>
        <v>9.732430748892174</v>
      </c>
      <c r="K9" s="121">
        <f t="shared" si="8"/>
        <v>1411350.586127711</v>
      </c>
      <c r="L9" s="122">
        <f t="shared" si="1"/>
        <v>7.3469729229412017</v>
      </c>
      <c r="M9" s="121">
        <f t="shared" si="9"/>
        <v>905053.87986003677</v>
      </c>
      <c r="N9" s="122">
        <f t="shared" si="2"/>
        <v>4.7113781752685471</v>
      </c>
      <c r="O9" s="121">
        <f t="shared" si="10"/>
        <v>4186000.5548756681</v>
      </c>
      <c r="P9" s="122">
        <f t="shared" si="3"/>
        <v>21.790781847101918</v>
      </c>
      <c r="Q9" s="121">
        <f t="shared" si="11"/>
        <v>3608240.469785451</v>
      </c>
      <c r="R9" s="122">
        <f t="shared" si="4"/>
        <v>18.783174989644657</v>
      </c>
    </row>
    <row r="10" spans="1:26" s="119" customFormat="1" ht="12">
      <c r="E10" s="119" t="str">
        <f>'AAL mundo '!E10</f>
        <v>South Asia</v>
      </c>
      <c r="F10" s="121">
        <f t="shared" si="0"/>
        <v>2588688.0242547304</v>
      </c>
      <c r="G10" s="121">
        <f t="shared" si="5"/>
        <v>53907.929836723517</v>
      </c>
      <c r="H10" s="122">
        <f t="shared" si="6"/>
        <v>2.0824421224818437</v>
      </c>
      <c r="I10" s="121">
        <f t="shared" si="7"/>
        <v>32255.046515538095</v>
      </c>
      <c r="J10" s="122">
        <f>I10/$F10*100</f>
        <v>1.2459997579207773</v>
      </c>
      <c r="K10" s="121">
        <f t="shared" si="8"/>
        <v>21652.883321185425</v>
      </c>
      <c r="L10" s="122">
        <f t="shared" si="1"/>
        <v>0.83644236456106669</v>
      </c>
      <c r="M10" s="121">
        <f t="shared" si="9"/>
        <v>82291.33025788235</v>
      </c>
      <c r="N10" s="122">
        <f t="shared" si="2"/>
        <v>3.1788817148630182</v>
      </c>
      <c r="O10" s="121">
        <f t="shared" si="10"/>
        <v>136199.26009460585</v>
      </c>
      <c r="P10" s="122">
        <f t="shared" si="3"/>
        <v>5.261323837344861</v>
      </c>
      <c r="Q10" s="121">
        <f t="shared" si="11"/>
        <v>703668.10062397528</v>
      </c>
      <c r="R10" s="122">
        <f t="shared" si="4"/>
        <v>27.182421907582221</v>
      </c>
    </row>
    <row r="11" spans="1:26" s="119" customFormat="1" ht="12">
      <c r="E11" s="119" t="str">
        <f>'AAL mundo '!E11</f>
        <v>Sub-Saharan Africa</v>
      </c>
      <c r="F11" s="121">
        <f t="shared" si="0"/>
        <v>1730704.4947580306</v>
      </c>
      <c r="G11" s="121">
        <f t="shared" si="5"/>
        <v>75783.943042629486</v>
      </c>
      <c r="H11" s="122">
        <f t="shared" si="6"/>
        <v>4.3787916003086833</v>
      </c>
      <c r="I11" s="121">
        <f t="shared" si="7"/>
        <v>35504.252868113072</v>
      </c>
      <c r="J11" s="122">
        <f t="shared" si="6"/>
        <v>2.0514335622082562</v>
      </c>
      <c r="K11" s="121">
        <f t="shared" si="8"/>
        <v>39974.108555946201</v>
      </c>
      <c r="L11" s="122">
        <f t="shared" si="1"/>
        <v>2.3097015508436045</v>
      </c>
      <c r="M11" s="121">
        <f t="shared" si="9"/>
        <v>48207.371833089586</v>
      </c>
      <c r="N11" s="122">
        <f t="shared" si="2"/>
        <v>2.785419000129739</v>
      </c>
      <c r="O11" s="121">
        <f t="shared" si="10"/>
        <v>123991.31487571908</v>
      </c>
      <c r="P11" s="122">
        <f t="shared" si="3"/>
        <v>7.1642106004384223</v>
      </c>
      <c r="Q11" s="121">
        <f t="shared" si="11"/>
        <v>360623.34917713271</v>
      </c>
      <c r="R11" s="122">
        <f t="shared" si="4"/>
        <v>20.836795089478947</v>
      </c>
    </row>
    <row r="12" spans="1:26" s="149" customFormat="1" ht="12">
      <c r="E12" s="149" t="s">
        <v>927</v>
      </c>
      <c r="F12" s="138">
        <f>SUM(F5:F11)</f>
        <v>78629478.253860086</v>
      </c>
      <c r="G12" s="138">
        <f>SUM(G5:G11)</f>
        <v>12342508.975090539</v>
      </c>
      <c r="H12" s="139">
        <f t="shared" si="6"/>
        <v>15.697050583550856</v>
      </c>
      <c r="I12" s="138">
        <f>SUM(I5:I11)</f>
        <v>8316397.9346500859</v>
      </c>
      <c r="J12" s="139">
        <f t="shared" si="6"/>
        <v>10.576692252490963</v>
      </c>
      <c r="K12" s="138">
        <f>SUM(K5:K11)</f>
        <v>4017359.0551976259</v>
      </c>
      <c r="L12" s="139">
        <f t="shared" si="1"/>
        <v>5.1092276642448722</v>
      </c>
      <c r="M12" s="138">
        <f>SUM(M5:M11)</f>
        <v>3107723.9138239482</v>
      </c>
      <c r="N12" s="139">
        <f t="shared" si="2"/>
        <v>3.9523649181423681</v>
      </c>
      <c r="O12" s="138">
        <f>SUM(O5:O11)</f>
        <v>15450232.888914483</v>
      </c>
      <c r="P12" s="139">
        <f t="shared" si="3"/>
        <v>19.64941550169322</v>
      </c>
      <c r="Q12" s="138">
        <f>SUM(Q5:Q11)</f>
        <v>18995089.587240282</v>
      </c>
      <c r="R12" s="139">
        <f t="shared" si="4"/>
        <v>24.157720500082007</v>
      </c>
      <c r="S12" s="139"/>
    </row>
    <row r="13" spans="1:26" s="119" customFormat="1" ht="12">
      <c r="E13" s="119" t="s">
        <v>1027</v>
      </c>
      <c r="F13" s="121">
        <f>SUMIF($D$33:$D$248,$E13,F$33:F$248)</f>
        <v>732844.13688980194</v>
      </c>
      <c r="G13" s="121">
        <f>SUMIF($D$33:$D$248,$E13,G$33:G$248)</f>
        <v>33346.258807712933</v>
      </c>
      <c r="H13" s="122">
        <f>IFERROR((G13/$F13)*1000,"")</f>
        <v>45.502525201654471</v>
      </c>
      <c r="I13" s="121">
        <f>SUMIF($D$33:$D$248,$E13,I$33:I$248)</f>
        <v>18791.21159074251</v>
      </c>
      <c r="J13" s="122">
        <f>IFERROR((I13/$F13)*1000,0)</f>
        <v>25.641484518785408</v>
      </c>
      <c r="K13" s="121">
        <f>SUMIF($D$33:$D$248,$E13,K$33:K$248)</f>
        <v>14514.970147669892</v>
      </c>
      <c r="L13" s="122">
        <f>IFERROR((K13/$F13)*1000,"")</f>
        <v>19.806353652867543</v>
      </c>
      <c r="M13" s="121">
        <f>SUMIF($D$33:$D$248,$E13,M$33:M$248)</f>
        <v>29036.656285948538</v>
      </c>
      <c r="N13" s="122">
        <f>IFERROR((M13/$F13)*1000,0)</f>
        <v>39.62187158811205</v>
      </c>
      <c r="O13" s="121">
        <f>SUMIF($D$33:$D$248,$E13,O$33:O$248)</f>
        <v>62382.915093661475</v>
      </c>
      <c r="P13" s="122">
        <f>(O13/$F13)*1000</f>
        <v>85.124396789766521</v>
      </c>
      <c r="Q13" s="121">
        <f>SUMIF($D$33:$D$248,$E13,Q$33:Q$248)</f>
        <v>141848.37561993816</v>
      </c>
      <c r="R13" s="122">
        <f>(Q13/$F13)*1000</f>
        <v>193.5587234441748</v>
      </c>
    </row>
    <row r="14" spans="1:26" s="119" customFormat="1" ht="13" thickBot="1"/>
    <row r="15" spans="1:26" s="125" customFormat="1" ht="18.75" customHeight="1">
      <c r="A15" s="119"/>
      <c r="B15" s="119"/>
      <c r="C15" s="119"/>
      <c r="D15" s="119"/>
      <c r="E15" s="283" t="s">
        <v>945</v>
      </c>
      <c r="F15" s="329" t="s">
        <v>16</v>
      </c>
      <c r="G15" s="332" t="s">
        <v>952</v>
      </c>
      <c r="H15" s="333"/>
      <c r="I15" s="332" t="s">
        <v>960</v>
      </c>
      <c r="J15" s="333"/>
      <c r="K15" s="332" t="s">
        <v>954</v>
      </c>
      <c r="L15" s="333"/>
      <c r="M15" s="332" t="s">
        <v>956</v>
      </c>
      <c r="N15" s="333"/>
      <c r="O15" s="332" t="s">
        <v>958</v>
      </c>
      <c r="P15" s="333"/>
      <c r="Q15" s="332" t="s">
        <v>957</v>
      </c>
      <c r="R15" s="333"/>
      <c r="S15" s="119"/>
      <c r="T15" s="119"/>
      <c r="U15" s="119"/>
      <c r="V15" s="119"/>
      <c r="W15" s="119"/>
      <c r="X15" s="119"/>
      <c r="Y15" s="119"/>
      <c r="Z15" s="119"/>
    </row>
    <row r="16" spans="1:26" s="125" customFormat="1" ht="15" customHeight="1">
      <c r="A16" s="119"/>
      <c r="B16" s="119"/>
      <c r="C16" s="119"/>
      <c r="D16" s="119"/>
      <c r="E16" s="284"/>
      <c r="F16" s="330"/>
      <c r="G16" s="334"/>
      <c r="H16" s="335"/>
      <c r="I16" s="334"/>
      <c r="J16" s="335"/>
      <c r="K16" s="334"/>
      <c r="L16" s="335"/>
      <c r="M16" s="334"/>
      <c r="N16" s="335"/>
      <c r="O16" s="334"/>
      <c r="P16" s="335"/>
      <c r="Q16" s="334"/>
      <c r="R16" s="335"/>
      <c r="S16" s="119"/>
      <c r="T16" s="119"/>
      <c r="U16" s="119"/>
      <c r="V16" s="119"/>
      <c r="W16" s="119"/>
      <c r="X16" s="119"/>
      <c r="Y16" s="119"/>
      <c r="Z16" s="119"/>
    </row>
    <row r="17" spans="1:41" s="125" customFormat="1" ht="15" customHeight="1" thickBot="1">
      <c r="A17" s="119"/>
      <c r="B17" s="119"/>
      <c r="C17" s="119"/>
      <c r="D17" s="119"/>
      <c r="E17" s="284"/>
      <c r="F17" s="331"/>
      <c r="G17" s="336"/>
      <c r="H17" s="337"/>
      <c r="I17" s="336"/>
      <c r="J17" s="337"/>
      <c r="K17" s="336"/>
      <c r="L17" s="337"/>
      <c r="M17" s="336"/>
      <c r="N17" s="337"/>
      <c r="O17" s="336"/>
      <c r="P17" s="337"/>
      <c r="Q17" s="336"/>
      <c r="R17" s="337"/>
      <c r="S17" s="119"/>
      <c r="T17" s="119"/>
      <c r="U17" s="119"/>
      <c r="V17" s="119"/>
      <c r="W17" s="119"/>
      <c r="X17" s="119"/>
      <c r="Y17" s="119"/>
      <c r="Z17" s="119"/>
    </row>
    <row r="18" spans="1:41" s="125" customFormat="1" ht="15.75" customHeight="1" thickBot="1">
      <c r="A18" s="119"/>
      <c r="B18" s="119"/>
      <c r="C18" s="119"/>
      <c r="D18" s="119"/>
      <c r="E18" s="285"/>
      <c r="F18" s="105" t="s">
        <v>693</v>
      </c>
      <c r="G18" s="105" t="s">
        <v>693</v>
      </c>
      <c r="H18" s="110" t="s">
        <v>953</v>
      </c>
      <c r="I18" s="105" t="s">
        <v>693</v>
      </c>
      <c r="J18" s="110" t="s">
        <v>953</v>
      </c>
      <c r="K18" s="105" t="s">
        <v>693</v>
      </c>
      <c r="L18" s="106" t="s">
        <v>955</v>
      </c>
      <c r="M18" s="105" t="s">
        <v>693</v>
      </c>
      <c r="N18" s="106" t="s">
        <v>955</v>
      </c>
      <c r="O18" s="105" t="s">
        <v>693</v>
      </c>
      <c r="P18" s="106" t="s">
        <v>955</v>
      </c>
      <c r="Q18" s="105" t="s">
        <v>693</v>
      </c>
      <c r="R18" s="106" t="s">
        <v>955</v>
      </c>
      <c r="S18" s="119"/>
      <c r="T18" s="119"/>
      <c r="U18" s="119"/>
      <c r="V18" s="119"/>
      <c r="W18" s="119"/>
      <c r="X18" s="119"/>
      <c r="Y18" s="119"/>
      <c r="Z18" s="119"/>
    </row>
    <row r="19" spans="1:41" s="119" customFormat="1" ht="12">
      <c r="E19" s="127" t="s">
        <v>946</v>
      </c>
      <c r="F19" s="121">
        <f>SUMIF($E$31:$E$248,$E19,F$31:F$248)</f>
        <v>2089661.2318949315</v>
      </c>
      <c r="G19" s="121">
        <f>SUMIF($E$31:$E$248,$E19,G$31:G$248)</f>
        <v>126734.16749485751</v>
      </c>
      <c r="H19" s="122">
        <f t="shared" ref="H19:H26" si="12">G19/$F19*100</f>
        <v>6.0648188118000999</v>
      </c>
      <c r="I19" s="121">
        <f t="shared" ref="I19:I24" si="13">SUMIF($E$31:$E$248,$E19,I$31:I$248)</f>
        <v>68054.518102786256</v>
      </c>
      <c r="J19" s="122">
        <f t="shared" ref="J19:J26" si="14">I19/$F19*100</f>
        <v>3.2567249209611617</v>
      </c>
      <c r="K19" s="121">
        <f t="shared" ref="K19:K24" si="15">SUMIF($E$31:$E$248,$E19,K$31:K$248)</f>
        <v>58679.649392071267</v>
      </c>
      <c r="L19" s="122">
        <f t="shared" ref="L19:L26" si="16">K19/$F19*100</f>
        <v>2.8080938908389381</v>
      </c>
      <c r="M19" s="121">
        <f t="shared" ref="M19:M24" si="17">SUMIF($E$31:$E$248,$E19,M$31:M$248)</f>
        <v>74615.302889780214</v>
      </c>
      <c r="N19" s="122">
        <f t="shared" ref="N19:N26" si="18">M19/$F19*100</f>
        <v>3.5706889590959254</v>
      </c>
      <c r="O19" s="121">
        <f t="shared" ref="O19:O24" si="19">SUMIF($E$31:$E$248,$E19,O$31:O$248)</f>
        <v>201349.47038463771</v>
      </c>
      <c r="P19" s="122">
        <f t="shared" ref="P19:P26" si="20">O19/$F19*100</f>
        <v>9.6355077708960231</v>
      </c>
      <c r="Q19" s="121">
        <f t="shared" ref="Q19:Q24" si="21">SUMIF($E$31:$E$248,$E19,Q$31:Q$248)</f>
        <v>572416.7120252992</v>
      </c>
      <c r="R19" s="122">
        <f t="shared" ref="R19:R26" si="22">Q19/$F19*100</f>
        <v>27.39279952598941</v>
      </c>
    </row>
    <row r="20" spans="1:41" s="119" customFormat="1" ht="12">
      <c r="E20" s="127" t="s">
        <v>948</v>
      </c>
      <c r="F20" s="121">
        <f t="shared" ref="F20:G24" si="23">SUMIF($E$31:$E$248,$E20,F$31:F$248)</f>
        <v>5502584.6137174945</v>
      </c>
      <c r="G20" s="121">
        <f t="shared" si="23"/>
        <v>186046.68747017215</v>
      </c>
      <c r="H20" s="122">
        <f t="shared" si="12"/>
        <v>3.3810781756335548</v>
      </c>
      <c r="I20" s="121">
        <f t="shared" si="13"/>
        <v>123516.66390398375</v>
      </c>
      <c r="J20" s="122">
        <f t="shared" si="14"/>
        <v>2.2447026729233164</v>
      </c>
      <c r="K20" s="121">
        <f t="shared" si="15"/>
        <v>62197.740647972241</v>
      </c>
      <c r="L20" s="122">
        <f t="shared" si="16"/>
        <v>1.1303368328570242</v>
      </c>
      <c r="M20" s="121">
        <f t="shared" si="17"/>
        <v>168625.50553375922</v>
      </c>
      <c r="N20" s="122">
        <f t="shared" si="18"/>
        <v>3.0644781929093758</v>
      </c>
      <c r="O20" s="121">
        <f t="shared" si="19"/>
        <v>354672.19300393161</v>
      </c>
      <c r="P20" s="122">
        <f t="shared" si="20"/>
        <v>6.4455563685429347</v>
      </c>
      <c r="Q20" s="121">
        <f t="shared" si="21"/>
        <v>1349468.1284117221</v>
      </c>
      <c r="R20" s="122">
        <f t="shared" si="22"/>
        <v>24.524259473404701</v>
      </c>
    </row>
    <row r="21" spans="1:41" s="119" customFormat="1" ht="12">
      <c r="E21" s="127" t="s">
        <v>949</v>
      </c>
      <c r="F21" s="121">
        <f t="shared" si="23"/>
        <v>19892754.379861441</v>
      </c>
      <c r="G21" s="121">
        <f t="shared" si="23"/>
        <v>1561024.8868254868</v>
      </c>
      <c r="H21" s="122">
        <f t="shared" si="12"/>
        <v>7.8472033435741828</v>
      </c>
      <c r="I21" s="121">
        <f t="shared" si="13"/>
        <v>1131986.9159206327</v>
      </c>
      <c r="J21" s="122">
        <f t="shared" si="14"/>
        <v>5.6904483627798017</v>
      </c>
      <c r="K21" s="121">
        <f t="shared" si="15"/>
        <v>425668.37739635142</v>
      </c>
      <c r="L21" s="122">
        <f t="shared" si="16"/>
        <v>2.1398161826563324</v>
      </c>
      <c r="M21" s="121">
        <f t="shared" si="17"/>
        <v>459155.24468907283</v>
      </c>
      <c r="N21" s="122">
        <f t="shared" si="18"/>
        <v>2.3081531894542548</v>
      </c>
      <c r="O21" s="121">
        <f t="shared" si="19"/>
        <v>2020180.1315145611</v>
      </c>
      <c r="P21" s="122">
        <f t="shared" si="20"/>
        <v>10.155356533028446</v>
      </c>
      <c r="Q21" s="121">
        <f t="shared" si="21"/>
        <v>6617923.1631820602</v>
      </c>
      <c r="R21" s="122">
        <f t="shared" si="22"/>
        <v>33.268008224551139</v>
      </c>
    </row>
    <row r="22" spans="1:41" s="119" customFormat="1" ht="12">
      <c r="E22" s="127" t="s">
        <v>962</v>
      </c>
      <c r="F22" s="121">
        <f t="shared" si="23"/>
        <v>18603.713799857545</v>
      </c>
      <c r="G22" s="121">
        <f t="shared" si="23"/>
        <v>319.1564271371646</v>
      </c>
      <c r="H22" s="122">
        <f t="shared" si="12"/>
        <v>1.7155522309723368</v>
      </c>
      <c r="I22" s="121">
        <f t="shared" si="13"/>
        <v>34.360498776309349</v>
      </c>
      <c r="J22" s="122">
        <f t="shared" si="14"/>
        <v>0.18469698655852498</v>
      </c>
      <c r="K22" s="121">
        <f t="shared" si="15"/>
        <v>21.618773698808944</v>
      </c>
      <c r="L22" s="122">
        <f t="shared" si="16"/>
        <v>0.1162067635064053</v>
      </c>
      <c r="M22" s="121">
        <f t="shared" si="17"/>
        <v>179.3224317984768</v>
      </c>
      <c r="N22" s="122">
        <f t="shared" si="18"/>
        <v>0.96390663567319512</v>
      </c>
      <c r="O22" s="121">
        <f t="shared" si="19"/>
        <v>498.47885893564137</v>
      </c>
      <c r="P22" s="122">
        <f t="shared" si="20"/>
        <v>2.6794588666455317</v>
      </c>
      <c r="Q22" s="121">
        <f t="shared" si="21"/>
        <v>120193.07165608162</v>
      </c>
      <c r="R22" s="122">
        <f t="shared" si="22"/>
        <v>646.07031127839628</v>
      </c>
    </row>
    <row r="23" spans="1:41" s="119" customFormat="1" ht="12">
      <c r="E23" s="127" t="s">
        <v>950</v>
      </c>
      <c r="F23" s="121">
        <f t="shared" si="23"/>
        <v>46568815.864930987</v>
      </c>
      <c r="G23" s="121">
        <f t="shared" si="23"/>
        <v>10034308.919226905</v>
      </c>
      <c r="H23" s="122">
        <f t="shared" si="12"/>
        <v>21.547270921233196</v>
      </c>
      <c r="I23" s="121">
        <f t="shared" si="13"/>
        <v>6687289.5893247966</v>
      </c>
      <c r="J23" s="122">
        <f t="shared" si="14"/>
        <v>14.360016386761323</v>
      </c>
      <c r="K23" s="121">
        <f t="shared" si="15"/>
        <v>3342413.2785221175</v>
      </c>
      <c r="L23" s="122">
        <f t="shared" si="16"/>
        <v>7.1773636852105316</v>
      </c>
      <c r="M23" s="121">
        <f t="shared" si="17"/>
        <v>2236742.1757761277</v>
      </c>
      <c r="N23" s="122">
        <f t="shared" si="18"/>
        <v>4.8030900812758777</v>
      </c>
      <c r="O23" s="121">
        <f t="shared" si="19"/>
        <v>12271051.095003033</v>
      </c>
      <c r="P23" s="122">
        <f t="shared" si="20"/>
        <v>26.350361002509072</v>
      </c>
      <c r="Q23" s="121">
        <f t="shared" si="21"/>
        <v>9331263.6855721176</v>
      </c>
      <c r="R23" s="122">
        <f t="shared" si="22"/>
        <v>20.037579896033172</v>
      </c>
    </row>
    <row r="24" spans="1:41" s="119" customFormat="1" ht="12">
      <c r="E24" s="127" t="s">
        <v>951</v>
      </c>
      <c r="F24" s="121">
        <f t="shared" si="23"/>
        <v>4590179.5206147768</v>
      </c>
      <c r="G24" s="121">
        <f t="shared" si="23"/>
        <v>435031.8742319108</v>
      </c>
      <c r="H24" s="122">
        <f t="shared" si="12"/>
        <v>9.4774479359283461</v>
      </c>
      <c r="I24" s="121">
        <f t="shared" si="13"/>
        <v>305715.5426317142</v>
      </c>
      <c r="J24" s="122">
        <f t="shared" si="14"/>
        <v>6.6602088493211866</v>
      </c>
      <c r="K24" s="121">
        <f t="shared" si="15"/>
        <v>129135.45131874528</v>
      </c>
      <c r="L24" s="122">
        <f t="shared" si="16"/>
        <v>2.8132984938560699</v>
      </c>
      <c r="M24" s="121">
        <f t="shared" si="17"/>
        <v>169080.12208622796</v>
      </c>
      <c r="N24" s="122">
        <f t="shared" si="18"/>
        <v>3.6835187235461877</v>
      </c>
      <c r="O24" s="121">
        <f t="shared" si="19"/>
        <v>604111.9963181389</v>
      </c>
      <c r="P24" s="122">
        <f t="shared" si="20"/>
        <v>13.160966659474537</v>
      </c>
      <c r="Q24" s="121">
        <f t="shared" si="21"/>
        <v>1010923.1391328519</v>
      </c>
      <c r="R24" s="122">
        <f t="shared" si="22"/>
        <v>22.023607891428519</v>
      </c>
    </row>
    <row r="25" spans="1:41" s="128" customFormat="1" ht="12">
      <c r="E25" s="129" t="s">
        <v>947</v>
      </c>
      <c r="F25" s="123">
        <f>F23+F24</f>
        <v>51158995.38554576</v>
      </c>
      <c r="G25" s="123">
        <f>G23+G24</f>
        <v>10469340.793458816</v>
      </c>
      <c r="H25" s="122">
        <f t="shared" si="12"/>
        <v>20.464320525763839</v>
      </c>
      <c r="I25" s="123">
        <f>I23+I24</f>
        <v>6993005.1319565112</v>
      </c>
      <c r="J25" s="122">
        <f t="shared" si="14"/>
        <v>13.669160387641789</v>
      </c>
      <c r="K25" s="123">
        <f>K23+K24</f>
        <v>3471548.729840863</v>
      </c>
      <c r="L25" s="122">
        <f t="shared" si="16"/>
        <v>6.785803168491654</v>
      </c>
      <c r="M25" s="123">
        <f>M23+M24</f>
        <v>2405822.2978623556</v>
      </c>
      <c r="N25" s="122">
        <f t="shared" si="18"/>
        <v>4.7026378835853491</v>
      </c>
      <c r="O25" s="123">
        <f>O23+O24</f>
        <v>12875163.091321172</v>
      </c>
      <c r="P25" s="122">
        <f t="shared" si="20"/>
        <v>25.166958409349188</v>
      </c>
      <c r="Q25" s="123">
        <f>Q23+Q24</f>
        <v>10342186.824704969</v>
      </c>
      <c r="R25" s="122">
        <f t="shared" si="22"/>
        <v>20.215773876644587</v>
      </c>
      <c r="S25" s="122"/>
      <c r="T25" s="119"/>
      <c r="U25" s="119"/>
      <c r="V25" s="119"/>
      <c r="W25" s="119"/>
      <c r="X25" s="119"/>
      <c r="Y25" s="119"/>
      <c r="Z25" s="119"/>
    </row>
    <row r="26" spans="1:41" s="119" customFormat="1" ht="12">
      <c r="A26" s="127"/>
      <c r="F26" s="121">
        <f>SUM(F19:F24)</f>
        <v>78662599.324819475</v>
      </c>
      <c r="G26" s="121">
        <f>SUM(G19:G24)</f>
        <v>12343465.69167647</v>
      </c>
      <c r="H26" s="122">
        <f t="shared" si="12"/>
        <v>15.691657531817516</v>
      </c>
      <c r="I26" s="121">
        <f>SUM(I19:I24)</f>
        <v>8316597.5903826905</v>
      </c>
      <c r="J26" s="122">
        <f t="shared" si="14"/>
        <v>10.572492724326557</v>
      </c>
      <c r="K26" s="121">
        <f>SUM(K19:K24)</f>
        <v>4018116.1160509568</v>
      </c>
      <c r="L26" s="122">
        <f t="shared" si="16"/>
        <v>5.1080388272691728</v>
      </c>
      <c r="M26" s="121">
        <f>SUM(M19:M24)</f>
        <v>3108397.6734067663</v>
      </c>
      <c r="N26" s="122">
        <f t="shared" si="18"/>
        <v>3.9515572840039761</v>
      </c>
      <c r="O26" s="121">
        <f>SUM(O19:O24)</f>
        <v>15451863.365083238</v>
      </c>
      <c r="P26" s="122">
        <f t="shared" si="20"/>
        <v>19.643214815821494</v>
      </c>
      <c r="Q26" s="121">
        <f>SUM(Q19:Q24)</f>
        <v>19002187.899980135</v>
      </c>
      <c r="R26" s="122">
        <f t="shared" si="22"/>
        <v>24.156572580973179</v>
      </c>
      <c r="S26" s="122"/>
    </row>
    <row r="27" spans="1:41" s="119" customFormat="1" ht="12">
      <c r="A27" s="127"/>
      <c r="K27" s="122"/>
    </row>
    <row r="28" spans="1:41" s="119" customFormat="1" ht="13" thickBot="1">
      <c r="A28" s="127"/>
    </row>
    <row r="29" spans="1:41" ht="30.75" customHeight="1">
      <c r="A29" s="338" t="s">
        <v>0</v>
      </c>
      <c r="B29" s="341" t="s">
        <v>929</v>
      </c>
      <c r="C29" s="344" t="s">
        <v>930</v>
      </c>
      <c r="D29" s="143"/>
      <c r="E29" s="344" t="s">
        <v>945</v>
      </c>
      <c r="F29" s="329" t="s">
        <v>16</v>
      </c>
      <c r="G29" s="332" t="s">
        <v>952</v>
      </c>
      <c r="H29" s="333"/>
      <c r="I29" s="332" t="s">
        <v>960</v>
      </c>
      <c r="J29" s="333"/>
      <c r="K29" s="332" t="s">
        <v>954</v>
      </c>
      <c r="L29" s="333"/>
      <c r="M29" s="332" t="s">
        <v>956</v>
      </c>
      <c r="N29" s="333"/>
      <c r="O29" s="332" t="s">
        <v>958</v>
      </c>
      <c r="P29" s="333"/>
      <c r="Q29" s="332" t="s">
        <v>957</v>
      </c>
      <c r="R29" s="333"/>
      <c r="S29" s="132"/>
      <c r="T29" s="132"/>
      <c r="U29" s="132"/>
      <c r="V29" s="132"/>
      <c r="W29" s="132"/>
      <c r="X29" s="132"/>
      <c r="Y29" s="132"/>
      <c r="AG29" s="133"/>
      <c r="AH29" s="133"/>
      <c r="AI29" s="133"/>
      <c r="AJ29" s="133"/>
      <c r="AK29" s="133"/>
      <c r="AL29" s="133"/>
      <c r="AM29" s="133"/>
      <c r="AN29" s="133"/>
      <c r="AO29" s="133"/>
    </row>
    <row r="30" spans="1:41" ht="30.75" customHeight="1">
      <c r="A30" s="339"/>
      <c r="B30" s="342"/>
      <c r="C30" s="345"/>
      <c r="D30" s="144"/>
      <c r="E30" s="345" t="s">
        <v>945</v>
      </c>
      <c r="F30" s="330"/>
      <c r="G30" s="334"/>
      <c r="H30" s="335"/>
      <c r="I30" s="334"/>
      <c r="J30" s="335"/>
      <c r="K30" s="334"/>
      <c r="L30" s="335"/>
      <c r="M30" s="334"/>
      <c r="N30" s="335"/>
      <c r="O30" s="334"/>
      <c r="P30" s="335"/>
      <c r="Q30" s="334"/>
      <c r="R30" s="335"/>
      <c r="S30" s="132"/>
      <c r="T30" s="132"/>
      <c r="U30" s="132"/>
      <c r="V30" s="132"/>
      <c r="W30" s="132"/>
      <c r="X30" s="132"/>
      <c r="Y30" s="132"/>
      <c r="AG30" s="133"/>
      <c r="AH30" s="133"/>
      <c r="AI30" s="133"/>
      <c r="AJ30" s="133"/>
      <c r="AK30" s="133"/>
      <c r="AL30" s="133"/>
      <c r="AM30" s="133"/>
      <c r="AN30" s="133"/>
      <c r="AO30" s="133"/>
    </row>
    <row r="31" spans="1:41" ht="30.75" customHeight="1" thickBot="1">
      <c r="A31" s="339"/>
      <c r="B31" s="342"/>
      <c r="C31" s="345"/>
      <c r="D31" s="144"/>
      <c r="E31" s="345"/>
      <c r="F31" s="331"/>
      <c r="G31" s="336"/>
      <c r="H31" s="337"/>
      <c r="I31" s="336"/>
      <c r="J31" s="337"/>
      <c r="K31" s="336"/>
      <c r="L31" s="337"/>
      <c r="M31" s="336"/>
      <c r="N31" s="337"/>
      <c r="O31" s="336"/>
      <c r="P31" s="337"/>
      <c r="Q31" s="336"/>
      <c r="R31" s="337"/>
      <c r="S31" s="132"/>
      <c r="T31" s="132"/>
      <c r="U31" s="132"/>
      <c r="V31" s="132"/>
      <c r="W31" s="132"/>
      <c r="X31" s="132"/>
      <c r="Y31" s="132"/>
      <c r="AG31" s="133"/>
      <c r="AH31" s="133"/>
      <c r="AI31" s="133"/>
      <c r="AJ31" s="133"/>
      <c r="AK31" s="133"/>
      <c r="AL31" s="133"/>
      <c r="AM31" s="133"/>
      <c r="AN31" s="133"/>
      <c r="AO31" s="133"/>
    </row>
    <row r="32" spans="1:41" ht="15.75" customHeight="1" thickBot="1">
      <c r="A32" s="340"/>
      <c r="B32" s="343"/>
      <c r="C32" s="346"/>
      <c r="D32" s="145"/>
      <c r="E32" s="346"/>
      <c r="F32" s="105" t="s">
        <v>693</v>
      </c>
      <c r="G32" s="105" t="s">
        <v>1031</v>
      </c>
      <c r="H32" s="110" t="s">
        <v>953</v>
      </c>
      <c r="I32" s="105" t="s">
        <v>1031</v>
      </c>
      <c r="J32" s="110" t="s">
        <v>953</v>
      </c>
      <c r="K32" s="105" t="s">
        <v>1031</v>
      </c>
      <c r="L32" s="106" t="s">
        <v>955</v>
      </c>
      <c r="M32" s="105" t="s">
        <v>1031</v>
      </c>
      <c r="N32" s="106" t="s">
        <v>955</v>
      </c>
      <c r="O32" s="105" t="s">
        <v>1031</v>
      </c>
      <c r="P32" s="106" t="s">
        <v>955</v>
      </c>
      <c r="Q32" s="105" t="s">
        <v>1031</v>
      </c>
      <c r="R32" s="106" t="s">
        <v>955</v>
      </c>
      <c r="S32" s="132"/>
      <c r="T32" s="132"/>
      <c r="U32" s="132"/>
      <c r="V32" s="132"/>
      <c r="W32" s="132"/>
      <c r="X32" s="132"/>
      <c r="Y32" s="132"/>
      <c r="AG32" s="133"/>
      <c r="AH32" s="133"/>
      <c r="AI32" s="133"/>
      <c r="AJ32" s="133"/>
      <c r="AK32" s="133"/>
      <c r="AL32" s="133"/>
      <c r="AM32" s="133"/>
      <c r="AN32" s="133"/>
      <c r="AO32" s="133"/>
    </row>
    <row r="33" spans="1:41" ht="15.75" customHeight="1">
      <c r="A33" s="134" t="str">
        <f>'AAL mundo '!A33</f>
        <v>South Asia</v>
      </c>
      <c r="B33" s="134" t="str">
        <f>'AAL mundo '!B33</f>
        <v>AFG</v>
      </c>
      <c r="C33" s="134" t="str">
        <f>'AAL mundo '!C33</f>
        <v>Afghanistan</v>
      </c>
      <c r="D33" s="134" t="str">
        <f>'AAL mundo '!D33</f>
        <v/>
      </c>
      <c r="E33" s="134" t="str">
        <f>'AAL mundo '!E33</f>
        <v>Low income</v>
      </c>
      <c r="F33" s="136">
        <f>IFERROR(VLOOKUP(B33,[15]GDP!$B$6:$S$221,18,FALSE),"")</f>
        <v>20038.215159387335</v>
      </c>
      <c r="G33" s="215">
        <f>IFERROR(VLOOKUP($B33,[15]Hoja3!$B$6:$N$221,10,FALSE),0)</f>
        <v>1003.5554992076399</v>
      </c>
      <c r="H33" s="215">
        <f>IFERROR(VLOOKUP($B33,[15]Hoja3!$B$6:$N$221,7,FALSE),0)</f>
        <v>5.5969999999999995</v>
      </c>
      <c r="I33" s="136">
        <f>IFERROR(J33*G33/H33,"")</f>
        <v>356.27385687432206</v>
      </c>
      <c r="J33" s="136">
        <f>IFERROR(VLOOKUP($B33,[16]SOC!$B$7:$AE$222,30,FALSE),0)</f>
        <v>1.9870000000000001</v>
      </c>
      <c r="K33" s="135">
        <f>IFERROR(L33*G33/H33,"")</f>
        <v>647.2816423333179</v>
      </c>
      <c r="L33" s="136">
        <f>IFERROR(VLOOKUP($B33,[16]SOC!$B$7:$AE$222,29,FALSE),0)</f>
        <v>3.61</v>
      </c>
      <c r="M33" s="136">
        <f>IFERROR(VLOOKUP($B33,[15]Hoja3!$B$6:$F$221,5,FALSE),0)</f>
        <v>925.5851964272606</v>
      </c>
      <c r="N33" s="136">
        <f>IFERROR(VLOOKUP($B33,[15]Hoja3!$B$6:$F$221,2,FALSE),0)</f>
        <v>4.6191000000000004</v>
      </c>
      <c r="O33" s="215">
        <f>IFERROR(VLOOKUP($B33,[15]Hoja3!$B$6:$N$221,13,FALSE),0)</f>
        <v>1929.1406956349006</v>
      </c>
      <c r="P33" s="215">
        <f>IFERROR(VLOOKUP($B33,[15]Hoja3!$B$6:$N$221,6,FALSE),0)</f>
        <v>10.216100000000001</v>
      </c>
      <c r="Q33" s="136">
        <f>IFERROR(VLOOKUP($B33,[15]Hoja1!$B$6:$O$221,14,FALSE),0)</f>
        <v>3654.4981025267316</v>
      </c>
      <c r="R33" s="136">
        <f>IFERROR(VLOOKUP($B33,[15]Hoja1!$B$6:$O$221,7,FALSE),0)</f>
        <v>18.237642791327662</v>
      </c>
      <c r="S33" s="136"/>
      <c r="T33" s="136"/>
      <c r="U33" s="132"/>
      <c r="V33" s="132"/>
      <c r="W33" s="132"/>
      <c r="X33" s="132"/>
      <c r="Y33" s="132"/>
      <c r="AG33" s="133"/>
      <c r="AH33" s="133"/>
      <c r="AI33" s="133"/>
      <c r="AJ33" s="133"/>
      <c r="AK33" s="133"/>
      <c r="AL33" s="133"/>
      <c r="AM33" s="133"/>
      <c r="AN33" s="133"/>
      <c r="AO33" s="133"/>
    </row>
    <row r="34" spans="1:41">
      <c r="A34" s="134" t="str">
        <f>'AAL mundo '!A34</f>
        <v>Europe and Central Asia</v>
      </c>
      <c r="B34" s="134" t="str">
        <f>'AAL mundo '!B34</f>
        <v>ALB</v>
      </c>
      <c r="C34" s="134" t="str">
        <f>'AAL mundo '!C34</f>
        <v>Albania</v>
      </c>
      <c r="D34" s="134" t="str">
        <f>'AAL mundo '!D34</f>
        <v/>
      </c>
      <c r="E34" s="134" t="str">
        <f>'AAL mundo '!E34</f>
        <v>Upper middle income</v>
      </c>
      <c r="F34" s="136">
        <f>IFERROR(VLOOKUP(B34,[15]GDP!$B$6:$S$221,18,FALSE),"")</f>
        <v>13211.513725588076</v>
      </c>
      <c r="G34" s="215">
        <f>IFERROR(VLOOKUP($B34,[15]Hoja3!$B$6:$N$221,10,FALSE),0)</f>
        <v>1395.9520457400251</v>
      </c>
      <c r="H34" s="215">
        <f>IFERROR(VLOOKUP($B34,[15]Hoja3!$B$6:$N$221,7,FALSE),0)</f>
        <v>10.829000000000001</v>
      </c>
      <c r="I34" s="136">
        <f t="shared" ref="I34:I97" si="24">IFERROR(J34*G34/H34,"")</f>
        <v>1050.6057043846342</v>
      </c>
      <c r="J34" s="136">
        <f>IFERROR(VLOOKUP($B34,[16]SOC!$B$7:$AE$222,30,FALSE),0)</f>
        <v>8.15</v>
      </c>
      <c r="K34" s="135">
        <f t="shared" ref="K34:K97" si="25">IFERROR(L34*G34/H34,"")</f>
        <v>345.34634135539079</v>
      </c>
      <c r="L34" s="136">
        <f>IFERROR(VLOOKUP($B34,[16]SOC!$B$7:$AE$222,29,FALSE),0)</f>
        <v>2.6789999999999998</v>
      </c>
      <c r="M34" s="136">
        <f>IFERROR(VLOOKUP($B34,[15]Hoja3!$B$6:$F$221,5,FALSE),0)</f>
        <v>447.44212006575867</v>
      </c>
      <c r="N34" s="136">
        <f>IFERROR(VLOOKUP($B34,[15]Hoja3!$B$6:$F$221,2,FALSE),0)</f>
        <v>3.5008300000000001</v>
      </c>
      <c r="O34" s="215">
        <f>IFERROR(VLOOKUP($B34,[15]Hoja3!$B$6:$N$221,13,FALSE),0)</f>
        <v>1843.3941658057838</v>
      </c>
      <c r="P34" s="215">
        <f>IFERROR(VLOOKUP($B34,[15]Hoja3!$B$6:$N$221,6,FALSE),0)</f>
        <v>14.329830000000001</v>
      </c>
      <c r="Q34" s="136">
        <f>IFERROR(VLOOKUP($B34,[15]Hoja1!$B$6:$O$221,14,FALSE),0)</f>
        <v>3271.2631500822522</v>
      </c>
      <c r="R34" s="136">
        <f>IFERROR(VLOOKUP($B34,[15]Hoja1!$B$6:$O$221,7,FALSE),0)</f>
        <v>24.760699023810314</v>
      </c>
      <c r="S34" s="136"/>
      <c r="T34" s="136"/>
      <c r="U34" s="132"/>
      <c r="V34" s="132"/>
      <c r="W34" s="132"/>
      <c r="X34" s="132"/>
      <c r="Y34" s="132"/>
      <c r="AG34" s="133"/>
      <c r="AH34" s="133"/>
      <c r="AI34" s="133"/>
      <c r="AJ34" s="133"/>
      <c r="AK34" s="133"/>
      <c r="AL34" s="133"/>
      <c r="AM34" s="133"/>
      <c r="AN34" s="133"/>
      <c r="AO34" s="133"/>
    </row>
    <row r="35" spans="1:41">
      <c r="A35" s="134" t="str">
        <f>'AAL mundo '!A35</f>
        <v>Middle East and North Africa</v>
      </c>
      <c r="B35" s="134" t="str">
        <f>'AAL mundo '!B35</f>
        <v>DZA</v>
      </c>
      <c r="C35" s="134" t="str">
        <f>'AAL mundo '!C35</f>
        <v>Algeria</v>
      </c>
      <c r="D35" s="134" t="str">
        <f>'AAL mundo '!D35</f>
        <v/>
      </c>
      <c r="E35" s="134" t="str">
        <f>'AAL mundo '!E35</f>
        <v>Upper middle income</v>
      </c>
      <c r="F35" s="136">
        <f>IFERROR(VLOOKUP(B35,[15]GDP!$B$6:$S$221,18,FALSE),"")</f>
        <v>213518.48868811977</v>
      </c>
      <c r="G35" s="215">
        <f>IFERROR(VLOOKUP($B35,[15]Hoja3!$B$6:$N$221,10,FALSE),0)</f>
        <v>19461.269845580966</v>
      </c>
      <c r="H35" s="215">
        <f>IFERROR(VLOOKUP($B35,[15]Hoja3!$B$6:$N$221,7,FALSE),0)</f>
        <v>9.73</v>
      </c>
      <c r="I35" s="136">
        <f t="shared" si="24"/>
        <v>10716.855247002602</v>
      </c>
      <c r="J35" s="136">
        <f>IFERROR(VLOOKUP($B35,[16]SOC!$B$7:$AE$222,30,FALSE),0)</f>
        <v>5.3580779867256636</v>
      </c>
      <c r="K35" s="135">
        <f t="shared" si="25"/>
        <v>6342.4138417612785</v>
      </c>
      <c r="L35" s="136">
        <f>IFERROR(VLOOKUP($B35,[16]SOC!$B$7:$AE$222,29,FALSE),0)</f>
        <v>3.1709999999999998</v>
      </c>
      <c r="M35" s="136">
        <f>IFERROR(VLOOKUP($B35,[15]Hoja3!$B$6:$F$221,5,FALSE),0)</f>
        <v>7416.3342180224436</v>
      </c>
      <c r="N35" s="136">
        <f>IFERROR(VLOOKUP($B35,[15]Hoja3!$B$6:$F$221,2,FALSE),0)</f>
        <v>4.3370199999999999</v>
      </c>
      <c r="O35" s="215">
        <f>IFERROR(VLOOKUP($B35,[15]Hoja3!$B$6:$N$221,13,FALSE),0)</f>
        <v>26877.604063603409</v>
      </c>
      <c r="P35" s="215">
        <f>IFERROR(VLOOKUP($B35,[15]Hoja3!$B$6:$N$221,6,FALSE),0)</f>
        <v>12.866097986725663</v>
      </c>
      <c r="Q35" s="136">
        <f>IFERROR(VLOOKUP($B35,[15]Hoja1!$B$6:$O$221,14,FALSE),0)</f>
        <v>78330.934858958295</v>
      </c>
      <c r="R35" s="136">
        <f>IFERROR(VLOOKUP($B35,[15]Hoja1!$B$6:$O$221,7,FALSE),0)</f>
        <v>36.685785544957653</v>
      </c>
      <c r="S35" s="136"/>
      <c r="T35" s="136"/>
      <c r="U35" s="132"/>
      <c r="V35" s="132"/>
      <c r="W35" s="132"/>
      <c r="X35" s="132"/>
      <c r="Y35" s="132"/>
      <c r="AG35" s="133"/>
      <c r="AH35" s="133"/>
      <c r="AI35" s="133"/>
      <c r="AJ35" s="133"/>
      <c r="AK35" s="133"/>
      <c r="AL35" s="133"/>
      <c r="AM35" s="133"/>
      <c r="AN35" s="133"/>
      <c r="AO35" s="133"/>
    </row>
    <row r="36" spans="1:41">
      <c r="A36" s="134" t="str">
        <f>'AAL mundo '!A36</f>
        <v>East Asia and the Pacific</v>
      </c>
      <c r="B36" s="134" t="str">
        <f>'AAL mundo '!B36</f>
        <v>WSM</v>
      </c>
      <c r="C36" s="134" t="str">
        <f>'AAL mundo '!C36</f>
        <v>American Samoa</v>
      </c>
      <c r="D36" s="134" t="str">
        <f>'AAL mundo '!D36</f>
        <v>SIDS</v>
      </c>
      <c r="E36" s="134" t="str">
        <f>'AAL mundo '!E36</f>
        <v>Lower middle income</v>
      </c>
      <c r="F36" s="136">
        <f>IFERROR(VLOOKUP(B36,[15]GDP!$B$6:$S$221,18,FALSE),"")</f>
        <v>800.41898962175139</v>
      </c>
      <c r="G36" s="215" t="str">
        <f>IFERROR(VLOOKUP($B36,[15]Hoja3!$B$6:$N$221,10,FALSE),0)</f>
        <v/>
      </c>
      <c r="H36" s="215" t="str">
        <f>IFERROR(VLOOKUP($B36,[15]Hoja3!$B$6:$N$221,7,FALSE),0)</f>
        <v/>
      </c>
      <c r="I36" s="136" t="str">
        <f t="shared" si="24"/>
        <v/>
      </c>
      <c r="J36" s="136" t="str">
        <f>IFERROR(VLOOKUP($B36,[16]SOC!$B$7:$AE$222,30,FALSE),0)</f>
        <v/>
      </c>
      <c r="K36" s="135" t="str">
        <f t="shared" si="25"/>
        <v/>
      </c>
      <c r="L36" s="136" t="str">
        <f>IFERROR(VLOOKUP($B36,[16]SOC!$B$7:$AE$222,29,FALSE),0)</f>
        <v/>
      </c>
      <c r="M36" s="136" t="str">
        <f>IFERROR(VLOOKUP($B36,[15]Hoja3!$B$6:$F$221,5,FALSE),0)</f>
        <v/>
      </c>
      <c r="N36" s="136" t="str">
        <f>IFERROR(VLOOKUP($B36,[15]Hoja3!$B$6:$F$221,2,FALSE),0)</f>
        <v/>
      </c>
      <c r="O36" s="215" t="str">
        <f>IFERROR(VLOOKUP($B36,[15]Hoja3!$B$6:$N$221,13,FALSE),0)</f>
        <v/>
      </c>
      <c r="P36" s="215" t="str">
        <f>IFERROR(VLOOKUP($B36,[15]Hoja3!$B$6:$N$221,6,FALSE),0)</f>
        <v/>
      </c>
      <c r="Q36" s="136">
        <f>IFERROR(VLOOKUP($B36,[15]Hoja1!$B$6:$O$221,14,FALSE),0)</f>
        <v>0</v>
      </c>
      <c r="R36" s="136">
        <f>IFERROR(VLOOKUP($B36,[15]Hoja1!$B$6:$O$221,7,FALSE),0)</f>
        <v>0</v>
      </c>
      <c r="S36" s="136"/>
      <c r="T36" s="136"/>
      <c r="U36" s="132"/>
      <c r="V36" s="132"/>
      <c r="W36" s="132"/>
      <c r="X36" s="132"/>
      <c r="Y36" s="132"/>
      <c r="AG36" s="133"/>
      <c r="AH36" s="133"/>
      <c r="AI36" s="133"/>
      <c r="AJ36" s="133"/>
      <c r="AK36" s="133"/>
      <c r="AL36" s="133"/>
      <c r="AM36" s="133"/>
      <c r="AN36" s="133"/>
      <c r="AO36" s="133"/>
    </row>
    <row r="37" spans="1:41">
      <c r="A37" s="134" t="str">
        <f>'AAL mundo '!A37</f>
        <v>Europe and Central Asia</v>
      </c>
      <c r="B37" s="134" t="str">
        <f>'AAL mundo '!B37</f>
        <v>AND</v>
      </c>
      <c r="C37" s="134" t="str">
        <f>'AAL mundo '!C37</f>
        <v>Andorra</v>
      </c>
      <c r="D37" s="134" t="str">
        <f>'AAL mundo '!D37</f>
        <v/>
      </c>
      <c r="E37" s="134" t="str">
        <f>'AAL mundo '!E37</f>
        <v>N.D</v>
      </c>
      <c r="F37" s="136">
        <f>IFERROR(VLOOKUP(B37,[15]GDP!$B$6:$S$221,18,FALSE),"")</f>
        <v>3249.1006748400782</v>
      </c>
      <c r="G37" s="215">
        <f>IFERROR(VLOOKUP($B37,[15]Hoja3!$B$6:$N$221,10,FALSE),0)</f>
        <v>263.17715466204629</v>
      </c>
      <c r="H37" s="215" t="str">
        <f>IFERROR(VLOOKUP($B37,[15]Hoja3!$B$6:$N$221,7,FALSE),0)</f>
        <v>8,1</v>
      </c>
      <c r="I37" s="136" t="str">
        <f t="shared" si="24"/>
        <v/>
      </c>
      <c r="J37" s="136" t="str">
        <f>IFERROR(VLOOKUP($B37,[16]SOC!$B$7:$AE$222,30,FALSE),0)</f>
        <v/>
      </c>
      <c r="K37" s="135" t="str">
        <f t="shared" si="25"/>
        <v/>
      </c>
      <c r="L37" s="136" t="str">
        <f>IFERROR(VLOOKUP($B37,[16]SOC!$B$7:$AE$222,29,FALSE),0)</f>
        <v/>
      </c>
      <c r="M37" s="136">
        <f>IFERROR(VLOOKUP($B37,[15]Hoja3!$B$6:$F$221,5,FALSE),0)</f>
        <v>80.011703398476797</v>
      </c>
      <c r="N37" s="136">
        <f>IFERROR(VLOOKUP($B37,[15]Hoja3!$B$6:$F$221,2,FALSE),0)</f>
        <v>2.46258</v>
      </c>
      <c r="O37" s="215">
        <f>IFERROR(VLOOKUP($B37,[15]Hoja3!$B$6:$N$221,13,FALSE),0)</f>
        <v>343.1888580605231</v>
      </c>
      <c r="P37" s="215">
        <f>IFERROR(VLOOKUP($B37,[15]Hoja3!$B$6:$N$221,6,FALSE),0)</f>
        <v>10.562580000000001</v>
      </c>
      <c r="Q37" s="136">
        <f>IFERROR(VLOOKUP($B37,[15]Hoja1!$B$6:$O$221,14,FALSE),0)</f>
        <v>601.08362484541453</v>
      </c>
      <c r="R37" s="136">
        <f>IFERROR(VLOOKUP($B37,[15]Hoja1!$B$6:$O$221,7,FALSE),0)</f>
        <v>18.5</v>
      </c>
      <c r="S37" s="136"/>
      <c r="T37" s="136"/>
      <c r="U37" s="132"/>
      <c r="V37" s="132"/>
      <c r="W37" s="132"/>
      <c r="X37" s="132"/>
      <c r="Y37" s="132"/>
      <c r="AG37" s="133"/>
      <c r="AH37" s="133"/>
      <c r="AI37" s="133"/>
      <c r="AJ37" s="133"/>
      <c r="AK37" s="133"/>
      <c r="AL37" s="133"/>
      <c r="AM37" s="133"/>
      <c r="AN37" s="133"/>
      <c r="AO37" s="133"/>
    </row>
    <row r="38" spans="1:41">
      <c r="A38" s="134" t="str">
        <f>'AAL mundo '!A38</f>
        <v>Sub-Saharan Africa</v>
      </c>
      <c r="B38" s="134" t="str">
        <f>'AAL mundo '!B38</f>
        <v>AGO</v>
      </c>
      <c r="C38" s="134" t="str">
        <f>'AAL mundo '!C38</f>
        <v>Angola</v>
      </c>
      <c r="D38" s="134" t="str">
        <f>'AAL mundo '!D38</f>
        <v/>
      </c>
      <c r="E38" s="134" t="str">
        <f>'AAL mundo '!E38</f>
        <v>Upper middle income</v>
      </c>
      <c r="F38" s="136">
        <f>IFERROR(VLOOKUP(B38,[15]GDP!$B$6:$S$221,18,FALSE),"")</f>
        <v>138356.80926196321</v>
      </c>
      <c r="G38" s="215">
        <f>IFERROR(VLOOKUP($B38,[15]Hoja3!$B$6:$N$221,10,FALSE),0)</f>
        <v>7529.4737322842357</v>
      </c>
      <c r="H38" s="215">
        <f>IFERROR(VLOOKUP($B38,[15]Hoja3!$B$6:$N$221,7,FALSE),0)</f>
        <v>6.7899999999999991</v>
      </c>
      <c r="I38" s="136">
        <f t="shared" si="24"/>
        <v>5145.3252014431309</v>
      </c>
      <c r="J38" s="136">
        <f>IFERROR(VLOOKUP($B38,[16]SOC!$B$7:$AE$222,30,FALSE),0)</f>
        <v>4.6399999999999997</v>
      </c>
      <c r="K38" s="135">
        <f t="shared" si="25"/>
        <v>2384.1485308411056</v>
      </c>
      <c r="L38" s="136">
        <f>IFERROR(VLOOKUP($B38,[16]SOC!$B$7:$AE$222,29,FALSE),0)</f>
        <v>2.15</v>
      </c>
      <c r="M38" s="136">
        <f>IFERROR(VLOOKUP($B38,[15]Hoja3!$B$6:$F$221,5,FALSE),0)</f>
        <v>2898.2897923850214</v>
      </c>
      <c r="N38" s="136">
        <f>IFERROR(VLOOKUP($B38,[15]Hoja3!$B$6:$F$221,2,FALSE),0)</f>
        <v>3.4764400000000002</v>
      </c>
      <c r="O38" s="215">
        <f>IFERROR(VLOOKUP($B38,[15]Hoja3!$B$6:$N$221,13,FALSE),0)</f>
        <v>10427.763524669257</v>
      </c>
      <c r="P38" s="215">
        <f>IFERROR(VLOOKUP($B38,[15]Hoja3!$B$6:$N$221,6,FALSE),0)</f>
        <v>10.266439999999999</v>
      </c>
      <c r="Q38" s="136">
        <f>IFERROR(VLOOKUP($B38,[15]Hoja1!$B$6:$O$221,14,FALSE),0)</f>
        <v>34017.8943117214</v>
      </c>
      <c r="R38" s="136">
        <f>IFERROR(VLOOKUP($B38,[15]Hoja1!$B$6:$O$221,7,FALSE),0)</f>
        <v>24.587076337755306</v>
      </c>
      <c r="S38" s="136"/>
      <c r="T38" s="136"/>
      <c r="U38" s="132"/>
      <c r="V38" s="132"/>
      <c r="W38" s="132"/>
      <c r="X38" s="132"/>
      <c r="Y38" s="132"/>
      <c r="AG38" s="133"/>
      <c r="AH38" s="133"/>
      <c r="AI38" s="133"/>
      <c r="AJ38" s="133"/>
      <c r="AK38" s="133"/>
      <c r="AL38" s="133"/>
      <c r="AM38" s="133"/>
      <c r="AN38" s="133"/>
      <c r="AO38" s="133"/>
    </row>
    <row r="39" spans="1:41">
      <c r="A39" s="134" t="str">
        <f>'AAL mundo '!A39</f>
        <v>LAC</v>
      </c>
      <c r="B39" s="134" t="str">
        <f>'AAL mundo '!B39</f>
        <v>AIA</v>
      </c>
      <c r="C39" s="134" t="str">
        <f>'AAL mundo '!C39</f>
        <v>Anguilla</v>
      </c>
      <c r="D39" s="134" t="str">
        <f>'AAL mundo '!D39</f>
        <v>SIDS</v>
      </c>
      <c r="E39" s="134" t="str">
        <f>'AAL mundo '!E39</f>
        <v>N.D</v>
      </c>
      <c r="F39" s="136">
        <f>IFERROR(VLOOKUP(B39,[15]GDP!$B$6:$S$221,18,FALSE),"")</f>
        <v>284</v>
      </c>
      <c r="G39" s="215" t="str">
        <f>IFERROR(VLOOKUP($B39,[15]Hoja3!$B$6:$N$221,10,FALSE),0)</f>
        <v/>
      </c>
      <c r="H39" s="215" t="str">
        <f>IFERROR(VLOOKUP($B39,[15]Hoja3!$B$6:$N$221,7,FALSE),0)</f>
        <v/>
      </c>
      <c r="I39" s="136" t="str">
        <f t="shared" si="24"/>
        <v/>
      </c>
      <c r="J39" s="136" t="str">
        <f>IFERROR(VLOOKUP($B39,[16]SOC!$B$7:$AE$222,30,FALSE),0)</f>
        <v/>
      </c>
      <c r="K39" s="135" t="str">
        <f t="shared" si="25"/>
        <v/>
      </c>
      <c r="L39" s="136" t="str">
        <f>IFERROR(VLOOKUP($B39,[16]SOC!$B$7:$AE$222,29,FALSE),0)</f>
        <v/>
      </c>
      <c r="M39" s="136" t="str">
        <f>IFERROR(VLOOKUP($B39,[15]Hoja3!$B$6:$F$221,5,FALSE),0)</f>
        <v/>
      </c>
      <c r="N39" s="136" t="str">
        <f>IFERROR(VLOOKUP($B39,[15]Hoja3!$B$6:$F$221,2,FALSE),0)</f>
        <v/>
      </c>
      <c r="O39" s="215" t="str">
        <f>IFERROR(VLOOKUP($B39,[15]Hoja3!$B$6:$N$221,13,FALSE),0)</f>
        <v/>
      </c>
      <c r="P39" s="215">
        <f>IFERROR(VLOOKUP($B39,[15]Hoja3!$B$6:$N$221,6,FALSE),0)</f>
        <v>2.8</v>
      </c>
      <c r="Q39" s="136">
        <f>IFERROR(VLOOKUP($B39,[15]Hoja1!$B$6:$O$221,14,FALSE),0)</f>
        <v>56.515999999999998</v>
      </c>
      <c r="R39" s="136">
        <f>IFERROR(VLOOKUP($B39,[15]Hoja1!$B$6:$O$221,7,FALSE),0)</f>
        <v>19.899999999999999</v>
      </c>
      <c r="S39" s="136"/>
      <c r="T39" s="136"/>
      <c r="U39" s="132"/>
      <c r="V39" s="132"/>
      <c r="W39" s="132"/>
      <c r="X39" s="132"/>
      <c r="Y39" s="132"/>
      <c r="AG39" s="133"/>
      <c r="AH39" s="133"/>
      <c r="AI39" s="133"/>
      <c r="AJ39" s="133"/>
      <c r="AK39" s="133"/>
      <c r="AL39" s="133"/>
      <c r="AM39" s="133"/>
      <c r="AN39" s="133"/>
      <c r="AO39" s="133"/>
    </row>
    <row r="40" spans="1:41">
      <c r="A40" s="134" t="str">
        <f>'AAL mundo '!A40</f>
        <v>LAC</v>
      </c>
      <c r="B40" s="134" t="str">
        <f>'AAL mundo '!B40</f>
        <v>ATG</v>
      </c>
      <c r="C40" s="134" t="str">
        <f>'AAL mundo '!C40</f>
        <v>Antigua and Barbuda</v>
      </c>
      <c r="D40" s="134" t="str">
        <f>'AAL mundo '!D40</f>
        <v>SIDS</v>
      </c>
      <c r="E40" s="134" t="str">
        <f>'AAL mundo '!E40</f>
        <v>High income: nonOECD</v>
      </c>
      <c r="F40" s="136">
        <f>IFERROR(VLOOKUP(B40,[15]GDP!$B$6:$S$221,18,FALSE),"")</f>
        <v>1220.9760111111109</v>
      </c>
      <c r="G40" s="215">
        <f>IFERROR(VLOOKUP($B40,[15]Hoja3!$B$6:$N$221,10,FALSE),0)</f>
        <v>80.160449961756186</v>
      </c>
      <c r="H40" s="215">
        <f>IFERROR(VLOOKUP($B40,[15]Hoja3!$B$6:$N$221,7,FALSE),0)</f>
        <v>7.0943576158940402</v>
      </c>
      <c r="I40" s="136">
        <f t="shared" si="24"/>
        <v>34.421354329163599</v>
      </c>
      <c r="J40" s="136">
        <f>IFERROR(VLOOKUP($B40,[16]SOC!$B$7:$AE$222,30,FALSE),0)</f>
        <v>3.0463576158940402</v>
      </c>
      <c r="K40" s="135">
        <f t="shared" si="25"/>
        <v>45.739095632592587</v>
      </c>
      <c r="L40" s="136">
        <f>IFERROR(VLOOKUP($B40,[16]SOC!$B$7:$AE$222,29,FALSE),0)</f>
        <v>4.048</v>
      </c>
      <c r="M40" s="136">
        <f>IFERROR(VLOOKUP($B40,[15]Hoja3!$B$6:$F$221,5,FALSE),0)</f>
        <v>30.817390988</v>
      </c>
      <c r="N40" s="136">
        <f>IFERROR(VLOOKUP($B40,[15]Hoja3!$B$6:$F$221,2,FALSE),0)</f>
        <v>2.5544699999999998</v>
      </c>
      <c r="O40" s="215">
        <f>IFERROR(VLOOKUP($B40,[15]Hoja3!$B$6:$N$221,13,FALSE),0)</f>
        <v>110.97784094975619</v>
      </c>
      <c r="P40" s="215">
        <f>IFERROR(VLOOKUP($B40,[15]Hoja3!$B$6:$N$221,6,FALSE),0)</f>
        <v>9.6488276158940405</v>
      </c>
      <c r="Q40" s="136">
        <f>IFERROR(VLOOKUP($B40,[15]Hoja1!$B$6:$O$221,14,FALSE),0)</f>
        <v>312.81131148148143</v>
      </c>
      <c r="R40" s="136">
        <f>IFERROR(VLOOKUP($B40,[15]Hoja1!$B$6:$O$221,7,FALSE),0)</f>
        <v>25.619775379273612</v>
      </c>
      <c r="S40" s="136"/>
      <c r="T40" s="136"/>
      <c r="U40" s="132"/>
      <c r="V40" s="132"/>
      <c r="W40" s="132"/>
      <c r="X40" s="132"/>
      <c r="Y40" s="132"/>
      <c r="AG40" s="133"/>
      <c r="AH40" s="133"/>
      <c r="AI40" s="133"/>
      <c r="AJ40" s="133"/>
      <c r="AK40" s="133"/>
      <c r="AL40" s="133"/>
      <c r="AM40" s="133"/>
      <c r="AN40" s="133"/>
      <c r="AO40" s="133"/>
    </row>
    <row r="41" spans="1:41">
      <c r="A41" s="134" t="str">
        <f>'AAL mundo '!A41</f>
        <v>LAC</v>
      </c>
      <c r="B41" s="134" t="str">
        <f>'AAL mundo '!B41</f>
        <v>ARG</v>
      </c>
      <c r="C41" s="134" t="str">
        <f>'AAL mundo '!C41</f>
        <v>Argentina</v>
      </c>
      <c r="D41" s="134" t="str">
        <f>'AAL mundo '!D41</f>
        <v/>
      </c>
      <c r="E41" s="134" t="str">
        <f>'AAL mundo '!E41</f>
        <v>Upper middle income</v>
      </c>
      <c r="F41" s="136">
        <f>IFERROR(VLOOKUP(B41,[15]GDP!$B$6:$S$221,18,FALSE),"")</f>
        <v>537659.97270209191</v>
      </c>
      <c r="G41" s="215">
        <f>IFERROR(VLOOKUP($B41,[15]Hoja3!$B$6:$N$221,10,FALSE),0)</f>
        <v>83697.085779492452</v>
      </c>
      <c r="H41" s="215">
        <f>IFERROR(VLOOKUP($B41,[15]Hoja3!$B$6:$N$221,7,FALSE),0)</f>
        <v>18.130370370370372</v>
      </c>
      <c r="I41" s="136">
        <f t="shared" si="24"/>
        <v>59063.962429224768</v>
      </c>
      <c r="J41" s="136">
        <f>IFERROR(VLOOKUP($B41,[16]SOC!$B$7:$AE$222,30,FALSE),0)</f>
        <v>12.794370370370372</v>
      </c>
      <c r="K41" s="135">
        <f t="shared" si="25"/>
        <v>24633.123350267684</v>
      </c>
      <c r="L41" s="136">
        <f>IFERROR(VLOOKUP($B41,[16]SOC!$B$7:$AE$222,29,FALSE),0)</f>
        <v>5.3360000000000003</v>
      </c>
      <c r="M41" s="136">
        <f>IFERROR(VLOOKUP($B41,[15]Hoja3!$B$6:$F$221,5,FALSE),0)</f>
        <v>32833.26955174363</v>
      </c>
      <c r="N41" s="136">
        <f>IFERROR(VLOOKUP($B41,[15]Hoja3!$B$6:$F$221,2,FALSE),0)</f>
        <v>5.3441000000000001</v>
      </c>
      <c r="O41" s="215">
        <f>IFERROR(VLOOKUP($B41,[15]Hoja3!$B$6:$N$221,13,FALSE),0)</f>
        <v>116530.35533123609</v>
      </c>
      <c r="P41" s="215">
        <f>IFERROR(VLOOKUP($B41,[15]Hoja3!$B$6:$N$221,6,FALSE),0)</f>
        <v>23.474470370370369</v>
      </c>
      <c r="Q41" s="136">
        <f>IFERROR(VLOOKUP($B41,[15]Hoja1!$B$6:$O$221,14,FALSE),0)</f>
        <v>91993.218188886458</v>
      </c>
      <c r="R41" s="136">
        <f>IFERROR(VLOOKUP($B41,[15]Hoja1!$B$6:$O$221,7,FALSE),0)</f>
        <v>17.109925019443157</v>
      </c>
      <c r="S41" s="136"/>
      <c r="T41" s="136"/>
      <c r="U41" s="132"/>
      <c r="V41" s="132"/>
      <c r="W41" s="132"/>
      <c r="X41" s="132"/>
      <c r="Y41" s="132"/>
      <c r="AG41" s="133"/>
      <c r="AH41" s="133"/>
      <c r="AI41" s="133"/>
      <c r="AJ41" s="133"/>
      <c r="AK41" s="133"/>
      <c r="AL41" s="133"/>
      <c r="AM41" s="133"/>
      <c r="AN41" s="133"/>
      <c r="AO41" s="133"/>
    </row>
    <row r="42" spans="1:41">
      <c r="A42" s="134" t="str">
        <f>'AAL mundo '!A42</f>
        <v>Europe and Central Asia</v>
      </c>
      <c r="B42" s="134" t="str">
        <f>'AAL mundo '!B42</f>
        <v>ARM</v>
      </c>
      <c r="C42" s="134" t="str">
        <f>'AAL mundo '!C42</f>
        <v>Armenia</v>
      </c>
      <c r="D42" s="134" t="str">
        <f>'AAL mundo '!D42</f>
        <v/>
      </c>
      <c r="E42" s="134" t="str">
        <f>'AAL mundo '!E42</f>
        <v>Lower middle income</v>
      </c>
      <c r="F42" s="136">
        <f>IFERROR(VLOOKUP(B42,[15]GDP!$B$6:$S$221,18,FALSE),"")</f>
        <v>11644.438422984431</v>
      </c>
      <c r="G42" s="215">
        <f>IFERROR(VLOOKUP($B42,[15]Hoja3!$B$6:$N$221,10,FALSE),0)</f>
        <v>957.99019817666192</v>
      </c>
      <c r="H42" s="215">
        <f>IFERROR(VLOOKUP($B42,[15]Hoja3!$B$6:$N$221,7,FALSE),0)</f>
        <v>8.6138843405355132</v>
      </c>
      <c r="I42" s="136">
        <f t="shared" si="24"/>
        <v>774.92827073801732</v>
      </c>
      <c r="J42" s="136">
        <f>IFERROR(VLOOKUP($B42,[16]SOC!$B$7:$AE$222,30,FALSE),0)</f>
        <v>6.9678609541655421</v>
      </c>
      <c r="K42" s="135">
        <f t="shared" si="25"/>
        <v>183.06192743864469</v>
      </c>
      <c r="L42" s="136">
        <f>IFERROR(VLOOKUP($B42,[16]SOC!$B$7:$AE$222,29,FALSE),0)</f>
        <v>1.646023386369972</v>
      </c>
      <c r="M42" s="136">
        <f>IFERROR(VLOOKUP($B42,[15]Hoja3!$B$6:$F$221,5,FALSE),0)</f>
        <v>279.18239785410549</v>
      </c>
      <c r="N42" s="136">
        <f>IFERROR(VLOOKUP($B42,[15]Hoja3!$B$6:$F$221,2,FALSE),0)</f>
        <v>2.3975599999999999</v>
      </c>
      <c r="O42" s="215">
        <f>IFERROR(VLOOKUP($B42,[15]Hoja3!$B$6:$N$221,13,FALSE),0)</f>
        <v>1237.1725960307674</v>
      </c>
      <c r="P42" s="215">
        <f>IFERROR(VLOOKUP($B42,[15]Hoja3!$B$6:$N$221,6,FALSE),0)</f>
        <v>11.011444340535515</v>
      </c>
      <c r="Q42" s="136">
        <f>IFERROR(VLOOKUP($B42,[15]Hoja1!$B$6:$O$221,14,FALSE),0)</f>
        <v>2334.6936116049296</v>
      </c>
      <c r="R42" s="136">
        <f>IFERROR(VLOOKUP($B42,[15]Hoja1!$B$6:$O$221,7,FALSE),0)</f>
        <v>20.049860085966735</v>
      </c>
      <c r="S42" s="136"/>
      <c r="T42" s="136"/>
      <c r="U42" s="132"/>
      <c r="V42" s="132"/>
      <c r="W42" s="132"/>
      <c r="X42" s="132"/>
      <c r="Y42" s="132"/>
      <c r="AG42" s="133"/>
      <c r="AH42" s="133"/>
      <c r="AI42" s="133"/>
      <c r="AJ42" s="133"/>
      <c r="AK42" s="133"/>
      <c r="AL42" s="133"/>
      <c r="AM42" s="133"/>
      <c r="AN42" s="133"/>
      <c r="AO42" s="133"/>
    </row>
    <row r="43" spans="1:41">
      <c r="A43" s="134" t="str">
        <f>'AAL mundo '!A43</f>
        <v>LAC</v>
      </c>
      <c r="B43" s="134" t="str">
        <f>'AAL mundo '!B43</f>
        <v>ABW</v>
      </c>
      <c r="C43" s="134" t="str">
        <f>'AAL mundo '!C43</f>
        <v>Aruba</v>
      </c>
      <c r="D43" s="134" t="str">
        <f>'AAL mundo '!D43</f>
        <v>SIDS</v>
      </c>
      <c r="E43" s="134" t="str">
        <f>'AAL mundo '!E43</f>
        <v>High income: nonOECD</v>
      </c>
      <c r="F43" s="136">
        <f>IFERROR(VLOOKUP(B43,[15]GDP!$B$6:$S$221,18,FALSE),"")</f>
        <v>2584.4636871508378</v>
      </c>
      <c r="G43" s="215">
        <f>IFERROR(VLOOKUP($B43,[15]Hoja3!$B$6:$N$221,10,FALSE),0)</f>
        <v>444.81006703910606</v>
      </c>
      <c r="H43" s="215">
        <f>IFERROR(VLOOKUP($B43,[15]Hoja3!$B$6:$N$221,7,FALSE),0)</f>
        <v>17.799999999999997</v>
      </c>
      <c r="I43" s="136">
        <f t="shared" si="24"/>
        <v>204.91250279329606</v>
      </c>
      <c r="J43" s="136">
        <f>IFERROR(VLOOKUP($B43,[16]SOC!$B$7:$AE$222,30,FALSE),0)</f>
        <v>8.1999999999999993</v>
      </c>
      <c r="K43" s="135">
        <f t="shared" si="25"/>
        <v>239.89756424581003</v>
      </c>
      <c r="L43" s="136">
        <f>IFERROR(VLOOKUP($B43,[16]SOC!$B$7:$AE$222,29,FALSE),0)</f>
        <v>9.6</v>
      </c>
      <c r="M43" s="136">
        <f>IFERROR(VLOOKUP($B43,[15]Hoja3!$B$6:$F$221,5,FALSE),0)</f>
        <v>156.0207129905028</v>
      </c>
      <c r="N43" s="136">
        <f>IFERROR(VLOOKUP($B43,[15]Hoja3!$B$6:$F$221,2,FALSE),0)</f>
        <v>6.0368700000000004</v>
      </c>
      <c r="O43" s="215">
        <f>IFERROR(VLOOKUP($B43,[15]Hoja3!$B$6:$N$221,13,FALSE),0)</f>
        <v>600.83078002960883</v>
      </c>
      <c r="P43" s="215">
        <f>IFERROR(VLOOKUP($B43,[15]Hoja3!$B$6:$N$221,6,FALSE),0)</f>
        <v>23.836869999999998</v>
      </c>
      <c r="Q43" s="136">
        <f>IFERROR(VLOOKUP($B43,[15]Hoja1!$B$6:$O$221,14,FALSE),0)</f>
        <v>691.62011173184362</v>
      </c>
      <c r="R43" s="136">
        <f>IFERROR(VLOOKUP($B43,[15]Hoja1!$B$6:$O$221,7,FALSE),0)</f>
        <v>27.676617282460224</v>
      </c>
      <c r="S43" s="136"/>
      <c r="T43" s="136"/>
      <c r="U43" s="132"/>
      <c r="V43" s="132"/>
      <c r="W43" s="132"/>
      <c r="X43" s="132"/>
      <c r="Y43" s="132"/>
      <c r="AG43" s="133"/>
      <c r="AH43" s="133"/>
      <c r="AI43" s="133"/>
      <c r="AJ43" s="133"/>
      <c r="AK43" s="133"/>
      <c r="AL43" s="133"/>
      <c r="AM43" s="133"/>
      <c r="AN43" s="133"/>
      <c r="AO43" s="133"/>
    </row>
    <row r="44" spans="1:41">
      <c r="A44" s="134" t="str">
        <f>'AAL mundo '!A44</f>
        <v>East Asia and the Pacific</v>
      </c>
      <c r="B44" s="134" t="str">
        <f>'AAL mundo '!B44</f>
        <v>AUS</v>
      </c>
      <c r="C44" s="134" t="str">
        <f>'AAL mundo '!C44</f>
        <v>Australia</v>
      </c>
      <c r="D44" s="134" t="str">
        <f>'AAL mundo '!D44</f>
        <v/>
      </c>
      <c r="E44" s="134" t="str">
        <f>'AAL mundo '!E44</f>
        <v>High income: OECD</v>
      </c>
      <c r="F44" s="136">
        <f>IFERROR(VLOOKUP(B44,[15]GDP!$B$6:$S$221,18,FALSE),"")</f>
        <v>1454675.4796658405</v>
      </c>
      <c r="G44" s="215">
        <f>IFERROR(VLOOKUP($B44,[15]Hoja3!$B$6:$N$221,10,FALSE),0)</f>
        <v>252395.41955042884</v>
      </c>
      <c r="H44" s="215">
        <f>IFERROR(VLOOKUP($B44,[15]Hoja3!$B$6:$N$221,7,FALSE),0)</f>
        <v>18.158999999999999</v>
      </c>
      <c r="I44" s="136">
        <f t="shared" si="24"/>
        <v>146601.30838832684</v>
      </c>
      <c r="J44" s="136">
        <f>IFERROR(VLOOKUP($B44,[16]SOC!$B$7:$AE$222,30,FALSE),0)</f>
        <v>10.547470171073094</v>
      </c>
      <c r="K44" s="135">
        <f t="shared" si="25"/>
        <v>105794.111162102</v>
      </c>
      <c r="L44" s="136">
        <f>IFERROR(VLOOKUP($B44,[16]SOC!$B$7:$AE$222,29,FALSE),0)</f>
        <v>7.6115298289269049</v>
      </c>
      <c r="M44" s="136">
        <f>IFERROR(VLOOKUP($B44,[15]Hoja3!$B$6:$F$221,5,FALSE),0)</f>
        <v>75434.966022478868</v>
      </c>
      <c r="N44" s="136">
        <f>IFERROR(VLOOKUP($B44,[15]Hoja3!$B$6:$F$221,2,FALSE),0)</f>
        <v>4.9064100000000002</v>
      </c>
      <c r="O44" s="215">
        <f>IFERROR(VLOOKUP($B44,[15]Hoja3!$B$6:$N$221,13,FALSE),0)</f>
        <v>327830.38557290769</v>
      </c>
      <c r="P44" s="215">
        <f>IFERROR(VLOOKUP($B44,[15]Hoja3!$B$6:$N$221,6,FALSE),0)</f>
        <v>23.06541</v>
      </c>
      <c r="Q44" s="136">
        <f>IFERROR(VLOOKUP($B44,[15]Hoja1!$B$6:$O$221,14,FALSE),0)</f>
        <v>397655.37501147535</v>
      </c>
      <c r="R44" s="136">
        <f>IFERROR(VLOOKUP($B44,[15]Hoja1!$B$6:$O$221,7,FALSE),0)</f>
        <v>27.336363372456262</v>
      </c>
      <c r="S44" s="136"/>
      <c r="T44" s="136"/>
      <c r="U44" s="132"/>
      <c r="V44" s="132"/>
      <c r="W44" s="132"/>
      <c r="X44" s="132"/>
      <c r="Y44" s="132"/>
      <c r="AG44" s="133"/>
      <c r="AH44" s="133"/>
      <c r="AI44" s="133"/>
      <c r="AJ44" s="133"/>
      <c r="AK44" s="133"/>
      <c r="AL44" s="133"/>
      <c r="AM44" s="133"/>
      <c r="AN44" s="133"/>
      <c r="AO44" s="133"/>
    </row>
    <row r="45" spans="1:41">
      <c r="A45" s="134" t="str">
        <f>'AAL mundo '!A45</f>
        <v>Europe and Central Asia</v>
      </c>
      <c r="B45" s="134" t="str">
        <f>'AAL mundo '!B45</f>
        <v>AUT</v>
      </c>
      <c r="C45" s="134" t="str">
        <f>'AAL mundo '!C45</f>
        <v>Austria</v>
      </c>
      <c r="D45" s="134" t="str">
        <f>'AAL mundo '!D45</f>
        <v/>
      </c>
      <c r="E45" s="134" t="str">
        <f>'AAL mundo '!E45</f>
        <v>High income: OECD</v>
      </c>
      <c r="F45" s="136">
        <f>IFERROR(VLOOKUP(B45,[15]GDP!$B$6:$S$221,18,FALSE),"")</f>
        <v>436887.54346694972</v>
      </c>
      <c r="G45" s="215">
        <f>IFERROR(VLOOKUP($B45,[15]Hoja3!$B$6:$N$221,10,FALSE),0)</f>
        <v>119638.2070942452</v>
      </c>
      <c r="H45" s="215">
        <f>IFERROR(VLOOKUP($B45,[15]Hoja3!$B$6:$N$221,7,FALSE),0)</f>
        <v>27.887</v>
      </c>
      <c r="I45" s="136">
        <f t="shared" si="24"/>
        <v>87401.063742974846</v>
      </c>
      <c r="J45" s="136">
        <f>IFERROR(VLOOKUP($B45,[16]SOC!$B$7:$AE$222,30,FALSE),0)</f>
        <v>20.372701361867705</v>
      </c>
      <c r="K45" s="135">
        <f t="shared" si="25"/>
        <v>32237.143351270348</v>
      </c>
      <c r="L45" s="136">
        <f>IFERROR(VLOOKUP($B45,[16]SOC!$B$7:$AE$222,29,FALSE),0)</f>
        <v>7.5142986381322956</v>
      </c>
      <c r="M45" s="136">
        <f>IFERROR(VLOOKUP($B45,[15]Hoja3!$B$6:$F$221,5,FALSE),0)</f>
        <v>22204.477875005476</v>
      </c>
      <c r="N45" s="136">
        <f>IFERROR(VLOOKUP($B45,[15]Hoja3!$B$6:$F$221,2,FALSE),0)</f>
        <v>5.4506500000000004</v>
      </c>
      <c r="O45" s="215">
        <f>IFERROR(VLOOKUP($B45,[15]Hoja3!$B$6:$N$221,13,FALSE),0)</f>
        <v>141842.68496925067</v>
      </c>
      <c r="P45" s="215">
        <f>IFERROR(VLOOKUP($B45,[15]Hoja3!$B$6:$N$221,6,FALSE),0)</f>
        <v>33.337649999999996</v>
      </c>
      <c r="Q45" s="136">
        <f>IFERROR(VLOOKUP($B45,[15]Hoja1!$B$6:$O$221,14,FALSE),0)</f>
        <v>97686.211286360121</v>
      </c>
      <c r="R45" s="136">
        <f>IFERROR(VLOOKUP($B45,[15]Hoja1!$B$6:$O$221,7,FALSE),0)</f>
        <v>22.35957805323649</v>
      </c>
      <c r="S45" s="136"/>
      <c r="T45" s="136"/>
      <c r="U45" s="132"/>
      <c r="V45" s="132"/>
      <c r="W45" s="132"/>
      <c r="X45" s="132"/>
      <c r="Y45" s="132"/>
      <c r="AG45" s="133"/>
      <c r="AH45" s="133"/>
      <c r="AI45" s="133"/>
      <c r="AJ45" s="133"/>
      <c r="AK45" s="133"/>
      <c r="AL45" s="133"/>
      <c r="AM45" s="133"/>
      <c r="AN45" s="133"/>
      <c r="AO45" s="133"/>
    </row>
    <row r="46" spans="1:41">
      <c r="A46" s="134" t="str">
        <f>'AAL mundo '!A46</f>
        <v>Europe and Central Asia</v>
      </c>
      <c r="B46" s="134" t="str">
        <f>'AAL mundo '!B46</f>
        <v>AZE</v>
      </c>
      <c r="C46" s="134" t="str">
        <f>'AAL mundo '!C46</f>
        <v>Azerbaijan</v>
      </c>
      <c r="D46" s="134" t="str">
        <f>'AAL mundo '!D46</f>
        <v/>
      </c>
      <c r="E46" s="134" t="str">
        <f>'AAL mundo '!E46</f>
        <v>Upper middle income</v>
      </c>
      <c r="F46" s="136">
        <f>IFERROR(VLOOKUP(B46,[15]GDP!$B$6:$S$221,18,FALSE),"")</f>
        <v>75198.01096519189</v>
      </c>
      <c r="G46" s="215">
        <f>IFERROR(VLOOKUP($B46,[15]Hoja3!$B$6:$N$221,10,FALSE),0)</f>
        <v>5452.2210206407499</v>
      </c>
      <c r="H46" s="215">
        <f>IFERROR(VLOOKUP($B46,[15]Hoja3!$B$6:$N$221,7,FALSE),0)</f>
        <v>8.2669999999999995</v>
      </c>
      <c r="I46" s="136">
        <f t="shared" si="24"/>
        <v>4784.7905533746998</v>
      </c>
      <c r="J46" s="136">
        <f>IFERROR(VLOOKUP($B46,[16]SOC!$B$7:$AE$222,30,FALSE),0)</f>
        <v>7.2549999999999999</v>
      </c>
      <c r="K46" s="135">
        <f t="shared" si="25"/>
        <v>667.43046726605053</v>
      </c>
      <c r="L46" s="136">
        <f>IFERROR(VLOOKUP($B46,[16]SOC!$B$7:$AE$222,29,FALSE),0)</f>
        <v>1.012</v>
      </c>
      <c r="M46" s="136">
        <f>IFERROR(VLOOKUP($B46,[15]Hoja3!$B$6:$F$221,5,FALSE),0)</f>
        <v>1811.191534429573</v>
      </c>
      <c r="N46" s="136">
        <f>IFERROR(VLOOKUP($B46,[15]Hoja3!$B$6:$F$221,2,FALSE),0)</f>
        <v>2.46218</v>
      </c>
      <c r="O46" s="215">
        <f>IFERROR(VLOOKUP($B46,[15]Hoja3!$B$6:$N$221,13,FALSE),0)</f>
        <v>7263.4125550703229</v>
      </c>
      <c r="P46" s="215">
        <f>IFERROR(VLOOKUP($B46,[15]Hoja3!$B$6:$N$221,6,FALSE),0)</f>
        <v>10.729179999999999</v>
      </c>
      <c r="Q46" s="136">
        <f>IFERROR(VLOOKUP($B46,[15]Hoja1!$B$6:$O$221,14,FALSE),0)</f>
        <v>19428.79000382507</v>
      </c>
      <c r="R46" s="136">
        <f>IFERROR(VLOOKUP($B46,[15]Hoja1!$B$6:$O$221,7,FALSE),0)</f>
        <v>25.836840302622342</v>
      </c>
      <c r="S46" s="136"/>
      <c r="T46" s="136"/>
      <c r="U46" s="132"/>
      <c r="V46" s="132"/>
      <c r="W46" s="132"/>
      <c r="X46" s="132"/>
      <c r="Y46" s="132"/>
      <c r="AG46" s="133"/>
      <c r="AH46" s="133"/>
      <c r="AI46" s="133"/>
      <c r="AJ46" s="133"/>
      <c r="AK46" s="133"/>
      <c r="AL46" s="133"/>
      <c r="AM46" s="133"/>
      <c r="AN46" s="133"/>
      <c r="AO46" s="133"/>
    </row>
    <row r="47" spans="1:41">
      <c r="A47" s="134" t="str">
        <f>'AAL mundo '!A47</f>
        <v>LAC</v>
      </c>
      <c r="B47" s="134" t="str">
        <f>'AAL mundo '!B47</f>
        <v>BHS</v>
      </c>
      <c r="C47" s="134" t="str">
        <f>'AAL mundo '!C47</f>
        <v>Bahamas</v>
      </c>
      <c r="D47" s="134" t="str">
        <f>'AAL mundo '!D47</f>
        <v>SIDS</v>
      </c>
      <c r="E47" s="134" t="str">
        <f>'AAL mundo '!E47</f>
        <v>High income: nonOECD</v>
      </c>
      <c r="F47" s="136">
        <f>IFERROR(VLOOKUP(B47,[15]GDP!$B$6:$S$221,18,FALSE),"")</f>
        <v>8510.5</v>
      </c>
      <c r="G47" s="215">
        <f>IFERROR(VLOOKUP($B47,[15]Hoja3!$B$6:$N$221,10,FALSE),0)</f>
        <v>496.03193029449949</v>
      </c>
      <c r="H47" s="215">
        <f>IFERROR(VLOOKUP($B47,[15]Hoja3!$B$6:$N$221,7,FALSE),0)</f>
        <v>6.2870424321999998</v>
      </c>
      <c r="I47" s="136">
        <f t="shared" si="24"/>
        <v>219.89068029449948</v>
      </c>
      <c r="J47" s="136">
        <f>IFERROR(VLOOKUP($B47,[16]SOC!$B$7:$AE$222,30,FALSE),0)</f>
        <v>2.7870424321999998</v>
      </c>
      <c r="K47" s="135">
        <f t="shared" si="25"/>
        <v>276.14125000000001</v>
      </c>
      <c r="L47" s="136">
        <f>IFERROR(VLOOKUP($B47,[16]SOC!$B$7:$AE$222,29,FALSE),0)</f>
        <v>3.5</v>
      </c>
      <c r="M47" s="136">
        <f>IFERROR(VLOOKUP($B47,[15]Hoja3!$B$6:$F$221,5,FALSE),0)</f>
        <v>180.33459924479999</v>
      </c>
      <c r="N47" s="136">
        <f>IFERROR(VLOOKUP($B47,[15]Hoja3!$B$6:$F$221,2,FALSE),0)</f>
        <v>2.84999</v>
      </c>
      <c r="O47" s="215">
        <f>IFERROR(VLOOKUP($B47,[15]Hoja3!$B$6:$N$221,13,FALSE),0)</f>
        <v>676.36652953929945</v>
      </c>
      <c r="P47" s="215">
        <f>IFERROR(VLOOKUP($B47,[15]Hoja3!$B$6:$N$221,6,FALSE),0)</f>
        <v>9.1370324321999998</v>
      </c>
      <c r="Q47" s="136">
        <f>IFERROR(VLOOKUP($B47,[15]Hoja1!$B$6:$O$221,14,FALSE),0)</f>
        <v>2355.5299999999997</v>
      </c>
      <c r="R47" s="136">
        <f>IFERROR(VLOOKUP($B47,[15]Hoja1!$B$6:$O$221,7,FALSE),0)</f>
        <v>27.677927266318076</v>
      </c>
      <c r="S47" s="136"/>
      <c r="T47" s="136"/>
      <c r="U47" s="132"/>
      <c r="V47" s="132"/>
      <c r="W47" s="132"/>
      <c r="X47" s="132"/>
      <c r="Y47" s="132"/>
      <c r="AG47" s="133"/>
      <c r="AH47" s="133"/>
      <c r="AI47" s="133"/>
      <c r="AJ47" s="133"/>
      <c r="AK47" s="133"/>
      <c r="AL47" s="133"/>
      <c r="AM47" s="133"/>
      <c r="AN47" s="133"/>
      <c r="AO47" s="133"/>
    </row>
    <row r="48" spans="1:41">
      <c r="A48" s="134" t="str">
        <f>'AAL mundo '!A48</f>
        <v>Middle East and North Africa</v>
      </c>
      <c r="B48" s="134" t="str">
        <f>'AAL mundo '!B48</f>
        <v>BHR</v>
      </c>
      <c r="C48" s="134" t="str">
        <f>'AAL mundo '!C48</f>
        <v>Bahrain</v>
      </c>
      <c r="D48" s="134" t="str">
        <f>'AAL mundo '!D48</f>
        <v>SIDS</v>
      </c>
      <c r="E48" s="134" t="str">
        <f>'AAL mundo '!E48</f>
        <v>High income: nonOECD</v>
      </c>
      <c r="F48" s="136">
        <f>IFERROR(VLOOKUP(B48,[15]GDP!$B$6:$S$221,18,FALSE),"")</f>
        <v>33851.063829787236</v>
      </c>
      <c r="G48" s="215">
        <f>IFERROR(VLOOKUP($B48,[15]Hoja3!$B$6:$N$221,10,FALSE),0)</f>
        <v>1030.5879127659575</v>
      </c>
      <c r="H48" s="215">
        <f>IFERROR(VLOOKUP($B48,[15]Hoja3!$B$6:$N$221,7,FALSE),0)</f>
        <v>4.008</v>
      </c>
      <c r="I48" s="136">
        <f t="shared" si="24"/>
        <v>413.98366755319154</v>
      </c>
      <c r="J48" s="136">
        <f>IFERROR(VLOOKUP($B48,[16]SOC!$B$7:$AE$222,30,FALSE),0)</f>
        <v>1.61</v>
      </c>
      <c r="K48" s="135">
        <f t="shared" si="25"/>
        <v>616.60424521276605</v>
      </c>
      <c r="L48" s="136">
        <f>IFERROR(VLOOKUP($B48,[16]SOC!$B$7:$AE$222,29,FALSE),0)</f>
        <v>2.3980000000000001</v>
      </c>
      <c r="M48" s="136">
        <f>IFERROR(VLOOKUP($B48,[15]Hoja3!$B$6:$F$221,5,FALSE),0)</f>
        <v>813.4161707712766</v>
      </c>
      <c r="N48" s="136">
        <f>IFERROR(VLOOKUP($B48,[15]Hoja3!$B$6:$F$221,2,FALSE),0)</f>
        <v>2.6446999999999998</v>
      </c>
      <c r="O48" s="215">
        <f>IFERROR(VLOOKUP($B48,[15]Hoja3!$B$6:$N$221,13,FALSE),0)</f>
        <v>1844.0040835372342</v>
      </c>
      <c r="P48" s="215">
        <f>IFERROR(VLOOKUP($B48,[15]Hoja3!$B$6:$N$221,6,FALSE),0)</f>
        <v>6.6527000000000003</v>
      </c>
      <c r="Q48" s="136">
        <f>IFERROR(VLOOKUP($B48,[15]Hoja1!$B$6:$O$221,14,FALSE),0)</f>
        <v>5170.2127659574471</v>
      </c>
      <c r="R48" s="136">
        <f>IFERROR(VLOOKUP($B48,[15]Hoja1!$B$6:$O$221,7,FALSE),0)</f>
        <v>15.273412947831552</v>
      </c>
      <c r="S48" s="136"/>
      <c r="T48" s="136"/>
      <c r="U48" s="132"/>
      <c r="V48" s="132"/>
      <c r="W48" s="132"/>
      <c r="X48" s="132"/>
      <c r="Y48" s="132"/>
      <c r="AG48" s="133"/>
      <c r="AH48" s="133"/>
      <c r="AI48" s="133"/>
      <c r="AJ48" s="133"/>
      <c r="AK48" s="133"/>
      <c r="AL48" s="133"/>
      <c r="AM48" s="133"/>
      <c r="AN48" s="133"/>
      <c r="AO48" s="133"/>
    </row>
    <row r="49" spans="1:41">
      <c r="A49" s="134" t="str">
        <f>'AAL mundo '!A49</f>
        <v>South Asia</v>
      </c>
      <c r="B49" s="134" t="str">
        <f>'AAL mundo '!B49</f>
        <v>BGD</v>
      </c>
      <c r="C49" s="134" t="str">
        <f>'AAL mundo '!C49</f>
        <v>Bangladesh</v>
      </c>
      <c r="D49" s="134" t="str">
        <f>'AAL mundo '!D49</f>
        <v/>
      </c>
      <c r="E49" s="134" t="str">
        <f>'AAL mundo '!E49</f>
        <v>Low income</v>
      </c>
      <c r="F49" s="136">
        <f>IFERROR(VLOOKUP(B49,[15]GDP!$B$6:$S$221,18,FALSE),"")</f>
        <v>172886.56716417911</v>
      </c>
      <c r="G49" s="215">
        <f>IFERROR(VLOOKUP($B49,[15]Hoja3!$B$6:$N$221,10,FALSE),0)</f>
        <v>3464.2196894976141</v>
      </c>
      <c r="H49" s="215">
        <f>IFERROR(VLOOKUP($B49,[15]Hoja3!$B$6:$N$221,7,FALSE),0)</f>
        <v>2.6930000000000001</v>
      </c>
      <c r="I49" s="136">
        <f t="shared" si="24"/>
        <v>2032.4794316398925</v>
      </c>
      <c r="J49" s="136">
        <f>IFERROR(VLOOKUP($B49,[16]SOC!$B$7:$AE$222,30,FALSE),0)</f>
        <v>1.58</v>
      </c>
      <c r="K49" s="135">
        <f t="shared" si="25"/>
        <v>1431.7402578577216</v>
      </c>
      <c r="L49" s="136">
        <f>IFERROR(VLOOKUP($B49,[16]SOC!$B$7:$AE$222,29,FALSE),0)</f>
        <v>1.113</v>
      </c>
      <c r="M49" s="136">
        <f>IFERROR(VLOOKUP($B49,[15]Hoja3!$B$6:$F$221,5,FALSE),0)</f>
        <v>2949.0522518198532</v>
      </c>
      <c r="N49" s="136">
        <f>IFERROR(VLOOKUP($B49,[15]Hoja3!$B$6:$F$221,2,FALSE),0)</f>
        <v>1.9661599999999999</v>
      </c>
      <c r="O49" s="215">
        <f>IFERROR(VLOOKUP($B49,[15]Hoja3!$B$6:$N$221,13,FALSE),0)</f>
        <v>6413.2719413174673</v>
      </c>
      <c r="P49" s="215">
        <f>IFERROR(VLOOKUP($B49,[15]Hoja3!$B$6:$N$221,6,FALSE),0)</f>
        <v>4.65916</v>
      </c>
      <c r="Q49" s="136">
        <f>IFERROR(VLOOKUP($B49,[15]Hoja1!$B$6:$O$221,14,FALSE),0)</f>
        <v>49407.308286155429</v>
      </c>
      <c r="R49" s="136">
        <f>IFERROR(VLOOKUP($B49,[15]Hoja1!$B$6:$O$221,7,FALSE),0)</f>
        <v>28.57787571155631</v>
      </c>
      <c r="S49" s="136"/>
      <c r="T49" s="136"/>
      <c r="U49" s="132"/>
      <c r="V49" s="132"/>
      <c r="W49" s="132"/>
      <c r="X49" s="132"/>
      <c r="Y49" s="132"/>
      <c r="AG49" s="133"/>
      <c r="AH49" s="133"/>
      <c r="AI49" s="133"/>
      <c r="AJ49" s="133"/>
      <c r="AK49" s="133"/>
      <c r="AL49" s="133"/>
      <c r="AM49" s="133"/>
      <c r="AN49" s="133"/>
      <c r="AO49" s="133"/>
    </row>
    <row r="50" spans="1:41">
      <c r="A50" s="134" t="str">
        <f>'AAL mundo '!A50</f>
        <v>LAC</v>
      </c>
      <c r="B50" s="134" t="str">
        <f>'AAL mundo '!B50</f>
        <v>BRB</v>
      </c>
      <c r="C50" s="134" t="str">
        <f>'AAL mundo '!C50</f>
        <v>Barbados</v>
      </c>
      <c r="D50" s="134" t="str">
        <f>'AAL mundo '!D50</f>
        <v>SIDS</v>
      </c>
      <c r="E50" s="134" t="str">
        <f>'AAL mundo '!E50</f>
        <v>High income: nonOECD</v>
      </c>
      <c r="F50" s="136">
        <f>IFERROR(VLOOKUP(B50,[15]GDP!$B$6:$S$221,18,FALSE),"")</f>
        <v>4354.5</v>
      </c>
      <c r="G50" s="215">
        <f>IFERROR(VLOOKUP($B50,[15]Hoja3!$B$6:$N$221,10,FALSE),0)</f>
        <v>507.07729293057412</v>
      </c>
      <c r="H50" s="215">
        <f>IFERROR(VLOOKUP($B50,[15]Hoja3!$B$6:$N$221,7,FALSE),0)</f>
        <v>11.406530040053404</v>
      </c>
      <c r="I50" s="136">
        <f t="shared" si="24"/>
        <v>314.18704793057412</v>
      </c>
      <c r="J50" s="136">
        <f>IFERROR(VLOOKUP($B50,[16]SOC!$B$7:$AE$222,30,FALSE),0)</f>
        <v>7.0675300400534047</v>
      </c>
      <c r="K50" s="135">
        <f t="shared" si="25"/>
        <v>192.89024500000002</v>
      </c>
      <c r="L50" s="136">
        <f>IFERROR(VLOOKUP($B50,[16]SOC!$B$7:$AE$222,29,FALSE),0)</f>
        <v>4.3390000000000004</v>
      </c>
      <c r="M50" s="136">
        <f>IFERROR(VLOOKUP($B50,[15]Hoja3!$B$6:$F$221,5,FALSE),0)</f>
        <v>292.26489555000001</v>
      </c>
      <c r="N50" s="136">
        <f>IFERROR(VLOOKUP($B50,[15]Hoja3!$B$6:$F$221,2,FALSE),0)</f>
        <v>6.7117899999999997</v>
      </c>
      <c r="O50" s="215">
        <f>IFERROR(VLOOKUP($B50,[15]Hoja3!$B$6:$N$221,13,FALSE),0)</f>
        <v>799.34218848057412</v>
      </c>
      <c r="P50" s="215">
        <f>IFERROR(VLOOKUP($B50,[15]Hoja3!$B$6:$N$221,6,FALSE),0)</f>
        <v>18.118320040053405</v>
      </c>
      <c r="Q50" s="136">
        <f>IFERROR(VLOOKUP($B50,[15]Hoja1!$B$6:$O$221,14,FALSE),0)</f>
        <v>556</v>
      </c>
      <c r="R50" s="136">
        <f>IFERROR(VLOOKUP($B50,[15]Hoja1!$B$6:$O$221,7,FALSE),0)</f>
        <v>12.768400505224481</v>
      </c>
      <c r="S50" s="136"/>
      <c r="T50" s="136"/>
      <c r="U50" s="132"/>
      <c r="V50" s="132"/>
      <c r="W50" s="132"/>
      <c r="X50" s="132"/>
      <c r="Y50" s="132"/>
      <c r="AG50" s="133"/>
      <c r="AH50" s="133"/>
      <c r="AI50" s="133"/>
      <c r="AJ50" s="133"/>
      <c r="AK50" s="133"/>
      <c r="AL50" s="133"/>
      <c r="AM50" s="133"/>
      <c r="AN50" s="133"/>
      <c r="AO50" s="133"/>
    </row>
    <row r="51" spans="1:41">
      <c r="A51" s="134" t="str">
        <f>'AAL mundo '!A51</f>
        <v>Europe and Central Asia</v>
      </c>
      <c r="B51" s="134" t="str">
        <f>'AAL mundo '!B51</f>
        <v>BLR</v>
      </c>
      <c r="C51" s="134" t="str">
        <f>'AAL mundo '!C51</f>
        <v>Belarus</v>
      </c>
      <c r="D51" s="134" t="str">
        <f>'AAL mundo '!D51</f>
        <v/>
      </c>
      <c r="E51" s="134" t="str">
        <f>'AAL mundo '!E51</f>
        <v>Upper middle income</v>
      </c>
      <c r="F51" s="136">
        <f>IFERROR(VLOOKUP(B51,[15]GDP!$B$6:$S$221,18,FALSE),"")</f>
        <v>76139.250364518535</v>
      </c>
      <c r="G51" s="215">
        <f>IFERROR(VLOOKUP($B51,[15]Hoja3!$B$6:$N$221,10,FALSE),0)</f>
        <v>9435.0791072379125</v>
      </c>
      <c r="H51" s="215">
        <f>IFERROR(VLOOKUP($B51,[15]Hoja3!$B$6:$N$221,7,FALSE),0)</f>
        <v>15.795000000000002</v>
      </c>
      <c r="I51" s="136">
        <f t="shared" si="24"/>
        <v>7046.8900429303985</v>
      </c>
      <c r="J51" s="136">
        <f>IFERROR(VLOOKUP($B51,[16]SOC!$B$7:$AE$222,30,FALSE),0)</f>
        <v>11.797000000000001</v>
      </c>
      <c r="K51" s="135">
        <f t="shared" si="25"/>
        <v>2388.1890643075135</v>
      </c>
      <c r="L51" s="136">
        <f>IFERROR(VLOOKUP($B51,[16]SOC!$B$7:$AE$222,29,FALSE),0)</f>
        <v>3.9980000000000002</v>
      </c>
      <c r="M51" s="136">
        <f>IFERROR(VLOOKUP($B51,[15]Hoja3!$B$6:$F$221,5,FALSE),0)</f>
        <v>3797.4603397804349</v>
      </c>
      <c r="N51" s="136">
        <f>IFERROR(VLOOKUP($B51,[15]Hoja3!$B$6:$F$221,2,FALSE),0)</f>
        <v>4.98752</v>
      </c>
      <c r="O51" s="215">
        <f>IFERROR(VLOOKUP($B51,[15]Hoja3!$B$6:$N$221,13,FALSE),0)</f>
        <v>13232.539447018347</v>
      </c>
      <c r="P51" s="215">
        <f>IFERROR(VLOOKUP($B51,[15]Hoja3!$B$6:$N$221,6,FALSE),0)</f>
        <v>20.782520000000002</v>
      </c>
      <c r="Q51" s="136">
        <f>IFERROR(VLOOKUP($B51,[15]Hoja1!$B$6:$O$221,14,FALSE),0)</f>
        <v>24415.140595470359</v>
      </c>
      <c r="R51" s="136">
        <f>IFERROR(VLOOKUP($B51,[15]Hoja1!$B$6:$O$221,7,FALSE),0)</f>
        <v>32.066431542971955</v>
      </c>
      <c r="S51" s="136"/>
      <c r="T51" s="136"/>
      <c r="U51" s="132"/>
      <c r="V51" s="132"/>
      <c r="W51" s="132"/>
      <c r="X51" s="132"/>
      <c r="Y51" s="132"/>
      <c r="AG51" s="133"/>
      <c r="AH51" s="133"/>
      <c r="AI51" s="133"/>
      <c r="AJ51" s="133"/>
      <c r="AK51" s="133"/>
      <c r="AL51" s="133"/>
      <c r="AM51" s="133"/>
      <c r="AN51" s="133"/>
      <c r="AO51" s="133"/>
    </row>
    <row r="52" spans="1:41">
      <c r="A52" s="134" t="str">
        <f>'AAL mundo '!A52</f>
        <v>Europe and Central Asia</v>
      </c>
      <c r="B52" s="134" t="str">
        <f>'AAL mundo '!B52</f>
        <v>BEL</v>
      </c>
      <c r="C52" s="134" t="str">
        <f>'AAL mundo '!C52</f>
        <v>Belgium</v>
      </c>
      <c r="D52" s="134" t="str">
        <f>'AAL mundo '!D52</f>
        <v/>
      </c>
      <c r="E52" s="134" t="str">
        <f>'AAL mundo '!E52</f>
        <v>High income: OECD</v>
      </c>
      <c r="F52" s="136">
        <f>IFERROR(VLOOKUP(B52,[15]GDP!$B$6:$S$221,18,FALSE),"")</f>
        <v>531546.58617857855</v>
      </c>
      <c r="G52" s="215">
        <f>IFERROR(VLOOKUP($B52,[15]Hoja3!$B$6:$N$221,10,FALSE),0)</f>
        <v>156685.55321100916</v>
      </c>
      <c r="H52" s="215">
        <f>IFERROR(VLOOKUP($B52,[15]Hoja3!$B$6:$N$221,7,FALSE),0)</f>
        <v>29.733000000000001</v>
      </c>
      <c r="I52" s="136">
        <f t="shared" si="24"/>
        <v>111137.35994600313</v>
      </c>
      <c r="J52" s="136">
        <f>IFERROR(VLOOKUP($B52,[16]SOC!$B$7:$AE$222,30,FALSE),0)</f>
        <v>21.089673269522155</v>
      </c>
      <c r="K52" s="135">
        <f t="shared" si="25"/>
        <v>45548.193265006026</v>
      </c>
      <c r="L52" s="136">
        <f>IFERROR(VLOOKUP($B52,[16]SOC!$B$7:$AE$222,29,FALSE),0)</f>
        <v>8.6433267304778454</v>
      </c>
      <c r="M52" s="136">
        <f>IFERROR(VLOOKUP($B52,[15]Hoja3!$B$6:$F$221,5,FALSE),0)</f>
        <v>33542.818278565464</v>
      </c>
      <c r="N52" s="136">
        <f>IFERROR(VLOOKUP($B52,[15]Hoja3!$B$6:$F$221,2,FALSE),0)</f>
        <v>6.3651600000000004</v>
      </c>
      <c r="O52" s="215">
        <f>IFERROR(VLOOKUP($B52,[15]Hoja3!$B$6:$N$221,13,FALSE),0)</f>
        <v>190228.37148957461</v>
      </c>
      <c r="P52" s="215">
        <f>IFERROR(VLOOKUP($B52,[15]Hoja3!$B$6:$N$221,6,FALSE),0)</f>
        <v>36.09816</v>
      </c>
      <c r="Q52" s="136">
        <f>IFERROR(VLOOKUP($B52,[15]Hoja1!$B$6:$O$221,14,FALSE),0)</f>
        <v>123818.75310863294</v>
      </c>
      <c r="R52" s="136">
        <f>IFERROR(VLOOKUP($B52,[15]Hoja1!$B$6:$O$221,7,FALSE),0)</f>
        <v>23.294054806897911</v>
      </c>
      <c r="S52" s="136"/>
      <c r="T52" s="136"/>
      <c r="U52" s="132"/>
      <c r="V52" s="132"/>
      <c r="W52" s="132"/>
      <c r="X52" s="132"/>
      <c r="Y52" s="132"/>
      <c r="AG52" s="133"/>
      <c r="AH52" s="133"/>
      <c r="AI52" s="133"/>
      <c r="AJ52" s="133"/>
      <c r="AK52" s="133"/>
      <c r="AL52" s="133"/>
      <c r="AM52" s="133"/>
      <c r="AN52" s="133"/>
      <c r="AO52" s="133"/>
    </row>
    <row r="53" spans="1:41">
      <c r="A53" s="134" t="str">
        <f>'AAL mundo '!A53</f>
        <v>LAC</v>
      </c>
      <c r="B53" s="134" t="str">
        <f>'AAL mundo '!B53</f>
        <v>BLZ</v>
      </c>
      <c r="C53" s="134" t="str">
        <f>'AAL mundo '!C53</f>
        <v>Belize</v>
      </c>
      <c r="D53" s="134" t="str">
        <f>'AAL mundo '!D53</f>
        <v>SIDS</v>
      </c>
      <c r="E53" s="134" t="str">
        <f>'AAL mundo '!E53</f>
        <v>Upper middle income</v>
      </c>
      <c r="F53" s="136">
        <f>IFERROR(VLOOKUP(B53,[15]GDP!$B$6:$S$221,18,FALSE),"")</f>
        <v>1699.1541320550953</v>
      </c>
      <c r="G53" s="215">
        <f>IFERROR(VLOOKUP($B53,[15]Hoja3!$B$6:$N$221,10,FALSE),0)</f>
        <v>85.636652504000011</v>
      </c>
      <c r="H53" s="215">
        <f>IFERROR(VLOOKUP($B53,[15]Hoja3!$B$6:$N$221,7,FALSE),0)</f>
        <v>5.7590000000000003</v>
      </c>
      <c r="I53" s="136">
        <f t="shared" si="24"/>
        <v>29.740112000000003</v>
      </c>
      <c r="J53" s="136">
        <f>IFERROR(VLOOKUP($B53,[16]SOC!$B$7:$AE$222,30,FALSE),0)</f>
        <v>2</v>
      </c>
      <c r="K53" s="135">
        <f t="shared" si="25"/>
        <v>55.896540504000001</v>
      </c>
      <c r="L53" s="136">
        <f>IFERROR(VLOOKUP($B53,[16]SOC!$B$7:$AE$222,29,FALSE),0)</f>
        <v>3.7589999999999999</v>
      </c>
      <c r="M53" s="136">
        <f>IFERROR(VLOOKUP($B53,[15]Hoja3!$B$6:$F$221,5,FALSE),0)</f>
        <v>100.98708397582499</v>
      </c>
      <c r="N53" s="136">
        <f>IFERROR(VLOOKUP($B53,[15]Hoja3!$B$6:$F$221,2,FALSE),0)</f>
        <v>6.2172900000000002</v>
      </c>
      <c r="O53" s="215">
        <f>IFERROR(VLOOKUP($B53,[15]Hoja3!$B$6:$N$221,13,FALSE),0)</f>
        <v>186.623736479825</v>
      </c>
      <c r="P53" s="215">
        <f>IFERROR(VLOOKUP($B53,[15]Hoja3!$B$6:$N$221,6,FALSE),0)</f>
        <v>11.976290000000001</v>
      </c>
      <c r="Q53" s="136">
        <f>IFERROR(VLOOKUP($B53,[15]Hoja1!$B$6:$O$221,14,FALSE),0)</f>
        <v>274.15210042876146</v>
      </c>
      <c r="R53" s="136">
        <f>IFERROR(VLOOKUP($B53,[15]Hoja1!$B$6:$O$221,7,FALSE),0)</f>
        <v>16.134622236840848</v>
      </c>
      <c r="S53" s="136"/>
      <c r="T53" s="136"/>
      <c r="U53" s="132"/>
      <c r="V53" s="132"/>
      <c r="W53" s="132"/>
      <c r="X53" s="132"/>
      <c r="Y53" s="132"/>
      <c r="AG53" s="133"/>
      <c r="AH53" s="133"/>
      <c r="AI53" s="133"/>
      <c r="AJ53" s="133"/>
      <c r="AK53" s="133"/>
      <c r="AL53" s="133"/>
      <c r="AM53" s="133"/>
      <c r="AN53" s="133"/>
      <c r="AO53" s="133"/>
    </row>
    <row r="54" spans="1:41">
      <c r="A54" s="134" t="str">
        <f>'AAL mundo '!A54</f>
        <v>Sub-Saharan Africa</v>
      </c>
      <c r="B54" s="134" t="str">
        <f>'AAL mundo '!B54</f>
        <v>BEN</v>
      </c>
      <c r="C54" s="134" t="str">
        <f>'AAL mundo '!C54</f>
        <v>Benin</v>
      </c>
      <c r="D54" s="134" t="str">
        <f>'AAL mundo '!D54</f>
        <v/>
      </c>
      <c r="E54" s="134" t="str">
        <f>'AAL mundo '!E54</f>
        <v>Low income</v>
      </c>
      <c r="F54" s="136">
        <f>IFERROR(VLOOKUP(B54,[15]GDP!$B$6:$S$221,18,FALSE),"")</f>
        <v>9575.3567347268981</v>
      </c>
      <c r="G54" s="215">
        <f>IFERROR(VLOOKUP($B54,[15]Hoja3!$B$6:$N$221,10,FALSE),0)</f>
        <v>292.95922483781794</v>
      </c>
      <c r="H54" s="215">
        <f>IFERROR(VLOOKUP($B54,[15]Hoja3!$B$6:$N$221,7,FALSE),0)</f>
        <v>4.2029999999999994</v>
      </c>
      <c r="I54" s="136">
        <f t="shared" si="24"/>
        <v>138.01076973087785</v>
      </c>
      <c r="J54" s="136">
        <f>IFERROR(VLOOKUP($B54,[16]SOC!$B$7:$AE$222,30,FALSE),0)</f>
        <v>1.98</v>
      </c>
      <c r="K54" s="135">
        <f t="shared" si="25"/>
        <v>154.94845510694012</v>
      </c>
      <c r="L54" s="136">
        <f>IFERROR(VLOOKUP($B54,[16]SOC!$B$7:$AE$222,29,FALSE),0)</f>
        <v>2.2229999999999999</v>
      </c>
      <c r="M54" s="136">
        <f>IFERROR(VLOOKUP($B54,[15]Hoja3!$B$6:$F$221,5,FALSE),0)</f>
        <v>459.19580757056315</v>
      </c>
      <c r="N54" s="136">
        <f>IFERROR(VLOOKUP($B54,[15]Hoja3!$B$6:$F$221,2,FALSE),0)</f>
        <v>4.7956000000000003</v>
      </c>
      <c r="O54" s="215">
        <f>IFERROR(VLOOKUP($B54,[15]Hoja3!$B$6:$N$221,13,FALSE),0)</f>
        <v>752.15503240838109</v>
      </c>
      <c r="P54" s="215">
        <f>IFERROR(VLOOKUP($B54,[15]Hoja3!$B$6:$N$221,6,FALSE),0)</f>
        <v>8.9985999999999997</v>
      </c>
      <c r="Q54" s="136">
        <f>IFERROR(VLOOKUP($B54,[15]Hoja1!$B$6:$O$221,14,FALSE),0)</f>
        <v>2339.5325789063845</v>
      </c>
      <c r="R54" s="136">
        <f>IFERROR(VLOOKUP($B54,[15]Hoja1!$B$6:$O$221,7,FALSE),0)</f>
        <v>24.432850323180265</v>
      </c>
      <c r="S54" s="136"/>
      <c r="T54" s="136"/>
      <c r="U54" s="132"/>
      <c r="V54" s="132"/>
      <c r="W54" s="132"/>
      <c r="X54" s="132"/>
      <c r="Y54" s="132"/>
      <c r="AG54" s="133"/>
      <c r="AH54" s="133"/>
      <c r="AI54" s="133"/>
      <c r="AJ54" s="133"/>
      <c r="AK54" s="133"/>
      <c r="AL54" s="133"/>
      <c r="AM54" s="133"/>
      <c r="AN54" s="133"/>
      <c r="AO54" s="133"/>
    </row>
    <row r="55" spans="1:41">
      <c r="A55" s="134" t="str">
        <f>'AAL mundo '!A55</f>
        <v>North America</v>
      </c>
      <c r="B55" s="134" t="str">
        <f>'AAL mundo '!B55</f>
        <v>BMU</v>
      </c>
      <c r="C55" s="134" t="str">
        <f>'AAL mundo '!C55</f>
        <v>Bermuda</v>
      </c>
      <c r="D55" s="134" t="str">
        <f>'AAL mundo '!D55</f>
        <v>SIDS</v>
      </c>
      <c r="E55" s="134" t="str">
        <f>'AAL mundo '!E55</f>
        <v>High income: nonOECD</v>
      </c>
      <c r="F55" s="136">
        <f>IFERROR(VLOOKUP(B55,[15]GDP!$B$6:$S$221,18,FALSE),"")</f>
        <v>5573.71</v>
      </c>
      <c r="G55" s="215">
        <f>IFERROR(VLOOKUP($B55,[15]Hoja3!$B$6:$N$221,10,FALSE),0)</f>
        <v>0</v>
      </c>
      <c r="H55" s="215" t="str">
        <f>IFERROR(VLOOKUP($B55,[15]Hoja3!$B$6:$N$221,7,FALSE),0)</f>
        <v>0</v>
      </c>
      <c r="I55" s="136" t="str">
        <f t="shared" si="24"/>
        <v/>
      </c>
      <c r="J55" s="136" t="str">
        <f>IFERROR(VLOOKUP($B55,[16]SOC!$B$7:$AE$222,30,FALSE),0)</f>
        <v/>
      </c>
      <c r="K55" s="135" t="str">
        <f t="shared" si="25"/>
        <v/>
      </c>
      <c r="L55" s="136" t="str">
        <f>IFERROR(VLOOKUP($B55,[16]SOC!$B$7:$AE$222,29,FALSE),0)</f>
        <v/>
      </c>
      <c r="M55" s="136">
        <f>IFERROR(VLOOKUP($B55,[15]Hoja3!$B$6:$F$221,5,FALSE),0)</f>
        <v>99.370888734999994</v>
      </c>
      <c r="N55" s="136">
        <f>IFERROR(VLOOKUP($B55,[15]Hoja3!$B$6:$F$221,2,FALSE),0)</f>
        <v>1.78285</v>
      </c>
      <c r="O55" s="215">
        <f>IFERROR(VLOOKUP($B55,[15]Hoja3!$B$6:$N$221,13,FALSE),0)</f>
        <v>99.370888734999994</v>
      </c>
      <c r="P55" s="215">
        <f>IFERROR(VLOOKUP($B55,[15]Hoja3!$B$6:$N$221,6,FALSE),0)</f>
        <v>1.78285</v>
      </c>
      <c r="Q55" s="136">
        <f>IFERROR(VLOOKUP($B55,[15]Hoja1!$B$6:$O$221,14,FALSE),0)</f>
        <v>317.05900000000003</v>
      </c>
      <c r="R55" s="136">
        <f>IFERROR(VLOOKUP($B55,[15]Hoja1!$B$6:$O$221,7,FALSE),0)</f>
        <v>5.6884732072533373</v>
      </c>
      <c r="S55" s="136"/>
      <c r="T55" s="136"/>
      <c r="U55" s="132"/>
      <c r="V55" s="132"/>
      <c r="W55" s="132"/>
      <c r="X55" s="132"/>
      <c r="Y55" s="132"/>
      <c r="AG55" s="133"/>
      <c r="AH55" s="133"/>
      <c r="AI55" s="133"/>
      <c r="AJ55" s="133"/>
      <c r="AK55" s="133"/>
      <c r="AL55" s="133"/>
      <c r="AM55" s="133"/>
      <c r="AN55" s="133"/>
      <c r="AO55" s="133"/>
    </row>
    <row r="56" spans="1:41">
      <c r="A56" s="134" t="str">
        <f>'AAL mundo '!A56</f>
        <v>South Asia</v>
      </c>
      <c r="B56" s="134" t="str">
        <f>'AAL mundo '!B56</f>
        <v>BTN</v>
      </c>
      <c r="C56" s="134" t="str">
        <f>'AAL mundo '!C56</f>
        <v>Bhutan</v>
      </c>
      <c r="D56" s="134" t="str">
        <f>'AAL mundo '!D56</f>
        <v/>
      </c>
      <c r="E56" s="134" t="str">
        <f>'AAL mundo '!E56</f>
        <v>Lower middle income</v>
      </c>
      <c r="F56" s="136">
        <f>IFERROR(VLOOKUP(B56,[15]GDP!$B$6:$S$221,18,FALSE),"")</f>
        <v>1958.80386695068</v>
      </c>
      <c r="G56" s="215">
        <f>IFERROR(VLOOKUP($B56,[15]Hoja3!$B$6:$N$221,10,FALSE),0)</f>
        <v>94.81375277896295</v>
      </c>
      <c r="H56" s="215">
        <f>IFERROR(VLOOKUP($B56,[15]Hoja3!$B$6:$N$221,7,FALSE),0)</f>
        <v>5.1989999999999998</v>
      </c>
      <c r="I56" s="136">
        <f t="shared" si="24"/>
        <v>39.555881857582349</v>
      </c>
      <c r="J56" s="136">
        <f>IFERROR(VLOOKUP($B56,[16]SOC!$B$7:$AE$222,30,FALSE),0)</f>
        <v>2.169</v>
      </c>
      <c r="K56" s="135">
        <f t="shared" si="25"/>
        <v>55.257870921380594</v>
      </c>
      <c r="L56" s="136">
        <f>IFERROR(VLOOKUP($B56,[16]SOC!$B$7:$AE$222,29,FALSE),0)</f>
        <v>3.03</v>
      </c>
      <c r="M56" s="136">
        <f>IFERROR(VLOOKUP($B56,[15]Hoja3!$B$6:$F$221,5,FALSE),0)</f>
        <v>116.74294754678026</v>
      </c>
      <c r="N56" s="136">
        <f>IFERROR(VLOOKUP($B56,[15]Hoja3!$B$6:$F$221,2,FALSE),0)</f>
        <v>5.9599099999999998</v>
      </c>
      <c r="O56" s="215">
        <f>IFERROR(VLOOKUP($B56,[15]Hoja3!$B$6:$N$221,13,FALSE),0)</f>
        <v>211.55670032574321</v>
      </c>
      <c r="P56" s="215">
        <f>IFERROR(VLOOKUP($B56,[15]Hoja3!$B$6:$N$221,6,FALSE),0)</f>
        <v>11.158910000000001</v>
      </c>
      <c r="Q56" s="136">
        <f>IFERROR(VLOOKUP($B56,[15]Hoja1!$B$6:$O$221,14,FALSE),0)</f>
        <v>1145.4928723578571</v>
      </c>
      <c r="R56" s="136">
        <f>IFERROR(VLOOKUP($B56,[15]Hoja1!$B$6:$O$221,7,FALSE),0)</f>
        <v>58.479202113332299</v>
      </c>
      <c r="S56" s="136"/>
      <c r="T56" s="136"/>
      <c r="U56" s="132"/>
      <c r="V56" s="132"/>
      <c r="W56" s="132"/>
      <c r="X56" s="132"/>
      <c r="Y56" s="132"/>
      <c r="AG56" s="133"/>
      <c r="AH56" s="133"/>
      <c r="AI56" s="133"/>
      <c r="AJ56" s="133"/>
      <c r="AK56" s="133"/>
      <c r="AL56" s="133"/>
      <c r="AM56" s="133"/>
      <c r="AN56" s="133"/>
      <c r="AO56" s="133"/>
    </row>
    <row r="57" spans="1:41">
      <c r="A57" s="134" t="str">
        <f>'AAL mundo '!A57</f>
        <v>LAC</v>
      </c>
      <c r="B57" s="134" t="str">
        <f>'AAL mundo '!B57</f>
        <v>BOL</v>
      </c>
      <c r="C57" s="134" t="str">
        <f>'AAL mundo '!C57</f>
        <v>Bolivia (Plurinational State of)</v>
      </c>
      <c r="D57" s="134" t="str">
        <f>'AAL mundo '!D57</f>
        <v/>
      </c>
      <c r="E57" s="134" t="str">
        <f>'AAL mundo '!E57</f>
        <v>Lower middle income</v>
      </c>
      <c r="F57" s="136">
        <f>IFERROR(VLOOKUP(B57,[15]GDP!$B$6:$S$221,18,FALSE),"")</f>
        <v>32996.187988422578</v>
      </c>
      <c r="G57" s="215">
        <f>IFERROR(VLOOKUP($B57,[15]Hoja3!$B$6:$N$221,10,FALSE),0)</f>
        <v>2382.0040382150173</v>
      </c>
      <c r="H57" s="215">
        <f>IFERROR(VLOOKUP($B57,[15]Hoja3!$B$6:$N$221,7,FALSE),0)</f>
        <v>12.122385406922358</v>
      </c>
      <c r="I57" s="136">
        <f t="shared" si="24"/>
        <v>1670.2186611940085</v>
      </c>
      <c r="J57" s="136">
        <f>IFERROR(VLOOKUP($B57,[16]SOC!$B$7:$AE$222,30,FALSE),0)</f>
        <v>8.5</v>
      </c>
      <c r="K57" s="135">
        <f t="shared" si="25"/>
        <v>711.78537702100869</v>
      </c>
      <c r="L57" s="136">
        <f>IFERROR(VLOOKUP($B57,[16]SOC!$B$7:$AE$222,29,FALSE),0)</f>
        <v>3.622385406922358</v>
      </c>
      <c r="M57" s="136">
        <f>IFERROR(VLOOKUP($B57,[15]Hoja3!$B$6:$F$221,5,FALSE),0)</f>
        <v>2322.1232277792333</v>
      </c>
      <c r="N57" s="136">
        <f>IFERROR(VLOOKUP($B57,[15]Hoja3!$B$6:$F$221,2,FALSE),0)</f>
        <v>7.0375500000000004</v>
      </c>
      <c r="O57" s="215">
        <f>IFERROR(VLOOKUP($B57,[15]Hoja3!$B$6:$N$221,13,FALSE),0)</f>
        <v>4704.1272659942506</v>
      </c>
      <c r="P57" s="215">
        <f>IFERROR(VLOOKUP($B57,[15]Hoja3!$B$6:$N$221,6,FALSE),0)</f>
        <v>19.159935406922358</v>
      </c>
      <c r="Q57" s="136">
        <f>IFERROR(VLOOKUP($B57,[15]Hoja1!$B$6:$O$221,14,FALSE),0)</f>
        <v>6923.276555716352</v>
      </c>
      <c r="R57" s="136">
        <f>IFERROR(VLOOKUP($B57,[15]Hoja1!$B$6:$O$221,7,FALSE),0)</f>
        <v>20.982049678422044</v>
      </c>
      <c r="S57" s="136"/>
      <c r="T57" s="136"/>
      <c r="U57" s="132"/>
      <c r="V57" s="132"/>
      <c r="W57" s="132"/>
      <c r="X57" s="132"/>
      <c r="Y57" s="132"/>
      <c r="AG57" s="133"/>
      <c r="AH57" s="133"/>
      <c r="AI57" s="133"/>
      <c r="AJ57" s="133"/>
      <c r="AK57" s="133"/>
      <c r="AL57" s="133"/>
      <c r="AM57" s="133"/>
      <c r="AN57" s="133"/>
      <c r="AO57" s="133"/>
    </row>
    <row r="58" spans="1:41">
      <c r="A58" s="134" t="str">
        <f>'AAL mundo '!A58</f>
        <v>Europe and Central Asia</v>
      </c>
      <c r="B58" s="134" t="str">
        <f>'AAL mundo '!B58</f>
        <v>BIH</v>
      </c>
      <c r="C58" s="134" t="str">
        <f>'AAL mundo '!C58</f>
        <v>Bosnia and Herzegovina</v>
      </c>
      <c r="D58" s="134" t="str">
        <f>'AAL mundo '!D58</f>
        <v/>
      </c>
      <c r="E58" s="134" t="str">
        <f>'AAL mundo '!E58</f>
        <v>Upper middle income</v>
      </c>
      <c r="F58" s="136">
        <f>IFERROR(VLOOKUP(B58,[15]GDP!$B$6:$S$221,18,FALSE),"")</f>
        <v>18286.2732329399</v>
      </c>
      <c r="G58" s="215">
        <f>IFERROR(VLOOKUP($B58,[15]Hoja3!$B$6:$N$221,10,FALSE),0)</f>
        <v>3195.6077509026295</v>
      </c>
      <c r="H58" s="215">
        <f>IFERROR(VLOOKUP($B58,[15]Hoja3!$B$6:$N$221,7,FALSE),0)</f>
        <v>17.445999999999998</v>
      </c>
      <c r="I58" s="136">
        <f t="shared" si="24"/>
        <v>1923.2994029850747</v>
      </c>
      <c r="J58" s="136">
        <f>IFERROR(VLOOKUP($B58,[16]SOC!$B$7:$AE$222,30,FALSE),0)</f>
        <v>10.5</v>
      </c>
      <c r="K58" s="135">
        <f t="shared" si="25"/>
        <v>1272.308347917555</v>
      </c>
      <c r="L58" s="136">
        <f>IFERROR(VLOOKUP($B58,[16]SOC!$B$7:$AE$222,29,FALSE),0)</f>
        <v>6.9459999999999997</v>
      </c>
      <c r="M58" s="136" t="str">
        <f>IFERROR(VLOOKUP($B58,[15]Hoja3!$B$6:$F$221,5,FALSE),0)</f>
        <v/>
      </c>
      <c r="N58" s="136" t="str">
        <f>IFERROR(VLOOKUP($B58,[15]Hoja3!$B$6:$F$221,2,FALSE),0)</f>
        <v/>
      </c>
      <c r="O58" s="215">
        <f>IFERROR(VLOOKUP($B58,[15]Hoja3!$B$6:$N$221,13,FALSE),0)</f>
        <v>3195.6077509026295</v>
      </c>
      <c r="P58" s="215">
        <f>IFERROR(VLOOKUP($B58,[15]Hoja3!$B$6:$N$221,6,FALSE),0)</f>
        <v>17.445999999999998</v>
      </c>
      <c r="Q58" s="136">
        <f>IFERROR(VLOOKUP($B58,[15]Hoja1!$B$6:$O$221,14,FALSE),0)</f>
        <v>3499.4715778049108</v>
      </c>
      <c r="R58" s="136">
        <f>IFERROR(VLOOKUP($B58,[15]Hoja1!$B$6:$O$221,7,FALSE),0)</f>
        <v>19.137150217689808</v>
      </c>
      <c r="S58" s="136"/>
      <c r="T58" s="136"/>
      <c r="U58" s="132"/>
      <c r="V58" s="132"/>
      <c r="W58" s="132"/>
      <c r="X58" s="132"/>
      <c r="Y58" s="132"/>
      <c r="AG58" s="133"/>
      <c r="AH58" s="133"/>
      <c r="AI58" s="133"/>
      <c r="AJ58" s="133"/>
      <c r="AK58" s="133"/>
      <c r="AL58" s="133"/>
      <c r="AM58" s="133"/>
      <c r="AN58" s="133"/>
      <c r="AO58" s="133"/>
    </row>
    <row r="59" spans="1:41">
      <c r="A59" s="134" t="str">
        <f>'AAL mundo '!A59</f>
        <v>Sub-Saharan Africa</v>
      </c>
      <c r="B59" s="134" t="str">
        <f>'AAL mundo '!B59</f>
        <v>BWA</v>
      </c>
      <c r="C59" s="134" t="str">
        <f>'AAL mundo '!C59</f>
        <v>Botswana</v>
      </c>
      <c r="D59" s="134" t="str">
        <f>'AAL mundo '!D59</f>
        <v/>
      </c>
      <c r="E59" s="134" t="str">
        <f>'AAL mundo '!E59</f>
        <v>Upper middle income</v>
      </c>
      <c r="F59" s="136">
        <f>IFERROR(VLOOKUP(B59,[15]GDP!$B$6:$S$221,18,FALSE),"")</f>
        <v>15813.364345317008</v>
      </c>
      <c r="G59" s="215">
        <f>IFERROR(VLOOKUP($B59,[15]Hoja3!$B$6:$N$221,10,FALSE),0)</f>
        <v>842.64102809703263</v>
      </c>
      <c r="H59" s="215">
        <f>IFERROR(VLOOKUP($B59,[15]Hoja3!$B$6:$N$221,7,FALSE),0)</f>
        <v>6.59</v>
      </c>
      <c r="I59" s="136">
        <f t="shared" si="24"/>
        <v>383.26648666673674</v>
      </c>
      <c r="J59" s="136">
        <f>IFERROR(VLOOKUP($B59,[16]SOC!$B$7:$AE$222,30,FALSE),0)</f>
        <v>2.9973927958833619</v>
      </c>
      <c r="K59" s="135">
        <f t="shared" si="25"/>
        <v>445.99877177578907</v>
      </c>
      <c r="L59" s="136">
        <f>IFERROR(VLOOKUP($B59,[16]SOC!$B$7:$AE$222,29,FALSE),0)</f>
        <v>3.488</v>
      </c>
      <c r="M59" s="136">
        <f>IFERROR(VLOOKUP($B59,[15]Hoja3!$B$6:$F$221,5,FALSE),0)</f>
        <v>989.02532389359192</v>
      </c>
      <c r="N59" s="136">
        <f>IFERROR(VLOOKUP($B59,[15]Hoja3!$B$6:$F$221,2,FALSE),0)</f>
        <v>9.63293</v>
      </c>
      <c r="O59" s="215">
        <f>IFERROR(VLOOKUP($B59,[15]Hoja3!$B$6:$N$221,13,FALSE),0)</f>
        <v>1831.6663519906247</v>
      </c>
      <c r="P59" s="215">
        <f>IFERROR(VLOOKUP($B59,[15]Hoja3!$B$6:$N$221,6,FALSE),0)</f>
        <v>16.118322795883362</v>
      </c>
      <c r="Q59" s="136">
        <f>IFERROR(VLOOKUP($B59,[15]Hoja1!$B$6:$O$221,14,FALSE),0)</f>
        <v>4696.5981662414633</v>
      </c>
      <c r="R59" s="136">
        <f>IFERROR(VLOOKUP($B59,[15]Hoja1!$B$6:$O$221,7,FALSE),0)</f>
        <v>29.700183108930396</v>
      </c>
      <c r="S59" s="136"/>
      <c r="T59" s="136"/>
      <c r="U59" s="132"/>
      <c r="V59" s="132"/>
      <c r="W59" s="132"/>
      <c r="X59" s="132"/>
      <c r="Y59" s="132"/>
      <c r="AG59" s="133"/>
      <c r="AH59" s="133"/>
      <c r="AI59" s="133"/>
      <c r="AJ59" s="133"/>
      <c r="AK59" s="133"/>
      <c r="AL59" s="133"/>
      <c r="AM59" s="133"/>
      <c r="AN59" s="133"/>
      <c r="AO59" s="133"/>
    </row>
    <row r="60" spans="1:41">
      <c r="A60" s="134" t="str">
        <f>'AAL mundo '!A60</f>
        <v>LAC</v>
      </c>
      <c r="B60" s="134" t="str">
        <f>'AAL mundo '!B60</f>
        <v>BRA</v>
      </c>
      <c r="C60" s="134" t="str">
        <f>'AAL mundo '!C60</f>
        <v>Brazil</v>
      </c>
      <c r="D60" s="134" t="str">
        <f>'AAL mundo '!D60</f>
        <v/>
      </c>
      <c r="E60" s="134" t="str">
        <f>'AAL mundo '!E60</f>
        <v>Upper middle income</v>
      </c>
      <c r="F60" s="136">
        <f>IFERROR(VLOOKUP(B60,[15]GDP!$B$6:$S$221,18,FALSE),"")</f>
        <v>2346076.3151185517</v>
      </c>
      <c r="G60" s="215">
        <f>IFERROR(VLOOKUP($B60,[15]Hoja3!$B$6:$N$221,10,FALSE),0)</f>
        <v>470392.3862191448</v>
      </c>
      <c r="H60" s="215">
        <f>IFERROR(VLOOKUP($B60,[15]Hoja3!$B$6:$N$221,7,FALSE),0)</f>
        <v>21.290183036756627</v>
      </c>
      <c r="I60" s="136">
        <f t="shared" si="24"/>
        <v>342544.40506924182</v>
      </c>
      <c r="J60" s="136">
        <f>IFERROR(VLOOKUP($B60,[16]SOC!$B$7:$AE$222,30,FALSE),0)</f>
        <v>15.503722627737226</v>
      </c>
      <c r="K60" s="135">
        <f t="shared" si="25"/>
        <v>127847.98114990299</v>
      </c>
      <c r="L60" s="136">
        <f>IFERROR(VLOOKUP($B60,[16]SOC!$B$7:$AE$222,29,FALSE),0)</f>
        <v>5.7864604090194023</v>
      </c>
      <c r="M60" s="136">
        <f>IFERROR(VLOOKUP($B60,[15]Hoja3!$B$6:$F$221,5,FALSE),0)</f>
        <v>142720.55716757974</v>
      </c>
      <c r="N60" s="136">
        <f>IFERROR(VLOOKUP($B60,[15]Hoja3!$B$6:$F$221,2,FALSE),0)</f>
        <v>5.91432</v>
      </c>
      <c r="O60" s="215">
        <f>IFERROR(VLOOKUP($B60,[15]Hoja3!$B$6:$N$221,13,FALSE),0)</f>
        <v>613112.94338672457</v>
      </c>
      <c r="P60" s="215">
        <f>IFERROR(VLOOKUP($B60,[15]Hoja3!$B$6:$N$221,6,FALSE),0)</f>
        <v>27.204503036756627</v>
      </c>
      <c r="Q60" s="136">
        <f>IFERROR(VLOOKUP($B60,[15]Hoja1!$B$6:$O$221,14,FALSE),0)</f>
        <v>463208.97425002122</v>
      </c>
      <c r="R60" s="136">
        <f>IFERROR(VLOOKUP($B60,[15]Hoja1!$B$6:$O$221,7,FALSE),0)</f>
        <v>19.743985788740822</v>
      </c>
      <c r="S60" s="136"/>
      <c r="T60" s="136"/>
      <c r="U60" s="132"/>
      <c r="V60" s="132"/>
      <c r="W60" s="132"/>
      <c r="X60" s="132"/>
      <c r="Y60" s="132"/>
      <c r="AG60" s="133"/>
      <c r="AH60" s="133"/>
      <c r="AI60" s="133"/>
      <c r="AJ60" s="133"/>
      <c r="AK60" s="133"/>
      <c r="AL60" s="133"/>
      <c r="AM60" s="133"/>
      <c r="AN60" s="133"/>
      <c r="AO60" s="133"/>
    </row>
    <row r="61" spans="1:41">
      <c r="A61" s="134" t="str">
        <f>'AAL mundo '!A61</f>
        <v>LAC</v>
      </c>
      <c r="B61" s="134" t="str">
        <f>'AAL mundo '!B61</f>
        <v>VGB</v>
      </c>
      <c r="C61" s="134" t="str">
        <f>'AAL mundo '!C61</f>
        <v>British Virgin Islands</v>
      </c>
      <c r="D61" s="134" t="str">
        <f>'AAL mundo '!D61</f>
        <v>SIDS</v>
      </c>
      <c r="E61" s="134" t="str">
        <f>'AAL mundo '!E61</f>
        <v>N.D</v>
      </c>
      <c r="F61" s="136">
        <f>IFERROR(VLOOKUP(B61,[15]GDP!$B$6:$S$221,18,FALSE),"")</f>
        <v>916</v>
      </c>
      <c r="G61" s="215" t="str">
        <f>IFERROR(VLOOKUP($B61,[15]Hoja3!$B$6:$N$221,10,FALSE),0)</f>
        <v/>
      </c>
      <c r="H61" s="215" t="str">
        <f>IFERROR(VLOOKUP($B61,[15]Hoja3!$B$6:$N$221,7,FALSE),0)</f>
        <v/>
      </c>
      <c r="I61" s="136" t="str">
        <f t="shared" si="24"/>
        <v/>
      </c>
      <c r="J61" s="136" t="str">
        <f>IFERROR(VLOOKUP($B61,[16]SOC!$B$7:$AE$222,30,FALSE),0)</f>
        <v/>
      </c>
      <c r="K61" s="135" t="str">
        <f t="shared" si="25"/>
        <v/>
      </c>
      <c r="L61" s="136" t="str">
        <f>IFERROR(VLOOKUP($B61,[16]SOC!$B$7:$AE$222,29,FALSE),0)</f>
        <v/>
      </c>
      <c r="M61" s="136" t="str">
        <f>IFERROR(VLOOKUP($B61,[15]Hoja3!$B$6:$F$221,5,FALSE),0)</f>
        <v/>
      </c>
      <c r="N61" s="136" t="str">
        <f>IFERROR(VLOOKUP($B61,[15]Hoja3!$B$6:$F$221,2,FALSE),0)</f>
        <v/>
      </c>
      <c r="O61" s="215" t="str">
        <f>IFERROR(VLOOKUP($B61,[15]Hoja3!$B$6:$N$221,13,FALSE),0)</f>
        <v/>
      </c>
      <c r="P61" s="215">
        <f>IFERROR(VLOOKUP($B61,[15]Hoja3!$B$6:$N$221,6,FALSE),0)</f>
        <v>4.4000000000000004</v>
      </c>
      <c r="Q61" s="136">
        <f>IFERROR(VLOOKUP($B61,[15]Hoja1!$B$6:$O$221,14,FALSE),0)</f>
        <v>218.92400000000001</v>
      </c>
      <c r="R61" s="136">
        <f>IFERROR(VLOOKUP($B61,[15]Hoja1!$B$6:$O$221,7,FALSE),0)</f>
        <v>23.9</v>
      </c>
      <c r="S61" s="136"/>
      <c r="T61" s="136"/>
      <c r="U61" s="132"/>
      <c r="V61" s="132"/>
      <c r="W61" s="132"/>
      <c r="X61" s="132"/>
      <c r="Y61" s="132"/>
      <c r="AG61" s="133"/>
      <c r="AH61" s="133"/>
      <c r="AI61" s="133"/>
      <c r="AJ61" s="133"/>
      <c r="AK61" s="133"/>
      <c r="AL61" s="133"/>
      <c r="AM61" s="133"/>
      <c r="AN61" s="133"/>
      <c r="AO61" s="133"/>
    </row>
    <row r="62" spans="1:41">
      <c r="A62" s="134" t="str">
        <f>'AAL mundo '!A62</f>
        <v>East Asia and the Pacific</v>
      </c>
      <c r="B62" s="134" t="str">
        <f>'AAL mundo '!B62</f>
        <v>BRN</v>
      </c>
      <c r="C62" s="134" t="str">
        <f>'AAL mundo '!C62</f>
        <v>Brunei Darussalam</v>
      </c>
      <c r="D62" s="134" t="str">
        <f>'AAL mundo '!D62</f>
        <v/>
      </c>
      <c r="E62" s="134" t="str">
        <f>'AAL mundo '!E62</f>
        <v>High income: nonOECD</v>
      </c>
      <c r="F62" s="136">
        <f>IFERROR(VLOOKUP(B62,[15]GDP!$B$6:$S$221,18,FALSE),"")</f>
        <v>17104.656669297554</v>
      </c>
      <c r="G62" s="215">
        <f>IFERROR(VLOOKUP($B62,[15]Hoja3!$B$6:$N$221,10,FALSE),0)</f>
        <v>385.90824735829563</v>
      </c>
      <c r="H62" s="215">
        <f>IFERROR(VLOOKUP($B62,[15]Hoja3!$B$6:$N$221,7,FALSE),0)</f>
        <v>2.3119999999999998</v>
      </c>
      <c r="I62" s="136">
        <f t="shared" si="24"/>
        <v>119.0106316463948</v>
      </c>
      <c r="J62" s="136">
        <f>IFERROR(VLOOKUP($B62,[16]SOC!$B$7:$AE$222,30,FALSE),0)</f>
        <v>0.71299999999999997</v>
      </c>
      <c r="K62" s="135">
        <f t="shared" si="25"/>
        <v>266.89761571190087</v>
      </c>
      <c r="L62" s="136">
        <f>IFERROR(VLOOKUP($B62,[16]SOC!$B$7:$AE$222,29,FALSE),0)</f>
        <v>1.599</v>
      </c>
      <c r="M62" s="136">
        <f>IFERROR(VLOOKUP($B62,[15]Hoja3!$B$6:$F$221,5,FALSE),0)</f>
        <v>644.15281783741125</v>
      </c>
      <c r="N62" s="136">
        <f>IFERROR(VLOOKUP($B62,[15]Hoja3!$B$6:$F$221,2,FALSE),0)</f>
        <v>3.7659500000000001</v>
      </c>
      <c r="O62" s="215">
        <f>IFERROR(VLOOKUP($B62,[15]Hoja3!$B$6:$N$221,13,FALSE),0)</f>
        <v>1030.0610651957068</v>
      </c>
      <c r="P62" s="215">
        <f>IFERROR(VLOOKUP($B62,[15]Hoja3!$B$6:$N$221,6,FALSE),0)</f>
        <v>6.0779500000000004</v>
      </c>
      <c r="Q62" s="136">
        <f>IFERROR(VLOOKUP($B62,[15]Hoja1!$B$6:$O$221,14,FALSE),0)</f>
        <v>4664.1673243883188</v>
      </c>
      <c r="R62" s="136">
        <f>IFERROR(VLOOKUP($B62,[15]Hoja1!$B$6:$O$221,7,FALSE),0)</f>
        <v>27.268406578194504</v>
      </c>
      <c r="S62" s="136"/>
      <c r="T62" s="136"/>
      <c r="U62" s="132"/>
      <c r="V62" s="132"/>
      <c r="W62" s="132"/>
      <c r="X62" s="132"/>
      <c r="Y62" s="132"/>
      <c r="AG62" s="133"/>
      <c r="AH62" s="133"/>
      <c r="AI62" s="133"/>
      <c r="AJ62" s="133"/>
      <c r="AK62" s="133"/>
      <c r="AL62" s="133"/>
      <c r="AM62" s="133"/>
      <c r="AN62" s="133"/>
      <c r="AO62" s="133"/>
    </row>
    <row r="63" spans="1:41">
      <c r="A63" s="134" t="str">
        <f>'AAL mundo '!A63</f>
        <v>Europe and Central Asia</v>
      </c>
      <c r="B63" s="134" t="str">
        <f>'AAL mundo '!B63</f>
        <v>BGR</v>
      </c>
      <c r="C63" s="134" t="str">
        <f>'AAL mundo '!C63</f>
        <v>Bulgaria</v>
      </c>
      <c r="D63" s="134" t="str">
        <f>'AAL mundo '!D63</f>
        <v/>
      </c>
      <c r="E63" s="134" t="str">
        <f>'AAL mundo '!E63</f>
        <v>Upper middle income</v>
      </c>
      <c r="F63" s="136">
        <f>IFERROR(VLOOKUP(B63,[15]GDP!$B$6:$S$221,18,FALSE),"")</f>
        <v>56717.054673721352</v>
      </c>
      <c r="G63" s="215">
        <f>IFERROR(VLOOKUP($B63,[15]Hoja3!$B$6:$N$221,10,FALSE),0)</f>
        <v>9792.5241371134016</v>
      </c>
      <c r="H63" s="215">
        <f>IFERROR(VLOOKUP($B63,[15]Hoja3!$B$6:$N$221,7,FALSE),0)</f>
        <v>17.195</v>
      </c>
      <c r="I63" s="136">
        <f t="shared" si="24"/>
        <v>7336.8472496907207</v>
      </c>
      <c r="J63" s="136">
        <f>IFERROR(VLOOKUP($B63,[16]SOC!$B$7:$AE$222,30,FALSE),0)</f>
        <v>12.882999999999999</v>
      </c>
      <c r="K63" s="135">
        <f t="shared" si="25"/>
        <v>2455.6768874226805</v>
      </c>
      <c r="L63" s="136">
        <f>IFERROR(VLOOKUP($B63,[16]SOC!$B$7:$AE$222,29,FALSE),0)</f>
        <v>4.3120000000000003</v>
      </c>
      <c r="M63" s="136">
        <f>IFERROR(VLOOKUP($B63,[15]Hoja3!$B$6:$F$221,5,FALSE),0)</f>
        <v>1923.0595920268065</v>
      </c>
      <c r="N63" s="136">
        <f>IFERROR(VLOOKUP($B63,[15]Hoja3!$B$6:$F$221,2,FALSE),0)</f>
        <v>3.5893600000000001</v>
      </c>
      <c r="O63" s="215">
        <f>IFERROR(VLOOKUP($B63,[15]Hoja3!$B$6:$N$221,13,FALSE),0)</f>
        <v>11715.583729140208</v>
      </c>
      <c r="P63" s="215">
        <f>IFERROR(VLOOKUP($B63,[15]Hoja3!$B$6:$N$221,6,FALSE),0)</f>
        <v>20.78436</v>
      </c>
      <c r="Q63" s="136">
        <f>IFERROR(VLOOKUP($B63,[15]Hoja1!$B$6:$O$221,14,FALSE),0)</f>
        <v>11974.639804639804</v>
      </c>
      <c r="R63" s="136">
        <f>IFERROR(VLOOKUP($B63,[15]Hoja1!$B$6:$O$221,7,FALSE),0)</f>
        <v>21.112943670165581</v>
      </c>
      <c r="S63" s="136"/>
      <c r="T63" s="136"/>
      <c r="U63" s="132"/>
      <c r="V63" s="132"/>
      <c r="W63" s="132"/>
      <c r="X63" s="132"/>
      <c r="Y63" s="132"/>
      <c r="AG63" s="133"/>
      <c r="AH63" s="133"/>
      <c r="AI63" s="133"/>
      <c r="AJ63" s="133"/>
      <c r="AK63" s="133"/>
      <c r="AL63" s="133"/>
      <c r="AM63" s="133"/>
      <c r="AN63" s="133"/>
      <c r="AO63" s="133"/>
    </row>
    <row r="64" spans="1:41">
      <c r="A64" s="134" t="str">
        <f>'AAL mundo '!A64</f>
        <v>Sub-Saharan Africa</v>
      </c>
      <c r="B64" s="134" t="str">
        <f>'AAL mundo '!B64</f>
        <v>BFA</v>
      </c>
      <c r="C64" s="134" t="str">
        <f>'AAL mundo '!C64</f>
        <v>Burkina Faso</v>
      </c>
      <c r="D64" s="134" t="str">
        <f>'AAL mundo '!D64</f>
        <v/>
      </c>
      <c r="E64" s="134" t="str">
        <f>'AAL mundo '!E64</f>
        <v>Low income</v>
      </c>
      <c r="F64" s="136">
        <f>IFERROR(VLOOKUP(B64,[15]GDP!$B$6:$S$221,18,FALSE),"")</f>
        <v>12542.221941859387</v>
      </c>
      <c r="G64" s="215">
        <f>IFERROR(VLOOKUP($B64,[15]Hoja3!$B$6:$N$221,10,FALSE),0)</f>
        <v>544.14990960141165</v>
      </c>
      <c r="H64" s="215">
        <f>IFERROR(VLOOKUP($B64,[15]Hoja3!$B$6:$N$221,7,FALSE),0)</f>
        <v>5.0741029207232264</v>
      </c>
      <c r="I64" s="136">
        <f t="shared" si="24"/>
        <v>193.25862260283321</v>
      </c>
      <c r="J64" s="136">
        <f>IFERROR(VLOOKUP($B64,[16]SOC!$B$7:$AE$222,30,FALSE),0)</f>
        <v>1.8021029207232266</v>
      </c>
      <c r="K64" s="135">
        <f t="shared" si="25"/>
        <v>350.89128699857844</v>
      </c>
      <c r="L64" s="136">
        <f>IFERROR(VLOOKUP($B64,[16]SOC!$B$7:$AE$222,29,FALSE),0)</f>
        <v>3.2719999999999998</v>
      </c>
      <c r="M64" s="136">
        <f>IFERROR(VLOOKUP($B64,[15]Hoja3!$B$6:$F$221,5,FALSE),0)</f>
        <v>548.10601000767861</v>
      </c>
      <c r="N64" s="136">
        <f>IFERROR(VLOOKUP($B64,[15]Hoja3!$B$6:$F$221,2,FALSE),0)</f>
        <v>4.52597</v>
      </c>
      <c r="O64" s="215">
        <f>IFERROR(VLOOKUP($B64,[15]Hoja3!$B$6:$N$221,13,FALSE),0)</f>
        <v>1092.2559196090901</v>
      </c>
      <c r="P64" s="215">
        <f>IFERROR(VLOOKUP($B64,[15]Hoja3!$B$6:$N$221,6,FALSE),0)</f>
        <v>9.6000729207232265</v>
      </c>
      <c r="Q64" s="136">
        <f>IFERROR(VLOOKUP($B64,[15]Hoja1!$B$6:$O$221,14,FALSE),0)</f>
        <v>4107.5317313930818</v>
      </c>
      <c r="R64" s="136">
        <f>IFERROR(VLOOKUP($B64,[15]Hoja1!$B$6:$O$221,7,FALSE),0)</f>
        <v>32.749633601078983</v>
      </c>
      <c r="S64" s="136"/>
      <c r="T64" s="136"/>
      <c r="U64" s="132"/>
      <c r="V64" s="132"/>
      <c r="W64" s="132"/>
      <c r="X64" s="132"/>
      <c r="Y64" s="132"/>
      <c r="AG64" s="133"/>
      <c r="AH64" s="133"/>
      <c r="AI64" s="133"/>
      <c r="AJ64" s="133"/>
      <c r="AK64" s="133"/>
      <c r="AL64" s="133"/>
      <c r="AM64" s="133"/>
      <c r="AN64" s="133"/>
      <c r="AO64" s="133"/>
    </row>
    <row r="65" spans="1:41">
      <c r="A65" s="134" t="str">
        <f>'AAL mundo '!A65</f>
        <v>Sub-Saharan Africa</v>
      </c>
      <c r="B65" s="134" t="str">
        <f>'AAL mundo '!B65</f>
        <v>BDI</v>
      </c>
      <c r="C65" s="134" t="str">
        <f>'AAL mundo '!C65</f>
        <v>Burundi</v>
      </c>
      <c r="D65" s="134" t="str">
        <f>'AAL mundo '!D65</f>
        <v/>
      </c>
      <c r="E65" s="134" t="str">
        <f>'AAL mundo '!E65</f>
        <v>Low income</v>
      </c>
      <c r="F65" s="136">
        <f>IFERROR(VLOOKUP(B65,[15]GDP!$B$6:$S$221,18,FALSE),"")</f>
        <v>3093.6472268107045</v>
      </c>
      <c r="G65" s="215">
        <f>IFERROR(VLOOKUP($B65,[15]Hoja3!$B$6:$N$221,10,FALSE),0)</f>
        <v>100.20817936535032</v>
      </c>
      <c r="H65" s="215">
        <f>IFERROR(VLOOKUP($B65,[15]Hoja3!$B$6:$N$221,7,FALSE),0)</f>
        <v>4.944</v>
      </c>
      <c r="I65" s="136">
        <f t="shared" si="24"/>
        <v>41.550721621959575</v>
      </c>
      <c r="J65" s="136">
        <f>IFERROR(VLOOKUP($B65,[16]SOC!$B$7:$AE$222,30,FALSE),0)</f>
        <v>2.0499999999999998</v>
      </c>
      <c r="K65" s="135">
        <f t="shared" si="25"/>
        <v>58.657457743390744</v>
      </c>
      <c r="L65" s="136">
        <f>IFERROR(VLOOKUP($B65,[16]SOC!$B$7:$AE$222,29,FALSE),0)</f>
        <v>2.8940000000000001</v>
      </c>
      <c r="M65" s="136">
        <f>IFERROR(VLOOKUP($B65,[15]Hoja3!$B$6:$F$221,5,FALSE),0)</f>
        <v>146.98369384551248</v>
      </c>
      <c r="N65" s="136">
        <f>IFERROR(VLOOKUP($B65,[15]Hoja3!$B$6:$F$221,2,FALSE),0)</f>
        <v>5.4147499999999997</v>
      </c>
      <c r="O65" s="215">
        <f>IFERROR(VLOOKUP($B65,[15]Hoja3!$B$6:$N$221,13,FALSE),0)</f>
        <v>247.19187321086281</v>
      </c>
      <c r="P65" s="215">
        <f>IFERROR(VLOOKUP($B65,[15]Hoja3!$B$6:$N$221,6,FALSE),0)</f>
        <v>10.358750000000001</v>
      </c>
      <c r="Q65" s="136">
        <f>IFERROR(VLOOKUP($B65,[15]Hoja1!$B$6:$O$221,14,FALSE),0)</f>
        <v>860.42296924128198</v>
      </c>
      <c r="R65" s="136">
        <f>IFERROR(VLOOKUP($B65,[15]Hoja1!$B$6:$O$221,7,FALSE),0)</f>
        <v>27.812575454128531</v>
      </c>
      <c r="S65" s="136"/>
      <c r="T65" s="136"/>
      <c r="U65" s="132"/>
      <c r="V65" s="132"/>
      <c r="W65" s="132"/>
      <c r="X65" s="132"/>
      <c r="Y65" s="132"/>
      <c r="AG65" s="133"/>
      <c r="AH65" s="133"/>
      <c r="AI65" s="133"/>
      <c r="AJ65" s="133"/>
      <c r="AK65" s="133"/>
      <c r="AL65" s="133"/>
      <c r="AM65" s="133"/>
      <c r="AN65" s="133"/>
      <c r="AO65" s="133"/>
    </row>
    <row r="66" spans="1:41">
      <c r="A66" s="134" t="str">
        <f>'AAL mundo '!A66</f>
        <v>Sub-Saharan Africa</v>
      </c>
      <c r="B66" s="134" t="str">
        <f>'AAL mundo '!B66</f>
        <v>CPV</v>
      </c>
      <c r="C66" s="134" t="str">
        <f>'AAL mundo '!C66</f>
        <v>Cabo Verde</v>
      </c>
      <c r="D66" s="134" t="str">
        <f>'AAL mundo '!D66</f>
        <v>SIDS</v>
      </c>
      <c r="E66" s="134" t="str">
        <f>'AAL mundo '!E66</f>
        <v>Lower middle income</v>
      </c>
      <c r="F66" s="136">
        <f>IFERROR(VLOOKUP(B66,[15]GDP!$B$6:$S$221,18,FALSE),"")</f>
        <v>1871.1870709953448</v>
      </c>
      <c r="G66" s="215">
        <f>IFERROR(VLOOKUP($B66,[15]Hoja3!$B$6:$N$221,10,FALSE),0)</f>
        <v>114.40682946422237</v>
      </c>
      <c r="H66" s="215">
        <f>IFERROR(VLOOKUP($B66,[15]Hoja3!$B$6:$N$221,7,FALSE),0)</f>
        <v>6.8741266088783819</v>
      </c>
      <c r="I66" s="136">
        <f t="shared" si="24"/>
        <v>74.77988294588836</v>
      </c>
      <c r="J66" s="136">
        <f>IFERROR(VLOOKUP($B66,[16]SOC!$B$7:$AE$222,30,FALSE),0)</f>
        <v>4.4931442080378252</v>
      </c>
      <c r="K66" s="135">
        <f t="shared" si="25"/>
        <v>39.626946518334002</v>
      </c>
      <c r="L66" s="136">
        <f>IFERROR(VLOOKUP($B66,[16]SOC!$B$7:$AE$222,29,FALSE),0)</f>
        <v>2.3809824008405567</v>
      </c>
      <c r="M66" s="136">
        <f>IFERROR(VLOOKUP($B66,[15]Hoja3!$B$6:$F$221,5,FALSE),0)</f>
        <v>92.574167797564982</v>
      </c>
      <c r="N66" s="136">
        <f>IFERROR(VLOOKUP($B66,[15]Hoja3!$B$6:$F$221,2,FALSE),0)</f>
        <v>5.0369299999999999</v>
      </c>
      <c r="O66" s="215">
        <f>IFERROR(VLOOKUP($B66,[15]Hoja3!$B$6:$N$221,13,FALSE),0)</f>
        <v>206.98099726178737</v>
      </c>
      <c r="P66" s="215">
        <f>IFERROR(VLOOKUP($B66,[15]Hoja3!$B$6:$N$221,6,FALSE),0)</f>
        <v>11.911056608878383</v>
      </c>
      <c r="Q66" s="136">
        <f>IFERROR(VLOOKUP($B66,[15]Hoja1!$B$6:$O$221,14,FALSE),0)</f>
        <v>871.4741280304778</v>
      </c>
      <c r="R66" s="136">
        <f>IFERROR(VLOOKUP($B66,[15]Hoja1!$B$6:$O$221,7,FALSE),0)</f>
        <v>46.732243381736566</v>
      </c>
      <c r="S66" s="136"/>
      <c r="T66" s="136"/>
      <c r="U66" s="132"/>
      <c r="V66" s="132"/>
      <c r="W66" s="132"/>
      <c r="X66" s="132"/>
      <c r="Y66" s="132"/>
      <c r="AG66" s="133"/>
      <c r="AH66" s="133"/>
      <c r="AI66" s="133"/>
      <c r="AJ66" s="133"/>
      <c r="AK66" s="133"/>
      <c r="AL66" s="133"/>
      <c r="AM66" s="133"/>
      <c r="AN66" s="133"/>
      <c r="AO66" s="133"/>
    </row>
    <row r="67" spans="1:41">
      <c r="A67" s="134" t="str">
        <f>'AAL mundo '!A67</f>
        <v>East Asia and the Pacific</v>
      </c>
      <c r="B67" s="134" t="str">
        <f>'AAL mundo '!B67</f>
        <v>KHM</v>
      </c>
      <c r="C67" s="134" t="str">
        <f>'AAL mundo '!C67</f>
        <v>Cambodia</v>
      </c>
      <c r="D67" s="134" t="str">
        <f>'AAL mundo '!D67</f>
        <v/>
      </c>
      <c r="E67" s="134" t="str">
        <f>'AAL mundo '!E67</f>
        <v>Low income</v>
      </c>
      <c r="F67" s="136">
        <f>IFERROR(VLOOKUP(B67,[15]GDP!$B$6:$S$221,18,FALSE),"")</f>
        <v>16777.820332705884</v>
      </c>
      <c r="G67" s="215">
        <f>IFERROR(VLOOKUP($B67,[15]Hoja3!$B$6:$N$221,10,FALSE),0)</f>
        <v>344.64525129458775</v>
      </c>
      <c r="H67" s="215">
        <f>IFERROR(VLOOKUP($B67,[15]Hoja3!$B$6:$N$221,7,FALSE),0)</f>
        <v>2.2307669630777109</v>
      </c>
      <c r="I67" s="136">
        <f t="shared" si="24"/>
        <v>121.31167163905162</v>
      </c>
      <c r="J67" s="136">
        <f>IFERROR(VLOOKUP($B67,[16]SOC!$B$7:$AE$222,30,FALSE),0)</f>
        <v>0.78520759625036918</v>
      </c>
      <c r="K67" s="135">
        <f t="shared" si="25"/>
        <v>223.33357965553614</v>
      </c>
      <c r="L67" s="136">
        <f>IFERROR(VLOOKUP($B67,[16]SOC!$B$7:$AE$222,29,FALSE),0)</f>
        <v>1.4455593668273419</v>
      </c>
      <c r="M67" s="136">
        <f>IFERROR(VLOOKUP($B67,[15]Hoja3!$B$6:$F$221,5,FALSE),0)</f>
        <v>292.7353554511555</v>
      </c>
      <c r="N67" s="136">
        <f>IFERROR(VLOOKUP($B67,[15]Hoja3!$B$6:$F$221,2,FALSE),0)</f>
        <v>2.6038800000000002</v>
      </c>
      <c r="O67" s="215">
        <f>IFERROR(VLOOKUP($B67,[15]Hoja3!$B$6:$N$221,13,FALSE),0)</f>
        <v>637.38060674574331</v>
      </c>
      <c r="P67" s="215">
        <f>IFERROR(VLOOKUP($B67,[15]Hoja3!$B$6:$N$221,6,FALSE),0)</f>
        <v>4.8346469630777111</v>
      </c>
      <c r="Q67" s="136">
        <f>IFERROR(VLOOKUP($B67,[15]Hoja1!$B$6:$O$221,14,FALSE),0)</f>
        <v>3514.189152941176</v>
      </c>
      <c r="R67" s="136">
        <f>IFERROR(VLOOKUP($B67,[15]Hoja1!$B$6:$O$221,7,FALSE),0)</f>
        <v>20.945445136820208</v>
      </c>
      <c r="S67" s="136"/>
      <c r="T67" s="136"/>
      <c r="U67" s="132"/>
      <c r="V67" s="132"/>
      <c r="W67" s="132"/>
      <c r="X67" s="132"/>
      <c r="Y67" s="132"/>
      <c r="AG67" s="133"/>
      <c r="AH67" s="133"/>
      <c r="AI67" s="133"/>
      <c r="AJ67" s="133"/>
      <c r="AK67" s="133"/>
      <c r="AL67" s="133"/>
      <c r="AM67" s="133"/>
      <c r="AN67" s="133"/>
      <c r="AO67" s="133"/>
    </row>
    <row r="68" spans="1:41">
      <c r="A68" s="134" t="str">
        <f>'AAL mundo '!A68</f>
        <v>Sub-Saharan Africa</v>
      </c>
      <c r="B68" s="134" t="str">
        <f>'AAL mundo '!B68</f>
        <v>CMR</v>
      </c>
      <c r="C68" s="134" t="str">
        <f>'AAL mundo '!C68</f>
        <v>Cameroon</v>
      </c>
      <c r="D68" s="134" t="str">
        <f>'AAL mundo '!D68</f>
        <v/>
      </c>
      <c r="E68" s="134" t="str">
        <f>'AAL mundo '!E68</f>
        <v>Lower middle income</v>
      </c>
      <c r="F68" s="136">
        <f>IFERROR(VLOOKUP(B68,[15]GDP!$B$6:$S$221,18,FALSE),"")</f>
        <v>32050.817632960159</v>
      </c>
      <c r="G68" s="215">
        <f>IFERROR(VLOOKUP($B68,[15]Hoja3!$B$6:$N$221,10,FALSE),0)</f>
        <v>550.83858258631699</v>
      </c>
      <c r="H68" s="215">
        <f>IFERROR(VLOOKUP($B68,[15]Hoja3!$B$6:$N$221,7,FALSE),0)</f>
        <v>2.3318402203856747</v>
      </c>
      <c r="I68" s="136">
        <f t="shared" si="24"/>
        <v>191.54060119408598</v>
      </c>
      <c r="J68" s="136">
        <f>IFERROR(VLOOKUP($B68,[16]SOC!$B$7:$AE$222,30,FALSE),0)</f>
        <v>0.81084022038567494</v>
      </c>
      <c r="K68" s="135">
        <f t="shared" si="25"/>
        <v>359.29798139223107</v>
      </c>
      <c r="L68" s="136">
        <f>IFERROR(VLOOKUP($B68,[16]SOC!$B$7:$AE$222,29,FALSE),0)</f>
        <v>1.5209999999999999</v>
      </c>
      <c r="M68" s="136">
        <f>IFERROR(VLOOKUP($B68,[15]Hoja3!$B$6:$F$221,5,FALSE),0)</f>
        <v>895.40457048417124</v>
      </c>
      <c r="N68" s="136">
        <f>IFERROR(VLOOKUP($B68,[15]Hoja3!$B$6:$F$221,2,FALSE),0)</f>
        <v>3.02834</v>
      </c>
      <c r="O68" s="215">
        <f>IFERROR(VLOOKUP($B68,[15]Hoja3!$B$6:$N$221,13,FALSE),0)</f>
        <v>1446.2431530704882</v>
      </c>
      <c r="P68" s="215">
        <f>IFERROR(VLOOKUP($B68,[15]Hoja3!$B$6:$N$221,6,FALSE),0)</f>
        <v>5.3601802203856748</v>
      </c>
      <c r="Q68" s="136">
        <f>IFERROR(VLOOKUP($B68,[15]Hoja1!$B$6:$O$221,14,FALSE),0)</f>
        <v>6575.2171758542909</v>
      </c>
      <c r="R68" s="136">
        <f>IFERROR(VLOOKUP($B68,[15]Hoja1!$B$6:$O$221,7,FALSE),0)</f>
        <v>20.514974847607391</v>
      </c>
      <c r="S68" s="136"/>
      <c r="T68" s="136"/>
      <c r="U68" s="132"/>
      <c r="V68" s="132"/>
      <c r="W68" s="132"/>
      <c r="X68" s="132"/>
      <c r="Y68" s="132"/>
      <c r="AG68" s="133"/>
      <c r="AH68" s="133"/>
      <c r="AI68" s="133"/>
      <c r="AJ68" s="133"/>
      <c r="AK68" s="133"/>
      <c r="AL68" s="133"/>
      <c r="AM68" s="133"/>
      <c r="AN68" s="133"/>
      <c r="AO68" s="133"/>
    </row>
    <row r="69" spans="1:41">
      <c r="A69" s="134" t="str">
        <f>'AAL mundo '!A69</f>
        <v>North America</v>
      </c>
      <c r="B69" s="134" t="str">
        <f>'AAL mundo '!B69</f>
        <v>CAN</v>
      </c>
      <c r="C69" s="134" t="str">
        <f>'AAL mundo '!C69</f>
        <v>Canada</v>
      </c>
      <c r="D69" s="134" t="str">
        <f>'AAL mundo '!D69</f>
        <v/>
      </c>
      <c r="E69" s="134" t="str">
        <f>'AAL mundo '!E69</f>
        <v>High income: OECD</v>
      </c>
      <c r="F69" s="136">
        <f>IFERROR(VLOOKUP(B69,[15]GDP!$B$6:$S$221,18,FALSE),"")</f>
        <v>1785386.6496021876</v>
      </c>
      <c r="G69" s="215">
        <f>IFERROR(VLOOKUP($B69,[15]Hoja3!$B$6:$N$221,10,FALSE),0)</f>
        <v>300642.34749563196</v>
      </c>
      <c r="H69" s="215">
        <f>IFERROR(VLOOKUP($B69,[15]Hoja3!$B$6:$N$221,7,FALSE),0)</f>
        <v>18.627000000000002</v>
      </c>
      <c r="I69" s="136">
        <f t="shared" si="24"/>
        <v>172037.72920792078</v>
      </c>
      <c r="J69" s="136">
        <f>IFERROR(VLOOKUP($B69,[16]SOC!$B$7:$AE$222,30,FALSE),0)</f>
        <v>10.659000000000001</v>
      </c>
      <c r="K69" s="135">
        <f t="shared" si="25"/>
        <v>128604.61828771111</v>
      </c>
      <c r="L69" s="136">
        <f>IFERROR(VLOOKUP($B69,[16]SOC!$B$7:$AE$222,29,FALSE),0)</f>
        <v>7.968</v>
      </c>
      <c r="M69" s="136">
        <f>IFERROR(VLOOKUP($B69,[15]Hoja3!$B$6:$F$221,5,FALSE),0)</f>
        <v>94313.572657301673</v>
      </c>
      <c r="N69" s="136">
        <f>IFERROR(VLOOKUP($B69,[15]Hoja3!$B$6:$F$221,2,FALSE),0)</f>
        <v>5.2724599999999997</v>
      </c>
      <c r="O69" s="215">
        <f>IFERROR(VLOOKUP($B69,[15]Hoja3!$B$6:$N$221,13,FALSE),0)</f>
        <v>394955.92015293363</v>
      </c>
      <c r="P69" s="215">
        <f>IFERROR(VLOOKUP($B69,[15]Hoja3!$B$6:$N$221,6,FALSE),0)</f>
        <v>23.899459999999998</v>
      </c>
      <c r="Q69" s="136">
        <f>IFERROR(VLOOKUP($B69,[15]Hoja1!$B$6:$O$221,14,FALSE),0)</f>
        <v>422414.71078545088</v>
      </c>
      <c r="R69" s="136">
        <f>IFERROR(VLOOKUP($B69,[15]Hoja1!$B$6:$O$221,7,FALSE),0)</f>
        <v>23.659564771562035</v>
      </c>
      <c r="S69" s="136"/>
      <c r="T69" s="136"/>
      <c r="U69" s="132"/>
      <c r="V69" s="132"/>
      <c r="W69" s="132"/>
      <c r="X69" s="132"/>
      <c r="Y69" s="132"/>
      <c r="AG69" s="133"/>
      <c r="AH69" s="133"/>
      <c r="AI69" s="133"/>
      <c r="AJ69" s="133"/>
      <c r="AK69" s="133"/>
      <c r="AL69" s="133"/>
      <c r="AM69" s="133"/>
      <c r="AN69" s="133"/>
      <c r="AO69" s="133"/>
    </row>
    <row r="70" spans="1:41">
      <c r="A70" s="134" t="str">
        <f>'AAL mundo '!A70</f>
        <v>LAC</v>
      </c>
      <c r="B70" s="134" t="str">
        <f>'AAL mundo '!B70</f>
        <v>CYM</v>
      </c>
      <c r="C70" s="134" t="str">
        <f>'AAL mundo '!C70</f>
        <v>Cayman Islands</v>
      </c>
      <c r="D70" s="134" t="str">
        <f>'AAL mundo '!D70</f>
        <v>SIDS</v>
      </c>
      <c r="E70" s="134" t="str">
        <f>'AAL mundo '!E70</f>
        <v>High income: nonOECD</v>
      </c>
      <c r="F70" s="136">
        <f>IFERROR(VLOOKUP(B70,[15]GDP!$B$6:$S$221,18,FALSE),"")</f>
        <v>3207.0325129420521</v>
      </c>
      <c r="G70" s="215" t="str">
        <f>IFERROR(VLOOKUP($B70,[15]Hoja3!$B$6:$N$221,10,FALSE),0)</f>
        <v/>
      </c>
      <c r="H70" s="215" t="str">
        <f>IFERROR(VLOOKUP($B70,[15]Hoja3!$B$6:$N$221,7,FALSE),0)</f>
        <v/>
      </c>
      <c r="I70" s="136" t="str">
        <f t="shared" si="24"/>
        <v/>
      </c>
      <c r="J70" s="136" t="str">
        <f>IFERROR(VLOOKUP($B70,[16]SOC!$B$7:$AE$222,30,FALSE),0)</f>
        <v/>
      </c>
      <c r="K70" s="135" t="str">
        <f t="shared" si="25"/>
        <v/>
      </c>
      <c r="L70" s="136" t="str">
        <f>IFERROR(VLOOKUP($B70,[16]SOC!$B$7:$AE$222,29,FALSE),0)</f>
        <v/>
      </c>
      <c r="M70" s="136" t="str">
        <f>IFERROR(VLOOKUP($B70,[15]Hoja3!$B$6:$F$221,5,FALSE),0)</f>
        <v/>
      </c>
      <c r="N70" s="136" t="str">
        <f>IFERROR(VLOOKUP($B70,[15]Hoja3!$B$6:$F$221,2,FALSE),0)</f>
        <v/>
      </c>
      <c r="O70" s="215" t="str">
        <f>IFERROR(VLOOKUP($B70,[15]Hoja3!$B$6:$N$221,13,FALSE),0)</f>
        <v/>
      </c>
      <c r="P70" s="215" t="str">
        <f>IFERROR(VLOOKUP($B70,[15]Hoja3!$B$6:$N$221,6,FALSE),0)</f>
        <v/>
      </c>
      <c r="Q70" s="136" t="str">
        <f>IFERROR(VLOOKUP($B70,[15]Hoja1!$B$6:$O$221,14,FALSE),0)</f>
        <v/>
      </c>
      <c r="R70" s="136" t="str">
        <f>IFERROR(VLOOKUP($B70,[15]Hoja1!$B$6:$O$221,7,FALSE),0)</f>
        <v/>
      </c>
      <c r="S70" s="136"/>
      <c r="T70" s="136"/>
      <c r="U70" s="132"/>
      <c r="V70" s="132"/>
      <c r="W70" s="132"/>
      <c r="X70" s="132"/>
      <c r="Y70" s="132"/>
      <c r="AG70" s="133"/>
      <c r="AH70" s="133"/>
      <c r="AI70" s="133"/>
      <c r="AJ70" s="133"/>
      <c r="AK70" s="133"/>
      <c r="AL70" s="133"/>
      <c r="AM70" s="133"/>
      <c r="AN70" s="133"/>
      <c r="AO70" s="133"/>
    </row>
    <row r="71" spans="1:41">
      <c r="A71" s="134" t="str">
        <f>'AAL mundo '!A71</f>
        <v>Sub-Saharan Africa</v>
      </c>
      <c r="B71" s="134" t="str">
        <f>'AAL mundo '!B71</f>
        <v>CAF</v>
      </c>
      <c r="C71" s="134" t="str">
        <f>'AAL mundo '!C71</f>
        <v>Central African Republic</v>
      </c>
      <c r="D71" s="134" t="str">
        <f>'AAL mundo '!D71</f>
        <v/>
      </c>
      <c r="E71" s="134" t="str">
        <f>'AAL mundo '!E71</f>
        <v>Low income</v>
      </c>
      <c r="F71" s="136">
        <f>IFERROR(VLOOKUP(B71,[15]GDP!$B$6:$S$221,18,FALSE),"")</f>
        <v>1722.5290614160165</v>
      </c>
      <c r="G71" s="215">
        <f>IFERROR(VLOOKUP($B71,[15]Hoja3!$B$6:$N$221,10,FALSE),0)</f>
        <v>55.399682014921432</v>
      </c>
      <c r="H71" s="215">
        <f>IFERROR(VLOOKUP($B71,[15]Hoja3!$B$6:$N$221,7,FALSE),0)</f>
        <v>2.5533260088074865</v>
      </c>
      <c r="I71" s="136">
        <f t="shared" si="24"/>
        <v>13.443164917200281</v>
      </c>
      <c r="J71" s="136">
        <f>IFERROR(VLOOKUP($B71,[16]SOC!$B$7:$AE$222,30,FALSE),0)</f>
        <v>0.61958447007928186</v>
      </c>
      <c r="K71" s="135">
        <f t="shared" si="25"/>
        <v>41.956517097721154</v>
      </c>
      <c r="L71" s="136">
        <f>IFERROR(VLOOKUP($B71,[16]SOC!$B$7:$AE$222,29,FALSE),0)</f>
        <v>1.9337415387282046</v>
      </c>
      <c r="M71" s="136">
        <f>IFERROR(VLOOKUP($B71,[15]Hoja3!$B$6:$F$221,5,FALSE),0)</f>
        <v>26.975575274002519</v>
      </c>
      <c r="N71" s="136">
        <f>IFERROR(VLOOKUP($B71,[15]Hoja3!$B$6:$F$221,2,FALSE),0)</f>
        <v>1.22862</v>
      </c>
      <c r="O71" s="215">
        <f>IFERROR(VLOOKUP($B71,[15]Hoja3!$B$6:$N$221,13,FALSE),0)</f>
        <v>82.375257288923947</v>
      </c>
      <c r="P71" s="215">
        <f>IFERROR(VLOOKUP($B71,[15]Hoja3!$B$6:$N$221,6,FALSE),0)</f>
        <v>3.7819460088074868</v>
      </c>
      <c r="Q71" s="136">
        <f>IFERROR(VLOOKUP($B71,[15]Hoja1!$B$6:$O$221,14,FALSE),0)</f>
        <v>175.27128343597988</v>
      </c>
      <c r="R71" s="136">
        <f>IFERROR(VLOOKUP($B71,[15]Hoja1!$B$6:$O$221,7,FALSE),0)</f>
        <v>10.175229397401107</v>
      </c>
      <c r="S71" s="136"/>
      <c r="T71" s="136"/>
      <c r="U71" s="132"/>
      <c r="V71" s="132"/>
      <c r="W71" s="132"/>
      <c r="X71" s="132"/>
      <c r="Y71" s="132"/>
      <c r="AG71" s="133"/>
      <c r="AH71" s="133"/>
      <c r="AI71" s="133"/>
      <c r="AJ71" s="133"/>
      <c r="AK71" s="133"/>
      <c r="AL71" s="133"/>
      <c r="AM71" s="133"/>
      <c r="AN71" s="133"/>
      <c r="AO71" s="133"/>
    </row>
    <row r="72" spans="1:41">
      <c r="A72" s="134" t="str">
        <f>'AAL mundo '!A72</f>
        <v>Sub-Saharan Africa</v>
      </c>
      <c r="B72" s="134" t="str">
        <f>'AAL mundo '!B72</f>
        <v>TCD</v>
      </c>
      <c r="C72" s="134" t="str">
        <f>'AAL mundo '!C72</f>
        <v>Chad</v>
      </c>
      <c r="D72" s="134" t="str">
        <f>'AAL mundo '!D72</f>
        <v/>
      </c>
      <c r="E72" s="134" t="str">
        <f>'AAL mundo '!E72</f>
        <v>Low income</v>
      </c>
      <c r="F72" s="136">
        <f>IFERROR(VLOOKUP(B72,[15]GDP!$B$6:$S$221,18,FALSE),"")</f>
        <v>13922.224560793931</v>
      </c>
      <c r="G72" s="215">
        <f>IFERROR(VLOOKUP($B72,[15]Hoja3!$B$6:$N$221,10,FALSE),0)</f>
        <v>139.18962824408609</v>
      </c>
      <c r="H72" s="215">
        <f>IFERROR(VLOOKUP($B72,[15]Hoja3!$B$6:$N$221,7,FALSE),0)</f>
        <v>1.306</v>
      </c>
      <c r="I72" s="136">
        <f t="shared" si="24"/>
        <v>31.973115216865104</v>
      </c>
      <c r="J72" s="136">
        <f>IFERROR(VLOOKUP($B72,[16]SOC!$B$7:$AE$222,30,FALSE),0)</f>
        <v>0.3</v>
      </c>
      <c r="K72" s="135">
        <f t="shared" si="25"/>
        <v>107.21651302722098</v>
      </c>
      <c r="L72" s="136">
        <f>IFERROR(VLOOKUP($B72,[16]SOC!$B$7:$AE$222,29,FALSE),0)</f>
        <v>1.006</v>
      </c>
      <c r="M72" s="136">
        <f>IFERROR(VLOOKUP($B72,[15]Hoja3!$B$6:$F$221,5,FALSE),0)</f>
        <v>369.16276247381938</v>
      </c>
      <c r="N72" s="136">
        <f>IFERROR(VLOOKUP($B72,[15]Hoja3!$B$6:$F$221,2,FALSE),0)</f>
        <v>2.8507099999999999</v>
      </c>
      <c r="O72" s="215">
        <f>IFERROR(VLOOKUP($B72,[15]Hoja3!$B$6:$N$221,13,FALSE),0)</f>
        <v>508.35239071790545</v>
      </c>
      <c r="P72" s="215">
        <f>IFERROR(VLOOKUP($B72,[15]Hoja3!$B$6:$N$221,6,FALSE),0)</f>
        <v>4.1567099999999995</v>
      </c>
      <c r="Q72" s="136">
        <f>IFERROR(VLOOKUP($B72,[15]Hoja1!$B$6:$O$221,14,FALSE),0)</f>
        <v>4618.4466848513412</v>
      </c>
      <c r="R72" s="136">
        <f>IFERROR(VLOOKUP($B72,[15]Hoja1!$B$6:$O$221,7,FALSE),0)</f>
        <v>33.173194877614932</v>
      </c>
      <c r="S72" s="136"/>
      <c r="T72" s="136"/>
      <c r="U72" s="132"/>
      <c r="V72" s="132"/>
      <c r="W72" s="132"/>
      <c r="X72" s="132"/>
      <c r="Y72" s="132"/>
      <c r="AG72" s="133"/>
      <c r="AH72" s="133"/>
      <c r="AI72" s="133"/>
      <c r="AJ72" s="133"/>
      <c r="AK72" s="133"/>
      <c r="AL72" s="133"/>
      <c r="AM72" s="133"/>
      <c r="AN72" s="133"/>
      <c r="AO72" s="133"/>
    </row>
    <row r="73" spans="1:41">
      <c r="A73" s="134" t="str">
        <f>'AAL mundo '!A73</f>
        <v>LAC</v>
      </c>
      <c r="B73" s="134" t="str">
        <f>'AAL mundo '!B73</f>
        <v>CHL</v>
      </c>
      <c r="C73" s="134" t="str">
        <f>'AAL mundo '!C73</f>
        <v>Chile</v>
      </c>
      <c r="D73" s="134" t="str">
        <f>'AAL mundo '!D73</f>
        <v/>
      </c>
      <c r="E73" s="134" t="str">
        <f>'AAL mundo '!E73</f>
        <v>High income: OECD</v>
      </c>
      <c r="F73" s="136">
        <f>IFERROR(VLOOKUP(B73,[15]GDP!$B$6:$S$221,18,FALSE),"")</f>
        <v>258061.52288652965</v>
      </c>
      <c r="G73" s="215">
        <f>IFERROR(VLOOKUP($B73,[15]Hoja3!$B$6:$N$221,10,FALSE),0)</f>
        <v>26171.848720326761</v>
      </c>
      <c r="H73" s="215">
        <f>IFERROR(VLOOKUP($B73,[15]Hoja3!$B$6:$N$221,7,FALSE),0)</f>
        <v>10.434000000000001</v>
      </c>
      <c r="I73" s="136">
        <f t="shared" si="24"/>
        <v>17059.108984755829</v>
      </c>
      <c r="J73" s="136">
        <f>IFERROR(VLOOKUP($B73,[16]SOC!$B$7:$AE$222,30,FALSE),0)</f>
        <v>6.8010000000000002</v>
      </c>
      <c r="K73" s="135">
        <f t="shared" si="25"/>
        <v>9112.7397355709345</v>
      </c>
      <c r="L73" s="136">
        <f>IFERROR(VLOOKUP($B73,[16]SOC!$B$7:$AE$222,29,FALSE),0)</f>
        <v>3.633</v>
      </c>
      <c r="M73" s="136">
        <f>IFERROR(VLOOKUP($B73,[15]Hoja3!$B$6:$F$221,5,FALSE),0)</f>
        <v>12609.237656087927</v>
      </c>
      <c r="N73" s="136">
        <f>IFERROR(VLOOKUP($B73,[15]Hoja3!$B$6:$F$221,2,FALSE),0)</f>
        <v>4.5574399999999997</v>
      </c>
      <c r="O73" s="215">
        <f>IFERROR(VLOOKUP($B73,[15]Hoja3!$B$6:$N$221,13,FALSE),0)</f>
        <v>38781.086376414692</v>
      </c>
      <c r="P73" s="215">
        <f>IFERROR(VLOOKUP($B73,[15]Hoja3!$B$6:$N$221,6,FALSE),0)</f>
        <v>14.991439999999999</v>
      </c>
      <c r="Q73" s="136">
        <f>IFERROR(VLOOKUP($B73,[15]Hoja1!$B$6:$O$221,14,FALSE),0)</f>
        <v>56845.784030536088</v>
      </c>
      <c r="R73" s="136">
        <f>IFERROR(VLOOKUP($B73,[15]Hoja1!$B$6:$O$221,7,FALSE),0)</f>
        <v>22.027996810485895</v>
      </c>
      <c r="S73" s="136"/>
      <c r="T73" s="136"/>
      <c r="U73" s="132"/>
      <c r="V73" s="132"/>
      <c r="W73" s="132"/>
      <c r="X73" s="132"/>
      <c r="Y73" s="132"/>
      <c r="AG73" s="133"/>
      <c r="AH73" s="133"/>
      <c r="AI73" s="133"/>
      <c r="AJ73" s="133"/>
      <c r="AK73" s="133"/>
      <c r="AL73" s="133"/>
      <c r="AM73" s="133"/>
      <c r="AN73" s="133"/>
      <c r="AO73" s="133"/>
    </row>
    <row r="74" spans="1:41">
      <c r="A74" s="134" t="str">
        <f>'AAL mundo '!A74</f>
        <v>East Asia and the Pacific</v>
      </c>
      <c r="B74" s="134" t="str">
        <f>'AAL mundo '!B74</f>
        <v>CHN</v>
      </c>
      <c r="C74" s="134" t="str">
        <f>'AAL mundo '!C74</f>
        <v>China</v>
      </c>
      <c r="D74" s="134" t="str">
        <f>'AAL mundo '!D74</f>
        <v/>
      </c>
      <c r="E74" s="134" t="str">
        <f>'AAL mundo '!E74</f>
        <v>Upper middle income</v>
      </c>
      <c r="F74" s="136">
        <f>IFERROR(VLOOKUP(B74,[15]GDP!$B$6:$S$221,18,FALSE),"")</f>
        <v>10354831.729340432</v>
      </c>
      <c r="G74" s="215">
        <f>IFERROR(VLOOKUP($B74,[15]Hoja3!$B$6:$N$221,10,FALSE),0)</f>
        <v>412327.48637431132</v>
      </c>
      <c r="H74" s="215">
        <f>IFERROR(VLOOKUP($B74,[15]Hoja3!$B$6:$N$221,7,FALSE),0)</f>
        <v>6.827</v>
      </c>
      <c r="I74" s="136">
        <f t="shared" si="24"/>
        <v>335563.42673145951</v>
      </c>
      <c r="J74" s="136">
        <f>IFERROR(VLOOKUP($B74,[16]SOC!$B$7:$AE$222,30,FALSE),0)</f>
        <v>5.556</v>
      </c>
      <c r="K74" s="135">
        <f t="shared" si="25"/>
        <v>76764.059642851862</v>
      </c>
      <c r="L74" s="136">
        <f>IFERROR(VLOOKUP($B74,[16]SOC!$B$7:$AE$222,29,FALSE),0)</f>
        <v>1.2709999999999999</v>
      </c>
      <c r="M74" s="136">
        <f>IFERROR(VLOOKUP($B74,[15]Hoja3!$B$6:$F$221,5,FALSE),0)</f>
        <v>22850.898779836683</v>
      </c>
      <c r="N74" s="136">
        <f>IFERROR(VLOOKUP($B74,[15]Hoja3!$B$6:$F$221,2,FALSE),0)</f>
        <v>1.8959299999999999</v>
      </c>
      <c r="O74" s="215">
        <f>IFERROR(VLOOKUP($B74,[15]Hoja3!$B$6:$N$221,13,FALSE),0)</f>
        <v>435178.38515414798</v>
      </c>
      <c r="P74" s="215">
        <f>IFERROR(VLOOKUP($B74,[15]Hoja3!$B$6:$N$221,6,FALSE),0)</f>
        <v>8.7229299999999999</v>
      </c>
      <c r="Q74" s="136">
        <f>IFERROR(VLOOKUP($B74,[15]Hoja1!$B$6:$O$221,14,FALSE),0)</f>
        <v>4584411.4031611159</v>
      </c>
      <c r="R74" s="136">
        <f>IFERROR(VLOOKUP($B74,[15]Hoja1!$B$6:$O$221,7,FALSE),0)</f>
        <v>44.273161775977293</v>
      </c>
      <c r="S74" s="136"/>
      <c r="T74" s="136"/>
      <c r="U74" s="132"/>
      <c r="V74" s="132"/>
      <c r="W74" s="132"/>
      <c r="X74" s="132"/>
      <c r="Y74" s="132"/>
      <c r="AG74" s="133"/>
      <c r="AH74" s="133"/>
      <c r="AI74" s="133"/>
      <c r="AJ74" s="133"/>
      <c r="AK74" s="133"/>
      <c r="AL74" s="133"/>
      <c r="AM74" s="133"/>
      <c r="AN74" s="133"/>
      <c r="AO74" s="133"/>
    </row>
    <row r="75" spans="1:41">
      <c r="A75" s="134" t="str">
        <f>'AAL mundo '!A75</f>
        <v>East Asia and the Pacific</v>
      </c>
      <c r="B75" s="134" t="str">
        <f>'AAL mundo '!B75</f>
        <v>HKG</v>
      </c>
      <c r="C75" s="134" t="str">
        <f>'AAL mundo '!C75</f>
        <v>China, Hong Kong Special Administrative Region</v>
      </c>
      <c r="D75" s="134" t="str">
        <f>'AAL mundo '!D75</f>
        <v/>
      </c>
      <c r="E75" s="134" t="str">
        <f>'AAL mundo '!E75</f>
        <v>High income: nonOECD</v>
      </c>
      <c r="F75" s="136">
        <f>IFERROR(VLOOKUP(B75,[15]GDP!$B$6:$S$221,18,FALSE),"")</f>
        <v>290895.78416579613</v>
      </c>
      <c r="G75" s="215">
        <f>IFERROR(VLOOKUP($B75,[15]Hoja3!$B$6:$N$221,10,FALSE),0)</f>
        <v>13572.689536382857</v>
      </c>
      <c r="H75" s="215">
        <f>IFERROR(VLOOKUP($B75,[15]Hoja3!$B$6:$N$221,7,FALSE),0)</f>
        <v>5.1679999999999993</v>
      </c>
      <c r="I75" s="136">
        <f t="shared" si="24"/>
        <v>5914.4150224330879</v>
      </c>
      <c r="J75" s="136">
        <f>IFERROR(VLOOKUP($B75,[16]SOC!$B$7:$AE$222,30,FALSE),0)</f>
        <v>2.2519999999999998</v>
      </c>
      <c r="K75" s="135">
        <f t="shared" si="25"/>
        <v>7658.2745139497711</v>
      </c>
      <c r="L75" s="136">
        <f>IFERROR(VLOOKUP($B75,[16]SOC!$B$7:$AE$222,29,FALSE),0)</f>
        <v>2.9159999999999999</v>
      </c>
      <c r="M75" s="136">
        <f>IFERROR(VLOOKUP($B75,[15]Hoja3!$B$6:$F$221,5,FALSE),0)</f>
        <v>10390.681052088572</v>
      </c>
      <c r="N75" s="136">
        <f>IFERROR(VLOOKUP($B75,[15]Hoja3!$B$6:$F$221,2,FALSE),0)</f>
        <v>3.5719599999999998</v>
      </c>
      <c r="O75" s="215">
        <f>IFERROR(VLOOKUP($B75,[15]Hoja3!$B$6:$N$221,13,FALSE),0)</f>
        <v>23963.370588471429</v>
      </c>
      <c r="P75" s="215">
        <f>IFERROR(VLOOKUP($B75,[15]Hoja3!$B$6:$N$221,6,FALSE),0)</f>
        <v>8.73996</v>
      </c>
      <c r="Q75" s="136">
        <f>IFERROR(VLOOKUP($B75,[15]Hoja1!$B$6:$O$221,14,FALSE),0)</f>
        <v>68805.148244154712</v>
      </c>
      <c r="R75" s="136">
        <f>IFERROR(VLOOKUP($B75,[15]Hoja1!$B$6:$O$221,7,FALSE),0)</f>
        <v>23.652851636013807</v>
      </c>
      <c r="S75" s="136"/>
      <c r="T75" s="136"/>
      <c r="U75" s="132"/>
      <c r="V75" s="132"/>
      <c r="W75" s="132"/>
      <c r="X75" s="132"/>
      <c r="Y75" s="132"/>
      <c r="AG75" s="133"/>
      <c r="AH75" s="133"/>
      <c r="AI75" s="133"/>
      <c r="AJ75" s="133"/>
      <c r="AK75" s="133"/>
      <c r="AL75" s="133"/>
      <c r="AM75" s="133"/>
      <c r="AN75" s="133"/>
      <c r="AO75" s="133"/>
    </row>
    <row r="76" spans="1:41">
      <c r="A76" s="134" t="str">
        <f>'AAL mundo '!A76</f>
        <v>East Asia and the Pacific</v>
      </c>
      <c r="B76" s="134" t="str">
        <f>'AAL mundo '!B76</f>
        <v>MAC</v>
      </c>
      <c r="C76" s="134" t="str">
        <f>'AAL mundo '!C76</f>
        <v>China, Macao Special Administrative Region</v>
      </c>
      <c r="D76" s="134" t="str">
        <f>'AAL mundo '!D76</f>
        <v/>
      </c>
      <c r="E76" s="134" t="str">
        <f>'AAL mundo '!E76</f>
        <v>High income: nonOECD</v>
      </c>
      <c r="F76" s="136">
        <f>IFERROR(VLOOKUP(B76,[15]GDP!$B$6:$S$221,18,FALSE),"")</f>
        <v>55501.734046149424</v>
      </c>
      <c r="G76" s="215">
        <f>IFERROR(VLOOKUP($B76,[15]Hoja3!$B$6:$N$221,10,FALSE),0)</f>
        <v>1877.1661719587939</v>
      </c>
      <c r="H76" s="215">
        <f>IFERROR(VLOOKUP($B76,[15]Hoja3!$B$6:$N$221,7,FALSE),0)</f>
        <v>5.1240000000000006</v>
      </c>
      <c r="I76" s="136">
        <f t="shared" si="24"/>
        <v>1382.5966301663716</v>
      </c>
      <c r="J76" s="136">
        <f>IFERROR(VLOOKUP($B76,[16]SOC!$B$7:$AE$222,30,FALSE),0)</f>
        <v>3.774</v>
      </c>
      <c r="K76" s="135">
        <f t="shared" si="25"/>
        <v>494.56954179242223</v>
      </c>
      <c r="L76" s="136">
        <f>IFERROR(VLOOKUP($B76,[16]SOC!$B$7:$AE$222,29,FALSE),0)</f>
        <v>1.35</v>
      </c>
      <c r="M76" s="136">
        <f>IFERROR(VLOOKUP($B76,[15]Hoja3!$B$6:$F$221,5,FALSE),0)</f>
        <v>1056.7457435419874</v>
      </c>
      <c r="N76" s="136">
        <f>IFERROR(VLOOKUP($B76,[15]Hoja3!$B$6:$F$221,2,FALSE),0)</f>
        <v>2.0593900000000001</v>
      </c>
      <c r="O76" s="215">
        <f>IFERROR(VLOOKUP($B76,[15]Hoja3!$B$6:$N$221,13,FALSE),0)</f>
        <v>2933.9119155007811</v>
      </c>
      <c r="P76" s="215">
        <f>IFERROR(VLOOKUP($B76,[15]Hoja3!$B$6:$N$221,6,FALSE),0)</f>
        <v>7.1833900000000002</v>
      </c>
      <c r="Q76" s="136">
        <f>IFERROR(VLOOKUP($B76,[15]Hoja1!$B$6:$O$221,14,FALSE),0)</f>
        <v>10209.012031901442</v>
      </c>
      <c r="R76" s="136">
        <f>IFERROR(VLOOKUP($B76,[15]Hoja1!$B$6:$O$221,7,FALSE),0)</f>
        <v>18.394041568886294</v>
      </c>
      <c r="S76" s="136"/>
      <c r="T76" s="136"/>
      <c r="U76" s="132"/>
      <c r="V76" s="132"/>
      <c r="W76" s="132"/>
      <c r="X76" s="132"/>
      <c r="Y76" s="132"/>
      <c r="AG76" s="133"/>
      <c r="AH76" s="133"/>
      <c r="AI76" s="133"/>
      <c r="AJ76" s="133"/>
      <c r="AK76" s="133"/>
      <c r="AL76" s="133"/>
      <c r="AM76" s="133"/>
      <c r="AN76" s="133"/>
      <c r="AO76" s="133"/>
    </row>
    <row r="77" spans="1:41">
      <c r="A77" s="134" t="str">
        <f>'AAL mundo '!A77</f>
        <v>LAC</v>
      </c>
      <c r="B77" s="134" t="str">
        <f>'AAL mundo '!B77</f>
        <v>COL</v>
      </c>
      <c r="C77" s="134" t="str">
        <f>'AAL mundo '!C77</f>
        <v>Colombia</v>
      </c>
      <c r="D77" s="134" t="str">
        <f>'AAL mundo '!D77</f>
        <v/>
      </c>
      <c r="E77" s="134" t="str">
        <f>'AAL mundo '!E77</f>
        <v>Upper middle income</v>
      </c>
      <c r="F77" s="136">
        <f>IFERROR(VLOOKUP(B77,[15]GDP!$B$6:$S$221,18,FALSE),"")</f>
        <v>377739.62286583806</v>
      </c>
      <c r="G77" s="215">
        <f>IFERROR(VLOOKUP($B77,[15]Hoja3!$B$6:$N$221,10,FALSE),0)</f>
        <v>30108.207568476817</v>
      </c>
      <c r="H77" s="215">
        <f>IFERROR(VLOOKUP($B77,[15]Hoja3!$B$6:$N$221,7,FALSE),0)</f>
        <v>10.49</v>
      </c>
      <c r="I77" s="136">
        <f t="shared" si="24"/>
        <v>24626.160241900008</v>
      </c>
      <c r="J77" s="136">
        <f>IFERROR(VLOOKUP($B77,[16]SOC!$B$7:$AE$222,30,FALSE),0)</f>
        <v>8.58</v>
      </c>
      <c r="K77" s="135">
        <f t="shared" si="25"/>
        <v>5482.0473265768078</v>
      </c>
      <c r="L77" s="136">
        <f>IFERROR(VLOOKUP($B77,[16]SOC!$B$7:$AE$222,29,FALSE),0)</f>
        <v>1.91</v>
      </c>
      <c r="M77" s="136">
        <f>IFERROR(VLOOKUP($B77,[15]Hoja3!$B$6:$F$221,5,FALSE),0)</f>
        <v>17643.462304817564</v>
      </c>
      <c r="N77" s="136">
        <f>IFERROR(VLOOKUP($B77,[15]Hoja3!$B$6:$F$221,2,FALSE),0)</f>
        <v>4.6707999999999998</v>
      </c>
      <c r="O77" s="215">
        <f>IFERROR(VLOOKUP($B77,[15]Hoja3!$B$6:$N$221,13,FALSE),0)</f>
        <v>47751.669873294377</v>
      </c>
      <c r="P77" s="215">
        <f>IFERROR(VLOOKUP($B77,[15]Hoja3!$B$6:$N$221,6,FALSE),0)</f>
        <v>15.1608</v>
      </c>
      <c r="Q77" s="136">
        <f>IFERROR(VLOOKUP($B77,[15]Hoja1!$B$6:$O$221,14,FALSE),0)</f>
        <v>96472.091602428074</v>
      </c>
      <c r="R77" s="136">
        <f>IFERROR(VLOOKUP($B77,[15]Hoja1!$B$6:$O$221,7,FALSE),0)</f>
        <v>25.539309556808682</v>
      </c>
      <c r="S77" s="136"/>
      <c r="T77" s="136"/>
      <c r="U77" s="132"/>
      <c r="V77" s="132"/>
      <c r="W77" s="132"/>
      <c r="X77" s="132"/>
      <c r="Y77" s="132"/>
      <c r="AG77" s="133"/>
      <c r="AH77" s="133"/>
      <c r="AI77" s="133"/>
      <c r="AJ77" s="133"/>
      <c r="AK77" s="133"/>
      <c r="AL77" s="133"/>
      <c r="AM77" s="133"/>
      <c r="AN77" s="133"/>
      <c r="AO77" s="133"/>
    </row>
    <row r="78" spans="1:41">
      <c r="A78" s="134" t="str">
        <f>'AAL mundo '!A78</f>
        <v>Sub-Saharan Africa</v>
      </c>
      <c r="B78" s="134" t="str">
        <f>'AAL mundo '!B78</f>
        <v>COM</v>
      </c>
      <c r="C78" s="134" t="str">
        <f>'AAL mundo '!C78</f>
        <v>Comoros</v>
      </c>
      <c r="D78" s="134" t="str">
        <f>'AAL mundo '!D78</f>
        <v>SIDS</v>
      </c>
      <c r="E78" s="134" t="str">
        <f>'AAL mundo '!E78</f>
        <v>Low income</v>
      </c>
      <c r="F78" s="136">
        <f>IFERROR(VLOOKUP(B78,[15]GDP!$B$6:$S$221,18,FALSE),"")</f>
        <v>623.75104972500833</v>
      </c>
      <c r="G78" s="215">
        <f>IFERROR(VLOOKUP($B78,[15]Hoja3!$B$6:$N$221,10,FALSE),0)</f>
        <v>15.718526453070211</v>
      </c>
      <c r="H78" s="215" t="str">
        <f>IFERROR(VLOOKUP($B78,[15]Hoja3!$B$6:$N$221,7,FALSE),0)</f>
        <v>2,52</v>
      </c>
      <c r="I78" s="136" t="str">
        <f t="shared" si="24"/>
        <v/>
      </c>
      <c r="J78" s="136" t="str">
        <f>IFERROR(VLOOKUP($B78,[16]SOC!$B$7:$AE$222,30,FALSE),0)</f>
        <v/>
      </c>
      <c r="K78" s="135">
        <f t="shared" si="25"/>
        <v>15.718526453070211</v>
      </c>
      <c r="L78" s="136">
        <f>IFERROR(VLOOKUP($B78,[16]SOC!$B$7:$AE$222,29,FALSE),0)</f>
        <v>2.52</v>
      </c>
      <c r="M78" s="136">
        <f>IFERROR(VLOOKUP($B78,[15]Hoja3!$B$6:$F$221,5,FALSE),0)</f>
        <v>26.918249032699517</v>
      </c>
      <c r="N78" s="136">
        <f>IFERROR(VLOOKUP($B78,[15]Hoja3!$B$6:$F$221,2,FALSE),0)</f>
        <v>4.8899900000000001</v>
      </c>
      <c r="O78" s="215">
        <f>IFERROR(VLOOKUP($B78,[15]Hoja3!$B$6:$N$221,13,FALSE),0)</f>
        <v>42.636775485769732</v>
      </c>
      <c r="P78" s="215">
        <f>IFERROR(VLOOKUP($B78,[15]Hoja3!$B$6:$N$221,6,FALSE),0)</f>
        <v>7.4099900000000005</v>
      </c>
      <c r="Q78" s="136">
        <f>IFERROR(VLOOKUP($B78,[15]Hoja1!$B$6:$O$221,14,FALSE),0)</f>
        <v>127.09499087676376</v>
      </c>
      <c r="R78" s="136">
        <f>IFERROR(VLOOKUP($B78,[15]Hoja1!$B$6:$O$221,7,FALSE),0)</f>
        <v>20.375916150008216</v>
      </c>
      <c r="S78" s="136"/>
      <c r="T78" s="136"/>
      <c r="U78" s="132"/>
      <c r="V78" s="132"/>
      <c r="W78" s="132"/>
      <c r="X78" s="132"/>
      <c r="Y78" s="132"/>
      <c r="AG78" s="133"/>
      <c r="AH78" s="133"/>
      <c r="AI78" s="133"/>
      <c r="AJ78" s="133"/>
      <c r="AK78" s="133"/>
      <c r="AL78" s="133"/>
      <c r="AM78" s="133"/>
      <c r="AN78" s="133"/>
      <c r="AO78" s="133"/>
    </row>
    <row r="79" spans="1:41">
      <c r="A79" s="134" t="str">
        <f>'AAL mundo '!A79</f>
        <v>Sub-Saharan Africa</v>
      </c>
      <c r="B79" s="134" t="str">
        <f>'AAL mundo '!B79</f>
        <v>COG</v>
      </c>
      <c r="C79" s="134" t="str">
        <f>'AAL mundo '!C79</f>
        <v>Congo</v>
      </c>
      <c r="D79" s="134" t="str">
        <f>'AAL mundo '!D79</f>
        <v/>
      </c>
      <c r="E79" s="134" t="str">
        <f>'AAL mundo '!E79</f>
        <v>Lower middle income</v>
      </c>
      <c r="F79" s="136">
        <f>IFERROR(VLOOKUP(B79,[15]GDP!$B$6:$S$221,18,FALSE),"")</f>
        <v>14177.440494815186</v>
      </c>
      <c r="G79" s="215">
        <f>IFERROR(VLOOKUP($B79,[15]Hoja3!$B$6:$N$221,10,FALSE),0)</f>
        <v>334.65963205604947</v>
      </c>
      <c r="H79" s="215">
        <f>IFERROR(VLOOKUP($B79,[15]Hoja3!$B$6:$N$221,7,FALSE),0)</f>
        <v>2.7869999999999999</v>
      </c>
      <c r="I79" s="136">
        <f t="shared" si="24"/>
        <v>168.11032826640445</v>
      </c>
      <c r="J79" s="136">
        <f>IFERROR(VLOOKUP($B79,[16]SOC!$B$7:$AE$222,30,FALSE),0)</f>
        <v>1.4</v>
      </c>
      <c r="K79" s="135">
        <f t="shared" si="25"/>
        <v>166.54930378964499</v>
      </c>
      <c r="L79" s="136">
        <f>IFERROR(VLOOKUP($B79,[16]SOC!$B$7:$AE$222,29,FALSE),0)</f>
        <v>1.387</v>
      </c>
      <c r="M79" s="136">
        <f>IFERROR(VLOOKUP($B79,[15]Hoja3!$B$6:$F$221,5,FALSE),0)</f>
        <v>746.98503498311879</v>
      </c>
      <c r="N79" s="136">
        <f>IFERROR(VLOOKUP($B79,[15]Hoja3!$B$6:$F$221,2,FALSE),0)</f>
        <v>6.22079</v>
      </c>
      <c r="O79" s="215">
        <f>IFERROR(VLOOKUP($B79,[15]Hoja3!$B$6:$N$221,13,FALSE),0)</f>
        <v>1081.6446670391683</v>
      </c>
      <c r="P79" s="215">
        <f>IFERROR(VLOOKUP($B79,[15]Hoja3!$B$6:$N$221,6,FALSE),0)</f>
        <v>9.00779</v>
      </c>
      <c r="Q79" s="136">
        <f>IFERROR(VLOOKUP($B79,[15]Hoja1!$B$6:$O$221,14,FALSE),0)</f>
        <v>5813.9651066341248</v>
      </c>
      <c r="R79" s="136">
        <f>IFERROR(VLOOKUP($B79,[15]Hoja1!$B$6:$O$221,7,FALSE),0)</f>
        <v>41.008566452882256</v>
      </c>
      <c r="S79" s="136"/>
      <c r="T79" s="136"/>
      <c r="U79" s="132"/>
      <c r="V79" s="132"/>
      <c r="W79" s="132"/>
      <c r="X79" s="132"/>
      <c r="Y79" s="132"/>
      <c r="AG79" s="133"/>
      <c r="AH79" s="133"/>
      <c r="AI79" s="133"/>
      <c r="AJ79" s="133"/>
      <c r="AK79" s="133"/>
      <c r="AL79" s="133"/>
      <c r="AM79" s="133"/>
      <c r="AN79" s="133"/>
      <c r="AO79" s="133"/>
    </row>
    <row r="80" spans="1:41">
      <c r="A80" s="134" t="str">
        <f>'AAL mundo '!A80</f>
        <v>LAC</v>
      </c>
      <c r="B80" s="134" t="str">
        <f>'AAL mundo '!B80</f>
        <v>CRI</v>
      </c>
      <c r="C80" s="134" t="str">
        <f>'AAL mundo '!C80</f>
        <v>Costa Rica</v>
      </c>
      <c r="D80" s="134" t="str">
        <f>'AAL mundo '!D80</f>
        <v/>
      </c>
      <c r="E80" s="134" t="str">
        <f>'AAL mundo '!E80</f>
        <v>Upper middle income</v>
      </c>
      <c r="F80" s="136">
        <f>IFERROR(VLOOKUP(B80,[15]GDP!$B$6:$S$221,18,FALSE),"")</f>
        <v>49552.580683146072</v>
      </c>
      <c r="G80" s="215">
        <f>IFERROR(VLOOKUP($B80,[15]Hoja3!$B$6:$N$221,10,FALSE),0)</f>
        <v>5608.0916173201758</v>
      </c>
      <c r="H80" s="215">
        <f>IFERROR(VLOOKUP($B80,[15]Hoja3!$B$6:$N$221,7,FALSE),0)</f>
        <v>15.45</v>
      </c>
      <c r="I80" s="136">
        <f t="shared" si="24"/>
        <v>3223.2914926733433</v>
      </c>
      <c r="J80" s="136">
        <f>IFERROR(VLOOKUP($B80,[16]SOC!$B$7:$AE$222,30,FALSE),0)</f>
        <v>8.879999999999999</v>
      </c>
      <c r="K80" s="135">
        <f t="shared" si="25"/>
        <v>2384.8001246468325</v>
      </c>
      <c r="L80" s="136">
        <f>IFERROR(VLOOKUP($B80,[16]SOC!$B$7:$AE$222,29,FALSE),0)</f>
        <v>6.57</v>
      </c>
      <c r="M80" s="136">
        <f>IFERROR(VLOOKUP($B80,[15]Hoja3!$B$6:$F$221,5,FALSE),0)</f>
        <v>910.21586702610466</v>
      </c>
      <c r="N80" s="136">
        <f>IFERROR(VLOOKUP($B80,[15]Hoja3!$B$6:$F$221,2,FALSE),0)</f>
        <v>4.89459</v>
      </c>
      <c r="O80" s="215">
        <f>IFERROR(VLOOKUP($B80,[15]Hoja3!$B$6:$N$221,13,FALSE),0)</f>
        <v>6518.30748434628</v>
      </c>
      <c r="P80" s="215">
        <f>IFERROR(VLOOKUP($B80,[15]Hoja3!$B$6:$N$221,6,FALSE),0)</f>
        <v>20.34459</v>
      </c>
      <c r="Q80" s="136">
        <f>IFERROR(VLOOKUP($B80,[15]Hoja1!$B$6:$O$221,14,FALSE),0)</f>
        <v>10823.552167698535</v>
      </c>
      <c r="R80" s="136">
        <f>IFERROR(VLOOKUP($B80,[15]Hoja1!$B$6:$O$221,7,FALSE),0)</f>
        <v>21.842560000875729</v>
      </c>
      <c r="S80" s="136"/>
      <c r="T80" s="136"/>
      <c r="U80" s="132"/>
      <c r="V80" s="132"/>
      <c r="W80" s="132"/>
      <c r="X80" s="132"/>
      <c r="Y80" s="132"/>
      <c r="AG80" s="133"/>
      <c r="AH80" s="133"/>
      <c r="AI80" s="133"/>
      <c r="AJ80" s="133"/>
      <c r="AK80" s="133"/>
      <c r="AL80" s="133"/>
      <c r="AM80" s="133"/>
      <c r="AN80" s="133"/>
      <c r="AO80" s="133"/>
    </row>
    <row r="81" spans="1:41">
      <c r="A81" s="134" t="str">
        <f>'AAL mundo '!A81</f>
        <v>Sub-Saharan Africa</v>
      </c>
      <c r="B81" s="134" t="str">
        <f>'AAL mundo '!B81</f>
        <v>CIV</v>
      </c>
      <c r="C81" s="134" t="str">
        <f>'AAL mundo '!C81</f>
        <v>Cote d'Ivoire</v>
      </c>
      <c r="D81" s="134" t="str">
        <f>'AAL mundo '!D81</f>
        <v/>
      </c>
      <c r="E81" s="134" t="str">
        <f>'AAL mundo '!E81</f>
        <v>Lower middle income</v>
      </c>
      <c r="F81" s="136">
        <f>IFERROR(VLOOKUP(B81,[15]GDP!$B$6:$S$221,18,FALSE),"")</f>
        <v>34253.607832409216</v>
      </c>
      <c r="G81" s="215">
        <f>IFERROR(VLOOKUP($B81,[15]Hoja3!$B$6:$N$221,10,FALSE),0)</f>
        <v>494.48761168704283</v>
      </c>
      <c r="H81" s="215">
        <f>IFERROR(VLOOKUP($B81,[15]Hoja3!$B$6:$N$221,7,FALSE),0)</f>
        <v>1.9482116402116401</v>
      </c>
      <c r="I81" s="136">
        <f t="shared" si="24"/>
        <v>272.9060975986182</v>
      </c>
      <c r="J81" s="136">
        <f>IFERROR(VLOOKUP($B81,[16]SOC!$B$7:$AE$222,30,FALSE),0)</f>
        <v>1.0752116402116401</v>
      </c>
      <c r="K81" s="135">
        <f t="shared" si="25"/>
        <v>221.58151408842463</v>
      </c>
      <c r="L81" s="136">
        <f>IFERROR(VLOOKUP($B81,[16]SOC!$B$7:$AE$222,29,FALSE),0)</f>
        <v>0.873</v>
      </c>
      <c r="M81" s="136">
        <f>IFERROR(VLOOKUP($B81,[15]Hoja3!$B$6:$F$221,5,FALSE),0)</f>
        <v>1616.5887455682032</v>
      </c>
      <c r="N81" s="136">
        <f>IFERROR(VLOOKUP($B81,[15]Hoja3!$B$6:$F$221,2,FALSE),0)</f>
        <v>4.7194700000000003</v>
      </c>
      <c r="O81" s="215">
        <f>IFERROR(VLOOKUP($B81,[15]Hoja3!$B$6:$N$221,13,FALSE),0)</f>
        <v>2111.076357255246</v>
      </c>
      <c r="P81" s="215">
        <f>IFERROR(VLOOKUP($B81,[15]Hoja3!$B$6:$N$221,6,FALSE),0)</f>
        <v>6.6676816402116401</v>
      </c>
      <c r="Q81" s="136">
        <f>IFERROR(VLOOKUP($B81,[15]Hoja1!$B$6:$O$221,14,FALSE),0)</f>
        <v>5522.2294685037878</v>
      </c>
      <c r="R81" s="136">
        <f>IFERROR(VLOOKUP($B81,[15]Hoja1!$B$6:$O$221,7,FALSE),0)</f>
        <v>16.121599498429781</v>
      </c>
      <c r="S81" s="136"/>
      <c r="T81" s="136"/>
      <c r="U81" s="132"/>
      <c r="V81" s="132"/>
      <c r="W81" s="132"/>
      <c r="X81" s="132"/>
      <c r="Y81" s="132"/>
      <c r="AG81" s="133"/>
      <c r="AH81" s="133"/>
      <c r="AI81" s="133"/>
      <c r="AJ81" s="133"/>
      <c r="AK81" s="133"/>
      <c r="AL81" s="133"/>
      <c r="AM81" s="133"/>
      <c r="AN81" s="133"/>
      <c r="AO81" s="133"/>
    </row>
    <row r="82" spans="1:41">
      <c r="A82" s="134" t="str">
        <f>'AAL mundo '!A82</f>
        <v>Europe and Central Asia</v>
      </c>
      <c r="B82" s="134" t="str">
        <f>'AAL mundo '!B82</f>
        <v>HRV</v>
      </c>
      <c r="C82" s="134" t="str">
        <f>'AAL mundo '!C82</f>
        <v>Croatia</v>
      </c>
      <c r="D82" s="134" t="str">
        <f>'AAL mundo '!D82</f>
        <v/>
      </c>
      <c r="E82" s="134" t="str">
        <f>'AAL mundo '!E82</f>
        <v>High income: nonOECD</v>
      </c>
      <c r="F82" s="136">
        <f>IFERROR(VLOOKUP(B82,[15]GDP!$B$6:$S$221,18,FALSE),"")</f>
        <v>57113.38935744718</v>
      </c>
      <c r="G82" s="215">
        <f>IFERROR(VLOOKUP($B82,[15]Hoja3!$B$6:$N$221,10,FALSE),0)</f>
        <v>13045.641412283072</v>
      </c>
      <c r="H82" s="215">
        <f>IFERROR(VLOOKUP($B82,[15]Hoja3!$B$6:$N$221,7,FALSE),0)</f>
        <v>20.957000000000001</v>
      </c>
      <c r="I82" s="136">
        <f t="shared" si="24"/>
        <v>9201.1082557119862</v>
      </c>
      <c r="J82" s="136">
        <f>IFERROR(VLOOKUP($B82,[16]SOC!$B$7:$AE$222,30,FALSE),0)</f>
        <v>14.781000000000001</v>
      </c>
      <c r="K82" s="135">
        <f t="shared" si="25"/>
        <v>3844.5331565710862</v>
      </c>
      <c r="L82" s="136">
        <f>IFERROR(VLOOKUP($B82,[16]SOC!$B$7:$AE$222,29,FALSE),0)</f>
        <v>6.1760000000000002</v>
      </c>
      <c r="M82" s="136">
        <f>IFERROR(VLOOKUP($B82,[15]Hoja3!$B$6:$F$221,5,FALSE),0)</f>
        <v>2588.3058028440328</v>
      </c>
      <c r="N82" s="136">
        <f>IFERROR(VLOOKUP($B82,[15]Hoja3!$B$6:$F$221,2,FALSE),0)</f>
        <v>4.1579499999999996</v>
      </c>
      <c r="O82" s="215">
        <f>IFERROR(VLOOKUP($B82,[15]Hoja3!$B$6:$N$221,13,FALSE),0)</f>
        <v>15633.947215127104</v>
      </c>
      <c r="P82" s="215">
        <f>IFERROR(VLOOKUP($B82,[15]Hoja3!$B$6:$N$221,6,FALSE),0)</f>
        <v>25.11495</v>
      </c>
      <c r="Q82" s="136">
        <f>IFERROR(VLOOKUP($B82,[15]Hoja1!$B$6:$O$221,14,FALSE),0)</f>
        <v>10892.829058342753</v>
      </c>
      <c r="R82" s="136">
        <f>IFERROR(VLOOKUP($B82,[15]Hoja1!$B$6:$O$221,7,FALSE),0)</f>
        <v>19.072286167731008</v>
      </c>
      <c r="S82" s="136"/>
      <c r="T82" s="136"/>
      <c r="U82" s="132"/>
      <c r="V82" s="132"/>
      <c r="W82" s="132"/>
      <c r="X82" s="132"/>
      <c r="Y82" s="132"/>
      <c r="AG82" s="133"/>
      <c r="AH82" s="133"/>
      <c r="AI82" s="133"/>
      <c r="AJ82" s="133"/>
      <c r="AK82" s="133"/>
      <c r="AL82" s="133"/>
      <c r="AM82" s="133"/>
      <c r="AN82" s="133"/>
      <c r="AO82" s="133"/>
    </row>
    <row r="83" spans="1:41">
      <c r="A83" s="134" t="str">
        <f>'AAL mundo '!A83</f>
        <v>LAC</v>
      </c>
      <c r="B83" s="134" t="str">
        <f>'AAL mundo '!B83</f>
        <v>CUB</v>
      </c>
      <c r="C83" s="134" t="str">
        <f>'AAL mundo '!C83</f>
        <v>Cuba</v>
      </c>
      <c r="D83" s="134" t="str">
        <f>'AAL mundo '!D83</f>
        <v>SIDS</v>
      </c>
      <c r="E83" s="134" t="str">
        <f>'AAL mundo '!E83</f>
        <v>Upper middle income</v>
      </c>
      <c r="F83" s="136">
        <f>IFERROR(VLOOKUP(B83,[15]GDP!$B$6:$S$221,18,FALSE),"")</f>
        <v>77149.7</v>
      </c>
      <c r="G83" s="215">
        <f>IFERROR(VLOOKUP($B83,[15]Hoja3!$B$6:$N$221,10,FALSE),0)</f>
        <v>14666.829599999999</v>
      </c>
      <c r="H83" s="215">
        <f>IFERROR(VLOOKUP($B83,[15]Hoja3!$B$6:$N$221,7,FALSE),0)</f>
        <v>22.8</v>
      </c>
      <c r="I83" s="136">
        <f t="shared" si="24"/>
        <v>8426.9941999999992</v>
      </c>
      <c r="J83" s="136">
        <f>IFERROR(VLOOKUP($B83,[16]SOC!$B$7:$AE$222,30,FALSE),0)</f>
        <v>13.100000000000001</v>
      </c>
      <c r="K83" s="135">
        <f t="shared" si="25"/>
        <v>6239.835399999999</v>
      </c>
      <c r="L83" s="136">
        <f>IFERROR(VLOOKUP($B83,[16]SOC!$B$7:$AE$222,29,FALSE),0)</f>
        <v>9.6999999999999993</v>
      </c>
      <c r="M83" s="136">
        <f>IFERROR(VLOOKUP($B83,[15]Hoja3!$B$6:$F$221,5,FALSE),0)</f>
        <v>8257.9847201400007</v>
      </c>
      <c r="N83" s="136">
        <f>IFERROR(VLOOKUP($B83,[15]Hoja3!$B$6:$F$221,2,FALSE),0)</f>
        <v>12.83727</v>
      </c>
      <c r="O83" s="215">
        <f>IFERROR(VLOOKUP($B83,[15]Hoja3!$B$6:$N$221,13,FALSE),0)</f>
        <v>22924.814320140002</v>
      </c>
      <c r="P83" s="215">
        <f>IFERROR(VLOOKUP($B83,[15]Hoja3!$B$6:$N$221,6,FALSE),0)</f>
        <v>35.637270000000001</v>
      </c>
      <c r="Q83" s="136">
        <f>IFERROR(VLOOKUP($B83,[15]Hoja1!$B$6:$O$221,14,FALSE),0)</f>
        <v>6700.3999999999987</v>
      </c>
      <c r="R83" s="136">
        <f>IFERROR(VLOOKUP($B83,[15]Hoja1!$B$6:$O$221,7,FALSE),0)</f>
        <v>10.415960651782576</v>
      </c>
      <c r="S83" s="136"/>
      <c r="T83" s="136"/>
      <c r="U83" s="132"/>
      <c r="V83" s="132"/>
      <c r="W83" s="132"/>
      <c r="X83" s="132"/>
      <c r="Y83" s="132"/>
      <c r="AG83" s="133"/>
      <c r="AH83" s="133"/>
      <c r="AI83" s="133"/>
      <c r="AJ83" s="133"/>
      <c r="AK83" s="133"/>
      <c r="AL83" s="133"/>
      <c r="AM83" s="133"/>
      <c r="AN83" s="133"/>
      <c r="AO83" s="133"/>
    </row>
    <row r="84" spans="1:41">
      <c r="A84" s="134" t="str">
        <f>'AAL mundo '!A84</f>
        <v>Europe and Central Asia</v>
      </c>
      <c r="B84" s="134" t="str">
        <f>'AAL mundo '!B84</f>
        <v>CYP</v>
      </c>
      <c r="C84" s="134" t="str">
        <f>'AAL mundo '!C84</f>
        <v>Cyprus</v>
      </c>
      <c r="D84" s="134" t="str">
        <f>'AAL mundo '!D84</f>
        <v/>
      </c>
      <c r="E84" s="134" t="str">
        <f>'AAL mundo '!E84</f>
        <v>High income: nonOECD</v>
      </c>
      <c r="F84" s="136">
        <f>IFERROR(VLOOKUP(B84,[15]GDP!$B$6:$S$221,18,FALSE),"")</f>
        <v>23226.158986165272</v>
      </c>
      <c r="G84" s="215">
        <f>IFERROR(VLOOKUP($B84,[15]Hoja3!$B$6:$N$221,10,FALSE),0)</f>
        <v>6122.1534700692055</v>
      </c>
      <c r="H84" s="215">
        <f>IFERROR(VLOOKUP($B84,[15]Hoja3!$B$6:$N$221,7,FALSE),0)</f>
        <v>22.6</v>
      </c>
      <c r="I84" s="136">
        <f t="shared" si="24"/>
        <v>5275.587301533883</v>
      </c>
      <c r="J84" s="136">
        <f>IFERROR(VLOOKUP($B84,[16]SOC!$B$7:$AE$222,30,FALSE),0)</f>
        <v>19.47489124497854</v>
      </c>
      <c r="K84" s="135">
        <f t="shared" si="25"/>
        <v>908.68126262751377</v>
      </c>
      <c r="L84" s="136">
        <f>IFERROR(VLOOKUP($B84,[16]SOC!$B$7:$AE$222,29,FALSE),0)</f>
        <v>3.3544073397999394</v>
      </c>
      <c r="M84" s="136">
        <f>IFERROR(VLOOKUP($B84,[15]Hoja3!$B$6:$F$221,5,FALSE),0)</f>
        <v>1799.9862609718912</v>
      </c>
      <c r="N84" s="136">
        <f>IFERROR(VLOOKUP($B84,[15]Hoja3!$B$6:$F$221,2,FALSE),0)</f>
        <v>6.6446699999999996</v>
      </c>
      <c r="O84" s="215">
        <f>IFERROR(VLOOKUP($B84,[15]Hoja3!$B$6:$N$221,13,FALSE),0)</f>
        <v>7922.1397310410966</v>
      </c>
      <c r="P84" s="215">
        <f>IFERROR(VLOOKUP($B84,[15]Hoja3!$B$6:$N$221,6,FALSE),0)</f>
        <v>29.473968584778479</v>
      </c>
      <c r="Q84" s="136">
        <f>IFERROR(VLOOKUP($B84,[15]Hoja1!$B$6:$O$221,14,FALSE),0)</f>
        <v>2513.8950814185978</v>
      </c>
      <c r="R84" s="136">
        <f>IFERROR(VLOOKUP($B84,[15]Hoja1!$B$6:$O$221,7,FALSE),0)</f>
        <v>10.823550647853597</v>
      </c>
      <c r="S84" s="136"/>
      <c r="T84" s="136"/>
      <c r="U84" s="132"/>
      <c r="V84" s="132"/>
      <c r="W84" s="132"/>
      <c r="X84" s="132"/>
      <c r="Y84" s="132"/>
      <c r="AG84" s="133"/>
      <c r="AH84" s="133"/>
      <c r="AI84" s="133"/>
      <c r="AJ84" s="133"/>
      <c r="AK84" s="133"/>
      <c r="AL84" s="133"/>
      <c r="AM84" s="133"/>
      <c r="AN84" s="133"/>
      <c r="AO84" s="133"/>
    </row>
    <row r="85" spans="1:41">
      <c r="A85" s="134" t="str">
        <f>'AAL mundo '!A85</f>
        <v>Europe and Central Asia</v>
      </c>
      <c r="B85" s="134" t="str">
        <f>'AAL mundo '!B85</f>
        <v>CZE</v>
      </c>
      <c r="C85" s="134" t="str">
        <f>'AAL mundo '!C85</f>
        <v>Czech Republic</v>
      </c>
      <c r="D85" s="134" t="str">
        <f>'AAL mundo '!D85</f>
        <v/>
      </c>
      <c r="E85" s="134" t="str">
        <f>'AAL mundo '!E85</f>
        <v>High income: OECD</v>
      </c>
      <c r="F85" s="136">
        <f>IFERROR(VLOOKUP(B85,[15]GDP!$B$6:$S$221,18,FALSE),"")</f>
        <v>205269.70974346623</v>
      </c>
      <c r="G85" s="215">
        <f>IFERROR(VLOOKUP($B85,[15]Hoja3!$B$6:$N$221,10,FALSE),0)</f>
        <v>47224.309599963832</v>
      </c>
      <c r="H85" s="215">
        <f>IFERROR(VLOOKUP($B85,[15]Hoja3!$B$6:$N$221,7,FALSE),0)</f>
        <v>20.774999999999999</v>
      </c>
      <c r="I85" s="136">
        <f t="shared" si="24"/>
        <v>32021.602030969687</v>
      </c>
      <c r="J85" s="136">
        <f>IFERROR(VLOOKUP($B85,[16]SOC!$B$7:$AE$222,30,FALSE),0)</f>
        <v>14.086998578247181</v>
      </c>
      <c r="K85" s="135">
        <f t="shared" si="25"/>
        <v>15202.707568994143</v>
      </c>
      <c r="L85" s="136">
        <f>IFERROR(VLOOKUP($B85,[16]SOC!$B$7:$AE$222,29,FALSE),0)</f>
        <v>6.6880014217528174</v>
      </c>
      <c r="M85" s="136">
        <f>IFERROR(VLOOKUP($B85,[15]Hoja3!$B$6:$F$221,5,FALSE),0)</f>
        <v>8802.0702199463649</v>
      </c>
      <c r="N85" s="136">
        <f>IFERROR(VLOOKUP($B85,[15]Hoja3!$B$6:$F$221,2,FALSE),0)</f>
        <v>4.2637099999999997</v>
      </c>
      <c r="O85" s="215">
        <f>IFERROR(VLOOKUP($B85,[15]Hoja3!$B$6:$N$221,13,FALSE),0)</f>
        <v>56026.379819910195</v>
      </c>
      <c r="P85" s="215">
        <f>IFERROR(VLOOKUP($B85,[15]Hoja3!$B$6:$N$221,6,FALSE),0)</f>
        <v>25.038709999999998</v>
      </c>
      <c r="Q85" s="136">
        <f>IFERROR(VLOOKUP($B85,[15]Hoja1!$B$6:$O$221,14,FALSE),0)</f>
        <v>51329.109960255329</v>
      </c>
      <c r="R85" s="136">
        <f>IFERROR(VLOOKUP($B85,[15]Hoja1!$B$6:$O$221,7,FALSE),0)</f>
        <v>25.005691304578438</v>
      </c>
      <c r="S85" s="136"/>
      <c r="T85" s="136"/>
      <c r="U85" s="132"/>
      <c r="V85" s="132"/>
      <c r="W85" s="132"/>
      <c r="X85" s="132"/>
      <c r="Y85" s="132"/>
      <c r="AG85" s="133"/>
      <c r="AH85" s="133"/>
      <c r="AI85" s="133"/>
      <c r="AJ85" s="133"/>
      <c r="AK85" s="133"/>
      <c r="AL85" s="133"/>
      <c r="AM85" s="133"/>
      <c r="AN85" s="133"/>
      <c r="AO85" s="133"/>
    </row>
    <row r="86" spans="1:41">
      <c r="A86" s="134" t="str">
        <f>'AAL mundo '!A86</f>
        <v>East Asia and the Pacific</v>
      </c>
      <c r="B86" s="134" t="str">
        <f>'AAL mundo '!B86</f>
        <v>KOR</v>
      </c>
      <c r="C86" s="134" t="str">
        <f>'AAL mundo '!C86</f>
        <v>Democratic People's Republic of Korea</v>
      </c>
      <c r="D86" s="134" t="str">
        <f>'AAL mundo '!D86</f>
        <v/>
      </c>
      <c r="E86" s="134" t="str">
        <f>'AAL mundo '!E86</f>
        <v>High income: OECD</v>
      </c>
      <c r="F86" s="136">
        <f>IFERROR(VLOOKUP(B86,[15]GDP!$B$6:$S$221,18,FALSE),"")</f>
        <v>1410382.98861648</v>
      </c>
      <c r="G86" s="215">
        <f>IFERROR(VLOOKUP($B86,[15]Hoja3!$B$6:$N$221,10,FALSE),0)</f>
        <v>109881.13131908097</v>
      </c>
      <c r="H86" s="215">
        <f>IFERROR(VLOOKUP($B86,[15]Hoja3!$B$6:$N$221,7,FALSE),0)</f>
        <v>9.1379999999999999</v>
      </c>
      <c r="I86" s="136">
        <f t="shared" si="24"/>
        <v>61728.026261130872</v>
      </c>
      <c r="J86" s="136">
        <f>IFERROR(VLOOKUP($B86,[16]SOC!$B$7:$AE$222,30,FALSE),0)</f>
        <v>5.1334628357276699</v>
      </c>
      <c r="K86" s="135">
        <f t="shared" si="25"/>
        <v>48153.105057950102</v>
      </c>
      <c r="L86" s="136">
        <f>IFERROR(VLOOKUP($B86,[16]SOC!$B$7:$AE$222,29,FALSE),0)</f>
        <v>4.00453716427233</v>
      </c>
      <c r="M86" s="136">
        <f>IFERROR(VLOOKUP($B86,[15]Hoja3!$B$6:$F$221,5,FALSE),0)</f>
        <v>56472.048754552714</v>
      </c>
      <c r="N86" s="136">
        <f>IFERROR(VLOOKUP($B86,[15]Hoja3!$B$6:$F$221,2,FALSE),0)</f>
        <v>4.6182299999999996</v>
      </c>
      <c r="O86" s="215">
        <f>IFERROR(VLOOKUP($B86,[15]Hoja3!$B$6:$N$221,13,FALSE),0)</f>
        <v>166353.18007363367</v>
      </c>
      <c r="P86" s="215">
        <f>IFERROR(VLOOKUP($B86,[15]Hoja3!$B$6:$N$221,6,FALSE),0)</f>
        <v>13.756229999999999</v>
      </c>
      <c r="Q86" s="136">
        <f>IFERROR(VLOOKUP($B86,[15]Hoja1!$B$6:$O$221,14,FALSE),0)</f>
        <v>410506.35503240011</v>
      </c>
      <c r="R86" s="136">
        <f>IFERROR(VLOOKUP($B86,[15]Hoja1!$B$6:$O$221,7,FALSE),0)</f>
        <v>29.106020020497247</v>
      </c>
      <c r="S86" s="136"/>
      <c r="T86" s="136"/>
      <c r="U86" s="132"/>
      <c r="V86" s="132"/>
      <c r="W86" s="132"/>
      <c r="X86" s="132"/>
      <c r="Y86" s="132"/>
      <c r="AG86" s="133"/>
      <c r="AH86" s="133"/>
      <c r="AI86" s="133"/>
      <c r="AJ86" s="133"/>
      <c r="AK86" s="133"/>
      <c r="AL86" s="133"/>
      <c r="AM86" s="133"/>
      <c r="AN86" s="133"/>
      <c r="AO86" s="133"/>
    </row>
    <row r="87" spans="1:41">
      <c r="A87" s="134" t="str">
        <f>'AAL mundo '!A87</f>
        <v/>
      </c>
      <c r="B87" s="134" t="str">
        <f>'AAL mundo '!B87</f>
        <v>COD</v>
      </c>
      <c r="C87" s="134" t="str">
        <f>'AAL mundo '!C87</f>
        <v>Democratic Republic of the Congo</v>
      </c>
      <c r="D87" s="134">
        <f>'AAL mundo '!D87</f>
        <v>0</v>
      </c>
      <c r="E87" s="134" t="str">
        <f>'AAL mundo '!E87</f>
        <v>Low income</v>
      </c>
      <c r="F87" s="136">
        <f>IFERROR(VLOOKUP(B87,[15]GDP!$B$6:$S$221,18,FALSE),"")</f>
        <v>33121.070959393568</v>
      </c>
      <c r="G87" s="215">
        <f>IFERROR(VLOOKUP($B87,[15]Hoja3!$B$6:$N$221,10,FALSE),0)</f>
        <v>956.71658593448853</v>
      </c>
      <c r="H87" s="215">
        <f>IFERROR(VLOOKUP($B87,[15]Hoja3!$B$6:$N$221,7,FALSE),0)</f>
        <v>3.4836285501004305</v>
      </c>
      <c r="I87" s="136">
        <f t="shared" si="24"/>
        <v>199.65573260354282</v>
      </c>
      <c r="J87" s="136">
        <f>IFERROR(VLOOKUP($B87,[16]SOC!$B$7:$AE$222,30,FALSE),0)</f>
        <v>0.72699315608660886</v>
      </c>
      <c r="K87" s="135">
        <f t="shared" si="25"/>
        <v>757.06085333094563</v>
      </c>
      <c r="L87" s="136">
        <f>IFERROR(VLOOKUP($B87,[16]SOC!$B$7:$AE$222,29,FALSE),0)</f>
        <v>2.7566353940138217</v>
      </c>
      <c r="M87" s="136">
        <f>IFERROR(VLOOKUP($B87,[15]Hoja3!$B$6:$F$221,5,FALSE),0)</f>
        <v>673.75958281823898</v>
      </c>
      <c r="N87" s="136">
        <f>IFERROR(VLOOKUP($B87,[15]Hoja3!$B$6:$F$221,2,FALSE),0)</f>
        <v>2.2447499999999998</v>
      </c>
      <c r="O87" s="215">
        <f>IFERROR(VLOOKUP($B87,[15]Hoja3!$B$6:$N$221,13,FALSE),0)</f>
        <v>1630.4761687527275</v>
      </c>
      <c r="P87" s="215">
        <f>IFERROR(VLOOKUP($B87,[15]Hoja3!$B$6:$N$221,6,FALSE),0)</f>
        <v>5.7283785501004303</v>
      </c>
      <c r="Q87" s="136">
        <f>IFERROR(VLOOKUP($B87,[15]Hoja1!$B$6:$O$221,14,FALSE),0)</f>
        <v>7098.3127398538209</v>
      </c>
      <c r="R87" s="136">
        <f>IFERROR(VLOOKUP($B87,[15]Hoja1!$B$6:$O$221,7,FALSE),0)</f>
        <v>21.431410682813826</v>
      </c>
      <c r="S87" s="136"/>
      <c r="T87" s="136"/>
      <c r="U87" s="132"/>
      <c r="V87" s="132"/>
      <c r="W87" s="132"/>
      <c r="X87" s="132"/>
      <c r="Y87" s="132"/>
      <c r="AG87" s="133"/>
      <c r="AH87" s="133"/>
      <c r="AI87" s="133"/>
      <c r="AJ87" s="133"/>
      <c r="AK87" s="133"/>
      <c r="AL87" s="133"/>
      <c r="AM87" s="133"/>
      <c r="AN87" s="133"/>
      <c r="AO87" s="133"/>
    </row>
    <row r="88" spans="1:41">
      <c r="A88" s="134" t="str">
        <f>'AAL mundo '!A88</f>
        <v>Europe and Central Asia</v>
      </c>
      <c r="B88" s="134" t="str">
        <f>'AAL mundo '!B88</f>
        <v>DNK</v>
      </c>
      <c r="C88" s="134" t="str">
        <f>'AAL mundo '!C88</f>
        <v>Denmark</v>
      </c>
      <c r="D88" s="134" t="str">
        <f>'AAL mundo '!D88</f>
        <v/>
      </c>
      <c r="E88" s="134" t="str">
        <f>'AAL mundo '!E88</f>
        <v>High income: OECD</v>
      </c>
      <c r="F88" s="136">
        <f>IFERROR(VLOOKUP(B88,[15]GDP!$B$6:$S$221,18,FALSE),"")</f>
        <v>342362.4787675055</v>
      </c>
      <c r="G88" s="215">
        <f>IFERROR(VLOOKUP($B88,[15]Hoja3!$B$6:$N$221,10,FALSE),0)</f>
        <v>104443.95838098609</v>
      </c>
      <c r="H88" s="215">
        <f>IFERROR(VLOOKUP($B88,[15]Hoja3!$B$6:$N$221,7,FALSE),0)</f>
        <v>30.584</v>
      </c>
      <c r="I88" s="136">
        <f t="shared" si="24"/>
        <v>78460.49118876578</v>
      </c>
      <c r="J88" s="136">
        <f>IFERROR(VLOOKUP($B88,[16]SOC!$B$7:$AE$222,30,FALSE),0)</f>
        <v>22.975341989279332</v>
      </c>
      <c r="K88" s="135">
        <f t="shared" si="25"/>
        <v>25983.467192220305</v>
      </c>
      <c r="L88" s="136">
        <f>IFERROR(VLOOKUP($B88,[16]SOC!$B$7:$AE$222,29,FALSE),0)</f>
        <v>7.6086580107206672</v>
      </c>
      <c r="M88" s="136">
        <f>IFERROR(VLOOKUP($B88,[15]Hoja3!$B$6:$F$221,5,FALSE),0)</f>
        <v>29188.234262298141</v>
      </c>
      <c r="N88" s="136">
        <f>IFERROR(VLOOKUP($B88,[15]Hoja3!$B$6:$F$221,2,FALSE),0)</f>
        <v>8.5471000000000004</v>
      </c>
      <c r="O88" s="215">
        <f>IFERROR(VLOOKUP($B88,[15]Hoja3!$B$6:$N$221,13,FALSE),0)</f>
        <v>133632.19264328424</v>
      </c>
      <c r="P88" s="215">
        <f>IFERROR(VLOOKUP($B88,[15]Hoja3!$B$6:$N$221,6,FALSE),0)</f>
        <v>39.131100000000004</v>
      </c>
      <c r="Q88" s="136">
        <f>IFERROR(VLOOKUP($B88,[15]Hoja1!$B$6:$O$221,14,FALSE),0)</f>
        <v>63978.999132882716</v>
      </c>
      <c r="R88" s="136">
        <f>IFERROR(VLOOKUP($B88,[15]Hoja1!$B$6:$O$221,7,FALSE),0)</f>
        <v>18.68750318761716</v>
      </c>
      <c r="S88" s="136"/>
      <c r="T88" s="136"/>
      <c r="U88" s="132"/>
      <c r="V88" s="132"/>
      <c r="W88" s="132"/>
      <c r="X88" s="132"/>
      <c r="Y88" s="132"/>
      <c r="AG88" s="133"/>
      <c r="AH88" s="133"/>
      <c r="AI88" s="133"/>
      <c r="AJ88" s="133"/>
      <c r="AK88" s="133"/>
      <c r="AL88" s="133"/>
      <c r="AM88" s="133"/>
      <c r="AN88" s="133"/>
      <c r="AO88" s="133"/>
    </row>
    <row r="89" spans="1:41">
      <c r="A89" s="134" t="str">
        <f>'AAL mundo '!A89</f>
        <v>Middle East and North Africa</v>
      </c>
      <c r="B89" s="134" t="str">
        <f>'AAL mundo '!B89</f>
        <v>DJI</v>
      </c>
      <c r="C89" s="134" t="str">
        <f>'AAL mundo '!C89</f>
        <v>Djibouti</v>
      </c>
      <c r="D89" s="134" t="str">
        <f>'AAL mundo '!D89</f>
        <v/>
      </c>
      <c r="E89" s="134" t="str">
        <f>'AAL mundo '!E89</f>
        <v>Lower middle income</v>
      </c>
      <c r="F89" s="136">
        <f>IFERROR(VLOOKUP(B89,[15]GDP!$B$6:$S$221,18,FALSE),"")</f>
        <v>1589.0261578836016</v>
      </c>
      <c r="G89" s="215">
        <f>IFERROR(VLOOKUP($B89,[15]Hoja3!$B$6:$N$221,10,FALSE),0)</f>
        <v>61.813289931972022</v>
      </c>
      <c r="H89" s="215">
        <f>IFERROR(VLOOKUP($B89,[15]Hoja3!$B$6:$N$221,7,FALSE),0)</f>
        <v>7.29</v>
      </c>
      <c r="I89" s="136">
        <f t="shared" si="24"/>
        <v>16.534419117605687</v>
      </c>
      <c r="J89" s="136">
        <f>IFERROR(VLOOKUP($B89,[16]SOC!$B$7:$AE$222,30,FALSE),0)</f>
        <v>1.9500000000000002</v>
      </c>
      <c r="K89" s="135">
        <f t="shared" si="25"/>
        <v>45.278870814366336</v>
      </c>
      <c r="L89" s="136">
        <f>IFERROR(VLOOKUP($B89,[16]SOC!$B$7:$AE$222,29,FALSE),0)</f>
        <v>5.34</v>
      </c>
      <c r="M89" s="136">
        <f>IFERROR(VLOOKUP($B89,[15]Hoja3!$B$6:$F$221,5,FALSE),0)</f>
        <v>50.677148291985752</v>
      </c>
      <c r="N89" s="136">
        <f>IFERROR(VLOOKUP($B89,[15]Hoja3!$B$6:$F$221,2,FALSE),0)</f>
        <v>4.4902199999999999</v>
      </c>
      <c r="O89" s="215">
        <f>IFERROR(VLOOKUP($B89,[15]Hoja3!$B$6:$N$221,13,FALSE),0)</f>
        <v>112.49043822395777</v>
      </c>
      <c r="P89" s="215">
        <f>IFERROR(VLOOKUP($B89,[15]Hoja3!$B$6:$N$221,6,FALSE),0)</f>
        <v>11.78022</v>
      </c>
      <c r="Q89" s="136">
        <f>IFERROR(VLOOKUP($B89,[15]Hoja1!$B$6:$O$221,14,FALSE),0)</f>
        <v>700.71286484193195</v>
      </c>
      <c r="R89" s="136">
        <f>IFERROR(VLOOKUP($B89,[15]Hoja1!$B$6:$O$221,7,FALSE),0)</f>
        <v>44.097000000000001</v>
      </c>
      <c r="S89" s="136"/>
      <c r="T89" s="136"/>
      <c r="U89" s="132"/>
      <c r="V89" s="132"/>
      <c r="W89" s="132"/>
      <c r="X89" s="132"/>
      <c r="Y89" s="132"/>
      <c r="AG89" s="133"/>
      <c r="AH89" s="133"/>
      <c r="AI89" s="133"/>
      <c r="AJ89" s="133"/>
      <c r="AK89" s="133"/>
      <c r="AL89" s="133"/>
      <c r="AM89" s="133"/>
      <c r="AN89" s="133"/>
      <c r="AO89" s="133"/>
    </row>
    <row r="90" spans="1:41">
      <c r="A90" s="134" t="str">
        <f>'AAL mundo '!A90</f>
        <v>LAC</v>
      </c>
      <c r="B90" s="134" t="str">
        <f>'AAL mundo '!B90</f>
        <v>DMA</v>
      </c>
      <c r="C90" s="134" t="str">
        <f>'AAL mundo '!C90</f>
        <v>Dominica</v>
      </c>
      <c r="D90" s="134" t="str">
        <f>'AAL mundo '!D90</f>
        <v>SIDS</v>
      </c>
      <c r="E90" s="134" t="str">
        <f>'AAL mundo '!E90</f>
        <v>Upper middle income</v>
      </c>
      <c r="F90" s="136">
        <f>IFERROR(VLOOKUP(B90,[15]GDP!$B$6:$S$221,18,FALSE),"")</f>
        <v>524.07407407407402</v>
      </c>
      <c r="G90" s="215">
        <f>IFERROR(VLOOKUP($B90,[15]Hoja3!$B$6:$N$221,10,FALSE),0)</f>
        <v>39.461737037037032</v>
      </c>
      <c r="H90" s="215">
        <f>IFERROR(VLOOKUP($B90,[15]Hoja3!$B$6:$N$221,7,FALSE),0)</f>
        <v>7.9929999999999994</v>
      </c>
      <c r="I90" s="136">
        <f t="shared" si="24"/>
        <v>18.76074074074074</v>
      </c>
      <c r="J90" s="136">
        <f>IFERROR(VLOOKUP($B90,[16]SOC!$B$7:$AE$222,30,FALSE),0)</f>
        <v>3.8</v>
      </c>
      <c r="K90" s="135">
        <f t="shared" si="25"/>
        <v>20.700996296296292</v>
      </c>
      <c r="L90" s="136">
        <f>IFERROR(VLOOKUP($B90,[16]SOC!$B$7:$AE$222,29,FALSE),0)</f>
        <v>4.1929999999999996</v>
      </c>
      <c r="M90" s="136">
        <f>IFERROR(VLOOKUP($B90,[15]Hoja3!$B$6:$F$221,5,FALSE),0)</f>
        <v>16.764885426173297</v>
      </c>
      <c r="N90" s="136">
        <f>IFERROR(VLOOKUP($B90,[15]Hoja3!$B$6:$F$221,2,FALSE),0)</f>
        <v>4.9918399999999998</v>
      </c>
      <c r="O90" s="215">
        <f>IFERROR(VLOOKUP($B90,[15]Hoja3!$B$6:$N$221,13,FALSE),0)</f>
        <v>56.226622463210333</v>
      </c>
      <c r="P90" s="215">
        <f>IFERROR(VLOOKUP($B90,[15]Hoja3!$B$6:$N$221,6,FALSE),0)</f>
        <v>12.984839999999998</v>
      </c>
      <c r="Q90" s="136">
        <f>IFERROR(VLOOKUP($B90,[15]Hoja1!$B$6:$O$221,14,FALSE),0)</f>
        <v>78.148148148148138</v>
      </c>
      <c r="R90" s="136">
        <f>IFERROR(VLOOKUP($B90,[15]Hoja1!$B$6:$O$221,7,FALSE),0)</f>
        <v>14.911660777385158</v>
      </c>
      <c r="S90" s="136"/>
      <c r="T90" s="136"/>
      <c r="U90" s="132"/>
      <c r="V90" s="132"/>
      <c r="W90" s="132"/>
      <c r="X90" s="132"/>
      <c r="Y90" s="132"/>
      <c r="AG90" s="133"/>
      <c r="AH90" s="133"/>
      <c r="AI90" s="133"/>
      <c r="AJ90" s="133"/>
      <c r="AK90" s="133"/>
      <c r="AL90" s="133"/>
      <c r="AM90" s="133"/>
      <c r="AN90" s="133"/>
      <c r="AO90" s="133"/>
    </row>
    <row r="91" spans="1:41">
      <c r="A91" s="134" t="str">
        <f>'AAL mundo '!A91</f>
        <v>LAC</v>
      </c>
      <c r="B91" s="134" t="str">
        <f>'AAL mundo '!B91</f>
        <v>DOM</v>
      </c>
      <c r="C91" s="134" t="str">
        <f>'AAL mundo '!C91</f>
        <v>Dominican Republic</v>
      </c>
      <c r="D91" s="134" t="str">
        <f>'AAL mundo '!D91</f>
        <v>SIDS</v>
      </c>
      <c r="E91" s="134" t="str">
        <f>'AAL mundo '!E91</f>
        <v>Upper middle income</v>
      </c>
      <c r="F91" s="136">
        <f>IFERROR(VLOOKUP(B91,[15]GDP!$B$6:$S$221,18,FALSE),"")</f>
        <v>64137.81904049289</v>
      </c>
      <c r="G91" s="215">
        <f>IFERROR(VLOOKUP($B91,[15]Hoja3!$B$6:$N$221,10,FALSE),0)</f>
        <v>2596.2681513635089</v>
      </c>
      <c r="H91" s="215">
        <f>IFERROR(VLOOKUP($B91,[15]Hoja3!$B$6:$N$221,7,FALSE),0)</f>
        <v>4.82</v>
      </c>
      <c r="I91" s="136">
        <f t="shared" si="24"/>
        <v>1653.6396731713635</v>
      </c>
      <c r="J91" s="136">
        <f>IFERROR(VLOOKUP($B91,[16]SOC!$B$7:$AE$222,30,FALSE),0)</f>
        <v>3.0700000000000003</v>
      </c>
      <c r="K91" s="135">
        <f t="shared" si="25"/>
        <v>942.62847819214517</v>
      </c>
      <c r="L91" s="136">
        <f>IFERROR(VLOOKUP($B91,[16]SOC!$B$7:$AE$222,29,FALSE),0)</f>
        <v>1.75</v>
      </c>
      <c r="M91" s="136">
        <f>IFERROR(VLOOKUP($B91,[15]Hoja3!$B$6:$F$221,5,FALSE),0)</f>
        <v>904.06119328326349</v>
      </c>
      <c r="N91" s="136">
        <f>IFERROR(VLOOKUP($B91,[15]Hoja3!$B$6:$F$221,2,FALSE),0)</f>
        <v>2.05124</v>
      </c>
      <c r="O91" s="215">
        <f>IFERROR(VLOOKUP($B91,[15]Hoja3!$B$6:$N$221,13,FALSE),0)</f>
        <v>3500.3293446467724</v>
      </c>
      <c r="P91" s="215">
        <f>IFERROR(VLOOKUP($B91,[15]Hoja3!$B$6:$N$221,6,FALSE),0)</f>
        <v>6.8712400000000002</v>
      </c>
      <c r="Q91" s="136">
        <f>IFERROR(VLOOKUP($B91,[15]Hoja1!$B$6:$O$221,14,FALSE),0)</f>
        <v>13186.048847150982</v>
      </c>
      <c r="R91" s="136">
        <f>IFERROR(VLOOKUP($B91,[15]Hoja1!$B$6:$O$221,7,FALSE),0)</f>
        <v>20.558929262664947</v>
      </c>
      <c r="S91" s="136"/>
      <c r="T91" s="136"/>
      <c r="U91" s="132"/>
      <c r="V91" s="132"/>
      <c r="W91" s="132"/>
      <c r="X91" s="132"/>
      <c r="Y91" s="132"/>
      <c r="AG91" s="133"/>
      <c r="AH91" s="133"/>
      <c r="AI91" s="133"/>
      <c r="AJ91" s="133"/>
      <c r="AK91" s="133"/>
      <c r="AL91" s="133"/>
      <c r="AM91" s="133"/>
      <c r="AN91" s="133"/>
      <c r="AO91" s="133"/>
    </row>
    <row r="92" spans="1:41">
      <c r="A92" s="134" t="str">
        <f>'AAL mundo '!A92</f>
        <v>LAC</v>
      </c>
      <c r="B92" s="134" t="str">
        <f>'AAL mundo '!B92</f>
        <v>ECU</v>
      </c>
      <c r="C92" s="134" t="str">
        <f>'AAL mundo '!C92</f>
        <v>Ecuador</v>
      </c>
      <c r="D92" s="134" t="str">
        <f>'AAL mundo '!D92</f>
        <v/>
      </c>
      <c r="E92" s="134" t="str">
        <f>'AAL mundo '!E92</f>
        <v>Upper middle income</v>
      </c>
      <c r="F92" s="136">
        <f>IFERROR(VLOOKUP(B92,[15]GDP!$B$6:$S$221,18,FALSE),"")</f>
        <v>100917.372</v>
      </c>
      <c r="G92" s="215">
        <f>IFERROR(VLOOKUP($B92,[15]Hoja3!$B$6:$N$221,10,FALSE),0)</f>
        <v>3039.5695378999999</v>
      </c>
      <c r="H92" s="215">
        <f>IFERROR(VLOOKUP($B92,[15]Hoja3!$B$6:$N$221,7,FALSE),0)</f>
        <v>4.37</v>
      </c>
      <c r="I92" s="136">
        <f t="shared" si="24"/>
        <v>1599.773441</v>
      </c>
      <c r="J92" s="136">
        <f>IFERROR(VLOOKUP($B92,[16]SOC!$B$7:$AE$222,30,FALSE),0)</f>
        <v>2.3000000000000003</v>
      </c>
      <c r="K92" s="135">
        <f t="shared" si="25"/>
        <v>1439.7960968999998</v>
      </c>
      <c r="L92" s="136">
        <f>IFERROR(VLOOKUP($B92,[16]SOC!$B$7:$AE$222,29,FALSE),0)</f>
        <v>2.0699999999999998</v>
      </c>
      <c r="M92" s="136">
        <f>IFERROR(VLOOKUP($B92,[15]Hoja3!$B$6:$F$221,5,FALSE),0)</f>
        <v>3675.2635241088001</v>
      </c>
      <c r="N92" s="136">
        <f>IFERROR(VLOOKUP($B92,[15]Hoja3!$B$6:$F$221,2,FALSE),0)</f>
        <v>4.1800199999999998</v>
      </c>
      <c r="O92" s="215">
        <f>IFERROR(VLOOKUP($B92,[15]Hoja3!$B$6:$N$221,13,FALSE),0)</f>
        <v>6714.8330620088</v>
      </c>
      <c r="P92" s="215">
        <f>IFERROR(VLOOKUP($B92,[15]Hoja3!$B$6:$N$221,6,FALSE),0)</f>
        <v>8.55002</v>
      </c>
      <c r="Q92" s="136">
        <f>IFERROR(VLOOKUP($B92,[15]Hoja1!$B$6:$O$221,14,FALSE),0)</f>
        <v>27819.010999999995</v>
      </c>
      <c r="R92" s="136">
        <f>IFERROR(VLOOKUP($B92,[15]Hoja1!$B$6:$O$221,7,FALSE),0)</f>
        <v>27.566127068786528</v>
      </c>
      <c r="S92" s="136"/>
      <c r="T92" s="136"/>
      <c r="U92" s="132"/>
      <c r="V92" s="132"/>
      <c r="W92" s="132"/>
      <c r="X92" s="132"/>
      <c r="Y92" s="132"/>
      <c r="AG92" s="133"/>
      <c r="AH92" s="133"/>
      <c r="AI92" s="133"/>
      <c r="AJ92" s="133"/>
      <c r="AK92" s="133"/>
      <c r="AL92" s="133"/>
      <c r="AM92" s="133"/>
      <c r="AN92" s="133"/>
      <c r="AO92" s="133"/>
    </row>
    <row r="93" spans="1:41">
      <c r="A93" s="134" t="str">
        <f>'AAL mundo '!A93</f>
        <v>Middle East and North Africa</v>
      </c>
      <c r="B93" s="134" t="str">
        <f>'AAL mundo '!B93</f>
        <v>EGY</v>
      </c>
      <c r="C93" s="134" t="str">
        <f>'AAL mundo '!C93</f>
        <v>Egypt</v>
      </c>
      <c r="D93" s="134" t="str">
        <f>'AAL mundo '!D93</f>
        <v/>
      </c>
      <c r="E93" s="134" t="str">
        <f>'AAL mundo '!E93</f>
        <v>Lower middle income</v>
      </c>
      <c r="F93" s="136">
        <f>IFERROR(VLOOKUP(B93,[15]GDP!$B$6:$S$221,18,FALSE),"")</f>
        <v>286538.04776590405</v>
      </c>
      <c r="G93" s="215">
        <f>IFERROR(VLOOKUP($B93,[15]Hoja3!$B$6:$N$221,10,FALSE),0)</f>
        <v>31166.405494259598</v>
      </c>
      <c r="H93" s="215">
        <f>IFERROR(VLOOKUP($B93,[15]Hoja3!$B$6:$N$221,7,FALSE),0)</f>
        <v>13.206</v>
      </c>
      <c r="I93" s="136">
        <f t="shared" si="24"/>
        <v>27675.938000240974</v>
      </c>
      <c r="J93" s="136">
        <f>IFERROR(VLOOKUP($B93,[16]SOC!$B$7:$AE$222,30,FALSE),0)</f>
        <v>11.727</v>
      </c>
      <c r="K93" s="135">
        <f t="shared" si="25"/>
        <v>3490.4674940186242</v>
      </c>
      <c r="L93" s="136">
        <f>IFERROR(VLOOKUP($B93,[16]SOC!$B$7:$AE$222,29,FALSE),0)</f>
        <v>1.4790000000000001</v>
      </c>
      <c r="M93" s="136">
        <f>IFERROR(VLOOKUP($B93,[15]Hoja3!$B$6:$F$221,5,FALSE),0)</f>
        <v>6123.3150272727271</v>
      </c>
      <c r="N93" s="136">
        <f>IFERROR(VLOOKUP($B93,[15]Hoja3!$B$6:$F$221,2,FALSE),0)</f>
        <v>3.7608299999999999</v>
      </c>
      <c r="O93" s="215">
        <f>IFERROR(VLOOKUP($B93,[15]Hoja3!$B$6:$N$221,13,FALSE),0)</f>
        <v>37289.720521532327</v>
      </c>
      <c r="P93" s="215">
        <f>IFERROR(VLOOKUP($B93,[15]Hoja3!$B$6:$N$221,6,FALSE),0)</f>
        <v>16.966830000000002</v>
      </c>
      <c r="Q93" s="136">
        <f>IFERROR(VLOOKUP($B93,[15]Hoja1!$B$6:$O$221,14,FALSE),0)</f>
        <v>38025.001793014409</v>
      </c>
      <c r="R93" s="136">
        <f>IFERROR(VLOOKUP($B93,[15]Hoja1!$B$6:$O$221,7,FALSE),0)</f>
        <v>13.270489587505004</v>
      </c>
      <c r="S93" s="136"/>
      <c r="T93" s="136"/>
      <c r="U93" s="132"/>
      <c r="V93" s="132"/>
      <c r="W93" s="132"/>
      <c r="X93" s="132"/>
      <c r="Y93" s="132"/>
      <c r="AG93" s="133"/>
      <c r="AH93" s="133"/>
      <c r="AI93" s="133"/>
      <c r="AJ93" s="133"/>
      <c r="AK93" s="133"/>
      <c r="AL93" s="133"/>
      <c r="AM93" s="133"/>
      <c r="AN93" s="133"/>
      <c r="AO93" s="133"/>
    </row>
    <row r="94" spans="1:41">
      <c r="A94" s="134" t="str">
        <f>'AAL mundo '!A94</f>
        <v>LAC</v>
      </c>
      <c r="B94" s="134" t="str">
        <f>'AAL mundo '!B94</f>
        <v>SLV</v>
      </c>
      <c r="C94" s="134" t="str">
        <f>'AAL mundo '!C94</f>
        <v>El Salvador</v>
      </c>
      <c r="D94" s="134" t="str">
        <f>'AAL mundo '!D94</f>
        <v/>
      </c>
      <c r="E94" s="134" t="str">
        <f>'AAL mundo '!E94</f>
        <v>Lower middle income</v>
      </c>
      <c r="F94" s="136">
        <f>IFERROR(VLOOKUP(B94,[15]GDP!$B$6:$S$221,18,FALSE),"")</f>
        <v>25163.7</v>
      </c>
      <c r="G94" s="215">
        <f>IFERROR(VLOOKUP($B94,[15]Hoja3!$B$6:$N$221,10,FALSE),0)</f>
        <v>1796.74335</v>
      </c>
      <c r="H94" s="215">
        <f>IFERROR(VLOOKUP($B94,[15]Hoja3!$B$6:$N$221,7,FALSE),0)</f>
        <v>7.7650000000000006</v>
      </c>
      <c r="I94" s="136">
        <f t="shared" si="24"/>
        <v>918.15551999999991</v>
      </c>
      <c r="J94" s="136">
        <f>IFERROR(VLOOKUP($B94,[16]SOC!$B$7:$AE$222,30,FALSE),0)</f>
        <v>3.968</v>
      </c>
      <c r="K94" s="135">
        <f t="shared" si="25"/>
        <v>878.58782999999994</v>
      </c>
      <c r="L94" s="136">
        <f>IFERROR(VLOOKUP($B94,[16]SOC!$B$7:$AE$222,29,FALSE),0)</f>
        <v>3.7970000000000002</v>
      </c>
      <c r="M94" s="136">
        <f>IFERROR(VLOOKUP($B94,[15]Hoja3!$B$6:$F$221,5,FALSE),0)</f>
        <v>790.77301110000008</v>
      </c>
      <c r="N94" s="136">
        <f>IFERROR(VLOOKUP($B94,[15]Hoja3!$B$6:$F$221,2,FALSE),0)</f>
        <v>3.4174899999999999</v>
      </c>
      <c r="O94" s="215">
        <f>IFERROR(VLOOKUP($B94,[15]Hoja3!$B$6:$N$221,13,FALSE),0)</f>
        <v>2587.5163610999998</v>
      </c>
      <c r="P94" s="215">
        <f>IFERROR(VLOOKUP($B94,[15]Hoja3!$B$6:$N$221,6,FALSE),0)</f>
        <v>11.18249</v>
      </c>
      <c r="Q94" s="136">
        <f>IFERROR(VLOOKUP($B94,[15]Hoja1!$B$6:$O$221,14,FALSE),0)</f>
        <v>3416.9</v>
      </c>
      <c r="R94" s="136">
        <f>IFERROR(VLOOKUP($B94,[15]Hoja1!$B$6:$O$221,7,FALSE),0)</f>
        <v>13.578686759101405</v>
      </c>
      <c r="S94" s="136"/>
      <c r="T94" s="136"/>
      <c r="U94" s="132"/>
      <c r="V94" s="132"/>
      <c r="W94" s="132"/>
      <c r="X94" s="132"/>
      <c r="Y94" s="132"/>
      <c r="AG94" s="133"/>
      <c r="AH94" s="133"/>
      <c r="AI94" s="133"/>
      <c r="AJ94" s="133"/>
      <c r="AK94" s="133"/>
      <c r="AL94" s="133"/>
      <c r="AM94" s="133"/>
      <c r="AN94" s="133"/>
      <c r="AO94" s="133"/>
    </row>
    <row r="95" spans="1:41">
      <c r="A95" s="134" t="str">
        <f>'AAL mundo '!A95</f>
        <v>Sub-Saharan Africa</v>
      </c>
      <c r="B95" s="134" t="str">
        <f>'AAL mundo '!B95</f>
        <v>GNQ</v>
      </c>
      <c r="C95" s="134" t="str">
        <f>'AAL mundo '!C95</f>
        <v>Equatorial Guinea</v>
      </c>
      <c r="D95" s="134" t="str">
        <f>'AAL mundo '!D95</f>
        <v/>
      </c>
      <c r="E95" s="134" t="str">
        <f>'AAL mundo '!E95</f>
        <v>High income: nonOECD</v>
      </c>
      <c r="F95" s="136">
        <f>IFERROR(VLOOKUP(B95,[15]GDP!$B$6:$S$221,18,FALSE),"")</f>
        <v>15529.729676688612</v>
      </c>
      <c r="G95" s="215">
        <f>IFERROR(VLOOKUP($B95,[15]Hoja3!$B$6:$N$221,10,FALSE),0)</f>
        <v>353.28744853747975</v>
      </c>
      <c r="H95" s="215">
        <f>IFERROR(VLOOKUP($B95,[15]Hoja3!$B$6:$N$221,7,FALSE),0)</f>
        <v>2.7797119389850398</v>
      </c>
      <c r="I95" s="136">
        <f t="shared" si="24"/>
        <v>44.31953882371154</v>
      </c>
      <c r="J95" s="136">
        <f>IFERROR(VLOOKUP($B95,[16]SOC!$B$7:$AE$222,30,FALSE),0)</f>
        <v>0.3487119389850396</v>
      </c>
      <c r="K95" s="135">
        <f t="shared" si="25"/>
        <v>308.96790971376822</v>
      </c>
      <c r="L95" s="136">
        <f>IFERROR(VLOOKUP($B95,[16]SOC!$B$7:$AE$222,29,FALSE),0)</f>
        <v>2.431</v>
      </c>
      <c r="M95" s="136" t="str">
        <f>IFERROR(VLOOKUP($B95,[15]Hoja3!$B$6:$F$221,5,FALSE),0)</f>
        <v/>
      </c>
      <c r="N95" s="136" t="str">
        <f>IFERROR(VLOOKUP($B95,[15]Hoja3!$B$6:$F$221,2,FALSE),0)</f>
        <v/>
      </c>
      <c r="O95" s="215">
        <f>IFERROR(VLOOKUP($B95,[15]Hoja3!$B$6:$N$221,13,FALSE),0)</f>
        <v>353.28744853747975</v>
      </c>
      <c r="P95" s="215">
        <f>IFERROR(VLOOKUP($B95,[15]Hoja3!$B$6:$N$221,6,FALSE),0)</f>
        <v>3.4797119389850399</v>
      </c>
      <c r="Q95" s="136">
        <f>IFERROR(VLOOKUP($B95,[15]Hoja1!$B$6:$O$221,14,FALSE),0)</f>
        <v>7423.6486831912462</v>
      </c>
      <c r="R95" s="136">
        <f>IFERROR(VLOOKUP($B95,[15]Hoja1!$B$6:$O$221,7,FALSE),0)</f>
        <v>47.802819738290403</v>
      </c>
      <c r="S95" s="136"/>
      <c r="T95" s="136"/>
      <c r="U95" s="132"/>
      <c r="V95" s="132"/>
      <c r="W95" s="132"/>
      <c r="X95" s="132"/>
      <c r="Y95" s="132"/>
      <c r="AG95" s="133"/>
      <c r="AH95" s="133"/>
      <c r="AI95" s="133"/>
      <c r="AJ95" s="133"/>
      <c r="AK95" s="133"/>
      <c r="AL95" s="133"/>
      <c r="AM95" s="133"/>
      <c r="AN95" s="133"/>
      <c r="AO95" s="133"/>
    </row>
    <row r="96" spans="1:41">
      <c r="A96" s="134" t="str">
        <f>'AAL mundo '!A96</f>
        <v>Sub-Saharan Africa</v>
      </c>
      <c r="B96" s="134" t="str">
        <f>'AAL mundo '!B96</f>
        <v>ERI</v>
      </c>
      <c r="C96" s="134" t="str">
        <f>'AAL mundo '!C96</f>
        <v>Eritrea</v>
      </c>
      <c r="D96" s="134" t="str">
        <f>'AAL mundo '!D96</f>
        <v/>
      </c>
      <c r="E96" s="134" t="str">
        <f>'AAL mundo '!E96</f>
        <v>Low income</v>
      </c>
      <c r="F96" s="136">
        <f>IFERROR(VLOOKUP(B96,[15]GDP!$B$6:$S$221,18,FALSE),"")</f>
        <v>2607.7398373983742</v>
      </c>
      <c r="G96" s="215">
        <f>IFERROR(VLOOKUP($B96,[15]Hoja3!$B$6:$N$221,10,FALSE),0)</f>
        <v>42.6626237398374</v>
      </c>
      <c r="H96" s="215">
        <f>IFERROR(VLOOKUP($B96,[15]Hoja3!$B$6:$N$221,7,FALSE),0)</f>
        <v>1.6360000000000001</v>
      </c>
      <c r="I96" s="136">
        <f t="shared" si="24"/>
        <v>10.170185365853659</v>
      </c>
      <c r="J96" s="136">
        <f>IFERROR(VLOOKUP($B96,[16]SOC!$B$7:$AE$222,30,FALSE),0)</f>
        <v>0.39</v>
      </c>
      <c r="K96" s="135">
        <f t="shared" si="25"/>
        <v>32.492438373983738</v>
      </c>
      <c r="L96" s="136">
        <f>IFERROR(VLOOKUP($B96,[16]SOC!$B$7:$AE$222,29,FALSE),0)</f>
        <v>1.246</v>
      </c>
      <c r="M96" s="136">
        <f>IFERROR(VLOOKUP($B96,[15]Hoja3!$B$6:$F$221,5,FALSE),0)</f>
        <v>25.761413177148299</v>
      </c>
      <c r="N96" s="136">
        <f>IFERROR(VLOOKUP($B96,[15]Hoja3!$B$6:$F$221,2,FALSE),0)</f>
        <v>2.1269999999999998</v>
      </c>
      <c r="O96" s="215">
        <f>IFERROR(VLOOKUP($B96,[15]Hoja3!$B$6:$N$221,13,FALSE),0)</f>
        <v>68.424036916985699</v>
      </c>
      <c r="P96" s="215">
        <f>IFERROR(VLOOKUP($B96,[15]Hoja3!$B$6:$N$221,6,FALSE),0)</f>
        <v>3.7629999999999999</v>
      </c>
      <c r="Q96" s="136">
        <f>IFERROR(VLOOKUP($B96,[15]Hoja1!$B$6:$O$221,14,FALSE),0)</f>
        <v>260.73366388560652</v>
      </c>
      <c r="R96" s="136">
        <f>IFERROR(VLOOKUP($B96,[15]Hoja1!$B$6:$O$221,7,FALSE),0)</f>
        <v>9.9984538390811597</v>
      </c>
      <c r="S96" s="136"/>
      <c r="T96" s="136"/>
      <c r="U96" s="132"/>
      <c r="V96" s="132"/>
      <c r="W96" s="132"/>
      <c r="X96" s="132"/>
      <c r="Y96" s="132"/>
      <c r="AG96" s="133"/>
      <c r="AH96" s="133"/>
      <c r="AI96" s="133"/>
      <c r="AJ96" s="133"/>
      <c r="AK96" s="133"/>
      <c r="AL96" s="133"/>
      <c r="AM96" s="133"/>
      <c r="AN96" s="133"/>
      <c r="AO96" s="133"/>
    </row>
    <row r="97" spans="1:41">
      <c r="A97" s="134" t="str">
        <f>'AAL mundo '!A97</f>
        <v>Europe and Central Asia</v>
      </c>
      <c r="B97" s="134" t="str">
        <f>'AAL mundo '!B97</f>
        <v>EST</v>
      </c>
      <c r="C97" s="134" t="str">
        <f>'AAL mundo '!C97</f>
        <v>Estonia</v>
      </c>
      <c r="D97" s="134" t="str">
        <f>'AAL mundo '!D97</f>
        <v/>
      </c>
      <c r="E97" s="134" t="str">
        <f>'AAL mundo '!E97</f>
        <v>High income: OECD</v>
      </c>
      <c r="F97" s="136">
        <f>IFERROR(VLOOKUP(B97,[15]GDP!$B$6:$S$221,18,FALSE),"")</f>
        <v>26485.161115944586</v>
      </c>
      <c r="G97" s="215">
        <f>IFERROR(VLOOKUP($B97,[15]Hoja3!$B$6:$N$221,10,FALSE),0)</f>
        <v>3915.1130199999993</v>
      </c>
      <c r="H97" s="215">
        <f>IFERROR(VLOOKUP($B97,[15]Hoja3!$B$6:$N$221,7,FALSE),0)</f>
        <v>20.082999999999998</v>
      </c>
      <c r="I97" s="136">
        <f t="shared" si="24"/>
        <v>2870.6631074423281</v>
      </c>
      <c r="J97" s="136">
        <f>IFERROR(VLOOKUP($B97,[16]SOC!$B$7:$AE$222,30,FALSE),0)</f>
        <v>14.725380057295069</v>
      </c>
      <c r="K97" s="135">
        <f t="shared" si="25"/>
        <v>1044.4499125576715</v>
      </c>
      <c r="L97" s="136">
        <f>IFERROR(VLOOKUP($B97,[16]SOC!$B$7:$AE$222,29,FALSE),0)</f>
        <v>5.3576199427049289</v>
      </c>
      <c r="M97" s="136">
        <f>IFERROR(VLOOKUP($B97,[15]Hoja3!$B$6:$F$221,5,FALSE),0)</f>
        <v>1108.7854164796554</v>
      </c>
      <c r="N97" s="136">
        <f>IFERROR(VLOOKUP($B97,[15]Hoja3!$B$6:$F$221,2,FALSE),0)</f>
        <v>4.7926200000000003</v>
      </c>
      <c r="O97" s="215">
        <f>IFERROR(VLOOKUP($B97,[15]Hoja3!$B$6:$N$221,13,FALSE),0)</f>
        <v>5023.8984364796543</v>
      </c>
      <c r="P97" s="215">
        <f>IFERROR(VLOOKUP($B97,[15]Hoja3!$B$6:$N$221,6,FALSE),0)</f>
        <v>24.875619999999998</v>
      </c>
      <c r="Q97" s="136">
        <f>IFERROR(VLOOKUP($B97,[15]Hoja1!$B$6:$O$221,14,FALSE),0)</f>
        <v>6676.8936900696899</v>
      </c>
      <c r="R97" s="136">
        <f>IFERROR(VLOOKUP($B97,[15]Hoja1!$B$6:$O$221,7,FALSE),0)</f>
        <v>25.209941751307941</v>
      </c>
      <c r="S97" s="136"/>
      <c r="T97" s="136"/>
      <c r="U97" s="132"/>
      <c r="V97" s="132"/>
      <c r="W97" s="132"/>
      <c r="X97" s="132"/>
      <c r="Y97" s="132"/>
      <c r="AG97" s="133"/>
      <c r="AH97" s="133"/>
      <c r="AI97" s="133"/>
      <c r="AJ97" s="133"/>
      <c r="AK97" s="133"/>
      <c r="AL97" s="133"/>
      <c r="AM97" s="133"/>
      <c r="AN97" s="133"/>
      <c r="AO97" s="133"/>
    </row>
    <row r="98" spans="1:41">
      <c r="A98" s="134" t="str">
        <f>'AAL mundo '!A98</f>
        <v>Sub-Saharan Africa</v>
      </c>
      <c r="B98" s="134" t="str">
        <f>'AAL mundo '!B98</f>
        <v>ETH</v>
      </c>
      <c r="C98" s="134" t="str">
        <f>'AAL mundo '!C98</f>
        <v>Ethiopia</v>
      </c>
      <c r="D98" s="134" t="str">
        <f>'AAL mundo '!D98</f>
        <v/>
      </c>
      <c r="E98" s="134" t="str">
        <f>'AAL mundo '!E98</f>
        <v>Low income</v>
      </c>
      <c r="F98" s="136">
        <f>IFERROR(VLOOKUP(B98,[15]GDP!$B$6:$S$221,18,FALSE),"")</f>
        <v>55612.228233517861</v>
      </c>
      <c r="G98" s="215">
        <f>IFERROR(VLOOKUP($B98,[15]Hoja3!$B$6:$N$221,10,FALSE),0)</f>
        <v>949.55329160878296</v>
      </c>
      <c r="H98" s="215">
        <f>IFERROR(VLOOKUP($B98,[15]Hoja3!$B$6:$N$221,7,FALSE),0)</f>
        <v>3.1721786015164279</v>
      </c>
      <c r="I98" s="136">
        <f t="shared" ref="I98:I161" si="26">IFERROR(J98*G98/H98,"")</f>
        <v>183.84693485632008</v>
      </c>
      <c r="J98" s="136">
        <f>IFERROR(VLOOKUP($B98,[16]SOC!$B$7:$AE$222,30,FALSE),0)</f>
        <v>0.614178601516428</v>
      </c>
      <c r="K98" s="135">
        <f t="shared" ref="K98:K161" si="27">IFERROR(L98*G98/H98,"")</f>
        <v>765.70635675246285</v>
      </c>
      <c r="L98" s="136">
        <f>IFERROR(VLOOKUP($B98,[16]SOC!$B$7:$AE$222,29,FALSE),0)</f>
        <v>2.5579999999999998</v>
      </c>
      <c r="M98" s="136">
        <f>IFERROR(VLOOKUP($B98,[15]Hoja3!$B$6:$F$221,5,FALSE),0)</f>
        <v>2143.478601933391</v>
      </c>
      <c r="N98" s="136">
        <f>IFERROR(VLOOKUP($B98,[15]Hoja3!$B$6:$F$221,2,FALSE),0)</f>
        <v>4.4985499999999998</v>
      </c>
      <c r="O98" s="215">
        <f>IFERROR(VLOOKUP($B98,[15]Hoja3!$B$6:$N$221,13,FALSE),0)</f>
        <v>3093.0318935421737</v>
      </c>
      <c r="P98" s="215">
        <f>IFERROR(VLOOKUP($B98,[15]Hoja3!$B$6:$N$221,6,FALSE),0)</f>
        <v>7.6707286015164273</v>
      </c>
      <c r="Q98" s="136">
        <f>IFERROR(VLOOKUP($B98,[15]Hoja1!$B$6:$O$221,14,FALSE),0)</f>
        <v>21129.157230330482</v>
      </c>
      <c r="R98" s="136">
        <f>IFERROR(VLOOKUP($B98,[15]Hoja1!$B$6:$O$221,7,FALSE),0)</f>
        <v>37.993725303737783</v>
      </c>
      <c r="S98" s="136"/>
      <c r="T98" s="136"/>
      <c r="U98" s="132"/>
      <c r="V98" s="132"/>
      <c r="W98" s="132"/>
      <c r="X98" s="132"/>
      <c r="Y98" s="132"/>
      <c r="AG98" s="133"/>
      <c r="AH98" s="133"/>
      <c r="AI98" s="133"/>
      <c r="AJ98" s="133"/>
      <c r="AK98" s="133"/>
      <c r="AL98" s="133"/>
      <c r="AM98" s="133"/>
      <c r="AN98" s="133"/>
      <c r="AO98" s="133"/>
    </row>
    <row r="99" spans="1:41">
      <c r="A99" s="134" t="str">
        <f>'AAL mundo '!A99</f>
        <v>Europe and Central Asia</v>
      </c>
      <c r="B99" s="134" t="str">
        <f>'AAL mundo '!B99</f>
        <v>FRO</v>
      </c>
      <c r="C99" s="134" t="str">
        <f>'AAL mundo '!C99</f>
        <v>Faeroe Islands</v>
      </c>
      <c r="D99" s="134" t="str">
        <f>'AAL mundo '!D99</f>
        <v/>
      </c>
      <c r="E99" s="134" t="str">
        <f>'AAL mundo '!E99</f>
        <v>High income: nonOECD</v>
      </c>
      <c r="F99" s="136">
        <f>IFERROR(VLOOKUP(B99,[15]GDP!$B$6:$S$221,18,FALSE),"")</f>
        <v>2613.4589407020608</v>
      </c>
      <c r="G99" s="215" t="str">
        <f>IFERROR(VLOOKUP($B99,[15]Hoja3!$B$6:$N$221,10,FALSE),0)</f>
        <v/>
      </c>
      <c r="H99" s="215" t="str">
        <f>IFERROR(VLOOKUP($B99,[15]Hoja3!$B$6:$N$221,7,FALSE),0)</f>
        <v/>
      </c>
      <c r="I99" s="136" t="str">
        <f t="shared" si="26"/>
        <v/>
      </c>
      <c r="J99" s="136" t="str">
        <f>IFERROR(VLOOKUP($B99,[16]SOC!$B$7:$AE$222,30,FALSE),0)</f>
        <v/>
      </c>
      <c r="K99" s="135" t="str">
        <f t="shared" si="27"/>
        <v/>
      </c>
      <c r="L99" s="136" t="str">
        <f>IFERROR(VLOOKUP($B99,[16]SOC!$B$7:$AE$222,29,FALSE),0)</f>
        <v/>
      </c>
      <c r="M99" s="136" t="str">
        <f>IFERROR(VLOOKUP($B99,[15]Hoja3!$B$6:$F$221,5,FALSE),0)</f>
        <v/>
      </c>
      <c r="N99" s="136" t="str">
        <f>IFERROR(VLOOKUP($B99,[15]Hoja3!$B$6:$F$221,2,FALSE),0)</f>
        <v/>
      </c>
      <c r="O99" s="215" t="str">
        <f>IFERROR(VLOOKUP($B99,[15]Hoja3!$B$6:$N$221,13,FALSE),0)</f>
        <v/>
      </c>
      <c r="P99" s="215" t="str">
        <f>IFERROR(VLOOKUP($B99,[15]Hoja3!$B$6:$N$221,6,FALSE),0)</f>
        <v/>
      </c>
      <c r="Q99" s="136" t="str">
        <f>IFERROR(VLOOKUP($B99,[15]Hoja1!$B$6:$O$221,14,FALSE),0)</f>
        <v/>
      </c>
      <c r="R99" s="136" t="str">
        <f>IFERROR(VLOOKUP($B99,[15]Hoja1!$B$6:$O$221,7,FALSE),0)</f>
        <v/>
      </c>
      <c r="S99" s="136"/>
      <c r="T99" s="136"/>
      <c r="U99" s="132"/>
      <c r="V99" s="132"/>
      <c r="W99" s="132"/>
      <c r="X99" s="132"/>
      <c r="Y99" s="132"/>
      <c r="AG99" s="133"/>
      <c r="AH99" s="133"/>
      <c r="AI99" s="133"/>
      <c r="AJ99" s="133"/>
      <c r="AK99" s="133"/>
      <c r="AL99" s="133"/>
      <c r="AM99" s="133"/>
      <c r="AN99" s="133"/>
      <c r="AO99" s="133"/>
    </row>
    <row r="100" spans="1:41">
      <c r="A100" s="134" t="str">
        <f>'AAL mundo '!A100</f>
        <v>LAC</v>
      </c>
      <c r="B100" s="134" t="str">
        <f>'AAL mundo '!B100</f>
        <v>FLK</v>
      </c>
      <c r="C100" s="134" t="str">
        <f>'AAL mundo '!C100</f>
        <v>Falkland Islands (Malvinas)</v>
      </c>
      <c r="D100" s="134" t="str">
        <f>'AAL mundo '!D100</f>
        <v/>
      </c>
      <c r="E100" s="134" t="str">
        <f>'AAL mundo '!E100</f>
        <v>N.D</v>
      </c>
      <c r="F100" s="136" t="str">
        <f>IFERROR(VLOOKUP(B100,[15]GDP!$B$6:$S$221,18,FALSE),"")</f>
        <v/>
      </c>
      <c r="G100" s="215" t="str">
        <f>IFERROR(VLOOKUP($B100,[15]Hoja3!$B$6:$N$221,10,FALSE),0)</f>
        <v/>
      </c>
      <c r="H100" s="215" t="str">
        <f>IFERROR(VLOOKUP($B100,[15]Hoja3!$B$6:$N$221,7,FALSE),0)</f>
        <v/>
      </c>
      <c r="I100" s="136" t="str">
        <f t="shared" si="26"/>
        <v/>
      </c>
      <c r="J100" s="136" t="str">
        <f>IFERROR(VLOOKUP($B100,[16]SOC!$B$7:$AE$222,30,FALSE),0)</f>
        <v/>
      </c>
      <c r="K100" s="135" t="str">
        <f t="shared" si="27"/>
        <v/>
      </c>
      <c r="L100" s="136" t="str">
        <f>IFERROR(VLOOKUP($B100,[16]SOC!$B$7:$AE$222,29,FALSE),0)</f>
        <v/>
      </c>
      <c r="M100" s="136" t="str">
        <f>IFERROR(VLOOKUP($B100,[15]Hoja3!$B$6:$F$221,5,FALSE),0)</f>
        <v/>
      </c>
      <c r="N100" s="136" t="str">
        <f>IFERROR(VLOOKUP($B100,[15]Hoja3!$B$6:$F$221,2,FALSE),0)</f>
        <v/>
      </c>
      <c r="O100" s="215" t="str">
        <f>IFERROR(VLOOKUP($B100,[15]Hoja3!$B$6:$N$221,13,FALSE),0)</f>
        <v/>
      </c>
      <c r="P100" s="215" t="str">
        <f>IFERROR(VLOOKUP($B100,[15]Hoja3!$B$6:$N$221,6,FALSE),0)</f>
        <v/>
      </c>
      <c r="Q100" s="136" t="str">
        <f>IFERROR(VLOOKUP($B100,[15]Hoja1!$B$6:$O$221,14,FALSE),0)</f>
        <v/>
      </c>
      <c r="R100" s="136" t="str">
        <f>IFERROR(VLOOKUP($B100,[15]Hoja1!$B$6:$O$221,7,FALSE),0)</f>
        <v/>
      </c>
      <c r="S100" s="136"/>
      <c r="T100" s="136"/>
      <c r="U100" s="132"/>
      <c r="V100" s="132"/>
      <c r="W100" s="132"/>
      <c r="X100" s="132"/>
      <c r="Y100" s="132"/>
      <c r="AG100" s="133"/>
      <c r="AH100" s="133"/>
      <c r="AI100" s="133"/>
      <c r="AJ100" s="133"/>
      <c r="AK100" s="133"/>
      <c r="AL100" s="133"/>
      <c r="AM100" s="133"/>
      <c r="AN100" s="133"/>
      <c r="AO100" s="133"/>
    </row>
    <row r="101" spans="1:41">
      <c r="A101" s="134" t="str">
        <f>'AAL mundo '!A101</f>
        <v>East Asia and the Pacific</v>
      </c>
      <c r="B101" s="134" t="str">
        <f>'AAL mundo '!B101</f>
        <v>FJI</v>
      </c>
      <c r="C101" s="134" t="str">
        <f>'AAL mundo '!C101</f>
        <v>Fiji</v>
      </c>
      <c r="D101" s="134" t="str">
        <f>'AAL mundo '!D101</f>
        <v>SIDS</v>
      </c>
      <c r="E101" s="134" t="str">
        <f>'AAL mundo '!E101</f>
        <v>Upper middle income</v>
      </c>
      <c r="F101" s="136">
        <f>IFERROR(VLOOKUP(B101,[15]GDP!$B$6:$S$221,18,FALSE),"")</f>
        <v>4531.8179409738777</v>
      </c>
      <c r="G101" s="215" t="str">
        <f>IFERROR(VLOOKUP($B101,[15]Hoja3!$B$6:$N$221,10,FALSE),0)</f>
        <v/>
      </c>
      <c r="H101" s="215" t="str">
        <f>IFERROR(VLOOKUP($B101,[15]Hoja3!$B$6:$N$221,7,FALSE),0)</f>
        <v>…</v>
      </c>
      <c r="I101" s="136" t="str">
        <f t="shared" si="26"/>
        <v/>
      </c>
      <c r="J101" s="136" t="str">
        <f>IFERROR(VLOOKUP($B101,[16]SOC!$B$7:$AE$222,30,FALSE),0)</f>
        <v>…</v>
      </c>
      <c r="K101" s="135" t="str">
        <f t="shared" si="27"/>
        <v/>
      </c>
      <c r="L101" s="136">
        <f>IFERROR(VLOOKUP($B101,[16]SOC!$B$7:$AE$222,29,FALSE),0)</f>
        <v>1.871</v>
      </c>
      <c r="M101" s="136">
        <f>IFERROR(VLOOKUP($B101,[15]Hoja3!$B$6:$F$221,5,FALSE),0)</f>
        <v>177.09391630281308</v>
      </c>
      <c r="N101" s="136">
        <f>IFERROR(VLOOKUP($B101,[15]Hoja3!$B$6:$F$221,2,FALSE),0)</f>
        <v>4.22044</v>
      </c>
      <c r="O101" s="215">
        <f>IFERROR(VLOOKUP($B101,[15]Hoja3!$B$6:$N$221,13,FALSE),0)</f>
        <v>177.09391630281308</v>
      </c>
      <c r="P101" s="215">
        <f>IFERROR(VLOOKUP($B101,[15]Hoja3!$B$6:$N$221,6,FALSE),0)</f>
        <v>6.0914400000000004</v>
      </c>
      <c r="Q101" s="136">
        <f>IFERROR(VLOOKUP($B101,[15]Hoja1!$B$6:$O$221,14,FALSE),0)</f>
        <v>791.25541249403921</v>
      </c>
      <c r="R101" s="136">
        <f>IFERROR(VLOOKUP($B101,[15]Hoja1!$B$6:$O$221,7,FALSE),0)</f>
        <v>17.46</v>
      </c>
      <c r="S101" s="136"/>
      <c r="T101" s="136"/>
      <c r="U101" s="132"/>
      <c r="V101" s="132"/>
      <c r="W101" s="132"/>
      <c r="X101" s="132"/>
      <c r="Y101" s="132"/>
      <c r="AG101" s="133"/>
      <c r="AH101" s="133"/>
      <c r="AI101" s="133"/>
      <c r="AJ101" s="133"/>
      <c r="AK101" s="133"/>
      <c r="AL101" s="133"/>
      <c r="AM101" s="133"/>
      <c r="AN101" s="133"/>
      <c r="AO101" s="133"/>
    </row>
    <row r="102" spans="1:41">
      <c r="A102" s="134" t="str">
        <f>'AAL mundo '!A102</f>
        <v>Europe and Central Asia</v>
      </c>
      <c r="B102" s="134" t="str">
        <f>'AAL mundo '!B102</f>
        <v>FIN</v>
      </c>
      <c r="C102" s="134" t="str">
        <f>'AAL mundo '!C102</f>
        <v>Finland</v>
      </c>
      <c r="D102" s="134" t="str">
        <f>'AAL mundo '!D102</f>
        <v/>
      </c>
      <c r="E102" s="134" t="str">
        <f>'AAL mundo '!E102</f>
        <v>High income: OECD</v>
      </c>
      <c r="F102" s="136">
        <f>IFERROR(VLOOKUP(B102,[15]GDP!$B$6:$S$221,18,FALSE),"")</f>
        <v>272216.5755022511</v>
      </c>
      <c r="G102" s="215">
        <f>IFERROR(VLOOKUP($B102,[15]Hoja3!$B$6:$N$221,10,FALSE),0)</f>
        <v>79973.584320266891</v>
      </c>
      <c r="H102" s="215">
        <f>IFERROR(VLOOKUP($B102,[15]Hoja3!$B$6:$N$221,7,FALSE),0)</f>
        <v>29.224</v>
      </c>
      <c r="I102" s="136">
        <f t="shared" si="26"/>
        <v>60129.160879751696</v>
      </c>
      <c r="J102" s="136">
        <f>IFERROR(VLOOKUP($B102,[16]SOC!$B$7:$AE$222,30,FALSE),0)</f>
        <v>21.972437680332288</v>
      </c>
      <c r="K102" s="135">
        <f t="shared" si="27"/>
        <v>19844.423440515191</v>
      </c>
      <c r="L102" s="136">
        <f>IFERROR(VLOOKUP($B102,[16]SOC!$B$7:$AE$222,29,FALSE),0)</f>
        <v>7.2515623196677126</v>
      </c>
      <c r="M102" s="136">
        <f>IFERROR(VLOOKUP($B102,[15]Hoja3!$B$6:$F$221,5,FALSE),0)</f>
        <v>18463.715256188028</v>
      </c>
      <c r="N102" s="136">
        <f>IFERROR(VLOOKUP($B102,[15]Hoja3!$B$6:$F$221,2,FALSE),0)</f>
        <v>7.1925400000000002</v>
      </c>
      <c r="O102" s="215">
        <f>IFERROR(VLOOKUP($B102,[15]Hoja3!$B$6:$N$221,13,FALSE),0)</f>
        <v>98437.299576454912</v>
      </c>
      <c r="P102" s="215">
        <f>IFERROR(VLOOKUP($B102,[15]Hoja3!$B$6:$N$221,6,FALSE),0)</f>
        <v>36.416539999999998</v>
      </c>
      <c r="Q102" s="136">
        <f>IFERROR(VLOOKUP($B102,[15]Hoja1!$B$6:$O$221,14,FALSE),0)</f>
        <v>55202.73749377449</v>
      </c>
      <c r="R102" s="136">
        <f>IFERROR(VLOOKUP($B102,[15]Hoja1!$B$6:$O$221,7,FALSE),0)</f>
        <v>20.2789772782657</v>
      </c>
      <c r="S102" s="136"/>
      <c r="T102" s="136"/>
      <c r="U102" s="132"/>
      <c r="V102" s="132"/>
      <c r="W102" s="132"/>
      <c r="X102" s="132"/>
      <c r="Y102" s="132"/>
      <c r="AG102" s="133"/>
      <c r="AH102" s="133"/>
      <c r="AI102" s="133"/>
      <c r="AJ102" s="133"/>
      <c r="AK102" s="133"/>
      <c r="AL102" s="133"/>
      <c r="AM102" s="133"/>
      <c r="AN102" s="133"/>
      <c r="AO102" s="133"/>
    </row>
    <row r="103" spans="1:41">
      <c r="A103" s="134" t="str">
        <f>'AAL mundo '!A103</f>
        <v>Europe and Central Asia</v>
      </c>
      <c r="B103" s="134" t="str">
        <f>'AAL mundo '!B103</f>
        <v>FRA</v>
      </c>
      <c r="C103" s="134" t="str">
        <f>'AAL mundo '!C103</f>
        <v>France</v>
      </c>
      <c r="D103" s="134" t="str">
        <f>'AAL mundo '!D103</f>
        <v/>
      </c>
      <c r="E103" s="134" t="str">
        <f>'AAL mundo '!E103</f>
        <v>High income: OECD</v>
      </c>
      <c r="F103" s="136">
        <f>IFERROR(VLOOKUP(B103,[15]GDP!$B$6:$S$221,18,FALSE),"")</f>
        <v>2829192.0391718405</v>
      </c>
      <c r="G103" s="215">
        <f>IFERROR(VLOOKUP($B103,[15]Hoja3!$B$6:$N$221,10,FALSE),0)</f>
        <v>916515.91759799828</v>
      </c>
      <c r="H103" s="215">
        <f>IFERROR(VLOOKUP($B103,[15]Hoja3!$B$6:$N$221,7,FALSE),0)</f>
        <v>32.018000000000001</v>
      </c>
      <c r="I103" s="136">
        <f t="shared" si="26"/>
        <v>680798.70211386378</v>
      </c>
      <c r="J103" s="136">
        <f>IFERROR(VLOOKUP($B103,[16]SOC!$B$7:$AE$222,30,FALSE),0)</f>
        <v>23.783343448534232</v>
      </c>
      <c r="K103" s="135">
        <f t="shared" si="27"/>
        <v>235717.21548413445</v>
      </c>
      <c r="L103" s="136">
        <f>IFERROR(VLOOKUP($B103,[16]SOC!$B$7:$AE$222,29,FALSE),0)</f>
        <v>8.2346565514657684</v>
      </c>
      <c r="M103" s="136">
        <f>IFERROR(VLOOKUP($B103,[15]Hoja3!$B$6:$F$221,5,FALSE),0)</f>
        <v>148374.55151625135</v>
      </c>
      <c r="N103" s="136">
        <f>IFERROR(VLOOKUP($B103,[15]Hoja3!$B$6:$F$221,2,FALSE),0)</f>
        <v>5.5334399999999997</v>
      </c>
      <c r="O103" s="215">
        <f>IFERROR(VLOOKUP($B103,[15]Hoja3!$B$6:$N$221,13,FALSE),0)</f>
        <v>1064890.4691142496</v>
      </c>
      <c r="P103" s="215">
        <f>IFERROR(VLOOKUP($B103,[15]Hoja3!$B$6:$N$221,6,FALSE),0)</f>
        <v>37.551439999999999</v>
      </c>
      <c r="Q103" s="136">
        <f>IFERROR(VLOOKUP($B103,[15]Hoja1!$B$6:$O$221,14,FALSE),0)</f>
        <v>613577.20664826187</v>
      </c>
      <c r="R103" s="136">
        <f>IFERROR(VLOOKUP($B103,[15]Hoja1!$B$6:$O$221,7,FALSE),0)</f>
        <v>21.687365090560196</v>
      </c>
      <c r="S103" s="136"/>
      <c r="T103" s="136"/>
      <c r="U103" s="132"/>
      <c r="V103" s="132"/>
      <c r="W103" s="132"/>
      <c r="X103" s="132"/>
      <c r="Y103" s="132"/>
      <c r="AG103" s="133"/>
      <c r="AH103" s="133"/>
      <c r="AI103" s="133"/>
      <c r="AJ103" s="133"/>
      <c r="AK103" s="133"/>
      <c r="AL103" s="133"/>
      <c r="AM103" s="133"/>
      <c r="AN103" s="133"/>
      <c r="AO103" s="133"/>
    </row>
    <row r="104" spans="1:41">
      <c r="A104" s="134" t="str">
        <f>'AAL mundo '!A104</f>
        <v>LAC</v>
      </c>
      <c r="B104" s="134" t="str">
        <f>'AAL mundo '!B104</f>
        <v>GUF</v>
      </c>
      <c r="C104" s="134" t="str">
        <f>'AAL mundo '!C104</f>
        <v>French Guiana</v>
      </c>
      <c r="D104" s="134" t="str">
        <f>'AAL mundo '!D104</f>
        <v/>
      </c>
      <c r="E104" s="134" t="str">
        <f>'AAL mundo '!E104</f>
        <v>N.D</v>
      </c>
      <c r="F104" s="136" t="str">
        <f>IFERROR(VLOOKUP(B104,[15]GDP!$B$6:$S$221,18,FALSE),"")</f>
        <v/>
      </c>
      <c r="G104" s="215" t="str">
        <f>IFERROR(VLOOKUP($B104,[15]Hoja3!$B$6:$N$221,10,FALSE),0)</f>
        <v/>
      </c>
      <c r="H104" s="215" t="str">
        <f>IFERROR(VLOOKUP($B104,[15]Hoja3!$B$6:$N$221,7,FALSE),0)</f>
        <v/>
      </c>
      <c r="I104" s="136" t="str">
        <f t="shared" si="26"/>
        <v/>
      </c>
      <c r="J104" s="136" t="str">
        <f>IFERROR(VLOOKUP($B104,[16]SOC!$B$7:$AE$222,30,FALSE),0)</f>
        <v/>
      </c>
      <c r="K104" s="135" t="str">
        <f t="shared" si="27"/>
        <v/>
      </c>
      <c r="L104" s="136" t="str">
        <f>IFERROR(VLOOKUP($B104,[16]SOC!$B$7:$AE$222,29,FALSE),0)</f>
        <v/>
      </c>
      <c r="M104" s="136" t="str">
        <f>IFERROR(VLOOKUP($B104,[15]Hoja3!$B$6:$F$221,5,FALSE),0)</f>
        <v/>
      </c>
      <c r="N104" s="136" t="str">
        <f>IFERROR(VLOOKUP($B104,[15]Hoja3!$B$6:$F$221,2,FALSE),0)</f>
        <v/>
      </c>
      <c r="O104" s="215" t="str">
        <f>IFERROR(VLOOKUP($B104,[15]Hoja3!$B$6:$N$221,13,FALSE),0)</f>
        <v/>
      </c>
      <c r="P104" s="215" t="str">
        <f>IFERROR(VLOOKUP($B104,[15]Hoja3!$B$6:$N$221,6,FALSE),0)</f>
        <v/>
      </c>
      <c r="Q104" s="136" t="str">
        <f>IFERROR(VLOOKUP($B104,[15]Hoja1!$B$6:$O$221,14,FALSE),0)</f>
        <v/>
      </c>
      <c r="R104" s="136" t="str">
        <f>IFERROR(VLOOKUP($B104,[15]Hoja1!$B$6:$O$221,7,FALSE),0)</f>
        <v/>
      </c>
      <c r="S104" s="136"/>
      <c r="T104" s="136"/>
      <c r="U104" s="132"/>
      <c r="V104" s="132"/>
      <c r="W104" s="132"/>
      <c r="X104" s="132"/>
      <c r="Y104" s="132"/>
      <c r="AG104" s="133"/>
      <c r="AH104" s="133"/>
      <c r="AI104" s="133"/>
      <c r="AJ104" s="133"/>
      <c r="AK104" s="133"/>
      <c r="AL104" s="133"/>
      <c r="AM104" s="133"/>
      <c r="AN104" s="133"/>
      <c r="AO104" s="133"/>
    </row>
    <row r="105" spans="1:41">
      <c r="A105" s="134" t="str">
        <f>'AAL mundo '!A105</f>
        <v>East Asia and the Pacific</v>
      </c>
      <c r="B105" s="134" t="str">
        <f>'AAL mundo '!B105</f>
        <v>PYF</v>
      </c>
      <c r="C105" s="134" t="str">
        <f>'AAL mundo '!C105</f>
        <v>French Polynesia</v>
      </c>
      <c r="D105" s="134" t="str">
        <f>'AAL mundo '!D105</f>
        <v>SIDS</v>
      </c>
      <c r="E105" s="134" t="str">
        <f>'AAL mundo '!E105</f>
        <v>High income: nonOECD</v>
      </c>
      <c r="F105" s="136">
        <f>IFERROR(VLOOKUP(B105,[15]GDP!$B$6:$S$221,18,FALSE),"")</f>
        <v>3447.5431379414981</v>
      </c>
      <c r="G105" s="215" t="str">
        <f>IFERROR(VLOOKUP($B105,[15]Hoja3!$B$6:$N$221,10,FALSE),0)</f>
        <v/>
      </c>
      <c r="H105" s="215" t="str">
        <f>IFERROR(VLOOKUP($B105,[15]Hoja3!$B$6:$N$221,7,FALSE),0)</f>
        <v/>
      </c>
      <c r="I105" s="136" t="str">
        <f t="shared" si="26"/>
        <v/>
      </c>
      <c r="J105" s="136" t="str">
        <f>IFERROR(VLOOKUP($B105,[16]SOC!$B$7:$AE$222,30,FALSE),0)</f>
        <v/>
      </c>
      <c r="K105" s="135" t="str">
        <f t="shared" si="27"/>
        <v/>
      </c>
      <c r="L105" s="136" t="str">
        <f>IFERROR(VLOOKUP($B105,[16]SOC!$B$7:$AE$222,29,FALSE),0)</f>
        <v/>
      </c>
      <c r="M105" s="136" t="str">
        <f>IFERROR(VLOOKUP($B105,[15]Hoja3!$B$6:$F$221,5,FALSE),0)</f>
        <v/>
      </c>
      <c r="N105" s="136" t="str">
        <f>IFERROR(VLOOKUP($B105,[15]Hoja3!$B$6:$F$221,2,FALSE),0)</f>
        <v/>
      </c>
      <c r="O105" s="215" t="str">
        <f>IFERROR(VLOOKUP($B105,[15]Hoja3!$B$6:$N$221,13,FALSE),0)</f>
        <v/>
      </c>
      <c r="P105" s="215" t="str">
        <f>IFERROR(VLOOKUP($B105,[15]Hoja3!$B$6:$N$221,6,FALSE),0)</f>
        <v/>
      </c>
      <c r="Q105" s="136" t="str">
        <f>IFERROR(VLOOKUP($B105,[15]Hoja1!$B$6:$O$221,14,FALSE),0)</f>
        <v/>
      </c>
      <c r="R105" s="136" t="str">
        <f>IFERROR(VLOOKUP($B105,[15]Hoja1!$B$6:$O$221,7,FALSE),0)</f>
        <v/>
      </c>
      <c r="S105" s="136"/>
      <c r="T105" s="136"/>
      <c r="U105" s="132"/>
      <c r="V105" s="132"/>
      <c r="W105" s="132"/>
      <c r="X105" s="132"/>
      <c r="Y105" s="132"/>
      <c r="AG105" s="133"/>
      <c r="AH105" s="133"/>
      <c r="AI105" s="133"/>
      <c r="AJ105" s="133"/>
      <c r="AK105" s="133"/>
      <c r="AL105" s="133"/>
      <c r="AM105" s="133"/>
      <c r="AN105" s="133"/>
      <c r="AO105" s="133"/>
    </row>
    <row r="106" spans="1:41">
      <c r="A106" s="134" t="str">
        <f>'AAL mundo '!A106</f>
        <v>Sub-Saharan Africa</v>
      </c>
      <c r="B106" s="134" t="str">
        <f>'AAL mundo '!B106</f>
        <v>GAB</v>
      </c>
      <c r="C106" s="134" t="str">
        <f>'AAL mundo '!C106</f>
        <v>Gabon</v>
      </c>
      <c r="D106" s="134" t="str">
        <f>'AAL mundo '!D106</f>
        <v/>
      </c>
      <c r="E106" s="134" t="str">
        <f>'AAL mundo '!E106</f>
        <v>Upper middle income</v>
      </c>
      <c r="F106" s="136">
        <f>IFERROR(VLOOKUP(B106,[15]GDP!$B$6:$S$221,18,FALSE),"")</f>
        <v>18179.717776159701</v>
      </c>
      <c r="G106" s="215">
        <f>IFERROR(VLOOKUP($B106,[15]Hoja3!$B$6:$N$221,10,FALSE),0)</f>
        <v>327.23491997087461</v>
      </c>
      <c r="H106" s="215" t="str">
        <f>IFERROR(VLOOKUP($B106,[15]Hoja3!$B$6:$N$221,7,FALSE),0)</f>
        <v>1,8</v>
      </c>
      <c r="I106" s="136" t="str">
        <f t="shared" si="26"/>
        <v/>
      </c>
      <c r="J106" s="136" t="str">
        <f>IFERROR(VLOOKUP($B106,[16]SOC!$B$7:$AE$222,30,FALSE),0)</f>
        <v/>
      </c>
      <c r="K106" s="135">
        <f t="shared" si="27"/>
        <v>327.23491997087461</v>
      </c>
      <c r="L106" s="136">
        <f>IFERROR(VLOOKUP($B106,[16]SOC!$B$7:$AE$222,29,FALSE),0)</f>
        <v>1.8</v>
      </c>
      <c r="M106" s="136">
        <f>IFERROR(VLOOKUP($B106,[15]Hoja3!$B$6:$F$221,5,FALSE),0)</f>
        <v>193.95176690572427</v>
      </c>
      <c r="N106" s="136">
        <f>IFERROR(VLOOKUP($B106,[15]Hoja3!$B$6:$F$221,2,FALSE),0)</f>
        <v>3.8270900000000001</v>
      </c>
      <c r="O106" s="215">
        <f>IFERROR(VLOOKUP($B106,[15]Hoja3!$B$6:$N$221,13,FALSE),0)</f>
        <v>521.18668687659886</v>
      </c>
      <c r="P106" s="215">
        <f>IFERROR(VLOOKUP($B106,[15]Hoja3!$B$6:$N$221,6,FALSE),0)</f>
        <v>5.6270899999999999</v>
      </c>
      <c r="Q106" s="136">
        <f>IFERROR(VLOOKUP($B106,[15]Hoja1!$B$6:$O$221,14,FALSE),0)</f>
        <v>4832.5778550408058</v>
      </c>
      <c r="R106" s="136">
        <f>IFERROR(VLOOKUP($B106,[15]Hoja1!$B$6:$O$221,7,FALSE),0)</f>
        <v>26.582249045571505</v>
      </c>
      <c r="S106" s="136"/>
      <c r="T106" s="136"/>
      <c r="U106" s="132"/>
      <c r="V106" s="132"/>
      <c r="W106" s="132"/>
      <c r="X106" s="132"/>
      <c r="Y106" s="132"/>
      <c r="AG106" s="133"/>
      <c r="AH106" s="133"/>
      <c r="AI106" s="133"/>
      <c r="AJ106" s="133"/>
      <c r="AK106" s="133"/>
      <c r="AL106" s="133"/>
      <c r="AM106" s="133"/>
      <c r="AN106" s="133"/>
      <c r="AO106" s="133"/>
    </row>
    <row r="107" spans="1:41">
      <c r="A107" s="134" t="str">
        <f>'AAL mundo '!A107</f>
        <v>Sub-Saharan Africa</v>
      </c>
      <c r="B107" s="134" t="str">
        <f>'AAL mundo '!B107</f>
        <v>GMB</v>
      </c>
      <c r="C107" s="134" t="str">
        <f>'AAL mundo '!C107</f>
        <v>Gambia</v>
      </c>
      <c r="D107" s="134" t="str">
        <f>'AAL mundo '!D107</f>
        <v/>
      </c>
      <c r="E107" s="134" t="str">
        <f>'AAL mundo '!E107</f>
        <v>Low income</v>
      </c>
      <c r="F107" s="136">
        <f>IFERROR(VLOOKUP(B107,[15]GDP!$B$6:$S$221,18,FALSE),"")</f>
        <v>903.77932648912611</v>
      </c>
      <c r="G107" s="215">
        <f>IFERROR(VLOOKUP($B107,[15]Hoja3!$B$6:$N$221,10,FALSE),0)</f>
        <v>28.423054123996586</v>
      </c>
      <c r="H107" s="215">
        <f>IFERROR(VLOOKUP($B107,[15]Hoja3!$B$6:$N$221,7,FALSE),0)</f>
        <v>2.9842700284668564</v>
      </c>
      <c r="I107" s="136">
        <f t="shared" si="26"/>
        <v>4.8028141473465</v>
      </c>
      <c r="J107" s="136">
        <f>IFERROR(VLOOKUP($B107,[16]SOC!$B$7:$AE$222,30,FALSE),0)</f>
        <v>0.50427002846685642</v>
      </c>
      <c r="K107" s="135">
        <f t="shared" si="27"/>
        <v>23.620239976650083</v>
      </c>
      <c r="L107" s="136">
        <f>IFERROR(VLOOKUP($B107,[16]SOC!$B$7:$AE$222,29,FALSE),0)</f>
        <v>2.48</v>
      </c>
      <c r="M107" s="136">
        <f>IFERROR(VLOOKUP($B107,[15]Hoja3!$B$6:$F$221,5,FALSE),0)</f>
        <v>25.36574171104176</v>
      </c>
      <c r="N107" s="136">
        <f>IFERROR(VLOOKUP($B107,[15]Hoja3!$B$6:$F$221,2,FALSE),0)</f>
        <v>2.8066300000000002</v>
      </c>
      <c r="O107" s="215">
        <f>IFERROR(VLOOKUP($B107,[15]Hoja3!$B$6:$N$221,13,FALSE),0)</f>
        <v>53.788795835038343</v>
      </c>
      <c r="P107" s="215">
        <f>IFERROR(VLOOKUP($B107,[15]Hoja3!$B$6:$N$221,6,FALSE),0)</f>
        <v>5.790900028466857</v>
      </c>
      <c r="Q107" s="136">
        <f>IFERROR(VLOOKUP($B107,[15]Hoja1!$B$6:$O$221,14,FALSE),0)</f>
        <v>197.9657429861837</v>
      </c>
      <c r="R107" s="136">
        <f>IFERROR(VLOOKUP($B107,[15]Hoja1!$B$6:$O$221,7,FALSE),0)</f>
        <v>21.90421236511494</v>
      </c>
      <c r="S107" s="136"/>
      <c r="T107" s="136"/>
      <c r="U107" s="132"/>
      <c r="V107" s="132"/>
      <c r="W107" s="132"/>
      <c r="X107" s="132"/>
      <c r="Y107" s="132"/>
      <c r="AG107" s="133"/>
      <c r="AH107" s="133"/>
      <c r="AI107" s="133"/>
      <c r="AJ107" s="133"/>
      <c r="AK107" s="133"/>
      <c r="AL107" s="133"/>
      <c r="AM107" s="133"/>
      <c r="AN107" s="133"/>
      <c r="AO107" s="133"/>
    </row>
    <row r="108" spans="1:41">
      <c r="A108" s="134" t="str">
        <f>'AAL mundo '!A108</f>
        <v>Europe and Central Asia</v>
      </c>
      <c r="B108" s="134" t="str">
        <f>'AAL mundo '!B108</f>
        <v>GEO</v>
      </c>
      <c r="C108" s="134" t="str">
        <f>'AAL mundo '!C108</f>
        <v>Georgia</v>
      </c>
      <c r="D108" s="134" t="str">
        <f>'AAL mundo '!D108</f>
        <v/>
      </c>
      <c r="E108" s="134" t="str">
        <f>'AAL mundo '!E108</f>
        <v>Lower middle income</v>
      </c>
      <c r="F108" s="136">
        <f>IFERROR(VLOOKUP(B108,[15]GDP!$B$6:$S$221,18,FALSE),"")</f>
        <v>16529.963187404428</v>
      </c>
      <c r="G108" s="215">
        <f>IFERROR(VLOOKUP($B108,[15]Hoja3!$B$6:$N$221,10,FALSE),0)</f>
        <v>1302.8971412644585</v>
      </c>
      <c r="H108" s="215">
        <f>IFERROR(VLOOKUP($B108,[15]Hoja3!$B$6:$N$221,7,FALSE),0)</f>
        <v>8.2219999999999995</v>
      </c>
      <c r="I108" s="136">
        <f t="shared" si="26"/>
        <v>1050.1458714618786</v>
      </c>
      <c r="J108" s="136">
        <f>IFERROR(VLOOKUP($B108,[16]SOC!$B$7:$AE$222,30,FALSE),0)</f>
        <v>6.6269999999999998</v>
      </c>
      <c r="K108" s="135">
        <f t="shared" si="27"/>
        <v>252.75126980257986</v>
      </c>
      <c r="L108" s="136">
        <f>IFERROR(VLOOKUP($B108,[16]SOC!$B$7:$AE$222,29,FALSE),0)</f>
        <v>1.595</v>
      </c>
      <c r="M108" s="136">
        <f>IFERROR(VLOOKUP($B108,[15]Hoja3!$B$6:$F$221,5,FALSE),0)</f>
        <v>314.284715305426</v>
      </c>
      <c r="N108" s="136">
        <f>IFERROR(VLOOKUP($B108,[15]Hoja3!$B$6:$F$221,2,FALSE),0)</f>
        <v>1.9833099999999999</v>
      </c>
      <c r="O108" s="215">
        <f>IFERROR(VLOOKUP($B108,[15]Hoja3!$B$6:$N$221,13,FALSE),0)</f>
        <v>1617.1818565698845</v>
      </c>
      <c r="P108" s="215">
        <f>IFERROR(VLOOKUP($B108,[15]Hoja3!$B$6:$N$221,6,FALSE),0)</f>
        <v>10.205310000000001</v>
      </c>
      <c r="Q108" s="136">
        <f>IFERROR(VLOOKUP($B108,[15]Hoja1!$B$6:$O$221,14,FALSE),0)</f>
        <v>4267.2840799682845</v>
      </c>
      <c r="R108" s="136">
        <f>IFERROR(VLOOKUP($B108,[15]Hoja1!$B$6:$O$221,7,FALSE),0)</f>
        <v>25.81544817486277</v>
      </c>
      <c r="S108" s="136"/>
      <c r="T108" s="136"/>
      <c r="U108" s="132"/>
      <c r="V108" s="132"/>
      <c r="W108" s="132"/>
      <c r="X108" s="132"/>
      <c r="Y108" s="132"/>
      <c r="AG108" s="133"/>
      <c r="AH108" s="133"/>
      <c r="AI108" s="133"/>
      <c r="AJ108" s="133"/>
      <c r="AK108" s="133"/>
      <c r="AL108" s="133"/>
      <c r="AM108" s="133"/>
      <c r="AN108" s="133"/>
      <c r="AO108" s="133"/>
    </row>
    <row r="109" spans="1:41">
      <c r="A109" s="134" t="str">
        <f>'AAL mundo '!A109</f>
        <v>Europe and Central Asia</v>
      </c>
      <c r="B109" s="134" t="str">
        <f>'AAL mundo '!B109</f>
        <v>DEU</v>
      </c>
      <c r="C109" s="134" t="str">
        <f>'AAL mundo '!C109</f>
        <v>Germany</v>
      </c>
      <c r="D109" s="134" t="str">
        <f>'AAL mundo '!D109</f>
        <v/>
      </c>
      <c r="E109" s="134" t="str">
        <f>'AAL mundo '!E109</f>
        <v>High income: OECD</v>
      </c>
      <c r="F109" s="136">
        <f>IFERROR(VLOOKUP(B109,[15]GDP!$B$6:$S$221,18,FALSE),"")</f>
        <v>3868291.2318237745</v>
      </c>
      <c r="G109" s="215">
        <f>IFERROR(VLOOKUP($B109,[15]Hoja3!$B$6:$N$221,10,FALSE),0)</f>
        <v>972957.87155963283</v>
      </c>
      <c r="H109" s="215">
        <f>IFERROR(VLOOKUP($B109,[15]Hoja3!$B$6:$N$221,7,FALSE),0)</f>
        <v>25.893999999999998</v>
      </c>
      <c r="I109" s="136">
        <f t="shared" si="26"/>
        <v>715888.12429823994</v>
      </c>
      <c r="J109" s="136">
        <f>IFERROR(VLOOKUP($B109,[16]SOC!$B$7:$AE$222,30,FALSE),0)</f>
        <v>19.052425220491649</v>
      </c>
      <c r="K109" s="135">
        <f t="shared" si="27"/>
        <v>257069.74726139288</v>
      </c>
      <c r="L109" s="136">
        <f>IFERROR(VLOOKUP($B109,[16]SOC!$B$7:$AE$222,29,FALSE),0)</f>
        <v>6.841574779508349</v>
      </c>
      <c r="M109" s="136">
        <f>IFERROR(VLOOKUP($B109,[15]Hoja3!$B$6:$F$221,5,FALSE),0)</f>
        <v>175151.14170094341</v>
      </c>
      <c r="N109" s="136">
        <f>IFERROR(VLOOKUP($B109,[15]Hoja3!$B$6:$F$221,2,FALSE),0)</f>
        <v>4.9483100000000002</v>
      </c>
      <c r="O109" s="215">
        <f>IFERROR(VLOOKUP($B109,[15]Hoja3!$B$6:$N$221,13,FALSE),0)</f>
        <v>1148109.0132605762</v>
      </c>
      <c r="P109" s="215">
        <f>IFERROR(VLOOKUP($B109,[15]Hoja3!$B$6:$N$221,6,FALSE),0)</f>
        <v>30.842309999999998</v>
      </c>
      <c r="Q109" s="136">
        <f>IFERROR(VLOOKUP($B109,[15]Hoja1!$B$6:$O$221,14,FALSE),0)</f>
        <v>776257.3177632913</v>
      </c>
      <c r="R109" s="136">
        <f>IFERROR(VLOOKUP($B109,[15]Hoja1!$B$6:$O$221,7,FALSE),0)</f>
        <v>20.06718913449831</v>
      </c>
      <c r="S109" s="136"/>
      <c r="T109" s="136"/>
      <c r="U109" s="132"/>
      <c r="V109" s="132"/>
      <c r="W109" s="132"/>
      <c r="X109" s="132"/>
      <c r="Y109" s="132"/>
      <c r="AG109" s="133"/>
      <c r="AH109" s="133"/>
      <c r="AI109" s="133"/>
      <c r="AJ109" s="133"/>
      <c r="AK109" s="133"/>
      <c r="AL109" s="133"/>
      <c r="AM109" s="133"/>
      <c r="AN109" s="133"/>
      <c r="AO109" s="133"/>
    </row>
    <row r="110" spans="1:41">
      <c r="A110" s="134" t="str">
        <f>'AAL mundo '!A110</f>
        <v>Sub-Saharan Africa</v>
      </c>
      <c r="B110" s="134" t="str">
        <f>'AAL mundo '!B110</f>
        <v>GHA</v>
      </c>
      <c r="C110" s="134" t="str">
        <f>'AAL mundo '!C110</f>
        <v>Ghana</v>
      </c>
      <c r="D110" s="134" t="str">
        <f>'AAL mundo '!D110</f>
        <v/>
      </c>
      <c r="E110" s="134" t="str">
        <f>'AAL mundo '!E110</f>
        <v>Lower middle income</v>
      </c>
      <c r="F110" s="136">
        <f>IFERROR(VLOOKUP(B110,[15]GDP!$B$6:$S$221,18,FALSE),"")</f>
        <v>38616.53613164799</v>
      </c>
      <c r="G110" s="215">
        <f>IFERROR(VLOOKUP($B110,[15]Hoja3!$B$6:$N$221,10,FALSE),0)</f>
        <v>1734.7171965428054</v>
      </c>
      <c r="H110" s="215">
        <f>IFERROR(VLOOKUP($B110,[15]Hoja3!$B$6:$N$221,7,FALSE),0)</f>
        <v>5.3915444839857649</v>
      </c>
      <c r="I110" s="136">
        <f t="shared" si="26"/>
        <v>761.75206235412622</v>
      </c>
      <c r="J110" s="136">
        <f>IFERROR(VLOOKUP($B110,[16]SOC!$B$7:$AE$222,30,FALSE),0)</f>
        <v>2.3675444839857653</v>
      </c>
      <c r="K110" s="135">
        <f t="shared" si="27"/>
        <v>972.96513418867926</v>
      </c>
      <c r="L110" s="136">
        <f>IFERROR(VLOOKUP($B110,[16]SOC!$B$7:$AE$222,29,FALSE),0)</f>
        <v>3.024</v>
      </c>
      <c r="M110" s="136">
        <f>IFERROR(VLOOKUP($B110,[15]Hoja3!$B$6:$F$221,5,FALSE),0)</f>
        <v>2836.5377010151219</v>
      </c>
      <c r="N110" s="136">
        <f>IFERROR(VLOOKUP($B110,[15]Hoja3!$B$6:$F$221,2,FALSE),0)</f>
        <v>5.9335500000000003</v>
      </c>
      <c r="O110" s="215">
        <f>IFERROR(VLOOKUP($B110,[15]Hoja3!$B$6:$N$221,13,FALSE),0)</f>
        <v>4571.2548975579275</v>
      </c>
      <c r="P110" s="215">
        <f>IFERROR(VLOOKUP($B110,[15]Hoja3!$B$6:$N$221,6,FALSE),0)</f>
        <v>11.325094483985767</v>
      </c>
      <c r="Q110" s="136">
        <f>IFERROR(VLOOKUP($B110,[15]Hoja1!$B$6:$O$221,14,FALSE),0)</f>
        <v>10132.90538652857</v>
      </c>
      <c r="R110" s="136">
        <f>IFERROR(VLOOKUP($B110,[15]Hoja1!$B$6:$O$221,7,FALSE),0)</f>
        <v>26.239809163577977</v>
      </c>
      <c r="S110" s="136"/>
      <c r="T110" s="136"/>
      <c r="U110" s="132"/>
      <c r="V110" s="132"/>
      <c r="W110" s="132"/>
      <c r="X110" s="132"/>
      <c r="Y110" s="132"/>
      <c r="AG110" s="133"/>
      <c r="AH110" s="133"/>
      <c r="AI110" s="133"/>
      <c r="AJ110" s="133"/>
      <c r="AK110" s="133"/>
      <c r="AL110" s="133"/>
      <c r="AM110" s="133"/>
      <c r="AN110" s="133"/>
      <c r="AO110" s="133"/>
    </row>
    <row r="111" spans="1:41">
      <c r="A111" s="134" t="str">
        <f>'AAL mundo '!A111</f>
        <v>Europe and Central Asia</v>
      </c>
      <c r="B111" s="134" t="str">
        <f>'AAL mundo '!B111</f>
        <v>GIB</v>
      </c>
      <c r="C111" s="134" t="str">
        <f>'AAL mundo '!C111</f>
        <v>Gibraltar</v>
      </c>
      <c r="D111" s="134" t="str">
        <f>'AAL mundo '!D111</f>
        <v/>
      </c>
      <c r="E111" s="134" t="str">
        <f>'AAL mundo '!E111</f>
        <v>N.D</v>
      </c>
      <c r="F111" s="136" t="str">
        <f>IFERROR(VLOOKUP(B111,[15]GDP!$B$6:$S$221,18,FALSE),"")</f>
        <v/>
      </c>
      <c r="G111" s="215" t="str">
        <f>IFERROR(VLOOKUP($B111,[15]Hoja3!$B$6:$N$221,10,FALSE),0)</f>
        <v/>
      </c>
      <c r="H111" s="215" t="str">
        <f>IFERROR(VLOOKUP($B111,[15]Hoja3!$B$6:$N$221,7,FALSE),0)</f>
        <v/>
      </c>
      <c r="I111" s="136" t="str">
        <f t="shared" si="26"/>
        <v/>
      </c>
      <c r="J111" s="136" t="str">
        <f>IFERROR(VLOOKUP($B111,[16]SOC!$B$7:$AE$222,30,FALSE),0)</f>
        <v/>
      </c>
      <c r="K111" s="135" t="str">
        <f t="shared" si="27"/>
        <v/>
      </c>
      <c r="L111" s="136" t="str">
        <f>IFERROR(VLOOKUP($B111,[16]SOC!$B$7:$AE$222,29,FALSE),0)</f>
        <v/>
      </c>
      <c r="M111" s="136" t="str">
        <f>IFERROR(VLOOKUP($B111,[15]Hoja3!$B$6:$F$221,5,FALSE),0)</f>
        <v/>
      </c>
      <c r="N111" s="136" t="str">
        <f>IFERROR(VLOOKUP($B111,[15]Hoja3!$B$6:$F$221,2,FALSE),0)</f>
        <v/>
      </c>
      <c r="O111" s="215" t="str">
        <f>IFERROR(VLOOKUP($B111,[15]Hoja3!$B$6:$N$221,13,FALSE),0)</f>
        <v/>
      </c>
      <c r="P111" s="215" t="str">
        <f>IFERROR(VLOOKUP($B111,[15]Hoja3!$B$6:$N$221,6,FALSE),0)</f>
        <v/>
      </c>
      <c r="Q111" s="136" t="str">
        <f>IFERROR(VLOOKUP($B111,[15]Hoja1!$B$6:$O$221,14,FALSE),0)</f>
        <v/>
      </c>
      <c r="R111" s="136" t="str">
        <f>IFERROR(VLOOKUP($B111,[15]Hoja1!$B$6:$O$221,7,FALSE),0)</f>
        <v/>
      </c>
      <c r="S111" s="136"/>
      <c r="T111" s="136"/>
      <c r="U111" s="132"/>
      <c r="V111" s="132"/>
      <c r="W111" s="132"/>
      <c r="X111" s="132"/>
      <c r="Y111" s="132"/>
      <c r="AG111" s="133"/>
      <c r="AH111" s="133"/>
      <c r="AI111" s="133"/>
      <c r="AJ111" s="133"/>
      <c r="AK111" s="133"/>
      <c r="AL111" s="133"/>
      <c r="AM111" s="133"/>
      <c r="AN111" s="133"/>
      <c r="AO111" s="133"/>
    </row>
    <row r="112" spans="1:41">
      <c r="A112" s="134" t="str">
        <f>'AAL mundo '!A112</f>
        <v>Europe and Central Asia</v>
      </c>
      <c r="B112" s="134" t="str">
        <f>'AAL mundo '!B112</f>
        <v>GRC</v>
      </c>
      <c r="C112" s="134" t="str">
        <f>'AAL mundo '!C112</f>
        <v>Greece</v>
      </c>
      <c r="D112" s="134" t="str">
        <f>'AAL mundo '!D112</f>
        <v/>
      </c>
      <c r="E112" s="134" t="str">
        <f>'AAL mundo '!E112</f>
        <v>High income: OECD</v>
      </c>
      <c r="F112" s="136">
        <f>IFERROR(VLOOKUP(B112,[15]GDP!$B$6:$S$221,18,FALSE),"")</f>
        <v>235574.07499831438</v>
      </c>
      <c r="G112" s="215">
        <f>IFERROR(VLOOKUP($B112,[15]Hoja3!$B$6:$N$221,10,FALSE),0)</f>
        <v>70238.445363457053</v>
      </c>
      <c r="H112" s="215">
        <f>IFERROR(VLOOKUP($B112,[15]Hoja3!$B$6:$N$221,7,FALSE),0)</f>
        <v>24.407</v>
      </c>
      <c r="I112" s="136">
        <f t="shared" si="26"/>
        <v>54292.49198638981</v>
      </c>
      <c r="J112" s="136">
        <f>IFERROR(VLOOKUP($B112,[16]SOC!$B$7:$AE$222,30,FALSE),0)</f>
        <v>18.865976390206871</v>
      </c>
      <c r="K112" s="135">
        <f t="shared" si="27"/>
        <v>15945.953377067246</v>
      </c>
      <c r="L112" s="136">
        <f>IFERROR(VLOOKUP($B112,[16]SOC!$B$7:$AE$222,29,FALSE),0)</f>
        <v>5.5410236097931289</v>
      </c>
      <c r="M112" s="136">
        <f>IFERROR(VLOOKUP($B112,[15]Hoja3!$B$6:$F$221,5,FALSE),0)</f>
        <v>9826.4296181784848</v>
      </c>
      <c r="N112" s="136">
        <f>IFERROR(VLOOKUP($B112,[15]Hoja3!$B$6:$F$221,2,FALSE),0)</f>
        <v>3.9657399999999998</v>
      </c>
      <c r="O112" s="215">
        <f>IFERROR(VLOOKUP($B112,[15]Hoja3!$B$6:$N$221,13,FALSE),0)</f>
        <v>80064.874981635541</v>
      </c>
      <c r="P112" s="215">
        <f>IFERROR(VLOOKUP($B112,[15]Hoja3!$B$6:$N$221,6,FALSE),0)</f>
        <v>28.37274</v>
      </c>
      <c r="Q112" s="136">
        <f>IFERROR(VLOOKUP($B112,[15]Hoja1!$B$6:$O$221,14,FALSE),0)</f>
        <v>27351.064903870778</v>
      </c>
      <c r="R112" s="136">
        <f>IFERROR(VLOOKUP($B112,[15]Hoja1!$B$6:$O$221,7,FALSE),0)</f>
        <v>11.610388326502603</v>
      </c>
      <c r="S112" s="136"/>
      <c r="T112" s="136"/>
      <c r="U112" s="132"/>
      <c r="V112" s="132"/>
      <c r="W112" s="132"/>
      <c r="X112" s="132"/>
      <c r="Y112" s="132"/>
      <c r="AG112" s="133"/>
      <c r="AH112" s="133"/>
      <c r="AI112" s="133"/>
      <c r="AJ112" s="133"/>
      <c r="AK112" s="133"/>
      <c r="AL112" s="133"/>
      <c r="AM112" s="133"/>
      <c r="AN112" s="133"/>
      <c r="AO112" s="133"/>
    </row>
    <row r="113" spans="1:41">
      <c r="A113" s="134" t="str">
        <f>'AAL mundo '!A113</f>
        <v>LAC</v>
      </c>
      <c r="B113" s="134" t="str">
        <f>'AAL mundo '!B113</f>
        <v>GRD</v>
      </c>
      <c r="C113" s="134" t="str">
        <f>'AAL mundo '!C113</f>
        <v>Grenada</v>
      </c>
      <c r="D113" s="134" t="str">
        <f>'AAL mundo '!D113</f>
        <v>SIDS</v>
      </c>
      <c r="E113" s="134" t="str">
        <f>'AAL mundo '!E113</f>
        <v>Upper middle income</v>
      </c>
      <c r="F113" s="136">
        <f>IFERROR(VLOOKUP(B113,[15]GDP!$B$6:$S$221,18,FALSE),"")</f>
        <v>911.80379037037028</v>
      </c>
      <c r="G113" s="215">
        <f>IFERROR(VLOOKUP($B113,[15]Hoja3!$B$6:$N$221,10,FALSE),0)</f>
        <v>32.955644545729889</v>
      </c>
      <c r="H113" s="215">
        <f>IFERROR(VLOOKUP($B113,[15]Hoja3!$B$6:$N$221,7,FALSE),0)</f>
        <v>4.2743146509341194</v>
      </c>
      <c r="I113" s="136">
        <f t="shared" si="26"/>
        <v>12.647086373840999</v>
      </c>
      <c r="J113" s="136">
        <f>IFERROR(VLOOKUP($B113,[16]SOC!$B$7:$AE$222,30,FALSE),0)</f>
        <v>1.6403146509341198</v>
      </c>
      <c r="K113" s="135">
        <f t="shared" si="27"/>
        <v>20.30855817188889</v>
      </c>
      <c r="L113" s="136">
        <f>IFERROR(VLOOKUP($B113,[16]SOC!$B$7:$AE$222,29,FALSE),0)</f>
        <v>2.6339999999999999</v>
      </c>
      <c r="M113" s="136">
        <f>IFERROR(VLOOKUP($B113,[15]Hoja3!$B$6:$F$221,5,FALSE),0)</f>
        <v>23.207756211029629</v>
      </c>
      <c r="N113" s="136">
        <f>IFERROR(VLOOKUP($B113,[15]Hoja3!$B$6:$F$221,2,FALSE),0)</f>
        <v>3.9267400000000001</v>
      </c>
      <c r="O113" s="215">
        <f>IFERROR(VLOOKUP($B113,[15]Hoja3!$B$6:$N$221,13,FALSE),0)</f>
        <v>56.163400756759515</v>
      </c>
      <c r="P113" s="215">
        <f>IFERROR(VLOOKUP($B113,[15]Hoja3!$B$6:$N$221,6,FALSE),0)</f>
        <v>8.20105465093412</v>
      </c>
      <c r="Q113" s="136">
        <f>IFERROR(VLOOKUP($B113,[15]Hoja1!$B$6:$O$221,14,FALSE),0)</f>
        <v>154.26666666666665</v>
      </c>
      <c r="R113" s="136">
        <f>IFERROR(VLOOKUP($B113,[15]Hoja1!$B$6:$O$221,7,FALSE),0)</f>
        <v>16.918844634765588</v>
      </c>
      <c r="S113" s="136"/>
      <c r="T113" s="136"/>
      <c r="U113" s="132"/>
      <c r="V113" s="132"/>
      <c r="W113" s="132"/>
      <c r="X113" s="132"/>
      <c r="Y113" s="132"/>
      <c r="AG113" s="133"/>
      <c r="AH113" s="133"/>
      <c r="AI113" s="133"/>
      <c r="AJ113" s="133"/>
      <c r="AK113" s="133"/>
      <c r="AL113" s="133"/>
      <c r="AM113" s="133"/>
      <c r="AN113" s="133"/>
      <c r="AO113" s="133"/>
    </row>
    <row r="114" spans="1:41">
      <c r="A114" s="134" t="str">
        <f>'AAL mundo '!A114</f>
        <v>LAC</v>
      </c>
      <c r="B114" s="134" t="str">
        <f>'AAL mundo '!B114</f>
        <v>GLP</v>
      </c>
      <c r="C114" s="134" t="str">
        <f>'AAL mundo '!C114</f>
        <v>Guadeloupe</v>
      </c>
      <c r="D114" s="134" t="str">
        <f>'AAL mundo '!D114</f>
        <v>SIDS</v>
      </c>
      <c r="E114" s="134" t="str">
        <f>'AAL mundo '!E114</f>
        <v>N.D</v>
      </c>
      <c r="F114" s="136" t="str">
        <f>IFERROR(VLOOKUP(B114,[15]GDP!$B$6:$S$221,18,FALSE),"")</f>
        <v/>
      </c>
      <c r="G114" s="215" t="str">
        <f>IFERROR(VLOOKUP($B114,[15]Hoja3!$B$6:$N$221,10,FALSE),0)</f>
        <v/>
      </c>
      <c r="H114" s="215" t="str">
        <f>IFERROR(VLOOKUP($B114,[15]Hoja3!$B$6:$N$221,7,FALSE),0)</f>
        <v/>
      </c>
      <c r="I114" s="136" t="str">
        <f t="shared" si="26"/>
        <v/>
      </c>
      <c r="J114" s="136" t="str">
        <f>IFERROR(VLOOKUP($B114,[16]SOC!$B$7:$AE$222,30,FALSE),0)</f>
        <v/>
      </c>
      <c r="K114" s="135" t="str">
        <f t="shared" si="27"/>
        <v/>
      </c>
      <c r="L114" s="136" t="str">
        <f>IFERROR(VLOOKUP($B114,[16]SOC!$B$7:$AE$222,29,FALSE),0)</f>
        <v/>
      </c>
      <c r="M114" s="136" t="str">
        <f>IFERROR(VLOOKUP($B114,[15]Hoja3!$B$6:$F$221,5,FALSE),0)</f>
        <v/>
      </c>
      <c r="N114" s="136" t="str">
        <f>IFERROR(VLOOKUP($B114,[15]Hoja3!$B$6:$F$221,2,FALSE),0)</f>
        <v/>
      </c>
      <c r="O114" s="215" t="str">
        <f>IFERROR(VLOOKUP($B114,[15]Hoja3!$B$6:$N$221,13,FALSE),0)</f>
        <v/>
      </c>
      <c r="P114" s="215" t="str">
        <f>IFERROR(VLOOKUP($B114,[15]Hoja3!$B$6:$N$221,6,FALSE),0)</f>
        <v/>
      </c>
      <c r="Q114" s="136" t="str">
        <f>IFERROR(VLOOKUP($B114,[15]Hoja1!$B$6:$O$221,14,FALSE),0)</f>
        <v/>
      </c>
      <c r="R114" s="136" t="str">
        <f>IFERROR(VLOOKUP($B114,[15]Hoja1!$B$6:$O$221,7,FALSE),0)</f>
        <v/>
      </c>
      <c r="S114" s="136"/>
      <c r="T114" s="136"/>
      <c r="U114" s="132"/>
      <c r="V114" s="132"/>
      <c r="W114" s="132"/>
      <c r="X114" s="132"/>
      <c r="Y114" s="132"/>
      <c r="AG114" s="133"/>
      <c r="AH114" s="133"/>
      <c r="AI114" s="133"/>
      <c r="AJ114" s="133"/>
      <c r="AK114" s="133"/>
      <c r="AL114" s="133"/>
      <c r="AM114" s="133"/>
      <c r="AN114" s="133"/>
      <c r="AO114" s="133"/>
    </row>
    <row r="115" spans="1:41">
      <c r="A115" s="134" t="str">
        <f>'AAL mundo '!A115</f>
        <v>LAC</v>
      </c>
      <c r="B115" s="134" t="str">
        <f>'AAL mundo '!B115</f>
        <v>GTM</v>
      </c>
      <c r="C115" s="134" t="str">
        <f>'AAL mundo '!C115</f>
        <v>Guatemala</v>
      </c>
      <c r="D115" s="134" t="str">
        <f>'AAL mundo '!D115</f>
        <v/>
      </c>
      <c r="E115" s="134" t="str">
        <f>'AAL mundo '!E115</f>
        <v>Lower middle income</v>
      </c>
      <c r="F115" s="136">
        <f>IFERROR(VLOOKUP(B115,[15]GDP!$B$6:$S$221,18,FALSE),"")</f>
        <v>58827.085046946544</v>
      </c>
      <c r="G115" s="215">
        <f>IFERROR(VLOOKUP($B115,[15]Hoja3!$B$6:$N$221,10,FALSE),0)</f>
        <v>2093.9533827046544</v>
      </c>
      <c r="H115" s="215">
        <f>IFERROR(VLOOKUP($B115,[15]Hoja3!$B$6:$N$221,7,FALSE),0)</f>
        <v>4.3940042813889679</v>
      </c>
      <c r="I115" s="136">
        <f t="shared" si="26"/>
        <v>1496.8175175693138</v>
      </c>
      <c r="J115" s="136">
        <f>IFERROR(VLOOKUP($B115,[16]SOC!$B$7:$AE$222,30,FALSE),0)</f>
        <v>3.140959409594096</v>
      </c>
      <c r="K115" s="135">
        <f t="shared" si="27"/>
        <v>597.13586513534051</v>
      </c>
      <c r="L115" s="136">
        <f>IFERROR(VLOOKUP($B115,[16]SOC!$B$7:$AE$222,29,FALSE),0)</f>
        <v>1.2530448717948717</v>
      </c>
      <c r="M115" s="136">
        <f>IFERROR(VLOOKUP($B115,[15]Hoja3!$B$6:$F$221,5,FALSE),0)</f>
        <v>1530.5896514214332</v>
      </c>
      <c r="N115" s="136">
        <f>IFERROR(VLOOKUP($B115,[15]Hoja3!$B$6:$F$221,2,FALSE),0)</f>
        <v>2.84226</v>
      </c>
      <c r="O115" s="215">
        <f>IFERROR(VLOOKUP($B115,[15]Hoja3!$B$6:$N$221,13,FALSE),0)</f>
        <v>3624.5430341260876</v>
      </c>
      <c r="P115" s="215">
        <f>IFERROR(VLOOKUP($B115,[15]Hoja3!$B$6:$N$221,6,FALSE),0)</f>
        <v>7.2362642813889675</v>
      </c>
      <c r="Q115" s="136">
        <f>IFERROR(VLOOKUP($B115,[15]Hoja1!$B$6:$O$221,14,FALSE),0)</f>
        <v>8131.5125061431418</v>
      </c>
      <c r="R115" s="136">
        <f>IFERROR(VLOOKUP($B115,[15]Hoja1!$B$6:$O$221,7,FALSE),0)</f>
        <v>13.822735734150088</v>
      </c>
      <c r="S115" s="136"/>
      <c r="T115" s="136"/>
      <c r="U115" s="132"/>
      <c r="V115" s="132"/>
      <c r="W115" s="132"/>
      <c r="X115" s="132"/>
      <c r="Y115" s="132"/>
      <c r="AG115" s="133"/>
      <c r="AH115" s="133"/>
      <c r="AI115" s="133"/>
      <c r="AJ115" s="133"/>
      <c r="AK115" s="133"/>
      <c r="AL115" s="133"/>
      <c r="AM115" s="133"/>
      <c r="AN115" s="133"/>
      <c r="AO115" s="133"/>
    </row>
    <row r="116" spans="1:41">
      <c r="A116" s="134" t="str">
        <f>'AAL mundo '!A116</f>
        <v>Sub-Saharan Africa</v>
      </c>
      <c r="B116" s="134" t="str">
        <f>'AAL mundo '!B116</f>
        <v>GIN</v>
      </c>
      <c r="C116" s="134" t="str">
        <f>'AAL mundo '!C116</f>
        <v>Guinea</v>
      </c>
      <c r="D116" s="134" t="str">
        <f>'AAL mundo '!D116</f>
        <v/>
      </c>
      <c r="E116" s="134" t="str">
        <f>'AAL mundo '!E116</f>
        <v>Low income</v>
      </c>
      <c r="F116" s="136">
        <f>IFERROR(VLOOKUP(B116,[15]GDP!$B$6:$S$221,18,FALSE),"")</f>
        <v>6624.0680155003929</v>
      </c>
      <c r="G116" s="215">
        <f>IFERROR(VLOOKUP($B116,[15]Hoja3!$B$6:$N$221,10,FALSE),0)</f>
        <v>117.10483322442778</v>
      </c>
      <c r="H116" s="215">
        <f>IFERROR(VLOOKUP($B116,[15]Hoja3!$B$6:$N$221,7,FALSE),0)</f>
        <v>2.4726754436176304</v>
      </c>
      <c r="I116" s="136">
        <f t="shared" si="26"/>
        <v>21.817388583964188</v>
      </c>
      <c r="J116" s="136">
        <f>IFERROR(VLOOKUP($B116,[16]SOC!$B$7:$AE$222,30,FALSE),0)</f>
        <v>0.46067544361763024</v>
      </c>
      <c r="K116" s="135">
        <f t="shared" si="27"/>
        <v>95.28744464046359</v>
      </c>
      <c r="L116" s="136">
        <f>IFERROR(VLOOKUP($B116,[16]SOC!$B$7:$AE$222,29,FALSE),0)</f>
        <v>2.012</v>
      </c>
      <c r="M116" s="136">
        <f>IFERROR(VLOOKUP($B116,[15]Hoja3!$B$6:$F$221,5,FALSE),0)</f>
        <v>220.65792133766806</v>
      </c>
      <c r="N116" s="136">
        <f>IFERROR(VLOOKUP($B116,[15]Hoja3!$B$6:$F$221,2,FALSE),0)</f>
        <v>3.54088</v>
      </c>
      <c r="O116" s="215">
        <f>IFERROR(VLOOKUP($B116,[15]Hoja3!$B$6:$N$221,13,FALSE),0)</f>
        <v>337.76275456209584</v>
      </c>
      <c r="P116" s="215">
        <f>IFERROR(VLOOKUP($B116,[15]Hoja3!$B$6:$N$221,6,FALSE),0)</f>
        <v>6.0135554436176299</v>
      </c>
      <c r="Q116" s="136">
        <f>IFERROR(VLOOKUP($B116,[15]Hoja1!$B$6:$O$221,14,FALSE),0)</f>
        <v>928.45861122283793</v>
      </c>
      <c r="R116" s="136">
        <f>IFERROR(VLOOKUP($B116,[15]Hoja1!$B$6:$O$221,7,FALSE),0)</f>
        <v>14.016441392966295</v>
      </c>
      <c r="S116" s="136"/>
      <c r="T116" s="136"/>
      <c r="U116" s="132"/>
      <c r="V116" s="132"/>
      <c r="W116" s="132"/>
      <c r="X116" s="132"/>
      <c r="Y116" s="132"/>
      <c r="AG116" s="133"/>
      <c r="AH116" s="133"/>
      <c r="AI116" s="133"/>
      <c r="AJ116" s="133"/>
      <c r="AK116" s="133"/>
      <c r="AL116" s="133"/>
      <c r="AM116" s="133"/>
      <c r="AN116" s="133"/>
      <c r="AO116" s="133"/>
    </row>
    <row r="117" spans="1:41">
      <c r="A117" s="134" t="str">
        <f>'AAL mundo '!A117</f>
        <v>Sub-Saharan Africa</v>
      </c>
      <c r="B117" s="134" t="str">
        <f>'AAL mundo '!B117</f>
        <v>GNB</v>
      </c>
      <c r="C117" s="134" t="str">
        <f>'AAL mundo '!C117</f>
        <v>Guinea-Bissau</v>
      </c>
      <c r="D117" s="134" t="str">
        <f>'AAL mundo '!D117</f>
        <v>SIDS</v>
      </c>
      <c r="E117" s="134" t="str">
        <f>'AAL mundo '!E117</f>
        <v>Low income</v>
      </c>
      <c r="F117" s="136">
        <f>IFERROR(VLOOKUP(B117,[15]GDP!$B$6:$S$221,18,FALSE),"")</f>
        <v>1022.3719915346736</v>
      </c>
      <c r="G117" s="215">
        <f>IFERROR(VLOOKUP($B117,[15]Hoja3!$B$6:$N$221,10,FALSE),0)</f>
        <v>46.078105617856799</v>
      </c>
      <c r="H117" s="215">
        <f>IFERROR(VLOOKUP($B117,[15]Hoja3!$B$6:$N$221,7,FALSE),0)</f>
        <v>5.4369999999999994</v>
      </c>
      <c r="I117" s="136">
        <f t="shared" si="26"/>
        <v>26.484105215339802</v>
      </c>
      <c r="J117" s="136">
        <f>IFERROR(VLOOKUP($B117,[16]SOC!$B$7:$AE$222,30,FALSE),0)</f>
        <v>3.125</v>
      </c>
      <c r="K117" s="135">
        <f t="shared" si="27"/>
        <v>19.594000402517</v>
      </c>
      <c r="L117" s="136">
        <f>IFERROR(VLOOKUP($B117,[16]SOC!$B$7:$AE$222,29,FALSE),0)</f>
        <v>2.3119999999999998</v>
      </c>
      <c r="M117" s="136">
        <f>IFERROR(VLOOKUP($B117,[15]Hoja3!$B$6:$F$221,5,FALSE),0)</f>
        <v>22.301366427645185</v>
      </c>
      <c r="N117" s="136">
        <f>IFERROR(VLOOKUP($B117,[15]Hoja3!$B$6:$F$221,2,FALSE),0)</f>
        <v>2.3558699999999999</v>
      </c>
      <c r="O117" s="215">
        <f>IFERROR(VLOOKUP($B117,[15]Hoja3!$B$6:$N$221,13,FALSE),0)</f>
        <v>68.379472045501984</v>
      </c>
      <c r="P117" s="215">
        <f>IFERROR(VLOOKUP($B117,[15]Hoja3!$B$6:$N$221,6,FALSE),0)</f>
        <v>7.7928699999999997</v>
      </c>
      <c r="Q117" s="136">
        <f>IFERROR(VLOOKUP($B117,[15]Hoja1!$B$6:$O$221,14,FALSE),0)</f>
        <v>70.806020160787568</v>
      </c>
      <c r="R117" s="136">
        <f>IFERROR(VLOOKUP($B117,[15]Hoja1!$B$6:$O$221,7,FALSE),0)</f>
        <v>6.9256611827267767</v>
      </c>
      <c r="S117" s="136"/>
      <c r="T117" s="136"/>
      <c r="U117" s="132"/>
      <c r="V117" s="132"/>
      <c r="W117" s="132"/>
      <c r="X117" s="132"/>
      <c r="Y117" s="132"/>
      <c r="AG117" s="133"/>
      <c r="AH117" s="133"/>
      <c r="AI117" s="133"/>
      <c r="AJ117" s="133"/>
      <c r="AK117" s="133"/>
      <c r="AL117" s="133"/>
      <c r="AM117" s="133"/>
      <c r="AN117" s="133"/>
      <c r="AO117" s="133"/>
    </row>
    <row r="118" spans="1:41">
      <c r="A118" s="134" t="str">
        <f>'AAL mundo '!A118</f>
        <v>LAC</v>
      </c>
      <c r="B118" s="134" t="str">
        <f>'AAL mundo '!B118</f>
        <v>GUY</v>
      </c>
      <c r="C118" s="134" t="str">
        <f>'AAL mundo '!C118</f>
        <v>Guyana</v>
      </c>
      <c r="D118" s="134" t="str">
        <f>'AAL mundo '!D118</f>
        <v>SIDS</v>
      </c>
      <c r="E118" s="134" t="str">
        <f>'AAL mundo '!E118</f>
        <v>Lower middle income</v>
      </c>
      <c r="F118" s="136">
        <f>IFERROR(VLOOKUP(B118,[15]GDP!$B$6:$S$221,18,FALSE),"")</f>
        <v>3096.7472869839166</v>
      </c>
      <c r="G118" s="215">
        <f>IFERROR(VLOOKUP($B118,[15]Hoja3!$B$6:$N$221,10,FALSE),0)</f>
        <v>184.7734265429863</v>
      </c>
      <c r="H118" s="215">
        <f>IFERROR(VLOOKUP($B118,[15]Hoja3!$B$6:$N$221,7,FALSE),0)</f>
        <v>8.178390454716272</v>
      </c>
      <c r="I118" s="136">
        <f t="shared" si="26"/>
        <v>83.62508504311252</v>
      </c>
      <c r="J118" s="136">
        <f>IFERROR(VLOOKUP($B118,[16]SOC!$B$7:$AE$222,30,FALSE),0)</f>
        <v>3.7013904547162726</v>
      </c>
      <c r="K118" s="135">
        <f t="shared" si="27"/>
        <v>101.14834149987381</v>
      </c>
      <c r="L118" s="136">
        <f>IFERROR(VLOOKUP($B118,[16]SOC!$B$7:$AE$222,29,FALSE),0)</f>
        <v>4.4770000000000003</v>
      </c>
      <c r="M118" s="136">
        <f>IFERROR(VLOOKUP($B118,[15]Hoja3!$B$6:$F$221,5,FALSE),0)</f>
        <v>91.066845351522304</v>
      </c>
      <c r="N118" s="136">
        <f>IFERROR(VLOOKUP($B118,[15]Hoja3!$B$6:$F$221,2,FALSE),0)</f>
        <v>3.1940400000000002</v>
      </c>
      <c r="O118" s="215">
        <f>IFERROR(VLOOKUP($B118,[15]Hoja3!$B$6:$N$221,13,FALSE),0)</f>
        <v>275.84027189450859</v>
      </c>
      <c r="P118" s="215">
        <f>IFERROR(VLOOKUP($B118,[15]Hoja3!$B$6:$N$221,6,FALSE),0)</f>
        <v>11.372430454716273</v>
      </c>
      <c r="Q118" s="136">
        <f>IFERROR(VLOOKUP($B118,[15]Hoja1!$B$6:$O$221,14,FALSE),0)</f>
        <v>598.30214890636535</v>
      </c>
      <c r="R118" s="136">
        <f>IFERROR(VLOOKUP($B118,[15]Hoja1!$B$6:$O$221,7,FALSE),0)</f>
        <v>19.320341424730302</v>
      </c>
      <c r="S118" s="136"/>
      <c r="T118" s="136"/>
      <c r="U118" s="132"/>
      <c r="V118" s="132"/>
      <c r="W118" s="132"/>
      <c r="X118" s="132"/>
      <c r="Y118" s="132"/>
      <c r="AG118" s="133"/>
      <c r="AH118" s="133"/>
      <c r="AI118" s="133"/>
      <c r="AJ118" s="133"/>
      <c r="AK118" s="133"/>
      <c r="AL118" s="133"/>
      <c r="AM118" s="133"/>
      <c r="AN118" s="133"/>
      <c r="AO118" s="133"/>
    </row>
    <row r="119" spans="1:41">
      <c r="A119" s="134" t="str">
        <f>'AAL mundo '!A119</f>
        <v>LAC</v>
      </c>
      <c r="B119" s="134" t="str">
        <f>'AAL mundo '!B119</f>
        <v>HTI</v>
      </c>
      <c r="C119" s="134" t="str">
        <f>'AAL mundo '!C119</f>
        <v>Haiti</v>
      </c>
      <c r="D119" s="134" t="str">
        <f>'AAL mundo '!D119</f>
        <v>SIDS</v>
      </c>
      <c r="E119" s="134" t="str">
        <f>'AAL mundo '!E119</f>
        <v>Low income</v>
      </c>
      <c r="F119" s="136">
        <f>IFERROR(VLOOKUP(B119,[15]GDP!$B$6:$S$221,18,FALSE),"")</f>
        <v>8713.0410229518784</v>
      </c>
      <c r="G119" s="215">
        <f>IFERROR(VLOOKUP($B119,[15]Hoja3!$B$6:$N$221,10,FALSE),0)</f>
        <v>276.43740854112974</v>
      </c>
      <c r="H119" s="215">
        <f>IFERROR(VLOOKUP($B119,[15]Hoja3!$B$6:$N$221,7,FALSE),0)</f>
        <v>3.2703966725442859</v>
      </c>
      <c r="I119" s="136">
        <f t="shared" si="26"/>
        <v>89.337131996070156</v>
      </c>
      <c r="J119" s="136">
        <f>IFERROR(VLOOKUP($B119,[16]SOC!$B$7:$AE$222,30,FALSE),0)</f>
        <v>1.0569042039443346</v>
      </c>
      <c r="K119" s="135">
        <f t="shared" si="27"/>
        <v>187.10027654505959</v>
      </c>
      <c r="L119" s="136">
        <f>IFERROR(VLOOKUP($B119,[16]SOC!$B$7:$AE$222,29,FALSE),0)</f>
        <v>2.2134924685999513</v>
      </c>
      <c r="M119" s="136" t="str">
        <f>IFERROR(VLOOKUP($B119,[15]Hoja3!$B$6:$F$221,5,FALSE),0)</f>
        <v/>
      </c>
      <c r="N119" s="136" t="str">
        <f>IFERROR(VLOOKUP($B119,[15]Hoja3!$B$6:$F$221,2,FALSE),0)</f>
        <v/>
      </c>
      <c r="O119" s="215">
        <f>IFERROR(VLOOKUP($B119,[15]Hoja3!$B$6:$N$221,13,FALSE),0)</f>
        <v>276.43740854112974</v>
      </c>
      <c r="P119" s="215">
        <f>IFERROR(VLOOKUP($B119,[15]Hoja3!$B$6:$N$221,6,FALSE),0)</f>
        <v>3.2703966725442859</v>
      </c>
      <c r="Q119" s="136">
        <f>IFERROR(VLOOKUP($B119,[15]Hoja1!$B$6:$O$221,14,FALSE),0)</f>
        <v>2716.2905389052476</v>
      </c>
      <c r="R119" s="136">
        <f>IFERROR(VLOOKUP($B119,[15]Hoja1!$B$6:$O$221,7,FALSE),0)</f>
        <v>31.175000000000001</v>
      </c>
      <c r="S119" s="136"/>
      <c r="T119" s="136"/>
      <c r="U119" s="132"/>
      <c r="V119" s="132"/>
      <c r="W119" s="132"/>
      <c r="X119" s="132"/>
      <c r="Y119" s="132"/>
      <c r="AG119" s="133"/>
      <c r="AH119" s="133"/>
      <c r="AI119" s="133"/>
      <c r="AJ119" s="133"/>
      <c r="AK119" s="133"/>
      <c r="AL119" s="133"/>
      <c r="AM119" s="133"/>
      <c r="AN119" s="133"/>
      <c r="AO119" s="133"/>
    </row>
    <row r="120" spans="1:41">
      <c r="A120" s="134" t="str">
        <f>'AAL mundo '!A120</f>
        <v>LAC</v>
      </c>
      <c r="B120" s="134" t="str">
        <f>'AAL mundo '!B120</f>
        <v>HND</v>
      </c>
      <c r="C120" s="134" t="str">
        <f>'AAL mundo '!C120</f>
        <v>Honduras</v>
      </c>
      <c r="D120" s="134" t="str">
        <f>'AAL mundo '!D120</f>
        <v/>
      </c>
      <c r="E120" s="134" t="str">
        <f>'AAL mundo '!E120</f>
        <v>Lower middle income</v>
      </c>
      <c r="F120" s="136">
        <f>IFERROR(VLOOKUP(B120,[15]GDP!$B$6:$S$221,18,FALSE),"")</f>
        <v>19385.314718409845</v>
      </c>
      <c r="G120" s="215">
        <f>IFERROR(VLOOKUP($B120,[15]Hoja3!$B$6:$N$221,10,FALSE),0)</f>
        <v>695.34722758810494</v>
      </c>
      <c r="H120" s="215">
        <f>IFERROR(VLOOKUP($B120,[15]Hoja3!$B$6:$N$221,7,FALSE),0)</f>
        <v>4.3900000000000006</v>
      </c>
      <c r="I120" s="136">
        <f t="shared" si="26"/>
        <v>148.88983916465114</v>
      </c>
      <c r="J120" s="136">
        <f>IFERROR(VLOOKUP($B120,[16]SOC!$B$7:$AE$222,30,FALSE),0)</f>
        <v>0.94</v>
      </c>
      <c r="K120" s="135">
        <f t="shared" si="27"/>
        <v>546.45738842345372</v>
      </c>
      <c r="L120" s="136">
        <f>IFERROR(VLOOKUP($B120,[16]SOC!$B$7:$AE$222,29,FALSE),0)</f>
        <v>3.45</v>
      </c>
      <c r="M120" s="136">
        <f>IFERROR(VLOOKUP($B120,[15]Hoja3!$B$6:$F$221,5,FALSE),0)</f>
        <v>1086.6528226797138</v>
      </c>
      <c r="N120" s="136">
        <f>IFERROR(VLOOKUP($B120,[15]Hoja3!$B$6:$F$221,2,FALSE),0)</f>
        <v>5.87493</v>
      </c>
      <c r="O120" s="215">
        <f>IFERROR(VLOOKUP($B120,[15]Hoja3!$B$6:$N$221,13,FALSE),0)</f>
        <v>1782.0000502678188</v>
      </c>
      <c r="P120" s="215">
        <f>IFERROR(VLOOKUP($B120,[15]Hoja3!$B$6:$N$221,6,FALSE),0)</f>
        <v>10.26493</v>
      </c>
      <c r="Q120" s="136">
        <f>IFERROR(VLOOKUP($B120,[15]Hoja1!$B$6:$O$221,14,FALSE),0)</f>
        <v>4318.2631329862743</v>
      </c>
      <c r="R120" s="136">
        <f>IFERROR(VLOOKUP($B120,[15]Hoja1!$B$6:$O$221,7,FALSE),0)</f>
        <v>22.275950613715377</v>
      </c>
      <c r="S120" s="136"/>
      <c r="T120" s="136"/>
      <c r="U120" s="132"/>
      <c r="V120" s="132"/>
      <c r="W120" s="132"/>
      <c r="X120" s="132"/>
      <c r="Y120" s="132"/>
      <c r="AG120" s="133"/>
      <c r="AH120" s="133"/>
      <c r="AI120" s="133"/>
      <c r="AJ120" s="133"/>
      <c r="AK120" s="133"/>
      <c r="AL120" s="133"/>
      <c r="AM120" s="133"/>
      <c r="AN120" s="133"/>
      <c r="AO120" s="133"/>
    </row>
    <row r="121" spans="1:41">
      <c r="A121" s="134" t="str">
        <f>'AAL mundo '!A121</f>
        <v>Europe and Central Asia</v>
      </c>
      <c r="B121" s="134" t="str">
        <f>'AAL mundo '!B121</f>
        <v>HUN</v>
      </c>
      <c r="C121" s="134" t="str">
        <f>'AAL mundo '!C121</f>
        <v>Hungary</v>
      </c>
      <c r="D121" s="134" t="str">
        <f>'AAL mundo '!D121</f>
        <v/>
      </c>
      <c r="E121" s="134" t="str">
        <f>'AAL mundo '!E121</f>
        <v>Upper middle income</v>
      </c>
      <c r="F121" s="136">
        <f>IFERROR(VLOOKUP(B121,[15]GDP!$B$6:$S$221,18,FALSE),"")</f>
        <v>138346.66991494739</v>
      </c>
      <c r="G121" s="215">
        <f>IFERROR(VLOOKUP($B121,[15]Hoja3!$B$6:$N$221,10,FALSE),0)</f>
        <v>29753.742249927862</v>
      </c>
      <c r="H121" s="215">
        <f>IFERROR(VLOOKUP($B121,[15]Hoja3!$B$6:$N$221,7,FALSE),0)</f>
        <v>22.870999999999999</v>
      </c>
      <c r="I121" s="136">
        <f t="shared" si="26"/>
        <v>23073.403105690206</v>
      </c>
      <c r="J121" s="136">
        <f>IFERROR(VLOOKUP($B121,[16]SOC!$B$7:$AE$222,30,FALSE),0)</f>
        <v>17.735980838898342</v>
      </c>
      <c r="K121" s="135">
        <f t="shared" si="27"/>
        <v>6680.3391442376578</v>
      </c>
      <c r="L121" s="136">
        <f>IFERROR(VLOOKUP($B121,[16]SOC!$B$7:$AE$222,29,FALSE),0)</f>
        <v>5.1350191611016562</v>
      </c>
      <c r="M121" s="136">
        <f>IFERROR(VLOOKUP($B121,[15]Hoja3!$B$6:$F$221,5,FALSE),0)</f>
        <v>6499.9066164024771</v>
      </c>
      <c r="N121" s="136">
        <f>IFERROR(VLOOKUP($B121,[15]Hoja3!$B$6:$F$221,2,FALSE),0)</f>
        <v>4.6450800000000001</v>
      </c>
      <c r="O121" s="215">
        <f>IFERROR(VLOOKUP($B121,[15]Hoja3!$B$6:$N$221,13,FALSE),0)</f>
        <v>36253.648866330339</v>
      </c>
      <c r="P121" s="215">
        <f>IFERROR(VLOOKUP($B121,[15]Hoja3!$B$6:$N$221,6,FALSE),0)</f>
        <v>27.516079999999999</v>
      </c>
      <c r="Q121" s="136">
        <f>IFERROR(VLOOKUP($B121,[15]Hoja1!$B$6:$O$221,14,FALSE),0)</f>
        <v>29970.812762877842</v>
      </c>
      <c r="R121" s="136">
        <f>IFERROR(VLOOKUP($B121,[15]Hoja1!$B$6:$O$221,7,FALSE),0)</f>
        <v>21.663559217799218</v>
      </c>
      <c r="S121" s="136"/>
      <c r="T121" s="136"/>
      <c r="U121" s="132"/>
      <c r="V121" s="132"/>
      <c r="W121" s="132"/>
      <c r="X121" s="132"/>
      <c r="Y121" s="132"/>
      <c r="AG121" s="133"/>
      <c r="AH121" s="133"/>
      <c r="AI121" s="133"/>
      <c r="AJ121" s="133"/>
      <c r="AK121" s="133"/>
      <c r="AL121" s="133"/>
      <c r="AM121" s="133"/>
      <c r="AN121" s="133"/>
      <c r="AO121" s="133"/>
    </row>
    <row r="122" spans="1:41">
      <c r="A122" s="134" t="str">
        <f>'AAL mundo '!A122</f>
        <v>Europe and Central Asia</v>
      </c>
      <c r="B122" s="134" t="str">
        <f>'AAL mundo '!B122</f>
        <v>ISL</v>
      </c>
      <c r="C122" s="134" t="str">
        <f>'AAL mundo '!C122</f>
        <v>Iceland</v>
      </c>
      <c r="D122" s="134" t="str">
        <f>'AAL mundo '!D122</f>
        <v/>
      </c>
      <c r="E122" s="134" t="str">
        <f>'AAL mundo '!E122</f>
        <v>High income: OECD</v>
      </c>
      <c r="F122" s="136">
        <f>IFERROR(VLOOKUP(B122,[15]GDP!$B$6:$S$221,18,FALSE),"")</f>
        <v>17036.097481806552</v>
      </c>
      <c r="G122" s="215">
        <f>IFERROR(VLOOKUP($B122,[15]Hoja3!$B$6:$N$221,10,FALSE),0)</f>
        <v>2649.0037377753242</v>
      </c>
      <c r="H122" s="215">
        <f>IFERROR(VLOOKUP($B122,[15]Hoja3!$B$6:$N$221,7,FALSE),0)</f>
        <v>18.062999999999999</v>
      </c>
      <c r="I122" s="136">
        <f t="shared" si="26"/>
        <v>1605.0411047110977</v>
      </c>
      <c r="J122" s="136">
        <f>IFERROR(VLOOKUP($B122,[16]SOC!$B$7:$AE$222,30,FALSE),0)</f>
        <v>10.944438114966339</v>
      </c>
      <c r="K122" s="135">
        <f t="shared" si="27"/>
        <v>1043.9626330642266</v>
      </c>
      <c r="L122" s="136">
        <f>IFERROR(VLOOKUP($B122,[16]SOC!$B$7:$AE$222,29,FALSE),0)</f>
        <v>7.1185618850336603</v>
      </c>
      <c r="M122" s="136">
        <f>IFERROR(VLOOKUP($B122,[15]Hoja3!$B$6:$F$221,5,FALSE),0)</f>
        <v>1031.9411621099746</v>
      </c>
      <c r="N122" s="136">
        <f>IFERROR(VLOOKUP($B122,[15]Hoja3!$B$6:$F$221,2,FALSE),0)</f>
        <v>7.0365900000000003</v>
      </c>
      <c r="O122" s="215">
        <f>IFERROR(VLOOKUP($B122,[15]Hoja3!$B$6:$N$221,13,FALSE),0)</f>
        <v>3680.9448998852986</v>
      </c>
      <c r="P122" s="215">
        <f>IFERROR(VLOOKUP($B122,[15]Hoja3!$B$6:$N$221,6,FALSE),0)</f>
        <v>25.099589999999999</v>
      </c>
      <c r="Q122" s="136">
        <f>IFERROR(VLOOKUP($B122,[15]Hoja1!$B$6:$O$221,14,FALSE),0)</f>
        <v>2843.046389874994</v>
      </c>
      <c r="R122" s="136">
        <f>IFERROR(VLOOKUP($B122,[15]Hoja1!$B$6:$O$221,7,FALSE),0)</f>
        <v>16.68836652825674</v>
      </c>
      <c r="S122" s="136"/>
      <c r="T122" s="136"/>
      <c r="U122" s="132"/>
      <c r="V122" s="132"/>
      <c r="W122" s="132"/>
      <c r="X122" s="132"/>
      <c r="Y122" s="132"/>
      <c r="AG122" s="133"/>
      <c r="AH122" s="133"/>
      <c r="AI122" s="133"/>
      <c r="AJ122" s="133"/>
      <c r="AK122" s="133"/>
      <c r="AL122" s="133"/>
      <c r="AM122" s="133"/>
      <c r="AN122" s="133"/>
      <c r="AO122" s="133"/>
    </row>
    <row r="123" spans="1:41">
      <c r="A123" s="134" t="str">
        <f>'AAL mundo '!A123</f>
        <v>South Asia</v>
      </c>
      <c r="B123" s="134" t="str">
        <f>'AAL mundo '!B123</f>
        <v>IND</v>
      </c>
      <c r="C123" s="134" t="str">
        <f>'AAL mundo '!C123</f>
        <v>India</v>
      </c>
      <c r="D123" s="134" t="str">
        <f>'AAL mundo '!D123</f>
        <v/>
      </c>
      <c r="E123" s="134" t="str">
        <f>'AAL mundo '!E123</f>
        <v>Lower middle income</v>
      </c>
      <c r="F123" s="136">
        <f>IFERROR(VLOOKUP(B123,[15]GDP!$B$6:$S$221,18,FALSE),"")</f>
        <v>2048517.4388735383</v>
      </c>
      <c r="G123" s="215">
        <f>IFERROR(VLOOKUP($B123,[15]Hoja3!$B$6:$N$221,10,FALSE),0)</f>
        <v>43733.516613943488</v>
      </c>
      <c r="H123" s="215">
        <f>IFERROR(VLOOKUP($B123,[15]Hoja3!$B$6:$N$221,7,FALSE),0)</f>
        <v>2.387485420316207</v>
      </c>
      <c r="I123" s="136">
        <f t="shared" si="26"/>
        <v>26085.824710527679</v>
      </c>
      <c r="J123" s="136">
        <f>IFERROR(VLOOKUP($B123,[16]SOC!$B$7:$AE$222,30,FALSE),0)</f>
        <v>1.4240685633190675</v>
      </c>
      <c r="K123" s="135">
        <f t="shared" si="27"/>
        <v>17647.691903415813</v>
      </c>
      <c r="L123" s="136">
        <f>IFERROR(VLOOKUP($B123,[16]SOC!$B$7:$AE$222,29,FALSE),0)</f>
        <v>0.96341685699713953</v>
      </c>
      <c r="M123" s="136">
        <f>IFERROR(VLOOKUP($B123,[15]Hoja3!$B$6:$F$221,5,FALSE),0)</f>
        <v>70076.633655900398</v>
      </c>
      <c r="N123" s="136">
        <f>IFERROR(VLOOKUP($B123,[15]Hoja3!$B$6:$F$221,2,FALSE),0)</f>
        <v>3.8256000000000001</v>
      </c>
      <c r="O123" s="215">
        <f>IFERROR(VLOOKUP($B123,[15]Hoja3!$B$6:$N$221,13,FALSE),0)</f>
        <v>113810.15026984389</v>
      </c>
      <c r="P123" s="215">
        <f>IFERROR(VLOOKUP($B123,[15]Hoja3!$B$6:$N$221,6,FALSE),0)</f>
        <v>6.213085420316208</v>
      </c>
      <c r="Q123" s="136">
        <f>IFERROR(VLOOKUP($B123,[15]Hoja1!$B$6:$O$221,14,FALSE),0)</f>
        <v>588380.92873512162</v>
      </c>
      <c r="R123" s="136">
        <f>IFERROR(VLOOKUP($B123,[15]Hoja1!$B$6:$O$221,7,FALSE),0)</f>
        <v>28.722280687962659</v>
      </c>
      <c r="S123" s="136"/>
      <c r="T123" s="136"/>
      <c r="U123" s="132"/>
      <c r="V123" s="132"/>
      <c r="W123" s="132"/>
      <c r="X123" s="132"/>
      <c r="Y123" s="132"/>
      <c r="AG123" s="133"/>
      <c r="AH123" s="133"/>
      <c r="AI123" s="133"/>
      <c r="AJ123" s="133"/>
      <c r="AK123" s="133"/>
      <c r="AL123" s="133"/>
      <c r="AM123" s="133"/>
      <c r="AN123" s="133"/>
      <c r="AO123" s="133"/>
    </row>
    <row r="124" spans="1:41">
      <c r="A124" s="134" t="str">
        <f>'AAL mundo '!A124</f>
        <v>East Asia and the Pacific</v>
      </c>
      <c r="B124" s="134" t="str">
        <f>'AAL mundo '!B124</f>
        <v>IDN</v>
      </c>
      <c r="C124" s="134" t="str">
        <f>'AAL mundo '!C124</f>
        <v>Indonesia</v>
      </c>
      <c r="D124" s="134" t="str">
        <f>'AAL mundo '!D124</f>
        <v/>
      </c>
      <c r="E124" s="134" t="str">
        <f>'AAL mundo '!E124</f>
        <v>Lower middle income</v>
      </c>
      <c r="F124" s="136">
        <f>IFERROR(VLOOKUP(B124,[15]GDP!$B$6:$S$221,18,FALSE),"")</f>
        <v>888538.20102534478</v>
      </c>
      <c r="G124" s="215">
        <f>IFERROR(VLOOKUP($B124,[15]Hoja3!$B$6:$N$221,10,FALSE),0)</f>
        <v>19836.323520008209</v>
      </c>
      <c r="H124" s="215">
        <f>IFERROR(VLOOKUP($B124,[15]Hoja3!$B$6:$N$221,7,FALSE),0)</f>
        <v>2.6269999999999998</v>
      </c>
      <c r="I124" s="136">
        <f t="shared" si="26"/>
        <v>12081.506521512423</v>
      </c>
      <c r="J124" s="136">
        <f>IFERROR(VLOOKUP($B124,[16]SOC!$B$7:$AE$222,30,FALSE),0)</f>
        <v>1.6</v>
      </c>
      <c r="K124" s="135">
        <f t="shared" si="27"/>
        <v>7754.8169984957867</v>
      </c>
      <c r="L124" s="136">
        <f>IFERROR(VLOOKUP($B124,[16]SOC!$B$7:$AE$222,29,FALSE),0)</f>
        <v>1.0269999999999999</v>
      </c>
      <c r="M124" s="136">
        <f>IFERROR(VLOOKUP($B124,[15]Hoja3!$B$6:$F$221,5,FALSE),0)</f>
        <v>30652.085845975238</v>
      </c>
      <c r="N124" s="136">
        <f>IFERROR(VLOOKUP($B124,[15]Hoja3!$B$6:$F$221,2,FALSE),0)</f>
        <v>3.36659</v>
      </c>
      <c r="O124" s="215">
        <f>IFERROR(VLOOKUP($B124,[15]Hoja3!$B$6:$N$221,13,FALSE),0)</f>
        <v>50488.409365983447</v>
      </c>
      <c r="P124" s="215">
        <f>IFERROR(VLOOKUP($B124,[15]Hoja3!$B$6:$N$221,6,FALSE),0)</f>
        <v>5.9935899999999993</v>
      </c>
      <c r="Q124" s="136">
        <f>IFERROR(VLOOKUP($B124,[15]Hoja1!$B$6:$O$221,14,FALSE),0)</f>
        <v>289428.01862439763</v>
      </c>
      <c r="R124" s="136">
        <f>IFERROR(VLOOKUP($B124,[15]Hoja1!$B$6:$O$221,7,FALSE),0)</f>
        <v>32.573503118988803</v>
      </c>
      <c r="S124" s="136"/>
      <c r="T124" s="136"/>
      <c r="U124" s="132"/>
      <c r="V124" s="132"/>
      <c r="W124" s="132"/>
      <c r="X124" s="132"/>
      <c r="Y124" s="132"/>
      <c r="AG124" s="133"/>
      <c r="AH124" s="133"/>
      <c r="AI124" s="133"/>
      <c r="AJ124" s="133"/>
      <c r="AK124" s="133"/>
      <c r="AL124" s="133"/>
      <c r="AM124" s="133"/>
      <c r="AN124" s="133"/>
      <c r="AO124" s="133"/>
    </row>
    <row r="125" spans="1:41">
      <c r="A125" s="134" t="str">
        <f>'AAL mundo '!A125</f>
        <v>Middle East and North Africa</v>
      </c>
      <c r="B125" s="134" t="str">
        <f>'AAL mundo '!B125</f>
        <v>IRN</v>
      </c>
      <c r="C125" s="134" t="str">
        <f>'AAL mundo '!C125</f>
        <v>Iran (Islamic Republic of)</v>
      </c>
      <c r="D125" s="134" t="str">
        <f>'AAL mundo '!D125</f>
        <v/>
      </c>
      <c r="E125" s="134" t="str">
        <f>'AAL mundo '!E125</f>
        <v>Upper middle income</v>
      </c>
      <c r="F125" s="136">
        <f>IFERROR(VLOOKUP(B125,[15]GDP!$B$6:$S$221,18,FALSE),"")</f>
        <v>425326.06842288125</v>
      </c>
      <c r="G125" s="215">
        <f>IFERROR(VLOOKUP($B125,[15]Hoja3!$B$6:$N$221,10,FALSE),0)</f>
        <v>58630.439397891612</v>
      </c>
      <c r="H125" s="215">
        <f>IFERROR(VLOOKUP($B125,[15]Hoja3!$B$6:$N$221,7,FALSE),0)</f>
        <v>12.533489885664029</v>
      </c>
      <c r="I125" s="136">
        <f t="shared" si="26"/>
        <v>50023.494393039262</v>
      </c>
      <c r="J125" s="136">
        <f>IFERROR(VLOOKUP($B125,[16]SOC!$B$7:$AE$222,30,FALSE),0)</f>
        <v>10.693574318381707</v>
      </c>
      <c r="K125" s="135">
        <f t="shared" si="27"/>
        <v>8606.9450048523577</v>
      </c>
      <c r="L125" s="136">
        <f>IFERROR(VLOOKUP($B125,[16]SOC!$B$7:$AE$222,29,FALSE),0)</f>
        <v>1.839915567282322</v>
      </c>
      <c r="M125" s="136">
        <f>IFERROR(VLOOKUP($B125,[15]Hoja3!$B$6:$F$221,5,FALSE),0)</f>
        <v>13021.442649980192</v>
      </c>
      <c r="N125" s="136">
        <f>IFERROR(VLOOKUP($B125,[15]Hoja3!$B$6:$F$221,2,FALSE),0)</f>
        <v>3.0615199999999998</v>
      </c>
      <c r="O125" s="215">
        <f>IFERROR(VLOOKUP($B125,[15]Hoja3!$B$6:$N$221,13,FALSE),0)</f>
        <v>71651.882047871797</v>
      </c>
      <c r="P125" s="215">
        <f>IFERROR(VLOOKUP($B125,[15]Hoja3!$B$6:$N$221,6,FALSE),0)</f>
        <v>15.595009885664028</v>
      </c>
      <c r="Q125" s="136">
        <f>IFERROR(VLOOKUP($B125,[15]Hoja1!$B$6:$O$221,14,FALSE),0)</f>
        <v>111285.53622741574</v>
      </c>
      <c r="R125" s="136">
        <f>IFERROR(VLOOKUP($B125,[15]Hoja1!$B$6:$O$221,7,FALSE),0)</f>
        <v>26.164757932676231</v>
      </c>
      <c r="S125" s="136"/>
      <c r="T125" s="136"/>
      <c r="U125" s="132"/>
      <c r="V125" s="132"/>
      <c r="W125" s="132"/>
      <c r="X125" s="132"/>
      <c r="Y125" s="132"/>
      <c r="AG125" s="133"/>
      <c r="AH125" s="133"/>
      <c r="AI125" s="133"/>
      <c r="AJ125" s="133"/>
      <c r="AK125" s="133"/>
      <c r="AL125" s="133"/>
      <c r="AM125" s="133"/>
      <c r="AN125" s="133"/>
      <c r="AO125" s="133"/>
    </row>
    <row r="126" spans="1:41">
      <c r="A126" s="134" t="str">
        <f>'AAL mundo '!A126</f>
        <v>Middle East and North Africa</v>
      </c>
      <c r="B126" s="134" t="str">
        <f>'AAL mundo '!B126</f>
        <v>IRQ</v>
      </c>
      <c r="C126" s="134" t="str">
        <f>'AAL mundo '!C126</f>
        <v>Iraq</v>
      </c>
      <c r="D126" s="134" t="str">
        <f>'AAL mundo '!D126</f>
        <v/>
      </c>
      <c r="E126" s="134" t="str">
        <f>'AAL mundo '!E126</f>
        <v>Upper middle income</v>
      </c>
      <c r="F126" s="136">
        <f>IFERROR(VLOOKUP(B126,[15]GDP!$B$6:$S$221,18,FALSE),"")</f>
        <v>223508.09468267582</v>
      </c>
      <c r="G126" s="215">
        <f>IFERROR(VLOOKUP($B126,[15]Hoja3!$B$6:$N$221,10,FALSE),0)</f>
        <v>16137.198188675215</v>
      </c>
      <c r="H126" s="215">
        <f>IFERROR(VLOOKUP($B126,[15]Hoja3!$B$6:$N$221,7,FALSE),0)</f>
        <v>11.65</v>
      </c>
      <c r="I126" s="136">
        <f t="shared" si="26"/>
        <v>7338.8820787537088</v>
      </c>
      <c r="J126" s="136">
        <f>IFERROR(VLOOKUP($B126,[16]SOC!$B$7:$AE$222,30,FALSE),0)</f>
        <v>5.29819211599456</v>
      </c>
      <c r="K126" s="135">
        <f t="shared" si="27"/>
        <v>8802.7377243803421</v>
      </c>
      <c r="L126" s="136">
        <f>IFERROR(VLOOKUP($B126,[16]SOC!$B$7:$AE$222,29,FALSE),0)</f>
        <v>6.3550000000000004</v>
      </c>
      <c r="M126" s="136" t="str">
        <f>IFERROR(VLOOKUP($B126,[15]Hoja3!$B$6:$F$221,5,FALSE),0)</f>
        <v/>
      </c>
      <c r="N126" s="136" t="str">
        <f>IFERROR(VLOOKUP($B126,[15]Hoja3!$B$6:$F$221,2,FALSE),0)</f>
        <v/>
      </c>
      <c r="O126" s="215">
        <f>IFERROR(VLOOKUP($B126,[15]Hoja3!$B$6:$N$221,13,FALSE),0)</f>
        <v>16137.198188675215</v>
      </c>
      <c r="P126" s="215">
        <f>IFERROR(VLOOKUP($B126,[15]Hoja3!$B$6:$N$221,6,FALSE),0)</f>
        <v>13.953192115994561</v>
      </c>
      <c r="Q126" s="136">
        <f>IFERROR(VLOOKUP($B126,[15]Hoja1!$B$6:$O$221,14,FALSE),0)</f>
        <v>50140.862301886795</v>
      </c>
      <c r="R126" s="136">
        <f>IFERROR(VLOOKUP($B126,[15]Hoja1!$B$6:$O$221,7,FALSE),0)</f>
        <v>22.433577796398811</v>
      </c>
      <c r="S126" s="136"/>
      <c r="T126" s="136"/>
      <c r="U126" s="132"/>
      <c r="V126" s="132"/>
      <c r="W126" s="132"/>
      <c r="X126" s="132"/>
      <c r="Y126" s="132"/>
      <c r="AG126" s="133"/>
      <c r="AH126" s="133"/>
      <c r="AI126" s="133"/>
      <c r="AJ126" s="133"/>
      <c r="AK126" s="133"/>
      <c r="AL126" s="133"/>
      <c r="AM126" s="133"/>
      <c r="AN126" s="133"/>
      <c r="AO126" s="133"/>
    </row>
    <row r="127" spans="1:41">
      <c r="A127" s="134" t="str">
        <f>'AAL mundo '!A127</f>
        <v>Europe and Central Asia</v>
      </c>
      <c r="B127" s="134" t="str">
        <f>'AAL mundo '!B127</f>
        <v>IRL</v>
      </c>
      <c r="C127" s="134" t="str">
        <f>'AAL mundo '!C127</f>
        <v>Ireland</v>
      </c>
      <c r="D127" s="134" t="str">
        <f>'AAL mundo '!D127</f>
        <v/>
      </c>
      <c r="E127" s="134" t="str">
        <f>'AAL mundo '!E127</f>
        <v>High income: OECD</v>
      </c>
      <c r="F127" s="136">
        <f>IFERROR(VLOOKUP(B127,[15]GDP!$B$6:$S$221,18,FALSE),"")</f>
        <v>250813.6076861085</v>
      </c>
      <c r="G127" s="215">
        <f>IFERROR(VLOOKUP($B127,[15]Hoja3!$B$6:$N$221,10,FALSE),0)</f>
        <v>52210.857389054305</v>
      </c>
      <c r="H127" s="215">
        <f>IFERROR(VLOOKUP($B127,[15]Hoja3!$B$6:$N$221,7,FALSE),0)</f>
        <v>23.724</v>
      </c>
      <c r="I127" s="136">
        <f t="shared" si="26"/>
        <v>38152.395198813239</v>
      </c>
      <c r="J127" s="136">
        <f>IFERROR(VLOOKUP($B127,[16]SOC!$B$7:$AE$222,30,FALSE),0)</f>
        <v>17.335999999999999</v>
      </c>
      <c r="K127" s="135">
        <f t="shared" si="27"/>
        <v>14058.462190241064</v>
      </c>
      <c r="L127" s="136">
        <f>IFERROR(VLOOKUP($B127,[16]SOC!$B$7:$AE$222,29,FALSE),0)</f>
        <v>6.3880000000000017</v>
      </c>
      <c r="M127" s="136">
        <f>IFERROR(VLOOKUP($B127,[15]Hoja3!$B$6:$F$221,5,FALSE),0)</f>
        <v>13129.861259439302</v>
      </c>
      <c r="N127" s="136">
        <f>IFERROR(VLOOKUP($B127,[15]Hoja3!$B$6:$F$221,2,FALSE),0)</f>
        <v>5.8445299999999998</v>
      </c>
      <c r="O127" s="215">
        <f>IFERROR(VLOOKUP($B127,[15]Hoja3!$B$6:$N$221,13,FALSE),0)</f>
        <v>65340.71864849361</v>
      </c>
      <c r="P127" s="215">
        <f>IFERROR(VLOOKUP($B127,[15]Hoja3!$B$6:$N$221,6,FALSE),0)</f>
        <v>29.568529999999999</v>
      </c>
      <c r="Q127" s="136">
        <f>IFERROR(VLOOKUP($B127,[15]Hoja1!$B$6:$O$221,14,FALSE),0)</f>
        <v>48443.206335221999</v>
      </c>
      <c r="R127" s="136">
        <f>IFERROR(VLOOKUP($B127,[15]Hoja1!$B$6:$O$221,7,FALSE),0)</f>
        <v>19.314425075312638</v>
      </c>
      <c r="S127" s="136"/>
      <c r="T127" s="136"/>
      <c r="U127" s="132"/>
      <c r="V127" s="132"/>
      <c r="W127" s="132"/>
      <c r="X127" s="132"/>
      <c r="Y127" s="132"/>
      <c r="AG127" s="133"/>
      <c r="AH127" s="133"/>
      <c r="AI127" s="133"/>
      <c r="AJ127" s="133"/>
      <c r="AK127" s="133"/>
      <c r="AL127" s="133"/>
      <c r="AM127" s="133"/>
      <c r="AN127" s="133"/>
      <c r="AO127" s="133"/>
    </row>
    <row r="128" spans="1:41">
      <c r="A128" s="134" t="str">
        <f>'AAL mundo '!A128</f>
        <v>Middle East and North Africa</v>
      </c>
      <c r="B128" s="134" t="str">
        <f>'AAL mundo '!B128</f>
        <v>ISR</v>
      </c>
      <c r="C128" s="134" t="str">
        <f>'AAL mundo '!C128</f>
        <v>Israel</v>
      </c>
      <c r="D128" s="134" t="str">
        <f>'AAL mundo '!D128</f>
        <v/>
      </c>
      <c r="E128" s="134" t="str">
        <f>'AAL mundo '!E128</f>
        <v>High income: OECD</v>
      </c>
      <c r="F128" s="136">
        <f>IFERROR(VLOOKUP(B128,[15]GDP!$B$6:$S$221,18,FALSE),"")</f>
        <v>305674.83719500265</v>
      </c>
      <c r="G128" s="215">
        <f>IFERROR(VLOOKUP($B128,[15]Hoja3!$B$6:$N$221,10,FALSE),0)</f>
        <v>41924.1773678768</v>
      </c>
      <c r="H128" s="215">
        <f>IFERROR(VLOOKUP($B128,[15]Hoja3!$B$6:$N$221,7,FALSE),0)</f>
        <v>16.015999999999998</v>
      </c>
      <c r="I128" s="136">
        <f t="shared" si="26"/>
        <v>30589.781263799221</v>
      </c>
      <c r="J128" s="136">
        <f>IFERROR(VLOOKUP($B128,[16]SOC!$B$7:$AE$222,30,FALSE),0)</f>
        <v>11.686</v>
      </c>
      <c r="K128" s="135">
        <f t="shared" si="27"/>
        <v>11334.396104077583</v>
      </c>
      <c r="L128" s="136">
        <f>IFERROR(VLOOKUP($B128,[16]SOC!$B$7:$AE$222,29,FALSE),0)</f>
        <v>4.33</v>
      </c>
      <c r="M128" s="136">
        <f>IFERROR(VLOOKUP($B128,[15]Hoja3!$B$6:$F$221,5,FALSE),0)</f>
        <v>14744.688156815069</v>
      </c>
      <c r="N128" s="136">
        <f>IFERROR(VLOOKUP($B128,[15]Hoja3!$B$6:$F$221,2,FALSE),0)</f>
        <v>5.6328100000000001</v>
      </c>
      <c r="O128" s="215">
        <f>IFERROR(VLOOKUP($B128,[15]Hoja3!$B$6:$N$221,13,FALSE),0)</f>
        <v>56668.865524691872</v>
      </c>
      <c r="P128" s="215">
        <f>IFERROR(VLOOKUP($B128,[15]Hoja3!$B$6:$N$221,6,FALSE),0)</f>
        <v>21.648810000000001</v>
      </c>
      <c r="Q128" s="136">
        <f>IFERROR(VLOOKUP($B128,[15]Hoja1!$B$6:$O$221,14,FALSE),0)</f>
        <v>59171.301601498082</v>
      </c>
      <c r="R128" s="136">
        <f>IFERROR(VLOOKUP($B128,[15]Hoja1!$B$6:$O$221,7,FALSE),0)</f>
        <v>19.357596504991434</v>
      </c>
      <c r="S128" s="136"/>
      <c r="T128" s="136"/>
      <c r="U128" s="132"/>
      <c r="V128" s="132"/>
      <c r="W128" s="132"/>
      <c r="X128" s="132"/>
      <c r="Y128" s="132"/>
      <c r="AG128" s="133"/>
      <c r="AH128" s="133"/>
      <c r="AI128" s="133"/>
      <c r="AJ128" s="133"/>
      <c r="AK128" s="133"/>
      <c r="AL128" s="133"/>
      <c r="AM128" s="133"/>
      <c r="AN128" s="133"/>
      <c r="AO128" s="133"/>
    </row>
    <row r="129" spans="1:41">
      <c r="A129" s="134" t="str">
        <f>'AAL mundo '!A129</f>
        <v>Europe and Central Asia</v>
      </c>
      <c r="B129" s="134" t="str">
        <f>'AAL mundo '!B129</f>
        <v>ITA</v>
      </c>
      <c r="C129" s="134" t="str">
        <f>'AAL mundo '!C129</f>
        <v>Italy</v>
      </c>
      <c r="D129" s="134" t="str">
        <f>'AAL mundo '!D129</f>
        <v/>
      </c>
      <c r="E129" s="134" t="str">
        <f>'AAL mundo '!E129</f>
        <v>High income: OECD</v>
      </c>
      <c r="F129" s="136">
        <f>IFERROR(VLOOKUP(B129,[15]GDP!$B$6:$S$221,18,FALSE),"")</f>
        <v>2141161.3253674274</v>
      </c>
      <c r="G129" s="215">
        <f>IFERROR(VLOOKUP($B129,[15]Hoja3!$B$6:$N$221,10,FALSE),0)</f>
        <v>626360.61362320674</v>
      </c>
      <c r="H129" s="215">
        <f>IFERROR(VLOOKUP($B129,[15]Hoja3!$B$6:$N$221,7,FALSE),0)</f>
        <v>27.495000000000001</v>
      </c>
      <c r="I129" s="136">
        <f t="shared" si="26"/>
        <v>460772.31895001233</v>
      </c>
      <c r="J129" s="136">
        <f>IFERROR(VLOOKUP($B129,[16]SOC!$B$7:$AE$222,30,FALSE),0)</f>
        <v>20.226263647464446</v>
      </c>
      <c r="K129" s="135">
        <f t="shared" si="27"/>
        <v>165588.29467319441</v>
      </c>
      <c r="L129" s="136">
        <f>IFERROR(VLOOKUP($B129,[16]SOC!$B$7:$AE$222,29,FALSE),0)</f>
        <v>7.2687363525355551</v>
      </c>
      <c r="M129" s="136">
        <f>IFERROR(VLOOKUP($B129,[15]Hoja3!$B$6:$F$221,5,FALSE),0)</f>
        <v>94325.192767100642</v>
      </c>
      <c r="N129" s="136">
        <f>IFERROR(VLOOKUP($B129,[15]Hoja3!$B$6:$F$221,2,FALSE),0)</f>
        <v>4.1405399999999997</v>
      </c>
      <c r="O129" s="215">
        <f>IFERROR(VLOOKUP($B129,[15]Hoja3!$B$6:$N$221,13,FALSE),0)</f>
        <v>720685.80639030738</v>
      </c>
      <c r="P129" s="215">
        <f>IFERROR(VLOOKUP($B129,[15]Hoja3!$B$6:$N$221,6,FALSE),0)</f>
        <v>31.635539999999999</v>
      </c>
      <c r="Q129" s="136">
        <f>IFERROR(VLOOKUP($B129,[15]Hoja1!$B$6:$O$221,14,FALSE),0)</f>
        <v>355720.10989983787</v>
      </c>
      <c r="R129" s="136">
        <f>IFERROR(VLOOKUP($B129,[15]Hoja1!$B$6:$O$221,7,FALSE),0)</f>
        <v>16.613419347969757</v>
      </c>
      <c r="S129" s="136"/>
      <c r="T129" s="136"/>
      <c r="U129" s="132"/>
      <c r="V129" s="132"/>
      <c r="W129" s="132"/>
      <c r="X129" s="132"/>
      <c r="Y129" s="132"/>
      <c r="AG129" s="133"/>
      <c r="AH129" s="133"/>
      <c r="AI129" s="133"/>
      <c r="AJ129" s="133"/>
      <c r="AK129" s="133"/>
      <c r="AL129" s="133"/>
      <c r="AM129" s="133"/>
      <c r="AN129" s="133"/>
      <c r="AO129" s="133"/>
    </row>
    <row r="130" spans="1:41">
      <c r="A130" s="134" t="str">
        <f>'AAL mundo '!A130</f>
        <v>LAC</v>
      </c>
      <c r="B130" s="134" t="str">
        <f>'AAL mundo '!B130</f>
        <v>JAM</v>
      </c>
      <c r="C130" s="134" t="str">
        <f>'AAL mundo '!C130</f>
        <v>Jamaica</v>
      </c>
      <c r="D130" s="134" t="str">
        <f>'AAL mundo '!D130</f>
        <v>SIDS</v>
      </c>
      <c r="E130" s="134" t="str">
        <f>'AAL mundo '!E130</f>
        <v>Upper middle income</v>
      </c>
      <c r="F130" s="136">
        <f>IFERROR(VLOOKUP(B130,[15]GDP!$B$6:$S$221,18,FALSE),"")</f>
        <v>13891.359467721635</v>
      </c>
      <c r="G130" s="215">
        <f>IFERROR(VLOOKUP($B130,[15]Hoja3!$B$6:$N$221,10,FALSE),0)</f>
        <v>636.91518029739768</v>
      </c>
      <c r="H130" s="215">
        <f>IFERROR(VLOOKUP($B130,[15]Hoja3!$B$6:$N$221,7,FALSE),0)</f>
        <v>4.4239999999999995</v>
      </c>
      <c r="I130" s="136">
        <f t="shared" si="26"/>
        <v>231.64478415427507</v>
      </c>
      <c r="J130" s="136">
        <f>IFERROR(VLOOKUP($B130,[16]SOC!$B$7:$AE$222,30,FALSE),0)</f>
        <v>1.609</v>
      </c>
      <c r="K130" s="135">
        <f t="shared" si="27"/>
        <v>405.27039614312264</v>
      </c>
      <c r="L130" s="136">
        <f>IFERROR(VLOOKUP($B130,[16]SOC!$B$7:$AE$222,29,FALSE),0)</f>
        <v>2.8149999999999999</v>
      </c>
      <c r="M130" s="136">
        <f>IFERROR(VLOOKUP($B130,[15]Hoja3!$B$6:$F$221,5,FALSE),0)</f>
        <v>831.27700931577078</v>
      </c>
      <c r="N130" s="136">
        <f>IFERROR(VLOOKUP($B130,[15]Hoja3!$B$6:$F$221,2,FALSE),0)</f>
        <v>5.9841300000000004</v>
      </c>
      <c r="O130" s="215">
        <f>IFERROR(VLOOKUP($B130,[15]Hoja3!$B$6:$N$221,13,FALSE),0)</f>
        <v>1468.1921896131685</v>
      </c>
      <c r="P130" s="215">
        <f>IFERROR(VLOOKUP($B130,[15]Hoja3!$B$6:$N$221,6,FALSE),0)</f>
        <v>10.40813</v>
      </c>
      <c r="Q130" s="136">
        <f>IFERROR(VLOOKUP($B130,[15]Hoja1!$B$6:$O$221,14,FALSE),0)</f>
        <v>3052.5265240064737</v>
      </c>
      <c r="R130" s="136">
        <f>IFERROR(VLOOKUP($B130,[15]Hoja1!$B$6:$O$221,7,FALSE),0)</f>
        <v>21.974282150709673</v>
      </c>
      <c r="S130" s="136"/>
      <c r="T130" s="136"/>
      <c r="U130" s="132"/>
      <c r="V130" s="132"/>
      <c r="W130" s="132"/>
      <c r="X130" s="132"/>
      <c r="Y130" s="132"/>
      <c r="AG130" s="133"/>
      <c r="AH130" s="133"/>
      <c r="AI130" s="133"/>
      <c r="AJ130" s="133"/>
      <c r="AK130" s="133"/>
      <c r="AL130" s="133"/>
      <c r="AM130" s="133"/>
      <c r="AN130" s="133"/>
      <c r="AO130" s="133"/>
    </row>
    <row r="131" spans="1:41">
      <c r="A131" s="134" t="str">
        <f>'AAL mundo '!A131</f>
        <v>East Asia and the Pacific</v>
      </c>
      <c r="B131" s="134" t="str">
        <f>'AAL mundo '!B131</f>
        <v>JPN</v>
      </c>
      <c r="C131" s="134" t="str">
        <f>'AAL mundo '!C131</f>
        <v>Japan</v>
      </c>
      <c r="D131" s="134" t="str">
        <f>'AAL mundo '!D131</f>
        <v/>
      </c>
      <c r="E131" s="134" t="str">
        <f>'AAL mundo '!E131</f>
        <v>High income: OECD</v>
      </c>
      <c r="F131" s="136">
        <f>IFERROR(VLOOKUP(B131,[15]GDP!$B$6:$S$221,18,FALSE),"")</f>
        <v>4601461.206885078</v>
      </c>
      <c r="G131" s="215">
        <f>IFERROR(VLOOKUP($B131,[15]Hoja3!$B$6:$N$221,10,FALSE),0)</f>
        <v>1391426.9029482822</v>
      </c>
      <c r="H131" s="215">
        <f>IFERROR(VLOOKUP($B131,[15]Hoja3!$B$6:$N$221,7,FALSE),0)</f>
        <v>23.561014694251345</v>
      </c>
      <c r="I131" s="136">
        <f t="shared" si="26"/>
        <v>989444.51477280352</v>
      </c>
      <c r="J131" s="136">
        <f>IFERROR(VLOOKUP($B131,[16]SOC!$B$7:$AE$222,30,FALSE),0)</f>
        <v>16.754251841984765</v>
      </c>
      <c r="K131" s="135">
        <f t="shared" si="27"/>
        <v>401982.38817547879</v>
      </c>
      <c r="L131" s="136">
        <f>IFERROR(VLOOKUP($B131,[16]SOC!$B$7:$AE$222,29,FALSE),0)</f>
        <v>6.80676285226658</v>
      </c>
      <c r="M131" s="136">
        <f>IFERROR(VLOOKUP($B131,[15]Hoja3!$B$6:$F$221,5,FALSE),0)</f>
        <v>187853.02533689325</v>
      </c>
      <c r="N131" s="136">
        <f>IFERROR(VLOOKUP($B131,[15]Hoja3!$B$6:$F$221,2,FALSE),0)</f>
        <v>3.8184900000000002</v>
      </c>
      <c r="O131" s="215">
        <f>IFERROR(VLOOKUP($B131,[15]Hoja3!$B$6:$N$221,13,FALSE),0)</f>
        <v>1579279.9282851755</v>
      </c>
      <c r="P131" s="215">
        <f>IFERROR(VLOOKUP($B131,[15]Hoja3!$B$6:$N$221,6,FALSE),0)</f>
        <v>27.379504694251345</v>
      </c>
      <c r="Q131" s="136">
        <f>IFERROR(VLOOKUP($B131,[15]Hoja1!$B$6:$O$221,14,FALSE),0)</f>
        <v>1005465.2883164585</v>
      </c>
      <c r="R131" s="136">
        <f>IFERROR(VLOOKUP($B131,[15]Hoja1!$B$6:$O$221,7,FALSE),0)</f>
        <v>21.850999999999999</v>
      </c>
      <c r="S131" s="136"/>
      <c r="T131" s="136"/>
      <c r="U131" s="132"/>
      <c r="V131" s="132"/>
      <c r="W131" s="132"/>
      <c r="X131" s="132"/>
      <c r="Y131" s="132"/>
      <c r="AG131" s="133"/>
      <c r="AH131" s="133"/>
      <c r="AI131" s="133"/>
      <c r="AJ131" s="133"/>
      <c r="AK131" s="133"/>
      <c r="AL131" s="133"/>
      <c r="AM131" s="133"/>
      <c r="AN131" s="133"/>
      <c r="AO131" s="133"/>
    </row>
    <row r="132" spans="1:41">
      <c r="A132" s="134" t="str">
        <f>'AAL mundo '!A132</f>
        <v>Middle East and North Africa</v>
      </c>
      <c r="B132" s="134" t="str">
        <f>'AAL mundo '!B132</f>
        <v>JOR</v>
      </c>
      <c r="C132" s="134" t="str">
        <f>'AAL mundo '!C132</f>
        <v>Jordan</v>
      </c>
      <c r="D132" s="134" t="str">
        <f>'AAL mundo '!D132</f>
        <v/>
      </c>
      <c r="E132" s="134" t="str">
        <f>'AAL mundo '!E132</f>
        <v>Upper middle income</v>
      </c>
      <c r="F132" s="136">
        <f>IFERROR(VLOOKUP(B132,[15]GDP!$B$6:$S$221,18,FALSE),"")</f>
        <v>35826.925774647898</v>
      </c>
      <c r="G132" s="215">
        <f>IFERROR(VLOOKUP($B132,[15]Hoja3!$B$6:$N$221,10,FALSE),0)</f>
        <v>3492.5558953521131</v>
      </c>
      <c r="H132" s="215">
        <f>IFERROR(VLOOKUP($B132,[15]Hoja3!$B$6:$N$221,7,FALSE),0)</f>
        <v>12.110000000000001</v>
      </c>
      <c r="I132" s="136">
        <f t="shared" si="26"/>
        <v>2537.9431774647892</v>
      </c>
      <c r="J132" s="136">
        <f>IFERROR(VLOOKUP($B132,[16]SOC!$B$7:$AE$222,30,FALSE),0)</f>
        <v>8.8000000000000007</v>
      </c>
      <c r="K132" s="135">
        <f t="shared" si="27"/>
        <v>954.61271788732404</v>
      </c>
      <c r="L132" s="136">
        <f>IFERROR(VLOOKUP($B132,[16]SOC!$B$7:$AE$222,29,FALSE),0)</f>
        <v>3.31</v>
      </c>
      <c r="M132" s="136">
        <f>IFERROR(VLOOKUP($B132,[15]Hoja3!$B$6:$F$221,5,FALSE),0)</f>
        <v>418.25618070206178</v>
      </c>
      <c r="N132" s="136">
        <f>IFERROR(VLOOKUP($B132,[15]Hoja3!$B$6:$F$221,2,FALSE),0)</f>
        <v>4.9451400000000003</v>
      </c>
      <c r="O132" s="215">
        <f>IFERROR(VLOOKUP($B132,[15]Hoja3!$B$6:$N$221,13,FALSE),0)</f>
        <v>3910.8120760541751</v>
      </c>
      <c r="P132" s="215">
        <f>IFERROR(VLOOKUP($B132,[15]Hoja3!$B$6:$N$221,6,FALSE),0)</f>
        <v>17.055140000000002</v>
      </c>
      <c r="Q132" s="136">
        <f>IFERROR(VLOOKUP($B132,[15]Hoja1!$B$6:$O$221,14,FALSE),0)</f>
        <v>9746.6257746478896</v>
      </c>
      <c r="R132" s="136">
        <f>IFERROR(VLOOKUP($B132,[15]Hoja1!$B$6:$O$221,7,FALSE),0)</f>
        <v>27.204750516285898</v>
      </c>
      <c r="S132" s="136"/>
      <c r="T132" s="136"/>
      <c r="U132" s="132"/>
      <c r="V132" s="132"/>
      <c r="W132" s="132"/>
      <c r="X132" s="132"/>
      <c r="Y132" s="132"/>
      <c r="AG132" s="133"/>
      <c r="AH132" s="133"/>
      <c r="AI132" s="133"/>
      <c r="AJ132" s="133"/>
      <c r="AK132" s="133"/>
      <c r="AL132" s="133"/>
      <c r="AM132" s="133"/>
      <c r="AN132" s="133"/>
      <c r="AO132" s="133"/>
    </row>
    <row r="133" spans="1:41">
      <c r="A133" s="134" t="str">
        <f>'AAL mundo '!A133</f>
        <v>Europe and Central Asia</v>
      </c>
      <c r="B133" s="134" t="str">
        <f>'AAL mundo '!B133</f>
        <v>KAZ</v>
      </c>
      <c r="C133" s="134" t="str">
        <f>'AAL mundo '!C133</f>
        <v>Kazakhstan</v>
      </c>
      <c r="D133" s="134" t="str">
        <f>'AAL mundo '!D133</f>
        <v/>
      </c>
      <c r="E133" s="134" t="str">
        <f>'AAL mundo '!E133</f>
        <v>Upper middle income</v>
      </c>
      <c r="F133" s="136">
        <f>IFERROR(VLOOKUP(B133,[15]GDP!$B$6:$S$221,18,FALSE),"")</f>
        <v>217872.25022141091</v>
      </c>
      <c r="G133" s="215">
        <f>IFERROR(VLOOKUP($B133,[15]Hoja3!$B$6:$N$221,10,FALSE),0)</f>
        <v>12003.165136665466</v>
      </c>
      <c r="H133" s="215">
        <f>IFERROR(VLOOKUP($B133,[15]Hoja3!$B$6:$N$221,7,FALSE),0)</f>
        <v>6.3829999999999991</v>
      </c>
      <c r="I133" s="136">
        <f t="shared" si="26"/>
        <v>7730.6927583944434</v>
      </c>
      <c r="J133" s="136">
        <f>IFERROR(VLOOKUP($B133,[16]SOC!$B$7:$AE$222,30,FALSE),0)</f>
        <v>4.1109999999999998</v>
      </c>
      <c r="K133" s="135">
        <f t="shared" si="27"/>
        <v>4272.4723782710234</v>
      </c>
      <c r="L133" s="136">
        <f>IFERROR(VLOOKUP($B133,[16]SOC!$B$7:$AE$222,29,FALSE),0)</f>
        <v>2.2719999999999998</v>
      </c>
      <c r="M133" s="136">
        <f>IFERROR(VLOOKUP($B133,[15]Hoja3!$B$6:$F$221,5,FALSE),0)</f>
        <v>6290.8869273430646</v>
      </c>
      <c r="N133" s="136">
        <f>IFERROR(VLOOKUP($B133,[15]Hoja3!$B$6:$F$221,2,FALSE),0)</f>
        <v>2.8874200000000001</v>
      </c>
      <c r="O133" s="215">
        <f>IFERROR(VLOOKUP($B133,[15]Hoja3!$B$6:$N$221,13,FALSE),0)</f>
        <v>18294.052064008531</v>
      </c>
      <c r="P133" s="215">
        <f>IFERROR(VLOOKUP($B133,[15]Hoja3!$B$6:$N$221,6,FALSE),0)</f>
        <v>9.2704199999999997</v>
      </c>
      <c r="Q133" s="136">
        <f>IFERROR(VLOOKUP($B133,[15]Hoja1!$B$6:$O$221,14,FALSE),0)</f>
        <v>43364.929848871347</v>
      </c>
      <c r="R133" s="136">
        <f>IFERROR(VLOOKUP($B133,[15]Hoja1!$B$6:$O$221,7,FALSE),0)</f>
        <v>19.903833464244336</v>
      </c>
      <c r="S133" s="136"/>
      <c r="T133" s="136"/>
      <c r="U133" s="132"/>
      <c r="V133" s="132"/>
      <c r="W133" s="132"/>
      <c r="X133" s="132"/>
      <c r="Y133" s="132"/>
      <c r="AG133" s="133"/>
      <c r="AH133" s="133"/>
      <c r="AI133" s="133"/>
      <c r="AJ133" s="133"/>
      <c r="AK133" s="133"/>
      <c r="AL133" s="133"/>
      <c r="AM133" s="133"/>
      <c r="AN133" s="133"/>
      <c r="AO133" s="133"/>
    </row>
    <row r="134" spans="1:41">
      <c r="A134" s="134" t="str">
        <f>'AAL mundo '!A134</f>
        <v>Sub-Saharan Africa</v>
      </c>
      <c r="B134" s="134" t="str">
        <f>'AAL mundo '!B134</f>
        <v>KEN</v>
      </c>
      <c r="C134" s="134" t="str">
        <f>'AAL mundo '!C134</f>
        <v>Kenya</v>
      </c>
      <c r="D134" s="134" t="str">
        <f>'AAL mundo '!D134</f>
        <v/>
      </c>
      <c r="E134" s="134" t="str">
        <f>'AAL mundo '!E134</f>
        <v>Low income</v>
      </c>
      <c r="F134" s="136">
        <f>IFERROR(VLOOKUP(B134,[15]GDP!$B$6:$S$221,18,FALSE),"")</f>
        <v>60936.509777962783</v>
      </c>
      <c r="G134" s="215">
        <f>IFERROR(VLOOKUP($B134,[15]Hoja3!$B$6:$N$221,10,FALSE),0)</f>
        <v>1790.774447366724</v>
      </c>
      <c r="H134" s="215">
        <f>IFERROR(VLOOKUP($B134,[15]Hoja3!$B$6:$N$221,7,FALSE),0)</f>
        <v>3.2600544527896993</v>
      </c>
      <c r="I134" s="136">
        <f t="shared" si="26"/>
        <v>509.31576664913365</v>
      </c>
      <c r="J134" s="136">
        <f>IFERROR(VLOOKUP($B134,[16]SOC!$B$7:$AE$222,30,FALSE),0)</f>
        <v>0.92719501072961363</v>
      </c>
      <c r="K134" s="135">
        <f t="shared" si="27"/>
        <v>1281.4586807175906</v>
      </c>
      <c r="L134" s="136">
        <f>IFERROR(VLOOKUP($B134,[16]SOC!$B$7:$AE$222,29,FALSE),0)</f>
        <v>2.3328594420600859</v>
      </c>
      <c r="M134" s="136">
        <f>IFERROR(VLOOKUP($B134,[15]Hoja3!$B$6:$F$221,5,FALSE),0)</f>
        <v>2203.2692298455695</v>
      </c>
      <c r="N134" s="136">
        <f>IFERROR(VLOOKUP($B134,[15]Hoja3!$B$6:$F$221,2,FALSE),0)</f>
        <v>5.5082199999999997</v>
      </c>
      <c r="O134" s="215">
        <f>IFERROR(VLOOKUP($B134,[15]Hoja3!$B$6:$N$221,13,FALSE),0)</f>
        <v>3994.0436772122935</v>
      </c>
      <c r="P134" s="215">
        <f>IFERROR(VLOOKUP($B134,[15]Hoja3!$B$6:$N$221,6,FALSE),0)</f>
        <v>8.768274452789699</v>
      </c>
      <c r="Q134" s="136">
        <f>IFERROR(VLOOKUP($B134,[15]Hoja1!$B$6:$O$221,14,FALSE),0)</f>
        <v>13785.51719588454</v>
      </c>
      <c r="R134" s="136">
        <f>IFERROR(VLOOKUP($B134,[15]Hoja1!$B$6:$O$221,7,FALSE),0)</f>
        <v>22.622754808431722</v>
      </c>
      <c r="S134" s="136"/>
      <c r="T134" s="136"/>
      <c r="U134" s="132"/>
      <c r="V134" s="132"/>
      <c r="W134" s="132"/>
      <c r="X134" s="132"/>
      <c r="Y134" s="132"/>
      <c r="AG134" s="133"/>
      <c r="AH134" s="133"/>
      <c r="AI134" s="133"/>
      <c r="AJ134" s="133"/>
      <c r="AK134" s="133"/>
      <c r="AL134" s="133"/>
      <c r="AM134" s="133"/>
      <c r="AN134" s="133"/>
      <c r="AO134" s="133"/>
    </row>
    <row r="135" spans="1:41">
      <c r="A135" s="134" t="str">
        <f>'AAL mundo '!A135</f>
        <v>East Asia and the Pacific</v>
      </c>
      <c r="B135" s="134" t="str">
        <f>'AAL mundo '!B135</f>
        <v>KIR</v>
      </c>
      <c r="C135" s="134" t="str">
        <f>'AAL mundo '!C135</f>
        <v>Kiribati</v>
      </c>
      <c r="D135" s="134" t="str">
        <f>'AAL mundo '!D135</f>
        <v>SIDS</v>
      </c>
      <c r="E135" s="134" t="str">
        <f>'AAL mundo '!E135</f>
        <v>Lower middle income</v>
      </c>
      <c r="F135" s="136">
        <f>IFERROR(VLOOKUP(B135,[15]GDP!$B$6:$S$221,18,FALSE),"")</f>
        <v>166.75680548043988</v>
      </c>
      <c r="G135" s="215">
        <f>IFERROR(VLOOKUP($B135,[15]Hoja3!$B$6:$N$221,10,FALSE),0)</f>
        <v>17.399350180505412</v>
      </c>
      <c r="H135" s="215">
        <f>IFERROR(VLOOKUP($B135,[15]Hoja3!$B$6:$N$221,7,FALSE),0)</f>
        <v>10.100999999999999</v>
      </c>
      <c r="I135" s="136">
        <f t="shared" si="26"/>
        <v>2.7233316142341408</v>
      </c>
      <c r="J135" s="136">
        <f>IFERROR(VLOOKUP($B135,[16]SOC!$B$7:$AE$222,30,FALSE),0)</f>
        <v>1.581</v>
      </c>
      <c r="K135" s="135">
        <f t="shared" si="27"/>
        <v>14.676018566271273</v>
      </c>
      <c r="L135" s="136">
        <f>IFERROR(VLOOKUP($B135,[16]SOC!$B$7:$AE$222,29,FALSE),0)</f>
        <v>8.52</v>
      </c>
      <c r="M135" s="136">
        <f>IFERROR(VLOOKUP($B135,[15]Hoja3!$B$6:$F$221,5,FALSE),0)</f>
        <v>7.5646562532326467</v>
      </c>
      <c r="N135" s="136">
        <f>IFERROR(VLOOKUP($B135,[15]Hoja3!$B$6:$F$221,2,FALSE),0)</f>
        <v>11.98812</v>
      </c>
      <c r="O135" s="215">
        <f>IFERROR(VLOOKUP($B135,[15]Hoja3!$B$6:$N$221,13,FALSE),0)</f>
        <v>24.964006433738057</v>
      </c>
      <c r="P135" s="215">
        <f>IFERROR(VLOOKUP($B135,[15]Hoja3!$B$6:$N$221,6,FALSE),0)</f>
        <v>22.089119999999998</v>
      </c>
      <c r="Q135" s="136">
        <f>IFERROR(VLOOKUP($B135,[15]Hoja1!$B$6:$O$221,14,FALSE),0)</f>
        <v>0</v>
      </c>
      <c r="R135" s="136">
        <f>IFERROR(VLOOKUP($B135,[15]Hoja1!$B$6:$O$221,7,FALSE),0)</f>
        <v>0</v>
      </c>
      <c r="S135" s="136"/>
      <c r="T135" s="136"/>
      <c r="U135" s="132"/>
      <c r="V135" s="132"/>
      <c r="W135" s="132"/>
      <c r="X135" s="132"/>
      <c r="Y135" s="132"/>
      <c r="AG135" s="133"/>
      <c r="AH135" s="133"/>
      <c r="AI135" s="133"/>
      <c r="AJ135" s="133"/>
      <c r="AK135" s="133"/>
      <c r="AL135" s="133"/>
      <c r="AM135" s="133"/>
      <c r="AN135" s="133"/>
      <c r="AO135" s="133"/>
    </row>
    <row r="136" spans="1:41">
      <c r="A136" s="134" t="str">
        <f>'AAL mundo '!A136</f>
        <v>Middle East and North Africa</v>
      </c>
      <c r="B136" s="134" t="str">
        <f>'AAL mundo '!B136</f>
        <v>KWT</v>
      </c>
      <c r="C136" s="134" t="str">
        <f>'AAL mundo '!C136</f>
        <v>Kuwait</v>
      </c>
      <c r="D136" s="134" t="str">
        <f>'AAL mundo '!D136</f>
        <v/>
      </c>
      <c r="E136" s="134" t="str">
        <f>'AAL mundo '!E136</f>
        <v>High income: nonOECD</v>
      </c>
      <c r="F136" s="136">
        <f>IFERROR(VLOOKUP(B136,[15]GDP!$B$6:$S$221,18,FALSE),"")</f>
        <v>163612.43851018974</v>
      </c>
      <c r="G136" s="215">
        <f>IFERROR(VLOOKUP($B136,[15]Hoja3!$B$6:$N$221,10,FALSE),0)</f>
        <v>17616.129318840576</v>
      </c>
      <c r="H136" s="215">
        <f>IFERROR(VLOOKUP($B136,[15]Hoja3!$B$6:$N$221,7,FALSE),0)</f>
        <v>11.436999999999999</v>
      </c>
      <c r="I136" s="136">
        <f t="shared" si="26"/>
        <v>14184.3958115942</v>
      </c>
      <c r="J136" s="136">
        <f>IFERROR(VLOOKUP($B136,[16]SOC!$B$7:$AE$222,30,FALSE),0)</f>
        <v>9.2089999999999996</v>
      </c>
      <c r="K136" s="135">
        <f t="shared" si="27"/>
        <v>3431.7335072463766</v>
      </c>
      <c r="L136" s="136">
        <f>IFERROR(VLOOKUP($B136,[16]SOC!$B$7:$AE$222,29,FALSE),0)</f>
        <v>2.2280000000000002</v>
      </c>
      <c r="M136" s="136">
        <f>IFERROR(VLOOKUP($B136,[15]Hoja3!$B$6:$F$221,5,FALSE),0)</f>
        <v>3818.3147725706399</v>
      </c>
      <c r="N136" s="136">
        <f>IFERROR(VLOOKUP($B136,[15]Hoja3!$B$6:$F$221,2,FALSE),0)</f>
        <v>3.7600099999999999</v>
      </c>
      <c r="O136" s="215">
        <f>IFERROR(VLOOKUP($B136,[15]Hoja3!$B$6:$N$221,13,FALSE),0)</f>
        <v>21434.444091411217</v>
      </c>
      <c r="P136" s="215">
        <f>IFERROR(VLOOKUP($B136,[15]Hoja3!$B$6:$N$221,6,FALSE),0)</f>
        <v>15.197009999999999</v>
      </c>
      <c r="Q136" s="136">
        <f>IFERROR(VLOOKUP($B136,[15]Hoja1!$B$6:$O$221,14,FALSE),0)</f>
        <v>24734.928453970482</v>
      </c>
      <c r="R136" s="136">
        <f>IFERROR(VLOOKUP($B136,[15]Hoja1!$B$6:$O$221,7,FALSE),0)</f>
        <v>15.118</v>
      </c>
      <c r="S136" s="136"/>
      <c r="T136" s="136"/>
      <c r="U136" s="132"/>
      <c r="V136" s="132"/>
      <c r="W136" s="132"/>
      <c r="X136" s="132"/>
      <c r="Y136" s="132"/>
      <c r="AG136" s="133"/>
      <c r="AH136" s="133"/>
      <c r="AI136" s="133"/>
      <c r="AJ136" s="133"/>
      <c r="AK136" s="133"/>
      <c r="AL136" s="133"/>
      <c r="AM136" s="133"/>
      <c r="AN136" s="133"/>
      <c r="AO136" s="133"/>
    </row>
    <row r="137" spans="1:41">
      <c r="A137" s="134" t="str">
        <f>'AAL mundo '!A137</f>
        <v>Europe and Central Asia</v>
      </c>
      <c r="B137" s="134" t="str">
        <f>'AAL mundo '!B137</f>
        <v>KGZ</v>
      </c>
      <c r="C137" s="134" t="str">
        <f>'AAL mundo '!C137</f>
        <v>Kyrgyzstan</v>
      </c>
      <c r="D137" s="134" t="str">
        <f>'AAL mundo '!D137</f>
        <v/>
      </c>
      <c r="E137" s="134" t="str">
        <f>'AAL mundo '!E137</f>
        <v>Lower middle income</v>
      </c>
      <c r="F137" s="136">
        <f>IFERROR(VLOOKUP(B137,[15]GDP!$B$6:$S$221,18,FALSE),"")</f>
        <v>7404.412710305457</v>
      </c>
      <c r="G137" s="215">
        <f>IFERROR(VLOOKUP($B137,[15]Hoja3!$B$6:$N$221,10,FALSE),0)</f>
        <v>632.44214862406795</v>
      </c>
      <c r="H137" s="215">
        <f>IFERROR(VLOOKUP($B137,[15]Hoja3!$B$6:$N$221,7,FALSE),0)</f>
        <v>9.5749999999999993</v>
      </c>
      <c r="I137" s="136">
        <f t="shared" si="26"/>
        <v>379.72949477177718</v>
      </c>
      <c r="J137" s="136">
        <f>IFERROR(VLOOKUP($B137,[16]SOC!$B$7:$AE$222,30,FALSE),0)</f>
        <v>5.7489999999999997</v>
      </c>
      <c r="K137" s="135">
        <f t="shared" si="27"/>
        <v>252.7126538522908</v>
      </c>
      <c r="L137" s="136">
        <f>IFERROR(VLOOKUP($B137,[16]SOC!$B$7:$AE$222,29,FALSE),0)</f>
        <v>3.8260000000000001</v>
      </c>
      <c r="M137" s="136">
        <f>IFERROR(VLOOKUP($B137,[15]Hoja3!$B$6:$F$221,5,FALSE),0)</f>
        <v>497.32954078710765</v>
      </c>
      <c r="N137" s="136">
        <f>IFERROR(VLOOKUP($B137,[15]Hoja3!$B$6:$F$221,2,FALSE),0)</f>
        <v>6.7801999999999998</v>
      </c>
      <c r="O137" s="215">
        <f>IFERROR(VLOOKUP($B137,[15]Hoja3!$B$6:$N$221,13,FALSE),0)</f>
        <v>1129.7716894111757</v>
      </c>
      <c r="P137" s="215">
        <f>IFERROR(VLOOKUP($B137,[15]Hoja3!$B$6:$N$221,6,FALSE),0)</f>
        <v>16.3552</v>
      </c>
      <c r="Q137" s="136">
        <f>IFERROR(VLOOKUP($B137,[15]Hoja1!$B$6:$O$221,14,FALSE),0)</f>
        <v>2377.3784296074305</v>
      </c>
      <c r="R137" s="136">
        <f>IFERROR(VLOOKUP($B137,[15]Hoja1!$B$6:$O$221,7,FALSE),0)</f>
        <v>32.107589387860521</v>
      </c>
      <c r="S137" s="136"/>
      <c r="T137" s="136"/>
      <c r="U137" s="132"/>
      <c r="V137" s="132"/>
      <c r="W137" s="132"/>
      <c r="X137" s="132"/>
      <c r="Y137" s="132"/>
      <c r="AG137" s="133"/>
      <c r="AH137" s="133"/>
      <c r="AI137" s="133"/>
      <c r="AJ137" s="133"/>
      <c r="AK137" s="133"/>
      <c r="AL137" s="133"/>
      <c r="AM137" s="133"/>
      <c r="AN137" s="133"/>
      <c r="AO137" s="133"/>
    </row>
    <row r="138" spans="1:41">
      <c r="A138" s="134" t="str">
        <f>'AAL mundo '!A138</f>
        <v>East Asia and the Pacific</v>
      </c>
      <c r="B138" s="134" t="str">
        <f>'AAL mundo '!B138</f>
        <v>LAO</v>
      </c>
      <c r="C138" s="134" t="str">
        <f>'AAL mundo '!C138</f>
        <v>Lao People's Democratic Republic</v>
      </c>
      <c r="D138" s="134" t="str">
        <f>'AAL mundo '!D138</f>
        <v/>
      </c>
      <c r="E138" s="134" t="str">
        <f>'AAL mundo '!E138</f>
        <v>Lower middle income</v>
      </c>
      <c r="F138" s="136">
        <f>IFERROR(VLOOKUP(B138,[15]GDP!$B$6:$S$221,18,FALSE),"")</f>
        <v>11997.062176691821</v>
      </c>
      <c r="G138" s="215">
        <f>IFERROR(VLOOKUP($B138,[15]Hoja3!$B$6:$N$221,10,FALSE),0)</f>
        <v>47.598721985765131</v>
      </c>
      <c r="H138" s="215">
        <f>IFERROR(VLOOKUP($B138,[15]Hoja3!$B$6:$N$221,7,FALSE),0)</f>
        <v>1.74</v>
      </c>
      <c r="I138" s="136">
        <f t="shared" si="26"/>
        <v>14.279616595729539</v>
      </c>
      <c r="J138" s="136">
        <f>IFERROR(VLOOKUP($B138,[16]SOC!$B$7:$AE$222,30,FALSE),0)</f>
        <v>0.52200000000000002</v>
      </c>
      <c r="K138" s="135">
        <f t="shared" si="27"/>
        <v>33.319105390035588</v>
      </c>
      <c r="L138" s="136">
        <f>IFERROR(VLOOKUP($B138,[16]SOC!$B$7:$AE$222,29,FALSE),0)</f>
        <v>1.218</v>
      </c>
      <c r="M138" s="136">
        <f>IFERROR(VLOOKUP($B138,[15]Hoja3!$B$6:$F$221,5,FALSE),0)</f>
        <v>500.33387896027938</v>
      </c>
      <c r="N138" s="136">
        <f>IFERROR(VLOOKUP($B138,[15]Hoja3!$B$6:$F$221,2,FALSE),0)</f>
        <v>4.1704699999999999</v>
      </c>
      <c r="O138" s="215">
        <f>IFERROR(VLOOKUP($B138,[15]Hoja3!$B$6:$N$221,13,FALSE),0)</f>
        <v>547.93260094604454</v>
      </c>
      <c r="P138" s="215">
        <f>IFERROR(VLOOKUP($B138,[15]Hoja3!$B$6:$N$221,6,FALSE),0)</f>
        <v>5.9104700000000001</v>
      </c>
      <c r="Q138" s="136">
        <f>IFERROR(VLOOKUP($B138,[15]Hoja1!$B$6:$O$221,14,FALSE),0)</f>
        <v>3613.3541370105554</v>
      </c>
      <c r="R138" s="136">
        <f>IFERROR(VLOOKUP($B138,[15]Hoja1!$B$6:$O$221,7,FALSE),0)</f>
        <v>30.118658083065252</v>
      </c>
      <c r="S138" s="136"/>
      <c r="T138" s="136"/>
      <c r="U138" s="132"/>
      <c r="V138" s="132"/>
      <c r="W138" s="132"/>
      <c r="X138" s="132"/>
      <c r="Y138" s="132"/>
      <c r="AG138" s="133"/>
      <c r="AH138" s="133"/>
      <c r="AI138" s="133"/>
      <c r="AJ138" s="133"/>
      <c r="AK138" s="133"/>
      <c r="AL138" s="133"/>
      <c r="AM138" s="133"/>
      <c r="AN138" s="133"/>
      <c r="AO138" s="133"/>
    </row>
    <row r="139" spans="1:41">
      <c r="A139" s="134" t="str">
        <f>'AAL mundo '!A139</f>
        <v>Europe and Central Asia</v>
      </c>
      <c r="B139" s="134" t="str">
        <f>'AAL mundo '!B139</f>
        <v>LVA</v>
      </c>
      <c r="C139" s="134" t="str">
        <f>'AAL mundo '!C139</f>
        <v>Latvia</v>
      </c>
      <c r="D139" s="134" t="str">
        <f>'AAL mundo '!D139</f>
        <v/>
      </c>
      <c r="E139" s="134" t="str">
        <f>'AAL mundo '!E139</f>
        <v>High income: nonOECD</v>
      </c>
      <c r="F139" s="136">
        <f>IFERROR(VLOOKUP(B139,[15]GDP!$B$6:$S$221,18,FALSE),"")</f>
        <v>31286.80907522887</v>
      </c>
      <c r="G139" s="215">
        <f>IFERROR(VLOOKUP($B139,[15]Hoja3!$B$6:$N$221,10,FALSE),0)</f>
        <v>4230.8816146353583</v>
      </c>
      <c r="H139" s="215">
        <f>IFERROR(VLOOKUP($B139,[15]Hoja3!$B$6:$N$221,7,FALSE),0)</f>
        <v>14.905195024012031</v>
      </c>
      <c r="I139" s="136">
        <f t="shared" si="26"/>
        <v>3483.8161511971616</v>
      </c>
      <c r="J139" s="136">
        <f>IFERROR(VLOOKUP($B139,[16]SOC!$B$7:$AE$222,30,FALSE),0)</f>
        <v>12.273318870887868</v>
      </c>
      <c r="K139" s="135">
        <f t="shared" si="27"/>
        <v>747.06546343819662</v>
      </c>
      <c r="L139" s="136">
        <f>IFERROR(VLOOKUP($B139,[16]SOC!$B$7:$AE$222,29,FALSE),0)</f>
        <v>2.6318761531241619</v>
      </c>
      <c r="M139" s="136">
        <f>IFERROR(VLOOKUP($B139,[15]Hoja3!$B$6:$F$221,5,FALSE),0)</f>
        <v>897.84896097957073</v>
      </c>
      <c r="N139" s="136">
        <f>IFERROR(VLOOKUP($B139,[15]Hoja3!$B$6:$F$221,2,FALSE),0)</f>
        <v>3.2039399999999998</v>
      </c>
      <c r="O139" s="215">
        <f>IFERROR(VLOOKUP($B139,[15]Hoja3!$B$6:$N$221,13,FALSE),0)</f>
        <v>5128.730575614929</v>
      </c>
      <c r="P139" s="215">
        <f>IFERROR(VLOOKUP($B139,[15]Hoja3!$B$6:$N$221,6,FALSE),0)</f>
        <v>18.10913502401203</v>
      </c>
      <c r="Q139" s="136">
        <f>IFERROR(VLOOKUP($B139,[15]Hoja1!$B$6:$O$221,14,FALSE),0)</f>
        <v>7156.210693910044</v>
      </c>
      <c r="R139" s="136">
        <f>IFERROR(VLOOKUP($B139,[15]Hoja1!$B$6:$O$221,7,FALSE),0)</f>
        <v>22.872932412835695</v>
      </c>
      <c r="S139" s="136"/>
      <c r="T139" s="136"/>
      <c r="U139" s="132"/>
      <c r="V139" s="132"/>
      <c r="W139" s="132"/>
      <c r="X139" s="132"/>
      <c r="Y139" s="132"/>
      <c r="AG139" s="133"/>
      <c r="AH139" s="133"/>
      <c r="AI139" s="133"/>
      <c r="AJ139" s="133"/>
      <c r="AK139" s="133"/>
      <c r="AL139" s="133"/>
      <c r="AM139" s="133"/>
      <c r="AN139" s="133"/>
      <c r="AO139" s="133"/>
    </row>
    <row r="140" spans="1:41">
      <c r="A140" s="134" t="str">
        <f>'AAL mundo '!A140</f>
        <v>Middle East and North Africa</v>
      </c>
      <c r="B140" s="134" t="str">
        <f>'AAL mundo '!B140</f>
        <v>LBN</v>
      </c>
      <c r="C140" s="134" t="str">
        <f>'AAL mundo '!C140</f>
        <v>Lebanon</v>
      </c>
      <c r="D140" s="134" t="str">
        <f>'AAL mundo '!D140</f>
        <v/>
      </c>
      <c r="E140" s="134" t="str">
        <f>'AAL mundo '!E140</f>
        <v>Upper middle income</v>
      </c>
      <c r="F140" s="136">
        <f>IFERROR(VLOOKUP(B140,[15]GDP!$B$6:$S$221,18,FALSE),"")</f>
        <v>45730.945273631834</v>
      </c>
      <c r="G140" s="215">
        <f>IFERROR(VLOOKUP($B140,[15]Hoja3!$B$6:$N$221,10,FALSE),0)</f>
        <v>450.08648092868992</v>
      </c>
      <c r="H140" s="215">
        <f>IFERROR(VLOOKUP($B140,[15]Hoja3!$B$6:$N$221,7,FALSE),0)</f>
        <v>1.123</v>
      </c>
      <c r="I140" s="136">
        <f t="shared" si="26"/>
        <v>143.48260033167497</v>
      </c>
      <c r="J140" s="136">
        <f>IFERROR(VLOOKUP($B140,[16]SOC!$B$7:$AE$222,30,FALSE),0)</f>
        <v>0.35799999999999998</v>
      </c>
      <c r="K140" s="135">
        <f t="shared" si="27"/>
        <v>306.60388059701495</v>
      </c>
      <c r="L140" s="136">
        <f>IFERROR(VLOOKUP($B140,[16]SOC!$B$7:$AE$222,29,FALSE),0)</f>
        <v>0.76500000000000001</v>
      </c>
      <c r="M140" s="136">
        <f>IFERROR(VLOOKUP($B140,[15]Hoja3!$B$6:$F$221,5,FALSE),0)</f>
        <v>1141.0457905015621</v>
      </c>
      <c r="N140" s="136">
        <f>IFERROR(VLOOKUP($B140,[15]Hoja3!$B$6:$F$221,2,FALSE),0)</f>
        <v>2.5726800000000001</v>
      </c>
      <c r="O140" s="215">
        <f>IFERROR(VLOOKUP($B140,[15]Hoja3!$B$6:$N$221,13,FALSE),0)</f>
        <v>1591.1322714302521</v>
      </c>
      <c r="P140" s="215">
        <f>IFERROR(VLOOKUP($B140,[15]Hoja3!$B$6:$N$221,6,FALSE),0)</f>
        <v>3.6956800000000003</v>
      </c>
      <c r="Q140" s="136">
        <f>IFERROR(VLOOKUP($B140,[15]Hoja1!$B$6:$O$221,14,FALSE),0)</f>
        <v>14085.131144278603</v>
      </c>
      <c r="R140" s="136">
        <f>IFERROR(VLOOKUP($B140,[15]Hoja1!$B$6:$O$221,7,FALSE),0)</f>
        <v>30.799999999999994</v>
      </c>
      <c r="S140" s="136"/>
      <c r="T140" s="136"/>
      <c r="U140" s="132"/>
      <c r="V140" s="132"/>
      <c r="W140" s="132"/>
      <c r="X140" s="132"/>
      <c r="Y140" s="132"/>
      <c r="AG140" s="133"/>
      <c r="AH140" s="133"/>
      <c r="AI140" s="133"/>
      <c r="AJ140" s="133"/>
      <c r="AK140" s="133"/>
      <c r="AL140" s="133"/>
      <c r="AM140" s="133"/>
      <c r="AN140" s="133"/>
      <c r="AO140" s="133"/>
    </row>
    <row r="141" spans="1:41">
      <c r="A141" s="134" t="str">
        <f>'AAL mundo '!A141</f>
        <v>Sub-Saharan Africa</v>
      </c>
      <c r="B141" s="134" t="str">
        <f>'AAL mundo '!B141</f>
        <v>LSO</v>
      </c>
      <c r="C141" s="134" t="str">
        <f>'AAL mundo '!C141</f>
        <v>Lesotho</v>
      </c>
      <c r="D141" s="134" t="str">
        <f>'AAL mundo '!D141</f>
        <v/>
      </c>
      <c r="E141" s="134" t="str">
        <f>'AAL mundo '!E141</f>
        <v>Lower middle income</v>
      </c>
      <c r="F141" s="136">
        <f>IFERROR(VLOOKUP(B141,[15]GDP!$B$6:$S$221,18,FALSE),"")</f>
        <v>2181.3005058649001</v>
      </c>
      <c r="G141" s="215">
        <f>IFERROR(VLOOKUP($B141,[15]Hoja3!$B$6:$N$221,10,FALSE),0)</f>
        <v>178.45016984184173</v>
      </c>
      <c r="H141" s="215">
        <f>IFERROR(VLOOKUP($B141,[15]Hoja3!$B$6:$N$221,7,FALSE),0)</f>
        <v>8.1577857224233021</v>
      </c>
      <c r="I141" s="136">
        <f t="shared" si="26"/>
        <v>3.8770096263907403</v>
      </c>
      <c r="J141" s="136">
        <f>IFERROR(VLOOKUP($B141,[16]SOC!$B$7:$AE$222,30,FALSE),0)</f>
        <v>0.1772361091272675</v>
      </c>
      <c r="K141" s="135">
        <f t="shared" si="27"/>
        <v>174.57316021545097</v>
      </c>
      <c r="L141" s="136">
        <f>IFERROR(VLOOKUP($B141,[16]SOC!$B$7:$AE$222,29,FALSE),0)</f>
        <v>7.9805496132960343</v>
      </c>
      <c r="M141" s="136">
        <f>IFERROR(VLOOKUP($B141,[15]Hoja3!$B$6:$F$221,5,FALSE),0)</f>
        <v>211.69402794306092</v>
      </c>
      <c r="N141" s="136">
        <f>IFERROR(VLOOKUP($B141,[15]Hoja3!$B$6:$F$221,2,FALSE),0)</f>
        <v>12.982010000000001</v>
      </c>
      <c r="O141" s="215">
        <f>IFERROR(VLOOKUP($B141,[15]Hoja3!$B$6:$N$221,13,FALSE),0)</f>
        <v>390.14419778490264</v>
      </c>
      <c r="P141" s="215">
        <f>IFERROR(VLOOKUP($B141,[15]Hoja3!$B$6:$N$221,6,FALSE),0)</f>
        <v>21.139795722423305</v>
      </c>
      <c r="Q141" s="136">
        <f>IFERROR(VLOOKUP($B141,[15]Hoja1!$B$6:$O$221,14,FALSE),0)</f>
        <v>720.59262211246971</v>
      </c>
      <c r="R141" s="136">
        <f>IFERROR(VLOOKUP($B141,[15]Hoja1!$B$6:$O$221,7,FALSE),0)</f>
        <v>33.034999999999997</v>
      </c>
      <c r="S141" s="136"/>
      <c r="T141" s="136"/>
      <c r="U141" s="132"/>
      <c r="V141" s="132"/>
      <c r="W141" s="132"/>
      <c r="X141" s="132"/>
      <c r="Y141" s="132"/>
      <c r="AG141" s="133"/>
      <c r="AH141" s="133"/>
      <c r="AI141" s="133"/>
      <c r="AJ141" s="133"/>
      <c r="AK141" s="133"/>
      <c r="AL141" s="133"/>
      <c r="AM141" s="133"/>
      <c r="AN141" s="133"/>
      <c r="AO141" s="133"/>
    </row>
    <row r="142" spans="1:41">
      <c r="A142" s="134" t="str">
        <f>'AAL mundo '!A142</f>
        <v>Sub-Saharan Africa</v>
      </c>
      <c r="B142" s="134" t="str">
        <f>'AAL mundo '!B142</f>
        <v>LBR</v>
      </c>
      <c r="C142" s="134" t="str">
        <f>'AAL mundo '!C142</f>
        <v>Liberia</v>
      </c>
      <c r="D142" s="134" t="str">
        <f>'AAL mundo '!D142</f>
        <v/>
      </c>
      <c r="E142" s="134" t="str">
        <f>'AAL mundo '!E142</f>
        <v>Low income</v>
      </c>
      <c r="F142" s="136">
        <f>IFERROR(VLOOKUP(B142,[15]GDP!$B$6:$S$221,18,FALSE),"")</f>
        <v>2013</v>
      </c>
      <c r="G142" s="215">
        <f>IFERROR(VLOOKUP($B142,[15]Hoja3!$B$6:$N$221,10,FALSE),0)</f>
        <v>63.090499999999999</v>
      </c>
      <c r="H142" s="215">
        <f>IFERROR(VLOOKUP($B142,[15]Hoja3!$B$6:$N$221,7,FALSE),0)</f>
        <v>11.471</v>
      </c>
      <c r="I142" s="136">
        <f t="shared" si="26"/>
        <v>54.284999999999997</v>
      </c>
      <c r="J142" s="136">
        <f>IFERROR(VLOOKUP($B142,[16]SOC!$B$7:$AE$222,30,FALSE),0)</f>
        <v>9.8699999999999992</v>
      </c>
      <c r="K142" s="135">
        <f t="shared" si="27"/>
        <v>8.8055000000000003</v>
      </c>
      <c r="L142" s="136">
        <f>IFERROR(VLOOKUP($B142,[16]SOC!$B$7:$AE$222,29,FALSE),0)</f>
        <v>1.601</v>
      </c>
      <c r="M142" s="136">
        <f>IFERROR(VLOOKUP($B142,[15]Hoja3!$B$6:$F$221,5,FALSE),0)</f>
        <v>48.953074950000001</v>
      </c>
      <c r="N142" s="136">
        <f>IFERROR(VLOOKUP($B142,[15]Hoja3!$B$6:$F$221,2,FALSE),0)</f>
        <v>2.8206899999999999</v>
      </c>
      <c r="O142" s="215">
        <f>IFERROR(VLOOKUP($B142,[15]Hoja3!$B$6:$N$221,13,FALSE),0)</f>
        <v>112.04357494999999</v>
      </c>
      <c r="P142" s="215">
        <f>IFERROR(VLOOKUP($B142,[15]Hoja3!$B$6:$N$221,6,FALSE),0)</f>
        <v>14.291689999999999</v>
      </c>
      <c r="Q142" s="136">
        <f>IFERROR(VLOOKUP($B142,[15]Hoja1!$B$6:$O$221,14,FALSE),0)</f>
        <v>392.39818181818202</v>
      </c>
      <c r="R142" s="136">
        <f>IFERROR(VLOOKUP($B142,[15]Hoja1!$B$6:$O$221,7,FALSE),0)</f>
        <v>19.493203269656338</v>
      </c>
      <c r="S142" s="136"/>
      <c r="T142" s="136"/>
      <c r="U142" s="132"/>
      <c r="V142" s="132"/>
      <c r="W142" s="132"/>
      <c r="X142" s="132"/>
      <c r="Y142" s="132"/>
      <c r="AG142" s="133"/>
      <c r="AH142" s="133"/>
      <c r="AI142" s="133"/>
      <c r="AJ142" s="133"/>
      <c r="AK142" s="133"/>
      <c r="AL142" s="133"/>
      <c r="AM142" s="133"/>
      <c r="AN142" s="133"/>
      <c r="AO142" s="133"/>
    </row>
    <row r="143" spans="1:41">
      <c r="A143" s="134" t="str">
        <f>'AAL mundo '!A143</f>
        <v>Middle East and North Africa</v>
      </c>
      <c r="B143" s="134" t="str">
        <f>'AAL mundo '!B143</f>
        <v>LBY</v>
      </c>
      <c r="C143" s="134" t="str">
        <f>'AAL mundo '!C143</f>
        <v>Libya</v>
      </c>
      <c r="D143" s="134" t="str">
        <f>'AAL mundo '!D143</f>
        <v/>
      </c>
      <c r="E143" s="134" t="str">
        <f>'AAL mundo '!E143</f>
        <v>Upper middle income</v>
      </c>
      <c r="F143" s="136">
        <f>IFERROR(VLOOKUP(B143,[15]GDP!$B$6:$S$221,18,FALSE),"")</f>
        <v>41142.722414335112</v>
      </c>
      <c r="G143" s="215">
        <f>IFERROR(VLOOKUP($B143,[15]Hoja3!$B$6:$N$221,10,FALSE),0)</f>
        <v>4898.4083754341646</v>
      </c>
      <c r="H143" s="215">
        <f>IFERROR(VLOOKUP($B143,[15]Hoja3!$B$6:$N$221,7,FALSE),0)</f>
        <v>6.5510000000000002</v>
      </c>
      <c r="I143" s="136">
        <f t="shared" si="26"/>
        <v>3319.9409535838336</v>
      </c>
      <c r="J143" s="136">
        <f>IFERROR(VLOOKUP($B143,[16]SOC!$B$7:$AE$222,30,FALSE),0)</f>
        <v>4.4400000000000004</v>
      </c>
      <c r="K143" s="135">
        <f t="shared" si="27"/>
        <v>1578.4674218503317</v>
      </c>
      <c r="L143" s="136">
        <f>IFERROR(VLOOKUP($B143,[16]SOC!$B$7:$AE$222,29,FALSE),0)</f>
        <v>2.1110000000000002</v>
      </c>
      <c r="M143" s="136">
        <f>IFERROR(VLOOKUP($B143,[15]Hoja3!$B$6:$F$221,5,FALSE),0)</f>
        <v>866.50254470909806</v>
      </c>
      <c r="N143" s="136">
        <f>IFERROR(VLOOKUP($B143,[15]Hoja3!$B$6:$F$221,2,FALSE),0)</f>
        <v>2.26417</v>
      </c>
      <c r="O143" s="215">
        <f>IFERROR(VLOOKUP($B143,[15]Hoja3!$B$6:$N$221,13,FALSE),0)</f>
        <v>5764.910920143263</v>
      </c>
      <c r="P143" s="215">
        <f>IFERROR(VLOOKUP($B143,[15]Hoja3!$B$6:$N$221,6,FALSE),0)</f>
        <v>8.8151700000000019</v>
      </c>
      <c r="Q143" s="136">
        <f>IFERROR(VLOOKUP($B143,[15]Hoja1!$B$6:$O$221,14,FALSE),0)</f>
        <v>25993.788819875779</v>
      </c>
      <c r="R143" s="136">
        <f>IFERROR(VLOOKUP($B143,[15]Hoja1!$B$6:$O$221,7,FALSE),0)</f>
        <v>29.829777256740915</v>
      </c>
      <c r="S143" s="136"/>
      <c r="T143" s="136"/>
      <c r="U143" s="132"/>
      <c r="V143" s="132"/>
      <c r="W143" s="132"/>
      <c r="X143" s="132"/>
      <c r="Y143" s="132"/>
      <c r="AG143" s="133"/>
      <c r="AH143" s="133"/>
      <c r="AI143" s="133"/>
      <c r="AJ143" s="133"/>
      <c r="AK143" s="133"/>
      <c r="AL143" s="133"/>
      <c r="AM143" s="133"/>
      <c r="AN143" s="133"/>
      <c r="AO143" s="133"/>
    </row>
    <row r="144" spans="1:41">
      <c r="A144" s="134" t="str">
        <f>'AAL mundo '!A144</f>
        <v>Europe and Central Asia</v>
      </c>
      <c r="B144" s="134" t="str">
        <f>'AAL mundo '!B144</f>
        <v>LIE</v>
      </c>
      <c r="C144" s="134" t="str">
        <f>'AAL mundo '!C144</f>
        <v>Liechtenstein</v>
      </c>
      <c r="D144" s="134" t="str">
        <f>'AAL mundo '!D144</f>
        <v/>
      </c>
      <c r="E144" s="134" t="str">
        <f>'AAL mundo '!E144</f>
        <v>High income: nonOECD</v>
      </c>
      <c r="F144" s="136">
        <f>IFERROR(VLOOKUP(B144,[15]GDP!$B$6:$S$221,18,FALSE),"")</f>
        <v>5487.7734524401731</v>
      </c>
      <c r="G144" s="215">
        <f>IFERROR(VLOOKUP($B144,[15]Hoja3!$B$6:$N$221,10,FALSE),0)</f>
        <v>933.31541286306276</v>
      </c>
      <c r="H144" s="215">
        <f>IFERROR(VLOOKUP($B144,[15]Hoja3!$B$6:$N$221,7,FALSE),0)</f>
        <v>16.260683765488238</v>
      </c>
      <c r="I144" s="136">
        <f t="shared" si="26"/>
        <v>700.34777282118455</v>
      </c>
      <c r="J144" s="136">
        <f>IFERROR(VLOOKUP($B144,[16]SOC!$B$7:$AE$222,30,FALSE),0)</f>
        <v>12.201806059084296</v>
      </c>
      <c r="K144" s="135">
        <f t="shared" si="27"/>
        <v>232.96764004187816</v>
      </c>
      <c r="L144" s="136">
        <f>IFERROR(VLOOKUP($B144,[16]SOC!$B$7:$AE$222,29,FALSE),0)</f>
        <v>4.0588777064039414</v>
      </c>
      <c r="M144" s="136">
        <f>IFERROR(VLOOKUP($B144,[15]Hoja3!$B$6:$F$221,5,FALSE),0)</f>
        <v>146.70917670496092</v>
      </c>
      <c r="N144" s="136">
        <f>IFERROR(VLOOKUP($B144,[15]Hoja3!$B$6:$F$221,2,FALSE),0)</f>
        <v>2.5560399999999999</v>
      </c>
      <c r="O144" s="215">
        <f>IFERROR(VLOOKUP($B144,[15]Hoja3!$B$6:$N$221,13,FALSE),0)</f>
        <v>1080.0245895680237</v>
      </c>
      <c r="P144" s="215">
        <f>IFERROR(VLOOKUP($B144,[15]Hoja3!$B$6:$N$221,6,FALSE),0)</f>
        <v>18.816723765488238</v>
      </c>
      <c r="Q144" s="136" t="str">
        <f>IFERROR(VLOOKUP($B144,[15]Hoja1!$B$6:$O$221,14,FALSE),0)</f>
        <v/>
      </c>
      <c r="R144" s="136" t="str">
        <f>IFERROR(VLOOKUP($B144,[15]Hoja1!$B$6:$O$221,7,FALSE),0)</f>
        <v/>
      </c>
      <c r="S144" s="136"/>
      <c r="T144" s="136"/>
      <c r="U144" s="132"/>
      <c r="V144" s="132"/>
      <c r="W144" s="132"/>
      <c r="X144" s="132"/>
      <c r="Y144" s="132"/>
      <c r="AG144" s="133"/>
      <c r="AH144" s="133"/>
      <c r="AI144" s="133"/>
      <c r="AJ144" s="133"/>
      <c r="AK144" s="133"/>
      <c r="AL144" s="133"/>
      <c r="AM144" s="133"/>
      <c r="AN144" s="133"/>
      <c r="AO144" s="133"/>
    </row>
    <row r="145" spans="1:41">
      <c r="A145" s="134" t="str">
        <f>'AAL mundo '!A145</f>
        <v>Europe and Central Asia</v>
      </c>
      <c r="B145" s="134" t="str">
        <f>'AAL mundo '!B145</f>
        <v>LTU</v>
      </c>
      <c r="C145" s="134" t="str">
        <f>'AAL mundo '!C145</f>
        <v>Lithuania</v>
      </c>
      <c r="D145" s="134" t="str">
        <f>'AAL mundo '!D145</f>
        <v/>
      </c>
      <c r="E145" s="134" t="str">
        <f>'AAL mundo '!E145</f>
        <v>High income: nonOECD</v>
      </c>
      <c r="F145" s="136">
        <f>IFERROR(VLOOKUP(B145,[15]GDP!$B$6:$S$221,18,FALSE),"")</f>
        <v>48353.937110256069</v>
      </c>
      <c r="G145" s="215">
        <f>IFERROR(VLOOKUP($B145,[15]Hoja3!$B$6:$N$221,10,FALSE),0)</f>
        <v>8546.4309890302047</v>
      </c>
      <c r="H145" s="215">
        <f>IFERROR(VLOOKUP($B145,[15]Hoja3!$B$6:$N$221,7,FALSE),0)</f>
        <v>23.015999999999998</v>
      </c>
      <c r="I145" s="136">
        <f t="shared" si="26"/>
        <v>6136.5035269785803</v>
      </c>
      <c r="J145" s="136">
        <f>IFERROR(VLOOKUP($B145,[16]SOC!$B$7:$AE$222,30,FALSE),0)</f>
        <v>16.525935253935252</v>
      </c>
      <c r="K145" s="135">
        <f t="shared" si="27"/>
        <v>2409.9274620516248</v>
      </c>
      <c r="L145" s="136">
        <f>IFERROR(VLOOKUP($B145,[16]SOC!$B$7:$AE$222,29,FALSE),0)</f>
        <v>6.4900647460647463</v>
      </c>
      <c r="M145" s="136">
        <f>IFERROR(VLOOKUP($B145,[15]Hoja3!$B$6:$F$221,5,FALSE),0)</f>
        <v>7698.3657646548418</v>
      </c>
      <c r="N145" s="136">
        <f>IFERROR(VLOOKUP($B145,[15]Hoja3!$B$6:$F$221,2,FALSE),0)</f>
        <v>17.695129999999999</v>
      </c>
      <c r="O145" s="215">
        <f>IFERROR(VLOOKUP($B145,[15]Hoja3!$B$6:$N$221,13,FALSE),0)</f>
        <v>16244.796753685046</v>
      </c>
      <c r="P145" s="215">
        <f>IFERROR(VLOOKUP($B145,[15]Hoja3!$B$6:$N$221,6,FALSE),0)</f>
        <v>40.711129999999997</v>
      </c>
      <c r="Q145" s="136">
        <f>IFERROR(VLOOKUP($B145,[15]Hoja1!$B$6:$O$221,14,FALSE),0)</f>
        <v>9146.3496085975839</v>
      </c>
      <c r="R145" s="136">
        <f>IFERROR(VLOOKUP($B145,[15]Hoja1!$B$6:$O$221,7,FALSE),0)</f>
        <v>18.915418588856969</v>
      </c>
      <c r="S145" s="136"/>
      <c r="T145" s="136"/>
      <c r="U145" s="132"/>
      <c r="V145" s="132"/>
      <c r="W145" s="132"/>
      <c r="X145" s="132"/>
      <c r="Y145" s="132"/>
      <c r="AG145" s="133"/>
      <c r="AH145" s="133"/>
      <c r="AI145" s="133"/>
      <c r="AJ145" s="133"/>
      <c r="AK145" s="133"/>
      <c r="AL145" s="133"/>
      <c r="AM145" s="133"/>
      <c r="AN145" s="133"/>
      <c r="AO145" s="133"/>
    </row>
    <row r="146" spans="1:41">
      <c r="A146" s="134" t="str">
        <f>'AAL mundo '!A146</f>
        <v>Europe and Central Asia</v>
      </c>
      <c r="B146" s="134" t="str">
        <f>'AAL mundo '!B146</f>
        <v>LUX</v>
      </c>
      <c r="C146" s="134" t="str">
        <f>'AAL mundo '!C146</f>
        <v>Luxembourg</v>
      </c>
      <c r="D146" s="134" t="str">
        <f>'AAL mundo '!D146</f>
        <v/>
      </c>
      <c r="E146" s="134" t="str">
        <f>'AAL mundo '!E146</f>
        <v>High income: OECD</v>
      </c>
      <c r="F146" s="136">
        <f>IFERROR(VLOOKUP(B146,[15]GDP!$B$6:$S$221,18,FALSE),"")</f>
        <v>64873.963098486791</v>
      </c>
      <c r="G146" s="215">
        <f>IFERROR(VLOOKUP($B146,[15]Hoja3!$B$6:$N$221,10,FALSE),0)</f>
        <v>4606.051379992562</v>
      </c>
      <c r="H146" s="215" t="str">
        <f>IFERROR(VLOOKUP($B146,[15]Hoja3!$B$6:$N$221,7,FALSE),0)</f>
        <v>7,1</v>
      </c>
      <c r="I146" s="136" t="str">
        <f t="shared" si="26"/>
        <v/>
      </c>
      <c r="J146" s="136" t="str">
        <f>IFERROR(VLOOKUP($B146,[16]SOC!$B$7:$AE$222,30,FALSE),0)</f>
        <v/>
      </c>
      <c r="K146" s="135" t="str">
        <f t="shared" si="27"/>
        <v/>
      </c>
      <c r="L146" s="136" t="str">
        <f>IFERROR(VLOOKUP($B146,[16]SOC!$B$7:$AE$222,29,FALSE),0)</f>
        <v/>
      </c>
      <c r="M146" s="136">
        <f>IFERROR(VLOOKUP($B146,[15]Hoja3!$B$6:$F$221,5,FALSE),0)</f>
        <v>769.99124555002777</v>
      </c>
      <c r="N146" s="136">
        <f>IFERROR(VLOOKUP($B146,[15]Hoja3!$B$6:$F$221,2,FALSE),0)</f>
        <v>3.6022400000000001</v>
      </c>
      <c r="O146" s="215">
        <f>IFERROR(VLOOKUP($B146,[15]Hoja3!$B$6:$N$221,13,FALSE),0)</f>
        <v>5376.04262554259</v>
      </c>
      <c r="P146" s="215">
        <f>IFERROR(VLOOKUP($B146,[15]Hoja3!$B$6:$N$221,6,FALSE),0)</f>
        <v>10.70224</v>
      </c>
      <c r="Q146" s="136">
        <f>IFERROR(VLOOKUP($B146,[15]Hoja1!$B$6:$O$221,14,FALSE),0)</f>
        <v>12063.591886407503</v>
      </c>
      <c r="R146" s="136">
        <f>IFERROR(VLOOKUP($B146,[15]Hoja1!$B$6:$O$221,7,FALSE),0)</f>
        <v>18.595429214172505</v>
      </c>
      <c r="S146" s="136"/>
      <c r="T146" s="136"/>
      <c r="U146" s="132"/>
      <c r="V146" s="132"/>
      <c r="W146" s="132"/>
      <c r="X146" s="132"/>
      <c r="Y146" s="132"/>
      <c r="AG146" s="133"/>
      <c r="AH146" s="133"/>
      <c r="AI146" s="133"/>
      <c r="AJ146" s="133"/>
      <c r="AK146" s="133"/>
      <c r="AL146" s="133"/>
      <c r="AM146" s="133"/>
      <c r="AN146" s="133"/>
      <c r="AO146" s="133"/>
    </row>
    <row r="147" spans="1:41">
      <c r="A147" s="134" t="str">
        <f>'AAL mundo '!A147</f>
        <v>Sub-Saharan Africa</v>
      </c>
      <c r="B147" s="134" t="str">
        <f>'AAL mundo '!B147</f>
        <v>MDG</v>
      </c>
      <c r="C147" s="134" t="str">
        <f>'AAL mundo '!C147</f>
        <v>Madagascar</v>
      </c>
      <c r="D147" s="134" t="str">
        <f>'AAL mundo '!D147</f>
        <v/>
      </c>
      <c r="E147" s="134" t="str">
        <f>'AAL mundo '!E147</f>
        <v>Low income</v>
      </c>
      <c r="F147" s="136">
        <f>IFERROR(VLOOKUP(B147,[15]GDP!$B$6:$S$221,18,FALSE),"")</f>
        <v>10593.147380725379</v>
      </c>
      <c r="G147" s="215">
        <f>IFERROR(VLOOKUP($B147,[15]Hoja3!$B$6:$N$221,10,FALSE),0)</f>
        <v>208.87423736081092</v>
      </c>
      <c r="H147" s="215">
        <f>IFERROR(VLOOKUP($B147,[15]Hoja3!$B$6:$N$221,7,FALSE),0)</f>
        <v>2.3926204512032081</v>
      </c>
      <c r="I147" s="136">
        <f t="shared" si="26"/>
        <v>27.466164460032466</v>
      </c>
      <c r="J147" s="136">
        <f>IFERROR(VLOOKUP($B147,[16]SOC!$B$7:$AE$222,30,FALSE),0)</f>
        <v>0.31462045120320847</v>
      </c>
      <c r="K147" s="135">
        <f t="shared" si="27"/>
        <v>181.40807290077848</v>
      </c>
      <c r="L147" s="136">
        <f>IFERROR(VLOOKUP($B147,[16]SOC!$B$7:$AE$222,29,FALSE),0)</f>
        <v>2.0779999999999998</v>
      </c>
      <c r="M147" s="136">
        <f>IFERROR(VLOOKUP($B147,[15]Hoja3!$B$6:$F$221,5,FALSE),0)</f>
        <v>220.75919437358669</v>
      </c>
      <c r="N147" s="136">
        <f>IFERROR(VLOOKUP($B147,[15]Hoja3!$B$6:$F$221,2,FALSE),0)</f>
        <v>2.07999</v>
      </c>
      <c r="O147" s="215">
        <f>IFERROR(VLOOKUP($B147,[15]Hoja3!$B$6:$N$221,13,FALSE),0)</f>
        <v>429.63343173439762</v>
      </c>
      <c r="P147" s="215">
        <f>IFERROR(VLOOKUP($B147,[15]Hoja3!$B$6:$N$221,6,FALSE),0)</f>
        <v>4.4726104512032085</v>
      </c>
      <c r="Q147" s="136">
        <f>IFERROR(VLOOKUP($B147,[15]Hoja1!$B$6:$O$221,14,FALSE),0)</f>
        <v>1566.0897480743527</v>
      </c>
      <c r="R147" s="136">
        <f>IFERROR(VLOOKUP($B147,[15]Hoja1!$B$6:$O$221,7,FALSE),0)</f>
        <v>14.783989042991234</v>
      </c>
      <c r="S147" s="136"/>
      <c r="T147" s="136"/>
      <c r="U147" s="132"/>
      <c r="V147" s="132"/>
      <c r="W147" s="132"/>
      <c r="X147" s="132"/>
      <c r="Y147" s="132"/>
      <c r="AG147" s="133"/>
      <c r="AH147" s="133"/>
      <c r="AI147" s="133"/>
      <c r="AJ147" s="133"/>
      <c r="AK147" s="133"/>
      <c r="AL147" s="133"/>
      <c r="AM147" s="133"/>
      <c r="AN147" s="133"/>
      <c r="AO147" s="133"/>
    </row>
    <row r="148" spans="1:41">
      <c r="A148" s="134" t="str">
        <f>'AAL mundo '!A148</f>
        <v>Sub-Saharan Africa</v>
      </c>
      <c r="B148" s="134" t="str">
        <f>'AAL mundo '!B148</f>
        <v>MWI</v>
      </c>
      <c r="C148" s="134" t="str">
        <f>'AAL mundo '!C148</f>
        <v>Malawi</v>
      </c>
      <c r="D148" s="134" t="str">
        <f>'AAL mundo '!D148</f>
        <v/>
      </c>
      <c r="E148" s="134" t="str">
        <f>'AAL mundo '!E148</f>
        <v>Low income</v>
      </c>
      <c r="F148" s="136">
        <f>IFERROR(VLOOKUP(B148,[15]GDP!$B$6:$S$221,18,FALSE),"")</f>
        <v>4258.0336153005046</v>
      </c>
      <c r="G148" s="215">
        <f>IFERROR(VLOOKUP($B148,[15]Hoja3!$B$6:$N$221,10,FALSE),0)</f>
        <v>215.47654250260615</v>
      </c>
      <c r="H148" s="215">
        <f>IFERROR(VLOOKUP($B148,[15]Hoja3!$B$6:$N$221,7,FALSE),0)</f>
        <v>5.907</v>
      </c>
      <c r="I148" s="136">
        <f t="shared" si="26"/>
        <v>51.069436178034294</v>
      </c>
      <c r="J148" s="136">
        <f>IFERROR(VLOOKUP($B148,[16]SOC!$B$7:$AE$222,30,FALSE),0)</f>
        <v>1.4</v>
      </c>
      <c r="K148" s="135">
        <f t="shared" si="27"/>
        <v>164.40710632457183</v>
      </c>
      <c r="L148" s="136">
        <f>IFERROR(VLOOKUP($B148,[16]SOC!$B$7:$AE$222,29,FALSE),0)</f>
        <v>4.5069999999999997</v>
      </c>
      <c r="M148" s="136">
        <f>IFERROR(VLOOKUP($B148,[15]Hoja3!$B$6:$F$221,5,FALSE),0)</f>
        <v>292.86371983011492</v>
      </c>
      <c r="N148" s="136">
        <f>IFERROR(VLOOKUP($B148,[15]Hoja3!$B$6:$F$221,2,FALSE),0)</f>
        <v>6.87791</v>
      </c>
      <c r="O148" s="215">
        <f>IFERROR(VLOOKUP($B148,[15]Hoja3!$B$6:$N$221,13,FALSE),0)</f>
        <v>508.34026233272107</v>
      </c>
      <c r="P148" s="215">
        <f>IFERROR(VLOOKUP($B148,[15]Hoja3!$B$6:$N$221,6,FALSE),0)</f>
        <v>12.78491</v>
      </c>
      <c r="Q148" s="136">
        <f>IFERROR(VLOOKUP($B148,[15]Hoja1!$B$6:$O$221,14,FALSE),0)</f>
        <v>530.29105724274041</v>
      </c>
      <c r="R148" s="136">
        <f>IFERROR(VLOOKUP($B148,[15]Hoja1!$B$6:$O$221,7,FALSE),0)</f>
        <v>12.453895510294508</v>
      </c>
      <c r="S148" s="136"/>
      <c r="T148" s="136"/>
      <c r="U148" s="132"/>
      <c r="V148" s="132"/>
      <c r="W148" s="132"/>
      <c r="X148" s="132"/>
      <c r="Y148" s="132"/>
      <c r="AG148" s="133"/>
      <c r="AH148" s="133"/>
      <c r="AI148" s="133"/>
      <c r="AJ148" s="133"/>
      <c r="AK148" s="133"/>
      <c r="AL148" s="133"/>
      <c r="AM148" s="133"/>
      <c r="AN148" s="133"/>
      <c r="AO148" s="133"/>
    </row>
    <row r="149" spans="1:41">
      <c r="A149" s="134" t="str">
        <f>'AAL mundo '!A149</f>
        <v>East Asia and the Pacific</v>
      </c>
      <c r="B149" s="134" t="str">
        <f>'AAL mundo '!B149</f>
        <v>MYS</v>
      </c>
      <c r="C149" s="134" t="str">
        <f>'AAL mundo '!C149</f>
        <v>Malaysia</v>
      </c>
      <c r="D149" s="134" t="str">
        <f>'AAL mundo '!D149</f>
        <v/>
      </c>
      <c r="E149" s="134" t="str">
        <f>'AAL mundo '!E149</f>
        <v>Upper middle income</v>
      </c>
      <c r="F149" s="136">
        <f>IFERROR(VLOOKUP(B149,[15]GDP!$B$6:$S$221,18,FALSE),"")</f>
        <v>338103.82229826757</v>
      </c>
      <c r="G149" s="215">
        <f>IFERROR(VLOOKUP($B149,[15]Hoja3!$B$6:$N$221,10,FALSE),0)</f>
        <v>9404.9849164724183</v>
      </c>
      <c r="H149" s="215">
        <f>IFERROR(VLOOKUP($B149,[15]Hoja3!$B$6:$N$221,7,FALSE),0)</f>
        <v>2.9910000000000001</v>
      </c>
      <c r="I149" s="136">
        <f t="shared" si="26"/>
        <v>3141.283828671329</v>
      </c>
      <c r="J149" s="136">
        <f>IFERROR(VLOOKUP($B149,[16]SOC!$B$7:$AE$222,30,FALSE),0)</f>
        <v>0.999</v>
      </c>
      <c r="K149" s="135">
        <f t="shared" si="27"/>
        <v>6263.7010878010888</v>
      </c>
      <c r="L149" s="136">
        <f>IFERROR(VLOOKUP($B149,[16]SOC!$B$7:$AE$222,29,FALSE),0)</f>
        <v>1.992</v>
      </c>
      <c r="M149" s="136">
        <f>IFERROR(VLOOKUP($B149,[15]Hoja3!$B$6:$F$221,5,FALSE),0)</f>
        <v>20345.023408835572</v>
      </c>
      <c r="N149" s="136">
        <f>IFERROR(VLOOKUP($B149,[15]Hoja3!$B$6:$F$221,2,FALSE),0)</f>
        <v>6.29209</v>
      </c>
      <c r="O149" s="215">
        <f>IFERROR(VLOOKUP($B149,[15]Hoja3!$B$6:$N$221,13,FALSE),0)</f>
        <v>29750.00832530799</v>
      </c>
      <c r="P149" s="215">
        <f>IFERROR(VLOOKUP($B149,[15]Hoja3!$B$6:$N$221,6,FALSE),0)</f>
        <v>9.2830899999999996</v>
      </c>
      <c r="Q149" s="136">
        <f>IFERROR(VLOOKUP($B149,[15]Hoja1!$B$6:$O$221,14,FALSE),0)</f>
        <v>87841.975006874636</v>
      </c>
      <c r="R149" s="136">
        <f>IFERROR(VLOOKUP($B149,[15]Hoja1!$B$6:$O$221,7,FALSE),0)</f>
        <v>25.980769578340475</v>
      </c>
      <c r="S149" s="136"/>
      <c r="T149" s="136"/>
      <c r="U149" s="132"/>
      <c r="V149" s="132"/>
      <c r="W149" s="132"/>
      <c r="X149" s="132"/>
      <c r="Y149" s="132"/>
      <c r="AG149" s="133"/>
      <c r="AH149" s="133"/>
      <c r="AI149" s="133"/>
      <c r="AJ149" s="133"/>
      <c r="AK149" s="133"/>
      <c r="AL149" s="133"/>
      <c r="AM149" s="133"/>
      <c r="AN149" s="133"/>
      <c r="AO149" s="133"/>
    </row>
    <row r="150" spans="1:41">
      <c r="A150" s="134" t="str">
        <f>'AAL mundo '!A150</f>
        <v>South Asia</v>
      </c>
      <c r="B150" s="134" t="str">
        <f>'AAL mundo '!B150</f>
        <v>MDV</v>
      </c>
      <c r="C150" s="134" t="str">
        <f>'AAL mundo '!C150</f>
        <v>Maldives</v>
      </c>
      <c r="D150" s="134" t="str">
        <f>'AAL mundo '!D150</f>
        <v>SIDS</v>
      </c>
      <c r="E150" s="134" t="str">
        <f>'AAL mundo '!E150</f>
        <v>Upper middle income</v>
      </c>
      <c r="F150" s="136">
        <f>IFERROR(VLOOKUP(B150,[15]GDP!$B$6:$S$221,18,FALSE),"")</f>
        <v>3061.8291446838371</v>
      </c>
      <c r="G150" s="215">
        <f>IFERROR(VLOOKUP($B150,[15]Hoja3!$B$6:$N$221,10,FALSE),0)</f>
        <v>156.27282321381205</v>
      </c>
      <c r="H150" s="215">
        <f>IFERROR(VLOOKUP($B150,[15]Hoja3!$B$6:$N$221,7,FALSE),0)</f>
        <v>6.2160000000000002</v>
      </c>
      <c r="I150" s="136">
        <f t="shared" si="26"/>
        <v>147.32283526913429</v>
      </c>
      <c r="J150" s="136">
        <f>IFERROR(VLOOKUP($B150,[16]SOC!$B$7:$AE$222,30,FALSE),0)</f>
        <v>5.86</v>
      </c>
      <c r="K150" s="135">
        <f t="shared" si="27"/>
        <v>8.9499879446777815</v>
      </c>
      <c r="L150" s="136">
        <f>IFERROR(VLOOKUP($B150,[16]SOC!$B$7:$AE$222,29,FALSE),0)</f>
        <v>0.35599999999999998</v>
      </c>
      <c r="M150" s="136">
        <f>IFERROR(VLOOKUP($B150,[15]Hoja3!$B$6:$F$221,5,FALSE),0)</f>
        <v>129.83918466169968</v>
      </c>
      <c r="N150" s="136">
        <f>IFERROR(VLOOKUP($B150,[15]Hoja3!$B$6:$F$221,2,FALSE),0)</f>
        <v>5.1645599999999998</v>
      </c>
      <c r="O150" s="215">
        <f>IFERROR(VLOOKUP($B150,[15]Hoja3!$B$6:$N$221,13,FALSE),0)</f>
        <v>286.11200787551172</v>
      </c>
      <c r="P150" s="215">
        <f>IFERROR(VLOOKUP($B150,[15]Hoja3!$B$6:$N$221,6,FALSE),0)</f>
        <v>11.380559999999999</v>
      </c>
      <c r="Q150" s="136">
        <f>IFERROR(VLOOKUP($B150,[15]Hoja1!$B$6:$O$221,14,FALSE),0)</f>
        <v>612.36582893676746</v>
      </c>
      <c r="R150" s="136">
        <f>IFERROR(VLOOKUP($B150,[15]Hoja1!$B$6:$O$221,7,FALSE),0)</f>
        <v>20</v>
      </c>
      <c r="S150" s="136"/>
      <c r="T150" s="136"/>
      <c r="U150" s="132"/>
      <c r="V150" s="132"/>
      <c r="W150" s="132"/>
      <c r="X150" s="132"/>
      <c r="Y150" s="132"/>
      <c r="AG150" s="133"/>
      <c r="AH150" s="133"/>
      <c r="AI150" s="133"/>
      <c r="AJ150" s="133"/>
      <c r="AK150" s="133"/>
      <c r="AL150" s="133"/>
      <c r="AM150" s="133"/>
      <c r="AN150" s="133"/>
      <c r="AO150" s="133"/>
    </row>
    <row r="151" spans="1:41">
      <c r="A151" s="134" t="str">
        <f>'AAL mundo '!A151</f>
        <v>Sub-Saharan Africa</v>
      </c>
      <c r="B151" s="134" t="str">
        <f>'AAL mundo '!B151</f>
        <v>MLI</v>
      </c>
      <c r="C151" s="134" t="str">
        <f>'AAL mundo '!C151</f>
        <v>Mali</v>
      </c>
      <c r="D151" s="134" t="str">
        <f>'AAL mundo '!D151</f>
        <v/>
      </c>
      <c r="E151" s="134" t="str">
        <f>'AAL mundo '!E151</f>
        <v>Low income</v>
      </c>
      <c r="F151" s="136">
        <f>IFERROR(VLOOKUP(B151,[15]GDP!$B$6:$S$221,18,FALSE),"")</f>
        <v>12037.229619418908</v>
      </c>
      <c r="G151" s="215">
        <f>IFERROR(VLOOKUP($B151,[15]Hoja3!$B$6:$N$221,10,FALSE),0)</f>
        <v>452.45550593668594</v>
      </c>
      <c r="H151" s="215">
        <f>IFERROR(VLOOKUP($B151,[15]Hoja3!$B$6:$N$221,7,FALSE),0)</f>
        <v>4.8840000000000003</v>
      </c>
      <c r="I151" s="136">
        <f t="shared" si="26"/>
        <v>191.48761891300774</v>
      </c>
      <c r="J151" s="136">
        <f>IFERROR(VLOOKUP($B151,[16]SOC!$B$7:$AE$222,30,FALSE),0)</f>
        <v>2.0670000000000002</v>
      </c>
      <c r="K151" s="135">
        <f t="shared" si="27"/>
        <v>260.9678870236782</v>
      </c>
      <c r="L151" s="136">
        <f>IFERROR(VLOOKUP($B151,[16]SOC!$B$7:$AE$222,29,FALSE),0)</f>
        <v>2.8170000000000002</v>
      </c>
      <c r="M151" s="136">
        <f>IFERROR(VLOOKUP($B151,[15]Hoja3!$B$6:$F$221,5,FALSE),0)</f>
        <v>521.74890296186481</v>
      </c>
      <c r="N151" s="136">
        <f>IFERROR(VLOOKUP($B151,[15]Hoja3!$B$6:$F$221,2,FALSE),0)</f>
        <v>4.33446</v>
      </c>
      <c r="O151" s="215">
        <f>IFERROR(VLOOKUP($B151,[15]Hoja3!$B$6:$N$221,13,FALSE),0)</f>
        <v>974.20440889855081</v>
      </c>
      <c r="P151" s="215">
        <f>IFERROR(VLOOKUP($B151,[15]Hoja3!$B$6:$N$221,6,FALSE),0)</f>
        <v>9.2184600000000003</v>
      </c>
      <c r="Q151" s="136">
        <f>IFERROR(VLOOKUP($B151,[15]Hoja1!$B$6:$O$221,14,FALSE),0)</f>
        <v>2865.0404261690883</v>
      </c>
      <c r="R151" s="136">
        <f>IFERROR(VLOOKUP($B151,[15]Hoja1!$B$6:$O$221,7,FALSE),0)</f>
        <v>23.801493506006551</v>
      </c>
      <c r="S151" s="136"/>
      <c r="T151" s="136"/>
      <c r="U151" s="132"/>
      <c r="V151" s="132"/>
      <c r="W151" s="132"/>
      <c r="X151" s="132"/>
      <c r="Y151" s="132"/>
      <c r="AG151" s="133"/>
      <c r="AH151" s="133"/>
      <c r="AI151" s="133"/>
      <c r="AJ151" s="133"/>
      <c r="AK151" s="133"/>
      <c r="AL151" s="133"/>
      <c r="AM151" s="133"/>
      <c r="AN151" s="133"/>
      <c r="AO151" s="133"/>
    </row>
    <row r="152" spans="1:41">
      <c r="A152" s="134" t="str">
        <f>'AAL mundo '!A152</f>
        <v>Middle East and North Africa</v>
      </c>
      <c r="B152" s="134" t="str">
        <f>'AAL mundo '!B152</f>
        <v>MLT</v>
      </c>
      <c r="C152" s="134" t="str">
        <f>'AAL mundo '!C152</f>
        <v>Malta</v>
      </c>
      <c r="D152" s="134" t="str">
        <f>'AAL mundo '!D152</f>
        <v/>
      </c>
      <c r="E152" s="134" t="str">
        <f>'AAL mundo '!E152</f>
        <v>High income: nonOECD</v>
      </c>
      <c r="F152" s="136">
        <f>IFERROR(VLOOKUP(B152,[15]GDP!$B$6:$S$221,18,FALSE),"")</f>
        <v>9642.8486501180996</v>
      </c>
      <c r="G152" s="215">
        <f>IFERROR(VLOOKUP($B152,[15]Hoja3!$B$6:$N$221,10,FALSE),0)</f>
        <v>1704.3203342664613</v>
      </c>
      <c r="H152" s="215">
        <f>IFERROR(VLOOKUP($B152,[15]Hoja3!$B$6:$N$221,7,FALSE),0)</f>
        <v>18.32083244351363</v>
      </c>
      <c r="I152" s="136">
        <f t="shared" si="26"/>
        <v>1331.7066642993263</v>
      </c>
      <c r="J152" s="136">
        <f>IFERROR(VLOOKUP($B152,[16]SOC!$B$7:$AE$222,30,FALSE),0)</f>
        <v>14.315369106382979</v>
      </c>
      <c r="K152" s="135">
        <f t="shared" si="27"/>
        <v>372.61366996713497</v>
      </c>
      <c r="L152" s="136">
        <f>IFERROR(VLOOKUP($B152,[16]SOC!$B$7:$AE$222,29,FALSE),0)</f>
        <v>4.0054633371306512</v>
      </c>
      <c r="M152" s="136">
        <f>IFERROR(VLOOKUP($B152,[15]Hoja3!$B$6:$F$221,5,FALSE),0)</f>
        <v>600.42741488775562</v>
      </c>
      <c r="N152" s="136">
        <f>IFERROR(VLOOKUP($B152,[15]Hoja3!$B$6:$F$221,2,FALSE),0)</f>
        <v>6.7596600000000002</v>
      </c>
      <c r="O152" s="215">
        <f>IFERROR(VLOOKUP($B152,[15]Hoja3!$B$6:$N$221,13,FALSE),0)</f>
        <v>2304.7477491542168</v>
      </c>
      <c r="P152" s="215">
        <f>IFERROR(VLOOKUP($B152,[15]Hoja3!$B$6:$N$221,6,FALSE),0)</f>
        <v>25.080492443513631</v>
      </c>
      <c r="Q152" s="136">
        <f>IFERROR(VLOOKUP($B152,[15]Hoja1!$B$6:$O$221,14,FALSE),0)</f>
        <v>1333.6942980349302</v>
      </c>
      <c r="R152" s="136">
        <f>IFERROR(VLOOKUP($B152,[15]Hoja1!$B$6:$O$221,7,FALSE),0)</f>
        <v>14.336735456297911</v>
      </c>
      <c r="S152" s="136"/>
      <c r="T152" s="136"/>
      <c r="U152" s="132"/>
      <c r="V152" s="132"/>
      <c r="W152" s="132"/>
      <c r="X152" s="132"/>
      <c r="Y152" s="132"/>
      <c r="AG152" s="133"/>
      <c r="AH152" s="133"/>
      <c r="AI152" s="133"/>
      <c r="AJ152" s="133"/>
      <c r="AK152" s="133"/>
      <c r="AL152" s="133"/>
      <c r="AM152" s="133"/>
      <c r="AN152" s="133"/>
      <c r="AO152" s="133"/>
    </row>
    <row r="153" spans="1:41">
      <c r="A153" s="134" t="str">
        <f>'AAL mundo '!A153</f>
        <v>East Asia and the Pacific</v>
      </c>
      <c r="B153" s="134" t="str">
        <f>'AAL mundo '!B153</f>
        <v>MHL</v>
      </c>
      <c r="C153" s="134" t="str">
        <f>'AAL mundo '!C153</f>
        <v>Marshall Islands</v>
      </c>
      <c r="D153" s="134" t="str">
        <f>'AAL mundo '!D153</f>
        <v>SIDS</v>
      </c>
      <c r="E153" s="134" t="str">
        <f>'AAL mundo '!E153</f>
        <v>Upper middle income</v>
      </c>
      <c r="F153" s="136">
        <f>IFERROR(VLOOKUP(B153,[15]GDP!$B$6:$S$221,18,FALSE),"")</f>
        <v>186.716625753117</v>
      </c>
      <c r="G153" s="215">
        <f>IFERROR(VLOOKUP($B153,[15]Hoja3!$B$6:$N$221,10,FALSE),0)</f>
        <v>39.325843033192548</v>
      </c>
      <c r="H153" s="215">
        <f>IFERROR(VLOOKUP($B153,[15]Hoja3!$B$6:$N$221,7,FALSE),0)</f>
        <v>24.008000000000003</v>
      </c>
      <c r="I153" s="136">
        <f t="shared" si="26"/>
        <v>15.795530838432011</v>
      </c>
      <c r="J153" s="136">
        <f>IFERROR(VLOOKUP($B153,[16]SOC!$B$7:$AE$222,30,FALSE),0)</f>
        <v>9.6430000000000007</v>
      </c>
      <c r="K153" s="135">
        <f t="shared" si="27"/>
        <v>23.530312194760533</v>
      </c>
      <c r="L153" s="136">
        <f>IFERROR(VLOOKUP($B153,[16]SOC!$B$7:$AE$222,29,FALSE),0)</f>
        <v>14.365</v>
      </c>
      <c r="M153" s="136">
        <f>IFERROR(VLOOKUP($B153,[15]Hoja3!$B$6:$F$221,5,FALSE),0)</f>
        <v>15.531040459288079</v>
      </c>
      <c r="N153" s="136">
        <f>IFERROR(VLOOKUP($B153,[15]Hoja3!$B$6:$F$221,2,FALSE),0)</f>
        <v>12.24</v>
      </c>
      <c r="O153" s="215">
        <f>IFERROR(VLOOKUP($B153,[15]Hoja3!$B$6:$N$221,13,FALSE),0)</f>
        <v>54.856883492480627</v>
      </c>
      <c r="P153" s="215">
        <f>IFERROR(VLOOKUP($B153,[15]Hoja3!$B$6:$N$221,6,FALSE),0)</f>
        <v>36.248000000000005</v>
      </c>
      <c r="Q153" s="136">
        <f>IFERROR(VLOOKUP($B153,[15]Hoja1!$B$6:$O$221,14,FALSE),0)</f>
        <v>0</v>
      </c>
      <c r="R153" s="136">
        <f>IFERROR(VLOOKUP($B153,[15]Hoja1!$B$6:$O$221,7,FALSE),0)</f>
        <v>0</v>
      </c>
      <c r="S153" s="136"/>
      <c r="T153" s="136"/>
      <c r="U153" s="132"/>
      <c r="V153" s="132"/>
      <c r="W153" s="132"/>
      <c r="X153" s="132"/>
      <c r="Y153" s="132"/>
      <c r="AG153" s="133"/>
      <c r="AH153" s="133"/>
      <c r="AI153" s="133"/>
      <c r="AJ153" s="133"/>
      <c r="AK153" s="133"/>
      <c r="AL153" s="133"/>
      <c r="AM153" s="133"/>
      <c r="AN153" s="133"/>
      <c r="AO153" s="133"/>
    </row>
    <row r="154" spans="1:41">
      <c r="A154" s="134" t="str">
        <f>'AAL mundo '!A154</f>
        <v>LAC</v>
      </c>
      <c r="B154" s="134" t="str">
        <f>'AAL mundo '!B154</f>
        <v>MTQ</v>
      </c>
      <c r="C154" s="134" t="str">
        <f>'AAL mundo '!C154</f>
        <v>Martinique</v>
      </c>
      <c r="D154" s="134" t="str">
        <f>'AAL mundo '!D154</f>
        <v>SIDS</v>
      </c>
      <c r="E154" s="134" t="str">
        <f>'AAL mundo '!E154</f>
        <v>N.D</v>
      </c>
      <c r="F154" s="136" t="str">
        <f>IFERROR(VLOOKUP(B154,[15]GDP!$B$6:$S$221,18,FALSE),"")</f>
        <v/>
      </c>
      <c r="G154" s="215" t="str">
        <f>IFERROR(VLOOKUP($B154,[15]Hoja3!$B$6:$N$221,10,FALSE),0)</f>
        <v/>
      </c>
      <c r="H154" s="215" t="str">
        <f>IFERROR(VLOOKUP($B154,[15]Hoja3!$B$6:$N$221,7,FALSE),0)</f>
        <v/>
      </c>
      <c r="I154" s="136" t="str">
        <f t="shared" si="26"/>
        <v/>
      </c>
      <c r="J154" s="136" t="str">
        <f>IFERROR(VLOOKUP($B154,[16]SOC!$B$7:$AE$222,30,FALSE),0)</f>
        <v/>
      </c>
      <c r="K154" s="135" t="str">
        <f t="shared" si="27"/>
        <v/>
      </c>
      <c r="L154" s="136" t="str">
        <f>IFERROR(VLOOKUP($B154,[16]SOC!$B$7:$AE$222,29,FALSE),0)</f>
        <v/>
      </c>
      <c r="M154" s="136" t="str">
        <f>IFERROR(VLOOKUP($B154,[15]Hoja3!$B$6:$F$221,5,FALSE),0)</f>
        <v/>
      </c>
      <c r="N154" s="136" t="str">
        <f>IFERROR(VLOOKUP($B154,[15]Hoja3!$B$6:$F$221,2,FALSE),0)</f>
        <v/>
      </c>
      <c r="O154" s="215" t="str">
        <f>IFERROR(VLOOKUP($B154,[15]Hoja3!$B$6:$N$221,13,FALSE),0)</f>
        <v/>
      </c>
      <c r="P154" s="215" t="str">
        <f>IFERROR(VLOOKUP($B154,[15]Hoja3!$B$6:$N$221,6,FALSE),0)</f>
        <v/>
      </c>
      <c r="Q154" s="136" t="str">
        <f>IFERROR(VLOOKUP($B154,[15]Hoja1!$B$6:$O$221,14,FALSE),0)</f>
        <v/>
      </c>
      <c r="R154" s="136" t="str">
        <f>IFERROR(VLOOKUP($B154,[15]Hoja1!$B$6:$O$221,7,FALSE),0)</f>
        <v/>
      </c>
      <c r="S154" s="136"/>
      <c r="T154" s="136"/>
      <c r="U154" s="132"/>
      <c r="V154" s="132"/>
      <c r="W154" s="132"/>
      <c r="X154" s="132"/>
      <c r="Y154" s="132"/>
      <c r="AG154" s="133"/>
      <c r="AH154" s="133"/>
      <c r="AI154" s="133"/>
      <c r="AJ154" s="133"/>
      <c r="AK154" s="133"/>
      <c r="AL154" s="133"/>
      <c r="AM154" s="133"/>
      <c r="AN154" s="133"/>
      <c r="AO154" s="133"/>
    </row>
    <row r="155" spans="1:41">
      <c r="A155" s="134" t="str">
        <f>'AAL mundo '!A155</f>
        <v>Sub-Saharan Africa</v>
      </c>
      <c r="B155" s="134" t="str">
        <f>'AAL mundo '!B155</f>
        <v>MRT</v>
      </c>
      <c r="C155" s="134" t="str">
        <f>'AAL mundo '!C155</f>
        <v>Mauritania</v>
      </c>
      <c r="D155" s="134" t="str">
        <f>'AAL mundo '!D155</f>
        <v/>
      </c>
      <c r="E155" s="134" t="str">
        <f>'AAL mundo '!E155</f>
        <v>Lower middle income</v>
      </c>
      <c r="F155" s="136">
        <f>IFERROR(VLOOKUP(B155,[15]GDP!$B$6:$S$221,18,FALSE),"")</f>
        <v>5061.1803710494059</v>
      </c>
      <c r="G155" s="215">
        <f>IFERROR(VLOOKUP($B155,[15]Hoja3!$B$6:$N$221,10,FALSE),0)</f>
        <v>211.1799584364164</v>
      </c>
      <c r="H155" s="215">
        <f>IFERROR(VLOOKUP($B155,[15]Hoja3!$B$6:$N$221,7,FALSE),0)</f>
        <v>4.8683750000000003</v>
      </c>
      <c r="I155" s="136">
        <f t="shared" si="26"/>
        <v>36.410337661451109</v>
      </c>
      <c r="J155" s="136">
        <f>IFERROR(VLOOKUP($B155,[16]SOC!$B$7:$AE$222,30,FALSE),0)</f>
        <v>0.83937500000000009</v>
      </c>
      <c r="K155" s="135">
        <f t="shared" si="27"/>
        <v>174.76962077496526</v>
      </c>
      <c r="L155" s="136">
        <f>IFERROR(VLOOKUP($B155,[16]SOC!$B$7:$AE$222,29,FALSE),0)</f>
        <v>4.0289999999999999</v>
      </c>
      <c r="M155" s="136">
        <f>IFERROR(VLOOKUP($B155,[15]Hoja3!$B$6:$F$221,5,FALSE),0)</f>
        <v>165.66372836124893</v>
      </c>
      <c r="N155" s="136">
        <f>IFERROR(VLOOKUP($B155,[15]Hoja3!$B$6:$F$221,2,FALSE),0)</f>
        <v>3.2754400000000001</v>
      </c>
      <c r="O155" s="215">
        <f>IFERROR(VLOOKUP($B155,[15]Hoja3!$B$6:$N$221,13,FALSE),0)</f>
        <v>376.84368679766533</v>
      </c>
      <c r="P155" s="215">
        <f>IFERROR(VLOOKUP($B155,[15]Hoja3!$B$6:$N$221,6,FALSE),0)</f>
        <v>8.143815</v>
      </c>
      <c r="Q155" s="136">
        <f>IFERROR(VLOOKUP($B155,[15]Hoja1!$B$6:$O$221,14,FALSE),0)</f>
        <v>2191.8571852335408</v>
      </c>
      <c r="R155" s="136">
        <f>IFERROR(VLOOKUP($B155,[15]Hoja1!$B$6:$O$221,7,FALSE),0)</f>
        <v>43.307233185587343</v>
      </c>
      <c r="S155" s="136"/>
      <c r="T155" s="136"/>
      <c r="U155" s="132"/>
      <c r="V155" s="132"/>
      <c r="W155" s="132"/>
      <c r="X155" s="132"/>
      <c r="Y155" s="132"/>
      <c r="AG155" s="133"/>
      <c r="AH155" s="133"/>
      <c r="AI155" s="133"/>
      <c r="AJ155" s="133"/>
      <c r="AK155" s="133"/>
      <c r="AL155" s="133"/>
      <c r="AM155" s="133"/>
      <c r="AN155" s="133"/>
      <c r="AO155" s="133"/>
    </row>
    <row r="156" spans="1:41">
      <c r="A156" s="134" t="str">
        <f>'AAL mundo '!A156</f>
        <v>Sub-Saharan Africa</v>
      </c>
      <c r="B156" s="134" t="str">
        <f>'AAL mundo '!B156</f>
        <v>MUS</v>
      </c>
      <c r="C156" s="134" t="str">
        <f>'AAL mundo '!C156</f>
        <v>Mauritius</v>
      </c>
      <c r="D156" s="134" t="str">
        <f>'AAL mundo '!D156</f>
        <v>SIDS</v>
      </c>
      <c r="E156" s="134" t="str">
        <f>'AAL mundo '!E156</f>
        <v>Upper middle income</v>
      </c>
      <c r="F156" s="136">
        <f>IFERROR(VLOOKUP(B156,[15]GDP!$B$6:$S$221,18,FALSE),"")</f>
        <v>12630.332836951695</v>
      </c>
      <c r="G156" s="215">
        <f>IFERROR(VLOOKUP($B156,[15]Hoja3!$B$6:$N$221,10,FALSE),0)</f>
        <v>1026.3301508395457</v>
      </c>
      <c r="H156" s="215">
        <f>IFERROR(VLOOKUP($B156,[15]Hoja3!$B$6:$N$221,7,FALSE),0)</f>
        <v>9.1210000000000004</v>
      </c>
      <c r="I156" s="136">
        <f t="shared" si="26"/>
        <v>757.17307148331361</v>
      </c>
      <c r="J156" s="136">
        <f>IFERROR(VLOOKUP($B156,[16]SOC!$B$7:$AE$222,30,FALSE),0)</f>
        <v>6.7290000000000001</v>
      </c>
      <c r="K156" s="135">
        <f t="shared" si="27"/>
        <v>269.15707935623209</v>
      </c>
      <c r="L156" s="136">
        <f>IFERROR(VLOOKUP($B156,[16]SOC!$B$7:$AE$222,29,FALSE),0)</f>
        <v>2.3919999999999999</v>
      </c>
      <c r="M156" s="136">
        <f>IFERROR(VLOOKUP($B156,[15]Hoja3!$B$6:$F$221,5,FALSE),0)</f>
        <v>630.23340003135036</v>
      </c>
      <c r="N156" s="136">
        <f>IFERROR(VLOOKUP($B156,[15]Hoja3!$B$6:$F$221,2,FALSE),0)</f>
        <v>4.9898400000000001</v>
      </c>
      <c r="O156" s="215">
        <f>IFERROR(VLOOKUP($B156,[15]Hoja3!$B$6:$N$221,13,FALSE),0)</f>
        <v>1656.5635508708961</v>
      </c>
      <c r="P156" s="215">
        <f>IFERROR(VLOOKUP($B156,[15]Hoja3!$B$6:$N$221,6,FALSE),0)</f>
        <v>14.11084</v>
      </c>
      <c r="Q156" s="136">
        <f>IFERROR(VLOOKUP($B156,[15]Hoja1!$B$6:$O$221,14,FALSE),0)</f>
        <v>2416.2682550879122</v>
      </c>
      <c r="R156" s="136">
        <f>IFERROR(VLOOKUP($B156,[15]Hoja1!$B$6:$O$221,7,FALSE),0)</f>
        <v>19.130677601929875</v>
      </c>
      <c r="S156" s="136"/>
      <c r="T156" s="136"/>
      <c r="U156" s="132"/>
      <c r="V156" s="132"/>
      <c r="W156" s="132"/>
      <c r="X156" s="132"/>
      <c r="Y156" s="132"/>
      <c r="AG156" s="133"/>
      <c r="AH156" s="133"/>
      <c r="AI156" s="133"/>
      <c r="AJ156" s="133"/>
      <c r="AK156" s="133"/>
      <c r="AL156" s="133"/>
      <c r="AM156" s="133"/>
      <c r="AN156" s="133"/>
      <c r="AO156" s="133"/>
    </row>
    <row r="157" spans="1:41">
      <c r="A157" s="134" t="str">
        <f>'AAL mundo '!A157</f>
        <v>Sub-Saharan Africa</v>
      </c>
      <c r="B157" s="134" t="str">
        <f>'AAL mundo '!B157</f>
        <v>MYT</v>
      </c>
      <c r="C157" s="134" t="str">
        <f>'AAL mundo '!C157</f>
        <v>Mayotte</v>
      </c>
      <c r="D157" s="134" t="str">
        <f>'AAL mundo '!D157</f>
        <v/>
      </c>
      <c r="E157" s="134" t="str">
        <f>'AAL mundo '!E157</f>
        <v>N.D</v>
      </c>
      <c r="F157" s="136" t="str">
        <f>IFERROR(VLOOKUP(B157,[15]GDP!$B$6:$S$221,18,FALSE),"")</f>
        <v/>
      </c>
      <c r="G157" s="215" t="str">
        <f>IFERROR(VLOOKUP($B157,[15]Hoja3!$B$6:$N$221,10,FALSE),0)</f>
        <v/>
      </c>
      <c r="H157" s="215" t="str">
        <f>IFERROR(VLOOKUP($B157,[15]Hoja3!$B$6:$N$221,7,FALSE),0)</f>
        <v/>
      </c>
      <c r="I157" s="136" t="str">
        <f t="shared" si="26"/>
        <v/>
      </c>
      <c r="J157" s="136" t="str">
        <f>IFERROR(VLOOKUP($B157,[16]SOC!$B$7:$AE$222,30,FALSE),0)</f>
        <v/>
      </c>
      <c r="K157" s="135" t="str">
        <f t="shared" si="27"/>
        <v/>
      </c>
      <c r="L157" s="136" t="str">
        <f>IFERROR(VLOOKUP($B157,[16]SOC!$B$7:$AE$222,29,FALSE),0)</f>
        <v/>
      </c>
      <c r="M157" s="136" t="str">
        <f>IFERROR(VLOOKUP($B157,[15]Hoja3!$B$6:$F$221,5,FALSE),0)</f>
        <v/>
      </c>
      <c r="N157" s="136" t="str">
        <f>IFERROR(VLOOKUP($B157,[15]Hoja3!$B$6:$F$221,2,FALSE),0)</f>
        <v/>
      </c>
      <c r="O157" s="215" t="str">
        <f>IFERROR(VLOOKUP($B157,[15]Hoja3!$B$6:$N$221,13,FALSE),0)</f>
        <v/>
      </c>
      <c r="P157" s="215" t="str">
        <f>IFERROR(VLOOKUP($B157,[15]Hoja3!$B$6:$N$221,6,FALSE),0)</f>
        <v/>
      </c>
      <c r="Q157" s="136" t="str">
        <f>IFERROR(VLOOKUP($B157,[15]Hoja1!$B$6:$O$221,14,FALSE),0)</f>
        <v/>
      </c>
      <c r="R157" s="136" t="str">
        <f>IFERROR(VLOOKUP($B157,[15]Hoja1!$B$6:$O$221,7,FALSE),0)</f>
        <v/>
      </c>
      <c r="S157" s="136"/>
      <c r="T157" s="136"/>
      <c r="U157" s="132"/>
      <c r="V157" s="132"/>
      <c r="W157" s="132"/>
      <c r="X157" s="132"/>
      <c r="Y157" s="132"/>
      <c r="AG157" s="133"/>
      <c r="AH157" s="133"/>
      <c r="AI157" s="133"/>
      <c r="AJ157" s="133"/>
      <c r="AK157" s="133"/>
      <c r="AL157" s="133"/>
      <c r="AM157" s="133"/>
      <c r="AN157" s="133"/>
      <c r="AO157" s="133"/>
    </row>
    <row r="158" spans="1:41">
      <c r="A158" s="134" t="str">
        <f>'AAL mundo '!A158</f>
        <v>LAC</v>
      </c>
      <c r="B158" s="134" t="str">
        <f>'AAL mundo '!B158</f>
        <v>MEX</v>
      </c>
      <c r="C158" s="134" t="str">
        <f>'AAL mundo '!C158</f>
        <v>Mexico</v>
      </c>
      <c r="D158" s="134" t="str">
        <f>'AAL mundo '!D158</f>
        <v/>
      </c>
      <c r="E158" s="134" t="str">
        <f>'AAL mundo '!E158</f>
        <v>Upper middle income</v>
      </c>
      <c r="F158" s="136">
        <f>IFERROR(VLOOKUP(B158,[15]GDP!$B$6:$S$221,18,FALSE),"")</f>
        <v>1294689.7332330258</v>
      </c>
      <c r="G158" s="215">
        <f>IFERROR(VLOOKUP($B158,[15]Hoja3!$B$6:$N$221,10,FALSE),0)</f>
        <v>90298.146030455682</v>
      </c>
      <c r="H158" s="215">
        <f>IFERROR(VLOOKUP($B158,[15]Hoja3!$B$6:$N$221,7,FALSE),0)</f>
        <v>7.7219999999999995</v>
      </c>
      <c r="I158" s="136">
        <f t="shared" si="26"/>
        <v>58058.831266668283</v>
      </c>
      <c r="J158" s="136">
        <f>IFERROR(VLOOKUP($B158,[16]SOC!$B$7:$AE$222,30,FALSE),0)</f>
        <v>4.9649999999999999</v>
      </c>
      <c r="K158" s="135">
        <f t="shared" si="27"/>
        <v>32239.314763787406</v>
      </c>
      <c r="L158" s="136">
        <f>IFERROR(VLOOKUP($B158,[16]SOC!$B$7:$AE$222,29,FALSE),0)</f>
        <v>2.7570000000000001</v>
      </c>
      <c r="M158" s="136">
        <f>IFERROR(VLOOKUP($B158,[15]Hoja3!$B$6:$F$221,5,FALSE),0)</f>
        <v>60177.715501415572</v>
      </c>
      <c r="N158" s="136">
        <f>IFERROR(VLOOKUP($B158,[15]Hoja3!$B$6:$F$221,2,FALSE),0)</f>
        <v>5.1462000000000003</v>
      </c>
      <c r="O158" s="215">
        <f>IFERROR(VLOOKUP($B158,[15]Hoja3!$B$6:$N$221,13,FALSE),0)</f>
        <v>150475.86153187125</v>
      </c>
      <c r="P158" s="215">
        <f>IFERROR(VLOOKUP($B158,[15]Hoja3!$B$6:$N$221,6,FALSE),0)</f>
        <v>12.8682</v>
      </c>
      <c r="Q158" s="136">
        <f>IFERROR(VLOOKUP($B158,[15]Hoja1!$B$6:$O$221,14,FALSE),0)</f>
        <v>272457.30126010906</v>
      </c>
      <c r="R158" s="136">
        <f>IFERROR(VLOOKUP($B158,[15]Hoja1!$B$6:$O$221,7,FALSE),0)</f>
        <v>21.044215789040368</v>
      </c>
      <c r="S158" s="136"/>
      <c r="T158" s="136"/>
      <c r="U158" s="132"/>
      <c r="V158" s="132"/>
      <c r="W158" s="132"/>
      <c r="X158" s="132"/>
      <c r="Y158" s="132"/>
      <c r="AG158" s="133"/>
      <c r="AH158" s="133"/>
      <c r="AI158" s="133"/>
      <c r="AJ158" s="133"/>
      <c r="AK158" s="133"/>
      <c r="AL158" s="133"/>
      <c r="AM158" s="133"/>
      <c r="AN158" s="133"/>
      <c r="AO158" s="133"/>
    </row>
    <row r="159" spans="1:41">
      <c r="A159" s="134" t="str">
        <f>'AAL mundo '!A159</f>
        <v>East Asia and the Pacific</v>
      </c>
      <c r="B159" s="134" t="str">
        <f>'AAL mundo '!B159</f>
        <v>FSM</v>
      </c>
      <c r="C159" s="134" t="str">
        <f>'AAL mundo '!C159</f>
        <v>Micronesia (Federated States of)</v>
      </c>
      <c r="D159" s="134" t="str">
        <f>'AAL mundo '!D159</f>
        <v>SIDS</v>
      </c>
      <c r="E159" s="134" t="str">
        <f>'AAL mundo '!E159</f>
        <v>Lower middle income</v>
      </c>
      <c r="F159" s="136">
        <f>IFERROR(VLOOKUP(B159,[15]GDP!$B$6:$S$221,18,FALSE),"")</f>
        <v>318.07197857574704</v>
      </c>
      <c r="G159" s="215">
        <f>IFERROR(VLOOKUP($B159,[15]Hoja3!$B$6:$N$221,10,FALSE),0)</f>
        <v>40.077069300544117</v>
      </c>
      <c r="H159" s="215" t="str">
        <f>IFERROR(VLOOKUP($B159,[15]Hoja3!$B$6:$N$221,7,FALSE),0)</f>
        <v>12,6</v>
      </c>
      <c r="I159" s="136" t="str">
        <f t="shared" si="26"/>
        <v/>
      </c>
      <c r="J159" s="136" t="str">
        <f>IFERROR(VLOOKUP($B159,[16]SOC!$B$7:$AE$222,30,FALSE),0)</f>
        <v/>
      </c>
      <c r="K159" s="135" t="str">
        <f t="shared" si="27"/>
        <v/>
      </c>
      <c r="L159" s="136" t="str">
        <f>IFERROR(VLOOKUP($B159,[16]SOC!$B$7:$AE$222,29,FALSE),0)</f>
        <v/>
      </c>
      <c r="M159" s="136">
        <f>IFERROR(VLOOKUP($B159,[15]Hoja3!$B$6:$F$221,5,FALSE),0)</f>
        <v>15.645240011339999</v>
      </c>
      <c r="N159" s="136">
        <f>IFERROR(VLOOKUP($B159,[15]Hoja3!$B$6:$F$221,2,FALSE),0)</f>
        <v>6.7081799999999996</v>
      </c>
      <c r="O159" s="215">
        <f>IFERROR(VLOOKUP($B159,[15]Hoja3!$B$6:$N$221,13,FALSE),0)</f>
        <v>55.722309311884118</v>
      </c>
      <c r="P159" s="215">
        <f>IFERROR(VLOOKUP($B159,[15]Hoja3!$B$6:$N$221,6,FALSE),0)</f>
        <v>19.30818</v>
      </c>
      <c r="Q159" s="136">
        <f>IFERROR(VLOOKUP($B159,[15]Hoja1!$B$6:$O$221,14,FALSE),0)</f>
        <v>0</v>
      </c>
      <c r="R159" s="136">
        <f>IFERROR(VLOOKUP($B159,[15]Hoja1!$B$6:$O$221,7,FALSE),0)</f>
        <v>0</v>
      </c>
      <c r="S159" s="136"/>
      <c r="T159" s="136"/>
      <c r="U159" s="132"/>
      <c r="V159" s="132"/>
      <c r="W159" s="132"/>
      <c r="X159" s="132"/>
      <c r="Y159" s="132"/>
      <c r="AG159" s="133"/>
      <c r="AH159" s="133"/>
      <c r="AI159" s="133"/>
      <c r="AJ159" s="133"/>
      <c r="AK159" s="133"/>
      <c r="AL159" s="133"/>
      <c r="AM159" s="133"/>
      <c r="AN159" s="133"/>
      <c r="AO159" s="133"/>
    </row>
    <row r="160" spans="1:41">
      <c r="A160" s="134" t="str">
        <f>'AAL mundo '!A160</f>
        <v>Europe and Central Asia</v>
      </c>
      <c r="B160" s="134" t="str">
        <f>'AAL mundo '!B160</f>
        <v>MCO</v>
      </c>
      <c r="C160" s="134" t="str">
        <f>'AAL mundo '!C160</f>
        <v>Monaco</v>
      </c>
      <c r="D160" s="134" t="str">
        <f>'AAL mundo '!D160</f>
        <v/>
      </c>
      <c r="E160" s="134" t="str">
        <f>'AAL mundo '!E160</f>
        <v>High income: nonOECD</v>
      </c>
      <c r="F160" s="136">
        <f>IFERROR(VLOOKUP(B160,[15]GDP!$B$6:$S$221,18,FALSE),"")</f>
        <v>6074.8843885893748</v>
      </c>
      <c r="G160" s="215">
        <f>IFERROR(VLOOKUP($B160,[15]Hoja3!$B$6:$N$221,10,FALSE),0)</f>
        <v>242.99537554357499</v>
      </c>
      <c r="H160" s="215" t="str">
        <f>IFERROR(VLOOKUP($B160,[15]Hoja3!$B$6:$N$221,7,FALSE),0)</f>
        <v>4</v>
      </c>
      <c r="I160" s="136" t="str">
        <f t="shared" si="26"/>
        <v/>
      </c>
      <c r="J160" s="136" t="str">
        <f>IFERROR(VLOOKUP($B160,[16]SOC!$B$7:$AE$222,30,FALSE),0)</f>
        <v/>
      </c>
      <c r="K160" s="135" t="str">
        <f t="shared" si="27"/>
        <v/>
      </c>
      <c r="L160" s="136" t="str">
        <f>IFERROR(VLOOKUP($B160,[16]SOC!$B$7:$AE$222,29,FALSE),0)</f>
        <v/>
      </c>
      <c r="M160" s="136">
        <f>IFERROR(VLOOKUP($B160,[15]Hoja3!$B$6:$F$221,5,FALSE),0)</f>
        <v>80.997648529939852</v>
      </c>
      <c r="N160" s="136">
        <f>IFERROR(VLOOKUP($B160,[15]Hoja3!$B$6:$F$221,2,FALSE),0)</f>
        <v>1.3333200000000001</v>
      </c>
      <c r="O160" s="215">
        <f>IFERROR(VLOOKUP($B160,[15]Hoja3!$B$6:$N$221,13,FALSE),0)</f>
        <v>323.99302407351485</v>
      </c>
      <c r="P160" s="215">
        <f>IFERROR(VLOOKUP($B160,[15]Hoja3!$B$6:$N$221,6,FALSE),0)</f>
        <v>5.3333200000000005</v>
      </c>
      <c r="Q160" s="136" t="str">
        <f>IFERROR(VLOOKUP($B160,[15]Hoja1!$B$6:$O$221,14,FALSE),0)</f>
        <v/>
      </c>
      <c r="R160" s="136" t="str">
        <f>IFERROR(VLOOKUP($B160,[15]Hoja1!$B$6:$O$221,7,FALSE),0)</f>
        <v/>
      </c>
      <c r="S160" s="136"/>
      <c r="T160" s="136"/>
      <c r="U160" s="132"/>
      <c r="V160" s="132"/>
      <c r="W160" s="132"/>
      <c r="X160" s="132"/>
      <c r="Y160" s="132"/>
      <c r="AG160" s="133"/>
      <c r="AH160" s="133"/>
      <c r="AI160" s="133"/>
      <c r="AJ160" s="133"/>
      <c r="AK160" s="133"/>
      <c r="AL160" s="133"/>
      <c r="AM160" s="133"/>
      <c r="AN160" s="133"/>
      <c r="AO160" s="133"/>
    </row>
    <row r="161" spans="1:41">
      <c r="A161" s="134" t="str">
        <f>'AAL mundo '!A161</f>
        <v>East Asia and the Pacific</v>
      </c>
      <c r="B161" s="134" t="str">
        <f>'AAL mundo '!B161</f>
        <v>MNG</v>
      </c>
      <c r="C161" s="134" t="str">
        <f>'AAL mundo '!C161</f>
        <v>Mongolia</v>
      </c>
      <c r="D161" s="134" t="str">
        <f>'AAL mundo '!D161</f>
        <v/>
      </c>
      <c r="E161" s="134" t="str">
        <f>'AAL mundo '!E161</f>
        <v>Lower middle income</v>
      </c>
      <c r="F161" s="136">
        <f>IFERROR(VLOOKUP(B161,[15]GDP!$B$6:$S$221,18,FALSE),"")</f>
        <v>12015.944336546378</v>
      </c>
      <c r="G161" s="215">
        <f>IFERROR(VLOOKUP($B161,[15]Hoja3!$B$6:$N$221,10,FALSE),0)</f>
        <v>1090.8604658153486</v>
      </c>
      <c r="H161" s="215">
        <f>IFERROR(VLOOKUP($B161,[15]Hoja3!$B$6:$N$221,7,FALSE),0)</f>
        <v>8.8739999999999988</v>
      </c>
      <c r="I161" s="136">
        <f t="shared" si="26"/>
        <v>706.71138358941175</v>
      </c>
      <c r="J161" s="136">
        <f>IFERROR(VLOOKUP($B161,[16]SOC!$B$7:$AE$222,30,FALSE),0)</f>
        <v>5.7489999999999997</v>
      </c>
      <c r="K161" s="135">
        <f t="shared" si="27"/>
        <v>384.14908222593698</v>
      </c>
      <c r="L161" s="136">
        <f>IFERROR(VLOOKUP($B161,[16]SOC!$B$7:$AE$222,29,FALSE),0)</f>
        <v>3.125</v>
      </c>
      <c r="M161" s="136">
        <f>IFERROR(VLOOKUP($B161,[15]Hoja3!$B$6:$F$221,5,FALSE),0)</f>
        <v>479.79068216314892</v>
      </c>
      <c r="N161" s="136">
        <f>IFERROR(VLOOKUP($B161,[15]Hoja3!$B$6:$F$221,2,FALSE),0)</f>
        <v>4.6090299999999997</v>
      </c>
      <c r="O161" s="215">
        <f>IFERROR(VLOOKUP($B161,[15]Hoja3!$B$6:$N$221,13,FALSE),0)</f>
        <v>1570.6511479784974</v>
      </c>
      <c r="P161" s="215">
        <f>IFERROR(VLOOKUP($B161,[15]Hoja3!$B$6:$N$221,6,FALSE),0)</f>
        <v>13.483029999999999</v>
      </c>
      <c r="Q161" s="136">
        <f>IFERROR(VLOOKUP($B161,[15]Hoja1!$B$6:$O$221,14,FALSE),0)</f>
        <v>2902.2806301576625</v>
      </c>
      <c r="R161" s="136">
        <f>IFERROR(VLOOKUP($B161,[15]Hoja1!$B$6:$O$221,7,FALSE),0)</f>
        <v>24.153579185036705</v>
      </c>
      <c r="S161" s="136"/>
      <c r="T161" s="136"/>
      <c r="U161" s="132"/>
      <c r="V161" s="132"/>
      <c r="W161" s="132"/>
      <c r="X161" s="132"/>
      <c r="Y161" s="132"/>
      <c r="AG161" s="133"/>
      <c r="AH161" s="133"/>
      <c r="AI161" s="133"/>
      <c r="AJ161" s="133"/>
      <c r="AK161" s="133"/>
      <c r="AL161" s="133"/>
      <c r="AM161" s="133"/>
      <c r="AN161" s="133"/>
      <c r="AO161" s="133"/>
    </row>
    <row r="162" spans="1:41">
      <c r="A162" s="134" t="str">
        <f>'AAL mundo '!A162</f>
        <v>Europe and Central Asia</v>
      </c>
      <c r="B162" s="134" t="str">
        <f>'AAL mundo '!B162</f>
        <v>MNE</v>
      </c>
      <c r="C162" s="134" t="str">
        <f>'AAL mundo '!C162</f>
        <v>Montenegro</v>
      </c>
      <c r="D162" s="134" t="str">
        <f>'AAL mundo '!D162</f>
        <v/>
      </c>
      <c r="E162" s="134" t="str">
        <f>'AAL mundo '!E162</f>
        <v>Upper middle income</v>
      </c>
      <c r="F162" s="136">
        <f>IFERROR(VLOOKUP(B162,[15]GDP!$B$6:$S$221,18,FALSE),"")</f>
        <v>4587.9288841714215</v>
      </c>
      <c r="G162" s="215">
        <f>IFERROR(VLOOKUP($B162,[15]Hoja3!$B$6:$N$221,10,FALSE),0)</f>
        <v>910.09060569919382</v>
      </c>
      <c r="H162" s="215">
        <f>IFERROR(VLOOKUP($B162,[15]Hoja3!$B$6:$N$221,7,FALSE),0)</f>
        <v>20.054000000000002</v>
      </c>
      <c r="I162" s="136">
        <f t="shared" ref="I162:I225" si="28">IFERROR(J162*G162/H162,"")</f>
        <v>626.72540464275778</v>
      </c>
      <c r="J162" s="136">
        <f>IFERROR(VLOOKUP($B162,[16]SOC!$B$7:$AE$222,30,FALSE),0)</f>
        <v>13.81</v>
      </c>
      <c r="K162" s="135">
        <f t="shared" ref="K162:K225" si="29">IFERROR(L162*G162/H162,"")</f>
        <v>283.36520105643592</v>
      </c>
      <c r="L162" s="136">
        <f>IFERROR(VLOOKUP($B162,[16]SOC!$B$7:$AE$222,29,FALSE),0)</f>
        <v>6.2439999999999998</v>
      </c>
      <c r="M162" s="136" t="str">
        <f>IFERROR(VLOOKUP($B162,[15]Hoja3!$B$6:$F$221,5,FALSE),0)</f>
        <v/>
      </c>
      <c r="N162" s="136" t="str">
        <f>IFERROR(VLOOKUP($B162,[15]Hoja3!$B$6:$F$221,2,FALSE),0)</f>
        <v/>
      </c>
      <c r="O162" s="215">
        <f>IFERROR(VLOOKUP($B162,[15]Hoja3!$B$6:$N$221,13,FALSE),0)</f>
        <v>910.09060569919382</v>
      </c>
      <c r="P162" s="215">
        <f>IFERROR(VLOOKUP($B162,[15]Hoja3!$B$6:$N$221,6,FALSE),0)</f>
        <v>20.054000000000002</v>
      </c>
      <c r="Q162" s="136">
        <f>IFERROR(VLOOKUP($B162,[15]Hoja1!$B$6:$O$221,14,FALSE),0)</f>
        <v>871.86281013665939</v>
      </c>
      <c r="R162" s="136">
        <f>IFERROR(VLOOKUP($B162,[15]Hoja1!$B$6:$O$221,7,FALSE),0)</f>
        <v>19.003407248630829</v>
      </c>
      <c r="S162" s="136"/>
      <c r="T162" s="136"/>
      <c r="U162" s="132"/>
      <c r="V162" s="132"/>
      <c r="W162" s="132"/>
      <c r="X162" s="132"/>
      <c r="Y162" s="132"/>
      <c r="AG162" s="133"/>
      <c r="AH162" s="133"/>
      <c r="AI162" s="133"/>
      <c r="AJ162" s="133"/>
      <c r="AK162" s="133"/>
      <c r="AL162" s="133"/>
      <c r="AM162" s="133"/>
      <c r="AN162" s="133"/>
      <c r="AO162" s="133"/>
    </row>
    <row r="163" spans="1:41">
      <c r="A163" s="134" t="str">
        <f>'AAL mundo '!A163</f>
        <v>LAC</v>
      </c>
      <c r="B163" s="134" t="str">
        <f>'AAL mundo '!B163</f>
        <v>MSR</v>
      </c>
      <c r="C163" s="134" t="str">
        <f>'AAL mundo '!C163</f>
        <v>Montserrat</v>
      </c>
      <c r="D163" s="134" t="str">
        <f>'AAL mundo '!D163</f>
        <v>SIDS</v>
      </c>
      <c r="E163" s="134" t="str">
        <f>'AAL mundo '!E163</f>
        <v>N.D</v>
      </c>
      <c r="F163" s="136" t="str">
        <f>IFERROR(VLOOKUP(B163,[15]GDP!$B$6:$S$221,18,FALSE),"")</f>
        <v/>
      </c>
      <c r="G163" s="215" t="str">
        <f>IFERROR(VLOOKUP($B163,[15]Hoja3!$B$6:$N$221,10,FALSE),0)</f>
        <v/>
      </c>
      <c r="H163" s="215" t="str">
        <f>IFERROR(VLOOKUP($B163,[15]Hoja3!$B$6:$N$221,7,FALSE),0)</f>
        <v/>
      </c>
      <c r="I163" s="136" t="str">
        <f t="shared" si="28"/>
        <v/>
      </c>
      <c r="J163" s="136" t="str">
        <f>IFERROR(VLOOKUP($B163,[16]SOC!$B$7:$AE$222,30,FALSE),0)</f>
        <v/>
      </c>
      <c r="K163" s="135" t="str">
        <f t="shared" si="29"/>
        <v/>
      </c>
      <c r="L163" s="136" t="str">
        <f>IFERROR(VLOOKUP($B163,[16]SOC!$B$7:$AE$222,29,FALSE),0)</f>
        <v/>
      </c>
      <c r="M163" s="136" t="str">
        <f>IFERROR(VLOOKUP($B163,[15]Hoja3!$B$6:$F$221,5,FALSE),0)</f>
        <v/>
      </c>
      <c r="N163" s="136" t="str">
        <f>IFERROR(VLOOKUP($B163,[15]Hoja3!$B$6:$F$221,2,FALSE),0)</f>
        <v/>
      </c>
      <c r="O163" s="215" t="str">
        <f>IFERROR(VLOOKUP($B163,[15]Hoja3!$B$6:$N$221,13,FALSE),0)</f>
        <v/>
      </c>
      <c r="P163" s="215" t="str">
        <f>IFERROR(VLOOKUP($B163,[15]Hoja3!$B$6:$N$221,6,FALSE),0)</f>
        <v/>
      </c>
      <c r="Q163" s="136" t="str">
        <f>IFERROR(VLOOKUP($B163,[15]Hoja1!$B$6:$O$221,14,FALSE),0)</f>
        <v/>
      </c>
      <c r="R163" s="136" t="str">
        <f>IFERROR(VLOOKUP($B163,[15]Hoja1!$B$6:$O$221,7,FALSE),0)</f>
        <v/>
      </c>
      <c r="S163" s="136"/>
      <c r="T163" s="136"/>
      <c r="U163" s="132"/>
      <c r="V163" s="132"/>
      <c r="W163" s="132"/>
      <c r="X163" s="132"/>
      <c r="Y163" s="132"/>
      <c r="AG163" s="133"/>
      <c r="AH163" s="133"/>
      <c r="AI163" s="133"/>
      <c r="AJ163" s="133"/>
      <c r="AK163" s="133"/>
      <c r="AL163" s="133"/>
      <c r="AM163" s="133"/>
      <c r="AN163" s="133"/>
      <c r="AO163" s="133"/>
    </row>
    <row r="164" spans="1:41">
      <c r="A164" s="134" t="str">
        <f>'AAL mundo '!A164</f>
        <v>Middle East and North Africa</v>
      </c>
      <c r="B164" s="134" t="str">
        <f>'AAL mundo '!B164</f>
        <v>MAR</v>
      </c>
      <c r="C164" s="134" t="str">
        <f>'AAL mundo '!C164</f>
        <v>Morocco</v>
      </c>
      <c r="D164" s="134" t="str">
        <f>'AAL mundo '!D164</f>
        <v/>
      </c>
      <c r="E164" s="134" t="str">
        <f>'AAL mundo '!E164</f>
        <v>Lower middle income</v>
      </c>
      <c r="F164" s="136">
        <f>IFERROR(VLOOKUP(B164,[15]GDP!$B$6:$S$221,18,FALSE),"")</f>
        <v>110009.0408384188</v>
      </c>
      <c r="G164" s="215">
        <f>IFERROR(VLOOKUP($B164,[15]Hoja3!$B$6:$N$221,10,FALSE),0)</f>
        <v>6127.83019971881</v>
      </c>
      <c r="H164" s="215">
        <f>IFERROR(VLOOKUP($B164,[15]Hoja3!$B$6:$N$221,7,FALSE),0)</f>
        <v>6.5737439024390243</v>
      </c>
      <c r="I164" s="136">
        <f t="shared" si="28"/>
        <v>4201.9722136902019</v>
      </c>
      <c r="J164" s="136">
        <f>IFERROR(VLOOKUP($B164,[16]SOC!$B$7:$AE$222,30,FALSE),0)</f>
        <v>4.5077439024390245</v>
      </c>
      <c r="K164" s="135">
        <f t="shared" si="29"/>
        <v>1925.8579860286079</v>
      </c>
      <c r="L164" s="136">
        <f>IFERROR(VLOOKUP($B164,[16]SOC!$B$7:$AE$222,29,FALSE),0)</f>
        <v>2.0659999999999998</v>
      </c>
      <c r="M164" s="136">
        <f>IFERROR(VLOOKUP($B164,[15]Hoja3!$B$6:$F$221,5,FALSE),0)</f>
        <v>4993.9741487632027</v>
      </c>
      <c r="N164" s="136">
        <f>IFERROR(VLOOKUP($B164,[15]Hoja3!$B$6:$F$221,2,FALSE),0)</f>
        <v>5.3757999999999999</v>
      </c>
      <c r="O164" s="215">
        <f>IFERROR(VLOOKUP($B164,[15]Hoja3!$B$6:$N$221,13,FALSE),0)</f>
        <v>11121.804348482012</v>
      </c>
      <c r="P164" s="215">
        <f>IFERROR(VLOOKUP($B164,[15]Hoja3!$B$6:$N$221,6,FALSE),0)</f>
        <v>11.949543902439025</v>
      </c>
      <c r="Q164" s="136">
        <f>IFERROR(VLOOKUP($B164,[15]Hoja1!$B$6:$O$221,14,FALSE),0)</f>
        <v>32367.866956925158</v>
      </c>
      <c r="R164" s="136">
        <f>IFERROR(VLOOKUP($B164,[15]Hoja1!$B$6:$O$221,7,FALSE),0)</f>
        <v>29.42291534426435</v>
      </c>
      <c r="S164" s="136"/>
      <c r="T164" s="136"/>
      <c r="U164" s="132"/>
      <c r="V164" s="132"/>
      <c r="W164" s="132"/>
      <c r="X164" s="132"/>
      <c r="Y164" s="132"/>
      <c r="AG164" s="133"/>
      <c r="AH164" s="133"/>
      <c r="AI164" s="133"/>
      <c r="AJ164" s="133"/>
      <c r="AK164" s="133"/>
      <c r="AL164" s="133"/>
      <c r="AM164" s="133"/>
      <c r="AN164" s="133"/>
      <c r="AO164" s="133"/>
    </row>
    <row r="165" spans="1:41">
      <c r="A165" s="134" t="str">
        <f>'AAL mundo '!A165</f>
        <v>Sub-Saharan Africa</v>
      </c>
      <c r="B165" s="134" t="str">
        <f>'AAL mundo '!B165</f>
        <v>MOZ</v>
      </c>
      <c r="C165" s="134" t="str">
        <f>'AAL mundo '!C165</f>
        <v>Mozambique</v>
      </c>
      <c r="D165" s="134" t="str">
        <f>'AAL mundo '!D165</f>
        <v/>
      </c>
      <c r="E165" s="134" t="str">
        <f>'AAL mundo '!E165</f>
        <v>Low income</v>
      </c>
      <c r="F165" s="136">
        <f>IFERROR(VLOOKUP(B165,[15]GDP!$B$6:$S$221,18,FALSE),"")</f>
        <v>15938.468562500002</v>
      </c>
      <c r="G165" s="215">
        <f>IFERROR(VLOOKUP($B165,[15]Hoja3!$B$6:$N$221,10,FALSE),0)</f>
        <v>539.90084776216793</v>
      </c>
      <c r="H165" s="215">
        <f>IFERROR(VLOOKUP($B165,[15]Hoja3!$B$6:$N$221,7,FALSE),0)</f>
        <v>5.3170000000000002</v>
      </c>
      <c r="I165" s="136">
        <f t="shared" si="28"/>
        <v>205.52178218368024</v>
      </c>
      <c r="J165" s="136">
        <f>IFERROR(VLOOKUP($B165,[16]SOC!$B$7:$AE$222,30,FALSE),0)</f>
        <v>2.024</v>
      </c>
      <c r="K165" s="135">
        <f t="shared" si="29"/>
        <v>334.37906557848771</v>
      </c>
      <c r="L165" s="136">
        <f>IFERROR(VLOOKUP($B165,[16]SOC!$B$7:$AE$222,29,FALSE),0)</f>
        <v>3.2930000000000001</v>
      </c>
      <c r="M165" s="136">
        <f>IFERROR(VLOOKUP($B165,[15]Hoja3!$B$6:$F$221,5,FALSE),0)</f>
        <v>1075.7538133928751</v>
      </c>
      <c r="N165" s="136">
        <f>IFERROR(VLOOKUP($B165,[15]Hoja3!$B$6:$F$221,2,FALSE),0)</f>
        <v>6.7155500000000004</v>
      </c>
      <c r="O165" s="215">
        <f>IFERROR(VLOOKUP($B165,[15]Hoja3!$B$6:$N$221,13,FALSE),0)</f>
        <v>1615.654661155043</v>
      </c>
      <c r="P165" s="215">
        <f>IFERROR(VLOOKUP($B165,[15]Hoja3!$B$6:$N$221,6,FALSE),0)</f>
        <v>12.032550000000001</v>
      </c>
      <c r="Q165" s="136">
        <f>IFERROR(VLOOKUP($B165,[15]Hoja1!$B$6:$O$221,14,FALSE),0)</f>
        <v>3470.1615982142857</v>
      </c>
      <c r="R165" s="136">
        <f>IFERROR(VLOOKUP($B165,[15]Hoja1!$B$6:$O$221,7,FALSE),0)</f>
        <v>21.772239814676269</v>
      </c>
      <c r="S165" s="136"/>
      <c r="T165" s="136"/>
      <c r="U165" s="132"/>
      <c r="V165" s="132"/>
      <c r="W165" s="132"/>
      <c r="X165" s="132"/>
      <c r="Y165" s="132"/>
      <c r="AG165" s="133"/>
      <c r="AH165" s="133"/>
      <c r="AI165" s="133"/>
      <c r="AJ165" s="133"/>
      <c r="AK165" s="133"/>
      <c r="AL165" s="133"/>
      <c r="AM165" s="133"/>
      <c r="AN165" s="133"/>
      <c r="AO165" s="133"/>
    </row>
    <row r="166" spans="1:41">
      <c r="A166" s="134" t="str">
        <f>'AAL mundo '!A166</f>
        <v>East Asia and the Pacific</v>
      </c>
      <c r="B166" s="134" t="str">
        <f>'AAL mundo '!B166</f>
        <v>MMR</v>
      </c>
      <c r="C166" s="134" t="str">
        <f>'AAL mundo '!C166</f>
        <v>Myanmar</v>
      </c>
      <c r="D166" s="134" t="str">
        <f>'AAL mundo '!D166</f>
        <v/>
      </c>
      <c r="E166" s="134" t="str">
        <f>'AAL mundo '!E166</f>
        <v>Low income</v>
      </c>
      <c r="F166" s="136">
        <f>IFERROR(VLOOKUP(B166,[15]GDP!$B$6:$S$221,18,FALSE),"")</f>
        <v>64330.038664732689</v>
      </c>
      <c r="G166" s="215">
        <f>IFERROR(VLOOKUP($B166,[15]Hoja3!$B$6:$N$221,10,FALSE),0)</f>
        <v>0</v>
      </c>
      <c r="H166" s="215">
        <f>IFERROR(VLOOKUP($B166,[15]Hoja3!$B$6:$N$221,7,FALSE),0)</f>
        <v>0.94099999999999995</v>
      </c>
      <c r="I166" s="136">
        <f t="shared" si="28"/>
        <v>0</v>
      </c>
      <c r="J166" s="136">
        <f>IFERROR(VLOOKUP($B166,[16]SOC!$B$7:$AE$222,30,FALSE),0)</f>
        <v>0.7</v>
      </c>
      <c r="K166" s="135">
        <f t="shared" si="29"/>
        <v>0</v>
      </c>
      <c r="L166" s="136">
        <f>IFERROR(VLOOKUP($B166,[16]SOC!$B$7:$AE$222,29,FALSE),0)</f>
        <v>0.24099999999999999</v>
      </c>
      <c r="M166" s="136" t="str">
        <f>IFERROR(VLOOKUP($B166,[15]Hoja3!$B$6:$F$221,5,FALSE),0)</f>
        <v/>
      </c>
      <c r="N166" s="136" t="str">
        <f>IFERROR(VLOOKUP($B166,[15]Hoja3!$B$6:$F$221,2,FALSE),0)</f>
        <v/>
      </c>
      <c r="O166" s="215">
        <f>IFERROR(VLOOKUP($B166,[15]Hoja3!$B$6:$N$221,13,FALSE),0)</f>
        <v>0</v>
      </c>
      <c r="P166" s="215">
        <f>IFERROR(VLOOKUP($B166,[15]Hoja3!$B$6:$N$221,6,FALSE),0)</f>
        <v>1.7409999999999999</v>
      </c>
      <c r="Q166" s="136">
        <f>IFERROR(VLOOKUP($B166,[15]Hoja1!$B$6:$O$221,14,FALSE),0)</f>
        <v>0</v>
      </c>
      <c r="R166" s="136">
        <f>IFERROR(VLOOKUP($B166,[15]Hoja1!$B$6:$O$221,7,FALSE),0)</f>
        <v>11.675804491917493</v>
      </c>
      <c r="S166" s="136"/>
      <c r="T166" s="136"/>
      <c r="U166" s="132"/>
      <c r="V166" s="132"/>
      <c r="W166" s="132"/>
      <c r="X166" s="132"/>
      <c r="Y166" s="132"/>
      <c r="AG166" s="133"/>
      <c r="AH166" s="133"/>
      <c r="AI166" s="133"/>
      <c r="AJ166" s="133"/>
      <c r="AK166" s="133"/>
      <c r="AL166" s="133"/>
      <c r="AM166" s="133"/>
      <c r="AN166" s="133"/>
      <c r="AO166" s="133"/>
    </row>
    <row r="167" spans="1:41">
      <c r="A167" s="134" t="str">
        <f>'AAL mundo '!A167</f>
        <v>Sub-Saharan Africa</v>
      </c>
      <c r="B167" s="134" t="str">
        <f>'AAL mundo '!B167</f>
        <v>NAM</v>
      </c>
      <c r="C167" s="134" t="str">
        <f>'AAL mundo '!C167</f>
        <v>Namibia</v>
      </c>
      <c r="D167" s="134" t="str">
        <f>'AAL mundo '!D167</f>
        <v/>
      </c>
      <c r="E167" s="134" t="str">
        <f>'AAL mundo '!E167</f>
        <v>Upper middle income</v>
      </c>
      <c r="F167" s="136">
        <f>IFERROR(VLOOKUP(B167,[15]GDP!$B$6:$S$221,18,FALSE),"")</f>
        <v>12995.241138149953</v>
      </c>
      <c r="G167" s="215">
        <f>IFERROR(VLOOKUP($B167,[15]Hoja3!$B$6:$N$221,10,FALSE),0)</f>
        <v>918.3126078417871</v>
      </c>
      <c r="H167" s="215">
        <f>IFERROR(VLOOKUP($B167,[15]Hoja3!$B$6:$N$221,7,FALSE),0)</f>
        <v>7.4</v>
      </c>
      <c r="I167" s="136">
        <f t="shared" si="28"/>
        <v>570.84297244219192</v>
      </c>
      <c r="J167" s="136">
        <f>IFERROR(VLOOKUP($B167,[16]SOC!$B$7:$AE$222,30,FALSE),0)</f>
        <v>4.5999999999999996</v>
      </c>
      <c r="K167" s="135">
        <f t="shared" si="29"/>
        <v>347.46963539959518</v>
      </c>
      <c r="L167" s="136">
        <f>IFERROR(VLOOKUP($B167,[16]SOC!$B$7:$AE$222,29,FALSE),0)</f>
        <v>2.8000000000000007</v>
      </c>
      <c r="M167" s="136">
        <f>IFERROR(VLOOKUP($B167,[15]Hoja3!$B$6:$F$221,5,FALSE),0)</f>
        <v>942.11949348365056</v>
      </c>
      <c r="N167" s="136">
        <f>IFERROR(VLOOKUP($B167,[15]Hoja3!$B$6:$F$221,2,FALSE),0)</f>
        <v>8.3505000000000003</v>
      </c>
      <c r="O167" s="215">
        <f>IFERROR(VLOOKUP($B167,[15]Hoja3!$B$6:$N$221,13,FALSE),0)</f>
        <v>1860.4321013254375</v>
      </c>
      <c r="P167" s="215">
        <f>IFERROR(VLOOKUP($B167,[15]Hoja3!$B$6:$N$221,6,FALSE),0)</f>
        <v>15.750500000000001</v>
      </c>
      <c r="Q167" s="136">
        <f>IFERROR(VLOOKUP($B167,[15]Hoja1!$B$6:$O$221,14,FALSE),0)</f>
        <v>4421.0507707759352</v>
      </c>
      <c r="R167" s="136">
        <f>IFERROR(VLOOKUP($B167,[15]Hoja1!$B$6:$O$221,7,FALSE),0)</f>
        <v>34.020536623957796</v>
      </c>
      <c r="S167" s="136"/>
      <c r="T167" s="136"/>
      <c r="U167" s="132"/>
      <c r="V167" s="132"/>
      <c r="W167" s="132"/>
      <c r="X167" s="132"/>
      <c r="Y167" s="132"/>
      <c r="AG167" s="133"/>
      <c r="AH167" s="133"/>
      <c r="AI167" s="133"/>
      <c r="AJ167" s="133"/>
      <c r="AK167" s="133"/>
      <c r="AL167" s="133"/>
      <c r="AM167" s="133"/>
      <c r="AN167" s="133"/>
      <c r="AO167" s="133"/>
    </row>
    <row r="168" spans="1:41">
      <c r="A168" s="134" t="str">
        <f>'AAL mundo '!A168</f>
        <v>South Asia</v>
      </c>
      <c r="B168" s="134" t="str">
        <f>'AAL mundo '!B168</f>
        <v>NPL</v>
      </c>
      <c r="C168" s="134" t="str">
        <f>'AAL mundo '!C168</f>
        <v>Nepal</v>
      </c>
      <c r="D168" s="134" t="str">
        <f>'AAL mundo '!D168</f>
        <v/>
      </c>
      <c r="E168" s="134" t="str">
        <f>'AAL mundo '!E168</f>
        <v>Low income</v>
      </c>
      <c r="F168" s="136">
        <f>IFERROR(VLOOKUP(B168,[15]GDP!$B$6:$S$221,18,FALSE),"")</f>
        <v>19769.642122583296</v>
      </c>
      <c r="G168" s="215">
        <f>IFERROR(VLOOKUP($B168,[15]Hoja3!$B$6:$N$221,10,FALSE),0)</f>
        <v>422.08362441927369</v>
      </c>
      <c r="H168" s="215">
        <f>IFERROR(VLOOKUP($B168,[15]Hoja3!$B$6:$N$221,7,FALSE),0)</f>
        <v>2.1902337420050224</v>
      </c>
      <c r="I168" s="136">
        <f t="shared" si="28"/>
        <v>128.02157193776711</v>
      </c>
      <c r="J168" s="136">
        <f>IFERROR(VLOOKUP($B168,[16]SOC!$B$7:$AE$222,30,FALSE),0)</f>
        <v>0.66431661959974631</v>
      </c>
      <c r="K168" s="135">
        <f t="shared" si="29"/>
        <v>294.06205248150656</v>
      </c>
      <c r="L168" s="136">
        <f>IFERROR(VLOOKUP($B168,[16]SOC!$B$7:$AE$222,29,FALSE),0)</f>
        <v>1.5259171224052761</v>
      </c>
      <c r="M168" s="136">
        <f>IFERROR(VLOOKUP($B168,[15]Hoja3!$B$6:$F$221,5,FALSE),0)</f>
        <v>933.51657013574652</v>
      </c>
      <c r="N168" s="136">
        <f>IFERROR(VLOOKUP($B168,[15]Hoja3!$B$6:$F$221,2,FALSE),0)</f>
        <v>4.7219699999999998</v>
      </c>
      <c r="O168" s="215">
        <f>IFERROR(VLOOKUP($B168,[15]Hoja3!$B$6:$N$221,13,FALSE),0)</f>
        <v>1355.6001945550202</v>
      </c>
      <c r="P168" s="215">
        <f>IFERROR(VLOOKUP($B168,[15]Hoja3!$B$6:$N$221,6,FALSE),0)</f>
        <v>6.9122037420050217</v>
      </c>
      <c r="Q168" s="136">
        <f>IFERROR(VLOOKUP($B168,[15]Hoja1!$B$6:$O$221,14,FALSE),0)</f>
        <v>4542.4915794746894</v>
      </c>
      <c r="R168" s="136">
        <f>IFERROR(VLOOKUP($B168,[15]Hoja1!$B$6:$O$221,7,FALSE),0)</f>
        <v>22.977105763010758</v>
      </c>
      <c r="S168" s="136"/>
      <c r="T168" s="136"/>
      <c r="U168" s="132"/>
      <c r="V168" s="132"/>
      <c r="W168" s="132"/>
      <c r="X168" s="132"/>
      <c r="Y168" s="132"/>
      <c r="AG168" s="133"/>
      <c r="AH168" s="133"/>
      <c r="AI168" s="133"/>
      <c r="AJ168" s="133"/>
      <c r="AK168" s="133"/>
      <c r="AL168" s="133"/>
      <c r="AM168" s="133"/>
      <c r="AN168" s="133"/>
      <c r="AO168" s="133"/>
    </row>
    <row r="169" spans="1:41">
      <c r="A169" s="134" t="str">
        <f>'AAL mundo '!A169</f>
        <v>Europe and Central Asia</v>
      </c>
      <c r="B169" s="134" t="str">
        <f>'AAL mundo '!B169</f>
        <v>NLD</v>
      </c>
      <c r="C169" s="134" t="str">
        <f>'AAL mundo '!C169</f>
        <v>Netherlands</v>
      </c>
      <c r="D169" s="134" t="str">
        <f>'AAL mundo '!D169</f>
        <v/>
      </c>
      <c r="E169" s="134" t="str">
        <f>'AAL mundo '!E169</f>
        <v>High income: OECD</v>
      </c>
      <c r="F169" s="136">
        <f>IFERROR(VLOOKUP(B169,[15]GDP!$B$6:$S$221,18,FALSE),"")</f>
        <v>879319.32149463857</v>
      </c>
      <c r="G169" s="215">
        <f>IFERROR(VLOOKUP($B169,[15]Hoja3!$B$6:$N$221,10,FALSE),0)</f>
        <v>209313.8741868223</v>
      </c>
      <c r="H169" s="215">
        <f>IFERROR(VLOOKUP($B169,[15]Hoja3!$B$6:$N$221,7,FALSE),0)</f>
        <v>23.420999999999999</v>
      </c>
      <c r="I169" s="136">
        <f t="shared" si="28"/>
        <v>140201.1105805182</v>
      </c>
      <c r="J169" s="136">
        <f>IFERROR(VLOOKUP($B169,[16]SOC!$B$7:$AE$222,30,FALSE),0)</f>
        <v>15.687685413416537</v>
      </c>
      <c r="K169" s="135">
        <f t="shared" si="29"/>
        <v>69112.763606304114</v>
      </c>
      <c r="L169" s="136">
        <f>IFERROR(VLOOKUP($B169,[16]SOC!$B$7:$AE$222,29,FALSE),0)</f>
        <v>7.7333145865834627</v>
      </c>
      <c r="M169" s="136">
        <f>IFERROR(VLOOKUP($B169,[15]Hoja3!$B$6:$F$221,5,FALSE),0)</f>
        <v>45710.448286633611</v>
      </c>
      <c r="N169" s="136">
        <f>IFERROR(VLOOKUP($B169,[15]Hoja3!$B$6:$F$221,2,FALSE),0)</f>
        <v>5.5142800000000003</v>
      </c>
      <c r="O169" s="215">
        <f>IFERROR(VLOOKUP($B169,[15]Hoja3!$B$6:$N$221,13,FALSE),0)</f>
        <v>255024.32247345592</v>
      </c>
      <c r="P169" s="215">
        <f>IFERROR(VLOOKUP($B169,[15]Hoja3!$B$6:$N$221,6,FALSE),0)</f>
        <v>28.935279999999999</v>
      </c>
      <c r="Q169" s="136">
        <f>IFERROR(VLOOKUP($B169,[15]Hoja1!$B$6:$O$221,14,FALSE),0)</f>
        <v>159794.46522844618</v>
      </c>
      <c r="R169" s="136">
        <f>IFERROR(VLOOKUP($B169,[15]Hoja1!$B$6:$O$221,7,FALSE),0)</f>
        <v>18.172518369871902</v>
      </c>
      <c r="S169" s="136"/>
      <c r="T169" s="136"/>
      <c r="U169" s="132"/>
      <c r="V169" s="132"/>
      <c r="W169" s="132"/>
      <c r="X169" s="132"/>
      <c r="Y169" s="132"/>
      <c r="AG169" s="133"/>
      <c r="AH169" s="133"/>
      <c r="AI169" s="133"/>
      <c r="AJ169" s="133"/>
      <c r="AK169" s="133"/>
      <c r="AL169" s="133"/>
      <c r="AM169" s="133"/>
      <c r="AN169" s="133"/>
      <c r="AO169" s="133"/>
    </row>
    <row r="170" spans="1:41">
      <c r="A170" s="134" t="str">
        <f>'AAL mundo '!A170</f>
        <v>East Asia and the Pacific</v>
      </c>
      <c r="B170" s="134" t="str">
        <f>'AAL mundo '!B170</f>
        <v>NCL</v>
      </c>
      <c r="C170" s="134" t="str">
        <f>'AAL mundo '!C170</f>
        <v>New Caledonia</v>
      </c>
      <c r="D170" s="134" t="str">
        <f>'AAL mundo '!D170</f>
        <v>SIDS</v>
      </c>
      <c r="E170" s="134" t="str">
        <f>'AAL mundo '!E170</f>
        <v>High income: nonOECD</v>
      </c>
      <c r="F170" s="136">
        <f>IFERROR(VLOOKUP(B170,[15]GDP!$B$6:$S$221,18,FALSE),"")</f>
        <v>2682.3470643641981</v>
      </c>
      <c r="G170" s="215" t="str">
        <f>IFERROR(VLOOKUP($B170,[15]Hoja3!$B$6:$N$221,10,FALSE),0)</f>
        <v/>
      </c>
      <c r="H170" s="215" t="str">
        <f>IFERROR(VLOOKUP($B170,[15]Hoja3!$B$6:$N$221,7,FALSE),0)</f>
        <v/>
      </c>
      <c r="I170" s="136" t="str">
        <f t="shared" si="28"/>
        <v/>
      </c>
      <c r="J170" s="136" t="str">
        <f>IFERROR(VLOOKUP($B170,[16]SOC!$B$7:$AE$222,30,FALSE),0)</f>
        <v/>
      </c>
      <c r="K170" s="135" t="str">
        <f t="shared" si="29"/>
        <v/>
      </c>
      <c r="L170" s="136" t="str">
        <f>IFERROR(VLOOKUP($B170,[16]SOC!$B$7:$AE$222,29,FALSE),0)</f>
        <v/>
      </c>
      <c r="M170" s="136" t="str">
        <f>IFERROR(VLOOKUP($B170,[15]Hoja3!$B$6:$F$221,5,FALSE),0)</f>
        <v/>
      </c>
      <c r="N170" s="136" t="str">
        <f>IFERROR(VLOOKUP($B170,[15]Hoja3!$B$6:$F$221,2,FALSE),0)</f>
        <v/>
      </c>
      <c r="O170" s="215" t="str">
        <f>IFERROR(VLOOKUP($B170,[15]Hoja3!$B$6:$N$221,13,FALSE),0)</f>
        <v/>
      </c>
      <c r="P170" s="215" t="str">
        <f>IFERROR(VLOOKUP($B170,[15]Hoja3!$B$6:$N$221,6,FALSE),0)</f>
        <v/>
      </c>
      <c r="Q170" s="136" t="str">
        <f>IFERROR(VLOOKUP($B170,[15]Hoja1!$B$6:$O$221,14,FALSE),0)</f>
        <v/>
      </c>
      <c r="R170" s="136" t="str">
        <f>IFERROR(VLOOKUP($B170,[15]Hoja1!$B$6:$O$221,7,FALSE),0)</f>
        <v/>
      </c>
      <c r="S170" s="136"/>
      <c r="T170" s="136"/>
      <c r="U170" s="132"/>
      <c r="V170" s="132"/>
      <c r="W170" s="132"/>
      <c r="X170" s="132"/>
      <c r="Y170" s="132"/>
      <c r="AG170" s="133"/>
      <c r="AH170" s="133"/>
      <c r="AI170" s="133"/>
      <c r="AJ170" s="133"/>
      <c r="AK170" s="133"/>
      <c r="AL170" s="133"/>
      <c r="AM170" s="133"/>
      <c r="AN170" s="133"/>
      <c r="AO170" s="133"/>
    </row>
    <row r="171" spans="1:41">
      <c r="A171" s="134" t="str">
        <f>'AAL mundo '!A171</f>
        <v>East Asia and the Pacific</v>
      </c>
      <c r="B171" s="134" t="str">
        <f>'AAL mundo '!B171</f>
        <v>NZL</v>
      </c>
      <c r="C171" s="134" t="str">
        <f>'AAL mundo '!C171</f>
        <v>New Zealand</v>
      </c>
      <c r="D171" s="134" t="str">
        <f>'AAL mundo '!D171</f>
        <v/>
      </c>
      <c r="E171" s="134" t="str">
        <f>'AAL mundo '!E171</f>
        <v>High income: OECD</v>
      </c>
      <c r="F171" s="136">
        <f>IFERROR(VLOOKUP(B171,[15]GDP!$B$6:$S$221,18,FALSE),"")</f>
        <v>166139.80778954021</v>
      </c>
      <c r="G171" s="215">
        <f>IFERROR(VLOOKUP($B171,[15]Hoja3!$B$6:$N$221,10,FALSE),0)</f>
        <v>30793.705417996112</v>
      </c>
      <c r="H171" s="215">
        <f>IFERROR(VLOOKUP($B171,[15]Hoja3!$B$6:$N$221,7,FALSE),0)</f>
        <v>21.195</v>
      </c>
      <c r="I171" s="136">
        <f t="shared" si="28"/>
        <v>18611.340712645917</v>
      </c>
      <c r="J171" s="136">
        <f>IFERROR(VLOOKUP($B171,[16]SOC!$B$7:$AE$222,30,FALSE),0)</f>
        <v>12.81</v>
      </c>
      <c r="K171" s="135">
        <f t="shared" si="29"/>
        <v>12182.364705350195</v>
      </c>
      <c r="L171" s="136">
        <f>IFERROR(VLOOKUP($B171,[16]SOC!$B$7:$AE$222,29,FALSE),0)</f>
        <v>8.3849999999999998</v>
      </c>
      <c r="M171" s="136">
        <f>IFERROR(VLOOKUP($B171,[15]Hoja3!$B$6:$F$221,5,FALSE),0)</f>
        <v>12049.638453532765</v>
      </c>
      <c r="N171" s="136">
        <f>IFERROR(VLOOKUP($B171,[15]Hoja3!$B$6:$F$221,2,FALSE),0)</f>
        <v>7.2527100000000004</v>
      </c>
      <c r="O171" s="215">
        <f>IFERROR(VLOOKUP($B171,[15]Hoja3!$B$6:$N$221,13,FALSE),0)</f>
        <v>42843.343871528879</v>
      </c>
      <c r="P171" s="215">
        <f>IFERROR(VLOOKUP($B171,[15]Hoja3!$B$6:$N$221,6,FALSE),0)</f>
        <v>28.447710000000001</v>
      </c>
      <c r="Q171" s="136">
        <f>IFERROR(VLOOKUP($B171,[15]Hoja1!$B$6:$O$221,14,FALSE),0)</f>
        <v>33351.372886711964</v>
      </c>
      <c r="R171" s="136">
        <f>IFERROR(VLOOKUP($B171,[15]Hoja1!$B$6:$O$221,7,FALSE),0)</f>
        <v>20.074281612845159</v>
      </c>
      <c r="S171" s="136"/>
      <c r="T171" s="136"/>
      <c r="U171" s="132"/>
      <c r="V171" s="132"/>
      <c r="W171" s="132"/>
      <c r="X171" s="132"/>
      <c r="Y171" s="132"/>
      <c r="AG171" s="133"/>
      <c r="AH171" s="133"/>
      <c r="AI171" s="133"/>
      <c r="AJ171" s="133"/>
      <c r="AK171" s="133"/>
      <c r="AL171" s="133"/>
      <c r="AM171" s="133"/>
      <c r="AN171" s="133"/>
      <c r="AO171" s="133"/>
    </row>
    <row r="172" spans="1:41">
      <c r="A172" s="134" t="str">
        <f>'AAL mundo '!A172</f>
        <v>LAC</v>
      </c>
      <c r="B172" s="134" t="str">
        <f>'AAL mundo '!B172</f>
        <v>NIC</v>
      </c>
      <c r="C172" s="134" t="str">
        <f>'AAL mundo '!C172</f>
        <v>Nicaragua</v>
      </c>
      <c r="D172" s="134" t="str">
        <f>'AAL mundo '!D172</f>
        <v/>
      </c>
      <c r="E172" s="134" t="str">
        <f>'AAL mundo '!E172</f>
        <v>Lower middle income</v>
      </c>
      <c r="F172" s="136">
        <f>IFERROR(VLOOKUP(B172,[15]GDP!$B$6:$S$221,18,FALSE),"")</f>
        <v>11805.641286803369</v>
      </c>
      <c r="G172" s="215">
        <f>IFERROR(VLOOKUP($B172,[15]Hoja3!$B$6:$N$221,10,FALSE),0)</f>
        <v>582.46086540967099</v>
      </c>
      <c r="H172" s="215">
        <f>IFERROR(VLOOKUP($B172,[15]Hoja3!$B$6:$N$221,7,FALSE),0)</f>
        <v>6.95</v>
      </c>
      <c r="I172" s="136">
        <f t="shared" si="28"/>
        <v>242.20315122790637</v>
      </c>
      <c r="J172" s="136">
        <f>IFERROR(VLOOKUP($B172,[16]SOC!$B$7:$AE$222,30,FALSE),0)</f>
        <v>2.8900000000000006</v>
      </c>
      <c r="K172" s="135">
        <f t="shared" si="29"/>
        <v>340.25771418176458</v>
      </c>
      <c r="L172" s="136">
        <f>IFERROR(VLOOKUP($B172,[16]SOC!$B$7:$AE$222,29,FALSE),0)</f>
        <v>4.0599999999999996</v>
      </c>
      <c r="M172" s="136">
        <f>IFERROR(VLOOKUP($B172,[15]Hoja3!$B$6:$F$221,5,FALSE),0)</f>
        <v>392.75681494437265</v>
      </c>
      <c r="N172" s="136">
        <f>IFERROR(VLOOKUP($B172,[15]Hoja3!$B$6:$F$221,2,FALSE),0)</f>
        <v>4.4931099999999997</v>
      </c>
      <c r="O172" s="215">
        <f>IFERROR(VLOOKUP($B172,[15]Hoja3!$B$6:$N$221,13,FALSE),0)</f>
        <v>975.21768035404364</v>
      </c>
      <c r="P172" s="215">
        <f>IFERROR(VLOOKUP($B172,[15]Hoja3!$B$6:$N$221,6,FALSE),0)</f>
        <v>11.443110000000001</v>
      </c>
      <c r="Q172" s="136">
        <f>IFERROR(VLOOKUP($B172,[15]Hoja1!$B$6:$O$221,14,FALSE),0)</f>
        <v>3205.7474078754649</v>
      </c>
      <c r="R172" s="136">
        <f>IFERROR(VLOOKUP($B172,[15]Hoja1!$B$6:$O$221,7,FALSE),0)</f>
        <v>27.154369085048575</v>
      </c>
      <c r="S172" s="136"/>
      <c r="T172" s="136"/>
      <c r="U172" s="132"/>
      <c r="V172" s="132"/>
      <c r="W172" s="132"/>
      <c r="X172" s="132"/>
      <c r="Y172" s="132"/>
      <c r="AG172" s="133"/>
      <c r="AH172" s="133"/>
      <c r="AI172" s="133"/>
      <c r="AJ172" s="133"/>
      <c r="AK172" s="133"/>
      <c r="AL172" s="133"/>
      <c r="AM172" s="133"/>
      <c r="AN172" s="133"/>
      <c r="AO172" s="133"/>
    </row>
    <row r="173" spans="1:41">
      <c r="A173" s="134" t="str">
        <f>'AAL mundo '!A173</f>
        <v>Sub-Saharan Africa</v>
      </c>
      <c r="B173" s="134" t="str">
        <f>'AAL mundo '!B173</f>
        <v>NER</v>
      </c>
      <c r="C173" s="134" t="str">
        <f>'AAL mundo '!C173</f>
        <v>Niger</v>
      </c>
      <c r="D173" s="134" t="str">
        <f>'AAL mundo '!D173</f>
        <v/>
      </c>
      <c r="E173" s="134" t="str">
        <f>'AAL mundo '!E173</f>
        <v>Low income</v>
      </c>
      <c r="F173" s="136">
        <f>IFERROR(VLOOKUP(B173,[15]GDP!$B$6:$S$221,18,FALSE),"")</f>
        <v>8168.6958698664066</v>
      </c>
      <c r="G173" s="215">
        <f>IFERROR(VLOOKUP($B173,[15]Hoja3!$B$6:$N$221,10,FALSE),0)</f>
        <v>166.54109350749417</v>
      </c>
      <c r="H173" s="215">
        <f>IFERROR(VLOOKUP($B173,[15]Hoja3!$B$6:$N$221,7,FALSE),0)</f>
        <v>2.9122755671253251</v>
      </c>
      <c r="I173" s="136">
        <f t="shared" si="28"/>
        <v>30.381470387502734</v>
      </c>
      <c r="J173" s="136">
        <f>IFERROR(VLOOKUP($B173,[16]SOC!$B$7:$AE$222,30,FALSE),0)</f>
        <v>0.53127556712532531</v>
      </c>
      <c r="K173" s="135">
        <f t="shared" si="29"/>
        <v>136.15962311999144</v>
      </c>
      <c r="L173" s="136">
        <f>IFERROR(VLOOKUP($B173,[16]SOC!$B$7:$AE$222,29,FALSE),0)</f>
        <v>2.3809999999999998</v>
      </c>
      <c r="M173" s="136">
        <f>IFERROR(VLOOKUP($B173,[15]Hoja3!$B$6:$F$221,5,FALSE),0)</f>
        <v>553.67257232037116</v>
      </c>
      <c r="N173" s="136">
        <f>IFERROR(VLOOKUP($B173,[15]Hoja3!$B$6:$F$221,2,FALSE),0)</f>
        <v>6.7779800000000003</v>
      </c>
      <c r="O173" s="215">
        <f>IFERROR(VLOOKUP($B173,[15]Hoja3!$B$6:$N$221,13,FALSE),0)</f>
        <v>720.21366582786527</v>
      </c>
      <c r="P173" s="215">
        <f>IFERROR(VLOOKUP($B173,[15]Hoja3!$B$6:$N$221,6,FALSE),0)</f>
        <v>9.690255567125325</v>
      </c>
      <c r="Q173" s="136">
        <f>IFERROR(VLOOKUP($B173,[15]Hoja1!$B$6:$O$221,14,FALSE),0)</f>
        <v>3291.3994983970952</v>
      </c>
      <c r="R173" s="136">
        <f>IFERROR(VLOOKUP($B173,[15]Hoja1!$B$6:$O$221,7,FALSE),0)</f>
        <v>40.292839283425593</v>
      </c>
      <c r="S173" s="136"/>
      <c r="T173" s="136"/>
      <c r="U173" s="132"/>
      <c r="V173" s="132"/>
      <c r="W173" s="132"/>
      <c r="X173" s="132"/>
      <c r="Y173" s="132"/>
      <c r="AG173" s="133"/>
      <c r="AH173" s="133"/>
      <c r="AI173" s="133"/>
      <c r="AJ173" s="133"/>
      <c r="AK173" s="133"/>
      <c r="AL173" s="133"/>
      <c r="AM173" s="133"/>
      <c r="AN173" s="133"/>
      <c r="AO173" s="133"/>
    </row>
    <row r="174" spans="1:41">
      <c r="A174" s="134" t="str">
        <f>'AAL mundo '!A174</f>
        <v>Sub-Saharan Africa</v>
      </c>
      <c r="B174" s="134" t="str">
        <f>'AAL mundo '!B174</f>
        <v>NGA</v>
      </c>
      <c r="C174" s="134" t="str">
        <f>'AAL mundo '!C174</f>
        <v>Nigeria</v>
      </c>
      <c r="D174" s="134" t="str">
        <f>'AAL mundo '!D174</f>
        <v/>
      </c>
      <c r="E174" s="134" t="str">
        <f>'AAL mundo '!E174</f>
        <v>Lower middle income</v>
      </c>
      <c r="F174" s="136">
        <f>IFERROR(VLOOKUP(B174,[15]GDP!$B$6:$S$221,18,FALSE),"")</f>
        <v>568508.26237779867</v>
      </c>
      <c r="G174" s="215">
        <f>IFERROR(VLOOKUP($B174,[15]Hoja3!$B$6:$N$221,10,FALSE),0)</f>
        <v>10450.960544994103</v>
      </c>
      <c r="H174" s="215">
        <f>IFERROR(VLOOKUP($B174,[15]Hoja3!$B$6:$N$221,7,FALSE),0)</f>
        <v>2.8317592679493195</v>
      </c>
      <c r="I174" s="136">
        <f t="shared" si="28"/>
        <v>4143.6830254861925</v>
      </c>
      <c r="J174" s="136">
        <f>IFERROR(VLOOKUP($B174,[16]SOC!$B$7:$AE$222,30,FALSE),0)</f>
        <v>1.1227592679493197</v>
      </c>
      <c r="K174" s="135">
        <f t="shared" si="29"/>
        <v>6307.2775195079121</v>
      </c>
      <c r="L174" s="136">
        <f>IFERROR(VLOOKUP($B174,[16]SOC!$B$7:$AE$222,29,FALSE),0)</f>
        <v>1.7090000000000001</v>
      </c>
      <c r="M174" s="136" t="str">
        <f>IFERROR(VLOOKUP($B174,[15]Hoja3!$B$6:$F$221,5,FALSE),0)</f>
        <v/>
      </c>
      <c r="N174" s="136" t="str">
        <f>IFERROR(VLOOKUP($B174,[15]Hoja3!$B$6:$F$221,2,FALSE),0)</f>
        <v/>
      </c>
      <c r="O174" s="215">
        <f>IFERROR(VLOOKUP($B174,[15]Hoja3!$B$6:$N$221,13,FALSE),0)</f>
        <v>10450.960544994103</v>
      </c>
      <c r="P174" s="215">
        <f>IFERROR(VLOOKUP($B174,[15]Hoja3!$B$6:$N$221,6,FALSE),0)</f>
        <v>2.8317592679493195</v>
      </c>
      <c r="Q174" s="136">
        <f>IFERROR(VLOOKUP($B174,[15]Hoja1!$B$6:$O$221,14,FALSE),0)</f>
        <v>85738.125386313448</v>
      </c>
      <c r="R174" s="136">
        <f>IFERROR(VLOOKUP($B174,[15]Hoja1!$B$6:$O$221,7,FALSE),0)</f>
        <v>15.081245262419193</v>
      </c>
      <c r="S174" s="136"/>
      <c r="T174" s="136"/>
      <c r="U174" s="132"/>
      <c r="V174" s="132"/>
      <c r="W174" s="132"/>
      <c r="X174" s="132"/>
      <c r="Y174" s="132"/>
      <c r="AG174" s="133"/>
      <c r="AH174" s="133"/>
      <c r="AI174" s="133"/>
      <c r="AJ174" s="133"/>
      <c r="AK174" s="133"/>
      <c r="AL174" s="133"/>
      <c r="AM174" s="133"/>
      <c r="AN174" s="133"/>
      <c r="AO174" s="133"/>
    </row>
    <row r="175" spans="1:41">
      <c r="A175" s="134" t="str">
        <f>'AAL mundo '!A175</f>
        <v>Europe and Central Asia</v>
      </c>
      <c r="B175" s="134" t="str">
        <f>'AAL mundo '!B175</f>
        <v>NOR</v>
      </c>
      <c r="C175" s="134" t="str">
        <f>'AAL mundo '!C175</f>
        <v>Norway</v>
      </c>
      <c r="D175" s="134" t="str">
        <f>'AAL mundo '!D175</f>
        <v/>
      </c>
      <c r="E175" s="134" t="str">
        <f>'AAL mundo '!E175</f>
        <v>High income: OECD</v>
      </c>
      <c r="F175" s="136">
        <f>IFERROR(VLOOKUP(B175,[15]GDP!$B$6:$S$221,18,FALSE),"")</f>
        <v>499817.13832319464</v>
      </c>
      <c r="G175" s="215">
        <f>IFERROR(VLOOKUP($B175,[15]Hoja3!$B$6:$N$221,10,FALSE),0)</f>
        <v>111427.84866716624</v>
      </c>
      <c r="H175" s="215">
        <f>IFERROR(VLOOKUP($B175,[15]Hoja3!$B$6:$N$221,7,FALSE),0)</f>
        <v>22.367999999999999</v>
      </c>
      <c r="I175" s="136">
        <f t="shared" si="28"/>
        <v>78895.521126381675</v>
      </c>
      <c r="J175" s="136">
        <f>IFERROR(VLOOKUP($B175,[16]SOC!$B$7:$AE$222,30,FALSE),0)</f>
        <v>15.837468260076969</v>
      </c>
      <c r="K175" s="135">
        <f t="shared" si="29"/>
        <v>32532.327540784565</v>
      </c>
      <c r="L175" s="136">
        <f>IFERROR(VLOOKUP($B175,[16]SOC!$B$7:$AE$222,29,FALSE),0)</f>
        <v>6.5305317399230294</v>
      </c>
      <c r="M175" s="136">
        <f>IFERROR(VLOOKUP($B175,[15]Hoja3!$B$6:$F$221,5,FALSE),0)</f>
        <v>37574.575488852599</v>
      </c>
      <c r="N175" s="136">
        <f>IFERROR(VLOOKUP($B175,[15]Hoja3!$B$6:$F$221,2,FALSE),0)</f>
        <v>7.3718300000000001</v>
      </c>
      <c r="O175" s="215">
        <f>IFERROR(VLOOKUP($B175,[15]Hoja3!$B$6:$N$221,13,FALSE),0)</f>
        <v>149002.42415601882</v>
      </c>
      <c r="P175" s="215">
        <f>IFERROR(VLOOKUP($B175,[15]Hoja3!$B$6:$N$221,6,FALSE),0)</f>
        <v>29.739829999999998</v>
      </c>
      <c r="Q175" s="136">
        <f>IFERROR(VLOOKUP($B175,[15]Hoja1!$B$6:$O$221,14,FALSE),0)</f>
        <v>118652.10261835485</v>
      </c>
      <c r="R175" s="136">
        <f>IFERROR(VLOOKUP($B175,[15]Hoja1!$B$6:$O$221,7,FALSE),0)</f>
        <v>23.73910246783722</v>
      </c>
      <c r="S175" s="136"/>
      <c r="T175" s="136"/>
      <c r="U175" s="132"/>
      <c r="V175" s="132"/>
      <c r="W175" s="132"/>
      <c r="X175" s="132"/>
      <c r="Y175" s="132"/>
      <c r="AG175" s="133"/>
      <c r="AH175" s="133"/>
      <c r="AI175" s="133"/>
      <c r="AJ175" s="133"/>
      <c r="AK175" s="133"/>
      <c r="AL175" s="133"/>
      <c r="AM175" s="133"/>
      <c r="AN175" s="133"/>
      <c r="AO175" s="133"/>
    </row>
    <row r="176" spans="1:41">
      <c r="A176" s="134" t="str">
        <f>'AAL mundo '!A176</f>
        <v>Middle East and North Africa</v>
      </c>
      <c r="B176" s="134" t="str">
        <f>'AAL mundo '!B176</f>
        <v>OMN</v>
      </c>
      <c r="C176" s="134" t="str">
        <f>'AAL mundo '!C176</f>
        <v>Oman</v>
      </c>
      <c r="D176" s="134" t="str">
        <f>'AAL mundo '!D176</f>
        <v/>
      </c>
      <c r="E176" s="134" t="str">
        <f>'AAL mundo '!E176</f>
        <v>High income: nonOECD</v>
      </c>
      <c r="F176" s="136">
        <f>IFERROR(VLOOKUP(B176,[15]GDP!$B$6:$S$221,18,FALSE),"")</f>
        <v>81796.618985695706</v>
      </c>
      <c r="G176" s="215">
        <f>IFERROR(VLOOKUP($B176,[15]Hoja3!$B$6:$N$221,10,FALSE),0)</f>
        <v>2583.6662158647596</v>
      </c>
      <c r="H176" s="215">
        <f>IFERROR(VLOOKUP($B176,[15]Hoja3!$B$6:$N$221,7,FALSE),0)</f>
        <v>3.8029999999999999</v>
      </c>
      <c r="I176" s="136">
        <f t="shared" si="28"/>
        <v>1570.716879063719</v>
      </c>
      <c r="J176" s="136">
        <f>IFERROR(VLOOKUP($B176,[16]SOC!$B$7:$AE$222,30,FALSE),0)</f>
        <v>2.3119999999999998</v>
      </c>
      <c r="K176" s="135">
        <f t="shared" si="29"/>
        <v>1012.9493368010404</v>
      </c>
      <c r="L176" s="136">
        <f>IFERROR(VLOOKUP($B176,[16]SOC!$B$7:$AE$222,29,FALSE),0)</f>
        <v>1.4910000000000001</v>
      </c>
      <c r="M176" s="136">
        <f>IFERROR(VLOOKUP($B176,[15]Hoja3!$B$6:$F$221,5,FALSE),0)</f>
        <v>2026.3808862158642</v>
      </c>
      <c r="N176" s="136">
        <f>IFERROR(VLOOKUP($B176,[15]Hoja3!$B$6:$F$221,2,FALSE),0)</f>
        <v>4.1877500000000003</v>
      </c>
      <c r="O176" s="215">
        <f>IFERROR(VLOOKUP($B176,[15]Hoja3!$B$6:$N$221,13,FALSE),0)</f>
        <v>4610.0471020806235</v>
      </c>
      <c r="P176" s="215">
        <f>IFERROR(VLOOKUP($B176,[15]Hoja3!$B$6:$N$221,6,FALSE),0)</f>
        <v>7.9907500000000002</v>
      </c>
      <c r="Q176" s="136">
        <f>IFERROR(VLOOKUP($B176,[15]Hoja1!$B$6:$O$221,14,FALSE),0)</f>
        <v>22890.767230169051</v>
      </c>
      <c r="R176" s="136">
        <f>IFERROR(VLOOKUP($B176,[15]Hoja1!$B$6:$O$221,7,FALSE),0)</f>
        <v>27.984979714347492</v>
      </c>
      <c r="S176" s="136"/>
      <c r="T176" s="136"/>
      <c r="U176" s="132"/>
      <c r="V176" s="132"/>
      <c r="W176" s="132"/>
      <c r="X176" s="132"/>
      <c r="Y176" s="132"/>
      <c r="AG176" s="133"/>
      <c r="AH176" s="133"/>
      <c r="AI176" s="133"/>
      <c r="AJ176" s="133"/>
      <c r="AK176" s="133"/>
      <c r="AL176" s="133"/>
      <c r="AM176" s="133"/>
      <c r="AN176" s="133"/>
      <c r="AO176" s="133"/>
    </row>
    <row r="177" spans="1:41">
      <c r="A177" s="134" t="str">
        <f>'AAL mundo '!A177</f>
        <v>South Asia</v>
      </c>
      <c r="B177" s="134" t="str">
        <f>'AAL mundo '!B177</f>
        <v>PAK</v>
      </c>
      <c r="C177" s="134" t="str">
        <f>'AAL mundo '!C177</f>
        <v>Pakistan</v>
      </c>
      <c r="D177" s="134" t="str">
        <f>'AAL mundo '!D177</f>
        <v/>
      </c>
      <c r="E177" s="134" t="str">
        <f>'AAL mundo '!E177</f>
        <v>Lower middle income</v>
      </c>
      <c r="F177" s="136">
        <f>IFERROR(VLOOKUP(B177,[15]GDP!$B$6:$S$221,18,FALSE),"")</f>
        <v>243631.91786647809</v>
      </c>
      <c r="G177" s="215">
        <f>IFERROR(VLOOKUP($B177,[15]Hoja3!$B$6:$N$221,10,FALSE),0)</f>
        <v>2980.4351558500612</v>
      </c>
      <c r="H177" s="215">
        <f>IFERROR(VLOOKUP($B177,[15]Hoja3!$B$6:$N$221,7,FALSE),0)</f>
        <v>1.6800000000000002</v>
      </c>
      <c r="I177" s="136">
        <f t="shared" si="28"/>
        <v>2306.2891086934997</v>
      </c>
      <c r="J177" s="136">
        <f>IFERROR(VLOOKUP($B177,[16]SOC!$B$7:$AE$222,30,FALSE),0)</f>
        <v>1.3</v>
      </c>
      <c r="K177" s="135">
        <f t="shared" si="29"/>
        <v>674.14604715656139</v>
      </c>
      <c r="L177" s="136">
        <f>IFERROR(VLOOKUP($B177,[16]SOC!$B$7:$AE$222,29,FALSE),0)</f>
        <v>0.38</v>
      </c>
      <c r="M177" s="136">
        <f>IFERROR(VLOOKUP($B177,[15]Hoja3!$B$6:$F$221,5,FALSE),0)</f>
        <v>5980.1646927587844</v>
      </c>
      <c r="N177" s="136">
        <f>IFERROR(VLOOKUP($B177,[15]Hoja3!$B$6:$F$221,2,FALSE),0)</f>
        <v>2.45459</v>
      </c>
      <c r="O177" s="215">
        <f>IFERROR(VLOOKUP($B177,[15]Hoja3!$B$6:$N$221,13,FALSE),0)</f>
        <v>8960.5998486088465</v>
      </c>
      <c r="P177" s="215">
        <f>IFERROR(VLOOKUP($B177,[15]Hoja3!$B$6:$N$221,6,FALSE),0)</f>
        <v>4.1345900000000002</v>
      </c>
      <c r="Q177" s="136">
        <f>IFERROR(VLOOKUP($B177,[15]Hoja1!$B$6:$O$221,14,FALSE),0)</f>
        <v>32606.626656260705</v>
      </c>
      <c r="R177" s="136">
        <f>IFERROR(VLOOKUP($B177,[15]Hoja1!$B$6:$O$221,7,FALSE),0)</f>
        <v>13.383561128526145</v>
      </c>
      <c r="S177" s="136"/>
      <c r="T177" s="136"/>
      <c r="U177" s="132"/>
      <c r="V177" s="132"/>
      <c r="W177" s="132"/>
      <c r="X177" s="132"/>
      <c r="Y177" s="132"/>
      <c r="AG177" s="133"/>
      <c r="AH177" s="133"/>
      <c r="AI177" s="133"/>
      <c r="AJ177" s="133"/>
      <c r="AK177" s="133"/>
      <c r="AL177" s="133"/>
      <c r="AM177" s="133"/>
      <c r="AN177" s="133"/>
      <c r="AO177" s="133"/>
    </row>
    <row r="178" spans="1:41">
      <c r="A178" s="134" t="str">
        <f>'AAL mundo '!A178</f>
        <v>East Asia and the Pacific</v>
      </c>
      <c r="B178" s="134" t="str">
        <f>'AAL mundo '!B178</f>
        <v>PLW</v>
      </c>
      <c r="C178" s="134" t="str">
        <f>'AAL mundo '!C178</f>
        <v>Palau</v>
      </c>
      <c r="D178" s="134" t="str">
        <f>'AAL mundo '!D178</f>
        <v>SIDS</v>
      </c>
      <c r="E178" s="134" t="str">
        <f>'AAL mundo '!E178</f>
        <v>Upper middle income</v>
      </c>
      <c r="F178" s="136">
        <f>IFERROR(VLOOKUP(B178,[15]GDP!$B$6:$S$221,18,FALSE),"")</f>
        <v>250.62556279409998</v>
      </c>
      <c r="G178" s="215">
        <f>IFERROR(VLOOKUP($B178,[15]Hoja3!$B$6:$N$221,10,FALSE),0)</f>
        <v>29.099375723510761</v>
      </c>
      <c r="H178" s="215">
        <f>IFERROR(VLOOKUP($B178,[15]Hoja3!$B$6:$N$221,7,FALSE),0)</f>
        <v>15.786999999999999</v>
      </c>
      <c r="I178" s="136">
        <f t="shared" si="28"/>
        <v>12.906431165897407</v>
      </c>
      <c r="J178" s="136">
        <f>IFERROR(VLOOKUP($B178,[16]SOC!$B$7:$AE$222,30,FALSE),0)</f>
        <v>7.0019999999999998</v>
      </c>
      <c r="K178" s="135">
        <f t="shared" si="29"/>
        <v>16.192944557613355</v>
      </c>
      <c r="L178" s="136">
        <f>IFERROR(VLOOKUP($B178,[16]SOC!$B$7:$AE$222,29,FALSE),0)</f>
        <v>8.7850000000000001</v>
      </c>
      <c r="M178" s="136">
        <f>IFERROR(VLOOKUP($B178,[15]Hoja3!$B$6:$F$221,5,FALSE),0)</f>
        <v>12.274751079559834</v>
      </c>
      <c r="N178" s="136">
        <f>IFERROR(VLOOKUP($B178,[15]Hoja3!$B$6:$F$221,2,FALSE),0)</f>
        <v>7.47689</v>
      </c>
      <c r="O178" s="215">
        <f>IFERROR(VLOOKUP($B178,[15]Hoja3!$B$6:$N$221,13,FALSE),0)</f>
        <v>41.374126803070595</v>
      </c>
      <c r="P178" s="215">
        <f>IFERROR(VLOOKUP($B178,[15]Hoja3!$B$6:$N$221,6,FALSE),0)</f>
        <v>23.26389</v>
      </c>
      <c r="Q178" s="136">
        <f>IFERROR(VLOOKUP($B178,[15]Hoja1!$B$6:$O$221,14,FALSE),0)</f>
        <v>60.358154287703094</v>
      </c>
      <c r="R178" s="136">
        <f>IFERROR(VLOOKUP($B178,[15]Hoja1!$B$6:$O$221,7,FALSE),0)</f>
        <v>24.082999999999998</v>
      </c>
      <c r="S178" s="136"/>
      <c r="T178" s="136"/>
      <c r="U178" s="132"/>
      <c r="V178" s="132"/>
      <c r="W178" s="132"/>
      <c r="X178" s="132"/>
      <c r="Y178" s="132"/>
      <c r="AG178" s="133"/>
      <c r="AH178" s="133"/>
      <c r="AI178" s="133"/>
      <c r="AJ178" s="133"/>
      <c r="AK178" s="133"/>
      <c r="AL178" s="133"/>
      <c r="AM178" s="133"/>
      <c r="AN178" s="133"/>
      <c r="AO178" s="133"/>
    </row>
    <row r="179" spans="1:41">
      <c r="A179" s="134" t="str">
        <f>'AAL mundo '!A179</f>
        <v>LAC</v>
      </c>
      <c r="B179" s="134" t="str">
        <f>'AAL mundo '!B179</f>
        <v>PAN</v>
      </c>
      <c r="C179" s="134" t="str">
        <f>'AAL mundo '!C179</f>
        <v>Panama</v>
      </c>
      <c r="D179" s="134" t="str">
        <f>'AAL mundo '!D179</f>
        <v/>
      </c>
      <c r="E179" s="134" t="str">
        <f>'AAL mundo '!E179</f>
        <v>Upper middle income</v>
      </c>
      <c r="F179" s="136">
        <f>IFERROR(VLOOKUP(B179,[15]GDP!$B$6:$S$221,18,FALSE),"")</f>
        <v>46212.6</v>
      </c>
      <c r="G179" s="215">
        <f>IFERROR(VLOOKUP($B179,[15]Hoja3!$B$6:$N$221,10,FALSE),0)</f>
        <v>1898.0813208443269</v>
      </c>
      <c r="H179" s="215">
        <f>IFERROR(VLOOKUP($B179,[15]Hoja3!$B$6:$N$221,7,FALSE),0)</f>
        <v>6.587335092348285</v>
      </c>
      <c r="I179" s="136">
        <f t="shared" si="28"/>
        <v>1253.8314965699205</v>
      </c>
      <c r="J179" s="136">
        <f>IFERROR(VLOOKUP($B179,[16]SOC!$B$7:$AE$222,30,FALSE),0)</f>
        <v>4.3514511873350923</v>
      </c>
      <c r="K179" s="135">
        <f t="shared" si="29"/>
        <v>644.24982427440636</v>
      </c>
      <c r="L179" s="136">
        <f>IFERROR(VLOOKUP($B179,[16]SOC!$B$7:$AE$222,29,FALSE),0)</f>
        <v>2.2358839050131927</v>
      </c>
      <c r="M179" s="136">
        <f>IFERROR(VLOOKUP($B179,[15]Hoja3!$B$6:$F$221,5,FALSE),0)</f>
        <v>1095.74062815</v>
      </c>
      <c r="N179" s="136">
        <f>IFERROR(VLOOKUP($B179,[15]Hoja3!$B$6:$F$221,2,FALSE),0)</f>
        <v>3.2934299999999999</v>
      </c>
      <c r="O179" s="215">
        <f>IFERROR(VLOOKUP($B179,[15]Hoja3!$B$6:$N$221,13,FALSE),0)</f>
        <v>2993.8219489943267</v>
      </c>
      <c r="P179" s="215">
        <f>IFERROR(VLOOKUP($B179,[15]Hoja3!$B$6:$N$221,6,FALSE),0)</f>
        <v>9.8807650923482839</v>
      </c>
      <c r="Q179" s="136">
        <f>IFERROR(VLOOKUP($B179,[15]Hoja1!$B$6:$O$221,14,FALSE),0)</f>
        <v>13401.654</v>
      </c>
      <c r="R179" s="136">
        <f>IFERROR(VLOOKUP($B179,[15]Hoja1!$B$6:$O$221,7,FALSE),0)</f>
        <v>29</v>
      </c>
      <c r="S179" s="136"/>
      <c r="T179" s="136"/>
      <c r="U179" s="132"/>
      <c r="V179" s="132"/>
      <c r="W179" s="132"/>
      <c r="X179" s="132"/>
      <c r="Y179" s="132"/>
      <c r="AG179" s="133"/>
      <c r="AH179" s="133"/>
      <c r="AI179" s="133"/>
      <c r="AJ179" s="133"/>
      <c r="AK179" s="133"/>
      <c r="AL179" s="133"/>
      <c r="AM179" s="133"/>
      <c r="AN179" s="133"/>
      <c r="AO179" s="133"/>
    </row>
    <row r="180" spans="1:41">
      <c r="A180" s="134" t="str">
        <f>'AAL mundo '!A180</f>
        <v>East Asia and the Pacific</v>
      </c>
      <c r="B180" s="134" t="str">
        <f>'AAL mundo '!B180</f>
        <v>PNG</v>
      </c>
      <c r="C180" s="134" t="str">
        <f>'AAL mundo '!C180</f>
        <v>Papua New Guinea</v>
      </c>
      <c r="D180" s="134" t="str">
        <f>'AAL mundo '!D180</f>
        <v>SIDS</v>
      </c>
      <c r="E180" s="134" t="str">
        <f>'AAL mundo '!E180</f>
        <v>Lower middle income</v>
      </c>
      <c r="F180" s="136">
        <f>IFERROR(VLOOKUP(B180,[15]GDP!$B$6:$S$221,18,FALSE),"")</f>
        <v>16928.577232469328</v>
      </c>
      <c r="G180" s="215">
        <f>IFERROR(VLOOKUP($B180,[15]Hoja3!$B$6:$N$221,10,FALSE),0)</f>
        <v>675.79084471984061</v>
      </c>
      <c r="H180" s="215">
        <f>IFERROR(VLOOKUP($B180,[15]Hoja3!$B$6:$N$221,7,FALSE),0)</f>
        <v>4.3906386157101966</v>
      </c>
      <c r="I180" s="136">
        <f t="shared" si="28"/>
        <v>172.34869997887625</v>
      </c>
      <c r="J180" s="136">
        <f>IFERROR(VLOOKUP($B180,[16]SOC!$B$7:$AE$222,30,FALSE),0)</f>
        <v>1.1197560064732979</v>
      </c>
      <c r="K180" s="135">
        <f t="shared" si="29"/>
        <v>503.4421447409643</v>
      </c>
      <c r="L180" s="136">
        <f>IFERROR(VLOOKUP($B180,[16]SOC!$B$7:$AE$222,29,FALSE),0)</f>
        <v>3.2708826092368986</v>
      </c>
      <c r="M180" s="136" t="str">
        <f>IFERROR(VLOOKUP($B180,[15]Hoja3!$B$6:$F$221,5,FALSE),0)</f>
        <v/>
      </c>
      <c r="N180" s="136" t="str">
        <f>IFERROR(VLOOKUP($B180,[15]Hoja3!$B$6:$F$221,2,FALSE),0)</f>
        <v/>
      </c>
      <c r="O180" s="215">
        <f>IFERROR(VLOOKUP($B180,[15]Hoja3!$B$6:$N$221,13,FALSE),0)</f>
        <v>675.79084471984061</v>
      </c>
      <c r="P180" s="215">
        <f>IFERROR(VLOOKUP($B180,[15]Hoja3!$B$6:$N$221,6,FALSE),0)</f>
        <v>4.3906386157101966</v>
      </c>
      <c r="Q180" s="136">
        <f>IFERROR(VLOOKUP($B180,[15]Hoja1!$B$6:$O$221,14,FALSE),0)</f>
        <v>3438.1940359145201</v>
      </c>
      <c r="R180" s="136">
        <f>IFERROR(VLOOKUP($B180,[15]Hoja1!$B$6:$O$221,7,FALSE),0)</f>
        <v>20.309999999999999</v>
      </c>
      <c r="S180" s="136"/>
      <c r="T180" s="136"/>
      <c r="U180" s="132"/>
      <c r="V180" s="132"/>
      <c r="W180" s="132"/>
      <c r="X180" s="132"/>
      <c r="Y180" s="132"/>
      <c r="AG180" s="133"/>
      <c r="AH180" s="133"/>
      <c r="AI180" s="133"/>
      <c r="AJ180" s="133"/>
      <c r="AK180" s="133"/>
      <c r="AL180" s="133"/>
      <c r="AM180" s="133"/>
      <c r="AN180" s="133"/>
      <c r="AO180" s="133"/>
    </row>
    <row r="181" spans="1:41">
      <c r="A181" s="134" t="str">
        <f>'AAL mundo '!A181</f>
        <v>LAC</v>
      </c>
      <c r="B181" s="134" t="str">
        <f>'AAL mundo '!B181</f>
        <v>PRY</v>
      </c>
      <c r="C181" s="134" t="str">
        <f>'AAL mundo '!C181</f>
        <v>Paraguay</v>
      </c>
      <c r="D181" s="134" t="str">
        <f>'AAL mundo '!D181</f>
        <v/>
      </c>
      <c r="E181" s="134" t="str">
        <f>'AAL mundo '!E181</f>
        <v>Lower middle income</v>
      </c>
      <c r="F181" s="136">
        <f>IFERROR(VLOOKUP(B181,[15]GDP!$B$6:$S$221,18,FALSE),"")</f>
        <v>30880.859579505439</v>
      </c>
      <c r="G181" s="215">
        <f>IFERROR(VLOOKUP($B181,[15]Hoja3!$B$6:$N$221,10,FALSE),0)</f>
        <v>1271.9385307252373</v>
      </c>
      <c r="H181" s="215">
        <f>IFERROR(VLOOKUP($B181,[15]Hoja3!$B$6:$N$221,7,FALSE),0)</f>
        <v>6.35</v>
      </c>
      <c r="I181" s="136">
        <f t="shared" si="28"/>
        <v>815.24249134672709</v>
      </c>
      <c r="J181" s="136">
        <f>IFERROR(VLOOKUP($B181,[16]SOC!$B$7:$AE$222,30,FALSE),0)</f>
        <v>4.07</v>
      </c>
      <c r="K181" s="135">
        <f t="shared" si="29"/>
        <v>456.69603937851036</v>
      </c>
      <c r="L181" s="136">
        <f>IFERROR(VLOOKUP($B181,[16]SOC!$B$7:$AE$222,29,FALSE),0)</f>
        <v>2.2799999999999998</v>
      </c>
      <c r="M181" s="136">
        <f>IFERROR(VLOOKUP($B181,[15]Hoja3!$B$6:$F$221,5,FALSE),0)</f>
        <v>1221.4557490016432</v>
      </c>
      <c r="N181" s="136">
        <f>IFERROR(VLOOKUP($B181,[15]Hoja3!$B$6:$F$221,2,FALSE),0)</f>
        <v>4.9630400000000003</v>
      </c>
      <c r="O181" s="215">
        <f>IFERROR(VLOOKUP($B181,[15]Hoja3!$B$6:$N$221,13,FALSE),0)</f>
        <v>2493.3942797268805</v>
      </c>
      <c r="P181" s="215">
        <f>IFERROR(VLOOKUP($B181,[15]Hoja3!$B$6:$N$221,6,FALSE),0)</f>
        <v>11.313040000000001</v>
      </c>
      <c r="Q181" s="136">
        <f>IFERROR(VLOOKUP($B181,[15]Hoja1!$B$6:$O$221,14,FALSE),0)</f>
        <v>4900.0060193811796</v>
      </c>
      <c r="R181" s="136">
        <f>IFERROR(VLOOKUP($B181,[15]Hoja1!$B$6:$O$221,7,FALSE),0)</f>
        <v>15.867453452083129</v>
      </c>
      <c r="S181" s="136"/>
      <c r="T181" s="136"/>
      <c r="U181" s="132"/>
      <c r="V181" s="132"/>
      <c r="W181" s="132"/>
      <c r="X181" s="132"/>
      <c r="Y181" s="132"/>
      <c r="AG181" s="133"/>
      <c r="AH181" s="133"/>
      <c r="AI181" s="133"/>
      <c r="AJ181" s="133"/>
      <c r="AK181" s="133"/>
      <c r="AL181" s="133"/>
      <c r="AM181" s="133"/>
      <c r="AN181" s="133"/>
      <c r="AO181" s="133"/>
    </row>
    <row r="182" spans="1:41">
      <c r="A182" s="134" t="str">
        <f>'AAL mundo '!A182</f>
        <v>LAC</v>
      </c>
      <c r="B182" s="134" t="str">
        <f>'AAL mundo '!B182</f>
        <v>PER</v>
      </c>
      <c r="C182" s="134" t="str">
        <f>'AAL mundo '!C182</f>
        <v>Peru</v>
      </c>
      <c r="D182" s="134" t="str">
        <f>'AAL mundo '!D182</f>
        <v/>
      </c>
      <c r="E182" s="134" t="str">
        <f>'AAL mundo '!E182</f>
        <v>Upper middle income</v>
      </c>
      <c r="F182" s="136">
        <f>IFERROR(VLOOKUP(B182,[15]GDP!$B$6:$S$221,18,FALSE),"")</f>
        <v>202596.30771911598</v>
      </c>
      <c r="G182" s="215">
        <f>IFERROR(VLOOKUP($B182,[15]Hoja3!$B$6:$N$221,10,FALSE),0)</f>
        <v>10173.760296765517</v>
      </c>
      <c r="H182" s="215">
        <f>IFERROR(VLOOKUP($B182,[15]Hoja3!$B$6:$N$221,7,FALSE),0)</f>
        <v>6.85</v>
      </c>
      <c r="I182" s="136">
        <f t="shared" si="28"/>
        <v>7827.1119363436892</v>
      </c>
      <c r="J182" s="136">
        <f>IFERROR(VLOOKUP($B182,[16]SOC!$B$7:$AE$222,30,FALSE),0)</f>
        <v>5.27</v>
      </c>
      <c r="K182" s="135">
        <f t="shared" si="29"/>
        <v>2346.6483604218274</v>
      </c>
      <c r="L182" s="136">
        <f>IFERROR(VLOOKUP($B182,[16]SOC!$B$7:$AE$222,29,FALSE),0)</f>
        <v>1.58</v>
      </c>
      <c r="M182" s="136">
        <f>IFERROR(VLOOKUP($B182,[15]Hoja3!$B$6:$F$221,5,FALSE),0)</f>
        <v>7408.9469732880725</v>
      </c>
      <c r="N182" s="136">
        <f>IFERROR(VLOOKUP($B182,[15]Hoja3!$B$6:$F$221,2,FALSE),0)</f>
        <v>3.657</v>
      </c>
      <c r="O182" s="215">
        <f>IFERROR(VLOOKUP($B182,[15]Hoja3!$B$6:$N$221,13,FALSE),0)</f>
        <v>17582.70727005359</v>
      </c>
      <c r="P182" s="215">
        <f>IFERROR(VLOOKUP($B182,[15]Hoja3!$B$6:$N$221,6,FALSE),0)</f>
        <v>10.507</v>
      </c>
      <c r="Q182" s="136">
        <f>IFERROR(VLOOKUP($B182,[15]Hoja1!$B$6:$O$221,14,FALSE),0)</f>
        <v>52498.688883073184</v>
      </c>
      <c r="R182" s="136">
        <f>IFERROR(VLOOKUP($B182,[15]Hoja1!$B$6:$O$221,7,FALSE),0)</f>
        <v>25.912954423561622</v>
      </c>
      <c r="S182" s="136"/>
      <c r="T182" s="136"/>
      <c r="U182" s="132"/>
      <c r="V182" s="132"/>
      <c r="W182" s="132"/>
      <c r="X182" s="132"/>
      <c r="Y182" s="132"/>
      <c r="AG182" s="133"/>
      <c r="AH182" s="133"/>
      <c r="AI182" s="133"/>
      <c r="AJ182" s="133"/>
      <c r="AK182" s="133"/>
      <c r="AL182" s="133"/>
      <c r="AM182" s="133"/>
      <c r="AN182" s="133"/>
      <c r="AO182" s="133"/>
    </row>
    <row r="183" spans="1:41">
      <c r="A183" s="134" t="str">
        <f>'AAL mundo '!A183</f>
        <v>East Asia and the Pacific</v>
      </c>
      <c r="B183" s="134" t="str">
        <f>'AAL mundo '!B183</f>
        <v>PHL</v>
      </c>
      <c r="C183" s="134" t="str">
        <f>'AAL mundo '!C183</f>
        <v>Philippines</v>
      </c>
      <c r="D183" s="134" t="str">
        <f>'AAL mundo '!D183</f>
        <v/>
      </c>
      <c r="E183" s="134" t="str">
        <f>'AAL mundo '!E183</f>
        <v>Lower middle income</v>
      </c>
      <c r="F183" s="136">
        <f>IFERROR(VLOOKUP(B183,[15]GDP!$B$6:$S$221,18,FALSE),"")</f>
        <v>284777.0930190651</v>
      </c>
      <c r="G183" s="215">
        <f>IFERROR(VLOOKUP($B183,[15]Hoja3!$B$6:$N$221,10,FALSE),0)</f>
        <v>3863.9228453093624</v>
      </c>
      <c r="H183" s="215">
        <f>IFERROR(VLOOKUP($B183,[15]Hoja3!$B$6:$N$221,7,FALSE),0)</f>
        <v>1.5449999999999999</v>
      </c>
      <c r="I183" s="136">
        <f t="shared" si="28"/>
        <v>2473.4108051850872</v>
      </c>
      <c r="J183" s="136">
        <f>IFERROR(VLOOKUP($B183,[16]SOC!$B$7:$AE$222,30,FALSE),0)</f>
        <v>0.98899999999999999</v>
      </c>
      <c r="K183" s="135">
        <f t="shared" si="29"/>
        <v>1390.5120401242757</v>
      </c>
      <c r="L183" s="136">
        <f>IFERROR(VLOOKUP($B183,[16]SOC!$B$7:$AE$222,29,FALSE),0)</f>
        <v>0.55600000000000005</v>
      </c>
      <c r="M183" s="136">
        <f>IFERROR(VLOOKUP($B183,[15]Hoja3!$B$6:$F$221,5,FALSE),0)</f>
        <v>4465.8327584478338</v>
      </c>
      <c r="N183" s="136">
        <f>IFERROR(VLOOKUP($B183,[15]Hoja3!$B$6:$F$221,2,FALSE),0)</f>
        <v>2.6529500000000001</v>
      </c>
      <c r="O183" s="215">
        <f>IFERROR(VLOOKUP($B183,[15]Hoja3!$B$6:$N$221,13,FALSE),0)</f>
        <v>8329.7556037571958</v>
      </c>
      <c r="P183" s="215">
        <f>IFERROR(VLOOKUP($B183,[15]Hoja3!$B$6:$N$221,6,FALSE),0)</f>
        <v>4.1979500000000005</v>
      </c>
      <c r="Q183" s="136">
        <f>IFERROR(VLOOKUP($B183,[15]Hoja1!$B$6:$O$221,14,FALSE),0)</f>
        <v>59176.938047356474</v>
      </c>
      <c r="R183" s="136">
        <f>IFERROR(VLOOKUP($B183,[15]Hoja1!$B$6:$O$221,7,FALSE),0)</f>
        <v>20.780090638608606</v>
      </c>
      <c r="S183" s="136"/>
      <c r="T183" s="136"/>
      <c r="U183" s="132"/>
      <c r="V183" s="132"/>
      <c r="W183" s="132"/>
      <c r="X183" s="132"/>
      <c r="Y183" s="132"/>
      <c r="AG183" s="133"/>
      <c r="AH183" s="133"/>
      <c r="AI183" s="133"/>
      <c r="AJ183" s="133"/>
      <c r="AK183" s="133"/>
      <c r="AL183" s="133"/>
      <c r="AM183" s="133"/>
      <c r="AN183" s="133"/>
      <c r="AO183" s="133"/>
    </row>
    <row r="184" spans="1:41">
      <c r="A184" s="134" t="str">
        <f>'AAL mundo '!A184</f>
        <v>Europe and Central Asia</v>
      </c>
      <c r="B184" s="134" t="str">
        <f>'AAL mundo '!B184</f>
        <v>POL</v>
      </c>
      <c r="C184" s="134" t="str">
        <f>'AAL mundo '!C184</f>
        <v>Poland</v>
      </c>
      <c r="D184" s="134" t="str">
        <f>'AAL mundo '!D184</f>
        <v/>
      </c>
      <c r="E184" s="134" t="str">
        <f>'AAL mundo '!E184</f>
        <v>High income: OECD</v>
      </c>
      <c r="F184" s="136">
        <f>IFERROR(VLOOKUP(B184,[15]GDP!$B$6:$S$221,18,FALSE),"")</f>
        <v>544966.55571405927</v>
      </c>
      <c r="G184" s="215">
        <f>IFERROR(VLOOKUP($B184,[15]Hoja3!$B$6:$N$221,10,FALSE),0)</f>
        <v>108466.14789388416</v>
      </c>
      <c r="H184" s="215">
        <f>IFERROR(VLOOKUP($B184,[15]Hoja3!$B$6:$N$221,7,FALSE),0)</f>
        <v>20.513999999999999</v>
      </c>
      <c r="I184" s="136">
        <f t="shared" si="28"/>
        <v>83889.22616566268</v>
      </c>
      <c r="J184" s="136">
        <f>IFERROR(VLOOKUP($B184,[16]SOC!$B$7:$AE$222,30,FALSE),0)</f>
        <v>15.865812688821752</v>
      </c>
      <c r="K184" s="135">
        <f t="shared" si="29"/>
        <v>24576.921728221485</v>
      </c>
      <c r="L184" s="136">
        <f>IFERROR(VLOOKUP($B184,[16]SOC!$B$7:$AE$222,29,FALSE),0)</f>
        <v>4.6481873111782477</v>
      </c>
      <c r="M184" s="136">
        <f>IFERROR(VLOOKUP($B184,[15]Hoja3!$B$6:$F$221,5,FALSE),0)</f>
        <v>25703.262299075199</v>
      </c>
      <c r="N184" s="136">
        <f>IFERROR(VLOOKUP($B184,[15]Hoja3!$B$6:$F$221,2,FALSE),0)</f>
        <v>4.8612099999999998</v>
      </c>
      <c r="O184" s="215">
        <f>IFERROR(VLOOKUP($B184,[15]Hoja3!$B$6:$N$221,13,FALSE),0)</f>
        <v>134169.41019295936</v>
      </c>
      <c r="P184" s="215">
        <f>IFERROR(VLOOKUP($B184,[15]Hoja3!$B$6:$N$221,6,FALSE),0)</f>
        <v>25.375209999999999</v>
      </c>
      <c r="Q184" s="136">
        <f>IFERROR(VLOOKUP($B184,[15]Hoja1!$B$6:$O$221,14,FALSE),0)</f>
        <v>106998.2564590268</v>
      </c>
      <c r="R184" s="136">
        <f>IFERROR(VLOOKUP($B184,[15]Hoja1!$B$6:$O$221,7,FALSE),0)</f>
        <v>19.633912455201774</v>
      </c>
      <c r="S184" s="136"/>
      <c r="T184" s="136"/>
      <c r="U184" s="132"/>
      <c r="V184" s="132"/>
      <c r="W184" s="132"/>
      <c r="X184" s="132"/>
      <c r="Y184" s="132"/>
      <c r="AG184" s="133"/>
      <c r="AH184" s="133"/>
      <c r="AI184" s="133"/>
      <c r="AJ184" s="133"/>
      <c r="AK184" s="133"/>
      <c r="AL184" s="133"/>
      <c r="AM184" s="133"/>
      <c r="AN184" s="133"/>
      <c r="AO184" s="133"/>
    </row>
    <row r="185" spans="1:41">
      <c r="A185" s="134" t="str">
        <f>'AAL mundo '!A185</f>
        <v>Europe and Central Asia</v>
      </c>
      <c r="B185" s="134" t="str">
        <f>'AAL mundo '!B185</f>
        <v>PRT</v>
      </c>
      <c r="C185" s="134" t="str">
        <f>'AAL mundo '!C185</f>
        <v>Portugal</v>
      </c>
      <c r="D185" s="134" t="str">
        <f>'AAL mundo '!D185</f>
        <v/>
      </c>
      <c r="E185" s="134" t="str">
        <f>'AAL mundo '!E185</f>
        <v>High income: OECD</v>
      </c>
      <c r="F185" s="136">
        <f>IFERROR(VLOOKUP(B185,[15]GDP!$B$6:$S$221,18,FALSE),"")</f>
        <v>230116.91251358719</v>
      </c>
      <c r="G185" s="215">
        <f>IFERROR(VLOOKUP($B185,[15]Hoja3!$B$6:$N$221,10,FALSE),0)</f>
        <v>60597.024234754957</v>
      </c>
      <c r="H185" s="215">
        <f>IFERROR(VLOOKUP($B185,[15]Hoja3!$B$6:$N$221,7,FALSE),0)</f>
        <v>25.427</v>
      </c>
      <c r="I185" s="136">
        <f t="shared" si="28"/>
        <v>44087.106083980878</v>
      </c>
      <c r="J185" s="136">
        <f>IFERROR(VLOOKUP($B185,[16]SOC!$B$7:$AE$222,30,FALSE),0)</f>
        <v>18.499305214305213</v>
      </c>
      <c r="K185" s="135">
        <f t="shared" si="29"/>
        <v>16509.91815077408</v>
      </c>
      <c r="L185" s="136">
        <f>IFERROR(VLOOKUP($B185,[16]SOC!$B$7:$AE$222,29,FALSE),0)</f>
        <v>6.9276947856947864</v>
      </c>
      <c r="M185" s="136">
        <f>IFERROR(VLOOKUP($B185,[15]Hoja3!$B$6:$F$221,5,FALSE),0)</f>
        <v>12541.008260294968</v>
      </c>
      <c r="N185" s="136">
        <f>IFERROR(VLOOKUP($B185,[15]Hoja3!$B$6:$F$221,2,FALSE),0)</f>
        <v>5.1212900000000001</v>
      </c>
      <c r="O185" s="215">
        <f>IFERROR(VLOOKUP($B185,[15]Hoja3!$B$6:$N$221,13,FALSE),0)</f>
        <v>73138.03249504992</v>
      </c>
      <c r="P185" s="215">
        <f>IFERROR(VLOOKUP($B185,[15]Hoja3!$B$6:$N$221,6,FALSE),0)</f>
        <v>30.548290000000001</v>
      </c>
      <c r="Q185" s="136">
        <f>IFERROR(VLOOKUP($B185,[15]Hoja1!$B$6:$O$221,14,FALSE),0)</f>
        <v>34191.934525900295</v>
      </c>
      <c r="R185" s="136">
        <f>IFERROR(VLOOKUP($B185,[15]Hoja1!$B$6:$O$221,7,FALSE),0)</f>
        <v>14.858505684097183</v>
      </c>
      <c r="S185" s="136"/>
      <c r="T185" s="136"/>
      <c r="U185" s="132"/>
      <c r="V185" s="132"/>
      <c r="W185" s="132"/>
      <c r="X185" s="132"/>
      <c r="Y185" s="132"/>
      <c r="AG185" s="133"/>
      <c r="AH185" s="133"/>
      <c r="AI185" s="133"/>
      <c r="AJ185" s="133"/>
      <c r="AK185" s="133"/>
      <c r="AL185" s="133"/>
      <c r="AM185" s="133"/>
      <c r="AN185" s="133"/>
      <c r="AO185" s="133"/>
    </row>
    <row r="186" spans="1:41">
      <c r="A186" s="134" t="str">
        <f>'AAL mundo '!A186</f>
        <v>LAC</v>
      </c>
      <c r="B186" s="134" t="str">
        <f>'AAL mundo '!B186</f>
        <v>PRI</v>
      </c>
      <c r="C186" s="134" t="str">
        <f>'AAL mundo '!C186</f>
        <v>Puerto Rico</v>
      </c>
      <c r="D186" s="134" t="str">
        <f>'AAL mundo '!D186</f>
        <v>SIDS</v>
      </c>
      <c r="E186" s="134" t="str">
        <f>'AAL mundo '!E186</f>
        <v>High income: nonOECD</v>
      </c>
      <c r="F186" s="136">
        <f>IFERROR(VLOOKUP(B186,[15]GDP!$B$6:$S$221,18,FALSE),"")</f>
        <v>103134.77800000001</v>
      </c>
      <c r="G186" s="215">
        <f>IFERROR(VLOOKUP($B186,[15]Hoja3!$B$6:$N$221,10,FALSE),0)</f>
        <v>0</v>
      </c>
      <c r="H186" s="215" t="str">
        <f>IFERROR(VLOOKUP($B186,[15]Hoja3!$B$6:$N$221,7,FALSE),0)</f>
        <v>0</v>
      </c>
      <c r="I186" s="136" t="str">
        <f t="shared" si="28"/>
        <v/>
      </c>
      <c r="J186" s="136" t="str">
        <f>IFERROR(VLOOKUP($B186,[16]SOC!$B$7:$AE$222,30,FALSE),0)</f>
        <v/>
      </c>
      <c r="K186" s="135" t="str">
        <f t="shared" si="29"/>
        <v/>
      </c>
      <c r="L186" s="136" t="str">
        <f>IFERROR(VLOOKUP($B186,[16]SOC!$B$7:$AE$222,29,FALSE),0)</f>
        <v/>
      </c>
      <c r="M186" s="136">
        <f>IFERROR(VLOOKUP($B186,[15]Hoja3!$B$6:$F$221,5,FALSE),0)</f>
        <v>6582.4946980276</v>
      </c>
      <c r="N186" s="136">
        <f>IFERROR(VLOOKUP($B186,[15]Hoja3!$B$6:$F$221,2,FALSE),0)</f>
        <v>6.3824199999999998</v>
      </c>
      <c r="O186" s="215">
        <f>IFERROR(VLOOKUP($B186,[15]Hoja3!$B$6:$N$221,13,FALSE),0)</f>
        <v>6582.4946980276</v>
      </c>
      <c r="P186" s="215">
        <f>IFERROR(VLOOKUP($B186,[15]Hoja3!$B$6:$N$221,6,FALSE),0)</f>
        <v>6.3824199999999998</v>
      </c>
      <c r="Q186" s="136">
        <f>IFERROR(VLOOKUP($B186,[15]Hoja1!$B$6:$O$221,14,FALSE),0)</f>
        <v>9810.5969999999998</v>
      </c>
      <c r="R186" s="136">
        <f>IFERROR(VLOOKUP($B186,[15]Hoja1!$B$6:$O$221,7,FALSE),0)</f>
        <v>9.5124042444731884</v>
      </c>
      <c r="S186" s="136"/>
      <c r="T186" s="136"/>
      <c r="U186" s="132"/>
      <c r="V186" s="132"/>
      <c r="W186" s="132"/>
      <c r="X186" s="132"/>
      <c r="Y186" s="132"/>
      <c r="AG186" s="133"/>
      <c r="AH186" s="133"/>
      <c r="AI186" s="133"/>
      <c r="AJ186" s="133"/>
      <c r="AK186" s="133"/>
      <c r="AL186" s="133"/>
      <c r="AM186" s="133"/>
      <c r="AN186" s="133"/>
      <c r="AO186" s="133"/>
    </row>
    <row r="187" spans="1:41">
      <c r="A187" s="134" t="str">
        <f>'AAL mundo '!A187</f>
        <v>Middle East and North Africa</v>
      </c>
      <c r="B187" s="134" t="str">
        <f>'AAL mundo '!B187</f>
        <v>QAT</v>
      </c>
      <c r="C187" s="134" t="str">
        <f>'AAL mundo '!C187</f>
        <v>Qatar</v>
      </c>
      <c r="D187" s="134" t="str">
        <f>'AAL mundo '!D187</f>
        <v/>
      </c>
      <c r="E187" s="134" t="str">
        <f>'AAL mundo '!E187</f>
        <v>High income: nonOECD</v>
      </c>
      <c r="F187" s="136">
        <f>IFERROR(VLOOKUP(B187,[15]GDP!$B$6:$S$221,18,FALSE),"")</f>
        <v>210109.0659340659</v>
      </c>
      <c r="G187" s="215">
        <f>IFERROR(VLOOKUP($B187,[15]Hoja3!$B$6:$N$221,10,FALSE),0)</f>
        <v>2178.379353486539</v>
      </c>
      <c r="H187" s="215">
        <f>IFERROR(VLOOKUP($B187,[15]Hoja3!$B$6:$N$221,7,FALSE),0)</f>
        <v>1.7410000000000001</v>
      </c>
      <c r="I187" s="136">
        <f t="shared" si="28"/>
        <v>269.01295864423082</v>
      </c>
      <c r="J187" s="136">
        <f>IFERROR(VLOOKUP($B187,[16]SOC!$B$7:$AE$222,30,FALSE),0)</f>
        <v>0.215</v>
      </c>
      <c r="K187" s="135">
        <f t="shared" si="29"/>
        <v>1909.366394842308</v>
      </c>
      <c r="L187" s="136">
        <f>IFERROR(VLOOKUP($B187,[16]SOC!$B$7:$AE$222,29,FALSE),0)</f>
        <v>1.526</v>
      </c>
      <c r="M187" s="136">
        <f>IFERROR(VLOOKUP($B187,[15]Hoja3!$B$6:$F$221,5,FALSE),0)</f>
        <v>7407.163999532967</v>
      </c>
      <c r="N187" s="136">
        <f>IFERROR(VLOOKUP($B187,[15]Hoja3!$B$6:$F$221,2,FALSE),0)</f>
        <v>3.5253899999999998</v>
      </c>
      <c r="O187" s="215">
        <f>IFERROR(VLOOKUP($B187,[15]Hoja3!$B$6:$N$221,13,FALSE),0)</f>
        <v>9585.543353019506</v>
      </c>
      <c r="P187" s="215">
        <f>IFERROR(VLOOKUP($B187,[15]Hoja3!$B$6:$N$221,6,FALSE),0)</f>
        <v>5.2663899999999995</v>
      </c>
      <c r="Q187" s="136">
        <f>IFERROR(VLOOKUP($B187,[15]Hoja1!$B$6:$O$221,14,FALSE),0)</f>
        <v>68023.076923076937</v>
      </c>
      <c r="R187" s="136">
        <f>IFERROR(VLOOKUP($B187,[15]Hoja1!$B$6:$O$221,7,FALSE),0)</f>
        <v>32.375126994483509</v>
      </c>
      <c r="S187" s="136"/>
      <c r="T187" s="136"/>
      <c r="U187" s="132"/>
      <c r="V187" s="132"/>
      <c r="W187" s="132"/>
      <c r="X187" s="132"/>
      <c r="Y187" s="132"/>
      <c r="AG187" s="133"/>
      <c r="AH187" s="133"/>
      <c r="AI187" s="133"/>
      <c r="AJ187" s="133"/>
      <c r="AK187" s="133"/>
      <c r="AL187" s="133"/>
      <c r="AM187" s="133"/>
      <c r="AN187" s="133"/>
      <c r="AO187" s="133"/>
    </row>
    <row r="188" spans="1:41">
      <c r="A188" s="134" t="str">
        <f>'AAL mundo '!A188</f>
        <v>East Asia and the Pacific</v>
      </c>
      <c r="B188" s="134" t="str">
        <f>'AAL mundo '!B188</f>
        <v>KOR</v>
      </c>
      <c r="C188" s="134" t="str">
        <f>'AAL mundo '!C188</f>
        <v>Republic of Korea</v>
      </c>
      <c r="D188" s="134" t="str">
        <f>'AAL mundo '!D188</f>
        <v/>
      </c>
      <c r="E188" s="134" t="str">
        <f>'AAL mundo '!E188</f>
        <v>Low income</v>
      </c>
      <c r="F188" s="136">
        <f>IFERROR(VLOOKUP(B188,[15]GDP!$B$6:$S$221,18,FALSE),"")</f>
        <v>1410382.98861648</v>
      </c>
      <c r="G188" s="215">
        <f>IFERROR(VLOOKUP($B188,[15]Hoja3!$B$6:$N$221,10,FALSE),0)</f>
        <v>109881.13131908097</v>
      </c>
      <c r="H188" s="215">
        <f>IFERROR(VLOOKUP($B188,[15]Hoja3!$B$6:$N$221,7,FALSE),0)</f>
        <v>9.1379999999999999</v>
      </c>
      <c r="I188" s="136">
        <f t="shared" si="28"/>
        <v>61728.026261130872</v>
      </c>
      <c r="J188" s="136">
        <f>IFERROR(VLOOKUP($B188,[16]SOC!$B$7:$AE$222,30,FALSE),0)</f>
        <v>5.1334628357276699</v>
      </c>
      <c r="K188" s="135">
        <f t="shared" si="29"/>
        <v>48153.105057950102</v>
      </c>
      <c r="L188" s="136">
        <f>IFERROR(VLOOKUP($B188,[16]SOC!$B$7:$AE$222,29,FALSE),0)</f>
        <v>4.00453716427233</v>
      </c>
      <c r="M188" s="136">
        <f>IFERROR(VLOOKUP($B188,[15]Hoja3!$B$6:$F$221,5,FALSE),0)</f>
        <v>56472.048754552714</v>
      </c>
      <c r="N188" s="136">
        <f>IFERROR(VLOOKUP($B188,[15]Hoja3!$B$6:$F$221,2,FALSE),0)</f>
        <v>4.6182299999999996</v>
      </c>
      <c r="O188" s="215">
        <f>IFERROR(VLOOKUP($B188,[15]Hoja3!$B$6:$N$221,13,FALSE),0)</f>
        <v>166353.18007363367</v>
      </c>
      <c r="P188" s="215">
        <f>IFERROR(VLOOKUP($B188,[15]Hoja3!$B$6:$N$221,6,FALSE),0)</f>
        <v>13.756229999999999</v>
      </c>
      <c r="Q188" s="136">
        <f>IFERROR(VLOOKUP($B188,[15]Hoja1!$B$6:$O$221,14,FALSE),0)</f>
        <v>410506.35503240011</v>
      </c>
      <c r="R188" s="136">
        <f>IFERROR(VLOOKUP($B188,[15]Hoja1!$B$6:$O$221,7,FALSE),0)</f>
        <v>29.106020020497247</v>
      </c>
      <c r="S188" s="136"/>
      <c r="T188" s="136"/>
      <c r="U188" s="132"/>
      <c r="V188" s="132"/>
      <c r="W188" s="132"/>
      <c r="X188" s="132"/>
      <c r="Y188" s="132"/>
      <c r="AG188" s="133"/>
      <c r="AH188" s="133"/>
      <c r="AI188" s="133"/>
      <c r="AJ188" s="133"/>
      <c r="AK188" s="133"/>
      <c r="AL188" s="133"/>
      <c r="AM188" s="133"/>
      <c r="AN188" s="133"/>
      <c r="AO188" s="133"/>
    </row>
    <row r="189" spans="1:41">
      <c r="A189" s="134" t="str">
        <f>'AAL mundo '!A189</f>
        <v>Europe and Central Asia</v>
      </c>
      <c r="B189" s="134" t="str">
        <f>'AAL mundo '!B189</f>
        <v>MDA</v>
      </c>
      <c r="C189" s="134" t="str">
        <f>'AAL mundo '!C189</f>
        <v>Republic of Moldova</v>
      </c>
      <c r="D189" s="134" t="str">
        <f>'AAL mundo '!D189</f>
        <v/>
      </c>
      <c r="E189" s="134" t="str">
        <f>'AAL mundo '!E189</f>
        <v>Lower middle income</v>
      </c>
      <c r="F189" s="136">
        <f>IFERROR(VLOOKUP(B189,[15]GDP!$B$6:$S$221,18,FALSE),"")</f>
        <v>7962.423551540368</v>
      </c>
      <c r="G189" s="215">
        <f>IFERROR(VLOOKUP($B189,[15]Hoja3!$B$6:$N$221,10,FALSE),0)</f>
        <v>1461.2376118432824</v>
      </c>
      <c r="H189" s="215">
        <f>IFERROR(VLOOKUP($B189,[15]Hoja3!$B$6:$N$221,7,FALSE),0)</f>
        <v>18.298980770817856</v>
      </c>
      <c r="I189" s="136">
        <f t="shared" si="28"/>
        <v>1046.3183916625298</v>
      </c>
      <c r="J189" s="136">
        <f>IFERROR(VLOOKUP($B189,[16]SOC!$B$7:$AE$222,30,FALSE),0)</f>
        <v>13.102975158867705</v>
      </c>
      <c r="K189" s="135">
        <f t="shared" si="29"/>
        <v>414.91922018075269</v>
      </c>
      <c r="L189" s="136">
        <f>IFERROR(VLOOKUP($B189,[16]SOC!$B$7:$AE$222,29,FALSE),0)</f>
        <v>5.1960056119501523</v>
      </c>
      <c r="M189" s="136">
        <f>IFERROR(VLOOKUP($B189,[15]Hoja3!$B$6:$F$221,5,FALSE),0)</f>
        <v>597.28050041756671</v>
      </c>
      <c r="N189" s="136">
        <f>IFERROR(VLOOKUP($B189,[15]Hoja3!$B$6:$F$221,2,FALSE),0)</f>
        <v>7.5012400000000001</v>
      </c>
      <c r="O189" s="215">
        <f>IFERROR(VLOOKUP($B189,[15]Hoja3!$B$6:$N$221,13,FALSE),0)</f>
        <v>2058.5181122608492</v>
      </c>
      <c r="P189" s="215">
        <f>IFERROR(VLOOKUP($B189,[15]Hoja3!$B$6:$N$221,6,FALSE),0)</f>
        <v>25.800220770817859</v>
      </c>
      <c r="Q189" s="136">
        <f>IFERROR(VLOOKUP($B189,[15]Hoja1!$B$6:$O$221,14,FALSE),0)</f>
        <v>1967.012881529824</v>
      </c>
      <c r="R189" s="136">
        <f>IFERROR(VLOOKUP($B189,[15]Hoja1!$B$6:$O$221,7,FALSE),0)</f>
        <v>24.703695662475731</v>
      </c>
      <c r="S189" s="136"/>
      <c r="T189" s="136"/>
      <c r="U189" s="132"/>
      <c r="V189" s="132"/>
      <c r="W189" s="132"/>
      <c r="X189" s="132"/>
      <c r="Y189" s="132"/>
      <c r="AG189" s="133"/>
      <c r="AH189" s="133"/>
      <c r="AI189" s="133"/>
      <c r="AJ189" s="133"/>
      <c r="AK189" s="133"/>
      <c r="AL189" s="133"/>
      <c r="AM189" s="133"/>
      <c r="AN189" s="133"/>
      <c r="AO189" s="133"/>
    </row>
    <row r="190" spans="1:41">
      <c r="A190" s="134" t="str">
        <f>'AAL mundo '!A190</f>
        <v>Sub-Saharan Africa</v>
      </c>
      <c r="B190" s="134" t="str">
        <f>'AAL mundo '!B190</f>
        <v>REU</v>
      </c>
      <c r="C190" s="134" t="str">
        <f>'AAL mundo '!C190</f>
        <v>Réunion</v>
      </c>
      <c r="D190" s="134" t="str">
        <f>'AAL mundo '!D190</f>
        <v/>
      </c>
      <c r="E190" s="134" t="str">
        <f>'AAL mundo '!E190</f>
        <v>N.D</v>
      </c>
      <c r="F190" s="136" t="str">
        <f>IFERROR(VLOOKUP(B190,[15]GDP!$B$6:$S$221,18,FALSE),"")</f>
        <v/>
      </c>
      <c r="G190" s="215" t="str">
        <f>IFERROR(VLOOKUP($B190,[15]Hoja3!$B$6:$N$221,10,FALSE),0)</f>
        <v/>
      </c>
      <c r="H190" s="215" t="str">
        <f>IFERROR(VLOOKUP($B190,[15]Hoja3!$B$6:$N$221,7,FALSE),0)</f>
        <v/>
      </c>
      <c r="I190" s="136" t="str">
        <f t="shared" si="28"/>
        <v/>
      </c>
      <c r="J190" s="136" t="str">
        <f>IFERROR(VLOOKUP($B190,[16]SOC!$B$7:$AE$222,30,FALSE),0)</f>
        <v/>
      </c>
      <c r="K190" s="135" t="str">
        <f t="shared" si="29"/>
        <v/>
      </c>
      <c r="L190" s="136" t="str">
        <f>IFERROR(VLOOKUP($B190,[16]SOC!$B$7:$AE$222,29,FALSE),0)</f>
        <v/>
      </c>
      <c r="M190" s="136" t="str">
        <f>IFERROR(VLOOKUP($B190,[15]Hoja3!$B$6:$F$221,5,FALSE),0)</f>
        <v/>
      </c>
      <c r="N190" s="136" t="str">
        <f>IFERROR(VLOOKUP($B190,[15]Hoja3!$B$6:$F$221,2,FALSE),0)</f>
        <v/>
      </c>
      <c r="O190" s="215" t="str">
        <f>IFERROR(VLOOKUP($B190,[15]Hoja3!$B$6:$N$221,13,FALSE),0)</f>
        <v/>
      </c>
      <c r="P190" s="215" t="str">
        <f>IFERROR(VLOOKUP($B190,[15]Hoja3!$B$6:$N$221,6,FALSE),0)</f>
        <v/>
      </c>
      <c r="Q190" s="136" t="str">
        <f>IFERROR(VLOOKUP($B190,[15]Hoja1!$B$6:$O$221,14,FALSE),0)</f>
        <v/>
      </c>
      <c r="R190" s="136" t="str">
        <f>IFERROR(VLOOKUP($B190,[15]Hoja1!$B$6:$O$221,7,FALSE),0)</f>
        <v/>
      </c>
      <c r="S190" s="136"/>
      <c r="T190" s="136"/>
      <c r="U190" s="132"/>
      <c r="V190" s="132"/>
      <c r="W190" s="132"/>
      <c r="X190" s="132"/>
      <c r="Y190" s="132"/>
      <c r="AG190" s="133"/>
      <c r="AH190" s="133"/>
      <c r="AI190" s="133"/>
      <c r="AJ190" s="133"/>
      <c r="AK190" s="133"/>
      <c r="AL190" s="133"/>
      <c r="AM190" s="133"/>
      <c r="AN190" s="133"/>
      <c r="AO190" s="133"/>
    </row>
    <row r="191" spans="1:41">
      <c r="A191" s="134" t="str">
        <f>'AAL mundo '!A191</f>
        <v>Europe and Central Asia</v>
      </c>
      <c r="B191" s="134" t="str">
        <f>'AAL mundo '!B191</f>
        <v>ROU</v>
      </c>
      <c r="C191" s="134" t="str">
        <f>'AAL mundo '!C191</f>
        <v>Romania</v>
      </c>
      <c r="D191" s="134" t="str">
        <f>'AAL mundo '!D191</f>
        <v/>
      </c>
      <c r="E191" s="134" t="str">
        <f>'AAL mundo '!E191</f>
        <v>Upper middle income</v>
      </c>
      <c r="F191" s="136">
        <f>IFERROR(VLOOKUP(B191,[15]GDP!$B$6:$S$221,18,FALSE),"")</f>
        <v>199043.65221545444</v>
      </c>
      <c r="G191" s="215">
        <f>IFERROR(VLOOKUP($B191,[15]Hoja3!$B$6:$N$221,10,FALSE),0)</f>
        <v>29220.793170083387</v>
      </c>
      <c r="H191" s="215">
        <f>IFERROR(VLOOKUP($B191,[15]Hoja3!$B$6:$N$221,7,FALSE),0)</f>
        <v>17.393528</v>
      </c>
      <c r="I191" s="136">
        <f t="shared" si="28"/>
        <v>22188.59007838352</v>
      </c>
      <c r="J191" s="136">
        <f>IFERROR(VLOOKUP($B191,[16]SOC!$B$7:$AE$222,30,FALSE),0)</f>
        <v>13.207644999999999</v>
      </c>
      <c r="K191" s="135">
        <f t="shared" si="29"/>
        <v>7032.2030916998638</v>
      </c>
      <c r="L191" s="136">
        <f>IFERROR(VLOOKUP($B191,[16]SOC!$B$7:$AE$222,29,FALSE),0)</f>
        <v>4.1858829999999996</v>
      </c>
      <c r="M191" s="136">
        <f>IFERROR(VLOOKUP($B191,[15]Hoja3!$B$6:$F$221,5,FALSE),0)</f>
        <v>5136.3607007958035</v>
      </c>
      <c r="N191" s="136">
        <f>IFERROR(VLOOKUP($B191,[15]Hoja3!$B$6:$F$221,2,FALSE),0)</f>
        <v>2.9855</v>
      </c>
      <c r="O191" s="215">
        <f>IFERROR(VLOOKUP($B191,[15]Hoja3!$B$6:$N$221,13,FALSE),0)</f>
        <v>34357.153870879192</v>
      </c>
      <c r="P191" s="215">
        <f>IFERROR(VLOOKUP($B191,[15]Hoja3!$B$6:$N$221,6,FALSE),0)</f>
        <v>20.379027999999998</v>
      </c>
      <c r="Q191" s="136">
        <f>IFERROR(VLOOKUP($B191,[15]Hoja1!$B$6:$O$221,14,FALSE),0)</f>
        <v>43759.524662605989</v>
      </c>
      <c r="R191" s="136">
        <f>IFERROR(VLOOKUP($B191,[15]Hoja1!$B$6:$O$221,7,FALSE),0)</f>
        <v>21.984888327530573</v>
      </c>
      <c r="S191" s="136"/>
      <c r="T191" s="136"/>
      <c r="U191" s="132"/>
      <c r="V191" s="132"/>
      <c r="W191" s="132"/>
      <c r="X191" s="132"/>
      <c r="Y191" s="132"/>
      <c r="AG191" s="133"/>
      <c r="AH191" s="133"/>
      <c r="AI191" s="133"/>
      <c r="AJ191" s="133"/>
      <c r="AK191" s="133"/>
      <c r="AL191" s="133"/>
      <c r="AM191" s="133"/>
      <c r="AN191" s="133"/>
      <c r="AO191" s="133"/>
    </row>
    <row r="192" spans="1:41">
      <c r="A192" s="134" t="str">
        <f>'AAL mundo '!A192</f>
        <v>Europe and Central Asia</v>
      </c>
      <c r="B192" s="134" t="str">
        <f>'AAL mundo '!B192</f>
        <v>RUS</v>
      </c>
      <c r="C192" s="134" t="str">
        <f>'AAL mundo '!C192</f>
        <v>Russian Federation</v>
      </c>
      <c r="D192" s="134" t="str">
        <f>'AAL mundo '!D192</f>
        <v/>
      </c>
      <c r="E192" s="134" t="str">
        <f>'AAL mundo '!E192</f>
        <v>High income: nonOECD</v>
      </c>
      <c r="F192" s="136">
        <f>IFERROR(VLOOKUP(B192,[15]GDP!$B$6:$S$221,18,FALSE),"")</f>
        <v>1860597.9227634438</v>
      </c>
      <c r="G192" s="215">
        <f>IFERROR(VLOOKUP($B192,[15]Hoja3!$B$6:$N$221,10,FALSE),0)</f>
        <v>304271.78277486027</v>
      </c>
      <c r="H192" s="215">
        <f>IFERROR(VLOOKUP($B192,[15]Hoja3!$B$6:$N$221,7,FALSE),0)</f>
        <v>15.974</v>
      </c>
      <c r="I192" s="136">
        <f t="shared" si="28"/>
        <v>228765.75129122773</v>
      </c>
      <c r="J192" s="136">
        <f>IFERROR(VLOOKUP($B192,[16]SOC!$B$7:$AE$222,30,FALSE),0)</f>
        <v>12.01</v>
      </c>
      <c r="K192" s="135">
        <f t="shared" si="29"/>
        <v>75506.031483632541</v>
      </c>
      <c r="L192" s="136">
        <f>IFERROR(VLOOKUP($B192,[16]SOC!$B$7:$AE$222,29,FALSE),0)</f>
        <v>3.964</v>
      </c>
      <c r="M192" s="136">
        <f>IFERROR(VLOOKUP($B192,[15]Hoja3!$B$6:$F$221,5,FALSE),0)</f>
        <v>83762.80598292884</v>
      </c>
      <c r="N192" s="136">
        <f>IFERROR(VLOOKUP($B192,[15]Hoja3!$B$6:$F$221,2,FALSE),0)</f>
        <v>4.1546700000000003</v>
      </c>
      <c r="O192" s="215">
        <f>IFERROR(VLOOKUP($B192,[15]Hoja3!$B$6:$N$221,13,FALSE),0)</f>
        <v>388034.58875778911</v>
      </c>
      <c r="P192" s="215">
        <f>IFERROR(VLOOKUP($B192,[15]Hoja3!$B$6:$N$221,6,FALSE),0)</f>
        <v>20.12867</v>
      </c>
      <c r="Q192" s="136">
        <f>IFERROR(VLOOKUP($B192,[15]Hoja1!$B$6:$O$221,14,FALSE),0)</f>
        <v>383196.71063259873</v>
      </c>
      <c r="R192" s="136">
        <f>IFERROR(VLOOKUP($B192,[15]Hoja1!$B$6:$O$221,7,FALSE),0)</f>
        <v>20.595353028420977</v>
      </c>
      <c r="S192" s="136"/>
      <c r="T192" s="136"/>
      <c r="U192" s="132"/>
      <c r="V192" s="132"/>
      <c r="W192" s="132"/>
      <c r="X192" s="132"/>
      <c r="Y192" s="132"/>
      <c r="AG192" s="133"/>
      <c r="AH192" s="133"/>
      <c r="AI192" s="133"/>
      <c r="AJ192" s="133"/>
      <c r="AK192" s="133"/>
      <c r="AL192" s="133"/>
      <c r="AM192" s="133"/>
      <c r="AN192" s="133"/>
      <c r="AO192" s="133"/>
    </row>
    <row r="193" spans="1:41">
      <c r="A193" s="134" t="str">
        <f>'AAL mundo '!A193</f>
        <v>Sub-Saharan Africa</v>
      </c>
      <c r="B193" s="134" t="str">
        <f>'AAL mundo '!B193</f>
        <v>RWA</v>
      </c>
      <c r="C193" s="134" t="str">
        <f>'AAL mundo '!C193</f>
        <v>Rwanda</v>
      </c>
      <c r="D193" s="134" t="str">
        <f>'AAL mundo '!D193</f>
        <v/>
      </c>
      <c r="E193" s="134" t="str">
        <f>'AAL mundo '!E193</f>
        <v>Low income</v>
      </c>
      <c r="F193" s="136">
        <f>IFERROR(VLOOKUP(B193,[15]GDP!$B$6:$S$221,18,FALSE),"")</f>
        <v>7890.1903367496334</v>
      </c>
      <c r="G193" s="215">
        <f>IFERROR(VLOOKUP($B193,[15]Hoja3!$B$6:$N$221,10,FALSE),0)</f>
        <v>416.70973995520484</v>
      </c>
      <c r="H193" s="215">
        <f>IFERROR(VLOOKUP($B193,[15]Hoja3!$B$6:$N$221,7,FALSE),0)</f>
        <v>7.3125587029444645</v>
      </c>
      <c r="I193" s="136">
        <f t="shared" si="28"/>
        <v>91.037665297525095</v>
      </c>
      <c r="J193" s="136">
        <f>IFERROR(VLOOKUP($B193,[16]SOC!$B$7:$AE$222,30,FALSE),0)</f>
        <v>1.5975587029444651</v>
      </c>
      <c r="K193" s="135">
        <f t="shared" si="29"/>
        <v>325.67207465767973</v>
      </c>
      <c r="L193" s="136">
        <f>IFERROR(VLOOKUP($B193,[16]SOC!$B$7:$AE$222,29,FALSE),0)</f>
        <v>5.7149999999999999</v>
      </c>
      <c r="M193" s="136">
        <f>IFERROR(VLOOKUP($B193,[15]Hoja3!$B$6:$F$221,5,FALSE),0)</f>
        <v>378.20271064400993</v>
      </c>
      <c r="N193" s="136">
        <f>IFERROR(VLOOKUP($B193,[15]Hoja3!$B$6:$F$221,2,FALSE),0)</f>
        <v>5.0279499999999997</v>
      </c>
      <c r="O193" s="215">
        <f>IFERROR(VLOOKUP($B193,[15]Hoja3!$B$6:$N$221,13,FALSE),0)</f>
        <v>794.91245059921471</v>
      </c>
      <c r="P193" s="215">
        <f>IFERROR(VLOOKUP($B193,[15]Hoja3!$B$6:$N$221,6,FALSE),0)</f>
        <v>12.340508702944465</v>
      </c>
      <c r="Q193" s="136">
        <f>IFERROR(VLOOKUP($B193,[15]Hoja1!$B$6:$O$221,14,FALSE),0)</f>
        <v>1995.6076134699852</v>
      </c>
      <c r="R193" s="136">
        <f>IFERROR(VLOOKUP($B193,[15]Hoja1!$B$6:$O$221,7,FALSE),0)</f>
        <v>25.292262015216181</v>
      </c>
      <c r="S193" s="136"/>
      <c r="T193" s="136"/>
      <c r="U193" s="132"/>
      <c r="V193" s="132"/>
      <c r="W193" s="132"/>
      <c r="X193" s="132"/>
      <c r="Y193" s="132"/>
      <c r="AG193" s="133"/>
      <c r="AH193" s="133"/>
      <c r="AI193" s="133"/>
      <c r="AJ193" s="133"/>
      <c r="AK193" s="133"/>
      <c r="AL193" s="133"/>
      <c r="AM193" s="133"/>
      <c r="AN193" s="133"/>
      <c r="AO193" s="133"/>
    </row>
    <row r="194" spans="1:41">
      <c r="A194" s="134" t="str">
        <f>'AAL mundo '!A194</f>
        <v>LAC</v>
      </c>
      <c r="B194" s="134" t="str">
        <f>'AAL mundo '!B194</f>
        <v>KNA</v>
      </c>
      <c r="C194" s="134" t="str">
        <f>'AAL mundo '!C194</f>
        <v>Saint Kitts and Nevis</v>
      </c>
      <c r="D194" s="134" t="str">
        <f>'AAL mundo '!D194</f>
        <v>SIDS</v>
      </c>
      <c r="E194" s="134" t="str">
        <f>'AAL mundo '!E194</f>
        <v>High income: nonOECD</v>
      </c>
      <c r="F194" s="136">
        <f>IFERROR(VLOOKUP(B194,[15]GDP!$B$6:$S$221,18,FALSE),"")</f>
        <v>852.20308388148146</v>
      </c>
      <c r="G194" s="215">
        <f>IFERROR(VLOOKUP($B194,[15]Hoja3!$B$6:$N$221,10,FALSE),0)</f>
        <v>38.867634950506215</v>
      </c>
      <c r="H194" s="215">
        <f>IFERROR(VLOOKUP($B194,[15]Hoja3!$B$6:$N$221,7,FALSE),0)</f>
        <v>5.6129999999999995</v>
      </c>
      <c r="I194" s="136">
        <f t="shared" si="28"/>
        <v>20.842968323717031</v>
      </c>
      <c r="J194" s="136">
        <f>IFERROR(VLOOKUP($B194,[16]SOC!$B$7:$AE$222,30,FALSE),0)</f>
        <v>3.01</v>
      </c>
      <c r="K194" s="135">
        <f t="shared" si="29"/>
        <v>18.024666626789184</v>
      </c>
      <c r="L194" s="136">
        <f>IFERROR(VLOOKUP($B194,[16]SOC!$B$7:$AE$222,29,FALSE),0)</f>
        <v>2.6030000000000002</v>
      </c>
      <c r="M194" s="136">
        <f>IFERROR(VLOOKUP($B194,[15]Hoja3!$B$6:$F$221,5,FALSE),0)</f>
        <v>28.907334598569999</v>
      </c>
      <c r="N194" s="136">
        <f>IFERROR(VLOOKUP($B194,[15]Hoja3!$B$6:$F$221,2,FALSE),0)</f>
        <v>4.2252999999999998</v>
      </c>
      <c r="O194" s="215">
        <f>IFERROR(VLOOKUP($B194,[15]Hoja3!$B$6:$N$221,13,FALSE),0)</f>
        <v>67.774969549076218</v>
      </c>
      <c r="P194" s="215">
        <f>IFERROR(VLOOKUP($B194,[15]Hoja3!$B$6:$N$221,6,FALSE),0)</f>
        <v>9.8383000000000003</v>
      </c>
      <c r="Q194" s="136">
        <f>IFERROR(VLOOKUP($B194,[15]Hoja1!$B$6:$O$221,14,FALSE),0)</f>
        <v>256.3555555555555</v>
      </c>
      <c r="R194" s="136">
        <f>IFERROR(VLOOKUP($B194,[15]Hoja1!$B$6:$O$221,7,FALSE),0)</f>
        <v>30.081509959802926</v>
      </c>
      <c r="S194" s="136"/>
      <c r="T194" s="136"/>
      <c r="U194" s="132"/>
      <c r="V194" s="132"/>
      <c r="W194" s="132"/>
      <c r="X194" s="132"/>
      <c r="Y194" s="132"/>
      <c r="AG194" s="133"/>
      <c r="AH194" s="133"/>
      <c r="AI194" s="133"/>
      <c r="AJ194" s="133"/>
      <c r="AK194" s="133"/>
      <c r="AL194" s="133"/>
      <c r="AM194" s="133"/>
      <c r="AN194" s="133"/>
      <c r="AO194" s="133"/>
    </row>
    <row r="195" spans="1:41">
      <c r="A195" s="134" t="str">
        <f>'AAL mundo '!A195</f>
        <v>LAC</v>
      </c>
      <c r="B195" s="134" t="str">
        <f>'AAL mundo '!B195</f>
        <v>LCA</v>
      </c>
      <c r="C195" s="134" t="str">
        <f>'AAL mundo '!C195</f>
        <v>Saint Lucia</v>
      </c>
      <c r="D195" s="134" t="str">
        <f>'AAL mundo '!D195</f>
        <v>SIDS</v>
      </c>
      <c r="E195" s="134" t="str">
        <f>'AAL mundo '!E195</f>
        <v>Upper middle income</v>
      </c>
      <c r="F195" s="136">
        <f>IFERROR(VLOOKUP(B195,[15]GDP!$B$6:$S$221,18,FALSE),"")</f>
        <v>1404.4305638148146</v>
      </c>
      <c r="G195" s="215">
        <f>IFERROR(VLOOKUP($B195,[15]Hoja3!$B$6:$N$221,10,FALSE),0)</f>
        <v>74.57412164273795</v>
      </c>
      <c r="H195" s="215">
        <f>IFERROR(VLOOKUP($B195,[15]Hoja3!$B$6:$N$221,7,FALSE),0)</f>
        <v>5.9683313407344158</v>
      </c>
      <c r="I195" s="136">
        <f t="shared" si="28"/>
        <v>21.520478602855725</v>
      </c>
      <c r="J195" s="136">
        <f>IFERROR(VLOOKUP($B195,[16]SOC!$B$7:$AE$222,30,FALSE),0)</f>
        <v>1.7223313407344152</v>
      </c>
      <c r="K195" s="135">
        <f t="shared" si="29"/>
        <v>53.053643039882225</v>
      </c>
      <c r="L195" s="136">
        <f>IFERROR(VLOOKUP($B195,[16]SOC!$B$7:$AE$222,29,FALSE),0)</f>
        <v>4.2460000000000004</v>
      </c>
      <c r="M195" s="136">
        <f>IFERROR(VLOOKUP($B195,[15]Hoja3!$B$6:$F$221,5,FALSE),0)</f>
        <v>67.927531307805609</v>
      </c>
      <c r="N195" s="136">
        <f>IFERROR(VLOOKUP($B195,[15]Hoja3!$B$6:$F$221,2,FALSE),0)</f>
        <v>4.8366600000000002</v>
      </c>
      <c r="O195" s="215">
        <f>IFERROR(VLOOKUP($B195,[15]Hoja3!$B$6:$N$221,13,FALSE),0)</f>
        <v>142.50165295054356</v>
      </c>
      <c r="P195" s="215">
        <f>IFERROR(VLOOKUP($B195,[15]Hoja3!$B$6:$N$221,6,FALSE),0)</f>
        <v>10.804991340734416</v>
      </c>
      <c r="Q195" s="136">
        <f>IFERROR(VLOOKUP($B195,[15]Hoja1!$B$6:$O$221,14,FALSE),0)</f>
        <v>263.03333333333342</v>
      </c>
      <c r="R195" s="136">
        <f>IFERROR(VLOOKUP($B195,[15]Hoja1!$B$6:$O$221,7,FALSE),0)</f>
        <v>18.728824344214175</v>
      </c>
      <c r="S195" s="136"/>
      <c r="T195" s="136"/>
      <c r="U195" s="132"/>
      <c r="V195" s="132"/>
      <c r="W195" s="132"/>
      <c r="X195" s="132"/>
      <c r="Y195" s="132"/>
      <c r="AG195" s="133"/>
      <c r="AH195" s="133"/>
      <c r="AI195" s="133"/>
      <c r="AJ195" s="133"/>
      <c r="AK195" s="133"/>
      <c r="AL195" s="133"/>
      <c r="AM195" s="133"/>
      <c r="AN195" s="133"/>
      <c r="AO195" s="133"/>
    </row>
    <row r="196" spans="1:41">
      <c r="A196" s="134" t="str">
        <f>'AAL mundo '!A196</f>
        <v>LAC</v>
      </c>
      <c r="B196" s="134" t="str">
        <f>'AAL mundo '!B196</f>
        <v>VCT</v>
      </c>
      <c r="C196" s="134" t="str">
        <f>'AAL mundo '!C196</f>
        <v>Saint Vincent and the Grenadines</v>
      </c>
      <c r="D196" s="134" t="str">
        <f>'AAL mundo '!D196</f>
        <v>SIDS</v>
      </c>
      <c r="E196" s="134" t="str">
        <f>'AAL mundo '!E196</f>
        <v>Upper middle income</v>
      </c>
      <c r="F196" s="136">
        <f>IFERROR(VLOOKUP(B196,[15]GDP!$B$6:$S$221,18,FALSE),"")</f>
        <v>729.30938444444439</v>
      </c>
      <c r="G196" s="215">
        <f>IFERROR(VLOOKUP($B196,[15]Hoja3!$B$6:$N$221,10,FALSE),0)</f>
        <v>56.180705226644427</v>
      </c>
      <c r="H196" s="215">
        <f>IFERROR(VLOOKUP($B196,[15]Hoja3!$B$6:$N$221,7,FALSE),0)</f>
        <v>8.2469999999999999</v>
      </c>
      <c r="I196" s="136">
        <f t="shared" si="28"/>
        <v>29.640141680748137</v>
      </c>
      <c r="J196" s="136">
        <f>IFERROR(VLOOKUP($B196,[16]SOC!$B$7:$AE$222,30,FALSE),0)</f>
        <v>4.351</v>
      </c>
      <c r="K196" s="135">
        <f t="shared" si="29"/>
        <v>26.540563545896287</v>
      </c>
      <c r="L196" s="136">
        <f>IFERROR(VLOOKUP($B196,[16]SOC!$B$7:$AE$222,29,FALSE),0)</f>
        <v>3.8959999999999999</v>
      </c>
      <c r="M196" s="136">
        <f>IFERROR(VLOOKUP($B196,[15]Hoja3!$B$6:$F$221,5,FALSE),0)</f>
        <v>34.634549833641842</v>
      </c>
      <c r="N196" s="136">
        <f>IFERROR(VLOOKUP($B196,[15]Hoja3!$B$6:$F$221,2,FALSE),0)</f>
        <v>5.0841500000000002</v>
      </c>
      <c r="O196" s="215">
        <f>IFERROR(VLOOKUP($B196,[15]Hoja3!$B$6:$N$221,13,FALSE),0)</f>
        <v>90.815255060286262</v>
      </c>
      <c r="P196" s="215">
        <f>IFERROR(VLOOKUP($B196,[15]Hoja3!$B$6:$N$221,6,FALSE),0)</f>
        <v>13.331150000000001</v>
      </c>
      <c r="Q196" s="136">
        <f>IFERROR(VLOOKUP($B196,[15]Hoja1!$B$6:$O$221,14,FALSE),0)</f>
        <v>162.4814814814815</v>
      </c>
      <c r="R196" s="136">
        <f>IFERROR(VLOOKUP($B196,[15]Hoja1!$B$6:$O$221,7,FALSE),0)</f>
        <v>22.278814032435999</v>
      </c>
      <c r="S196" s="136"/>
      <c r="T196" s="136"/>
      <c r="U196" s="132"/>
      <c r="V196" s="132"/>
      <c r="W196" s="132"/>
      <c r="X196" s="132"/>
      <c r="Y196" s="132"/>
      <c r="AG196" s="133"/>
      <c r="AH196" s="133"/>
      <c r="AI196" s="133"/>
      <c r="AJ196" s="133"/>
      <c r="AK196" s="133"/>
      <c r="AL196" s="133"/>
      <c r="AM196" s="133"/>
      <c r="AN196" s="133"/>
      <c r="AO196" s="133"/>
    </row>
    <row r="197" spans="1:41">
      <c r="A197" s="134" t="str">
        <f>'AAL mundo '!A197</f>
        <v>Europe and Central Asia</v>
      </c>
      <c r="B197" s="134" t="str">
        <f>'AAL mundo '!B197</f>
        <v>SMR</v>
      </c>
      <c r="C197" s="134" t="str">
        <f>'AAL mundo '!C197</f>
        <v>San Marino</v>
      </c>
      <c r="D197" s="134" t="str">
        <f>'AAL mundo '!D197</f>
        <v/>
      </c>
      <c r="E197" s="134" t="str">
        <f>'AAL mundo '!E197</f>
        <v>High income: nonOECD</v>
      </c>
      <c r="F197" s="136">
        <f>IFERROR(VLOOKUP(B197,[15]GDP!$B$6:$S$221,18,FALSE),"")</f>
        <v>1899.8799554833226</v>
      </c>
      <c r="G197" s="215">
        <f>IFERROR(VLOOKUP($B197,[15]Hoja3!$B$6:$N$221,10,FALSE),0)</f>
        <v>406.608021758007</v>
      </c>
      <c r="H197" s="215">
        <f>IFERROR(VLOOKUP($B197,[15]Hoja3!$B$6:$N$221,7,FALSE),0)</f>
        <v>21.401774390243901</v>
      </c>
      <c r="I197" s="136">
        <f t="shared" si="28"/>
        <v>291.03832406595649</v>
      </c>
      <c r="J197" s="136">
        <f>IFERROR(VLOOKUP($B197,[16]SOC!$B$7:$AE$222,30,FALSE),0)</f>
        <v>15.318774390243902</v>
      </c>
      <c r="K197" s="135">
        <f t="shared" si="29"/>
        <v>115.56969769205054</v>
      </c>
      <c r="L197" s="136">
        <f>IFERROR(VLOOKUP($B197,[16]SOC!$B$7:$AE$222,29,FALSE),0)</f>
        <v>6.0830000000000002</v>
      </c>
      <c r="M197" s="136">
        <f>IFERROR(VLOOKUP($B197,[15]Hoja3!$B$6:$F$221,5,FALSE),0)</f>
        <v>45.288008462842605</v>
      </c>
      <c r="N197" s="136">
        <f>IFERROR(VLOOKUP($B197,[15]Hoja3!$B$6:$F$221,2,FALSE),0)</f>
        <v>2.3837299999999999</v>
      </c>
      <c r="O197" s="215">
        <f>IFERROR(VLOOKUP($B197,[15]Hoja3!$B$6:$N$221,13,FALSE),0)</f>
        <v>451.89603022084958</v>
      </c>
      <c r="P197" s="215">
        <f>IFERROR(VLOOKUP($B197,[15]Hoja3!$B$6:$N$221,6,FALSE),0)</f>
        <v>23.785504390243901</v>
      </c>
      <c r="Q197" s="136">
        <f>IFERROR(VLOOKUP($B197,[15]Hoja1!$B$6:$O$221,14,FALSE),0)</f>
        <v>0</v>
      </c>
      <c r="R197" s="136">
        <f>IFERROR(VLOOKUP($B197,[15]Hoja1!$B$6:$O$221,7,FALSE),0)</f>
        <v>18.189</v>
      </c>
      <c r="S197" s="136"/>
      <c r="T197" s="136"/>
      <c r="U197" s="132"/>
      <c r="V197" s="132"/>
      <c r="W197" s="132"/>
      <c r="X197" s="132"/>
      <c r="Y197" s="132"/>
      <c r="AG197" s="133"/>
      <c r="AH197" s="133"/>
      <c r="AI197" s="133"/>
      <c r="AJ197" s="133"/>
      <c r="AK197" s="133"/>
      <c r="AL197" s="133"/>
      <c r="AM197" s="133"/>
      <c r="AN197" s="133"/>
      <c r="AO197" s="133"/>
    </row>
    <row r="198" spans="1:41">
      <c r="A198" s="134" t="str">
        <f>'AAL mundo '!A198</f>
        <v>Sub-Saharan Africa</v>
      </c>
      <c r="B198" s="134" t="str">
        <f>'AAL mundo '!B198</f>
        <v>STP</v>
      </c>
      <c r="C198" s="134" t="str">
        <f>'AAL mundo '!C198</f>
        <v>Sao Tome and Principe</v>
      </c>
      <c r="D198" s="134" t="str">
        <f>'AAL mundo '!D198</f>
        <v>SIDS</v>
      </c>
      <c r="E198" s="134" t="str">
        <f>'AAL mundo '!E198</f>
        <v>Lower middle income</v>
      </c>
      <c r="F198" s="136">
        <f>IFERROR(VLOOKUP(B198,[15]GDP!$B$6:$S$221,18,FALSE),"")</f>
        <v>337.41347814668239</v>
      </c>
      <c r="G198" s="215">
        <f>IFERROR(VLOOKUP($B198,[15]Hoja3!$B$6:$N$221,10,FALSE),0)</f>
        <v>9.6163271049584207</v>
      </c>
      <c r="H198" s="215">
        <f>IFERROR(VLOOKUP($B198,[15]Hoja3!$B$6:$N$221,7,FALSE),0)</f>
        <v>4.9269999999999996</v>
      </c>
      <c r="I198" s="136">
        <f t="shared" si="28"/>
        <v>1.4482067610877103</v>
      </c>
      <c r="J198" s="136">
        <f>IFERROR(VLOOKUP($B198,[16]SOC!$B$7:$AE$222,30,FALSE),0)</f>
        <v>0.74199999999999999</v>
      </c>
      <c r="K198" s="135">
        <f t="shared" si="29"/>
        <v>8.1681203438707097</v>
      </c>
      <c r="L198" s="136">
        <f>IFERROR(VLOOKUP($B198,[16]SOC!$B$7:$AE$222,29,FALSE),0)</f>
        <v>4.1849999999999996</v>
      </c>
      <c r="M198" s="136">
        <f>IFERROR(VLOOKUP($B198,[15]Hoja3!$B$6:$F$221,5,FALSE),0)</f>
        <v>13.179336715061599</v>
      </c>
      <c r="N198" s="136">
        <f>IFERROR(VLOOKUP($B198,[15]Hoja3!$B$6:$F$221,2,FALSE),0)</f>
        <v>3.9059900000000001</v>
      </c>
      <c r="O198" s="215">
        <f>IFERROR(VLOOKUP($B198,[15]Hoja3!$B$6:$N$221,13,FALSE),0)</f>
        <v>22.795663820020017</v>
      </c>
      <c r="P198" s="215">
        <f>IFERROR(VLOOKUP($B198,[15]Hoja3!$B$6:$N$221,6,FALSE),0)</f>
        <v>8.8329899999999988</v>
      </c>
      <c r="Q198" s="136">
        <f>IFERROR(VLOOKUP($B198,[15]Hoja1!$B$6:$O$221,14,FALSE),0)</f>
        <v>86.755753501074992</v>
      </c>
      <c r="R198" s="136">
        <f>IFERROR(VLOOKUP($B198,[15]Hoja1!$B$6:$O$221,7,FALSE),0)</f>
        <v>25.712</v>
      </c>
      <c r="S198" s="136"/>
      <c r="T198" s="136"/>
      <c r="U198" s="132"/>
      <c r="V198" s="132"/>
      <c r="W198" s="132"/>
      <c r="X198" s="132"/>
      <c r="Y198" s="132"/>
      <c r="AG198" s="133"/>
      <c r="AH198" s="133"/>
      <c r="AI198" s="133"/>
      <c r="AJ198" s="133"/>
      <c r="AK198" s="133"/>
      <c r="AL198" s="133"/>
      <c r="AM198" s="133"/>
      <c r="AN198" s="133"/>
      <c r="AO198" s="133"/>
    </row>
    <row r="199" spans="1:41">
      <c r="A199" s="134" t="str">
        <f>'AAL mundo '!A199</f>
        <v>Middle East and North Africa</v>
      </c>
      <c r="B199" s="134" t="str">
        <f>'AAL mundo '!B199</f>
        <v>SAU</v>
      </c>
      <c r="C199" s="134" t="str">
        <f>'AAL mundo '!C199</f>
        <v>Saudi Arabia</v>
      </c>
      <c r="D199" s="134" t="str">
        <f>'AAL mundo '!D199</f>
        <v/>
      </c>
      <c r="E199" s="134" t="str">
        <f>'AAL mundo '!E199</f>
        <v>High income: nonOECD</v>
      </c>
      <c r="F199" s="136">
        <f>IFERROR(VLOOKUP(B199,[15]GDP!$B$6:$S$221,18,FALSE),"")</f>
        <v>746248.53333333333</v>
      </c>
      <c r="G199" s="215">
        <f>IFERROR(VLOOKUP($B199,[15]Hoja3!$B$6:$N$221,10,FALSE),0)</f>
        <v>24390.127866666666</v>
      </c>
      <c r="H199" s="215">
        <f>IFERROR(VLOOKUP($B199,[15]Hoja3!$B$6:$N$221,7,FALSE),0)</f>
        <v>3.6430000000000002</v>
      </c>
      <c r="I199" s="136">
        <f t="shared" si="28"/>
        <v>7364.5733333333337</v>
      </c>
      <c r="J199" s="136">
        <f>IFERROR(VLOOKUP($B199,[16]SOC!$B$7:$AE$222,30,FALSE),0)</f>
        <v>1.1000000000000001</v>
      </c>
      <c r="K199" s="135">
        <f t="shared" si="29"/>
        <v>17025.554533333332</v>
      </c>
      <c r="L199" s="136">
        <f>IFERROR(VLOOKUP($B199,[16]SOC!$B$7:$AE$222,29,FALSE),0)</f>
        <v>2.5430000000000001</v>
      </c>
      <c r="M199" s="136">
        <f>IFERROR(VLOOKUP($B199,[15]Hoja3!$B$6:$F$221,5,FALSE),0)</f>
        <v>26706.171970080002</v>
      </c>
      <c r="N199" s="136">
        <f>IFERROR(VLOOKUP($B199,[15]Hoja3!$B$6:$F$221,2,FALSE),0)</f>
        <v>5.13781</v>
      </c>
      <c r="O199" s="215">
        <f>IFERROR(VLOOKUP($B199,[15]Hoja3!$B$6:$N$221,13,FALSE),0)</f>
        <v>51096.299836746664</v>
      </c>
      <c r="P199" s="215">
        <f>IFERROR(VLOOKUP($B199,[15]Hoja3!$B$6:$N$221,6,FALSE),0)</f>
        <v>8.7808100000000007</v>
      </c>
      <c r="Q199" s="136">
        <f>IFERROR(VLOOKUP($B199,[15]Hoja1!$B$6:$O$221,14,FALSE),0)</f>
        <v>181354.66666666669</v>
      </c>
      <c r="R199" s="136">
        <f>IFERROR(VLOOKUP($B199,[15]Hoja1!$B$6:$O$221,7,FALSE),0)</f>
        <v>24.302180649735281</v>
      </c>
      <c r="S199" s="136"/>
      <c r="T199" s="136"/>
      <c r="U199" s="132"/>
      <c r="V199" s="132"/>
      <c r="W199" s="132"/>
      <c r="X199" s="132"/>
      <c r="Y199" s="132"/>
      <c r="AG199" s="133"/>
      <c r="AH199" s="133"/>
      <c r="AI199" s="133"/>
      <c r="AJ199" s="133"/>
      <c r="AK199" s="133"/>
      <c r="AL199" s="133"/>
      <c r="AM199" s="133"/>
      <c r="AN199" s="133"/>
      <c r="AO199" s="133"/>
    </row>
    <row r="200" spans="1:41">
      <c r="A200" s="134" t="str">
        <f>'AAL mundo '!A200</f>
        <v>Sub-Saharan Africa</v>
      </c>
      <c r="B200" s="134" t="str">
        <f>'AAL mundo '!B200</f>
        <v>SEN</v>
      </c>
      <c r="C200" s="134" t="str">
        <f>'AAL mundo '!C200</f>
        <v>Senegal</v>
      </c>
      <c r="D200" s="134" t="str">
        <f>'AAL mundo '!D200</f>
        <v/>
      </c>
      <c r="E200" s="134" t="str">
        <f>'AAL mundo '!E200</f>
        <v>Lower middle income</v>
      </c>
      <c r="F200" s="136">
        <f>IFERROR(VLOOKUP(B200,[15]GDP!$B$6:$S$221,18,FALSE),"")</f>
        <v>15657.551477200324</v>
      </c>
      <c r="G200" s="215">
        <f>IFERROR(VLOOKUP($B200,[15]Hoja3!$B$6:$N$221,10,FALSE),0)</f>
        <v>690.20369770946354</v>
      </c>
      <c r="H200" s="215">
        <f>IFERROR(VLOOKUP($B200,[15]Hoja3!$B$6:$N$221,7,FALSE),0)</f>
        <v>5.3369999999999997</v>
      </c>
      <c r="I200" s="136">
        <f t="shared" si="28"/>
        <v>266.40802272465709</v>
      </c>
      <c r="J200" s="136">
        <f>IFERROR(VLOOKUP($B200,[16]SOC!$B$7:$AE$222,30,FALSE),0)</f>
        <v>2.06</v>
      </c>
      <c r="K200" s="135">
        <f t="shared" si="29"/>
        <v>423.79567498480651</v>
      </c>
      <c r="L200" s="136">
        <f>IFERROR(VLOOKUP($B200,[16]SOC!$B$7:$AE$222,29,FALSE),0)</f>
        <v>3.2770000000000001</v>
      </c>
      <c r="M200" s="136">
        <f>IFERROR(VLOOKUP($B200,[15]Hoja3!$B$6:$F$221,5,FALSE),0)</f>
        <v>724.21339762020671</v>
      </c>
      <c r="N200" s="136">
        <f>IFERROR(VLOOKUP($B200,[15]Hoja3!$B$6:$F$221,2,FALSE),0)</f>
        <v>5.5999800000000004</v>
      </c>
      <c r="O200" s="215">
        <f>IFERROR(VLOOKUP($B200,[15]Hoja3!$B$6:$N$221,13,FALSE),0)</f>
        <v>1414.4170953296702</v>
      </c>
      <c r="P200" s="215">
        <f>IFERROR(VLOOKUP($B200,[15]Hoja3!$B$6:$N$221,6,FALSE),0)</f>
        <v>10.93698</v>
      </c>
      <c r="Q200" s="136">
        <f>IFERROR(VLOOKUP($B200,[15]Hoja1!$B$6:$O$221,14,FALSE),0)</f>
        <v>4125.5451984668744</v>
      </c>
      <c r="R200" s="136">
        <f>IFERROR(VLOOKUP($B200,[15]Hoja1!$B$6:$O$221,7,FALSE),0)</f>
        <v>26.348597381105655</v>
      </c>
      <c r="S200" s="136"/>
      <c r="T200" s="136"/>
      <c r="U200" s="132"/>
      <c r="V200" s="132"/>
      <c r="W200" s="132"/>
      <c r="X200" s="132"/>
      <c r="Y200" s="132"/>
      <c r="AG200" s="133"/>
      <c r="AH200" s="133"/>
      <c r="AI200" s="133"/>
      <c r="AJ200" s="133"/>
      <c r="AK200" s="133"/>
      <c r="AL200" s="133"/>
      <c r="AM200" s="133"/>
      <c r="AN200" s="133"/>
      <c r="AO200" s="133"/>
    </row>
    <row r="201" spans="1:41">
      <c r="A201" s="134" t="str">
        <f>'AAL mundo '!A201</f>
        <v>Europe and Central Asia</v>
      </c>
      <c r="B201" s="134" t="str">
        <f>'AAL mundo '!B201</f>
        <v>SRB</v>
      </c>
      <c r="C201" s="134" t="str">
        <f>'AAL mundo '!C201</f>
        <v>Serbia</v>
      </c>
      <c r="D201" s="134" t="str">
        <f>'AAL mundo '!D201</f>
        <v/>
      </c>
      <c r="E201" s="134" t="str">
        <f>'AAL mundo '!E201</f>
        <v>Upper middle income</v>
      </c>
      <c r="F201" s="136">
        <f>IFERROR(VLOOKUP(B201,[15]GDP!$B$6:$S$221,18,FALSE),"")</f>
        <v>43866.423166936824</v>
      </c>
      <c r="G201" s="215">
        <f>IFERROR(VLOOKUP($B201,[15]Hoja3!$B$6:$N$221,10,FALSE),0)</f>
        <v>11176.642246179781</v>
      </c>
      <c r="H201" s="215">
        <f>IFERROR(VLOOKUP($B201,[15]Hoja3!$B$6:$N$221,7,FALSE),0)</f>
        <v>24.053000000000001</v>
      </c>
      <c r="I201" s="136">
        <f t="shared" si="28"/>
        <v>8239.9449944500084</v>
      </c>
      <c r="J201" s="136">
        <f>IFERROR(VLOOKUP($B201,[16]SOC!$B$7:$AE$222,30,FALSE),0)</f>
        <v>17.733000000000001</v>
      </c>
      <c r="K201" s="135">
        <f t="shared" si="29"/>
        <v>2936.6972517297727</v>
      </c>
      <c r="L201" s="136">
        <f>IFERROR(VLOOKUP($B201,[16]SOC!$B$7:$AE$222,29,FALSE),0)</f>
        <v>6.32</v>
      </c>
      <c r="M201" s="136">
        <f>IFERROR(VLOOKUP($B201,[15]Hoja3!$B$6:$F$221,5,FALSE),0)</f>
        <v>1803.4911169143365</v>
      </c>
      <c r="N201" s="136">
        <f>IFERROR(VLOOKUP($B201,[15]Hoja3!$B$6:$F$221,2,FALSE),0)</f>
        <v>4.4265800000000004</v>
      </c>
      <c r="O201" s="215">
        <f>IFERROR(VLOOKUP($B201,[15]Hoja3!$B$6:$N$221,13,FALSE),0)</f>
        <v>12980.133363094117</v>
      </c>
      <c r="P201" s="215">
        <f>IFERROR(VLOOKUP($B201,[15]Hoja3!$B$6:$N$221,6,FALSE),0)</f>
        <v>28.479580000000002</v>
      </c>
      <c r="Q201" s="136">
        <f>IFERROR(VLOOKUP($B201,[15]Hoja1!$B$6:$O$221,14,FALSE),0)</f>
        <v>7529.2137462346718</v>
      </c>
      <c r="R201" s="136">
        <f>IFERROR(VLOOKUP($B201,[15]Hoja1!$B$6:$O$221,7,FALSE),0)</f>
        <v>17.163956399138605</v>
      </c>
      <c r="S201" s="136"/>
      <c r="T201" s="136"/>
      <c r="U201" s="132"/>
      <c r="V201" s="132"/>
      <c r="W201" s="132"/>
      <c r="X201" s="132"/>
      <c r="Y201" s="132"/>
      <c r="AG201" s="133"/>
      <c r="AH201" s="133"/>
      <c r="AI201" s="133"/>
      <c r="AJ201" s="133"/>
      <c r="AK201" s="133"/>
      <c r="AL201" s="133"/>
      <c r="AM201" s="133"/>
      <c r="AN201" s="133"/>
      <c r="AO201" s="133"/>
    </row>
    <row r="202" spans="1:41">
      <c r="A202" s="134" t="str">
        <f>'AAL mundo '!A202</f>
        <v>Sub-Saharan Africa</v>
      </c>
      <c r="B202" s="134" t="str">
        <f>'AAL mundo '!B202</f>
        <v>SYC</v>
      </c>
      <c r="C202" s="134" t="str">
        <f>'AAL mundo '!C202</f>
        <v>Seychelles</v>
      </c>
      <c r="D202" s="134" t="str">
        <f>'AAL mundo '!D202</f>
        <v>SIDS</v>
      </c>
      <c r="E202" s="134" t="str">
        <f>'AAL mundo '!E202</f>
        <v>Upper middle income</v>
      </c>
      <c r="F202" s="136">
        <f>IFERROR(VLOOKUP(B202,[15]GDP!$B$6:$S$221,18,FALSE),"")</f>
        <v>1422.6082761036118</v>
      </c>
      <c r="G202" s="215">
        <f>IFERROR(VLOOKUP($B202,[15]Hoja3!$B$6:$N$221,10,FALSE),0)</f>
        <v>80.19221828446814</v>
      </c>
      <c r="H202" s="215">
        <f>IFERROR(VLOOKUP($B202,[15]Hoja3!$B$6:$N$221,7,FALSE),0)</f>
        <v>7.524</v>
      </c>
      <c r="I202" s="136">
        <f t="shared" si="28"/>
        <v>46.746819430579116</v>
      </c>
      <c r="J202" s="136">
        <f>IFERROR(VLOOKUP($B202,[16]SOC!$B$7:$AE$222,30,FALSE),0)</f>
        <v>4.3860000000000001</v>
      </c>
      <c r="K202" s="135">
        <f t="shared" si="29"/>
        <v>33.445398853889024</v>
      </c>
      <c r="L202" s="136">
        <f>IFERROR(VLOOKUP($B202,[16]SOC!$B$7:$AE$222,29,FALSE),0)</f>
        <v>3.1379999999999999</v>
      </c>
      <c r="M202" s="136">
        <f>IFERROR(VLOOKUP($B202,[15]Hoja3!$B$6:$F$221,5,FALSE),0)</f>
        <v>38.438334337347555</v>
      </c>
      <c r="N202" s="136">
        <f>IFERROR(VLOOKUP($B202,[15]Hoja3!$B$6:$F$221,2,FALSE),0)</f>
        <v>3.6064600000000002</v>
      </c>
      <c r="O202" s="215">
        <f>IFERROR(VLOOKUP($B202,[15]Hoja3!$B$6:$N$221,13,FALSE),0)</f>
        <v>118.6305526218157</v>
      </c>
      <c r="P202" s="215">
        <f>IFERROR(VLOOKUP($B202,[15]Hoja3!$B$6:$N$221,6,FALSE),0)</f>
        <v>11.130459999999999</v>
      </c>
      <c r="Q202" s="136">
        <f>IFERROR(VLOOKUP($B202,[15]Hoja1!$B$6:$O$221,14,FALSE),0)</f>
        <v>530.91149438768525</v>
      </c>
      <c r="R202" s="136">
        <f>IFERROR(VLOOKUP($B202,[15]Hoja1!$B$6:$O$221,7,FALSE),0)</f>
        <v>37.319584266851102</v>
      </c>
      <c r="S202" s="136"/>
      <c r="T202" s="136"/>
      <c r="U202" s="132"/>
      <c r="V202" s="132"/>
      <c r="W202" s="132"/>
      <c r="X202" s="132"/>
      <c r="Y202" s="132"/>
      <c r="AG202" s="133"/>
      <c r="AH202" s="133"/>
      <c r="AI202" s="133"/>
      <c r="AJ202" s="133"/>
      <c r="AK202" s="133"/>
      <c r="AL202" s="133"/>
      <c r="AM202" s="133"/>
      <c r="AN202" s="133"/>
      <c r="AO202" s="133"/>
    </row>
    <row r="203" spans="1:41">
      <c r="A203" s="134" t="str">
        <f>'AAL mundo '!A203</f>
        <v>Sub-Saharan Africa</v>
      </c>
      <c r="B203" s="134" t="str">
        <f>'AAL mundo '!B203</f>
        <v>SLE</v>
      </c>
      <c r="C203" s="134" t="str">
        <f>'AAL mundo '!C203</f>
        <v>Sierra Leone</v>
      </c>
      <c r="D203" s="134" t="str">
        <f>'AAL mundo '!D203</f>
        <v/>
      </c>
      <c r="E203" s="134" t="str">
        <f>'AAL mundo '!E203</f>
        <v>Low income</v>
      </c>
      <c r="F203" s="136">
        <f>IFERROR(VLOOKUP(B203,[15]GDP!$B$6:$S$221,18,FALSE),"")</f>
        <v>4837.5125873454599</v>
      </c>
      <c r="G203" s="215">
        <f>IFERROR(VLOOKUP($B203,[15]Hoja3!$B$6:$N$221,10,FALSE),0)</f>
        <v>50.746648833543929</v>
      </c>
      <c r="H203" s="215">
        <f>IFERROR(VLOOKUP($B203,[15]Hoja3!$B$6:$N$221,7,FALSE),0)</f>
        <v>2.0680000000000001</v>
      </c>
      <c r="I203" s="136">
        <f t="shared" si="28"/>
        <v>14.99332806445616</v>
      </c>
      <c r="J203" s="136">
        <f>IFERROR(VLOOKUP($B203,[16]SOC!$B$7:$AE$222,30,FALSE),0)</f>
        <v>0.61099999999999999</v>
      </c>
      <c r="K203" s="135">
        <f t="shared" si="29"/>
        <v>35.753320769087772</v>
      </c>
      <c r="L203" s="136">
        <f>IFERROR(VLOOKUP($B203,[16]SOC!$B$7:$AE$222,29,FALSE),0)</f>
        <v>1.4570000000000001</v>
      </c>
      <c r="M203" s="136">
        <f>IFERROR(VLOOKUP($B203,[15]Hoja3!$B$6:$F$221,5,FALSE),0)</f>
        <v>132.05248360432142</v>
      </c>
      <c r="N203" s="136">
        <f>IFERROR(VLOOKUP($B203,[15]Hoja3!$B$6:$F$221,2,FALSE),0)</f>
        <v>2.7297600000000002</v>
      </c>
      <c r="O203" s="215">
        <f>IFERROR(VLOOKUP($B203,[15]Hoja3!$B$6:$N$221,13,FALSE),0)</f>
        <v>182.79913243786535</v>
      </c>
      <c r="P203" s="215">
        <f>IFERROR(VLOOKUP($B203,[15]Hoja3!$B$6:$N$221,6,FALSE),0)</f>
        <v>4.7977600000000002</v>
      </c>
      <c r="Q203" s="136">
        <f>IFERROR(VLOOKUP($B203,[15]Hoja1!$B$6:$O$221,14,FALSE),0)</f>
        <v>791.8629240809812</v>
      </c>
      <c r="R203" s="136">
        <f>IFERROR(VLOOKUP($B203,[15]Hoja1!$B$6:$O$221,7,FALSE),0)</f>
        <v>30.715859064493657</v>
      </c>
      <c r="S203" s="136"/>
      <c r="T203" s="136"/>
      <c r="U203" s="132"/>
      <c r="V203" s="132"/>
      <c r="W203" s="132"/>
      <c r="X203" s="132"/>
      <c r="Y203" s="132"/>
      <c r="AG203" s="133"/>
      <c r="AH203" s="133"/>
      <c r="AI203" s="133"/>
      <c r="AJ203" s="133"/>
      <c r="AK203" s="133"/>
      <c r="AL203" s="133"/>
      <c r="AM203" s="133"/>
      <c r="AN203" s="133"/>
      <c r="AO203" s="133"/>
    </row>
    <row r="204" spans="1:41">
      <c r="A204" s="134" t="str">
        <f>'AAL mundo '!A204</f>
        <v>East Asia and the Pacific</v>
      </c>
      <c r="B204" s="134" t="str">
        <f>'AAL mundo '!B204</f>
        <v>SGP</v>
      </c>
      <c r="C204" s="134" t="str">
        <f>'AAL mundo '!C204</f>
        <v>Singapore</v>
      </c>
      <c r="D204" s="134" t="str">
        <f>'AAL mundo '!D204</f>
        <v>SIDS</v>
      </c>
      <c r="E204" s="134" t="str">
        <f>'AAL mundo '!E204</f>
        <v>High income: nonOECD</v>
      </c>
      <c r="F204" s="136">
        <f>IFERROR(VLOOKUP(B204,[15]GDP!$B$6:$S$221,18,FALSE),"")</f>
        <v>307859.75850366981</v>
      </c>
      <c r="G204" s="215">
        <f>IFERROR(VLOOKUP($B204,[15]Hoja3!$B$6:$N$221,10,FALSE),0)</f>
        <v>7790.0624224837011</v>
      </c>
      <c r="H204" s="215">
        <f>IFERROR(VLOOKUP($B204,[15]Hoja3!$B$6:$N$221,7,FALSE),0)</f>
        <v>2.8289999999999997</v>
      </c>
      <c r="I204" s="136">
        <f t="shared" si="28"/>
        <v>4488.4417633964058</v>
      </c>
      <c r="J204" s="136">
        <f>IFERROR(VLOOKUP($B204,[16]SOC!$B$7:$AE$222,30,FALSE),0)</f>
        <v>1.63</v>
      </c>
      <c r="K204" s="135">
        <f t="shared" si="29"/>
        <v>3301.6206590872957</v>
      </c>
      <c r="L204" s="136">
        <f>IFERROR(VLOOKUP($B204,[16]SOC!$B$7:$AE$222,29,FALSE),0)</f>
        <v>1.1990000000000001</v>
      </c>
      <c r="M204" s="136">
        <f>IFERROR(VLOOKUP($B204,[15]Hoja3!$B$6:$F$221,5,FALSE),0)</f>
        <v>8780.4550908734891</v>
      </c>
      <c r="N204" s="136">
        <f>IFERROR(VLOOKUP($B204,[15]Hoja3!$B$6:$F$221,2,FALSE),0)</f>
        <v>2.9050699999999998</v>
      </c>
      <c r="O204" s="215">
        <f>IFERROR(VLOOKUP($B204,[15]Hoja3!$B$6:$N$221,13,FALSE),0)</f>
        <v>16570.51751335719</v>
      </c>
      <c r="P204" s="215">
        <f>IFERROR(VLOOKUP($B204,[15]Hoja3!$B$6:$N$221,6,FALSE),0)</f>
        <v>5.73407</v>
      </c>
      <c r="Q204" s="136">
        <f>IFERROR(VLOOKUP($B204,[15]Hoja1!$B$6:$O$221,14,FALSE),0)</f>
        <v>78096.993133927856</v>
      </c>
      <c r="R204" s="136">
        <f>IFERROR(VLOOKUP($B204,[15]Hoja1!$B$6:$O$221,7,FALSE),0)</f>
        <v>25.367717272797417</v>
      </c>
      <c r="S204" s="136"/>
      <c r="T204" s="136"/>
      <c r="U204" s="132"/>
      <c r="V204" s="132"/>
      <c r="W204" s="132"/>
      <c r="X204" s="132"/>
      <c r="Y204" s="132"/>
      <c r="AG204" s="133"/>
      <c r="AH204" s="133"/>
      <c r="AI204" s="133"/>
      <c r="AJ204" s="133"/>
      <c r="AK204" s="133"/>
      <c r="AL204" s="133"/>
      <c r="AM204" s="133"/>
      <c r="AN204" s="133"/>
      <c r="AO204" s="133"/>
    </row>
    <row r="205" spans="1:41">
      <c r="A205" s="134" t="str">
        <f>'AAL mundo '!A205</f>
        <v>Europe and Central Asia</v>
      </c>
      <c r="B205" s="134" t="str">
        <f>'AAL mundo '!B205</f>
        <v>SVK</v>
      </c>
      <c r="C205" s="134" t="str">
        <f>'AAL mundo '!C205</f>
        <v>Slovakia</v>
      </c>
      <c r="D205" s="134" t="str">
        <f>'AAL mundo '!D205</f>
        <v/>
      </c>
      <c r="E205" s="134" t="str">
        <f>'AAL mundo '!E205</f>
        <v>High income: OECD</v>
      </c>
      <c r="F205" s="136">
        <f>IFERROR(VLOOKUP(B205,[15]GDP!$B$6:$S$221,18,FALSE),"")</f>
        <v>100248.60778409526</v>
      </c>
      <c r="G205" s="215">
        <f>IFERROR(VLOOKUP($B205,[15]Hoja3!$B$6:$N$221,10,FALSE),0)</f>
        <v>17718.590798165136</v>
      </c>
      <c r="H205" s="215">
        <f>IFERROR(VLOOKUP($B205,[15]Hoja3!$B$6:$N$221,7,FALSE),0)</f>
        <v>18.094999999999999</v>
      </c>
      <c r="I205" s="136">
        <f t="shared" si="28"/>
        <v>11151.333291322278</v>
      </c>
      <c r="J205" s="136">
        <f>IFERROR(VLOOKUP($B205,[16]SOC!$B$7:$AE$222,30,FALSE),0)</f>
        <v>11.388229357798163</v>
      </c>
      <c r="K205" s="135">
        <f t="shared" si="29"/>
        <v>6567.2575068428587</v>
      </c>
      <c r="L205" s="136">
        <f>IFERROR(VLOOKUP($B205,[16]SOC!$B$7:$AE$222,29,FALSE),0)</f>
        <v>6.7067706422018354</v>
      </c>
      <c r="M205" s="136">
        <f>IFERROR(VLOOKUP($B205,[15]Hoja3!$B$6:$F$221,5,FALSE),0)</f>
        <v>3663.6559968411621</v>
      </c>
      <c r="N205" s="136">
        <f>IFERROR(VLOOKUP($B205,[15]Hoja3!$B$6:$F$221,2,FALSE),0)</f>
        <v>3.9373100000000001</v>
      </c>
      <c r="O205" s="215">
        <f>IFERROR(VLOOKUP($B205,[15]Hoja3!$B$6:$N$221,13,FALSE),0)</f>
        <v>21382.2467950063</v>
      </c>
      <c r="P205" s="215">
        <f>IFERROR(VLOOKUP($B205,[15]Hoja3!$B$6:$N$221,6,FALSE),0)</f>
        <v>22.032309999999999</v>
      </c>
      <c r="Q205" s="136">
        <f>IFERROR(VLOOKUP($B205,[15]Hoja1!$B$6:$O$221,14,FALSE),0)</f>
        <v>20917.313348083866</v>
      </c>
      <c r="R205" s="136">
        <f>IFERROR(VLOOKUP($B205,[15]Hoja1!$B$6:$O$221,7,FALSE),0)</f>
        <v>20.865440239462817</v>
      </c>
      <c r="S205" s="136"/>
      <c r="T205" s="136"/>
      <c r="U205" s="132"/>
      <c r="V205" s="132"/>
      <c r="W205" s="132"/>
      <c r="X205" s="132"/>
      <c r="Y205" s="132"/>
      <c r="AG205" s="133"/>
      <c r="AH205" s="133"/>
      <c r="AI205" s="133"/>
      <c r="AJ205" s="133"/>
      <c r="AK205" s="133"/>
      <c r="AL205" s="133"/>
      <c r="AM205" s="133"/>
      <c r="AN205" s="133"/>
      <c r="AO205" s="133"/>
    </row>
    <row r="206" spans="1:41">
      <c r="A206" s="134" t="str">
        <f>'AAL mundo '!A206</f>
        <v>Europe and Central Asia</v>
      </c>
      <c r="B206" s="134" t="str">
        <f>'AAL mundo '!B206</f>
        <v>SVN</v>
      </c>
      <c r="C206" s="134" t="str">
        <f>'AAL mundo '!C206</f>
        <v>Slovenia</v>
      </c>
      <c r="D206" s="134" t="str">
        <f>'AAL mundo '!D206</f>
        <v/>
      </c>
      <c r="E206" s="134" t="str">
        <f>'AAL mundo '!E206</f>
        <v>High income: OECD</v>
      </c>
      <c r="F206" s="136">
        <f>IFERROR(VLOOKUP(B206,[15]GDP!$B$6:$S$221,18,FALSE),"")</f>
        <v>49491.440620373935</v>
      </c>
      <c r="G206" s="215">
        <f>IFERROR(VLOOKUP($B206,[15]Hoja3!$B$6:$N$221,10,FALSE),0)</f>
        <v>12176.702176814011</v>
      </c>
      <c r="H206" s="215">
        <f>IFERROR(VLOOKUP($B206,[15]Hoja3!$B$6:$N$221,7,FALSE),0)</f>
        <v>23.742000000000001</v>
      </c>
      <c r="I206" s="136">
        <f t="shared" si="28"/>
        <v>8933.3485575605337</v>
      </c>
      <c r="J206" s="136">
        <f>IFERROR(VLOOKUP($B206,[16]SOC!$B$7:$AE$222,30,FALSE),0)</f>
        <v>17.418144779582367</v>
      </c>
      <c r="K206" s="135">
        <f t="shared" si="29"/>
        <v>3243.3536192534775</v>
      </c>
      <c r="L206" s="136">
        <f>IFERROR(VLOOKUP($B206,[16]SOC!$B$7:$AE$222,29,FALSE),0)</f>
        <v>6.3238552204176344</v>
      </c>
      <c r="M206" s="136">
        <f>IFERROR(VLOOKUP($B206,[15]Hoja3!$B$6:$F$221,5,FALSE),0)</f>
        <v>2616.6379223484278</v>
      </c>
      <c r="N206" s="136">
        <f>IFERROR(VLOOKUP($B206,[15]Hoja3!$B$6:$F$221,2,FALSE),0)</f>
        <v>5.6588200000000004</v>
      </c>
      <c r="O206" s="215">
        <f>IFERROR(VLOOKUP($B206,[15]Hoja3!$B$6:$N$221,13,FALSE),0)</f>
        <v>14793.340099162438</v>
      </c>
      <c r="P206" s="215">
        <f>IFERROR(VLOOKUP($B206,[15]Hoja3!$B$6:$N$221,6,FALSE),0)</f>
        <v>29.400820000000003</v>
      </c>
      <c r="Q206" s="136">
        <f>IFERROR(VLOOKUP($B206,[15]Hoja1!$B$6:$O$221,14,FALSE),0)</f>
        <v>9716.8785127386545</v>
      </c>
      <c r="R206" s="136">
        <f>IFERROR(VLOOKUP($B206,[15]Hoja1!$B$6:$O$221,7,FALSE),0)</f>
        <v>19.633452554497978</v>
      </c>
      <c r="S206" s="136"/>
      <c r="T206" s="136"/>
      <c r="U206" s="132"/>
      <c r="V206" s="132"/>
      <c r="W206" s="132"/>
      <c r="X206" s="132"/>
      <c r="Y206" s="132"/>
      <c r="AG206" s="133"/>
      <c r="AH206" s="133"/>
      <c r="AI206" s="133"/>
      <c r="AJ206" s="133"/>
      <c r="AK206" s="133"/>
      <c r="AL206" s="133"/>
      <c r="AM206" s="133"/>
      <c r="AN206" s="133"/>
      <c r="AO206" s="133"/>
    </row>
    <row r="207" spans="1:41">
      <c r="A207" s="134" t="str">
        <f>'AAL mundo '!A207</f>
        <v>East Asia and the Pacific</v>
      </c>
      <c r="B207" s="134" t="str">
        <f>'AAL mundo '!B207</f>
        <v>SLB</v>
      </c>
      <c r="C207" s="134" t="str">
        <f>'AAL mundo '!C207</f>
        <v>Solomon Islands</v>
      </c>
      <c r="D207" s="134" t="str">
        <f>'AAL mundo '!D207</f>
        <v>SIDS</v>
      </c>
      <c r="E207" s="134" t="str">
        <f>'AAL mundo '!E207</f>
        <v>Lower middle income</v>
      </c>
      <c r="F207" s="136">
        <f>IFERROR(VLOOKUP(B207,[15]GDP!$B$6:$S$221,18,FALSE),"")</f>
        <v>1158.1830537603232</v>
      </c>
      <c r="G207" s="215">
        <f>IFERROR(VLOOKUP($B207,[15]Hoja3!$B$6:$N$221,10,FALSE),0)</f>
        <v>55.399065753022747</v>
      </c>
      <c r="H207" s="215">
        <f>IFERROR(VLOOKUP($B207,[15]Hoja3!$B$6:$N$221,7,FALSE),0)</f>
        <v>8.2490000000000006</v>
      </c>
      <c r="I207" s="136">
        <f t="shared" si="28"/>
        <v>8.7238921582223963</v>
      </c>
      <c r="J207" s="136">
        <f>IFERROR(VLOOKUP($B207,[16]SOC!$B$7:$AE$222,30,FALSE),0)</f>
        <v>1.2989999999999999</v>
      </c>
      <c r="K207" s="135">
        <f t="shared" si="29"/>
        <v>46.675173594800341</v>
      </c>
      <c r="L207" s="136">
        <f>IFERROR(VLOOKUP($B207,[16]SOC!$B$7:$AE$222,29,FALSE),0)</f>
        <v>6.95</v>
      </c>
      <c r="M207" s="136">
        <f>IFERROR(VLOOKUP($B207,[15]Hoja3!$B$6:$F$221,5,FALSE),0)</f>
        <v>67.165776278487172</v>
      </c>
      <c r="N207" s="136">
        <f>IFERROR(VLOOKUP($B207,[15]Hoja3!$B$6:$F$221,2,FALSE),0)</f>
        <v>10.00108</v>
      </c>
      <c r="O207" s="215">
        <f>IFERROR(VLOOKUP($B207,[15]Hoja3!$B$6:$N$221,13,FALSE),0)</f>
        <v>122.56484203150993</v>
      </c>
      <c r="P207" s="215">
        <f>IFERROR(VLOOKUP($B207,[15]Hoja3!$B$6:$N$221,6,FALSE),0)</f>
        <v>18.250080000000001</v>
      </c>
      <c r="Q207" s="136">
        <f>IFERROR(VLOOKUP($B207,[15]Hoja1!$B$6:$O$221,14,FALSE),0)</f>
        <v>133.28370582673799</v>
      </c>
      <c r="R207" s="136">
        <f>IFERROR(VLOOKUP($B207,[15]Hoja1!$B$6:$O$221,7,FALSE),0)</f>
        <v>11.507999999999999</v>
      </c>
      <c r="S207" s="136"/>
      <c r="T207" s="136"/>
      <c r="U207" s="132"/>
      <c r="V207" s="132"/>
      <c r="W207" s="132"/>
      <c r="X207" s="132"/>
      <c r="Y207" s="132"/>
      <c r="AG207" s="133"/>
      <c r="AH207" s="133"/>
      <c r="AI207" s="133"/>
      <c r="AJ207" s="133"/>
      <c r="AK207" s="133"/>
      <c r="AL207" s="133"/>
      <c r="AM207" s="133"/>
      <c r="AN207" s="133"/>
      <c r="AO207" s="133"/>
    </row>
    <row r="208" spans="1:41">
      <c r="A208" s="134" t="str">
        <f>'AAL mundo '!A208</f>
        <v>Sub-Saharan Africa</v>
      </c>
      <c r="B208" s="134" t="str">
        <f>'AAL mundo '!B208</f>
        <v>SOM</v>
      </c>
      <c r="C208" s="134" t="str">
        <f>'AAL mundo '!C208</f>
        <v>Somalia</v>
      </c>
      <c r="D208" s="134" t="str">
        <f>'AAL mundo '!D208</f>
        <v/>
      </c>
      <c r="E208" s="134" t="str">
        <f>'AAL mundo '!E208</f>
        <v>Low income</v>
      </c>
      <c r="F208" s="136">
        <f>IFERROR(VLOOKUP(B208,[15]GDP!$B$6:$S$221,18,FALSE),"")</f>
        <v>5707</v>
      </c>
      <c r="G208" s="215" t="str">
        <f>IFERROR(VLOOKUP($B208,[15]Hoja3!$B$6:$N$221,10,FALSE),0)</f>
        <v/>
      </c>
      <c r="H208" s="215" t="str">
        <f>IFERROR(VLOOKUP($B208,[15]Hoja3!$B$6:$N$221,7,FALSE),0)</f>
        <v/>
      </c>
      <c r="I208" s="136" t="str">
        <f t="shared" si="28"/>
        <v/>
      </c>
      <c r="J208" s="136" t="str">
        <f>IFERROR(VLOOKUP($B208,[16]SOC!$B$7:$AE$222,30,FALSE),0)</f>
        <v/>
      </c>
      <c r="K208" s="135" t="str">
        <f t="shared" si="29"/>
        <v/>
      </c>
      <c r="L208" s="136" t="str">
        <f>IFERROR(VLOOKUP($B208,[16]SOC!$B$7:$AE$222,29,FALSE),0)</f>
        <v/>
      </c>
      <c r="M208" s="136" t="str">
        <f>IFERROR(VLOOKUP($B208,[15]Hoja3!$B$6:$F$221,5,FALSE),0)</f>
        <v/>
      </c>
      <c r="N208" s="136" t="str">
        <f>IFERROR(VLOOKUP($B208,[15]Hoja3!$B$6:$F$221,2,FALSE),0)</f>
        <v/>
      </c>
      <c r="O208" s="215" t="str">
        <f>IFERROR(VLOOKUP($B208,[15]Hoja3!$B$6:$N$221,13,FALSE),0)</f>
        <v/>
      </c>
      <c r="P208" s="215" t="str">
        <f>IFERROR(VLOOKUP($B208,[15]Hoja3!$B$6:$N$221,6,FALSE),0)</f>
        <v/>
      </c>
      <c r="Q208" s="136">
        <f>IFERROR(VLOOKUP($B208,[15]Hoja1!$B$6:$O$221,14,FALSE),0)</f>
        <v>448</v>
      </c>
      <c r="R208" s="136">
        <f>IFERROR(VLOOKUP($B208,[15]Hoja1!$B$6:$O$221,7,FALSE),0)</f>
        <v>7.8500087611704918</v>
      </c>
      <c r="S208" s="136"/>
      <c r="T208" s="136"/>
      <c r="U208" s="132"/>
      <c r="V208" s="132"/>
      <c r="W208" s="132"/>
      <c r="X208" s="132"/>
      <c r="Y208" s="132"/>
      <c r="AG208" s="133"/>
      <c r="AH208" s="133"/>
      <c r="AI208" s="133"/>
      <c r="AJ208" s="133"/>
      <c r="AK208" s="133"/>
      <c r="AL208" s="133"/>
      <c r="AM208" s="133"/>
      <c r="AN208" s="133"/>
      <c r="AO208" s="133"/>
    </row>
    <row r="209" spans="1:41">
      <c r="A209" s="134" t="str">
        <f>'AAL mundo '!A209</f>
        <v>Sub-Saharan Africa</v>
      </c>
      <c r="B209" s="134" t="str">
        <f>'AAL mundo '!B209</f>
        <v>ZAF</v>
      </c>
      <c r="C209" s="134" t="str">
        <f>'AAL mundo '!C209</f>
        <v>South Africa</v>
      </c>
      <c r="D209" s="134" t="str">
        <f>'AAL mundo '!D209</f>
        <v/>
      </c>
      <c r="E209" s="134" t="str">
        <f>'AAL mundo '!E209</f>
        <v>Upper middle income</v>
      </c>
      <c r="F209" s="136">
        <f>IFERROR(VLOOKUP(B209,[15]GDP!$B$6:$S$221,18,FALSE),"")</f>
        <v>350085.02084024932</v>
      </c>
      <c r="G209" s="215">
        <f>IFERROR(VLOOKUP($B209,[15]Hoja3!$B$6:$N$221,10,FALSE),0)</f>
        <v>36727.942981623914</v>
      </c>
      <c r="H209" s="215">
        <f>IFERROR(VLOOKUP($B209,[15]Hoja3!$B$6:$N$221,7,FALSE),0)</f>
        <v>9.7850000000000001</v>
      </c>
      <c r="I209" s="136">
        <f t="shared" si="28"/>
        <v>18936.379391138747</v>
      </c>
      <c r="J209" s="136">
        <f>IFERROR(VLOOKUP($B209,[16]SOC!$B$7:$AE$222,30,FALSE),0)</f>
        <v>5.0449999999999999</v>
      </c>
      <c r="K209" s="135">
        <f t="shared" si="29"/>
        <v>17791.563590485166</v>
      </c>
      <c r="L209" s="136">
        <f>IFERROR(VLOOKUP($B209,[16]SOC!$B$7:$AE$222,29,FALSE),0)</f>
        <v>4.74</v>
      </c>
      <c r="M209" s="136">
        <f>IFERROR(VLOOKUP($B209,[15]Hoja3!$B$6:$F$221,5,FALSE),0)</f>
        <v>21202.164108645935</v>
      </c>
      <c r="N209" s="136">
        <f>IFERROR(VLOOKUP($B209,[15]Hoja3!$B$6:$F$221,2,FALSE),0)</f>
        <v>6.0562899999999997</v>
      </c>
      <c r="O209" s="215">
        <f>IFERROR(VLOOKUP($B209,[15]Hoja3!$B$6:$N$221,13,FALSE),0)</f>
        <v>57930.107090269848</v>
      </c>
      <c r="P209" s="215">
        <f>IFERROR(VLOOKUP($B209,[15]Hoja3!$B$6:$N$221,6,FALSE),0)</f>
        <v>15.841289999999999</v>
      </c>
      <c r="Q209" s="136">
        <f>IFERROR(VLOOKUP($B209,[15]Hoja1!$B$6:$O$221,14,FALSE),0)</f>
        <v>70933.384972889238</v>
      </c>
      <c r="R209" s="136">
        <f>IFERROR(VLOOKUP($B209,[15]Hoja1!$B$6:$O$221,7,FALSE),0)</f>
        <v>20.261759501346255</v>
      </c>
      <c r="S209" s="136"/>
      <c r="T209" s="136"/>
      <c r="U209" s="132"/>
      <c r="V209" s="132"/>
      <c r="W209" s="132"/>
      <c r="X209" s="132"/>
      <c r="Y209" s="132"/>
      <c r="AG209" s="133"/>
      <c r="AH209" s="133"/>
      <c r="AI209" s="133"/>
      <c r="AJ209" s="133"/>
      <c r="AK209" s="133"/>
      <c r="AL209" s="133"/>
      <c r="AM209" s="133"/>
      <c r="AN209" s="133"/>
      <c r="AO209" s="133"/>
    </row>
    <row r="210" spans="1:41">
      <c r="A210" s="134" t="str">
        <f>'AAL mundo '!A210</f>
        <v>Sub-Saharan Africa</v>
      </c>
      <c r="B210" s="134" t="str">
        <f>'AAL mundo '!B210</f>
        <v>SSD</v>
      </c>
      <c r="C210" s="134" t="str">
        <f>'AAL mundo '!C210</f>
        <v>South Sudan</v>
      </c>
      <c r="D210" s="134" t="str">
        <f>'AAL mundo '!D210</f>
        <v/>
      </c>
      <c r="E210" s="134" t="str">
        <f>'AAL mundo '!E210</f>
        <v>Lower middle income</v>
      </c>
      <c r="F210" s="136">
        <f>IFERROR(VLOOKUP(B210,[15]GDP!$B$6:$S$221,18,FALSE),"")</f>
        <v>13282.084041623186</v>
      </c>
      <c r="G210" s="215">
        <f>IFERROR(VLOOKUP($B210,[15]Hoja3!$B$6:$N$221,10,FALSE),0)</f>
        <v>292.20584891571008</v>
      </c>
      <c r="H210" s="215" t="str">
        <f>IFERROR(VLOOKUP($B210,[15]Hoja3!$B$6:$N$221,7,FALSE),0)</f>
        <v>2,2</v>
      </c>
      <c r="I210" s="136" t="str">
        <f t="shared" si="28"/>
        <v/>
      </c>
      <c r="J210" s="136" t="str">
        <f>IFERROR(VLOOKUP($B210,[16]SOC!$B$7:$AE$222,30,FALSE),0)</f>
        <v/>
      </c>
      <c r="K210" s="135" t="str">
        <f t="shared" si="29"/>
        <v/>
      </c>
      <c r="L210" s="136" t="str">
        <f>IFERROR(VLOOKUP($B210,[16]SOC!$B$7:$AE$222,29,FALSE),0)</f>
        <v/>
      </c>
      <c r="M210" s="136">
        <f>IFERROR(VLOOKUP($B210,[15]Hoja3!$B$6:$F$221,5,FALSE),0)</f>
        <v>143.54235409836068</v>
      </c>
      <c r="N210" s="136">
        <f>IFERROR(VLOOKUP($B210,[15]Hoja3!$B$6:$F$221,2,FALSE),0)</f>
        <v>0.80520999999999998</v>
      </c>
      <c r="O210" s="215">
        <f>IFERROR(VLOOKUP($B210,[15]Hoja3!$B$6:$N$221,13,FALSE),0)</f>
        <v>435.74820301407078</v>
      </c>
      <c r="P210" s="215">
        <f>IFERROR(VLOOKUP($B210,[15]Hoja3!$B$6:$N$221,6,FALSE),0)</f>
        <v>3.0052099999999999</v>
      </c>
      <c r="Q210" s="136">
        <f>IFERROR(VLOOKUP($B210,[15]Hoja1!$B$6:$O$221,14,FALSE),0)</f>
        <v>1376.2154469765494</v>
      </c>
      <c r="R210" s="136">
        <f>IFERROR(VLOOKUP($B210,[15]Hoja1!$B$6:$O$221,7,FALSE),0)</f>
        <v>10.361442094958795</v>
      </c>
      <c r="S210" s="136"/>
      <c r="T210" s="136"/>
      <c r="U210" s="132"/>
      <c r="V210" s="132"/>
      <c r="W210" s="132"/>
      <c r="X210" s="132"/>
      <c r="Y210" s="132"/>
      <c r="AG210" s="133"/>
      <c r="AH210" s="133"/>
      <c r="AI210" s="133"/>
      <c r="AJ210" s="133"/>
      <c r="AK210" s="133"/>
      <c r="AL210" s="133"/>
      <c r="AM210" s="133"/>
      <c r="AN210" s="133"/>
      <c r="AO210" s="133"/>
    </row>
    <row r="211" spans="1:41">
      <c r="A211" s="134" t="str">
        <f>'AAL mundo '!A211</f>
        <v>Europe and Central Asia</v>
      </c>
      <c r="B211" s="134" t="str">
        <f>'AAL mundo '!B211</f>
        <v>ESP</v>
      </c>
      <c r="C211" s="134" t="str">
        <f>'AAL mundo '!C211</f>
        <v>Spain</v>
      </c>
      <c r="D211" s="134" t="str">
        <f>'AAL mundo '!D211</f>
        <v/>
      </c>
      <c r="E211" s="134" t="str">
        <f>'AAL mundo '!E211</f>
        <v>High income: OECD</v>
      </c>
      <c r="F211" s="136">
        <f>IFERROR(VLOOKUP(B211,[15]GDP!$B$6:$S$221,18,FALSE),"")</f>
        <v>1381342.101735682</v>
      </c>
      <c r="G211" s="215">
        <f>IFERROR(VLOOKUP($B211,[15]Hoja3!$B$6:$N$221,10,FALSE),0)</f>
        <v>392990.66105087573</v>
      </c>
      <c r="H211" s="215">
        <f>IFERROR(VLOOKUP($B211,[15]Hoja3!$B$6:$N$221,7,FALSE),0)</f>
        <v>26.411999999999999</v>
      </c>
      <c r="I211" s="136">
        <f t="shared" si="28"/>
        <v>285557.5308518766</v>
      </c>
      <c r="J211" s="136">
        <f>IFERROR(VLOOKUP($B211,[16]SOC!$B$7:$AE$222,30,FALSE),0)</f>
        <v>19.191665991990011</v>
      </c>
      <c r="K211" s="135">
        <f t="shared" si="29"/>
        <v>107433.13019899912</v>
      </c>
      <c r="L211" s="136">
        <f>IFERROR(VLOOKUP($B211,[16]SOC!$B$7:$AE$222,29,FALSE),0)</f>
        <v>7.2203340080099885</v>
      </c>
      <c r="M211" s="136">
        <f>IFERROR(VLOOKUP($B211,[15]Hoja3!$B$6:$F$221,5,FALSE),0)</f>
        <v>58521.23736713003</v>
      </c>
      <c r="N211" s="136">
        <f>IFERROR(VLOOKUP($B211,[15]Hoja3!$B$6:$F$221,2,FALSE),0)</f>
        <v>4.3674299999999997</v>
      </c>
      <c r="O211" s="215">
        <f>IFERROR(VLOOKUP($B211,[15]Hoja3!$B$6:$N$221,13,FALSE),0)</f>
        <v>451511.89841800579</v>
      </c>
      <c r="P211" s="215">
        <f>IFERROR(VLOOKUP($B211,[15]Hoja3!$B$6:$N$221,6,FALSE),0)</f>
        <v>30.779429999999998</v>
      </c>
      <c r="Q211" s="136">
        <f>IFERROR(VLOOKUP($B211,[15]Hoja1!$B$6:$O$221,14,FALSE),0)</f>
        <v>270795.64366568526</v>
      </c>
      <c r="R211" s="136">
        <f>IFERROR(VLOOKUP($B211,[15]Hoja1!$B$6:$O$221,7,FALSE),0)</f>
        <v>19.603807291866765</v>
      </c>
      <c r="S211" s="136"/>
      <c r="T211" s="136"/>
      <c r="U211" s="132"/>
      <c r="V211" s="132"/>
      <c r="W211" s="132"/>
      <c r="X211" s="132"/>
      <c r="Y211" s="132"/>
      <c r="AG211" s="133"/>
      <c r="AH211" s="133"/>
      <c r="AI211" s="133"/>
      <c r="AJ211" s="133"/>
      <c r="AK211" s="133"/>
      <c r="AL211" s="133"/>
      <c r="AM211" s="133"/>
      <c r="AN211" s="133"/>
      <c r="AO211" s="133"/>
    </row>
    <row r="212" spans="1:41">
      <c r="A212" s="134" t="str">
        <f>'AAL mundo '!A212</f>
        <v>South Asia</v>
      </c>
      <c r="B212" s="134" t="str">
        <f>'AAL mundo '!B212</f>
        <v>LKA</v>
      </c>
      <c r="C212" s="134" t="str">
        <f>'AAL mundo '!C212</f>
        <v>Sri Lanka</v>
      </c>
      <c r="D212" s="134" t="str">
        <f>'AAL mundo '!D212</f>
        <v/>
      </c>
      <c r="E212" s="134" t="str">
        <f>'AAL mundo '!E212</f>
        <v>Lower middle income</v>
      </c>
      <c r="F212" s="136">
        <f>IFERROR(VLOOKUP(B212,[15]GDP!$B$6:$S$221,18,FALSE),"")</f>
        <v>78823.61005692964</v>
      </c>
      <c r="G212" s="215">
        <f>IFERROR(VLOOKUP($B212,[15]Hoja3!$B$6:$N$221,10,FALSE),0)</f>
        <v>2053.0326778126605</v>
      </c>
      <c r="H212" s="215">
        <f>IFERROR(VLOOKUP($B212,[15]Hoja3!$B$6:$N$221,7,FALSE),0)</f>
        <v>3</v>
      </c>
      <c r="I212" s="136">
        <f t="shared" si="28"/>
        <v>1159.2791187382156</v>
      </c>
      <c r="J212" s="136">
        <f>IFERROR(VLOOKUP($B212,[16]SOC!$B$7:$AE$222,30,FALSE),0)</f>
        <v>1.694</v>
      </c>
      <c r="K212" s="135">
        <f t="shared" si="29"/>
        <v>893.75355907444498</v>
      </c>
      <c r="L212" s="136">
        <f>IFERROR(VLOOKUP($B212,[16]SOC!$B$7:$AE$222,29,FALSE),0)</f>
        <v>1.306</v>
      </c>
      <c r="M212" s="136">
        <f>IFERROR(VLOOKUP($B212,[15]Hoja3!$B$6:$F$221,5,FALSE),0)</f>
        <v>1179.7957586318234</v>
      </c>
      <c r="N212" s="136">
        <f>IFERROR(VLOOKUP($B212,[15]Hoja3!$B$6:$F$221,2,FALSE),0)</f>
        <v>1.7239800000000001</v>
      </c>
      <c r="O212" s="215">
        <f>IFERROR(VLOOKUP($B212,[15]Hoja3!$B$6:$N$221,13,FALSE),0)</f>
        <v>3232.8284364444839</v>
      </c>
      <c r="P212" s="215">
        <f>IFERROR(VLOOKUP($B212,[15]Hoja3!$B$6:$N$221,6,FALSE),0)</f>
        <v>4.7239800000000001</v>
      </c>
      <c r="Q212" s="136">
        <f>IFERROR(VLOOKUP($B212,[15]Hoja1!$B$6:$O$221,14,FALSE),0)</f>
        <v>23318.388563141496</v>
      </c>
      <c r="R212" s="136">
        <f>IFERROR(VLOOKUP($B212,[15]Hoja1!$B$6:$O$221,7,FALSE),0)</f>
        <v>29.582999999999998</v>
      </c>
      <c r="S212" s="136"/>
      <c r="T212" s="136"/>
      <c r="U212" s="132"/>
      <c r="V212" s="132"/>
      <c r="W212" s="132"/>
      <c r="X212" s="132"/>
      <c r="Y212" s="132"/>
      <c r="AG212" s="133"/>
      <c r="AH212" s="133"/>
      <c r="AI212" s="133"/>
      <c r="AJ212" s="133"/>
      <c r="AK212" s="133"/>
      <c r="AL212" s="133"/>
      <c r="AM212" s="133"/>
      <c r="AN212" s="133"/>
      <c r="AO212" s="133"/>
    </row>
    <row r="213" spans="1:41">
      <c r="A213" s="134" t="str">
        <f>'AAL mundo '!A213</f>
        <v>Middle East and North Africa</v>
      </c>
      <c r="B213" s="134" t="str">
        <f>'AAL mundo '!B213</f>
        <v>PSE</v>
      </c>
      <c r="C213" s="134" t="str">
        <f>'AAL mundo '!C213</f>
        <v>State of Palestine</v>
      </c>
      <c r="D213" s="134" t="str">
        <f>'AAL mundo '!D213</f>
        <v/>
      </c>
      <c r="E213" s="134" t="str">
        <f>'AAL mundo '!E213</f>
        <v>N.D</v>
      </c>
      <c r="F213" s="136">
        <f>IFERROR(VLOOKUP(B213,[15]GDP!$B$6:$S$221,18,FALSE),"")</f>
        <v>12737.613125017468</v>
      </c>
      <c r="G213" s="215" t="str">
        <f>IFERROR(VLOOKUP($B213,[15]Hoja3!$B$6:$N$221,10,FALSE),0)</f>
        <v/>
      </c>
      <c r="H213" s="215" t="str">
        <f>IFERROR(VLOOKUP($B213,[15]Hoja3!$B$6:$N$221,7,FALSE),0)</f>
        <v/>
      </c>
      <c r="I213" s="136" t="str">
        <f t="shared" si="28"/>
        <v/>
      </c>
      <c r="J213" s="136" t="str">
        <f>IFERROR(VLOOKUP($B213,[16]SOC!$B$7:$AE$222,30,FALSE),0)</f>
        <v/>
      </c>
      <c r="K213" s="135" t="str">
        <f t="shared" si="29"/>
        <v/>
      </c>
      <c r="L213" s="136" t="str">
        <f>IFERROR(VLOOKUP($B213,[16]SOC!$B$7:$AE$222,29,FALSE),0)</f>
        <v/>
      </c>
      <c r="M213" s="136" t="str">
        <f>IFERROR(VLOOKUP($B213,[15]Hoja3!$B$6:$F$221,5,FALSE),0)</f>
        <v/>
      </c>
      <c r="N213" s="136" t="str">
        <f>IFERROR(VLOOKUP($B213,[15]Hoja3!$B$6:$F$221,2,FALSE),0)</f>
        <v/>
      </c>
      <c r="O213" s="215" t="str">
        <f>IFERROR(VLOOKUP($B213,[15]Hoja3!$B$6:$N$221,13,FALSE),0)</f>
        <v/>
      </c>
      <c r="P213" s="215" t="str">
        <f>IFERROR(VLOOKUP($B213,[15]Hoja3!$B$6:$N$221,6,FALSE),0)</f>
        <v/>
      </c>
      <c r="Q213" s="136">
        <f>IFERROR(VLOOKUP($B213,[15]Hoja1!$B$6:$O$221,14,FALSE),0)</f>
        <v>2717.8856312362</v>
      </c>
      <c r="R213" s="136">
        <f>IFERROR(VLOOKUP($B213,[15]Hoja1!$B$6:$O$221,7,FALSE),0)</f>
        <v>21.337479828917889</v>
      </c>
      <c r="S213" s="136"/>
      <c r="T213" s="136"/>
      <c r="U213" s="132"/>
      <c r="V213" s="132"/>
      <c r="W213" s="132"/>
      <c r="X213" s="132"/>
      <c r="Y213" s="132"/>
      <c r="AG213" s="133"/>
      <c r="AH213" s="133"/>
      <c r="AI213" s="133"/>
      <c r="AJ213" s="133"/>
      <c r="AK213" s="133"/>
      <c r="AL213" s="133"/>
      <c r="AM213" s="133"/>
      <c r="AN213" s="133"/>
      <c r="AO213" s="133"/>
    </row>
    <row r="214" spans="1:41">
      <c r="A214" s="134" t="str">
        <f>'AAL mundo '!A214</f>
        <v>Sub-Saharan Africa</v>
      </c>
      <c r="B214" s="134" t="str">
        <f>'AAL mundo '!B214</f>
        <v>SDN</v>
      </c>
      <c r="C214" s="134" t="str">
        <f>'AAL mundo '!C214</f>
        <v>Sudan</v>
      </c>
      <c r="D214" s="134" t="str">
        <f>'AAL mundo '!D214</f>
        <v/>
      </c>
      <c r="E214" s="134" t="str">
        <f>'AAL mundo '!E214</f>
        <v>Lower middle income</v>
      </c>
      <c r="F214" s="136">
        <f>IFERROR(VLOOKUP(B214,[15]GDP!$B$6:$S$221,18,FALSE),"")</f>
        <v>73814.947340898376</v>
      </c>
      <c r="G214" s="215">
        <f>IFERROR(VLOOKUP($B214,[15]Hoja3!$B$6:$N$221,10,FALSE),0)</f>
        <v>1493.081566151297</v>
      </c>
      <c r="H214" s="215">
        <f>IFERROR(VLOOKUP($B214,[15]Hoja3!$B$6:$N$221,7,FALSE),0)</f>
        <v>2.2748561434193268</v>
      </c>
      <c r="I214" s="136">
        <f t="shared" si="28"/>
        <v>188.27547452423696</v>
      </c>
      <c r="J214" s="136">
        <f>IFERROR(VLOOKUP($B214,[16]SOC!$B$7:$AE$222,30,FALSE),0)</f>
        <v>0.28685614341932669</v>
      </c>
      <c r="K214" s="135">
        <f t="shared" si="29"/>
        <v>1304.8060916270601</v>
      </c>
      <c r="L214" s="136">
        <f>IFERROR(VLOOKUP($B214,[16]SOC!$B$7:$AE$222,29,FALSE),0)</f>
        <v>1.988</v>
      </c>
      <c r="M214" s="136">
        <f>IFERROR(VLOOKUP($B214,[15]Hoja3!$B$6:$F$221,5,FALSE),0)</f>
        <v>1179.2330607671172</v>
      </c>
      <c r="N214" s="136">
        <f>IFERROR(VLOOKUP($B214,[15]Hoja3!$B$6:$F$221,2,FALSE),0)</f>
        <v>2.21868</v>
      </c>
      <c r="O214" s="215">
        <f>IFERROR(VLOOKUP($B214,[15]Hoja3!$B$6:$N$221,13,FALSE),0)</f>
        <v>2672.3146269184144</v>
      </c>
      <c r="P214" s="215">
        <f>IFERROR(VLOOKUP($B214,[15]Hoja3!$B$6:$N$221,6,FALSE),0)</f>
        <v>4.4935361434193268</v>
      </c>
      <c r="Q214" s="136">
        <f>IFERROR(VLOOKUP($B214,[15]Hoja1!$B$6:$O$221,14,FALSE),0)</f>
        <v>12762.433439662535</v>
      </c>
      <c r="R214" s="136">
        <f>IFERROR(VLOOKUP($B214,[15]Hoja1!$B$6:$O$221,7,FALSE),0)</f>
        <v>17.289768399782222</v>
      </c>
      <c r="S214" s="136"/>
      <c r="T214" s="136"/>
      <c r="U214" s="132"/>
      <c r="V214" s="132"/>
      <c r="W214" s="132"/>
      <c r="X214" s="132"/>
      <c r="Y214" s="132"/>
      <c r="AG214" s="133"/>
      <c r="AH214" s="133"/>
      <c r="AI214" s="133"/>
      <c r="AJ214" s="133"/>
      <c r="AK214" s="133"/>
      <c r="AL214" s="133"/>
      <c r="AM214" s="133"/>
      <c r="AN214" s="133"/>
      <c r="AO214" s="133"/>
    </row>
    <row r="215" spans="1:41">
      <c r="A215" s="134" t="str">
        <f>'AAL mundo '!A215</f>
        <v>LAC</v>
      </c>
      <c r="B215" s="134" t="str">
        <f>'AAL mundo '!B215</f>
        <v>SUR</v>
      </c>
      <c r="C215" s="134" t="str">
        <f>'AAL mundo '!C215</f>
        <v>Suriname</v>
      </c>
      <c r="D215" s="134" t="str">
        <f>'AAL mundo '!D215</f>
        <v>SIDS</v>
      </c>
      <c r="E215" s="134" t="str">
        <f>'AAL mundo '!E215</f>
        <v>Upper middle income</v>
      </c>
      <c r="F215" s="136">
        <f>IFERROR(VLOOKUP(B215,[15]GDP!$B$6:$S$221,18,FALSE),"")</f>
        <v>5210.3030303030309</v>
      </c>
      <c r="G215" s="215" t="str">
        <f>IFERROR(VLOOKUP($B215,[15]Hoja3!$B$6:$N$221,10,FALSE),0)</f>
        <v/>
      </c>
      <c r="H215" s="215" t="str">
        <f>IFERROR(VLOOKUP($B215,[15]Hoja3!$B$6:$N$221,7,FALSE),0)</f>
        <v/>
      </c>
      <c r="I215" s="136" t="str">
        <f t="shared" si="28"/>
        <v/>
      </c>
      <c r="J215" s="136" t="str">
        <f>IFERROR(VLOOKUP($B215,[16]SOC!$B$7:$AE$222,30,FALSE),0)</f>
        <v/>
      </c>
      <c r="K215" s="135" t="str">
        <f t="shared" si="29"/>
        <v/>
      </c>
      <c r="L215" s="136" t="str">
        <f>IFERROR(VLOOKUP($B215,[16]SOC!$B$7:$AE$222,29,FALSE),0)</f>
        <v/>
      </c>
      <c r="M215" s="136" t="str">
        <f>IFERROR(VLOOKUP($B215,[15]Hoja3!$B$6:$F$221,5,FALSE),0)</f>
        <v/>
      </c>
      <c r="N215" s="136" t="str">
        <f>IFERROR(VLOOKUP($B215,[15]Hoja3!$B$6:$F$221,2,FALSE),0)</f>
        <v/>
      </c>
      <c r="O215" s="215" t="str">
        <f>IFERROR(VLOOKUP($B215,[15]Hoja3!$B$6:$N$221,13,FALSE),0)</f>
        <v/>
      </c>
      <c r="P215" s="215">
        <f>IFERROR(VLOOKUP($B215,[15]Hoja3!$B$6:$N$221,6,FALSE),0)</f>
        <v>4.8</v>
      </c>
      <c r="Q215" s="136">
        <f>IFERROR(VLOOKUP($B215,[15]Hoja1!$B$6:$O$221,14,FALSE),0)</f>
        <v>2814.8662121212119</v>
      </c>
      <c r="R215" s="136">
        <f>IFERROR(VLOOKUP($B215,[15]Hoja1!$B$6:$O$221,7,FALSE),0)</f>
        <v>54.024999999999999</v>
      </c>
      <c r="S215" s="136"/>
      <c r="T215" s="136"/>
      <c r="U215" s="132"/>
      <c r="V215" s="132"/>
      <c r="W215" s="132"/>
      <c r="X215" s="132"/>
      <c r="Y215" s="132"/>
      <c r="AG215" s="133"/>
      <c r="AH215" s="133"/>
      <c r="AI215" s="133"/>
      <c r="AJ215" s="133"/>
      <c r="AK215" s="133"/>
      <c r="AL215" s="133"/>
      <c r="AM215" s="133"/>
      <c r="AN215" s="133"/>
      <c r="AO215" s="133"/>
    </row>
    <row r="216" spans="1:41">
      <c r="A216" s="134" t="str">
        <f>'AAL mundo '!A216</f>
        <v>Sub-Saharan Africa</v>
      </c>
      <c r="B216" s="134" t="str">
        <f>'AAL mundo '!B216</f>
        <v>SWZ</v>
      </c>
      <c r="C216" s="134" t="str">
        <f>'AAL mundo '!C216</f>
        <v>Swaziland</v>
      </c>
      <c r="D216" s="134" t="str">
        <f>'AAL mundo '!D216</f>
        <v/>
      </c>
      <c r="E216" s="134" t="str">
        <f>'AAL mundo '!E216</f>
        <v>Lower middle income</v>
      </c>
      <c r="F216" s="136">
        <f>IFERROR(VLOOKUP(B216,[15]GDP!$B$6:$S$221,18,FALSE),"")</f>
        <v>4412.8918300262603</v>
      </c>
      <c r="G216" s="215">
        <f>IFERROR(VLOOKUP($B216,[15]Hoja3!$B$6:$N$221,10,FALSE),0)</f>
        <v>258.0568778342348</v>
      </c>
      <c r="H216" s="215">
        <f>IFERROR(VLOOKUP($B216,[15]Hoja3!$B$6:$N$221,7,FALSE),0)</f>
        <v>7.3150000000000004</v>
      </c>
      <c r="I216" s="136">
        <f t="shared" si="28"/>
        <v>62.794428235808326</v>
      </c>
      <c r="J216" s="136">
        <f>IFERROR(VLOOKUP($B216,[16]SOC!$B$7:$AE$222,30,FALSE),0)</f>
        <v>1.78</v>
      </c>
      <c r="K216" s="135">
        <f t="shared" si="29"/>
        <v>195.26244959842646</v>
      </c>
      <c r="L216" s="136">
        <f>IFERROR(VLOOKUP($B216,[16]SOC!$B$7:$AE$222,29,FALSE),0)</f>
        <v>5.5350000000000001</v>
      </c>
      <c r="M216" s="136">
        <f>IFERROR(VLOOKUP($B216,[15]Hoja3!$B$6:$F$221,5,FALSE),0)</f>
        <v>428.65670596393511</v>
      </c>
      <c r="N216" s="136">
        <f>IFERROR(VLOOKUP($B216,[15]Hoja3!$B$6:$F$221,2,FALSE),0)</f>
        <v>8.6369500000000006</v>
      </c>
      <c r="O216" s="215">
        <f>IFERROR(VLOOKUP($B216,[15]Hoja3!$B$6:$N$221,13,FALSE),0)</f>
        <v>686.71358379816991</v>
      </c>
      <c r="P216" s="215">
        <f>IFERROR(VLOOKUP($B216,[15]Hoja3!$B$6:$N$221,6,FALSE),0)</f>
        <v>15.95195</v>
      </c>
      <c r="Q216" s="136">
        <f>IFERROR(VLOOKUP($B216,[15]Hoja1!$B$6:$O$221,14,FALSE),0)</f>
        <v>408.06010752252831</v>
      </c>
      <c r="R216" s="136">
        <f>IFERROR(VLOOKUP($B216,[15]Hoja1!$B$6:$O$221,7,FALSE),0)</f>
        <v>9.2469999999999999</v>
      </c>
      <c r="S216" s="136"/>
      <c r="T216" s="136"/>
      <c r="U216" s="132"/>
      <c r="V216" s="132"/>
      <c r="W216" s="132"/>
      <c r="X216" s="132"/>
      <c r="Y216" s="132"/>
      <c r="AG216" s="133"/>
      <c r="AH216" s="133"/>
      <c r="AI216" s="133"/>
      <c r="AJ216" s="133"/>
      <c r="AK216" s="133"/>
      <c r="AL216" s="133"/>
      <c r="AM216" s="133"/>
      <c r="AN216" s="133"/>
      <c r="AO216" s="133"/>
    </row>
    <row r="217" spans="1:41">
      <c r="A217" s="134" t="str">
        <f>'AAL mundo '!A217</f>
        <v>Europe and Central Asia</v>
      </c>
      <c r="B217" s="134" t="str">
        <f>'AAL mundo '!B217</f>
        <v>SWE</v>
      </c>
      <c r="C217" s="134" t="str">
        <f>'AAL mundo '!C217</f>
        <v>Sweden</v>
      </c>
      <c r="D217" s="134" t="str">
        <f>'AAL mundo '!D217</f>
        <v/>
      </c>
      <c r="E217" s="134" t="str">
        <f>'AAL mundo '!E217</f>
        <v>High income: OECD</v>
      </c>
      <c r="F217" s="136">
        <f>IFERROR(VLOOKUP(B217,[15]GDP!$B$6:$S$221,18,FALSE),"")</f>
        <v>571090.48017100082</v>
      </c>
      <c r="G217" s="215">
        <f>IFERROR(VLOOKUP($B217,[15]Hoja3!$B$6:$N$221,10,FALSE),0)</f>
        <v>138230.88473950746</v>
      </c>
      <c r="H217" s="215">
        <f>IFERROR(VLOOKUP($B217,[15]Hoja3!$B$6:$N$221,7,FALSE),0)</f>
        <v>28.303999999999998</v>
      </c>
      <c r="I217" s="136">
        <f t="shared" si="28"/>
        <v>104064.98542136843</v>
      </c>
      <c r="J217" s="136">
        <f>IFERROR(VLOOKUP($B217,[16]SOC!$B$7:$AE$222,30,FALSE),0)</f>
        <v>21.308229003359461</v>
      </c>
      <c r="K217" s="135">
        <f t="shared" si="29"/>
        <v>34165.89931813904</v>
      </c>
      <c r="L217" s="136">
        <f>IFERROR(VLOOKUP($B217,[16]SOC!$B$7:$AE$222,29,FALSE),0)</f>
        <v>6.9957709966405375</v>
      </c>
      <c r="M217" s="136">
        <f>IFERROR(VLOOKUP($B217,[15]Hoja3!$B$6:$F$221,5,FALSE),0)</f>
        <v>41640.535765537592</v>
      </c>
      <c r="N217" s="136">
        <f>IFERROR(VLOOKUP($B217,[15]Hoja3!$B$6:$F$221,2,FALSE),0)</f>
        <v>7.6561899999999996</v>
      </c>
      <c r="O217" s="215">
        <f>IFERROR(VLOOKUP($B217,[15]Hoja3!$B$6:$N$221,13,FALSE),0)</f>
        <v>179871.42050504504</v>
      </c>
      <c r="P217" s="215">
        <f>IFERROR(VLOOKUP($B217,[15]Hoja3!$B$6:$N$221,6,FALSE),0)</f>
        <v>35.960189999999997</v>
      </c>
      <c r="Q217" s="136">
        <f>IFERROR(VLOOKUP($B217,[15]Hoja1!$B$6:$O$221,14,FALSE),0)</f>
        <v>134415.52242199692</v>
      </c>
      <c r="R217" s="136">
        <f>IFERROR(VLOOKUP($B217,[15]Hoja1!$B$6:$O$221,7,FALSE),0)</f>
        <v>23.536642106474801</v>
      </c>
      <c r="S217" s="136"/>
      <c r="T217" s="136"/>
      <c r="U217" s="132"/>
      <c r="V217" s="132"/>
      <c r="W217" s="132"/>
      <c r="X217" s="132"/>
      <c r="Y217" s="132"/>
      <c r="AG217" s="133"/>
      <c r="AH217" s="133"/>
      <c r="AI217" s="133"/>
      <c r="AJ217" s="133"/>
      <c r="AK217" s="133"/>
      <c r="AL217" s="133"/>
      <c r="AM217" s="133"/>
      <c r="AN217" s="133"/>
      <c r="AO217" s="133"/>
    </row>
    <row r="218" spans="1:41">
      <c r="A218" s="134" t="str">
        <f>'AAL mundo '!A218</f>
        <v>Europe and Central Asia</v>
      </c>
      <c r="B218" s="134" t="str">
        <f>'AAL mundo '!B218</f>
        <v>CHE</v>
      </c>
      <c r="C218" s="134" t="str">
        <f>'AAL mundo '!C218</f>
        <v>Switzerland</v>
      </c>
      <c r="D218" s="134" t="str">
        <f>'AAL mundo '!D218</f>
        <v/>
      </c>
      <c r="E218" s="134" t="str">
        <f>'AAL mundo '!E218</f>
        <v>High income: OECD</v>
      </c>
      <c r="F218" s="136">
        <f>IFERROR(VLOOKUP(B218,[15]GDP!$B$6:$S$221,18,FALSE),"")</f>
        <v>701037.13596604858</v>
      </c>
      <c r="G218" s="215">
        <f>IFERROR(VLOOKUP($B218,[15]Hoja3!$B$6:$N$221,10,FALSE),0)</f>
        <v>119456.44250818201</v>
      </c>
      <c r="H218" s="215">
        <f>IFERROR(VLOOKUP($B218,[15]Hoja3!$B$6:$N$221,7,FALSE),0)</f>
        <v>20.553000000000001</v>
      </c>
      <c r="I218" s="136">
        <f t="shared" si="28"/>
        <v>80296.471179232976</v>
      </c>
      <c r="J218" s="136">
        <f>IFERROR(VLOOKUP($B218,[16]SOC!$B$7:$AE$222,30,FALSE),0)</f>
        <v>13.815356773526368</v>
      </c>
      <c r="K218" s="135">
        <f t="shared" si="29"/>
        <v>39159.971328949032</v>
      </c>
      <c r="L218" s="136">
        <f>IFERROR(VLOOKUP($B218,[16]SOC!$B$7:$AE$222,29,FALSE),0)</f>
        <v>6.737643226473633</v>
      </c>
      <c r="M218" s="136">
        <f>IFERROR(VLOOKUP($B218,[15]Hoja3!$B$6:$F$221,5,FALSE),0)</f>
        <v>33590.143701867732</v>
      </c>
      <c r="N218" s="136">
        <f>IFERROR(VLOOKUP($B218,[15]Hoja3!$B$6:$F$221,2,FALSE),0)</f>
        <v>5.0480499999999999</v>
      </c>
      <c r="O218" s="215">
        <f>IFERROR(VLOOKUP($B218,[15]Hoja3!$B$6:$N$221,13,FALSE),0)</f>
        <v>153046.58621004975</v>
      </c>
      <c r="P218" s="215">
        <f>IFERROR(VLOOKUP($B218,[15]Hoja3!$B$6:$N$221,6,FALSE),0)</f>
        <v>25.601050000000001</v>
      </c>
      <c r="Q218" s="136">
        <f>IFERROR(VLOOKUP($B218,[15]Hoja1!$B$6:$O$221,14,FALSE),0)</f>
        <v>166223.33964636829</v>
      </c>
      <c r="R218" s="136">
        <f>IFERROR(VLOOKUP($B218,[15]Hoja1!$B$6:$O$221,7,FALSE),0)</f>
        <v>23.711060529954366</v>
      </c>
      <c r="S218" s="136"/>
      <c r="T218" s="136"/>
      <c r="U218" s="132"/>
      <c r="V218" s="132"/>
      <c r="W218" s="132"/>
      <c r="X218" s="132"/>
      <c r="Y218" s="132"/>
      <c r="AG218" s="133"/>
      <c r="AH218" s="133"/>
      <c r="AI218" s="133"/>
      <c r="AJ218" s="133"/>
      <c r="AK218" s="133"/>
      <c r="AL218" s="133"/>
      <c r="AM218" s="133"/>
      <c r="AN218" s="133"/>
      <c r="AO218" s="133"/>
    </row>
    <row r="219" spans="1:41">
      <c r="A219" s="134" t="str">
        <f>'AAL mundo '!A219</f>
        <v>Middle East and North Africa</v>
      </c>
      <c r="B219" s="134" t="str">
        <f>'AAL mundo '!B219</f>
        <v>SYR</v>
      </c>
      <c r="C219" s="134" t="str">
        <f>'AAL mundo '!C219</f>
        <v>Syrian Arab Republic</v>
      </c>
      <c r="D219" s="134" t="str">
        <f>'AAL mundo '!D219</f>
        <v/>
      </c>
      <c r="E219" s="134" t="str">
        <f>'AAL mundo '!E219</f>
        <v>Lower middle income</v>
      </c>
      <c r="F219" s="136">
        <f>IFERROR(VLOOKUP(B219,[15]GDP!$B$6:$S$221,18,FALSE),"")</f>
        <v>40405.006007208649</v>
      </c>
      <c r="G219" s="215">
        <f>IFERROR(VLOOKUP($B219,[15]Hoja3!$B$6:$N$221,10,FALSE),0)</f>
        <v>773.19905830697815</v>
      </c>
      <c r="H219" s="215">
        <f>IFERROR(VLOOKUP($B219,[15]Hoja3!$B$6:$N$221,7,FALSE),0)</f>
        <v>1.9136219362745097</v>
      </c>
      <c r="I219" s="136">
        <f t="shared" si="28"/>
        <v>140.05261417401863</v>
      </c>
      <c r="J219" s="136">
        <f>IFERROR(VLOOKUP($B219,[16]SOC!$B$7:$AE$222,30,FALSE),0)</f>
        <v>0.34662193627450977</v>
      </c>
      <c r="K219" s="135">
        <f t="shared" si="29"/>
        <v>633.14644413295957</v>
      </c>
      <c r="L219" s="136">
        <f>IFERROR(VLOOKUP($B219,[16]SOC!$B$7:$AE$222,29,FALSE),0)</f>
        <v>1.5669999999999999</v>
      </c>
      <c r="M219" s="136">
        <f>IFERROR(VLOOKUP($B219,[15]Hoja3!$B$6:$F$221,5,FALSE),0)</f>
        <v>2072.8333751782138</v>
      </c>
      <c r="N219" s="136">
        <f>IFERROR(VLOOKUP($B219,[15]Hoja3!$B$6:$F$221,2,FALSE),0)</f>
        <v>5.1301399999999999</v>
      </c>
      <c r="O219" s="215">
        <f>IFERROR(VLOOKUP($B219,[15]Hoja3!$B$6:$N$221,13,FALSE),0)</f>
        <v>2846.0324334851921</v>
      </c>
      <c r="P219" s="215">
        <f>IFERROR(VLOOKUP($B219,[15]Hoja3!$B$6:$N$221,6,FALSE),0)</f>
        <v>7.0437619362745103</v>
      </c>
      <c r="Q219" s="136">
        <f>IFERROR(VLOOKUP($B219,[15]Hoja1!$B$6:$O$221,14,FALSE),0)</f>
        <v>8252.6231477773326</v>
      </c>
      <c r="R219" s="136">
        <f>IFERROR(VLOOKUP($B219,[15]Hoja1!$B$6:$O$221,7,FALSE),0)</f>
        <v>20.424754166117395</v>
      </c>
      <c r="S219" s="136"/>
      <c r="T219" s="136"/>
      <c r="U219" s="132"/>
      <c r="V219" s="132"/>
      <c r="W219" s="132"/>
      <c r="X219" s="132"/>
      <c r="Y219" s="132"/>
      <c r="AG219" s="133"/>
      <c r="AH219" s="133"/>
      <c r="AI219" s="133"/>
      <c r="AJ219" s="133"/>
      <c r="AK219" s="133"/>
      <c r="AL219" s="133"/>
      <c r="AM219" s="133"/>
      <c r="AN219" s="133"/>
      <c r="AO219" s="133"/>
    </row>
    <row r="220" spans="1:41">
      <c r="A220" s="134" t="str">
        <f>'AAL mundo '!A220</f>
        <v>East Asia and the Pacific</v>
      </c>
      <c r="B220" s="134" t="str">
        <f>'AAL mundo '!B220</f>
        <v>TWN</v>
      </c>
      <c r="C220" s="134" t="str">
        <f>'AAL mundo '!C220</f>
        <v>Taiwan</v>
      </c>
      <c r="D220" s="134" t="str">
        <f>'AAL mundo '!D220</f>
        <v/>
      </c>
      <c r="E220" s="134" t="str">
        <f>'AAL mundo '!E220</f>
        <v>N.D</v>
      </c>
      <c r="F220" s="136" t="str">
        <f>IFERROR(VLOOKUP(B220,[15]GDP!$B$6:$S$221,18,FALSE),"")</f>
        <v/>
      </c>
      <c r="G220" s="215" t="str">
        <f>IFERROR(VLOOKUP($B220,[15]Hoja3!$B$6:$N$221,10,FALSE),0)</f>
        <v/>
      </c>
      <c r="H220" s="215">
        <f>IFERROR(VLOOKUP($B220,[15]Hoja3!$B$6:$N$221,7,FALSE),0)</f>
        <v>9.6827400269980917</v>
      </c>
      <c r="I220" s="136" t="str">
        <f t="shared" si="28"/>
        <v/>
      </c>
      <c r="J220" s="136">
        <f>IFERROR(VLOOKUP($B220,[16]SOC!$B$7:$AE$222,30,FALSE),0)</f>
        <v>6.3647676767676771</v>
      </c>
      <c r="K220" s="135" t="str">
        <f t="shared" si="29"/>
        <v/>
      </c>
      <c r="L220" s="136">
        <f>IFERROR(VLOOKUP($B220,[16]SOC!$B$7:$AE$222,29,FALSE),0)</f>
        <v>3.3179723502304146</v>
      </c>
      <c r="M220" s="136" t="str">
        <f>IFERROR(VLOOKUP($B220,[15]Hoja3!$B$6:$F$221,5,FALSE),0)</f>
        <v/>
      </c>
      <c r="N220" s="136" t="str">
        <f>IFERROR(VLOOKUP($B220,[15]Hoja3!$B$6:$F$221,2,FALSE),0)</f>
        <v/>
      </c>
      <c r="O220" s="215" t="str">
        <f>IFERROR(VLOOKUP($B220,[15]Hoja3!$B$6:$N$221,13,FALSE),0)</f>
        <v/>
      </c>
      <c r="P220" s="215">
        <f>IFERROR(VLOOKUP($B220,[15]Hoja3!$B$6:$N$221,6,FALSE),0)</f>
        <v>9.6827400269980917</v>
      </c>
      <c r="Q220" s="136">
        <f>IFERROR(VLOOKUP($B220,[15]Hoja1!$B$6:$O$221,14,FALSE),0)</f>
        <v>116087.6624</v>
      </c>
      <c r="R220" s="136">
        <f>IFERROR(VLOOKUP($B220,[15]Hoja1!$B$6:$O$221,7,FALSE),0)</f>
        <v>21.92</v>
      </c>
      <c r="S220" s="136"/>
      <c r="T220" s="136"/>
      <c r="U220" s="132"/>
      <c r="V220" s="132"/>
      <c r="W220" s="132"/>
      <c r="X220" s="132"/>
      <c r="Y220" s="132"/>
      <c r="AG220" s="133"/>
      <c r="AH220" s="133"/>
      <c r="AI220" s="133"/>
      <c r="AJ220" s="133"/>
      <c r="AK220" s="133"/>
      <c r="AL220" s="133"/>
      <c r="AM220" s="133"/>
      <c r="AN220" s="133"/>
      <c r="AO220" s="133"/>
    </row>
    <row r="221" spans="1:41">
      <c r="A221" s="134" t="str">
        <f>'AAL mundo '!A221</f>
        <v>Europe and Central Asia</v>
      </c>
      <c r="B221" s="134" t="str">
        <f>'AAL mundo '!B221</f>
        <v>TJK</v>
      </c>
      <c r="C221" s="134" t="str">
        <f>'AAL mundo '!C221</f>
        <v>Tajikistan</v>
      </c>
      <c r="D221" s="134" t="str">
        <f>'AAL mundo '!D221</f>
        <v/>
      </c>
      <c r="E221" s="134" t="str">
        <f>'AAL mundo '!E221</f>
        <v>Low income</v>
      </c>
      <c r="F221" s="136">
        <f>IFERROR(VLOOKUP(B221,[15]GDP!$B$6:$S$221,18,FALSE),"")</f>
        <v>9241.627840607478</v>
      </c>
      <c r="G221" s="215">
        <f>IFERROR(VLOOKUP($B221,[15]Hoja3!$B$6:$N$221,10,FALSE),0)</f>
        <v>515.22995470739306</v>
      </c>
      <c r="H221" s="215">
        <f>IFERROR(VLOOKUP($B221,[15]Hoja3!$B$6:$N$221,7,FALSE),0)</f>
        <v>6.75</v>
      </c>
      <c r="I221" s="136">
        <f t="shared" si="28"/>
        <v>378.36961266437743</v>
      </c>
      <c r="J221" s="136">
        <f>IFERROR(VLOOKUP($B221,[16]SOC!$B$7:$AE$222,30,FALSE),0)</f>
        <v>4.9569999999999999</v>
      </c>
      <c r="K221" s="135">
        <f t="shared" si="29"/>
        <v>136.86034204301566</v>
      </c>
      <c r="L221" s="136">
        <f>IFERROR(VLOOKUP($B221,[16]SOC!$B$7:$AE$222,29,FALSE),0)</f>
        <v>1.7929999999999999</v>
      </c>
      <c r="M221" s="136">
        <f>IFERROR(VLOOKUP($B221,[15]Hoja3!$B$6:$F$221,5,FALSE),0)</f>
        <v>306.69769109821431</v>
      </c>
      <c r="N221" s="136">
        <f>IFERROR(VLOOKUP($B221,[15]Hoja3!$B$6:$F$221,2,FALSE),0)</f>
        <v>4.0180300000000004</v>
      </c>
      <c r="O221" s="215">
        <f>IFERROR(VLOOKUP($B221,[15]Hoja3!$B$6:$N$221,13,FALSE),0)</f>
        <v>821.92764580560743</v>
      </c>
      <c r="P221" s="215">
        <f>IFERROR(VLOOKUP($B221,[15]Hoja3!$B$6:$N$221,6,FALSE),0)</f>
        <v>10.76803</v>
      </c>
      <c r="Q221" s="136">
        <f>IFERROR(VLOOKUP($B221,[15]Hoja1!$B$6:$O$221,14,FALSE),0)</f>
        <v>1199.423873725832</v>
      </c>
      <c r="R221" s="136">
        <f>IFERROR(VLOOKUP($B221,[15]Hoja1!$B$6:$O$221,7,FALSE),0)</f>
        <v>14.0998956264265</v>
      </c>
      <c r="S221" s="136"/>
      <c r="T221" s="136"/>
      <c r="U221" s="132"/>
      <c r="V221" s="132"/>
      <c r="W221" s="132"/>
      <c r="X221" s="132"/>
      <c r="Y221" s="132"/>
      <c r="AG221" s="133"/>
      <c r="AH221" s="133"/>
      <c r="AI221" s="133"/>
      <c r="AJ221" s="133"/>
      <c r="AK221" s="133"/>
      <c r="AL221" s="133"/>
      <c r="AM221" s="133"/>
      <c r="AN221" s="133"/>
      <c r="AO221" s="133"/>
    </row>
    <row r="222" spans="1:41">
      <c r="A222" s="134" t="str">
        <f>'AAL mundo '!A222</f>
        <v>East Asia and the Pacific</v>
      </c>
      <c r="B222" s="134" t="str">
        <f>'AAL mundo '!B222</f>
        <v>THA</v>
      </c>
      <c r="C222" s="134" t="str">
        <f>'AAL mundo '!C222</f>
        <v>Thailand</v>
      </c>
      <c r="D222" s="134" t="str">
        <f>'AAL mundo '!D222</f>
        <v/>
      </c>
      <c r="E222" s="134" t="str">
        <f>'AAL mundo '!E222</f>
        <v>Upper middle income</v>
      </c>
      <c r="F222" s="136">
        <f>IFERROR(VLOOKUP(B222,[15]GDP!$B$6:$S$221,18,FALSE),"")</f>
        <v>404823.9521179318</v>
      </c>
      <c r="G222" s="215">
        <f>IFERROR(VLOOKUP($B222,[15]Hoja3!$B$6:$N$221,10,FALSE),0)</f>
        <v>26835.765760846389</v>
      </c>
      <c r="H222" s="215">
        <f>IFERROR(VLOOKUP($B222,[15]Hoja3!$B$6:$N$221,7,FALSE),0)</f>
        <v>7.2409999999999997</v>
      </c>
      <c r="I222" s="136">
        <f t="shared" si="28"/>
        <v>18437.775812762156</v>
      </c>
      <c r="J222" s="136">
        <f>IFERROR(VLOOKUP($B222,[16]SOC!$B$7:$AE$222,30,FALSE),0)</f>
        <v>4.9749999999999996</v>
      </c>
      <c r="K222" s="135">
        <f t="shared" si="29"/>
        <v>8397.9899480842323</v>
      </c>
      <c r="L222" s="136">
        <f>IFERROR(VLOOKUP($B222,[16]SOC!$B$7:$AE$222,29,FALSE),0)</f>
        <v>2.266</v>
      </c>
      <c r="M222" s="136">
        <f>IFERROR(VLOOKUP($B222,[15]Hoja3!$B$6:$F$221,5,FALSE),0)</f>
        <v>19588.801920529164</v>
      </c>
      <c r="N222" s="136">
        <f>IFERROR(VLOOKUP($B222,[15]Hoja3!$B$6:$F$221,2,FALSE),0)</f>
        <v>4.92835</v>
      </c>
      <c r="O222" s="215">
        <f>IFERROR(VLOOKUP($B222,[15]Hoja3!$B$6:$N$221,13,FALSE),0)</f>
        <v>46424.567681375556</v>
      </c>
      <c r="P222" s="215">
        <f>IFERROR(VLOOKUP($B222,[15]Hoja3!$B$6:$N$221,6,FALSE),0)</f>
        <v>12.16935</v>
      </c>
      <c r="Q222" s="136">
        <f>IFERROR(VLOOKUP($B222,[15]Hoja1!$B$6:$O$221,14,FALSE),0)</f>
        <v>99728.046354965249</v>
      </c>
      <c r="R222" s="136">
        <f>IFERROR(VLOOKUP($B222,[15]Hoja1!$B$6:$O$221,7,FALSE),0)</f>
        <v>24.634917433421244</v>
      </c>
      <c r="S222" s="136"/>
      <c r="T222" s="136"/>
      <c r="U222" s="132"/>
      <c r="V222" s="132"/>
      <c r="W222" s="132"/>
      <c r="X222" s="132"/>
      <c r="Y222" s="132"/>
      <c r="AG222" s="133"/>
      <c r="AH222" s="133"/>
      <c r="AI222" s="133"/>
      <c r="AJ222" s="133"/>
      <c r="AK222" s="133"/>
      <c r="AL222" s="133"/>
      <c r="AM222" s="133"/>
      <c r="AN222" s="133"/>
      <c r="AO222" s="133"/>
    </row>
    <row r="223" spans="1:41">
      <c r="A223" s="134" t="str">
        <f>'AAL mundo '!A223</f>
        <v>Europe and Central Asia</v>
      </c>
      <c r="B223" s="134" t="str">
        <f>'AAL mundo '!B223</f>
        <v>MKD</v>
      </c>
      <c r="C223" s="134" t="str">
        <f>'AAL mundo '!C223</f>
        <v>The former Yugoslav Republic of Macedonia</v>
      </c>
      <c r="D223" s="134" t="str">
        <f>'AAL mundo '!D223</f>
        <v/>
      </c>
      <c r="E223" s="134" t="str">
        <f>'AAL mundo '!E223</f>
        <v>Upper middle income</v>
      </c>
      <c r="F223" s="136">
        <f>IFERROR(VLOOKUP(B223,[15]GDP!$B$6:$S$221,18,FALSE),"")</f>
        <v>11323.769141483855</v>
      </c>
      <c r="G223" s="215">
        <f>IFERROR(VLOOKUP($B223,[15]Hoja3!$B$6:$N$221,10,FALSE),0)</f>
        <v>1651.9095726588625</v>
      </c>
      <c r="H223" s="215">
        <f>IFERROR(VLOOKUP($B223,[15]Hoja3!$B$6:$N$221,7,FALSE),0)</f>
        <v>17.560114258734654</v>
      </c>
      <c r="I223" s="136">
        <f t="shared" si="28"/>
        <v>1268.1911612866897</v>
      </c>
      <c r="J223" s="136">
        <f>IFERROR(VLOOKUP($B223,[16]SOC!$B$7:$AE$222,30,FALSE),0)</f>
        <v>13.481114258734655</v>
      </c>
      <c r="K223" s="135">
        <f t="shared" si="29"/>
        <v>383.71841137217274</v>
      </c>
      <c r="L223" s="136">
        <f>IFERROR(VLOOKUP($B223,[16]SOC!$B$7:$AE$222,29,FALSE),0)</f>
        <v>4.0789999999999997</v>
      </c>
      <c r="M223" s="136">
        <f>IFERROR(VLOOKUP($B223,[15]Hoja3!$B$6:$F$221,5,FALSE),0)</f>
        <v>132.61208071353758</v>
      </c>
      <c r="N223" s="136">
        <f>IFERROR(VLOOKUP($B223,[15]Hoja3!$B$6:$F$221,2,FALSE),0)</f>
        <v>3.3001499999999999</v>
      </c>
      <c r="O223" s="215">
        <f>IFERROR(VLOOKUP($B223,[15]Hoja3!$B$6:$N$221,13,FALSE),0)</f>
        <v>1784.5216533724001</v>
      </c>
      <c r="P223" s="215">
        <f>IFERROR(VLOOKUP($B223,[15]Hoja3!$B$6:$N$221,6,FALSE),0)</f>
        <v>20.860264258734652</v>
      </c>
      <c r="Q223" s="136">
        <f>IFERROR(VLOOKUP($B223,[15]Hoja1!$B$6:$O$221,14,FALSE),0)</f>
        <v>2821.4090608586671</v>
      </c>
      <c r="R223" s="136">
        <f>IFERROR(VLOOKUP($B223,[15]Hoja1!$B$6:$O$221,7,FALSE),0)</f>
        <v>24.915812267159591</v>
      </c>
      <c r="S223" s="136"/>
      <c r="T223" s="136"/>
      <c r="U223" s="132"/>
      <c r="V223" s="132"/>
      <c r="W223" s="132"/>
      <c r="X223" s="132"/>
      <c r="Y223" s="132"/>
      <c r="AG223" s="133"/>
      <c r="AH223" s="133"/>
      <c r="AI223" s="133"/>
      <c r="AJ223" s="133"/>
      <c r="AK223" s="133"/>
      <c r="AL223" s="133"/>
      <c r="AM223" s="133"/>
      <c r="AN223" s="133"/>
      <c r="AO223" s="133"/>
    </row>
    <row r="224" spans="1:41">
      <c r="A224" s="134" t="str">
        <f>'AAL mundo '!A224</f>
        <v>East Asia and the Pacific</v>
      </c>
      <c r="B224" s="134" t="str">
        <f>'AAL mundo '!B224</f>
        <v>TLS</v>
      </c>
      <c r="C224" s="134" t="str">
        <f>'AAL mundo '!C224</f>
        <v>Timor-Leste</v>
      </c>
      <c r="D224" s="134" t="str">
        <f>'AAL mundo '!D224</f>
        <v>SIDS</v>
      </c>
      <c r="E224" s="134" t="str">
        <f>'AAL mundo '!E224</f>
        <v>N.D</v>
      </c>
      <c r="F224" s="136">
        <f>IFERROR(VLOOKUP(B224,[15]GDP!$B$6:$S$221,18,FALSE),"")</f>
        <v>1417</v>
      </c>
      <c r="G224" s="215">
        <f>IFERROR(VLOOKUP($B224,[15]Hoja3!$B$6:$N$221,10,FALSE),0)</f>
        <v>55.979272475118293</v>
      </c>
      <c r="H224" s="215">
        <f>IFERROR(VLOOKUP($B224,[15]Hoja3!$B$6:$N$221,7,FALSE),0)</f>
        <v>4.2440691793114702</v>
      </c>
      <c r="I224" s="136">
        <f t="shared" si="28"/>
        <v>34.360498776309349</v>
      </c>
      <c r="J224" s="136">
        <f>IFERROR(VLOOKUP($B224,[16]SOC!$B$7:$AE$222,30,FALSE),0)</f>
        <v>2.6050416054821341</v>
      </c>
      <c r="K224" s="135">
        <f t="shared" si="29"/>
        <v>21.618773698808944</v>
      </c>
      <c r="L224" s="136">
        <f>IFERROR(VLOOKUP($B224,[16]SOC!$B$7:$AE$222,29,FALSE),0)</f>
        <v>1.6390275738293361</v>
      </c>
      <c r="M224" s="136">
        <f>IFERROR(VLOOKUP($B224,[15]Hoja3!$B$6:$F$221,5,FALSE),0)</f>
        <v>99.310728400000002</v>
      </c>
      <c r="N224" s="136">
        <f>IFERROR(VLOOKUP($B224,[15]Hoja3!$B$6:$F$221,2,FALSE),0)</f>
        <v>7.0085199999999999</v>
      </c>
      <c r="O224" s="215">
        <f>IFERROR(VLOOKUP($B224,[15]Hoja3!$B$6:$N$221,13,FALSE),0)</f>
        <v>155.2900008751183</v>
      </c>
      <c r="P224" s="215">
        <f>IFERROR(VLOOKUP($B224,[15]Hoja3!$B$6:$N$221,6,FALSE),0)</f>
        <v>11.252589179311469</v>
      </c>
      <c r="Q224" s="136">
        <f>IFERROR(VLOOKUP($B224,[15]Hoja1!$B$6:$O$221,14,FALSE),0)</f>
        <v>511</v>
      </c>
      <c r="R224" s="136">
        <f>IFERROR(VLOOKUP($B224,[15]Hoja1!$B$6:$O$221,7,FALSE),0)</f>
        <v>38.741470811220623</v>
      </c>
      <c r="S224" s="136"/>
      <c r="T224" s="136"/>
      <c r="U224" s="132"/>
      <c r="V224" s="132"/>
      <c r="W224" s="132"/>
      <c r="X224" s="132"/>
      <c r="Y224" s="132"/>
      <c r="AG224" s="133"/>
      <c r="AH224" s="133"/>
      <c r="AI224" s="133"/>
      <c r="AJ224" s="133"/>
      <c r="AK224" s="133"/>
      <c r="AL224" s="133"/>
      <c r="AM224" s="133"/>
      <c r="AN224" s="133"/>
      <c r="AO224" s="133"/>
    </row>
    <row r="225" spans="1:41">
      <c r="A225" s="134" t="str">
        <f>'AAL mundo '!A225</f>
        <v>Sub-Saharan Africa</v>
      </c>
      <c r="B225" s="134" t="str">
        <f>'AAL mundo '!B225</f>
        <v>TGO</v>
      </c>
      <c r="C225" s="134" t="str">
        <f>'AAL mundo '!C225</f>
        <v>Togo</v>
      </c>
      <c r="D225" s="134" t="str">
        <f>'AAL mundo '!D225</f>
        <v/>
      </c>
      <c r="E225" s="134" t="str">
        <f>'AAL mundo '!E225</f>
        <v>Low income</v>
      </c>
      <c r="F225" s="136">
        <f>IFERROR(VLOOKUP(B225,[15]GDP!$B$6:$S$221,18,FALSE),"")</f>
        <v>4518.4434766340019</v>
      </c>
      <c r="G225" s="215">
        <f>IFERROR(VLOOKUP($B225,[15]Hoja3!$B$6:$N$221,10,FALSE),0)</f>
        <v>181.86461285016472</v>
      </c>
      <c r="H225" s="215">
        <f>IFERROR(VLOOKUP($B225,[15]Hoja3!$B$6:$N$221,7,FALSE),0)</f>
        <v>5.7317279658432447</v>
      </c>
      <c r="I225" s="136">
        <f t="shared" si="28"/>
        <v>73.222953980481691</v>
      </c>
      <c r="J225" s="136">
        <f>IFERROR(VLOOKUP($B225,[16]SOC!$B$7:$AE$222,30,FALSE),0)</f>
        <v>2.3077279658432448</v>
      </c>
      <c r="K225" s="135">
        <f t="shared" si="29"/>
        <v>108.64165886968301</v>
      </c>
      <c r="L225" s="136">
        <f>IFERROR(VLOOKUP($B225,[16]SOC!$B$7:$AE$222,29,FALSE),0)</f>
        <v>3.4239999999999999</v>
      </c>
      <c r="M225" s="136">
        <f>IFERROR(VLOOKUP($B225,[15]Hoja3!$B$6:$F$221,5,FALSE),0)</f>
        <v>218.60139171085765</v>
      </c>
      <c r="N225" s="136">
        <f>IFERROR(VLOOKUP($B225,[15]Hoja3!$B$6:$F$221,2,FALSE),0)</f>
        <v>4.8379799999999999</v>
      </c>
      <c r="O225" s="215">
        <f>IFERROR(VLOOKUP($B225,[15]Hoja3!$B$6:$N$221,13,FALSE),0)</f>
        <v>400.46600456102237</v>
      </c>
      <c r="P225" s="215">
        <f>IFERROR(VLOOKUP($B225,[15]Hoja3!$B$6:$N$221,6,FALSE),0)</f>
        <v>10.569707965843245</v>
      </c>
      <c r="Q225" s="136">
        <f>IFERROR(VLOOKUP($B225,[15]Hoja1!$B$6:$O$221,14,FALSE),0)</f>
        <v>969.44746902905456</v>
      </c>
      <c r="R225" s="136">
        <f>IFERROR(VLOOKUP($B225,[15]Hoja1!$B$6:$O$221,7,FALSE),0)</f>
        <v>21.455341292688715</v>
      </c>
      <c r="S225" s="136"/>
      <c r="T225" s="136"/>
      <c r="U225" s="132"/>
      <c r="V225" s="132"/>
      <c r="W225" s="132"/>
      <c r="X225" s="132"/>
      <c r="Y225" s="132"/>
      <c r="AG225" s="133"/>
      <c r="AH225" s="133"/>
      <c r="AI225" s="133"/>
      <c r="AJ225" s="133"/>
      <c r="AK225" s="133"/>
      <c r="AL225" s="133"/>
      <c r="AM225" s="133"/>
      <c r="AN225" s="133"/>
      <c r="AO225" s="133"/>
    </row>
    <row r="226" spans="1:41">
      <c r="A226" s="134" t="str">
        <f>'AAL mundo '!A226</f>
        <v>East Asia and the Pacific</v>
      </c>
      <c r="B226" s="134" t="str">
        <f>'AAL mundo '!B226</f>
        <v>TON</v>
      </c>
      <c r="C226" s="134" t="str">
        <f>'AAL mundo '!C226</f>
        <v>Tonga</v>
      </c>
      <c r="D226" s="134" t="str">
        <f>'AAL mundo '!D226</f>
        <v>SIDS</v>
      </c>
      <c r="E226" s="134" t="str">
        <f>'AAL mundo '!E226</f>
        <v>Upper middle income</v>
      </c>
      <c r="F226" s="136">
        <f>IFERROR(VLOOKUP(B226,[15]GDP!$B$6:$S$221,18,FALSE),"")</f>
        <v>434.38011695906437</v>
      </c>
      <c r="G226" s="215">
        <f>IFERROR(VLOOKUP($B226,[15]Hoja3!$B$6:$N$221,10,FALSE),0)</f>
        <v>20.988962915079771</v>
      </c>
      <c r="H226" s="215">
        <f>IFERROR(VLOOKUP($B226,[15]Hoja3!$B$6:$N$221,7,FALSE),0)</f>
        <v>8.1120000000000001</v>
      </c>
      <c r="I226" s="136">
        <f t="shared" ref="I226:I248" si="30">IFERROR(J226*G226/H226,"")</f>
        <v>2.7245288399382392</v>
      </c>
      <c r="J226" s="136">
        <f>IFERROR(VLOOKUP($B226,[16]SOC!$B$7:$AE$222,30,FALSE),0)</f>
        <v>1.0529999999999999</v>
      </c>
      <c r="K226" s="135">
        <f t="shared" ref="K226:K248" si="31">IFERROR(L226*G226/H226,"")</f>
        <v>18.26443407514153</v>
      </c>
      <c r="L226" s="136">
        <f>IFERROR(VLOOKUP($B226,[16]SOC!$B$7:$AE$222,29,FALSE),0)</f>
        <v>7.0590000000000002</v>
      </c>
      <c r="M226" s="136">
        <f>IFERROR(VLOOKUP($B226,[15]Hoja3!$B$6:$F$221,5,FALSE),0)</f>
        <v>9.2106231731385666</v>
      </c>
      <c r="N226" s="136">
        <f>IFERROR(VLOOKUP($B226,[15]Hoja3!$B$6:$F$221,2,FALSE),0)</f>
        <v>3.89872</v>
      </c>
      <c r="O226" s="215">
        <f>IFERROR(VLOOKUP($B226,[15]Hoja3!$B$6:$N$221,13,FALSE),0)</f>
        <v>30.199586088218339</v>
      </c>
      <c r="P226" s="215">
        <f>IFERROR(VLOOKUP($B226,[15]Hoja3!$B$6:$N$221,6,FALSE),0)</f>
        <v>12.010719999999999</v>
      </c>
      <c r="Q226" s="136">
        <f>IFERROR(VLOOKUP($B226,[15]Hoja1!$B$6:$O$221,14,FALSE),0)</f>
        <v>153.71637103809246</v>
      </c>
      <c r="R226" s="136">
        <f>IFERROR(VLOOKUP($B226,[15]Hoja1!$B$6:$O$221,7,FALSE),0)</f>
        <v>33.617995002999116</v>
      </c>
      <c r="S226" s="136"/>
      <c r="T226" s="136"/>
      <c r="U226" s="132"/>
      <c r="V226" s="132"/>
      <c r="W226" s="132"/>
      <c r="X226" s="132"/>
      <c r="Y226" s="132"/>
      <c r="AG226" s="133"/>
      <c r="AH226" s="133"/>
      <c r="AI226" s="133"/>
      <c r="AJ226" s="133"/>
      <c r="AK226" s="133"/>
      <c r="AL226" s="133"/>
      <c r="AM226" s="133"/>
      <c r="AN226" s="133"/>
      <c r="AO226" s="133"/>
    </row>
    <row r="227" spans="1:41">
      <c r="A227" s="134" t="str">
        <f>'AAL mundo '!A227</f>
        <v>LAC</v>
      </c>
      <c r="B227" s="134" t="str">
        <f>'AAL mundo '!B227</f>
        <v>TTO</v>
      </c>
      <c r="C227" s="134" t="str">
        <f>'AAL mundo '!C227</f>
        <v>Trinidad and Tobago</v>
      </c>
      <c r="D227" s="134" t="str">
        <f>'AAL mundo '!D227</f>
        <v>SIDS</v>
      </c>
      <c r="E227" s="134" t="str">
        <f>'AAL mundo '!E227</f>
        <v>High income: nonOECD</v>
      </c>
      <c r="F227" s="136">
        <f>IFERROR(VLOOKUP(B227,[15]GDP!$B$6:$S$221,18,FALSE),"")</f>
        <v>28882.663253839433</v>
      </c>
      <c r="G227" s="215">
        <f>IFERROR(VLOOKUP($B227,[15]Hoja3!$B$6:$N$221,10,FALSE),0)</f>
        <v>1884.9583503679667</v>
      </c>
      <c r="H227" s="215">
        <f>IFERROR(VLOOKUP($B227,[15]Hoja3!$B$6:$N$221,7,FALSE),0)</f>
        <v>8.9599641847313851</v>
      </c>
      <c r="I227" s="136">
        <f t="shared" si="30"/>
        <v>1187.1422967251151</v>
      </c>
      <c r="J227" s="136">
        <f>IFERROR(VLOOKUP($B227,[16]SOC!$B$7:$AE$222,30,FALSE),0)</f>
        <v>5.6429641847313849</v>
      </c>
      <c r="K227" s="135">
        <f t="shared" si="31"/>
        <v>697.81605364285156</v>
      </c>
      <c r="L227" s="136">
        <f>IFERROR(VLOOKUP($B227,[16]SOC!$B$7:$AE$222,29,FALSE),0)</f>
        <v>3.3170000000000002</v>
      </c>
      <c r="M227" s="136">
        <f>IFERROR(VLOOKUP($B227,[15]Hoja3!$B$6:$F$221,5,FALSE),0)</f>
        <v>356.80031135327476</v>
      </c>
      <c r="N227" s="136">
        <f>IFERROR(VLOOKUP($B227,[15]Hoja3!$B$6:$F$221,2,FALSE),0)</f>
        <v>3.1560000000000001</v>
      </c>
      <c r="O227" s="215">
        <f>IFERROR(VLOOKUP($B227,[15]Hoja3!$B$6:$N$221,13,FALSE),0)</f>
        <v>2241.7586617212414</v>
      </c>
      <c r="P227" s="215">
        <f>IFERROR(VLOOKUP($B227,[15]Hoja3!$B$6:$N$221,6,FALSE),0)</f>
        <v>12.115964184731386</v>
      </c>
      <c r="Q227" s="136">
        <f>IFERROR(VLOOKUP($B227,[15]Hoja1!$B$6:$O$221,14,FALSE),0)</f>
        <v>3990.5106754900735</v>
      </c>
      <c r="R227" s="136">
        <f>IFERROR(VLOOKUP($B227,[15]Hoja1!$B$6:$O$221,7,FALSE),0)</f>
        <v>13.816283631529744</v>
      </c>
      <c r="S227" s="136"/>
      <c r="T227" s="136"/>
      <c r="U227" s="132"/>
      <c r="V227" s="132"/>
      <c r="W227" s="132"/>
      <c r="X227" s="132"/>
      <c r="Y227" s="132"/>
      <c r="AG227" s="133"/>
      <c r="AH227" s="133"/>
      <c r="AI227" s="133"/>
      <c r="AJ227" s="133"/>
      <c r="AK227" s="133"/>
      <c r="AL227" s="133"/>
      <c r="AM227" s="133"/>
      <c r="AN227" s="133"/>
      <c r="AO227" s="133"/>
    </row>
    <row r="228" spans="1:41">
      <c r="A228" s="134" t="str">
        <f>'AAL mundo '!A228</f>
        <v>Middle East and North Africa</v>
      </c>
      <c r="B228" s="134" t="str">
        <f>'AAL mundo '!B228</f>
        <v>TUN</v>
      </c>
      <c r="C228" s="134" t="str">
        <f>'AAL mundo '!C228</f>
        <v>Tunisia</v>
      </c>
      <c r="D228" s="134" t="str">
        <f>'AAL mundo '!D228</f>
        <v/>
      </c>
      <c r="E228" s="134" t="str">
        <f>'AAL mundo '!E228</f>
        <v>Upper middle income</v>
      </c>
      <c r="F228" s="136">
        <f>IFERROR(VLOOKUP(B228,[15]GDP!$B$6:$S$221,18,FALSE),"")</f>
        <v>48612.652412086944</v>
      </c>
      <c r="G228" s="215">
        <f>IFERROR(VLOOKUP($B228,[15]Hoja3!$B$6:$N$221,10,FALSE),0)</f>
        <v>4772.5813098451481</v>
      </c>
      <c r="H228" s="215">
        <f>IFERROR(VLOOKUP($B228,[15]Hoja3!$B$6:$N$221,7,FALSE),0)</f>
        <v>10.402999999999999</v>
      </c>
      <c r="I228" s="136">
        <f t="shared" si="30"/>
        <v>4086.720590993039</v>
      </c>
      <c r="J228" s="136">
        <f>IFERROR(VLOOKUP($B228,[16]SOC!$B$7:$AE$222,30,FALSE),0)</f>
        <v>8.9079999999999995</v>
      </c>
      <c r="K228" s="135">
        <f t="shared" si="31"/>
        <v>685.8607188521097</v>
      </c>
      <c r="L228" s="136">
        <f>IFERROR(VLOOKUP($B228,[16]SOC!$B$7:$AE$222,29,FALSE),0)</f>
        <v>1.4950000000000001</v>
      </c>
      <c r="M228" s="136">
        <f>IFERROR(VLOOKUP($B228,[15]Hoja3!$B$6:$F$221,5,FALSE),0)</f>
        <v>2808.7388555285229</v>
      </c>
      <c r="N228" s="136">
        <f>IFERROR(VLOOKUP($B228,[15]Hoja3!$B$6:$F$221,2,FALSE),0)</f>
        <v>6.22349</v>
      </c>
      <c r="O228" s="215">
        <f>IFERROR(VLOOKUP($B228,[15]Hoja3!$B$6:$N$221,13,FALSE),0)</f>
        <v>7581.3201653736705</v>
      </c>
      <c r="P228" s="215">
        <f>IFERROR(VLOOKUP($B228,[15]Hoja3!$B$6:$N$221,6,FALSE),0)</f>
        <v>16.62649</v>
      </c>
      <c r="Q228" s="136">
        <f>IFERROR(VLOOKUP($B228,[15]Hoja1!$B$6:$O$221,14,FALSE),0)</f>
        <v>9312.7761088531552</v>
      </c>
      <c r="R228" s="136">
        <f>IFERROR(VLOOKUP($B228,[15]Hoja1!$B$6:$O$221,7,FALSE),0)</f>
        <v>19.157103442760604</v>
      </c>
      <c r="S228" s="136"/>
      <c r="T228" s="136"/>
      <c r="U228" s="132"/>
      <c r="V228" s="132"/>
      <c r="W228" s="132"/>
      <c r="X228" s="132"/>
      <c r="Y228" s="132"/>
      <c r="AG228" s="133"/>
      <c r="AH228" s="133"/>
      <c r="AI228" s="133"/>
      <c r="AJ228" s="133"/>
      <c r="AK228" s="133"/>
      <c r="AL228" s="133"/>
      <c r="AM228" s="133"/>
      <c r="AN228" s="133"/>
      <c r="AO228" s="133"/>
    </row>
    <row r="229" spans="1:41">
      <c r="A229" s="134" t="str">
        <f>'AAL mundo '!A229</f>
        <v>Europe and Central Asia</v>
      </c>
      <c r="B229" s="134" t="str">
        <f>'AAL mundo '!B229</f>
        <v>TUR</v>
      </c>
      <c r="C229" s="134" t="str">
        <f>'AAL mundo '!C229</f>
        <v>Turkey</v>
      </c>
      <c r="D229" s="134" t="str">
        <f>'AAL mundo '!D229</f>
        <v/>
      </c>
      <c r="E229" s="134" t="str">
        <f>'AAL mundo '!E229</f>
        <v>Upper middle income</v>
      </c>
      <c r="F229" s="136">
        <f>IFERROR(VLOOKUP(B229,[15]GDP!$B$6:$S$221,18,FALSE),"")</f>
        <v>798429.23303632624</v>
      </c>
      <c r="G229" s="215">
        <f>IFERROR(VLOOKUP($B229,[15]Hoja3!$B$6:$N$221,10,FALSE),0)</f>
        <v>101578.01729923046</v>
      </c>
      <c r="H229" s="215">
        <f>IFERROR(VLOOKUP($B229,[15]Hoja3!$B$6:$N$221,7,FALSE),0)</f>
        <v>13.111000000000001</v>
      </c>
      <c r="I229" s="136">
        <f t="shared" si="30"/>
        <v>55875.26967905194</v>
      </c>
      <c r="J229" s="136">
        <f>IFERROR(VLOOKUP($B229,[16]SOC!$B$7:$AE$222,30,FALSE),0)</f>
        <v>7.2119999999999997</v>
      </c>
      <c r="K229" s="135">
        <f t="shared" si="31"/>
        <v>45702.74762017851</v>
      </c>
      <c r="L229" s="136">
        <f>IFERROR(VLOOKUP($B229,[16]SOC!$B$7:$AE$222,29,FALSE),0)</f>
        <v>5.899</v>
      </c>
      <c r="M229" s="136">
        <f>IFERROR(VLOOKUP($B229,[15]Hoja3!$B$6:$F$221,5,FALSE),0)</f>
        <v>15196.855939177065</v>
      </c>
      <c r="N229" s="136">
        <f>IFERROR(VLOOKUP($B229,[15]Hoja3!$B$6:$F$221,2,FALSE),0)</f>
        <v>2.8624700000000001</v>
      </c>
      <c r="O229" s="215">
        <f>IFERROR(VLOOKUP($B229,[15]Hoja3!$B$6:$N$221,13,FALSE),0)</f>
        <v>116774.87323840753</v>
      </c>
      <c r="P229" s="215">
        <f>IFERROR(VLOOKUP($B229,[15]Hoja3!$B$6:$N$221,6,FALSE),0)</f>
        <v>15.973469999999999</v>
      </c>
      <c r="Q229" s="136">
        <f>IFERROR(VLOOKUP($B229,[15]Hoja1!$B$6:$O$221,14,FALSE),0)</f>
        <v>160714.72177290381</v>
      </c>
      <c r="R229" s="136">
        <f>IFERROR(VLOOKUP($B229,[15]Hoja1!$B$6:$O$221,7,FALSE),0)</f>
        <v>20.128862411728822</v>
      </c>
      <c r="S229" s="136"/>
      <c r="T229" s="136"/>
      <c r="U229" s="132"/>
      <c r="V229" s="132"/>
      <c r="W229" s="132"/>
      <c r="X229" s="132"/>
      <c r="Y229" s="132"/>
      <c r="AG229" s="133"/>
      <c r="AH229" s="133"/>
      <c r="AI229" s="133"/>
      <c r="AJ229" s="133"/>
      <c r="AK229" s="133"/>
      <c r="AL229" s="133"/>
      <c r="AM229" s="133"/>
      <c r="AN229" s="133"/>
      <c r="AO229" s="133"/>
    </row>
    <row r="230" spans="1:41">
      <c r="A230" s="134" t="str">
        <f>'AAL mundo '!A230</f>
        <v>Europe and Central Asia</v>
      </c>
      <c r="B230" s="134" t="str">
        <f>'AAL mundo '!B230</f>
        <v>TKM</v>
      </c>
      <c r="C230" s="134" t="str">
        <f>'AAL mundo '!C230</f>
        <v>Turkmenistan</v>
      </c>
      <c r="D230" s="134" t="str">
        <f>'AAL mundo '!D230</f>
        <v/>
      </c>
      <c r="E230" s="134" t="str">
        <f>'AAL mundo '!E230</f>
        <v>Upper middle income</v>
      </c>
      <c r="F230" s="136">
        <f>IFERROR(VLOOKUP(B230,[15]GDP!$B$6:$S$221,18,FALSE),"")</f>
        <v>47931.929824561405</v>
      </c>
      <c r="G230" s="215">
        <f>IFERROR(VLOOKUP($B230,[15]Hoja3!$B$6:$N$221,10,FALSE),0)</f>
        <v>958.63859649122799</v>
      </c>
      <c r="H230" s="215" t="str">
        <f>IFERROR(VLOOKUP($B230,[15]Hoja3!$B$6:$N$221,7,FALSE),0)</f>
        <v>2</v>
      </c>
      <c r="I230" s="136" t="str">
        <f t="shared" si="30"/>
        <v/>
      </c>
      <c r="J230" s="136" t="str">
        <f>IFERROR(VLOOKUP($B230,[16]SOC!$B$7:$AE$222,30,FALSE),0)</f>
        <v/>
      </c>
      <c r="K230" s="135" t="str">
        <f t="shared" si="31"/>
        <v/>
      </c>
      <c r="L230" s="136" t="str">
        <f>IFERROR(VLOOKUP($B230,[16]SOC!$B$7:$AE$222,29,FALSE),0)</f>
        <v/>
      </c>
      <c r="M230" s="136">
        <f>IFERROR(VLOOKUP($B230,[15]Hoja3!$B$6:$F$221,5,FALSE),0)</f>
        <v>1072.244689473684</v>
      </c>
      <c r="N230" s="136">
        <f>IFERROR(VLOOKUP($B230,[15]Hoja3!$B$6:$F$221,2,FALSE),0)</f>
        <v>3.0492499999999998</v>
      </c>
      <c r="O230" s="215">
        <f>IFERROR(VLOOKUP($B230,[15]Hoja3!$B$6:$N$221,13,FALSE),0)</f>
        <v>2030.8832859649119</v>
      </c>
      <c r="P230" s="215">
        <f>IFERROR(VLOOKUP($B230,[15]Hoja3!$B$6:$N$221,6,FALSE),0)</f>
        <v>5.0492499999999998</v>
      </c>
      <c r="Q230" s="136">
        <f>IFERROR(VLOOKUP($B230,[15]Hoja1!$B$6:$O$221,14,FALSE),0)</f>
        <v>16597.507368421047</v>
      </c>
      <c r="R230" s="136">
        <f>IFERROR(VLOOKUP($B230,[15]Hoja1!$B$6:$O$221,7,FALSE),0)</f>
        <v>47.199999999999996</v>
      </c>
      <c r="S230" s="136"/>
      <c r="T230" s="136"/>
      <c r="U230" s="132"/>
      <c r="V230" s="132"/>
      <c r="W230" s="132"/>
      <c r="X230" s="132"/>
      <c r="Y230" s="132"/>
      <c r="AG230" s="133"/>
      <c r="AH230" s="133"/>
      <c r="AI230" s="133"/>
      <c r="AJ230" s="133"/>
      <c r="AK230" s="133"/>
      <c r="AL230" s="133"/>
      <c r="AM230" s="133"/>
      <c r="AN230" s="133"/>
      <c r="AO230" s="133"/>
    </row>
    <row r="231" spans="1:41">
      <c r="A231" s="134" t="str">
        <f>'AAL mundo '!A231</f>
        <v>LAC</v>
      </c>
      <c r="B231" s="134" t="str">
        <f>'AAL mundo '!B231</f>
        <v>TCA</v>
      </c>
      <c r="C231" s="134" t="str">
        <f>'AAL mundo '!C231</f>
        <v>Turks and Caicos Islands</v>
      </c>
      <c r="D231" s="134" t="str">
        <f>'AAL mundo '!D231</f>
        <v>SIDS</v>
      </c>
      <c r="E231" s="134" t="str">
        <f>'AAL mundo '!E231</f>
        <v>High income: nonOECD</v>
      </c>
      <c r="F231" s="136">
        <f>IFERROR(VLOOKUP(B231,[15]GDP!$B$6:$S$221,18,FALSE),"")</f>
        <v>0</v>
      </c>
      <c r="G231" s="215" t="str">
        <f>IFERROR(VLOOKUP($B231,[15]Hoja3!$B$6:$N$221,10,FALSE),0)</f>
        <v/>
      </c>
      <c r="H231" s="215" t="str">
        <f>IFERROR(VLOOKUP($B231,[15]Hoja3!$B$6:$N$221,7,FALSE),0)</f>
        <v/>
      </c>
      <c r="I231" s="136" t="str">
        <f t="shared" si="30"/>
        <v/>
      </c>
      <c r="J231" s="136" t="str">
        <f>IFERROR(VLOOKUP($B231,[16]SOC!$B$7:$AE$222,30,FALSE),0)</f>
        <v/>
      </c>
      <c r="K231" s="135" t="str">
        <f t="shared" si="31"/>
        <v/>
      </c>
      <c r="L231" s="136" t="str">
        <f>IFERROR(VLOOKUP($B231,[16]SOC!$B$7:$AE$222,29,FALSE),0)</f>
        <v/>
      </c>
      <c r="M231" s="136" t="str">
        <f>IFERROR(VLOOKUP($B231,[15]Hoja3!$B$6:$F$221,5,FALSE),0)</f>
        <v/>
      </c>
      <c r="N231" s="136" t="str">
        <f>IFERROR(VLOOKUP($B231,[15]Hoja3!$B$6:$F$221,2,FALSE),0)</f>
        <v/>
      </c>
      <c r="O231" s="215" t="str">
        <f>IFERROR(VLOOKUP($B231,[15]Hoja3!$B$6:$N$221,13,FALSE),0)</f>
        <v/>
      </c>
      <c r="P231" s="215" t="str">
        <f>IFERROR(VLOOKUP($B231,[15]Hoja3!$B$6:$N$221,6,FALSE),0)</f>
        <v/>
      </c>
      <c r="Q231" s="136" t="str">
        <f>IFERROR(VLOOKUP($B231,[15]Hoja1!$B$6:$O$221,14,FALSE),0)</f>
        <v/>
      </c>
      <c r="R231" s="136" t="str">
        <f>IFERROR(VLOOKUP($B231,[15]Hoja1!$B$6:$O$221,7,FALSE),0)</f>
        <v/>
      </c>
      <c r="S231" s="136"/>
      <c r="T231" s="136"/>
      <c r="U231" s="132"/>
      <c r="V231" s="132"/>
      <c r="W231" s="132"/>
      <c r="X231" s="132"/>
      <c r="Y231" s="132"/>
      <c r="AG231" s="133"/>
      <c r="AH231" s="133"/>
      <c r="AI231" s="133"/>
      <c r="AJ231" s="133"/>
      <c r="AK231" s="133"/>
      <c r="AL231" s="133"/>
      <c r="AM231" s="133"/>
      <c r="AN231" s="133"/>
      <c r="AO231" s="133"/>
    </row>
    <row r="232" spans="1:41">
      <c r="A232" s="134" t="str">
        <f>'AAL mundo '!A232</f>
        <v>East Asia and the Pacific</v>
      </c>
      <c r="B232" s="134" t="str">
        <f>'AAL mundo '!B232</f>
        <v>TUV</v>
      </c>
      <c r="C232" s="134" t="str">
        <f>'AAL mundo '!C232</f>
        <v>Tuvalu</v>
      </c>
      <c r="D232" s="134" t="str">
        <f>'AAL mundo '!D232</f>
        <v>SIDS</v>
      </c>
      <c r="E232" s="134" t="str">
        <f>'AAL mundo '!E232</f>
        <v>Upper middle income</v>
      </c>
      <c r="F232" s="136">
        <f>IFERROR(VLOOKUP(B232,[15]GDP!$B$6:$S$221,18,FALSE),"")</f>
        <v>37.859550402549118</v>
      </c>
      <c r="G232" s="215">
        <f>IFERROR(VLOOKUP($B232,[15]Hoja3!$B$6:$N$221,10,FALSE),0)</f>
        <v>2.9172734348900597</v>
      </c>
      <c r="H232" s="215">
        <f>IFERROR(VLOOKUP($B232,[15]Hoja3!$B$6:$N$221,7,FALSE),0)</f>
        <v>13.357758219999999</v>
      </c>
      <c r="I232" s="136">
        <f t="shared" si="30"/>
        <v>1.0216010475180326</v>
      </c>
      <c r="J232" s="136">
        <f>IFERROR(VLOOKUP($B232,[16]SOC!$B$7:$AE$222,30,FALSE),0)</f>
        <v>4.6777582199999994</v>
      </c>
      <c r="K232" s="135">
        <f t="shared" si="31"/>
        <v>1.8956723873720269</v>
      </c>
      <c r="L232" s="136">
        <f>IFERROR(VLOOKUP($B232,[16]SOC!$B$7:$AE$222,29,FALSE),0)</f>
        <v>8.68</v>
      </c>
      <c r="M232" s="136" t="str">
        <f>IFERROR(VLOOKUP($B232,[15]Hoja3!$B$6:$F$221,5,FALSE),0)</f>
        <v/>
      </c>
      <c r="N232" s="136" t="str">
        <f>IFERROR(VLOOKUP($B232,[15]Hoja3!$B$6:$F$221,2,FALSE),0)</f>
        <v/>
      </c>
      <c r="O232" s="215">
        <f>IFERROR(VLOOKUP($B232,[15]Hoja3!$B$6:$N$221,13,FALSE),0)</f>
        <v>2.9172734348900597</v>
      </c>
      <c r="P232" s="215">
        <f>IFERROR(VLOOKUP($B232,[15]Hoja3!$B$6:$N$221,6,FALSE),0)</f>
        <v>20.957758220000002</v>
      </c>
      <c r="Q232" s="136">
        <f>IFERROR(VLOOKUP($B232,[15]Hoja1!$B$6:$O$221,14,FALSE),0)</f>
        <v>0</v>
      </c>
      <c r="R232" s="136">
        <f>IFERROR(VLOOKUP($B232,[15]Hoja1!$B$6:$O$221,7,FALSE),0)</f>
        <v>0</v>
      </c>
      <c r="S232" s="136"/>
      <c r="T232" s="136"/>
      <c r="U232" s="132"/>
      <c r="V232" s="132"/>
      <c r="W232" s="132"/>
      <c r="X232" s="132"/>
      <c r="Y232" s="132"/>
      <c r="AG232" s="133"/>
      <c r="AH232" s="133"/>
      <c r="AI232" s="133"/>
      <c r="AJ232" s="133"/>
      <c r="AK232" s="133"/>
      <c r="AL232" s="133"/>
      <c r="AM232" s="133"/>
      <c r="AN232" s="133"/>
      <c r="AO232" s="133"/>
    </row>
    <row r="233" spans="1:41">
      <c r="A233" s="134" t="str">
        <f>'AAL mundo '!A233</f>
        <v>Sub-Saharan Africa</v>
      </c>
      <c r="B233" s="134" t="str">
        <f>'AAL mundo '!B233</f>
        <v>UGA</v>
      </c>
      <c r="C233" s="134" t="str">
        <f>'AAL mundo '!C233</f>
        <v>Uganda</v>
      </c>
      <c r="D233" s="134" t="str">
        <f>'AAL mundo '!D233</f>
        <v/>
      </c>
      <c r="E233" s="134" t="str">
        <f>'AAL mundo '!E233</f>
        <v>Low income</v>
      </c>
      <c r="F233" s="136">
        <f>IFERROR(VLOOKUP(B233,[15]GDP!$B$6:$S$221,18,FALSE),"")</f>
        <v>26998.477288846076</v>
      </c>
      <c r="G233" s="215">
        <f>IFERROR(VLOOKUP($B233,[15]Hoja3!$B$6:$N$221,10,FALSE),0)</f>
        <v>701.09597752831314</v>
      </c>
      <c r="H233" s="215">
        <f>IFERROR(VLOOKUP($B233,[15]Hoja3!$B$6:$N$221,7,FALSE),0)</f>
        <v>3.4600000000000004</v>
      </c>
      <c r="I233" s="136">
        <f t="shared" si="30"/>
        <v>234.23900289674276</v>
      </c>
      <c r="J233" s="136">
        <f>IFERROR(VLOOKUP($B233,[16]SOC!$B$7:$AE$222,30,FALSE),0)</f>
        <v>1.1560000000000001</v>
      </c>
      <c r="K233" s="135">
        <f t="shared" si="31"/>
        <v>466.85697463157032</v>
      </c>
      <c r="L233" s="136">
        <f>IFERROR(VLOOKUP($B233,[16]SOC!$B$7:$AE$222,29,FALSE),0)</f>
        <v>2.3040000000000003</v>
      </c>
      <c r="M233" s="136">
        <f>IFERROR(VLOOKUP($B233,[15]Hoja3!$B$6:$F$221,5,FALSE),0)</f>
        <v>542.81442897240686</v>
      </c>
      <c r="N233" s="136">
        <f>IFERROR(VLOOKUP($B233,[15]Hoja3!$B$6:$F$221,2,FALSE),0)</f>
        <v>2.2009300000000001</v>
      </c>
      <c r="O233" s="215">
        <f>IFERROR(VLOOKUP($B233,[15]Hoja3!$B$6:$N$221,13,FALSE),0)</f>
        <v>1243.91040650072</v>
      </c>
      <c r="P233" s="215">
        <f>IFERROR(VLOOKUP($B233,[15]Hoja3!$B$6:$N$221,6,FALSE),0)</f>
        <v>5.6609300000000005</v>
      </c>
      <c r="Q233" s="136">
        <f>IFERROR(VLOOKUP($B233,[15]Hoja1!$B$6:$O$221,14,FALSE),0)</f>
        <v>7289.1360473791929</v>
      </c>
      <c r="R233" s="136">
        <f>IFERROR(VLOOKUP($B233,[15]Hoja1!$B$6:$O$221,7,FALSE),0)</f>
        <v>26.998322792043407</v>
      </c>
      <c r="S233" s="136"/>
      <c r="T233" s="136"/>
      <c r="U233" s="132"/>
      <c r="V233" s="132"/>
      <c r="W233" s="132"/>
      <c r="X233" s="132"/>
      <c r="Y233" s="132"/>
      <c r="AG233" s="133"/>
      <c r="AH233" s="133"/>
      <c r="AI233" s="133"/>
      <c r="AJ233" s="133"/>
      <c r="AK233" s="133"/>
      <c r="AL233" s="133"/>
      <c r="AM233" s="133"/>
      <c r="AN233" s="133"/>
      <c r="AO233" s="133"/>
    </row>
    <row r="234" spans="1:41">
      <c r="A234" s="134" t="str">
        <f>'AAL mundo '!A234</f>
        <v>Europe and Central Asia</v>
      </c>
      <c r="B234" s="134" t="str">
        <f>'AAL mundo '!B234</f>
        <v>UKR</v>
      </c>
      <c r="C234" s="134" t="str">
        <f>'AAL mundo '!C234</f>
        <v>Ukraine</v>
      </c>
      <c r="D234" s="134" t="str">
        <f>'AAL mundo '!D234</f>
        <v/>
      </c>
      <c r="E234" s="134" t="str">
        <f>'AAL mundo '!E234</f>
        <v>Lower middle income</v>
      </c>
      <c r="F234" s="136">
        <f>IFERROR(VLOOKUP(B234,[15]GDP!$B$6:$S$221,18,FALSE),"")</f>
        <v>131805.12673828733</v>
      </c>
      <c r="G234" s="215">
        <f>IFERROR(VLOOKUP($B234,[15]Hoja3!$B$6:$N$221,10,FALSE),0)</f>
        <v>28420.783208243385</v>
      </c>
      <c r="H234" s="215">
        <f>IFERROR(VLOOKUP($B234,[15]Hoja3!$B$6:$N$221,7,FALSE),0)</f>
        <v>17.419</v>
      </c>
      <c r="I234" s="136">
        <f t="shared" si="30"/>
        <v>22181.557363572469</v>
      </c>
      <c r="J234" s="136">
        <f>IFERROR(VLOOKUP($B234,[16]SOC!$B$7:$AE$222,30,FALSE),0)</f>
        <v>13.595000000000001</v>
      </c>
      <c r="K234" s="135">
        <f t="shared" si="31"/>
        <v>6239.2258446709166</v>
      </c>
      <c r="L234" s="136">
        <f>IFERROR(VLOOKUP($B234,[16]SOC!$B$7:$AE$222,29,FALSE),0)</f>
        <v>3.8239999999999998</v>
      </c>
      <c r="M234" s="136">
        <f>IFERROR(VLOOKUP($B234,[15]Hoja3!$B$6:$F$221,5,FALSE),0)</f>
        <v>12229.829711847866</v>
      </c>
      <c r="N234" s="136">
        <f>IFERROR(VLOOKUP($B234,[15]Hoja3!$B$6:$F$221,2,FALSE),0)</f>
        <v>6.6716600000000001</v>
      </c>
      <c r="O234" s="215">
        <f>IFERROR(VLOOKUP($B234,[15]Hoja3!$B$6:$N$221,13,FALSE),0)</f>
        <v>40650.612920091255</v>
      </c>
      <c r="P234" s="215">
        <f>IFERROR(VLOOKUP($B234,[15]Hoja3!$B$6:$N$221,6,FALSE),0)</f>
        <v>24.09066</v>
      </c>
      <c r="Q234" s="136">
        <f>IFERROR(VLOOKUP($B234,[15]Hoja1!$B$6:$O$221,14,FALSE),0)</f>
        <v>18452.30383537904</v>
      </c>
      <c r="R234" s="136">
        <f>IFERROR(VLOOKUP($B234,[15]Hoja1!$B$6:$O$221,7,FALSE),0)</f>
        <v>13.999685969740758</v>
      </c>
      <c r="S234" s="136"/>
      <c r="T234" s="136"/>
      <c r="U234" s="132"/>
      <c r="V234" s="132"/>
      <c r="W234" s="132"/>
      <c r="X234" s="132"/>
      <c r="Y234" s="132"/>
      <c r="AG234" s="133"/>
      <c r="AH234" s="133"/>
      <c r="AI234" s="133"/>
      <c r="AJ234" s="133"/>
      <c r="AK234" s="133"/>
      <c r="AL234" s="133"/>
      <c r="AM234" s="133"/>
      <c r="AN234" s="133"/>
      <c r="AO234" s="133"/>
    </row>
    <row r="235" spans="1:41">
      <c r="A235" s="134" t="str">
        <f>'AAL mundo '!A235</f>
        <v>Middle East and North Africa</v>
      </c>
      <c r="B235" s="134" t="str">
        <f>'AAL mundo '!B235</f>
        <v>ARE</v>
      </c>
      <c r="C235" s="134" t="str">
        <f>'AAL mundo '!C235</f>
        <v>United Arab Emirates</v>
      </c>
      <c r="D235" s="134" t="str">
        <f>'AAL mundo '!D235</f>
        <v/>
      </c>
      <c r="E235" s="134" t="str">
        <f>'AAL mundo '!E235</f>
        <v>High income: nonOECD</v>
      </c>
      <c r="F235" s="136">
        <f>IFERROR(VLOOKUP(B235,[15]GDP!$B$6:$S$221,18,FALSE),"")</f>
        <v>399451.32743362838</v>
      </c>
      <c r="G235" s="215">
        <f>IFERROR(VLOOKUP($B235,[15]Hoja3!$B$6:$N$221,10,FALSE),0)</f>
        <v>13087.154009530292</v>
      </c>
      <c r="H235" s="215">
        <f>IFERROR(VLOOKUP($B235,[15]Hoja3!$B$6:$N$221,7,FALSE),0)</f>
        <v>3.7549999999999999</v>
      </c>
      <c r="I235" s="136">
        <f t="shared" si="30"/>
        <v>7538.6189407760376</v>
      </c>
      <c r="J235" s="136">
        <f>IFERROR(VLOOKUP($B235,[16]SOC!$B$7:$AE$222,30,FALSE),0)</f>
        <v>2.1629999999999998</v>
      </c>
      <c r="K235" s="135">
        <f t="shared" si="31"/>
        <v>5548.535068754255</v>
      </c>
      <c r="L235" s="136">
        <f>IFERROR(VLOOKUP($B235,[16]SOC!$B$7:$AE$222,29,FALSE),0)</f>
        <v>1.5920000000000001</v>
      </c>
      <c r="M235" s="136" t="str">
        <f>IFERROR(VLOOKUP($B235,[15]Hoja3!$B$6:$F$221,5,FALSE),0)</f>
        <v/>
      </c>
      <c r="N235" s="136" t="str">
        <f>IFERROR(VLOOKUP($B235,[15]Hoja3!$B$6:$F$221,2,FALSE),0)</f>
        <v/>
      </c>
      <c r="O235" s="215">
        <f>IFERROR(VLOOKUP($B235,[15]Hoja3!$B$6:$N$221,13,FALSE),0)</f>
        <v>13087.154009530292</v>
      </c>
      <c r="P235" s="215">
        <f>IFERROR(VLOOKUP($B235,[15]Hoja3!$B$6:$N$221,6,FALSE),0)</f>
        <v>5.0549999999999997</v>
      </c>
      <c r="Q235" s="136">
        <f>IFERROR(VLOOKUP($B235,[15]Hoja1!$B$6:$O$221,14,FALSE),0)</f>
        <v>94745.54118447924</v>
      </c>
      <c r="R235" s="136">
        <f>IFERROR(VLOOKUP($B235,[15]Hoja1!$B$6:$O$221,7,FALSE),0)</f>
        <v>23.718920098024178</v>
      </c>
      <c r="S235" s="136"/>
      <c r="T235" s="136"/>
      <c r="U235" s="132"/>
      <c r="V235" s="132"/>
      <c r="W235" s="132"/>
      <c r="X235" s="132"/>
      <c r="Y235" s="132"/>
      <c r="AG235" s="133"/>
      <c r="AH235" s="133"/>
      <c r="AI235" s="133"/>
      <c r="AJ235" s="133"/>
      <c r="AK235" s="133"/>
      <c r="AL235" s="133"/>
      <c r="AM235" s="133"/>
      <c r="AN235" s="133"/>
      <c r="AO235" s="133"/>
    </row>
    <row r="236" spans="1:41">
      <c r="A236" s="134" t="str">
        <f>'AAL mundo '!A236</f>
        <v>Europe and Central Asia</v>
      </c>
      <c r="B236" s="134" t="str">
        <f>'AAL mundo '!B236</f>
        <v>GBR</v>
      </c>
      <c r="C236" s="134" t="str">
        <f>'AAL mundo '!C236</f>
        <v>United Kingdom of Great Britain and Northern Ireland</v>
      </c>
      <c r="D236" s="134" t="str">
        <f>'AAL mundo '!D236</f>
        <v/>
      </c>
      <c r="E236" s="134" t="str">
        <f>'AAL mundo '!E236</f>
        <v>High income: OECD</v>
      </c>
      <c r="F236" s="136">
        <f>IFERROR(VLOOKUP(B236,[15]GDP!$B$6:$S$221,18,FALSE),"")</f>
        <v>2988893.2835651971</v>
      </c>
      <c r="G236" s="215">
        <f>IFERROR(VLOOKUP($B236,[15]Hoja3!$B$6:$N$221,10,FALSE),0)</f>
        <v>572971.39635352278</v>
      </c>
      <c r="H236" s="215">
        <f>IFERROR(VLOOKUP($B236,[15]Hoja3!$B$6:$N$221,7,FALSE),0)</f>
        <v>23.838999999999999</v>
      </c>
      <c r="I236" s="136">
        <f t="shared" si="30"/>
        <v>393053.37224757136</v>
      </c>
      <c r="J236" s="136">
        <f>IFERROR(VLOOKUP($B236,[16]SOC!$B$7:$AE$222,30,FALSE),0)</f>
        <v>16.353345735305385</v>
      </c>
      <c r="K236" s="135">
        <f t="shared" si="31"/>
        <v>179918.02410595139</v>
      </c>
      <c r="L236" s="136">
        <f>IFERROR(VLOOKUP($B236,[16]SOC!$B$7:$AE$222,29,FALSE),0)</f>
        <v>7.4856542646946131</v>
      </c>
      <c r="M236" s="136">
        <f>IFERROR(VLOOKUP($B236,[15]Hoja3!$B$6:$F$221,5,FALSE),0)</f>
        <v>155143.34675782768</v>
      </c>
      <c r="N236" s="136">
        <f>IFERROR(VLOOKUP($B236,[15]Hoja3!$B$6:$F$221,2,FALSE),0)</f>
        <v>5.72</v>
      </c>
      <c r="O236" s="215">
        <f>IFERROR(VLOOKUP($B236,[15]Hoja3!$B$6:$N$221,13,FALSE),0)</f>
        <v>728114.74311135046</v>
      </c>
      <c r="P236" s="215">
        <f>IFERROR(VLOOKUP($B236,[15]Hoja3!$B$6:$N$221,6,FALSE),0)</f>
        <v>29.558999999999997</v>
      </c>
      <c r="Q236" s="136">
        <f>IFERROR(VLOOKUP($B236,[15]Hoja1!$B$6:$O$221,14,FALSE),0)</f>
        <v>503691.09298224462</v>
      </c>
      <c r="R236" s="136">
        <f>IFERROR(VLOOKUP($B236,[15]Hoja1!$B$6:$O$221,7,FALSE),0)</f>
        <v>16.85209357429564</v>
      </c>
      <c r="S236" s="136"/>
      <c r="T236" s="136"/>
      <c r="U236" s="132"/>
      <c r="V236" s="132"/>
      <c r="W236" s="132"/>
      <c r="X236" s="132"/>
      <c r="Y236" s="132"/>
      <c r="AG236" s="133"/>
      <c r="AH236" s="133"/>
      <c r="AI236" s="133"/>
      <c r="AJ236" s="133"/>
      <c r="AK236" s="133"/>
      <c r="AL236" s="133"/>
      <c r="AM236" s="133"/>
      <c r="AN236" s="133"/>
      <c r="AO236" s="133"/>
    </row>
    <row r="237" spans="1:41">
      <c r="A237" s="134" t="str">
        <f>'AAL mundo '!A237</f>
        <v>Sub-Saharan Africa</v>
      </c>
      <c r="B237" s="134" t="str">
        <f>'AAL mundo '!B237</f>
        <v>TZA</v>
      </c>
      <c r="C237" s="134" t="str">
        <f>'AAL mundo '!C237</f>
        <v>United Republic of Tanzania</v>
      </c>
      <c r="D237" s="134" t="str">
        <f>'AAL mundo '!D237</f>
        <v/>
      </c>
      <c r="E237" s="134" t="str">
        <f>'AAL mundo '!E237</f>
        <v>Low income</v>
      </c>
      <c r="F237" s="136">
        <f>IFERROR(VLOOKUP(B237,[15]GDP!$B$6:$S$221,18,FALSE),"")</f>
        <v>48056.680982154721</v>
      </c>
      <c r="G237" s="215">
        <f>IFERROR(VLOOKUP($B237,[15]Hoja3!$B$6:$N$221,10,FALSE),0)</f>
        <v>2137.6222601391378</v>
      </c>
      <c r="H237" s="215">
        <f>IFERROR(VLOOKUP($B237,[15]Hoja3!$B$6:$N$221,7,FALSE),0)</f>
        <v>6.806</v>
      </c>
      <c r="I237" s="136">
        <f t="shared" si="30"/>
        <v>730.23387523119243</v>
      </c>
      <c r="J237" s="136">
        <f>IFERROR(VLOOKUP($B237,[16]SOC!$B$7:$AE$222,30,FALSE),0)</f>
        <v>2.3250000000000002</v>
      </c>
      <c r="K237" s="135">
        <f t="shared" si="31"/>
        <v>1407.3883849079455</v>
      </c>
      <c r="L237" s="136">
        <f>IFERROR(VLOOKUP($B237,[16]SOC!$B$7:$AE$222,29,FALSE),0)</f>
        <v>4.4809999999999999</v>
      </c>
      <c r="M237" s="136">
        <f>IFERROR(VLOOKUP($B237,[15]Hoja3!$B$6:$F$221,5,FALSE),0)</f>
        <v>1673.059708717029</v>
      </c>
      <c r="N237" s="136">
        <f>IFERROR(VLOOKUP($B237,[15]Hoja3!$B$6:$F$221,2,FALSE),0)</f>
        <v>3.48143</v>
      </c>
      <c r="O237" s="215">
        <f>IFERROR(VLOOKUP($B237,[15]Hoja3!$B$6:$N$221,13,FALSE),0)</f>
        <v>3810.6819688561668</v>
      </c>
      <c r="P237" s="215">
        <f>IFERROR(VLOOKUP($B237,[15]Hoja3!$B$6:$N$221,6,FALSE),0)</f>
        <v>10.287430000000001</v>
      </c>
      <c r="Q237" s="136">
        <f>IFERROR(VLOOKUP($B237,[15]Hoja1!$B$6:$O$221,14,FALSE),0)</f>
        <v>15694.087918274756</v>
      </c>
      <c r="R237" s="136">
        <f>IFERROR(VLOOKUP($B237,[15]Hoja1!$B$6:$O$221,7,FALSE),0)</f>
        <v>32.65745281931261</v>
      </c>
      <c r="S237" s="136"/>
      <c r="T237" s="136"/>
      <c r="U237" s="132"/>
      <c r="V237" s="132"/>
      <c r="W237" s="132"/>
      <c r="X237" s="132"/>
      <c r="Y237" s="132"/>
      <c r="AG237" s="133"/>
      <c r="AH237" s="133"/>
      <c r="AI237" s="133"/>
      <c r="AJ237" s="133"/>
      <c r="AK237" s="133"/>
      <c r="AL237" s="133"/>
      <c r="AM237" s="133"/>
      <c r="AN237" s="133"/>
      <c r="AO237" s="133"/>
    </row>
    <row r="238" spans="1:41">
      <c r="A238" s="134" t="str">
        <f>'AAL mundo '!A238</f>
        <v>North America</v>
      </c>
      <c r="B238" s="134" t="str">
        <f>'AAL mundo '!B238</f>
        <v>USA</v>
      </c>
      <c r="C238" s="134" t="str">
        <f>'AAL mundo '!C238</f>
        <v>United States of America</v>
      </c>
      <c r="D238" s="134" t="str">
        <f>'AAL mundo '!D238</f>
        <v/>
      </c>
      <c r="E238" s="134" t="str">
        <f>'AAL mundo '!E238</f>
        <v>High income: OECD</v>
      </c>
      <c r="F238" s="136">
        <f>IFERROR(VLOOKUP(B238,[15]GDP!$B$6:$S$221,18,FALSE),"")</f>
        <v>17419000</v>
      </c>
      <c r="G238" s="215">
        <f>IFERROR(VLOOKUP($B238,[15]Hoja3!$B$6:$N$221,10,FALSE),0)</f>
        <v>2980304.3275199994</v>
      </c>
      <c r="H238" s="215">
        <f>IFERROR(VLOOKUP($B238,[15]Hoja3!$B$6:$N$221,7,FALSE),0)</f>
        <v>19.915999999999997</v>
      </c>
      <c r="I238" s="136">
        <f t="shared" si="30"/>
        <v>1697558.35968</v>
      </c>
      <c r="J238" s="136">
        <f>IFERROR(VLOOKUP($B238,[16]SOC!$B$7:$AE$222,30,FALSE),0)</f>
        <v>11.343999999999999</v>
      </c>
      <c r="K238" s="135">
        <f t="shared" si="31"/>
        <v>1282745.9678399998</v>
      </c>
      <c r="L238" s="136">
        <f>IFERROR(VLOOKUP($B238,[16]SOC!$B$7:$AE$222,29,FALSE),0)</f>
        <v>8.5719999999999992</v>
      </c>
      <c r="M238" s="136">
        <f>IFERROR(VLOOKUP($B238,[15]Hoja3!$B$6:$F$221,5,FALSE),0)</f>
        <v>810640.93631400005</v>
      </c>
      <c r="N238" s="136">
        <f>IFERROR(VLOOKUP($B238,[15]Hoja3!$B$6:$F$221,2,FALSE),0)</f>
        <v>5.2239000000000004</v>
      </c>
      <c r="O238" s="215">
        <f>IFERROR(VLOOKUP($B238,[15]Hoja3!$B$6:$N$221,13,FALSE),0)</f>
        <v>3790945.2638339996</v>
      </c>
      <c r="P238" s="215">
        <f>IFERROR(VLOOKUP($B238,[15]Hoja3!$B$6:$N$221,6,FALSE),0)</f>
        <v>25.139899999999997</v>
      </c>
      <c r="Q238" s="136">
        <f>IFERROR(VLOOKUP($B238,[15]Hoja1!$B$6:$O$221,14,FALSE),0)</f>
        <v>3185508.7</v>
      </c>
      <c r="R238" s="136">
        <f>IFERROR(VLOOKUP($B238,[15]Hoja1!$B$6:$O$221,7,FALSE),0)</f>
        <v>18.997487066626043</v>
      </c>
      <c r="S238" s="136"/>
      <c r="T238" s="136"/>
    </row>
    <row r="239" spans="1:41">
      <c r="A239" s="134" t="str">
        <f>'AAL mundo '!A239</f>
        <v>LAC</v>
      </c>
      <c r="B239" s="134" t="str">
        <f>'AAL mundo '!B239</f>
        <v>VIR</v>
      </c>
      <c r="C239" s="134" t="str">
        <f>'AAL mundo '!C239</f>
        <v>United States Virgin Islands</v>
      </c>
      <c r="D239" s="134" t="str">
        <f>'AAL mundo '!D239</f>
        <v>SIDS</v>
      </c>
      <c r="E239" s="134" t="str">
        <f>'AAL mundo '!E239</f>
        <v>High income: nonOECD</v>
      </c>
      <c r="F239" s="136">
        <f>IFERROR(VLOOKUP(B239,[15]GDP!$B$6:$S$221,18,FALSE),"")</f>
        <v>0</v>
      </c>
      <c r="G239" s="215" t="str">
        <f>IFERROR(VLOOKUP($B239,[15]Hoja3!$B$6:$N$221,10,FALSE),0)</f>
        <v/>
      </c>
      <c r="H239" s="215" t="str">
        <f>IFERROR(VLOOKUP($B239,[15]Hoja3!$B$6:$N$221,7,FALSE),0)</f>
        <v/>
      </c>
      <c r="I239" s="136" t="str">
        <f t="shared" si="30"/>
        <v/>
      </c>
      <c r="J239" s="136" t="str">
        <f>IFERROR(VLOOKUP($B239,[16]SOC!$B$7:$AE$222,30,FALSE),0)</f>
        <v/>
      </c>
      <c r="K239" s="135" t="str">
        <f t="shared" si="31"/>
        <v/>
      </c>
      <c r="L239" s="136" t="str">
        <f>IFERROR(VLOOKUP($B239,[16]SOC!$B$7:$AE$222,29,FALSE),0)</f>
        <v/>
      </c>
      <c r="M239" s="136" t="str">
        <f>IFERROR(VLOOKUP($B239,[15]Hoja3!$B$6:$F$221,5,FALSE),0)</f>
        <v/>
      </c>
      <c r="N239" s="136" t="str">
        <f>IFERROR(VLOOKUP($B239,[15]Hoja3!$B$6:$F$221,2,FALSE),0)</f>
        <v/>
      </c>
      <c r="O239" s="215" t="str">
        <f>IFERROR(VLOOKUP($B239,[15]Hoja3!$B$6:$N$221,13,FALSE),0)</f>
        <v/>
      </c>
      <c r="P239" s="215" t="str">
        <f>IFERROR(VLOOKUP($B239,[15]Hoja3!$B$6:$N$221,6,FALSE),0)</f>
        <v/>
      </c>
      <c r="Q239" s="136" t="str">
        <f>IFERROR(VLOOKUP($B239,[15]Hoja1!$B$6:$O$221,14,FALSE),0)</f>
        <v/>
      </c>
      <c r="R239" s="136" t="str">
        <f>IFERROR(VLOOKUP($B239,[15]Hoja1!$B$6:$O$221,7,FALSE),0)</f>
        <v/>
      </c>
      <c r="S239" s="136"/>
      <c r="T239" s="136"/>
    </row>
    <row r="240" spans="1:41">
      <c r="A240" s="134" t="str">
        <f>'AAL mundo '!A240</f>
        <v>LAC</v>
      </c>
      <c r="B240" s="134" t="str">
        <f>'AAL mundo '!B240</f>
        <v>URY</v>
      </c>
      <c r="C240" s="134" t="str">
        <f>'AAL mundo '!C240</f>
        <v>Uruguay</v>
      </c>
      <c r="D240" s="134" t="str">
        <f>'AAL mundo '!D240</f>
        <v/>
      </c>
      <c r="E240" s="134" t="str">
        <f>'AAL mundo '!E240</f>
        <v>High income: nonOECD</v>
      </c>
      <c r="F240" s="136">
        <f>IFERROR(VLOOKUP(B240,[15]GDP!$B$6:$S$221,18,FALSE),"")</f>
        <v>57471.030095370843</v>
      </c>
      <c r="G240" s="215">
        <f>IFERROR(VLOOKUP($B240,[15]Hoja3!$B$6:$N$221,10,FALSE),0)</f>
        <v>7210.6805971813228</v>
      </c>
      <c r="H240" s="215">
        <f>IFERROR(VLOOKUP($B240,[15]Hoja3!$B$6:$N$221,7,FALSE),0)</f>
        <v>17.899310986964622</v>
      </c>
      <c r="I240" s="136">
        <f t="shared" si="30"/>
        <v>5258.2013160513225</v>
      </c>
      <c r="J240" s="136">
        <f>IFERROR(VLOOKUP($B240,[16]SOC!$B$7:$AE$222,30,FALSE),0)</f>
        <v>13.052607076350096</v>
      </c>
      <c r="K240" s="135">
        <f t="shared" si="31"/>
        <v>1952.4792811299999</v>
      </c>
      <c r="L240" s="136">
        <f>IFERROR(VLOOKUP($B240,[16]SOC!$B$7:$AE$222,29,FALSE),0)</f>
        <v>4.8467039106145249</v>
      </c>
      <c r="M240" s="136">
        <f>IFERROR(VLOOKUP($B240,[15]Hoja3!$B$6:$F$221,5,FALSE),0)</f>
        <v>2088.8937302633317</v>
      </c>
      <c r="N240" s="136">
        <f>IFERROR(VLOOKUP($B240,[15]Hoja3!$B$6:$F$221,2,FALSE),0)</f>
        <v>4.35527</v>
      </c>
      <c r="O240" s="215">
        <f>IFERROR(VLOOKUP($B240,[15]Hoja3!$B$6:$N$221,13,FALSE),0)</f>
        <v>9299.574327444654</v>
      </c>
      <c r="P240" s="215">
        <f>IFERROR(VLOOKUP($B240,[15]Hoja3!$B$6:$N$221,6,FALSE),0)</f>
        <v>22.254580986964619</v>
      </c>
      <c r="Q240" s="136">
        <f>IFERROR(VLOOKUP($B240,[15]Hoja1!$B$6:$O$221,14,FALSE),0)</f>
        <v>12274.803463806833</v>
      </c>
      <c r="R240" s="136">
        <f>IFERROR(VLOOKUP($B240,[15]Hoja1!$B$6:$O$221,7,FALSE),0)</f>
        <v>21.358245090504372</v>
      </c>
      <c r="S240" s="136"/>
      <c r="T240" s="136"/>
    </row>
    <row r="241" spans="1:41">
      <c r="A241" s="134" t="str">
        <f>'AAL mundo '!A241</f>
        <v>Europe and Central Asia</v>
      </c>
      <c r="B241" s="134" t="str">
        <f>'AAL mundo '!B241</f>
        <v>UZB</v>
      </c>
      <c r="C241" s="134" t="str">
        <f>'AAL mundo '!C241</f>
        <v>Uzbekistan</v>
      </c>
      <c r="D241" s="134" t="str">
        <f>'AAL mundo '!D241</f>
        <v/>
      </c>
      <c r="E241" s="134" t="str">
        <f>'AAL mundo '!E241</f>
        <v>Lower middle income</v>
      </c>
      <c r="F241" s="136">
        <f>IFERROR(VLOOKUP(B241,[15]GDP!$B$6:$S$221,18,FALSE),"")</f>
        <v>62643.953021759437</v>
      </c>
      <c r="G241" s="215">
        <f>IFERROR(VLOOKUP($B241,[15]Hoja3!$B$6:$N$221,10,FALSE),0)</f>
        <v>4388.8625224974567</v>
      </c>
      <c r="H241" s="215">
        <f>IFERROR(VLOOKUP($B241,[15]Hoja3!$B$6:$N$221,7,FALSE),0)</f>
        <v>11.158284603</v>
      </c>
      <c r="I241" s="136">
        <f t="shared" si="30"/>
        <v>3314.6845484280357</v>
      </c>
      <c r="J241" s="136">
        <f>IFERROR(VLOOKUP($B241,[16]SOC!$B$7:$AE$222,30,FALSE),0)</f>
        <v>8.4272846030000004</v>
      </c>
      <c r="K241" s="135">
        <f t="shared" si="31"/>
        <v>1074.177974069421</v>
      </c>
      <c r="L241" s="136">
        <f>IFERROR(VLOOKUP($B241,[16]SOC!$B$7:$AE$222,29,FALSE),0)</f>
        <v>2.7309999999999999</v>
      </c>
      <c r="M241" s="136" t="str">
        <f>IFERROR(VLOOKUP($B241,[15]Hoja3!$B$6:$F$221,5,FALSE),0)</f>
        <v/>
      </c>
      <c r="N241" s="136" t="str">
        <f>IFERROR(VLOOKUP($B241,[15]Hoja3!$B$6:$F$221,2,FALSE),0)</f>
        <v/>
      </c>
      <c r="O241" s="215">
        <f>IFERROR(VLOOKUP($B241,[15]Hoja3!$B$6:$N$221,13,FALSE),0)</f>
        <v>4388.8625224974567</v>
      </c>
      <c r="P241" s="215">
        <f>IFERROR(VLOOKUP($B241,[15]Hoja3!$B$6:$N$221,6,FALSE),0)</f>
        <v>11.158284603</v>
      </c>
      <c r="Q241" s="136">
        <f>IFERROR(VLOOKUP($B241,[15]Hoja1!$B$6:$O$221,14,FALSE),0)</f>
        <v>15786.276606017142</v>
      </c>
      <c r="R241" s="136">
        <f>IFERROR(VLOOKUP($B241,[15]Hoja1!$B$6:$O$221,7,FALSE),0)</f>
        <v>25.200000709619591</v>
      </c>
      <c r="S241" s="136"/>
      <c r="T241" s="136"/>
      <c r="Z241" s="133"/>
      <c r="AA241" s="133"/>
      <c r="AB241" s="133"/>
      <c r="AC241" s="133"/>
      <c r="AD241" s="133"/>
      <c r="AE241" s="133"/>
      <c r="AF241" s="133"/>
      <c r="AG241" s="133"/>
      <c r="AH241" s="133"/>
      <c r="AI241" s="133"/>
      <c r="AJ241" s="133"/>
      <c r="AK241" s="133"/>
      <c r="AL241" s="133"/>
      <c r="AM241" s="133"/>
      <c r="AN241" s="133"/>
      <c r="AO241" s="133"/>
    </row>
    <row r="242" spans="1:41">
      <c r="A242" s="134" t="str">
        <f>'AAL mundo '!A242</f>
        <v>East Asia and the Pacific</v>
      </c>
      <c r="B242" s="134" t="str">
        <f>'AAL mundo '!B242</f>
        <v>VUT</v>
      </c>
      <c r="C242" s="134" t="str">
        <f>'AAL mundo '!C242</f>
        <v>Vanuatu</v>
      </c>
      <c r="D242" s="134" t="str">
        <f>'AAL mundo '!D242</f>
        <v>SIDS</v>
      </c>
      <c r="E242" s="134" t="str">
        <f>'AAL mundo '!E242</f>
        <v>Lower middle income</v>
      </c>
      <c r="F242" s="136">
        <f>IFERROR(VLOOKUP(B242,[15]GDP!$B$6:$S$221,18,FALSE),"")</f>
        <v>814.95430697103279</v>
      </c>
      <c r="G242" s="215">
        <f>IFERROR(VLOOKUP($B242,[15]Hoja3!$B$6:$N$221,10,FALSE),0)</f>
        <v>38.078080704065179</v>
      </c>
      <c r="H242" s="215">
        <f>IFERROR(VLOOKUP($B242,[15]Hoja3!$B$6:$N$221,7,FALSE),0)</f>
        <v>5.4334828499999999</v>
      </c>
      <c r="I242" s="136">
        <f t="shared" si="30"/>
        <v>5.2804401087654194</v>
      </c>
      <c r="J242" s="136">
        <f>IFERROR(VLOOKUP($B242,[16]SOC!$B$7:$AE$222,30,FALSE),0)</f>
        <v>0.75348285000000004</v>
      </c>
      <c r="K242" s="135">
        <f t="shared" si="31"/>
        <v>32.797640595299761</v>
      </c>
      <c r="L242" s="136">
        <f>IFERROR(VLOOKUP($B242,[16]SOC!$B$7:$AE$222,29,FALSE),0)</f>
        <v>4.68</v>
      </c>
      <c r="M242" s="136">
        <f>IFERROR(VLOOKUP($B242,[15]Hoja3!$B$6:$F$221,5,FALSE),0)</f>
        <v>30.581847009765724</v>
      </c>
      <c r="N242" s="136">
        <f>IFERROR(VLOOKUP($B242,[15]Hoja3!$B$6:$F$221,2,FALSE),0)</f>
        <v>5.0128700000000004</v>
      </c>
      <c r="O242" s="215">
        <f>IFERROR(VLOOKUP($B242,[15]Hoja3!$B$6:$N$221,13,FALSE),0)</f>
        <v>68.659927713830911</v>
      </c>
      <c r="P242" s="215">
        <f>IFERROR(VLOOKUP($B242,[15]Hoja3!$B$6:$N$221,6,FALSE),0)</f>
        <v>10.446352849999998</v>
      </c>
      <c r="Q242" s="136">
        <f>IFERROR(VLOOKUP($B242,[15]Hoja1!$B$6:$O$221,14,FALSE),0)</f>
        <v>211.24591410266839</v>
      </c>
      <c r="R242" s="136">
        <f>IFERROR(VLOOKUP($B242,[15]Hoja1!$B$6:$O$221,7,FALSE),0)</f>
        <v>25.921197335322148</v>
      </c>
      <c r="S242" s="136"/>
      <c r="T242" s="136"/>
      <c r="Z242" s="133"/>
      <c r="AA242" s="133"/>
      <c r="AB242" s="133"/>
      <c r="AC242" s="133"/>
      <c r="AD242" s="133"/>
      <c r="AE242" s="133"/>
      <c r="AF242" s="133"/>
      <c r="AG242" s="133"/>
      <c r="AH242" s="133"/>
      <c r="AI242" s="133"/>
      <c r="AJ242" s="133"/>
      <c r="AK242" s="133"/>
      <c r="AL242" s="133"/>
      <c r="AM242" s="133"/>
      <c r="AN242" s="133"/>
      <c r="AO242" s="133"/>
    </row>
    <row r="243" spans="1:41">
      <c r="A243" s="134" t="str">
        <f>'AAL mundo '!A243</f>
        <v>LAC</v>
      </c>
      <c r="B243" s="134" t="str">
        <f>'AAL mundo '!B243</f>
        <v>VEN</v>
      </c>
      <c r="C243" s="134" t="str">
        <f>'AAL mundo '!C243</f>
        <v>Venezuela (Bolivarian Republic of)</v>
      </c>
      <c r="D243" s="134" t="str">
        <f>'AAL mundo '!D243</f>
        <v/>
      </c>
      <c r="E243" s="134" t="str">
        <f>'AAL mundo '!E243</f>
        <v>Upper middle income</v>
      </c>
      <c r="F243" s="136">
        <f>IFERROR(VLOOKUP(B243,[15]GDP!$B$6:$S$221,18,FALSE),"")</f>
        <v>381286.23784766748</v>
      </c>
      <c r="G243" s="215">
        <f>IFERROR(VLOOKUP($B243,[15]Hoja3!$B$6:$N$221,10,FALSE),0)</f>
        <v>26984.845261299521</v>
      </c>
      <c r="H243" s="215">
        <f>IFERROR(VLOOKUP($B243,[15]Hoja3!$B$6:$N$221,7,FALSE),0)</f>
        <v>6.8523984930933448</v>
      </c>
      <c r="I243" s="136">
        <f t="shared" si="30"/>
        <v>20890.400911194232</v>
      </c>
      <c r="J243" s="136">
        <f>IFERROR(VLOOKUP($B243,[16]SOC!$B$7:$AE$222,30,FALSE),0)</f>
        <v>5.3048053578903307</v>
      </c>
      <c r="K243" s="135">
        <f t="shared" si="31"/>
        <v>6094.4443501052865</v>
      </c>
      <c r="L243" s="136">
        <f>IFERROR(VLOOKUP($B243,[16]SOC!$B$7:$AE$222,29,FALSE),0)</f>
        <v>1.5475931352030137</v>
      </c>
      <c r="M243" s="136">
        <f>IFERROR(VLOOKUP($B243,[15]Hoja3!$B$6:$F$221,5,FALSE),0)</f>
        <v>22646.500700322871</v>
      </c>
      <c r="N243" s="136">
        <f>IFERROR(VLOOKUP($B243,[15]Hoja3!$B$6:$F$221,2,FALSE),0)</f>
        <v>6.8746799999999997</v>
      </c>
      <c r="O243" s="215">
        <f>IFERROR(VLOOKUP($B243,[15]Hoja3!$B$6:$N$221,13,FALSE),0)</f>
        <v>49631.345961622392</v>
      </c>
      <c r="P243" s="215">
        <f>IFERROR(VLOOKUP($B243,[15]Hoja3!$B$6:$N$221,6,FALSE),0)</f>
        <v>13.727078493093344</v>
      </c>
      <c r="Q243" s="136">
        <f>IFERROR(VLOOKUP($B243,[15]Hoja1!$B$6:$O$221,14,FALSE),0)</f>
        <v>0</v>
      </c>
      <c r="R243" s="136">
        <f>IFERROR(VLOOKUP($B243,[15]Hoja1!$B$6:$O$221,7,FALSE),0)</f>
        <v>22.21848536916567</v>
      </c>
      <c r="S243" s="136"/>
      <c r="T243" s="136"/>
      <c r="Z243" s="133"/>
      <c r="AA243" s="133"/>
      <c r="AB243" s="133"/>
      <c r="AC243" s="133"/>
      <c r="AD243" s="133"/>
      <c r="AE243" s="133"/>
      <c r="AF243" s="133"/>
      <c r="AG243" s="133"/>
      <c r="AH243" s="133"/>
      <c r="AI243" s="133"/>
      <c r="AJ243" s="133"/>
      <c r="AK243" s="133"/>
      <c r="AL243" s="133"/>
      <c r="AM243" s="133"/>
      <c r="AN243" s="133"/>
      <c r="AO243" s="133"/>
    </row>
    <row r="244" spans="1:41">
      <c r="A244" s="134" t="str">
        <f>'AAL mundo '!A244</f>
        <v>East Asia and the Pacific</v>
      </c>
      <c r="B244" s="134" t="str">
        <f>'AAL mundo '!B244</f>
        <v>VNM</v>
      </c>
      <c r="C244" s="134" t="str">
        <f>'AAL mundo '!C244</f>
        <v>Viet Nam</v>
      </c>
      <c r="D244" s="134" t="str">
        <f>'AAL mundo '!D244</f>
        <v/>
      </c>
      <c r="E244" s="134" t="str">
        <f>'AAL mundo '!E244</f>
        <v>Lower middle income</v>
      </c>
      <c r="F244" s="136">
        <f>IFERROR(VLOOKUP(B244,[15]GDP!$B$6:$S$221,18,FALSE),"")</f>
        <v>186204.65292226215</v>
      </c>
      <c r="G244" s="215">
        <f>IFERROR(VLOOKUP($B244,[15]Hoja3!$B$6:$N$221,10,FALSE),0)</f>
        <v>7277.0359415267585</v>
      </c>
      <c r="H244" s="215">
        <f>IFERROR(VLOOKUP($B244,[15]Hoja3!$B$6:$N$221,7,FALSE),0)</f>
        <v>6.2770000000000001</v>
      </c>
      <c r="I244" s="136">
        <f t="shared" si="30"/>
        <v>4335.8474464409874</v>
      </c>
      <c r="J244" s="136">
        <f>IFERROR(VLOOKUP($B244,[16]SOC!$B$7:$AE$222,30,FALSE),0)</f>
        <v>3.74</v>
      </c>
      <c r="K244" s="135">
        <f t="shared" si="31"/>
        <v>2941.1884950857711</v>
      </c>
      <c r="L244" s="136">
        <f>IFERROR(VLOOKUP($B244,[16]SOC!$B$7:$AE$222,29,FALSE),0)</f>
        <v>2.5369999999999999</v>
      </c>
      <c r="M244" s="136">
        <f>IFERROR(VLOOKUP($B244,[15]Hoja3!$B$6:$F$221,5,FALSE),0)</f>
        <v>9821.5061230507017</v>
      </c>
      <c r="N244" s="136">
        <f>IFERROR(VLOOKUP($B244,[15]Hoja3!$B$6:$F$221,2,FALSE),0)</f>
        <v>6.3031100000000002</v>
      </c>
      <c r="O244" s="215">
        <f>IFERROR(VLOOKUP($B244,[15]Hoja3!$B$6:$N$221,13,FALSE),0)</f>
        <v>17098.542064577461</v>
      </c>
      <c r="P244" s="215">
        <f>IFERROR(VLOOKUP($B244,[15]Hoja3!$B$6:$N$221,6,FALSE),0)</f>
        <v>12.580109999999999</v>
      </c>
      <c r="Q244" s="136">
        <f>IFERROR(VLOOKUP($B244,[15]Hoja1!$B$6:$O$221,14,FALSE),0)</f>
        <v>44388.73652354833</v>
      </c>
      <c r="R244" s="136">
        <f>IFERROR(VLOOKUP($B244,[15]Hoja1!$B$6:$O$221,7,FALSE),0)</f>
        <v>23.83868277560175</v>
      </c>
      <c r="S244" s="136"/>
      <c r="T244" s="136"/>
      <c r="Z244" s="133"/>
      <c r="AA244" s="133"/>
      <c r="AB244" s="133"/>
      <c r="AC244" s="133"/>
      <c r="AD244" s="133"/>
      <c r="AE244" s="133"/>
      <c r="AF244" s="133"/>
      <c r="AG244" s="133"/>
      <c r="AH244" s="133"/>
      <c r="AI244" s="133"/>
      <c r="AJ244" s="133"/>
      <c r="AK244" s="133"/>
      <c r="AL244" s="133"/>
      <c r="AM244" s="133"/>
      <c r="AN244" s="133"/>
      <c r="AO244" s="133"/>
    </row>
    <row r="245" spans="1:41">
      <c r="A245" s="134" t="str">
        <f>'AAL mundo '!A245</f>
        <v>Middle East and North Africa</v>
      </c>
      <c r="B245" s="134" t="str">
        <f>'AAL mundo '!B245</f>
        <v>ESH</v>
      </c>
      <c r="C245" s="134" t="str">
        <f>'AAL mundo '!C245</f>
        <v>Western Sahara</v>
      </c>
      <c r="D245" s="134" t="str">
        <f>'AAL mundo '!D245</f>
        <v/>
      </c>
      <c r="E245" s="134" t="str">
        <f>'AAL mundo '!E245</f>
        <v>N.D</v>
      </c>
      <c r="F245" s="136" t="str">
        <f>IFERROR(VLOOKUP(B245,[15]GDP!$B$6:$S$221,18,FALSE),"")</f>
        <v/>
      </c>
      <c r="G245" s="215" t="str">
        <f>IFERROR(VLOOKUP($B245,[15]Hoja3!$B$6:$N$221,10,FALSE),0)</f>
        <v/>
      </c>
      <c r="H245" s="215">
        <f>IFERROR(VLOOKUP($B245,[15]Hoja3!$B$6:$N$221,7,FALSE),0)</f>
        <v>4.9450423940149628</v>
      </c>
      <c r="I245" s="136" t="str">
        <f t="shared" si="30"/>
        <v/>
      </c>
      <c r="J245" s="136">
        <f>IFERROR(VLOOKUP($B245,[16]SOC!$B$7:$AE$222,30,FALSE),0)</f>
        <v>1.0740000000000001</v>
      </c>
      <c r="K245" s="135" t="str">
        <f t="shared" si="31"/>
        <v/>
      </c>
      <c r="L245" s="136">
        <f>IFERROR(VLOOKUP($B245,[16]SOC!$B$7:$AE$222,29,FALSE),0)</f>
        <v>3.871042394014963</v>
      </c>
      <c r="M245" s="136" t="str">
        <f>IFERROR(VLOOKUP($B245,[15]Hoja3!$B$6:$F$221,5,FALSE),0)</f>
        <v/>
      </c>
      <c r="N245" s="136" t="str">
        <f>IFERROR(VLOOKUP($B245,[15]Hoja3!$B$6:$F$221,2,FALSE),0)</f>
        <v/>
      </c>
      <c r="O245" s="215" t="str">
        <f>IFERROR(VLOOKUP($B245,[15]Hoja3!$B$6:$N$221,13,FALSE),0)</f>
        <v/>
      </c>
      <c r="P245" s="215">
        <f>IFERROR(VLOOKUP($B245,[15]Hoja3!$B$6:$N$221,6,FALSE),0)</f>
        <v>4.9450423940149628</v>
      </c>
      <c r="Q245" s="136" t="str">
        <f>IFERROR(VLOOKUP($B245,[15]Hoja1!$B$6:$O$221,14,FALSE),0)</f>
        <v/>
      </c>
      <c r="R245" s="136" t="str">
        <f>IFERROR(VLOOKUP($B245,[15]Hoja1!$B$6:$O$221,7,FALSE),0)</f>
        <v/>
      </c>
      <c r="S245" s="136"/>
      <c r="T245" s="136"/>
      <c r="Z245" s="133"/>
      <c r="AA245" s="133"/>
      <c r="AB245" s="133"/>
      <c r="AC245" s="133"/>
      <c r="AD245" s="133"/>
      <c r="AE245" s="133"/>
      <c r="AF245" s="133"/>
      <c r="AG245" s="133"/>
      <c r="AH245" s="133"/>
      <c r="AI245" s="133"/>
      <c r="AJ245" s="133"/>
      <c r="AK245" s="133"/>
      <c r="AL245" s="133"/>
      <c r="AM245" s="133"/>
      <c r="AN245" s="133"/>
      <c r="AO245" s="133"/>
    </row>
    <row r="246" spans="1:41">
      <c r="A246" s="134" t="str">
        <f>'AAL mundo '!A246</f>
        <v>Middle East and North Africa</v>
      </c>
      <c r="B246" s="134" t="str">
        <f>'AAL mundo '!B246</f>
        <v>YEM</v>
      </c>
      <c r="C246" s="134" t="str">
        <f>'AAL mundo '!C246</f>
        <v>Yemen</v>
      </c>
      <c r="D246" s="134" t="str">
        <f>'AAL mundo '!D246</f>
        <v/>
      </c>
      <c r="E246" s="134" t="str">
        <f>'AAL mundo '!E246</f>
        <v>Lower middle income</v>
      </c>
      <c r="F246" s="136">
        <f>IFERROR(VLOOKUP(B246,[15]GDP!$B$6:$S$221,18,FALSE),"")</f>
        <v>35954.502303504123</v>
      </c>
      <c r="G246" s="215">
        <f>IFERROR(VLOOKUP($B246,[15]Hoja3!$B$6:$N$221,10,FALSE),0)</f>
        <v>1833.3418774555657</v>
      </c>
      <c r="H246" s="215">
        <f>IFERROR(VLOOKUP($B246,[15]Hoja3!$B$6:$N$221,7,FALSE),0)</f>
        <v>5.899</v>
      </c>
      <c r="I246" s="136">
        <f t="shared" si="30"/>
        <v>1368.7129391955095</v>
      </c>
      <c r="J246" s="136">
        <f>IFERROR(VLOOKUP($B246,[16]SOC!$B$7:$AE$222,30,FALSE),0)</f>
        <v>4.4039999999999999</v>
      </c>
      <c r="K246" s="135">
        <f t="shared" si="31"/>
        <v>464.62893826005615</v>
      </c>
      <c r="L246" s="136">
        <f>IFERROR(VLOOKUP($B246,[16]SOC!$B$7:$AE$222,29,FALSE),0)</f>
        <v>1.4950000000000001</v>
      </c>
      <c r="M246" s="136">
        <f>IFERROR(VLOOKUP($B246,[15]Hoja3!$B$6:$F$221,5,FALSE),0)</f>
        <v>1386.2948568453612</v>
      </c>
      <c r="N246" s="136">
        <f>IFERROR(VLOOKUP($B246,[15]Hoja3!$B$6:$F$221,2,FALSE),0)</f>
        <v>4.5606</v>
      </c>
      <c r="O246" s="215">
        <f>IFERROR(VLOOKUP($B246,[15]Hoja3!$B$6:$N$221,13,FALSE),0)</f>
        <v>3219.6367343009269</v>
      </c>
      <c r="P246" s="215">
        <f>IFERROR(VLOOKUP($B246,[15]Hoja3!$B$6:$N$221,6,FALSE),0)</f>
        <v>10.4596</v>
      </c>
      <c r="Q246" s="136">
        <f>IFERROR(VLOOKUP($B246,[15]Hoja1!$B$6:$O$221,14,FALSE),0)</f>
        <v>3126.3060403706299</v>
      </c>
      <c r="R246" s="136">
        <f>IFERROR(VLOOKUP($B246,[15]Hoja1!$B$6:$O$221,7,FALSE),0)</f>
        <v>16.383769599564566</v>
      </c>
      <c r="S246" s="136"/>
      <c r="T246" s="136"/>
      <c r="Z246" s="133"/>
      <c r="AA246" s="133"/>
      <c r="AB246" s="133"/>
      <c r="AC246" s="133"/>
      <c r="AD246" s="133"/>
      <c r="AE246" s="133"/>
      <c r="AF246" s="133"/>
      <c r="AG246" s="133"/>
      <c r="AH246" s="133"/>
      <c r="AI246" s="133"/>
      <c r="AJ246" s="133"/>
      <c r="AK246" s="133"/>
      <c r="AL246" s="133"/>
      <c r="AM246" s="133"/>
      <c r="AN246" s="133"/>
      <c r="AO246" s="133"/>
    </row>
    <row r="247" spans="1:41">
      <c r="A247" s="134" t="str">
        <f>'AAL mundo '!A247</f>
        <v>Sub-Saharan Africa</v>
      </c>
      <c r="B247" s="134" t="str">
        <f>'AAL mundo '!B247</f>
        <v>ZMB</v>
      </c>
      <c r="C247" s="134" t="str">
        <f>'AAL mundo '!C247</f>
        <v>Zambia</v>
      </c>
      <c r="D247" s="134" t="str">
        <f>'AAL mundo '!D247</f>
        <v/>
      </c>
      <c r="E247" s="134" t="str">
        <f>'AAL mundo '!E247</f>
        <v>Lower middle income</v>
      </c>
      <c r="F247" s="136">
        <f>IFERROR(VLOOKUP(B247,[15]GDP!$B$6:$S$221,18,FALSE),"")</f>
        <v>27066.230009101546</v>
      </c>
      <c r="G247" s="215">
        <f>IFERROR(VLOOKUP($B247,[15]Hoja3!$B$6:$N$221,10,FALSE),0)</f>
        <v>1295.5149496512847</v>
      </c>
      <c r="H247" s="215">
        <f>IFERROR(VLOOKUP($B247,[15]Hoja3!$B$6:$N$221,7,FALSE),0)</f>
        <v>5.4589999999999996</v>
      </c>
      <c r="I247" s="136">
        <f t="shared" si="30"/>
        <v>427.17107700536957</v>
      </c>
      <c r="J247" s="136">
        <f>IFERROR(VLOOKUP($B247,[16]SOC!$B$7:$AE$222,30,FALSE),0)</f>
        <v>1.8</v>
      </c>
      <c r="K247" s="135">
        <f t="shared" si="31"/>
        <v>868.3438726459151</v>
      </c>
      <c r="L247" s="136">
        <f>IFERROR(VLOOKUP($B247,[16]SOC!$B$7:$AE$222,29,FALSE),0)</f>
        <v>3.6589999999999998</v>
      </c>
      <c r="M247" s="136">
        <f>IFERROR(VLOOKUP($B247,[15]Hoja3!$B$6:$F$221,5,FALSE),0)</f>
        <v>196.96929461276665</v>
      </c>
      <c r="N247" s="136">
        <f>IFERROR(VLOOKUP($B247,[15]Hoja3!$B$6:$F$221,2,FALSE),0)</f>
        <v>1.09972</v>
      </c>
      <c r="O247" s="215">
        <f>IFERROR(VLOOKUP($B247,[15]Hoja3!$B$6:$N$221,13,FALSE),0)</f>
        <v>1492.4842442640513</v>
      </c>
      <c r="P247" s="215">
        <f>IFERROR(VLOOKUP($B247,[15]Hoja3!$B$6:$N$221,6,FALSE),0)</f>
        <v>6.5587200000000001</v>
      </c>
      <c r="Q247" s="136">
        <f>IFERROR(VLOOKUP($B247,[15]Hoja1!$B$6:$O$221,14,FALSE),0)</f>
        <v>5247.7955431406463</v>
      </c>
      <c r="R247" s="136">
        <f>IFERROR(VLOOKUP($B247,[15]Hoja1!$B$6:$O$221,7,FALSE),0)</f>
        <v>25.895152108894141</v>
      </c>
      <c r="S247" s="136"/>
      <c r="T247" s="136"/>
      <c r="Z247" s="133"/>
      <c r="AA247" s="133"/>
      <c r="AB247" s="133"/>
      <c r="AC247" s="133"/>
      <c r="AD247" s="133"/>
      <c r="AE247" s="133"/>
      <c r="AF247" s="133"/>
      <c r="AG247" s="133"/>
      <c r="AH247" s="133"/>
      <c r="AI247" s="133"/>
      <c r="AJ247" s="133"/>
      <c r="AK247" s="133"/>
      <c r="AL247" s="133"/>
      <c r="AM247" s="133"/>
      <c r="AN247" s="133"/>
      <c r="AO247" s="133"/>
    </row>
    <row r="248" spans="1:41">
      <c r="A248" s="134" t="str">
        <f>'AAL mundo '!A248</f>
        <v>Sub-Saharan Africa</v>
      </c>
      <c r="B248" s="134" t="str">
        <f>'AAL mundo '!B248</f>
        <v>ZWE</v>
      </c>
      <c r="C248" s="134" t="str">
        <f>'AAL mundo '!C248</f>
        <v>Zimbabwe</v>
      </c>
      <c r="D248" s="134" t="str">
        <f>'AAL mundo '!D248</f>
        <v/>
      </c>
      <c r="E248" s="134" t="str">
        <f>'AAL mundo '!E248</f>
        <v>Low income</v>
      </c>
      <c r="F248" s="136">
        <f>IFERROR(VLOOKUP(B248,[15]GDP!$B$6:$S$221,18,FALSE),"")</f>
        <v>14196.912534633699</v>
      </c>
      <c r="G248" s="215">
        <f>IFERROR(VLOOKUP($B248,[15]Hoja3!$B$6:$N$221,10,FALSE),0)</f>
        <v>613.54868959999988</v>
      </c>
      <c r="H248" s="215">
        <f>IFERROR(VLOOKUP($B248,[15]Hoja3!$B$6:$N$221,7,FALSE),0)</f>
        <v>5.6</v>
      </c>
      <c r="I248" s="136">
        <f t="shared" si="30"/>
        <v>142.43094579999999</v>
      </c>
      <c r="J248" s="136">
        <f>IFERROR(VLOOKUP($B248,[16]SOC!$B$7:$AE$222,30,FALSE),0)</f>
        <v>1.3</v>
      </c>
      <c r="K248" s="135">
        <f t="shared" si="31"/>
        <v>471.11774379999991</v>
      </c>
      <c r="L248" s="136">
        <f>IFERROR(VLOOKUP($B248,[16]SOC!$B$7:$AE$222,29,FALSE),0)</f>
        <v>4.3</v>
      </c>
      <c r="M248" s="136">
        <f>IFERROR(VLOOKUP($B248,[15]Hoja3!$B$6:$F$221,5,FALSE),0)</f>
        <v>185.24911336284578</v>
      </c>
      <c r="N248" s="136">
        <f>IFERROR(VLOOKUP($B248,[15]Hoja3!$B$6:$F$221,2,FALSE),0)</f>
        <v>1.9661</v>
      </c>
      <c r="O248" s="215">
        <f>IFERROR(VLOOKUP($B248,[15]Hoja3!$B$6:$N$221,13,FALSE),0)</f>
        <v>798.79780296284571</v>
      </c>
      <c r="P248" s="215">
        <f>IFERROR(VLOOKUP($B248,[15]Hoja3!$B$6:$N$221,6,FALSE),0)</f>
        <v>7.5660999999999996</v>
      </c>
      <c r="Q248" s="136">
        <f>IFERROR(VLOOKUP($B248,[15]Hoja1!$B$6:$O$221,14,FALSE),0)</f>
        <v>1873.3815339910998</v>
      </c>
      <c r="R248" s="136">
        <f>IFERROR(VLOOKUP($B248,[15]Hoja1!$B$6:$O$221,7,FALSE),0)</f>
        <v>13.195696806759511</v>
      </c>
      <c r="S248" s="136"/>
      <c r="T248" s="136"/>
      <c r="Z248" s="133"/>
      <c r="AA248" s="133"/>
      <c r="AB248" s="133"/>
      <c r="AC248" s="133"/>
      <c r="AD248" s="133"/>
      <c r="AE248" s="133"/>
      <c r="AF248" s="133"/>
      <c r="AG248" s="133"/>
      <c r="AH248" s="133"/>
      <c r="AI248" s="133"/>
      <c r="AJ248" s="133"/>
      <c r="AK248" s="133"/>
      <c r="AL248" s="133"/>
      <c r="AM248" s="133"/>
      <c r="AN248" s="133"/>
      <c r="AO248" s="133"/>
    </row>
  </sheetData>
  <mergeCells count="27">
    <mergeCell ref="E1:E4"/>
    <mergeCell ref="E15:E18"/>
    <mergeCell ref="A29:A32"/>
    <mergeCell ref="B29:B32"/>
    <mergeCell ref="C29:C32"/>
    <mergeCell ref="E29:E32"/>
    <mergeCell ref="Q29:R31"/>
    <mergeCell ref="O1:P3"/>
    <mergeCell ref="O29:P31"/>
    <mergeCell ref="I29:J31"/>
    <mergeCell ref="I1:J3"/>
    <mergeCell ref="M29:N31"/>
    <mergeCell ref="K1:L3"/>
    <mergeCell ref="M1:N3"/>
    <mergeCell ref="Q1:R3"/>
    <mergeCell ref="O15:P17"/>
    <mergeCell ref="Q15:R17"/>
    <mergeCell ref="I15:J17"/>
    <mergeCell ref="K15:L17"/>
    <mergeCell ref="M15:N17"/>
    <mergeCell ref="F29:F31"/>
    <mergeCell ref="G29:H31"/>
    <mergeCell ref="K29:L31"/>
    <mergeCell ref="F1:F3"/>
    <mergeCell ref="G1:H3"/>
    <mergeCell ref="F15:F17"/>
    <mergeCell ref="G15:H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AY216"/>
  <sheetViews>
    <sheetView workbookViewId="0">
      <pane xSplit="6" topLeftCell="AM1" activePane="topRight" state="frozen"/>
      <selection activeCell="Q123" sqref="Q123"/>
      <selection pane="topRight" activeCell="Q123" sqref="Q123"/>
    </sheetView>
  </sheetViews>
  <sheetFormatPr baseColWidth="10" defaultRowHeight="14" x14ac:dyDescent="0"/>
  <cols>
    <col min="1" max="1" width="8" customWidth="1"/>
    <col min="2" max="2" width="9.5" customWidth="1"/>
    <col min="3" max="3" width="10" customWidth="1"/>
    <col min="4" max="4" width="22.83203125" hidden="1" customWidth="1"/>
    <col min="5" max="5" width="11.5" hidden="1" customWidth="1"/>
    <col min="6" max="6" width="11.5" customWidth="1"/>
    <col min="7" max="7" width="15.33203125" customWidth="1"/>
    <col min="8" max="9" width="11.5" customWidth="1"/>
    <col min="10" max="10" width="12.1640625" customWidth="1"/>
    <col min="11" max="11" width="11.5" hidden="1" customWidth="1"/>
    <col min="12" max="12" width="14.83203125" hidden="1" customWidth="1"/>
    <col min="13" max="13" width="12.33203125" hidden="1" customWidth="1"/>
    <col min="14" max="14" width="14.5" hidden="1" customWidth="1"/>
    <col min="15" max="15" width="12.33203125" hidden="1" customWidth="1"/>
    <col min="16" max="16" width="15.33203125" customWidth="1"/>
    <col min="17" max="17" width="12.33203125" hidden="1" customWidth="1"/>
    <col min="18" max="18" width="15.33203125" hidden="1" customWidth="1"/>
    <col min="19" max="19" width="13.33203125" hidden="1" customWidth="1"/>
    <col min="20" max="35" width="11.5" hidden="1" customWidth="1"/>
    <col min="36" max="36" width="15.1640625" customWidth="1"/>
    <col min="37" max="37" width="15.6640625" customWidth="1"/>
    <col min="38" max="38" width="16.83203125" style="93" customWidth="1"/>
    <col min="39" max="41" width="11.5" customWidth="1"/>
    <col min="42" max="42" width="10.83203125" style="93"/>
    <col min="43" max="43" width="15.1640625" customWidth="1"/>
    <col min="44" max="44" width="15.6640625" customWidth="1"/>
    <col min="45" max="45" width="16.83203125" style="93" customWidth="1"/>
    <col min="46" max="46" width="11.5" hidden="1" customWidth="1"/>
    <col min="47" max="47" width="12.6640625" hidden="1" customWidth="1"/>
    <col min="49" max="49" width="11.5" customWidth="1"/>
    <col min="50" max="50" width="14.6640625" customWidth="1"/>
    <col min="51" max="51" width="10.83203125" style="93"/>
  </cols>
  <sheetData>
    <row r="1" spans="1:51" ht="15" customHeight="1">
      <c r="A1" s="89"/>
      <c r="B1" s="272" t="s">
        <v>0</v>
      </c>
      <c r="C1" s="272" t="s">
        <v>1</v>
      </c>
      <c r="D1" s="10"/>
      <c r="E1" s="10"/>
      <c r="F1" s="10"/>
      <c r="G1" s="274" t="s">
        <v>2</v>
      </c>
      <c r="H1" s="272" t="s">
        <v>3</v>
      </c>
      <c r="I1" s="272"/>
      <c r="J1" s="272" t="s">
        <v>4</v>
      </c>
      <c r="K1" s="272"/>
      <c r="L1" s="3" t="s">
        <v>5</v>
      </c>
      <c r="M1" s="4"/>
      <c r="N1" s="4"/>
      <c r="O1" s="4"/>
      <c r="P1" s="4"/>
      <c r="Q1" s="4"/>
      <c r="R1" s="4"/>
      <c r="S1" s="4"/>
      <c r="T1" s="274" t="s">
        <v>6</v>
      </c>
      <c r="U1" s="274" t="s">
        <v>7</v>
      </c>
      <c r="V1" s="274" t="s">
        <v>8</v>
      </c>
      <c r="W1" s="274" t="s">
        <v>9</v>
      </c>
      <c r="X1" s="274" t="s">
        <v>10</v>
      </c>
      <c r="Y1" s="274" t="s">
        <v>11</v>
      </c>
      <c r="AA1" s="274" t="s">
        <v>6</v>
      </c>
      <c r="AB1" s="274" t="s">
        <v>7</v>
      </c>
      <c r="AC1" s="274" t="s">
        <v>8</v>
      </c>
      <c r="AD1" s="274" t="s">
        <v>9</v>
      </c>
      <c r="AE1" s="274" t="s">
        <v>10</v>
      </c>
      <c r="AF1" s="274" t="s">
        <v>11</v>
      </c>
      <c r="AG1" t="s">
        <v>23</v>
      </c>
      <c r="AH1">
        <f t="shared" ref="AH1:AH9" si="0">MATCH(AG1,$B$10:$B$214,0)+9</f>
        <v>10</v>
      </c>
      <c r="AJ1" s="272" t="s">
        <v>675</v>
      </c>
      <c r="AK1" s="272" t="s">
        <v>675</v>
      </c>
      <c r="AL1" s="273" t="s">
        <v>674</v>
      </c>
      <c r="AM1" s="272" t="s">
        <v>692</v>
      </c>
      <c r="AN1" s="272"/>
      <c r="AO1" s="272" t="s">
        <v>675</v>
      </c>
      <c r="AP1" s="273" t="s">
        <v>694</v>
      </c>
      <c r="AQ1" s="272" t="s">
        <v>899</v>
      </c>
      <c r="AR1" s="272" t="s">
        <v>675</v>
      </c>
      <c r="AS1" s="273" t="s">
        <v>900</v>
      </c>
      <c r="AT1" s="272" t="s">
        <v>901</v>
      </c>
      <c r="AU1" s="272" t="s">
        <v>675</v>
      </c>
      <c r="AV1" s="273" t="s">
        <v>902</v>
      </c>
      <c r="AW1" s="272" t="s">
        <v>903</v>
      </c>
      <c r="AX1" s="272" t="s">
        <v>675</v>
      </c>
      <c r="AY1" s="273" t="s">
        <v>904</v>
      </c>
    </row>
    <row r="2" spans="1:51">
      <c r="A2" s="89"/>
      <c r="B2" s="272"/>
      <c r="C2" s="272"/>
      <c r="D2" s="10"/>
      <c r="E2" s="10"/>
      <c r="F2" s="10"/>
      <c r="G2" s="274"/>
      <c r="H2" s="272"/>
      <c r="I2" s="272"/>
      <c r="J2" s="272"/>
      <c r="K2" s="272"/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274"/>
      <c r="U2" s="274"/>
      <c r="V2" s="274"/>
      <c r="W2" s="274"/>
      <c r="X2" s="274"/>
      <c r="Y2" s="274"/>
      <c r="AA2" s="274"/>
      <c r="AB2" s="274"/>
      <c r="AC2" s="274"/>
      <c r="AD2" s="274"/>
      <c r="AE2" s="274"/>
      <c r="AF2" s="274"/>
      <c r="AG2" t="s">
        <v>27</v>
      </c>
      <c r="AH2">
        <f t="shared" si="0"/>
        <v>56</v>
      </c>
      <c r="AJ2" s="272"/>
      <c r="AK2" s="272"/>
      <c r="AL2" s="273"/>
      <c r="AM2" s="272"/>
      <c r="AN2" s="272"/>
      <c r="AO2" s="272"/>
      <c r="AP2" s="273"/>
      <c r="AQ2" s="272"/>
      <c r="AR2" s="272"/>
      <c r="AS2" s="273"/>
      <c r="AT2" s="272"/>
      <c r="AU2" s="272"/>
      <c r="AV2" s="273"/>
      <c r="AW2" s="272"/>
      <c r="AX2" s="272"/>
      <c r="AY2" s="273"/>
    </row>
    <row r="3" spans="1:51">
      <c r="A3" s="8"/>
      <c r="B3" s="272"/>
      <c r="C3" s="272"/>
      <c r="D3" s="10"/>
      <c r="E3" s="10"/>
      <c r="F3" s="10"/>
      <c r="G3" s="274"/>
      <c r="H3" s="10" t="s">
        <v>20</v>
      </c>
      <c r="I3" s="10" t="s">
        <v>21</v>
      </c>
      <c r="J3" s="10" t="s">
        <v>20</v>
      </c>
      <c r="K3" s="10" t="s">
        <v>22</v>
      </c>
      <c r="L3" s="10" t="s">
        <v>20</v>
      </c>
      <c r="M3" s="10" t="s">
        <v>21</v>
      </c>
      <c r="N3" s="10" t="s">
        <v>20</v>
      </c>
      <c r="O3" s="10" t="s">
        <v>21</v>
      </c>
      <c r="P3" s="10" t="s">
        <v>20</v>
      </c>
      <c r="Q3" s="10" t="s">
        <v>22</v>
      </c>
      <c r="R3" s="10" t="s">
        <v>20</v>
      </c>
      <c r="S3" s="10" t="s">
        <v>22</v>
      </c>
      <c r="T3" s="274"/>
      <c r="U3" s="274"/>
      <c r="V3" s="274"/>
      <c r="W3" s="274"/>
      <c r="X3" s="274"/>
      <c r="Y3" s="274"/>
      <c r="AA3" s="274"/>
      <c r="AB3" s="274"/>
      <c r="AC3" s="274"/>
      <c r="AD3" s="274"/>
      <c r="AE3" s="274"/>
      <c r="AF3" s="274"/>
      <c r="AG3" t="s">
        <v>31</v>
      </c>
      <c r="AH3">
        <f t="shared" si="0"/>
        <v>103</v>
      </c>
      <c r="AJ3" s="4" t="s">
        <v>676</v>
      </c>
      <c r="AK3" s="4" t="s">
        <v>20</v>
      </c>
      <c r="AL3" s="91" t="s">
        <v>447</v>
      </c>
      <c r="AM3" s="4" t="s">
        <v>693</v>
      </c>
      <c r="AN3" s="4" t="s">
        <v>20</v>
      </c>
      <c r="AO3" s="4" t="s">
        <v>676</v>
      </c>
      <c r="AP3" s="91" t="s">
        <v>447</v>
      </c>
      <c r="AQ3" s="4" t="s">
        <v>676</v>
      </c>
      <c r="AR3" s="4" t="s">
        <v>20</v>
      </c>
      <c r="AS3" s="91" t="s">
        <v>447</v>
      </c>
      <c r="AT3" s="4" t="s">
        <v>676</v>
      </c>
      <c r="AU3" s="4" t="s">
        <v>20</v>
      </c>
      <c r="AV3" s="91" t="s">
        <v>447</v>
      </c>
      <c r="AW3" s="4" t="s">
        <v>676</v>
      </c>
      <c r="AX3" s="4" t="s">
        <v>20</v>
      </c>
      <c r="AY3" s="91" t="s">
        <v>447</v>
      </c>
    </row>
    <row r="4" spans="1:51">
      <c r="A4">
        <v>20</v>
      </c>
      <c r="B4" t="s">
        <v>23</v>
      </c>
      <c r="C4" t="s">
        <v>33</v>
      </c>
      <c r="D4" t="s">
        <v>695</v>
      </c>
      <c r="E4">
        <v>250</v>
      </c>
      <c r="F4" t="s">
        <v>543</v>
      </c>
      <c r="G4" s="5">
        <v>14617394</v>
      </c>
      <c r="H4" s="5">
        <v>89147.8</v>
      </c>
      <c r="I4" s="6">
        <v>6.1</v>
      </c>
      <c r="J4" s="5">
        <v>1057996.2</v>
      </c>
      <c r="K4" s="7">
        <v>7.24</v>
      </c>
      <c r="L4" s="5">
        <v>5396265</v>
      </c>
      <c r="M4" s="6">
        <v>16.52</v>
      </c>
      <c r="N4" s="5">
        <v>1094349</v>
      </c>
      <c r="O4" s="6">
        <v>81.459999999999994</v>
      </c>
      <c r="P4" s="5">
        <v>5458837</v>
      </c>
      <c r="Q4" s="7">
        <v>19.38</v>
      </c>
      <c r="R4" s="5">
        <v>5601557</v>
      </c>
      <c r="S4" s="7">
        <v>18.89</v>
      </c>
      <c r="T4" s="9">
        <v>10</v>
      </c>
      <c r="U4" s="9">
        <v>31</v>
      </c>
      <c r="V4" s="9">
        <v>1</v>
      </c>
      <c r="W4" s="9">
        <v>2</v>
      </c>
      <c r="X4" s="9">
        <v>6</v>
      </c>
      <c r="Y4" s="9">
        <v>4</v>
      </c>
      <c r="Z4" s="9" t="s">
        <v>24</v>
      </c>
      <c r="AA4" s="9">
        <v>2</v>
      </c>
      <c r="AB4" s="9">
        <v>3</v>
      </c>
      <c r="AC4" s="9">
        <v>1</v>
      </c>
      <c r="AD4" s="9">
        <v>2</v>
      </c>
      <c r="AE4" s="9">
        <v>1</v>
      </c>
      <c r="AF4" s="9">
        <v>1</v>
      </c>
      <c r="AG4" t="s">
        <v>35</v>
      </c>
      <c r="AH4">
        <f t="shared" si="0"/>
        <v>98</v>
      </c>
      <c r="AJ4" s="85">
        <f>VLOOKUP($C4,Hoja3!$C$5:$U$202,18,FALSE)</f>
        <v>23.561014694251345</v>
      </c>
      <c r="AK4" s="94">
        <f>IFERROR(AJ4*$P4/100,0)</f>
        <v>1286157.3877052292</v>
      </c>
      <c r="AL4" s="92">
        <f>IFERROR($H4/AK4*100,"")</f>
        <v>6.9313290000268255</v>
      </c>
      <c r="AM4">
        <f>IFERROR(VLOOKUP(C4,'[2]Education expendit (current US)'!$B$2:$K$156,10,FALSE),"")</f>
        <v>195891435929.68799</v>
      </c>
      <c r="AN4">
        <f>IF(AM4="",0,AM4/1000000)</f>
        <v>195891.43592968798</v>
      </c>
      <c r="AO4" s="88">
        <f>IF(AN4="","",AN4*100/P4)</f>
        <v>3.5885196046280186</v>
      </c>
      <c r="AP4" s="92">
        <f>IFERROR(H4/AN4*100,"")</f>
        <v>45.508778664524236</v>
      </c>
      <c r="AQ4" s="85">
        <f>VLOOKUP($C4,Hoja3!$C$5:$W$202,21,FALSE)</f>
        <v>6.80676285226658</v>
      </c>
      <c r="AR4" s="94">
        <f>IFERROR(AQ4*$P4/100,0)</f>
        <v>371570.08908178337</v>
      </c>
      <c r="AS4" s="92">
        <f>IFERROR($H4/AR4*100,"")</f>
        <v>23.992189527499448</v>
      </c>
      <c r="AT4" s="85">
        <f>VLOOKUP($C4,Hoja3!$C$5:$AB$202,26,FALSE)</f>
        <v>16.754251841984765</v>
      </c>
      <c r="AU4" s="94">
        <f>IFERROR(AT4*$P4/100,0)</f>
        <v>914587.29862344591</v>
      </c>
      <c r="AV4" s="92">
        <f>IFERROR($H4/AU4*100,"")</f>
        <v>9.7473253930135719</v>
      </c>
      <c r="AX4" s="86">
        <f>AN4+AR4+AU4</f>
        <v>1482048.8236349174</v>
      </c>
      <c r="AY4" s="92">
        <f>IFERROR(H4*100/AX4,"")</f>
        <v>6.0151729537056298</v>
      </c>
    </row>
    <row r="5" spans="1:51">
      <c r="A5">
        <v>23</v>
      </c>
      <c r="B5" t="s">
        <v>23</v>
      </c>
      <c r="C5" t="s">
        <v>102</v>
      </c>
      <c r="D5" t="s">
        <v>696</v>
      </c>
      <c r="E5">
        <v>250</v>
      </c>
      <c r="F5" t="s">
        <v>547</v>
      </c>
      <c r="G5" s="5">
        <v>2787207</v>
      </c>
      <c r="H5" s="5">
        <v>8651.9</v>
      </c>
      <c r="I5" s="6">
        <v>3.1</v>
      </c>
      <c r="J5" s="5">
        <v>155099.13</v>
      </c>
      <c r="K5" s="7">
        <v>5.56</v>
      </c>
      <c r="L5" s="5">
        <v>986184.3</v>
      </c>
      <c r="M5" s="6">
        <v>8.77</v>
      </c>
      <c r="N5" s="5">
        <v>155747.79999999999</v>
      </c>
      <c r="O5" s="6">
        <v>55.55</v>
      </c>
      <c r="P5" s="5">
        <v>1014483</v>
      </c>
      <c r="Q5" s="7">
        <v>15.29</v>
      </c>
      <c r="R5" s="5">
        <v>1014760</v>
      </c>
      <c r="S5" s="7">
        <v>15.28</v>
      </c>
      <c r="T5" s="9">
        <v>27</v>
      </c>
      <c r="U5" s="9">
        <v>35</v>
      </c>
      <c r="V5" s="9">
        <v>4</v>
      </c>
      <c r="W5" s="9">
        <v>3</v>
      </c>
      <c r="X5" s="9">
        <v>11</v>
      </c>
      <c r="Y5" s="9">
        <v>9</v>
      </c>
      <c r="Z5" s="9" t="s">
        <v>24</v>
      </c>
      <c r="AA5" s="9">
        <v>5</v>
      </c>
      <c r="AB5" s="9">
        <v>4</v>
      </c>
      <c r="AC5" s="9">
        <v>3</v>
      </c>
      <c r="AD5" s="9">
        <v>3</v>
      </c>
      <c r="AE5" s="9">
        <v>2</v>
      </c>
      <c r="AF5" s="9">
        <v>2</v>
      </c>
      <c r="AG5" t="s">
        <v>38</v>
      </c>
      <c r="AH5">
        <f t="shared" si="0"/>
        <v>108</v>
      </c>
      <c r="AJ5" s="85">
        <f>VLOOKUP($C5,Hoja3!$C$5:$U$202,18,FALSE)</f>
        <v>9.1379999999999999</v>
      </c>
      <c r="AK5" s="94">
        <f t="shared" ref="AK5:AK68" si="1">IFERROR(AJ5*$P5/100,0)</f>
        <v>92703.456539999985</v>
      </c>
      <c r="AL5" s="92">
        <f t="shared" ref="AL5:AL68" si="2">IFERROR($H5/AK5*100,"")</f>
        <v>9.3328774599325222</v>
      </c>
      <c r="AM5">
        <f>IFERROR(VLOOKUP(C5,'[2]Education expendit (current US)'!$B$2:$K$156,10,FALSE),"")</f>
        <v>47889442711.514999</v>
      </c>
      <c r="AN5">
        <f t="shared" ref="AN5:AN68" si="3">IF(AM5="",0,AM5/1000000)</f>
        <v>47889.442711515003</v>
      </c>
      <c r="AO5" s="88">
        <f t="shared" ref="AO5:AO68" si="4">IF(AN5="","",AN5*100/P5)</f>
        <v>4.7205761665316226</v>
      </c>
      <c r="AP5" s="92">
        <f t="shared" ref="AP5:AP68" si="5">IFERROR(H5/AN5*100,"")</f>
        <v>18.066403595712867</v>
      </c>
      <c r="AQ5" s="85">
        <f>VLOOKUP($C5,Hoja3!$C$5:$W$202,21,FALSE)</f>
        <v>4.00453716427233</v>
      </c>
      <c r="AR5" s="94">
        <f t="shared" ref="AR5:AR68" si="6">IFERROR(AQ5*$P5/100,0)</f>
        <v>40625.348760224857</v>
      </c>
      <c r="AS5" s="92">
        <f t="shared" ref="AS5:AS68" si="7">IFERROR($H5/AR5*100,"")</f>
        <v>21.2968017851722</v>
      </c>
      <c r="AT5" s="85">
        <f>VLOOKUP($C5,Hoja3!$C$5:$AB$202,26,FALSE)</f>
        <v>5.1334628357276699</v>
      </c>
      <c r="AU5" s="94">
        <f t="shared" ref="AU5:AU68" si="8">IFERROR(AT5*$P5/100,0)</f>
        <v>52078.107779775142</v>
      </c>
      <c r="AV5" s="92">
        <f t="shared" ref="AV5:AV68" si="9">IFERROR($H5/AU5*100,"")</f>
        <v>16.613314824314756</v>
      </c>
      <c r="AX5" s="86">
        <f t="shared" ref="AX5:AX68" si="10">AN5+AR5+AU5</f>
        <v>140592.89925151499</v>
      </c>
      <c r="AY5" s="92">
        <f t="shared" ref="AY5:AY68" si="11">IFERROR(H5*100/AX5,"")</f>
        <v>6.1538669776786534</v>
      </c>
    </row>
    <row r="6" spans="1:51">
      <c r="A6">
        <v>37</v>
      </c>
      <c r="B6" t="s">
        <v>23</v>
      </c>
      <c r="C6" t="s">
        <v>29</v>
      </c>
      <c r="D6" t="s">
        <v>697</v>
      </c>
      <c r="E6">
        <v>250</v>
      </c>
      <c r="F6" t="s">
        <v>561</v>
      </c>
      <c r="G6" s="5">
        <v>186193</v>
      </c>
      <c r="H6" s="5">
        <v>2039.2</v>
      </c>
      <c r="I6" s="6">
        <v>10.95</v>
      </c>
      <c r="J6" s="5">
        <v>29234.04</v>
      </c>
      <c r="K6" s="7">
        <v>15.7</v>
      </c>
      <c r="L6" s="5">
        <v>203207.8</v>
      </c>
      <c r="M6" s="6">
        <v>10.039999999999999</v>
      </c>
      <c r="N6" s="5">
        <v>19403.490000000002</v>
      </c>
      <c r="O6" s="6">
        <v>105.09</v>
      </c>
      <c r="P6" s="5">
        <v>199589.4</v>
      </c>
      <c r="Q6" s="7">
        <v>14.65</v>
      </c>
      <c r="R6" s="5">
        <v>199897.4</v>
      </c>
      <c r="S6" s="7">
        <v>14.62</v>
      </c>
      <c r="T6" s="9">
        <v>3</v>
      </c>
      <c r="U6" s="9">
        <v>17</v>
      </c>
      <c r="V6" s="9">
        <v>2</v>
      </c>
      <c r="W6" s="9">
        <v>1</v>
      </c>
      <c r="X6" s="9">
        <v>13</v>
      </c>
      <c r="Y6" s="9">
        <v>11</v>
      </c>
      <c r="Z6" s="9" t="s">
        <v>24</v>
      </c>
      <c r="AA6" s="9">
        <v>1</v>
      </c>
      <c r="AB6" s="9">
        <v>2</v>
      </c>
      <c r="AC6" s="9">
        <v>2</v>
      </c>
      <c r="AD6" s="9">
        <v>1</v>
      </c>
      <c r="AE6" s="9">
        <v>3</v>
      </c>
      <c r="AF6" s="9">
        <v>3</v>
      </c>
      <c r="AG6" t="s">
        <v>42</v>
      </c>
      <c r="AH6">
        <f t="shared" si="0"/>
        <v>121</v>
      </c>
      <c r="AJ6" s="85">
        <f>VLOOKUP($C6,Hoja3!$C$5:$U$202,18,FALSE)</f>
        <v>1.5449999999999999</v>
      </c>
      <c r="AK6" s="94">
        <f t="shared" si="1"/>
        <v>3083.6562299999996</v>
      </c>
      <c r="AL6" s="92">
        <f t="shared" si="2"/>
        <v>66.129290942395357</v>
      </c>
      <c r="AM6" t="str">
        <f>IFERROR(VLOOKUP(C6,'[2]Education expendit (current US)'!$B$2:$K$156,10,FALSE),"")</f>
        <v/>
      </c>
      <c r="AN6">
        <f t="shared" si="3"/>
        <v>0</v>
      </c>
      <c r="AO6" s="85">
        <f t="shared" si="4"/>
        <v>0</v>
      </c>
      <c r="AP6" s="92" t="str">
        <f t="shared" si="5"/>
        <v/>
      </c>
      <c r="AQ6" s="85">
        <f>VLOOKUP($C6,Hoja3!$C$5:$W$202,21,FALSE)</f>
        <v>0.55600000000000005</v>
      </c>
      <c r="AR6" s="94">
        <f t="shared" si="6"/>
        <v>1109.7170640000002</v>
      </c>
      <c r="AS6" s="92">
        <f t="shared" si="7"/>
        <v>183.75855126978561</v>
      </c>
      <c r="AT6" s="85">
        <f>VLOOKUP($C6,Hoja3!$C$5:$AB$202,26,FALSE)</f>
        <v>0.98899999999999999</v>
      </c>
      <c r="AU6" s="94">
        <f t="shared" si="8"/>
        <v>1973.9391659999999</v>
      </c>
      <c r="AV6" s="92">
        <f t="shared" si="9"/>
        <v>103.30612184631025</v>
      </c>
      <c r="AX6" s="86">
        <f t="shared" si="10"/>
        <v>3083.6562300000001</v>
      </c>
      <c r="AY6" s="92">
        <f t="shared" si="11"/>
        <v>66.129290942395357</v>
      </c>
    </row>
    <row r="7" spans="1:51">
      <c r="A7">
        <v>12</v>
      </c>
      <c r="B7" t="s">
        <v>23</v>
      </c>
      <c r="C7" t="s">
        <v>66</v>
      </c>
      <c r="D7" t="s">
        <v>698</v>
      </c>
      <c r="E7">
        <v>250</v>
      </c>
      <c r="F7" t="s">
        <v>662</v>
      </c>
      <c r="G7" s="5">
        <v>2099.7399999999998</v>
      </c>
      <c r="H7" s="5">
        <v>12.7</v>
      </c>
      <c r="I7" s="6">
        <v>6.03</v>
      </c>
      <c r="J7" s="5">
        <v>384.54</v>
      </c>
      <c r="K7" s="7">
        <v>18.32</v>
      </c>
      <c r="L7" s="5">
        <v>3568.826</v>
      </c>
      <c r="M7" s="6">
        <v>3.56</v>
      </c>
      <c r="N7" s="5">
        <v>0</v>
      </c>
      <c r="O7" s="6">
        <v>0</v>
      </c>
      <c r="P7" s="5">
        <v>3189.2959999999998</v>
      </c>
      <c r="Q7" s="7">
        <v>12.06</v>
      </c>
      <c r="R7" s="5">
        <v>3089.52</v>
      </c>
      <c r="S7" s="7">
        <v>12.45</v>
      </c>
      <c r="T7" s="9">
        <v>12</v>
      </c>
      <c r="U7" s="9">
        <v>12</v>
      </c>
      <c r="V7" s="9">
        <v>10</v>
      </c>
      <c r="W7" s="9">
        <v>49</v>
      </c>
      <c r="X7" s="9">
        <v>16</v>
      </c>
      <c r="Y7" s="9">
        <v>13</v>
      </c>
      <c r="Z7" s="9" t="s">
        <v>24</v>
      </c>
      <c r="AA7" s="9">
        <v>3</v>
      </c>
      <c r="AB7" s="9">
        <v>1</v>
      </c>
      <c r="AC7" s="9">
        <v>6</v>
      </c>
      <c r="AD7" s="9">
        <v>19</v>
      </c>
      <c r="AE7" s="9">
        <v>4</v>
      </c>
      <c r="AF7" s="9">
        <v>4</v>
      </c>
      <c r="AG7" t="s">
        <v>45</v>
      </c>
      <c r="AH7">
        <f t="shared" si="0"/>
        <v>109</v>
      </c>
      <c r="AJ7" s="85" t="str">
        <f>VLOOKUP($C7,Hoja3!$C$5:$U$202,18,FALSE)</f>
        <v>…</v>
      </c>
      <c r="AK7" s="94">
        <f t="shared" si="1"/>
        <v>0</v>
      </c>
      <c r="AL7" s="92" t="str">
        <f t="shared" si="2"/>
        <v/>
      </c>
      <c r="AM7">
        <f>IFERROR(VLOOKUP(C7,'[2]Education expendit (current US)'!$B$2:$K$156,10,FALSE),"")</f>
        <v>158131473.20803899</v>
      </c>
      <c r="AN7">
        <f t="shared" si="3"/>
        <v>158.13147320803898</v>
      </c>
      <c r="AO7" s="85">
        <f t="shared" si="4"/>
        <v>4.958193695663212</v>
      </c>
      <c r="AP7" s="92">
        <f t="shared" si="5"/>
        <v>8.0312917740871104</v>
      </c>
      <c r="AQ7" s="85">
        <f>VLOOKUP($C7,Hoja3!$C$5:$W$202,21,FALSE)</f>
        <v>1.871</v>
      </c>
      <c r="AR7" s="94">
        <f t="shared" si="6"/>
        <v>59.671728159999994</v>
      </c>
      <c r="AS7" s="92">
        <f t="shared" si="7"/>
        <v>21.283110765532083</v>
      </c>
      <c r="AT7" s="85" t="str">
        <f>VLOOKUP($C7,Hoja3!$C$5:$AB$202,26,FALSE)</f>
        <v>…</v>
      </c>
      <c r="AU7" s="94">
        <f t="shared" si="8"/>
        <v>0</v>
      </c>
      <c r="AV7" s="92" t="str">
        <f t="shared" si="9"/>
        <v/>
      </c>
      <c r="AX7" s="86">
        <f t="shared" si="10"/>
        <v>217.80320136803897</v>
      </c>
      <c r="AY7" s="92">
        <f t="shared" si="11"/>
        <v>5.8309519420423142</v>
      </c>
    </row>
    <row r="8" spans="1:51">
      <c r="A8">
        <v>14</v>
      </c>
      <c r="B8" t="s">
        <v>23</v>
      </c>
      <c r="C8" t="s">
        <v>92</v>
      </c>
      <c r="D8" t="s">
        <v>699</v>
      </c>
      <c r="E8">
        <v>250</v>
      </c>
      <c r="F8" t="s">
        <v>536</v>
      </c>
      <c r="G8" s="5">
        <v>1138019.3899999999</v>
      </c>
      <c r="H8" s="5">
        <v>927</v>
      </c>
      <c r="I8" s="6">
        <v>0.81</v>
      </c>
      <c r="J8" s="5">
        <v>24805.33</v>
      </c>
      <c r="K8" s="7">
        <v>2.1800000000000002</v>
      </c>
      <c r="L8" s="5">
        <v>211863.3</v>
      </c>
      <c r="M8" s="6">
        <v>4.38</v>
      </c>
      <c r="N8" s="5">
        <v>18947.77</v>
      </c>
      <c r="O8" s="6">
        <v>48.92</v>
      </c>
      <c r="P8" s="5">
        <v>224457.9</v>
      </c>
      <c r="Q8" s="7">
        <v>11.05</v>
      </c>
      <c r="R8" s="5">
        <v>229164.6</v>
      </c>
      <c r="S8" s="7">
        <v>10.82</v>
      </c>
      <c r="T8" s="9">
        <v>42</v>
      </c>
      <c r="U8" s="9">
        <v>45</v>
      </c>
      <c r="V8" s="9">
        <v>8</v>
      </c>
      <c r="W8" s="9">
        <v>5</v>
      </c>
      <c r="X8" s="9">
        <v>18</v>
      </c>
      <c r="Y8" s="9">
        <v>16</v>
      </c>
      <c r="Z8" s="9" t="s">
        <v>24</v>
      </c>
      <c r="AA8" s="9">
        <v>8</v>
      </c>
      <c r="AB8" s="9">
        <v>10</v>
      </c>
      <c r="AC8" s="9">
        <v>5</v>
      </c>
      <c r="AD8" s="9">
        <v>4</v>
      </c>
      <c r="AE8" s="9">
        <v>5</v>
      </c>
      <c r="AF8" s="9">
        <v>5</v>
      </c>
      <c r="AG8" t="s">
        <v>48</v>
      </c>
      <c r="AH8">
        <f t="shared" si="0"/>
        <v>167</v>
      </c>
      <c r="AJ8" s="85">
        <f>VLOOKUP($C8,Hoja3!$C$5:$U$202,18,FALSE)</f>
        <v>5.1679999999999993</v>
      </c>
      <c r="AK8" s="94">
        <f t="shared" si="1"/>
        <v>11599.984271999998</v>
      </c>
      <c r="AL8" s="92">
        <f t="shared" si="2"/>
        <v>7.991390145567606</v>
      </c>
      <c r="AM8">
        <f>IFERROR(VLOOKUP(C8,'[2]Education expendit (current US)'!$B$2:$K$156,10,FALSE),"")</f>
        <v>7506162430.9086704</v>
      </c>
      <c r="AN8">
        <f t="shared" si="3"/>
        <v>7506.1624309086701</v>
      </c>
      <c r="AO8" s="85">
        <f t="shared" si="4"/>
        <v>3.3441293137415395</v>
      </c>
      <c r="AP8" s="92">
        <f t="shared" si="5"/>
        <v>12.349852651507044</v>
      </c>
      <c r="AQ8" s="85">
        <f>VLOOKUP($C8,Hoja3!$C$5:$W$202,21,FALSE)</f>
        <v>2.9159999999999999</v>
      </c>
      <c r="AR8" s="94">
        <f t="shared" si="6"/>
        <v>6545.1923639999995</v>
      </c>
      <c r="AS8" s="92">
        <f t="shared" si="7"/>
        <v>14.163067308742585</v>
      </c>
      <c r="AT8" s="85">
        <f>VLOOKUP($C8,Hoja3!$C$5:$AB$202,26,FALSE)</f>
        <v>2.2519999999999998</v>
      </c>
      <c r="AU8" s="94">
        <f t="shared" si="8"/>
        <v>5054.7919079999992</v>
      </c>
      <c r="AV8" s="92">
        <f t="shared" si="9"/>
        <v>18.339033868691558</v>
      </c>
      <c r="AX8" s="86">
        <f t="shared" si="10"/>
        <v>19106.146702908671</v>
      </c>
      <c r="AY8" s="92">
        <f t="shared" si="11"/>
        <v>4.8518417366641273</v>
      </c>
    </row>
    <row r="9" spans="1:51">
      <c r="A9">
        <v>5</v>
      </c>
      <c r="B9" t="s">
        <v>23</v>
      </c>
      <c r="C9" t="s">
        <v>70</v>
      </c>
      <c r="D9" t="s">
        <v>700</v>
      </c>
      <c r="E9">
        <v>250</v>
      </c>
      <c r="F9" t="s">
        <v>531</v>
      </c>
      <c r="G9" s="5">
        <v>72949</v>
      </c>
      <c r="H9" s="5">
        <v>58.1</v>
      </c>
      <c r="I9" s="6">
        <v>0.8</v>
      </c>
      <c r="J9" s="5">
        <v>3057.74</v>
      </c>
      <c r="K9" s="7">
        <v>4.1900000000000004</v>
      </c>
      <c r="L9" s="5">
        <v>106990.7</v>
      </c>
      <c r="M9" s="6">
        <v>0.54</v>
      </c>
      <c r="N9" s="5">
        <v>5387.2330000000002</v>
      </c>
      <c r="O9" s="6">
        <v>10.78</v>
      </c>
      <c r="P9" s="5">
        <v>100357</v>
      </c>
      <c r="Q9" s="7">
        <v>3.05</v>
      </c>
      <c r="R9" s="5">
        <v>109694.7</v>
      </c>
      <c r="S9" s="7">
        <v>2.79</v>
      </c>
      <c r="T9" s="9">
        <v>43</v>
      </c>
      <c r="U9" s="9">
        <v>39</v>
      </c>
      <c r="V9" s="9">
        <v>24</v>
      </c>
      <c r="W9" s="9">
        <v>15</v>
      </c>
      <c r="X9" s="9">
        <v>29</v>
      </c>
      <c r="Y9" s="9">
        <v>25</v>
      </c>
      <c r="Z9" s="9" t="s">
        <v>24</v>
      </c>
      <c r="AA9" s="9">
        <v>9</v>
      </c>
      <c r="AB9" s="9">
        <v>7</v>
      </c>
      <c r="AC9" s="9">
        <v>8</v>
      </c>
      <c r="AD9" s="9">
        <v>7</v>
      </c>
      <c r="AE9" s="9">
        <v>7</v>
      </c>
      <c r="AF9" s="9">
        <v>6</v>
      </c>
      <c r="AG9" t="s">
        <v>52</v>
      </c>
      <c r="AH9">
        <f t="shared" si="0"/>
        <v>153</v>
      </c>
      <c r="AJ9" s="85">
        <f>VLOOKUP($C9,Hoja3!$C$5:$U$202,18,FALSE)</f>
        <v>2.6930000000000001</v>
      </c>
      <c r="AK9" s="94">
        <f t="shared" si="1"/>
        <v>2702.6140100000002</v>
      </c>
      <c r="AL9" s="92">
        <f t="shared" si="2"/>
        <v>2.1497705475152182</v>
      </c>
      <c r="AM9">
        <f>IFERROR(VLOOKUP(C9,'[2]Education expendit (current US)'!$B$2:$K$156,10,FALSE),"")</f>
        <v>2311632895.0415502</v>
      </c>
      <c r="AN9">
        <f t="shared" si="3"/>
        <v>2311.63289504155</v>
      </c>
      <c r="AO9" s="85">
        <f t="shared" si="4"/>
        <v>2.3034097223328218</v>
      </c>
      <c r="AP9" s="92">
        <f t="shared" si="5"/>
        <v>2.5133748582927868</v>
      </c>
      <c r="AQ9" s="85">
        <f>VLOOKUP($C9,Hoja3!$C$5:$W$202,21,FALSE)</f>
        <v>1.113</v>
      </c>
      <c r="AR9" s="94">
        <f t="shared" si="6"/>
        <v>1116.9734100000001</v>
      </c>
      <c r="AS9" s="92">
        <f t="shared" si="7"/>
        <v>5.2015562304209197</v>
      </c>
      <c r="AT9" s="85">
        <f>VLOOKUP($C9,Hoja3!$C$5:$AB$202,26,FALSE)</f>
        <v>1.58</v>
      </c>
      <c r="AU9" s="94">
        <f t="shared" si="8"/>
        <v>1585.6405999999999</v>
      </c>
      <c r="AV9" s="92">
        <f t="shared" si="9"/>
        <v>3.6641342306699265</v>
      </c>
      <c r="AX9" s="86">
        <f t="shared" si="10"/>
        <v>5014.2469050415502</v>
      </c>
      <c r="AY9" s="92">
        <f t="shared" si="11"/>
        <v>1.1586984267085778</v>
      </c>
    </row>
    <row r="10" spans="1:51">
      <c r="A10">
        <v>9</v>
      </c>
      <c r="B10" t="s">
        <v>23</v>
      </c>
      <c r="C10" t="s">
        <v>96</v>
      </c>
      <c r="D10" t="s">
        <v>701</v>
      </c>
      <c r="E10">
        <v>250</v>
      </c>
      <c r="F10" t="s">
        <v>534</v>
      </c>
      <c r="G10" s="5">
        <v>4512825</v>
      </c>
      <c r="H10" s="5">
        <v>8954</v>
      </c>
      <c r="I10" s="6">
        <v>1.98</v>
      </c>
      <c r="J10" s="5">
        <v>126733.92</v>
      </c>
      <c r="K10" s="7">
        <v>2.81</v>
      </c>
      <c r="L10" s="5">
        <v>5694512</v>
      </c>
      <c r="M10" s="6">
        <v>1.57</v>
      </c>
      <c r="N10" s="5">
        <v>791999.4</v>
      </c>
      <c r="O10" s="6">
        <v>11.31</v>
      </c>
      <c r="P10" s="5">
        <v>5926612</v>
      </c>
      <c r="Q10" s="7">
        <v>2.14</v>
      </c>
      <c r="R10" s="5">
        <v>5957012</v>
      </c>
      <c r="S10" s="7">
        <v>2.13</v>
      </c>
      <c r="T10" s="9">
        <v>32</v>
      </c>
      <c r="U10" s="9">
        <v>42</v>
      </c>
      <c r="V10" s="9">
        <v>18</v>
      </c>
      <c r="W10" s="9">
        <v>14</v>
      </c>
      <c r="X10" s="9">
        <v>30</v>
      </c>
      <c r="Y10" s="9">
        <v>27</v>
      </c>
      <c r="Z10" s="9" t="s">
        <v>24</v>
      </c>
      <c r="AA10" s="9">
        <v>6</v>
      </c>
      <c r="AB10" s="9">
        <v>8</v>
      </c>
      <c r="AC10" s="9">
        <v>7</v>
      </c>
      <c r="AD10" s="9">
        <v>6</v>
      </c>
      <c r="AE10" s="9">
        <v>8</v>
      </c>
      <c r="AF10" s="9">
        <v>7</v>
      </c>
      <c r="AJ10" s="85">
        <f>VLOOKUP($C10,Hoja3!$C$5:$U$202,18,FALSE)</f>
        <v>6.827</v>
      </c>
      <c r="AK10" s="94">
        <f t="shared" si="1"/>
        <v>404609.80124</v>
      </c>
      <c r="AL10" s="92">
        <f t="shared" si="2"/>
        <v>2.212996317083483</v>
      </c>
      <c r="AM10">
        <f>IFERROR(VLOOKUP(C10,'[2]Education expendit (current US)'!$B$2:$K$156,10,FALSE),"")</f>
        <v>147870363736.73999</v>
      </c>
      <c r="AN10">
        <f t="shared" si="3"/>
        <v>147870.36373673999</v>
      </c>
      <c r="AO10" s="85">
        <f t="shared" si="4"/>
        <v>2.4950235267086827</v>
      </c>
      <c r="AP10" s="92">
        <f t="shared" si="5"/>
        <v>6.0553039660747663</v>
      </c>
      <c r="AQ10" s="85">
        <f>VLOOKUP($C10,Hoja3!$C$5:$W$202,21,FALSE)</f>
        <v>1.2709999999999999</v>
      </c>
      <c r="AR10" s="94">
        <f t="shared" si="6"/>
        <v>75327.238519999984</v>
      </c>
      <c r="AS10" s="92">
        <f t="shared" si="7"/>
        <v>11.886802404979496</v>
      </c>
      <c r="AT10" s="85">
        <f>VLOOKUP($C10,Hoja3!$C$5:$AB$202,26,FALSE)</f>
        <v>5.556</v>
      </c>
      <c r="AU10" s="94">
        <f t="shared" si="8"/>
        <v>329282.56271999999</v>
      </c>
      <c r="AV10" s="92">
        <f t="shared" si="9"/>
        <v>2.7192451146020407</v>
      </c>
      <c r="AX10" s="86">
        <f t="shared" si="10"/>
        <v>552480.16497674002</v>
      </c>
      <c r="AY10" s="92">
        <f t="shared" si="11"/>
        <v>1.6206916677953447</v>
      </c>
    </row>
    <row r="11" spans="1:51">
      <c r="A11">
        <v>40</v>
      </c>
      <c r="B11" t="s">
        <v>23</v>
      </c>
      <c r="C11" t="s">
        <v>25</v>
      </c>
      <c r="D11" t="s">
        <v>702</v>
      </c>
      <c r="E11">
        <v>250</v>
      </c>
      <c r="F11" t="s">
        <v>668</v>
      </c>
      <c r="G11" s="5">
        <v>210.91</v>
      </c>
      <c r="H11" s="5">
        <v>0.2</v>
      </c>
      <c r="I11" s="6">
        <v>0.71</v>
      </c>
      <c r="J11" s="5">
        <v>4.51</v>
      </c>
      <c r="K11" s="7">
        <v>2.15</v>
      </c>
      <c r="L11" s="5">
        <v>885.12549999999999</v>
      </c>
      <c r="M11" s="6">
        <v>0.23</v>
      </c>
      <c r="N11" s="5">
        <v>0</v>
      </c>
      <c r="O11" s="6">
        <v>0</v>
      </c>
      <c r="P11" s="5">
        <v>678.62549999999999</v>
      </c>
      <c r="Q11" s="7">
        <v>0.66</v>
      </c>
      <c r="R11" s="5">
        <v>554.71870000000001</v>
      </c>
      <c r="S11" s="7">
        <v>0.81</v>
      </c>
      <c r="T11" s="9">
        <v>45</v>
      </c>
      <c r="U11" s="9">
        <v>46</v>
      </c>
      <c r="V11" s="9">
        <v>28</v>
      </c>
      <c r="W11" s="9">
        <v>55</v>
      </c>
      <c r="X11" s="9">
        <v>40</v>
      </c>
      <c r="Y11" s="9">
        <v>32</v>
      </c>
      <c r="Z11" s="9" t="s">
        <v>24</v>
      </c>
      <c r="AA11" s="9">
        <v>11</v>
      </c>
      <c r="AB11" s="9">
        <v>11</v>
      </c>
      <c r="AC11" s="9">
        <v>10</v>
      </c>
      <c r="AD11" s="9">
        <v>21</v>
      </c>
      <c r="AE11" s="9">
        <v>11</v>
      </c>
      <c r="AF11" s="9">
        <v>8</v>
      </c>
      <c r="AJ11" s="85">
        <f>VLOOKUP($C11,Hoja3!$C$5:$U$202,18,FALSE)</f>
        <v>8.2490000000000006</v>
      </c>
      <c r="AK11" s="94">
        <f t="shared" si="1"/>
        <v>55.979817495000006</v>
      </c>
      <c r="AL11" s="92">
        <f t="shared" si="2"/>
        <v>0.35727161850405026</v>
      </c>
      <c r="AM11" t="str">
        <f>IFERROR(VLOOKUP(C11,'[2]Education expendit (current US)'!$B$2:$K$156,10,FALSE),"")</f>
        <v/>
      </c>
      <c r="AN11">
        <f t="shared" si="3"/>
        <v>0</v>
      </c>
      <c r="AO11" s="85">
        <f t="shared" si="4"/>
        <v>0</v>
      </c>
      <c r="AP11" s="92" t="str">
        <f t="shared" si="5"/>
        <v/>
      </c>
      <c r="AQ11" s="85">
        <f>VLOOKUP($C11,Hoja3!$C$5:$W$202,21,FALSE)</f>
        <v>6.95</v>
      </c>
      <c r="AR11" s="94">
        <f t="shared" si="6"/>
        <v>47.164472249999996</v>
      </c>
      <c r="AS11" s="92">
        <f t="shared" si="7"/>
        <v>0.42404799727192966</v>
      </c>
      <c r="AT11" s="85">
        <f>VLOOKUP($C11,Hoja3!$C$5:$AB$202,26,FALSE)</f>
        <v>1.2989999999999999</v>
      </c>
      <c r="AU11" s="94">
        <f t="shared" si="8"/>
        <v>8.8153452449999996</v>
      </c>
      <c r="AV11" s="92">
        <f t="shared" si="9"/>
        <v>2.2687710400615173</v>
      </c>
      <c r="AX11" s="86">
        <f t="shared" si="10"/>
        <v>55.979817494999992</v>
      </c>
      <c r="AY11" s="92">
        <f t="shared" si="11"/>
        <v>0.35727161850405031</v>
      </c>
    </row>
    <row r="12" spans="1:51">
      <c r="A12">
        <v>50</v>
      </c>
      <c r="B12" t="s">
        <v>23</v>
      </c>
      <c r="C12" t="s">
        <v>46</v>
      </c>
      <c r="D12" t="s">
        <v>703</v>
      </c>
      <c r="E12">
        <v>250</v>
      </c>
      <c r="F12" t="s">
        <v>671</v>
      </c>
      <c r="G12" s="5">
        <v>102.14</v>
      </c>
      <c r="H12" s="5">
        <v>0.2</v>
      </c>
      <c r="I12" s="6">
        <v>1.57</v>
      </c>
      <c r="J12" s="5">
        <v>4.9400000000000004</v>
      </c>
      <c r="K12" s="7">
        <v>4.84</v>
      </c>
      <c r="L12" s="5">
        <v>743.00440000000003</v>
      </c>
      <c r="M12" s="6">
        <v>0.27</v>
      </c>
      <c r="N12" s="5">
        <v>0</v>
      </c>
      <c r="O12" s="6">
        <v>0</v>
      </c>
      <c r="P12" s="5">
        <v>698.75340000000006</v>
      </c>
      <c r="Q12" s="7">
        <v>0.71</v>
      </c>
      <c r="R12" s="5">
        <v>678.42949999999996</v>
      </c>
      <c r="S12" s="7">
        <v>0.73</v>
      </c>
      <c r="T12" s="9">
        <v>36</v>
      </c>
      <c r="U12" s="9">
        <v>38</v>
      </c>
      <c r="V12" s="9">
        <v>27</v>
      </c>
      <c r="W12" s="9">
        <v>54</v>
      </c>
      <c r="X12" s="9">
        <v>37</v>
      </c>
      <c r="Y12" s="9">
        <v>34</v>
      </c>
      <c r="Z12" s="9" t="s">
        <v>24</v>
      </c>
      <c r="AA12" s="9">
        <v>7</v>
      </c>
      <c r="AB12" s="9">
        <v>6</v>
      </c>
      <c r="AC12" s="9">
        <v>9</v>
      </c>
      <c r="AD12" s="9">
        <v>20</v>
      </c>
      <c r="AE12" s="9">
        <v>9</v>
      </c>
      <c r="AF12" s="9">
        <v>9</v>
      </c>
      <c r="AJ12" s="85">
        <f>VLOOKUP($C12,Hoja3!$C$5:$U$202,18,FALSE)</f>
        <v>5.4334828499999999</v>
      </c>
      <c r="AK12" s="94">
        <f t="shared" si="1"/>
        <v>37.966646152791903</v>
      </c>
      <c r="AL12" s="92">
        <f t="shared" si="2"/>
        <v>0.52677815995420207</v>
      </c>
      <c r="AM12" t="str">
        <f>IFERROR(VLOOKUP(C12,'[2]Education expendit (current US)'!$B$2:$K$156,10,FALSE),"")</f>
        <v/>
      </c>
      <c r="AN12">
        <f t="shared" si="3"/>
        <v>0</v>
      </c>
      <c r="AO12" s="85">
        <f t="shared" si="4"/>
        <v>0</v>
      </c>
      <c r="AP12" s="92" t="str">
        <f t="shared" si="5"/>
        <v/>
      </c>
      <c r="AQ12" s="85">
        <f>VLOOKUP($C12,Hoja3!$C$5:$W$202,21,FALSE)</f>
        <v>4.68</v>
      </c>
      <c r="AR12" s="94">
        <f t="shared" si="6"/>
        <v>32.701659120000002</v>
      </c>
      <c r="AS12" s="92">
        <f t="shared" si="7"/>
        <v>0.61158976450122082</v>
      </c>
      <c r="AT12" s="85">
        <f>VLOOKUP($C12,Hoja3!$C$5:$AB$202,26,FALSE)</f>
        <v>0.75348285000000004</v>
      </c>
      <c r="AU12" s="94">
        <f t="shared" si="8"/>
        <v>5.2649870327919004</v>
      </c>
      <c r="AV12" s="92">
        <f t="shared" si="9"/>
        <v>3.7986798211342347</v>
      </c>
      <c r="AX12" s="86">
        <f t="shared" si="10"/>
        <v>37.966646152791903</v>
      </c>
      <c r="AY12" s="92">
        <f t="shared" si="11"/>
        <v>0.52677815995420196</v>
      </c>
    </row>
    <row r="13" spans="1:51">
      <c r="A13">
        <v>35</v>
      </c>
      <c r="B13" t="s">
        <v>23</v>
      </c>
      <c r="C13" t="s">
        <v>76</v>
      </c>
      <c r="D13" t="s">
        <v>704</v>
      </c>
      <c r="E13">
        <v>250</v>
      </c>
      <c r="F13" t="s">
        <v>560</v>
      </c>
      <c r="G13" s="5">
        <v>170444</v>
      </c>
      <c r="H13" s="5">
        <v>24</v>
      </c>
      <c r="I13" s="6">
        <v>0.14000000000000001</v>
      </c>
      <c r="J13" s="5">
        <v>1187.6400000000001</v>
      </c>
      <c r="K13" s="7">
        <v>0.7</v>
      </c>
      <c r="L13" s="5">
        <v>186087</v>
      </c>
      <c r="M13" s="6">
        <v>0.13</v>
      </c>
      <c r="N13" s="5">
        <v>14053.24</v>
      </c>
      <c r="O13" s="6">
        <v>1.71</v>
      </c>
      <c r="P13" s="5">
        <v>176869.6</v>
      </c>
      <c r="Q13" s="7">
        <v>0.67</v>
      </c>
      <c r="R13" s="5">
        <v>183619.9</v>
      </c>
      <c r="S13" s="7">
        <v>0.65</v>
      </c>
      <c r="T13" s="9">
        <v>61</v>
      </c>
      <c r="U13" s="9">
        <v>59</v>
      </c>
      <c r="V13" s="9">
        <v>33</v>
      </c>
      <c r="W13" s="9">
        <v>23</v>
      </c>
      <c r="X13" s="9">
        <v>39</v>
      </c>
      <c r="Y13" s="9">
        <v>36</v>
      </c>
      <c r="Z13" s="9" t="s">
        <v>24</v>
      </c>
      <c r="AA13" s="9">
        <v>19</v>
      </c>
      <c r="AB13" s="9">
        <v>17</v>
      </c>
      <c r="AC13" s="9">
        <v>12</v>
      </c>
      <c r="AD13" s="9">
        <v>9</v>
      </c>
      <c r="AE13" s="9">
        <v>10</v>
      </c>
      <c r="AF13" s="9">
        <v>10</v>
      </c>
      <c r="AJ13" s="85">
        <f>VLOOKUP($C13,Hoja3!$C$5:$U$202,18,FALSE)</f>
        <v>1.6800000000000002</v>
      </c>
      <c r="AK13" s="94">
        <f t="shared" si="1"/>
        <v>2971.4092800000003</v>
      </c>
      <c r="AL13" s="92">
        <f t="shared" si="2"/>
        <v>0.80769755151333444</v>
      </c>
      <c r="AM13">
        <f>IFERROR(VLOOKUP(C13,'[2]Education expendit (current US)'!$B$2:$K$156,10,FALSE),"")</f>
        <v>3447004027.1830101</v>
      </c>
      <c r="AN13">
        <f t="shared" si="3"/>
        <v>3447.0040271830103</v>
      </c>
      <c r="AO13" s="85">
        <f t="shared" si="4"/>
        <v>1.9488956989686246</v>
      </c>
      <c r="AP13" s="92">
        <f t="shared" si="5"/>
        <v>0.69625680187015859</v>
      </c>
      <c r="AQ13" s="85">
        <f>VLOOKUP($C13,Hoja3!$C$5:$W$202,21,FALSE)</f>
        <v>0.38</v>
      </c>
      <c r="AR13" s="94">
        <f t="shared" si="6"/>
        <v>672.10448000000008</v>
      </c>
      <c r="AS13" s="92">
        <f t="shared" si="7"/>
        <v>3.5708733856378996</v>
      </c>
      <c r="AT13" s="85">
        <f>VLOOKUP($C13,Hoja3!$C$5:$AB$202,26,FALSE)</f>
        <v>1.3</v>
      </c>
      <c r="AU13" s="94">
        <f t="shared" si="8"/>
        <v>2299.3047999999999</v>
      </c>
      <c r="AV13" s="92">
        <f t="shared" si="9"/>
        <v>1.0437937588787707</v>
      </c>
      <c r="AX13" s="86">
        <f t="shared" si="10"/>
        <v>6418.4133071830101</v>
      </c>
      <c r="AY13" s="92">
        <f t="shared" si="11"/>
        <v>0.37392419047151398</v>
      </c>
    </row>
    <row r="14" spans="1:51">
      <c r="A14">
        <v>51</v>
      </c>
      <c r="B14" t="s">
        <v>23</v>
      </c>
      <c r="C14" t="s">
        <v>104</v>
      </c>
      <c r="D14" t="s">
        <v>705</v>
      </c>
      <c r="E14">
        <v>250</v>
      </c>
      <c r="F14" t="s">
        <v>573</v>
      </c>
      <c r="G14" s="5">
        <v>115441</v>
      </c>
      <c r="H14" s="5">
        <v>22.6</v>
      </c>
      <c r="I14" s="6">
        <v>0.2</v>
      </c>
      <c r="J14" s="5">
        <v>587.38</v>
      </c>
      <c r="K14" s="7">
        <v>0.51</v>
      </c>
      <c r="L14" s="5">
        <v>117362.6</v>
      </c>
      <c r="M14" s="6">
        <v>0.19</v>
      </c>
      <c r="N14" s="5">
        <v>6947.4870000000001</v>
      </c>
      <c r="O14" s="6">
        <v>3.25</v>
      </c>
      <c r="P14" s="5">
        <v>106426.8</v>
      </c>
      <c r="Q14" s="7">
        <v>0.55000000000000004</v>
      </c>
      <c r="R14" s="5">
        <v>102007.9</v>
      </c>
      <c r="S14" s="7">
        <v>0.57999999999999996</v>
      </c>
      <c r="T14" s="9">
        <v>57</v>
      </c>
      <c r="U14" s="9">
        <v>63</v>
      </c>
      <c r="V14" s="9">
        <v>32</v>
      </c>
      <c r="W14" s="9">
        <v>21</v>
      </c>
      <c r="X14" s="9">
        <v>41</v>
      </c>
      <c r="Y14" s="9">
        <v>37</v>
      </c>
      <c r="Z14" s="9" t="s">
        <v>24</v>
      </c>
      <c r="AA14" s="9">
        <v>17</v>
      </c>
      <c r="AB14" s="9">
        <v>19</v>
      </c>
      <c r="AC14" s="9">
        <v>11</v>
      </c>
      <c r="AD14" s="9">
        <v>8</v>
      </c>
      <c r="AE14" s="9">
        <v>12</v>
      </c>
      <c r="AF14" s="9">
        <v>11</v>
      </c>
      <c r="AJ14" s="85">
        <f>VLOOKUP($C14,Hoja3!$C$5:$U$202,18,FALSE)</f>
        <v>6.2770000000000001</v>
      </c>
      <c r="AK14" s="94">
        <f t="shared" si="1"/>
        <v>6680.4102360000006</v>
      </c>
      <c r="AL14" s="92">
        <f t="shared" si="2"/>
        <v>0.33830257726106511</v>
      </c>
      <c r="AM14" t="str">
        <f>IFERROR(VLOOKUP(C14,'[2]Education expendit (current US)'!$B$2:$K$156,10,FALSE),"")</f>
        <v/>
      </c>
      <c r="AN14">
        <f t="shared" si="3"/>
        <v>0</v>
      </c>
      <c r="AO14" s="85">
        <f t="shared" si="4"/>
        <v>0</v>
      </c>
      <c r="AP14" s="92" t="str">
        <f t="shared" si="5"/>
        <v/>
      </c>
      <c r="AQ14" s="85">
        <f>VLOOKUP($C14,Hoja3!$C$5:$W$202,21,FALSE)</f>
        <v>2.5369999999999999</v>
      </c>
      <c r="AR14" s="94">
        <f t="shared" si="6"/>
        <v>2700.047916</v>
      </c>
      <c r="AS14" s="92">
        <f t="shared" si="7"/>
        <v>0.83702218268336837</v>
      </c>
      <c r="AT14" s="85">
        <f>VLOOKUP($C14,Hoja3!$C$5:$AB$202,26,FALSE)</f>
        <v>3.74</v>
      </c>
      <c r="AU14" s="94">
        <f t="shared" si="8"/>
        <v>3980.3623200000002</v>
      </c>
      <c r="AV14" s="92">
        <f t="shared" si="9"/>
        <v>0.56778750734430627</v>
      </c>
      <c r="AX14" s="86">
        <f t="shared" si="10"/>
        <v>6680.4102359999997</v>
      </c>
      <c r="AY14" s="92">
        <f t="shared" si="11"/>
        <v>0.33830257726106511</v>
      </c>
    </row>
    <row r="15" spans="1:51">
      <c r="A15">
        <v>15</v>
      </c>
      <c r="B15" t="s">
        <v>23</v>
      </c>
      <c r="C15" t="s">
        <v>98</v>
      </c>
      <c r="D15" t="s">
        <v>706</v>
      </c>
      <c r="E15">
        <v>250</v>
      </c>
      <c r="F15" t="s">
        <v>537</v>
      </c>
      <c r="G15" s="5">
        <v>1429881</v>
      </c>
      <c r="H15" s="5">
        <v>229.9</v>
      </c>
      <c r="I15" s="6">
        <v>0.16</v>
      </c>
      <c r="J15" s="5">
        <v>9530.74</v>
      </c>
      <c r="K15" s="7">
        <v>0.67</v>
      </c>
      <c r="L15" s="5">
        <v>1783129</v>
      </c>
      <c r="M15" s="6">
        <v>0.13</v>
      </c>
      <c r="N15" s="5">
        <v>198830.1</v>
      </c>
      <c r="O15" s="6">
        <v>1.1599999999999999</v>
      </c>
      <c r="P15" s="5">
        <v>1727111</v>
      </c>
      <c r="Q15" s="7">
        <v>0.55000000000000004</v>
      </c>
      <c r="R15" s="5">
        <v>1712645</v>
      </c>
      <c r="S15" s="7">
        <v>0.56000000000000005</v>
      </c>
      <c r="T15" s="9">
        <v>58</v>
      </c>
      <c r="U15" s="9">
        <v>60</v>
      </c>
      <c r="V15" s="9">
        <v>34</v>
      </c>
      <c r="W15" s="9">
        <v>26</v>
      </c>
      <c r="X15" s="9">
        <v>42</v>
      </c>
      <c r="Y15" s="9">
        <v>38</v>
      </c>
      <c r="Z15" s="9" t="s">
        <v>24</v>
      </c>
      <c r="AA15" s="9">
        <v>18</v>
      </c>
      <c r="AB15" s="9">
        <v>18</v>
      </c>
      <c r="AC15" s="9">
        <v>13</v>
      </c>
      <c r="AD15" s="9">
        <v>10</v>
      </c>
      <c r="AE15" s="9">
        <v>13</v>
      </c>
      <c r="AF15" s="9">
        <v>12</v>
      </c>
      <c r="AJ15" s="85">
        <f>VLOOKUP($C15,Hoja3!$C$5:$U$202,18,FALSE)</f>
        <v>2.387485420316207</v>
      </c>
      <c r="AK15" s="94">
        <f t="shared" si="1"/>
        <v>41234.523317677449</v>
      </c>
      <c r="AL15" s="92">
        <f t="shared" si="2"/>
        <v>0.55754251899267304</v>
      </c>
      <c r="AM15">
        <f>IFERROR(VLOOKUP(C15,'[2]Education expendit (current US)'!$B$2:$K$156,10,FALSE),"")</f>
        <v>56617787246.949097</v>
      </c>
      <c r="AN15">
        <f t="shared" si="3"/>
        <v>56617.787246949098</v>
      </c>
      <c r="AO15" s="85">
        <f t="shared" si="4"/>
        <v>3.2781788343047493</v>
      </c>
      <c r="AP15" s="92">
        <f t="shared" si="5"/>
        <v>0.40605613744183972</v>
      </c>
      <c r="AQ15" s="85">
        <f>VLOOKUP($C15,Hoja3!$C$5:$W$202,21,FALSE)</f>
        <v>0.96341685699713953</v>
      </c>
      <c r="AR15" s="94">
        <f t="shared" si="6"/>
        <v>16639.278513051868</v>
      </c>
      <c r="AS15" s="92">
        <f t="shared" si="7"/>
        <v>1.3816704842079914</v>
      </c>
      <c r="AT15" s="85">
        <f>VLOOKUP($C15,Hoja3!$C$5:$AB$202,26,FALSE)</f>
        <v>1.4240685633190675</v>
      </c>
      <c r="AU15" s="94">
        <f t="shared" si="8"/>
        <v>24595.244804625581</v>
      </c>
      <c r="AV15" s="92">
        <f t="shared" si="9"/>
        <v>0.93473353010401072</v>
      </c>
      <c r="AX15" s="86">
        <f t="shared" si="10"/>
        <v>97852.310564626532</v>
      </c>
      <c r="AY15" s="92">
        <f t="shared" si="11"/>
        <v>0.23494590845472432</v>
      </c>
    </row>
    <row r="16" spans="1:51">
      <c r="A16">
        <v>41</v>
      </c>
      <c r="B16" t="s">
        <v>23</v>
      </c>
      <c r="C16" t="s">
        <v>108</v>
      </c>
      <c r="D16" t="s">
        <v>707</v>
      </c>
      <c r="E16">
        <v>250</v>
      </c>
      <c r="F16" t="s">
        <v>565</v>
      </c>
      <c r="G16" s="5">
        <v>49967</v>
      </c>
      <c r="H16" s="5">
        <v>4.7</v>
      </c>
      <c r="I16" s="6">
        <v>0.09</v>
      </c>
      <c r="J16" s="5">
        <v>171.52</v>
      </c>
      <c r="K16" s="7">
        <v>0.34</v>
      </c>
      <c r="L16" s="5">
        <v>54078.52</v>
      </c>
      <c r="M16" s="6">
        <v>0.09</v>
      </c>
      <c r="N16" s="5">
        <v>7718.1139999999996</v>
      </c>
      <c r="O16" s="6">
        <v>0.61</v>
      </c>
      <c r="P16" s="5">
        <v>49551.75</v>
      </c>
      <c r="Q16" s="7">
        <v>0.35</v>
      </c>
      <c r="R16" s="5">
        <v>48916.19</v>
      </c>
      <c r="S16" s="7">
        <v>0.35</v>
      </c>
      <c r="T16" s="9">
        <v>65</v>
      </c>
      <c r="U16" s="9">
        <v>68</v>
      </c>
      <c r="V16" s="9">
        <v>35</v>
      </c>
      <c r="W16" s="9">
        <v>30</v>
      </c>
      <c r="X16" s="9">
        <v>44</v>
      </c>
      <c r="Y16" s="9">
        <v>40</v>
      </c>
      <c r="Z16" s="9" t="s">
        <v>24</v>
      </c>
      <c r="AA16" s="9">
        <v>21</v>
      </c>
      <c r="AB16" s="9">
        <v>23</v>
      </c>
      <c r="AC16" s="9">
        <v>14</v>
      </c>
      <c r="AD16" s="9">
        <v>13</v>
      </c>
      <c r="AE16" s="9">
        <v>14</v>
      </c>
      <c r="AF16" s="9">
        <v>13</v>
      </c>
      <c r="AJ16" s="85">
        <f>VLOOKUP($C16,Hoja3!$C$5:$U$202,18,FALSE)</f>
        <v>3</v>
      </c>
      <c r="AK16" s="94">
        <f t="shared" si="1"/>
        <v>1486.5525</v>
      </c>
      <c r="AL16" s="92">
        <f t="shared" si="2"/>
        <v>0.31616777745824654</v>
      </c>
      <c r="AM16" t="str">
        <f>IFERROR(VLOOKUP(C16,'[2]Education expendit (current US)'!$B$2:$K$156,10,FALSE),"")</f>
        <v/>
      </c>
      <c r="AN16">
        <f t="shared" si="3"/>
        <v>0</v>
      </c>
      <c r="AO16" s="85">
        <f t="shared" si="4"/>
        <v>0</v>
      </c>
      <c r="AP16" s="92" t="str">
        <f t="shared" si="5"/>
        <v/>
      </c>
      <c r="AQ16" s="85">
        <f>VLOOKUP($C16,Hoja3!$C$5:$W$202,21,FALSE)</f>
        <v>1.306</v>
      </c>
      <c r="AR16" s="94">
        <f t="shared" si="6"/>
        <v>647.14585499999998</v>
      </c>
      <c r="AS16" s="92">
        <f t="shared" si="7"/>
        <v>0.72626595128234273</v>
      </c>
      <c r="AT16" s="85">
        <f>VLOOKUP($C16,Hoja3!$C$5:$AB$202,26,FALSE)</f>
        <v>1.694</v>
      </c>
      <c r="AU16" s="94">
        <f t="shared" si="8"/>
        <v>839.40664500000003</v>
      </c>
      <c r="AV16" s="92">
        <f t="shared" si="9"/>
        <v>0.55991932253526533</v>
      </c>
      <c r="AX16" s="86">
        <f t="shared" si="10"/>
        <v>1486.5525</v>
      </c>
      <c r="AY16" s="92">
        <f t="shared" si="11"/>
        <v>0.31616777745824654</v>
      </c>
    </row>
    <row r="17" spans="1:51">
      <c r="A17">
        <v>16</v>
      </c>
      <c r="B17" t="s">
        <v>23</v>
      </c>
      <c r="C17" t="s">
        <v>84</v>
      </c>
      <c r="D17" t="s">
        <v>708</v>
      </c>
      <c r="E17">
        <v>250</v>
      </c>
      <c r="F17" t="s">
        <v>538</v>
      </c>
      <c r="G17" s="5">
        <v>575183</v>
      </c>
      <c r="H17" s="5">
        <v>40.9</v>
      </c>
      <c r="I17" s="6">
        <v>7.0000000000000007E-2</v>
      </c>
      <c r="J17" s="5">
        <v>2059.58</v>
      </c>
      <c r="K17" s="7">
        <v>0.36</v>
      </c>
      <c r="L17" s="5">
        <v>695009.4</v>
      </c>
      <c r="M17" s="6">
        <v>0.06</v>
      </c>
      <c r="N17" s="5">
        <v>64014.720000000001</v>
      </c>
      <c r="O17" s="6">
        <v>0.64</v>
      </c>
      <c r="P17" s="5">
        <v>706558.2</v>
      </c>
      <c r="Q17" s="7">
        <v>0.28999999999999998</v>
      </c>
      <c r="R17" s="5">
        <v>686633.3</v>
      </c>
      <c r="S17" s="7">
        <v>0.3</v>
      </c>
      <c r="T17" s="9">
        <v>69</v>
      </c>
      <c r="U17" s="9">
        <v>66</v>
      </c>
      <c r="V17" s="9">
        <v>38</v>
      </c>
      <c r="W17" s="9">
        <v>29</v>
      </c>
      <c r="X17" s="9">
        <v>46</v>
      </c>
      <c r="Y17" s="9">
        <v>42</v>
      </c>
      <c r="Z17" s="9" t="s">
        <v>24</v>
      </c>
      <c r="AA17" s="9">
        <v>23</v>
      </c>
      <c r="AB17" s="9">
        <v>21</v>
      </c>
      <c r="AC17" s="9">
        <v>16</v>
      </c>
      <c r="AD17" s="9">
        <v>12</v>
      </c>
      <c r="AE17" s="9">
        <v>15</v>
      </c>
      <c r="AF17" s="9">
        <v>14</v>
      </c>
      <c r="AJ17" s="85">
        <f>VLOOKUP($C17,Hoja3!$C$5:$U$202,18,FALSE)</f>
        <v>2.6269999999999998</v>
      </c>
      <c r="AK17" s="94">
        <f t="shared" si="1"/>
        <v>18561.283913999996</v>
      </c>
      <c r="AL17" s="92">
        <f t="shared" si="2"/>
        <v>0.22035113621181587</v>
      </c>
      <c r="AM17">
        <f>IFERROR(VLOOKUP(C17,'[2]Education expendit (current US)'!$B$2:$K$156,10,FALSE),"")</f>
        <v>21085890099.573399</v>
      </c>
      <c r="AN17">
        <f t="shared" si="3"/>
        <v>21085.8900995734</v>
      </c>
      <c r="AO17" s="85">
        <f t="shared" si="4"/>
        <v>2.9843104360792081</v>
      </c>
      <c r="AP17" s="92">
        <f t="shared" si="5"/>
        <v>0.19396857238114631</v>
      </c>
      <c r="AQ17" s="85">
        <f>VLOOKUP($C17,Hoja3!$C$5:$W$202,21,FALSE)</f>
        <v>1.0269999999999999</v>
      </c>
      <c r="AR17" s="94">
        <f t="shared" si="6"/>
        <v>7256.3527139999987</v>
      </c>
      <c r="AS17" s="92">
        <f t="shared" si="7"/>
        <v>0.56364404559731274</v>
      </c>
      <c r="AT17" s="85">
        <f>VLOOKUP($C17,Hoja3!$C$5:$AB$202,26,FALSE)</f>
        <v>1.6</v>
      </c>
      <c r="AU17" s="94">
        <f t="shared" si="8"/>
        <v>11304.931199999999</v>
      </c>
      <c r="AV17" s="92">
        <f t="shared" si="9"/>
        <v>0.36178902176777511</v>
      </c>
      <c r="AX17" s="86">
        <f t="shared" si="10"/>
        <v>39647.1740135734</v>
      </c>
      <c r="AY17" s="92">
        <f t="shared" si="11"/>
        <v>0.10315993766919601</v>
      </c>
    </row>
    <row r="18" spans="1:51">
      <c r="A18">
        <v>26</v>
      </c>
      <c r="B18" t="s">
        <v>23</v>
      </c>
      <c r="C18" t="s">
        <v>100</v>
      </c>
      <c r="D18" t="s">
        <v>709</v>
      </c>
      <c r="E18">
        <v>250</v>
      </c>
      <c r="F18" t="s">
        <v>550</v>
      </c>
      <c r="G18" s="5">
        <v>2321.94</v>
      </c>
      <c r="H18" s="5">
        <v>0.6</v>
      </c>
      <c r="I18" s="6">
        <v>0.25</v>
      </c>
      <c r="J18" s="5">
        <v>17.920000000000002</v>
      </c>
      <c r="K18" s="7">
        <v>0.77</v>
      </c>
      <c r="L18" s="5">
        <v>7629.098</v>
      </c>
      <c r="M18" s="6">
        <v>0.08</v>
      </c>
      <c r="N18" s="5">
        <v>671.72329999999999</v>
      </c>
      <c r="O18" s="6">
        <v>0.89</v>
      </c>
      <c r="P18" s="5">
        <v>7296.3609999999999</v>
      </c>
      <c r="Q18" s="7">
        <v>0.25</v>
      </c>
      <c r="R18" s="5">
        <v>6978.47</v>
      </c>
      <c r="S18" s="7">
        <v>0.26</v>
      </c>
      <c r="T18" s="9">
        <v>54</v>
      </c>
      <c r="U18" s="9">
        <v>53</v>
      </c>
      <c r="V18" s="9">
        <v>36</v>
      </c>
      <c r="W18" s="9">
        <v>28</v>
      </c>
      <c r="X18" s="9">
        <v>48</v>
      </c>
      <c r="Y18" s="9">
        <v>44</v>
      </c>
      <c r="Z18" s="9" t="s">
        <v>24</v>
      </c>
      <c r="AA18" s="9">
        <v>16</v>
      </c>
      <c r="AB18" s="9">
        <v>15</v>
      </c>
      <c r="AC18" s="9">
        <v>15</v>
      </c>
      <c r="AD18" s="9">
        <v>11</v>
      </c>
      <c r="AE18" s="9">
        <v>16</v>
      </c>
      <c r="AF18" s="9">
        <v>15</v>
      </c>
      <c r="AJ18" s="85">
        <f>VLOOKUP($C18,Hoja3!$C$5:$U$202,18,FALSE)</f>
        <v>1.74</v>
      </c>
      <c r="AK18" s="94">
        <f t="shared" si="1"/>
        <v>126.95668139999999</v>
      </c>
      <c r="AL18" s="92">
        <f t="shared" si="2"/>
        <v>0.47260214538027456</v>
      </c>
      <c r="AM18">
        <f>IFERROR(VLOOKUP(C18,'[2]Education expendit (current US)'!$B$2:$K$156,10,FALSE),"")</f>
        <v>92565388.481062904</v>
      </c>
      <c r="AN18">
        <f t="shared" si="3"/>
        <v>92.565388481062911</v>
      </c>
      <c r="AO18" s="85">
        <f t="shared" si="4"/>
        <v>1.2686514343391577</v>
      </c>
      <c r="AP18" s="92">
        <f t="shared" si="5"/>
        <v>0.64819044120659453</v>
      </c>
      <c r="AQ18" s="85">
        <f>VLOOKUP($C18,Hoja3!$C$5:$W$202,21,FALSE)</f>
        <v>1.218</v>
      </c>
      <c r="AR18" s="94">
        <f t="shared" si="6"/>
        <v>88.869676980000008</v>
      </c>
      <c r="AS18" s="92">
        <f t="shared" si="7"/>
        <v>0.67514592197182077</v>
      </c>
      <c r="AT18" s="85">
        <f>VLOOKUP($C18,Hoja3!$C$5:$AB$202,26,FALSE)</f>
        <v>0.52200000000000002</v>
      </c>
      <c r="AU18" s="94">
        <f t="shared" si="8"/>
        <v>38.08700442</v>
      </c>
      <c r="AV18" s="92">
        <f t="shared" si="9"/>
        <v>1.5753404846009151</v>
      </c>
      <c r="AX18" s="86">
        <f t="shared" si="10"/>
        <v>219.52206988106292</v>
      </c>
      <c r="AY18" s="92">
        <f t="shared" si="11"/>
        <v>0.2733210379826867</v>
      </c>
    </row>
    <row r="19" spans="1:51">
      <c r="A19">
        <v>6</v>
      </c>
      <c r="B19" t="s">
        <v>23</v>
      </c>
      <c r="C19" t="s">
        <v>36</v>
      </c>
      <c r="D19" t="s">
        <v>710</v>
      </c>
      <c r="E19">
        <v>250</v>
      </c>
      <c r="F19" t="s">
        <v>532</v>
      </c>
      <c r="G19" s="5">
        <v>1167</v>
      </c>
      <c r="H19" s="5">
        <v>0</v>
      </c>
      <c r="I19" s="6">
        <v>0.03</v>
      </c>
      <c r="J19" s="5">
        <v>3.04</v>
      </c>
      <c r="K19" s="7">
        <v>0.26</v>
      </c>
      <c r="L19" s="5">
        <v>0</v>
      </c>
      <c r="M19" s="6">
        <v>0</v>
      </c>
      <c r="N19" s="5">
        <v>0</v>
      </c>
      <c r="O19" s="6">
        <v>0</v>
      </c>
      <c r="P19" s="5">
        <v>1516.078</v>
      </c>
      <c r="Q19" s="7">
        <v>0.2</v>
      </c>
      <c r="R19" s="5">
        <v>1419.662</v>
      </c>
      <c r="S19" s="7">
        <v>0.21</v>
      </c>
      <c r="T19" s="9">
        <v>76</v>
      </c>
      <c r="U19" s="9">
        <v>71</v>
      </c>
      <c r="V19" s="9">
        <v>70</v>
      </c>
      <c r="W19" s="9">
        <v>74</v>
      </c>
      <c r="X19" s="9">
        <v>50</v>
      </c>
      <c r="Y19" s="9">
        <v>45</v>
      </c>
      <c r="Z19" s="9" t="s">
        <v>24</v>
      </c>
      <c r="AA19" s="9">
        <v>26</v>
      </c>
      <c r="AB19" s="9">
        <v>25</v>
      </c>
      <c r="AC19" s="9">
        <v>26</v>
      </c>
      <c r="AD19" s="9">
        <v>26</v>
      </c>
      <c r="AE19" s="9">
        <v>17</v>
      </c>
      <c r="AF19" s="9">
        <v>16</v>
      </c>
      <c r="AJ19" s="85">
        <f>VLOOKUP($C19,Hoja3!$C$5:$U$202,18,FALSE)</f>
        <v>5.1989999999999998</v>
      </c>
      <c r="AK19" s="94">
        <f t="shared" si="1"/>
        <v>78.820895219999997</v>
      </c>
      <c r="AL19" s="92">
        <f t="shared" si="2"/>
        <v>0</v>
      </c>
      <c r="AM19">
        <f>IFERROR(VLOOKUP(C19,'[2]Education expendit (current US)'!$B$2:$K$156,10,FALSE),"")</f>
        <v>56478978.893578097</v>
      </c>
      <c r="AN19">
        <f t="shared" si="3"/>
        <v>56.478978893578095</v>
      </c>
      <c r="AO19" s="85">
        <f t="shared" si="4"/>
        <v>3.7253346393508839</v>
      </c>
      <c r="AP19" s="92">
        <f t="shared" si="5"/>
        <v>0</v>
      </c>
      <c r="AQ19" s="85">
        <f>VLOOKUP($C19,Hoja3!$C$5:$W$202,21,FALSE)</f>
        <v>3.03</v>
      </c>
      <c r="AR19" s="94">
        <f t="shared" si="6"/>
        <v>45.937163400000003</v>
      </c>
      <c r="AS19" s="92">
        <f t="shared" si="7"/>
        <v>0</v>
      </c>
      <c r="AT19" s="85">
        <f>VLOOKUP($C19,Hoja3!$C$5:$AB$202,26,FALSE)</f>
        <v>2.169</v>
      </c>
      <c r="AU19" s="94">
        <f t="shared" si="8"/>
        <v>32.883731820000001</v>
      </c>
      <c r="AV19" s="92">
        <f t="shared" si="9"/>
        <v>0</v>
      </c>
      <c r="AX19" s="86">
        <f t="shared" si="10"/>
        <v>135.29987411357811</v>
      </c>
      <c r="AY19" s="92">
        <f t="shared" si="11"/>
        <v>0</v>
      </c>
    </row>
    <row r="20" spans="1:51">
      <c r="A20">
        <v>8</v>
      </c>
      <c r="B20" t="s">
        <v>23</v>
      </c>
      <c r="C20" t="s">
        <v>106</v>
      </c>
      <c r="D20" t="s">
        <v>711</v>
      </c>
      <c r="E20">
        <v>250</v>
      </c>
      <c r="F20" t="s">
        <v>533</v>
      </c>
      <c r="G20" s="5">
        <v>4335</v>
      </c>
      <c r="H20" s="5">
        <v>0.4</v>
      </c>
      <c r="I20" s="6">
        <v>0.08</v>
      </c>
      <c r="J20" s="5">
        <v>15.29</v>
      </c>
      <c r="K20" s="7">
        <v>0.35</v>
      </c>
      <c r="L20" s="5">
        <v>11853.64</v>
      </c>
      <c r="M20" s="6">
        <v>0.03</v>
      </c>
      <c r="N20" s="5">
        <v>713.28610000000003</v>
      </c>
      <c r="O20" s="6">
        <v>0.56000000000000005</v>
      </c>
      <c r="P20" s="5">
        <v>11242.27</v>
      </c>
      <c r="Q20" s="7">
        <v>0.14000000000000001</v>
      </c>
      <c r="R20" s="5">
        <v>10663.8</v>
      </c>
      <c r="S20" s="7">
        <v>0.14000000000000001</v>
      </c>
      <c r="T20" s="9">
        <v>67</v>
      </c>
      <c r="U20" s="9">
        <v>67</v>
      </c>
      <c r="V20" s="9">
        <v>41</v>
      </c>
      <c r="W20" s="9">
        <v>32</v>
      </c>
      <c r="X20" s="9">
        <v>53</v>
      </c>
      <c r="Y20" s="9">
        <v>49</v>
      </c>
      <c r="Z20" s="9" t="s">
        <v>24</v>
      </c>
      <c r="AA20" s="9">
        <v>22</v>
      </c>
      <c r="AB20" s="9">
        <v>22</v>
      </c>
      <c r="AC20" s="9">
        <v>17</v>
      </c>
      <c r="AD20" s="9">
        <v>14</v>
      </c>
      <c r="AE20" s="9">
        <v>18</v>
      </c>
      <c r="AF20" s="9">
        <v>17</v>
      </c>
      <c r="AJ20" s="85">
        <f>VLOOKUP($C20,Hoja3!$C$5:$U$202,18,FALSE)</f>
        <v>2.2307669630777109</v>
      </c>
      <c r="AK20" s="94">
        <f t="shared" si="1"/>
        <v>250.78884505999656</v>
      </c>
      <c r="AL20" s="92">
        <f t="shared" si="2"/>
        <v>0.15949672717871782</v>
      </c>
      <c r="AM20">
        <f>IFERROR(VLOOKUP(C20,'[2]Education expendit (current US)'!$B$2:$K$156,10,FALSE),"")</f>
        <v>217824253.19523901</v>
      </c>
      <c r="AN20">
        <f t="shared" si="3"/>
        <v>217.82425319523901</v>
      </c>
      <c r="AO20" s="85">
        <f t="shared" si="4"/>
        <v>1.9375468939568166</v>
      </c>
      <c r="AP20" s="92">
        <f t="shared" si="5"/>
        <v>0.18363428044969551</v>
      </c>
      <c r="AQ20" s="85">
        <f>VLOOKUP($C20,Hoja3!$C$5:$W$202,21,FALSE)</f>
        <v>1.4455593668273419</v>
      </c>
      <c r="AR20" s="94">
        <f t="shared" si="6"/>
        <v>162.51368702902022</v>
      </c>
      <c r="AS20" s="92">
        <f t="shared" si="7"/>
        <v>0.24613311488562292</v>
      </c>
      <c r="AT20" s="85">
        <f>VLOOKUP($C20,Hoja3!$C$5:$AB$202,26,FALSE)</f>
        <v>0.78520759625036918</v>
      </c>
      <c r="AU20" s="94">
        <f t="shared" si="8"/>
        <v>88.275158030976385</v>
      </c>
      <c r="AV20" s="92">
        <f t="shared" si="9"/>
        <v>0.45312861389569775</v>
      </c>
      <c r="AX20" s="86">
        <f t="shared" si="10"/>
        <v>468.61309825523563</v>
      </c>
      <c r="AY20" s="92">
        <f t="shared" si="11"/>
        <v>8.5358262816233807E-2</v>
      </c>
    </row>
    <row r="21" spans="1:51">
      <c r="A21">
        <v>29</v>
      </c>
      <c r="B21" t="s">
        <v>23</v>
      </c>
      <c r="C21" t="s">
        <v>90</v>
      </c>
      <c r="D21" t="s">
        <v>712</v>
      </c>
      <c r="E21">
        <v>250</v>
      </c>
      <c r="F21" t="s">
        <v>554</v>
      </c>
      <c r="G21" s="5">
        <v>318727</v>
      </c>
      <c r="H21" s="5">
        <v>6.4</v>
      </c>
      <c r="I21" s="6">
        <v>0.02</v>
      </c>
      <c r="J21" s="5">
        <v>328.08</v>
      </c>
      <c r="K21" s="7">
        <v>0.1</v>
      </c>
      <c r="L21" s="5">
        <v>195443.4</v>
      </c>
      <c r="M21" s="6">
        <v>0.03</v>
      </c>
      <c r="N21" s="5">
        <v>30273.21</v>
      </c>
      <c r="O21" s="6">
        <v>0.21</v>
      </c>
      <c r="P21" s="5">
        <v>237796.9</v>
      </c>
      <c r="Q21" s="7">
        <v>0.14000000000000001</v>
      </c>
      <c r="R21" s="5">
        <v>229565.6</v>
      </c>
      <c r="S21" s="7">
        <v>0.14000000000000001</v>
      </c>
      <c r="T21" s="9">
        <v>78</v>
      </c>
      <c r="U21" s="9">
        <v>78</v>
      </c>
      <c r="V21" s="9">
        <v>45</v>
      </c>
      <c r="W21" s="9">
        <v>36</v>
      </c>
      <c r="X21" s="9">
        <v>54</v>
      </c>
      <c r="Y21" s="9">
        <v>50</v>
      </c>
      <c r="Z21" s="9" t="s">
        <v>24</v>
      </c>
      <c r="AA21" s="9">
        <v>27</v>
      </c>
      <c r="AB21" s="9">
        <v>27</v>
      </c>
      <c r="AC21" s="9">
        <v>19</v>
      </c>
      <c r="AD21" s="9">
        <v>16</v>
      </c>
      <c r="AE21" s="9">
        <v>19</v>
      </c>
      <c r="AF21" s="9">
        <v>18</v>
      </c>
      <c r="AJ21" s="85">
        <f>VLOOKUP($C21,Hoja3!$C$5:$U$202,18,FALSE)</f>
        <v>2.9910000000000001</v>
      </c>
      <c r="AK21" s="94">
        <f t="shared" si="1"/>
        <v>7112.505279</v>
      </c>
      <c r="AL21" s="92">
        <f t="shared" si="2"/>
        <v>8.9982358521353861E-2</v>
      </c>
      <c r="AM21">
        <f>IFERROR(VLOOKUP(C21,'[2]Education expendit (current US)'!$B$2:$K$156,10,FALSE),"")</f>
        <v>12934515738.157</v>
      </c>
      <c r="AN21">
        <f t="shared" si="3"/>
        <v>12934.515738156999</v>
      </c>
      <c r="AO21" s="85">
        <f t="shared" si="4"/>
        <v>5.4393121769699269</v>
      </c>
      <c r="AP21" s="92">
        <f t="shared" si="5"/>
        <v>4.9480012468653259E-2</v>
      </c>
      <c r="AQ21" s="85">
        <f>VLOOKUP($C21,Hoja3!$C$5:$W$202,21,FALSE)</f>
        <v>1.992</v>
      </c>
      <c r="AR21" s="94">
        <f t="shared" si="6"/>
        <v>4736.914248</v>
      </c>
      <c r="AS21" s="92">
        <f t="shared" si="7"/>
        <v>0.13510905338221357</v>
      </c>
      <c r="AT21" s="85">
        <f>VLOOKUP($C21,Hoja3!$C$5:$AB$202,26,FALSE)</f>
        <v>0.999</v>
      </c>
      <c r="AU21" s="94">
        <f t="shared" si="8"/>
        <v>2375.5910309999999</v>
      </c>
      <c r="AV21" s="92">
        <f t="shared" si="9"/>
        <v>0.26940664097834777</v>
      </c>
      <c r="AX21" s="86">
        <f t="shared" si="10"/>
        <v>20047.021017157</v>
      </c>
      <c r="AY21" s="92">
        <f t="shared" si="11"/>
        <v>3.1924942835759175E-2</v>
      </c>
    </row>
    <row r="22" spans="1:51">
      <c r="A22">
        <v>36</v>
      </c>
      <c r="B22" t="s">
        <v>23</v>
      </c>
      <c r="C22" t="s">
        <v>74</v>
      </c>
      <c r="D22" t="s">
        <v>713</v>
      </c>
      <c r="E22">
        <v>250</v>
      </c>
      <c r="F22" t="s">
        <v>667</v>
      </c>
      <c r="G22" s="5">
        <v>5433.19</v>
      </c>
      <c r="H22" s="5">
        <v>0.3</v>
      </c>
      <c r="I22" s="6">
        <v>0.05</v>
      </c>
      <c r="J22" s="5">
        <v>9.08</v>
      </c>
      <c r="K22" s="7">
        <v>0.17</v>
      </c>
      <c r="L22" s="5">
        <v>9217.348</v>
      </c>
      <c r="M22" s="6">
        <v>0.03</v>
      </c>
      <c r="N22" s="5">
        <v>896.76949999999999</v>
      </c>
      <c r="O22" s="6">
        <v>0.33</v>
      </c>
      <c r="P22" s="5">
        <v>9480.0480000000007</v>
      </c>
      <c r="Q22" s="7">
        <v>0.1</v>
      </c>
      <c r="R22" s="5">
        <v>9262.4699999999993</v>
      </c>
      <c r="S22" s="7">
        <v>0.1</v>
      </c>
      <c r="T22" s="9">
        <v>71</v>
      </c>
      <c r="U22" s="9">
        <v>73</v>
      </c>
      <c r="V22" s="9">
        <v>43</v>
      </c>
      <c r="W22" s="9">
        <v>33</v>
      </c>
      <c r="X22" s="9">
        <v>56</v>
      </c>
      <c r="Y22" s="9">
        <v>52</v>
      </c>
      <c r="Z22" s="9" t="s">
        <v>24</v>
      </c>
      <c r="AA22" s="9">
        <v>25</v>
      </c>
      <c r="AB22" s="9">
        <v>26</v>
      </c>
      <c r="AC22" s="9">
        <v>18</v>
      </c>
      <c r="AD22" s="9">
        <v>15</v>
      </c>
      <c r="AE22" s="9">
        <v>20</v>
      </c>
      <c r="AF22" s="9">
        <v>19</v>
      </c>
      <c r="AJ22" s="85">
        <f>VLOOKUP($C22,Hoja3!$C$5:$U$202,18,FALSE)</f>
        <v>4.3906386157101966</v>
      </c>
      <c r="AK22" s="94">
        <f t="shared" si="1"/>
        <v>416.23464827586218</v>
      </c>
      <c r="AL22" s="92">
        <f t="shared" si="2"/>
        <v>7.2074730261564635E-2</v>
      </c>
      <c r="AM22" t="str">
        <f>IFERROR(VLOOKUP(C22,'[2]Education expendit (current US)'!$B$2:$K$156,10,FALSE),"")</f>
        <v/>
      </c>
      <c r="AN22">
        <f t="shared" si="3"/>
        <v>0</v>
      </c>
      <c r="AO22" s="85">
        <f t="shared" si="4"/>
        <v>0</v>
      </c>
      <c r="AP22" s="92" t="str">
        <f t="shared" si="5"/>
        <v/>
      </c>
      <c r="AQ22" s="85">
        <f>VLOOKUP($C22,Hoja3!$C$5:$W$202,21,FALSE)</f>
        <v>3.2708826092368986</v>
      </c>
      <c r="AR22" s="94">
        <f t="shared" si="6"/>
        <v>310.08124137931043</v>
      </c>
      <c r="AS22" s="92">
        <f t="shared" si="7"/>
        <v>9.6748838680319124E-2</v>
      </c>
      <c r="AT22" s="85">
        <f>VLOOKUP($C22,Hoja3!$C$5:$AB$202,26,FALSE)</f>
        <v>1.1197560064732979</v>
      </c>
      <c r="AU22" s="94">
        <f t="shared" si="8"/>
        <v>106.15340689655176</v>
      </c>
      <c r="AV22" s="92">
        <f t="shared" si="9"/>
        <v>0.28260986507230512</v>
      </c>
      <c r="AX22" s="86">
        <f t="shared" si="10"/>
        <v>416.23464827586218</v>
      </c>
      <c r="AY22" s="92">
        <f t="shared" si="11"/>
        <v>7.2074730261564648E-2</v>
      </c>
    </row>
    <row r="23" spans="1:51">
      <c r="A23">
        <v>45</v>
      </c>
      <c r="B23" t="s">
        <v>23</v>
      </c>
      <c r="C23" t="s">
        <v>94</v>
      </c>
      <c r="D23" t="s">
        <v>714</v>
      </c>
      <c r="E23">
        <v>250</v>
      </c>
      <c r="F23" t="s">
        <v>569</v>
      </c>
      <c r="G23" s="5">
        <v>394598</v>
      </c>
      <c r="H23" s="5">
        <v>7.3</v>
      </c>
      <c r="I23" s="6">
        <v>0.02</v>
      </c>
      <c r="J23" s="5">
        <v>258.74</v>
      </c>
      <c r="K23" s="7">
        <v>7.0000000000000007E-2</v>
      </c>
      <c r="L23" s="5">
        <v>295071.8</v>
      </c>
      <c r="M23" s="6">
        <v>0.02</v>
      </c>
      <c r="N23" s="5">
        <v>41294.43</v>
      </c>
      <c r="O23" s="6">
        <v>0.18</v>
      </c>
      <c r="P23" s="5">
        <v>318522.3</v>
      </c>
      <c r="Q23" s="7">
        <v>0.08</v>
      </c>
      <c r="R23" s="5">
        <v>304811.5</v>
      </c>
      <c r="S23" s="7">
        <v>0.08</v>
      </c>
      <c r="T23" s="9">
        <v>80</v>
      </c>
      <c r="U23" s="9">
        <v>80</v>
      </c>
      <c r="V23" s="9">
        <v>48</v>
      </c>
      <c r="W23" s="9">
        <v>37</v>
      </c>
      <c r="X23" s="9">
        <v>57</v>
      </c>
      <c r="Y23" s="9">
        <v>53</v>
      </c>
      <c r="Z23" s="9" t="s">
        <v>24</v>
      </c>
      <c r="AA23" s="9">
        <v>28</v>
      </c>
      <c r="AB23" s="9">
        <v>28</v>
      </c>
      <c r="AC23" s="9">
        <v>20</v>
      </c>
      <c r="AD23" s="9">
        <v>17</v>
      </c>
      <c r="AE23" s="9">
        <v>21</v>
      </c>
      <c r="AF23" s="9">
        <v>20</v>
      </c>
      <c r="AJ23" s="85">
        <f>VLOOKUP($C23,Hoja3!$C$5:$U$202,18,FALSE)</f>
        <v>7.2409999999999997</v>
      </c>
      <c r="AK23" s="94">
        <f t="shared" si="1"/>
        <v>23064.199742999997</v>
      </c>
      <c r="AL23" s="92">
        <f t="shared" si="2"/>
        <v>3.165078381796254E-2</v>
      </c>
      <c r="AM23" t="str">
        <f>IFERROR(VLOOKUP(C23,'[2]Education expendit (current US)'!$B$2:$K$156,10,FALSE),"")</f>
        <v/>
      </c>
      <c r="AN23">
        <f t="shared" si="3"/>
        <v>0</v>
      </c>
      <c r="AO23" s="85">
        <f t="shared" si="4"/>
        <v>0</v>
      </c>
      <c r="AP23" s="92" t="str">
        <f t="shared" si="5"/>
        <v/>
      </c>
      <c r="AQ23" s="85">
        <f>VLOOKUP($C23,Hoja3!$C$5:$W$202,21,FALSE)</f>
        <v>2.266</v>
      </c>
      <c r="AR23" s="94">
        <f t="shared" si="6"/>
        <v>7217.7153179999996</v>
      </c>
      <c r="AS23" s="92">
        <f t="shared" si="7"/>
        <v>0.10114003778723156</v>
      </c>
      <c r="AT23" s="85">
        <f>VLOOKUP($C23,Hoja3!$C$5:$AB$202,26,FALSE)</f>
        <v>4.9749999999999996</v>
      </c>
      <c r="AU23" s="94">
        <f t="shared" si="8"/>
        <v>15846.484424999999</v>
      </c>
      <c r="AV23" s="92">
        <f t="shared" si="9"/>
        <v>4.6067000125802351E-2</v>
      </c>
      <c r="AX23" s="86">
        <f t="shared" si="10"/>
        <v>23064.199742999997</v>
      </c>
      <c r="AY23" s="92">
        <f t="shared" si="11"/>
        <v>3.1650783817962533E-2</v>
      </c>
    </row>
    <row r="24" spans="1:51">
      <c r="A24">
        <v>28</v>
      </c>
      <c r="B24" t="s">
        <v>23</v>
      </c>
      <c r="C24" t="s">
        <v>112</v>
      </c>
      <c r="D24" t="s">
        <v>715</v>
      </c>
      <c r="E24">
        <v>250</v>
      </c>
      <c r="F24" t="s">
        <v>553</v>
      </c>
      <c r="G24" s="5">
        <v>96993.25</v>
      </c>
      <c r="H24" s="5">
        <v>67.8</v>
      </c>
      <c r="I24" s="6">
        <v>0.7</v>
      </c>
      <c r="J24" s="5">
        <v>1549.51</v>
      </c>
      <c r="K24" s="7">
        <v>1.6</v>
      </c>
      <c r="L24" s="5">
        <v>11993.92</v>
      </c>
      <c r="M24" s="6">
        <v>5.65</v>
      </c>
      <c r="N24" s="5">
        <v>2186.4050000000002</v>
      </c>
      <c r="O24" s="6">
        <v>31.01</v>
      </c>
      <c r="P24" s="5">
        <v>27960.17</v>
      </c>
      <c r="Q24" s="7">
        <v>5.54</v>
      </c>
      <c r="R24" s="5">
        <v>0</v>
      </c>
      <c r="S24" s="7">
        <v>0</v>
      </c>
      <c r="T24" s="9">
        <v>46</v>
      </c>
      <c r="U24" s="9">
        <v>50</v>
      </c>
      <c r="V24" s="9">
        <v>6</v>
      </c>
      <c r="W24" s="9">
        <v>7</v>
      </c>
      <c r="X24" s="9">
        <v>24</v>
      </c>
      <c r="Y24" s="9">
        <v>63</v>
      </c>
      <c r="Z24" s="9" t="s">
        <v>24</v>
      </c>
      <c r="AA24" s="9">
        <v>12</v>
      </c>
      <c r="AB24" s="9">
        <v>14</v>
      </c>
      <c r="AC24" s="9">
        <v>4</v>
      </c>
      <c r="AD24" s="9">
        <v>5</v>
      </c>
      <c r="AE24" s="9">
        <v>6</v>
      </c>
      <c r="AF24" s="9">
        <v>21</v>
      </c>
      <c r="AJ24" s="85">
        <f>VLOOKUP($C24,Hoja3!$C$5:$U$202,18,FALSE)</f>
        <v>5.1240000000000006</v>
      </c>
      <c r="AK24" s="94">
        <f t="shared" si="1"/>
        <v>1432.6791108000002</v>
      </c>
      <c r="AL24" s="92">
        <f t="shared" si="2"/>
        <v>4.7323925845572523</v>
      </c>
      <c r="AM24">
        <f>IFERROR(VLOOKUP(C24,'[2]Education expendit (current US)'!$B$2:$K$156,10,FALSE),"")</f>
        <v>0</v>
      </c>
      <c r="AN24">
        <f t="shared" si="3"/>
        <v>0</v>
      </c>
      <c r="AO24" s="85">
        <f t="shared" si="4"/>
        <v>0</v>
      </c>
      <c r="AP24" s="92" t="str">
        <f t="shared" si="5"/>
        <v/>
      </c>
      <c r="AQ24" s="85">
        <f>VLOOKUP($C24,Hoja3!$C$5:$W$202,21,FALSE)</f>
        <v>1.35</v>
      </c>
      <c r="AR24" s="94">
        <f t="shared" si="6"/>
        <v>377.46229500000004</v>
      </c>
      <c r="AS24" s="92">
        <f t="shared" si="7"/>
        <v>17.962058965386195</v>
      </c>
      <c r="AT24" s="85">
        <f>VLOOKUP($C24,Hoja3!$C$5:$AB$202,26,FALSE)</f>
        <v>3.774</v>
      </c>
      <c r="AU24" s="94">
        <f t="shared" si="8"/>
        <v>1055.2168157999999</v>
      </c>
      <c r="AV24" s="92">
        <f t="shared" si="9"/>
        <v>6.4252198206866371</v>
      </c>
      <c r="AX24" s="86">
        <f t="shared" si="10"/>
        <v>1432.6791108</v>
      </c>
      <c r="AY24" s="92">
        <f t="shared" si="11"/>
        <v>4.7323925845572541</v>
      </c>
    </row>
    <row r="25" spans="1:51">
      <c r="A25">
        <v>48</v>
      </c>
      <c r="B25" t="s">
        <v>23</v>
      </c>
      <c r="C25" t="s">
        <v>110</v>
      </c>
      <c r="D25" t="s">
        <v>716</v>
      </c>
      <c r="E25">
        <v>250</v>
      </c>
      <c r="F25" t="s">
        <v>571</v>
      </c>
      <c r="G25" s="5">
        <v>248015.11</v>
      </c>
      <c r="H25" s="5">
        <v>2.4</v>
      </c>
      <c r="I25" s="6">
        <v>0.01</v>
      </c>
      <c r="J25" s="5">
        <v>149.78</v>
      </c>
      <c r="K25" s="7">
        <v>0.06</v>
      </c>
      <c r="L25" s="5">
        <v>270333.59999999998</v>
      </c>
      <c r="M25" s="6">
        <v>0.01</v>
      </c>
      <c r="N25" s="5">
        <v>24544.86</v>
      </c>
      <c r="O25" s="6">
        <v>0.1</v>
      </c>
      <c r="P25" s="5">
        <v>297648.5</v>
      </c>
      <c r="Q25" s="7">
        <v>0.05</v>
      </c>
      <c r="R25" s="5">
        <v>0</v>
      </c>
      <c r="S25" s="7">
        <v>0</v>
      </c>
      <c r="T25" s="9">
        <v>82</v>
      </c>
      <c r="U25" s="9">
        <v>81</v>
      </c>
      <c r="V25" s="9">
        <v>50</v>
      </c>
      <c r="W25" s="9">
        <v>42</v>
      </c>
      <c r="X25" s="9">
        <v>58</v>
      </c>
      <c r="Y25" s="9">
        <v>64</v>
      </c>
      <c r="Z25" s="9" t="s">
        <v>24</v>
      </c>
      <c r="AA25" s="9">
        <v>29</v>
      </c>
      <c r="AB25" s="9">
        <v>29</v>
      </c>
      <c r="AC25" s="9">
        <v>21</v>
      </c>
      <c r="AD25" s="9">
        <v>18</v>
      </c>
      <c r="AE25" s="9">
        <v>22</v>
      </c>
      <c r="AF25" s="9">
        <v>22</v>
      </c>
      <c r="AJ25" s="85">
        <f>VLOOKUP($C25,Hoja3!$C$5:$U$202,18,FALSE)</f>
        <v>3.7549999999999999</v>
      </c>
      <c r="AK25" s="94">
        <f t="shared" si="1"/>
        <v>11176.701175</v>
      </c>
      <c r="AL25" s="92">
        <f t="shared" si="2"/>
        <v>2.1473241186480946E-2</v>
      </c>
      <c r="AM25" t="str">
        <f>IFERROR(VLOOKUP(C25,'[2]Education expendit (current US)'!$B$2:$K$156,10,FALSE),"")</f>
        <v/>
      </c>
      <c r="AN25">
        <f t="shared" si="3"/>
        <v>0</v>
      </c>
      <c r="AO25" s="85">
        <f t="shared" si="4"/>
        <v>0</v>
      </c>
      <c r="AP25" s="92" t="str">
        <f t="shared" si="5"/>
        <v/>
      </c>
      <c r="AQ25" s="85">
        <f>VLOOKUP($C25,Hoja3!$C$5:$W$202,21,FALSE)</f>
        <v>1.5920000000000001</v>
      </c>
      <c r="AR25" s="94">
        <f t="shared" si="6"/>
        <v>4738.56412</v>
      </c>
      <c r="AS25" s="92">
        <f t="shared" si="7"/>
        <v>5.0648254180424596E-2</v>
      </c>
      <c r="AT25" s="85">
        <f>VLOOKUP($C25,Hoja3!$C$5:$AB$202,26,FALSE)</f>
        <v>2.1629999999999998</v>
      </c>
      <c r="AU25" s="94">
        <f t="shared" si="8"/>
        <v>6438.1370549999992</v>
      </c>
      <c r="AV25" s="92">
        <f t="shared" si="9"/>
        <v>3.727786438059915E-2</v>
      </c>
      <c r="AX25" s="86">
        <f t="shared" si="10"/>
        <v>11176.701174999998</v>
      </c>
      <c r="AY25" s="92">
        <f t="shared" si="11"/>
        <v>2.1473241186480949E-2</v>
      </c>
    </row>
    <row r="26" spans="1:51">
      <c r="A26">
        <v>7</v>
      </c>
      <c r="B26" t="s">
        <v>23</v>
      </c>
      <c r="C26" t="s">
        <v>126</v>
      </c>
      <c r="D26" t="s">
        <v>717</v>
      </c>
      <c r="E26">
        <v>250</v>
      </c>
      <c r="F26" t="s">
        <v>580</v>
      </c>
      <c r="G26" s="5">
        <v>20094.310000000001</v>
      </c>
      <c r="H26" s="5">
        <v>11.1</v>
      </c>
      <c r="I26" s="6">
        <v>0.55000000000000004</v>
      </c>
      <c r="J26" s="5">
        <v>554.72</v>
      </c>
      <c r="K26" s="7">
        <v>2.76</v>
      </c>
      <c r="L26" s="5">
        <v>0</v>
      </c>
      <c r="M26" s="6">
        <v>0</v>
      </c>
      <c r="N26" s="5">
        <v>0</v>
      </c>
      <c r="O26" s="6">
        <v>0</v>
      </c>
      <c r="P26" s="5">
        <v>0</v>
      </c>
      <c r="Q26" s="7">
        <v>0</v>
      </c>
      <c r="R26" s="5">
        <v>0</v>
      </c>
      <c r="S26" s="7">
        <v>0</v>
      </c>
      <c r="T26" s="9">
        <v>47</v>
      </c>
      <c r="U26" s="9">
        <v>43</v>
      </c>
      <c r="V26" s="9">
        <v>63</v>
      </c>
      <c r="W26" s="9">
        <v>67</v>
      </c>
      <c r="X26" s="9">
        <v>71</v>
      </c>
      <c r="Y26" s="9">
        <v>71</v>
      </c>
      <c r="Z26" s="9" t="s">
        <v>24</v>
      </c>
      <c r="AA26" s="9">
        <v>13</v>
      </c>
      <c r="AB26" s="9">
        <v>9</v>
      </c>
      <c r="AC26" s="9">
        <v>22</v>
      </c>
      <c r="AD26" s="9">
        <v>22</v>
      </c>
      <c r="AE26" s="9">
        <v>23</v>
      </c>
      <c r="AF26" s="9">
        <v>23</v>
      </c>
      <c r="AJ26" s="85">
        <f>VLOOKUP($C26,Hoja3!$C$5:$U$202,18,FALSE)</f>
        <v>2.3119999999999998</v>
      </c>
      <c r="AK26" s="94">
        <f t="shared" si="1"/>
        <v>0</v>
      </c>
      <c r="AL26" s="92" t="str">
        <f t="shared" si="2"/>
        <v/>
      </c>
      <c r="AM26">
        <f>IFERROR(VLOOKUP(C26,'[2]Education expendit (current US)'!$B$2:$K$156,10,FALSE),"")</f>
        <v>0</v>
      </c>
      <c r="AN26">
        <f t="shared" si="3"/>
        <v>0</v>
      </c>
      <c r="AO26" s="85" t="e">
        <f t="shared" si="4"/>
        <v>#DIV/0!</v>
      </c>
      <c r="AP26" s="92" t="str">
        <f t="shared" si="5"/>
        <v/>
      </c>
      <c r="AQ26" s="85">
        <f>VLOOKUP($C26,Hoja3!$C$5:$W$202,21,FALSE)</f>
        <v>1.599</v>
      </c>
      <c r="AR26" s="94">
        <f t="shared" si="6"/>
        <v>0</v>
      </c>
      <c r="AS26" s="92" t="str">
        <f t="shared" si="7"/>
        <v/>
      </c>
      <c r="AT26" s="85">
        <f>VLOOKUP($C26,Hoja3!$C$5:$AB$202,26,FALSE)</f>
        <v>0.71299999999999997</v>
      </c>
      <c r="AU26" s="94">
        <f t="shared" si="8"/>
        <v>0</v>
      </c>
      <c r="AV26" s="92" t="str">
        <f t="shared" si="9"/>
        <v/>
      </c>
      <c r="AX26" s="86">
        <f t="shared" si="10"/>
        <v>0</v>
      </c>
      <c r="AY26" s="92" t="str">
        <f t="shared" si="11"/>
        <v/>
      </c>
    </row>
    <row r="27" spans="1:51">
      <c r="A27">
        <v>32</v>
      </c>
      <c r="B27" t="s">
        <v>23</v>
      </c>
      <c r="C27" t="s">
        <v>116</v>
      </c>
      <c r="D27" t="s">
        <v>718</v>
      </c>
      <c r="E27">
        <v>250</v>
      </c>
      <c r="F27" t="s">
        <v>558</v>
      </c>
      <c r="G27" s="5">
        <v>6537</v>
      </c>
      <c r="H27" s="5">
        <v>2.1</v>
      </c>
      <c r="I27" s="6">
        <v>0.33</v>
      </c>
      <c r="J27" s="5">
        <v>111.9</v>
      </c>
      <c r="K27" s="7">
        <v>1.71</v>
      </c>
      <c r="L27" s="5">
        <v>0</v>
      </c>
      <c r="M27" s="6">
        <v>0</v>
      </c>
      <c r="N27" s="5">
        <v>0</v>
      </c>
      <c r="O27" s="6">
        <v>0</v>
      </c>
      <c r="P27" s="5">
        <v>0</v>
      </c>
      <c r="Q27" s="7">
        <v>0</v>
      </c>
      <c r="R27" s="5">
        <v>0</v>
      </c>
      <c r="S27" s="7">
        <v>0</v>
      </c>
      <c r="T27" s="9">
        <v>51</v>
      </c>
      <c r="U27" s="9">
        <v>49</v>
      </c>
      <c r="V27" s="9">
        <v>65</v>
      </c>
      <c r="W27" s="9">
        <v>69</v>
      </c>
      <c r="X27" s="9">
        <v>73</v>
      </c>
      <c r="Y27" s="9">
        <v>73</v>
      </c>
      <c r="Z27" s="9" t="s">
        <v>24</v>
      </c>
      <c r="AA27" s="9">
        <v>14</v>
      </c>
      <c r="AB27" s="9">
        <v>13</v>
      </c>
      <c r="AC27" s="9">
        <v>23</v>
      </c>
      <c r="AD27" s="9">
        <v>23</v>
      </c>
      <c r="AE27" s="9">
        <v>24</v>
      </c>
      <c r="AF27" s="9">
        <v>24</v>
      </c>
      <c r="AJ27" s="85">
        <f>VLOOKUP($C27,Hoja3!$C$5:$U$202,18,FALSE)</f>
        <v>2.1902337420050224</v>
      </c>
      <c r="AK27" s="94">
        <f t="shared" si="1"/>
        <v>0</v>
      </c>
      <c r="AL27" s="92" t="str">
        <f t="shared" si="2"/>
        <v/>
      </c>
      <c r="AM27">
        <f>IFERROR(VLOOKUP(C27,'[2]Education expendit (current US)'!$B$2:$K$156,10,FALSE),"")</f>
        <v>805022066.24691403</v>
      </c>
      <c r="AN27">
        <f t="shared" si="3"/>
        <v>805.02206624691405</v>
      </c>
      <c r="AO27" s="85" t="e">
        <f t="shared" si="4"/>
        <v>#DIV/0!</v>
      </c>
      <c r="AP27" s="92">
        <f t="shared" si="5"/>
        <v>0.26086241459074416</v>
      </c>
      <c r="AQ27" s="85">
        <f>VLOOKUP($C27,Hoja3!$C$5:$W$202,21,FALSE)</f>
        <v>1.5259171224052761</v>
      </c>
      <c r="AR27" s="94">
        <f t="shared" si="6"/>
        <v>0</v>
      </c>
      <c r="AS27" s="92" t="str">
        <f t="shared" si="7"/>
        <v/>
      </c>
      <c r="AT27" s="85">
        <f>VLOOKUP($C27,Hoja3!$C$5:$AB$202,26,FALSE)</f>
        <v>0.66431661959974631</v>
      </c>
      <c r="AU27" s="94">
        <f t="shared" si="8"/>
        <v>0</v>
      </c>
      <c r="AV27" s="92" t="str">
        <f t="shared" si="9"/>
        <v/>
      </c>
      <c r="AX27" s="86">
        <f t="shared" si="10"/>
        <v>805.02206624691405</v>
      </c>
      <c r="AY27" s="92">
        <f t="shared" si="11"/>
        <v>0.26086241459074416</v>
      </c>
    </row>
    <row r="28" spans="1:51">
      <c r="A28">
        <v>33</v>
      </c>
      <c r="B28" t="s">
        <v>23</v>
      </c>
      <c r="C28" t="s">
        <v>118</v>
      </c>
      <c r="D28" t="s">
        <v>719</v>
      </c>
      <c r="E28">
        <v>250</v>
      </c>
      <c r="F28" t="e">
        <v>#N/A</v>
      </c>
      <c r="G28" s="5">
        <v>4770.7700000000004</v>
      </c>
      <c r="H28" s="5">
        <v>1.6</v>
      </c>
      <c r="I28" s="6">
        <v>0.33</v>
      </c>
      <c r="J28" s="5">
        <v>35.049999999999997</v>
      </c>
      <c r="K28" s="7">
        <v>0.73</v>
      </c>
      <c r="L28" s="5">
        <v>0</v>
      </c>
      <c r="M28" s="6">
        <v>0</v>
      </c>
      <c r="N28" s="5">
        <v>0</v>
      </c>
      <c r="O28" s="6">
        <v>0</v>
      </c>
      <c r="P28" s="5">
        <v>0</v>
      </c>
      <c r="Q28" s="7">
        <v>0</v>
      </c>
      <c r="R28" s="5">
        <v>0</v>
      </c>
      <c r="S28" s="7">
        <v>0</v>
      </c>
      <c r="T28" s="9">
        <v>52</v>
      </c>
      <c r="U28" s="9">
        <v>56</v>
      </c>
      <c r="V28" s="9">
        <v>67</v>
      </c>
      <c r="W28" s="9">
        <v>71</v>
      </c>
      <c r="X28" s="9">
        <v>74</v>
      </c>
      <c r="Y28" s="9">
        <v>74</v>
      </c>
      <c r="Z28" s="9" t="s">
        <v>24</v>
      </c>
      <c r="AA28" s="9">
        <v>15</v>
      </c>
      <c r="AB28" s="9">
        <v>16</v>
      </c>
      <c r="AC28" s="9">
        <v>24</v>
      </c>
      <c r="AD28" s="9">
        <v>24</v>
      </c>
      <c r="AE28" s="9">
        <v>25</v>
      </c>
      <c r="AF28" s="9">
        <v>25</v>
      </c>
      <c r="AJ28" s="85" t="e">
        <f>VLOOKUP($C28,Hoja3!$C$5:$U$202,18,FALSE)</f>
        <v>#N/A</v>
      </c>
      <c r="AK28" s="94">
        <f t="shared" si="1"/>
        <v>0</v>
      </c>
      <c r="AL28" s="92" t="str">
        <f t="shared" si="2"/>
        <v/>
      </c>
      <c r="AM28">
        <f>IFERROR(VLOOKUP(C28,'[2]Education expendit (current US)'!$B$2:$K$156,10,FALSE),"")</f>
        <v>0</v>
      </c>
      <c r="AN28">
        <f t="shared" si="3"/>
        <v>0</v>
      </c>
      <c r="AO28" s="85" t="e">
        <f t="shared" si="4"/>
        <v>#DIV/0!</v>
      </c>
      <c r="AP28" s="92" t="str">
        <f t="shared" si="5"/>
        <v/>
      </c>
      <c r="AQ28" s="85" t="e">
        <f>VLOOKUP($C28,Hoja3!$C$5:$W$202,21,FALSE)</f>
        <v>#N/A</v>
      </c>
      <c r="AR28" s="94">
        <f t="shared" si="6"/>
        <v>0</v>
      </c>
      <c r="AS28" s="92" t="str">
        <f t="shared" si="7"/>
        <v/>
      </c>
      <c r="AT28" s="85" t="e">
        <f>VLOOKUP($C28,Hoja3!$C$5:$AB$202,26,FALSE)</f>
        <v>#N/A</v>
      </c>
      <c r="AU28" s="94">
        <f t="shared" si="8"/>
        <v>0</v>
      </c>
      <c r="AV28" s="92" t="str">
        <f t="shared" si="9"/>
        <v/>
      </c>
      <c r="AX28" s="86">
        <f t="shared" si="10"/>
        <v>0</v>
      </c>
      <c r="AY28" s="92" t="str">
        <f t="shared" si="11"/>
        <v/>
      </c>
    </row>
    <row r="29" spans="1:51">
      <c r="A29">
        <v>34</v>
      </c>
      <c r="B29" t="s">
        <v>23</v>
      </c>
      <c r="C29" t="s">
        <v>128</v>
      </c>
      <c r="D29" t="s">
        <v>720</v>
      </c>
      <c r="E29">
        <v>250</v>
      </c>
      <c r="F29" t="s">
        <v>559</v>
      </c>
      <c r="G29" s="5">
        <v>42201.27</v>
      </c>
      <c r="H29" s="5">
        <v>2.4</v>
      </c>
      <c r="I29" s="6">
        <v>0.06</v>
      </c>
      <c r="J29" s="5">
        <v>130.62</v>
      </c>
      <c r="K29" s="7">
        <v>0.31</v>
      </c>
      <c r="L29" s="5">
        <v>0</v>
      </c>
      <c r="M29" s="6">
        <v>0</v>
      </c>
      <c r="N29" s="5">
        <v>0</v>
      </c>
      <c r="O29" s="6">
        <v>0</v>
      </c>
      <c r="P29" s="5">
        <v>0</v>
      </c>
      <c r="Q29" s="7">
        <v>0</v>
      </c>
      <c r="R29" s="5">
        <v>0</v>
      </c>
      <c r="S29" s="7">
        <v>0</v>
      </c>
      <c r="T29" s="9">
        <v>70</v>
      </c>
      <c r="U29" s="9">
        <v>69</v>
      </c>
      <c r="V29" s="9">
        <v>68</v>
      </c>
      <c r="W29" s="9">
        <v>72</v>
      </c>
      <c r="X29" s="9">
        <v>75</v>
      </c>
      <c r="Y29" s="9">
        <v>75</v>
      </c>
      <c r="Z29" s="9" t="s">
        <v>24</v>
      </c>
      <c r="AA29" s="9">
        <v>24</v>
      </c>
      <c r="AB29" s="9">
        <v>24</v>
      </c>
      <c r="AC29" s="9">
        <v>25</v>
      </c>
      <c r="AD29" s="9">
        <v>25</v>
      </c>
      <c r="AE29" s="9">
        <v>26</v>
      </c>
      <c r="AF29" s="9">
        <v>26</v>
      </c>
      <c r="AJ29" s="85">
        <f>VLOOKUP($C29,Hoja3!$C$5:$U$202,18,FALSE)</f>
        <v>3.8029999999999999</v>
      </c>
      <c r="AK29" s="94">
        <f t="shared" si="1"/>
        <v>0</v>
      </c>
      <c r="AL29" s="92" t="str">
        <f t="shared" si="2"/>
        <v/>
      </c>
      <c r="AM29">
        <f>IFERROR(VLOOKUP(C29,'[2]Education expendit (current US)'!$B$2:$K$156,10,FALSE),"")</f>
        <v>0</v>
      </c>
      <c r="AN29">
        <f t="shared" si="3"/>
        <v>0</v>
      </c>
      <c r="AO29" s="85" t="e">
        <f t="shared" si="4"/>
        <v>#DIV/0!</v>
      </c>
      <c r="AP29" s="92" t="str">
        <f t="shared" si="5"/>
        <v/>
      </c>
      <c r="AQ29" s="85">
        <f>VLOOKUP($C29,Hoja3!$C$5:$W$202,21,FALSE)</f>
        <v>1.4910000000000001</v>
      </c>
      <c r="AR29" s="94">
        <f t="shared" si="6"/>
        <v>0</v>
      </c>
      <c r="AS29" s="92" t="str">
        <f t="shared" si="7"/>
        <v/>
      </c>
      <c r="AT29" s="85">
        <f>VLOOKUP($C29,Hoja3!$C$5:$AB$202,26,FALSE)</f>
        <v>2.3119999999999998</v>
      </c>
      <c r="AU29" s="94">
        <f t="shared" si="8"/>
        <v>0</v>
      </c>
      <c r="AV29" s="92" t="str">
        <f t="shared" si="9"/>
        <v/>
      </c>
      <c r="AX29" s="86">
        <f t="shared" si="10"/>
        <v>0</v>
      </c>
      <c r="AY29" s="92" t="str">
        <f t="shared" si="11"/>
        <v/>
      </c>
    </row>
    <row r="30" spans="1:51">
      <c r="A30" t="e">
        <f>VLOOKUP(C30,#REF!,22,0)</f>
        <v>#REF!</v>
      </c>
      <c r="B30" t="e">
        <f>VLOOKUP(C30,#REF!,23,0)</f>
        <v>#REF!</v>
      </c>
      <c r="C30" t="s">
        <v>65</v>
      </c>
      <c r="D30" t="str">
        <f>C30&amp;$C$3</f>
        <v>AFG</v>
      </c>
      <c r="E30">
        <v>250</v>
      </c>
      <c r="F30" t="s">
        <v>526</v>
      </c>
      <c r="G30" s="5" t="e">
        <f>ROUND(VLOOKUP($C30,#REF!,3,0),2)</f>
        <v>#REF!</v>
      </c>
      <c r="H30" s="5">
        <v>0</v>
      </c>
      <c r="I30" s="6">
        <v>0</v>
      </c>
      <c r="J30" s="5">
        <v>0</v>
      </c>
      <c r="K30" s="7">
        <v>0</v>
      </c>
      <c r="L30" s="5" t="e">
        <f>VLOOKUP($C30,[3]ctry_inf!$A$2:$U$229,$L$4,0)</f>
        <v>#N/A</v>
      </c>
      <c r="M30" s="6" t="e">
        <f>IF(L30&lt;=0,0,ROUND(H30/L30*1000,2))</f>
        <v>#N/A</v>
      </c>
      <c r="N30" s="5" t="e">
        <f>VLOOKUP($C30,[3]ctry_inf!$A$2:$U$229,$N$4,0)</f>
        <v>#N/A</v>
      </c>
      <c r="O30" s="6" t="e">
        <f>IF(N30&lt;=0,0,ROUND(H30/N30*1000,2))</f>
        <v>#N/A</v>
      </c>
      <c r="P30" s="5"/>
      <c r="Q30" s="7">
        <f>IF(P30&lt;=0,0,ROUND(J30/P30*100,2))</f>
        <v>0</v>
      </c>
      <c r="R30" s="5" t="e">
        <f>VLOOKUP($C30,[3]ctry_inf!$A$2:$U$229,$R$4,0)</f>
        <v>#N/A</v>
      </c>
      <c r="S30" s="7" t="e">
        <f>IF(R30&lt;=0,0,ROUND(J30/R30*100,2))</f>
        <v>#N/A</v>
      </c>
      <c r="T30" s="9">
        <v>91</v>
      </c>
      <c r="U30" s="9">
        <v>92</v>
      </c>
      <c r="V30" s="9">
        <v>79</v>
      </c>
      <c r="W30" s="9">
        <v>79</v>
      </c>
      <c r="X30" s="9">
        <v>79</v>
      </c>
      <c r="Y30" s="9">
        <v>79</v>
      </c>
      <c r="Z30" s="9" t="s">
        <v>24</v>
      </c>
      <c r="AA30" s="9">
        <v>30</v>
      </c>
      <c r="AB30" s="9">
        <v>31</v>
      </c>
      <c r="AC30" s="9">
        <v>27</v>
      </c>
      <c r="AD30" s="9">
        <v>27</v>
      </c>
      <c r="AE30" s="9">
        <v>27</v>
      </c>
      <c r="AF30" s="9">
        <v>27</v>
      </c>
      <c r="AJ30" s="85">
        <f>VLOOKUP($C30,Hoja3!$C$5:$U$202,18,FALSE)</f>
        <v>5.5969999999999995</v>
      </c>
      <c r="AK30" s="94">
        <f t="shared" si="1"/>
        <v>0</v>
      </c>
      <c r="AL30" s="92" t="str">
        <f t="shared" si="2"/>
        <v/>
      </c>
      <c r="AM30">
        <f>IFERROR(VLOOKUP(C30,'[2]Education expendit (current US)'!$B$2:$K$156,10,FALSE),"")</f>
        <v>0</v>
      </c>
      <c r="AN30">
        <f t="shared" si="3"/>
        <v>0</v>
      </c>
      <c r="AO30" s="85" t="e">
        <f t="shared" si="4"/>
        <v>#DIV/0!</v>
      </c>
      <c r="AP30" s="92" t="str">
        <f t="shared" si="5"/>
        <v/>
      </c>
      <c r="AQ30" s="85">
        <f>VLOOKUP($C30,Hoja3!$C$5:$W$202,21,FALSE)</f>
        <v>3.61</v>
      </c>
      <c r="AR30" s="94">
        <f t="shared" si="6"/>
        <v>0</v>
      </c>
      <c r="AS30" s="92" t="str">
        <f t="shared" si="7"/>
        <v/>
      </c>
      <c r="AT30" s="85">
        <f>VLOOKUP($C30,Hoja3!$C$5:$AB$202,26,FALSE)</f>
        <v>1.9870000000000001</v>
      </c>
      <c r="AU30" s="94">
        <f t="shared" si="8"/>
        <v>0</v>
      </c>
      <c r="AV30" s="92" t="str">
        <f t="shared" si="9"/>
        <v/>
      </c>
      <c r="AX30" s="86">
        <f t="shared" si="10"/>
        <v>0</v>
      </c>
      <c r="AY30" s="92" t="str">
        <f t="shared" si="11"/>
        <v/>
      </c>
    </row>
    <row r="31" spans="1:51">
      <c r="A31">
        <v>2</v>
      </c>
      <c r="B31" t="s">
        <v>23</v>
      </c>
      <c r="C31" t="s">
        <v>55</v>
      </c>
      <c r="D31" t="s">
        <v>721</v>
      </c>
      <c r="E31">
        <v>250</v>
      </c>
      <c r="F31" t="s">
        <v>527</v>
      </c>
      <c r="G31" s="5">
        <v>14187</v>
      </c>
      <c r="H31" s="5">
        <v>0</v>
      </c>
      <c r="I31" s="6">
        <v>0</v>
      </c>
      <c r="J31" s="5">
        <v>0</v>
      </c>
      <c r="K31" s="7">
        <v>0</v>
      </c>
      <c r="L31" s="5">
        <v>11638.77</v>
      </c>
      <c r="M31" s="6">
        <v>0</v>
      </c>
      <c r="N31" s="5">
        <v>1231.204</v>
      </c>
      <c r="O31" s="6">
        <v>0</v>
      </c>
      <c r="P31" s="5">
        <v>9371.1869999999999</v>
      </c>
      <c r="Q31" s="7">
        <v>0</v>
      </c>
      <c r="R31" s="5">
        <v>9709.8340000000007</v>
      </c>
      <c r="S31" s="7">
        <v>0</v>
      </c>
      <c r="T31" s="9">
        <v>92</v>
      </c>
      <c r="U31" s="9">
        <v>93</v>
      </c>
      <c r="V31" s="9">
        <v>80</v>
      </c>
      <c r="W31" s="9">
        <v>80</v>
      </c>
      <c r="X31" s="9">
        <v>80</v>
      </c>
      <c r="Y31" s="9">
        <v>80</v>
      </c>
      <c r="Z31" s="9" t="s">
        <v>24</v>
      </c>
      <c r="AA31" s="9">
        <v>31</v>
      </c>
      <c r="AB31" s="9">
        <v>32</v>
      </c>
      <c r="AC31" s="9">
        <v>28</v>
      </c>
      <c r="AD31" s="9">
        <v>28</v>
      </c>
      <c r="AE31" s="9">
        <v>28</v>
      </c>
      <c r="AF31" s="9">
        <v>28</v>
      </c>
      <c r="AJ31" s="85">
        <f>VLOOKUP($C31,Hoja3!$C$5:$U$202,18,FALSE)</f>
        <v>8.6138843405355132</v>
      </c>
      <c r="AK31" s="94">
        <f t="shared" si="1"/>
        <v>807.22320951529969</v>
      </c>
      <c r="AL31" s="92">
        <f t="shared" si="2"/>
        <v>0</v>
      </c>
      <c r="AM31">
        <f>IFERROR(VLOOKUP(C31,'[2]Education expendit (current US)'!$B$2:$K$156,10,FALSE),"")</f>
        <v>231534215.80195799</v>
      </c>
      <c r="AN31">
        <f t="shared" si="3"/>
        <v>231.534215801958</v>
      </c>
      <c r="AO31" s="85">
        <f t="shared" si="4"/>
        <v>2.4707031862874786</v>
      </c>
      <c r="AP31" s="92">
        <f t="shared" si="5"/>
        <v>0</v>
      </c>
      <c r="AQ31" s="85">
        <f>VLOOKUP($C31,Hoja3!$C$5:$W$202,21,FALSE)</f>
        <v>1.646023386369972</v>
      </c>
      <c r="AR31" s="94">
        <f t="shared" si="6"/>
        <v>154.2519296004626</v>
      </c>
      <c r="AS31" s="92">
        <f t="shared" si="7"/>
        <v>0</v>
      </c>
      <c r="AT31" s="85">
        <f>VLOOKUP($C31,Hoja3!$C$5:$AB$202,26,FALSE)</f>
        <v>6.9678609541655421</v>
      </c>
      <c r="AU31" s="94">
        <f t="shared" si="8"/>
        <v>652.97127991483717</v>
      </c>
      <c r="AV31" s="92">
        <f t="shared" si="9"/>
        <v>0</v>
      </c>
      <c r="AX31" s="86">
        <f t="shared" si="10"/>
        <v>1038.7574253172579</v>
      </c>
      <c r="AY31" s="92">
        <f t="shared" si="11"/>
        <v>0</v>
      </c>
    </row>
    <row r="32" spans="1:51">
      <c r="A32">
        <v>3</v>
      </c>
      <c r="B32" t="s">
        <v>23</v>
      </c>
      <c r="C32" t="s">
        <v>53</v>
      </c>
      <c r="D32" t="s">
        <v>722</v>
      </c>
      <c r="E32">
        <v>250</v>
      </c>
      <c r="F32" t="s">
        <v>529</v>
      </c>
      <c r="G32" s="5">
        <v>45197</v>
      </c>
      <c r="H32" s="5">
        <v>0</v>
      </c>
      <c r="I32" s="6">
        <v>0</v>
      </c>
      <c r="J32" s="5">
        <v>0</v>
      </c>
      <c r="K32" s="7">
        <v>0</v>
      </c>
      <c r="L32" s="5">
        <v>33776.71</v>
      </c>
      <c r="M32" s="6">
        <v>0</v>
      </c>
      <c r="N32" s="5">
        <v>5852.3190000000004</v>
      </c>
      <c r="O32" s="6">
        <v>0</v>
      </c>
      <c r="P32" s="5">
        <v>51774.22</v>
      </c>
      <c r="Q32" s="7">
        <v>0</v>
      </c>
      <c r="R32" s="5">
        <v>48307.15</v>
      </c>
      <c r="S32" s="7">
        <v>0</v>
      </c>
      <c r="T32" s="9">
        <v>93</v>
      </c>
      <c r="U32" s="9">
        <v>94</v>
      </c>
      <c r="V32" s="9">
        <v>81</v>
      </c>
      <c r="W32" s="9">
        <v>81</v>
      </c>
      <c r="X32" s="9">
        <v>81</v>
      </c>
      <c r="Y32" s="9">
        <v>81</v>
      </c>
      <c r="Z32" s="9" t="s">
        <v>24</v>
      </c>
      <c r="AA32" s="9">
        <v>32</v>
      </c>
      <c r="AB32" s="9">
        <v>33</v>
      </c>
      <c r="AC32" s="9">
        <v>29</v>
      </c>
      <c r="AD32" s="9">
        <v>29</v>
      </c>
      <c r="AE32" s="9">
        <v>29</v>
      </c>
      <c r="AF32" s="9">
        <v>29</v>
      </c>
      <c r="AJ32" s="85">
        <f>VLOOKUP($C32,Hoja3!$C$5:$U$202,18,FALSE)</f>
        <v>8.2669999999999995</v>
      </c>
      <c r="AK32" s="94">
        <f t="shared" si="1"/>
        <v>4280.1747673999998</v>
      </c>
      <c r="AL32" s="92">
        <f t="shared" si="2"/>
        <v>0</v>
      </c>
      <c r="AM32">
        <f>IFERROR(VLOOKUP(C32,'[2]Education expendit (current US)'!$B$2:$K$156,10,FALSE),"")</f>
        <v>1695790961.8785999</v>
      </c>
      <c r="AN32">
        <f t="shared" si="3"/>
        <v>1695.7909618785998</v>
      </c>
      <c r="AO32" s="85">
        <f t="shared" si="4"/>
        <v>3.2753578168412769</v>
      </c>
      <c r="AP32" s="92">
        <f t="shared" si="5"/>
        <v>0</v>
      </c>
      <c r="AQ32" s="85">
        <f>VLOOKUP($C32,Hoja3!$C$5:$W$202,21,FALSE)</f>
        <v>1.012</v>
      </c>
      <c r="AR32" s="94">
        <f t="shared" si="6"/>
        <v>523.95510639999998</v>
      </c>
      <c r="AS32" s="92">
        <f t="shared" si="7"/>
        <v>0</v>
      </c>
      <c r="AT32" s="85">
        <f>VLOOKUP($C32,Hoja3!$C$5:$AB$202,26,FALSE)</f>
        <v>7.2549999999999999</v>
      </c>
      <c r="AU32" s="94">
        <f t="shared" si="8"/>
        <v>3756.2196610000001</v>
      </c>
      <c r="AV32" s="92">
        <f t="shared" si="9"/>
        <v>0</v>
      </c>
      <c r="AX32" s="86">
        <f t="shared" si="10"/>
        <v>5975.9657292785996</v>
      </c>
      <c r="AY32" s="92">
        <f t="shared" si="11"/>
        <v>0</v>
      </c>
    </row>
    <row r="33" spans="1:51">
      <c r="A33">
        <v>4</v>
      </c>
      <c r="B33" t="s">
        <v>23</v>
      </c>
      <c r="C33" t="s">
        <v>130</v>
      </c>
      <c r="D33" t="s">
        <v>723</v>
      </c>
      <c r="E33">
        <v>250</v>
      </c>
      <c r="F33" t="s">
        <v>530</v>
      </c>
      <c r="G33" s="5">
        <v>32574.79</v>
      </c>
      <c r="H33" s="5">
        <v>0</v>
      </c>
      <c r="I33" s="6">
        <v>0</v>
      </c>
      <c r="J33" s="5">
        <v>0.43</v>
      </c>
      <c r="K33" s="7">
        <v>0</v>
      </c>
      <c r="L33" s="5">
        <v>0</v>
      </c>
      <c r="M33" s="6">
        <v>0</v>
      </c>
      <c r="N33" s="5">
        <v>0</v>
      </c>
      <c r="O33" s="6">
        <v>0</v>
      </c>
      <c r="P33" s="5">
        <v>0</v>
      </c>
      <c r="Q33" s="7">
        <v>0</v>
      </c>
      <c r="R33" s="5">
        <v>0</v>
      </c>
      <c r="S33" s="7">
        <v>0</v>
      </c>
      <c r="T33" s="9">
        <v>94</v>
      </c>
      <c r="U33" s="9">
        <v>95</v>
      </c>
      <c r="V33" s="9">
        <v>82</v>
      </c>
      <c r="W33" s="9">
        <v>82</v>
      </c>
      <c r="X33" s="9">
        <v>82</v>
      </c>
      <c r="Y33" s="9">
        <v>82</v>
      </c>
      <c r="Z33" s="9" t="s">
        <v>24</v>
      </c>
      <c r="AA33" s="9">
        <v>33</v>
      </c>
      <c r="AB33" s="9">
        <v>34</v>
      </c>
      <c r="AC33" s="9">
        <v>30</v>
      </c>
      <c r="AD33" s="9">
        <v>30</v>
      </c>
      <c r="AE33" s="9">
        <v>30</v>
      </c>
      <c r="AF33" s="9">
        <v>30</v>
      </c>
      <c r="AJ33" s="85">
        <f>VLOOKUP($C33,Hoja3!$C$5:$U$202,18,FALSE)</f>
        <v>4.008</v>
      </c>
      <c r="AK33" s="94">
        <f t="shared" si="1"/>
        <v>0</v>
      </c>
      <c r="AL33" s="92" t="str">
        <f t="shared" si="2"/>
        <v/>
      </c>
      <c r="AM33">
        <f>IFERROR(VLOOKUP(C33,'[2]Education expendit (current US)'!$B$2:$K$156,10,FALSE),"")</f>
        <v>803292361.98247397</v>
      </c>
      <c r="AN33">
        <f t="shared" si="3"/>
        <v>803.29236198247395</v>
      </c>
      <c r="AO33" s="85" t="e">
        <f t="shared" si="4"/>
        <v>#DIV/0!</v>
      </c>
      <c r="AP33" s="92">
        <f t="shared" si="5"/>
        <v>0</v>
      </c>
      <c r="AQ33" s="85">
        <f>VLOOKUP($C33,Hoja3!$C$5:$W$202,21,FALSE)</f>
        <v>2.3980000000000001</v>
      </c>
      <c r="AR33" s="94">
        <f t="shared" si="6"/>
        <v>0</v>
      </c>
      <c r="AS33" s="92" t="str">
        <f t="shared" si="7"/>
        <v/>
      </c>
      <c r="AT33" s="85">
        <f>VLOOKUP($C33,Hoja3!$C$5:$AB$202,26,FALSE)</f>
        <v>1.61</v>
      </c>
      <c r="AU33" s="94">
        <f t="shared" si="8"/>
        <v>0</v>
      </c>
      <c r="AV33" s="92" t="str">
        <f t="shared" si="9"/>
        <v/>
      </c>
      <c r="AX33" s="86">
        <f t="shared" si="10"/>
        <v>803.29236198247395</v>
      </c>
      <c r="AY33" s="92">
        <f t="shared" si="11"/>
        <v>0</v>
      </c>
    </row>
    <row r="34" spans="1:51">
      <c r="A34">
        <v>10</v>
      </c>
      <c r="B34" t="s">
        <v>23</v>
      </c>
      <c r="C34" t="s">
        <v>57</v>
      </c>
      <c r="D34" t="s">
        <v>724</v>
      </c>
      <c r="E34">
        <v>250</v>
      </c>
      <c r="F34" t="s">
        <v>584</v>
      </c>
      <c r="G34" s="5">
        <v>23484.28</v>
      </c>
      <c r="H34" s="5">
        <v>0</v>
      </c>
      <c r="I34" s="6">
        <v>0</v>
      </c>
      <c r="J34" s="5">
        <v>0</v>
      </c>
      <c r="K34" s="7">
        <v>0</v>
      </c>
      <c r="L34" s="5">
        <v>24622.91</v>
      </c>
      <c r="M34" s="6">
        <v>0</v>
      </c>
      <c r="N34" s="5">
        <v>4557.616</v>
      </c>
      <c r="O34" s="6">
        <v>0</v>
      </c>
      <c r="P34" s="5">
        <v>23132.45</v>
      </c>
      <c r="Q34" s="7">
        <v>0</v>
      </c>
      <c r="R34" s="5">
        <v>22539.47</v>
      </c>
      <c r="S34" s="7">
        <v>0</v>
      </c>
      <c r="T34" s="9">
        <v>95</v>
      </c>
      <c r="U34" s="9">
        <v>96</v>
      </c>
      <c r="V34" s="9">
        <v>83</v>
      </c>
      <c r="W34" s="9">
        <v>83</v>
      </c>
      <c r="X34" s="9">
        <v>83</v>
      </c>
      <c r="Y34" s="9">
        <v>83</v>
      </c>
      <c r="Z34" s="9" t="s">
        <v>24</v>
      </c>
      <c r="AA34" s="9">
        <v>34</v>
      </c>
      <c r="AB34" s="9">
        <v>35</v>
      </c>
      <c r="AC34" s="9">
        <v>31</v>
      </c>
      <c r="AD34" s="9">
        <v>31</v>
      </c>
      <c r="AE34" s="9">
        <v>31</v>
      </c>
      <c r="AF34" s="9">
        <v>31</v>
      </c>
      <c r="AJ34" s="85">
        <f>VLOOKUP($C34,Hoja3!$C$5:$U$202,18,FALSE)</f>
        <v>22.6</v>
      </c>
      <c r="AK34" s="94">
        <f t="shared" si="1"/>
        <v>5227.9337000000005</v>
      </c>
      <c r="AL34" s="92">
        <f t="shared" si="2"/>
        <v>0</v>
      </c>
      <c r="AM34">
        <f>IFERROR(VLOOKUP(C34,'[2]Education expendit (current US)'!$B$2:$K$156,10,FALSE),"")</f>
        <v>1479820560.6187501</v>
      </c>
      <c r="AN34">
        <f t="shared" si="3"/>
        <v>1479.8205606187501</v>
      </c>
      <c r="AO34" s="85">
        <f t="shared" si="4"/>
        <v>6.3971631220158267</v>
      </c>
      <c r="AP34" s="92">
        <f t="shared" si="5"/>
        <v>0</v>
      </c>
      <c r="AQ34" s="85">
        <f>VLOOKUP($C34,Hoja3!$C$5:$W$202,21,FALSE)</f>
        <v>3.3544073397999394</v>
      </c>
      <c r="AR34" s="94">
        <f t="shared" si="6"/>
        <v>775.95660067555116</v>
      </c>
      <c r="AS34" s="92">
        <f t="shared" si="7"/>
        <v>0</v>
      </c>
      <c r="AT34" s="85">
        <f>VLOOKUP($C34,Hoja3!$C$5:$AB$202,26,FALSE)</f>
        <v>19.47489124497854</v>
      </c>
      <c r="AU34" s="94">
        <f t="shared" si="8"/>
        <v>4505.019479799038</v>
      </c>
      <c r="AV34" s="92">
        <f t="shared" si="9"/>
        <v>0</v>
      </c>
      <c r="AX34" s="86">
        <f t="shared" si="10"/>
        <v>6760.7966410933386</v>
      </c>
      <c r="AY34" s="92">
        <f t="shared" si="11"/>
        <v>0</v>
      </c>
    </row>
    <row r="35" spans="1:51">
      <c r="A35">
        <v>13</v>
      </c>
      <c r="B35" t="s">
        <v>23</v>
      </c>
      <c r="C35" t="s">
        <v>40</v>
      </c>
      <c r="D35" t="s">
        <v>725</v>
      </c>
      <c r="E35">
        <v>250</v>
      </c>
      <c r="F35" t="s">
        <v>535</v>
      </c>
      <c r="G35" s="5">
        <v>21157</v>
      </c>
      <c r="H35" s="5">
        <v>0</v>
      </c>
      <c r="I35" s="6">
        <v>0</v>
      </c>
      <c r="J35" s="5">
        <v>0</v>
      </c>
      <c r="K35" s="7">
        <v>0</v>
      </c>
      <c r="L35" s="5">
        <v>13708.72</v>
      </c>
      <c r="M35" s="6">
        <v>0</v>
      </c>
      <c r="N35" s="5">
        <v>2452.86</v>
      </c>
      <c r="O35" s="6">
        <v>0</v>
      </c>
      <c r="P35" s="5">
        <v>11667.38</v>
      </c>
      <c r="Q35" s="7">
        <v>0</v>
      </c>
      <c r="R35" s="5">
        <v>11484.01</v>
      </c>
      <c r="S35" s="7">
        <v>0</v>
      </c>
      <c r="T35" s="9">
        <v>96</v>
      </c>
      <c r="U35" s="9">
        <v>97</v>
      </c>
      <c r="V35" s="9">
        <v>84</v>
      </c>
      <c r="W35" s="9">
        <v>84</v>
      </c>
      <c r="X35" s="9">
        <v>84</v>
      </c>
      <c r="Y35" s="9">
        <v>84</v>
      </c>
      <c r="Z35" s="9" t="s">
        <v>24</v>
      </c>
      <c r="AA35" s="9">
        <v>35</v>
      </c>
      <c r="AB35" s="9">
        <v>36</v>
      </c>
      <c r="AC35" s="9">
        <v>32</v>
      </c>
      <c r="AD35" s="9">
        <v>32</v>
      </c>
      <c r="AE35" s="9">
        <v>32</v>
      </c>
      <c r="AF35" s="9">
        <v>32</v>
      </c>
      <c r="AJ35" s="85">
        <f>VLOOKUP($C35,Hoja3!$C$5:$U$202,18,FALSE)</f>
        <v>8.2219999999999995</v>
      </c>
      <c r="AK35" s="94">
        <f t="shared" si="1"/>
        <v>959.29198359999998</v>
      </c>
      <c r="AL35" s="92">
        <f t="shared" si="2"/>
        <v>0</v>
      </c>
      <c r="AM35">
        <f>IFERROR(VLOOKUP(C35,'[2]Education expendit (current US)'!$B$2:$K$156,10,FALSE),"")</f>
        <v>275970709.27506101</v>
      </c>
      <c r="AN35">
        <f t="shared" si="3"/>
        <v>275.97070927506098</v>
      </c>
      <c r="AO35" s="85">
        <f t="shared" si="4"/>
        <v>2.3653186000204074</v>
      </c>
      <c r="AP35" s="92">
        <f t="shared" si="5"/>
        <v>0</v>
      </c>
      <c r="AQ35" s="85">
        <f>VLOOKUP($C35,Hoja3!$C$5:$W$202,21,FALSE)</f>
        <v>1.595</v>
      </c>
      <c r="AR35" s="94">
        <f t="shared" si="6"/>
        <v>186.09471099999999</v>
      </c>
      <c r="AS35" s="92">
        <f t="shared" si="7"/>
        <v>0</v>
      </c>
      <c r="AT35" s="85">
        <f>VLOOKUP($C35,Hoja3!$C$5:$AB$202,26,FALSE)</f>
        <v>6.6269999999999998</v>
      </c>
      <c r="AU35" s="94">
        <f t="shared" si="8"/>
        <v>773.19727259999991</v>
      </c>
      <c r="AV35" s="92">
        <f t="shared" si="9"/>
        <v>0</v>
      </c>
      <c r="AX35" s="86">
        <f t="shared" si="10"/>
        <v>1235.262692875061</v>
      </c>
      <c r="AY35" s="92">
        <f t="shared" si="11"/>
        <v>0</v>
      </c>
    </row>
    <row r="36" spans="1:51">
      <c r="A36">
        <v>17</v>
      </c>
      <c r="B36" t="s">
        <v>23</v>
      </c>
      <c r="C36" t="s">
        <v>120</v>
      </c>
      <c r="D36" t="s">
        <v>726</v>
      </c>
      <c r="E36">
        <v>250</v>
      </c>
      <c r="F36" t="s">
        <v>539</v>
      </c>
      <c r="G36" s="5">
        <v>676481</v>
      </c>
      <c r="H36" s="5">
        <v>0.4</v>
      </c>
      <c r="I36" s="6">
        <v>0</v>
      </c>
      <c r="J36" s="5">
        <v>21.17</v>
      </c>
      <c r="K36" s="7">
        <v>0</v>
      </c>
      <c r="L36" s="5">
        <v>0</v>
      </c>
      <c r="M36" s="6">
        <v>0</v>
      </c>
      <c r="N36" s="5">
        <v>0</v>
      </c>
      <c r="O36" s="6">
        <v>0</v>
      </c>
      <c r="P36" s="5">
        <v>0</v>
      </c>
      <c r="Q36" s="7">
        <v>0</v>
      </c>
      <c r="R36" s="5">
        <v>0</v>
      </c>
      <c r="S36" s="7">
        <v>0</v>
      </c>
      <c r="T36" s="9">
        <v>97</v>
      </c>
      <c r="U36" s="9">
        <v>98</v>
      </c>
      <c r="V36" s="9">
        <v>85</v>
      </c>
      <c r="W36" s="9">
        <v>85</v>
      </c>
      <c r="X36" s="9">
        <v>85</v>
      </c>
      <c r="Y36" s="9">
        <v>85</v>
      </c>
      <c r="Z36" s="9" t="s">
        <v>24</v>
      </c>
      <c r="AA36" s="9">
        <v>36</v>
      </c>
      <c r="AB36" s="9">
        <v>37</v>
      </c>
      <c r="AC36" s="9">
        <v>33</v>
      </c>
      <c r="AD36" s="9">
        <v>33</v>
      </c>
      <c r="AE36" s="9">
        <v>33</v>
      </c>
      <c r="AF36" s="9">
        <v>33</v>
      </c>
      <c r="AJ36" s="85">
        <f>VLOOKUP($C36,Hoja3!$C$5:$U$202,18,FALSE)</f>
        <v>12.533489885664029</v>
      </c>
      <c r="AK36" s="94">
        <f t="shared" si="1"/>
        <v>0</v>
      </c>
      <c r="AL36" s="92" t="str">
        <f t="shared" si="2"/>
        <v/>
      </c>
      <c r="AM36">
        <f>IFERROR(VLOOKUP(C36,'[2]Education expendit (current US)'!$B$2:$K$156,10,FALSE),"")</f>
        <v>0</v>
      </c>
      <c r="AN36">
        <f t="shared" si="3"/>
        <v>0</v>
      </c>
      <c r="AO36" s="85" t="e">
        <f t="shared" si="4"/>
        <v>#DIV/0!</v>
      </c>
      <c r="AP36" s="92" t="str">
        <f t="shared" si="5"/>
        <v/>
      </c>
      <c r="AQ36" s="85">
        <f>VLOOKUP($C36,Hoja3!$C$5:$W$202,21,FALSE)</f>
        <v>1.839915567282322</v>
      </c>
      <c r="AR36" s="94">
        <f t="shared" si="6"/>
        <v>0</v>
      </c>
      <c r="AS36" s="92" t="str">
        <f t="shared" si="7"/>
        <v/>
      </c>
      <c r="AT36" s="85">
        <f>VLOOKUP($C36,Hoja3!$C$5:$AB$202,26,FALSE)</f>
        <v>10.693574318381707</v>
      </c>
      <c r="AU36" s="94">
        <f t="shared" si="8"/>
        <v>0</v>
      </c>
      <c r="AV36" s="92" t="str">
        <f t="shared" si="9"/>
        <v/>
      </c>
      <c r="AX36" s="86">
        <f t="shared" si="10"/>
        <v>0</v>
      </c>
      <c r="AY36" s="92" t="str">
        <f t="shared" si="11"/>
        <v/>
      </c>
    </row>
    <row r="37" spans="1:51">
      <c r="A37">
        <v>18</v>
      </c>
      <c r="B37" t="s">
        <v>23</v>
      </c>
      <c r="C37" t="s">
        <v>86</v>
      </c>
      <c r="D37" t="s">
        <v>727</v>
      </c>
      <c r="E37">
        <v>250</v>
      </c>
      <c r="F37" t="s">
        <v>540</v>
      </c>
      <c r="G37" s="5">
        <v>47245.08</v>
      </c>
      <c r="H37" s="5">
        <v>0</v>
      </c>
      <c r="I37" s="6">
        <v>0</v>
      </c>
      <c r="J37" s="5">
        <v>0</v>
      </c>
      <c r="K37" s="7">
        <v>0</v>
      </c>
      <c r="L37" s="5">
        <v>0</v>
      </c>
      <c r="M37" s="6">
        <v>0</v>
      </c>
      <c r="N37" s="5">
        <v>0</v>
      </c>
      <c r="O37" s="6">
        <v>0</v>
      </c>
      <c r="P37" s="5">
        <v>82150.31</v>
      </c>
      <c r="Q37" s="7">
        <v>0</v>
      </c>
      <c r="R37" s="5">
        <v>77842.289999999994</v>
      </c>
      <c r="S37" s="7">
        <v>0</v>
      </c>
      <c r="T37" s="9">
        <v>98</v>
      </c>
      <c r="U37" s="9">
        <v>99</v>
      </c>
      <c r="V37" s="9">
        <v>86</v>
      </c>
      <c r="W37" s="9">
        <v>86</v>
      </c>
      <c r="X37" s="9">
        <v>86</v>
      </c>
      <c r="Y37" s="9">
        <v>86</v>
      </c>
      <c r="Z37" s="9" t="s">
        <v>24</v>
      </c>
      <c r="AA37" s="9">
        <v>37</v>
      </c>
      <c r="AB37" s="9">
        <v>38</v>
      </c>
      <c r="AC37" s="9">
        <v>34</v>
      </c>
      <c r="AD37" s="9">
        <v>34</v>
      </c>
      <c r="AE37" s="9">
        <v>34</v>
      </c>
      <c r="AF37" s="9">
        <v>34</v>
      </c>
      <c r="AJ37" s="85">
        <f>VLOOKUP($C37,Hoja3!$C$5:$U$202,18,FALSE)</f>
        <v>11.65</v>
      </c>
      <c r="AK37" s="94">
        <f t="shared" si="1"/>
        <v>9570.5111149999993</v>
      </c>
      <c r="AL37" s="92">
        <f t="shared" si="2"/>
        <v>0</v>
      </c>
      <c r="AM37">
        <f>IFERROR(VLOOKUP(C37,'[2]Education expendit (current US)'!$B$2:$K$156,10,FALSE),"")</f>
        <v>0</v>
      </c>
      <c r="AN37">
        <f t="shared" si="3"/>
        <v>0</v>
      </c>
      <c r="AO37" s="85">
        <f t="shared" si="4"/>
        <v>0</v>
      </c>
      <c r="AP37" s="92" t="str">
        <f t="shared" si="5"/>
        <v/>
      </c>
      <c r="AQ37" s="85">
        <f>VLOOKUP($C37,Hoja3!$C$5:$W$202,21,FALSE)</f>
        <v>6.3550000000000004</v>
      </c>
      <c r="AR37" s="94">
        <f t="shared" si="6"/>
        <v>5220.6522004999997</v>
      </c>
      <c r="AS37" s="92">
        <f t="shared" si="7"/>
        <v>0</v>
      </c>
      <c r="AT37" s="85">
        <f>VLOOKUP($C37,Hoja3!$C$5:$AB$202,26,FALSE)</f>
        <v>5.29819211599456</v>
      </c>
      <c r="AU37" s="94">
        <f t="shared" si="8"/>
        <v>4352.4812476850902</v>
      </c>
      <c r="AV37" s="92">
        <f t="shared" si="9"/>
        <v>0</v>
      </c>
      <c r="AX37" s="86">
        <f t="shared" si="10"/>
        <v>9573.1334481850899</v>
      </c>
      <c r="AY37" s="92">
        <f t="shared" si="11"/>
        <v>0</v>
      </c>
    </row>
    <row r="38" spans="1:51">
      <c r="A38">
        <v>19</v>
      </c>
      <c r="B38" t="s">
        <v>23</v>
      </c>
      <c r="C38" t="s">
        <v>68</v>
      </c>
      <c r="D38" t="s">
        <v>728</v>
      </c>
      <c r="E38">
        <v>250</v>
      </c>
      <c r="F38" t="s">
        <v>541</v>
      </c>
      <c r="G38" s="5">
        <v>293549.77</v>
      </c>
      <c r="H38" s="5">
        <v>0</v>
      </c>
      <c r="I38" s="6">
        <v>0</v>
      </c>
      <c r="J38" s="5">
        <v>0</v>
      </c>
      <c r="K38" s="7">
        <v>0</v>
      </c>
      <c r="L38" s="5">
        <v>212896.2</v>
      </c>
      <c r="M38" s="6">
        <v>0</v>
      </c>
      <c r="N38" s="5">
        <v>52616.47</v>
      </c>
      <c r="O38" s="6">
        <v>0</v>
      </c>
      <c r="P38" s="5">
        <v>217332.7</v>
      </c>
      <c r="Q38" s="7">
        <v>0</v>
      </c>
      <c r="R38" s="5">
        <v>210352.5</v>
      </c>
      <c r="S38" s="7">
        <v>0</v>
      </c>
      <c r="T38" s="9">
        <v>99</v>
      </c>
      <c r="U38" s="9">
        <v>100</v>
      </c>
      <c r="V38" s="9">
        <v>87</v>
      </c>
      <c r="W38" s="9">
        <v>87</v>
      </c>
      <c r="X38" s="9">
        <v>87</v>
      </c>
      <c r="Y38" s="9">
        <v>87</v>
      </c>
      <c r="Z38" s="9" t="s">
        <v>24</v>
      </c>
      <c r="AA38" s="9">
        <v>38</v>
      </c>
      <c r="AB38" s="9">
        <v>39</v>
      </c>
      <c r="AC38" s="9">
        <v>35</v>
      </c>
      <c r="AD38" s="9">
        <v>35</v>
      </c>
      <c r="AE38" s="9">
        <v>35</v>
      </c>
      <c r="AF38" s="9">
        <v>35</v>
      </c>
      <c r="AJ38" s="85">
        <f>VLOOKUP($C38,Hoja3!$C$5:$U$202,18,FALSE)</f>
        <v>16.015999999999998</v>
      </c>
      <c r="AK38" s="94">
        <f t="shared" si="1"/>
        <v>34808.005231999996</v>
      </c>
      <c r="AL38" s="92">
        <f t="shared" si="2"/>
        <v>0</v>
      </c>
      <c r="AM38">
        <f>IFERROR(VLOOKUP(C38,'[2]Education expendit (current US)'!$B$2:$K$156,10,FALSE),"")</f>
        <v>14411043381.746</v>
      </c>
      <c r="AN38">
        <f t="shared" si="3"/>
        <v>14411.043381746</v>
      </c>
      <c r="AO38" s="85">
        <f t="shared" si="4"/>
        <v>6.6308675048651207</v>
      </c>
      <c r="AP38" s="92">
        <f t="shared" si="5"/>
        <v>0</v>
      </c>
      <c r="AQ38" s="85">
        <f>VLOOKUP($C38,Hoja3!$C$5:$W$202,21,FALSE)</f>
        <v>4.33</v>
      </c>
      <c r="AR38" s="94">
        <f t="shared" si="6"/>
        <v>9410.5059099999999</v>
      </c>
      <c r="AS38" s="92">
        <f t="shared" si="7"/>
        <v>0</v>
      </c>
      <c r="AT38" s="85">
        <f>VLOOKUP($C38,Hoja3!$C$5:$AB$202,26,FALSE)</f>
        <v>11.686</v>
      </c>
      <c r="AU38" s="94">
        <f t="shared" si="8"/>
        <v>25397.499322000003</v>
      </c>
      <c r="AV38" s="92">
        <f t="shared" si="9"/>
        <v>0</v>
      </c>
      <c r="AX38" s="86">
        <f t="shared" si="10"/>
        <v>49219.048613746003</v>
      </c>
      <c r="AY38" s="92">
        <f t="shared" si="11"/>
        <v>0</v>
      </c>
    </row>
    <row r="39" spans="1:51">
      <c r="A39">
        <v>21</v>
      </c>
      <c r="B39" t="s">
        <v>23</v>
      </c>
      <c r="C39" t="s">
        <v>72</v>
      </c>
      <c r="D39" t="s">
        <v>729</v>
      </c>
      <c r="E39">
        <v>250</v>
      </c>
      <c r="F39" t="s">
        <v>544</v>
      </c>
      <c r="G39" s="5">
        <v>40997</v>
      </c>
      <c r="H39" s="5">
        <v>0</v>
      </c>
      <c r="I39" s="6">
        <v>0</v>
      </c>
      <c r="J39" s="5">
        <v>0</v>
      </c>
      <c r="K39" s="7">
        <v>0</v>
      </c>
      <c r="L39" s="5">
        <v>33469.69</v>
      </c>
      <c r="M39" s="6">
        <v>0</v>
      </c>
      <c r="N39" s="5">
        <v>5909.8050000000003</v>
      </c>
      <c r="O39" s="6">
        <v>0</v>
      </c>
      <c r="P39" s="5">
        <v>27573.54</v>
      </c>
      <c r="Q39" s="7">
        <v>0</v>
      </c>
      <c r="R39" s="5">
        <v>27820.36</v>
      </c>
      <c r="S39" s="7">
        <v>0</v>
      </c>
      <c r="T39" s="9">
        <v>100</v>
      </c>
      <c r="U39" s="9">
        <v>101</v>
      </c>
      <c r="V39" s="9">
        <v>88</v>
      </c>
      <c r="W39" s="9">
        <v>88</v>
      </c>
      <c r="X39" s="9">
        <v>88</v>
      </c>
      <c r="Y39" s="9">
        <v>88</v>
      </c>
      <c r="Z39" s="9" t="s">
        <v>24</v>
      </c>
      <c r="AA39" s="9">
        <v>39</v>
      </c>
      <c r="AB39" s="9">
        <v>40</v>
      </c>
      <c r="AC39" s="9">
        <v>36</v>
      </c>
      <c r="AD39" s="9">
        <v>36</v>
      </c>
      <c r="AE39" s="9">
        <v>36</v>
      </c>
      <c r="AF39" s="9">
        <v>36</v>
      </c>
      <c r="AJ39" s="85">
        <f>VLOOKUP($C39,Hoja3!$C$5:$U$202,18,FALSE)</f>
        <v>12.110000000000001</v>
      </c>
      <c r="AK39" s="94">
        <f t="shared" si="1"/>
        <v>3339.1556940000005</v>
      </c>
      <c r="AL39" s="92">
        <f t="shared" si="2"/>
        <v>0</v>
      </c>
      <c r="AM39">
        <f>IFERROR(VLOOKUP(C39,'[2]Education expendit (current US)'!$B$2:$K$156,10,FALSE),"")</f>
        <v>1722877513.3131399</v>
      </c>
      <c r="AN39">
        <f t="shared" si="3"/>
        <v>1722.8775133131398</v>
      </c>
      <c r="AO39" s="85">
        <f t="shared" si="4"/>
        <v>6.2483000489351017</v>
      </c>
      <c r="AP39" s="92">
        <f t="shared" si="5"/>
        <v>0</v>
      </c>
      <c r="AQ39" s="85">
        <f>VLOOKUP($C39,Hoja3!$C$5:$W$202,21,FALSE)</f>
        <v>3.31</v>
      </c>
      <c r="AR39" s="94">
        <f t="shared" si="6"/>
        <v>912.6841740000001</v>
      </c>
      <c r="AS39" s="92">
        <f t="shared" si="7"/>
        <v>0</v>
      </c>
      <c r="AT39" s="85">
        <f>VLOOKUP($C39,Hoja3!$C$5:$AB$202,26,FALSE)</f>
        <v>8.8000000000000007</v>
      </c>
      <c r="AU39" s="94">
        <f t="shared" si="8"/>
        <v>2426.4715200000005</v>
      </c>
      <c r="AV39" s="92">
        <f t="shared" si="9"/>
        <v>0</v>
      </c>
      <c r="AX39" s="86">
        <f t="shared" si="10"/>
        <v>5062.0332073131403</v>
      </c>
      <c r="AY39" s="92">
        <f t="shared" si="11"/>
        <v>0</v>
      </c>
    </row>
    <row r="40" spans="1:51">
      <c r="A40">
        <v>22</v>
      </c>
      <c r="B40" t="s">
        <v>23</v>
      </c>
      <c r="C40" t="s">
        <v>82</v>
      </c>
      <c r="D40" t="s">
        <v>730</v>
      </c>
      <c r="E40">
        <v>250</v>
      </c>
      <c r="F40" t="s">
        <v>545</v>
      </c>
      <c r="G40" s="5">
        <v>180409</v>
      </c>
      <c r="H40" s="5">
        <v>0</v>
      </c>
      <c r="I40" s="6">
        <v>0</v>
      </c>
      <c r="J40" s="5">
        <v>0</v>
      </c>
      <c r="K40" s="7">
        <v>0</v>
      </c>
      <c r="L40" s="5">
        <v>127087</v>
      </c>
      <c r="M40" s="6">
        <v>0</v>
      </c>
      <c r="N40" s="5">
        <v>16116.76</v>
      </c>
      <c r="O40" s="6">
        <v>0</v>
      </c>
      <c r="P40" s="5">
        <v>149058.9</v>
      </c>
      <c r="Q40" s="7">
        <v>0</v>
      </c>
      <c r="R40" s="5">
        <v>131868.1</v>
      </c>
      <c r="S40" s="7">
        <v>0</v>
      </c>
      <c r="T40" s="9">
        <v>101</v>
      </c>
      <c r="U40" s="9">
        <v>102</v>
      </c>
      <c r="V40" s="9">
        <v>89</v>
      </c>
      <c r="W40" s="9">
        <v>89</v>
      </c>
      <c r="X40" s="9">
        <v>89</v>
      </c>
      <c r="Y40" s="9">
        <v>89</v>
      </c>
      <c r="Z40" s="9" t="s">
        <v>24</v>
      </c>
      <c r="AA40" s="9">
        <v>40</v>
      </c>
      <c r="AB40" s="9">
        <v>41</v>
      </c>
      <c r="AC40" s="9">
        <v>37</v>
      </c>
      <c r="AD40" s="9">
        <v>37</v>
      </c>
      <c r="AE40" s="9">
        <v>37</v>
      </c>
      <c r="AF40" s="9">
        <v>37</v>
      </c>
      <c r="AJ40" s="85">
        <f>VLOOKUP($C40,Hoja3!$C$5:$U$202,18,FALSE)</f>
        <v>6.3829999999999991</v>
      </c>
      <c r="AK40" s="94">
        <f t="shared" si="1"/>
        <v>9514.4295869999987</v>
      </c>
      <c r="AL40" s="92">
        <f t="shared" si="2"/>
        <v>0</v>
      </c>
      <c r="AM40">
        <f>IFERROR(VLOOKUP(C40,'[2]Education expendit (current US)'!$B$2:$K$156,10,FALSE),"")</f>
        <v>7744167182.3482199</v>
      </c>
      <c r="AN40">
        <f t="shared" si="3"/>
        <v>7744.1671823482202</v>
      </c>
      <c r="AO40" s="88">
        <f t="shared" si="4"/>
        <v>5.1953738973977543</v>
      </c>
      <c r="AP40" s="92">
        <f t="shared" si="5"/>
        <v>0</v>
      </c>
      <c r="AQ40" s="85">
        <f>VLOOKUP($C40,Hoja3!$C$5:$W$202,21,FALSE)</f>
        <v>2.2719999999999998</v>
      </c>
      <c r="AR40" s="94">
        <f t="shared" si="6"/>
        <v>3386.6182079999994</v>
      </c>
      <c r="AS40" s="92">
        <f t="shared" si="7"/>
        <v>0</v>
      </c>
      <c r="AT40" s="85">
        <f>VLOOKUP($C40,Hoja3!$C$5:$AB$202,26,FALSE)</f>
        <v>4.1109999999999998</v>
      </c>
      <c r="AU40" s="94">
        <f t="shared" si="8"/>
        <v>6127.8113789999998</v>
      </c>
      <c r="AV40" s="92">
        <f t="shared" si="9"/>
        <v>0</v>
      </c>
      <c r="AX40" s="86">
        <f t="shared" si="10"/>
        <v>17258.59676934822</v>
      </c>
      <c r="AY40" s="92">
        <f t="shared" si="11"/>
        <v>0</v>
      </c>
    </row>
    <row r="41" spans="1:51">
      <c r="A41">
        <v>24</v>
      </c>
      <c r="B41" t="s">
        <v>23</v>
      </c>
      <c r="C41" t="s">
        <v>122</v>
      </c>
      <c r="D41" t="s">
        <v>731</v>
      </c>
      <c r="E41">
        <v>250</v>
      </c>
      <c r="F41" t="s">
        <v>548</v>
      </c>
      <c r="G41" s="5">
        <v>202235.85</v>
      </c>
      <c r="H41" s="5">
        <v>0</v>
      </c>
      <c r="I41" s="6">
        <v>0</v>
      </c>
      <c r="J41" s="5">
        <v>0</v>
      </c>
      <c r="K41" s="7">
        <v>0</v>
      </c>
      <c r="L41" s="5">
        <v>0</v>
      </c>
      <c r="M41" s="6">
        <v>0</v>
      </c>
      <c r="N41" s="5">
        <v>0</v>
      </c>
      <c r="O41" s="6">
        <v>0</v>
      </c>
      <c r="P41" s="5">
        <v>0</v>
      </c>
      <c r="Q41" s="7">
        <v>0</v>
      </c>
      <c r="R41" s="5">
        <v>0</v>
      </c>
      <c r="S41" s="7">
        <v>0</v>
      </c>
      <c r="T41" s="9">
        <v>102</v>
      </c>
      <c r="U41" s="9">
        <v>103</v>
      </c>
      <c r="V41" s="9">
        <v>90</v>
      </c>
      <c r="W41" s="9">
        <v>90</v>
      </c>
      <c r="X41" s="9">
        <v>90</v>
      </c>
      <c r="Y41" s="9">
        <v>90</v>
      </c>
      <c r="Z41" s="9" t="s">
        <v>24</v>
      </c>
      <c r="AA41" s="9">
        <v>41</v>
      </c>
      <c r="AB41" s="9">
        <v>42</v>
      </c>
      <c r="AC41" s="9">
        <v>38</v>
      </c>
      <c r="AD41" s="9">
        <v>38</v>
      </c>
      <c r="AE41" s="9">
        <v>38</v>
      </c>
      <c r="AF41" s="9">
        <v>38</v>
      </c>
      <c r="AJ41" s="85">
        <f>VLOOKUP($C41,Hoja3!$C$5:$U$202,18,FALSE)</f>
        <v>11.436999999999999</v>
      </c>
      <c r="AK41" s="94">
        <f t="shared" si="1"/>
        <v>0</v>
      </c>
      <c r="AL41" s="92" t="str">
        <f t="shared" si="2"/>
        <v/>
      </c>
      <c r="AM41">
        <f>IFERROR(VLOOKUP(C41,'[2]Education expendit (current US)'!$B$2:$K$156,10,FALSE),"")</f>
        <v>0</v>
      </c>
      <c r="AN41">
        <f t="shared" si="3"/>
        <v>0</v>
      </c>
      <c r="AO41" s="88" t="e">
        <f t="shared" si="4"/>
        <v>#DIV/0!</v>
      </c>
      <c r="AP41" s="92" t="str">
        <f t="shared" si="5"/>
        <v/>
      </c>
      <c r="AQ41" s="85">
        <f>VLOOKUP($C41,Hoja3!$C$5:$W$202,21,FALSE)</f>
        <v>2.2280000000000002</v>
      </c>
      <c r="AR41" s="94">
        <f t="shared" si="6"/>
        <v>0</v>
      </c>
      <c r="AS41" s="92" t="str">
        <f t="shared" si="7"/>
        <v/>
      </c>
      <c r="AT41" s="85">
        <f>VLOOKUP($C41,Hoja3!$C$5:$AB$202,26,FALSE)</f>
        <v>9.2089999999999996</v>
      </c>
      <c r="AU41" s="94">
        <f t="shared" si="8"/>
        <v>0</v>
      </c>
      <c r="AV41" s="92" t="str">
        <f t="shared" si="9"/>
        <v/>
      </c>
      <c r="AX41" s="86">
        <f t="shared" si="10"/>
        <v>0</v>
      </c>
      <c r="AY41" s="92" t="str">
        <f t="shared" si="11"/>
        <v/>
      </c>
    </row>
    <row r="42" spans="1:51">
      <c r="A42">
        <v>25</v>
      </c>
      <c r="B42" t="s">
        <v>23</v>
      </c>
      <c r="C42" t="s">
        <v>43</v>
      </c>
      <c r="D42" t="s">
        <v>732</v>
      </c>
      <c r="E42">
        <v>250</v>
      </c>
      <c r="F42" t="s">
        <v>549</v>
      </c>
      <c r="G42" s="5">
        <v>3644</v>
      </c>
      <c r="H42" s="5">
        <v>0</v>
      </c>
      <c r="I42" s="6">
        <v>0</v>
      </c>
      <c r="J42" s="5">
        <v>0</v>
      </c>
      <c r="K42" s="7">
        <v>0</v>
      </c>
      <c r="L42" s="5">
        <v>6066.5240000000003</v>
      </c>
      <c r="M42" s="6">
        <v>0</v>
      </c>
      <c r="N42" s="5">
        <v>877.10820000000001</v>
      </c>
      <c r="O42" s="6">
        <v>0</v>
      </c>
      <c r="P42" s="5">
        <v>4616.165</v>
      </c>
      <c r="Q42" s="7">
        <v>0</v>
      </c>
      <c r="R42" s="5">
        <v>4273.0209999999997</v>
      </c>
      <c r="S42" s="7">
        <v>0</v>
      </c>
      <c r="T42" s="9">
        <v>103</v>
      </c>
      <c r="U42" s="9">
        <v>104</v>
      </c>
      <c r="V42" s="9">
        <v>91</v>
      </c>
      <c r="W42" s="9">
        <v>91</v>
      </c>
      <c r="X42" s="9">
        <v>91</v>
      </c>
      <c r="Y42" s="9">
        <v>91</v>
      </c>
      <c r="Z42" s="9" t="s">
        <v>24</v>
      </c>
      <c r="AA42" s="9">
        <v>42</v>
      </c>
      <c r="AB42" s="9">
        <v>43</v>
      </c>
      <c r="AC42" s="9">
        <v>39</v>
      </c>
      <c r="AD42" s="9">
        <v>39</v>
      </c>
      <c r="AE42" s="9">
        <v>39</v>
      </c>
      <c r="AF42" s="9">
        <v>39</v>
      </c>
      <c r="AJ42" s="85">
        <f>VLOOKUP($C42,Hoja3!$C$5:$U$202,18,FALSE)</f>
        <v>9.5749999999999993</v>
      </c>
      <c r="AK42" s="94">
        <f t="shared" si="1"/>
        <v>441.9977987499999</v>
      </c>
      <c r="AL42" s="92">
        <f t="shared" si="2"/>
        <v>0</v>
      </c>
      <c r="AM42">
        <f>IFERROR(VLOOKUP(C42,'[2]Education expendit (current US)'!$B$2:$K$156,10,FALSE),"")</f>
        <v>424365130.23665297</v>
      </c>
      <c r="AN42">
        <f t="shared" si="3"/>
        <v>424.36513023665299</v>
      </c>
      <c r="AO42" s="88">
        <f t="shared" si="4"/>
        <v>9.1930234347483886</v>
      </c>
      <c r="AP42" s="92">
        <f t="shared" si="5"/>
        <v>0</v>
      </c>
      <c r="AQ42" s="85">
        <f>VLOOKUP($C42,Hoja3!$C$5:$W$202,21,FALSE)</f>
        <v>3.8260000000000001</v>
      </c>
      <c r="AR42" s="94">
        <f t="shared" si="6"/>
        <v>176.61447290000001</v>
      </c>
      <c r="AS42" s="92">
        <f t="shared" si="7"/>
        <v>0</v>
      </c>
      <c r="AT42" s="85">
        <f>VLOOKUP($C42,Hoja3!$C$5:$AB$202,26,FALSE)</f>
        <v>5.7489999999999997</v>
      </c>
      <c r="AU42" s="94">
        <f t="shared" si="8"/>
        <v>265.38332584999995</v>
      </c>
      <c r="AV42" s="92">
        <f t="shared" si="9"/>
        <v>0</v>
      </c>
      <c r="AX42" s="86">
        <f t="shared" si="10"/>
        <v>866.36292898665283</v>
      </c>
      <c r="AY42" s="92">
        <f t="shared" si="11"/>
        <v>0</v>
      </c>
    </row>
    <row r="43" spans="1:51">
      <c r="A43">
        <v>27</v>
      </c>
      <c r="B43" t="s">
        <v>23</v>
      </c>
      <c r="C43" t="s">
        <v>50</v>
      </c>
      <c r="D43" t="s">
        <v>733</v>
      </c>
      <c r="E43">
        <v>250</v>
      </c>
      <c r="F43" t="s">
        <v>551</v>
      </c>
      <c r="G43" s="5">
        <v>56964.61</v>
      </c>
      <c r="H43" s="5">
        <v>0</v>
      </c>
      <c r="I43" s="6">
        <v>0</v>
      </c>
      <c r="J43" s="5">
        <v>0</v>
      </c>
      <c r="K43" s="7">
        <v>0</v>
      </c>
      <c r="L43" s="5">
        <v>47915.040000000001</v>
      </c>
      <c r="M43" s="6">
        <v>0</v>
      </c>
      <c r="N43" s="5">
        <v>4711.3909999999996</v>
      </c>
      <c r="O43" s="6">
        <v>0</v>
      </c>
      <c r="P43" s="5">
        <v>39006.22</v>
      </c>
      <c r="Q43" s="7">
        <v>0</v>
      </c>
      <c r="R43" s="5">
        <v>39051.120000000003</v>
      </c>
      <c r="S43" s="7">
        <v>0</v>
      </c>
      <c r="T43" s="9">
        <v>104</v>
      </c>
      <c r="U43" s="9">
        <v>105</v>
      </c>
      <c r="V43" s="9">
        <v>92</v>
      </c>
      <c r="W43" s="9">
        <v>92</v>
      </c>
      <c r="X43" s="9">
        <v>92</v>
      </c>
      <c r="Y43" s="9">
        <v>92</v>
      </c>
      <c r="Z43" s="9" t="s">
        <v>24</v>
      </c>
      <c r="AA43" s="9">
        <v>43</v>
      </c>
      <c r="AB43" s="9">
        <v>44</v>
      </c>
      <c r="AC43" s="9">
        <v>40</v>
      </c>
      <c r="AD43" s="9">
        <v>40</v>
      </c>
      <c r="AE43" s="9">
        <v>40</v>
      </c>
      <c r="AF43" s="9">
        <v>40</v>
      </c>
      <c r="AJ43" s="85">
        <f>VLOOKUP($C43,Hoja3!$C$5:$U$202,18,FALSE)</f>
        <v>1.123</v>
      </c>
      <c r="AK43" s="94">
        <f t="shared" si="1"/>
        <v>438.03985059999997</v>
      </c>
      <c r="AL43" s="92">
        <f t="shared" si="2"/>
        <v>0</v>
      </c>
      <c r="AM43">
        <f>IFERROR(VLOOKUP(C43,'[2]Education expendit (current US)'!$B$2:$K$156,10,FALSE),"")</f>
        <v>608146642.94860804</v>
      </c>
      <c r="AN43">
        <f t="shared" si="3"/>
        <v>608.14664294860802</v>
      </c>
      <c r="AO43" s="88">
        <f t="shared" si="4"/>
        <v>1.5591017098006625</v>
      </c>
      <c r="AP43" s="92">
        <f t="shared" si="5"/>
        <v>0</v>
      </c>
      <c r="AQ43" s="85">
        <f>VLOOKUP($C43,Hoja3!$C$5:$W$202,21,FALSE)</f>
        <v>0.76500000000000001</v>
      </c>
      <c r="AR43" s="94">
        <f t="shared" si="6"/>
        <v>298.397583</v>
      </c>
      <c r="AS43" s="92">
        <f t="shared" si="7"/>
        <v>0</v>
      </c>
      <c r="AT43" s="85">
        <f>VLOOKUP($C43,Hoja3!$C$5:$AB$202,26,FALSE)</f>
        <v>0.35799999999999998</v>
      </c>
      <c r="AU43" s="94">
        <f t="shared" si="8"/>
        <v>139.6422676</v>
      </c>
      <c r="AV43" s="92">
        <f t="shared" si="9"/>
        <v>0</v>
      </c>
      <c r="AX43" s="86">
        <f t="shared" si="10"/>
        <v>1046.186493548608</v>
      </c>
      <c r="AY43" s="92">
        <f t="shared" si="11"/>
        <v>0</v>
      </c>
    </row>
    <row r="44" spans="1:51">
      <c r="A44">
        <v>30</v>
      </c>
      <c r="B44" t="s">
        <v>23</v>
      </c>
      <c r="C44" t="s">
        <v>88</v>
      </c>
      <c r="D44" t="s">
        <v>734</v>
      </c>
      <c r="E44">
        <v>250</v>
      </c>
      <c r="F44" t="s">
        <v>556</v>
      </c>
      <c r="G44" s="5">
        <v>9273</v>
      </c>
      <c r="H44" s="5">
        <v>0</v>
      </c>
      <c r="I44" s="6">
        <v>0</v>
      </c>
      <c r="J44" s="5">
        <v>0</v>
      </c>
      <c r="K44" s="7">
        <v>0</v>
      </c>
      <c r="L44" s="5">
        <v>6674.8059999999996</v>
      </c>
      <c r="M44" s="6">
        <v>0</v>
      </c>
      <c r="N44" s="5">
        <v>851.17539999999997</v>
      </c>
      <c r="O44" s="6">
        <v>0</v>
      </c>
      <c r="P44" s="5">
        <v>6200.357</v>
      </c>
      <c r="Q44" s="7">
        <v>0</v>
      </c>
      <c r="R44" s="5">
        <v>5640.28</v>
      </c>
      <c r="S44" s="7">
        <v>0</v>
      </c>
      <c r="T44" s="9">
        <v>105</v>
      </c>
      <c r="U44" s="9">
        <v>106</v>
      </c>
      <c r="V44" s="9">
        <v>93</v>
      </c>
      <c r="W44" s="9">
        <v>93</v>
      </c>
      <c r="X44" s="9">
        <v>93</v>
      </c>
      <c r="Y44" s="9">
        <v>93</v>
      </c>
      <c r="Z44" s="9" t="s">
        <v>24</v>
      </c>
      <c r="AA44" s="9">
        <v>44</v>
      </c>
      <c r="AB44" s="9">
        <v>45</v>
      </c>
      <c r="AC44" s="9">
        <v>41</v>
      </c>
      <c r="AD44" s="9">
        <v>41</v>
      </c>
      <c r="AE44" s="9">
        <v>41</v>
      </c>
      <c r="AF44" s="9">
        <v>41</v>
      </c>
      <c r="AJ44" s="85">
        <f>VLOOKUP($C44,Hoja3!$C$5:$U$202,18,FALSE)</f>
        <v>8.8739999999999988</v>
      </c>
      <c r="AK44" s="94">
        <f t="shared" si="1"/>
        <v>550.21968017999995</v>
      </c>
      <c r="AL44" s="92">
        <f t="shared" si="2"/>
        <v>0</v>
      </c>
      <c r="AM44">
        <f>IFERROR(VLOOKUP(C44,'[2]Education expendit (current US)'!$B$2:$K$156,10,FALSE),"")</f>
        <v>483506952.37924802</v>
      </c>
      <c r="AN44">
        <f t="shared" si="3"/>
        <v>483.50695237924805</v>
      </c>
      <c r="AO44" s="88">
        <f t="shared" si="4"/>
        <v>7.7980502151609663</v>
      </c>
      <c r="AP44" s="92">
        <f t="shared" si="5"/>
        <v>0</v>
      </c>
      <c r="AQ44" s="85">
        <f>VLOOKUP($C44,Hoja3!$C$5:$W$202,21,FALSE)</f>
        <v>3.125</v>
      </c>
      <c r="AR44" s="94">
        <f t="shared" si="6"/>
        <v>193.76115625</v>
      </c>
      <c r="AS44" s="92">
        <f t="shared" si="7"/>
        <v>0</v>
      </c>
      <c r="AT44" s="85">
        <f>VLOOKUP($C44,Hoja3!$C$5:$AB$202,26,FALSE)</f>
        <v>5.7489999999999997</v>
      </c>
      <c r="AU44" s="94">
        <f t="shared" si="8"/>
        <v>356.45852393000001</v>
      </c>
      <c r="AV44" s="92">
        <f t="shared" si="9"/>
        <v>0</v>
      </c>
      <c r="AX44" s="86">
        <f t="shared" si="10"/>
        <v>1033.7266325592479</v>
      </c>
      <c r="AY44" s="92">
        <f t="shared" si="11"/>
        <v>0</v>
      </c>
    </row>
    <row r="45" spans="1:51">
      <c r="A45">
        <v>39</v>
      </c>
      <c r="B45" t="s">
        <v>23</v>
      </c>
      <c r="C45" t="s">
        <v>114</v>
      </c>
      <c r="D45" t="s">
        <v>735</v>
      </c>
      <c r="E45">
        <v>250</v>
      </c>
      <c r="F45" t="s">
        <v>563</v>
      </c>
      <c r="G45" s="5">
        <v>751806.58</v>
      </c>
      <c r="H45" s="5">
        <v>0</v>
      </c>
      <c r="I45" s="6">
        <v>0</v>
      </c>
      <c r="J45" s="5">
        <v>0.76</v>
      </c>
      <c r="K45" s="7">
        <v>0</v>
      </c>
      <c r="L45" s="5">
        <v>341825.6</v>
      </c>
      <c r="M45" s="6">
        <v>0</v>
      </c>
      <c r="N45" s="5">
        <v>97874.94</v>
      </c>
      <c r="O45" s="6">
        <v>0</v>
      </c>
      <c r="P45" s="5">
        <v>434666.1</v>
      </c>
      <c r="Q45" s="7">
        <v>0</v>
      </c>
      <c r="R45" s="5">
        <v>0</v>
      </c>
      <c r="S45" s="7">
        <v>0</v>
      </c>
      <c r="T45" s="9">
        <v>106</v>
      </c>
      <c r="U45" s="9">
        <v>107</v>
      </c>
      <c r="V45" s="9">
        <v>94</v>
      </c>
      <c r="W45" s="9">
        <v>94</v>
      </c>
      <c r="X45" s="9">
        <v>94</v>
      </c>
      <c r="Y45" s="9">
        <v>94</v>
      </c>
      <c r="Z45" s="9" t="s">
        <v>24</v>
      </c>
      <c r="AA45" s="9">
        <v>45</v>
      </c>
      <c r="AB45" s="9">
        <v>46</v>
      </c>
      <c r="AC45" s="9">
        <v>42</v>
      </c>
      <c r="AD45" s="9">
        <v>42</v>
      </c>
      <c r="AE45" s="9">
        <v>42</v>
      </c>
      <c r="AF45" s="9">
        <v>42</v>
      </c>
      <c r="AJ45" s="85">
        <f>VLOOKUP($C45,Hoja3!$C$5:$U$202,18,FALSE)</f>
        <v>3.6430000000000002</v>
      </c>
      <c r="AK45" s="94">
        <f t="shared" si="1"/>
        <v>15834.886022999999</v>
      </c>
      <c r="AL45" s="92">
        <f t="shared" si="2"/>
        <v>0</v>
      </c>
      <c r="AM45" t="str">
        <f>IFERROR(VLOOKUP(C45,'[2]Education expendit (current US)'!$B$2:$K$156,10,FALSE),"")</f>
        <v/>
      </c>
      <c r="AN45">
        <f t="shared" si="3"/>
        <v>0</v>
      </c>
      <c r="AO45" s="88">
        <f t="shared" si="4"/>
        <v>0</v>
      </c>
      <c r="AP45" s="92" t="str">
        <f t="shared" si="5"/>
        <v/>
      </c>
      <c r="AQ45" s="85">
        <f>VLOOKUP($C45,Hoja3!$C$5:$W$202,21,FALSE)</f>
        <v>2.5430000000000001</v>
      </c>
      <c r="AR45" s="94">
        <f t="shared" si="6"/>
        <v>11053.558922999999</v>
      </c>
      <c r="AS45" s="92">
        <f t="shared" si="7"/>
        <v>0</v>
      </c>
      <c r="AT45" s="85">
        <f>VLOOKUP($C45,Hoja3!$C$5:$AB$202,26,FALSE)</f>
        <v>1.1000000000000001</v>
      </c>
      <c r="AU45" s="94">
        <f t="shared" si="8"/>
        <v>4781.3271000000004</v>
      </c>
      <c r="AV45" s="92">
        <f t="shared" si="9"/>
        <v>0</v>
      </c>
      <c r="AX45" s="86">
        <f t="shared" si="10"/>
        <v>15834.886022999999</v>
      </c>
      <c r="AY45" s="92">
        <f t="shared" si="11"/>
        <v>0</v>
      </c>
    </row>
    <row r="46" spans="1:51">
      <c r="A46">
        <v>42</v>
      </c>
      <c r="B46" t="s">
        <v>23</v>
      </c>
      <c r="C46" t="s">
        <v>78</v>
      </c>
      <c r="D46" t="s">
        <v>736</v>
      </c>
      <c r="E46">
        <v>250</v>
      </c>
      <c r="F46" t="s">
        <v>566</v>
      </c>
      <c r="G46" s="5">
        <v>68489</v>
      </c>
      <c r="H46" s="5">
        <v>0</v>
      </c>
      <c r="I46" s="6">
        <v>0</v>
      </c>
      <c r="J46" s="5">
        <v>0</v>
      </c>
      <c r="K46" s="7">
        <v>0</v>
      </c>
      <c r="L46" s="5">
        <v>59400.74</v>
      </c>
      <c r="M46" s="6">
        <v>0</v>
      </c>
      <c r="N46" s="5">
        <v>5990.9780000000001</v>
      </c>
      <c r="O46" s="6">
        <v>0</v>
      </c>
      <c r="P46" s="5">
        <v>59147.03</v>
      </c>
      <c r="Q46" s="7">
        <v>0</v>
      </c>
      <c r="R46" s="5">
        <v>57265.68</v>
      </c>
      <c r="S46" s="7">
        <v>0</v>
      </c>
      <c r="T46" s="9">
        <v>107</v>
      </c>
      <c r="U46" s="9">
        <v>108</v>
      </c>
      <c r="V46" s="9">
        <v>95</v>
      </c>
      <c r="W46" s="9">
        <v>95</v>
      </c>
      <c r="X46" s="9">
        <v>95</v>
      </c>
      <c r="Y46" s="9">
        <v>95</v>
      </c>
      <c r="Z46" s="9" t="s">
        <v>24</v>
      </c>
      <c r="AA46" s="9">
        <v>46</v>
      </c>
      <c r="AB46" s="9">
        <v>47</v>
      </c>
      <c r="AC46" s="9">
        <v>43</v>
      </c>
      <c r="AD46" s="9">
        <v>43</v>
      </c>
      <c r="AE46" s="9">
        <v>43</v>
      </c>
      <c r="AF46" s="9">
        <v>43</v>
      </c>
      <c r="AJ46" s="85">
        <f>VLOOKUP($C46,Hoja3!$C$5:$U$202,18,FALSE)</f>
        <v>1.9136219362745097</v>
      </c>
      <c r="AK46" s="94">
        <f t="shared" si="1"/>
        <v>1131.850540734865</v>
      </c>
      <c r="AL46" s="92">
        <f t="shared" si="2"/>
        <v>0</v>
      </c>
      <c r="AM46" t="str">
        <f>IFERROR(VLOOKUP(C46,'[2]Education expendit (current US)'!$B$2:$K$156,10,FALSE),"")</f>
        <v/>
      </c>
      <c r="AN46">
        <f t="shared" si="3"/>
        <v>0</v>
      </c>
      <c r="AO46" s="88">
        <f t="shared" si="4"/>
        <v>0</v>
      </c>
      <c r="AP46" s="92" t="str">
        <f t="shared" si="5"/>
        <v/>
      </c>
      <c r="AQ46" s="85">
        <f>VLOOKUP($C46,Hoja3!$C$5:$W$202,21,FALSE)</f>
        <v>1.5669999999999999</v>
      </c>
      <c r="AR46" s="94">
        <f t="shared" si="6"/>
        <v>926.83396010000001</v>
      </c>
      <c r="AS46" s="92">
        <f t="shared" si="7"/>
        <v>0</v>
      </c>
      <c r="AT46" s="85">
        <f>VLOOKUP($C46,Hoja3!$C$5:$AB$202,26,FALSE)</f>
        <v>0.34662193627450977</v>
      </c>
      <c r="AU46" s="94">
        <f t="shared" si="8"/>
        <v>205.01658063486516</v>
      </c>
      <c r="AV46" s="92">
        <f t="shared" si="9"/>
        <v>0</v>
      </c>
      <c r="AX46" s="86">
        <f t="shared" si="10"/>
        <v>1131.8505407348653</v>
      </c>
      <c r="AY46" s="92">
        <f t="shared" si="11"/>
        <v>0</v>
      </c>
    </row>
    <row r="47" spans="1:51">
      <c r="A47">
        <v>44</v>
      </c>
      <c r="B47" t="s">
        <v>23</v>
      </c>
      <c r="C47" t="s">
        <v>61</v>
      </c>
      <c r="D47" t="s">
        <v>737</v>
      </c>
      <c r="E47">
        <v>250</v>
      </c>
      <c r="F47" t="s">
        <v>568</v>
      </c>
      <c r="G47" s="5">
        <v>5576.35</v>
      </c>
      <c r="H47" s="5">
        <v>0</v>
      </c>
      <c r="I47" s="6">
        <v>0</v>
      </c>
      <c r="J47" s="5">
        <v>0</v>
      </c>
      <c r="K47" s="7">
        <v>0</v>
      </c>
      <c r="L47" s="5">
        <v>8226.5210000000006</v>
      </c>
      <c r="M47" s="6">
        <v>0</v>
      </c>
      <c r="N47" s="5">
        <v>1657.894</v>
      </c>
      <c r="O47" s="6">
        <v>0</v>
      </c>
      <c r="P47" s="5">
        <v>5640.4110000000001</v>
      </c>
      <c r="Q47" s="7">
        <v>0</v>
      </c>
      <c r="R47" s="5">
        <v>5570.0619999999999</v>
      </c>
      <c r="S47" s="7">
        <v>0</v>
      </c>
      <c r="T47" s="9">
        <v>108</v>
      </c>
      <c r="U47" s="9">
        <v>109</v>
      </c>
      <c r="V47" s="9">
        <v>96</v>
      </c>
      <c r="W47" s="9">
        <v>96</v>
      </c>
      <c r="X47" s="9">
        <v>96</v>
      </c>
      <c r="Y47" s="9">
        <v>96</v>
      </c>
      <c r="Z47" s="9" t="s">
        <v>24</v>
      </c>
      <c r="AA47" s="9">
        <v>47</v>
      </c>
      <c r="AB47" s="9">
        <v>48</v>
      </c>
      <c r="AC47" s="9">
        <v>44</v>
      </c>
      <c r="AD47" s="9">
        <v>44</v>
      </c>
      <c r="AE47" s="9">
        <v>44</v>
      </c>
      <c r="AF47" s="9">
        <v>44</v>
      </c>
      <c r="AJ47" s="85">
        <f>VLOOKUP($C47,Hoja3!$C$5:$U$202,18,FALSE)</f>
        <v>6.75</v>
      </c>
      <c r="AK47" s="94">
        <f t="shared" si="1"/>
        <v>380.72774250000003</v>
      </c>
      <c r="AL47" s="92">
        <f t="shared" si="2"/>
        <v>0</v>
      </c>
      <c r="AM47" t="str">
        <f>IFERROR(VLOOKUP(C47,'[2]Education expendit (current US)'!$B$2:$K$156,10,FALSE),"")</f>
        <v/>
      </c>
      <c r="AN47">
        <f t="shared" si="3"/>
        <v>0</v>
      </c>
      <c r="AO47" s="88">
        <f t="shared" si="4"/>
        <v>0</v>
      </c>
      <c r="AP47" s="92" t="str">
        <f t="shared" si="5"/>
        <v/>
      </c>
      <c r="AQ47" s="85">
        <f>VLOOKUP($C47,Hoja3!$C$5:$W$202,21,FALSE)</f>
        <v>1.7929999999999999</v>
      </c>
      <c r="AR47" s="94">
        <f t="shared" si="6"/>
        <v>101.13256922999999</v>
      </c>
      <c r="AS47" s="92">
        <f t="shared" si="7"/>
        <v>0</v>
      </c>
      <c r="AT47" s="85">
        <f>VLOOKUP($C47,Hoja3!$C$5:$AB$202,26,FALSE)</f>
        <v>4.9569999999999999</v>
      </c>
      <c r="AU47" s="94">
        <f t="shared" si="8"/>
        <v>279.59517326999998</v>
      </c>
      <c r="AV47" s="92">
        <f t="shared" si="9"/>
        <v>0</v>
      </c>
      <c r="AX47" s="86">
        <f t="shared" si="10"/>
        <v>380.72774249999998</v>
      </c>
      <c r="AY47" s="92">
        <f t="shared" si="11"/>
        <v>0</v>
      </c>
    </row>
    <row r="48" spans="1:51">
      <c r="A48">
        <v>46</v>
      </c>
      <c r="B48" t="s">
        <v>23</v>
      </c>
      <c r="C48" t="s">
        <v>63</v>
      </c>
      <c r="D48" t="s">
        <v>738</v>
      </c>
      <c r="E48">
        <v>250</v>
      </c>
      <c r="F48" t="s">
        <v>618</v>
      </c>
      <c r="G48" s="5">
        <v>1578228.05</v>
      </c>
      <c r="H48" s="5">
        <v>0</v>
      </c>
      <c r="I48" s="6">
        <v>0</v>
      </c>
      <c r="J48" s="5">
        <v>0</v>
      </c>
      <c r="K48" s="7">
        <v>0</v>
      </c>
      <c r="L48" s="5">
        <v>774920.5</v>
      </c>
      <c r="M48" s="6">
        <v>0</v>
      </c>
      <c r="N48" s="5">
        <v>104758</v>
      </c>
      <c r="O48" s="6">
        <v>0</v>
      </c>
      <c r="P48" s="5">
        <v>734364.5</v>
      </c>
      <c r="Q48" s="7">
        <v>0</v>
      </c>
      <c r="R48" s="5">
        <v>727056.3</v>
      </c>
      <c r="S48" s="7">
        <v>0</v>
      </c>
      <c r="T48" s="9">
        <v>109</v>
      </c>
      <c r="U48" s="9">
        <v>110</v>
      </c>
      <c r="V48" s="9">
        <v>97</v>
      </c>
      <c r="W48" s="9">
        <v>97</v>
      </c>
      <c r="X48" s="9">
        <v>97</v>
      </c>
      <c r="Y48" s="9">
        <v>97</v>
      </c>
      <c r="Z48" s="9" t="s">
        <v>24</v>
      </c>
      <c r="AA48" s="9">
        <v>48</v>
      </c>
      <c r="AB48" s="9">
        <v>49</v>
      </c>
      <c r="AC48" s="9">
        <v>45</v>
      </c>
      <c r="AD48" s="9">
        <v>45</v>
      </c>
      <c r="AE48" s="9">
        <v>45</v>
      </c>
      <c r="AF48" s="9">
        <v>45</v>
      </c>
      <c r="AJ48" s="85">
        <f>VLOOKUP($C48,Hoja3!$C$5:$U$202,18,FALSE)</f>
        <v>13.111000000000001</v>
      </c>
      <c r="AK48" s="94">
        <f t="shared" si="1"/>
        <v>96282.529595</v>
      </c>
      <c r="AL48" s="92">
        <f t="shared" si="2"/>
        <v>0</v>
      </c>
      <c r="AM48" t="str">
        <f>IFERROR(VLOOKUP(C48,'[2]Education expendit (current US)'!$B$2:$K$156,10,FALSE),"")</f>
        <v/>
      </c>
      <c r="AN48">
        <f t="shared" si="3"/>
        <v>0</v>
      </c>
      <c r="AO48" s="88">
        <f t="shared" si="4"/>
        <v>0</v>
      </c>
      <c r="AP48" s="92" t="str">
        <f t="shared" si="5"/>
        <v/>
      </c>
      <c r="AQ48" s="85">
        <f>VLOOKUP($C48,Hoja3!$C$5:$W$202,21,FALSE)</f>
        <v>5.899</v>
      </c>
      <c r="AR48" s="94">
        <f t="shared" si="6"/>
        <v>43320.161854999998</v>
      </c>
      <c r="AS48" s="92">
        <f t="shared" si="7"/>
        <v>0</v>
      </c>
      <c r="AT48" s="85">
        <f>VLOOKUP($C48,Hoja3!$C$5:$AB$202,26,FALSE)</f>
        <v>7.2119999999999997</v>
      </c>
      <c r="AU48" s="94">
        <f t="shared" si="8"/>
        <v>52962.367740000002</v>
      </c>
      <c r="AV48" s="92">
        <f t="shared" si="9"/>
        <v>0</v>
      </c>
      <c r="AX48" s="86">
        <f t="shared" si="10"/>
        <v>96282.529595</v>
      </c>
      <c r="AY48" s="92">
        <f t="shared" si="11"/>
        <v>0</v>
      </c>
    </row>
    <row r="49" spans="1:51">
      <c r="A49">
        <v>47</v>
      </c>
      <c r="B49" t="s">
        <v>23</v>
      </c>
      <c r="C49" t="s">
        <v>80</v>
      </c>
      <c r="D49" t="s">
        <v>739</v>
      </c>
      <c r="E49">
        <v>250</v>
      </c>
      <c r="F49" t="e">
        <v>#N/A</v>
      </c>
      <c r="G49" s="5">
        <v>12706.66</v>
      </c>
      <c r="H49" s="5">
        <v>0</v>
      </c>
      <c r="I49" s="6">
        <v>0</v>
      </c>
      <c r="J49" s="5">
        <v>0</v>
      </c>
      <c r="K49" s="7">
        <v>0</v>
      </c>
      <c r="L49" s="5">
        <v>20574.7</v>
      </c>
      <c r="M49" s="6">
        <v>0</v>
      </c>
      <c r="N49" s="5">
        <v>2212.078</v>
      </c>
      <c r="O49" s="6">
        <v>0</v>
      </c>
      <c r="P49" s="5">
        <v>20000.7</v>
      </c>
      <c r="Q49" s="7">
        <v>0</v>
      </c>
      <c r="R49" s="5">
        <v>18106.7</v>
      </c>
      <c r="S49" s="7">
        <v>0</v>
      </c>
      <c r="T49" s="9">
        <v>110</v>
      </c>
      <c r="U49" s="9">
        <v>111</v>
      </c>
      <c r="V49" s="9">
        <v>98</v>
      </c>
      <c r="W49" s="9">
        <v>98</v>
      </c>
      <c r="X49" s="9">
        <v>98</v>
      </c>
      <c r="Y49" s="9">
        <v>98</v>
      </c>
      <c r="Z49" s="9" t="s">
        <v>24</v>
      </c>
      <c r="AA49" s="9">
        <v>49</v>
      </c>
      <c r="AB49" s="9">
        <v>50</v>
      </c>
      <c r="AC49" s="9">
        <v>46</v>
      </c>
      <c r="AD49" s="9">
        <v>46</v>
      </c>
      <c r="AE49" s="9">
        <v>46</v>
      </c>
      <c r="AF49" s="9">
        <v>46</v>
      </c>
      <c r="AJ49" s="85" t="e">
        <f>VLOOKUP($C49,Hoja3!$C$5:$U$202,18,FALSE)</f>
        <v>#N/A</v>
      </c>
      <c r="AK49" s="94">
        <f t="shared" si="1"/>
        <v>0</v>
      </c>
      <c r="AL49" s="92" t="str">
        <f t="shared" si="2"/>
        <v/>
      </c>
      <c r="AM49" t="str">
        <f>IFERROR(VLOOKUP(C49,'[2]Education expendit (current US)'!$B$2:$K$156,10,FALSE),"")</f>
        <v/>
      </c>
      <c r="AN49">
        <f t="shared" si="3"/>
        <v>0</v>
      </c>
      <c r="AO49" s="88">
        <f t="shared" si="4"/>
        <v>0</v>
      </c>
      <c r="AP49" s="92" t="str">
        <f t="shared" si="5"/>
        <v/>
      </c>
      <c r="AQ49" s="85" t="e">
        <f>VLOOKUP($C49,Hoja3!$C$5:$W$202,21,FALSE)</f>
        <v>#N/A</v>
      </c>
      <c r="AR49" s="94">
        <f t="shared" si="6"/>
        <v>0</v>
      </c>
      <c r="AS49" s="92" t="str">
        <f t="shared" si="7"/>
        <v/>
      </c>
      <c r="AT49" s="85" t="e">
        <f>VLOOKUP($C49,Hoja3!$C$5:$AB$202,26,FALSE)</f>
        <v>#N/A</v>
      </c>
      <c r="AU49" s="94">
        <f t="shared" si="8"/>
        <v>0</v>
      </c>
      <c r="AV49" s="92" t="str">
        <f t="shared" si="9"/>
        <v/>
      </c>
      <c r="AX49" s="86">
        <f t="shared" si="10"/>
        <v>0</v>
      </c>
      <c r="AY49" s="92" t="str">
        <f t="shared" si="11"/>
        <v/>
      </c>
    </row>
    <row r="50" spans="1:51">
      <c r="A50">
        <v>49</v>
      </c>
      <c r="B50" t="s">
        <v>23</v>
      </c>
      <c r="C50" t="s">
        <v>59</v>
      </c>
      <c r="D50" t="s">
        <v>740</v>
      </c>
      <c r="E50">
        <v>250</v>
      </c>
      <c r="F50" t="s">
        <v>572</v>
      </c>
      <c r="G50" s="5">
        <v>44369.91</v>
      </c>
      <c r="H50" s="5">
        <v>0</v>
      </c>
      <c r="I50" s="6">
        <v>0</v>
      </c>
      <c r="J50" s="5">
        <v>0</v>
      </c>
      <c r="K50" s="7">
        <v>0</v>
      </c>
      <c r="L50" s="5">
        <v>38768.14</v>
      </c>
      <c r="M50" s="6">
        <v>0</v>
      </c>
      <c r="N50" s="5">
        <v>6853.4780000000001</v>
      </c>
      <c r="O50" s="6">
        <v>0</v>
      </c>
      <c r="P50" s="5">
        <v>38981.599999999999</v>
      </c>
      <c r="Q50" s="7">
        <v>0</v>
      </c>
      <c r="R50" s="5">
        <v>39012.61</v>
      </c>
      <c r="S50" s="7">
        <v>0</v>
      </c>
      <c r="T50" s="9">
        <v>111</v>
      </c>
      <c r="U50" s="9">
        <v>112</v>
      </c>
      <c r="V50" s="9">
        <v>99</v>
      </c>
      <c r="W50" s="9">
        <v>99</v>
      </c>
      <c r="X50" s="9">
        <v>99</v>
      </c>
      <c r="Y50" s="9">
        <v>99</v>
      </c>
      <c r="Z50" s="9" t="s">
        <v>24</v>
      </c>
      <c r="AA50" s="9">
        <v>50</v>
      </c>
      <c r="AB50" s="9">
        <v>51</v>
      </c>
      <c r="AC50" s="9">
        <v>47</v>
      </c>
      <c r="AD50" s="9">
        <v>47</v>
      </c>
      <c r="AE50" s="9">
        <v>47</v>
      </c>
      <c r="AF50" s="9">
        <v>47</v>
      </c>
      <c r="AJ50" s="85">
        <f>VLOOKUP($C50,Hoja3!$C$5:$U$202,18,FALSE)</f>
        <v>11.158284603</v>
      </c>
      <c r="AK50" s="94">
        <f t="shared" si="1"/>
        <v>4349.6778708030479</v>
      </c>
      <c r="AL50" s="92">
        <f t="shared" si="2"/>
        <v>0</v>
      </c>
      <c r="AM50" t="str">
        <f>IFERROR(VLOOKUP(C50,'[2]Education expendit (current US)'!$B$2:$K$156,10,FALSE),"")</f>
        <v/>
      </c>
      <c r="AN50">
        <f t="shared" si="3"/>
        <v>0</v>
      </c>
      <c r="AO50" s="88">
        <f t="shared" si="4"/>
        <v>0</v>
      </c>
      <c r="AP50" s="92" t="str">
        <f t="shared" si="5"/>
        <v/>
      </c>
      <c r="AQ50" s="85">
        <f>VLOOKUP($C50,Hoja3!$C$5:$W$202,21,FALSE)</f>
        <v>2.7309999999999999</v>
      </c>
      <c r="AR50" s="94">
        <f t="shared" si="6"/>
        <v>1064.5874959999999</v>
      </c>
      <c r="AS50" s="92">
        <f t="shared" si="7"/>
        <v>0</v>
      </c>
      <c r="AT50" s="85">
        <f>VLOOKUP($C50,Hoja3!$C$5:$AB$202,26,FALSE)</f>
        <v>8.4272846030000004</v>
      </c>
      <c r="AU50" s="94">
        <f t="shared" si="8"/>
        <v>3285.0903748030478</v>
      </c>
      <c r="AV50" s="92">
        <f t="shared" si="9"/>
        <v>0</v>
      </c>
      <c r="AX50" s="86">
        <f t="shared" si="10"/>
        <v>4349.6778708030479</v>
      </c>
      <c r="AY50" s="92">
        <f t="shared" si="11"/>
        <v>0</v>
      </c>
    </row>
    <row r="51" spans="1:51">
      <c r="A51">
        <v>52</v>
      </c>
      <c r="B51" t="s">
        <v>23</v>
      </c>
      <c r="C51" t="s">
        <v>124</v>
      </c>
      <c r="D51" t="s">
        <v>741</v>
      </c>
      <c r="E51">
        <v>250</v>
      </c>
      <c r="F51" t="s">
        <v>574</v>
      </c>
      <c r="G51" s="5">
        <v>21556.22</v>
      </c>
      <c r="H51" s="5">
        <v>0</v>
      </c>
      <c r="I51" s="6">
        <v>0</v>
      </c>
      <c r="J51" s="5">
        <v>0</v>
      </c>
      <c r="K51" s="7">
        <v>0</v>
      </c>
      <c r="L51" s="5">
        <v>0</v>
      </c>
      <c r="M51" s="6">
        <v>0</v>
      </c>
      <c r="N51" s="5">
        <v>0</v>
      </c>
      <c r="O51" s="6">
        <v>0</v>
      </c>
      <c r="P51" s="5">
        <v>0</v>
      </c>
      <c r="Q51" s="7">
        <v>0</v>
      </c>
      <c r="R51" s="5">
        <v>0</v>
      </c>
      <c r="S51" s="7">
        <v>0</v>
      </c>
      <c r="T51" s="9">
        <v>112</v>
      </c>
      <c r="U51" s="9">
        <v>113</v>
      </c>
      <c r="V51" s="9">
        <v>100</v>
      </c>
      <c r="W51" s="9">
        <v>100</v>
      </c>
      <c r="X51" s="9">
        <v>100</v>
      </c>
      <c r="Y51" s="9">
        <v>100</v>
      </c>
      <c r="Z51" s="9" t="s">
        <v>24</v>
      </c>
      <c r="AA51" s="9">
        <v>51</v>
      </c>
      <c r="AB51" s="9">
        <v>52</v>
      </c>
      <c r="AC51" s="9">
        <v>48</v>
      </c>
      <c r="AD51" s="9">
        <v>48</v>
      </c>
      <c r="AE51" s="9">
        <v>48</v>
      </c>
      <c r="AF51" s="9">
        <v>48</v>
      </c>
      <c r="AJ51" s="85">
        <f>VLOOKUP($C51,Hoja3!$C$5:$U$202,18,FALSE)</f>
        <v>5.899</v>
      </c>
      <c r="AK51" s="94">
        <f t="shared" si="1"/>
        <v>0</v>
      </c>
      <c r="AL51" s="92" t="str">
        <f t="shared" si="2"/>
        <v/>
      </c>
      <c r="AM51" t="str">
        <f>IFERROR(VLOOKUP(C51,'[2]Education expendit (current US)'!$B$2:$K$156,10,FALSE),"")</f>
        <v/>
      </c>
      <c r="AN51">
        <f t="shared" si="3"/>
        <v>0</v>
      </c>
      <c r="AO51" s="88" t="e">
        <f t="shared" si="4"/>
        <v>#DIV/0!</v>
      </c>
      <c r="AP51" s="92" t="str">
        <f t="shared" si="5"/>
        <v/>
      </c>
      <c r="AQ51" s="85">
        <f>VLOOKUP($C51,Hoja3!$C$5:$W$202,21,FALSE)</f>
        <v>1.4950000000000001</v>
      </c>
      <c r="AR51" s="94">
        <f t="shared" si="6"/>
        <v>0</v>
      </c>
      <c r="AS51" s="92" t="str">
        <f t="shared" si="7"/>
        <v/>
      </c>
      <c r="AT51" s="85">
        <f>VLOOKUP($C51,Hoja3!$C$5:$AB$202,26,FALSE)</f>
        <v>4.4039999999999999</v>
      </c>
      <c r="AU51" s="94">
        <f t="shared" si="8"/>
        <v>0</v>
      </c>
      <c r="AV51" s="92" t="str">
        <f t="shared" si="9"/>
        <v/>
      </c>
      <c r="AX51" s="86">
        <f t="shared" si="10"/>
        <v>0</v>
      </c>
      <c r="AY51" s="92" t="str">
        <f t="shared" si="11"/>
        <v/>
      </c>
    </row>
    <row r="52" spans="1:51">
      <c r="A52">
        <v>43</v>
      </c>
      <c r="B52" t="s">
        <v>23</v>
      </c>
      <c r="C52" t="s">
        <v>132</v>
      </c>
      <c r="D52" t="s">
        <v>742</v>
      </c>
      <c r="E52">
        <v>250</v>
      </c>
      <c r="F52" t="s">
        <v>567</v>
      </c>
      <c r="G52" s="5">
        <v>872408.76</v>
      </c>
      <c r="H52" s="5">
        <v>4440.6000000000004</v>
      </c>
      <c r="I52" s="6">
        <v>5.09</v>
      </c>
      <c r="J52" s="5">
        <v>42502.52</v>
      </c>
      <c r="K52" s="7">
        <v>4.87</v>
      </c>
      <c r="L52" s="5"/>
      <c r="M52" s="90"/>
      <c r="N52" s="5"/>
      <c r="O52" s="90"/>
      <c r="P52" s="5"/>
      <c r="Q52" s="90"/>
      <c r="R52" s="5"/>
      <c r="S52" s="90"/>
      <c r="T52" s="9">
        <v>16</v>
      </c>
      <c r="U52" s="9">
        <v>37</v>
      </c>
      <c r="V52" s="9">
        <v>198</v>
      </c>
      <c r="W52" s="9">
        <v>198</v>
      </c>
      <c r="X52" s="9">
        <v>198</v>
      </c>
      <c r="Y52" s="9">
        <v>198</v>
      </c>
      <c r="Z52" s="9" t="s">
        <v>24</v>
      </c>
      <c r="AA52" s="9">
        <v>4</v>
      </c>
      <c r="AB52" s="9">
        <v>5</v>
      </c>
      <c r="AC52" s="9">
        <v>49</v>
      </c>
      <c r="AD52" s="9">
        <v>49</v>
      </c>
      <c r="AE52" s="9">
        <v>49</v>
      </c>
      <c r="AF52" s="9">
        <v>49</v>
      </c>
      <c r="AJ52" s="85">
        <f>VLOOKUP($C52,Hoja3!$C$5:$U$202,18,FALSE)</f>
        <v>9.6827400269980917</v>
      </c>
      <c r="AK52" s="94">
        <f t="shared" si="1"/>
        <v>0</v>
      </c>
      <c r="AL52" s="92" t="str">
        <f t="shared" si="2"/>
        <v/>
      </c>
      <c r="AM52" t="str">
        <f>IFERROR(VLOOKUP(C52,'[2]Education expendit (current US)'!$B$2:$K$156,10,FALSE),"")</f>
        <v/>
      </c>
      <c r="AN52">
        <f t="shared" si="3"/>
        <v>0</v>
      </c>
      <c r="AO52" s="88" t="e">
        <f t="shared" si="4"/>
        <v>#DIV/0!</v>
      </c>
      <c r="AP52" s="92" t="str">
        <f t="shared" si="5"/>
        <v/>
      </c>
      <c r="AQ52" s="85">
        <f>VLOOKUP($C52,Hoja3!$C$5:$W$202,21,FALSE)</f>
        <v>3.3179723502304146</v>
      </c>
      <c r="AR52" s="94">
        <f t="shared" si="6"/>
        <v>0</v>
      </c>
      <c r="AS52" s="92" t="str">
        <f t="shared" si="7"/>
        <v/>
      </c>
      <c r="AT52" s="85">
        <f>VLOOKUP($C52,Hoja3!$C$5:$AB$202,26,FALSE)</f>
        <v>6.3647676767676771</v>
      </c>
      <c r="AU52" s="94">
        <f t="shared" si="8"/>
        <v>0</v>
      </c>
      <c r="AV52" s="92" t="str">
        <f t="shared" si="9"/>
        <v/>
      </c>
      <c r="AX52" s="86">
        <f t="shared" si="10"/>
        <v>0</v>
      </c>
      <c r="AY52" s="92" t="str">
        <f t="shared" si="11"/>
        <v/>
      </c>
    </row>
    <row r="53" spans="1:51">
      <c r="A53">
        <v>11</v>
      </c>
      <c r="B53" t="s">
        <v>23</v>
      </c>
      <c r="C53" t="s">
        <v>136</v>
      </c>
      <c r="D53" t="s">
        <v>743</v>
      </c>
      <c r="E53">
        <v>250</v>
      </c>
      <c r="F53" t="e">
        <v>#N/A</v>
      </c>
      <c r="G53" s="5">
        <v>27936.43</v>
      </c>
      <c r="H53" s="5">
        <v>20.3</v>
      </c>
      <c r="I53" s="6">
        <v>0.73</v>
      </c>
      <c r="J53" s="5">
        <v>586.99</v>
      </c>
      <c r="K53" s="7">
        <v>2.1</v>
      </c>
      <c r="L53" s="5"/>
      <c r="M53" s="90"/>
      <c r="N53" s="5"/>
      <c r="O53" s="90"/>
      <c r="P53" s="5"/>
      <c r="Q53" s="90"/>
      <c r="R53" s="5"/>
      <c r="S53" s="90"/>
      <c r="T53" s="9">
        <v>44</v>
      </c>
      <c r="U53" s="9">
        <v>47</v>
      </c>
      <c r="V53" s="9">
        <v>199</v>
      </c>
      <c r="W53" s="9">
        <v>199</v>
      </c>
      <c r="X53" s="9">
        <v>199</v>
      </c>
      <c r="Y53" s="9">
        <v>199</v>
      </c>
      <c r="Z53" s="9" t="s">
        <v>24</v>
      </c>
      <c r="AA53" s="9">
        <v>10</v>
      </c>
      <c r="AB53" s="9">
        <v>12</v>
      </c>
      <c r="AC53" s="9">
        <v>50</v>
      </c>
      <c r="AD53" s="9">
        <v>50</v>
      </c>
      <c r="AE53" s="9">
        <v>50</v>
      </c>
      <c r="AF53" s="9">
        <v>50</v>
      </c>
      <c r="AJ53" s="85" t="e">
        <f>VLOOKUP($C53,Hoja3!$C$5:$U$202,18,FALSE)</f>
        <v>#N/A</v>
      </c>
      <c r="AK53" s="94">
        <f t="shared" si="1"/>
        <v>0</v>
      </c>
      <c r="AL53" s="92" t="str">
        <f t="shared" si="2"/>
        <v/>
      </c>
      <c r="AM53">
        <f>IFERROR(VLOOKUP(C53,'[2]Education expendit (current US)'!$B$2:$K$156,10,FALSE),"")</f>
        <v>0</v>
      </c>
      <c r="AN53">
        <f t="shared" si="3"/>
        <v>0</v>
      </c>
      <c r="AO53" s="88" t="e">
        <f t="shared" si="4"/>
        <v>#DIV/0!</v>
      </c>
      <c r="AP53" s="92" t="str">
        <f t="shared" si="5"/>
        <v/>
      </c>
      <c r="AQ53" s="85" t="e">
        <f>VLOOKUP($C53,Hoja3!$C$5:$W$202,21,FALSE)</f>
        <v>#N/A</v>
      </c>
      <c r="AR53" s="94">
        <f t="shared" si="6"/>
        <v>0</v>
      </c>
      <c r="AS53" s="92" t="str">
        <f t="shared" si="7"/>
        <v/>
      </c>
      <c r="AT53" s="85" t="e">
        <f>VLOOKUP($C53,Hoja3!$C$5:$AB$202,26,FALSE)</f>
        <v>#N/A</v>
      </c>
      <c r="AU53" s="94">
        <f t="shared" si="8"/>
        <v>0</v>
      </c>
      <c r="AV53" s="92" t="str">
        <f t="shared" si="9"/>
        <v/>
      </c>
      <c r="AX53" s="86">
        <f t="shared" si="10"/>
        <v>0</v>
      </c>
      <c r="AY53" s="92" t="str">
        <f t="shared" si="11"/>
        <v/>
      </c>
    </row>
    <row r="54" spans="1:51">
      <c r="A54">
        <v>31</v>
      </c>
      <c r="B54" t="s">
        <v>23</v>
      </c>
      <c r="C54" t="s">
        <v>134</v>
      </c>
      <c r="D54" t="s">
        <v>744</v>
      </c>
      <c r="E54">
        <v>250</v>
      </c>
      <c r="F54" t="s">
        <v>557</v>
      </c>
      <c r="G54" s="5">
        <v>20571.810000000001</v>
      </c>
      <c r="H54" s="5">
        <v>3</v>
      </c>
      <c r="I54" s="6">
        <v>0.14000000000000001</v>
      </c>
      <c r="J54" s="5">
        <v>100.99</v>
      </c>
      <c r="K54" s="7">
        <v>0.49</v>
      </c>
      <c r="L54" s="5"/>
      <c r="M54" s="90"/>
      <c r="N54" s="5"/>
      <c r="O54" s="90"/>
      <c r="P54" s="5"/>
      <c r="Q54" s="90"/>
      <c r="R54" s="5"/>
      <c r="S54" s="90"/>
      <c r="T54" s="9">
        <v>63</v>
      </c>
      <c r="U54" s="9">
        <v>64</v>
      </c>
      <c r="V54" s="9">
        <v>200</v>
      </c>
      <c r="W54" s="9">
        <v>200</v>
      </c>
      <c r="X54" s="9">
        <v>200</v>
      </c>
      <c r="Y54" s="9">
        <v>200</v>
      </c>
      <c r="Z54" s="9" t="s">
        <v>24</v>
      </c>
      <c r="AA54" s="9">
        <v>20</v>
      </c>
      <c r="AB54" s="9">
        <v>20</v>
      </c>
      <c r="AC54" s="9">
        <v>51</v>
      </c>
      <c r="AD54" s="9">
        <v>51</v>
      </c>
      <c r="AE54" s="9">
        <v>51</v>
      </c>
      <c r="AF54" s="9">
        <v>51</v>
      </c>
      <c r="AJ54" s="85">
        <f>VLOOKUP($C54,Hoja3!$C$5:$U$202,18,FALSE)</f>
        <v>0.94099999999999995</v>
      </c>
      <c r="AK54" s="94">
        <f t="shared" si="1"/>
        <v>0</v>
      </c>
      <c r="AL54" s="92" t="str">
        <f t="shared" si="2"/>
        <v/>
      </c>
      <c r="AM54">
        <f>IFERROR(VLOOKUP(C54,'[2]Education expendit (current US)'!$B$2:$K$156,10,FALSE),"")</f>
        <v>0</v>
      </c>
      <c r="AN54">
        <f t="shared" si="3"/>
        <v>0</v>
      </c>
      <c r="AO54" s="88" t="e">
        <f t="shared" si="4"/>
        <v>#DIV/0!</v>
      </c>
      <c r="AP54" s="92" t="str">
        <f t="shared" si="5"/>
        <v/>
      </c>
      <c r="AQ54" s="85">
        <f>VLOOKUP($C54,Hoja3!$C$5:$W$202,21,FALSE)</f>
        <v>0.24099999999999999</v>
      </c>
      <c r="AR54" s="94">
        <f t="shared" si="6"/>
        <v>0</v>
      </c>
      <c r="AS54" s="92" t="str">
        <f t="shared" si="7"/>
        <v/>
      </c>
      <c r="AT54" s="85">
        <f>VLOOKUP($C54,Hoja3!$C$5:$AB$202,26,FALSE)</f>
        <v>0.7</v>
      </c>
      <c r="AU54" s="94">
        <f t="shared" si="8"/>
        <v>0</v>
      </c>
      <c r="AV54" s="92" t="str">
        <f t="shared" si="9"/>
        <v/>
      </c>
      <c r="AX54" s="86">
        <f t="shared" si="10"/>
        <v>0</v>
      </c>
      <c r="AY54" s="92" t="str">
        <f t="shared" si="11"/>
        <v/>
      </c>
    </row>
    <row r="55" spans="1:51">
      <c r="A55">
        <v>38</v>
      </c>
      <c r="B55" t="s">
        <v>23</v>
      </c>
      <c r="C55" t="s">
        <v>138</v>
      </c>
      <c r="D55" t="s">
        <v>745</v>
      </c>
      <c r="E55">
        <v>250</v>
      </c>
      <c r="F55" t="s">
        <v>562</v>
      </c>
      <c r="G55" s="5">
        <v>113981</v>
      </c>
      <c r="H55" s="5">
        <v>0.3</v>
      </c>
      <c r="I55" s="6">
        <v>0</v>
      </c>
      <c r="J55" s="5">
        <v>18.239999999999998</v>
      </c>
      <c r="K55" s="7">
        <v>0.02</v>
      </c>
      <c r="L55" s="5"/>
      <c r="M55" s="90"/>
      <c r="N55" s="5"/>
      <c r="O55" s="90"/>
      <c r="P55" s="5"/>
      <c r="Q55" s="90"/>
      <c r="R55" s="5"/>
      <c r="S55" s="90"/>
      <c r="T55" s="9">
        <v>202</v>
      </c>
      <c r="U55" s="9">
        <v>86</v>
      </c>
      <c r="V55" s="9">
        <v>201</v>
      </c>
      <c r="W55" s="9">
        <v>201</v>
      </c>
      <c r="X55" s="9">
        <v>201</v>
      </c>
      <c r="Y55" s="9">
        <v>201</v>
      </c>
      <c r="Z55" s="9" t="s">
        <v>24</v>
      </c>
      <c r="AA55" s="9">
        <v>52</v>
      </c>
      <c r="AB55" s="9">
        <v>30</v>
      </c>
      <c r="AC55" s="9">
        <v>52</v>
      </c>
      <c r="AD55" s="9">
        <v>52</v>
      </c>
      <c r="AE55" s="9">
        <v>52</v>
      </c>
      <c r="AF55" s="9">
        <v>52</v>
      </c>
      <c r="AJ55" s="85">
        <f>VLOOKUP($C55,Hoja3!$C$5:$U$202,18,FALSE)</f>
        <v>1.7410000000000001</v>
      </c>
      <c r="AK55" s="94">
        <f t="shared" si="1"/>
        <v>0</v>
      </c>
      <c r="AL55" s="92" t="str">
        <f t="shared" si="2"/>
        <v/>
      </c>
      <c r="AM55" t="str">
        <f>IFERROR(VLOOKUP(C55,'[2]Education expendit (current US)'!$B$2:$K$156,10,FALSE),"")</f>
        <v/>
      </c>
      <c r="AN55">
        <f t="shared" si="3"/>
        <v>0</v>
      </c>
      <c r="AO55" s="88" t="e">
        <f t="shared" si="4"/>
        <v>#DIV/0!</v>
      </c>
      <c r="AP55" s="92" t="str">
        <f t="shared" si="5"/>
        <v/>
      </c>
      <c r="AQ55" s="85">
        <f>VLOOKUP($C55,Hoja3!$C$5:$W$202,21,FALSE)</f>
        <v>1.526</v>
      </c>
      <c r="AR55" s="94">
        <f t="shared" si="6"/>
        <v>0</v>
      </c>
      <c r="AS55" s="92" t="str">
        <f t="shared" si="7"/>
        <v/>
      </c>
      <c r="AT55" s="85">
        <f>VLOOKUP($C55,Hoja3!$C$5:$AB$202,26,FALSE)</f>
        <v>0.215</v>
      </c>
      <c r="AU55" s="94">
        <f t="shared" si="8"/>
        <v>0</v>
      </c>
      <c r="AV55" s="92" t="str">
        <f t="shared" si="9"/>
        <v/>
      </c>
      <c r="AX55" s="86">
        <f t="shared" si="10"/>
        <v>0</v>
      </c>
      <c r="AY55" s="92" t="str">
        <f t="shared" si="11"/>
        <v/>
      </c>
    </row>
    <row r="56" spans="1:51">
      <c r="A56">
        <v>84</v>
      </c>
      <c r="B56" t="s">
        <v>27</v>
      </c>
      <c r="C56" t="s">
        <v>192</v>
      </c>
      <c r="D56" t="s">
        <v>746</v>
      </c>
      <c r="E56">
        <v>250</v>
      </c>
      <c r="F56" t="s">
        <v>607</v>
      </c>
      <c r="G56" s="5">
        <v>296296</v>
      </c>
      <c r="H56" s="5">
        <v>0.3</v>
      </c>
      <c r="I56" s="6">
        <v>0</v>
      </c>
      <c r="J56" s="5">
        <v>12.63</v>
      </c>
      <c r="K56" s="7">
        <v>0</v>
      </c>
      <c r="L56" s="5">
        <v>245250.7</v>
      </c>
      <c r="M56" s="6">
        <v>0</v>
      </c>
      <c r="N56" s="5">
        <v>49073.77</v>
      </c>
      <c r="O56" s="6">
        <v>0.01</v>
      </c>
      <c r="P56" s="5">
        <v>228872.3</v>
      </c>
      <c r="Q56" s="7">
        <v>0.01</v>
      </c>
      <c r="R56" s="5">
        <v>221242.9</v>
      </c>
      <c r="S56" s="7">
        <v>0.01</v>
      </c>
      <c r="T56" s="9">
        <v>88</v>
      </c>
      <c r="U56" s="9">
        <v>90</v>
      </c>
      <c r="V56" s="9">
        <v>77</v>
      </c>
      <c r="W56" s="9">
        <v>46</v>
      </c>
      <c r="X56" s="9">
        <v>63</v>
      </c>
      <c r="Y56" s="9">
        <v>58</v>
      </c>
      <c r="Z56" s="9" t="s">
        <v>28</v>
      </c>
      <c r="AA56" s="9">
        <v>1</v>
      </c>
      <c r="AB56" s="9">
        <v>1</v>
      </c>
      <c r="AC56" s="9">
        <v>1</v>
      </c>
      <c r="AD56" s="9">
        <v>1</v>
      </c>
      <c r="AE56" s="9">
        <v>1</v>
      </c>
      <c r="AF56" s="9">
        <v>1</v>
      </c>
      <c r="AJ56" s="85">
        <f>VLOOKUP($C56,Hoja3!$C$5:$U$202,18,FALSE)</f>
        <v>25.427</v>
      </c>
      <c r="AK56" s="94">
        <f t="shared" si="1"/>
        <v>58195.359721000001</v>
      </c>
      <c r="AL56" s="92">
        <f t="shared" si="2"/>
        <v>5.1550501867891018E-4</v>
      </c>
      <c r="AM56" t="str">
        <f>IFERROR(VLOOKUP(C56,'[2]Education expendit (current US)'!$B$2:$K$156,10,FALSE),"")</f>
        <v/>
      </c>
      <c r="AN56">
        <f t="shared" si="3"/>
        <v>0</v>
      </c>
      <c r="AO56" s="85">
        <f t="shared" si="4"/>
        <v>0</v>
      </c>
      <c r="AP56" s="92" t="str">
        <f t="shared" si="5"/>
        <v/>
      </c>
      <c r="AQ56" s="85">
        <f>VLOOKUP($C56,Hoja3!$C$5:$W$202,21,FALSE)</f>
        <v>6.9276947856947864</v>
      </c>
      <c r="AR56" s="94">
        <f t="shared" si="6"/>
        <v>15855.574392999728</v>
      </c>
      <c r="AS56" s="92">
        <f t="shared" si="7"/>
        <v>1.8920790415038553E-3</v>
      </c>
      <c r="AT56" s="85">
        <f>VLOOKUP($C56,Hoja3!$C$5:$AB$202,26,FALSE)</f>
        <v>18.499305214305213</v>
      </c>
      <c r="AU56" s="94">
        <f t="shared" si="8"/>
        <v>42339.785328000275</v>
      </c>
      <c r="AV56" s="92">
        <f t="shared" si="9"/>
        <v>7.0855342717480215E-4</v>
      </c>
      <c r="AX56" s="86">
        <f t="shared" si="10"/>
        <v>58195.359721000001</v>
      </c>
      <c r="AY56" s="92">
        <f t="shared" si="11"/>
        <v>5.1550501867891018E-4</v>
      </c>
    </row>
    <row r="57" spans="1:51">
      <c r="A57">
        <v>85</v>
      </c>
      <c r="B57" t="s">
        <v>27</v>
      </c>
      <c r="C57" t="s">
        <v>198</v>
      </c>
      <c r="D57" t="s">
        <v>747</v>
      </c>
      <c r="E57">
        <v>250</v>
      </c>
      <c r="F57" t="s">
        <v>609</v>
      </c>
      <c r="G57" s="5">
        <v>2209139</v>
      </c>
      <c r="H57" s="5">
        <v>2</v>
      </c>
      <c r="I57" s="6">
        <v>0</v>
      </c>
      <c r="J57" s="5">
        <v>58.18</v>
      </c>
      <c r="K57" s="7">
        <v>0</v>
      </c>
      <c r="L57" s="5">
        <v>1356393</v>
      </c>
      <c r="M57" s="6">
        <v>0</v>
      </c>
      <c r="N57" s="5">
        <v>287875.40000000002</v>
      </c>
      <c r="O57" s="6">
        <v>0.01</v>
      </c>
      <c r="P57" s="5">
        <v>1479819</v>
      </c>
      <c r="Q57" s="7">
        <v>0</v>
      </c>
      <c r="R57" s="5">
        <v>1431121</v>
      </c>
      <c r="S57" s="7">
        <v>0</v>
      </c>
      <c r="T57" s="9">
        <v>89</v>
      </c>
      <c r="U57" s="9">
        <v>91</v>
      </c>
      <c r="V57" s="9">
        <v>78</v>
      </c>
      <c r="W57" s="9">
        <v>47</v>
      </c>
      <c r="X57" s="9">
        <v>66</v>
      </c>
      <c r="Y57" s="9">
        <v>66</v>
      </c>
      <c r="Z57" s="9" t="s">
        <v>28</v>
      </c>
      <c r="AA57" s="9">
        <v>2</v>
      </c>
      <c r="AB57" s="9">
        <v>2</v>
      </c>
      <c r="AC57" s="9">
        <v>2</v>
      </c>
      <c r="AD57" s="9">
        <v>2</v>
      </c>
      <c r="AE57" s="9">
        <v>2</v>
      </c>
      <c r="AF57" s="9">
        <v>2</v>
      </c>
      <c r="AJ57" s="85">
        <f>VLOOKUP($C57,Hoja3!$C$5:$U$202,18,FALSE)</f>
        <v>15.974</v>
      </c>
      <c r="AK57" s="94">
        <f t="shared" si="1"/>
        <v>236386.28706</v>
      </c>
      <c r="AL57" s="92">
        <f t="shared" si="2"/>
        <v>8.4607276711121419E-4</v>
      </c>
      <c r="AM57" t="str">
        <f>IFERROR(VLOOKUP(C57,'[2]Education expendit (current US)'!$B$2:$K$156,10,FALSE),"")</f>
        <v/>
      </c>
      <c r="AN57">
        <f t="shared" si="3"/>
        <v>0</v>
      </c>
      <c r="AO57" s="85">
        <f t="shared" si="4"/>
        <v>0</v>
      </c>
      <c r="AP57" s="92" t="str">
        <f t="shared" si="5"/>
        <v/>
      </c>
      <c r="AQ57" s="85">
        <f>VLOOKUP($C57,Hoja3!$C$5:$W$202,21,FALSE)</f>
        <v>3.964</v>
      </c>
      <c r="AR57" s="94">
        <f t="shared" si="6"/>
        <v>58660.025159999997</v>
      </c>
      <c r="AS57" s="92">
        <f t="shared" si="7"/>
        <v>3.409476887445645E-3</v>
      </c>
      <c r="AT57" s="85">
        <f>VLOOKUP($C57,Hoja3!$C$5:$AB$202,26,FALSE)</f>
        <v>12.01</v>
      </c>
      <c r="AU57" s="94">
        <f t="shared" si="8"/>
        <v>177726.26190000001</v>
      </c>
      <c r="AV57" s="92">
        <f t="shared" si="9"/>
        <v>1.1253260934083709E-3</v>
      </c>
      <c r="AX57" s="86">
        <f t="shared" si="10"/>
        <v>236386.28706</v>
      </c>
      <c r="AY57" s="92">
        <f t="shared" si="11"/>
        <v>8.4607276711121419E-4</v>
      </c>
    </row>
    <row r="58" spans="1:51">
      <c r="A58">
        <v>53</v>
      </c>
      <c r="B58" t="s">
        <v>27</v>
      </c>
      <c r="C58" t="s">
        <v>144</v>
      </c>
      <c r="D58" t="s">
        <v>748</v>
      </c>
      <c r="E58">
        <v>250</v>
      </c>
      <c r="F58" t="s">
        <v>575</v>
      </c>
      <c r="G58" s="5">
        <v>13964</v>
      </c>
      <c r="H58" s="5">
        <v>0</v>
      </c>
      <c r="I58" s="6">
        <v>0</v>
      </c>
      <c r="J58" s="5">
        <v>0</v>
      </c>
      <c r="K58" s="7">
        <v>0</v>
      </c>
      <c r="L58" s="5">
        <v>14376.73</v>
      </c>
      <c r="M58" s="6">
        <v>0</v>
      </c>
      <c r="N58" s="5">
        <v>952.44370000000004</v>
      </c>
      <c r="O58" s="6">
        <v>0</v>
      </c>
      <c r="P58" s="5">
        <v>11786.1</v>
      </c>
      <c r="Q58" s="7">
        <v>0</v>
      </c>
      <c r="R58" s="5">
        <v>11681.55</v>
      </c>
      <c r="S58" s="7">
        <v>0</v>
      </c>
      <c r="T58" s="9">
        <v>113</v>
      </c>
      <c r="U58" s="9">
        <v>114</v>
      </c>
      <c r="V58" s="9">
        <v>101</v>
      </c>
      <c r="W58" s="9">
        <v>101</v>
      </c>
      <c r="X58" s="9">
        <v>101</v>
      </c>
      <c r="Y58" s="9">
        <v>101</v>
      </c>
      <c r="Z58" s="9" t="s">
        <v>28</v>
      </c>
      <c r="AA58" s="9">
        <v>3</v>
      </c>
      <c r="AB58" s="9">
        <v>3</v>
      </c>
      <c r="AC58" s="9">
        <v>3</v>
      </c>
      <c r="AD58" s="9">
        <v>3</v>
      </c>
      <c r="AE58" s="9">
        <v>3</v>
      </c>
      <c r="AF58" s="9">
        <v>3</v>
      </c>
      <c r="AJ58" s="85">
        <f>VLOOKUP($C58,Hoja3!$C$5:$U$202,18,FALSE)</f>
        <v>10.829000000000001</v>
      </c>
      <c r="AK58" s="94">
        <f t="shared" si="1"/>
        <v>1276.316769</v>
      </c>
      <c r="AL58" s="92">
        <f t="shared" si="2"/>
        <v>0</v>
      </c>
      <c r="AM58">
        <f>IFERROR(VLOOKUP(C58,'[2]Education expendit (current US)'!$B$2:$K$156,10,FALSE),"")</f>
        <v>354872844.63637</v>
      </c>
      <c r="AN58">
        <f t="shared" si="3"/>
        <v>354.87284463637002</v>
      </c>
      <c r="AO58" s="85">
        <f t="shared" si="4"/>
        <v>3.0109437781485817</v>
      </c>
      <c r="AP58" s="92">
        <f t="shared" si="5"/>
        <v>0</v>
      </c>
      <c r="AQ58" s="85">
        <f>VLOOKUP($C58,Hoja3!$C$5:$W$202,21,FALSE)</f>
        <v>2.6789999999999998</v>
      </c>
      <c r="AR58" s="94">
        <f t="shared" si="6"/>
        <v>315.749619</v>
      </c>
      <c r="AS58" s="92">
        <f t="shared" si="7"/>
        <v>0</v>
      </c>
      <c r="AT58" s="85">
        <f>VLOOKUP($C58,Hoja3!$C$5:$AB$202,26,FALSE)</f>
        <v>8.15</v>
      </c>
      <c r="AU58" s="94">
        <f t="shared" si="8"/>
        <v>960.56715000000008</v>
      </c>
      <c r="AV58" s="92">
        <f t="shared" si="9"/>
        <v>0</v>
      </c>
      <c r="AX58" s="86">
        <f t="shared" si="10"/>
        <v>1631.18961363637</v>
      </c>
      <c r="AY58" s="92">
        <f t="shared" si="11"/>
        <v>0</v>
      </c>
    </row>
    <row r="59" spans="1:51">
      <c r="A59">
        <v>54</v>
      </c>
      <c r="B59" t="s">
        <v>27</v>
      </c>
      <c r="C59" t="s">
        <v>152</v>
      </c>
      <c r="D59" t="s">
        <v>749</v>
      </c>
      <c r="E59">
        <v>250</v>
      </c>
      <c r="F59" t="s">
        <v>576</v>
      </c>
      <c r="G59" s="5">
        <v>615592</v>
      </c>
      <c r="H59" s="5">
        <v>0</v>
      </c>
      <c r="I59" s="6">
        <v>0</v>
      </c>
      <c r="J59" s="5">
        <v>0</v>
      </c>
      <c r="K59" s="7">
        <v>0</v>
      </c>
      <c r="L59" s="5">
        <v>362737.3</v>
      </c>
      <c r="M59" s="6">
        <v>0</v>
      </c>
      <c r="N59" s="5">
        <v>73430.070000000007</v>
      </c>
      <c r="O59" s="6">
        <v>0</v>
      </c>
      <c r="P59" s="5">
        <v>379069.3</v>
      </c>
      <c r="Q59" s="7">
        <v>0</v>
      </c>
      <c r="R59" s="5">
        <v>377062.5</v>
      </c>
      <c r="S59" s="7">
        <v>0</v>
      </c>
      <c r="T59" s="9">
        <v>114</v>
      </c>
      <c r="U59" s="9">
        <v>115</v>
      </c>
      <c r="V59" s="9">
        <v>102</v>
      </c>
      <c r="W59" s="9">
        <v>102</v>
      </c>
      <c r="X59" s="9">
        <v>102</v>
      </c>
      <c r="Y59" s="9">
        <v>102</v>
      </c>
      <c r="Z59" s="9" t="s">
        <v>28</v>
      </c>
      <c r="AA59" s="9">
        <v>4</v>
      </c>
      <c r="AB59" s="9">
        <v>4</v>
      </c>
      <c r="AC59" s="9">
        <v>4</v>
      </c>
      <c r="AD59" s="9">
        <v>4</v>
      </c>
      <c r="AE59" s="9">
        <v>4</v>
      </c>
      <c r="AF59" s="9">
        <v>4</v>
      </c>
      <c r="AJ59" s="85">
        <f>VLOOKUP($C59,Hoja3!$C$5:$U$202,18,FALSE)</f>
        <v>27.887</v>
      </c>
      <c r="AK59" s="94">
        <f t="shared" si="1"/>
        <v>105711.055691</v>
      </c>
      <c r="AL59" s="92">
        <f t="shared" si="2"/>
        <v>0</v>
      </c>
      <c r="AM59">
        <f>IFERROR(VLOOKUP(C59,'[2]Education expendit (current US)'!$B$2:$K$156,10,FALSE),"")</f>
        <v>21994942724.084301</v>
      </c>
      <c r="AN59">
        <f t="shared" si="3"/>
        <v>21994.9427240843</v>
      </c>
      <c r="AO59" s="85">
        <f t="shared" si="4"/>
        <v>5.8023540086428262</v>
      </c>
      <c r="AP59" s="92">
        <f t="shared" si="5"/>
        <v>0</v>
      </c>
      <c r="AQ59" s="85">
        <f>VLOOKUP($C59,Hoja3!$C$5:$W$202,21,FALSE)</f>
        <v>7.5142986381322956</v>
      </c>
      <c r="AR59" s="94">
        <f t="shared" si="6"/>
        <v>28484.399247477628</v>
      </c>
      <c r="AS59" s="92">
        <f t="shared" si="7"/>
        <v>0</v>
      </c>
      <c r="AT59" s="85">
        <f>VLOOKUP($C59,Hoja3!$C$5:$AB$202,26,FALSE)</f>
        <v>20.372701361867705</v>
      </c>
      <c r="AU59" s="94">
        <f t="shared" si="8"/>
        <v>77226.65644352237</v>
      </c>
      <c r="AV59" s="92">
        <f t="shared" si="9"/>
        <v>0</v>
      </c>
      <c r="AX59" s="86">
        <f t="shared" si="10"/>
        <v>127705.99841508429</v>
      </c>
      <c r="AY59" s="92">
        <f t="shared" si="11"/>
        <v>0</v>
      </c>
    </row>
    <row r="60" spans="1:51">
      <c r="A60">
        <v>55</v>
      </c>
      <c r="B60" t="s">
        <v>27</v>
      </c>
      <c r="C60" t="s">
        <v>208</v>
      </c>
      <c r="D60" t="s">
        <v>750</v>
      </c>
      <c r="E60">
        <v>250</v>
      </c>
      <c r="F60" t="s">
        <v>577</v>
      </c>
      <c r="G60" s="5">
        <v>74427</v>
      </c>
      <c r="H60" s="5">
        <v>0</v>
      </c>
      <c r="I60" s="6">
        <v>0</v>
      </c>
      <c r="J60" s="5">
        <v>0</v>
      </c>
      <c r="K60" s="7">
        <v>0</v>
      </c>
      <c r="L60" s="5">
        <v>62211.68</v>
      </c>
      <c r="M60" s="6">
        <v>0</v>
      </c>
      <c r="N60" s="5">
        <v>8827.7360000000008</v>
      </c>
      <c r="O60" s="6">
        <v>0</v>
      </c>
      <c r="P60" s="5">
        <v>54713.13</v>
      </c>
      <c r="Q60" s="7">
        <v>0</v>
      </c>
      <c r="R60" s="5">
        <v>53378.93</v>
      </c>
      <c r="S60" s="7">
        <v>0</v>
      </c>
      <c r="T60" s="9">
        <v>115</v>
      </c>
      <c r="U60" s="9">
        <v>116</v>
      </c>
      <c r="V60" s="9">
        <v>103</v>
      </c>
      <c r="W60" s="9">
        <v>103</v>
      </c>
      <c r="X60" s="9">
        <v>103</v>
      </c>
      <c r="Y60" s="9">
        <v>103</v>
      </c>
      <c r="Z60" s="9" t="s">
        <v>28</v>
      </c>
      <c r="AA60" s="9">
        <v>5</v>
      </c>
      <c r="AB60" s="9">
        <v>5</v>
      </c>
      <c r="AC60" s="9">
        <v>5</v>
      </c>
      <c r="AD60" s="9">
        <v>5</v>
      </c>
      <c r="AE60" s="9">
        <v>5</v>
      </c>
      <c r="AF60" s="9">
        <v>5</v>
      </c>
      <c r="AJ60" s="85">
        <f>VLOOKUP($C60,Hoja3!$C$5:$U$202,18,FALSE)</f>
        <v>15.795000000000002</v>
      </c>
      <c r="AK60" s="94">
        <f t="shared" si="1"/>
        <v>8641.9388835000009</v>
      </c>
      <c r="AL60" s="92">
        <f t="shared" si="2"/>
        <v>0</v>
      </c>
      <c r="AM60">
        <f>IFERROR(VLOOKUP(C60,'[2]Education expendit (current US)'!$B$2:$K$156,10,FALSE),"")</f>
        <v>2961925522.7843199</v>
      </c>
      <c r="AN60">
        <f t="shared" si="3"/>
        <v>2961.92552278432</v>
      </c>
      <c r="AO60" s="85">
        <f t="shared" si="4"/>
        <v>5.4135552522480808</v>
      </c>
      <c r="AP60" s="92">
        <f t="shared" si="5"/>
        <v>0</v>
      </c>
      <c r="AQ60" s="85">
        <f>VLOOKUP($C60,Hoja3!$C$5:$W$202,21,FALSE)</f>
        <v>3.9980000000000002</v>
      </c>
      <c r="AR60" s="94">
        <f t="shared" si="6"/>
        <v>2187.4309373999999</v>
      </c>
      <c r="AS60" s="92">
        <f t="shared" si="7"/>
        <v>0</v>
      </c>
      <c r="AT60" s="85">
        <f>VLOOKUP($C60,Hoja3!$C$5:$AB$202,26,FALSE)</f>
        <v>11.797000000000001</v>
      </c>
      <c r="AU60" s="94">
        <f t="shared" si="8"/>
        <v>6454.5079460999996</v>
      </c>
      <c r="AV60" s="92">
        <f t="shared" si="9"/>
        <v>0</v>
      </c>
      <c r="AX60" s="86">
        <f t="shared" si="10"/>
        <v>11603.86440628432</v>
      </c>
      <c r="AY60" s="92">
        <f t="shared" si="11"/>
        <v>0</v>
      </c>
    </row>
    <row r="61" spans="1:51">
      <c r="A61">
        <v>56</v>
      </c>
      <c r="B61" t="s">
        <v>27</v>
      </c>
      <c r="C61" t="s">
        <v>172</v>
      </c>
      <c r="D61" t="s">
        <v>751</v>
      </c>
      <c r="E61">
        <v>250</v>
      </c>
      <c r="F61" t="s">
        <v>578</v>
      </c>
      <c r="G61" s="5">
        <v>739159</v>
      </c>
      <c r="H61" s="5">
        <v>0</v>
      </c>
      <c r="I61" s="6">
        <v>0</v>
      </c>
      <c r="J61" s="5">
        <v>0</v>
      </c>
      <c r="K61" s="7">
        <v>0</v>
      </c>
      <c r="L61" s="5">
        <v>456696</v>
      </c>
      <c r="M61" s="6">
        <v>0</v>
      </c>
      <c r="N61" s="5">
        <v>113598.39999999999</v>
      </c>
      <c r="O61" s="6">
        <v>0</v>
      </c>
      <c r="P61" s="5">
        <v>469374.2</v>
      </c>
      <c r="Q61" s="7">
        <v>0</v>
      </c>
      <c r="R61" s="5">
        <v>477643.7</v>
      </c>
      <c r="S61" s="7">
        <v>0</v>
      </c>
      <c r="T61" s="9">
        <v>116</v>
      </c>
      <c r="U61" s="9">
        <v>117</v>
      </c>
      <c r="V61" s="9">
        <v>104</v>
      </c>
      <c r="W61" s="9">
        <v>104</v>
      </c>
      <c r="X61" s="9">
        <v>104</v>
      </c>
      <c r="Y61" s="9">
        <v>104</v>
      </c>
      <c r="Z61" s="9" t="s">
        <v>28</v>
      </c>
      <c r="AA61" s="9">
        <v>6</v>
      </c>
      <c r="AB61" s="9">
        <v>6</v>
      </c>
      <c r="AC61" s="9">
        <v>6</v>
      </c>
      <c r="AD61" s="9">
        <v>6</v>
      </c>
      <c r="AE61" s="9">
        <v>6</v>
      </c>
      <c r="AF61" s="9">
        <v>6</v>
      </c>
      <c r="AJ61" s="85">
        <f>VLOOKUP($C61,Hoja3!$C$5:$U$202,18,FALSE)</f>
        <v>29.733000000000001</v>
      </c>
      <c r="AK61" s="94">
        <f t="shared" si="1"/>
        <v>139559.03088599999</v>
      </c>
      <c r="AL61" s="92">
        <f t="shared" si="2"/>
        <v>0</v>
      </c>
      <c r="AM61">
        <f>IFERROR(VLOOKUP(C61,'[2]Education expendit (current US)'!$B$2:$K$156,10,FALSE),"")</f>
        <v>30339819263.692501</v>
      </c>
      <c r="AN61">
        <f t="shared" si="3"/>
        <v>30339.819263692501</v>
      </c>
      <c r="AO61" s="85">
        <f t="shared" si="4"/>
        <v>6.4638872915666221</v>
      </c>
      <c r="AP61" s="92">
        <f t="shared" si="5"/>
        <v>0</v>
      </c>
      <c r="AQ61" s="85">
        <f>VLOOKUP($C61,Hoja3!$C$5:$W$202,21,FALSE)</f>
        <v>8.6433267304778454</v>
      </c>
      <c r="AR61" s="94">
        <f t="shared" si="6"/>
        <v>40569.545694566543</v>
      </c>
      <c r="AS61" s="92">
        <f t="shared" si="7"/>
        <v>0</v>
      </c>
      <c r="AT61" s="85">
        <f>VLOOKUP($C61,Hoja3!$C$5:$AB$202,26,FALSE)</f>
        <v>21.089673269522155</v>
      </c>
      <c r="AU61" s="94">
        <f t="shared" si="8"/>
        <v>98989.485191433472</v>
      </c>
      <c r="AV61" s="92">
        <f t="shared" si="9"/>
        <v>0</v>
      </c>
      <c r="AX61" s="86">
        <f t="shared" si="10"/>
        <v>169898.8501496925</v>
      </c>
      <c r="AY61" s="92">
        <f t="shared" si="11"/>
        <v>0</v>
      </c>
    </row>
    <row r="62" spans="1:51">
      <c r="A62">
        <v>57</v>
      </c>
      <c r="B62" t="s">
        <v>27</v>
      </c>
      <c r="C62" t="s">
        <v>180</v>
      </c>
      <c r="D62" t="s">
        <v>752</v>
      </c>
      <c r="E62">
        <v>250</v>
      </c>
      <c r="F62" t="s">
        <v>579</v>
      </c>
      <c r="G62" s="5">
        <v>10433.129999999999</v>
      </c>
      <c r="H62" s="5">
        <v>0</v>
      </c>
      <c r="I62" s="6">
        <v>0</v>
      </c>
      <c r="J62" s="5">
        <v>0</v>
      </c>
      <c r="K62" s="7">
        <v>0</v>
      </c>
      <c r="L62" s="5">
        <v>20030.240000000002</v>
      </c>
      <c r="M62" s="6">
        <v>0</v>
      </c>
      <c r="N62" s="5">
        <v>3497.9340000000002</v>
      </c>
      <c r="O62" s="6">
        <v>0</v>
      </c>
      <c r="P62" s="5">
        <v>16577.89</v>
      </c>
      <c r="Q62" s="7">
        <v>0</v>
      </c>
      <c r="R62" s="5">
        <v>17007.96</v>
      </c>
      <c r="S62" s="7">
        <v>0</v>
      </c>
      <c r="T62" s="9">
        <v>117</v>
      </c>
      <c r="U62" s="9">
        <v>118</v>
      </c>
      <c r="V62" s="9">
        <v>105</v>
      </c>
      <c r="W62" s="9">
        <v>105</v>
      </c>
      <c r="X62" s="9">
        <v>105</v>
      </c>
      <c r="Y62" s="9">
        <v>105</v>
      </c>
      <c r="Z62" s="9" t="s">
        <v>28</v>
      </c>
      <c r="AA62" s="9">
        <v>7</v>
      </c>
      <c r="AB62" s="9">
        <v>7</v>
      </c>
      <c r="AC62" s="9">
        <v>7</v>
      </c>
      <c r="AD62" s="9">
        <v>7</v>
      </c>
      <c r="AE62" s="9">
        <v>7</v>
      </c>
      <c r="AF62" s="9">
        <v>7</v>
      </c>
      <c r="AJ62" s="85">
        <f>VLOOKUP($C62,Hoja3!$C$5:$U$202,18,FALSE)</f>
        <v>17.445999999999998</v>
      </c>
      <c r="AK62" s="94">
        <f t="shared" si="1"/>
        <v>2892.1786893999997</v>
      </c>
      <c r="AL62" s="92">
        <f t="shared" si="2"/>
        <v>0</v>
      </c>
      <c r="AM62">
        <f>IFERROR(VLOOKUP(C62,'[2]Education expendit (current US)'!$B$2:$K$156,10,FALSE),"")</f>
        <v>0</v>
      </c>
      <c r="AN62">
        <f t="shared" si="3"/>
        <v>0</v>
      </c>
      <c r="AO62" s="85">
        <f t="shared" si="4"/>
        <v>0</v>
      </c>
      <c r="AP62" s="92" t="str">
        <f t="shared" si="5"/>
        <v/>
      </c>
      <c r="AQ62" s="85">
        <f>VLOOKUP($C62,Hoja3!$C$5:$W$202,21,FALSE)</f>
        <v>6.9459999999999997</v>
      </c>
      <c r="AR62" s="94">
        <f t="shared" si="6"/>
        <v>1151.5002393999998</v>
      </c>
      <c r="AS62" s="92">
        <f t="shared" si="7"/>
        <v>0</v>
      </c>
      <c r="AT62" s="85">
        <f>VLOOKUP($C62,Hoja3!$C$5:$AB$202,26,FALSE)</f>
        <v>10.5</v>
      </c>
      <c r="AU62" s="94">
        <f t="shared" si="8"/>
        <v>1740.6784500000001</v>
      </c>
      <c r="AV62" s="92">
        <f t="shared" si="9"/>
        <v>0</v>
      </c>
      <c r="AX62" s="86">
        <f t="shared" si="10"/>
        <v>2892.1786893999997</v>
      </c>
      <c r="AY62" s="92">
        <f t="shared" si="11"/>
        <v>0</v>
      </c>
    </row>
    <row r="63" spans="1:51">
      <c r="A63">
        <v>58</v>
      </c>
      <c r="B63" t="s">
        <v>27</v>
      </c>
      <c r="C63" t="s">
        <v>146</v>
      </c>
      <c r="D63" t="s">
        <v>753</v>
      </c>
      <c r="E63">
        <v>250</v>
      </c>
      <c r="F63" t="s">
        <v>581</v>
      </c>
      <c r="G63" s="5">
        <v>70023</v>
      </c>
      <c r="H63" s="5">
        <v>0</v>
      </c>
      <c r="I63" s="6">
        <v>0</v>
      </c>
      <c r="J63" s="5">
        <v>0</v>
      </c>
      <c r="K63" s="7">
        <v>0</v>
      </c>
      <c r="L63" s="5">
        <v>48622.47</v>
      </c>
      <c r="M63" s="6">
        <v>0</v>
      </c>
      <c r="N63" s="5">
        <v>7539.3050000000003</v>
      </c>
      <c r="O63" s="6">
        <v>0</v>
      </c>
      <c r="P63" s="5">
        <v>47714.49</v>
      </c>
      <c r="Q63" s="7">
        <v>0</v>
      </c>
      <c r="R63" s="5">
        <v>46025.47</v>
      </c>
      <c r="S63" s="7">
        <v>0</v>
      </c>
      <c r="T63" s="9">
        <v>118</v>
      </c>
      <c r="U63" s="9">
        <v>119</v>
      </c>
      <c r="V63" s="9">
        <v>106</v>
      </c>
      <c r="W63" s="9">
        <v>106</v>
      </c>
      <c r="X63" s="9">
        <v>106</v>
      </c>
      <c r="Y63" s="9">
        <v>106</v>
      </c>
      <c r="Z63" s="9" t="s">
        <v>28</v>
      </c>
      <c r="AA63" s="9">
        <v>8</v>
      </c>
      <c r="AB63" s="9">
        <v>8</v>
      </c>
      <c r="AC63" s="9">
        <v>8</v>
      </c>
      <c r="AD63" s="9">
        <v>8</v>
      </c>
      <c r="AE63" s="9">
        <v>8</v>
      </c>
      <c r="AF63" s="9">
        <v>8</v>
      </c>
      <c r="AJ63" s="85">
        <f>VLOOKUP($C63,Hoja3!$C$5:$U$202,18,FALSE)</f>
        <v>17.195</v>
      </c>
      <c r="AK63" s="94">
        <f t="shared" si="1"/>
        <v>8204.5065555000001</v>
      </c>
      <c r="AL63" s="92">
        <f t="shared" si="2"/>
        <v>0</v>
      </c>
      <c r="AM63">
        <f>IFERROR(VLOOKUP(C63,'[2]Education expendit (current US)'!$B$2:$K$156,10,FALSE),"")</f>
        <v>1991930817.05567</v>
      </c>
      <c r="AN63">
        <f t="shared" si="3"/>
        <v>1991.9308170556701</v>
      </c>
      <c r="AO63" s="88">
        <f t="shared" si="4"/>
        <v>4.1746874315447364</v>
      </c>
      <c r="AP63" s="92">
        <f t="shared" si="5"/>
        <v>0</v>
      </c>
      <c r="AQ63" s="85">
        <f>VLOOKUP($C63,Hoja3!$C$5:$W$202,21,FALSE)</f>
        <v>4.3120000000000003</v>
      </c>
      <c r="AR63" s="94">
        <f t="shared" si="6"/>
        <v>2057.4488088000003</v>
      </c>
      <c r="AS63" s="92">
        <f t="shared" si="7"/>
        <v>0</v>
      </c>
      <c r="AT63" s="85">
        <f>VLOOKUP($C63,Hoja3!$C$5:$AB$202,26,FALSE)</f>
        <v>12.882999999999999</v>
      </c>
      <c r="AU63" s="94">
        <f t="shared" si="8"/>
        <v>6147.0577466999994</v>
      </c>
      <c r="AV63" s="92">
        <f t="shared" si="9"/>
        <v>0</v>
      </c>
      <c r="AX63" s="86">
        <f t="shared" si="10"/>
        <v>10196.437372555669</v>
      </c>
      <c r="AY63" s="92">
        <f t="shared" si="11"/>
        <v>0</v>
      </c>
    </row>
    <row r="64" spans="1:51">
      <c r="A64">
        <v>59</v>
      </c>
      <c r="B64" t="s">
        <v>27</v>
      </c>
      <c r="C64" t="s">
        <v>156</v>
      </c>
      <c r="D64" t="s">
        <v>754</v>
      </c>
      <c r="E64">
        <v>250</v>
      </c>
      <c r="F64" t="s">
        <v>583</v>
      </c>
      <c r="G64" s="5">
        <v>65145</v>
      </c>
      <c r="H64" s="5">
        <v>0</v>
      </c>
      <c r="I64" s="6">
        <v>0</v>
      </c>
      <c r="J64" s="5">
        <v>0</v>
      </c>
      <c r="K64" s="7">
        <v>0</v>
      </c>
      <c r="L64" s="5">
        <v>61161.94</v>
      </c>
      <c r="M64" s="6">
        <v>0</v>
      </c>
      <c r="N64" s="5">
        <v>13083.9</v>
      </c>
      <c r="O64" s="6">
        <v>0</v>
      </c>
      <c r="P64" s="5">
        <v>60851.86</v>
      </c>
      <c r="Q64" s="7">
        <v>0</v>
      </c>
      <c r="R64" s="5">
        <v>58805.95</v>
      </c>
      <c r="S64" s="7">
        <v>0</v>
      </c>
      <c r="T64" s="9">
        <v>119</v>
      </c>
      <c r="U64" s="9">
        <v>120</v>
      </c>
      <c r="V64" s="9">
        <v>107</v>
      </c>
      <c r="W64" s="9">
        <v>107</v>
      </c>
      <c r="X64" s="9">
        <v>107</v>
      </c>
      <c r="Y64" s="9">
        <v>107</v>
      </c>
      <c r="Z64" s="9" t="s">
        <v>28</v>
      </c>
      <c r="AA64" s="9">
        <v>9</v>
      </c>
      <c r="AB64" s="9">
        <v>9</v>
      </c>
      <c r="AC64" s="9">
        <v>9</v>
      </c>
      <c r="AD64" s="9">
        <v>9</v>
      </c>
      <c r="AE64" s="9">
        <v>9</v>
      </c>
      <c r="AF64" s="9">
        <v>9</v>
      </c>
      <c r="AJ64" s="85">
        <f>VLOOKUP($C64,Hoja3!$C$5:$U$202,18,FALSE)</f>
        <v>20.957000000000001</v>
      </c>
      <c r="AK64" s="94">
        <f t="shared" si="1"/>
        <v>12752.724300200001</v>
      </c>
      <c r="AL64" s="92">
        <f t="shared" si="2"/>
        <v>0</v>
      </c>
      <c r="AM64">
        <f>IFERROR(VLOOKUP(C64,'[2]Education expendit (current US)'!$B$2:$K$156,10,FALSE),"")</f>
        <v>2374738172.0906701</v>
      </c>
      <c r="AN64">
        <f t="shared" si="3"/>
        <v>2374.7381720906701</v>
      </c>
      <c r="AO64" s="85">
        <f t="shared" si="4"/>
        <v>3.9024906914770887</v>
      </c>
      <c r="AP64" s="92">
        <f t="shared" si="5"/>
        <v>0</v>
      </c>
      <c r="AQ64" s="85">
        <f>VLOOKUP($C64,Hoja3!$C$5:$W$202,21,FALSE)</f>
        <v>6.1760000000000002</v>
      </c>
      <c r="AR64" s="94">
        <f t="shared" si="6"/>
        <v>3758.2108736</v>
      </c>
      <c r="AS64" s="92">
        <f t="shared" si="7"/>
        <v>0</v>
      </c>
      <c r="AT64" s="85">
        <f>VLOOKUP($C64,Hoja3!$C$5:$AB$202,26,FALSE)</f>
        <v>14.781000000000001</v>
      </c>
      <c r="AU64" s="94">
        <f t="shared" si="8"/>
        <v>8994.5134266000005</v>
      </c>
      <c r="AV64" s="92">
        <f t="shared" si="9"/>
        <v>0</v>
      </c>
      <c r="AX64" s="86">
        <f t="shared" si="10"/>
        <v>15127.46247229067</v>
      </c>
      <c r="AY64" s="92">
        <f t="shared" si="11"/>
        <v>0</v>
      </c>
    </row>
    <row r="65" spans="1:51">
      <c r="A65">
        <v>60</v>
      </c>
      <c r="B65" t="s">
        <v>27</v>
      </c>
      <c r="C65" t="s">
        <v>176</v>
      </c>
      <c r="D65" t="s">
        <v>755</v>
      </c>
      <c r="E65">
        <v>250</v>
      </c>
      <c r="F65" t="s">
        <v>586</v>
      </c>
      <c r="G65" s="5">
        <v>336714</v>
      </c>
      <c r="H65" s="5">
        <v>0</v>
      </c>
      <c r="I65" s="6">
        <v>0</v>
      </c>
      <c r="J65" s="5">
        <v>0</v>
      </c>
      <c r="K65" s="7">
        <v>0</v>
      </c>
      <c r="L65" s="5">
        <v>182875.7</v>
      </c>
      <c r="M65" s="6">
        <v>0</v>
      </c>
      <c r="N65" s="5">
        <v>41896.949999999997</v>
      </c>
      <c r="O65" s="6">
        <v>0</v>
      </c>
      <c r="P65" s="5">
        <v>192032.1</v>
      </c>
      <c r="Q65" s="7">
        <v>0</v>
      </c>
      <c r="R65" s="5">
        <v>179432.4</v>
      </c>
      <c r="S65" s="7">
        <v>0</v>
      </c>
      <c r="T65" s="9">
        <v>120</v>
      </c>
      <c r="U65" s="9">
        <v>121</v>
      </c>
      <c r="V65" s="9">
        <v>108</v>
      </c>
      <c r="W65" s="9">
        <v>108</v>
      </c>
      <c r="X65" s="9">
        <v>108</v>
      </c>
      <c r="Y65" s="9">
        <v>108</v>
      </c>
      <c r="Z65" s="9" t="s">
        <v>28</v>
      </c>
      <c r="AA65" s="9">
        <v>10</v>
      </c>
      <c r="AB65" s="9">
        <v>10</v>
      </c>
      <c r="AC65" s="9">
        <v>10</v>
      </c>
      <c r="AD65" s="9">
        <v>10</v>
      </c>
      <c r="AE65" s="9">
        <v>10</v>
      </c>
      <c r="AF65" s="9">
        <v>10</v>
      </c>
      <c r="AJ65" s="85">
        <f>VLOOKUP($C65,Hoja3!$C$5:$U$202,18,FALSE)</f>
        <v>20.774999999999999</v>
      </c>
      <c r="AK65" s="94">
        <f t="shared" si="1"/>
        <v>39894.668774999998</v>
      </c>
      <c r="AL65" s="92">
        <f t="shared" si="2"/>
        <v>0</v>
      </c>
      <c r="AM65">
        <f>IFERROR(VLOOKUP(C65,'[2]Education expendit (current US)'!$B$2:$K$156,10,FALSE),"")</f>
        <v>7463056107.7512503</v>
      </c>
      <c r="AN65">
        <f t="shared" si="3"/>
        <v>7463.0561077512502</v>
      </c>
      <c r="AO65" s="85">
        <f t="shared" si="4"/>
        <v>3.88635863886884</v>
      </c>
      <c r="AP65" s="92">
        <f t="shared" si="5"/>
        <v>0</v>
      </c>
      <c r="AQ65" s="85">
        <f>VLOOKUP($C65,Hoja3!$C$5:$W$202,21,FALSE)</f>
        <v>6.6880014217528174</v>
      </c>
      <c r="AR65" s="94">
        <f t="shared" si="6"/>
        <v>12843.109578221793</v>
      </c>
      <c r="AS65" s="92">
        <f t="shared" si="7"/>
        <v>0</v>
      </c>
      <c r="AT65" s="85">
        <f>VLOOKUP($C65,Hoja3!$C$5:$AB$202,26,FALSE)</f>
        <v>14.086998578247181</v>
      </c>
      <c r="AU65" s="94">
        <f t="shared" si="8"/>
        <v>27051.559196778206</v>
      </c>
      <c r="AV65" s="92">
        <f t="shared" si="9"/>
        <v>0</v>
      </c>
      <c r="AX65" s="86">
        <f t="shared" si="10"/>
        <v>47357.724882751252</v>
      </c>
      <c r="AY65" s="92">
        <f t="shared" si="11"/>
        <v>0</v>
      </c>
    </row>
    <row r="66" spans="1:51">
      <c r="A66">
        <v>61</v>
      </c>
      <c r="B66" t="s">
        <v>27</v>
      </c>
      <c r="C66" t="s">
        <v>206</v>
      </c>
      <c r="D66" t="s">
        <v>756</v>
      </c>
      <c r="E66">
        <v>250</v>
      </c>
      <c r="F66" t="s">
        <v>587</v>
      </c>
      <c r="G66" s="5">
        <v>381265</v>
      </c>
      <c r="H66" s="5">
        <v>0</v>
      </c>
      <c r="I66" s="6">
        <v>0</v>
      </c>
      <c r="J66" s="5">
        <v>0</v>
      </c>
      <c r="K66" s="7">
        <v>0</v>
      </c>
      <c r="L66" s="5">
        <v>292535.2</v>
      </c>
      <c r="M66" s="6">
        <v>0</v>
      </c>
      <c r="N66" s="5">
        <v>90976.74</v>
      </c>
      <c r="O66" s="6">
        <v>0</v>
      </c>
      <c r="P66" s="5">
        <v>309865.7</v>
      </c>
      <c r="Q66" s="7">
        <v>0</v>
      </c>
      <c r="R66" s="5">
        <v>315664.2</v>
      </c>
      <c r="S66" s="7">
        <v>0</v>
      </c>
      <c r="T66" s="9">
        <v>121</v>
      </c>
      <c r="U66" s="9">
        <v>122</v>
      </c>
      <c r="V66" s="9">
        <v>109</v>
      </c>
      <c r="W66" s="9">
        <v>109</v>
      </c>
      <c r="X66" s="9">
        <v>109</v>
      </c>
      <c r="Y66" s="9">
        <v>109</v>
      </c>
      <c r="Z66" s="9" t="s">
        <v>28</v>
      </c>
      <c r="AA66" s="9">
        <v>11</v>
      </c>
      <c r="AB66" s="9">
        <v>11</v>
      </c>
      <c r="AC66" s="9">
        <v>11</v>
      </c>
      <c r="AD66" s="9">
        <v>11</v>
      </c>
      <c r="AE66" s="9">
        <v>11</v>
      </c>
      <c r="AF66" s="9">
        <v>11</v>
      </c>
      <c r="AJ66" s="85">
        <f>VLOOKUP($C66,Hoja3!$C$5:$U$202,18,FALSE)</f>
        <v>30.584</v>
      </c>
      <c r="AK66" s="94">
        <f t="shared" si="1"/>
        <v>94769.325688000012</v>
      </c>
      <c r="AL66" s="92">
        <f t="shared" si="2"/>
        <v>0</v>
      </c>
      <c r="AM66">
        <f>IFERROR(VLOOKUP(C66,'[2]Education expendit (current US)'!$B$2:$K$156,10,FALSE),"")</f>
        <v>26454383461.7868</v>
      </c>
      <c r="AN66">
        <f t="shared" si="3"/>
        <v>26454.383461786801</v>
      </c>
      <c r="AO66" s="85">
        <f t="shared" si="4"/>
        <v>8.5373706937511322</v>
      </c>
      <c r="AP66" s="92">
        <f t="shared" si="5"/>
        <v>0</v>
      </c>
      <c r="AQ66" s="85">
        <f>VLOOKUP($C66,Hoja3!$C$5:$W$202,21,FALSE)</f>
        <v>7.6086580107206672</v>
      </c>
      <c r="AR66" s="94">
        <f t="shared" si="6"/>
        <v>23576.621405525671</v>
      </c>
      <c r="AS66" s="92">
        <f t="shared" si="7"/>
        <v>0</v>
      </c>
      <c r="AT66" s="85">
        <f>VLOOKUP($C66,Hoja3!$C$5:$AB$202,26,FALSE)</f>
        <v>22.975341989279332</v>
      </c>
      <c r="AU66" s="94">
        <f t="shared" si="8"/>
        <v>71192.704282474326</v>
      </c>
      <c r="AV66" s="92">
        <f t="shared" si="9"/>
        <v>0</v>
      </c>
      <c r="AX66" s="86">
        <f t="shared" si="10"/>
        <v>121223.7091497868</v>
      </c>
      <c r="AY66" s="92">
        <f t="shared" si="11"/>
        <v>0</v>
      </c>
    </row>
    <row r="67" spans="1:51">
      <c r="A67">
        <v>62</v>
      </c>
      <c r="B67" t="s">
        <v>27</v>
      </c>
      <c r="C67" t="s">
        <v>196</v>
      </c>
      <c r="D67" t="s">
        <v>757</v>
      </c>
      <c r="E67">
        <v>250</v>
      </c>
      <c r="F67" t="s">
        <v>588</v>
      </c>
      <c r="G67" s="5">
        <v>28069</v>
      </c>
      <c r="H67" s="5">
        <v>0</v>
      </c>
      <c r="I67" s="6">
        <v>0</v>
      </c>
      <c r="J67" s="5">
        <v>0</v>
      </c>
      <c r="K67" s="7">
        <v>0</v>
      </c>
      <c r="L67" s="5">
        <v>17932.669999999998</v>
      </c>
      <c r="M67" s="6">
        <v>0</v>
      </c>
      <c r="N67" s="5">
        <v>3958.9229999999998</v>
      </c>
      <c r="O67" s="6">
        <v>0</v>
      </c>
      <c r="P67" s="5">
        <v>19216.57</v>
      </c>
      <c r="Q67" s="7">
        <v>0</v>
      </c>
      <c r="R67" s="5">
        <v>18419.830000000002</v>
      </c>
      <c r="S67" s="7">
        <v>0</v>
      </c>
      <c r="T67" s="9">
        <v>122</v>
      </c>
      <c r="U67" s="9">
        <v>123</v>
      </c>
      <c r="V67" s="9">
        <v>110</v>
      </c>
      <c r="W67" s="9">
        <v>110</v>
      </c>
      <c r="X67" s="9">
        <v>110</v>
      </c>
      <c r="Y67" s="9">
        <v>110</v>
      </c>
      <c r="Z67" s="9" t="s">
        <v>28</v>
      </c>
      <c r="AA67" s="9">
        <v>12</v>
      </c>
      <c r="AB67" s="9">
        <v>12</v>
      </c>
      <c r="AC67" s="9">
        <v>12</v>
      </c>
      <c r="AD67" s="9">
        <v>12</v>
      </c>
      <c r="AE67" s="9">
        <v>12</v>
      </c>
      <c r="AF67" s="9">
        <v>12</v>
      </c>
      <c r="AJ67" s="85">
        <f>VLOOKUP($C67,Hoja3!$C$5:$U$202,18,FALSE)</f>
        <v>20.082999999999998</v>
      </c>
      <c r="AK67" s="94">
        <f t="shared" si="1"/>
        <v>3859.2637530999996</v>
      </c>
      <c r="AL67" s="92">
        <f t="shared" si="2"/>
        <v>0</v>
      </c>
      <c r="AM67">
        <f>IFERROR(VLOOKUP(C67,'[2]Education expendit (current US)'!$B$2:$K$156,10,FALSE),"")</f>
        <v>1193190025.7564299</v>
      </c>
      <c r="AN67">
        <f t="shared" si="3"/>
        <v>1193.1900257564298</v>
      </c>
      <c r="AO67" s="85">
        <f t="shared" si="4"/>
        <v>6.2091727387167941</v>
      </c>
      <c r="AP67" s="92">
        <f t="shared" si="5"/>
        <v>0</v>
      </c>
      <c r="AQ67" s="85">
        <f>VLOOKUP($C67,Hoja3!$C$5:$W$202,21,FALSE)</f>
        <v>5.3576199427049289</v>
      </c>
      <c r="AR67" s="94">
        <f t="shared" si="6"/>
        <v>1029.5507866238524</v>
      </c>
      <c r="AS67" s="92">
        <f t="shared" si="7"/>
        <v>0</v>
      </c>
      <c r="AT67" s="85">
        <f>VLOOKUP($C67,Hoja3!$C$5:$AB$202,26,FALSE)</f>
        <v>14.725380057295069</v>
      </c>
      <c r="AU67" s="94">
        <f t="shared" si="8"/>
        <v>2829.7129664761469</v>
      </c>
      <c r="AV67" s="92">
        <f t="shared" si="9"/>
        <v>0</v>
      </c>
      <c r="AX67" s="86">
        <f t="shared" si="10"/>
        <v>5052.4537788564294</v>
      </c>
      <c r="AY67" s="92">
        <f t="shared" si="11"/>
        <v>0</v>
      </c>
    </row>
    <row r="68" spans="1:51">
      <c r="A68">
        <v>64</v>
      </c>
      <c r="B68" t="s">
        <v>27</v>
      </c>
      <c r="C68" t="s">
        <v>210</v>
      </c>
      <c r="D68" t="s">
        <v>758</v>
      </c>
      <c r="E68">
        <v>250</v>
      </c>
      <c r="F68" t="s">
        <v>589</v>
      </c>
      <c r="G68" s="5">
        <v>209050</v>
      </c>
      <c r="H68" s="5">
        <v>0</v>
      </c>
      <c r="I68" s="6">
        <v>0</v>
      </c>
      <c r="J68" s="5">
        <v>0</v>
      </c>
      <c r="K68" s="7">
        <v>0</v>
      </c>
      <c r="L68" s="5">
        <v>235639.7</v>
      </c>
      <c r="M68" s="6">
        <v>0</v>
      </c>
      <c r="N68" s="5">
        <v>58643.71</v>
      </c>
      <c r="O68" s="6">
        <v>0</v>
      </c>
      <c r="P68" s="5">
        <v>238745.7</v>
      </c>
      <c r="Q68" s="7">
        <v>0</v>
      </c>
      <c r="R68" s="5">
        <v>242899.3</v>
      </c>
      <c r="S68" s="7">
        <v>0</v>
      </c>
      <c r="T68" s="9">
        <v>123</v>
      </c>
      <c r="U68" s="9">
        <v>124</v>
      </c>
      <c r="V68" s="9">
        <v>111</v>
      </c>
      <c r="W68" s="9">
        <v>111</v>
      </c>
      <c r="X68" s="9">
        <v>111</v>
      </c>
      <c r="Y68" s="9">
        <v>111</v>
      </c>
      <c r="Z68" s="9" t="s">
        <v>28</v>
      </c>
      <c r="AA68" s="9">
        <v>13</v>
      </c>
      <c r="AB68" s="9">
        <v>13</v>
      </c>
      <c r="AC68" s="9">
        <v>13</v>
      </c>
      <c r="AD68" s="9">
        <v>13</v>
      </c>
      <c r="AE68" s="9">
        <v>13</v>
      </c>
      <c r="AF68" s="9">
        <v>13</v>
      </c>
      <c r="AJ68" s="85">
        <f>VLOOKUP($C68,Hoja3!$C$5:$U$202,18,FALSE)</f>
        <v>29.224</v>
      </c>
      <c r="AK68" s="94">
        <f t="shared" si="1"/>
        <v>69771.043368000013</v>
      </c>
      <c r="AL68" s="92">
        <f t="shared" si="2"/>
        <v>0</v>
      </c>
      <c r="AM68">
        <f>IFERROR(VLOOKUP(C68,'[2]Education expendit (current US)'!$B$2:$K$156,10,FALSE),"")</f>
        <v>15681273715.865299</v>
      </c>
      <c r="AN68">
        <f t="shared" si="3"/>
        <v>15681.2737158653</v>
      </c>
      <c r="AO68" s="85">
        <f t="shared" si="4"/>
        <v>6.5681910567877448</v>
      </c>
      <c r="AP68" s="92">
        <f t="shared" si="5"/>
        <v>0</v>
      </c>
      <c r="AQ68" s="85">
        <f>VLOOKUP($C68,Hoja3!$C$5:$W$202,21,FALSE)</f>
        <v>7.2515623196677126</v>
      </c>
      <c r="AR68" s="94">
        <f t="shared" si="6"/>
        <v>17312.793221026921</v>
      </c>
      <c r="AS68" s="92">
        <f t="shared" si="7"/>
        <v>0</v>
      </c>
      <c r="AT68" s="85">
        <f>VLOOKUP($C68,Hoja3!$C$5:$AB$202,26,FALSE)</f>
        <v>21.972437680332288</v>
      </c>
      <c r="AU68" s="94">
        <f t="shared" si="8"/>
        <v>52458.250146973085</v>
      </c>
      <c r="AV68" s="92">
        <f t="shared" si="9"/>
        <v>0</v>
      </c>
      <c r="AX68" s="86">
        <f t="shared" si="10"/>
        <v>85452.317083865317</v>
      </c>
      <c r="AY68" s="92">
        <f t="shared" si="11"/>
        <v>0</v>
      </c>
    </row>
    <row r="69" spans="1:51">
      <c r="A69">
        <v>65</v>
      </c>
      <c r="B69" t="s">
        <v>27</v>
      </c>
      <c r="C69" t="s">
        <v>186</v>
      </c>
      <c r="D69" t="s">
        <v>759</v>
      </c>
      <c r="E69">
        <v>250</v>
      </c>
      <c r="F69" t="s">
        <v>590</v>
      </c>
      <c r="G69" s="5">
        <v>3653264</v>
      </c>
      <c r="H69" s="5">
        <v>0</v>
      </c>
      <c r="I69" s="6">
        <v>0</v>
      </c>
      <c r="J69" s="5">
        <v>0</v>
      </c>
      <c r="K69" s="7">
        <v>0</v>
      </c>
      <c r="L69" s="5">
        <v>2620062</v>
      </c>
      <c r="M69" s="6">
        <v>0</v>
      </c>
      <c r="N69" s="5">
        <v>635621.19999999995</v>
      </c>
      <c r="O69" s="6">
        <v>0</v>
      </c>
      <c r="P69" s="5">
        <v>2560002</v>
      </c>
      <c r="Q69" s="7">
        <v>0</v>
      </c>
      <c r="R69" s="5">
        <v>2606780</v>
      </c>
      <c r="S69" s="7">
        <v>0</v>
      </c>
      <c r="T69" s="9">
        <v>124</v>
      </c>
      <c r="U69" s="9">
        <v>125</v>
      </c>
      <c r="V69" s="9">
        <v>112</v>
      </c>
      <c r="W69" s="9">
        <v>112</v>
      </c>
      <c r="X69" s="9">
        <v>112</v>
      </c>
      <c r="Y69" s="9">
        <v>112</v>
      </c>
      <c r="Z69" s="9" t="s">
        <v>28</v>
      </c>
      <c r="AA69" s="9">
        <v>14</v>
      </c>
      <c r="AB69" s="9">
        <v>14</v>
      </c>
      <c r="AC69" s="9">
        <v>14</v>
      </c>
      <c r="AD69" s="9">
        <v>14</v>
      </c>
      <c r="AE69" s="9">
        <v>14</v>
      </c>
      <c r="AF69" s="9">
        <v>14</v>
      </c>
      <c r="AJ69" s="85">
        <f>VLOOKUP($C69,Hoja3!$C$5:$U$202,18,FALSE)</f>
        <v>32.018000000000001</v>
      </c>
      <c r="AK69" s="94">
        <f t="shared" ref="AK69:AK132" si="12">IFERROR(AJ69*$P69/100,0)</f>
        <v>819661.44036000001</v>
      </c>
      <c r="AL69" s="92">
        <f t="shared" ref="AL69:AL132" si="13">IFERROR($H69/AK69*100,"")</f>
        <v>0</v>
      </c>
      <c r="AM69">
        <f>IFERROR(VLOOKUP(C69,'[2]Education expendit (current US)'!$B$2:$K$156,10,FALSE),"")</f>
        <v>139919416199.53699</v>
      </c>
      <c r="AN69">
        <f t="shared" ref="AN69:AN132" si="14">IF(AM69="",0,AM69/1000000)</f>
        <v>139919.41619953699</v>
      </c>
      <c r="AO69" s="85">
        <f t="shared" ref="AO69:AO132" si="15">IF(AN69="","",AN69*100/P69)</f>
        <v>5.4655979252960343</v>
      </c>
      <c r="AP69" s="92">
        <f t="shared" ref="AP69:AP132" si="16">IFERROR(H69/AN69*100,"")</f>
        <v>0</v>
      </c>
      <c r="AQ69" s="85">
        <f>VLOOKUP($C69,Hoja3!$C$5:$W$202,21,FALSE)</f>
        <v>8.2346565514657684</v>
      </c>
      <c r="AR69" s="94">
        <f t="shared" ref="AR69:AR132" si="17">IFERROR(AQ69*$P69/100,0)</f>
        <v>210807.37241065467</v>
      </c>
      <c r="AS69" s="92">
        <f t="shared" ref="AS69:AS132" si="18">IFERROR($H69/AR69*100,"")</f>
        <v>0</v>
      </c>
      <c r="AT69" s="85">
        <f>VLOOKUP($C69,Hoja3!$C$5:$AB$202,26,FALSE)</f>
        <v>23.783343448534232</v>
      </c>
      <c r="AU69" s="94">
        <f t="shared" ref="AU69:AU132" si="19">IFERROR(AT69*$P69/100,0)</f>
        <v>608854.06794934534</v>
      </c>
      <c r="AV69" s="92">
        <f t="shared" ref="AV69:AV132" si="20">IFERROR($H69/AU69*100,"")</f>
        <v>0</v>
      </c>
      <c r="AX69" s="86">
        <f t="shared" ref="AX69:AX132" si="21">AN69+AR69+AU69</f>
        <v>959580.856559537</v>
      </c>
      <c r="AY69" s="92">
        <f t="shared" ref="AY69:AY132" si="22">IFERROR(H69*100/AX69,"")</f>
        <v>0</v>
      </c>
    </row>
    <row r="70" spans="1:51">
      <c r="A70">
        <v>66</v>
      </c>
      <c r="B70" t="s">
        <v>27</v>
      </c>
      <c r="C70" t="s">
        <v>162</v>
      </c>
      <c r="D70" t="s">
        <v>760</v>
      </c>
      <c r="E70">
        <v>250</v>
      </c>
      <c r="F70" t="s">
        <v>591</v>
      </c>
      <c r="G70" s="5">
        <v>5800986</v>
      </c>
      <c r="H70" s="5">
        <v>0</v>
      </c>
      <c r="I70" s="6">
        <v>0</v>
      </c>
      <c r="J70" s="5">
        <v>0</v>
      </c>
      <c r="K70" s="7">
        <v>0</v>
      </c>
      <c r="L70" s="5">
        <v>3101126</v>
      </c>
      <c r="M70" s="6">
        <v>0</v>
      </c>
      <c r="N70" s="5">
        <v>647377.5</v>
      </c>
      <c r="O70" s="6">
        <v>0</v>
      </c>
      <c r="P70" s="5">
        <v>3280530</v>
      </c>
      <c r="Q70" s="7">
        <v>0</v>
      </c>
      <c r="R70" s="5">
        <v>3341391</v>
      </c>
      <c r="S70" s="7">
        <v>0</v>
      </c>
      <c r="T70" s="9">
        <v>125</v>
      </c>
      <c r="U70" s="9">
        <v>126</v>
      </c>
      <c r="V70" s="9">
        <v>113</v>
      </c>
      <c r="W70" s="9">
        <v>113</v>
      </c>
      <c r="X70" s="9">
        <v>113</v>
      </c>
      <c r="Y70" s="9">
        <v>113</v>
      </c>
      <c r="Z70" s="9" t="s">
        <v>28</v>
      </c>
      <c r="AA70" s="9">
        <v>15</v>
      </c>
      <c r="AB70" s="9">
        <v>15</v>
      </c>
      <c r="AC70" s="9">
        <v>15</v>
      </c>
      <c r="AD70" s="9">
        <v>15</v>
      </c>
      <c r="AE70" s="9">
        <v>15</v>
      </c>
      <c r="AF70" s="9">
        <v>15</v>
      </c>
      <c r="AJ70" s="85">
        <f>VLOOKUP($C70,Hoja3!$C$5:$U$202,18,FALSE)</f>
        <v>25.893999999999998</v>
      </c>
      <c r="AK70" s="94">
        <f t="shared" si="12"/>
        <v>849460.43819999998</v>
      </c>
      <c r="AL70" s="92">
        <f t="shared" si="13"/>
        <v>0</v>
      </c>
      <c r="AM70">
        <f>IFERROR(VLOOKUP(C70,'[2]Education expendit (current US)'!$B$2:$K$156,10,FALSE),"")</f>
        <v>169578835078.42599</v>
      </c>
      <c r="AN70">
        <f t="shared" si="14"/>
        <v>169578.835078426</v>
      </c>
      <c r="AO70" s="85">
        <f t="shared" si="15"/>
        <v>5.1692511599779918</v>
      </c>
      <c r="AP70" s="92">
        <f t="shared" si="16"/>
        <v>0</v>
      </c>
      <c r="AQ70" s="85">
        <f>VLOOKUP($C70,Hoja3!$C$5:$W$202,21,FALSE)</f>
        <v>6.841574779508349</v>
      </c>
      <c r="AR70" s="94">
        <f t="shared" si="17"/>
        <v>224439.91311420524</v>
      </c>
      <c r="AS70" s="92">
        <f t="shared" si="18"/>
        <v>0</v>
      </c>
      <c r="AT70" s="85">
        <f>VLOOKUP($C70,Hoja3!$C$5:$AB$202,26,FALSE)</f>
        <v>19.052425220491649</v>
      </c>
      <c r="AU70" s="94">
        <f t="shared" si="19"/>
        <v>625020.52508579474</v>
      </c>
      <c r="AV70" s="92">
        <f t="shared" si="20"/>
        <v>0</v>
      </c>
      <c r="AX70" s="86">
        <f t="shared" si="21"/>
        <v>1019039.2732784259</v>
      </c>
      <c r="AY70" s="92">
        <f t="shared" si="22"/>
        <v>0</v>
      </c>
    </row>
    <row r="71" spans="1:51">
      <c r="A71">
        <v>68</v>
      </c>
      <c r="B71" t="s">
        <v>27</v>
      </c>
      <c r="C71" t="s">
        <v>140</v>
      </c>
      <c r="D71" t="s">
        <v>761</v>
      </c>
      <c r="E71">
        <v>250</v>
      </c>
      <c r="F71" t="s">
        <v>592</v>
      </c>
      <c r="G71" s="5">
        <v>642888</v>
      </c>
      <c r="H71" s="5">
        <v>0</v>
      </c>
      <c r="I71" s="6">
        <v>0</v>
      </c>
      <c r="J71" s="5">
        <v>0</v>
      </c>
      <c r="K71" s="7">
        <v>0</v>
      </c>
      <c r="L71" s="5">
        <v>327810.7</v>
      </c>
      <c r="M71" s="6">
        <v>0</v>
      </c>
      <c r="N71" s="5">
        <v>54736.11</v>
      </c>
      <c r="O71" s="6">
        <v>0</v>
      </c>
      <c r="P71" s="5">
        <v>301083.2</v>
      </c>
      <c r="Q71" s="7">
        <v>0</v>
      </c>
      <c r="R71" s="5">
        <v>292874.3</v>
      </c>
      <c r="S71" s="7">
        <v>0</v>
      </c>
      <c r="T71" s="9">
        <v>126</v>
      </c>
      <c r="U71" s="9">
        <v>127</v>
      </c>
      <c r="V71" s="9">
        <v>114</v>
      </c>
      <c r="W71" s="9">
        <v>114</v>
      </c>
      <c r="X71" s="9">
        <v>114</v>
      </c>
      <c r="Y71" s="9">
        <v>114</v>
      </c>
      <c r="Z71" s="9" t="s">
        <v>28</v>
      </c>
      <c r="AA71" s="9">
        <v>16</v>
      </c>
      <c r="AB71" s="9">
        <v>16</v>
      </c>
      <c r="AC71" s="9">
        <v>16</v>
      </c>
      <c r="AD71" s="9">
        <v>16</v>
      </c>
      <c r="AE71" s="9">
        <v>16</v>
      </c>
      <c r="AF71" s="9">
        <v>16</v>
      </c>
      <c r="AJ71" s="85">
        <f>VLOOKUP($C71,Hoja3!$C$5:$U$202,18,FALSE)</f>
        <v>24.407</v>
      </c>
      <c r="AK71" s="94">
        <f t="shared" si="12"/>
        <v>73485.376624000011</v>
      </c>
      <c r="AL71" s="92">
        <f t="shared" si="13"/>
        <v>0</v>
      </c>
      <c r="AM71">
        <f>IFERROR(VLOOKUP(C71,'[2]Education expendit (current US)'!$B$2:$K$156,10,FALSE),"")</f>
        <v>8128551601.0435104</v>
      </c>
      <c r="AN71">
        <f t="shared" si="14"/>
        <v>8128.5516010435103</v>
      </c>
      <c r="AO71" s="85">
        <f t="shared" si="15"/>
        <v>2.6997692335684986</v>
      </c>
      <c r="AP71" s="92">
        <f t="shared" si="16"/>
        <v>0</v>
      </c>
      <c r="AQ71" s="85">
        <f>VLOOKUP($C71,Hoja3!$C$5:$W$202,21,FALSE)</f>
        <v>5.5410236097931289</v>
      </c>
      <c r="AR71" s="94">
        <f t="shared" si="17"/>
        <v>16683.091197120666</v>
      </c>
      <c r="AS71" s="92">
        <f t="shared" si="18"/>
        <v>0</v>
      </c>
      <c r="AT71" s="85">
        <f>VLOOKUP($C71,Hoja3!$C$5:$AB$202,26,FALSE)</f>
        <v>18.865976390206871</v>
      </c>
      <c r="AU71" s="94">
        <f t="shared" si="19"/>
        <v>56802.285426879338</v>
      </c>
      <c r="AV71" s="92">
        <f t="shared" si="20"/>
        <v>0</v>
      </c>
      <c r="AX71" s="86">
        <f t="shared" si="21"/>
        <v>81613.928225043521</v>
      </c>
      <c r="AY71" s="92">
        <f t="shared" si="22"/>
        <v>0</v>
      </c>
    </row>
    <row r="72" spans="1:51">
      <c r="A72">
        <v>69</v>
      </c>
      <c r="B72" t="s">
        <v>27</v>
      </c>
      <c r="C72" t="s">
        <v>166</v>
      </c>
      <c r="D72" t="s">
        <v>762</v>
      </c>
      <c r="E72">
        <v>250</v>
      </c>
      <c r="F72" t="s">
        <v>593</v>
      </c>
      <c r="G72" s="5">
        <v>286209</v>
      </c>
      <c r="H72" s="5">
        <v>0</v>
      </c>
      <c r="I72" s="6">
        <v>0</v>
      </c>
      <c r="J72" s="5">
        <v>0</v>
      </c>
      <c r="K72" s="7">
        <v>0</v>
      </c>
      <c r="L72" s="5">
        <v>120268.9</v>
      </c>
      <c r="M72" s="6">
        <v>0</v>
      </c>
      <c r="N72" s="5">
        <v>28083.67</v>
      </c>
      <c r="O72" s="6">
        <v>0</v>
      </c>
      <c r="P72" s="5">
        <v>128631.6</v>
      </c>
      <c r="Q72" s="7">
        <v>0</v>
      </c>
      <c r="R72" s="5">
        <v>122372.4</v>
      </c>
      <c r="S72" s="7">
        <v>0</v>
      </c>
      <c r="T72" s="9">
        <v>127</v>
      </c>
      <c r="U72" s="9">
        <v>128</v>
      </c>
      <c r="V72" s="9">
        <v>115</v>
      </c>
      <c r="W72" s="9">
        <v>115</v>
      </c>
      <c r="X72" s="9">
        <v>115</v>
      </c>
      <c r="Y72" s="9">
        <v>115</v>
      </c>
      <c r="Z72" s="9" t="s">
        <v>28</v>
      </c>
      <c r="AA72" s="9">
        <v>17</v>
      </c>
      <c r="AB72" s="9">
        <v>17</v>
      </c>
      <c r="AC72" s="9">
        <v>17</v>
      </c>
      <c r="AD72" s="9">
        <v>17</v>
      </c>
      <c r="AE72" s="9">
        <v>17</v>
      </c>
      <c r="AF72" s="9">
        <v>17</v>
      </c>
      <c r="AJ72" s="85">
        <f>VLOOKUP($C72,Hoja3!$C$5:$U$202,18,FALSE)</f>
        <v>22.870999999999999</v>
      </c>
      <c r="AK72" s="94">
        <f t="shared" si="12"/>
        <v>29419.333235999999</v>
      </c>
      <c r="AL72" s="92">
        <f t="shared" si="13"/>
        <v>0</v>
      </c>
      <c r="AM72">
        <f>IFERROR(VLOOKUP(C72,'[2]Education expendit (current US)'!$B$2:$K$156,10,FALSE),"")</f>
        <v>5396871864.6872597</v>
      </c>
      <c r="AN72">
        <f t="shared" si="14"/>
        <v>5396.8718646872594</v>
      </c>
      <c r="AO72" s="85">
        <f t="shared" si="15"/>
        <v>4.1956034634469752</v>
      </c>
      <c r="AP72" s="92">
        <f t="shared" si="16"/>
        <v>0</v>
      </c>
      <c r="AQ72" s="85">
        <f>VLOOKUP($C72,Hoja3!$C$5:$W$202,21,FALSE)</f>
        <v>5.1350191611016562</v>
      </c>
      <c r="AR72" s="94">
        <f t="shared" si="17"/>
        <v>6605.2573072316382</v>
      </c>
      <c r="AS72" s="92">
        <f t="shared" si="18"/>
        <v>0</v>
      </c>
      <c r="AT72" s="85">
        <f>VLOOKUP($C72,Hoja3!$C$5:$AB$202,26,FALSE)</f>
        <v>17.735980838898342</v>
      </c>
      <c r="AU72" s="94">
        <f t="shared" si="19"/>
        <v>22814.075928768361</v>
      </c>
      <c r="AV72" s="92">
        <f t="shared" si="20"/>
        <v>0</v>
      </c>
      <c r="AX72" s="86">
        <f t="shared" si="21"/>
        <v>34816.205100687257</v>
      </c>
      <c r="AY72" s="92">
        <f t="shared" si="22"/>
        <v>0</v>
      </c>
    </row>
    <row r="73" spans="1:51">
      <c r="A73">
        <v>70</v>
      </c>
      <c r="B73" t="s">
        <v>27</v>
      </c>
      <c r="C73" t="s">
        <v>142</v>
      </c>
      <c r="D73" t="s">
        <v>763</v>
      </c>
      <c r="E73">
        <v>250</v>
      </c>
      <c r="F73" t="s">
        <v>594</v>
      </c>
      <c r="G73" s="5">
        <v>25742.12</v>
      </c>
      <c r="H73" s="5">
        <v>0</v>
      </c>
      <c r="I73" s="6">
        <v>0</v>
      </c>
      <c r="J73" s="5">
        <v>0</v>
      </c>
      <c r="K73" s="7">
        <v>0</v>
      </c>
      <c r="L73" s="5">
        <v>11312.5</v>
      </c>
      <c r="M73" s="6">
        <v>0</v>
      </c>
      <c r="N73" s="5">
        <v>3260.9</v>
      </c>
      <c r="O73" s="6">
        <v>0</v>
      </c>
      <c r="P73" s="5">
        <v>12574.31</v>
      </c>
      <c r="Q73" s="7">
        <v>0</v>
      </c>
      <c r="R73" s="5">
        <v>9974.9879999999994</v>
      </c>
      <c r="S73" s="7">
        <v>0</v>
      </c>
      <c r="T73" s="9">
        <v>128</v>
      </c>
      <c r="U73" s="9">
        <v>129</v>
      </c>
      <c r="V73" s="9">
        <v>116</v>
      </c>
      <c r="W73" s="9">
        <v>116</v>
      </c>
      <c r="X73" s="9">
        <v>116</v>
      </c>
      <c r="Y73" s="9">
        <v>116</v>
      </c>
      <c r="Z73" s="9" t="s">
        <v>28</v>
      </c>
      <c r="AA73" s="9">
        <v>18</v>
      </c>
      <c r="AB73" s="9">
        <v>18</v>
      </c>
      <c r="AC73" s="9">
        <v>18</v>
      </c>
      <c r="AD73" s="9">
        <v>18</v>
      </c>
      <c r="AE73" s="9">
        <v>18</v>
      </c>
      <c r="AF73" s="9">
        <v>18</v>
      </c>
      <c r="AJ73" s="85">
        <f>VLOOKUP($C73,Hoja3!$C$5:$U$202,18,FALSE)</f>
        <v>18.062999999999999</v>
      </c>
      <c r="AK73" s="94">
        <f t="shared" si="12"/>
        <v>2271.2976153</v>
      </c>
      <c r="AL73" s="92">
        <f t="shared" si="13"/>
        <v>0</v>
      </c>
      <c r="AM73">
        <f>IFERROR(VLOOKUP(C73,'[2]Education expendit (current US)'!$B$2:$K$156,10,FALSE),"")</f>
        <v>1043684518.8246</v>
      </c>
      <c r="AN73">
        <f t="shared" si="14"/>
        <v>1043.6845188246</v>
      </c>
      <c r="AO73" s="85">
        <f t="shared" si="15"/>
        <v>8.3001335168657366</v>
      </c>
      <c r="AP73" s="92">
        <f t="shared" si="16"/>
        <v>0</v>
      </c>
      <c r="AQ73" s="85">
        <f>VLOOKUP($C73,Hoja3!$C$5:$W$202,21,FALSE)</f>
        <v>7.1185618850336603</v>
      </c>
      <c r="AR73" s="94">
        <f t="shared" si="17"/>
        <v>895.11003896597595</v>
      </c>
      <c r="AS73" s="92">
        <f t="shared" si="18"/>
        <v>0</v>
      </c>
      <c r="AT73" s="85">
        <f>VLOOKUP($C73,Hoja3!$C$5:$AB$202,26,FALSE)</f>
        <v>10.944438114966339</v>
      </c>
      <c r="AU73" s="94">
        <f t="shared" si="19"/>
        <v>1376.1875763340236</v>
      </c>
      <c r="AV73" s="92">
        <f t="shared" si="20"/>
        <v>0</v>
      </c>
      <c r="AX73" s="86">
        <f t="shared" si="21"/>
        <v>3314.9821341245997</v>
      </c>
      <c r="AY73" s="92">
        <f t="shared" si="22"/>
        <v>0</v>
      </c>
    </row>
    <row r="74" spans="1:51">
      <c r="A74">
        <v>71</v>
      </c>
      <c r="B74" t="s">
        <v>27</v>
      </c>
      <c r="C74" t="s">
        <v>190</v>
      </c>
      <c r="D74" t="s">
        <v>764</v>
      </c>
      <c r="E74">
        <v>250</v>
      </c>
      <c r="F74" t="s">
        <v>595</v>
      </c>
      <c r="G74" s="5">
        <v>244117</v>
      </c>
      <c r="H74" s="5">
        <v>0</v>
      </c>
      <c r="I74" s="6">
        <v>0</v>
      </c>
      <c r="J74" s="5">
        <v>0</v>
      </c>
      <c r="K74" s="7">
        <v>0</v>
      </c>
      <c r="L74" s="5">
        <v>171956.7</v>
      </c>
      <c r="M74" s="6">
        <v>0</v>
      </c>
      <c r="N74" s="5">
        <v>39101.79</v>
      </c>
      <c r="O74" s="6">
        <v>0</v>
      </c>
      <c r="P74" s="5">
        <v>211390</v>
      </c>
      <c r="Q74" s="7">
        <v>0</v>
      </c>
      <c r="R74" s="5">
        <v>171259.5</v>
      </c>
      <c r="S74" s="7">
        <v>0</v>
      </c>
      <c r="T74" s="9">
        <v>129</v>
      </c>
      <c r="U74" s="9">
        <v>130</v>
      </c>
      <c r="V74" s="9">
        <v>117</v>
      </c>
      <c r="W74" s="9">
        <v>117</v>
      </c>
      <c r="X74" s="9">
        <v>117</v>
      </c>
      <c r="Y74" s="9">
        <v>117</v>
      </c>
      <c r="Z74" s="9" t="s">
        <v>28</v>
      </c>
      <c r="AA74" s="9">
        <v>19</v>
      </c>
      <c r="AB74" s="9">
        <v>19</v>
      </c>
      <c r="AC74" s="9">
        <v>19</v>
      </c>
      <c r="AD74" s="9">
        <v>19</v>
      </c>
      <c r="AE74" s="9">
        <v>19</v>
      </c>
      <c r="AF74" s="9">
        <v>19</v>
      </c>
      <c r="AJ74" s="85">
        <f>VLOOKUP($C74,Hoja3!$C$5:$U$202,18,FALSE)</f>
        <v>23.724</v>
      </c>
      <c r="AK74" s="94">
        <f t="shared" si="12"/>
        <v>50150.1636</v>
      </c>
      <c r="AL74" s="92">
        <f t="shared" si="13"/>
        <v>0</v>
      </c>
      <c r="AM74">
        <f>IFERROR(VLOOKUP(C74,'[2]Education expendit (current US)'!$B$2:$K$156,10,FALSE),"")</f>
        <v>12176882624.519501</v>
      </c>
      <c r="AN74">
        <f t="shared" si="14"/>
        <v>12176.882624519501</v>
      </c>
      <c r="AO74" s="85">
        <f t="shared" si="15"/>
        <v>5.7603872579211419</v>
      </c>
      <c r="AP74" s="92">
        <f t="shared" si="16"/>
        <v>0</v>
      </c>
      <c r="AQ74" s="85">
        <f>VLOOKUP($C74,Hoja3!$C$5:$W$202,21,FALSE)</f>
        <v>6.3880000000000017</v>
      </c>
      <c r="AR74" s="94">
        <f t="shared" si="17"/>
        <v>13503.593200000003</v>
      </c>
      <c r="AS74" s="92">
        <f t="shared" si="18"/>
        <v>0</v>
      </c>
      <c r="AT74" s="85">
        <f>VLOOKUP($C74,Hoja3!$C$5:$AB$202,26,FALSE)</f>
        <v>17.335999999999999</v>
      </c>
      <c r="AU74" s="94">
        <f t="shared" si="19"/>
        <v>36646.570399999997</v>
      </c>
      <c r="AV74" s="92">
        <f t="shared" si="20"/>
        <v>0</v>
      </c>
      <c r="AX74" s="86">
        <f t="shared" si="21"/>
        <v>62327.046224519501</v>
      </c>
      <c r="AY74" s="92">
        <f t="shared" si="22"/>
        <v>0</v>
      </c>
    </row>
    <row r="75" spans="1:51">
      <c r="A75">
        <v>72</v>
      </c>
      <c r="B75" t="s">
        <v>27</v>
      </c>
      <c r="C75" t="s">
        <v>150</v>
      </c>
      <c r="D75" t="s">
        <v>765</v>
      </c>
      <c r="E75">
        <v>250</v>
      </c>
      <c r="F75" t="s">
        <v>596</v>
      </c>
      <c r="G75" s="5">
        <v>3701619</v>
      </c>
      <c r="H75" s="5">
        <v>0</v>
      </c>
      <c r="I75" s="6">
        <v>0</v>
      </c>
      <c r="J75" s="5">
        <v>0</v>
      </c>
      <c r="K75" s="7">
        <v>0</v>
      </c>
      <c r="L75" s="5">
        <v>2087749</v>
      </c>
      <c r="M75" s="6">
        <v>0</v>
      </c>
      <c r="N75" s="5">
        <v>435241.1</v>
      </c>
      <c r="O75" s="6">
        <v>0</v>
      </c>
      <c r="P75" s="5">
        <v>2051412</v>
      </c>
      <c r="Q75" s="7">
        <v>0</v>
      </c>
      <c r="R75" s="5">
        <v>2023916</v>
      </c>
      <c r="S75" s="7">
        <v>0</v>
      </c>
      <c r="T75" s="9">
        <v>130</v>
      </c>
      <c r="U75" s="9">
        <v>131</v>
      </c>
      <c r="V75" s="9">
        <v>118</v>
      </c>
      <c r="W75" s="9">
        <v>118</v>
      </c>
      <c r="X75" s="9">
        <v>118</v>
      </c>
      <c r="Y75" s="9">
        <v>118</v>
      </c>
      <c r="Z75" s="9" t="s">
        <v>28</v>
      </c>
      <c r="AA75" s="9">
        <v>20</v>
      </c>
      <c r="AB75" s="9">
        <v>20</v>
      </c>
      <c r="AC75" s="9">
        <v>20</v>
      </c>
      <c r="AD75" s="9">
        <v>20</v>
      </c>
      <c r="AE75" s="9">
        <v>20</v>
      </c>
      <c r="AF75" s="9">
        <v>20</v>
      </c>
      <c r="AJ75" s="85">
        <f>VLOOKUP($C75,Hoja3!$C$5:$U$202,18,FALSE)</f>
        <v>27.495000000000001</v>
      </c>
      <c r="AK75" s="94">
        <f t="shared" si="12"/>
        <v>564035.72940000007</v>
      </c>
      <c r="AL75" s="92">
        <f t="shared" si="13"/>
        <v>0</v>
      </c>
      <c r="AM75">
        <f>IFERROR(VLOOKUP(C75,'[2]Education expendit (current US)'!$B$2:$K$156,10,FALSE),"")</f>
        <v>85484265582.339203</v>
      </c>
      <c r="AN75">
        <f t="shared" si="14"/>
        <v>85484.265582339198</v>
      </c>
      <c r="AO75" s="85">
        <f t="shared" si="15"/>
        <v>4.1670939617365601</v>
      </c>
      <c r="AP75" s="92">
        <f t="shared" si="16"/>
        <v>0</v>
      </c>
      <c r="AQ75" s="85">
        <f>VLOOKUP($C75,Hoja3!$C$5:$W$202,21,FALSE)</f>
        <v>7.2687363525355551</v>
      </c>
      <c r="AR75" s="94">
        <f t="shared" si="17"/>
        <v>149111.72978427669</v>
      </c>
      <c r="AS75" s="92">
        <f t="shared" si="18"/>
        <v>0</v>
      </c>
      <c r="AT75" s="85">
        <f>VLOOKUP($C75,Hoja3!$C$5:$AB$202,26,FALSE)</f>
        <v>20.226263647464446</v>
      </c>
      <c r="AU75" s="94">
        <f t="shared" si="19"/>
        <v>414923.99961572333</v>
      </c>
      <c r="AV75" s="92">
        <f t="shared" si="20"/>
        <v>0</v>
      </c>
      <c r="AX75" s="86">
        <f t="shared" si="21"/>
        <v>649519.99498233921</v>
      </c>
      <c r="AY75" s="92">
        <f t="shared" si="22"/>
        <v>0</v>
      </c>
    </row>
    <row r="76" spans="1:51">
      <c r="A76">
        <v>73</v>
      </c>
      <c r="B76" t="s">
        <v>27</v>
      </c>
      <c r="C76" t="s">
        <v>202</v>
      </c>
      <c r="D76" t="s">
        <v>766</v>
      </c>
      <c r="E76">
        <v>250</v>
      </c>
      <c r="F76" t="s">
        <v>598</v>
      </c>
      <c r="G76" s="5">
        <v>39277</v>
      </c>
      <c r="H76" s="5">
        <v>0</v>
      </c>
      <c r="I76" s="6">
        <v>0</v>
      </c>
      <c r="J76" s="5">
        <v>0</v>
      </c>
      <c r="K76" s="7">
        <v>0</v>
      </c>
      <c r="L76" s="5">
        <v>24209.83</v>
      </c>
      <c r="M76" s="6">
        <v>0</v>
      </c>
      <c r="N76" s="5">
        <v>4122.3580000000002</v>
      </c>
      <c r="O76" s="6">
        <v>0</v>
      </c>
      <c r="P76" s="5">
        <v>24009.68</v>
      </c>
      <c r="Q76" s="7">
        <v>0</v>
      </c>
      <c r="R76" s="5">
        <v>24072.68</v>
      </c>
      <c r="S76" s="7">
        <v>0</v>
      </c>
      <c r="T76" s="9">
        <v>131</v>
      </c>
      <c r="U76" s="9">
        <v>132</v>
      </c>
      <c r="V76" s="9">
        <v>119</v>
      </c>
      <c r="W76" s="9">
        <v>119</v>
      </c>
      <c r="X76" s="9">
        <v>119</v>
      </c>
      <c r="Y76" s="9">
        <v>119</v>
      </c>
      <c r="Z76" s="9" t="s">
        <v>28</v>
      </c>
      <c r="AA76" s="9">
        <v>21</v>
      </c>
      <c r="AB76" s="9">
        <v>21</v>
      </c>
      <c r="AC76" s="9">
        <v>21</v>
      </c>
      <c r="AD76" s="9">
        <v>21</v>
      </c>
      <c r="AE76" s="9">
        <v>21</v>
      </c>
      <c r="AF76" s="9">
        <v>21</v>
      </c>
      <c r="AJ76" s="85">
        <f>VLOOKUP($C76,Hoja3!$C$5:$U$202,18,FALSE)</f>
        <v>14.905195024012031</v>
      </c>
      <c r="AK76" s="94">
        <f t="shared" si="12"/>
        <v>3578.689628641212</v>
      </c>
      <c r="AL76" s="92">
        <f t="shared" si="13"/>
        <v>0</v>
      </c>
      <c r="AM76">
        <f>IFERROR(VLOOKUP(C76,'[2]Education expendit (current US)'!$B$2:$K$156,10,FALSE),"")</f>
        <v>1582185100.4456699</v>
      </c>
      <c r="AN76">
        <f t="shared" si="14"/>
        <v>1582.1851004456698</v>
      </c>
      <c r="AO76" s="85">
        <f t="shared" si="15"/>
        <v>6.5897800405739266</v>
      </c>
      <c r="AP76" s="92">
        <f t="shared" si="16"/>
        <v>0</v>
      </c>
      <c r="AQ76" s="85">
        <f>VLOOKUP($C76,Hoja3!$C$5:$W$202,21,FALSE)</f>
        <v>2.6318761531241619</v>
      </c>
      <c r="AR76" s="94">
        <f t="shared" si="17"/>
        <v>631.90504236142124</v>
      </c>
      <c r="AS76" s="92">
        <f t="shared" si="18"/>
        <v>0</v>
      </c>
      <c r="AT76" s="85">
        <f>VLOOKUP($C76,Hoja3!$C$5:$AB$202,26,FALSE)</f>
        <v>12.273318870887868</v>
      </c>
      <c r="AU76" s="94">
        <f t="shared" si="19"/>
        <v>2946.7845862797903</v>
      </c>
      <c r="AV76" s="92">
        <f t="shared" si="20"/>
        <v>0</v>
      </c>
      <c r="AX76" s="86">
        <f t="shared" si="21"/>
        <v>5160.8747290868814</v>
      </c>
      <c r="AY76" s="92">
        <f t="shared" si="22"/>
        <v>0</v>
      </c>
    </row>
    <row r="77" spans="1:51">
      <c r="A77">
        <v>74</v>
      </c>
      <c r="B77" t="s">
        <v>27</v>
      </c>
      <c r="C77" t="s">
        <v>216</v>
      </c>
      <c r="D77" t="s">
        <v>767</v>
      </c>
      <c r="E77">
        <v>250</v>
      </c>
      <c r="F77" t="e">
        <v>#N/A</v>
      </c>
      <c r="G77" s="5">
        <v>8069.77</v>
      </c>
      <c r="H77" s="5">
        <v>0</v>
      </c>
      <c r="I77" s="6">
        <v>0</v>
      </c>
      <c r="J77" s="5">
        <v>0</v>
      </c>
      <c r="K77" s="7">
        <v>0</v>
      </c>
      <c r="L77" s="5">
        <v>0</v>
      </c>
      <c r="M77" s="6">
        <v>0</v>
      </c>
      <c r="N77" s="5">
        <v>0</v>
      </c>
      <c r="O77" s="6">
        <v>0</v>
      </c>
      <c r="P77" s="5">
        <v>0</v>
      </c>
      <c r="Q77" s="7">
        <v>0</v>
      </c>
      <c r="R77" s="5">
        <v>0</v>
      </c>
      <c r="S77" s="7">
        <v>0</v>
      </c>
      <c r="T77" s="9">
        <v>132</v>
      </c>
      <c r="U77" s="9">
        <v>133</v>
      </c>
      <c r="V77" s="9">
        <v>120</v>
      </c>
      <c r="W77" s="9">
        <v>120</v>
      </c>
      <c r="X77" s="9">
        <v>120</v>
      </c>
      <c r="Y77" s="9">
        <v>120</v>
      </c>
      <c r="Z77" s="9" t="s">
        <v>28</v>
      </c>
      <c r="AA77" s="9">
        <v>22</v>
      </c>
      <c r="AB77" s="9">
        <v>22</v>
      </c>
      <c r="AC77" s="9">
        <v>22</v>
      </c>
      <c r="AD77" s="9">
        <v>22</v>
      </c>
      <c r="AE77" s="9">
        <v>22</v>
      </c>
      <c r="AF77" s="9">
        <v>22</v>
      </c>
      <c r="AJ77" s="85" t="e">
        <f>VLOOKUP($C77,Hoja3!$C$5:$U$202,18,FALSE)</f>
        <v>#N/A</v>
      </c>
      <c r="AK77" s="94">
        <f t="shared" si="12"/>
        <v>0</v>
      </c>
      <c r="AL77" s="92" t="str">
        <f t="shared" si="13"/>
        <v/>
      </c>
      <c r="AM77">
        <f>IFERROR(VLOOKUP(C77,'[2]Education expendit (current US)'!$B$2:$K$156,10,FALSE),"")</f>
        <v>0</v>
      </c>
      <c r="AN77">
        <f t="shared" si="14"/>
        <v>0</v>
      </c>
      <c r="AO77" s="85" t="e">
        <f t="shared" si="15"/>
        <v>#DIV/0!</v>
      </c>
      <c r="AP77" s="92" t="str">
        <f t="shared" si="16"/>
        <v/>
      </c>
      <c r="AQ77" s="85" t="e">
        <f>VLOOKUP($C77,Hoja3!$C$5:$W$202,21,FALSE)</f>
        <v>#N/A</v>
      </c>
      <c r="AR77" s="94">
        <f t="shared" si="17"/>
        <v>0</v>
      </c>
      <c r="AS77" s="92" t="str">
        <f t="shared" si="18"/>
        <v/>
      </c>
      <c r="AT77" s="85" t="e">
        <f>VLOOKUP($C77,Hoja3!$C$5:$AB$202,26,FALSE)</f>
        <v>#N/A</v>
      </c>
      <c r="AU77" s="94">
        <f t="shared" si="19"/>
        <v>0</v>
      </c>
      <c r="AV77" s="92" t="str">
        <f t="shared" si="20"/>
        <v/>
      </c>
      <c r="AX77" s="86">
        <f t="shared" si="21"/>
        <v>0</v>
      </c>
      <c r="AY77" s="92" t="str">
        <f t="shared" si="22"/>
        <v/>
      </c>
    </row>
    <row r="78" spans="1:51">
      <c r="A78">
        <v>75</v>
      </c>
      <c r="B78" t="s">
        <v>27</v>
      </c>
      <c r="C78" t="s">
        <v>200</v>
      </c>
      <c r="D78" t="s">
        <v>768</v>
      </c>
      <c r="E78">
        <v>250</v>
      </c>
      <c r="F78" t="s">
        <v>599</v>
      </c>
      <c r="G78" s="5">
        <v>53397</v>
      </c>
      <c r="H78" s="5">
        <v>0</v>
      </c>
      <c r="I78" s="6">
        <v>0</v>
      </c>
      <c r="J78" s="5">
        <v>0</v>
      </c>
      <c r="K78" s="7">
        <v>0</v>
      </c>
      <c r="L78" s="5">
        <v>36811.01</v>
      </c>
      <c r="M78" s="6">
        <v>0</v>
      </c>
      <c r="N78" s="5">
        <v>7240.893</v>
      </c>
      <c r="O78" s="6">
        <v>0</v>
      </c>
      <c r="P78" s="5">
        <v>36306.379999999997</v>
      </c>
      <c r="Q78" s="7">
        <v>0</v>
      </c>
      <c r="R78" s="5">
        <v>35686.6</v>
      </c>
      <c r="S78" s="7">
        <v>0</v>
      </c>
      <c r="T78" s="9">
        <v>133</v>
      </c>
      <c r="U78" s="9">
        <v>134</v>
      </c>
      <c r="V78" s="9">
        <v>121</v>
      </c>
      <c r="W78" s="9">
        <v>121</v>
      </c>
      <c r="X78" s="9">
        <v>121</v>
      </c>
      <c r="Y78" s="9">
        <v>121</v>
      </c>
      <c r="Z78" s="9" t="s">
        <v>28</v>
      </c>
      <c r="AA78" s="9">
        <v>23</v>
      </c>
      <c r="AB78" s="9">
        <v>23</v>
      </c>
      <c r="AC78" s="9">
        <v>23</v>
      </c>
      <c r="AD78" s="9">
        <v>23</v>
      </c>
      <c r="AE78" s="9">
        <v>23</v>
      </c>
      <c r="AF78" s="9">
        <v>23</v>
      </c>
      <c r="AJ78" s="85">
        <f>VLOOKUP($C78,Hoja3!$C$5:$U$202,18,FALSE)</f>
        <v>16.260683765488238</v>
      </c>
      <c r="AK78" s="94">
        <f t="shared" si="12"/>
        <v>5903.6656384964681</v>
      </c>
      <c r="AL78" s="92">
        <f t="shared" si="13"/>
        <v>0</v>
      </c>
      <c r="AM78">
        <f>IFERROR(VLOOKUP(C78,'[2]Education expendit (current US)'!$B$2:$K$156,10,FALSE),"")</f>
        <v>2117955739.29263</v>
      </c>
      <c r="AN78">
        <f t="shared" si="14"/>
        <v>2117.9557392926299</v>
      </c>
      <c r="AO78" s="85">
        <f t="shared" si="15"/>
        <v>5.8335635204959297</v>
      </c>
      <c r="AP78" s="92">
        <f t="shared" si="16"/>
        <v>0</v>
      </c>
      <c r="AQ78" s="85">
        <f>VLOOKUP($C78,Hoja3!$C$5:$W$202,21,FALSE)</f>
        <v>4.0588777064039414</v>
      </c>
      <c r="AR78" s="94">
        <f t="shared" si="17"/>
        <v>1473.6315638222991</v>
      </c>
      <c r="AS78" s="92">
        <f t="shared" si="18"/>
        <v>0</v>
      </c>
      <c r="AT78" s="85">
        <f>VLOOKUP($C78,Hoja3!$C$5:$AB$202,26,FALSE)</f>
        <v>12.201806059084296</v>
      </c>
      <c r="AU78" s="94">
        <f t="shared" si="19"/>
        <v>4430.0340746741686</v>
      </c>
      <c r="AV78" s="92">
        <f t="shared" si="20"/>
        <v>0</v>
      </c>
      <c r="AX78" s="86">
        <f t="shared" si="21"/>
        <v>8021.6213777890971</v>
      </c>
      <c r="AY78" s="92">
        <f t="shared" si="22"/>
        <v>0</v>
      </c>
    </row>
    <row r="79" spans="1:51">
      <c r="A79">
        <v>76</v>
      </c>
      <c r="B79" t="s">
        <v>27</v>
      </c>
      <c r="C79" t="s">
        <v>188</v>
      </c>
      <c r="D79" t="s">
        <v>769</v>
      </c>
      <c r="E79">
        <v>250</v>
      </c>
      <c r="F79" t="s">
        <v>600</v>
      </c>
      <c r="G79" s="5">
        <v>45036</v>
      </c>
      <c r="H79" s="5">
        <v>0</v>
      </c>
      <c r="I79" s="6">
        <v>0</v>
      </c>
      <c r="J79" s="5">
        <v>0</v>
      </c>
      <c r="K79" s="7">
        <v>0</v>
      </c>
      <c r="L79" s="5">
        <v>36699.599999999999</v>
      </c>
      <c r="M79" s="6">
        <v>0</v>
      </c>
      <c r="N79" s="5">
        <v>8868.4770000000008</v>
      </c>
      <c r="O79" s="6">
        <v>0</v>
      </c>
      <c r="P79" s="5">
        <v>53333.64</v>
      </c>
      <c r="Q79" s="7">
        <v>0</v>
      </c>
      <c r="R79" s="5">
        <v>37925.43</v>
      </c>
      <c r="S79" s="7">
        <v>0</v>
      </c>
      <c r="T79" s="9">
        <v>134</v>
      </c>
      <c r="U79" s="9">
        <v>135</v>
      </c>
      <c r="V79" s="9">
        <v>122</v>
      </c>
      <c r="W79" s="9">
        <v>122</v>
      </c>
      <c r="X79" s="9">
        <v>122</v>
      </c>
      <c r="Y79" s="9">
        <v>122</v>
      </c>
      <c r="Z79" s="9" t="s">
        <v>28</v>
      </c>
      <c r="AA79" s="9">
        <v>24</v>
      </c>
      <c r="AB79" s="9">
        <v>24</v>
      </c>
      <c r="AC79" s="9">
        <v>24</v>
      </c>
      <c r="AD79" s="9">
        <v>24</v>
      </c>
      <c r="AE79" s="9">
        <v>24</v>
      </c>
      <c r="AF79" s="9">
        <v>24</v>
      </c>
      <c r="AJ79" s="85">
        <f>VLOOKUP($C79,Hoja3!$C$5:$U$202,18,FALSE)</f>
        <v>23.015999999999998</v>
      </c>
      <c r="AK79" s="94">
        <f t="shared" si="12"/>
        <v>12275.270582399999</v>
      </c>
      <c r="AL79" s="92">
        <f t="shared" si="13"/>
        <v>0</v>
      </c>
      <c r="AM79">
        <f>IFERROR(VLOOKUP(C79,'[2]Education expendit (current US)'!$B$2:$K$156,10,FALSE),"")</f>
        <v>1325658500.3045199</v>
      </c>
      <c r="AN79">
        <f t="shared" si="14"/>
        <v>1325.65850030452</v>
      </c>
      <c r="AO79" s="85">
        <f t="shared" si="15"/>
        <v>2.4855953958974482</v>
      </c>
      <c r="AP79" s="92">
        <f t="shared" si="16"/>
        <v>0</v>
      </c>
      <c r="AQ79" s="85">
        <f>VLOOKUP($C79,Hoja3!$C$5:$W$202,21,FALSE)</f>
        <v>6.4900647460647463</v>
      </c>
      <c r="AR79" s="94">
        <f t="shared" si="17"/>
        <v>3461.3877674330856</v>
      </c>
      <c r="AS79" s="92">
        <f t="shared" si="18"/>
        <v>0</v>
      </c>
      <c r="AT79" s="85">
        <f>VLOOKUP($C79,Hoja3!$C$5:$AB$202,26,FALSE)</f>
        <v>16.525935253935252</v>
      </c>
      <c r="AU79" s="94">
        <f t="shared" si="19"/>
        <v>8813.8828149669134</v>
      </c>
      <c r="AV79" s="92">
        <f t="shared" si="20"/>
        <v>0</v>
      </c>
      <c r="AX79" s="86">
        <f t="shared" si="21"/>
        <v>13600.929082704519</v>
      </c>
      <c r="AY79" s="92">
        <f t="shared" si="22"/>
        <v>0</v>
      </c>
    </row>
    <row r="80" spans="1:51">
      <c r="A80">
        <v>77</v>
      </c>
      <c r="B80" t="s">
        <v>27</v>
      </c>
      <c r="C80" t="s">
        <v>160</v>
      </c>
      <c r="D80" t="s">
        <v>770</v>
      </c>
      <c r="E80">
        <v>250</v>
      </c>
      <c r="F80" t="s">
        <v>617</v>
      </c>
      <c r="G80" s="5">
        <v>12415</v>
      </c>
      <c r="H80" s="5">
        <v>0</v>
      </c>
      <c r="I80" s="6">
        <v>0</v>
      </c>
      <c r="J80" s="5">
        <v>0</v>
      </c>
      <c r="K80" s="7">
        <v>0</v>
      </c>
      <c r="L80" s="5">
        <v>10902.22</v>
      </c>
      <c r="M80" s="6">
        <v>0</v>
      </c>
      <c r="N80" s="5">
        <v>1683.21</v>
      </c>
      <c r="O80" s="6">
        <v>0</v>
      </c>
      <c r="P80" s="5">
        <v>9189.4549999999999</v>
      </c>
      <c r="Q80" s="7">
        <v>0</v>
      </c>
      <c r="R80" s="5">
        <v>8991.6270000000004</v>
      </c>
      <c r="S80" s="7">
        <v>0</v>
      </c>
      <c r="T80" s="9">
        <v>135</v>
      </c>
      <c r="U80" s="9">
        <v>136</v>
      </c>
      <c r="V80" s="9">
        <v>123</v>
      </c>
      <c r="W80" s="9">
        <v>123</v>
      </c>
      <c r="X80" s="9">
        <v>123</v>
      </c>
      <c r="Y80" s="9">
        <v>123</v>
      </c>
      <c r="Z80" s="9" t="s">
        <v>28</v>
      </c>
      <c r="AA80" s="9">
        <v>25</v>
      </c>
      <c r="AB80" s="9">
        <v>25</v>
      </c>
      <c r="AC80" s="9">
        <v>25</v>
      </c>
      <c r="AD80" s="9">
        <v>25</v>
      </c>
      <c r="AE80" s="9">
        <v>25</v>
      </c>
      <c r="AF80" s="9">
        <v>25</v>
      </c>
      <c r="AJ80" s="85">
        <f>VLOOKUP($C80,Hoja3!$C$5:$U$202,18,FALSE)</f>
        <v>17.560114258734654</v>
      </c>
      <c r="AK80" s="94">
        <f t="shared" si="12"/>
        <v>1613.6787977550046</v>
      </c>
      <c r="AL80" s="92">
        <f t="shared" si="13"/>
        <v>0</v>
      </c>
      <c r="AM80">
        <f>IFERROR(VLOOKUP(C80,'[2]Education expendit (current US)'!$B$2:$K$156,10,FALSE),"")</f>
        <v>459507661.33157903</v>
      </c>
      <c r="AN80">
        <f t="shared" si="14"/>
        <v>459.50766133157902</v>
      </c>
      <c r="AO80" s="85">
        <f t="shared" si="15"/>
        <v>5.0003799064425367</v>
      </c>
      <c r="AP80" s="92">
        <f t="shared" si="16"/>
        <v>0</v>
      </c>
      <c r="AQ80" s="85">
        <f>VLOOKUP($C80,Hoja3!$C$5:$W$202,21,FALSE)</f>
        <v>4.0789999999999997</v>
      </c>
      <c r="AR80" s="94">
        <f t="shared" si="17"/>
        <v>374.83786944999997</v>
      </c>
      <c r="AS80" s="92">
        <f t="shared" si="18"/>
        <v>0</v>
      </c>
      <c r="AT80" s="85">
        <f>VLOOKUP($C80,Hoja3!$C$5:$AB$202,26,FALSE)</f>
        <v>13.481114258734655</v>
      </c>
      <c r="AU80" s="94">
        <f t="shared" si="19"/>
        <v>1238.8409283050046</v>
      </c>
      <c r="AV80" s="92">
        <f t="shared" si="20"/>
        <v>0</v>
      </c>
      <c r="AX80" s="86">
        <f t="shared" si="21"/>
        <v>2073.1864590865835</v>
      </c>
      <c r="AY80" s="92">
        <f t="shared" si="22"/>
        <v>0</v>
      </c>
    </row>
    <row r="81" spans="1:51">
      <c r="A81">
        <v>78</v>
      </c>
      <c r="B81" t="s">
        <v>27</v>
      </c>
      <c r="C81" t="s">
        <v>168</v>
      </c>
      <c r="D81" t="s">
        <v>771</v>
      </c>
      <c r="E81">
        <v>250</v>
      </c>
      <c r="F81" t="s">
        <v>603</v>
      </c>
      <c r="G81" s="5">
        <v>9896</v>
      </c>
      <c r="H81" s="5">
        <v>0</v>
      </c>
      <c r="I81" s="6">
        <v>0</v>
      </c>
      <c r="J81" s="5">
        <v>0</v>
      </c>
      <c r="K81" s="7">
        <v>0</v>
      </c>
      <c r="L81" s="5">
        <v>8053.0360000000001</v>
      </c>
      <c r="M81" s="6">
        <v>0</v>
      </c>
      <c r="N81" s="5">
        <v>1376.6590000000001</v>
      </c>
      <c r="O81" s="6">
        <v>0</v>
      </c>
      <c r="P81" s="5">
        <v>5808.7960000000003</v>
      </c>
      <c r="Q81" s="7">
        <v>0</v>
      </c>
      <c r="R81" s="5">
        <v>6279.9660000000003</v>
      </c>
      <c r="S81" s="7">
        <v>0</v>
      </c>
      <c r="T81" s="9">
        <v>136</v>
      </c>
      <c r="U81" s="9">
        <v>137</v>
      </c>
      <c r="V81" s="9">
        <v>124</v>
      </c>
      <c r="W81" s="9">
        <v>124</v>
      </c>
      <c r="X81" s="9">
        <v>124</v>
      </c>
      <c r="Y81" s="9">
        <v>124</v>
      </c>
      <c r="Z81" s="9" t="s">
        <v>28</v>
      </c>
      <c r="AA81" s="9">
        <v>26</v>
      </c>
      <c r="AB81" s="9">
        <v>26</v>
      </c>
      <c r="AC81" s="9">
        <v>26</v>
      </c>
      <c r="AD81" s="9">
        <v>26</v>
      </c>
      <c r="AE81" s="9">
        <v>26</v>
      </c>
      <c r="AF81" s="9">
        <v>26</v>
      </c>
      <c r="AJ81" s="85">
        <f>VLOOKUP($C81,Hoja3!$C$5:$U$202,18,FALSE)</f>
        <v>18.298980770817856</v>
      </c>
      <c r="AK81" s="94">
        <f t="shared" si="12"/>
        <v>1062.9504630560368</v>
      </c>
      <c r="AL81" s="92">
        <f t="shared" si="13"/>
        <v>0</v>
      </c>
      <c r="AM81">
        <f>IFERROR(VLOOKUP(C81,'[2]Education expendit (current US)'!$B$2:$K$156,10,FALSE),"")</f>
        <v>567818717.97031105</v>
      </c>
      <c r="AN81">
        <f t="shared" si="14"/>
        <v>567.81871797031101</v>
      </c>
      <c r="AO81" s="85">
        <f t="shared" si="15"/>
        <v>9.7751533703423394</v>
      </c>
      <c r="AP81" s="92">
        <f t="shared" si="16"/>
        <v>0</v>
      </c>
      <c r="AQ81" s="85">
        <f>VLOOKUP($C81,Hoja3!$C$5:$W$202,21,FALSE)</f>
        <v>5.1960056119501523</v>
      </c>
      <c r="AR81" s="94">
        <f t="shared" si="17"/>
        <v>301.82536614673597</v>
      </c>
      <c r="AS81" s="92">
        <f t="shared" si="18"/>
        <v>0</v>
      </c>
      <c r="AT81" s="85">
        <f>VLOOKUP($C81,Hoja3!$C$5:$AB$202,26,FALSE)</f>
        <v>13.102975158867705</v>
      </c>
      <c r="AU81" s="94">
        <f t="shared" si="19"/>
        <v>761.12509690930096</v>
      </c>
      <c r="AV81" s="92">
        <f t="shared" si="20"/>
        <v>0</v>
      </c>
      <c r="AX81" s="86">
        <f t="shared" si="21"/>
        <v>1630.769181026348</v>
      </c>
      <c r="AY81" s="92">
        <f t="shared" si="22"/>
        <v>0</v>
      </c>
    </row>
    <row r="82" spans="1:51">
      <c r="A82">
        <v>79</v>
      </c>
      <c r="B82" t="s">
        <v>27</v>
      </c>
      <c r="C82" t="s">
        <v>218</v>
      </c>
      <c r="D82" t="s">
        <v>772</v>
      </c>
      <c r="E82">
        <v>250</v>
      </c>
      <c r="F82" t="e">
        <v>#N/A</v>
      </c>
      <c r="G82" s="5">
        <v>5379.72</v>
      </c>
      <c r="H82" s="5">
        <v>0</v>
      </c>
      <c r="I82" s="6">
        <v>0</v>
      </c>
      <c r="J82" s="5">
        <v>0</v>
      </c>
      <c r="K82" s="7">
        <v>0</v>
      </c>
      <c r="L82" s="5">
        <v>0</v>
      </c>
      <c r="M82" s="6">
        <v>0</v>
      </c>
      <c r="N82" s="5">
        <v>0</v>
      </c>
      <c r="O82" s="6">
        <v>0</v>
      </c>
      <c r="P82" s="5">
        <v>0</v>
      </c>
      <c r="Q82" s="7">
        <v>0</v>
      </c>
      <c r="R82" s="5">
        <v>0</v>
      </c>
      <c r="S82" s="7">
        <v>0</v>
      </c>
      <c r="T82" s="9">
        <v>137</v>
      </c>
      <c r="U82" s="9">
        <v>138</v>
      </c>
      <c r="V82" s="9">
        <v>125</v>
      </c>
      <c r="W82" s="9">
        <v>125</v>
      </c>
      <c r="X82" s="9">
        <v>125</v>
      </c>
      <c r="Y82" s="9">
        <v>125</v>
      </c>
      <c r="Z82" s="9" t="s">
        <v>28</v>
      </c>
      <c r="AA82" s="9">
        <v>27</v>
      </c>
      <c r="AB82" s="9">
        <v>27</v>
      </c>
      <c r="AC82" s="9">
        <v>27</v>
      </c>
      <c r="AD82" s="9">
        <v>27</v>
      </c>
      <c r="AE82" s="9">
        <v>27</v>
      </c>
      <c r="AF82" s="9">
        <v>27</v>
      </c>
      <c r="AJ82" s="85" t="e">
        <f>VLOOKUP($C82,Hoja3!$C$5:$U$202,18,FALSE)</f>
        <v>#N/A</v>
      </c>
      <c r="AK82" s="94">
        <f t="shared" si="12"/>
        <v>0</v>
      </c>
      <c r="AL82" s="92" t="str">
        <f t="shared" si="13"/>
        <v/>
      </c>
      <c r="AM82">
        <f>IFERROR(VLOOKUP(C82,'[2]Education expendit (current US)'!$B$2:$K$156,10,FALSE),"")</f>
        <v>0</v>
      </c>
      <c r="AN82">
        <f t="shared" si="14"/>
        <v>0</v>
      </c>
      <c r="AO82" s="85" t="e">
        <f t="shared" si="15"/>
        <v>#DIV/0!</v>
      </c>
      <c r="AP82" s="92" t="str">
        <f t="shared" si="16"/>
        <v/>
      </c>
      <c r="AQ82" s="85" t="e">
        <f>VLOOKUP($C82,Hoja3!$C$5:$W$202,21,FALSE)</f>
        <v>#N/A</v>
      </c>
      <c r="AR82" s="94">
        <f t="shared" si="17"/>
        <v>0</v>
      </c>
      <c r="AS82" s="92" t="str">
        <f t="shared" si="18"/>
        <v/>
      </c>
      <c r="AT82" s="85" t="e">
        <f>VLOOKUP($C82,Hoja3!$C$5:$AB$202,26,FALSE)</f>
        <v>#N/A</v>
      </c>
      <c r="AU82" s="94">
        <f t="shared" si="19"/>
        <v>0</v>
      </c>
      <c r="AV82" s="92" t="str">
        <f t="shared" si="20"/>
        <v/>
      </c>
      <c r="AX82" s="86">
        <f t="shared" si="21"/>
        <v>0</v>
      </c>
      <c r="AY82" s="92" t="str">
        <f t="shared" si="22"/>
        <v/>
      </c>
    </row>
    <row r="83" spans="1:51">
      <c r="A83">
        <v>80</v>
      </c>
      <c r="B83" t="s">
        <v>27</v>
      </c>
      <c r="C83" t="s">
        <v>154</v>
      </c>
      <c r="D83" t="s">
        <v>773</v>
      </c>
      <c r="E83">
        <v>250</v>
      </c>
      <c r="F83" t="s">
        <v>602</v>
      </c>
      <c r="G83" s="5">
        <v>2738</v>
      </c>
      <c r="H83" s="5">
        <v>0</v>
      </c>
      <c r="I83" s="6">
        <v>0</v>
      </c>
      <c r="J83" s="5">
        <v>0</v>
      </c>
      <c r="K83" s="7">
        <v>0</v>
      </c>
      <c r="L83" s="5">
        <v>5264.643</v>
      </c>
      <c r="M83" s="6">
        <v>0</v>
      </c>
      <c r="N83" s="5">
        <v>775.09929999999997</v>
      </c>
      <c r="O83" s="6">
        <v>0</v>
      </c>
      <c r="P83" s="5">
        <v>4111.0659999999998</v>
      </c>
      <c r="Q83" s="7">
        <v>0</v>
      </c>
      <c r="R83" s="5">
        <v>4083.4969999999998</v>
      </c>
      <c r="S83" s="7">
        <v>0</v>
      </c>
      <c r="T83" s="9">
        <v>138</v>
      </c>
      <c r="U83" s="9">
        <v>139</v>
      </c>
      <c r="V83" s="9">
        <v>126</v>
      </c>
      <c r="W83" s="9">
        <v>126</v>
      </c>
      <c r="X83" s="9">
        <v>126</v>
      </c>
      <c r="Y83" s="9">
        <v>126</v>
      </c>
      <c r="Z83" s="9" t="s">
        <v>28</v>
      </c>
      <c r="AA83" s="9">
        <v>28</v>
      </c>
      <c r="AB83" s="9">
        <v>28</v>
      </c>
      <c r="AC83" s="9">
        <v>28</v>
      </c>
      <c r="AD83" s="9">
        <v>28</v>
      </c>
      <c r="AE83" s="9">
        <v>28</v>
      </c>
      <c r="AF83" s="9">
        <v>28</v>
      </c>
      <c r="AJ83" s="85">
        <f>VLOOKUP($C83,Hoja3!$C$5:$U$202,18,FALSE)</f>
        <v>20.054000000000002</v>
      </c>
      <c r="AK83" s="94">
        <f t="shared" si="12"/>
        <v>824.43317563999994</v>
      </c>
      <c r="AL83" s="92">
        <f t="shared" si="13"/>
        <v>0</v>
      </c>
      <c r="AM83">
        <f>IFERROR(VLOOKUP(C83,'[2]Education expendit (current US)'!$B$2:$K$156,10,FALSE),"")</f>
        <v>0</v>
      </c>
      <c r="AN83">
        <f t="shared" si="14"/>
        <v>0</v>
      </c>
      <c r="AO83" s="85">
        <f t="shared" si="15"/>
        <v>0</v>
      </c>
      <c r="AP83" s="92" t="str">
        <f t="shared" si="16"/>
        <v/>
      </c>
      <c r="AQ83" s="85">
        <f>VLOOKUP($C83,Hoja3!$C$5:$W$202,21,FALSE)</f>
        <v>6.2439999999999998</v>
      </c>
      <c r="AR83" s="94">
        <f t="shared" si="17"/>
        <v>256.69496103999995</v>
      </c>
      <c r="AS83" s="92">
        <f t="shared" si="18"/>
        <v>0</v>
      </c>
      <c r="AT83" s="85">
        <f>VLOOKUP($C83,Hoja3!$C$5:$AB$202,26,FALSE)</f>
        <v>13.81</v>
      </c>
      <c r="AU83" s="94">
        <f t="shared" si="19"/>
        <v>567.73821459999999</v>
      </c>
      <c r="AV83" s="92">
        <f t="shared" si="20"/>
        <v>0</v>
      </c>
      <c r="AX83" s="86">
        <f t="shared" si="21"/>
        <v>824.43317563999994</v>
      </c>
      <c r="AY83" s="92">
        <f t="shared" si="22"/>
        <v>0</v>
      </c>
    </row>
    <row r="84" spans="1:51">
      <c r="A84">
        <v>81</v>
      </c>
      <c r="B84" t="s">
        <v>27</v>
      </c>
      <c r="C84" t="s">
        <v>170</v>
      </c>
      <c r="D84" t="s">
        <v>774</v>
      </c>
      <c r="E84">
        <v>250</v>
      </c>
      <c r="F84" t="s">
        <v>604</v>
      </c>
      <c r="G84" s="5">
        <v>1593735</v>
      </c>
      <c r="H84" s="5">
        <v>0</v>
      </c>
      <c r="I84" s="6">
        <v>0</v>
      </c>
      <c r="J84" s="5">
        <v>0</v>
      </c>
      <c r="K84" s="7">
        <v>0</v>
      </c>
      <c r="L84" s="5">
        <v>721170.9</v>
      </c>
      <c r="M84" s="6">
        <v>0</v>
      </c>
      <c r="N84" s="5">
        <v>221964.2</v>
      </c>
      <c r="O84" s="6">
        <v>0</v>
      </c>
      <c r="P84" s="5">
        <v>779356.3</v>
      </c>
      <c r="Q84" s="7">
        <v>0</v>
      </c>
      <c r="R84" s="5">
        <v>772747</v>
      </c>
      <c r="S84" s="7">
        <v>0</v>
      </c>
      <c r="T84" s="9">
        <v>139</v>
      </c>
      <c r="U84" s="9">
        <v>140</v>
      </c>
      <c r="V84" s="9">
        <v>127</v>
      </c>
      <c r="W84" s="9">
        <v>127</v>
      </c>
      <c r="X84" s="9">
        <v>127</v>
      </c>
      <c r="Y84" s="9">
        <v>127</v>
      </c>
      <c r="Z84" s="9" t="s">
        <v>28</v>
      </c>
      <c r="AA84" s="9">
        <v>29</v>
      </c>
      <c r="AB84" s="9">
        <v>29</v>
      </c>
      <c r="AC84" s="9">
        <v>29</v>
      </c>
      <c r="AD84" s="9">
        <v>29</v>
      </c>
      <c r="AE84" s="9">
        <v>29</v>
      </c>
      <c r="AF84" s="9">
        <v>29</v>
      </c>
      <c r="AJ84" s="85">
        <f>VLOOKUP($C84,Hoja3!$C$5:$U$202,18,FALSE)</f>
        <v>23.420999999999999</v>
      </c>
      <c r="AK84" s="94">
        <f t="shared" si="12"/>
        <v>182533.03902299999</v>
      </c>
      <c r="AL84" s="92">
        <f t="shared" si="13"/>
        <v>0</v>
      </c>
      <c r="AM84">
        <f>IFERROR(VLOOKUP(C84,'[2]Education expendit (current US)'!$B$2:$K$156,10,FALSE),"")</f>
        <v>47108015626.253502</v>
      </c>
      <c r="AN84">
        <f t="shared" si="14"/>
        <v>47108.015626253502</v>
      </c>
      <c r="AO84" s="85">
        <f t="shared" si="15"/>
        <v>6.0444774265959618</v>
      </c>
      <c r="AP84" s="92">
        <f t="shared" si="16"/>
        <v>0</v>
      </c>
      <c r="AQ84" s="85">
        <f>VLOOKUP($C84,Hoja3!$C$5:$W$202,21,FALSE)</f>
        <v>7.7333145865834627</v>
      </c>
      <c r="AR84" s="94">
        <f t="shared" si="17"/>
        <v>60270.07442935717</v>
      </c>
      <c r="AS84" s="92">
        <f t="shared" si="18"/>
        <v>0</v>
      </c>
      <c r="AT84" s="85">
        <f>VLOOKUP($C84,Hoja3!$C$5:$AB$202,26,FALSE)</f>
        <v>15.687685413416537</v>
      </c>
      <c r="AU84" s="94">
        <f t="shared" si="19"/>
        <v>122262.96459364284</v>
      </c>
      <c r="AV84" s="92">
        <f t="shared" si="20"/>
        <v>0</v>
      </c>
      <c r="AX84" s="86">
        <f t="shared" si="21"/>
        <v>229641.05464925349</v>
      </c>
      <c r="AY84" s="92">
        <f t="shared" si="22"/>
        <v>0</v>
      </c>
    </row>
    <row r="85" spans="1:51">
      <c r="A85">
        <v>82</v>
      </c>
      <c r="B85" t="s">
        <v>27</v>
      </c>
      <c r="C85" t="s">
        <v>204</v>
      </c>
      <c r="D85" t="s">
        <v>775</v>
      </c>
      <c r="E85">
        <v>250</v>
      </c>
      <c r="F85" t="s">
        <v>605</v>
      </c>
      <c r="G85" s="5">
        <v>386892</v>
      </c>
      <c r="H85" s="5">
        <v>0</v>
      </c>
      <c r="I85" s="6">
        <v>0</v>
      </c>
      <c r="J85" s="5">
        <v>0</v>
      </c>
      <c r="K85" s="7">
        <v>0</v>
      </c>
      <c r="L85" s="5">
        <v>358009.1</v>
      </c>
      <c r="M85" s="6">
        <v>0</v>
      </c>
      <c r="N85" s="5">
        <v>92372.37</v>
      </c>
      <c r="O85" s="6">
        <v>0</v>
      </c>
      <c r="P85" s="5">
        <v>412989.6</v>
      </c>
      <c r="Q85" s="7">
        <v>0</v>
      </c>
      <c r="R85" s="5">
        <v>413979.6</v>
      </c>
      <c r="S85" s="7">
        <v>0</v>
      </c>
      <c r="T85" s="9">
        <v>140</v>
      </c>
      <c r="U85" s="9">
        <v>141</v>
      </c>
      <c r="V85" s="9">
        <v>128</v>
      </c>
      <c r="W85" s="9">
        <v>128</v>
      </c>
      <c r="X85" s="9">
        <v>128</v>
      </c>
      <c r="Y85" s="9">
        <v>128</v>
      </c>
      <c r="Z85" s="9" t="s">
        <v>28</v>
      </c>
      <c r="AA85" s="9">
        <v>30</v>
      </c>
      <c r="AB85" s="9">
        <v>30</v>
      </c>
      <c r="AC85" s="9">
        <v>30</v>
      </c>
      <c r="AD85" s="9">
        <v>30</v>
      </c>
      <c r="AE85" s="9">
        <v>30</v>
      </c>
      <c r="AF85" s="9">
        <v>30</v>
      </c>
      <c r="AJ85" s="85">
        <f>VLOOKUP($C85,Hoja3!$C$5:$U$202,18,FALSE)</f>
        <v>22.367999999999999</v>
      </c>
      <c r="AK85" s="94">
        <f t="shared" si="12"/>
        <v>92377.513727999976</v>
      </c>
      <c r="AL85" s="92">
        <f t="shared" si="13"/>
        <v>0</v>
      </c>
      <c r="AM85">
        <f>IFERROR(VLOOKUP(C85,'[2]Education expendit (current US)'!$B$2:$K$156,10,FALSE),"")</f>
        <v>31606749285.878799</v>
      </c>
      <c r="AN85">
        <f t="shared" si="14"/>
        <v>31606.749285878799</v>
      </c>
      <c r="AO85" s="85">
        <f t="shared" si="15"/>
        <v>7.653158647549188</v>
      </c>
      <c r="AP85" s="92">
        <f t="shared" si="16"/>
        <v>0</v>
      </c>
      <c r="AQ85" s="85">
        <f>VLOOKUP($C85,Hoja3!$C$5:$W$202,21,FALSE)</f>
        <v>6.5305317399230294</v>
      </c>
      <c r="AR85" s="94">
        <f t="shared" si="17"/>
        <v>26970.416910581156</v>
      </c>
      <c r="AS85" s="92">
        <f t="shared" si="18"/>
        <v>0</v>
      </c>
      <c r="AT85" s="85">
        <f>VLOOKUP($C85,Hoja3!$C$5:$AB$202,26,FALSE)</f>
        <v>15.837468260076969</v>
      </c>
      <c r="AU85" s="94">
        <f t="shared" si="19"/>
        <v>65407.096817418831</v>
      </c>
      <c r="AV85" s="92">
        <f t="shared" si="20"/>
        <v>0</v>
      </c>
      <c r="AX85" s="86">
        <f t="shared" si="21"/>
        <v>123984.26301387878</v>
      </c>
      <c r="AY85" s="92">
        <f t="shared" si="22"/>
        <v>0</v>
      </c>
    </row>
    <row r="86" spans="1:51">
      <c r="A86">
        <v>83</v>
      </c>
      <c r="B86" t="s">
        <v>27</v>
      </c>
      <c r="C86" t="s">
        <v>178</v>
      </c>
      <c r="D86" t="s">
        <v>776</v>
      </c>
      <c r="E86">
        <v>250</v>
      </c>
      <c r="F86" t="s">
        <v>606</v>
      </c>
      <c r="G86" s="5">
        <v>659150</v>
      </c>
      <c r="H86" s="5">
        <v>0</v>
      </c>
      <c r="I86" s="6">
        <v>0</v>
      </c>
      <c r="J86" s="5">
        <v>0</v>
      </c>
      <c r="K86" s="7">
        <v>0</v>
      </c>
      <c r="L86" s="5">
        <v>475111.1</v>
      </c>
      <c r="M86" s="6">
        <v>0</v>
      </c>
      <c r="N86" s="5">
        <v>88643.12</v>
      </c>
      <c r="O86" s="6">
        <v>0</v>
      </c>
      <c r="P86" s="5">
        <v>469440.1</v>
      </c>
      <c r="Q86" s="7">
        <v>0</v>
      </c>
      <c r="R86" s="5">
        <v>452275.3</v>
      </c>
      <c r="S86" s="7">
        <v>0</v>
      </c>
      <c r="T86" s="9">
        <v>141</v>
      </c>
      <c r="U86" s="9">
        <v>142</v>
      </c>
      <c r="V86" s="9">
        <v>129</v>
      </c>
      <c r="W86" s="9">
        <v>129</v>
      </c>
      <c r="X86" s="9">
        <v>129</v>
      </c>
      <c r="Y86" s="9">
        <v>129</v>
      </c>
      <c r="Z86" s="9" t="s">
        <v>28</v>
      </c>
      <c r="AA86" s="9">
        <v>31</v>
      </c>
      <c r="AB86" s="9">
        <v>31</v>
      </c>
      <c r="AC86" s="9">
        <v>31</v>
      </c>
      <c r="AD86" s="9">
        <v>31</v>
      </c>
      <c r="AE86" s="9">
        <v>31</v>
      </c>
      <c r="AF86" s="9">
        <v>31</v>
      </c>
      <c r="AJ86" s="85">
        <f>VLOOKUP($C86,Hoja3!$C$5:$U$202,18,FALSE)</f>
        <v>20.513999999999999</v>
      </c>
      <c r="AK86" s="94">
        <f t="shared" si="12"/>
        <v>96300.94211399999</v>
      </c>
      <c r="AL86" s="92">
        <f t="shared" si="13"/>
        <v>0</v>
      </c>
      <c r="AM86" t="str">
        <f>IFERROR(VLOOKUP(C86,'[2]Education expendit (current US)'!$B$2:$K$156,10,FALSE),"")</f>
        <v/>
      </c>
      <c r="AN86">
        <f t="shared" si="14"/>
        <v>0</v>
      </c>
      <c r="AO86" s="85">
        <f t="shared" si="15"/>
        <v>0</v>
      </c>
      <c r="AP86" s="92" t="str">
        <f t="shared" si="16"/>
        <v/>
      </c>
      <c r="AQ86" s="85">
        <f>VLOOKUP($C86,Hoja3!$C$5:$W$202,21,FALSE)</f>
        <v>4.6481873111782477</v>
      </c>
      <c r="AR86" s="94">
        <f t="shared" si="17"/>
        <v>21820.455161782476</v>
      </c>
      <c r="AS86" s="92">
        <f t="shared" si="18"/>
        <v>0</v>
      </c>
      <c r="AT86" s="85">
        <f>VLOOKUP($C86,Hoja3!$C$5:$AB$202,26,FALSE)</f>
        <v>15.865812688821752</v>
      </c>
      <c r="AU86" s="94">
        <f t="shared" si="19"/>
        <v>74480.486952217514</v>
      </c>
      <c r="AV86" s="92">
        <f t="shared" si="20"/>
        <v>0</v>
      </c>
      <c r="AX86" s="86">
        <f t="shared" si="21"/>
        <v>96300.94211399999</v>
      </c>
      <c r="AY86" s="92">
        <f t="shared" si="22"/>
        <v>0</v>
      </c>
    </row>
    <row r="87" spans="1:51">
      <c r="A87">
        <v>86</v>
      </c>
      <c r="B87" t="s">
        <v>27</v>
      </c>
      <c r="C87" t="s">
        <v>214</v>
      </c>
      <c r="D87" t="s">
        <v>777</v>
      </c>
      <c r="E87">
        <v>250</v>
      </c>
      <c r="F87" t="s">
        <v>610</v>
      </c>
      <c r="G87" s="5">
        <v>1846.42</v>
      </c>
      <c r="H87" s="5">
        <v>0</v>
      </c>
      <c r="I87" s="6">
        <v>0</v>
      </c>
      <c r="J87" s="5">
        <v>0</v>
      </c>
      <c r="K87" s="7">
        <v>0</v>
      </c>
      <c r="L87" s="5">
        <v>0</v>
      </c>
      <c r="M87" s="6">
        <v>0</v>
      </c>
      <c r="N87" s="5">
        <v>0</v>
      </c>
      <c r="O87" s="6">
        <v>0</v>
      </c>
      <c r="P87" s="5">
        <v>0</v>
      </c>
      <c r="Q87" s="7">
        <v>0</v>
      </c>
      <c r="R87" s="5">
        <v>0</v>
      </c>
      <c r="S87" s="7">
        <v>0</v>
      </c>
      <c r="T87" s="9">
        <v>142</v>
      </c>
      <c r="U87" s="9">
        <v>143</v>
      </c>
      <c r="V87" s="9">
        <v>130</v>
      </c>
      <c r="W87" s="9">
        <v>130</v>
      </c>
      <c r="X87" s="9">
        <v>130</v>
      </c>
      <c r="Y87" s="9">
        <v>130</v>
      </c>
      <c r="Z87" s="9" t="s">
        <v>28</v>
      </c>
      <c r="AA87" s="9">
        <v>32</v>
      </c>
      <c r="AB87" s="9">
        <v>32</v>
      </c>
      <c r="AC87" s="9">
        <v>32</v>
      </c>
      <c r="AD87" s="9">
        <v>32</v>
      </c>
      <c r="AE87" s="9">
        <v>32</v>
      </c>
      <c r="AF87" s="9">
        <v>32</v>
      </c>
      <c r="AJ87" s="85">
        <f>VLOOKUP($C87,Hoja3!$C$5:$U$202,18,FALSE)</f>
        <v>21.401774390243901</v>
      </c>
      <c r="AK87" s="94">
        <f t="shared" si="12"/>
        <v>0</v>
      </c>
      <c r="AL87" s="92" t="str">
        <f t="shared" si="13"/>
        <v/>
      </c>
      <c r="AM87" t="str">
        <f>IFERROR(VLOOKUP(C87,'[2]Education expendit (current US)'!$B$2:$K$156,10,FALSE),"")</f>
        <v/>
      </c>
      <c r="AN87">
        <f t="shared" si="14"/>
        <v>0</v>
      </c>
      <c r="AO87" s="85" t="e">
        <f t="shared" si="15"/>
        <v>#DIV/0!</v>
      </c>
      <c r="AP87" s="92" t="str">
        <f t="shared" si="16"/>
        <v/>
      </c>
      <c r="AQ87" s="85">
        <f>VLOOKUP($C87,Hoja3!$C$5:$W$202,21,FALSE)</f>
        <v>6.0830000000000002</v>
      </c>
      <c r="AR87" s="94">
        <f t="shared" si="17"/>
        <v>0</v>
      </c>
      <c r="AS87" s="92" t="str">
        <f t="shared" si="18"/>
        <v/>
      </c>
      <c r="AT87" s="85">
        <f>VLOOKUP($C87,Hoja3!$C$5:$AB$202,26,FALSE)</f>
        <v>15.318774390243902</v>
      </c>
      <c r="AU87" s="94">
        <f t="shared" si="19"/>
        <v>0</v>
      </c>
      <c r="AV87" s="92" t="str">
        <f t="shared" si="20"/>
        <v/>
      </c>
      <c r="AX87" s="86">
        <f t="shared" si="21"/>
        <v>0</v>
      </c>
      <c r="AY87" s="92" t="str">
        <f t="shared" si="22"/>
        <v/>
      </c>
    </row>
    <row r="88" spans="1:51">
      <c r="A88">
        <v>87</v>
      </c>
      <c r="B88" t="s">
        <v>27</v>
      </c>
      <c r="C88" t="s">
        <v>184</v>
      </c>
      <c r="D88" t="s">
        <v>778</v>
      </c>
      <c r="E88">
        <v>250</v>
      </c>
      <c r="F88" t="s">
        <v>611</v>
      </c>
      <c r="G88" s="5">
        <v>16907</v>
      </c>
      <c r="H88" s="5">
        <v>0</v>
      </c>
      <c r="I88" s="6">
        <v>0</v>
      </c>
      <c r="J88" s="5">
        <v>0</v>
      </c>
      <c r="K88" s="7">
        <v>0</v>
      </c>
      <c r="L88" s="5">
        <v>44764</v>
      </c>
      <c r="M88" s="6">
        <v>0</v>
      </c>
      <c r="N88" s="5">
        <v>7379.9989999999998</v>
      </c>
      <c r="O88" s="6">
        <v>0</v>
      </c>
      <c r="P88" s="5">
        <v>38423.24</v>
      </c>
      <c r="Q88" s="7">
        <v>0</v>
      </c>
      <c r="R88" s="5">
        <v>37532.67</v>
      </c>
      <c r="S88" s="7">
        <v>0</v>
      </c>
      <c r="T88" s="9">
        <v>143</v>
      </c>
      <c r="U88" s="9">
        <v>144</v>
      </c>
      <c r="V88" s="9">
        <v>131</v>
      </c>
      <c r="W88" s="9">
        <v>131</v>
      </c>
      <c r="X88" s="9">
        <v>131</v>
      </c>
      <c r="Y88" s="9">
        <v>131</v>
      </c>
      <c r="Z88" s="9" t="s">
        <v>28</v>
      </c>
      <c r="AA88" s="9">
        <v>33</v>
      </c>
      <c r="AB88" s="9">
        <v>33</v>
      </c>
      <c r="AC88" s="9">
        <v>33</v>
      </c>
      <c r="AD88" s="9">
        <v>33</v>
      </c>
      <c r="AE88" s="9">
        <v>33</v>
      </c>
      <c r="AF88" s="9">
        <v>33</v>
      </c>
      <c r="AJ88" s="85">
        <f>VLOOKUP($C88,Hoja3!$C$5:$U$202,18,FALSE)</f>
        <v>24.053000000000001</v>
      </c>
      <c r="AK88" s="94">
        <f t="shared" si="12"/>
        <v>9241.9419171999998</v>
      </c>
      <c r="AL88" s="92">
        <f t="shared" si="13"/>
        <v>0</v>
      </c>
      <c r="AM88" t="str">
        <f>IFERROR(VLOOKUP(C88,'[2]Education expendit (current US)'!$B$2:$K$156,10,FALSE),"")</f>
        <v/>
      </c>
      <c r="AN88">
        <f t="shared" si="14"/>
        <v>0</v>
      </c>
      <c r="AO88" s="85">
        <f t="shared" si="15"/>
        <v>0</v>
      </c>
      <c r="AP88" s="92" t="str">
        <f t="shared" si="16"/>
        <v/>
      </c>
      <c r="AQ88" s="85">
        <f>VLOOKUP($C88,Hoja3!$C$5:$W$202,21,FALSE)</f>
        <v>6.32</v>
      </c>
      <c r="AR88" s="94">
        <f t="shared" si="17"/>
        <v>2428.3487679999998</v>
      </c>
      <c r="AS88" s="92">
        <f t="shared" si="18"/>
        <v>0</v>
      </c>
      <c r="AT88" s="85">
        <f>VLOOKUP($C88,Hoja3!$C$5:$AB$202,26,FALSE)</f>
        <v>17.733000000000001</v>
      </c>
      <c r="AU88" s="94">
        <f t="shared" si="19"/>
        <v>6813.5931492</v>
      </c>
      <c r="AV88" s="92">
        <f t="shared" si="20"/>
        <v>0</v>
      </c>
      <c r="AX88" s="86">
        <f t="shared" si="21"/>
        <v>9241.9419171999998</v>
      </c>
      <c r="AY88" s="92">
        <f t="shared" si="22"/>
        <v>0</v>
      </c>
    </row>
    <row r="89" spans="1:51">
      <c r="A89">
        <v>88</v>
      </c>
      <c r="B89" t="s">
        <v>27</v>
      </c>
      <c r="C89" t="s">
        <v>174</v>
      </c>
      <c r="D89" t="s">
        <v>779</v>
      </c>
      <c r="E89">
        <v>250</v>
      </c>
      <c r="F89" t="s">
        <v>612</v>
      </c>
      <c r="G89" s="5">
        <v>124390</v>
      </c>
      <c r="H89" s="5">
        <v>0</v>
      </c>
      <c r="I89" s="6">
        <v>0</v>
      </c>
      <c r="J89" s="5">
        <v>0</v>
      </c>
      <c r="K89" s="7">
        <v>0</v>
      </c>
      <c r="L89" s="5">
        <v>88404.69</v>
      </c>
      <c r="M89" s="6">
        <v>0</v>
      </c>
      <c r="N89" s="5">
        <v>17072.900000000001</v>
      </c>
      <c r="O89" s="6">
        <v>0</v>
      </c>
      <c r="P89" s="5">
        <v>87268.1</v>
      </c>
      <c r="Q89" s="7">
        <v>0</v>
      </c>
      <c r="R89" s="5">
        <v>86077.01</v>
      </c>
      <c r="S89" s="7">
        <v>0</v>
      </c>
      <c r="T89" s="9">
        <v>144</v>
      </c>
      <c r="U89" s="9">
        <v>145</v>
      </c>
      <c r="V89" s="9">
        <v>132</v>
      </c>
      <c r="W89" s="9">
        <v>132</v>
      </c>
      <c r="X89" s="9">
        <v>132</v>
      </c>
      <c r="Y89" s="9">
        <v>132</v>
      </c>
      <c r="Z89" s="9" t="s">
        <v>28</v>
      </c>
      <c r="AA89" s="9">
        <v>34</v>
      </c>
      <c r="AB89" s="9">
        <v>34</v>
      </c>
      <c r="AC89" s="9">
        <v>34</v>
      </c>
      <c r="AD89" s="9">
        <v>34</v>
      </c>
      <c r="AE89" s="9">
        <v>34</v>
      </c>
      <c r="AF89" s="9">
        <v>34</v>
      </c>
      <c r="AJ89" s="85">
        <f>VLOOKUP($C89,Hoja3!$C$5:$U$202,18,FALSE)</f>
        <v>18.094999999999999</v>
      </c>
      <c r="AK89" s="94">
        <f t="shared" si="12"/>
        <v>15791.162694999999</v>
      </c>
      <c r="AL89" s="92">
        <f t="shared" si="13"/>
        <v>0</v>
      </c>
      <c r="AM89" t="str">
        <f>IFERROR(VLOOKUP(C89,'[2]Education expendit (current US)'!$B$2:$K$156,10,FALSE),"")</f>
        <v/>
      </c>
      <c r="AN89">
        <f t="shared" si="14"/>
        <v>0</v>
      </c>
      <c r="AO89" s="85">
        <f t="shared" si="15"/>
        <v>0</v>
      </c>
      <c r="AP89" s="92" t="str">
        <f t="shared" si="16"/>
        <v/>
      </c>
      <c r="AQ89" s="85">
        <f>VLOOKUP($C89,Hoja3!$C$5:$W$202,21,FALSE)</f>
        <v>6.7067706422018354</v>
      </c>
      <c r="AR89" s="94">
        <f t="shared" si="17"/>
        <v>5852.8713108073407</v>
      </c>
      <c r="AS89" s="92">
        <f t="shared" si="18"/>
        <v>0</v>
      </c>
      <c r="AT89" s="85">
        <f>VLOOKUP($C89,Hoja3!$C$5:$AB$202,26,FALSE)</f>
        <v>11.388229357798163</v>
      </c>
      <c r="AU89" s="94">
        <f t="shared" si="19"/>
        <v>9938.2913841926602</v>
      </c>
      <c r="AV89" s="92">
        <f t="shared" si="20"/>
        <v>0</v>
      </c>
      <c r="AX89" s="86">
        <f t="shared" si="21"/>
        <v>15791.162695000001</v>
      </c>
      <c r="AY89" s="92">
        <f t="shared" si="22"/>
        <v>0</v>
      </c>
    </row>
    <row r="90" spans="1:51">
      <c r="A90">
        <v>89</v>
      </c>
      <c r="B90" t="s">
        <v>27</v>
      </c>
      <c r="C90" t="s">
        <v>148</v>
      </c>
      <c r="D90" t="s">
        <v>780</v>
      </c>
      <c r="E90">
        <v>250</v>
      </c>
      <c r="F90" t="s">
        <v>613</v>
      </c>
      <c r="G90" s="5">
        <v>36896</v>
      </c>
      <c r="H90" s="5">
        <v>0</v>
      </c>
      <c r="I90" s="6">
        <v>0</v>
      </c>
      <c r="J90" s="5">
        <v>0</v>
      </c>
      <c r="K90" s="7">
        <v>0</v>
      </c>
      <c r="L90" s="5">
        <v>46643.46</v>
      </c>
      <c r="M90" s="6">
        <v>0</v>
      </c>
      <c r="N90" s="5">
        <v>9751.59</v>
      </c>
      <c r="O90" s="6">
        <v>0</v>
      </c>
      <c r="P90" s="5">
        <v>46908.33</v>
      </c>
      <c r="Q90" s="7">
        <v>0</v>
      </c>
      <c r="R90" s="5">
        <v>46216.800000000003</v>
      </c>
      <c r="S90" s="7">
        <v>0</v>
      </c>
      <c r="T90" s="9">
        <v>145</v>
      </c>
      <c r="U90" s="9">
        <v>146</v>
      </c>
      <c r="V90" s="9">
        <v>133</v>
      </c>
      <c r="W90" s="9">
        <v>133</v>
      </c>
      <c r="X90" s="9">
        <v>133</v>
      </c>
      <c r="Y90" s="9">
        <v>133</v>
      </c>
      <c r="Z90" s="9" t="s">
        <v>28</v>
      </c>
      <c r="AA90" s="9">
        <v>35</v>
      </c>
      <c r="AB90" s="9">
        <v>35</v>
      </c>
      <c r="AC90" s="9">
        <v>35</v>
      </c>
      <c r="AD90" s="9">
        <v>35</v>
      </c>
      <c r="AE90" s="9">
        <v>35</v>
      </c>
      <c r="AF90" s="9">
        <v>35</v>
      </c>
      <c r="AJ90" s="85">
        <f>VLOOKUP($C90,Hoja3!$C$5:$U$202,18,FALSE)</f>
        <v>23.742000000000001</v>
      </c>
      <c r="AK90" s="94">
        <f t="shared" si="12"/>
        <v>11136.975708600001</v>
      </c>
      <c r="AL90" s="92">
        <f t="shared" si="13"/>
        <v>0</v>
      </c>
      <c r="AM90" t="str">
        <f>IFERROR(VLOOKUP(C90,'[2]Education expendit (current US)'!$B$2:$K$156,10,FALSE),"")</f>
        <v/>
      </c>
      <c r="AN90">
        <f t="shared" si="14"/>
        <v>0</v>
      </c>
      <c r="AO90" s="85">
        <f t="shared" si="15"/>
        <v>0</v>
      </c>
      <c r="AP90" s="92" t="str">
        <f t="shared" si="16"/>
        <v/>
      </c>
      <c r="AQ90" s="85">
        <f>VLOOKUP($C90,Hoja3!$C$5:$W$202,21,FALSE)</f>
        <v>6.3238552204176344</v>
      </c>
      <c r="AR90" s="94">
        <f t="shared" si="17"/>
        <v>2966.4148755157312</v>
      </c>
      <c r="AS90" s="92">
        <f t="shared" si="18"/>
        <v>0</v>
      </c>
      <c r="AT90" s="85">
        <f>VLOOKUP($C90,Hoja3!$C$5:$AB$202,26,FALSE)</f>
        <v>17.418144779582367</v>
      </c>
      <c r="AU90" s="94">
        <f t="shared" si="19"/>
        <v>8170.5608330842688</v>
      </c>
      <c r="AV90" s="92">
        <f t="shared" si="20"/>
        <v>0</v>
      </c>
      <c r="AX90" s="86">
        <f t="shared" si="21"/>
        <v>11136.975708599999</v>
      </c>
      <c r="AY90" s="92">
        <f t="shared" si="22"/>
        <v>0</v>
      </c>
    </row>
    <row r="91" spans="1:51">
      <c r="A91">
        <v>90</v>
      </c>
      <c r="B91" t="s">
        <v>27</v>
      </c>
      <c r="C91" t="s">
        <v>182</v>
      </c>
      <c r="D91" t="s">
        <v>781</v>
      </c>
      <c r="E91">
        <v>250</v>
      </c>
      <c r="F91" t="s">
        <v>614</v>
      </c>
      <c r="G91" s="5">
        <v>2695139</v>
      </c>
      <c r="H91" s="5">
        <v>0</v>
      </c>
      <c r="I91" s="6">
        <v>0</v>
      </c>
      <c r="J91" s="5">
        <v>0</v>
      </c>
      <c r="K91" s="7">
        <v>0</v>
      </c>
      <c r="L91" s="5">
        <v>1437861</v>
      </c>
      <c r="M91" s="6">
        <v>0</v>
      </c>
      <c r="N91" s="5">
        <v>292417.2</v>
      </c>
      <c r="O91" s="6">
        <v>0</v>
      </c>
      <c r="P91" s="5">
        <v>1407405</v>
      </c>
      <c r="Q91" s="7">
        <v>0</v>
      </c>
      <c r="R91" s="5">
        <v>1388744</v>
      </c>
      <c r="S91" s="7">
        <v>0</v>
      </c>
      <c r="T91" s="9">
        <v>146</v>
      </c>
      <c r="U91" s="9">
        <v>147</v>
      </c>
      <c r="V91" s="9">
        <v>134</v>
      </c>
      <c r="W91" s="9">
        <v>134</v>
      </c>
      <c r="X91" s="9">
        <v>134</v>
      </c>
      <c r="Y91" s="9">
        <v>134</v>
      </c>
      <c r="Z91" s="9" t="s">
        <v>28</v>
      </c>
      <c r="AA91" s="9">
        <v>36</v>
      </c>
      <c r="AB91" s="9">
        <v>36</v>
      </c>
      <c r="AC91" s="9">
        <v>36</v>
      </c>
      <c r="AD91" s="9">
        <v>36</v>
      </c>
      <c r="AE91" s="9">
        <v>36</v>
      </c>
      <c r="AF91" s="9">
        <v>36</v>
      </c>
      <c r="AJ91" s="85">
        <f>VLOOKUP($C91,Hoja3!$C$5:$U$202,18,FALSE)</f>
        <v>26.411999999999999</v>
      </c>
      <c r="AK91" s="94">
        <f t="shared" si="12"/>
        <v>371723.80859999999</v>
      </c>
      <c r="AL91" s="92">
        <f t="shared" si="13"/>
        <v>0</v>
      </c>
      <c r="AM91" t="str">
        <f>IFERROR(VLOOKUP(C91,'[2]Education expendit (current US)'!$B$2:$K$156,10,FALSE),"")</f>
        <v/>
      </c>
      <c r="AN91">
        <f t="shared" si="14"/>
        <v>0</v>
      </c>
      <c r="AO91" s="85">
        <f t="shared" si="15"/>
        <v>0</v>
      </c>
      <c r="AP91" s="92" t="str">
        <f t="shared" si="16"/>
        <v/>
      </c>
      <c r="AQ91" s="85">
        <f>VLOOKUP($C91,Hoja3!$C$5:$W$202,21,FALSE)</f>
        <v>7.2203340080099885</v>
      </c>
      <c r="AR91" s="94">
        <f t="shared" si="17"/>
        <v>101619.34184543298</v>
      </c>
      <c r="AS91" s="92">
        <f t="shared" si="18"/>
        <v>0</v>
      </c>
      <c r="AT91" s="85">
        <f>VLOOKUP($C91,Hoja3!$C$5:$AB$202,26,FALSE)</f>
        <v>19.191665991990011</v>
      </c>
      <c r="AU91" s="94">
        <f t="shared" si="19"/>
        <v>270104.46675456699</v>
      </c>
      <c r="AV91" s="92">
        <f t="shared" si="20"/>
        <v>0</v>
      </c>
      <c r="AX91" s="86">
        <f t="shared" si="21"/>
        <v>371723.80859999999</v>
      </c>
      <c r="AY91" s="92">
        <f t="shared" si="22"/>
        <v>0</v>
      </c>
    </row>
    <row r="92" spans="1:51">
      <c r="A92">
        <v>91</v>
      </c>
      <c r="B92" t="s">
        <v>27</v>
      </c>
      <c r="C92" t="s">
        <v>212</v>
      </c>
      <c r="D92" t="s">
        <v>782</v>
      </c>
      <c r="E92">
        <v>250</v>
      </c>
      <c r="F92" t="s">
        <v>615</v>
      </c>
      <c r="G92" s="5">
        <v>369792</v>
      </c>
      <c r="H92" s="5">
        <v>0</v>
      </c>
      <c r="I92" s="6">
        <v>0</v>
      </c>
      <c r="J92" s="5">
        <v>0</v>
      </c>
      <c r="K92" s="7">
        <v>0</v>
      </c>
      <c r="L92" s="5">
        <v>431250.7</v>
      </c>
      <c r="M92" s="6">
        <v>0</v>
      </c>
      <c r="N92" s="5">
        <v>123918.3</v>
      </c>
      <c r="O92" s="6">
        <v>0</v>
      </c>
      <c r="P92" s="5">
        <v>458973.3</v>
      </c>
      <c r="Q92" s="7">
        <v>0</v>
      </c>
      <c r="R92" s="5">
        <v>467253.5</v>
      </c>
      <c r="S92" s="7">
        <v>0</v>
      </c>
      <c r="T92" s="9">
        <v>147</v>
      </c>
      <c r="U92" s="9">
        <v>148</v>
      </c>
      <c r="V92" s="9">
        <v>135</v>
      </c>
      <c r="W92" s="9">
        <v>135</v>
      </c>
      <c r="X92" s="9">
        <v>135</v>
      </c>
      <c r="Y92" s="9">
        <v>135</v>
      </c>
      <c r="Z92" s="9" t="s">
        <v>28</v>
      </c>
      <c r="AA92" s="9">
        <v>37</v>
      </c>
      <c r="AB92" s="9">
        <v>37</v>
      </c>
      <c r="AC92" s="9">
        <v>37</v>
      </c>
      <c r="AD92" s="9">
        <v>37</v>
      </c>
      <c r="AE92" s="9">
        <v>37</v>
      </c>
      <c r="AF92" s="9">
        <v>37</v>
      </c>
      <c r="AJ92" s="85">
        <f>VLOOKUP($C92,Hoja3!$C$5:$U$202,18,FALSE)</f>
        <v>28.303999999999998</v>
      </c>
      <c r="AK92" s="94">
        <f t="shared" si="12"/>
        <v>129907.802832</v>
      </c>
      <c r="AL92" s="92">
        <f t="shared" si="13"/>
        <v>0</v>
      </c>
      <c r="AM92" t="str">
        <f>IFERROR(VLOOKUP(C92,'[2]Education expendit (current US)'!$B$2:$K$156,10,FALSE),"")</f>
        <v/>
      </c>
      <c r="AN92">
        <f t="shared" si="14"/>
        <v>0</v>
      </c>
      <c r="AO92" s="88">
        <f t="shared" si="15"/>
        <v>0</v>
      </c>
      <c r="AP92" s="92" t="str">
        <f t="shared" si="16"/>
        <v/>
      </c>
      <c r="AQ92" s="85">
        <f>VLOOKUP($C92,Hoja3!$C$5:$W$202,21,FALSE)</f>
        <v>6.9957709966405375</v>
      </c>
      <c r="AR92" s="94">
        <f t="shared" si="17"/>
        <v>32108.721003723964</v>
      </c>
      <c r="AS92" s="92">
        <f t="shared" si="18"/>
        <v>0</v>
      </c>
      <c r="AT92" s="85">
        <f>VLOOKUP($C92,Hoja3!$C$5:$AB$202,26,FALSE)</f>
        <v>21.308229003359461</v>
      </c>
      <c r="AU92" s="94">
        <f t="shared" si="19"/>
        <v>97799.08182827603</v>
      </c>
      <c r="AV92" s="92">
        <f t="shared" si="20"/>
        <v>0</v>
      </c>
      <c r="AX92" s="86">
        <f t="shared" si="21"/>
        <v>129907.80283199999</v>
      </c>
      <c r="AY92" s="92">
        <f t="shared" si="22"/>
        <v>0</v>
      </c>
    </row>
    <row r="93" spans="1:51">
      <c r="A93">
        <v>92</v>
      </c>
      <c r="B93" t="s">
        <v>27</v>
      </c>
      <c r="C93" t="s">
        <v>158</v>
      </c>
      <c r="D93" t="s">
        <v>783</v>
      </c>
      <c r="E93">
        <v>250</v>
      </c>
      <c r="F93" t="s">
        <v>616</v>
      </c>
      <c r="G93" s="5">
        <v>839518</v>
      </c>
      <c r="H93" s="5">
        <v>0</v>
      </c>
      <c r="I93" s="6">
        <v>0</v>
      </c>
      <c r="J93" s="5">
        <v>0</v>
      </c>
      <c r="K93" s="7">
        <v>0</v>
      </c>
      <c r="L93" s="5">
        <v>468037</v>
      </c>
      <c r="M93" s="6">
        <v>0</v>
      </c>
      <c r="N93" s="5">
        <v>60549.05</v>
      </c>
      <c r="O93" s="6">
        <v>0</v>
      </c>
      <c r="P93" s="5">
        <v>527919.9</v>
      </c>
      <c r="Q93" s="7">
        <v>0</v>
      </c>
      <c r="R93" s="5">
        <v>568639.19999999995</v>
      </c>
      <c r="S93" s="7">
        <v>0</v>
      </c>
      <c r="T93" s="9">
        <v>148</v>
      </c>
      <c r="U93" s="9">
        <v>149</v>
      </c>
      <c r="V93" s="9">
        <v>136</v>
      </c>
      <c r="W93" s="9">
        <v>136</v>
      </c>
      <c r="X93" s="9">
        <v>136</v>
      </c>
      <c r="Y93" s="9">
        <v>136</v>
      </c>
      <c r="Z93" s="9" t="s">
        <v>28</v>
      </c>
      <c r="AA93" s="9">
        <v>38</v>
      </c>
      <c r="AB93" s="9">
        <v>38</v>
      </c>
      <c r="AC93" s="9">
        <v>38</v>
      </c>
      <c r="AD93" s="9">
        <v>38</v>
      </c>
      <c r="AE93" s="9">
        <v>38</v>
      </c>
      <c r="AF93" s="9">
        <v>38</v>
      </c>
      <c r="AJ93" s="85">
        <f>VLOOKUP($C93,Hoja3!$C$5:$U$202,18,FALSE)</f>
        <v>20.553000000000001</v>
      </c>
      <c r="AK93" s="94">
        <f t="shared" si="12"/>
        <v>108503.377047</v>
      </c>
      <c r="AL93" s="92">
        <f t="shared" si="13"/>
        <v>0</v>
      </c>
      <c r="AM93" t="str">
        <f>IFERROR(VLOOKUP(C93,'[2]Education expendit (current US)'!$B$2:$K$156,10,FALSE),"")</f>
        <v/>
      </c>
      <c r="AN93">
        <f t="shared" si="14"/>
        <v>0</v>
      </c>
      <c r="AO93" s="88">
        <f t="shared" si="15"/>
        <v>0</v>
      </c>
      <c r="AP93" s="92" t="str">
        <f t="shared" si="16"/>
        <v/>
      </c>
      <c r="AQ93" s="85">
        <f>VLOOKUP($C93,Hoja3!$C$5:$W$202,21,FALSE)</f>
        <v>6.737643226473633</v>
      </c>
      <c r="AR93" s="94">
        <f t="shared" si="17"/>
        <v>35569.359383556381</v>
      </c>
      <c r="AS93" s="92">
        <f t="shared" si="18"/>
        <v>0</v>
      </c>
      <c r="AT93" s="85">
        <f>VLOOKUP($C93,Hoja3!$C$5:$AB$202,26,FALSE)</f>
        <v>13.815356773526368</v>
      </c>
      <c r="AU93" s="94">
        <f t="shared" si="19"/>
        <v>72934.017663443636</v>
      </c>
      <c r="AV93" s="92">
        <f t="shared" si="20"/>
        <v>0</v>
      </c>
      <c r="AX93" s="86">
        <f t="shared" si="21"/>
        <v>108503.37704700002</v>
      </c>
      <c r="AY93" s="92">
        <f t="shared" si="22"/>
        <v>0</v>
      </c>
    </row>
    <row r="94" spans="1:51">
      <c r="A94">
        <v>93</v>
      </c>
      <c r="B94" t="s">
        <v>27</v>
      </c>
      <c r="C94" t="s">
        <v>194</v>
      </c>
      <c r="D94" t="s">
        <v>784</v>
      </c>
      <c r="E94">
        <v>250</v>
      </c>
      <c r="F94" t="s">
        <v>619</v>
      </c>
      <c r="G94" s="5">
        <v>278497</v>
      </c>
      <c r="H94" s="5">
        <v>0</v>
      </c>
      <c r="I94" s="6">
        <v>0</v>
      </c>
      <c r="J94" s="5">
        <v>0</v>
      </c>
      <c r="K94" s="7">
        <v>0</v>
      </c>
      <c r="L94" s="5">
        <v>141773.4</v>
      </c>
      <c r="M94" s="6">
        <v>0</v>
      </c>
      <c r="N94" s="5">
        <v>27731.48</v>
      </c>
      <c r="O94" s="6">
        <v>0</v>
      </c>
      <c r="P94" s="5">
        <v>137929.29999999999</v>
      </c>
      <c r="Q94" s="7">
        <v>0</v>
      </c>
      <c r="R94" s="5">
        <v>135920.29999999999</v>
      </c>
      <c r="S94" s="7">
        <v>0</v>
      </c>
      <c r="T94" s="9">
        <v>149</v>
      </c>
      <c r="U94" s="9">
        <v>150</v>
      </c>
      <c r="V94" s="9">
        <v>137</v>
      </c>
      <c r="W94" s="9">
        <v>137</v>
      </c>
      <c r="X94" s="9">
        <v>137</v>
      </c>
      <c r="Y94" s="9">
        <v>137</v>
      </c>
      <c r="Z94" s="9" t="s">
        <v>28</v>
      </c>
      <c r="AA94" s="9">
        <v>39</v>
      </c>
      <c r="AB94" s="9">
        <v>39</v>
      </c>
      <c r="AC94" s="9">
        <v>39</v>
      </c>
      <c r="AD94" s="9">
        <v>39</v>
      </c>
      <c r="AE94" s="9">
        <v>39</v>
      </c>
      <c r="AF94" s="9">
        <v>39</v>
      </c>
      <c r="AJ94" s="85">
        <f>VLOOKUP($C94,Hoja3!$C$5:$U$202,18,FALSE)</f>
        <v>17.419</v>
      </c>
      <c r="AK94" s="94">
        <f t="shared" si="12"/>
        <v>24025.904767</v>
      </c>
      <c r="AL94" s="92">
        <f t="shared" si="13"/>
        <v>0</v>
      </c>
      <c r="AM94" t="str">
        <f>IFERROR(VLOOKUP(C94,'[2]Education expendit (current US)'!$B$2:$K$156,10,FALSE),"")</f>
        <v/>
      </c>
      <c r="AN94">
        <f t="shared" si="14"/>
        <v>0</v>
      </c>
      <c r="AO94" s="88">
        <f t="shared" si="15"/>
        <v>0</v>
      </c>
      <c r="AP94" s="92" t="str">
        <f t="shared" si="16"/>
        <v/>
      </c>
      <c r="AQ94" s="85">
        <f>VLOOKUP($C94,Hoja3!$C$5:$W$202,21,FALSE)</f>
        <v>3.8239999999999998</v>
      </c>
      <c r="AR94" s="94">
        <f t="shared" si="17"/>
        <v>5274.4164319999991</v>
      </c>
      <c r="AS94" s="92">
        <f t="shared" si="18"/>
        <v>0</v>
      </c>
      <c r="AT94" s="85">
        <f>VLOOKUP($C94,Hoja3!$C$5:$AB$202,26,FALSE)</f>
        <v>13.595000000000001</v>
      </c>
      <c r="AU94" s="94">
        <f t="shared" si="19"/>
        <v>18751.488334999998</v>
      </c>
      <c r="AV94" s="92">
        <f t="shared" si="20"/>
        <v>0</v>
      </c>
      <c r="AX94" s="86">
        <f t="shared" si="21"/>
        <v>24025.904766999996</v>
      </c>
      <c r="AY94" s="92">
        <f t="shared" si="22"/>
        <v>0</v>
      </c>
    </row>
    <row r="95" spans="1:51">
      <c r="A95">
        <v>94</v>
      </c>
      <c r="B95" t="s">
        <v>27</v>
      </c>
      <c r="C95" t="s">
        <v>164</v>
      </c>
      <c r="D95" t="s">
        <v>785</v>
      </c>
      <c r="E95">
        <v>250</v>
      </c>
      <c r="F95" t="s">
        <v>620</v>
      </c>
      <c r="G95" s="5">
        <v>3684040</v>
      </c>
      <c r="H95" s="5">
        <v>0</v>
      </c>
      <c r="I95" s="6">
        <v>0</v>
      </c>
      <c r="J95" s="5">
        <v>0</v>
      </c>
      <c r="K95" s="7">
        <v>0</v>
      </c>
      <c r="L95" s="5">
        <v>2325009</v>
      </c>
      <c r="M95" s="6">
        <v>0</v>
      </c>
      <c r="N95" s="5">
        <v>518868.5</v>
      </c>
      <c r="O95" s="6">
        <v>0</v>
      </c>
      <c r="P95" s="5">
        <v>2248831</v>
      </c>
      <c r="Q95" s="7">
        <v>0</v>
      </c>
      <c r="R95" s="5">
        <v>2280719</v>
      </c>
      <c r="S95" s="7">
        <v>0</v>
      </c>
      <c r="T95" s="9">
        <v>150</v>
      </c>
      <c r="U95" s="9">
        <v>151</v>
      </c>
      <c r="V95" s="9">
        <v>138</v>
      </c>
      <c r="W95" s="9">
        <v>138</v>
      </c>
      <c r="X95" s="9">
        <v>138</v>
      </c>
      <c r="Y95" s="9">
        <v>138</v>
      </c>
      <c r="Z95" s="9" t="s">
        <v>28</v>
      </c>
      <c r="AA95" s="9">
        <v>40</v>
      </c>
      <c r="AB95" s="9">
        <v>40</v>
      </c>
      <c r="AC95" s="9">
        <v>40</v>
      </c>
      <c r="AD95" s="9">
        <v>40</v>
      </c>
      <c r="AE95" s="9">
        <v>40</v>
      </c>
      <c r="AF95" s="9">
        <v>40</v>
      </c>
      <c r="AJ95" s="85">
        <f>VLOOKUP($C95,Hoja3!$C$5:$U$202,18,FALSE)</f>
        <v>23.838999999999999</v>
      </c>
      <c r="AK95" s="94">
        <f t="shared" si="12"/>
        <v>536098.82209000003</v>
      </c>
      <c r="AL95" s="92">
        <f t="shared" si="13"/>
        <v>0</v>
      </c>
      <c r="AM95" t="str">
        <f>IFERROR(VLOOKUP(C95,'[2]Education expendit (current US)'!$B$2:$K$156,10,FALSE),"")</f>
        <v/>
      </c>
      <c r="AN95">
        <f t="shared" si="14"/>
        <v>0</v>
      </c>
      <c r="AO95" s="88">
        <f t="shared" si="15"/>
        <v>0</v>
      </c>
      <c r="AP95" s="92" t="str">
        <f t="shared" si="16"/>
        <v/>
      </c>
      <c r="AQ95" s="85">
        <f>VLOOKUP($C95,Hoja3!$C$5:$W$202,21,FALSE)</f>
        <v>7.4856542646946131</v>
      </c>
      <c r="AR95" s="94">
        <f t="shared" si="17"/>
        <v>168339.71365727449</v>
      </c>
      <c r="AS95" s="92">
        <f t="shared" si="18"/>
        <v>0</v>
      </c>
      <c r="AT95" s="85">
        <f>VLOOKUP($C95,Hoja3!$C$5:$AB$202,26,FALSE)</f>
        <v>16.353345735305385</v>
      </c>
      <c r="AU95" s="94">
        <f t="shared" si="19"/>
        <v>367759.10843272542</v>
      </c>
      <c r="AV95" s="92">
        <f t="shared" si="20"/>
        <v>0</v>
      </c>
      <c r="AX95" s="86">
        <f t="shared" si="21"/>
        <v>536098.82208999991</v>
      </c>
      <c r="AY95" s="92">
        <f t="shared" si="22"/>
        <v>0</v>
      </c>
    </row>
    <row r="96" spans="1:51">
      <c r="A96">
        <v>63</v>
      </c>
      <c r="B96" t="s">
        <v>27</v>
      </c>
      <c r="C96" t="s">
        <v>222</v>
      </c>
      <c r="D96" t="s">
        <v>786</v>
      </c>
      <c r="E96">
        <v>250</v>
      </c>
      <c r="F96" t="e">
        <v>#N/A</v>
      </c>
      <c r="G96" s="5">
        <v>1012.24</v>
      </c>
      <c r="H96" s="5">
        <v>0</v>
      </c>
      <c r="I96" s="6">
        <v>0</v>
      </c>
      <c r="J96" s="5">
        <v>0</v>
      </c>
      <c r="K96" s="7">
        <v>0</v>
      </c>
      <c r="L96" s="5"/>
      <c r="M96" s="90"/>
      <c r="N96" s="5"/>
      <c r="O96" s="90"/>
      <c r="P96" s="5"/>
      <c r="Q96" s="90"/>
      <c r="R96" s="5"/>
      <c r="S96" s="90"/>
      <c r="T96" s="9">
        <v>203</v>
      </c>
      <c r="U96" s="9">
        <v>203</v>
      </c>
      <c r="V96" s="9">
        <v>203</v>
      </c>
      <c r="W96" s="9">
        <v>203</v>
      </c>
      <c r="X96" s="9">
        <v>203</v>
      </c>
      <c r="Y96" s="9">
        <v>203</v>
      </c>
      <c r="Z96" s="9" t="s">
        <v>28</v>
      </c>
      <c r="AA96" s="9">
        <v>41</v>
      </c>
      <c r="AB96" s="9">
        <v>41</v>
      </c>
      <c r="AC96" s="9">
        <v>41</v>
      </c>
      <c r="AD96" s="9">
        <v>41</v>
      </c>
      <c r="AE96" s="9">
        <v>41</v>
      </c>
      <c r="AF96" s="9">
        <v>41</v>
      </c>
      <c r="AJ96" s="85" t="e">
        <f>VLOOKUP($C96,Hoja3!$C$5:$U$202,18,FALSE)</f>
        <v>#N/A</v>
      </c>
      <c r="AK96" s="94">
        <f t="shared" si="12"/>
        <v>0</v>
      </c>
      <c r="AL96" s="92" t="str">
        <f t="shared" si="13"/>
        <v/>
      </c>
      <c r="AM96">
        <f>IFERROR(VLOOKUP(C96,'[2]Education expendit (current US)'!$B$2:$K$156,10,FALSE),"")</f>
        <v>0</v>
      </c>
      <c r="AN96">
        <f t="shared" si="14"/>
        <v>0</v>
      </c>
      <c r="AO96" s="88" t="e">
        <f t="shared" si="15"/>
        <v>#DIV/0!</v>
      </c>
      <c r="AP96" s="92" t="str">
        <f t="shared" si="16"/>
        <v/>
      </c>
      <c r="AQ96" s="85" t="e">
        <f>VLOOKUP($C96,Hoja3!$C$5:$W$202,21,FALSE)</f>
        <v>#N/A</v>
      </c>
      <c r="AR96" s="94">
        <f t="shared" si="17"/>
        <v>0</v>
      </c>
      <c r="AS96" s="92" t="str">
        <f t="shared" si="18"/>
        <v/>
      </c>
      <c r="AT96" s="85" t="e">
        <f>VLOOKUP($C96,Hoja3!$C$5:$AB$202,26,FALSE)</f>
        <v>#N/A</v>
      </c>
      <c r="AU96" s="94">
        <f t="shared" si="19"/>
        <v>0</v>
      </c>
      <c r="AV96" s="92" t="str">
        <f t="shared" si="20"/>
        <v/>
      </c>
      <c r="AX96" s="86">
        <f t="shared" si="21"/>
        <v>0</v>
      </c>
      <c r="AY96" s="92" t="str">
        <f t="shared" si="22"/>
        <v/>
      </c>
    </row>
    <row r="97" spans="1:51">
      <c r="A97">
        <v>67</v>
      </c>
      <c r="B97" t="s">
        <v>27</v>
      </c>
      <c r="C97" t="s">
        <v>220</v>
      </c>
      <c r="D97" t="s">
        <v>787</v>
      </c>
      <c r="E97">
        <v>250</v>
      </c>
      <c r="F97" t="e">
        <v>#N/A</v>
      </c>
      <c r="G97" s="5">
        <v>3141.05</v>
      </c>
      <c r="H97" s="5">
        <v>0</v>
      </c>
      <c r="I97" s="6">
        <v>0</v>
      </c>
      <c r="J97" s="5">
        <v>0</v>
      </c>
      <c r="K97" s="7">
        <v>0</v>
      </c>
      <c r="L97" s="5"/>
      <c r="M97" s="90"/>
      <c r="N97" s="5"/>
      <c r="O97" s="90"/>
      <c r="P97" s="5"/>
      <c r="Q97" s="90"/>
      <c r="R97" s="5"/>
      <c r="S97" s="90"/>
      <c r="T97" s="9">
        <v>204</v>
      </c>
      <c r="U97" s="9">
        <v>204</v>
      </c>
      <c r="V97" s="9">
        <v>204</v>
      </c>
      <c r="W97" s="9">
        <v>204</v>
      </c>
      <c r="X97" s="9">
        <v>204</v>
      </c>
      <c r="Y97" s="9">
        <v>204</v>
      </c>
      <c r="Z97" s="9" t="s">
        <v>28</v>
      </c>
      <c r="AA97" s="9">
        <v>42</v>
      </c>
      <c r="AB97" s="9">
        <v>42</v>
      </c>
      <c r="AC97" s="9">
        <v>42</v>
      </c>
      <c r="AD97" s="9">
        <v>42</v>
      </c>
      <c r="AE97" s="9">
        <v>42</v>
      </c>
      <c r="AF97" s="9">
        <v>42</v>
      </c>
      <c r="AJ97" s="85" t="e">
        <f>VLOOKUP($C97,Hoja3!$C$5:$U$202,18,FALSE)</f>
        <v>#N/A</v>
      </c>
      <c r="AK97" s="94">
        <f t="shared" si="12"/>
        <v>0</v>
      </c>
      <c r="AL97" s="92" t="str">
        <f t="shared" si="13"/>
        <v/>
      </c>
      <c r="AM97" t="str">
        <f>IFERROR(VLOOKUP(C97,'[2]Education expendit (current US)'!$B$2:$K$156,10,FALSE),"")</f>
        <v/>
      </c>
      <c r="AN97">
        <f t="shared" si="14"/>
        <v>0</v>
      </c>
      <c r="AO97" s="88" t="e">
        <f t="shared" si="15"/>
        <v>#DIV/0!</v>
      </c>
      <c r="AP97" s="92" t="str">
        <f t="shared" si="16"/>
        <v/>
      </c>
      <c r="AQ97" s="85" t="e">
        <f>VLOOKUP($C97,Hoja3!$C$5:$W$202,21,FALSE)</f>
        <v>#N/A</v>
      </c>
      <c r="AR97" s="94">
        <f t="shared" si="17"/>
        <v>0</v>
      </c>
      <c r="AS97" s="92" t="str">
        <f t="shared" si="18"/>
        <v/>
      </c>
      <c r="AT97" s="85" t="e">
        <f>VLOOKUP($C97,Hoja3!$C$5:$AB$202,26,FALSE)</f>
        <v>#N/A</v>
      </c>
      <c r="AU97" s="94">
        <f t="shared" si="19"/>
        <v>0</v>
      </c>
      <c r="AV97" s="92" t="str">
        <f t="shared" si="20"/>
        <v/>
      </c>
      <c r="AX97" s="86">
        <f t="shared" si="21"/>
        <v>0</v>
      </c>
      <c r="AY97" s="92" t="str">
        <f t="shared" si="22"/>
        <v/>
      </c>
    </row>
    <row r="98" spans="1:51">
      <c r="A98">
        <v>100</v>
      </c>
      <c r="B98" t="s">
        <v>35</v>
      </c>
      <c r="C98" t="s">
        <v>242</v>
      </c>
      <c r="D98" t="s">
        <v>788</v>
      </c>
      <c r="E98">
        <v>250</v>
      </c>
      <c r="F98" t="e">
        <v>#N/A</v>
      </c>
      <c r="G98" s="5">
        <v>585.09</v>
      </c>
      <c r="H98" s="5">
        <v>2.6</v>
      </c>
      <c r="I98" s="6">
        <v>4.4400000000000004</v>
      </c>
      <c r="J98" s="5">
        <v>90.39</v>
      </c>
      <c r="K98" s="7">
        <v>15.45</v>
      </c>
      <c r="L98" s="5">
        <v>0</v>
      </c>
      <c r="M98" s="6">
        <v>0</v>
      </c>
      <c r="N98" s="5">
        <v>0</v>
      </c>
      <c r="O98" s="6">
        <v>0</v>
      </c>
      <c r="P98" s="5">
        <v>297.45139999999998</v>
      </c>
      <c r="Q98" s="7">
        <v>30.39</v>
      </c>
      <c r="R98" s="5">
        <v>311.68830000000003</v>
      </c>
      <c r="S98" s="7">
        <v>29</v>
      </c>
      <c r="T98" s="9">
        <v>21</v>
      </c>
      <c r="U98" s="9">
        <v>19</v>
      </c>
      <c r="V98" s="9">
        <v>56</v>
      </c>
      <c r="W98" s="9">
        <v>60</v>
      </c>
      <c r="X98" s="9">
        <v>3</v>
      </c>
      <c r="Y98" s="9">
        <v>2</v>
      </c>
      <c r="Z98" s="9" t="s">
        <v>32</v>
      </c>
      <c r="AA98" s="9">
        <v>4</v>
      </c>
      <c r="AB98" s="9">
        <v>3</v>
      </c>
      <c r="AC98" s="9">
        <v>3</v>
      </c>
      <c r="AD98" s="9">
        <v>3</v>
      </c>
      <c r="AE98" s="9">
        <v>1</v>
      </c>
      <c r="AF98" s="9">
        <v>1</v>
      </c>
      <c r="AJ98" s="85" t="e">
        <f>VLOOKUP($C98,Hoja3!$C$5:$U$202,18,FALSE)</f>
        <v>#N/A</v>
      </c>
      <c r="AK98" s="94">
        <f t="shared" si="12"/>
        <v>0</v>
      </c>
      <c r="AL98" s="92" t="str">
        <f t="shared" si="13"/>
        <v/>
      </c>
      <c r="AM98">
        <f>IFERROR(VLOOKUP(C98,'[2]Education expendit (current US)'!$B$2:$K$156,10,FALSE),"")</f>
        <v>0</v>
      </c>
      <c r="AN98">
        <f t="shared" si="14"/>
        <v>0</v>
      </c>
      <c r="AO98" s="88">
        <f t="shared" si="15"/>
        <v>0</v>
      </c>
      <c r="AP98" s="92" t="str">
        <f t="shared" si="16"/>
        <v/>
      </c>
      <c r="AQ98" s="85" t="e">
        <f>VLOOKUP($C98,Hoja3!$C$5:$W$202,21,FALSE)</f>
        <v>#N/A</v>
      </c>
      <c r="AR98" s="94">
        <f t="shared" si="17"/>
        <v>0</v>
      </c>
      <c r="AS98" s="92" t="str">
        <f t="shared" si="18"/>
        <v/>
      </c>
      <c r="AT98" s="85" t="e">
        <f>VLOOKUP($C98,Hoja3!$C$5:$AB$202,26,FALSE)</f>
        <v>#N/A</v>
      </c>
      <c r="AU98" s="94">
        <f t="shared" si="19"/>
        <v>0</v>
      </c>
      <c r="AV98" s="92" t="str">
        <f t="shared" si="20"/>
        <v/>
      </c>
      <c r="AX98" s="86">
        <f t="shared" si="21"/>
        <v>0</v>
      </c>
      <c r="AY98" s="92" t="str">
        <f t="shared" si="22"/>
        <v/>
      </c>
    </row>
    <row r="99" spans="1:51">
      <c r="A99">
        <v>104</v>
      </c>
      <c r="B99" t="s">
        <v>35</v>
      </c>
      <c r="C99" t="s">
        <v>224</v>
      </c>
      <c r="D99" t="s">
        <v>789</v>
      </c>
      <c r="E99">
        <v>250</v>
      </c>
      <c r="F99" t="s">
        <v>669</v>
      </c>
      <c r="G99" s="5">
        <v>230.29</v>
      </c>
      <c r="H99" s="5">
        <v>2.2999999999999998</v>
      </c>
      <c r="I99" s="6">
        <v>10.130000000000001</v>
      </c>
      <c r="J99" s="5">
        <v>55.98</v>
      </c>
      <c r="K99" s="7">
        <v>24.34</v>
      </c>
      <c r="L99" s="5">
        <v>510.4085</v>
      </c>
      <c r="M99" s="6">
        <v>4.51</v>
      </c>
      <c r="N99" s="5">
        <v>66.673969999999997</v>
      </c>
      <c r="O99" s="6">
        <v>34.5</v>
      </c>
      <c r="P99" s="5">
        <v>348.3304</v>
      </c>
      <c r="Q99" s="7">
        <v>16.07</v>
      </c>
      <c r="R99" s="5">
        <v>352.28820000000002</v>
      </c>
      <c r="S99" s="7">
        <v>15.89</v>
      </c>
      <c r="T99" s="9">
        <v>5</v>
      </c>
      <c r="U99" s="9">
        <v>6</v>
      </c>
      <c r="V99" s="9">
        <v>7</v>
      </c>
      <c r="W99" s="9">
        <v>6</v>
      </c>
      <c r="X99" s="9">
        <v>9</v>
      </c>
      <c r="Y99" s="9">
        <v>8</v>
      </c>
      <c r="Z99" s="9" t="s">
        <v>32</v>
      </c>
      <c r="AA99" s="9">
        <v>1</v>
      </c>
      <c r="AB99" s="9">
        <v>1</v>
      </c>
      <c r="AC99" s="9">
        <v>1</v>
      </c>
      <c r="AD99" s="9">
        <v>1</v>
      </c>
      <c r="AE99" s="9">
        <v>2</v>
      </c>
      <c r="AF99" s="9">
        <v>2</v>
      </c>
      <c r="AJ99" s="85">
        <f>VLOOKUP($C99,Hoja3!$C$5:$U$202,18,FALSE)</f>
        <v>8.1120000000000001</v>
      </c>
      <c r="AK99" s="94">
        <f t="shared" si="12"/>
        <v>28.256562047999999</v>
      </c>
      <c r="AL99" s="92">
        <f t="shared" si="13"/>
        <v>8.1397021905670712</v>
      </c>
      <c r="AM99" t="str">
        <f>IFERROR(VLOOKUP(C99,'[2]Education expendit (current US)'!$B$2:$K$156,10,FALSE),"")</f>
        <v/>
      </c>
      <c r="AN99">
        <f t="shared" si="14"/>
        <v>0</v>
      </c>
      <c r="AO99" s="88">
        <f t="shared" si="15"/>
        <v>0</v>
      </c>
      <c r="AP99" s="92" t="str">
        <f t="shared" si="16"/>
        <v/>
      </c>
      <c r="AQ99" s="85">
        <f>VLOOKUP($C99,Hoja3!$C$5:$W$202,21,FALSE)</f>
        <v>7.0590000000000002</v>
      </c>
      <c r="AR99" s="94">
        <f t="shared" si="17"/>
        <v>24.588642935999999</v>
      </c>
      <c r="AS99" s="92">
        <f t="shared" si="18"/>
        <v>9.3539119096019387</v>
      </c>
      <c r="AT99" s="85">
        <f>VLOOKUP($C99,Hoja3!$C$5:$AB$202,26,FALSE)</f>
        <v>1.0529999999999999</v>
      </c>
      <c r="AU99" s="94">
        <f t="shared" si="19"/>
        <v>3.6679191119999994</v>
      </c>
      <c r="AV99" s="92">
        <f t="shared" si="20"/>
        <v>62.705853912516709</v>
      </c>
      <c r="AX99" s="86">
        <f t="shared" si="21"/>
        <v>28.256562047999999</v>
      </c>
      <c r="AY99" s="92">
        <f t="shared" si="22"/>
        <v>8.1397021905670712</v>
      </c>
    </row>
    <row r="100" spans="1:51">
      <c r="A100">
        <v>102</v>
      </c>
      <c r="B100" t="s">
        <v>35</v>
      </c>
      <c r="C100" t="s">
        <v>230</v>
      </c>
      <c r="D100" t="s">
        <v>790</v>
      </c>
      <c r="E100">
        <v>250</v>
      </c>
      <c r="F100" t="s">
        <v>672</v>
      </c>
      <c r="G100" s="5">
        <v>361.42</v>
      </c>
      <c r="H100" s="5">
        <v>2.5</v>
      </c>
      <c r="I100" s="6">
        <v>6.84</v>
      </c>
      <c r="J100" s="5">
        <v>85.17</v>
      </c>
      <c r="K100" s="7">
        <v>23.59</v>
      </c>
      <c r="L100" s="5">
        <v>727.39020000000005</v>
      </c>
      <c r="M100" s="6">
        <v>3.44</v>
      </c>
      <c r="N100" s="5">
        <v>0</v>
      </c>
      <c r="O100" s="6">
        <v>0</v>
      </c>
      <c r="P100" s="5">
        <v>573.50940000000003</v>
      </c>
      <c r="Q100" s="7">
        <v>14.85</v>
      </c>
      <c r="R100" s="5">
        <v>557.45240000000001</v>
      </c>
      <c r="S100" s="7">
        <v>15.28</v>
      </c>
      <c r="T100" s="9">
        <v>9</v>
      </c>
      <c r="U100" s="9">
        <v>8</v>
      </c>
      <c r="V100" s="9">
        <v>12</v>
      </c>
      <c r="W100" s="9">
        <v>50</v>
      </c>
      <c r="X100" s="9">
        <v>12</v>
      </c>
      <c r="Y100" s="9">
        <v>10</v>
      </c>
      <c r="Z100" s="9" t="s">
        <v>32</v>
      </c>
      <c r="AA100" s="9">
        <v>2</v>
      </c>
      <c r="AB100" s="9">
        <v>2</v>
      </c>
      <c r="AC100" s="9">
        <v>2</v>
      </c>
      <c r="AD100" s="9">
        <v>2</v>
      </c>
      <c r="AE100" s="9">
        <v>3</v>
      </c>
      <c r="AF100" s="9">
        <v>3</v>
      </c>
      <c r="AJ100" s="85">
        <f>VLOOKUP($C100,Hoja3!$C$5:$U$202,18,FALSE)</f>
        <v>4.9450423940149628</v>
      </c>
      <c r="AK100" s="94">
        <f t="shared" si="12"/>
        <v>28.36028296366085</v>
      </c>
      <c r="AL100" s="92">
        <f t="shared" si="13"/>
        <v>8.8151447684896116</v>
      </c>
      <c r="AM100" t="str">
        <f>IFERROR(VLOOKUP(C100,'[2]Education expendit (current US)'!$B$2:$K$156,10,FALSE),"")</f>
        <v/>
      </c>
      <c r="AN100">
        <f t="shared" si="14"/>
        <v>0</v>
      </c>
      <c r="AO100" s="85">
        <f t="shared" si="15"/>
        <v>0</v>
      </c>
      <c r="AP100" s="92" t="str">
        <f t="shared" si="16"/>
        <v/>
      </c>
      <c r="AQ100" s="85">
        <f>VLOOKUP($C100,Hoja3!$C$5:$W$202,21,FALSE)</f>
        <v>3.871042394014963</v>
      </c>
      <c r="AR100" s="94">
        <f t="shared" si="17"/>
        <v>22.200792007660851</v>
      </c>
      <c r="AS100" s="92">
        <f t="shared" si="18"/>
        <v>11.260859518603311</v>
      </c>
      <c r="AT100" s="85">
        <f>VLOOKUP($C100,Hoja3!$C$5:$AB$202,26,FALSE)</f>
        <v>1.0740000000000001</v>
      </c>
      <c r="AU100" s="94">
        <f t="shared" si="19"/>
        <v>6.1594909560000008</v>
      </c>
      <c r="AV100" s="92">
        <f t="shared" si="20"/>
        <v>40.587769636462141</v>
      </c>
      <c r="AX100" s="86">
        <f t="shared" si="21"/>
        <v>28.36028296366085</v>
      </c>
      <c r="AY100" s="92">
        <f t="shared" si="22"/>
        <v>8.8151447684896116</v>
      </c>
    </row>
    <row r="101" spans="1:51">
      <c r="A101">
        <v>101</v>
      </c>
      <c r="B101" t="s">
        <v>35</v>
      </c>
      <c r="C101" t="s">
        <v>226</v>
      </c>
      <c r="D101" t="s">
        <v>791</v>
      </c>
      <c r="E101">
        <v>250</v>
      </c>
      <c r="F101" t="s">
        <v>666</v>
      </c>
      <c r="G101" s="5">
        <v>278.7</v>
      </c>
      <c r="H101" s="5">
        <v>0.5</v>
      </c>
      <c r="I101" s="6">
        <v>1.83</v>
      </c>
      <c r="J101" s="5">
        <v>14.47</v>
      </c>
      <c r="K101" s="7">
        <v>5.2</v>
      </c>
      <c r="L101" s="5">
        <v>0</v>
      </c>
      <c r="M101" s="6">
        <v>0</v>
      </c>
      <c r="N101" s="5">
        <v>0</v>
      </c>
      <c r="O101" s="6">
        <v>0</v>
      </c>
      <c r="P101" s="5">
        <v>171.34549999999999</v>
      </c>
      <c r="Q101" s="7">
        <v>8.44</v>
      </c>
      <c r="R101" s="5">
        <v>134.84549999999999</v>
      </c>
      <c r="S101" s="7">
        <v>10.73</v>
      </c>
      <c r="T101" s="9">
        <v>34</v>
      </c>
      <c r="U101" s="9">
        <v>36</v>
      </c>
      <c r="V101" s="9">
        <v>61</v>
      </c>
      <c r="W101" s="9">
        <v>65</v>
      </c>
      <c r="X101" s="9">
        <v>22</v>
      </c>
      <c r="Y101" s="9">
        <v>17</v>
      </c>
      <c r="Z101" s="9" t="s">
        <v>32</v>
      </c>
      <c r="AA101" s="9">
        <v>5</v>
      </c>
      <c r="AB101" s="9">
        <v>5</v>
      </c>
      <c r="AC101" s="9">
        <v>5</v>
      </c>
      <c r="AD101" s="9">
        <v>5</v>
      </c>
      <c r="AE101" s="9">
        <v>4</v>
      </c>
      <c r="AF101" s="9">
        <v>4</v>
      </c>
      <c r="AJ101" s="85">
        <f>VLOOKUP($C101,Hoja3!$C$5:$U$202,18,FALSE)</f>
        <v>15.786999999999999</v>
      </c>
      <c r="AK101" s="94">
        <f t="shared" si="12"/>
        <v>27.050314084999997</v>
      </c>
      <c r="AL101" s="92">
        <f t="shared" si="13"/>
        <v>1.8484073731227437</v>
      </c>
      <c r="AM101">
        <f>IFERROR(VLOOKUP(C101,'[2]Education expendit (current US)'!$B$2:$K$156,10,FALSE),"")</f>
        <v>0</v>
      </c>
      <c r="AN101">
        <f t="shared" si="14"/>
        <v>0</v>
      </c>
      <c r="AO101" s="88">
        <f t="shared" si="15"/>
        <v>0</v>
      </c>
      <c r="AP101" s="92" t="str">
        <f t="shared" si="16"/>
        <v/>
      </c>
      <c r="AQ101" s="85">
        <f>VLOOKUP($C101,Hoja3!$C$5:$W$202,21,FALSE)</f>
        <v>8.7850000000000001</v>
      </c>
      <c r="AR101" s="94">
        <f t="shared" si="17"/>
        <v>15.052702175</v>
      </c>
      <c r="AS101" s="92">
        <f t="shared" si="18"/>
        <v>3.3216627432542687</v>
      </c>
      <c r="AT101" s="85">
        <f>VLOOKUP($C101,Hoja3!$C$5:$AB$202,26,FALSE)</f>
        <v>7.0019999999999998</v>
      </c>
      <c r="AU101" s="94">
        <f t="shared" si="19"/>
        <v>11.997611909999998</v>
      </c>
      <c r="AV101" s="92">
        <f t="shared" si="20"/>
        <v>4.167496029632785</v>
      </c>
      <c r="AX101" s="86">
        <f t="shared" si="21"/>
        <v>27.050314084999997</v>
      </c>
      <c r="AY101" s="92">
        <f t="shared" si="22"/>
        <v>1.8484073731227437</v>
      </c>
    </row>
    <row r="102" spans="1:51">
      <c r="A102">
        <v>97</v>
      </c>
      <c r="B102" t="s">
        <v>35</v>
      </c>
      <c r="C102" t="s">
        <v>238</v>
      </c>
      <c r="D102" t="s">
        <v>792</v>
      </c>
      <c r="E102">
        <v>250</v>
      </c>
      <c r="F102" t="e">
        <v>#N/A</v>
      </c>
      <c r="G102" s="5">
        <v>6567.88</v>
      </c>
      <c r="H102" s="5">
        <v>31.9</v>
      </c>
      <c r="I102" s="6">
        <v>4.8499999999999996</v>
      </c>
      <c r="J102" s="5">
        <v>972.51</v>
      </c>
      <c r="K102" s="7">
        <v>14.81</v>
      </c>
      <c r="L102" s="5">
        <v>0</v>
      </c>
      <c r="M102" s="6">
        <v>0</v>
      </c>
      <c r="N102" s="5">
        <v>0</v>
      </c>
      <c r="O102" s="6">
        <v>0</v>
      </c>
      <c r="P102" s="5">
        <v>0</v>
      </c>
      <c r="Q102" s="7">
        <v>0</v>
      </c>
      <c r="R102" s="5">
        <v>0</v>
      </c>
      <c r="S102" s="7">
        <v>0</v>
      </c>
      <c r="T102" s="9">
        <v>19</v>
      </c>
      <c r="U102" s="9">
        <v>21</v>
      </c>
      <c r="V102" s="9">
        <v>58</v>
      </c>
      <c r="W102" s="9">
        <v>62</v>
      </c>
      <c r="X102" s="9">
        <v>69</v>
      </c>
      <c r="Y102" s="9">
        <v>69</v>
      </c>
      <c r="Z102" s="9" t="s">
        <v>32</v>
      </c>
      <c r="AA102" s="9">
        <v>3</v>
      </c>
      <c r="AB102" s="9">
        <v>4</v>
      </c>
      <c r="AC102" s="9">
        <v>4</v>
      </c>
      <c r="AD102" s="9">
        <v>4</v>
      </c>
      <c r="AE102" s="9">
        <v>5</v>
      </c>
      <c r="AF102" s="9">
        <v>5</v>
      </c>
      <c r="AJ102" s="85" t="e">
        <f>VLOOKUP($C102,Hoja3!$C$5:$U$202,18,FALSE)</f>
        <v>#N/A</v>
      </c>
      <c r="AK102" s="94">
        <f t="shared" si="12"/>
        <v>0</v>
      </c>
      <c r="AL102" s="92" t="str">
        <f t="shared" si="13"/>
        <v/>
      </c>
      <c r="AM102">
        <f>IFERROR(VLOOKUP(C102,'[2]Education expendit (current US)'!$B$2:$K$156,10,FALSE),"")</f>
        <v>0</v>
      </c>
      <c r="AN102">
        <f t="shared" si="14"/>
        <v>0</v>
      </c>
      <c r="AO102" s="88" t="e">
        <f t="shared" si="15"/>
        <v>#DIV/0!</v>
      </c>
      <c r="AP102" s="92" t="str">
        <f t="shared" si="16"/>
        <v/>
      </c>
      <c r="AQ102" s="85" t="e">
        <f>VLOOKUP($C102,Hoja3!$C$5:$W$202,21,FALSE)</f>
        <v>#N/A</v>
      </c>
      <c r="AR102" s="94">
        <f t="shared" si="17"/>
        <v>0</v>
      </c>
      <c r="AS102" s="92" t="str">
        <f t="shared" si="18"/>
        <v/>
      </c>
      <c r="AT102" s="85" t="e">
        <f>VLOOKUP($C102,Hoja3!$C$5:$AB$202,26,FALSE)</f>
        <v>#N/A</v>
      </c>
      <c r="AU102" s="94">
        <f t="shared" si="19"/>
        <v>0</v>
      </c>
      <c r="AV102" s="92" t="str">
        <f t="shared" si="20"/>
        <v/>
      </c>
      <c r="AX102" s="86">
        <f t="shared" si="21"/>
        <v>0</v>
      </c>
      <c r="AY102" s="92" t="str">
        <f t="shared" si="22"/>
        <v/>
      </c>
    </row>
    <row r="103" spans="1:51">
      <c r="A103">
        <v>96</v>
      </c>
      <c r="B103" t="s">
        <v>31</v>
      </c>
      <c r="C103" t="s">
        <v>234</v>
      </c>
      <c r="D103" t="s">
        <v>793</v>
      </c>
      <c r="E103">
        <v>250</v>
      </c>
      <c r="F103" t="s">
        <v>665</v>
      </c>
      <c r="G103" s="5">
        <v>238609</v>
      </c>
      <c r="H103" s="5">
        <v>29.5</v>
      </c>
      <c r="I103" s="6">
        <v>0.12</v>
      </c>
      <c r="J103" s="5">
        <v>676.84</v>
      </c>
      <c r="K103" s="7">
        <v>0.28000000000000003</v>
      </c>
      <c r="L103" s="5">
        <v>0</v>
      </c>
      <c r="M103" s="6">
        <v>0</v>
      </c>
      <c r="N103" s="5">
        <v>0</v>
      </c>
      <c r="O103" s="6">
        <v>0</v>
      </c>
      <c r="P103" s="5">
        <v>0</v>
      </c>
      <c r="Q103" s="7">
        <v>0</v>
      </c>
      <c r="R103" s="5">
        <v>0</v>
      </c>
      <c r="S103" s="7">
        <v>0</v>
      </c>
      <c r="T103" s="9">
        <v>64</v>
      </c>
      <c r="U103" s="9">
        <v>70</v>
      </c>
      <c r="V103" s="9">
        <v>69</v>
      </c>
      <c r="W103" s="9">
        <v>73</v>
      </c>
      <c r="X103" s="9">
        <v>76</v>
      </c>
      <c r="Y103" s="9">
        <v>76</v>
      </c>
      <c r="Z103" s="9" t="s">
        <v>32</v>
      </c>
      <c r="AA103" s="9">
        <v>6</v>
      </c>
      <c r="AB103" s="9">
        <v>6</v>
      </c>
      <c r="AC103" s="9">
        <v>6</v>
      </c>
      <c r="AD103" s="9">
        <v>6</v>
      </c>
      <c r="AE103" s="9">
        <v>6</v>
      </c>
      <c r="AF103" s="9">
        <v>6</v>
      </c>
      <c r="AJ103" s="85">
        <f>VLOOKUP($C103,Hoja3!$C$5:$U$202,18,FALSE)</f>
        <v>21.195</v>
      </c>
      <c r="AK103" s="94">
        <f t="shared" si="12"/>
        <v>0</v>
      </c>
      <c r="AL103" s="92" t="str">
        <f t="shared" si="13"/>
        <v/>
      </c>
      <c r="AM103">
        <f>IFERROR(VLOOKUP(C103,'[2]Education expendit (current US)'!$B$2:$K$156,10,FALSE),"")</f>
        <v>12377822740.620701</v>
      </c>
      <c r="AN103">
        <f t="shared" si="14"/>
        <v>12377.822740620701</v>
      </c>
      <c r="AO103" s="88" t="e">
        <f t="shared" si="15"/>
        <v>#DIV/0!</v>
      </c>
      <c r="AP103" s="92">
        <f t="shared" si="16"/>
        <v>0.238329475370405</v>
      </c>
      <c r="AQ103" s="85">
        <f>VLOOKUP($C103,Hoja3!$C$5:$W$202,21,FALSE)</f>
        <v>8.3849999999999998</v>
      </c>
      <c r="AR103" s="94">
        <f t="shared" si="17"/>
        <v>0</v>
      </c>
      <c r="AS103" s="92" t="str">
        <f t="shared" si="18"/>
        <v/>
      </c>
      <c r="AT103" s="85">
        <f>VLOOKUP($C103,Hoja3!$C$5:$AB$202,26,FALSE)</f>
        <v>12.81</v>
      </c>
      <c r="AU103" s="94">
        <f t="shared" si="19"/>
        <v>0</v>
      </c>
      <c r="AV103" s="92" t="str">
        <f t="shared" si="20"/>
        <v/>
      </c>
      <c r="AX103" s="86">
        <f t="shared" si="21"/>
        <v>12377.822740620701</v>
      </c>
      <c r="AY103" s="92">
        <f t="shared" si="22"/>
        <v>0.238329475370405</v>
      </c>
    </row>
    <row r="104" spans="1:51">
      <c r="A104">
        <v>95</v>
      </c>
      <c r="B104" t="s">
        <v>31</v>
      </c>
      <c r="C104" t="s">
        <v>236</v>
      </c>
      <c r="D104" t="s">
        <v>794</v>
      </c>
      <c r="E104">
        <v>250</v>
      </c>
      <c r="F104" t="s">
        <v>31</v>
      </c>
      <c r="G104" s="5">
        <v>1832960</v>
      </c>
      <c r="H104" s="5">
        <v>83.9</v>
      </c>
      <c r="I104" s="6">
        <v>0.05</v>
      </c>
      <c r="J104" s="5">
        <v>1856.78</v>
      </c>
      <c r="K104" s="7">
        <v>0.1</v>
      </c>
      <c r="L104" s="5">
        <v>0</v>
      </c>
      <c r="M104" s="6">
        <v>0</v>
      </c>
      <c r="N104" s="5">
        <v>0</v>
      </c>
      <c r="O104" s="6">
        <v>0</v>
      </c>
      <c r="P104" s="5">
        <v>0</v>
      </c>
      <c r="Q104" s="7">
        <v>0</v>
      </c>
      <c r="R104" s="5">
        <v>0</v>
      </c>
      <c r="S104" s="7">
        <v>0</v>
      </c>
      <c r="T104" s="9">
        <v>73</v>
      </c>
      <c r="U104" s="9">
        <v>77</v>
      </c>
      <c r="V104" s="9">
        <v>72</v>
      </c>
      <c r="W104" s="9">
        <v>75</v>
      </c>
      <c r="X104" s="9">
        <v>77</v>
      </c>
      <c r="Y104" s="9">
        <v>77</v>
      </c>
      <c r="Z104" s="9" t="s">
        <v>32</v>
      </c>
      <c r="AA104" s="9">
        <v>7</v>
      </c>
      <c r="AB104" s="9">
        <v>7</v>
      </c>
      <c r="AC104" s="9">
        <v>7</v>
      </c>
      <c r="AD104" s="9">
        <v>7</v>
      </c>
      <c r="AE104" s="9">
        <v>7</v>
      </c>
      <c r="AF104" s="9">
        <v>7</v>
      </c>
      <c r="AJ104" s="85">
        <f>VLOOKUP($C104,Hoja3!$C$5:$U$202,18,FALSE)</f>
        <v>18.158999999999999</v>
      </c>
      <c r="AK104" s="94">
        <f t="shared" si="12"/>
        <v>0</v>
      </c>
      <c r="AL104" s="92" t="str">
        <f t="shared" si="13"/>
        <v/>
      </c>
      <c r="AM104">
        <f>IFERROR(VLOOKUP(C104,'[2]Education expendit (current US)'!$B$2:$K$156,10,FALSE),"")</f>
        <v>75136379163.882401</v>
      </c>
      <c r="AN104">
        <f t="shared" si="14"/>
        <v>75136.379163882404</v>
      </c>
      <c r="AO104" s="88" t="e">
        <f t="shared" si="15"/>
        <v>#DIV/0!</v>
      </c>
      <c r="AP104" s="92">
        <f t="shared" si="16"/>
        <v>0.11166361878711641</v>
      </c>
      <c r="AQ104" s="85">
        <f>VLOOKUP($C104,Hoja3!$C$5:$W$202,21,FALSE)</f>
        <v>7.6115298289269049</v>
      </c>
      <c r="AR104" s="94">
        <f t="shared" si="17"/>
        <v>0</v>
      </c>
      <c r="AS104" s="92" t="str">
        <f t="shared" si="18"/>
        <v/>
      </c>
      <c r="AT104" s="85">
        <f>VLOOKUP($C104,Hoja3!$C$5:$AB$202,26,FALSE)</f>
        <v>10.547470171073094</v>
      </c>
      <c r="AU104" s="94">
        <f t="shared" si="19"/>
        <v>0</v>
      </c>
      <c r="AV104" s="92" t="str">
        <f t="shared" si="20"/>
        <v/>
      </c>
      <c r="AX104" s="86">
        <f t="shared" si="21"/>
        <v>75136.379163882404</v>
      </c>
      <c r="AY104" s="92">
        <f t="shared" si="22"/>
        <v>0.11166361878711639</v>
      </c>
    </row>
    <row r="105" spans="1:51">
      <c r="A105">
        <v>98</v>
      </c>
      <c r="B105" t="s">
        <v>35</v>
      </c>
      <c r="C105" t="s">
        <v>240</v>
      </c>
      <c r="D105" t="s">
        <v>795</v>
      </c>
      <c r="E105">
        <v>250</v>
      </c>
      <c r="F105" t="s">
        <v>555</v>
      </c>
      <c r="G105" s="5">
        <v>907</v>
      </c>
      <c r="H105" s="5">
        <v>0</v>
      </c>
      <c r="I105" s="6">
        <v>0</v>
      </c>
      <c r="J105" s="5">
        <v>0</v>
      </c>
      <c r="K105" s="7">
        <v>0</v>
      </c>
      <c r="L105" s="5">
        <v>2244.261</v>
      </c>
      <c r="M105" s="6">
        <v>0</v>
      </c>
      <c r="N105" s="5">
        <v>0</v>
      </c>
      <c r="O105" s="6">
        <v>0</v>
      </c>
      <c r="P105" s="5">
        <v>1908.461</v>
      </c>
      <c r="Q105" s="7">
        <v>0</v>
      </c>
      <c r="R105" s="5">
        <v>1816.7639999999999</v>
      </c>
      <c r="S105" s="7">
        <v>0</v>
      </c>
      <c r="T105" s="9">
        <v>151</v>
      </c>
      <c r="U105" s="9">
        <v>152</v>
      </c>
      <c r="V105" s="9">
        <v>139</v>
      </c>
      <c r="W105" s="9">
        <v>139</v>
      </c>
      <c r="X105" s="9">
        <v>139</v>
      </c>
      <c r="Y105" s="9">
        <v>139</v>
      </c>
      <c r="Z105" s="9" t="s">
        <v>32</v>
      </c>
      <c r="AA105" s="9">
        <v>8</v>
      </c>
      <c r="AB105" s="9">
        <v>8</v>
      </c>
      <c r="AC105" s="9">
        <v>8</v>
      </c>
      <c r="AD105" s="9">
        <v>8</v>
      </c>
      <c r="AE105" s="9">
        <v>8</v>
      </c>
      <c r="AF105" s="9">
        <v>8</v>
      </c>
      <c r="AJ105" s="85">
        <f>VLOOKUP($C105,Hoja3!$C$5:$U$202,18,FALSE)</f>
        <v>6.2160000000000002</v>
      </c>
      <c r="AK105" s="94">
        <f t="shared" si="12"/>
        <v>118.62993576000001</v>
      </c>
      <c r="AL105" s="92">
        <f t="shared" si="13"/>
        <v>0</v>
      </c>
      <c r="AM105">
        <f>IFERROR(VLOOKUP(C105,'[2]Education expendit (current US)'!$B$2:$K$156,10,FALSE),"")</f>
        <v>93677664.764687896</v>
      </c>
      <c r="AN105">
        <f t="shared" si="14"/>
        <v>93.67766476468789</v>
      </c>
      <c r="AO105" s="88">
        <f t="shared" si="15"/>
        <v>4.9085448832691831</v>
      </c>
      <c r="AP105" s="92">
        <f t="shared" si="16"/>
        <v>0</v>
      </c>
      <c r="AQ105" s="85">
        <f>VLOOKUP($C105,Hoja3!$C$5:$W$202,21,FALSE)</f>
        <v>0.35599999999999998</v>
      </c>
      <c r="AR105" s="94">
        <f t="shared" si="17"/>
        <v>6.7941211599999995</v>
      </c>
      <c r="AS105" s="92">
        <f t="shared" si="18"/>
        <v>0</v>
      </c>
      <c r="AT105" s="85">
        <f>VLOOKUP($C105,Hoja3!$C$5:$AB$202,26,FALSE)</f>
        <v>5.86</v>
      </c>
      <c r="AU105" s="94">
        <f t="shared" si="19"/>
        <v>111.83581460000001</v>
      </c>
      <c r="AV105" s="92">
        <f t="shared" si="20"/>
        <v>0</v>
      </c>
      <c r="AX105" s="86">
        <f t="shared" si="21"/>
        <v>212.3076005246879</v>
      </c>
      <c r="AY105" s="92">
        <f t="shared" si="22"/>
        <v>0</v>
      </c>
    </row>
    <row r="106" spans="1:51">
      <c r="A106">
        <v>99</v>
      </c>
      <c r="B106" t="s">
        <v>35</v>
      </c>
      <c r="C106" t="s">
        <v>228</v>
      </c>
      <c r="D106" t="s">
        <v>796</v>
      </c>
      <c r="E106">
        <v>250</v>
      </c>
      <c r="F106" t="s">
        <v>601</v>
      </c>
      <c r="G106" s="5">
        <v>18630.23</v>
      </c>
      <c r="H106" s="5">
        <v>0</v>
      </c>
      <c r="I106" s="6">
        <v>0</v>
      </c>
      <c r="J106" s="5">
        <v>0</v>
      </c>
      <c r="K106" s="7">
        <v>0</v>
      </c>
      <c r="L106" s="5">
        <v>8111.2579999999998</v>
      </c>
      <c r="M106" s="6">
        <v>0</v>
      </c>
      <c r="N106" s="5">
        <v>1711.258</v>
      </c>
      <c r="O106" s="6">
        <v>0</v>
      </c>
      <c r="P106" s="5">
        <v>8255.6290000000008</v>
      </c>
      <c r="Q106" s="7">
        <v>0</v>
      </c>
      <c r="R106" s="5">
        <v>7697.7479999999996</v>
      </c>
      <c r="S106" s="7">
        <v>0</v>
      </c>
      <c r="T106" s="9">
        <v>152</v>
      </c>
      <c r="U106" s="9">
        <v>153</v>
      </c>
      <c r="V106" s="9">
        <v>140</v>
      </c>
      <c r="W106" s="9">
        <v>140</v>
      </c>
      <c r="X106" s="9">
        <v>140</v>
      </c>
      <c r="Y106" s="9">
        <v>140</v>
      </c>
      <c r="Z106" s="9" t="s">
        <v>32</v>
      </c>
      <c r="AA106" s="9">
        <v>9</v>
      </c>
      <c r="AB106" s="9">
        <v>9</v>
      </c>
      <c r="AC106" s="9">
        <v>9</v>
      </c>
      <c r="AD106" s="9">
        <v>9</v>
      </c>
      <c r="AE106" s="9">
        <v>9</v>
      </c>
      <c r="AF106" s="9">
        <v>9</v>
      </c>
      <c r="AJ106" s="85">
        <f>VLOOKUP($C106,Hoja3!$C$5:$U$202,18,FALSE)</f>
        <v>18.32083244351363</v>
      </c>
      <c r="AK106" s="94">
        <f t="shared" si="12"/>
        <v>1512.49995624812</v>
      </c>
      <c r="AL106" s="92">
        <f t="shared" si="13"/>
        <v>0</v>
      </c>
      <c r="AM106">
        <f>IFERROR(VLOOKUP(C106,'[2]Education expendit (current US)'!$B$2:$K$156,10,FALSE),"")</f>
        <v>564811321.38461494</v>
      </c>
      <c r="AN106">
        <f t="shared" si="14"/>
        <v>564.81132138461498</v>
      </c>
      <c r="AO106" s="85">
        <f t="shared" si="15"/>
        <v>6.8415298384243641</v>
      </c>
      <c r="AP106" s="92">
        <f t="shared" si="16"/>
        <v>0</v>
      </c>
      <c r="AQ106" s="85">
        <f>VLOOKUP($C106,Hoja3!$C$5:$W$202,21,FALSE)</f>
        <v>4.0054633371306512</v>
      </c>
      <c r="AR106" s="94">
        <f t="shared" si="17"/>
        <v>330.67619284452587</v>
      </c>
      <c r="AS106" s="92">
        <f t="shared" si="18"/>
        <v>0</v>
      </c>
      <c r="AT106" s="85">
        <f>VLOOKUP($C106,Hoja3!$C$5:$AB$202,26,FALSE)</f>
        <v>14.315369106382979</v>
      </c>
      <c r="AU106" s="94">
        <f t="shared" si="19"/>
        <v>1181.8237634035943</v>
      </c>
      <c r="AV106" s="92">
        <f t="shared" si="20"/>
        <v>0</v>
      </c>
      <c r="AX106" s="86">
        <f t="shared" si="21"/>
        <v>2077.3112776327353</v>
      </c>
      <c r="AY106" s="92">
        <f t="shared" si="22"/>
        <v>0</v>
      </c>
    </row>
    <row r="107" spans="1:51">
      <c r="A107">
        <v>103</v>
      </c>
      <c r="B107" t="s">
        <v>35</v>
      </c>
      <c r="C107" t="s">
        <v>232</v>
      </c>
      <c r="D107" t="s">
        <v>797</v>
      </c>
      <c r="E107">
        <v>250</v>
      </c>
      <c r="F107" t="s">
        <v>564</v>
      </c>
      <c r="G107" s="5">
        <v>526900</v>
      </c>
      <c r="H107" s="5">
        <v>0</v>
      </c>
      <c r="I107" s="6">
        <v>0</v>
      </c>
      <c r="J107" s="5">
        <v>0.82</v>
      </c>
      <c r="K107" s="7">
        <v>0</v>
      </c>
      <c r="L107" s="5">
        <v>150187.20000000001</v>
      </c>
      <c r="M107" s="6">
        <v>0</v>
      </c>
      <c r="N107" s="5">
        <v>22293.32</v>
      </c>
      <c r="O107" s="6">
        <v>0</v>
      </c>
      <c r="P107" s="5">
        <v>208765</v>
      </c>
      <c r="Q107" s="7">
        <v>0</v>
      </c>
      <c r="R107" s="5">
        <v>201050.3</v>
      </c>
      <c r="S107" s="7">
        <v>0</v>
      </c>
      <c r="T107" s="9">
        <v>153</v>
      </c>
      <c r="U107" s="9">
        <v>154</v>
      </c>
      <c r="V107" s="9">
        <v>141</v>
      </c>
      <c r="W107" s="9">
        <v>141</v>
      </c>
      <c r="X107" s="9">
        <v>141</v>
      </c>
      <c r="Y107" s="9">
        <v>141</v>
      </c>
      <c r="Z107" s="9" t="s">
        <v>32</v>
      </c>
      <c r="AA107" s="9">
        <v>10</v>
      </c>
      <c r="AB107" s="9">
        <v>10</v>
      </c>
      <c r="AC107" s="9">
        <v>10</v>
      </c>
      <c r="AD107" s="9">
        <v>10</v>
      </c>
      <c r="AE107" s="9">
        <v>10</v>
      </c>
      <c r="AF107" s="9">
        <v>10</v>
      </c>
      <c r="AJ107" s="85">
        <f>VLOOKUP($C107,Hoja3!$C$5:$U$202,18,FALSE)</f>
        <v>2.8289999999999997</v>
      </c>
      <c r="AK107" s="94">
        <f t="shared" si="12"/>
        <v>5905.9618499999997</v>
      </c>
      <c r="AL107" s="92">
        <f t="shared" si="13"/>
        <v>0</v>
      </c>
      <c r="AM107" t="str">
        <f>IFERROR(VLOOKUP(C107,'[2]Education expendit (current US)'!$B$2:$K$156,10,FALSE),"")</f>
        <v/>
      </c>
      <c r="AN107">
        <f t="shared" si="14"/>
        <v>0</v>
      </c>
      <c r="AO107" s="88">
        <f t="shared" si="15"/>
        <v>0</v>
      </c>
      <c r="AP107" s="92" t="str">
        <f t="shared" si="16"/>
        <v/>
      </c>
      <c r="AQ107" s="85">
        <f>VLOOKUP($C107,Hoja3!$C$5:$W$202,21,FALSE)</f>
        <v>1.1990000000000001</v>
      </c>
      <c r="AR107" s="94">
        <f t="shared" si="17"/>
        <v>2503.0923500000004</v>
      </c>
      <c r="AS107" s="92">
        <f t="shared" si="18"/>
        <v>0</v>
      </c>
      <c r="AT107" s="85">
        <f>VLOOKUP($C107,Hoja3!$C$5:$AB$202,26,FALSE)</f>
        <v>1.63</v>
      </c>
      <c r="AU107" s="94">
        <f t="shared" si="19"/>
        <v>3402.8694999999993</v>
      </c>
      <c r="AV107" s="92">
        <f t="shared" si="20"/>
        <v>0</v>
      </c>
      <c r="AX107" s="86">
        <f t="shared" si="21"/>
        <v>5905.9618499999997</v>
      </c>
      <c r="AY107" s="92">
        <f t="shared" si="22"/>
        <v>0</v>
      </c>
    </row>
    <row r="108" spans="1:51">
      <c r="A108">
        <v>106</v>
      </c>
      <c r="B108" t="s">
        <v>38</v>
      </c>
      <c r="C108" t="s">
        <v>246</v>
      </c>
      <c r="D108" t="s">
        <v>798</v>
      </c>
      <c r="E108">
        <v>250</v>
      </c>
      <c r="F108" t="s">
        <v>622</v>
      </c>
      <c r="G108" s="5">
        <v>2427.6</v>
      </c>
      <c r="H108" s="5">
        <v>12</v>
      </c>
      <c r="I108" s="6">
        <v>4.93</v>
      </c>
      <c r="J108" s="5">
        <v>446.16</v>
      </c>
      <c r="K108" s="7">
        <v>18.38</v>
      </c>
      <c r="L108" s="5">
        <v>1329.3009999999999</v>
      </c>
      <c r="M108" s="6">
        <v>9.0299999999999994</v>
      </c>
      <c r="N108" s="5">
        <v>0</v>
      </c>
      <c r="O108" s="6">
        <v>0</v>
      </c>
      <c r="P108" s="5">
        <v>1211.325</v>
      </c>
      <c r="Q108" s="7">
        <v>36.83</v>
      </c>
      <c r="R108" s="5">
        <v>1179.1949999999999</v>
      </c>
      <c r="S108" s="7">
        <v>37.840000000000003</v>
      </c>
      <c r="T108" s="9">
        <v>17</v>
      </c>
      <c r="U108" s="9">
        <v>11</v>
      </c>
      <c r="V108" s="9">
        <v>3</v>
      </c>
      <c r="W108" s="9">
        <v>48</v>
      </c>
      <c r="X108" s="9">
        <v>1</v>
      </c>
      <c r="Y108" s="9">
        <v>1</v>
      </c>
      <c r="Z108" s="9" t="s">
        <v>39</v>
      </c>
      <c r="AA108" s="9">
        <v>8</v>
      </c>
      <c r="AB108" s="9">
        <v>9</v>
      </c>
      <c r="AC108" s="9">
        <v>1</v>
      </c>
      <c r="AD108" s="9">
        <v>18</v>
      </c>
      <c r="AE108" s="9">
        <v>1</v>
      </c>
      <c r="AF108" s="9">
        <v>1</v>
      </c>
      <c r="AJ108" s="85">
        <f>VLOOKUP($C108,Hoja3!$C$5:$U$202,18,FALSE)</f>
        <v>7.0943576158940402</v>
      </c>
      <c r="AK108" s="94">
        <f t="shared" si="12"/>
        <v>85.935727390728474</v>
      </c>
      <c r="AL108" s="92">
        <f t="shared" si="13"/>
        <v>13.963924393679674</v>
      </c>
      <c r="AM108">
        <f>IFERROR(VLOOKUP(C108,'[2]Education expendit (current US)'!$B$2:$K$156,10,FALSE),"")</f>
        <v>24549395.5666667</v>
      </c>
      <c r="AN108">
        <f t="shared" si="14"/>
        <v>24.5493955666667</v>
      </c>
      <c r="AO108" s="88">
        <f t="shared" si="15"/>
        <v>2.0266563941689224</v>
      </c>
      <c r="AP108" s="92">
        <f t="shared" si="16"/>
        <v>48.881040542984543</v>
      </c>
      <c r="AQ108" s="85">
        <f>VLOOKUP($C108,Hoja3!$C$5:$W$202,21,FALSE)</f>
        <v>4.048</v>
      </c>
      <c r="AR108" s="94">
        <f t="shared" si="17"/>
        <v>49.034436000000007</v>
      </c>
      <c r="AS108" s="92">
        <f t="shared" si="18"/>
        <v>24.472597176400679</v>
      </c>
      <c r="AT108" s="85">
        <f>VLOOKUP($C108,Hoja3!$C$5:$AB$202,26,FALSE)</f>
        <v>3.0463576158940402</v>
      </c>
      <c r="AU108" s="94">
        <f t="shared" si="19"/>
        <v>36.901291390728481</v>
      </c>
      <c r="AV108" s="92">
        <f t="shared" si="20"/>
        <v>32.519187128001228</v>
      </c>
      <c r="AX108" s="86">
        <f t="shared" si="21"/>
        <v>110.48512295739519</v>
      </c>
      <c r="AY108" s="92">
        <f t="shared" si="22"/>
        <v>10.861190790933355</v>
      </c>
    </row>
    <row r="109" spans="1:51">
      <c r="A109">
        <v>130</v>
      </c>
      <c r="B109" t="s">
        <v>45</v>
      </c>
      <c r="C109" t="s">
        <v>286</v>
      </c>
      <c r="D109" t="s">
        <v>799</v>
      </c>
      <c r="E109">
        <v>250</v>
      </c>
      <c r="F109" t="s">
        <v>628</v>
      </c>
      <c r="G109" s="5">
        <v>1251</v>
      </c>
      <c r="H109" s="5">
        <v>5.9</v>
      </c>
      <c r="I109" s="6">
        <v>4.72</v>
      </c>
      <c r="J109" s="5">
        <v>291.20999999999998</v>
      </c>
      <c r="K109" s="7">
        <v>23.28</v>
      </c>
      <c r="L109" s="5">
        <v>0</v>
      </c>
      <c r="M109" s="6">
        <v>0</v>
      </c>
      <c r="N109" s="5">
        <v>0</v>
      </c>
      <c r="O109" s="6">
        <v>0</v>
      </c>
      <c r="P109" s="5">
        <v>1401</v>
      </c>
      <c r="Q109" s="7">
        <v>20.79</v>
      </c>
      <c r="R109" s="5">
        <v>1302.5</v>
      </c>
      <c r="S109" s="7">
        <v>22.36</v>
      </c>
      <c r="T109" s="9">
        <v>20</v>
      </c>
      <c r="U109" s="9">
        <v>9</v>
      </c>
      <c r="V109" s="9">
        <v>53</v>
      </c>
      <c r="W109" s="9">
        <v>57</v>
      </c>
      <c r="X109" s="9">
        <v>5</v>
      </c>
      <c r="Y109" s="9">
        <v>3</v>
      </c>
      <c r="Z109" s="9" t="s">
        <v>39</v>
      </c>
      <c r="AA109" s="9">
        <v>10</v>
      </c>
      <c r="AB109" s="9">
        <v>7</v>
      </c>
      <c r="AC109" s="9">
        <v>22</v>
      </c>
      <c r="AD109" s="9">
        <v>23</v>
      </c>
      <c r="AE109" s="9">
        <v>4</v>
      </c>
      <c r="AF109" s="9">
        <v>2</v>
      </c>
      <c r="AJ109" s="85">
        <f>VLOOKUP($C109,Hoja3!$C$5:$U$202,18,FALSE)</f>
        <v>5.7590000000000003</v>
      </c>
      <c r="AK109" s="94">
        <f t="shared" si="12"/>
        <v>80.683590000000009</v>
      </c>
      <c r="AL109" s="92">
        <f t="shared" si="13"/>
        <v>7.3125154693785932</v>
      </c>
      <c r="AM109">
        <f>IFERROR(VLOOKUP(C109,'[2]Education expendit (current US)'!$B$2:$K$156,10,FALSE),"")</f>
        <v>0</v>
      </c>
      <c r="AN109">
        <f t="shared" si="14"/>
        <v>0</v>
      </c>
      <c r="AO109" s="85">
        <f t="shared" si="15"/>
        <v>0</v>
      </c>
      <c r="AP109" s="92" t="str">
        <f t="shared" si="16"/>
        <v/>
      </c>
      <c r="AQ109" s="85">
        <f>VLOOKUP($C109,Hoja3!$C$5:$W$202,21,FALSE)</f>
        <v>3.7589999999999999</v>
      </c>
      <c r="AR109" s="94">
        <f t="shared" si="17"/>
        <v>52.663589999999992</v>
      </c>
      <c r="AS109" s="92">
        <f t="shared" si="18"/>
        <v>11.203186110175931</v>
      </c>
      <c r="AT109" s="85">
        <f>VLOOKUP($C109,Hoja3!$C$5:$AB$202,26,FALSE)</f>
        <v>2</v>
      </c>
      <c r="AU109" s="94">
        <f t="shared" si="19"/>
        <v>28.02</v>
      </c>
      <c r="AV109" s="92">
        <f t="shared" si="20"/>
        <v>21.056388294075663</v>
      </c>
      <c r="AX109" s="86">
        <f t="shared" si="21"/>
        <v>80.683589999999995</v>
      </c>
      <c r="AY109" s="92">
        <f t="shared" si="22"/>
        <v>7.3125154693785941</v>
      </c>
    </row>
    <row r="110" spans="1:51">
      <c r="A110">
        <v>141</v>
      </c>
      <c r="B110" t="s">
        <v>45</v>
      </c>
      <c r="C110" t="s">
        <v>252</v>
      </c>
      <c r="D110" t="s">
        <v>800</v>
      </c>
      <c r="E110">
        <v>250</v>
      </c>
      <c r="F110" t="s">
        <v>645</v>
      </c>
      <c r="G110" s="5">
        <v>18844</v>
      </c>
      <c r="H110" s="5">
        <v>69.5</v>
      </c>
      <c r="I110" s="6">
        <v>3.69</v>
      </c>
      <c r="J110" s="5">
        <v>2729.56</v>
      </c>
      <c r="K110" s="7">
        <v>14.49</v>
      </c>
      <c r="L110" s="5">
        <v>18594.02</v>
      </c>
      <c r="M110" s="6">
        <v>3.74</v>
      </c>
      <c r="N110" s="5">
        <v>2776.7330000000002</v>
      </c>
      <c r="O110" s="6">
        <v>25.03</v>
      </c>
      <c r="P110" s="5">
        <v>15400.32</v>
      </c>
      <c r="Q110" s="7">
        <v>17.72</v>
      </c>
      <c r="R110" s="5">
        <v>14797.78</v>
      </c>
      <c r="S110" s="7">
        <v>18.45</v>
      </c>
      <c r="T110" s="9">
        <v>24</v>
      </c>
      <c r="U110" s="9">
        <v>22</v>
      </c>
      <c r="V110" s="9">
        <v>9</v>
      </c>
      <c r="W110" s="9">
        <v>9</v>
      </c>
      <c r="X110" s="9">
        <v>8</v>
      </c>
      <c r="Y110" s="9">
        <v>5</v>
      </c>
      <c r="Z110" s="9" t="s">
        <v>39</v>
      </c>
      <c r="AA110" s="9">
        <v>13</v>
      </c>
      <c r="AB110" s="9">
        <v>13</v>
      </c>
      <c r="AC110" s="9">
        <v>2</v>
      </c>
      <c r="AD110" s="9">
        <v>2</v>
      </c>
      <c r="AE110" s="9">
        <v>5</v>
      </c>
      <c r="AF110" s="9">
        <v>3</v>
      </c>
      <c r="AJ110" s="85">
        <f>VLOOKUP($C110,Hoja3!$C$5:$U$202,18,FALSE)</f>
        <v>4.3900000000000006</v>
      </c>
      <c r="AK110" s="94">
        <f t="shared" si="12"/>
        <v>676.07404800000006</v>
      </c>
      <c r="AL110" s="92">
        <f t="shared" si="13"/>
        <v>10.279939040050239</v>
      </c>
      <c r="AM110">
        <f>IFERROR(VLOOKUP(C110,'[2]Education expendit (current US)'!$B$2:$K$156,10,FALSE),"")</f>
        <v>607434547.799371</v>
      </c>
      <c r="AN110">
        <f t="shared" si="14"/>
        <v>607.43454779937099</v>
      </c>
      <c r="AO110" s="85">
        <f t="shared" si="15"/>
        <v>3.9442982210718416</v>
      </c>
      <c r="AP110" s="92">
        <f t="shared" si="16"/>
        <v>11.441561934826778</v>
      </c>
      <c r="AQ110" s="85">
        <f>VLOOKUP($C110,Hoja3!$C$5:$W$202,21,FALSE)</f>
        <v>3.45</v>
      </c>
      <c r="AR110" s="94">
        <f t="shared" si="17"/>
        <v>531.31104000000005</v>
      </c>
      <c r="AS110" s="92">
        <f t="shared" si="18"/>
        <v>13.080849966904506</v>
      </c>
      <c r="AT110" s="85">
        <f>VLOOKUP($C110,Hoja3!$C$5:$AB$202,26,FALSE)</f>
        <v>0.94</v>
      </c>
      <c r="AU110" s="94">
        <f t="shared" si="19"/>
        <v>144.76300799999999</v>
      </c>
      <c r="AV110" s="92">
        <f t="shared" si="20"/>
        <v>48.009502538106979</v>
      </c>
      <c r="AX110" s="86">
        <f t="shared" si="21"/>
        <v>1283.5085957993711</v>
      </c>
      <c r="AY110" s="92">
        <f t="shared" si="22"/>
        <v>5.4148449202021354</v>
      </c>
    </row>
    <row r="111" spans="1:51">
      <c r="A111">
        <v>118</v>
      </c>
      <c r="B111" t="s">
        <v>38</v>
      </c>
      <c r="C111" t="s">
        <v>262</v>
      </c>
      <c r="D111" t="s">
        <v>801</v>
      </c>
      <c r="E111">
        <v>250</v>
      </c>
      <c r="F111" t="s">
        <v>646</v>
      </c>
      <c r="G111" s="5">
        <v>28963</v>
      </c>
      <c r="H111" s="5">
        <v>59</v>
      </c>
      <c r="I111" s="6">
        <v>2.04</v>
      </c>
      <c r="J111" s="5">
        <v>2254.7800000000002</v>
      </c>
      <c r="K111" s="7">
        <v>7.79</v>
      </c>
      <c r="L111" s="5">
        <v>16775.93</v>
      </c>
      <c r="M111" s="6">
        <v>3.52</v>
      </c>
      <c r="N111" s="5">
        <v>2368.0360000000001</v>
      </c>
      <c r="O111" s="6">
        <v>24.92</v>
      </c>
      <c r="P111" s="5">
        <v>14252.03</v>
      </c>
      <c r="Q111" s="7">
        <v>15.82</v>
      </c>
      <c r="R111" s="5">
        <v>13574.02</v>
      </c>
      <c r="S111" s="7">
        <v>16.61</v>
      </c>
      <c r="T111" s="9">
        <v>31</v>
      </c>
      <c r="U111" s="9">
        <v>29</v>
      </c>
      <c r="V111" s="9">
        <v>11</v>
      </c>
      <c r="W111" s="9">
        <v>10</v>
      </c>
      <c r="X111" s="9">
        <v>10</v>
      </c>
      <c r="Y111" s="9">
        <v>7</v>
      </c>
      <c r="Z111" s="9" t="s">
        <v>39</v>
      </c>
      <c r="AA111" s="9">
        <v>17</v>
      </c>
      <c r="AB111" s="9">
        <v>18</v>
      </c>
      <c r="AC111" s="9">
        <v>3</v>
      </c>
      <c r="AD111" s="9">
        <v>3</v>
      </c>
      <c r="AE111" s="9">
        <v>6</v>
      </c>
      <c r="AF111" s="9">
        <v>4</v>
      </c>
      <c r="AJ111" s="85">
        <f>VLOOKUP($C111,Hoja3!$C$5:$U$202,18,FALSE)</f>
        <v>4.4239999999999995</v>
      </c>
      <c r="AK111" s="94">
        <f t="shared" si="12"/>
        <v>630.50980719999995</v>
      </c>
      <c r="AL111" s="92">
        <f t="shared" si="13"/>
        <v>9.3575071039751467</v>
      </c>
      <c r="AM111">
        <f>IFERROR(VLOOKUP(C111,'[2]Education expendit (current US)'!$B$2:$K$156,10,FALSE),"")</f>
        <v>862996548.87344301</v>
      </c>
      <c r="AN111">
        <f t="shared" si="14"/>
        <v>862.99654887344298</v>
      </c>
      <c r="AO111" s="85">
        <f t="shared" si="15"/>
        <v>6.0552535243992818</v>
      </c>
      <c r="AP111" s="92">
        <f t="shared" si="16"/>
        <v>6.8366437938852362</v>
      </c>
      <c r="AQ111" s="85">
        <f>VLOOKUP($C111,Hoja3!$C$5:$W$202,21,FALSE)</f>
        <v>2.8149999999999999</v>
      </c>
      <c r="AR111" s="94">
        <f t="shared" si="17"/>
        <v>401.19464449999998</v>
      </c>
      <c r="AS111" s="92">
        <f t="shared" si="18"/>
        <v>14.706078660030569</v>
      </c>
      <c r="AT111" s="85">
        <f>VLOOKUP($C111,Hoja3!$C$5:$AB$202,26,FALSE)</f>
        <v>1.609</v>
      </c>
      <c r="AU111" s="94">
        <f t="shared" si="19"/>
        <v>229.3151627</v>
      </c>
      <c r="AV111" s="92">
        <f t="shared" si="20"/>
        <v>25.728782739581135</v>
      </c>
      <c r="AX111" s="86">
        <f t="shared" si="21"/>
        <v>1493.5063560734429</v>
      </c>
      <c r="AY111" s="92">
        <f t="shared" si="22"/>
        <v>3.9504351461292799</v>
      </c>
    </row>
    <row r="112" spans="1:51">
      <c r="A112">
        <v>113</v>
      </c>
      <c r="B112" t="s">
        <v>38</v>
      </c>
      <c r="C112" t="s">
        <v>248</v>
      </c>
      <c r="D112" t="s">
        <v>802</v>
      </c>
      <c r="E112">
        <v>250</v>
      </c>
      <c r="F112" t="s">
        <v>635</v>
      </c>
      <c r="G112" s="5">
        <v>356.12</v>
      </c>
      <c r="H112" s="5">
        <v>1.3</v>
      </c>
      <c r="I112" s="6">
        <v>3.74</v>
      </c>
      <c r="J112" s="5">
        <v>59.96</v>
      </c>
      <c r="K112" s="7">
        <v>16.84</v>
      </c>
      <c r="L112" s="5">
        <v>573.49710000000005</v>
      </c>
      <c r="M112" s="6">
        <v>2.27</v>
      </c>
      <c r="N112" s="5">
        <v>80.925929999999994</v>
      </c>
      <c r="O112" s="6">
        <v>16.059999999999999</v>
      </c>
      <c r="P112" s="5">
        <v>466.3897</v>
      </c>
      <c r="Q112" s="7">
        <v>12.86</v>
      </c>
      <c r="R112" s="5">
        <v>454.14150000000001</v>
      </c>
      <c r="S112" s="7">
        <v>13.2</v>
      </c>
      <c r="T112" s="9">
        <v>22</v>
      </c>
      <c r="U112" s="9">
        <v>15</v>
      </c>
      <c r="V112" s="9">
        <v>16</v>
      </c>
      <c r="W112" s="9">
        <v>11</v>
      </c>
      <c r="X112" s="9">
        <v>15</v>
      </c>
      <c r="Y112" s="9">
        <v>12</v>
      </c>
      <c r="Z112" s="9" t="s">
        <v>39</v>
      </c>
      <c r="AA112" s="9">
        <v>11</v>
      </c>
      <c r="AB112" s="9">
        <v>11</v>
      </c>
      <c r="AC112" s="9">
        <v>7</v>
      </c>
      <c r="AD112" s="9">
        <v>4</v>
      </c>
      <c r="AE112" s="9">
        <v>8</v>
      </c>
      <c r="AF112" s="9">
        <v>5</v>
      </c>
      <c r="AJ112" s="85">
        <f>VLOOKUP($C112,Hoja3!$C$5:$U$202,18,FALSE)</f>
        <v>7.9929999999999994</v>
      </c>
      <c r="AK112" s="94">
        <f t="shared" si="12"/>
        <v>37.278528721000001</v>
      </c>
      <c r="AL112" s="92">
        <f t="shared" si="13"/>
        <v>3.4872620905440264</v>
      </c>
      <c r="AM112">
        <f>IFERROR(VLOOKUP(C112,'[2]Education expendit (current US)'!$B$2:$K$156,10,FALSE),"")</f>
        <v>22951910.4066667</v>
      </c>
      <c r="AN112">
        <f t="shared" si="14"/>
        <v>22.951910406666698</v>
      </c>
      <c r="AO112" s="85">
        <f t="shared" si="15"/>
        <v>4.9211872403414354</v>
      </c>
      <c r="AP112" s="92">
        <f t="shared" si="16"/>
        <v>5.6640165326821643</v>
      </c>
      <c r="AQ112" s="85">
        <f>VLOOKUP($C112,Hoja3!$C$5:$W$202,21,FALSE)</f>
        <v>4.1929999999999996</v>
      </c>
      <c r="AR112" s="94">
        <f t="shared" si="17"/>
        <v>19.555720121</v>
      </c>
      <c r="AS112" s="92">
        <f t="shared" si="18"/>
        <v>6.647671330722253</v>
      </c>
      <c r="AT112" s="85">
        <f>VLOOKUP($C112,Hoja3!$C$5:$AB$202,26,FALSE)</f>
        <v>3.8</v>
      </c>
      <c r="AU112" s="94">
        <f t="shared" si="19"/>
        <v>17.722808599999997</v>
      </c>
      <c r="AV112" s="92">
        <f t="shared" si="20"/>
        <v>7.3351804972943189</v>
      </c>
      <c r="AX112" s="86">
        <f t="shared" si="21"/>
        <v>60.230439127666699</v>
      </c>
      <c r="AY112" s="92">
        <f t="shared" si="22"/>
        <v>2.1583770910991884</v>
      </c>
    </row>
    <row r="113" spans="1:51">
      <c r="A113">
        <v>123</v>
      </c>
      <c r="B113" t="s">
        <v>38</v>
      </c>
      <c r="C113" t="s">
        <v>254</v>
      </c>
      <c r="D113" t="s">
        <v>803</v>
      </c>
      <c r="E113">
        <v>250</v>
      </c>
      <c r="F113" t="e">
        <v>#N/A</v>
      </c>
      <c r="G113" s="5">
        <v>1046.51</v>
      </c>
      <c r="H113" s="5">
        <v>1.5</v>
      </c>
      <c r="I113" s="6">
        <v>1.45</v>
      </c>
      <c r="J113" s="5">
        <v>79.819999999999993</v>
      </c>
      <c r="K113" s="7">
        <v>7.63</v>
      </c>
      <c r="L113" s="5">
        <v>913.50199999999995</v>
      </c>
      <c r="M113" s="6">
        <v>1.64</v>
      </c>
      <c r="N113" s="5">
        <v>0</v>
      </c>
      <c r="O113" s="6">
        <v>0</v>
      </c>
      <c r="P113" s="5">
        <v>704.77639999999997</v>
      </c>
      <c r="Q113" s="7">
        <v>11.33</v>
      </c>
      <c r="R113" s="5">
        <v>691.30899999999997</v>
      </c>
      <c r="S113" s="7">
        <v>11.55</v>
      </c>
      <c r="T113" s="9">
        <v>37</v>
      </c>
      <c r="U113" s="9">
        <v>30</v>
      </c>
      <c r="V113" s="9">
        <v>17</v>
      </c>
      <c r="W113" s="9">
        <v>52</v>
      </c>
      <c r="X113" s="9">
        <v>17</v>
      </c>
      <c r="Y113" s="9">
        <v>14</v>
      </c>
      <c r="Z113" s="9" t="s">
        <v>39</v>
      </c>
      <c r="AA113" s="9">
        <v>20</v>
      </c>
      <c r="AB113" s="9">
        <v>19</v>
      </c>
      <c r="AC113" s="9">
        <v>8</v>
      </c>
      <c r="AD113" s="9">
        <v>20</v>
      </c>
      <c r="AE113" s="9">
        <v>9</v>
      </c>
      <c r="AF113" s="9">
        <v>6</v>
      </c>
      <c r="AJ113" s="85" t="e">
        <f>VLOOKUP($C113,Hoja3!$C$5:$U$202,18,FALSE)</f>
        <v>#N/A</v>
      </c>
      <c r="AK113" s="94">
        <f t="shared" si="12"/>
        <v>0</v>
      </c>
      <c r="AL113" s="92" t="str">
        <f t="shared" si="13"/>
        <v/>
      </c>
      <c r="AM113" t="str">
        <f>IFERROR(VLOOKUP(C113,'[2]Education expendit (current US)'!$B$2:$K$156,10,FALSE),"")</f>
        <v/>
      </c>
      <c r="AN113">
        <f t="shared" si="14"/>
        <v>0</v>
      </c>
      <c r="AO113" s="85">
        <f t="shared" si="15"/>
        <v>0</v>
      </c>
      <c r="AP113" s="92" t="str">
        <f t="shared" si="16"/>
        <v/>
      </c>
      <c r="AQ113" s="85" t="e">
        <f>VLOOKUP($C113,Hoja3!$C$5:$W$202,21,FALSE)</f>
        <v>#N/A</v>
      </c>
      <c r="AR113" s="94">
        <f t="shared" si="17"/>
        <v>0</v>
      </c>
      <c r="AS113" s="92" t="str">
        <f t="shared" si="18"/>
        <v/>
      </c>
      <c r="AT113" s="85" t="e">
        <f>VLOOKUP($C113,Hoja3!$C$5:$AB$202,26,FALSE)</f>
        <v>#N/A</v>
      </c>
      <c r="AU113" s="94">
        <f t="shared" si="19"/>
        <v>0</v>
      </c>
      <c r="AV113" s="92" t="str">
        <f t="shared" si="20"/>
        <v/>
      </c>
      <c r="AX113" s="86">
        <f t="shared" si="21"/>
        <v>0</v>
      </c>
      <c r="AY113" s="92" t="str">
        <f t="shared" si="22"/>
        <v/>
      </c>
    </row>
    <row r="114" spans="1:51">
      <c r="A114">
        <v>115</v>
      </c>
      <c r="B114" t="s">
        <v>38</v>
      </c>
      <c r="C114" t="s">
        <v>250</v>
      </c>
      <c r="D114" t="s">
        <v>804</v>
      </c>
      <c r="E114">
        <v>250</v>
      </c>
      <c r="F114" t="s">
        <v>639</v>
      </c>
      <c r="G114" s="5">
        <v>1228.83</v>
      </c>
      <c r="H114" s="5">
        <v>1.4</v>
      </c>
      <c r="I114" s="6">
        <v>1.1499999999999999</v>
      </c>
      <c r="J114" s="5">
        <v>80.650000000000006</v>
      </c>
      <c r="K114" s="7">
        <v>6.57</v>
      </c>
      <c r="L114" s="5">
        <v>996.32090000000005</v>
      </c>
      <c r="M114" s="6">
        <v>1.41</v>
      </c>
      <c r="N114" s="5">
        <v>0</v>
      </c>
      <c r="O114" s="6">
        <v>0</v>
      </c>
      <c r="P114" s="5">
        <v>773.27089999999998</v>
      </c>
      <c r="Q114" s="7">
        <v>10.43</v>
      </c>
      <c r="R114" s="5">
        <v>726.93679999999995</v>
      </c>
      <c r="S114" s="7">
        <v>11.09</v>
      </c>
      <c r="T114" s="9">
        <v>39</v>
      </c>
      <c r="U114" s="9">
        <v>33</v>
      </c>
      <c r="V114" s="9">
        <v>19</v>
      </c>
      <c r="W114" s="9">
        <v>53</v>
      </c>
      <c r="X114" s="9">
        <v>19</v>
      </c>
      <c r="Y114" s="9">
        <v>15</v>
      </c>
      <c r="Z114" s="9" t="s">
        <v>39</v>
      </c>
      <c r="AA114" s="9">
        <v>21</v>
      </c>
      <c r="AB114" s="9">
        <v>20</v>
      </c>
      <c r="AC114" s="9">
        <v>9</v>
      </c>
      <c r="AD114" s="9">
        <v>21</v>
      </c>
      <c r="AE114" s="9">
        <v>10</v>
      </c>
      <c r="AF114" s="9">
        <v>7</v>
      </c>
      <c r="AJ114" s="85">
        <f>VLOOKUP($C114,Hoja3!$C$5:$U$202,18,FALSE)</f>
        <v>4.2743146509341194</v>
      </c>
      <c r="AK114" s="94">
        <f t="shared" si="12"/>
        <v>33.052031370110122</v>
      </c>
      <c r="AL114" s="92">
        <f t="shared" si="13"/>
        <v>4.2357457074969957</v>
      </c>
      <c r="AM114">
        <f>IFERROR(VLOOKUP(C114,'[2]Education expendit (current US)'!$B$2:$K$156,10,FALSE),"")</f>
        <v>27011391.702443101</v>
      </c>
      <c r="AN114">
        <f t="shared" si="14"/>
        <v>27.011391702443099</v>
      </c>
      <c r="AO114" s="85">
        <f t="shared" si="15"/>
        <v>3.4931343856911075</v>
      </c>
      <c r="AP114" s="92">
        <f t="shared" si="16"/>
        <v>5.1829984009056966</v>
      </c>
      <c r="AQ114" s="85">
        <f>VLOOKUP($C114,Hoja3!$C$5:$W$202,21,FALSE)</f>
        <v>2.6339999999999999</v>
      </c>
      <c r="AR114" s="94">
        <f t="shared" si="17"/>
        <v>20.367955505999998</v>
      </c>
      <c r="AS114" s="92">
        <f t="shared" si="18"/>
        <v>6.8735421166232786</v>
      </c>
      <c r="AT114" s="85">
        <f>VLOOKUP($C114,Hoja3!$C$5:$AB$202,26,FALSE)</f>
        <v>1.6403146509341198</v>
      </c>
      <c r="AU114" s="94">
        <f t="shared" si="19"/>
        <v>12.684075864110126</v>
      </c>
      <c r="AV114" s="92">
        <f t="shared" si="20"/>
        <v>11.03746157779875</v>
      </c>
      <c r="AX114" s="86">
        <f t="shared" si="21"/>
        <v>60.063423072553221</v>
      </c>
      <c r="AY114" s="92">
        <f t="shared" si="22"/>
        <v>2.3308694849257576</v>
      </c>
    </row>
    <row r="115" spans="1:51">
      <c r="A115">
        <v>142</v>
      </c>
      <c r="B115" t="s">
        <v>45</v>
      </c>
      <c r="C115" t="s">
        <v>282</v>
      </c>
      <c r="D115" t="s">
        <v>805</v>
      </c>
      <c r="E115">
        <v>250</v>
      </c>
      <c r="F115" t="s">
        <v>647</v>
      </c>
      <c r="G115" s="5">
        <v>1818298</v>
      </c>
      <c r="H115" s="5">
        <v>3472.1</v>
      </c>
      <c r="I115" s="6">
        <v>1.91</v>
      </c>
      <c r="J115" s="5">
        <v>102449.74</v>
      </c>
      <c r="K115" s="7">
        <v>5.63</v>
      </c>
      <c r="L115" s="5">
        <v>1049803</v>
      </c>
      <c r="M115" s="6">
        <v>3.31</v>
      </c>
      <c r="N115" s="5">
        <v>120639.9</v>
      </c>
      <c r="O115" s="6">
        <v>28.78</v>
      </c>
      <c r="P115" s="5">
        <v>1034804</v>
      </c>
      <c r="Q115" s="7">
        <v>9.9</v>
      </c>
      <c r="R115" s="5">
        <v>1020288</v>
      </c>
      <c r="S115" s="7">
        <v>10.039999999999999</v>
      </c>
      <c r="T115" s="9">
        <v>33</v>
      </c>
      <c r="U115" s="9">
        <v>34</v>
      </c>
      <c r="V115" s="9">
        <v>13</v>
      </c>
      <c r="W115" s="9">
        <v>8</v>
      </c>
      <c r="X115" s="9">
        <v>20</v>
      </c>
      <c r="Y115" s="9">
        <v>18</v>
      </c>
      <c r="Z115" s="9" t="s">
        <v>39</v>
      </c>
      <c r="AA115" s="9">
        <v>18</v>
      </c>
      <c r="AB115" s="9">
        <v>21</v>
      </c>
      <c r="AC115" s="9">
        <v>4</v>
      </c>
      <c r="AD115" s="9">
        <v>1</v>
      </c>
      <c r="AE115" s="9">
        <v>11</v>
      </c>
      <c r="AF115" s="9">
        <v>8</v>
      </c>
      <c r="AJ115" s="85">
        <f>VLOOKUP($C115,Hoja3!$C$5:$U$202,18,FALSE)</f>
        <v>7.7219999999999995</v>
      </c>
      <c r="AK115" s="94">
        <f t="shared" si="12"/>
        <v>79907.564880000005</v>
      </c>
      <c r="AL115" s="92">
        <f t="shared" si="13"/>
        <v>4.3451455506298737</v>
      </c>
      <c r="AM115">
        <f>IFERROR(VLOOKUP(C115,'[2]Education expendit (current US)'!$B$2:$K$156,10,FALSE),"")</f>
        <v>59359999979.790604</v>
      </c>
      <c r="AN115">
        <f t="shared" si="14"/>
        <v>59359.999979790606</v>
      </c>
      <c r="AO115" s="85">
        <f t="shared" si="15"/>
        <v>5.7363520028711337</v>
      </c>
      <c r="AP115" s="92">
        <f t="shared" si="16"/>
        <v>5.8492250693768417</v>
      </c>
      <c r="AQ115" s="85">
        <f>VLOOKUP($C115,Hoja3!$C$5:$W$202,21,FALSE)</f>
        <v>2.7570000000000001</v>
      </c>
      <c r="AR115" s="94">
        <f t="shared" si="17"/>
        <v>28529.546279999999</v>
      </c>
      <c r="AS115" s="92">
        <f t="shared" si="18"/>
        <v>12.17019004061077</v>
      </c>
      <c r="AT115" s="85">
        <f>VLOOKUP($C115,Hoja3!$C$5:$AB$202,26,FALSE)</f>
        <v>4.9649999999999999</v>
      </c>
      <c r="AU115" s="94">
        <f t="shared" si="19"/>
        <v>51378.018599999996</v>
      </c>
      <c r="AV115" s="92">
        <f t="shared" si="20"/>
        <v>6.757948427384469</v>
      </c>
      <c r="AX115" s="86">
        <f t="shared" si="21"/>
        <v>139267.56485979061</v>
      </c>
      <c r="AY115" s="92">
        <f t="shared" si="22"/>
        <v>2.4931146053250668</v>
      </c>
    </row>
    <row r="116" spans="1:51">
      <c r="A116">
        <v>122</v>
      </c>
      <c r="B116" t="s">
        <v>38</v>
      </c>
      <c r="C116" t="s">
        <v>272</v>
      </c>
      <c r="D116" t="s">
        <v>806</v>
      </c>
      <c r="E116">
        <v>250</v>
      </c>
      <c r="F116" t="e">
        <v>#N/A</v>
      </c>
      <c r="G116" s="5">
        <v>543.4</v>
      </c>
      <c r="H116" s="5">
        <v>1.5</v>
      </c>
      <c r="I116" s="6">
        <v>2.73</v>
      </c>
      <c r="J116" s="5">
        <v>73.290000000000006</v>
      </c>
      <c r="K116" s="7">
        <v>13.5</v>
      </c>
      <c r="L116" s="5">
        <v>1355.1420000000001</v>
      </c>
      <c r="M116" s="6">
        <v>1.1100000000000001</v>
      </c>
      <c r="N116" s="5">
        <v>191.78639999999999</v>
      </c>
      <c r="O116" s="6">
        <v>7.82</v>
      </c>
      <c r="P116" s="5">
        <v>1197.809</v>
      </c>
      <c r="Q116" s="7">
        <v>6.12</v>
      </c>
      <c r="R116" s="5">
        <v>1162.624</v>
      </c>
      <c r="S116" s="7">
        <v>6.3</v>
      </c>
      <c r="T116" s="9">
        <v>29</v>
      </c>
      <c r="U116" s="9">
        <v>24</v>
      </c>
      <c r="V116" s="9">
        <v>20</v>
      </c>
      <c r="W116" s="9">
        <v>16</v>
      </c>
      <c r="X116" s="9">
        <v>23</v>
      </c>
      <c r="Y116" s="9">
        <v>20</v>
      </c>
      <c r="Z116" s="9" t="s">
        <v>39</v>
      </c>
      <c r="AA116" s="9">
        <v>15</v>
      </c>
      <c r="AB116" s="9">
        <v>14</v>
      </c>
      <c r="AC116" s="9">
        <v>10</v>
      </c>
      <c r="AD116" s="9">
        <v>7</v>
      </c>
      <c r="AE116" s="9">
        <v>12</v>
      </c>
      <c r="AF116" s="9">
        <v>9</v>
      </c>
      <c r="AJ116" s="85" t="e">
        <f>VLOOKUP($C116,Hoja3!$C$5:$U$202,18,FALSE)</f>
        <v>#N/A</v>
      </c>
      <c r="AK116" s="94">
        <f t="shared" si="12"/>
        <v>0</v>
      </c>
      <c r="AL116" s="92" t="str">
        <f t="shared" si="13"/>
        <v/>
      </c>
      <c r="AM116" t="str">
        <f>IFERROR(VLOOKUP(C116,'[2]Education expendit (current US)'!$B$2:$K$156,10,FALSE),"")</f>
        <v/>
      </c>
      <c r="AN116">
        <f t="shared" si="14"/>
        <v>0</v>
      </c>
      <c r="AO116" s="85">
        <f t="shared" si="15"/>
        <v>0</v>
      </c>
      <c r="AP116" s="92" t="str">
        <f t="shared" si="16"/>
        <v/>
      </c>
      <c r="AQ116" s="85" t="e">
        <f>VLOOKUP($C116,Hoja3!$C$5:$W$202,21,FALSE)</f>
        <v>#N/A</v>
      </c>
      <c r="AR116" s="94">
        <f t="shared" si="17"/>
        <v>0</v>
      </c>
      <c r="AS116" s="92" t="str">
        <f t="shared" si="18"/>
        <v/>
      </c>
      <c r="AT116" s="85" t="e">
        <f>VLOOKUP($C116,Hoja3!$C$5:$AB$202,26,FALSE)</f>
        <v>#N/A</v>
      </c>
      <c r="AU116" s="94">
        <f t="shared" si="19"/>
        <v>0</v>
      </c>
      <c r="AV116" s="92" t="str">
        <f t="shared" si="20"/>
        <v/>
      </c>
      <c r="AX116" s="86">
        <f t="shared" si="21"/>
        <v>0</v>
      </c>
      <c r="AY116" s="92" t="str">
        <f t="shared" si="22"/>
        <v/>
      </c>
    </row>
    <row r="117" spans="1:51">
      <c r="A117">
        <v>124</v>
      </c>
      <c r="B117" t="s">
        <v>38</v>
      </c>
      <c r="C117" t="s">
        <v>244</v>
      </c>
      <c r="D117" t="s">
        <v>807</v>
      </c>
      <c r="E117">
        <v>250</v>
      </c>
      <c r="F117" t="s">
        <v>655</v>
      </c>
      <c r="G117" s="5">
        <v>31370</v>
      </c>
      <c r="H117" s="5">
        <v>17</v>
      </c>
      <c r="I117" s="6">
        <v>0.54</v>
      </c>
      <c r="J117" s="5">
        <v>1011.19</v>
      </c>
      <c r="K117" s="7">
        <v>3.22</v>
      </c>
      <c r="L117" s="5">
        <v>0</v>
      </c>
      <c r="M117" s="6">
        <v>0</v>
      </c>
      <c r="N117" s="5">
        <v>0</v>
      </c>
      <c r="O117" s="6">
        <v>0</v>
      </c>
      <c r="P117" s="5">
        <v>20603.919999999998</v>
      </c>
      <c r="Q117" s="7">
        <v>4.91</v>
      </c>
      <c r="R117" s="5">
        <v>19254.689999999999</v>
      </c>
      <c r="S117" s="7">
        <v>5.25</v>
      </c>
      <c r="T117" s="9">
        <v>48</v>
      </c>
      <c r="U117" s="9">
        <v>40</v>
      </c>
      <c r="V117" s="9">
        <v>62</v>
      </c>
      <c r="W117" s="9">
        <v>66</v>
      </c>
      <c r="X117" s="9">
        <v>25</v>
      </c>
      <c r="Y117" s="9">
        <v>21</v>
      </c>
      <c r="Z117" s="9" t="s">
        <v>39</v>
      </c>
      <c r="AA117" s="9">
        <v>24</v>
      </c>
      <c r="AB117" s="9">
        <v>22</v>
      </c>
      <c r="AC117" s="9">
        <v>26</v>
      </c>
      <c r="AD117" s="9">
        <v>27</v>
      </c>
      <c r="AE117" s="9">
        <v>13</v>
      </c>
      <c r="AF117" s="9">
        <v>10</v>
      </c>
      <c r="AJ117" s="85">
        <f>VLOOKUP($C117,Hoja3!$C$5:$U$202,18,FALSE)</f>
        <v>8.9599641847313851</v>
      </c>
      <c r="AK117" s="94">
        <f t="shared" si="12"/>
        <v>1846.1038526507066</v>
      </c>
      <c r="AL117" s="92">
        <f t="shared" si="13"/>
        <v>0.92085827000419007</v>
      </c>
      <c r="AM117" t="str">
        <f>IFERROR(VLOOKUP(C117,'[2]Education expendit (current US)'!$B$2:$K$156,10,FALSE),"")</f>
        <v/>
      </c>
      <c r="AN117">
        <f t="shared" si="14"/>
        <v>0</v>
      </c>
      <c r="AO117" s="85">
        <f t="shared" si="15"/>
        <v>0</v>
      </c>
      <c r="AP117" s="92" t="str">
        <f t="shared" si="16"/>
        <v/>
      </c>
      <c r="AQ117" s="85">
        <f>VLOOKUP($C117,Hoja3!$C$5:$W$202,21,FALSE)</f>
        <v>3.3170000000000002</v>
      </c>
      <c r="AR117" s="94">
        <f t="shared" si="17"/>
        <v>683.43202640000004</v>
      </c>
      <c r="AS117" s="92">
        <f t="shared" si="18"/>
        <v>2.4874456190688106</v>
      </c>
      <c r="AT117" s="85">
        <f>VLOOKUP($C117,Hoja3!$C$5:$AB$202,26,FALSE)</f>
        <v>5.6429641847313849</v>
      </c>
      <c r="AU117" s="94">
        <f t="shared" si="19"/>
        <v>1162.6718262507065</v>
      </c>
      <c r="AV117" s="92">
        <f t="shared" si="20"/>
        <v>1.4621494746991741</v>
      </c>
      <c r="AX117" s="86">
        <f t="shared" si="21"/>
        <v>1846.1038526507066</v>
      </c>
      <c r="AY117" s="92">
        <f t="shared" si="22"/>
        <v>0.92085827000419018</v>
      </c>
    </row>
    <row r="118" spans="1:51">
      <c r="A118">
        <v>114</v>
      </c>
      <c r="B118" t="s">
        <v>38</v>
      </c>
      <c r="C118" t="s">
        <v>260</v>
      </c>
      <c r="D118" t="s">
        <v>808</v>
      </c>
      <c r="E118">
        <v>250</v>
      </c>
      <c r="F118" t="s">
        <v>636</v>
      </c>
      <c r="G118" s="5">
        <v>72573</v>
      </c>
      <c r="H118" s="5">
        <v>60.5</v>
      </c>
      <c r="I118" s="6">
        <v>0.83</v>
      </c>
      <c r="J118" s="5">
        <v>2269.89</v>
      </c>
      <c r="K118" s="7">
        <v>3.13</v>
      </c>
      <c r="L118" s="5">
        <v>57846.79</v>
      </c>
      <c r="M118" s="6">
        <v>1.05</v>
      </c>
      <c r="N118" s="5">
        <v>3965.308</v>
      </c>
      <c r="O118" s="6">
        <v>15.26</v>
      </c>
      <c r="P118" s="5">
        <v>51766.38</v>
      </c>
      <c r="Q118" s="7">
        <v>4.38</v>
      </c>
      <c r="R118" s="5">
        <v>49971.61</v>
      </c>
      <c r="S118" s="7">
        <v>4.54</v>
      </c>
      <c r="T118" s="9">
        <v>41</v>
      </c>
      <c r="U118" s="9">
        <v>41</v>
      </c>
      <c r="V118" s="9">
        <v>21</v>
      </c>
      <c r="W118" s="9">
        <v>12</v>
      </c>
      <c r="X118" s="9">
        <v>27</v>
      </c>
      <c r="Y118" s="9">
        <v>23</v>
      </c>
      <c r="Z118" s="9" t="s">
        <v>39</v>
      </c>
      <c r="AA118" s="9">
        <v>23</v>
      </c>
      <c r="AB118" s="9">
        <v>23</v>
      </c>
      <c r="AC118" s="9">
        <v>11</v>
      </c>
      <c r="AD118" s="9">
        <v>5</v>
      </c>
      <c r="AE118" s="9">
        <v>14</v>
      </c>
      <c r="AF118" s="9">
        <v>11</v>
      </c>
      <c r="AJ118" s="85">
        <f>VLOOKUP($C118,Hoja3!$C$5:$U$202,18,FALSE)</f>
        <v>4.82</v>
      </c>
      <c r="AK118" s="94">
        <f t="shared" si="12"/>
        <v>2495.1395160000002</v>
      </c>
      <c r="AL118" s="92">
        <f t="shared" si="13"/>
        <v>2.4247141136616102</v>
      </c>
      <c r="AM118">
        <f>IFERROR(VLOOKUP(C118,'[2]Education expendit (current US)'!$B$2:$K$156,10,FALSE),"")</f>
        <v>1066876365.85528</v>
      </c>
      <c r="AN118">
        <f t="shared" si="14"/>
        <v>1066.87636585528</v>
      </c>
      <c r="AO118" s="85">
        <f t="shared" si="15"/>
        <v>2.0609445084923461</v>
      </c>
      <c r="AP118" s="92">
        <f t="shared" si="16"/>
        <v>5.6707601683067672</v>
      </c>
      <c r="AQ118" s="85">
        <f>VLOOKUP($C118,Hoja3!$C$5:$W$202,21,FALSE)</f>
        <v>1.75</v>
      </c>
      <c r="AR118" s="94">
        <f t="shared" si="17"/>
        <v>905.9116499999999</v>
      </c>
      <c r="AS118" s="92">
        <f t="shared" si="18"/>
        <v>6.6783554444851223</v>
      </c>
      <c r="AT118" s="85">
        <f>VLOOKUP($C118,Hoja3!$C$5:$AB$202,26,FALSE)</f>
        <v>3.0700000000000003</v>
      </c>
      <c r="AU118" s="94">
        <f t="shared" si="19"/>
        <v>1589.2278659999999</v>
      </c>
      <c r="AV118" s="92">
        <f t="shared" si="20"/>
        <v>3.8068801393644831</v>
      </c>
      <c r="AX118" s="86">
        <f t="shared" si="21"/>
        <v>3562.01588185528</v>
      </c>
      <c r="AY118" s="92">
        <f t="shared" si="22"/>
        <v>1.6984764247735051</v>
      </c>
    </row>
    <row r="119" spans="1:51">
      <c r="A119">
        <v>143</v>
      </c>
      <c r="B119" t="s">
        <v>45</v>
      </c>
      <c r="C119" t="s">
        <v>258</v>
      </c>
      <c r="D119" t="s">
        <v>809</v>
      </c>
      <c r="E119">
        <v>250</v>
      </c>
      <c r="F119" t="s">
        <v>648</v>
      </c>
      <c r="G119" s="5">
        <v>10935</v>
      </c>
      <c r="H119" s="5">
        <v>3.1</v>
      </c>
      <c r="I119" s="6">
        <v>0.28000000000000003</v>
      </c>
      <c r="J119" s="5">
        <v>133.03</v>
      </c>
      <c r="K119" s="7">
        <v>1.22</v>
      </c>
      <c r="L119" s="5">
        <v>8404.8130000000001</v>
      </c>
      <c r="M119" s="6">
        <v>0.37</v>
      </c>
      <c r="N119" s="5">
        <v>627.02089999999998</v>
      </c>
      <c r="O119" s="6">
        <v>4.9400000000000004</v>
      </c>
      <c r="P119" s="5">
        <v>6551.1819999999998</v>
      </c>
      <c r="Q119" s="7">
        <v>2.0299999999999998</v>
      </c>
      <c r="R119" s="5">
        <v>6272.7820000000002</v>
      </c>
      <c r="S119" s="7">
        <v>2.12</v>
      </c>
      <c r="T119" s="9">
        <v>53</v>
      </c>
      <c r="U119" s="9">
        <v>51</v>
      </c>
      <c r="V119" s="9">
        <v>26</v>
      </c>
      <c r="W119" s="9">
        <v>18</v>
      </c>
      <c r="X119" s="9">
        <v>31</v>
      </c>
      <c r="Y119" s="9">
        <v>28</v>
      </c>
      <c r="Z119" s="9" t="s">
        <v>39</v>
      </c>
      <c r="AA119" s="9">
        <v>27</v>
      </c>
      <c r="AB119" s="9">
        <v>26</v>
      </c>
      <c r="AC119" s="9">
        <v>14</v>
      </c>
      <c r="AD119" s="9">
        <v>8</v>
      </c>
      <c r="AE119" s="9">
        <v>15</v>
      </c>
      <c r="AF119" s="9">
        <v>12</v>
      </c>
      <c r="AJ119" s="85">
        <f>VLOOKUP($C119,Hoja3!$C$5:$U$202,18,FALSE)</f>
        <v>6.95</v>
      </c>
      <c r="AK119" s="94">
        <f t="shared" si="12"/>
        <v>455.30714899999998</v>
      </c>
      <c r="AL119" s="92">
        <f t="shared" si="13"/>
        <v>0.6808590655359994</v>
      </c>
      <c r="AM119">
        <f>IFERROR(VLOOKUP(C119,'[2]Education expendit (current US)'!$B$2:$K$156,10,FALSE),"")</f>
        <v>426477734.59968001</v>
      </c>
      <c r="AN119">
        <f t="shared" si="14"/>
        <v>426.47773459967999</v>
      </c>
      <c r="AO119" s="85">
        <f t="shared" si="15"/>
        <v>6.5099356818308509</v>
      </c>
      <c r="AP119" s="92">
        <f t="shared" si="16"/>
        <v>0.72688437132828598</v>
      </c>
      <c r="AQ119" s="85">
        <f>VLOOKUP($C119,Hoja3!$C$5:$W$202,21,FALSE)</f>
        <v>4.0599999999999996</v>
      </c>
      <c r="AR119" s="94">
        <f t="shared" si="17"/>
        <v>265.97798919999997</v>
      </c>
      <c r="AS119" s="92">
        <f t="shared" si="18"/>
        <v>1.1655099767180286</v>
      </c>
      <c r="AT119" s="85">
        <f>VLOOKUP($C119,Hoja3!$C$5:$AB$202,26,FALSE)</f>
        <v>2.8900000000000006</v>
      </c>
      <c r="AU119" s="94">
        <f t="shared" si="19"/>
        <v>189.32915980000001</v>
      </c>
      <c r="AV119" s="92">
        <f t="shared" si="20"/>
        <v>1.6373600364966072</v>
      </c>
      <c r="AX119" s="86">
        <f t="shared" si="21"/>
        <v>881.78488359967992</v>
      </c>
      <c r="AY119" s="92">
        <f t="shared" si="22"/>
        <v>0.35155966695017238</v>
      </c>
    </row>
    <row r="120" spans="1:51">
      <c r="A120">
        <v>139</v>
      </c>
      <c r="B120" t="s">
        <v>45</v>
      </c>
      <c r="C120" t="s">
        <v>274</v>
      </c>
      <c r="D120" t="s">
        <v>810</v>
      </c>
      <c r="E120">
        <v>250</v>
      </c>
      <c r="F120" t="s">
        <v>641</v>
      </c>
      <c r="G120" s="5">
        <v>38263</v>
      </c>
      <c r="H120" s="5">
        <v>17.8</v>
      </c>
      <c r="I120" s="6">
        <v>0.46</v>
      </c>
      <c r="J120" s="5">
        <v>698.2</v>
      </c>
      <c r="K120" s="7">
        <v>1.82</v>
      </c>
      <c r="L120" s="5">
        <v>45670.04</v>
      </c>
      <c r="M120" s="6">
        <v>0.39</v>
      </c>
      <c r="N120" s="5">
        <v>4254.2659999999996</v>
      </c>
      <c r="O120" s="6">
        <v>4.18</v>
      </c>
      <c r="P120" s="5">
        <v>41186.39</v>
      </c>
      <c r="Q120" s="7">
        <v>1.7</v>
      </c>
      <c r="R120" s="5">
        <v>39986.5</v>
      </c>
      <c r="S120" s="7">
        <v>1.75</v>
      </c>
      <c r="T120" s="9">
        <v>50</v>
      </c>
      <c r="U120" s="9">
        <v>48</v>
      </c>
      <c r="V120" s="9">
        <v>25</v>
      </c>
      <c r="W120" s="9">
        <v>20</v>
      </c>
      <c r="X120" s="9">
        <v>33</v>
      </c>
      <c r="Y120" s="9">
        <v>29</v>
      </c>
      <c r="Z120" s="9" t="s">
        <v>39</v>
      </c>
      <c r="AA120" s="9">
        <v>26</v>
      </c>
      <c r="AB120" s="9">
        <v>25</v>
      </c>
      <c r="AC120" s="9">
        <v>13</v>
      </c>
      <c r="AD120" s="9">
        <v>10</v>
      </c>
      <c r="AE120" s="9">
        <v>16</v>
      </c>
      <c r="AF120" s="9">
        <v>13</v>
      </c>
      <c r="AJ120" s="85">
        <f>VLOOKUP($C120,Hoja3!$C$5:$U$202,18,FALSE)</f>
        <v>4.3940042813889679</v>
      </c>
      <c r="AK120" s="94">
        <f t="shared" si="12"/>
        <v>1809.7317399495578</v>
      </c>
      <c r="AL120" s="92">
        <f t="shared" si="13"/>
        <v>0.98357118942369526</v>
      </c>
      <c r="AM120">
        <f>IFERROR(VLOOKUP(C120,'[2]Education expendit (current US)'!$B$2:$K$156,10,FALSE),"")</f>
        <v>1433637936.1632099</v>
      </c>
      <c r="AN120">
        <f t="shared" si="14"/>
        <v>1433.6379361632098</v>
      </c>
      <c r="AO120" s="85">
        <f t="shared" si="15"/>
        <v>3.4808535930515152</v>
      </c>
      <c r="AP120" s="92">
        <f t="shared" si="16"/>
        <v>1.2415966089483832</v>
      </c>
      <c r="AQ120" s="85">
        <f>VLOOKUP($C120,Hoja3!$C$5:$W$202,21,FALSE)</f>
        <v>1.2530448717948717</v>
      </c>
      <c r="AR120" s="94">
        <f t="shared" si="17"/>
        <v>516.08394777243586</v>
      </c>
      <c r="AS120" s="92">
        <f t="shared" si="18"/>
        <v>3.4490512787366923</v>
      </c>
      <c r="AT120" s="85">
        <f>VLOOKUP($C120,Hoja3!$C$5:$AB$202,26,FALSE)</f>
        <v>3.140959409594096</v>
      </c>
      <c r="AU120" s="94">
        <f t="shared" si="19"/>
        <v>1293.6477921771218</v>
      </c>
      <c r="AV120" s="92">
        <f t="shared" si="20"/>
        <v>1.3759541126757389</v>
      </c>
      <c r="AX120" s="86">
        <f t="shared" si="21"/>
        <v>3243.3696761127676</v>
      </c>
      <c r="AY120" s="92">
        <f t="shared" si="22"/>
        <v>0.54881193874062473</v>
      </c>
    </row>
    <row r="121" spans="1:51">
      <c r="A121">
        <v>128</v>
      </c>
      <c r="B121" t="s">
        <v>42</v>
      </c>
      <c r="C121" t="s">
        <v>318</v>
      </c>
      <c r="D121" t="s">
        <v>811</v>
      </c>
      <c r="E121">
        <v>250</v>
      </c>
      <c r="F121" t="s">
        <v>659</v>
      </c>
      <c r="G121" s="5">
        <v>22004154</v>
      </c>
      <c r="H121" s="5">
        <v>11460</v>
      </c>
      <c r="I121" s="6">
        <v>0.52</v>
      </c>
      <c r="J121" s="5">
        <v>194597.27</v>
      </c>
      <c r="K121" s="7">
        <v>0.88</v>
      </c>
      <c r="L121" s="5">
        <v>15103640</v>
      </c>
      <c r="M121" s="6">
        <v>0.76</v>
      </c>
      <c r="N121" s="5">
        <v>2522700</v>
      </c>
      <c r="O121" s="6">
        <v>4.54</v>
      </c>
      <c r="P121" s="5">
        <v>14586740</v>
      </c>
      <c r="Q121" s="7">
        <v>1.33</v>
      </c>
      <c r="R121" s="5">
        <v>14635600</v>
      </c>
      <c r="S121" s="7">
        <v>1.33</v>
      </c>
      <c r="T121" s="9">
        <v>49</v>
      </c>
      <c r="U121" s="9">
        <v>52</v>
      </c>
      <c r="V121" s="9">
        <v>22</v>
      </c>
      <c r="W121" s="9">
        <v>19</v>
      </c>
      <c r="X121" s="9">
        <v>34</v>
      </c>
      <c r="Y121" s="9">
        <v>30</v>
      </c>
      <c r="Z121" s="9" t="s">
        <v>39</v>
      </c>
      <c r="AA121" s="9">
        <v>25</v>
      </c>
      <c r="AB121" s="9">
        <v>27</v>
      </c>
      <c r="AC121" s="9">
        <v>12</v>
      </c>
      <c r="AD121" s="9">
        <v>9</v>
      </c>
      <c r="AE121" s="9">
        <v>17</v>
      </c>
      <c r="AF121" s="9">
        <v>14</v>
      </c>
      <c r="AJ121" s="85">
        <f>VLOOKUP($C121,Hoja3!$C$5:$U$202,18,FALSE)</f>
        <v>19.915999999999997</v>
      </c>
      <c r="AK121" s="94">
        <f t="shared" si="12"/>
        <v>2905095.1383999996</v>
      </c>
      <c r="AL121" s="92">
        <f t="shared" si="13"/>
        <v>0.39447933558250597</v>
      </c>
      <c r="AM121" t="str">
        <f>IFERROR(VLOOKUP(C121,'[2]Education expendit (current US)'!$B$2:$K$156,10,FALSE),"")</f>
        <v/>
      </c>
      <c r="AN121">
        <f t="shared" si="14"/>
        <v>0</v>
      </c>
      <c r="AO121" s="85">
        <f t="shared" si="15"/>
        <v>0</v>
      </c>
      <c r="AP121" s="92" t="str">
        <f t="shared" si="16"/>
        <v/>
      </c>
      <c r="AQ121" s="85">
        <f>VLOOKUP($C121,Hoja3!$C$5:$W$202,21,FALSE)</f>
        <v>8.5719999999999992</v>
      </c>
      <c r="AR121" s="94">
        <f t="shared" si="17"/>
        <v>1250375.3527999998</v>
      </c>
      <c r="AS121" s="92">
        <f t="shared" si="18"/>
        <v>0.91652478388487979</v>
      </c>
      <c r="AT121" s="85">
        <f>VLOOKUP($C121,Hoja3!$C$5:$AB$202,26,FALSE)</f>
        <v>11.343999999999999</v>
      </c>
      <c r="AU121" s="94">
        <f t="shared" si="19"/>
        <v>1654719.7856000001</v>
      </c>
      <c r="AV121" s="92">
        <f t="shared" si="20"/>
        <v>0.69256439064361663</v>
      </c>
      <c r="AX121" s="86">
        <f t="shared" si="21"/>
        <v>2905095.1383999996</v>
      </c>
      <c r="AY121" s="92">
        <f t="shared" si="22"/>
        <v>0.39447933558250597</v>
      </c>
    </row>
    <row r="122" spans="1:51">
      <c r="A122">
        <v>149</v>
      </c>
      <c r="B122" t="s">
        <v>45</v>
      </c>
      <c r="C122" t="s">
        <v>284</v>
      </c>
      <c r="D122" t="s">
        <v>812</v>
      </c>
      <c r="E122">
        <v>250</v>
      </c>
      <c r="F122" t="s">
        <v>657</v>
      </c>
      <c r="G122" s="5">
        <v>435869</v>
      </c>
      <c r="H122" s="5">
        <v>65.900000000000006</v>
      </c>
      <c r="I122" s="6">
        <v>0.15</v>
      </c>
      <c r="J122" s="5">
        <v>3262.86</v>
      </c>
      <c r="K122" s="7">
        <v>0.75</v>
      </c>
      <c r="L122" s="5">
        <v>346723.5</v>
      </c>
      <c r="M122" s="6">
        <v>0.19</v>
      </c>
      <c r="N122" s="5">
        <v>42418.68</v>
      </c>
      <c r="O122" s="6">
        <v>1.55</v>
      </c>
      <c r="P122" s="5">
        <v>391847.5</v>
      </c>
      <c r="Q122" s="7">
        <v>0.83</v>
      </c>
      <c r="R122" s="5">
        <v>389037.8</v>
      </c>
      <c r="S122" s="7">
        <v>0.84</v>
      </c>
      <c r="T122" s="9">
        <v>59</v>
      </c>
      <c r="U122" s="9">
        <v>54</v>
      </c>
      <c r="V122" s="9">
        <v>30</v>
      </c>
      <c r="W122" s="9">
        <v>24</v>
      </c>
      <c r="X122" s="9">
        <v>35</v>
      </c>
      <c r="Y122" s="9">
        <v>31</v>
      </c>
      <c r="Z122" s="9" t="s">
        <v>39</v>
      </c>
      <c r="AA122" s="9">
        <v>29</v>
      </c>
      <c r="AB122" s="9">
        <v>28</v>
      </c>
      <c r="AC122" s="9">
        <v>16</v>
      </c>
      <c r="AD122" s="9">
        <v>12</v>
      </c>
      <c r="AE122" s="9">
        <v>18</v>
      </c>
      <c r="AF122" s="9">
        <v>15</v>
      </c>
      <c r="AJ122" s="85">
        <f>VLOOKUP($C122,Hoja3!$C$5:$U$202,18,FALSE)</f>
        <v>6.8523984930933448</v>
      </c>
      <c r="AK122" s="94">
        <f t="shared" si="12"/>
        <v>26850.952185223945</v>
      </c>
      <c r="AL122" s="92">
        <f t="shared" si="13"/>
        <v>0.24542891270822312</v>
      </c>
      <c r="AM122" t="str">
        <f>IFERROR(VLOOKUP(C122,'[2]Education expendit (current US)'!$B$2:$K$156,10,FALSE),"")</f>
        <v/>
      </c>
      <c r="AN122">
        <f t="shared" si="14"/>
        <v>0</v>
      </c>
      <c r="AO122" s="85">
        <f t="shared" si="15"/>
        <v>0</v>
      </c>
      <c r="AP122" s="92" t="str">
        <f t="shared" si="16"/>
        <v/>
      </c>
      <c r="AQ122" s="85">
        <f>VLOOKUP($C122,Hoja3!$C$5:$W$202,21,FALSE)</f>
        <v>1.5475931352030137</v>
      </c>
      <c r="AR122" s="94">
        <f t="shared" si="17"/>
        <v>6064.2050104646296</v>
      </c>
      <c r="AS122" s="92">
        <f t="shared" si="18"/>
        <v>1.0867046857136327</v>
      </c>
      <c r="AT122" s="85">
        <f>VLOOKUP($C122,Hoja3!$C$5:$AB$202,26,FALSE)</f>
        <v>5.3048053578903307</v>
      </c>
      <c r="AU122" s="94">
        <f t="shared" si="19"/>
        <v>20786.747174759315</v>
      </c>
      <c r="AV122" s="92">
        <f t="shared" si="20"/>
        <v>0.31702891965713748</v>
      </c>
      <c r="AX122" s="86">
        <f t="shared" si="21"/>
        <v>26850.952185223945</v>
      </c>
      <c r="AY122" s="92">
        <f t="shared" si="22"/>
        <v>0.24542891270822315</v>
      </c>
    </row>
    <row r="123" spans="1:51">
      <c r="A123">
        <v>137</v>
      </c>
      <c r="B123" t="s">
        <v>45</v>
      </c>
      <c r="C123" t="s">
        <v>256</v>
      </c>
      <c r="D123" t="s">
        <v>813</v>
      </c>
      <c r="E123">
        <v>250</v>
      </c>
      <c r="F123" t="s">
        <v>638</v>
      </c>
      <c r="G123" s="5">
        <v>22582</v>
      </c>
      <c r="H123" s="5">
        <v>5.3</v>
      </c>
      <c r="I123" s="6">
        <v>0.23</v>
      </c>
      <c r="J123" s="5">
        <v>165.22</v>
      </c>
      <c r="K123" s="7">
        <v>0.73</v>
      </c>
      <c r="L123" s="5">
        <v>24920.6</v>
      </c>
      <c r="M123" s="6">
        <v>0.21</v>
      </c>
      <c r="N123" s="5">
        <v>2311.6999999999998</v>
      </c>
      <c r="O123" s="6">
        <v>2.29</v>
      </c>
      <c r="P123" s="5">
        <v>21214.7</v>
      </c>
      <c r="Q123" s="7">
        <v>0.78</v>
      </c>
      <c r="R123" s="5">
        <v>20833.7</v>
      </c>
      <c r="S123" s="7">
        <v>0.79</v>
      </c>
      <c r="T123" s="9">
        <v>56</v>
      </c>
      <c r="U123" s="9">
        <v>57</v>
      </c>
      <c r="V123" s="9">
        <v>29</v>
      </c>
      <c r="W123" s="9">
        <v>22</v>
      </c>
      <c r="X123" s="9">
        <v>36</v>
      </c>
      <c r="Y123" s="9">
        <v>33</v>
      </c>
      <c r="Z123" s="9" t="s">
        <v>39</v>
      </c>
      <c r="AA123" s="9">
        <v>28</v>
      </c>
      <c r="AB123" s="9">
        <v>29</v>
      </c>
      <c r="AC123" s="9">
        <v>15</v>
      </c>
      <c r="AD123" s="9">
        <v>11</v>
      </c>
      <c r="AE123" s="9">
        <v>19</v>
      </c>
      <c r="AF123" s="9">
        <v>16</v>
      </c>
      <c r="AJ123" s="85">
        <f>VLOOKUP($C123,Hoja3!$C$5:$U$202,18,FALSE)</f>
        <v>7.7650000000000006</v>
      </c>
      <c r="AK123" s="94">
        <f t="shared" si="12"/>
        <v>1647.3214550000002</v>
      </c>
      <c r="AL123" s="92">
        <f t="shared" si="13"/>
        <v>0.32173441218247228</v>
      </c>
      <c r="AM123">
        <f>IFERROR(VLOOKUP(C123,'[2]Education expendit (current US)'!$B$2:$K$156,10,FALSE),"")</f>
        <v>724569205.05999994</v>
      </c>
      <c r="AN123">
        <f t="shared" si="14"/>
        <v>724.56920505999994</v>
      </c>
      <c r="AO123" s="85">
        <f t="shared" si="15"/>
        <v>3.4154110360269057</v>
      </c>
      <c r="AP123" s="92">
        <f t="shared" si="16"/>
        <v>0.73146912165016986</v>
      </c>
      <c r="AQ123" s="85">
        <f>VLOOKUP($C123,Hoja3!$C$5:$W$202,21,FALSE)</f>
        <v>3.7970000000000002</v>
      </c>
      <c r="AR123" s="94">
        <f t="shared" si="17"/>
        <v>805.5221590000001</v>
      </c>
      <c r="AS123" s="92">
        <f t="shared" si="18"/>
        <v>0.65795831198232735</v>
      </c>
      <c r="AT123" s="85">
        <f>VLOOKUP($C123,Hoja3!$C$5:$AB$202,26,FALSE)</f>
        <v>3.968</v>
      </c>
      <c r="AU123" s="94">
        <f t="shared" si="19"/>
        <v>841.79929600000003</v>
      </c>
      <c r="AV123" s="92">
        <f t="shared" si="20"/>
        <v>0.62960375771091159</v>
      </c>
      <c r="AX123" s="86">
        <f t="shared" si="21"/>
        <v>2371.8906600600003</v>
      </c>
      <c r="AY123" s="92">
        <f t="shared" si="22"/>
        <v>0.22345043509998597</v>
      </c>
    </row>
    <row r="124" spans="1:51">
      <c r="A124">
        <v>127</v>
      </c>
      <c r="B124" t="s">
        <v>42</v>
      </c>
      <c r="C124" t="s">
        <v>290</v>
      </c>
      <c r="D124" t="s">
        <v>814</v>
      </c>
      <c r="E124">
        <v>250</v>
      </c>
      <c r="F124" t="s">
        <v>658</v>
      </c>
      <c r="G124" s="5">
        <v>2051584</v>
      </c>
      <c r="H124" s="5">
        <v>309.60000000000002</v>
      </c>
      <c r="I124" s="6">
        <v>0.15</v>
      </c>
      <c r="J124" s="5">
        <v>10965.11</v>
      </c>
      <c r="K124" s="7">
        <v>0.53</v>
      </c>
      <c r="L124" s="5">
        <v>1606667</v>
      </c>
      <c r="M124" s="6">
        <v>0.19</v>
      </c>
      <c r="N124" s="5">
        <v>343216.6</v>
      </c>
      <c r="O124" s="6">
        <v>0.9</v>
      </c>
      <c r="P124" s="5">
        <v>1577040</v>
      </c>
      <c r="Q124" s="7">
        <v>0.7</v>
      </c>
      <c r="R124" s="5">
        <v>1549652</v>
      </c>
      <c r="S124" s="7">
        <v>0.71</v>
      </c>
      <c r="T124" s="9">
        <v>60</v>
      </c>
      <c r="U124" s="9">
        <v>62</v>
      </c>
      <c r="V124" s="9">
        <v>31</v>
      </c>
      <c r="W124" s="9">
        <v>27</v>
      </c>
      <c r="X124" s="9">
        <v>38</v>
      </c>
      <c r="Y124" s="9">
        <v>35</v>
      </c>
      <c r="Z124" s="9" t="s">
        <v>39</v>
      </c>
      <c r="AA124" s="9">
        <v>30</v>
      </c>
      <c r="AB124" s="9">
        <v>30</v>
      </c>
      <c r="AC124" s="9">
        <v>17</v>
      </c>
      <c r="AD124" s="9">
        <v>14</v>
      </c>
      <c r="AE124" s="9">
        <v>20</v>
      </c>
      <c r="AF124" s="9">
        <v>17</v>
      </c>
      <c r="AJ124" s="85">
        <f>VLOOKUP($C124,Hoja3!$C$5:$U$202,18,FALSE)</f>
        <v>18.627000000000002</v>
      </c>
      <c r="AK124" s="94">
        <f t="shared" si="12"/>
        <v>293755.24080000003</v>
      </c>
      <c r="AL124" s="92">
        <f t="shared" si="13"/>
        <v>0.10539386434667483</v>
      </c>
      <c r="AM124">
        <f>IFERROR(VLOOKUP(C124,'[2]Education expendit (current US)'!$B$2:$K$156,10,FALSE),"")</f>
        <v>93201544638.911102</v>
      </c>
      <c r="AN124">
        <f t="shared" si="14"/>
        <v>93201.544638911102</v>
      </c>
      <c r="AO124" s="85">
        <f t="shared" si="15"/>
        <v>5.9099036574158612</v>
      </c>
      <c r="AP124" s="92">
        <f t="shared" si="16"/>
        <v>0.33218333580143672</v>
      </c>
      <c r="AQ124" s="85">
        <f>VLOOKUP($C124,Hoja3!$C$5:$W$202,21,FALSE)</f>
        <v>7.968</v>
      </c>
      <c r="AR124" s="94">
        <f t="shared" si="17"/>
        <v>125658.5472</v>
      </c>
      <c r="AS124" s="92">
        <f t="shared" si="18"/>
        <v>0.24638196676525004</v>
      </c>
      <c r="AT124" s="85">
        <f>VLOOKUP($C124,Hoja3!$C$5:$AB$202,26,FALSE)</f>
        <v>10.659000000000001</v>
      </c>
      <c r="AU124" s="94">
        <f t="shared" si="19"/>
        <v>168096.6936</v>
      </c>
      <c r="AV124" s="92">
        <f t="shared" si="20"/>
        <v>0.18417970833901043</v>
      </c>
      <c r="AX124" s="86">
        <f t="shared" si="21"/>
        <v>386956.78543891112</v>
      </c>
      <c r="AY124" s="92">
        <f t="shared" si="22"/>
        <v>8.0008934240249061E-2</v>
      </c>
    </row>
    <row r="125" spans="1:51">
      <c r="A125">
        <v>144</v>
      </c>
      <c r="B125" t="s">
        <v>45</v>
      </c>
      <c r="C125" t="s">
        <v>280</v>
      </c>
      <c r="D125" t="s">
        <v>815</v>
      </c>
      <c r="E125">
        <v>250</v>
      </c>
      <c r="F125" t="s">
        <v>649</v>
      </c>
      <c r="G125" s="5">
        <v>30296</v>
      </c>
      <c r="H125" s="5">
        <v>2.2000000000000002</v>
      </c>
      <c r="I125" s="6">
        <v>7.0000000000000007E-2</v>
      </c>
      <c r="J125" s="5">
        <v>128.74</v>
      </c>
      <c r="K125" s="7">
        <v>0.42</v>
      </c>
      <c r="L125" s="5">
        <v>27737.9</v>
      </c>
      <c r="M125" s="6">
        <v>0.08</v>
      </c>
      <c r="N125" s="5">
        <v>1560.587</v>
      </c>
      <c r="O125" s="6">
        <v>1.41</v>
      </c>
      <c r="P125" s="5">
        <v>26688.77</v>
      </c>
      <c r="Q125" s="7">
        <v>0.48</v>
      </c>
      <c r="R125" s="5">
        <v>25036.71</v>
      </c>
      <c r="S125" s="7">
        <v>0.51</v>
      </c>
      <c r="T125" s="9">
        <v>68</v>
      </c>
      <c r="U125" s="9">
        <v>65</v>
      </c>
      <c r="V125" s="9">
        <v>37</v>
      </c>
      <c r="W125" s="9">
        <v>25</v>
      </c>
      <c r="X125" s="9">
        <v>43</v>
      </c>
      <c r="Y125" s="9">
        <v>39</v>
      </c>
      <c r="Z125" s="9" t="s">
        <v>39</v>
      </c>
      <c r="AA125" s="9">
        <v>31</v>
      </c>
      <c r="AB125" s="9">
        <v>31</v>
      </c>
      <c r="AC125" s="9">
        <v>18</v>
      </c>
      <c r="AD125" s="9">
        <v>13</v>
      </c>
      <c r="AE125" s="9">
        <v>21</v>
      </c>
      <c r="AF125" s="9">
        <v>18</v>
      </c>
      <c r="AJ125" s="85">
        <f>VLOOKUP($C125,Hoja3!$C$5:$U$202,18,FALSE)</f>
        <v>6.587335092348285</v>
      </c>
      <c r="AK125" s="94">
        <f t="shared" si="12"/>
        <v>1758.0787119261213</v>
      </c>
      <c r="AL125" s="92">
        <f t="shared" si="13"/>
        <v>0.12513660424166775</v>
      </c>
      <c r="AM125" t="str">
        <f>IFERROR(VLOOKUP(C125,'[2]Education expendit (current US)'!$B$2:$K$156,10,FALSE),"")</f>
        <v/>
      </c>
      <c r="AN125">
        <f t="shared" si="14"/>
        <v>0</v>
      </c>
      <c r="AO125" s="85">
        <f t="shared" si="15"/>
        <v>0</v>
      </c>
      <c r="AP125" s="92" t="str">
        <f t="shared" si="16"/>
        <v/>
      </c>
      <c r="AQ125" s="85">
        <f>VLOOKUP($C125,Hoja3!$C$5:$W$202,21,FALSE)</f>
        <v>2.2358839050131927</v>
      </c>
      <c r="AR125" s="94">
        <f t="shared" si="17"/>
        <v>596.7299128759895</v>
      </c>
      <c r="AS125" s="92">
        <f t="shared" si="18"/>
        <v>0.36867600442500309</v>
      </c>
      <c r="AT125" s="85">
        <f>VLOOKUP($C125,Hoja3!$C$5:$AB$202,26,FALSE)</f>
        <v>4.3514511873350923</v>
      </c>
      <c r="AU125" s="94">
        <f t="shared" si="19"/>
        <v>1161.3487990501319</v>
      </c>
      <c r="AV125" s="92">
        <f t="shared" si="20"/>
        <v>0.18943490549948319</v>
      </c>
      <c r="AX125" s="86">
        <f t="shared" si="21"/>
        <v>1758.0787119261213</v>
      </c>
      <c r="AY125" s="92">
        <f t="shared" si="22"/>
        <v>0.12513660424166775</v>
      </c>
    </row>
    <row r="126" spans="1:51">
      <c r="A126">
        <v>135</v>
      </c>
      <c r="B126" t="s">
        <v>45</v>
      </c>
      <c r="C126" t="s">
        <v>264</v>
      </c>
      <c r="D126" t="s">
        <v>816</v>
      </c>
      <c r="E126">
        <v>250</v>
      </c>
      <c r="F126" t="s">
        <v>633</v>
      </c>
      <c r="G126" s="5">
        <v>38475</v>
      </c>
      <c r="H126" s="5">
        <v>1.1000000000000001</v>
      </c>
      <c r="I126" s="6">
        <v>0.03</v>
      </c>
      <c r="J126" s="5">
        <v>70.81</v>
      </c>
      <c r="K126" s="7">
        <v>0.18</v>
      </c>
      <c r="L126" s="5">
        <v>36940.519999999997</v>
      </c>
      <c r="M126" s="6">
        <v>0.03</v>
      </c>
      <c r="N126" s="5">
        <v>6357.607</v>
      </c>
      <c r="O126" s="6">
        <v>0.17</v>
      </c>
      <c r="P126" s="5">
        <v>35831.46</v>
      </c>
      <c r="Q126" s="7">
        <v>0.2</v>
      </c>
      <c r="R126" s="5">
        <v>34895.730000000003</v>
      </c>
      <c r="S126" s="7">
        <v>0.2</v>
      </c>
      <c r="T126" s="9">
        <v>74</v>
      </c>
      <c r="U126" s="9">
        <v>72</v>
      </c>
      <c r="V126" s="9">
        <v>42</v>
      </c>
      <c r="W126" s="9">
        <v>38</v>
      </c>
      <c r="X126" s="9">
        <v>49</v>
      </c>
      <c r="Y126" s="9">
        <v>46</v>
      </c>
      <c r="Z126" s="9" t="s">
        <v>39</v>
      </c>
      <c r="AA126" s="9">
        <v>33</v>
      </c>
      <c r="AB126" s="9">
        <v>32</v>
      </c>
      <c r="AC126" s="9">
        <v>19</v>
      </c>
      <c r="AD126" s="9">
        <v>16</v>
      </c>
      <c r="AE126" s="9">
        <v>22</v>
      </c>
      <c r="AF126" s="9">
        <v>19</v>
      </c>
      <c r="AJ126" s="85">
        <f>VLOOKUP($C126,Hoja3!$C$5:$U$202,18,FALSE)</f>
        <v>15.45</v>
      </c>
      <c r="AK126" s="94">
        <f t="shared" si="12"/>
        <v>5535.9605699999993</v>
      </c>
      <c r="AL126" s="92">
        <f t="shared" si="13"/>
        <v>1.9870083720628817E-2</v>
      </c>
      <c r="AM126">
        <f>IFERROR(VLOOKUP(C126,'[2]Education expendit (current US)'!$B$2:$K$156,10,FALSE),"")</f>
        <v>2748217628.3842201</v>
      </c>
      <c r="AN126">
        <f t="shared" si="14"/>
        <v>2748.21762838422</v>
      </c>
      <c r="AO126" s="85">
        <f t="shared" si="15"/>
        <v>7.6698455167169293</v>
      </c>
      <c r="AP126" s="92">
        <f t="shared" si="16"/>
        <v>4.0025942219384256E-2</v>
      </c>
      <c r="AQ126" s="85">
        <f>VLOOKUP($C126,Hoja3!$C$5:$W$202,21,FALSE)</f>
        <v>6.57</v>
      </c>
      <c r="AR126" s="94">
        <f t="shared" si="17"/>
        <v>2354.1269219999999</v>
      </c>
      <c r="AS126" s="92">
        <f t="shared" si="18"/>
        <v>4.6726452585040365E-2</v>
      </c>
      <c r="AT126" s="85">
        <f>VLOOKUP($C126,Hoja3!$C$5:$AB$202,26,FALSE)</f>
        <v>8.879999999999999</v>
      </c>
      <c r="AU126" s="94">
        <f t="shared" si="19"/>
        <v>3181.8336479999998</v>
      </c>
      <c r="AV126" s="92">
        <f t="shared" si="20"/>
        <v>3.4571260527445406E-2</v>
      </c>
      <c r="AX126" s="86">
        <f t="shared" si="21"/>
        <v>8284.1781983842193</v>
      </c>
      <c r="AY126" s="92">
        <f t="shared" si="22"/>
        <v>1.3278323735413475E-2</v>
      </c>
    </row>
    <row r="127" spans="1:51">
      <c r="A127">
        <v>140</v>
      </c>
      <c r="B127" t="s">
        <v>45</v>
      </c>
      <c r="C127" t="s">
        <v>292</v>
      </c>
      <c r="D127" t="s">
        <v>817</v>
      </c>
      <c r="E127">
        <v>250</v>
      </c>
      <c r="F127" t="s">
        <v>643</v>
      </c>
      <c r="G127" s="5">
        <v>3468</v>
      </c>
      <c r="H127" s="5">
        <v>0.2</v>
      </c>
      <c r="I127" s="6">
        <v>0.05</v>
      </c>
      <c r="J127" s="5">
        <v>3.54</v>
      </c>
      <c r="K127" s="7">
        <v>0.1</v>
      </c>
      <c r="L127" s="5">
        <v>0</v>
      </c>
      <c r="M127" s="6">
        <v>0</v>
      </c>
      <c r="N127" s="5">
        <v>341.45760000000001</v>
      </c>
      <c r="O127" s="6">
        <v>0.59</v>
      </c>
      <c r="P127" s="5">
        <v>2225.6149999999998</v>
      </c>
      <c r="Q127" s="7">
        <v>0.16</v>
      </c>
      <c r="R127" s="5">
        <v>2238.3290000000002</v>
      </c>
      <c r="S127" s="7">
        <v>0.16</v>
      </c>
      <c r="T127" s="9">
        <v>72</v>
      </c>
      <c r="U127" s="9">
        <v>76</v>
      </c>
      <c r="V127" s="9">
        <v>71</v>
      </c>
      <c r="W127" s="9">
        <v>31</v>
      </c>
      <c r="X127" s="9">
        <v>51</v>
      </c>
      <c r="Y127" s="9">
        <v>47</v>
      </c>
      <c r="Z127" s="9" t="s">
        <v>39</v>
      </c>
      <c r="AA127" s="9">
        <v>32</v>
      </c>
      <c r="AB127" s="9">
        <v>34</v>
      </c>
      <c r="AC127" s="9">
        <v>28</v>
      </c>
      <c r="AD127" s="9">
        <v>15</v>
      </c>
      <c r="AE127" s="9">
        <v>23</v>
      </c>
      <c r="AF127" s="9">
        <v>20</v>
      </c>
      <c r="AJ127" s="85">
        <f>VLOOKUP($C127,Hoja3!$C$5:$U$202,18,FALSE)</f>
        <v>8.178390454716272</v>
      </c>
      <c r="AK127" s="94">
        <f t="shared" si="12"/>
        <v>182.01948471873354</v>
      </c>
      <c r="AL127" s="92">
        <f t="shared" si="13"/>
        <v>0.10987834643585051</v>
      </c>
      <c r="AM127">
        <f>IFERROR(VLOOKUP(C127,'[2]Education expendit (current US)'!$B$2:$K$156,10,FALSE),"")</f>
        <v>84061366.624266103</v>
      </c>
      <c r="AN127">
        <f t="shared" si="14"/>
        <v>84.0613666242661</v>
      </c>
      <c r="AO127" s="85">
        <f t="shared" si="15"/>
        <v>3.7769949710199704</v>
      </c>
      <c r="AP127" s="92">
        <f t="shared" si="16"/>
        <v>0.23792142339768449</v>
      </c>
      <c r="AQ127" s="85">
        <f>VLOOKUP($C127,Hoja3!$C$5:$W$202,21,FALSE)</f>
        <v>4.4770000000000003</v>
      </c>
      <c r="AR127" s="94">
        <f t="shared" si="17"/>
        <v>99.640783549999995</v>
      </c>
      <c r="AS127" s="92">
        <f t="shared" si="18"/>
        <v>0.20072102293298358</v>
      </c>
      <c r="AT127" s="85">
        <f>VLOOKUP($C127,Hoja3!$C$5:$AB$202,26,FALSE)</f>
        <v>3.7013904547162726</v>
      </c>
      <c r="AU127" s="94">
        <f t="shared" si="19"/>
        <v>82.378701168733571</v>
      </c>
      <c r="AV127" s="92">
        <f t="shared" si="20"/>
        <v>0.24278120092030417</v>
      </c>
      <c r="AX127" s="86">
        <f t="shared" si="21"/>
        <v>266.08085134299967</v>
      </c>
      <c r="AY127" s="92">
        <f t="shared" si="22"/>
        <v>7.5165123303887763E-2</v>
      </c>
    </row>
    <row r="128" spans="1:51">
      <c r="A128">
        <v>134</v>
      </c>
      <c r="B128" t="s">
        <v>45</v>
      </c>
      <c r="C128" t="s">
        <v>268</v>
      </c>
      <c r="D128" t="s">
        <v>818</v>
      </c>
      <c r="E128">
        <v>250</v>
      </c>
      <c r="F128" t="s">
        <v>632</v>
      </c>
      <c r="G128" s="5">
        <v>325385</v>
      </c>
      <c r="H128" s="5">
        <v>7</v>
      </c>
      <c r="I128" s="6">
        <v>0.02</v>
      </c>
      <c r="J128" s="5">
        <v>354.19</v>
      </c>
      <c r="K128" s="7">
        <v>0.11</v>
      </c>
      <c r="L128" s="5">
        <v>294580.3</v>
      </c>
      <c r="M128" s="6">
        <v>0.02</v>
      </c>
      <c r="N128" s="5">
        <v>46768.78</v>
      </c>
      <c r="O128" s="6">
        <v>0.15</v>
      </c>
      <c r="P128" s="5">
        <v>288189</v>
      </c>
      <c r="Q128" s="7">
        <v>0.12</v>
      </c>
      <c r="R128" s="5">
        <v>276072</v>
      </c>
      <c r="S128" s="7">
        <v>0.13</v>
      </c>
      <c r="T128" s="9">
        <v>81</v>
      </c>
      <c r="U128" s="9">
        <v>75</v>
      </c>
      <c r="V128" s="9">
        <v>47</v>
      </c>
      <c r="W128" s="9">
        <v>40</v>
      </c>
      <c r="X128" s="9">
        <v>55</v>
      </c>
      <c r="Y128" s="9">
        <v>51</v>
      </c>
      <c r="Z128" s="9" t="s">
        <v>39</v>
      </c>
      <c r="AA128" s="9">
        <v>35</v>
      </c>
      <c r="AB128" s="9">
        <v>33</v>
      </c>
      <c r="AC128" s="9">
        <v>20</v>
      </c>
      <c r="AD128" s="9">
        <v>17</v>
      </c>
      <c r="AE128" s="9">
        <v>24</v>
      </c>
      <c r="AF128" s="9">
        <v>21</v>
      </c>
      <c r="AJ128" s="85">
        <f>VLOOKUP($C128,Hoja3!$C$5:$U$202,18,FALSE)</f>
        <v>10.49</v>
      </c>
      <c r="AK128" s="94">
        <f t="shared" si="12"/>
        <v>30231.026099999999</v>
      </c>
      <c r="AL128" s="92">
        <f t="shared" si="13"/>
        <v>2.3155019538023555E-2</v>
      </c>
      <c r="AM128">
        <f>IFERROR(VLOOKUP(C128,'[2]Education expendit (current US)'!$B$2:$K$156,10,FALSE),"")</f>
        <v>11528692768.509199</v>
      </c>
      <c r="AN128">
        <f t="shared" si="14"/>
        <v>11528.6927685092</v>
      </c>
      <c r="AO128" s="85">
        <f t="shared" si="15"/>
        <v>4.0003930644504822</v>
      </c>
      <c r="AP128" s="92">
        <f t="shared" si="16"/>
        <v>6.0718072209544935E-2</v>
      </c>
      <c r="AQ128" s="85">
        <f>VLOOKUP($C128,Hoja3!$C$5:$W$202,21,FALSE)</f>
        <v>1.91</v>
      </c>
      <c r="AR128" s="94">
        <f t="shared" si="17"/>
        <v>5504.4098999999997</v>
      </c>
      <c r="AS128" s="92">
        <f t="shared" si="18"/>
        <v>0.12717076175595138</v>
      </c>
      <c r="AT128" s="85">
        <f>VLOOKUP($C128,Hoja3!$C$5:$AB$202,26,FALSE)</f>
        <v>8.58</v>
      </c>
      <c r="AU128" s="94">
        <f t="shared" si="19"/>
        <v>24726.6162</v>
      </c>
      <c r="AV128" s="92">
        <f t="shared" si="20"/>
        <v>2.8309575169448375E-2</v>
      </c>
      <c r="AX128" s="86">
        <f t="shared" si="21"/>
        <v>41759.718868509197</v>
      </c>
      <c r="AY128" s="92">
        <f t="shared" si="22"/>
        <v>1.6762564954139733E-2</v>
      </c>
    </row>
    <row r="129" spans="1:51">
      <c r="A129">
        <v>108</v>
      </c>
      <c r="B129" t="s">
        <v>38</v>
      </c>
      <c r="C129" t="s">
        <v>298</v>
      </c>
      <c r="D129" t="s">
        <v>819</v>
      </c>
      <c r="E129">
        <v>250</v>
      </c>
      <c r="F129" t="s">
        <v>626</v>
      </c>
      <c r="G129" s="5">
        <v>21313.02</v>
      </c>
      <c r="H129" s="5">
        <v>70.400000000000006</v>
      </c>
      <c r="I129" s="6">
        <v>3.3</v>
      </c>
      <c r="J129" s="5">
        <v>2354.88</v>
      </c>
      <c r="K129" s="7">
        <v>11.05</v>
      </c>
      <c r="L129" s="5">
        <v>0</v>
      </c>
      <c r="M129" s="6">
        <v>0</v>
      </c>
      <c r="N129" s="5">
        <v>0</v>
      </c>
      <c r="O129" s="6">
        <v>0</v>
      </c>
      <c r="P129" s="5">
        <v>7538</v>
      </c>
      <c r="Q129" s="7">
        <v>31.24</v>
      </c>
      <c r="R129" s="5">
        <v>0</v>
      </c>
      <c r="S129" s="7">
        <v>0</v>
      </c>
      <c r="T129" s="9">
        <v>25</v>
      </c>
      <c r="U129" s="9">
        <v>27</v>
      </c>
      <c r="V129" s="9">
        <v>59</v>
      </c>
      <c r="W129" s="9">
        <v>63</v>
      </c>
      <c r="X129" s="9">
        <v>2</v>
      </c>
      <c r="Y129" s="9">
        <v>60</v>
      </c>
      <c r="Z129" s="9" t="s">
        <v>39</v>
      </c>
      <c r="AA129" s="9">
        <v>14</v>
      </c>
      <c r="AB129" s="9">
        <v>16</v>
      </c>
      <c r="AC129" s="9">
        <v>24</v>
      </c>
      <c r="AD129" s="9">
        <v>25</v>
      </c>
      <c r="AE129" s="9">
        <v>2</v>
      </c>
      <c r="AF129" s="9">
        <v>22</v>
      </c>
      <c r="AJ129" s="85">
        <f>VLOOKUP($C129,Hoja3!$C$5:$U$202,18,FALSE)</f>
        <v>6.2870424321999998</v>
      </c>
      <c r="AK129" s="94">
        <f t="shared" si="12"/>
        <v>473.917258539236</v>
      </c>
      <c r="AL129" s="92">
        <f t="shared" si="13"/>
        <v>14.854913749500332</v>
      </c>
      <c r="AM129">
        <f>IFERROR(VLOOKUP(C129,'[2]Education expendit (current US)'!$B$2:$K$156,10,FALSE),"")</f>
        <v>291484650.451428</v>
      </c>
      <c r="AN129">
        <f t="shared" si="14"/>
        <v>291.48465045142802</v>
      </c>
      <c r="AO129" s="85">
        <f t="shared" si="15"/>
        <v>3.8668698653678431</v>
      </c>
      <c r="AP129" s="92">
        <f t="shared" si="16"/>
        <v>24.152215182161441</v>
      </c>
      <c r="AQ129" s="85">
        <f>VLOOKUP($C129,Hoja3!$C$5:$W$202,21,FALSE)</f>
        <v>3.5</v>
      </c>
      <c r="AR129" s="94">
        <f t="shared" si="17"/>
        <v>263.83</v>
      </c>
      <c r="AS129" s="92">
        <f t="shared" si="18"/>
        <v>26.683849448508511</v>
      </c>
      <c r="AT129" s="85">
        <f>VLOOKUP($C129,Hoja3!$C$5:$AB$202,26,FALSE)</f>
        <v>2.7870424321999998</v>
      </c>
      <c r="AU129" s="94">
        <f t="shared" si="19"/>
        <v>210.08725853923599</v>
      </c>
      <c r="AV129" s="92">
        <f t="shared" si="20"/>
        <v>33.509885601583058</v>
      </c>
      <c r="AX129" s="86">
        <f t="shared" si="21"/>
        <v>765.40190899066397</v>
      </c>
      <c r="AY129" s="92">
        <f t="shared" si="22"/>
        <v>9.1977821289780337</v>
      </c>
    </row>
    <row r="130" spans="1:51">
      <c r="A130">
        <v>117</v>
      </c>
      <c r="B130" t="s">
        <v>38</v>
      </c>
      <c r="C130" t="s">
        <v>294</v>
      </c>
      <c r="D130" t="s">
        <v>820</v>
      </c>
      <c r="E130">
        <v>250</v>
      </c>
      <c r="F130" t="s">
        <v>644</v>
      </c>
      <c r="G130" s="5">
        <v>8552.76</v>
      </c>
      <c r="H130" s="5">
        <v>31.9</v>
      </c>
      <c r="I130" s="6">
        <v>3.73</v>
      </c>
      <c r="J130" s="5">
        <v>1415.59</v>
      </c>
      <c r="K130" s="7">
        <v>16.55</v>
      </c>
      <c r="L130" s="5">
        <v>9742.5210000000006</v>
      </c>
      <c r="M130" s="6">
        <v>3.27</v>
      </c>
      <c r="N130" s="5">
        <v>0</v>
      </c>
      <c r="O130" s="6">
        <v>0</v>
      </c>
      <c r="P130" s="5">
        <v>6709.7349999999997</v>
      </c>
      <c r="Q130" s="7">
        <v>21.1</v>
      </c>
      <c r="R130" s="5">
        <v>0</v>
      </c>
      <c r="S130" s="7">
        <v>0</v>
      </c>
      <c r="T130" s="9">
        <v>23</v>
      </c>
      <c r="U130" s="9">
        <v>16</v>
      </c>
      <c r="V130" s="9">
        <v>14</v>
      </c>
      <c r="W130" s="9">
        <v>51</v>
      </c>
      <c r="X130" s="9">
        <v>4</v>
      </c>
      <c r="Y130" s="9">
        <v>61</v>
      </c>
      <c r="Z130" s="9" t="s">
        <v>39</v>
      </c>
      <c r="AA130" s="9">
        <v>12</v>
      </c>
      <c r="AB130" s="9">
        <v>12</v>
      </c>
      <c r="AC130" s="9">
        <v>5</v>
      </c>
      <c r="AD130" s="9">
        <v>19</v>
      </c>
      <c r="AE130" s="9">
        <v>3</v>
      </c>
      <c r="AF130" s="9">
        <v>23</v>
      </c>
      <c r="AJ130" s="85">
        <f>VLOOKUP($C130,Hoja3!$C$5:$U$202,18,FALSE)</f>
        <v>3.2703966725442859</v>
      </c>
      <c r="AK130" s="94">
        <f t="shared" si="12"/>
        <v>219.4349501765393</v>
      </c>
      <c r="AL130" s="92">
        <f t="shared" si="13"/>
        <v>14.537337818946291</v>
      </c>
      <c r="AM130">
        <f>IFERROR(VLOOKUP(C130,'[2]Education expendit (current US)'!$B$2:$K$156,10,FALSE),"")</f>
        <v>115644949.034108</v>
      </c>
      <c r="AN130">
        <f t="shared" si="14"/>
        <v>115.644949034108</v>
      </c>
      <c r="AO130" s="85">
        <f t="shared" si="15"/>
        <v>1.7235397379197241</v>
      </c>
      <c r="AP130" s="92">
        <f t="shared" si="16"/>
        <v>27.584429987159666</v>
      </c>
      <c r="AQ130" s="85">
        <f>VLOOKUP($C130,Hoja3!$C$5:$W$202,21,FALSE)</f>
        <v>2.2134924685999513</v>
      </c>
      <c r="AR130" s="94">
        <f t="shared" si="17"/>
        <v>148.51947888801493</v>
      </c>
      <c r="AS130" s="92">
        <f t="shared" si="18"/>
        <v>21.478664104425587</v>
      </c>
      <c r="AT130" s="85">
        <f>VLOOKUP($C130,Hoja3!$C$5:$AB$202,26,FALSE)</f>
        <v>1.0569042039443346</v>
      </c>
      <c r="AU130" s="94">
        <f t="shared" si="19"/>
        <v>70.915471288524401</v>
      </c>
      <c r="AV130" s="92">
        <f t="shared" si="20"/>
        <v>44.983131918016433</v>
      </c>
      <c r="AX130" s="86">
        <f t="shared" si="21"/>
        <v>335.07989921064734</v>
      </c>
      <c r="AY130" s="92">
        <f t="shared" si="22"/>
        <v>9.5201174630729266</v>
      </c>
    </row>
    <row r="131" spans="1:51">
      <c r="A131">
        <v>109</v>
      </c>
      <c r="B131" t="s">
        <v>38</v>
      </c>
      <c r="C131" t="s">
        <v>296</v>
      </c>
      <c r="D131" t="s">
        <v>821</v>
      </c>
      <c r="E131">
        <v>250</v>
      </c>
      <c r="F131" t="s">
        <v>627</v>
      </c>
      <c r="G131" s="5">
        <v>4677.0600000000004</v>
      </c>
      <c r="H131" s="5">
        <v>10.1</v>
      </c>
      <c r="I131" s="6">
        <v>2.15</v>
      </c>
      <c r="J131" s="5">
        <v>534.09</v>
      </c>
      <c r="K131" s="7">
        <v>11.42</v>
      </c>
      <c r="L131" s="5">
        <v>4317.3</v>
      </c>
      <c r="M131" s="6">
        <v>2.34</v>
      </c>
      <c r="N131" s="5">
        <v>834.5</v>
      </c>
      <c r="O131" s="6">
        <v>12.1</v>
      </c>
      <c r="P131" s="5">
        <v>4109.5</v>
      </c>
      <c r="Q131" s="7">
        <v>13</v>
      </c>
      <c r="R131" s="5">
        <v>0</v>
      </c>
      <c r="S131" s="7">
        <v>0</v>
      </c>
      <c r="T131" s="9">
        <v>30</v>
      </c>
      <c r="U131" s="9">
        <v>26</v>
      </c>
      <c r="V131" s="9">
        <v>15</v>
      </c>
      <c r="W131" s="9">
        <v>13</v>
      </c>
      <c r="X131" s="9">
        <v>14</v>
      </c>
      <c r="Y131" s="9">
        <v>62</v>
      </c>
      <c r="Z131" s="9" t="s">
        <v>39</v>
      </c>
      <c r="AA131" s="9">
        <v>16</v>
      </c>
      <c r="AB131" s="9">
        <v>15</v>
      </c>
      <c r="AC131" s="9">
        <v>6</v>
      </c>
      <c r="AD131" s="9">
        <v>6</v>
      </c>
      <c r="AE131" s="9">
        <v>7</v>
      </c>
      <c r="AF131" s="9">
        <v>24</v>
      </c>
      <c r="AJ131" s="85">
        <f>VLOOKUP($C131,Hoja3!$C$5:$U$202,18,FALSE)</f>
        <v>11.406530040053404</v>
      </c>
      <c r="AK131" s="94">
        <f t="shared" si="12"/>
        <v>468.75135199599464</v>
      </c>
      <c r="AL131" s="92">
        <f t="shared" si="13"/>
        <v>2.1546604520697579</v>
      </c>
      <c r="AM131">
        <f>IFERROR(VLOOKUP(C131,'[2]Education expendit (current US)'!$B$2:$K$156,10,FALSE),"")</f>
        <v>295980032.995</v>
      </c>
      <c r="AN131">
        <f t="shared" si="14"/>
        <v>295.98003299499999</v>
      </c>
      <c r="AO131" s="85">
        <f t="shared" si="15"/>
        <v>7.2023368535101593</v>
      </c>
      <c r="AP131" s="92">
        <f t="shared" si="16"/>
        <v>3.4123923488347674</v>
      </c>
      <c r="AQ131" s="85">
        <f>VLOOKUP($C131,Hoja3!$C$5:$W$202,21,FALSE)</f>
        <v>4.3390000000000004</v>
      </c>
      <c r="AR131" s="94">
        <f t="shared" si="17"/>
        <v>178.311205</v>
      </c>
      <c r="AS131" s="92">
        <f t="shared" si="18"/>
        <v>5.6642542458282419</v>
      </c>
      <c r="AT131" s="85">
        <f>VLOOKUP($C131,Hoja3!$C$5:$AB$202,26,FALSE)</f>
        <v>7.0675300400534047</v>
      </c>
      <c r="AU131" s="94">
        <f t="shared" si="19"/>
        <v>290.44014699599467</v>
      </c>
      <c r="AV131" s="92">
        <f t="shared" si="20"/>
        <v>3.4774806804306166</v>
      </c>
      <c r="AX131" s="86">
        <f t="shared" si="21"/>
        <v>764.73138499099468</v>
      </c>
      <c r="AY131" s="92">
        <f t="shared" si="22"/>
        <v>1.3207251851078317</v>
      </c>
    </row>
    <row r="132" spans="1:51">
      <c r="A132">
        <v>126</v>
      </c>
      <c r="B132" t="s">
        <v>38</v>
      </c>
      <c r="C132" t="s">
        <v>302</v>
      </c>
      <c r="D132" t="s">
        <v>822</v>
      </c>
      <c r="E132">
        <v>250</v>
      </c>
      <c r="F132" t="e">
        <v>#N/A</v>
      </c>
      <c r="G132" s="5">
        <v>1754.96</v>
      </c>
      <c r="H132" s="5">
        <v>16.100000000000001</v>
      </c>
      <c r="I132" s="6">
        <v>9.17</v>
      </c>
      <c r="J132" s="5">
        <v>438.7</v>
      </c>
      <c r="K132" s="7">
        <v>25.01</v>
      </c>
      <c r="L132" s="5">
        <v>0</v>
      </c>
      <c r="M132" s="6">
        <v>0</v>
      </c>
      <c r="N132" s="5">
        <v>0</v>
      </c>
      <c r="O132" s="6">
        <v>0</v>
      </c>
      <c r="P132" s="5">
        <v>0</v>
      </c>
      <c r="Q132" s="7">
        <v>0</v>
      </c>
      <c r="R132" s="5">
        <v>0</v>
      </c>
      <c r="S132" s="7">
        <v>0</v>
      </c>
      <c r="T132" s="9">
        <v>7</v>
      </c>
      <c r="U132" s="9">
        <v>5</v>
      </c>
      <c r="V132" s="9">
        <v>52</v>
      </c>
      <c r="W132" s="9">
        <v>56</v>
      </c>
      <c r="X132" s="9">
        <v>67</v>
      </c>
      <c r="Y132" s="9">
        <v>67</v>
      </c>
      <c r="Z132" s="9" t="s">
        <v>39</v>
      </c>
      <c r="AA132" s="9">
        <v>5</v>
      </c>
      <c r="AB132" s="9">
        <v>5</v>
      </c>
      <c r="AC132" s="9">
        <v>21</v>
      </c>
      <c r="AD132" s="9">
        <v>22</v>
      </c>
      <c r="AE132" s="9">
        <v>25</v>
      </c>
      <c r="AF132" s="9">
        <v>25</v>
      </c>
      <c r="AJ132" s="85" t="e">
        <f>VLOOKUP($C132,Hoja3!$C$5:$U$202,18,FALSE)</f>
        <v>#N/A</v>
      </c>
      <c r="AK132" s="94">
        <f t="shared" si="12"/>
        <v>0</v>
      </c>
      <c r="AL132" s="92" t="str">
        <f t="shared" si="13"/>
        <v/>
      </c>
      <c r="AM132" t="str">
        <f>IFERROR(VLOOKUP(C132,'[2]Education expendit (current US)'!$B$2:$K$156,10,FALSE),"")</f>
        <v/>
      </c>
      <c r="AN132">
        <f t="shared" si="14"/>
        <v>0</v>
      </c>
      <c r="AO132" s="85" t="e">
        <f t="shared" si="15"/>
        <v>#DIV/0!</v>
      </c>
      <c r="AP132" s="92" t="str">
        <f t="shared" si="16"/>
        <v/>
      </c>
      <c r="AQ132" s="85" t="e">
        <f>VLOOKUP($C132,Hoja3!$C$5:$W$202,21,FALSE)</f>
        <v>#N/A</v>
      </c>
      <c r="AR132" s="94">
        <f t="shared" si="17"/>
        <v>0</v>
      </c>
      <c r="AS132" s="92" t="str">
        <f t="shared" si="18"/>
        <v/>
      </c>
      <c r="AT132" s="85" t="e">
        <f>VLOOKUP($C132,Hoja3!$C$5:$AB$202,26,FALSE)</f>
        <v>#N/A</v>
      </c>
      <c r="AU132" s="94">
        <f t="shared" si="19"/>
        <v>0</v>
      </c>
      <c r="AV132" s="92" t="str">
        <f t="shared" si="20"/>
        <v/>
      </c>
      <c r="AX132" s="86">
        <f t="shared" si="21"/>
        <v>0</v>
      </c>
      <c r="AY132" s="92" t="str">
        <f t="shared" si="22"/>
        <v/>
      </c>
    </row>
    <row r="133" spans="1:51">
      <c r="A133">
        <v>120</v>
      </c>
      <c r="B133" t="s">
        <v>38</v>
      </c>
      <c r="C133" t="s">
        <v>304</v>
      </c>
      <c r="D133" t="s">
        <v>823</v>
      </c>
      <c r="E133">
        <v>250</v>
      </c>
      <c r="F133" t="e">
        <v>#N/A</v>
      </c>
      <c r="G133" s="5">
        <v>135818.39000000001</v>
      </c>
      <c r="H133" s="5">
        <v>795.1</v>
      </c>
      <c r="I133" s="6">
        <v>5.85</v>
      </c>
      <c r="J133" s="5">
        <v>24189.55</v>
      </c>
      <c r="K133" s="7">
        <v>17.809999999999999</v>
      </c>
      <c r="L133" s="5">
        <v>0</v>
      </c>
      <c r="M133" s="6">
        <v>0</v>
      </c>
      <c r="N133" s="5">
        <v>0</v>
      </c>
      <c r="O133" s="6">
        <v>0</v>
      </c>
      <c r="P133" s="5">
        <v>0</v>
      </c>
      <c r="Q133" s="7">
        <v>0</v>
      </c>
      <c r="R133" s="5">
        <v>0</v>
      </c>
      <c r="S133" s="7">
        <v>0</v>
      </c>
      <c r="T133" s="9">
        <v>13</v>
      </c>
      <c r="U133" s="9">
        <v>13</v>
      </c>
      <c r="V133" s="9">
        <v>54</v>
      </c>
      <c r="W133" s="9">
        <v>58</v>
      </c>
      <c r="X133" s="9">
        <v>68</v>
      </c>
      <c r="Y133" s="9">
        <v>68</v>
      </c>
      <c r="Z133" s="9" t="s">
        <v>39</v>
      </c>
      <c r="AA133" s="9">
        <v>7</v>
      </c>
      <c r="AB133" s="9">
        <v>10</v>
      </c>
      <c r="AC133" s="9">
        <v>23</v>
      </c>
      <c r="AD133" s="9">
        <v>24</v>
      </c>
      <c r="AE133" s="9">
        <v>26</v>
      </c>
      <c r="AF133" s="9">
        <v>26</v>
      </c>
      <c r="AJ133" s="85" t="e">
        <f>VLOOKUP($C133,Hoja3!$C$5:$U$202,18,FALSE)</f>
        <v>#N/A</v>
      </c>
      <c r="AK133" s="94">
        <f t="shared" ref="AK133:AK196" si="23">IFERROR(AJ133*$P133/100,0)</f>
        <v>0</v>
      </c>
      <c r="AL133" s="92" t="str">
        <f t="shared" ref="AL133:AL196" si="24">IFERROR($H133/AK133*100,"")</f>
        <v/>
      </c>
      <c r="AM133" t="str">
        <f>IFERROR(VLOOKUP(C133,'[2]Education expendit (current US)'!$B$2:$K$156,10,FALSE),"")</f>
        <v/>
      </c>
      <c r="AN133">
        <f t="shared" ref="AN133:AN196" si="25">IF(AM133="",0,AM133/1000000)</f>
        <v>0</v>
      </c>
      <c r="AO133" s="85" t="e">
        <f t="shared" ref="AO133:AO196" si="26">IF(AN133="","",AN133*100/P133)</f>
        <v>#DIV/0!</v>
      </c>
      <c r="AP133" s="92" t="str">
        <f t="shared" ref="AP133:AP196" si="27">IFERROR(H133/AN133*100,"")</f>
        <v/>
      </c>
      <c r="AQ133" s="85" t="e">
        <f>VLOOKUP($C133,Hoja3!$C$5:$W$202,21,FALSE)</f>
        <v>#N/A</v>
      </c>
      <c r="AR133" s="94">
        <f t="shared" ref="AR133:AR196" si="28">IFERROR(AQ133*$P133/100,0)</f>
        <v>0</v>
      </c>
      <c r="AS133" s="92" t="str">
        <f t="shared" ref="AS133:AS196" si="29">IFERROR($H133/AR133*100,"")</f>
        <v/>
      </c>
      <c r="AT133" s="85" t="e">
        <f>VLOOKUP($C133,Hoja3!$C$5:$AB$202,26,FALSE)</f>
        <v>#N/A</v>
      </c>
      <c r="AU133" s="94">
        <f t="shared" ref="AU133:AU196" si="30">IFERROR(AT133*$P133/100,0)</f>
        <v>0</v>
      </c>
      <c r="AV133" s="92" t="str">
        <f t="shared" ref="AV133:AV196" si="31">IFERROR($H133/AU133*100,"")</f>
        <v/>
      </c>
      <c r="AX133" s="86">
        <f t="shared" ref="AX133:AX196" si="32">AN133+AR133+AU133</f>
        <v>0</v>
      </c>
      <c r="AY133" s="92" t="str">
        <f t="shared" ref="AY133:AY196" si="33">IFERROR(H133*100/AX133,"")</f>
        <v/>
      </c>
    </row>
    <row r="134" spans="1:51">
      <c r="A134">
        <v>107</v>
      </c>
      <c r="B134" t="s">
        <v>38</v>
      </c>
      <c r="C134" t="s">
        <v>306</v>
      </c>
      <c r="D134" t="s">
        <v>824</v>
      </c>
      <c r="E134">
        <v>250</v>
      </c>
      <c r="F134" t="s">
        <v>625</v>
      </c>
      <c r="G134" s="5">
        <v>6525.92</v>
      </c>
      <c r="H134" s="5">
        <v>11.4</v>
      </c>
      <c r="I134" s="6">
        <v>1.74</v>
      </c>
      <c r="J134" s="5">
        <v>561.73</v>
      </c>
      <c r="K134" s="7">
        <v>8.61</v>
      </c>
      <c r="L134" s="5">
        <v>0</v>
      </c>
      <c r="M134" s="6">
        <v>0</v>
      </c>
      <c r="N134" s="5">
        <v>0</v>
      </c>
      <c r="O134" s="6">
        <v>0</v>
      </c>
      <c r="P134" s="5">
        <v>0</v>
      </c>
      <c r="Q134" s="7">
        <v>0</v>
      </c>
      <c r="R134" s="5">
        <v>0</v>
      </c>
      <c r="S134" s="7">
        <v>0</v>
      </c>
      <c r="T134" s="9">
        <v>35</v>
      </c>
      <c r="U134" s="9">
        <v>28</v>
      </c>
      <c r="V134" s="9">
        <v>60</v>
      </c>
      <c r="W134" s="9">
        <v>64</v>
      </c>
      <c r="X134" s="9">
        <v>70</v>
      </c>
      <c r="Y134" s="9">
        <v>70</v>
      </c>
      <c r="Z134" s="9" t="s">
        <v>39</v>
      </c>
      <c r="AA134" s="9">
        <v>19</v>
      </c>
      <c r="AB134" s="9">
        <v>17</v>
      </c>
      <c r="AC134" s="9">
        <v>25</v>
      </c>
      <c r="AD134" s="9">
        <v>26</v>
      </c>
      <c r="AE134" s="9">
        <v>27</v>
      </c>
      <c r="AF134" s="9">
        <v>27</v>
      </c>
      <c r="AJ134" s="85">
        <f>VLOOKUP($C134,Hoja3!$C$5:$U$202,18,FALSE)</f>
        <v>17.799999999999997</v>
      </c>
      <c r="AK134" s="94">
        <f t="shared" si="23"/>
        <v>0</v>
      </c>
      <c r="AL134" s="92" t="str">
        <f t="shared" si="24"/>
        <v/>
      </c>
      <c r="AM134">
        <f>IFERROR(VLOOKUP(C134,'[2]Education expendit (current US)'!$B$2:$K$156,10,FALSE),"")</f>
        <v>0</v>
      </c>
      <c r="AN134">
        <f t="shared" si="25"/>
        <v>0</v>
      </c>
      <c r="AO134" s="85" t="e">
        <f t="shared" si="26"/>
        <v>#DIV/0!</v>
      </c>
      <c r="AP134" s="92" t="str">
        <f t="shared" si="27"/>
        <v/>
      </c>
      <c r="AQ134" s="85">
        <f>VLOOKUP($C134,Hoja3!$C$5:$W$202,21,FALSE)</f>
        <v>9.6</v>
      </c>
      <c r="AR134" s="94">
        <f t="shared" si="28"/>
        <v>0</v>
      </c>
      <c r="AS134" s="92" t="str">
        <f t="shared" si="29"/>
        <v/>
      </c>
      <c r="AT134" s="85">
        <f>VLOOKUP($C134,Hoja3!$C$5:$AB$202,26,FALSE)</f>
        <v>8.1999999999999993</v>
      </c>
      <c r="AU134" s="94">
        <f t="shared" si="30"/>
        <v>0</v>
      </c>
      <c r="AV134" s="92" t="str">
        <f t="shared" si="31"/>
        <v/>
      </c>
      <c r="AX134" s="86">
        <f t="shared" si="32"/>
        <v>0</v>
      </c>
      <c r="AY134" s="92" t="str">
        <f t="shared" si="33"/>
        <v/>
      </c>
    </row>
    <row r="135" spans="1:51">
      <c r="A135">
        <v>112</v>
      </c>
      <c r="B135" t="s">
        <v>38</v>
      </c>
      <c r="C135" t="s">
        <v>308</v>
      </c>
      <c r="D135" t="s">
        <v>825</v>
      </c>
      <c r="E135">
        <v>250</v>
      </c>
      <c r="F135" t="s">
        <v>634</v>
      </c>
      <c r="G135" s="5">
        <v>46279.64</v>
      </c>
      <c r="H135" s="5">
        <v>40.299999999999997</v>
      </c>
      <c r="I135" s="6">
        <v>0.87</v>
      </c>
      <c r="J135" s="5">
        <v>1228.6099999999999</v>
      </c>
      <c r="K135" s="7">
        <v>2.65</v>
      </c>
      <c r="L135" s="5">
        <v>0</v>
      </c>
      <c r="M135" s="6">
        <v>0</v>
      </c>
      <c r="N135" s="5">
        <v>0</v>
      </c>
      <c r="O135" s="6">
        <v>0</v>
      </c>
      <c r="P135" s="5">
        <v>0</v>
      </c>
      <c r="Q135" s="7">
        <v>0</v>
      </c>
      <c r="R135" s="5">
        <v>0</v>
      </c>
      <c r="S135" s="7">
        <v>0</v>
      </c>
      <c r="T135" s="9">
        <v>40</v>
      </c>
      <c r="U135" s="9">
        <v>44</v>
      </c>
      <c r="V135" s="9">
        <v>64</v>
      </c>
      <c r="W135" s="9">
        <v>68</v>
      </c>
      <c r="X135" s="9">
        <v>72</v>
      </c>
      <c r="Y135" s="9">
        <v>72</v>
      </c>
      <c r="Z135" s="9" t="s">
        <v>39</v>
      </c>
      <c r="AA135" s="9">
        <v>22</v>
      </c>
      <c r="AB135" s="9">
        <v>24</v>
      </c>
      <c r="AC135" s="9">
        <v>27</v>
      </c>
      <c r="AD135" s="9">
        <v>28</v>
      </c>
      <c r="AE135" s="9">
        <v>28</v>
      </c>
      <c r="AF135" s="9">
        <v>28</v>
      </c>
      <c r="AJ135" s="85">
        <f>VLOOKUP($C135,Hoja3!$C$5:$U$202,18,FALSE)</f>
        <v>22.8</v>
      </c>
      <c r="AK135" s="94">
        <f t="shared" si="23"/>
        <v>0</v>
      </c>
      <c r="AL135" s="92" t="str">
        <f t="shared" si="24"/>
        <v/>
      </c>
      <c r="AM135">
        <f>IFERROR(VLOOKUP(C135,'[2]Education expendit (current US)'!$B$2:$K$156,10,FALSE),"")</f>
        <v>0</v>
      </c>
      <c r="AN135">
        <f t="shared" si="25"/>
        <v>0</v>
      </c>
      <c r="AO135" s="85" t="e">
        <f t="shared" si="26"/>
        <v>#DIV/0!</v>
      </c>
      <c r="AP135" s="92" t="str">
        <f t="shared" si="27"/>
        <v/>
      </c>
      <c r="AQ135" s="85">
        <f>VLOOKUP($C135,Hoja3!$C$5:$W$202,21,FALSE)</f>
        <v>9.6999999999999993</v>
      </c>
      <c r="AR135" s="94">
        <f t="shared" si="28"/>
        <v>0</v>
      </c>
      <c r="AS135" s="92" t="str">
        <f t="shared" si="29"/>
        <v/>
      </c>
      <c r="AT135" s="85">
        <f>VLOOKUP($C135,Hoja3!$C$5:$AB$202,26,FALSE)</f>
        <v>13.100000000000001</v>
      </c>
      <c r="AU135" s="94">
        <f t="shared" si="30"/>
        <v>0</v>
      </c>
      <c r="AV135" s="92" t="str">
        <f t="shared" si="31"/>
        <v/>
      </c>
      <c r="AX135" s="86">
        <f t="shared" si="32"/>
        <v>0</v>
      </c>
      <c r="AY135" s="92" t="str">
        <f t="shared" si="33"/>
        <v/>
      </c>
    </row>
    <row r="136" spans="1:51">
      <c r="A136">
        <v>147</v>
      </c>
      <c r="B136" t="s">
        <v>45</v>
      </c>
      <c r="C136" t="s">
        <v>314</v>
      </c>
      <c r="D136" t="s">
        <v>826</v>
      </c>
      <c r="E136">
        <v>250</v>
      </c>
      <c r="F136" t="e">
        <v>#N/A</v>
      </c>
      <c r="G136" s="5">
        <v>2797</v>
      </c>
      <c r="H136" s="5">
        <v>0.1</v>
      </c>
      <c r="I136" s="6">
        <v>0.03</v>
      </c>
      <c r="J136" s="5">
        <v>0.62</v>
      </c>
      <c r="K136" s="7">
        <v>0.02</v>
      </c>
      <c r="L136" s="5">
        <v>0</v>
      </c>
      <c r="M136" s="6">
        <v>0</v>
      </c>
      <c r="N136" s="5">
        <v>0</v>
      </c>
      <c r="O136" s="6">
        <v>0</v>
      </c>
      <c r="P136" s="5">
        <v>0</v>
      </c>
      <c r="Q136" s="7">
        <v>0</v>
      </c>
      <c r="R136" s="5">
        <v>0</v>
      </c>
      <c r="S136" s="7">
        <v>0</v>
      </c>
      <c r="T136" s="9">
        <v>77</v>
      </c>
      <c r="U136" s="9">
        <v>83</v>
      </c>
      <c r="V136" s="9">
        <v>74</v>
      </c>
      <c r="W136" s="9">
        <v>77</v>
      </c>
      <c r="X136" s="9">
        <v>78</v>
      </c>
      <c r="Y136" s="9">
        <v>78</v>
      </c>
      <c r="Z136" s="9" t="s">
        <v>39</v>
      </c>
      <c r="AA136" s="9">
        <v>34</v>
      </c>
      <c r="AB136" s="9">
        <v>35</v>
      </c>
      <c r="AC136" s="9">
        <v>29</v>
      </c>
      <c r="AD136" s="9">
        <v>29</v>
      </c>
      <c r="AE136" s="9">
        <v>29</v>
      </c>
      <c r="AF136" s="9">
        <v>29</v>
      </c>
      <c r="AJ136" s="85" t="e">
        <f>VLOOKUP($C136,Hoja3!$C$5:$U$202,18,FALSE)</f>
        <v>#N/A</v>
      </c>
      <c r="AK136" s="94">
        <f t="shared" si="23"/>
        <v>0</v>
      </c>
      <c r="AL136" s="92" t="str">
        <f t="shared" si="24"/>
        <v/>
      </c>
      <c r="AM136" t="str">
        <f>IFERROR(VLOOKUP(C136,'[2]Education expendit (current US)'!$B$2:$K$156,10,FALSE),"")</f>
        <v/>
      </c>
      <c r="AN136">
        <f t="shared" si="25"/>
        <v>0</v>
      </c>
      <c r="AO136" s="85" t="e">
        <f t="shared" si="26"/>
        <v>#DIV/0!</v>
      </c>
      <c r="AP136" s="92" t="str">
        <f t="shared" si="27"/>
        <v/>
      </c>
      <c r="AQ136" s="85" t="e">
        <f>VLOOKUP($C136,Hoja3!$C$5:$W$202,21,FALSE)</f>
        <v>#N/A</v>
      </c>
      <c r="AR136" s="94">
        <f t="shared" si="28"/>
        <v>0</v>
      </c>
      <c r="AS136" s="92" t="str">
        <f t="shared" si="29"/>
        <v/>
      </c>
      <c r="AT136" s="85" t="e">
        <f>VLOOKUP($C136,Hoja3!$C$5:$AB$202,26,FALSE)</f>
        <v>#N/A</v>
      </c>
      <c r="AU136" s="94">
        <f t="shared" si="30"/>
        <v>0</v>
      </c>
      <c r="AV136" s="92" t="str">
        <f t="shared" si="31"/>
        <v/>
      </c>
      <c r="AX136" s="86">
        <f t="shared" si="32"/>
        <v>0</v>
      </c>
      <c r="AY136" s="92" t="str">
        <f t="shared" si="33"/>
        <v/>
      </c>
    </row>
    <row r="137" spans="1:51">
      <c r="A137">
        <v>121</v>
      </c>
      <c r="B137" t="s">
        <v>38</v>
      </c>
      <c r="C137" t="s">
        <v>310</v>
      </c>
      <c r="D137" t="s">
        <v>827</v>
      </c>
      <c r="E137">
        <v>250</v>
      </c>
      <c r="F137" t="s">
        <v>652</v>
      </c>
      <c r="G137" s="5">
        <v>1.73</v>
      </c>
      <c r="H137" s="5">
        <v>0</v>
      </c>
      <c r="I137" s="6">
        <v>0</v>
      </c>
      <c r="J137" s="5">
        <v>0</v>
      </c>
      <c r="K137" s="7">
        <v>0</v>
      </c>
      <c r="L137" s="5">
        <v>765.82529999999997</v>
      </c>
      <c r="M137" s="6">
        <v>0</v>
      </c>
      <c r="N137" s="5">
        <v>0</v>
      </c>
      <c r="O137" s="6">
        <v>0</v>
      </c>
      <c r="P137" s="5">
        <v>651.70140000000004</v>
      </c>
      <c r="Q137" s="7">
        <v>0</v>
      </c>
      <c r="R137" s="5">
        <v>620.19399999999996</v>
      </c>
      <c r="S137" s="7">
        <v>0</v>
      </c>
      <c r="T137" s="9">
        <v>154</v>
      </c>
      <c r="U137" s="9">
        <v>155</v>
      </c>
      <c r="V137" s="9">
        <v>142</v>
      </c>
      <c r="W137" s="9">
        <v>142</v>
      </c>
      <c r="X137" s="9">
        <v>142</v>
      </c>
      <c r="Y137" s="9">
        <v>142</v>
      </c>
      <c r="Z137" s="9" t="s">
        <v>39</v>
      </c>
      <c r="AA137" s="9">
        <v>37</v>
      </c>
      <c r="AB137" s="9">
        <v>37</v>
      </c>
      <c r="AC137" s="9">
        <v>30</v>
      </c>
      <c r="AD137" s="9">
        <v>30</v>
      </c>
      <c r="AE137" s="9">
        <v>30</v>
      </c>
      <c r="AF137" s="9">
        <v>30</v>
      </c>
      <c r="AJ137" s="85">
        <f>VLOOKUP($C137,Hoja3!$C$5:$U$202,18,FALSE)</f>
        <v>5.6129999999999995</v>
      </c>
      <c r="AK137" s="94">
        <f t="shared" si="23"/>
        <v>36.579999581999999</v>
      </c>
      <c r="AL137" s="92">
        <f t="shared" si="24"/>
        <v>0</v>
      </c>
      <c r="AM137" t="str">
        <f>IFERROR(VLOOKUP(C137,'[2]Education expendit (current US)'!$B$2:$K$156,10,FALSE),"")</f>
        <v/>
      </c>
      <c r="AN137">
        <f t="shared" si="25"/>
        <v>0</v>
      </c>
      <c r="AO137" s="88">
        <f t="shared" si="26"/>
        <v>0</v>
      </c>
      <c r="AP137" s="92" t="str">
        <f t="shared" si="27"/>
        <v/>
      </c>
      <c r="AQ137" s="85">
        <f>VLOOKUP($C137,Hoja3!$C$5:$W$202,21,FALSE)</f>
        <v>2.6030000000000002</v>
      </c>
      <c r="AR137" s="94">
        <f t="shared" si="28"/>
        <v>16.963787442000001</v>
      </c>
      <c r="AS137" s="92">
        <f t="shared" si="29"/>
        <v>0</v>
      </c>
      <c r="AT137" s="85">
        <f>VLOOKUP($C137,Hoja3!$C$5:$AB$202,26,FALSE)</f>
        <v>3.01</v>
      </c>
      <c r="AU137" s="94">
        <f t="shared" si="30"/>
        <v>19.616212140000002</v>
      </c>
      <c r="AV137" s="92">
        <f t="shared" si="31"/>
        <v>0</v>
      </c>
      <c r="AX137" s="86">
        <f t="shared" si="32"/>
        <v>36.579999581999999</v>
      </c>
      <c r="AY137" s="92">
        <f t="shared" si="33"/>
        <v>0</v>
      </c>
    </row>
    <row r="138" spans="1:51">
      <c r="A138">
        <v>129</v>
      </c>
      <c r="B138" t="s">
        <v>45</v>
      </c>
      <c r="C138" t="s">
        <v>288</v>
      </c>
      <c r="D138" t="s">
        <v>828</v>
      </c>
      <c r="E138">
        <v>250</v>
      </c>
      <c r="F138" t="s">
        <v>623</v>
      </c>
      <c r="G138" s="5">
        <v>403909</v>
      </c>
      <c r="H138" s="5">
        <v>0</v>
      </c>
      <c r="I138" s="6">
        <v>0</v>
      </c>
      <c r="J138" s="5">
        <v>0</v>
      </c>
      <c r="K138" s="7">
        <v>0</v>
      </c>
      <c r="L138" s="5">
        <v>356544.6</v>
      </c>
      <c r="M138" s="6">
        <v>0</v>
      </c>
      <c r="N138" s="5">
        <v>55024.09</v>
      </c>
      <c r="O138" s="6">
        <v>0</v>
      </c>
      <c r="P138" s="5">
        <v>368736.1</v>
      </c>
      <c r="Q138" s="7">
        <v>0</v>
      </c>
      <c r="R138" s="5">
        <v>358619</v>
      </c>
      <c r="S138" s="7">
        <v>0</v>
      </c>
      <c r="T138" s="9">
        <v>155</v>
      </c>
      <c r="U138" s="9">
        <v>156</v>
      </c>
      <c r="V138" s="9">
        <v>143</v>
      </c>
      <c r="W138" s="9">
        <v>143</v>
      </c>
      <c r="X138" s="9">
        <v>143</v>
      </c>
      <c r="Y138" s="9">
        <v>143</v>
      </c>
      <c r="Z138" s="9" t="s">
        <v>39</v>
      </c>
      <c r="AA138" s="9">
        <v>38</v>
      </c>
      <c r="AB138" s="9">
        <v>38</v>
      </c>
      <c r="AC138" s="9">
        <v>31</v>
      </c>
      <c r="AD138" s="9">
        <v>31</v>
      </c>
      <c r="AE138" s="9">
        <v>31</v>
      </c>
      <c r="AF138" s="9">
        <v>31</v>
      </c>
      <c r="AJ138" s="85">
        <f>VLOOKUP($C138,Hoja3!$C$5:$U$202,18,FALSE)</f>
        <v>18.130370370370372</v>
      </c>
      <c r="AK138" s="94">
        <f t="shared" si="23"/>
        <v>66853.220619259257</v>
      </c>
      <c r="AL138" s="92">
        <f t="shared" si="24"/>
        <v>0</v>
      </c>
      <c r="AM138">
        <f>IFERROR(VLOOKUP(C138,'[2]Education expendit (current US)'!$B$2:$K$156,10,FALSE),"")</f>
        <v>26673018890.303699</v>
      </c>
      <c r="AN138">
        <f t="shared" si="25"/>
        <v>26673.018890303698</v>
      </c>
      <c r="AO138" s="88">
        <f t="shared" si="26"/>
        <v>7.2336337262079038</v>
      </c>
      <c r="AP138" s="92">
        <f t="shared" si="27"/>
        <v>0</v>
      </c>
      <c r="AQ138" s="85">
        <f>VLOOKUP($C138,Hoja3!$C$5:$W$202,21,FALSE)</f>
        <v>5.3360000000000003</v>
      </c>
      <c r="AR138" s="94">
        <f t="shared" si="28"/>
        <v>19675.758296</v>
      </c>
      <c r="AS138" s="92">
        <f t="shared" si="29"/>
        <v>0</v>
      </c>
      <c r="AT138" s="85">
        <f>VLOOKUP($C138,Hoja3!$C$5:$AB$202,26,FALSE)</f>
        <v>12.794370370370372</v>
      </c>
      <c r="AU138" s="94">
        <f t="shared" si="30"/>
        <v>47177.462323259264</v>
      </c>
      <c r="AV138" s="92">
        <f t="shared" si="31"/>
        <v>0</v>
      </c>
      <c r="AX138" s="86">
        <f t="shared" si="32"/>
        <v>93526.239509562962</v>
      </c>
      <c r="AY138" s="92">
        <f t="shared" si="33"/>
        <v>0</v>
      </c>
    </row>
    <row r="139" spans="1:51">
      <c r="A139">
        <v>131</v>
      </c>
      <c r="B139" t="s">
        <v>45</v>
      </c>
      <c r="C139" t="s">
        <v>278</v>
      </c>
      <c r="D139" t="s">
        <v>829</v>
      </c>
      <c r="E139">
        <v>250</v>
      </c>
      <c r="F139" t="s">
        <v>629</v>
      </c>
      <c r="G139" s="5">
        <v>13112</v>
      </c>
      <c r="H139" s="5">
        <v>0</v>
      </c>
      <c r="I139" s="6">
        <v>0</v>
      </c>
      <c r="J139" s="5">
        <v>0</v>
      </c>
      <c r="K139" s="7">
        <v>0</v>
      </c>
      <c r="L139" s="5">
        <v>18301.11</v>
      </c>
      <c r="M139" s="6">
        <v>0</v>
      </c>
      <c r="N139" s="5">
        <v>2717.7959999999998</v>
      </c>
      <c r="O139" s="6">
        <v>0</v>
      </c>
      <c r="P139" s="5">
        <v>19649.72</v>
      </c>
      <c r="Q139" s="7">
        <v>0</v>
      </c>
      <c r="R139" s="5">
        <v>18789.59</v>
      </c>
      <c r="S139" s="7">
        <v>0</v>
      </c>
      <c r="T139" s="9">
        <v>156</v>
      </c>
      <c r="U139" s="9">
        <v>157</v>
      </c>
      <c r="V139" s="9">
        <v>144</v>
      </c>
      <c r="W139" s="9">
        <v>144</v>
      </c>
      <c r="X139" s="9">
        <v>144</v>
      </c>
      <c r="Y139" s="9">
        <v>144</v>
      </c>
      <c r="Z139" s="9" t="s">
        <v>39</v>
      </c>
      <c r="AA139" s="9">
        <v>39</v>
      </c>
      <c r="AB139" s="9">
        <v>39</v>
      </c>
      <c r="AC139" s="9">
        <v>32</v>
      </c>
      <c r="AD139" s="9">
        <v>32</v>
      </c>
      <c r="AE139" s="9">
        <v>32</v>
      </c>
      <c r="AF139" s="9">
        <v>32</v>
      </c>
      <c r="AJ139" s="85">
        <f>VLOOKUP($C139,Hoja3!$C$5:$U$202,18,FALSE)</f>
        <v>12.122385406922358</v>
      </c>
      <c r="AK139" s="94">
        <f t="shared" si="23"/>
        <v>2382.0147897811044</v>
      </c>
      <c r="AL139" s="92">
        <f t="shared" si="24"/>
        <v>0</v>
      </c>
      <c r="AM139">
        <f>IFERROR(VLOOKUP(C139,'[2]Education expendit (current US)'!$B$2:$K$156,10,FALSE),"")</f>
        <v>1663035288.13151</v>
      </c>
      <c r="AN139">
        <f t="shared" si="25"/>
        <v>1663.03528813151</v>
      </c>
      <c r="AO139" s="88">
        <f t="shared" si="26"/>
        <v>8.4634045071965911</v>
      </c>
      <c r="AP139" s="92">
        <f t="shared" si="27"/>
        <v>0</v>
      </c>
      <c r="AQ139" s="85">
        <f>VLOOKUP($C139,Hoja3!$C$5:$W$202,21,FALSE)</f>
        <v>3.622385406922358</v>
      </c>
      <c r="AR139" s="94">
        <f t="shared" si="28"/>
        <v>711.78858978110395</v>
      </c>
      <c r="AS139" s="92">
        <f t="shared" si="29"/>
        <v>0</v>
      </c>
      <c r="AT139" s="85">
        <f>VLOOKUP($C139,Hoja3!$C$5:$AB$202,26,FALSE)</f>
        <v>8.5</v>
      </c>
      <c r="AU139" s="94">
        <f t="shared" si="30"/>
        <v>1670.2262000000001</v>
      </c>
      <c r="AV139" s="92">
        <f t="shared" si="31"/>
        <v>0</v>
      </c>
      <c r="AX139" s="86">
        <f t="shared" si="32"/>
        <v>4045.0500779126141</v>
      </c>
      <c r="AY139" s="92">
        <f t="shared" si="33"/>
        <v>0</v>
      </c>
    </row>
    <row r="140" spans="1:51">
      <c r="A140">
        <v>132</v>
      </c>
      <c r="B140" t="s">
        <v>45</v>
      </c>
      <c r="C140" t="s">
        <v>300</v>
      </c>
      <c r="D140" t="s">
        <v>830</v>
      </c>
      <c r="E140">
        <v>250</v>
      </c>
      <c r="F140" t="s">
        <v>630</v>
      </c>
      <c r="G140" s="5">
        <v>1715746</v>
      </c>
      <c r="H140" s="5">
        <v>0</v>
      </c>
      <c r="I140" s="6">
        <v>0</v>
      </c>
      <c r="J140" s="5">
        <v>0</v>
      </c>
      <c r="K140" s="7">
        <v>0</v>
      </c>
      <c r="L140" s="5">
        <v>2108637</v>
      </c>
      <c r="M140" s="6">
        <v>0</v>
      </c>
      <c r="N140" s="5">
        <v>442019.3</v>
      </c>
      <c r="O140" s="6">
        <v>0</v>
      </c>
      <c r="P140" s="5">
        <v>2087890</v>
      </c>
      <c r="Q140" s="7">
        <v>0</v>
      </c>
      <c r="R140" s="5">
        <v>2049164</v>
      </c>
      <c r="S140" s="7">
        <v>0</v>
      </c>
      <c r="T140" s="9">
        <v>157</v>
      </c>
      <c r="U140" s="9">
        <v>158</v>
      </c>
      <c r="V140" s="9">
        <v>145</v>
      </c>
      <c r="W140" s="9">
        <v>145</v>
      </c>
      <c r="X140" s="9">
        <v>145</v>
      </c>
      <c r="Y140" s="9">
        <v>145</v>
      </c>
      <c r="Z140" s="9" t="s">
        <v>39</v>
      </c>
      <c r="AA140" s="9">
        <v>40</v>
      </c>
      <c r="AB140" s="9">
        <v>40</v>
      </c>
      <c r="AC140" s="9">
        <v>33</v>
      </c>
      <c r="AD140" s="9">
        <v>33</v>
      </c>
      <c r="AE140" s="9">
        <v>33</v>
      </c>
      <c r="AF140" s="9">
        <v>33</v>
      </c>
      <c r="AJ140" s="85">
        <f>VLOOKUP($C140,Hoja3!$C$5:$U$202,18,FALSE)</f>
        <v>21.290183036756627</v>
      </c>
      <c r="AK140" s="94">
        <f t="shared" si="23"/>
        <v>444515.60260613792</v>
      </c>
      <c r="AL140" s="92">
        <f t="shared" si="24"/>
        <v>0</v>
      </c>
      <c r="AM140">
        <f>IFERROR(VLOOKUP(C140,'[2]Education expendit (current US)'!$B$2:$K$156,10,FALSE),"")</f>
        <v>123396782519.01401</v>
      </c>
      <c r="AN140">
        <f t="shared" si="25"/>
        <v>123396.78251901401</v>
      </c>
      <c r="AO140" s="88">
        <f t="shared" si="26"/>
        <v>5.9101189487479706</v>
      </c>
      <c r="AP140" s="92">
        <f t="shared" si="27"/>
        <v>0</v>
      </c>
      <c r="AQ140" s="85">
        <f>VLOOKUP($C140,Hoja3!$C$5:$W$202,21,FALSE)</f>
        <v>5.7864604090194023</v>
      </c>
      <c r="AR140" s="94">
        <f t="shared" si="28"/>
        <v>120814.92823387521</v>
      </c>
      <c r="AS140" s="92">
        <f t="shared" si="29"/>
        <v>0</v>
      </c>
      <c r="AT140" s="85">
        <f>VLOOKUP($C140,Hoja3!$C$5:$AB$202,26,FALSE)</f>
        <v>15.503722627737226</v>
      </c>
      <c r="AU140" s="94">
        <f t="shared" si="30"/>
        <v>323700.67437226279</v>
      </c>
      <c r="AV140" s="92">
        <f t="shared" si="31"/>
        <v>0</v>
      </c>
      <c r="AX140" s="86">
        <f t="shared" si="32"/>
        <v>567912.38512515207</v>
      </c>
      <c r="AY140" s="92">
        <f t="shared" si="33"/>
        <v>0</v>
      </c>
    </row>
    <row r="141" spans="1:51">
      <c r="A141">
        <v>133</v>
      </c>
      <c r="B141" t="s">
        <v>45</v>
      </c>
      <c r="C141" t="s">
        <v>276</v>
      </c>
      <c r="D141" t="s">
        <v>831</v>
      </c>
      <c r="E141">
        <v>250</v>
      </c>
      <c r="F141" t="s">
        <v>631</v>
      </c>
      <c r="G141" s="5">
        <v>326640</v>
      </c>
      <c r="H141" s="5">
        <v>0</v>
      </c>
      <c r="I141" s="6">
        <v>0</v>
      </c>
      <c r="J141" s="5">
        <v>0</v>
      </c>
      <c r="K141" s="7">
        <v>0</v>
      </c>
      <c r="L141" s="5">
        <v>198119.9</v>
      </c>
      <c r="M141" s="6">
        <v>0</v>
      </c>
      <c r="N141" s="5">
        <v>26588.17</v>
      </c>
      <c r="O141" s="6">
        <v>0</v>
      </c>
      <c r="P141" s="5">
        <v>212740.8</v>
      </c>
      <c r="Q141" s="7">
        <v>0</v>
      </c>
      <c r="R141" s="5">
        <v>197330.5</v>
      </c>
      <c r="S141" s="7">
        <v>0</v>
      </c>
      <c r="T141" s="9">
        <v>158</v>
      </c>
      <c r="U141" s="9">
        <v>159</v>
      </c>
      <c r="V141" s="9">
        <v>146</v>
      </c>
      <c r="W141" s="9">
        <v>146</v>
      </c>
      <c r="X141" s="9">
        <v>146</v>
      </c>
      <c r="Y141" s="9">
        <v>146</v>
      </c>
      <c r="Z141" s="9" t="s">
        <v>39</v>
      </c>
      <c r="AA141" s="9">
        <v>41</v>
      </c>
      <c r="AB141" s="9">
        <v>41</v>
      </c>
      <c r="AC141" s="9">
        <v>34</v>
      </c>
      <c r="AD141" s="9">
        <v>34</v>
      </c>
      <c r="AE141" s="9">
        <v>34</v>
      </c>
      <c r="AF141" s="9">
        <v>34</v>
      </c>
      <c r="AJ141" s="85">
        <f>VLOOKUP($C141,Hoja3!$C$5:$U$202,18,FALSE)</f>
        <v>10.434000000000001</v>
      </c>
      <c r="AK141" s="94">
        <f t="shared" si="23"/>
        <v>22197.375071999999</v>
      </c>
      <c r="AL141" s="92">
        <f t="shared" si="24"/>
        <v>0</v>
      </c>
      <c r="AM141">
        <f>IFERROR(VLOOKUP(C141,'[2]Education expendit (current US)'!$B$2:$K$156,10,FALSE),"")</f>
        <v>10581575767.808201</v>
      </c>
      <c r="AN141">
        <f t="shared" si="25"/>
        <v>10581.575767808201</v>
      </c>
      <c r="AO141" s="88">
        <f t="shared" si="26"/>
        <v>4.9739287282026767</v>
      </c>
      <c r="AP141" s="92">
        <f t="shared" si="27"/>
        <v>0</v>
      </c>
      <c r="AQ141" s="85">
        <f>VLOOKUP($C141,Hoja3!$C$5:$W$202,21,FALSE)</f>
        <v>3.633</v>
      </c>
      <c r="AR141" s="94">
        <f t="shared" si="28"/>
        <v>7728.8732639999989</v>
      </c>
      <c r="AS141" s="92">
        <f t="shared" si="29"/>
        <v>0</v>
      </c>
      <c r="AT141" s="85">
        <f>VLOOKUP($C141,Hoja3!$C$5:$AB$202,26,FALSE)</f>
        <v>6.8010000000000002</v>
      </c>
      <c r="AU141" s="94">
        <f t="shared" si="30"/>
        <v>14468.501807999999</v>
      </c>
      <c r="AV141" s="92">
        <f t="shared" si="31"/>
        <v>0</v>
      </c>
      <c r="AX141" s="86">
        <f t="shared" si="32"/>
        <v>32778.950839808196</v>
      </c>
      <c r="AY141" s="92">
        <f t="shared" si="33"/>
        <v>0</v>
      </c>
    </row>
    <row r="142" spans="1:51">
      <c r="A142">
        <v>136</v>
      </c>
      <c r="B142" t="s">
        <v>45</v>
      </c>
      <c r="C142" t="s">
        <v>266</v>
      </c>
      <c r="D142" t="s">
        <v>832</v>
      </c>
      <c r="E142">
        <v>250</v>
      </c>
      <c r="F142" t="s">
        <v>637</v>
      </c>
      <c r="G142" s="5">
        <v>68550</v>
      </c>
      <c r="H142" s="5">
        <v>0</v>
      </c>
      <c r="I142" s="6">
        <v>0</v>
      </c>
      <c r="J142" s="5">
        <v>0</v>
      </c>
      <c r="K142" s="7">
        <v>0</v>
      </c>
      <c r="L142" s="5">
        <v>61264.94</v>
      </c>
      <c r="M142" s="6">
        <v>0</v>
      </c>
      <c r="N142" s="5">
        <v>6807.2539999999999</v>
      </c>
      <c r="O142" s="6">
        <v>0</v>
      </c>
      <c r="P142" s="5">
        <v>57978.11</v>
      </c>
      <c r="Q142" s="7">
        <v>0</v>
      </c>
      <c r="R142" s="5">
        <v>56924.26</v>
      </c>
      <c r="S142" s="7">
        <v>0</v>
      </c>
      <c r="T142" s="9">
        <v>159</v>
      </c>
      <c r="U142" s="9">
        <v>160</v>
      </c>
      <c r="V142" s="9">
        <v>147</v>
      </c>
      <c r="W142" s="9">
        <v>147</v>
      </c>
      <c r="X142" s="9">
        <v>147</v>
      </c>
      <c r="Y142" s="9">
        <v>147</v>
      </c>
      <c r="Z142" s="9" t="s">
        <v>39</v>
      </c>
      <c r="AA142" s="9">
        <v>42</v>
      </c>
      <c r="AB142" s="9">
        <v>42</v>
      </c>
      <c r="AC142" s="9">
        <v>35</v>
      </c>
      <c r="AD142" s="9">
        <v>35</v>
      </c>
      <c r="AE142" s="9">
        <v>35</v>
      </c>
      <c r="AF142" s="9">
        <v>35</v>
      </c>
      <c r="AJ142" s="85">
        <f>VLOOKUP($C142,Hoja3!$C$5:$U$202,18,FALSE)</f>
        <v>4.37</v>
      </c>
      <c r="AK142" s="94">
        <f t="shared" si="23"/>
        <v>2533.643407</v>
      </c>
      <c r="AL142" s="92">
        <f t="shared" si="24"/>
        <v>0</v>
      </c>
      <c r="AM142">
        <f>IFERROR(VLOOKUP(C142,'[2]Education expendit (current US)'!$B$2:$K$156,10,FALSE),"")</f>
        <v>3370731014.9481502</v>
      </c>
      <c r="AN142">
        <f t="shared" si="25"/>
        <v>3370.73101494815</v>
      </c>
      <c r="AO142" s="88">
        <f t="shared" si="26"/>
        <v>5.8137994062727296</v>
      </c>
      <c r="AP142" s="92">
        <f t="shared" si="27"/>
        <v>0</v>
      </c>
      <c r="AQ142" s="85">
        <f>VLOOKUP($C142,Hoja3!$C$5:$W$202,21,FALSE)</f>
        <v>2.0699999999999998</v>
      </c>
      <c r="AR142" s="94">
        <f t="shared" si="28"/>
        <v>1200.1468769999999</v>
      </c>
      <c r="AS142" s="92">
        <f t="shared" si="29"/>
        <v>0</v>
      </c>
      <c r="AT142" s="85">
        <f>VLOOKUP($C142,Hoja3!$C$5:$AB$202,26,FALSE)</f>
        <v>2.3000000000000003</v>
      </c>
      <c r="AU142" s="94">
        <f t="shared" si="30"/>
        <v>1333.4965300000001</v>
      </c>
      <c r="AV142" s="92">
        <f t="shared" si="31"/>
        <v>0</v>
      </c>
      <c r="AX142" s="86">
        <f t="shared" si="32"/>
        <v>5904.3744219481505</v>
      </c>
      <c r="AY142" s="92">
        <f t="shared" si="33"/>
        <v>0</v>
      </c>
    </row>
    <row r="143" spans="1:51">
      <c r="A143">
        <v>145</v>
      </c>
      <c r="B143" t="s">
        <v>45</v>
      </c>
      <c r="C143" t="s">
        <v>312</v>
      </c>
      <c r="D143" t="s">
        <v>833</v>
      </c>
      <c r="E143">
        <v>250</v>
      </c>
      <c r="F143" t="s">
        <v>650</v>
      </c>
      <c r="G143" s="5">
        <v>19203</v>
      </c>
      <c r="H143" s="5">
        <v>0</v>
      </c>
      <c r="I143" s="6">
        <v>0</v>
      </c>
      <c r="J143" s="5">
        <v>0</v>
      </c>
      <c r="K143" s="7">
        <v>0</v>
      </c>
      <c r="L143" s="5">
        <v>17940.689999999999</v>
      </c>
      <c r="M143" s="6">
        <v>0</v>
      </c>
      <c r="N143" s="5">
        <v>1710.654</v>
      </c>
      <c r="O143" s="6">
        <v>0</v>
      </c>
      <c r="P143" s="5">
        <v>18333.169999999998</v>
      </c>
      <c r="Q143" s="7">
        <v>0</v>
      </c>
      <c r="R143" s="5">
        <v>17852.75</v>
      </c>
      <c r="S143" s="7">
        <v>0</v>
      </c>
      <c r="T143" s="9">
        <v>160</v>
      </c>
      <c r="U143" s="9">
        <v>161</v>
      </c>
      <c r="V143" s="9">
        <v>148</v>
      </c>
      <c r="W143" s="9">
        <v>148</v>
      </c>
      <c r="X143" s="9">
        <v>148</v>
      </c>
      <c r="Y143" s="9">
        <v>148</v>
      </c>
      <c r="Z143" s="9" t="s">
        <v>39</v>
      </c>
      <c r="AA143" s="9">
        <v>43</v>
      </c>
      <c r="AB143" s="9">
        <v>43</v>
      </c>
      <c r="AC143" s="9">
        <v>36</v>
      </c>
      <c r="AD143" s="9">
        <v>36</v>
      </c>
      <c r="AE143" s="9">
        <v>36</v>
      </c>
      <c r="AF143" s="9">
        <v>36</v>
      </c>
      <c r="AJ143" s="85">
        <f>VLOOKUP($C143,Hoja3!$C$5:$U$202,18,FALSE)</f>
        <v>6.35</v>
      </c>
      <c r="AK143" s="94">
        <f t="shared" si="23"/>
        <v>1164.1562949999998</v>
      </c>
      <c r="AL143" s="92">
        <f t="shared" si="24"/>
        <v>0</v>
      </c>
      <c r="AM143" t="str">
        <f>IFERROR(VLOOKUP(C143,'[2]Education expendit (current US)'!$B$2:$K$156,10,FALSE),"")</f>
        <v/>
      </c>
      <c r="AN143">
        <f t="shared" si="25"/>
        <v>0</v>
      </c>
      <c r="AO143" s="88">
        <f t="shared" si="26"/>
        <v>0</v>
      </c>
      <c r="AP143" s="92" t="str">
        <f t="shared" si="27"/>
        <v/>
      </c>
      <c r="AQ143" s="85">
        <f>VLOOKUP($C143,Hoja3!$C$5:$W$202,21,FALSE)</f>
        <v>2.2799999999999998</v>
      </c>
      <c r="AR143" s="94">
        <f t="shared" si="28"/>
        <v>417.99627599999991</v>
      </c>
      <c r="AS143" s="92">
        <f t="shared" si="29"/>
        <v>0</v>
      </c>
      <c r="AT143" s="85">
        <f>VLOOKUP($C143,Hoja3!$C$5:$AB$202,26,FALSE)</f>
        <v>4.07</v>
      </c>
      <c r="AU143" s="94">
        <f t="shared" si="30"/>
        <v>746.16001900000003</v>
      </c>
      <c r="AV143" s="92">
        <f t="shared" si="31"/>
        <v>0</v>
      </c>
      <c r="AX143" s="86">
        <f t="shared" si="32"/>
        <v>1164.156295</v>
      </c>
      <c r="AY143" s="92">
        <f t="shared" si="33"/>
        <v>0</v>
      </c>
    </row>
    <row r="144" spans="1:51">
      <c r="A144">
        <v>146</v>
      </c>
      <c r="B144" t="s">
        <v>45</v>
      </c>
      <c r="C144" t="s">
        <v>270</v>
      </c>
      <c r="D144" t="s">
        <v>834</v>
      </c>
      <c r="E144">
        <v>250</v>
      </c>
      <c r="F144" t="s">
        <v>651</v>
      </c>
      <c r="G144" s="5">
        <v>189980</v>
      </c>
      <c r="H144" s="5">
        <v>0</v>
      </c>
      <c r="I144" s="6">
        <v>0</v>
      </c>
      <c r="J144" s="5">
        <v>0</v>
      </c>
      <c r="K144" s="7">
        <v>0</v>
      </c>
      <c r="L144" s="5">
        <v>152561.1</v>
      </c>
      <c r="M144" s="6">
        <v>0</v>
      </c>
      <c r="N144" s="5">
        <v>15658.53</v>
      </c>
      <c r="O144" s="6">
        <v>0</v>
      </c>
      <c r="P144" s="5">
        <v>157053</v>
      </c>
      <c r="Q144" s="7">
        <v>0</v>
      </c>
      <c r="R144" s="5">
        <v>146999.70000000001</v>
      </c>
      <c r="S144" s="7">
        <v>0</v>
      </c>
      <c r="T144" s="9">
        <v>161</v>
      </c>
      <c r="U144" s="9">
        <v>162</v>
      </c>
      <c r="V144" s="9">
        <v>149</v>
      </c>
      <c r="W144" s="9">
        <v>149</v>
      </c>
      <c r="X144" s="9">
        <v>149</v>
      </c>
      <c r="Y144" s="9">
        <v>149</v>
      </c>
      <c r="Z144" s="9" t="s">
        <v>39</v>
      </c>
      <c r="AA144" s="9">
        <v>44</v>
      </c>
      <c r="AB144" s="9">
        <v>44</v>
      </c>
      <c r="AC144" s="9">
        <v>37</v>
      </c>
      <c r="AD144" s="9">
        <v>37</v>
      </c>
      <c r="AE144" s="9">
        <v>37</v>
      </c>
      <c r="AF144" s="9">
        <v>37</v>
      </c>
      <c r="AJ144" s="85">
        <f>VLOOKUP($C144,Hoja3!$C$5:$U$202,18,FALSE)</f>
        <v>6.85</v>
      </c>
      <c r="AK144" s="94">
        <f t="shared" si="23"/>
        <v>10758.130500000001</v>
      </c>
      <c r="AL144" s="92">
        <f t="shared" si="24"/>
        <v>0</v>
      </c>
      <c r="AM144" t="str">
        <f>IFERROR(VLOOKUP(C144,'[2]Education expendit (current US)'!$B$2:$K$156,10,FALSE),"")</f>
        <v/>
      </c>
      <c r="AN144">
        <f t="shared" si="25"/>
        <v>0</v>
      </c>
      <c r="AO144" s="88">
        <f t="shared" si="26"/>
        <v>0</v>
      </c>
      <c r="AP144" s="92" t="str">
        <f t="shared" si="27"/>
        <v/>
      </c>
      <c r="AQ144" s="85">
        <f>VLOOKUP($C144,Hoja3!$C$5:$W$202,21,FALSE)</f>
        <v>1.58</v>
      </c>
      <c r="AR144" s="94">
        <f t="shared" si="28"/>
        <v>2481.4374000000003</v>
      </c>
      <c r="AS144" s="92">
        <f t="shared" si="29"/>
        <v>0</v>
      </c>
      <c r="AT144" s="85">
        <f>VLOOKUP($C144,Hoja3!$C$5:$AB$202,26,FALSE)</f>
        <v>5.27</v>
      </c>
      <c r="AU144" s="94">
        <f t="shared" si="30"/>
        <v>8276.6930999999986</v>
      </c>
      <c r="AV144" s="92">
        <f t="shared" si="31"/>
        <v>0</v>
      </c>
      <c r="AX144" s="86">
        <f t="shared" si="32"/>
        <v>10758.130499999999</v>
      </c>
      <c r="AY144" s="92">
        <f t="shared" si="33"/>
        <v>0</v>
      </c>
    </row>
    <row r="145" spans="1:51">
      <c r="A145">
        <v>148</v>
      </c>
      <c r="B145" t="s">
        <v>45</v>
      </c>
      <c r="C145" t="s">
        <v>316</v>
      </c>
      <c r="D145" t="s">
        <v>835</v>
      </c>
      <c r="E145">
        <v>250</v>
      </c>
      <c r="F145" t="s">
        <v>656</v>
      </c>
      <c r="G145" s="5">
        <v>28590</v>
      </c>
      <c r="H145" s="5">
        <v>0</v>
      </c>
      <c r="I145" s="6">
        <v>0</v>
      </c>
      <c r="J145" s="5">
        <v>0</v>
      </c>
      <c r="K145" s="7">
        <v>0</v>
      </c>
      <c r="L145" s="5">
        <v>39936.04</v>
      </c>
      <c r="M145" s="6">
        <v>0</v>
      </c>
      <c r="N145" s="5">
        <v>5117.3329999999996</v>
      </c>
      <c r="O145" s="6">
        <v>0</v>
      </c>
      <c r="P145" s="5">
        <v>40264.99</v>
      </c>
      <c r="Q145" s="7">
        <v>0</v>
      </c>
      <c r="R145" s="5">
        <v>39161.26</v>
      </c>
      <c r="S145" s="7">
        <v>0</v>
      </c>
      <c r="T145" s="9">
        <v>162</v>
      </c>
      <c r="U145" s="9">
        <v>163</v>
      </c>
      <c r="V145" s="9">
        <v>150</v>
      </c>
      <c r="W145" s="9">
        <v>150</v>
      </c>
      <c r="X145" s="9">
        <v>150</v>
      </c>
      <c r="Y145" s="9">
        <v>150</v>
      </c>
      <c r="Z145" s="9" t="s">
        <v>39</v>
      </c>
      <c r="AA145" s="9">
        <v>45</v>
      </c>
      <c r="AB145" s="9">
        <v>45</v>
      </c>
      <c r="AC145" s="9">
        <v>38</v>
      </c>
      <c r="AD145" s="9">
        <v>38</v>
      </c>
      <c r="AE145" s="9">
        <v>38</v>
      </c>
      <c r="AF145" s="9">
        <v>38</v>
      </c>
      <c r="AJ145" s="85">
        <f>VLOOKUP($C145,Hoja3!$C$5:$U$202,18,FALSE)</f>
        <v>17.899310986964622</v>
      </c>
      <c r="AK145" s="94">
        <f t="shared" si="23"/>
        <v>7207.1557789702065</v>
      </c>
      <c r="AL145" s="92">
        <f t="shared" si="24"/>
        <v>0</v>
      </c>
      <c r="AM145" t="str">
        <f>IFERROR(VLOOKUP(C145,'[2]Education expendit (current US)'!$B$2:$K$156,10,FALSE),"")</f>
        <v/>
      </c>
      <c r="AN145">
        <f t="shared" si="25"/>
        <v>0</v>
      </c>
      <c r="AO145" s="88">
        <f t="shared" si="26"/>
        <v>0</v>
      </c>
      <c r="AP145" s="92" t="str">
        <f t="shared" si="27"/>
        <v/>
      </c>
      <c r="AQ145" s="85">
        <f>VLOOKUP($C145,Hoja3!$C$5:$W$202,21,FALSE)</f>
        <v>4.8467039106145249</v>
      </c>
      <c r="AR145" s="94">
        <f t="shared" si="28"/>
        <v>1951.5248449385472</v>
      </c>
      <c r="AS145" s="92">
        <f t="shared" si="29"/>
        <v>0</v>
      </c>
      <c r="AT145" s="85">
        <f>VLOOKUP($C145,Hoja3!$C$5:$AB$202,26,FALSE)</f>
        <v>13.052607076350096</v>
      </c>
      <c r="AU145" s="94">
        <f t="shared" si="30"/>
        <v>5255.6309340316584</v>
      </c>
      <c r="AV145" s="92">
        <f t="shared" si="31"/>
        <v>0</v>
      </c>
      <c r="AX145" s="86">
        <f t="shared" si="32"/>
        <v>7207.1557789702056</v>
      </c>
      <c r="AY145" s="92">
        <f t="shared" si="33"/>
        <v>0</v>
      </c>
    </row>
    <row r="146" spans="1:51">
      <c r="A146">
        <v>105</v>
      </c>
      <c r="B146" t="s">
        <v>38</v>
      </c>
      <c r="C146" t="s">
        <v>322</v>
      </c>
      <c r="D146" t="s">
        <v>836</v>
      </c>
      <c r="E146">
        <v>250</v>
      </c>
      <c r="F146" t="e">
        <v>#N/A</v>
      </c>
      <c r="G146" s="5">
        <v>20.22</v>
      </c>
      <c r="H146" s="5">
        <v>0.3</v>
      </c>
      <c r="I146" s="6">
        <v>15</v>
      </c>
      <c r="J146" s="5">
        <v>8.7100000000000009</v>
      </c>
      <c r="K146" s="7">
        <v>43.57</v>
      </c>
      <c r="L146" s="5"/>
      <c r="M146" s="90"/>
      <c r="N146" s="5"/>
      <c r="O146" s="90"/>
      <c r="P146" s="5"/>
      <c r="Q146" s="90"/>
      <c r="R146" s="5"/>
      <c r="S146" s="90"/>
      <c r="T146" s="9">
        <v>1</v>
      </c>
      <c r="U146" s="9">
        <v>1</v>
      </c>
      <c r="V146" s="9">
        <v>190</v>
      </c>
      <c r="W146" s="9">
        <v>190</v>
      </c>
      <c r="X146" s="9">
        <v>190</v>
      </c>
      <c r="Y146" s="9">
        <v>190</v>
      </c>
      <c r="Z146" s="9" t="s">
        <v>39</v>
      </c>
      <c r="AA146" s="9">
        <v>1</v>
      </c>
      <c r="AB146" s="9">
        <v>1</v>
      </c>
      <c r="AC146" s="9">
        <v>39</v>
      </c>
      <c r="AD146" s="9">
        <v>39</v>
      </c>
      <c r="AE146" s="9">
        <v>39</v>
      </c>
      <c r="AF146" s="9">
        <v>39</v>
      </c>
      <c r="AJ146" s="85" t="e">
        <f>VLOOKUP($C146,Hoja3!$C$5:$U$202,18,FALSE)</f>
        <v>#N/A</v>
      </c>
      <c r="AK146" s="94">
        <f t="shared" si="23"/>
        <v>0</v>
      </c>
      <c r="AL146" s="92" t="str">
        <f t="shared" si="24"/>
        <v/>
      </c>
      <c r="AM146" t="str">
        <f>IFERROR(VLOOKUP(C146,'[2]Education expendit (current US)'!$B$2:$K$156,10,FALSE),"")</f>
        <v/>
      </c>
      <c r="AN146">
        <f t="shared" si="25"/>
        <v>0</v>
      </c>
      <c r="AO146" s="88" t="e">
        <f t="shared" si="26"/>
        <v>#DIV/0!</v>
      </c>
      <c r="AP146" s="92" t="str">
        <f t="shared" si="27"/>
        <v/>
      </c>
      <c r="AQ146" s="85" t="e">
        <f>VLOOKUP($C146,Hoja3!$C$5:$W$202,21,FALSE)</f>
        <v>#N/A</v>
      </c>
      <c r="AR146" s="94">
        <f t="shared" si="28"/>
        <v>0</v>
      </c>
      <c r="AS146" s="92" t="str">
        <f t="shared" si="29"/>
        <v/>
      </c>
      <c r="AT146" s="85" t="e">
        <f>VLOOKUP($C146,Hoja3!$C$5:$AB$202,26,FALSE)</f>
        <v>#N/A</v>
      </c>
      <c r="AU146" s="94">
        <f t="shared" si="30"/>
        <v>0</v>
      </c>
      <c r="AV146" s="92" t="str">
        <f t="shared" si="31"/>
        <v/>
      </c>
      <c r="AX146" s="86">
        <f t="shared" si="32"/>
        <v>0</v>
      </c>
      <c r="AY146" s="92" t="str">
        <f t="shared" si="33"/>
        <v/>
      </c>
    </row>
    <row r="147" spans="1:51">
      <c r="A147">
        <v>125</v>
      </c>
      <c r="B147" t="s">
        <v>38</v>
      </c>
      <c r="C147" t="s">
        <v>330</v>
      </c>
      <c r="D147" t="s">
        <v>837</v>
      </c>
      <c r="E147">
        <v>250</v>
      </c>
      <c r="F147" t="e">
        <v>#N/A</v>
      </c>
      <c r="G147" s="5">
        <v>331.85</v>
      </c>
      <c r="H147" s="5">
        <v>3.5</v>
      </c>
      <c r="I147" s="6">
        <v>10.51</v>
      </c>
      <c r="J147" s="5">
        <v>121.32</v>
      </c>
      <c r="K147" s="7">
        <v>36.65</v>
      </c>
      <c r="L147" s="5"/>
      <c r="M147" s="90"/>
      <c r="N147" s="5"/>
      <c r="O147" s="90"/>
      <c r="P147" s="5"/>
      <c r="Q147" s="90"/>
      <c r="R147" s="5"/>
      <c r="S147" s="90"/>
      <c r="T147" s="9">
        <v>4</v>
      </c>
      <c r="U147" s="9">
        <v>2</v>
      </c>
      <c r="V147" s="9">
        <v>191</v>
      </c>
      <c r="W147" s="9">
        <v>191</v>
      </c>
      <c r="X147" s="9">
        <v>191</v>
      </c>
      <c r="Y147" s="9">
        <v>191</v>
      </c>
      <c r="Z147" s="9" t="s">
        <v>39</v>
      </c>
      <c r="AA147" s="9">
        <v>3</v>
      </c>
      <c r="AB147" s="9">
        <v>2</v>
      </c>
      <c r="AC147" s="9">
        <v>40</v>
      </c>
      <c r="AD147" s="9">
        <v>40</v>
      </c>
      <c r="AE147" s="9">
        <v>40</v>
      </c>
      <c r="AF147" s="9">
        <v>40</v>
      </c>
      <c r="AJ147" s="85" t="e">
        <f>VLOOKUP($C147,Hoja3!$C$5:$U$202,18,FALSE)</f>
        <v>#N/A</v>
      </c>
      <c r="AK147" s="94">
        <f t="shared" si="23"/>
        <v>0</v>
      </c>
      <c r="AL147" s="92" t="str">
        <f t="shared" si="24"/>
        <v/>
      </c>
      <c r="AM147" t="str">
        <f>IFERROR(VLOOKUP(C147,'[2]Education expendit (current US)'!$B$2:$K$156,10,FALSE),"")</f>
        <v/>
      </c>
      <c r="AN147">
        <f t="shared" si="25"/>
        <v>0</v>
      </c>
      <c r="AO147" s="88" t="e">
        <f t="shared" si="26"/>
        <v>#DIV/0!</v>
      </c>
      <c r="AP147" s="92" t="str">
        <f t="shared" si="27"/>
        <v/>
      </c>
      <c r="AQ147" s="85" t="e">
        <f>VLOOKUP($C147,Hoja3!$C$5:$W$202,21,FALSE)</f>
        <v>#N/A</v>
      </c>
      <c r="AR147" s="94">
        <f t="shared" si="28"/>
        <v>0</v>
      </c>
      <c r="AS147" s="92" t="str">
        <f t="shared" si="29"/>
        <v/>
      </c>
      <c r="AT147" s="85" t="e">
        <f>VLOOKUP($C147,Hoja3!$C$5:$AB$202,26,FALSE)</f>
        <v>#N/A</v>
      </c>
      <c r="AU147" s="94">
        <f t="shared" si="30"/>
        <v>0</v>
      </c>
      <c r="AV147" s="92" t="str">
        <f t="shared" si="31"/>
        <v/>
      </c>
      <c r="AX147" s="86">
        <f t="shared" si="32"/>
        <v>0</v>
      </c>
      <c r="AY147" s="92" t="str">
        <f t="shared" si="33"/>
        <v/>
      </c>
    </row>
    <row r="148" spans="1:51">
      <c r="A148">
        <v>111</v>
      </c>
      <c r="B148" t="s">
        <v>38</v>
      </c>
      <c r="C148" t="s">
        <v>328</v>
      </c>
      <c r="D148" t="s">
        <v>838</v>
      </c>
      <c r="E148">
        <v>250</v>
      </c>
      <c r="F148" t="e">
        <v>#N/A</v>
      </c>
      <c r="G148" s="5">
        <v>3602.91</v>
      </c>
      <c r="H148" s="5">
        <v>41.5</v>
      </c>
      <c r="I148" s="6">
        <v>11.52</v>
      </c>
      <c r="J148" s="5">
        <v>1194.9000000000001</v>
      </c>
      <c r="K148" s="7">
        <v>33.17</v>
      </c>
      <c r="L148" s="5"/>
      <c r="M148" s="90"/>
      <c r="N148" s="5"/>
      <c r="O148" s="90"/>
      <c r="P148" s="5"/>
      <c r="Q148" s="90"/>
      <c r="R148" s="5"/>
      <c r="S148" s="90"/>
      <c r="T148" s="9">
        <v>2</v>
      </c>
      <c r="U148" s="9">
        <v>3</v>
      </c>
      <c r="V148" s="9">
        <v>192</v>
      </c>
      <c r="W148" s="9">
        <v>192</v>
      </c>
      <c r="X148" s="9">
        <v>192</v>
      </c>
      <c r="Y148" s="9">
        <v>192</v>
      </c>
      <c r="Z148" s="9" t="s">
        <v>39</v>
      </c>
      <c r="AA148" s="9">
        <v>2</v>
      </c>
      <c r="AB148" s="9">
        <v>3</v>
      </c>
      <c r="AC148" s="9">
        <v>41</v>
      </c>
      <c r="AD148" s="9">
        <v>41</v>
      </c>
      <c r="AE148" s="9">
        <v>41</v>
      </c>
      <c r="AF148" s="9">
        <v>41</v>
      </c>
      <c r="AJ148" s="85" t="e">
        <f>VLOOKUP($C148,Hoja3!$C$5:$U$202,18,FALSE)</f>
        <v>#N/A</v>
      </c>
      <c r="AK148" s="94">
        <f t="shared" si="23"/>
        <v>0</v>
      </c>
      <c r="AL148" s="92" t="str">
        <f t="shared" si="24"/>
        <v/>
      </c>
      <c r="AM148">
        <f>IFERROR(VLOOKUP(C148,'[2]Education expendit (current US)'!$B$2:$K$156,10,FALSE),"")</f>
        <v>0</v>
      </c>
      <c r="AN148">
        <f t="shared" si="25"/>
        <v>0</v>
      </c>
      <c r="AO148" s="88" t="e">
        <f t="shared" si="26"/>
        <v>#DIV/0!</v>
      </c>
      <c r="AP148" s="92" t="str">
        <f t="shared" si="27"/>
        <v/>
      </c>
      <c r="AQ148" s="85" t="e">
        <f>VLOOKUP($C148,Hoja3!$C$5:$W$202,21,FALSE)</f>
        <v>#N/A</v>
      </c>
      <c r="AR148" s="94">
        <f t="shared" si="28"/>
        <v>0</v>
      </c>
      <c r="AS148" s="92" t="str">
        <f t="shared" si="29"/>
        <v/>
      </c>
      <c r="AT148" s="85" t="e">
        <f>VLOOKUP($C148,Hoja3!$C$5:$AB$202,26,FALSE)</f>
        <v>#N/A</v>
      </c>
      <c r="AU148" s="94">
        <f t="shared" si="30"/>
        <v>0</v>
      </c>
      <c r="AV148" s="92" t="str">
        <f t="shared" si="31"/>
        <v/>
      </c>
      <c r="AX148" s="86">
        <f t="shared" si="32"/>
        <v>0</v>
      </c>
      <c r="AY148" s="92" t="str">
        <f t="shared" si="33"/>
        <v/>
      </c>
    </row>
    <row r="149" spans="1:51">
      <c r="A149">
        <v>116</v>
      </c>
      <c r="B149" t="s">
        <v>38</v>
      </c>
      <c r="C149" t="s">
        <v>324</v>
      </c>
      <c r="D149" t="s">
        <v>839</v>
      </c>
      <c r="E149">
        <v>250</v>
      </c>
      <c r="F149" t="e">
        <v>#N/A</v>
      </c>
      <c r="G149" s="5">
        <v>19837.509999999998</v>
      </c>
      <c r="H149" s="5">
        <v>191.8</v>
      </c>
      <c r="I149" s="6">
        <v>9.67</v>
      </c>
      <c r="J149" s="5">
        <v>6190.67</v>
      </c>
      <c r="K149" s="7">
        <v>31.21</v>
      </c>
      <c r="L149" s="5"/>
      <c r="M149" s="90"/>
      <c r="N149" s="5"/>
      <c r="O149" s="90"/>
      <c r="P149" s="5"/>
      <c r="Q149" s="90"/>
      <c r="R149" s="5"/>
      <c r="S149" s="90"/>
      <c r="T149" s="9">
        <v>6</v>
      </c>
      <c r="U149" s="9">
        <v>4</v>
      </c>
      <c r="V149" s="9">
        <v>193</v>
      </c>
      <c r="W149" s="9">
        <v>193</v>
      </c>
      <c r="X149" s="9">
        <v>193</v>
      </c>
      <c r="Y149" s="9">
        <v>193</v>
      </c>
      <c r="Z149" s="9" t="s">
        <v>39</v>
      </c>
      <c r="AA149" s="9">
        <v>4</v>
      </c>
      <c r="AB149" s="9">
        <v>4</v>
      </c>
      <c r="AC149" s="9">
        <v>42</v>
      </c>
      <c r="AD149" s="9">
        <v>42</v>
      </c>
      <c r="AE149" s="9">
        <v>42</v>
      </c>
      <c r="AF149" s="9">
        <v>42</v>
      </c>
      <c r="AJ149" s="85" t="e">
        <f>VLOOKUP($C149,Hoja3!$C$5:$U$202,18,FALSE)</f>
        <v>#N/A</v>
      </c>
      <c r="AK149" s="94">
        <f t="shared" si="23"/>
        <v>0</v>
      </c>
      <c r="AL149" s="92" t="str">
        <f t="shared" si="24"/>
        <v/>
      </c>
      <c r="AM149" t="str">
        <f>IFERROR(VLOOKUP(C149,'[2]Education expendit (current US)'!$B$2:$K$156,10,FALSE),"")</f>
        <v/>
      </c>
      <c r="AN149">
        <f t="shared" si="25"/>
        <v>0</v>
      </c>
      <c r="AO149" s="88" t="e">
        <f t="shared" si="26"/>
        <v>#DIV/0!</v>
      </c>
      <c r="AP149" s="92" t="str">
        <f t="shared" si="27"/>
        <v/>
      </c>
      <c r="AQ149" s="85" t="e">
        <f>VLOOKUP($C149,Hoja3!$C$5:$W$202,21,FALSE)</f>
        <v>#N/A</v>
      </c>
      <c r="AR149" s="94">
        <f t="shared" si="28"/>
        <v>0</v>
      </c>
      <c r="AS149" s="92" t="str">
        <f t="shared" si="29"/>
        <v/>
      </c>
      <c r="AT149" s="85" t="e">
        <f>VLOOKUP($C149,Hoja3!$C$5:$AB$202,26,FALSE)</f>
        <v>#N/A</v>
      </c>
      <c r="AU149" s="94">
        <f t="shared" si="30"/>
        <v>0</v>
      </c>
      <c r="AV149" s="92" t="str">
        <f t="shared" si="31"/>
        <v/>
      </c>
      <c r="AX149" s="86">
        <f t="shared" si="32"/>
        <v>0</v>
      </c>
      <c r="AY149" s="92" t="str">
        <f t="shared" si="33"/>
        <v/>
      </c>
    </row>
    <row r="150" spans="1:51">
      <c r="A150">
        <v>110</v>
      </c>
      <c r="B150" t="s">
        <v>38</v>
      </c>
      <c r="C150" t="s">
        <v>320</v>
      </c>
      <c r="D150" t="s">
        <v>840</v>
      </c>
      <c r="E150">
        <v>250</v>
      </c>
      <c r="F150" t="e">
        <v>#N/A</v>
      </c>
      <c r="G150" s="5">
        <v>423.65</v>
      </c>
      <c r="H150" s="5">
        <v>2.9</v>
      </c>
      <c r="I150" s="6">
        <v>6.86</v>
      </c>
      <c r="J150" s="5">
        <v>102.9</v>
      </c>
      <c r="K150" s="7">
        <v>24.33</v>
      </c>
      <c r="L150" s="5"/>
      <c r="M150" s="90"/>
      <c r="N150" s="5"/>
      <c r="O150" s="90"/>
      <c r="P150" s="5"/>
      <c r="Q150" s="90"/>
      <c r="R150" s="5"/>
      <c r="S150" s="90"/>
      <c r="T150" s="9">
        <v>8</v>
      </c>
      <c r="U150" s="9">
        <v>7</v>
      </c>
      <c r="V150" s="9">
        <v>194</v>
      </c>
      <c r="W150" s="9">
        <v>194</v>
      </c>
      <c r="X150" s="9">
        <v>194</v>
      </c>
      <c r="Y150" s="9">
        <v>194</v>
      </c>
      <c r="Z150" s="9" t="s">
        <v>39</v>
      </c>
      <c r="AA150" s="9">
        <v>6</v>
      </c>
      <c r="AB150" s="9">
        <v>6</v>
      </c>
      <c r="AC150" s="9">
        <v>43</v>
      </c>
      <c r="AD150" s="9">
        <v>43</v>
      </c>
      <c r="AE150" s="9">
        <v>43</v>
      </c>
      <c r="AF150" s="9">
        <v>43</v>
      </c>
      <c r="AJ150" s="85" t="e">
        <f>VLOOKUP($C150,Hoja3!$C$5:$U$202,18,FALSE)</f>
        <v>#N/A</v>
      </c>
      <c r="AK150" s="94">
        <f t="shared" si="23"/>
        <v>0</v>
      </c>
      <c r="AL150" s="92" t="str">
        <f t="shared" si="24"/>
        <v/>
      </c>
      <c r="AM150" t="str">
        <f>IFERROR(VLOOKUP(C150,'[2]Education expendit (current US)'!$B$2:$K$156,10,FALSE),"")</f>
        <v/>
      </c>
      <c r="AN150">
        <f t="shared" si="25"/>
        <v>0</v>
      </c>
      <c r="AO150" s="88" t="e">
        <f t="shared" si="26"/>
        <v>#DIV/0!</v>
      </c>
      <c r="AP150" s="92" t="str">
        <f t="shared" si="27"/>
        <v/>
      </c>
      <c r="AQ150" s="85" t="e">
        <f>VLOOKUP($C150,Hoja3!$C$5:$W$202,21,FALSE)</f>
        <v>#N/A</v>
      </c>
      <c r="AR150" s="94">
        <f t="shared" si="28"/>
        <v>0</v>
      </c>
      <c r="AS150" s="92" t="str">
        <f t="shared" si="29"/>
        <v/>
      </c>
      <c r="AT150" s="85" t="e">
        <f>VLOOKUP($C150,Hoja3!$C$5:$AB$202,26,FALSE)</f>
        <v>#N/A</v>
      </c>
      <c r="AU150" s="94">
        <f t="shared" si="30"/>
        <v>0</v>
      </c>
      <c r="AV150" s="92" t="str">
        <f t="shared" si="31"/>
        <v/>
      </c>
      <c r="AX150" s="86">
        <f t="shared" si="32"/>
        <v>0</v>
      </c>
      <c r="AY150" s="92" t="str">
        <f t="shared" si="33"/>
        <v/>
      </c>
    </row>
    <row r="151" spans="1:51">
      <c r="A151">
        <v>119</v>
      </c>
      <c r="B151" t="s">
        <v>38</v>
      </c>
      <c r="C151" t="s">
        <v>326</v>
      </c>
      <c r="D151" t="s">
        <v>841</v>
      </c>
      <c r="E151">
        <v>250</v>
      </c>
      <c r="F151" t="e">
        <v>#N/A</v>
      </c>
      <c r="G151" s="5">
        <v>21051.58</v>
      </c>
      <c r="H151" s="5">
        <v>102.5</v>
      </c>
      <c r="I151" s="6">
        <v>4.87</v>
      </c>
      <c r="J151" s="5">
        <v>4819.6400000000003</v>
      </c>
      <c r="K151" s="7">
        <v>22.9</v>
      </c>
      <c r="L151" s="5"/>
      <c r="M151" s="90"/>
      <c r="N151" s="5"/>
      <c r="O151" s="90"/>
      <c r="P151" s="5"/>
      <c r="Q151" s="90"/>
      <c r="R151" s="5"/>
      <c r="S151" s="90"/>
      <c r="T151" s="9">
        <v>18</v>
      </c>
      <c r="U151" s="9">
        <v>10</v>
      </c>
      <c r="V151" s="9">
        <v>195</v>
      </c>
      <c r="W151" s="9">
        <v>195</v>
      </c>
      <c r="X151" s="9">
        <v>195</v>
      </c>
      <c r="Y151" s="9">
        <v>195</v>
      </c>
      <c r="Z151" s="9" t="s">
        <v>39</v>
      </c>
      <c r="AA151" s="9">
        <v>9</v>
      </c>
      <c r="AB151" s="9">
        <v>8</v>
      </c>
      <c r="AC151" s="9">
        <v>44</v>
      </c>
      <c r="AD151" s="9">
        <v>44</v>
      </c>
      <c r="AE151" s="9">
        <v>44</v>
      </c>
      <c r="AF151" s="9">
        <v>44</v>
      </c>
      <c r="AJ151" s="85" t="e">
        <f>VLOOKUP($C151,Hoja3!$C$5:$U$202,18,FALSE)</f>
        <v>#N/A</v>
      </c>
      <c r="AK151" s="94">
        <f t="shared" si="23"/>
        <v>0</v>
      </c>
      <c r="AL151" s="92" t="str">
        <f t="shared" si="24"/>
        <v/>
      </c>
      <c r="AM151" t="str">
        <f>IFERROR(VLOOKUP(C151,'[2]Education expendit (current US)'!$B$2:$K$156,10,FALSE),"")</f>
        <v/>
      </c>
      <c r="AN151">
        <f t="shared" si="25"/>
        <v>0</v>
      </c>
      <c r="AO151" s="88" t="e">
        <f t="shared" si="26"/>
        <v>#DIV/0!</v>
      </c>
      <c r="AP151" s="92" t="str">
        <f t="shared" si="27"/>
        <v/>
      </c>
      <c r="AQ151" s="85" t="e">
        <f>VLOOKUP($C151,Hoja3!$C$5:$W$202,21,FALSE)</f>
        <v>#N/A</v>
      </c>
      <c r="AR151" s="94">
        <f t="shared" si="28"/>
        <v>0</v>
      </c>
      <c r="AS151" s="92" t="str">
        <f t="shared" si="29"/>
        <v/>
      </c>
      <c r="AT151" s="85" t="e">
        <f>VLOOKUP($C151,Hoja3!$C$5:$AB$202,26,FALSE)</f>
        <v>#N/A</v>
      </c>
      <c r="AU151" s="94">
        <f t="shared" si="30"/>
        <v>0</v>
      </c>
      <c r="AV151" s="92" t="str">
        <f t="shared" si="31"/>
        <v/>
      </c>
      <c r="AX151" s="86">
        <f t="shared" si="32"/>
        <v>0</v>
      </c>
      <c r="AY151" s="92" t="str">
        <f t="shared" si="33"/>
        <v/>
      </c>
    </row>
    <row r="152" spans="1:51">
      <c r="A152">
        <v>138</v>
      </c>
      <c r="B152" t="s">
        <v>45</v>
      </c>
      <c r="C152" t="s">
        <v>332</v>
      </c>
      <c r="D152" t="s">
        <v>842</v>
      </c>
      <c r="E152">
        <v>250</v>
      </c>
      <c r="F152" t="e">
        <v>#N/A</v>
      </c>
      <c r="G152" s="5">
        <v>8338.57</v>
      </c>
      <c r="H152" s="5">
        <v>0.1</v>
      </c>
      <c r="I152" s="6">
        <v>0.01</v>
      </c>
      <c r="J152" s="5">
        <v>0.18</v>
      </c>
      <c r="K152" s="7">
        <v>0</v>
      </c>
      <c r="L152" s="5"/>
      <c r="M152" s="90"/>
      <c r="N152" s="5"/>
      <c r="O152" s="90"/>
      <c r="P152" s="5"/>
      <c r="Q152" s="90"/>
      <c r="R152" s="5"/>
      <c r="S152" s="90"/>
      <c r="T152" s="9">
        <v>87</v>
      </c>
      <c r="U152" s="9">
        <v>89</v>
      </c>
      <c r="V152" s="9">
        <v>202</v>
      </c>
      <c r="W152" s="9">
        <v>202</v>
      </c>
      <c r="X152" s="9">
        <v>202</v>
      </c>
      <c r="Y152" s="9">
        <v>202</v>
      </c>
      <c r="Z152" s="9" t="s">
        <v>39</v>
      </c>
      <c r="AA152" s="9">
        <v>36</v>
      </c>
      <c r="AB152" s="9">
        <v>36</v>
      </c>
      <c r="AC152" s="9">
        <v>45</v>
      </c>
      <c r="AD152" s="9">
        <v>45</v>
      </c>
      <c r="AE152" s="9">
        <v>45</v>
      </c>
      <c r="AF152" s="9">
        <v>45</v>
      </c>
      <c r="AJ152" s="85" t="e">
        <f>VLOOKUP($C152,Hoja3!$C$5:$U$202,18,FALSE)</f>
        <v>#N/A</v>
      </c>
      <c r="AK152" s="94">
        <f t="shared" si="23"/>
        <v>0</v>
      </c>
      <c r="AL152" s="92" t="str">
        <f t="shared" si="24"/>
        <v/>
      </c>
      <c r="AM152" t="str">
        <f>IFERROR(VLOOKUP(C152,'[2]Education expendit (current US)'!$B$2:$K$156,10,FALSE),"")</f>
        <v/>
      </c>
      <c r="AN152">
        <f t="shared" si="25"/>
        <v>0</v>
      </c>
      <c r="AO152" s="88" t="e">
        <f t="shared" si="26"/>
        <v>#DIV/0!</v>
      </c>
      <c r="AP152" s="92" t="str">
        <f t="shared" si="27"/>
        <v/>
      </c>
      <c r="AQ152" s="85" t="e">
        <f>VLOOKUP($C152,Hoja3!$C$5:$W$202,21,FALSE)</f>
        <v>#N/A</v>
      </c>
      <c r="AR152" s="94">
        <f t="shared" si="28"/>
        <v>0</v>
      </c>
      <c r="AS152" s="92" t="str">
        <f t="shared" si="29"/>
        <v/>
      </c>
      <c r="AT152" s="85" t="e">
        <f>VLOOKUP($C152,Hoja3!$C$5:$AB$202,26,FALSE)</f>
        <v>#N/A</v>
      </c>
      <c r="AU152" s="94">
        <f t="shared" si="30"/>
        <v>0</v>
      </c>
      <c r="AV152" s="92" t="str">
        <f t="shared" si="31"/>
        <v/>
      </c>
      <c r="AX152" s="86">
        <f t="shared" si="32"/>
        <v>0</v>
      </c>
      <c r="AY152" s="92" t="str">
        <f t="shared" si="33"/>
        <v/>
      </c>
    </row>
    <row r="153" spans="1:51">
      <c r="A153">
        <v>184</v>
      </c>
      <c r="B153" t="s">
        <v>52</v>
      </c>
      <c r="C153" t="s">
        <v>428</v>
      </c>
      <c r="D153" t="s">
        <v>843</v>
      </c>
      <c r="E153">
        <v>250</v>
      </c>
      <c r="F153" t="s">
        <v>493</v>
      </c>
      <c r="G153" s="5">
        <v>13089.17</v>
      </c>
      <c r="H153" s="5">
        <v>69</v>
      </c>
      <c r="I153" s="6">
        <v>5.27</v>
      </c>
      <c r="J153" s="5">
        <v>1775.56</v>
      </c>
      <c r="K153" s="7">
        <v>13.57</v>
      </c>
      <c r="L153" s="5">
        <v>10933.72</v>
      </c>
      <c r="M153" s="6">
        <v>6.31</v>
      </c>
      <c r="N153" s="5">
        <v>1393.4449999999999</v>
      </c>
      <c r="O153" s="6">
        <v>49.52</v>
      </c>
      <c r="P153" s="5">
        <v>9728.7289999999994</v>
      </c>
      <c r="Q153" s="7">
        <v>18.25</v>
      </c>
      <c r="R153" s="5">
        <v>9798.2780000000002</v>
      </c>
      <c r="S153" s="7">
        <v>18.12</v>
      </c>
      <c r="T153" s="9">
        <v>15</v>
      </c>
      <c r="U153" s="9">
        <v>23</v>
      </c>
      <c r="V153" s="9">
        <v>5</v>
      </c>
      <c r="W153" s="9">
        <v>4</v>
      </c>
      <c r="X153" s="9">
        <v>7</v>
      </c>
      <c r="Y153" s="9">
        <v>6</v>
      </c>
      <c r="Z153" s="9" t="s">
        <v>49</v>
      </c>
      <c r="AA153" s="9">
        <v>3</v>
      </c>
      <c r="AB153" s="9">
        <v>4</v>
      </c>
      <c r="AC153" s="9">
        <v>1</v>
      </c>
      <c r="AD153" s="9">
        <v>1</v>
      </c>
      <c r="AE153" s="9">
        <v>1</v>
      </c>
      <c r="AF153" s="9">
        <v>1</v>
      </c>
      <c r="AJ153" s="85">
        <f>VLOOKUP($C153,Hoja3!$C$5:$U$202,18,FALSE)</f>
        <v>9.1210000000000004</v>
      </c>
      <c r="AK153" s="94">
        <f t="shared" si="23"/>
        <v>887.35737209000001</v>
      </c>
      <c r="AL153" s="92">
        <f t="shared" si="24"/>
        <v>7.7758975324094894</v>
      </c>
      <c r="AM153">
        <f>IFERROR(VLOOKUP(C153,'[2]Education expendit (current US)'!$B$2:$K$156,10,FALSE),"")</f>
        <v>340798984.364326</v>
      </c>
      <c r="AN153">
        <f t="shared" si="25"/>
        <v>340.79898436432597</v>
      </c>
      <c r="AO153" s="85">
        <f t="shared" si="26"/>
        <v>3.5030165231689154</v>
      </c>
      <c r="AP153" s="92">
        <f t="shared" si="27"/>
        <v>20.246539210996183</v>
      </c>
      <c r="AQ153" s="85">
        <f>VLOOKUP($C153,Hoja3!$C$5:$W$202,21,FALSE)</f>
        <v>2.3919999999999999</v>
      </c>
      <c r="AR153" s="94">
        <f t="shared" si="28"/>
        <v>232.71119767999997</v>
      </c>
      <c r="AS153" s="92">
        <f t="shared" si="29"/>
        <v>29.650485532235351</v>
      </c>
      <c r="AT153" s="85">
        <f>VLOOKUP($C153,Hoja3!$C$5:$AB$202,26,FALSE)</f>
        <v>6.7290000000000001</v>
      </c>
      <c r="AU153" s="94">
        <f t="shared" si="30"/>
        <v>654.64617440999996</v>
      </c>
      <c r="AV153" s="92">
        <f t="shared" si="31"/>
        <v>10.54004479017788</v>
      </c>
      <c r="AX153" s="86">
        <f t="shared" si="32"/>
        <v>1228.1563564543258</v>
      </c>
      <c r="AY153" s="92">
        <f t="shared" si="33"/>
        <v>5.6181771675393399</v>
      </c>
    </row>
    <row r="154" spans="1:51">
      <c r="A154">
        <v>164</v>
      </c>
      <c r="B154" t="s">
        <v>52</v>
      </c>
      <c r="C154" t="s">
        <v>342</v>
      </c>
      <c r="D154" t="s">
        <v>844</v>
      </c>
      <c r="E154">
        <v>250</v>
      </c>
      <c r="F154" t="e">
        <v>#N/A</v>
      </c>
      <c r="G154" s="5">
        <v>309.74</v>
      </c>
      <c r="H154" s="5">
        <v>1</v>
      </c>
      <c r="I154" s="6">
        <v>3.07</v>
      </c>
      <c r="J154" s="5">
        <v>46.66</v>
      </c>
      <c r="K154" s="7">
        <v>15.1</v>
      </c>
      <c r="L154" s="5">
        <v>0</v>
      </c>
      <c r="M154" s="6">
        <v>0</v>
      </c>
      <c r="N154" s="5">
        <v>0</v>
      </c>
      <c r="O154" s="6">
        <v>0</v>
      </c>
      <c r="P154" s="5">
        <v>541.09749999999997</v>
      </c>
      <c r="Q154" s="7">
        <v>8.6199999999999992</v>
      </c>
      <c r="R154" s="5">
        <v>538.81730000000005</v>
      </c>
      <c r="S154" s="7">
        <v>8.66</v>
      </c>
      <c r="T154" s="9">
        <v>28</v>
      </c>
      <c r="U154" s="9">
        <v>20</v>
      </c>
      <c r="V154" s="9">
        <v>57</v>
      </c>
      <c r="W154" s="9">
        <v>61</v>
      </c>
      <c r="X154" s="9">
        <v>21</v>
      </c>
      <c r="Y154" s="9">
        <v>19</v>
      </c>
      <c r="Z154" s="9" t="s">
        <v>49</v>
      </c>
      <c r="AA154" s="9">
        <v>5</v>
      </c>
      <c r="AB154" s="9">
        <v>3</v>
      </c>
      <c r="AC154" s="9">
        <v>10</v>
      </c>
      <c r="AD154" s="9">
        <v>11</v>
      </c>
      <c r="AE154" s="9">
        <v>2</v>
      </c>
      <c r="AF154" s="9">
        <v>2</v>
      </c>
      <c r="AJ154" s="85" t="e">
        <f>VLOOKUP($C154,Hoja3!$C$5:$U$202,18,FALSE)</f>
        <v>#N/A</v>
      </c>
      <c r="AK154" s="94">
        <f t="shared" si="23"/>
        <v>0</v>
      </c>
      <c r="AL154" s="92" t="str">
        <f t="shared" si="24"/>
        <v/>
      </c>
      <c r="AM154">
        <f>IFERROR(VLOOKUP(C154,'[2]Education expendit (current US)'!$B$2:$K$156,10,FALSE),"")</f>
        <v>24936738.017969899</v>
      </c>
      <c r="AN154">
        <f t="shared" si="25"/>
        <v>24.936738017969898</v>
      </c>
      <c r="AO154" s="85">
        <f t="shared" si="26"/>
        <v>4.6085480006782324</v>
      </c>
      <c r="AP154" s="92">
        <f t="shared" si="27"/>
        <v>4.0101475954047423</v>
      </c>
      <c r="AQ154" s="85" t="e">
        <f>VLOOKUP($C154,Hoja3!$C$5:$W$202,21,FALSE)</f>
        <v>#N/A</v>
      </c>
      <c r="AR154" s="94">
        <f t="shared" si="28"/>
        <v>0</v>
      </c>
      <c r="AS154" s="92" t="str">
        <f t="shared" si="29"/>
        <v/>
      </c>
      <c r="AT154" s="85" t="e">
        <f>VLOOKUP($C154,Hoja3!$C$5:$AB$202,26,FALSE)</f>
        <v>#N/A</v>
      </c>
      <c r="AU154" s="94">
        <f t="shared" si="30"/>
        <v>0</v>
      </c>
      <c r="AV154" s="92" t="str">
        <f t="shared" si="31"/>
        <v/>
      </c>
      <c r="AX154" s="86">
        <f t="shared" si="32"/>
        <v>24.936738017969898</v>
      </c>
      <c r="AY154" s="92">
        <f t="shared" si="33"/>
        <v>4.0101475954047423</v>
      </c>
    </row>
    <row r="155" spans="1:51">
      <c r="A155">
        <v>180</v>
      </c>
      <c r="B155" t="s">
        <v>52</v>
      </c>
      <c r="C155" t="s">
        <v>386</v>
      </c>
      <c r="D155" t="s">
        <v>845</v>
      </c>
      <c r="E155">
        <v>250</v>
      </c>
      <c r="F155" t="s">
        <v>488</v>
      </c>
      <c r="G155" s="5">
        <v>2575</v>
      </c>
      <c r="H155" s="5">
        <v>15.1</v>
      </c>
      <c r="I155" s="6">
        <v>5.84</v>
      </c>
      <c r="J155" s="5">
        <v>398.59</v>
      </c>
      <c r="K155" s="7">
        <v>15.48</v>
      </c>
      <c r="L155" s="5">
        <v>0</v>
      </c>
      <c r="M155" s="6">
        <v>0</v>
      </c>
      <c r="N155" s="5">
        <v>0</v>
      </c>
      <c r="O155" s="6">
        <v>0</v>
      </c>
      <c r="P155" s="5">
        <v>8720.5439999999999</v>
      </c>
      <c r="Q155" s="7">
        <v>4.57</v>
      </c>
      <c r="R155" s="5">
        <v>8627.5400000000009</v>
      </c>
      <c r="S155" s="7">
        <v>4.62</v>
      </c>
      <c r="T155" s="9">
        <v>14</v>
      </c>
      <c r="U155" s="9">
        <v>18</v>
      </c>
      <c r="V155" s="9">
        <v>55</v>
      </c>
      <c r="W155" s="9">
        <v>59</v>
      </c>
      <c r="X155" s="9">
        <v>26</v>
      </c>
      <c r="Y155" s="9">
        <v>22</v>
      </c>
      <c r="Z155" s="9" t="s">
        <v>49</v>
      </c>
      <c r="AA155" s="9">
        <v>2</v>
      </c>
      <c r="AB155" s="9">
        <v>2</v>
      </c>
      <c r="AC155" s="9">
        <v>9</v>
      </c>
      <c r="AD155" s="9">
        <v>10</v>
      </c>
      <c r="AE155" s="9">
        <v>3</v>
      </c>
      <c r="AF155" s="9">
        <v>3</v>
      </c>
      <c r="AJ155" s="85">
        <f>VLOOKUP($C155,Hoja3!$C$5:$U$202,18,FALSE)</f>
        <v>2.3926204512032081</v>
      </c>
      <c r="AK155" s="94">
        <f t="shared" si="23"/>
        <v>208.6495192001743</v>
      </c>
      <c r="AL155" s="92">
        <f t="shared" si="24"/>
        <v>7.2370164368858916</v>
      </c>
      <c r="AM155">
        <f>IFERROR(VLOOKUP(C155,'[2]Education expendit (current US)'!$B$2:$K$156,10,FALSE),"")</f>
        <v>258589927.05050799</v>
      </c>
      <c r="AN155">
        <f t="shared" si="25"/>
        <v>258.58992705050798</v>
      </c>
      <c r="AO155" s="85">
        <f t="shared" si="26"/>
        <v>2.9652958238672724</v>
      </c>
      <c r="AP155" s="92">
        <f t="shared" si="27"/>
        <v>5.8393612513184454</v>
      </c>
      <c r="AQ155" s="85">
        <f>VLOOKUP($C155,Hoja3!$C$5:$W$202,21,FALSE)</f>
        <v>2.0779999999999998</v>
      </c>
      <c r="AR155" s="94">
        <f t="shared" si="28"/>
        <v>181.21290431999998</v>
      </c>
      <c r="AS155" s="92">
        <f t="shared" si="29"/>
        <v>8.3327399098108561</v>
      </c>
      <c r="AT155" s="85">
        <f>VLOOKUP($C155,Hoja3!$C$5:$AB$202,26,FALSE)</f>
        <v>0.31462045120320847</v>
      </c>
      <c r="AU155" s="94">
        <f t="shared" si="30"/>
        <v>27.436614880174325</v>
      </c>
      <c r="AV155" s="92">
        <f t="shared" si="31"/>
        <v>55.035943996543267</v>
      </c>
      <c r="AX155" s="86">
        <f t="shared" si="32"/>
        <v>467.23944625068231</v>
      </c>
      <c r="AY155" s="92">
        <f t="shared" si="33"/>
        <v>3.2317476876510507</v>
      </c>
    </row>
    <row r="156" spans="1:51">
      <c r="A156">
        <v>186</v>
      </c>
      <c r="B156" t="s">
        <v>52</v>
      </c>
      <c r="C156" t="s">
        <v>360</v>
      </c>
      <c r="D156" t="s">
        <v>846</v>
      </c>
      <c r="E156">
        <v>250</v>
      </c>
      <c r="F156" t="s">
        <v>495</v>
      </c>
      <c r="G156" s="5">
        <v>5633</v>
      </c>
      <c r="H156" s="5">
        <v>7.6</v>
      </c>
      <c r="I156" s="6">
        <v>1.35</v>
      </c>
      <c r="J156" s="5">
        <v>404.06</v>
      </c>
      <c r="K156" s="7">
        <v>7.17</v>
      </c>
      <c r="L156" s="5">
        <v>11309.42</v>
      </c>
      <c r="M156" s="6">
        <v>0.67</v>
      </c>
      <c r="N156" s="5">
        <v>1165.606</v>
      </c>
      <c r="O156" s="6">
        <v>6.52</v>
      </c>
      <c r="P156" s="5">
        <v>9586.1849999999995</v>
      </c>
      <c r="Q156" s="7">
        <v>4.22</v>
      </c>
      <c r="R156" s="5">
        <v>9420.61</v>
      </c>
      <c r="S156" s="7">
        <v>4.29</v>
      </c>
      <c r="T156" s="9">
        <v>38</v>
      </c>
      <c r="U156" s="9">
        <v>32</v>
      </c>
      <c r="V156" s="9">
        <v>23</v>
      </c>
      <c r="W156" s="9">
        <v>17</v>
      </c>
      <c r="X156" s="9">
        <v>28</v>
      </c>
      <c r="Y156" s="9">
        <v>24</v>
      </c>
      <c r="Z156" s="9" t="s">
        <v>49</v>
      </c>
      <c r="AA156" s="9">
        <v>6</v>
      </c>
      <c r="AB156" s="9">
        <v>6</v>
      </c>
      <c r="AC156" s="9">
        <v>2</v>
      </c>
      <c r="AD156" s="9">
        <v>2</v>
      </c>
      <c r="AE156" s="9">
        <v>4</v>
      </c>
      <c r="AF156" s="9">
        <v>4</v>
      </c>
      <c r="AJ156" s="85">
        <f>VLOOKUP($C156,Hoja3!$C$5:$U$202,18,FALSE)</f>
        <v>5.3170000000000002</v>
      </c>
      <c r="AK156" s="94">
        <f t="shared" si="23"/>
        <v>509.69745644999995</v>
      </c>
      <c r="AL156" s="92">
        <f t="shared" si="24"/>
        <v>1.4910806212244736</v>
      </c>
      <c r="AM156">
        <f>IFERROR(VLOOKUP(C156,'[2]Education expendit (current US)'!$B$2:$K$156,10,FALSE),"")</f>
        <v>570733627.53800595</v>
      </c>
      <c r="AN156">
        <f t="shared" si="25"/>
        <v>570.73362753800598</v>
      </c>
      <c r="AO156" s="85">
        <f t="shared" si="26"/>
        <v>5.953709713906064</v>
      </c>
      <c r="AP156" s="92">
        <f t="shared" si="27"/>
        <v>1.3316194514040449</v>
      </c>
      <c r="AQ156" s="85">
        <f>VLOOKUP($C156,Hoja3!$C$5:$W$202,21,FALSE)</f>
        <v>3.2930000000000001</v>
      </c>
      <c r="AR156" s="94">
        <f t="shared" si="28"/>
        <v>315.67307205000003</v>
      </c>
      <c r="AS156" s="92">
        <f t="shared" si="29"/>
        <v>2.4075541035683341</v>
      </c>
      <c r="AT156" s="85">
        <f>VLOOKUP($C156,Hoja3!$C$5:$AB$202,26,FALSE)</f>
        <v>2.024</v>
      </c>
      <c r="AU156" s="94">
        <f t="shared" si="30"/>
        <v>194.02438439999997</v>
      </c>
      <c r="AV156" s="92">
        <f t="shared" si="31"/>
        <v>3.9170334303609318</v>
      </c>
      <c r="AX156" s="86">
        <f t="shared" si="32"/>
        <v>1080.4310839880059</v>
      </c>
      <c r="AY156" s="92">
        <f t="shared" si="33"/>
        <v>0.7034229311459137</v>
      </c>
    </row>
    <row r="157" spans="1:51">
      <c r="A157">
        <v>194</v>
      </c>
      <c r="B157" t="s">
        <v>52</v>
      </c>
      <c r="C157" t="s">
        <v>434</v>
      </c>
      <c r="D157" t="s">
        <v>847</v>
      </c>
      <c r="E157">
        <v>250</v>
      </c>
      <c r="F157" t="s">
        <v>502</v>
      </c>
      <c r="G157" s="5">
        <v>2495</v>
      </c>
      <c r="H157" s="5">
        <v>0.6</v>
      </c>
      <c r="I157" s="6">
        <v>0.24</v>
      </c>
      <c r="J157" s="5">
        <v>18.48</v>
      </c>
      <c r="K157" s="7">
        <v>0.74</v>
      </c>
      <c r="L157" s="5">
        <v>0</v>
      </c>
      <c r="M157" s="6">
        <v>0</v>
      </c>
      <c r="N157" s="5">
        <v>0</v>
      </c>
      <c r="O157" s="6">
        <v>0</v>
      </c>
      <c r="P157" s="5">
        <v>936.60919999999999</v>
      </c>
      <c r="Q157" s="7">
        <v>1.97</v>
      </c>
      <c r="R157" s="5">
        <v>854.66849999999999</v>
      </c>
      <c r="S157" s="7">
        <v>2.16</v>
      </c>
      <c r="T157" s="9">
        <v>55</v>
      </c>
      <c r="U157" s="9">
        <v>55</v>
      </c>
      <c r="V157" s="9">
        <v>66</v>
      </c>
      <c r="W157" s="9">
        <v>70</v>
      </c>
      <c r="X157" s="9">
        <v>32</v>
      </c>
      <c r="Y157" s="9">
        <v>26</v>
      </c>
      <c r="Z157" s="9" t="s">
        <v>49</v>
      </c>
      <c r="AA157" s="9">
        <v>7</v>
      </c>
      <c r="AB157" s="9">
        <v>7</v>
      </c>
      <c r="AC157" s="9">
        <v>11</v>
      </c>
      <c r="AD157" s="9">
        <v>12</v>
      </c>
      <c r="AE157" s="9">
        <v>5</v>
      </c>
      <c r="AF157" s="9">
        <v>5</v>
      </c>
      <c r="AJ157" s="85">
        <f>VLOOKUP($C157,Hoja3!$C$5:$U$202,18,FALSE)</f>
        <v>7.524</v>
      </c>
      <c r="AK157" s="94">
        <f t="shared" si="23"/>
        <v>70.470476207999994</v>
      </c>
      <c r="AL157" s="92">
        <f t="shared" si="24"/>
        <v>0.85142038522493546</v>
      </c>
      <c r="AM157" t="str">
        <f>IFERROR(VLOOKUP(C157,'[2]Education expendit (current US)'!$B$2:$K$156,10,FALSE),"")</f>
        <v/>
      </c>
      <c r="AN157">
        <f t="shared" si="25"/>
        <v>0</v>
      </c>
      <c r="AO157" s="85">
        <f t="shared" si="26"/>
        <v>0</v>
      </c>
      <c r="AP157" s="92" t="str">
        <f t="shared" si="27"/>
        <v/>
      </c>
      <c r="AQ157" s="85">
        <f>VLOOKUP($C157,Hoja3!$C$5:$W$202,21,FALSE)</f>
        <v>3.1379999999999999</v>
      </c>
      <c r="AR157" s="94">
        <f t="shared" si="28"/>
        <v>29.390796695999999</v>
      </c>
      <c r="AS157" s="92">
        <f t="shared" si="29"/>
        <v>2.0414553787228851</v>
      </c>
      <c r="AT157" s="85">
        <f>VLOOKUP($C157,Hoja3!$C$5:$AB$202,26,FALSE)</f>
        <v>4.3860000000000001</v>
      </c>
      <c r="AU157" s="94">
        <f t="shared" si="30"/>
        <v>41.079679512000006</v>
      </c>
      <c r="AV157" s="92">
        <f t="shared" si="31"/>
        <v>1.4605761464734182</v>
      </c>
      <c r="AX157" s="86">
        <f t="shared" si="32"/>
        <v>70.470476208000008</v>
      </c>
      <c r="AY157" s="92">
        <f t="shared" si="33"/>
        <v>0.85142038522493524</v>
      </c>
    </row>
    <row r="158" spans="1:51">
      <c r="A158">
        <v>199</v>
      </c>
      <c r="B158" t="s">
        <v>52</v>
      </c>
      <c r="C158" t="s">
        <v>378</v>
      </c>
      <c r="D158" t="s">
        <v>848</v>
      </c>
      <c r="E158">
        <v>250</v>
      </c>
      <c r="F158" t="s">
        <v>506</v>
      </c>
      <c r="G158" s="5">
        <v>2011.58</v>
      </c>
      <c r="H158" s="5">
        <v>0.2</v>
      </c>
      <c r="I158" s="6">
        <v>0.09</v>
      </c>
      <c r="J158" s="5">
        <v>12.48</v>
      </c>
      <c r="K158" s="7">
        <v>0.62</v>
      </c>
      <c r="L158" s="5">
        <v>4329.1559999999999</v>
      </c>
      <c r="M158" s="6">
        <v>0.05</v>
      </c>
      <c r="N158" s="5">
        <v>912.58019999999999</v>
      </c>
      <c r="O158" s="6">
        <v>0.22</v>
      </c>
      <c r="P158" s="5">
        <v>3645.2669999999998</v>
      </c>
      <c r="Q158" s="7">
        <v>0.34</v>
      </c>
      <c r="R158" s="5">
        <v>3586.2249999999999</v>
      </c>
      <c r="S158" s="7">
        <v>0.35</v>
      </c>
      <c r="T158" s="9">
        <v>66</v>
      </c>
      <c r="U158" s="9">
        <v>61</v>
      </c>
      <c r="V158" s="9">
        <v>40</v>
      </c>
      <c r="W158" s="9">
        <v>35</v>
      </c>
      <c r="X158" s="9">
        <v>45</v>
      </c>
      <c r="Y158" s="9">
        <v>41</v>
      </c>
      <c r="Z158" s="9" t="s">
        <v>49</v>
      </c>
      <c r="AA158" s="9">
        <v>9</v>
      </c>
      <c r="AB158" s="9">
        <v>9</v>
      </c>
      <c r="AC158" s="9">
        <v>4</v>
      </c>
      <c r="AD158" s="9">
        <v>4</v>
      </c>
      <c r="AE158" s="9">
        <v>6</v>
      </c>
      <c r="AF158" s="9">
        <v>6</v>
      </c>
      <c r="AJ158" s="85">
        <f>VLOOKUP($C158,Hoja3!$C$5:$U$202,18,FALSE)</f>
        <v>7.3150000000000004</v>
      </c>
      <c r="AK158" s="94">
        <f t="shared" si="23"/>
        <v>266.65128105000002</v>
      </c>
      <c r="AL158" s="92">
        <f t="shared" si="24"/>
        <v>7.5004327454364583E-2</v>
      </c>
      <c r="AM158" t="str">
        <f>IFERROR(VLOOKUP(C158,'[2]Education expendit (current US)'!$B$2:$K$156,10,FALSE),"")</f>
        <v/>
      </c>
      <c r="AN158">
        <f t="shared" si="25"/>
        <v>0</v>
      </c>
      <c r="AO158" s="85">
        <f t="shared" si="26"/>
        <v>0</v>
      </c>
      <c r="AP158" s="92" t="str">
        <f t="shared" si="27"/>
        <v/>
      </c>
      <c r="AQ158" s="85">
        <f>VLOOKUP($C158,Hoja3!$C$5:$W$202,21,FALSE)</f>
        <v>5.5350000000000001</v>
      </c>
      <c r="AR158" s="94">
        <f t="shared" si="28"/>
        <v>201.76552844999998</v>
      </c>
      <c r="AS158" s="92">
        <f t="shared" si="29"/>
        <v>9.9124960312317434E-2</v>
      </c>
      <c r="AT158" s="85">
        <f>VLOOKUP($C158,Hoja3!$C$5:$AB$202,26,FALSE)</f>
        <v>1.78</v>
      </c>
      <c r="AU158" s="94">
        <f t="shared" si="30"/>
        <v>64.885752599999989</v>
      </c>
      <c r="AV158" s="92">
        <f t="shared" si="31"/>
        <v>0.30823407602734665</v>
      </c>
      <c r="AX158" s="86">
        <f t="shared" si="32"/>
        <v>266.65128104999997</v>
      </c>
      <c r="AY158" s="92">
        <f t="shared" si="33"/>
        <v>7.5004327454364583E-2</v>
      </c>
    </row>
    <row r="159" spans="1:51">
      <c r="A159">
        <v>181</v>
      </c>
      <c r="B159" t="s">
        <v>52</v>
      </c>
      <c r="C159" t="s">
        <v>340</v>
      </c>
      <c r="D159" t="s">
        <v>849</v>
      </c>
      <c r="E159">
        <v>250</v>
      </c>
      <c r="F159" t="s">
        <v>489</v>
      </c>
      <c r="G159" s="5">
        <v>1882.85</v>
      </c>
      <c r="H159" s="5">
        <v>0.3</v>
      </c>
      <c r="I159" s="6">
        <v>0.14000000000000001</v>
      </c>
      <c r="J159" s="5">
        <v>13.38</v>
      </c>
      <c r="K159" s="7">
        <v>0.71</v>
      </c>
      <c r="L159" s="5">
        <v>5604.74</v>
      </c>
      <c r="M159" s="6">
        <v>0.05</v>
      </c>
      <c r="N159" s="5">
        <v>975.74929999999995</v>
      </c>
      <c r="O159" s="6">
        <v>0.31</v>
      </c>
      <c r="P159" s="5">
        <v>5106.2629999999999</v>
      </c>
      <c r="Q159" s="7">
        <v>0.26</v>
      </c>
      <c r="R159" s="5">
        <v>4979.8860000000004</v>
      </c>
      <c r="S159" s="7">
        <v>0.27</v>
      </c>
      <c r="T159" s="9">
        <v>62</v>
      </c>
      <c r="U159" s="9">
        <v>58</v>
      </c>
      <c r="V159" s="9">
        <v>39</v>
      </c>
      <c r="W159" s="9">
        <v>34</v>
      </c>
      <c r="X159" s="9">
        <v>47</v>
      </c>
      <c r="Y159" s="9">
        <v>43</v>
      </c>
      <c r="Z159" s="9" t="s">
        <v>49</v>
      </c>
      <c r="AA159" s="9">
        <v>8</v>
      </c>
      <c r="AB159" s="9">
        <v>8</v>
      </c>
      <c r="AC159" s="9">
        <v>3</v>
      </c>
      <c r="AD159" s="9">
        <v>3</v>
      </c>
      <c r="AE159" s="9">
        <v>7</v>
      </c>
      <c r="AF159" s="9">
        <v>7</v>
      </c>
      <c r="AJ159" s="85">
        <f>VLOOKUP($C159,Hoja3!$C$5:$U$202,18,FALSE)</f>
        <v>5.907</v>
      </c>
      <c r="AK159" s="94">
        <f t="shared" si="23"/>
        <v>301.62695540999999</v>
      </c>
      <c r="AL159" s="92">
        <f t="shared" si="24"/>
        <v>9.9460606759170941E-2</v>
      </c>
      <c r="AM159">
        <f>IFERROR(VLOOKUP(C159,'[2]Education expendit (current US)'!$B$2:$K$156,10,FALSE),"")</f>
        <v>203785700.42396</v>
      </c>
      <c r="AN159">
        <f t="shared" si="25"/>
        <v>203.78570042396001</v>
      </c>
      <c r="AO159" s="85">
        <f t="shared" si="26"/>
        <v>3.9908970694216106</v>
      </c>
      <c r="AP159" s="92">
        <f t="shared" si="27"/>
        <v>0.14721346952993941</v>
      </c>
      <c r="AQ159" s="85">
        <f>VLOOKUP($C159,Hoja3!$C$5:$W$202,21,FALSE)</f>
        <v>4.5069999999999997</v>
      </c>
      <c r="AR159" s="94">
        <f t="shared" si="28"/>
        <v>230.13927340999999</v>
      </c>
      <c r="AS159" s="92">
        <f t="shared" si="29"/>
        <v>0.1303558473766192</v>
      </c>
      <c r="AT159" s="85">
        <f>VLOOKUP($C159,Hoja3!$C$5:$AB$202,26,FALSE)</f>
        <v>1.4</v>
      </c>
      <c r="AU159" s="94">
        <f t="shared" si="30"/>
        <v>71.487681999999992</v>
      </c>
      <c r="AV159" s="92">
        <f t="shared" si="31"/>
        <v>0.41965271723315922</v>
      </c>
      <c r="AX159" s="86">
        <f t="shared" si="32"/>
        <v>505.41265583396</v>
      </c>
      <c r="AY159" s="92">
        <f t="shared" si="33"/>
        <v>5.9357437242045855E-2</v>
      </c>
    </row>
    <row r="160" spans="1:51">
      <c r="A160">
        <v>197</v>
      </c>
      <c r="B160" t="s">
        <v>52</v>
      </c>
      <c r="C160" t="s">
        <v>362</v>
      </c>
      <c r="D160" t="s">
        <v>850</v>
      </c>
      <c r="E160">
        <v>250</v>
      </c>
      <c r="F160" t="s">
        <v>504</v>
      </c>
      <c r="G160" s="5">
        <v>335148</v>
      </c>
      <c r="H160" s="5">
        <v>11.1</v>
      </c>
      <c r="I160" s="6">
        <v>0.03</v>
      </c>
      <c r="J160" s="5">
        <v>528.09</v>
      </c>
      <c r="K160" s="7">
        <v>0.16</v>
      </c>
      <c r="L160" s="5">
        <v>369462.8</v>
      </c>
      <c r="M160" s="6">
        <v>0.03</v>
      </c>
      <c r="N160" s="5">
        <v>71742.34</v>
      </c>
      <c r="O160" s="6">
        <v>0.15</v>
      </c>
      <c r="P160" s="5">
        <v>363703.9</v>
      </c>
      <c r="Q160" s="7">
        <v>0.15</v>
      </c>
      <c r="R160" s="5">
        <v>356475.2</v>
      </c>
      <c r="S160" s="7">
        <v>0.15</v>
      </c>
      <c r="T160" s="9">
        <v>75</v>
      </c>
      <c r="U160" s="9">
        <v>74</v>
      </c>
      <c r="V160" s="9">
        <v>44</v>
      </c>
      <c r="W160" s="9">
        <v>39</v>
      </c>
      <c r="X160" s="9">
        <v>52</v>
      </c>
      <c r="Y160" s="9">
        <v>48</v>
      </c>
      <c r="Z160" s="9" t="s">
        <v>49</v>
      </c>
      <c r="AA160" s="9">
        <v>10</v>
      </c>
      <c r="AB160" s="9">
        <v>10</v>
      </c>
      <c r="AC160" s="9">
        <v>5</v>
      </c>
      <c r="AD160" s="9">
        <v>5</v>
      </c>
      <c r="AE160" s="9">
        <v>8</v>
      </c>
      <c r="AF160" s="9">
        <v>8</v>
      </c>
      <c r="AJ160" s="85">
        <f>VLOOKUP($C160,Hoja3!$C$5:$U$202,18,FALSE)</f>
        <v>9.7850000000000001</v>
      </c>
      <c r="AK160" s="94">
        <f t="shared" si="23"/>
        <v>35588.426615000004</v>
      </c>
      <c r="AL160" s="92">
        <f t="shared" si="24"/>
        <v>3.1189914968934061E-2</v>
      </c>
      <c r="AM160" t="str">
        <f>IFERROR(VLOOKUP(C160,'[2]Education expendit (current US)'!$B$2:$K$156,10,FALSE),"")</f>
        <v/>
      </c>
      <c r="AN160">
        <f t="shared" si="25"/>
        <v>0</v>
      </c>
      <c r="AO160" s="88">
        <f t="shared" si="26"/>
        <v>0</v>
      </c>
      <c r="AP160" s="92" t="str">
        <f t="shared" si="27"/>
        <v/>
      </c>
      <c r="AQ160" s="85">
        <f>VLOOKUP($C160,Hoja3!$C$5:$W$202,21,FALSE)</f>
        <v>4.74</v>
      </c>
      <c r="AR160" s="94">
        <f t="shared" si="28"/>
        <v>17239.564860000002</v>
      </c>
      <c r="AS160" s="92">
        <f t="shared" si="29"/>
        <v>6.4386775943253122E-2</v>
      </c>
      <c r="AT160" s="85">
        <f>VLOOKUP($C160,Hoja3!$C$5:$AB$202,26,FALSE)</f>
        <v>5.0449999999999999</v>
      </c>
      <c r="AU160" s="94">
        <f t="shared" si="30"/>
        <v>18348.861755000002</v>
      </c>
      <c r="AV160" s="92">
        <f t="shared" si="31"/>
        <v>6.0494215653324038E-2</v>
      </c>
      <c r="AX160" s="86">
        <f t="shared" si="32"/>
        <v>35588.426615000004</v>
      </c>
      <c r="AY160" s="92">
        <f t="shared" si="33"/>
        <v>3.1189914968934061E-2</v>
      </c>
    </row>
    <row r="161" spans="1:51">
      <c r="A161">
        <v>205</v>
      </c>
      <c r="B161" t="s">
        <v>52</v>
      </c>
      <c r="C161" t="s">
        <v>370</v>
      </c>
      <c r="D161" t="s">
        <v>851</v>
      </c>
      <c r="E161">
        <v>250</v>
      </c>
      <c r="F161" t="s">
        <v>512</v>
      </c>
      <c r="G161" s="5">
        <v>4073.19</v>
      </c>
      <c r="H161" s="5">
        <v>0.1</v>
      </c>
      <c r="I161" s="6">
        <v>0.01</v>
      </c>
      <c r="J161" s="5">
        <v>3.39</v>
      </c>
      <c r="K161" s="7">
        <v>0.08</v>
      </c>
      <c r="L161" s="5">
        <v>8897.2849999999999</v>
      </c>
      <c r="M161" s="6">
        <v>0.01</v>
      </c>
      <c r="N161" s="5">
        <v>1280.827</v>
      </c>
      <c r="O161" s="6">
        <v>0.08</v>
      </c>
      <c r="P161" s="5">
        <v>7474</v>
      </c>
      <c r="Q161" s="7">
        <v>0.05</v>
      </c>
      <c r="R161" s="5">
        <v>6988</v>
      </c>
      <c r="S161" s="7">
        <v>0.05</v>
      </c>
      <c r="T161" s="9">
        <v>83</v>
      </c>
      <c r="U161" s="9">
        <v>79</v>
      </c>
      <c r="V161" s="9">
        <v>49</v>
      </c>
      <c r="W161" s="9">
        <v>43</v>
      </c>
      <c r="X161" s="9">
        <v>59</v>
      </c>
      <c r="Y161" s="9">
        <v>54</v>
      </c>
      <c r="Z161" s="9" t="s">
        <v>49</v>
      </c>
      <c r="AA161" s="9">
        <v>12</v>
      </c>
      <c r="AB161" s="9">
        <v>11</v>
      </c>
      <c r="AC161" s="9">
        <v>7</v>
      </c>
      <c r="AD161" s="9">
        <v>7</v>
      </c>
      <c r="AE161" s="9">
        <v>9</v>
      </c>
      <c r="AF161" s="9">
        <v>9</v>
      </c>
      <c r="AJ161" s="85">
        <f>VLOOKUP($C161,Hoja3!$C$5:$U$202,18,FALSE)</f>
        <v>5.6</v>
      </c>
      <c r="AK161" s="94">
        <f t="shared" si="23"/>
        <v>418.54399999999993</v>
      </c>
      <c r="AL161" s="92">
        <f t="shared" si="24"/>
        <v>2.3892350625023897E-2</v>
      </c>
      <c r="AM161" t="str">
        <f>IFERROR(VLOOKUP(C161,'[2]Education expendit (current US)'!$B$2:$K$156,10,FALSE),"")</f>
        <v/>
      </c>
      <c r="AN161">
        <f t="shared" si="25"/>
        <v>0</v>
      </c>
      <c r="AO161" s="88">
        <f t="shared" si="26"/>
        <v>0</v>
      </c>
      <c r="AP161" s="92" t="str">
        <f t="shared" si="27"/>
        <v/>
      </c>
      <c r="AQ161" s="85">
        <f>VLOOKUP($C161,Hoja3!$C$5:$W$202,21,FALSE)</f>
        <v>4.3</v>
      </c>
      <c r="AR161" s="94">
        <f t="shared" si="28"/>
        <v>321.38199999999995</v>
      </c>
      <c r="AS161" s="92">
        <f t="shared" si="29"/>
        <v>3.1115619418635772E-2</v>
      </c>
      <c r="AT161" s="85">
        <f>VLOOKUP($C161,Hoja3!$C$5:$AB$202,26,FALSE)</f>
        <v>1.3</v>
      </c>
      <c r="AU161" s="94">
        <f t="shared" si="30"/>
        <v>97.162000000000006</v>
      </c>
      <c r="AV161" s="92">
        <f t="shared" si="31"/>
        <v>0.10292089500010292</v>
      </c>
      <c r="AX161" s="86">
        <f t="shared" si="32"/>
        <v>418.54399999999998</v>
      </c>
      <c r="AY161" s="92">
        <f t="shared" si="33"/>
        <v>2.3892350625023893E-2</v>
      </c>
    </row>
    <row r="162" spans="1:51">
      <c r="A162">
        <v>161</v>
      </c>
      <c r="B162" t="s">
        <v>52</v>
      </c>
      <c r="C162" t="s">
        <v>416</v>
      </c>
      <c r="D162" t="s">
        <v>852</v>
      </c>
      <c r="E162">
        <v>250</v>
      </c>
      <c r="F162" t="s">
        <v>463</v>
      </c>
      <c r="G162" s="5">
        <v>1948.98</v>
      </c>
      <c r="H162" s="5">
        <v>0</v>
      </c>
      <c r="I162" s="6">
        <v>0.01</v>
      </c>
      <c r="J162" s="5">
        <v>0.65</v>
      </c>
      <c r="K162" s="7">
        <v>0.03</v>
      </c>
      <c r="L162" s="5">
        <v>0</v>
      </c>
      <c r="M162" s="6">
        <v>0</v>
      </c>
      <c r="N162" s="5">
        <v>0</v>
      </c>
      <c r="O162" s="6">
        <v>0</v>
      </c>
      <c r="P162" s="5">
        <v>1648.0889999999999</v>
      </c>
      <c r="Q162" s="7">
        <v>0.04</v>
      </c>
      <c r="R162" s="5">
        <v>1578.8720000000001</v>
      </c>
      <c r="S162" s="7">
        <v>0.04</v>
      </c>
      <c r="T162" s="9">
        <v>86</v>
      </c>
      <c r="U162" s="9">
        <v>82</v>
      </c>
      <c r="V162" s="9">
        <v>73</v>
      </c>
      <c r="W162" s="9">
        <v>76</v>
      </c>
      <c r="X162" s="9">
        <v>60</v>
      </c>
      <c r="Y162" s="9">
        <v>55</v>
      </c>
      <c r="Z162" s="9" t="s">
        <v>49</v>
      </c>
      <c r="AA162" s="9">
        <v>15</v>
      </c>
      <c r="AB162" s="9">
        <v>12</v>
      </c>
      <c r="AC162" s="9">
        <v>12</v>
      </c>
      <c r="AD162" s="9">
        <v>13</v>
      </c>
      <c r="AE162" s="9">
        <v>10</v>
      </c>
      <c r="AF162" s="9">
        <v>10</v>
      </c>
      <c r="AJ162" s="85">
        <f>VLOOKUP($C162,Hoja3!$C$5:$U$202,18,FALSE)</f>
        <v>6.8741266088783819</v>
      </c>
      <c r="AK162" s="94">
        <f t="shared" si="23"/>
        <v>113.29172448699762</v>
      </c>
      <c r="AL162" s="92">
        <f t="shared" si="24"/>
        <v>0</v>
      </c>
      <c r="AM162">
        <f>IFERROR(VLOOKUP(C162,'[2]Education expendit (current US)'!$B$2:$K$156,10,FALSE),"")</f>
        <v>90372801.970108703</v>
      </c>
      <c r="AN162">
        <f t="shared" si="25"/>
        <v>90.372801970108696</v>
      </c>
      <c r="AO162" s="85">
        <f t="shared" si="26"/>
        <v>5.4834903922123566</v>
      </c>
      <c r="AP162" s="92">
        <f t="shared" si="27"/>
        <v>0</v>
      </c>
      <c r="AQ162" s="85">
        <f>VLOOKUP($C162,Hoja3!$C$5:$W$202,21,FALSE)</f>
        <v>2.3809824008405567</v>
      </c>
      <c r="AR162" s="94">
        <f t="shared" si="28"/>
        <v>39.240709040189124</v>
      </c>
      <c r="AS162" s="92">
        <f t="shared" si="29"/>
        <v>0</v>
      </c>
      <c r="AT162" s="85">
        <f>VLOOKUP($C162,Hoja3!$C$5:$AB$202,26,FALSE)</f>
        <v>4.4931442080378252</v>
      </c>
      <c r="AU162" s="94">
        <f t="shared" si="30"/>
        <v>74.05101544680852</v>
      </c>
      <c r="AV162" s="92">
        <f t="shared" si="31"/>
        <v>0</v>
      </c>
      <c r="AX162" s="86">
        <f t="shared" si="32"/>
        <v>203.66452645710635</v>
      </c>
      <c r="AY162" s="92">
        <f t="shared" si="33"/>
        <v>0</v>
      </c>
    </row>
    <row r="163" spans="1:51">
      <c r="A163">
        <v>157</v>
      </c>
      <c r="B163" t="s">
        <v>52</v>
      </c>
      <c r="C163" t="s">
        <v>366</v>
      </c>
      <c r="D163" t="s">
        <v>853</v>
      </c>
      <c r="E163">
        <v>250</v>
      </c>
      <c r="F163" t="s">
        <v>459</v>
      </c>
      <c r="G163" s="5">
        <v>18941</v>
      </c>
      <c r="H163" s="5">
        <v>0.4</v>
      </c>
      <c r="I163" s="6">
        <v>0.02</v>
      </c>
      <c r="J163" s="5">
        <v>4.32</v>
      </c>
      <c r="K163" s="7">
        <v>0.02</v>
      </c>
      <c r="L163" s="5">
        <v>15359.79</v>
      </c>
      <c r="M163" s="6">
        <v>0.03</v>
      </c>
      <c r="N163" s="5">
        <v>3130.1419999999998</v>
      </c>
      <c r="O163" s="6">
        <v>0.13</v>
      </c>
      <c r="P163" s="5">
        <v>14857.28</v>
      </c>
      <c r="Q163" s="7">
        <v>0.03</v>
      </c>
      <c r="R163" s="5">
        <v>14771.28</v>
      </c>
      <c r="S163" s="7">
        <v>0.03</v>
      </c>
      <c r="T163" s="9">
        <v>79</v>
      </c>
      <c r="U163" s="9">
        <v>84</v>
      </c>
      <c r="V163" s="9">
        <v>46</v>
      </c>
      <c r="W163" s="9">
        <v>41</v>
      </c>
      <c r="X163" s="9">
        <v>61</v>
      </c>
      <c r="Y163" s="9">
        <v>56</v>
      </c>
      <c r="Z163" s="9" t="s">
        <v>49</v>
      </c>
      <c r="AA163" s="9">
        <v>11</v>
      </c>
      <c r="AB163" s="9">
        <v>13</v>
      </c>
      <c r="AC163" s="9">
        <v>6</v>
      </c>
      <c r="AD163" s="9">
        <v>6</v>
      </c>
      <c r="AE163" s="9">
        <v>11</v>
      </c>
      <c r="AF163" s="9">
        <v>11</v>
      </c>
      <c r="AJ163" s="85">
        <f>VLOOKUP($C163,Hoja3!$C$5:$U$202,18,FALSE)</f>
        <v>6.59</v>
      </c>
      <c r="AK163" s="94">
        <f t="shared" si="23"/>
        <v>979.09475199999997</v>
      </c>
      <c r="AL163" s="92">
        <f t="shared" si="24"/>
        <v>4.0854064346981613E-2</v>
      </c>
      <c r="AM163">
        <f>IFERROR(VLOOKUP(C163,'[2]Education expendit (current US)'!$B$2:$K$156,10,FALSE),"")</f>
        <v>1348817281.07131</v>
      </c>
      <c r="AN163">
        <f t="shared" si="25"/>
        <v>1348.8172810713099</v>
      </c>
      <c r="AO163" s="85">
        <f t="shared" si="26"/>
        <v>9.0784940518810302</v>
      </c>
      <c r="AP163" s="92">
        <f t="shared" si="27"/>
        <v>2.9655610556998242E-2</v>
      </c>
      <c r="AQ163" s="85">
        <f>VLOOKUP($C163,Hoja3!$C$5:$W$202,21,FALSE)</f>
        <v>3.488</v>
      </c>
      <c r="AR163" s="94">
        <f t="shared" si="28"/>
        <v>518.22192640000003</v>
      </c>
      <c r="AS163" s="92">
        <f t="shared" si="29"/>
        <v>7.7187008040885546E-2</v>
      </c>
      <c r="AT163" s="85">
        <f>VLOOKUP($C163,Hoja3!$C$5:$AB$202,26,FALSE)</f>
        <v>2.9973927958833619</v>
      </c>
      <c r="AU163" s="94">
        <f t="shared" si="30"/>
        <v>445.33104038421959</v>
      </c>
      <c r="AV163" s="92">
        <f t="shared" si="31"/>
        <v>8.9820821754282132E-2</v>
      </c>
      <c r="AX163" s="86">
        <f t="shared" si="32"/>
        <v>2312.3702478555297</v>
      </c>
      <c r="AY163" s="92">
        <f t="shared" si="33"/>
        <v>1.7298267886423302E-2</v>
      </c>
    </row>
    <row r="164" spans="1:51">
      <c r="A164">
        <v>204</v>
      </c>
      <c r="B164" t="s">
        <v>52</v>
      </c>
      <c r="C164" t="s">
        <v>348</v>
      </c>
      <c r="D164" t="s">
        <v>854</v>
      </c>
      <c r="E164">
        <v>250</v>
      </c>
      <c r="F164" t="s">
        <v>511</v>
      </c>
      <c r="G164" s="5">
        <v>9806.48</v>
      </c>
      <c r="H164" s="5">
        <v>0.1</v>
      </c>
      <c r="I164" s="6">
        <v>0.01</v>
      </c>
      <c r="J164" s="5">
        <v>1.92</v>
      </c>
      <c r="K164" s="7">
        <v>0.02</v>
      </c>
      <c r="L164" s="5">
        <v>14722.9</v>
      </c>
      <c r="M164" s="6">
        <v>0.01</v>
      </c>
      <c r="N164" s="5">
        <v>2152.741</v>
      </c>
      <c r="O164" s="6">
        <v>0.05</v>
      </c>
      <c r="P164" s="5">
        <v>16192.86</v>
      </c>
      <c r="Q164" s="7">
        <v>0.01</v>
      </c>
      <c r="R164" s="5">
        <v>14299.86</v>
      </c>
      <c r="S164" s="7">
        <v>0.01</v>
      </c>
      <c r="T164" s="9">
        <v>84</v>
      </c>
      <c r="U164" s="9">
        <v>85</v>
      </c>
      <c r="V164" s="9">
        <v>51</v>
      </c>
      <c r="W164" s="9">
        <v>44</v>
      </c>
      <c r="X164" s="9">
        <v>62</v>
      </c>
      <c r="Y164" s="9">
        <v>57</v>
      </c>
      <c r="Z164" s="9" t="s">
        <v>49</v>
      </c>
      <c r="AA164" s="9">
        <v>13</v>
      </c>
      <c r="AB164" s="9">
        <v>14</v>
      </c>
      <c r="AC164" s="9">
        <v>8</v>
      </c>
      <c r="AD164" s="9">
        <v>8</v>
      </c>
      <c r="AE164" s="9">
        <v>12</v>
      </c>
      <c r="AF164" s="9">
        <v>12</v>
      </c>
      <c r="AJ164" s="85">
        <f>VLOOKUP($C164,Hoja3!$C$5:$U$202,18,FALSE)</f>
        <v>5.4589999999999996</v>
      </c>
      <c r="AK164" s="94">
        <f t="shared" si="23"/>
        <v>883.96822740000005</v>
      </c>
      <c r="AL164" s="92">
        <f t="shared" si="24"/>
        <v>1.1312623791256414E-2</v>
      </c>
      <c r="AM164" t="str">
        <f>IFERROR(VLOOKUP(C164,'[2]Education expendit (current US)'!$B$2:$K$156,10,FALSE),"")</f>
        <v/>
      </c>
      <c r="AN164">
        <f t="shared" si="25"/>
        <v>0</v>
      </c>
      <c r="AO164" s="85">
        <f t="shared" si="26"/>
        <v>0</v>
      </c>
      <c r="AP164" s="92" t="str">
        <f t="shared" si="27"/>
        <v/>
      </c>
      <c r="AQ164" s="85">
        <f>VLOOKUP($C164,Hoja3!$C$5:$W$202,21,FALSE)</f>
        <v>3.6589999999999998</v>
      </c>
      <c r="AR164" s="94">
        <f t="shared" si="28"/>
        <v>592.4967474</v>
      </c>
      <c r="AS164" s="92">
        <f t="shared" si="29"/>
        <v>1.6877729783128934E-2</v>
      </c>
      <c r="AT164" s="85">
        <f>VLOOKUP($C164,Hoja3!$C$5:$AB$202,26,FALSE)</f>
        <v>1.8</v>
      </c>
      <c r="AU164" s="94">
        <f t="shared" si="30"/>
        <v>291.47147999999999</v>
      </c>
      <c r="AV164" s="92">
        <f t="shared" si="31"/>
        <v>3.4308674042482654E-2</v>
      </c>
      <c r="AX164" s="86">
        <f t="shared" si="32"/>
        <v>883.96822739999993</v>
      </c>
      <c r="AY164" s="92">
        <f t="shared" si="33"/>
        <v>1.1312623791256415E-2</v>
      </c>
    </row>
    <row r="165" spans="1:51">
      <c r="A165">
        <v>178</v>
      </c>
      <c r="B165" t="s">
        <v>52</v>
      </c>
      <c r="C165" t="s">
        <v>358</v>
      </c>
      <c r="D165" t="s">
        <v>855</v>
      </c>
      <c r="E165">
        <v>250</v>
      </c>
      <c r="F165" t="s">
        <v>486</v>
      </c>
      <c r="G165" s="5">
        <v>3521.56</v>
      </c>
      <c r="H165" s="5">
        <v>0</v>
      </c>
      <c r="I165" s="6">
        <v>0</v>
      </c>
      <c r="J165" s="5">
        <v>0.27</v>
      </c>
      <c r="K165" s="7">
        <v>0.01</v>
      </c>
      <c r="L165" s="5">
        <v>3510.8470000000002</v>
      </c>
      <c r="M165" s="6">
        <v>0</v>
      </c>
      <c r="N165" s="5">
        <v>935.02350000000001</v>
      </c>
      <c r="O165" s="6">
        <v>0</v>
      </c>
      <c r="P165" s="5">
        <v>2132.4960000000001</v>
      </c>
      <c r="Q165" s="7">
        <v>0.01</v>
      </c>
      <c r="R165" s="5">
        <v>2552.7930000000001</v>
      </c>
      <c r="S165" s="7">
        <v>0.01</v>
      </c>
      <c r="T165" s="9">
        <v>90</v>
      </c>
      <c r="U165" s="9">
        <v>88</v>
      </c>
      <c r="V165" s="9">
        <v>76</v>
      </c>
      <c r="W165" s="9">
        <v>78</v>
      </c>
      <c r="X165" s="9">
        <v>64</v>
      </c>
      <c r="Y165" s="9">
        <v>59</v>
      </c>
      <c r="Z165" s="9" t="s">
        <v>49</v>
      </c>
      <c r="AA165" s="9">
        <v>16</v>
      </c>
      <c r="AB165" s="9">
        <v>16</v>
      </c>
      <c r="AC165" s="9">
        <v>14</v>
      </c>
      <c r="AD165" s="9">
        <v>14</v>
      </c>
      <c r="AE165" s="9">
        <v>13</v>
      </c>
      <c r="AF165" s="9">
        <v>13</v>
      </c>
      <c r="AJ165" s="85">
        <f>VLOOKUP($C165,Hoja3!$C$5:$U$202,18,FALSE)</f>
        <v>8.1577857224233021</v>
      </c>
      <c r="AK165" s="94">
        <f t="shared" si="23"/>
        <v>173.96445421924804</v>
      </c>
      <c r="AL165" s="92">
        <f t="shared" si="24"/>
        <v>0</v>
      </c>
      <c r="AM165">
        <f>IFERROR(VLOOKUP(C165,'[2]Education expendit (current US)'!$B$2:$K$156,10,FALSE),"")</f>
        <v>268398052.21087101</v>
      </c>
      <c r="AN165">
        <f t="shared" si="25"/>
        <v>268.39805221087101</v>
      </c>
      <c r="AO165" s="85">
        <f t="shared" si="26"/>
        <v>12.586098741140477</v>
      </c>
      <c r="AP165" s="92">
        <f t="shared" si="27"/>
        <v>0</v>
      </c>
      <c r="AQ165" s="85">
        <f>VLOOKUP($C165,Hoja3!$C$5:$W$202,21,FALSE)</f>
        <v>7.9805496132960343</v>
      </c>
      <c r="AR165" s="94">
        <f t="shared" si="28"/>
        <v>170.18490128155338</v>
      </c>
      <c r="AS165" s="92">
        <f t="shared" si="29"/>
        <v>0</v>
      </c>
      <c r="AT165" s="85">
        <f>VLOOKUP($C165,Hoja3!$C$5:$AB$202,26,FALSE)</f>
        <v>0.1772361091272675</v>
      </c>
      <c r="AU165" s="94">
        <f t="shared" si="30"/>
        <v>3.7795529376946142</v>
      </c>
      <c r="AV165" s="92">
        <f t="shared" si="31"/>
        <v>0</v>
      </c>
      <c r="AX165" s="86">
        <f t="shared" si="32"/>
        <v>442.36250643011903</v>
      </c>
      <c r="AY165" s="92">
        <f t="shared" si="33"/>
        <v>0</v>
      </c>
    </row>
    <row r="166" spans="1:51">
      <c r="A166">
        <v>200</v>
      </c>
      <c r="B166" t="s">
        <v>52</v>
      </c>
      <c r="C166" t="s">
        <v>350</v>
      </c>
      <c r="D166" t="s">
        <v>856</v>
      </c>
      <c r="E166">
        <v>250</v>
      </c>
      <c r="F166" t="s">
        <v>507</v>
      </c>
      <c r="G166" s="5">
        <v>7854</v>
      </c>
      <c r="H166" s="5">
        <v>0.1</v>
      </c>
      <c r="I166" s="6">
        <v>0.01</v>
      </c>
      <c r="J166" s="5">
        <v>1.1299999999999999</v>
      </c>
      <c r="K166" s="7">
        <v>0.01</v>
      </c>
      <c r="L166" s="5">
        <v>26223.85</v>
      </c>
      <c r="M166" s="6">
        <v>0</v>
      </c>
      <c r="N166" s="5">
        <v>4052.4870000000001</v>
      </c>
      <c r="O166" s="6">
        <v>0.02</v>
      </c>
      <c r="P166" s="5">
        <v>23056.53</v>
      </c>
      <c r="Q166" s="7">
        <v>0</v>
      </c>
      <c r="R166" s="5">
        <v>23011.91</v>
      </c>
      <c r="S166" s="7">
        <v>0</v>
      </c>
      <c r="T166" s="9">
        <v>85</v>
      </c>
      <c r="U166" s="9">
        <v>87</v>
      </c>
      <c r="V166" s="9">
        <v>75</v>
      </c>
      <c r="W166" s="9">
        <v>45</v>
      </c>
      <c r="X166" s="9">
        <v>65</v>
      </c>
      <c r="Y166" s="9">
        <v>65</v>
      </c>
      <c r="Z166" s="9" t="s">
        <v>49</v>
      </c>
      <c r="AA166" s="9">
        <v>14</v>
      </c>
      <c r="AB166" s="9">
        <v>15</v>
      </c>
      <c r="AC166" s="9">
        <v>13</v>
      </c>
      <c r="AD166" s="9">
        <v>9</v>
      </c>
      <c r="AE166" s="9">
        <v>14</v>
      </c>
      <c r="AF166" s="9">
        <v>14</v>
      </c>
      <c r="AJ166" s="85">
        <f>VLOOKUP($C166,Hoja3!$C$5:$U$202,18,FALSE)</f>
        <v>6.806</v>
      </c>
      <c r="AK166" s="94">
        <f t="shared" si="23"/>
        <v>1569.2274318</v>
      </c>
      <c r="AL166" s="92">
        <f t="shared" si="24"/>
        <v>6.3725625727364373E-3</v>
      </c>
      <c r="AM166" t="str">
        <f>IFERROR(VLOOKUP(C166,'[2]Education expendit (current US)'!$B$2:$K$156,10,FALSE),"")</f>
        <v/>
      </c>
      <c r="AN166">
        <f t="shared" si="25"/>
        <v>0</v>
      </c>
      <c r="AO166" s="85">
        <f t="shared" si="26"/>
        <v>0</v>
      </c>
      <c r="AP166" s="92" t="str">
        <f t="shared" si="27"/>
        <v/>
      </c>
      <c r="AQ166" s="85">
        <f>VLOOKUP($C166,Hoja3!$C$5:$W$202,21,FALSE)</f>
        <v>4.4809999999999999</v>
      </c>
      <c r="AR166" s="94">
        <f t="shared" si="28"/>
        <v>1033.1631092999999</v>
      </c>
      <c r="AS166" s="92">
        <f t="shared" si="29"/>
        <v>9.6790138071957601E-3</v>
      </c>
      <c r="AT166" s="85">
        <f>VLOOKUP($C166,Hoja3!$C$5:$AB$202,26,FALSE)</f>
        <v>2.3250000000000002</v>
      </c>
      <c r="AU166" s="94">
        <f t="shared" si="30"/>
        <v>536.0643225</v>
      </c>
      <c r="AV166" s="92">
        <f t="shared" si="31"/>
        <v>1.8654477793567395E-2</v>
      </c>
      <c r="AX166" s="86">
        <f t="shared" si="32"/>
        <v>1569.2274318</v>
      </c>
      <c r="AY166" s="92">
        <f t="shared" si="33"/>
        <v>6.3725625727364373E-3</v>
      </c>
    </row>
    <row r="167" spans="1:51">
      <c r="A167">
        <v>150</v>
      </c>
      <c r="B167" t="s">
        <v>48</v>
      </c>
      <c r="C167" t="s">
        <v>336</v>
      </c>
      <c r="D167" t="s">
        <v>857</v>
      </c>
      <c r="E167">
        <v>250</v>
      </c>
      <c r="F167" t="s">
        <v>450</v>
      </c>
      <c r="G167" s="5">
        <v>259977</v>
      </c>
      <c r="H167" s="5">
        <v>0</v>
      </c>
      <c r="I167" s="6">
        <v>0</v>
      </c>
      <c r="J167" s="5">
        <v>0</v>
      </c>
      <c r="K167" s="7">
        <v>0</v>
      </c>
      <c r="L167" s="5">
        <v>0</v>
      </c>
      <c r="M167" s="6">
        <v>0</v>
      </c>
      <c r="N167" s="5">
        <v>0</v>
      </c>
      <c r="O167" s="6">
        <v>0</v>
      </c>
      <c r="P167" s="5">
        <v>159425.60000000001</v>
      </c>
      <c r="Q167" s="7">
        <v>0</v>
      </c>
      <c r="R167" s="5">
        <v>155537.9</v>
      </c>
      <c r="S167" s="7">
        <v>0</v>
      </c>
      <c r="T167" s="9">
        <v>163</v>
      </c>
      <c r="U167" s="9">
        <v>164</v>
      </c>
      <c r="V167" s="9">
        <v>151</v>
      </c>
      <c r="W167" s="9">
        <v>151</v>
      </c>
      <c r="X167" s="9">
        <v>151</v>
      </c>
      <c r="Y167" s="9">
        <v>151</v>
      </c>
      <c r="Z167" s="9" t="s">
        <v>49</v>
      </c>
      <c r="AA167" s="9">
        <v>17</v>
      </c>
      <c r="AB167" s="9">
        <v>17</v>
      </c>
      <c r="AC167" s="9">
        <v>15</v>
      </c>
      <c r="AD167" s="9">
        <v>15</v>
      </c>
      <c r="AE167" s="9">
        <v>15</v>
      </c>
      <c r="AF167" s="9">
        <v>15</v>
      </c>
      <c r="AJ167" s="85">
        <f>VLOOKUP($C167,Hoja3!$C$5:$U$202,18,FALSE)</f>
        <v>9.73</v>
      </c>
      <c r="AK167" s="94">
        <f t="shared" si="23"/>
        <v>15512.110880000002</v>
      </c>
      <c r="AL167" s="92">
        <f t="shared" si="24"/>
        <v>0</v>
      </c>
      <c r="AM167">
        <f>IFERROR(VLOOKUP(C167,'[2]Education expendit (current US)'!$B$2:$K$156,10,FALSE),"")</f>
        <v>9094965626.4359608</v>
      </c>
      <c r="AN167">
        <f t="shared" si="25"/>
        <v>9094.9656264359601</v>
      </c>
      <c r="AO167" s="85">
        <f t="shared" si="26"/>
        <v>5.7048338701161914</v>
      </c>
      <c r="AP167" s="92">
        <f t="shared" si="27"/>
        <v>0</v>
      </c>
      <c r="AQ167" s="85">
        <f>VLOOKUP($C167,Hoja3!$C$5:$W$202,21,FALSE)</f>
        <v>3.1709999999999998</v>
      </c>
      <c r="AR167" s="94">
        <f t="shared" si="28"/>
        <v>5055.3857759999992</v>
      </c>
      <c r="AS167" s="92">
        <f t="shared" si="29"/>
        <v>0</v>
      </c>
      <c r="AT167" s="85">
        <f>VLOOKUP($C167,Hoja3!$C$5:$AB$202,26,FALSE)</f>
        <v>5.3580779867256636</v>
      </c>
      <c r="AU167" s="94">
        <f t="shared" si="30"/>
        <v>8542.1479788053093</v>
      </c>
      <c r="AV167" s="92">
        <f t="shared" si="31"/>
        <v>0</v>
      </c>
      <c r="AX167" s="86">
        <f t="shared" si="32"/>
        <v>22692.499381241269</v>
      </c>
      <c r="AY167" s="92">
        <f t="shared" si="33"/>
        <v>0</v>
      </c>
    </row>
    <row r="168" spans="1:51">
      <c r="A168">
        <v>151</v>
      </c>
      <c r="B168" t="s">
        <v>48</v>
      </c>
      <c r="C168" t="s">
        <v>346</v>
      </c>
      <c r="D168" t="s">
        <v>858</v>
      </c>
      <c r="E168">
        <v>250</v>
      </c>
      <c r="F168" t="s">
        <v>476</v>
      </c>
      <c r="G168" s="5">
        <v>234939</v>
      </c>
      <c r="H168" s="5">
        <v>0</v>
      </c>
      <c r="I168" s="6">
        <v>0</v>
      </c>
      <c r="J168" s="5">
        <v>0</v>
      </c>
      <c r="K168" s="7">
        <v>0</v>
      </c>
      <c r="L168" s="5">
        <v>229361.9</v>
      </c>
      <c r="M168" s="6">
        <v>0</v>
      </c>
      <c r="N168" s="5">
        <v>24436.48</v>
      </c>
      <c r="O168" s="6">
        <v>0</v>
      </c>
      <c r="P168" s="5">
        <v>218894.3</v>
      </c>
      <c r="Q168" s="7">
        <v>0</v>
      </c>
      <c r="R168" s="5">
        <v>214529.6</v>
      </c>
      <c r="S168" s="7">
        <v>0</v>
      </c>
      <c r="T168" s="9">
        <v>164</v>
      </c>
      <c r="U168" s="9">
        <v>165</v>
      </c>
      <c r="V168" s="9">
        <v>152</v>
      </c>
      <c r="W168" s="9">
        <v>152</v>
      </c>
      <c r="X168" s="9">
        <v>152</v>
      </c>
      <c r="Y168" s="9">
        <v>152</v>
      </c>
      <c r="Z168" s="9" t="s">
        <v>49</v>
      </c>
      <c r="AA168" s="9">
        <v>18</v>
      </c>
      <c r="AB168" s="9">
        <v>18</v>
      </c>
      <c r="AC168" s="9">
        <v>16</v>
      </c>
      <c r="AD168" s="9">
        <v>16</v>
      </c>
      <c r="AE168" s="9">
        <v>16</v>
      </c>
      <c r="AF168" s="9">
        <v>16</v>
      </c>
      <c r="AJ168" s="85">
        <f>VLOOKUP($C168,Hoja3!$C$5:$U$202,18,FALSE)</f>
        <v>13.206</v>
      </c>
      <c r="AK168" s="94">
        <f t="shared" si="23"/>
        <v>28907.181257999997</v>
      </c>
      <c r="AL168" s="92">
        <f t="shared" si="24"/>
        <v>0</v>
      </c>
      <c r="AM168">
        <f>IFERROR(VLOOKUP(C168,'[2]Education expendit (current US)'!$B$2:$K$156,10,FALSE),"")</f>
        <v>11307769002.761</v>
      </c>
      <c r="AN168">
        <f t="shared" si="25"/>
        <v>11307.769002760999</v>
      </c>
      <c r="AO168" s="85">
        <f t="shared" si="26"/>
        <v>5.165858134616113</v>
      </c>
      <c r="AP168" s="92">
        <f t="shared" si="27"/>
        <v>0</v>
      </c>
      <c r="AQ168" s="85">
        <f>VLOOKUP($C168,Hoja3!$C$5:$W$202,21,FALSE)</f>
        <v>1.4790000000000001</v>
      </c>
      <c r="AR168" s="94">
        <f t="shared" si="28"/>
        <v>3237.4466970000003</v>
      </c>
      <c r="AS168" s="92">
        <f t="shared" si="29"/>
        <v>0</v>
      </c>
      <c r="AT168" s="85">
        <f>VLOOKUP($C168,Hoja3!$C$5:$AB$202,26,FALSE)</f>
        <v>11.727</v>
      </c>
      <c r="AU168" s="94">
        <f t="shared" si="30"/>
        <v>25669.734561000001</v>
      </c>
      <c r="AV168" s="92">
        <f t="shared" si="31"/>
        <v>0</v>
      </c>
      <c r="AX168" s="86">
        <f t="shared" si="32"/>
        <v>40214.950260761005</v>
      </c>
      <c r="AY168" s="92">
        <f t="shared" si="33"/>
        <v>0</v>
      </c>
    </row>
    <row r="169" spans="1:51">
      <c r="A169">
        <v>152</v>
      </c>
      <c r="B169" t="s">
        <v>48</v>
      </c>
      <c r="C169" t="s">
        <v>410</v>
      </c>
      <c r="D169" t="s">
        <v>859</v>
      </c>
      <c r="E169">
        <v>250</v>
      </c>
      <c r="F169" t="s">
        <v>552</v>
      </c>
      <c r="G169" s="5">
        <v>78902.78</v>
      </c>
      <c r="H169" s="5">
        <v>0</v>
      </c>
      <c r="I169" s="6">
        <v>0</v>
      </c>
      <c r="J169" s="5">
        <v>0</v>
      </c>
      <c r="K169" s="7">
        <v>0</v>
      </c>
      <c r="L169" s="5">
        <v>0</v>
      </c>
      <c r="M169" s="6">
        <v>0</v>
      </c>
      <c r="N169" s="5">
        <v>0</v>
      </c>
      <c r="O169" s="6">
        <v>0</v>
      </c>
      <c r="P169" s="5">
        <v>0</v>
      </c>
      <c r="Q169" s="7">
        <v>0</v>
      </c>
      <c r="R169" s="5">
        <v>0</v>
      </c>
      <c r="S169" s="7">
        <v>0</v>
      </c>
      <c r="T169" s="9">
        <v>165</v>
      </c>
      <c r="U169" s="9">
        <v>166</v>
      </c>
      <c r="V169" s="9">
        <v>153</v>
      </c>
      <c r="W169" s="9">
        <v>153</v>
      </c>
      <c r="X169" s="9">
        <v>153</v>
      </c>
      <c r="Y169" s="9">
        <v>153</v>
      </c>
      <c r="Z169" s="9" t="s">
        <v>49</v>
      </c>
      <c r="AA169" s="9">
        <v>19</v>
      </c>
      <c r="AB169" s="9">
        <v>19</v>
      </c>
      <c r="AC169" s="9">
        <v>17</v>
      </c>
      <c r="AD169" s="9">
        <v>17</v>
      </c>
      <c r="AE169" s="9">
        <v>17</v>
      </c>
      <c r="AF169" s="9">
        <v>17</v>
      </c>
      <c r="AJ169" s="85">
        <f>VLOOKUP($C169,Hoja3!$C$5:$U$202,18,FALSE)</f>
        <v>6.5510000000000002</v>
      </c>
      <c r="AK169" s="94">
        <f t="shared" si="23"/>
        <v>0</v>
      </c>
      <c r="AL169" s="92" t="str">
        <f t="shared" si="24"/>
        <v/>
      </c>
      <c r="AM169">
        <f>IFERROR(VLOOKUP(C169,'[2]Education expendit (current US)'!$B$2:$K$156,10,FALSE),"")</f>
        <v>0</v>
      </c>
      <c r="AN169">
        <f t="shared" si="25"/>
        <v>0</v>
      </c>
      <c r="AO169" s="85" t="e">
        <f t="shared" si="26"/>
        <v>#DIV/0!</v>
      </c>
      <c r="AP169" s="92" t="str">
        <f t="shared" si="27"/>
        <v/>
      </c>
      <c r="AQ169" s="85">
        <f>VLOOKUP($C169,Hoja3!$C$5:$W$202,21,FALSE)</f>
        <v>2.1110000000000002</v>
      </c>
      <c r="AR169" s="94">
        <f t="shared" si="28"/>
        <v>0</v>
      </c>
      <c r="AS169" s="92" t="str">
        <f t="shared" si="29"/>
        <v/>
      </c>
      <c r="AT169" s="85">
        <f>VLOOKUP($C169,Hoja3!$C$5:$AB$202,26,FALSE)</f>
        <v>4.4400000000000004</v>
      </c>
      <c r="AU169" s="94">
        <f t="shared" si="30"/>
        <v>0</v>
      </c>
      <c r="AV169" s="92" t="str">
        <f t="shared" si="31"/>
        <v/>
      </c>
      <c r="AX169" s="86">
        <f t="shared" si="32"/>
        <v>0</v>
      </c>
      <c r="AY169" s="92" t="str">
        <f t="shared" si="33"/>
        <v/>
      </c>
    </row>
    <row r="170" spans="1:51">
      <c r="A170">
        <v>153</v>
      </c>
      <c r="B170" t="s">
        <v>48</v>
      </c>
      <c r="C170" t="s">
        <v>338</v>
      </c>
      <c r="D170" t="s">
        <v>860</v>
      </c>
      <c r="E170">
        <v>250</v>
      </c>
      <c r="F170" t="s">
        <v>494</v>
      </c>
      <c r="G170" s="5">
        <v>136300</v>
      </c>
      <c r="H170" s="5">
        <v>0</v>
      </c>
      <c r="I170" s="6">
        <v>0</v>
      </c>
      <c r="J170" s="5">
        <v>0</v>
      </c>
      <c r="K170" s="7">
        <v>0</v>
      </c>
      <c r="L170" s="5">
        <v>99808.36</v>
      </c>
      <c r="M170" s="6">
        <v>0</v>
      </c>
      <c r="N170" s="5">
        <v>15912.8</v>
      </c>
      <c r="O170" s="6">
        <v>0</v>
      </c>
      <c r="P170" s="5">
        <v>90804.56</v>
      </c>
      <c r="Q170" s="7">
        <v>0</v>
      </c>
      <c r="R170" s="5">
        <v>88578</v>
      </c>
      <c r="S170" s="7">
        <v>0</v>
      </c>
      <c r="T170" s="9">
        <v>166</v>
      </c>
      <c r="U170" s="9">
        <v>167</v>
      </c>
      <c r="V170" s="9">
        <v>154</v>
      </c>
      <c r="W170" s="9">
        <v>154</v>
      </c>
      <c r="X170" s="9">
        <v>154</v>
      </c>
      <c r="Y170" s="9">
        <v>154</v>
      </c>
      <c r="Z170" s="9" t="s">
        <v>49</v>
      </c>
      <c r="AA170" s="9">
        <v>20</v>
      </c>
      <c r="AB170" s="9">
        <v>20</v>
      </c>
      <c r="AC170" s="9">
        <v>18</v>
      </c>
      <c r="AD170" s="9">
        <v>18</v>
      </c>
      <c r="AE170" s="9">
        <v>18</v>
      </c>
      <c r="AF170" s="9">
        <v>18</v>
      </c>
      <c r="AJ170" s="85">
        <f>VLOOKUP($C170,Hoja3!$C$5:$U$202,18,FALSE)</f>
        <v>6.5737439024390243</v>
      </c>
      <c r="AK170" s="94">
        <f t="shared" si="23"/>
        <v>5969.2592261365844</v>
      </c>
      <c r="AL170" s="92">
        <f t="shared" si="24"/>
        <v>0</v>
      </c>
      <c r="AM170">
        <f>IFERROR(VLOOKUP(C170,'[2]Education expendit (current US)'!$B$2:$K$156,10,FALSE),"")</f>
        <v>4841289041.7747498</v>
      </c>
      <c r="AN170">
        <f t="shared" si="25"/>
        <v>4841.2890417747494</v>
      </c>
      <c r="AO170" s="85">
        <f t="shared" si="26"/>
        <v>5.3315483735340488</v>
      </c>
      <c r="AP170" s="92">
        <f t="shared" si="27"/>
        <v>0</v>
      </c>
      <c r="AQ170" s="85">
        <f>VLOOKUP($C170,Hoja3!$C$5:$W$202,21,FALSE)</f>
        <v>2.0659999999999998</v>
      </c>
      <c r="AR170" s="94">
        <f t="shared" si="28"/>
        <v>1876.0222095999998</v>
      </c>
      <c r="AS170" s="92">
        <f t="shared" si="29"/>
        <v>0</v>
      </c>
      <c r="AT170" s="85">
        <f>VLOOKUP($C170,Hoja3!$C$5:$AB$202,26,FALSE)</f>
        <v>4.5077439024390245</v>
      </c>
      <c r="AU170" s="94">
        <f t="shared" si="30"/>
        <v>4093.2370165365851</v>
      </c>
      <c r="AV170" s="92">
        <f t="shared" si="31"/>
        <v>0</v>
      </c>
      <c r="AX170" s="86">
        <f t="shared" si="32"/>
        <v>10810.548267911334</v>
      </c>
      <c r="AY170" s="92">
        <f t="shared" si="33"/>
        <v>0</v>
      </c>
    </row>
    <row r="171" spans="1:51">
      <c r="A171">
        <v>154</v>
      </c>
      <c r="B171" t="s">
        <v>48</v>
      </c>
      <c r="C171" t="s">
        <v>334</v>
      </c>
      <c r="D171" t="s">
        <v>861</v>
      </c>
      <c r="E171">
        <v>250</v>
      </c>
      <c r="F171" t="s">
        <v>509</v>
      </c>
      <c r="G171" s="5">
        <v>65419.519999999997</v>
      </c>
      <c r="H171" s="5">
        <v>0</v>
      </c>
      <c r="I171" s="6">
        <v>0</v>
      </c>
      <c r="J171" s="5">
        <v>0</v>
      </c>
      <c r="K171" s="7">
        <v>0</v>
      </c>
      <c r="L171" s="5">
        <v>46643.26</v>
      </c>
      <c r="M171" s="6">
        <v>0</v>
      </c>
      <c r="N171" s="5">
        <v>7208.7349999999997</v>
      </c>
      <c r="O171" s="6">
        <v>0</v>
      </c>
      <c r="P171" s="5">
        <v>44290.85</v>
      </c>
      <c r="Q171" s="7">
        <v>0</v>
      </c>
      <c r="R171" s="5">
        <v>42020.41</v>
      </c>
      <c r="S171" s="7">
        <v>0</v>
      </c>
      <c r="T171" s="9">
        <v>167</v>
      </c>
      <c r="U171" s="9">
        <v>168</v>
      </c>
      <c r="V171" s="9">
        <v>155</v>
      </c>
      <c r="W171" s="9">
        <v>155</v>
      </c>
      <c r="X171" s="9">
        <v>155</v>
      </c>
      <c r="Y171" s="9">
        <v>155</v>
      </c>
      <c r="Z171" s="9" t="s">
        <v>49</v>
      </c>
      <c r="AA171" s="9">
        <v>21</v>
      </c>
      <c r="AB171" s="9">
        <v>21</v>
      </c>
      <c r="AC171" s="9">
        <v>19</v>
      </c>
      <c r="AD171" s="9">
        <v>19</v>
      </c>
      <c r="AE171" s="9">
        <v>19</v>
      </c>
      <c r="AF171" s="9">
        <v>19</v>
      </c>
      <c r="AJ171" s="85">
        <f>VLOOKUP($C171,Hoja3!$C$5:$U$202,18,FALSE)</f>
        <v>10.402999999999999</v>
      </c>
      <c r="AK171" s="94">
        <f t="shared" si="23"/>
        <v>4607.5771254999991</v>
      </c>
      <c r="AL171" s="92">
        <f t="shared" si="24"/>
        <v>0</v>
      </c>
      <c r="AM171" t="str">
        <f>IFERROR(VLOOKUP(C171,'[2]Education expendit (current US)'!$B$2:$K$156,10,FALSE),"")</f>
        <v/>
      </c>
      <c r="AN171">
        <f t="shared" si="25"/>
        <v>0</v>
      </c>
      <c r="AO171" s="85">
        <f t="shared" si="26"/>
        <v>0</v>
      </c>
      <c r="AP171" s="92" t="str">
        <f t="shared" si="27"/>
        <v/>
      </c>
      <c r="AQ171" s="85">
        <f>VLOOKUP($C171,Hoja3!$C$5:$W$202,21,FALSE)</f>
        <v>1.4950000000000001</v>
      </c>
      <c r="AR171" s="94">
        <f t="shared" si="28"/>
        <v>662.14820750000001</v>
      </c>
      <c r="AS171" s="92">
        <f t="shared" si="29"/>
        <v>0</v>
      </c>
      <c r="AT171" s="85">
        <f>VLOOKUP($C171,Hoja3!$C$5:$AB$202,26,FALSE)</f>
        <v>8.9079999999999995</v>
      </c>
      <c r="AU171" s="94">
        <f t="shared" si="30"/>
        <v>3945.4289179999996</v>
      </c>
      <c r="AV171" s="92">
        <f t="shared" si="31"/>
        <v>0</v>
      </c>
      <c r="AX171" s="86">
        <f t="shared" si="32"/>
        <v>4607.5771255</v>
      </c>
      <c r="AY171" s="92">
        <f t="shared" si="33"/>
        <v>0</v>
      </c>
    </row>
    <row r="172" spans="1:51">
      <c r="A172">
        <v>155</v>
      </c>
      <c r="B172" t="s">
        <v>52</v>
      </c>
      <c r="C172" t="s">
        <v>398</v>
      </c>
      <c r="D172" t="s">
        <v>862</v>
      </c>
      <c r="E172">
        <v>250</v>
      </c>
      <c r="F172" t="s">
        <v>455</v>
      </c>
      <c r="G172" s="5">
        <v>25224.82</v>
      </c>
      <c r="H172" s="5">
        <v>0</v>
      </c>
      <c r="I172" s="6">
        <v>0</v>
      </c>
      <c r="J172" s="5">
        <v>0</v>
      </c>
      <c r="K172" s="7">
        <v>0</v>
      </c>
      <c r="L172" s="5">
        <v>72456.399999999994</v>
      </c>
      <c r="M172" s="6">
        <v>0</v>
      </c>
      <c r="N172" s="5">
        <v>0</v>
      </c>
      <c r="O172" s="6">
        <v>0</v>
      </c>
      <c r="P172" s="5">
        <v>84390.58</v>
      </c>
      <c r="Q172" s="7">
        <v>0</v>
      </c>
      <c r="R172" s="5">
        <v>75515.5</v>
      </c>
      <c r="S172" s="7">
        <v>0</v>
      </c>
      <c r="T172" s="9">
        <v>168</v>
      </c>
      <c r="U172" s="9">
        <v>169</v>
      </c>
      <c r="V172" s="9">
        <v>156</v>
      </c>
      <c r="W172" s="9">
        <v>156</v>
      </c>
      <c r="X172" s="9">
        <v>156</v>
      </c>
      <c r="Y172" s="9">
        <v>156</v>
      </c>
      <c r="Z172" s="9" t="s">
        <v>49</v>
      </c>
      <c r="AA172" s="9">
        <v>22</v>
      </c>
      <c r="AB172" s="9">
        <v>22</v>
      </c>
      <c r="AC172" s="9">
        <v>20</v>
      </c>
      <c r="AD172" s="9">
        <v>20</v>
      </c>
      <c r="AE172" s="9">
        <v>20</v>
      </c>
      <c r="AF172" s="9">
        <v>20</v>
      </c>
      <c r="AJ172" s="85">
        <f>VLOOKUP($C172,Hoja3!$C$5:$U$202,18,FALSE)</f>
        <v>6.7899999999999991</v>
      </c>
      <c r="AK172" s="94">
        <f t="shared" si="23"/>
        <v>5730.1203819999992</v>
      </c>
      <c r="AL172" s="92">
        <f t="shared" si="24"/>
        <v>0</v>
      </c>
      <c r="AM172">
        <f>IFERROR(VLOOKUP(C172,'[2]Education expendit (current US)'!$B$2:$K$156,10,FALSE),"")</f>
        <v>3643618789.60466</v>
      </c>
      <c r="AN172">
        <f t="shared" si="25"/>
        <v>3643.6187896046599</v>
      </c>
      <c r="AO172" s="85">
        <f t="shared" si="26"/>
        <v>4.3175657633881173</v>
      </c>
      <c r="AP172" s="92">
        <f t="shared" si="27"/>
        <v>0</v>
      </c>
      <c r="AQ172" s="85">
        <f>VLOOKUP($C172,Hoja3!$C$5:$W$202,21,FALSE)</f>
        <v>2.15</v>
      </c>
      <c r="AR172" s="94">
        <f t="shared" si="28"/>
        <v>1814.3974700000001</v>
      </c>
      <c r="AS172" s="92">
        <f t="shared" si="29"/>
        <v>0</v>
      </c>
      <c r="AT172" s="85">
        <f>VLOOKUP($C172,Hoja3!$C$5:$AB$202,26,FALSE)</f>
        <v>4.6399999999999997</v>
      </c>
      <c r="AU172" s="94">
        <f t="shared" si="30"/>
        <v>3915.7229119999997</v>
      </c>
      <c r="AV172" s="92">
        <f t="shared" si="31"/>
        <v>0</v>
      </c>
      <c r="AX172" s="86">
        <f t="shared" si="32"/>
        <v>9373.7391716046604</v>
      </c>
      <c r="AY172" s="92">
        <f t="shared" si="33"/>
        <v>0</v>
      </c>
    </row>
    <row r="173" spans="1:51">
      <c r="A173">
        <v>156</v>
      </c>
      <c r="B173" t="s">
        <v>52</v>
      </c>
      <c r="C173" t="s">
        <v>402</v>
      </c>
      <c r="D173" t="s">
        <v>863</v>
      </c>
      <c r="E173">
        <v>250</v>
      </c>
      <c r="F173" t="s">
        <v>457</v>
      </c>
      <c r="G173" s="5">
        <v>3585</v>
      </c>
      <c r="H173" s="5">
        <v>0</v>
      </c>
      <c r="I173" s="6">
        <v>0</v>
      </c>
      <c r="J173" s="5">
        <v>0</v>
      </c>
      <c r="K173" s="7">
        <v>0</v>
      </c>
      <c r="L173" s="5">
        <v>7535.5810000000001</v>
      </c>
      <c r="M173" s="6">
        <v>0</v>
      </c>
      <c r="N173" s="5">
        <v>0</v>
      </c>
      <c r="O173" s="6">
        <v>0</v>
      </c>
      <c r="P173" s="5">
        <v>6633.0559999999996</v>
      </c>
      <c r="Q173" s="7">
        <v>0</v>
      </c>
      <c r="R173" s="5">
        <v>6632.8540000000003</v>
      </c>
      <c r="S173" s="7">
        <v>0</v>
      </c>
      <c r="T173" s="9">
        <v>169</v>
      </c>
      <c r="U173" s="9">
        <v>170</v>
      </c>
      <c r="V173" s="9">
        <v>157</v>
      </c>
      <c r="W173" s="9">
        <v>157</v>
      </c>
      <c r="X173" s="9">
        <v>157</v>
      </c>
      <c r="Y173" s="9">
        <v>157</v>
      </c>
      <c r="Z173" s="9" t="s">
        <v>49</v>
      </c>
      <c r="AA173" s="9">
        <v>23</v>
      </c>
      <c r="AB173" s="9">
        <v>23</v>
      </c>
      <c r="AC173" s="9">
        <v>21</v>
      </c>
      <c r="AD173" s="9">
        <v>21</v>
      </c>
      <c r="AE173" s="9">
        <v>21</v>
      </c>
      <c r="AF173" s="9">
        <v>21</v>
      </c>
      <c r="AJ173" s="85">
        <f>VLOOKUP($C173,Hoja3!$C$5:$U$202,18,FALSE)</f>
        <v>4.2029999999999994</v>
      </c>
      <c r="AK173" s="94">
        <f t="shared" si="23"/>
        <v>278.78734367999994</v>
      </c>
      <c r="AL173" s="92">
        <f t="shared" si="24"/>
        <v>0</v>
      </c>
      <c r="AM173">
        <f>IFERROR(VLOOKUP(C173,'[2]Education expendit (current US)'!$B$2:$K$156,10,FALSE),"")</f>
        <v>359906884.75427401</v>
      </c>
      <c r="AN173">
        <f t="shared" si="25"/>
        <v>359.90688475427402</v>
      </c>
      <c r="AO173" s="85">
        <f t="shared" si="26"/>
        <v>5.4259587851251974</v>
      </c>
      <c r="AP173" s="92">
        <f t="shared" si="27"/>
        <v>0</v>
      </c>
      <c r="AQ173" s="85">
        <f>VLOOKUP($C173,Hoja3!$C$5:$W$202,21,FALSE)</f>
        <v>2.2229999999999999</v>
      </c>
      <c r="AR173" s="94">
        <f t="shared" si="28"/>
        <v>147.45283487999998</v>
      </c>
      <c r="AS173" s="92">
        <f t="shared" si="29"/>
        <v>0</v>
      </c>
      <c r="AT173" s="85">
        <f>VLOOKUP($C173,Hoja3!$C$5:$AB$202,26,FALSE)</f>
        <v>1.98</v>
      </c>
      <c r="AU173" s="94">
        <f t="shared" si="30"/>
        <v>131.33450879999998</v>
      </c>
      <c r="AV173" s="92">
        <f t="shared" si="31"/>
        <v>0</v>
      </c>
      <c r="AX173" s="86">
        <f t="shared" si="32"/>
        <v>638.69422843427401</v>
      </c>
      <c r="AY173" s="92">
        <f t="shared" si="33"/>
        <v>0</v>
      </c>
    </row>
    <row r="174" spans="1:51">
      <c r="A174">
        <v>158</v>
      </c>
      <c r="B174" t="s">
        <v>52</v>
      </c>
      <c r="C174" t="s">
        <v>414</v>
      </c>
      <c r="D174" t="s">
        <v>864</v>
      </c>
      <c r="E174">
        <v>250</v>
      </c>
      <c r="F174" t="s">
        <v>460</v>
      </c>
      <c r="G174" s="5">
        <v>3120</v>
      </c>
      <c r="H174" s="5">
        <v>0</v>
      </c>
      <c r="I174" s="6">
        <v>0</v>
      </c>
      <c r="J174" s="5">
        <v>0</v>
      </c>
      <c r="K174" s="7">
        <v>0</v>
      </c>
      <c r="L174" s="5">
        <v>0</v>
      </c>
      <c r="M174" s="6">
        <v>0</v>
      </c>
      <c r="N174" s="5">
        <v>0</v>
      </c>
      <c r="O174" s="6">
        <v>0</v>
      </c>
      <c r="P174" s="5">
        <v>8820.3130000000001</v>
      </c>
      <c r="Q174" s="7">
        <v>0</v>
      </c>
      <c r="R174" s="5">
        <v>8809.8130000000001</v>
      </c>
      <c r="S174" s="7">
        <v>0</v>
      </c>
      <c r="T174" s="9">
        <v>170</v>
      </c>
      <c r="U174" s="9">
        <v>171</v>
      </c>
      <c r="V174" s="9">
        <v>158</v>
      </c>
      <c r="W174" s="9">
        <v>158</v>
      </c>
      <c r="X174" s="9">
        <v>158</v>
      </c>
      <c r="Y174" s="9">
        <v>158</v>
      </c>
      <c r="Z174" s="9" t="s">
        <v>49</v>
      </c>
      <c r="AA174" s="9">
        <v>24</v>
      </c>
      <c r="AB174" s="9">
        <v>24</v>
      </c>
      <c r="AC174" s="9">
        <v>22</v>
      </c>
      <c r="AD174" s="9">
        <v>22</v>
      </c>
      <c r="AE174" s="9">
        <v>22</v>
      </c>
      <c r="AF174" s="9">
        <v>22</v>
      </c>
      <c r="AJ174" s="85">
        <f>VLOOKUP($C174,Hoja3!$C$5:$U$202,18,FALSE)</f>
        <v>5.0741029207232264</v>
      </c>
      <c r="AK174" s="94">
        <f t="shared" si="23"/>
        <v>447.55175954993041</v>
      </c>
      <c r="AL174" s="92">
        <f t="shared" si="24"/>
        <v>0</v>
      </c>
      <c r="AM174">
        <f>IFERROR(VLOOKUP(C174,'[2]Education expendit (current US)'!$B$2:$K$156,10,FALSE),"")</f>
        <v>329368609.954283</v>
      </c>
      <c r="AN174">
        <f t="shared" si="25"/>
        <v>329.36860995428299</v>
      </c>
      <c r="AO174" s="85">
        <f t="shared" si="26"/>
        <v>3.7342054636188422</v>
      </c>
      <c r="AP174" s="92">
        <f t="shared" si="27"/>
        <v>0</v>
      </c>
      <c r="AQ174" s="85">
        <f>VLOOKUP($C174,Hoja3!$C$5:$W$202,21,FALSE)</f>
        <v>3.2719999999999998</v>
      </c>
      <c r="AR174" s="94">
        <f t="shared" si="28"/>
        <v>288.60064136</v>
      </c>
      <c r="AS174" s="92">
        <f t="shared" si="29"/>
        <v>0</v>
      </c>
      <c r="AT174" s="85">
        <f>VLOOKUP($C174,Hoja3!$C$5:$AB$202,26,FALSE)</f>
        <v>1.8021029207232266</v>
      </c>
      <c r="AU174" s="94">
        <f t="shared" si="30"/>
        <v>158.95111818993047</v>
      </c>
      <c r="AV174" s="92">
        <f t="shared" si="31"/>
        <v>0</v>
      </c>
      <c r="AX174" s="86">
        <f t="shared" si="32"/>
        <v>776.92036950421334</v>
      </c>
      <c r="AY174" s="92">
        <f t="shared" si="33"/>
        <v>0</v>
      </c>
    </row>
    <row r="175" spans="1:51">
      <c r="A175">
        <v>159</v>
      </c>
      <c r="B175" t="s">
        <v>52</v>
      </c>
      <c r="C175" t="s">
        <v>352</v>
      </c>
      <c r="D175" t="s">
        <v>865</v>
      </c>
      <c r="E175">
        <v>250</v>
      </c>
      <c r="F175" t="s">
        <v>461</v>
      </c>
      <c r="G175" s="5">
        <v>167.9</v>
      </c>
      <c r="H175" s="5">
        <v>0</v>
      </c>
      <c r="I175" s="6">
        <v>0</v>
      </c>
      <c r="J175" s="5">
        <v>0</v>
      </c>
      <c r="K175" s="7">
        <v>0</v>
      </c>
      <c r="L175" s="5">
        <v>0</v>
      </c>
      <c r="M175" s="6">
        <v>0</v>
      </c>
      <c r="N175" s="5">
        <v>0</v>
      </c>
      <c r="O175" s="6">
        <v>0</v>
      </c>
      <c r="P175" s="5">
        <v>1610.5450000000001</v>
      </c>
      <c r="Q175" s="7">
        <v>0</v>
      </c>
      <c r="R175" s="5">
        <v>1589</v>
      </c>
      <c r="S175" s="7">
        <v>0</v>
      </c>
      <c r="T175" s="9">
        <v>171</v>
      </c>
      <c r="U175" s="9">
        <v>172</v>
      </c>
      <c r="V175" s="9">
        <v>159</v>
      </c>
      <c r="W175" s="9">
        <v>159</v>
      </c>
      <c r="X175" s="9">
        <v>159</v>
      </c>
      <c r="Y175" s="9">
        <v>159</v>
      </c>
      <c r="Z175" s="9" t="s">
        <v>49</v>
      </c>
      <c r="AA175" s="9">
        <v>25</v>
      </c>
      <c r="AB175" s="9">
        <v>25</v>
      </c>
      <c r="AC175" s="9">
        <v>23</v>
      </c>
      <c r="AD175" s="9">
        <v>23</v>
      </c>
      <c r="AE175" s="9">
        <v>23</v>
      </c>
      <c r="AF175" s="9">
        <v>23</v>
      </c>
      <c r="AJ175" s="85">
        <f>VLOOKUP($C175,Hoja3!$C$5:$U$202,18,FALSE)</f>
        <v>4.944</v>
      </c>
      <c r="AK175" s="94">
        <f t="shared" si="23"/>
        <v>79.625344800000008</v>
      </c>
      <c r="AL175" s="92">
        <f t="shared" si="24"/>
        <v>0</v>
      </c>
      <c r="AM175">
        <f>IFERROR(VLOOKUP(C175,'[2]Education expendit (current US)'!$B$2:$K$156,10,FALSE),"")</f>
        <v>140583796.21934101</v>
      </c>
      <c r="AN175">
        <f t="shared" si="25"/>
        <v>140.583796219341</v>
      </c>
      <c r="AO175" s="85">
        <f t="shared" si="26"/>
        <v>8.7289579750544686</v>
      </c>
      <c r="AP175" s="92">
        <f t="shared" si="27"/>
        <v>0</v>
      </c>
      <c r="AQ175" s="85">
        <f>VLOOKUP($C175,Hoja3!$C$5:$W$202,21,FALSE)</f>
        <v>2.8940000000000001</v>
      </c>
      <c r="AR175" s="94">
        <f t="shared" si="28"/>
        <v>46.609172299999997</v>
      </c>
      <c r="AS175" s="92">
        <f t="shared" si="29"/>
        <v>0</v>
      </c>
      <c r="AT175" s="85">
        <f>VLOOKUP($C175,Hoja3!$C$5:$AB$202,26,FALSE)</f>
        <v>2.0499999999999998</v>
      </c>
      <c r="AU175" s="94">
        <f t="shared" si="30"/>
        <v>33.016172499999996</v>
      </c>
      <c r="AV175" s="92">
        <f t="shared" si="31"/>
        <v>0</v>
      </c>
      <c r="AX175" s="86">
        <f t="shared" si="32"/>
        <v>220.20914101934096</v>
      </c>
      <c r="AY175" s="92">
        <f t="shared" si="33"/>
        <v>0</v>
      </c>
    </row>
    <row r="176" spans="1:51">
      <c r="A176">
        <v>160</v>
      </c>
      <c r="B176" t="s">
        <v>52</v>
      </c>
      <c r="C176" t="s">
        <v>380</v>
      </c>
      <c r="D176" t="s">
        <v>866</v>
      </c>
      <c r="E176">
        <v>250</v>
      </c>
      <c r="F176" t="s">
        <v>465</v>
      </c>
      <c r="G176" s="5">
        <v>16950.47</v>
      </c>
      <c r="H176" s="5">
        <v>0</v>
      </c>
      <c r="I176" s="6">
        <v>0</v>
      </c>
      <c r="J176" s="5">
        <v>0</v>
      </c>
      <c r="K176" s="7">
        <v>0</v>
      </c>
      <c r="L176" s="5">
        <v>23429.31</v>
      </c>
      <c r="M176" s="6">
        <v>0</v>
      </c>
      <c r="N176" s="5">
        <v>0</v>
      </c>
      <c r="O176" s="6">
        <v>0</v>
      </c>
      <c r="P176" s="5">
        <v>22393.53</v>
      </c>
      <c r="Q176" s="7">
        <v>0</v>
      </c>
      <c r="R176" s="5">
        <v>22030.1</v>
      </c>
      <c r="S176" s="7">
        <v>0</v>
      </c>
      <c r="T176" s="9">
        <v>172</v>
      </c>
      <c r="U176" s="9">
        <v>173</v>
      </c>
      <c r="V176" s="9">
        <v>160</v>
      </c>
      <c r="W176" s="9">
        <v>160</v>
      </c>
      <c r="X176" s="9">
        <v>160</v>
      </c>
      <c r="Y176" s="9">
        <v>160</v>
      </c>
      <c r="Z176" s="9" t="s">
        <v>49</v>
      </c>
      <c r="AA176" s="9">
        <v>26</v>
      </c>
      <c r="AB176" s="9">
        <v>26</v>
      </c>
      <c r="AC176" s="9">
        <v>24</v>
      </c>
      <c r="AD176" s="9">
        <v>24</v>
      </c>
      <c r="AE176" s="9">
        <v>24</v>
      </c>
      <c r="AF176" s="9">
        <v>24</v>
      </c>
      <c r="AJ176" s="85">
        <f>VLOOKUP($C176,Hoja3!$C$5:$U$202,18,FALSE)</f>
        <v>2.3318402203856747</v>
      </c>
      <c r="AK176" s="94">
        <f t="shared" si="23"/>
        <v>522.18133930413217</v>
      </c>
      <c r="AL176" s="92">
        <f t="shared" si="24"/>
        <v>0</v>
      </c>
      <c r="AM176">
        <f>IFERROR(VLOOKUP(C176,'[2]Education expendit (current US)'!$B$2:$K$156,10,FALSE),"")</f>
        <v>733762725.97994196</v>
      </c>
      <c r="AN176">
        <f t="shared" si="25"/>
        <v>733.76272597994193</v>
      </c>
      <c r="AO176" s="85">
        <f t="shared" si="26"/>
        <v>3.276672887123834</v>
      </c>
      <c r="AP176" s="92">
        <f t="shared" si="27"/>
        <v>0</v>
      </c>
      <c r="AQ176" s="85">
        <f>VLOOKUP($C176,Hoja3!$C$5:$W$202,21,FALSE)</f>
        <v>1.5209999999999999</v>
      </c>
      <c r="AR176" s="94">
        <f t="shared" si="28"/>
        <v>340.60559129999996</v>
      </c>
      <c r="AS176" s="92">
        <f t="shared" si="29"/>
        <v>0</v>
      </c>
      <c r="AT176" s="85">
        <f>VLOOKUP($C176,Hoja3!$C$5:$AB$202,26,FALSE)</f>
        <v>0.81084022038567494</v>
      </c>
      <c r="AU176" s="94">
        <f t="shared" si="30"/>
        <v>181.57574800413221</v>
      </c>
      <c r="AV176" s="92">
        <f t="shared" si="31"/>
        <v>0</v>
      </c>
      <c r="AX176" s="86">
        <f t="shared" si="32"/>
        <v>1255.9440652840742</v>
      </c>
      <c r="AY176" s="92">
        <f t="shared" si="33"/>
        <v>0</v>
      </c>
    </row>
    <row r="177" spans="1:51">
      <c r="A177">
        <v>162</v>
      </c>
      <c r="B177" t="s">
        <v>52</v>
      </c>
      <c r="C177" t="s">
        <v>384</v>
      </c>
      <c r="D177" t="s">
        <v>867</v>
      </c>
      <c r="E177">
        <v>250</v>
      </c>
      <c r="F177" t="s">
        <v>467</v>
      </c>
      <c r="G177" s="5">
        <v>916.08</v>
      </c>
      <c r="H177" s="5">
        <v>0</v>
      </c>
      <c r="I177" s="6">
        <v>0</v>
      </c>
      <c r="J177" s="5">
        <v>0</v>
      </c>
      <c r="K177" s="7">
        <v>0</v>
      </c>
      <c r="L177" s="5">
        <v>0</v>
      </c>
      <c r="M177" s="6">
        <v>0</v>
      </c>
      <c r="N177" s="5">
        <v>0</v>
      </c>
      <c r="O177" s="6">
        <v>0</v>
      </c>
      <c r="P177" s="5">
        <v>2013.0150000000001</v>
      </c>
      <c r="Q177" s="7">
        <v>0</v>
      </c>
      <c r="R177" s="5">
        <v>2008.7750000000001</v>
      </c>
      <c r="S177" s="7">
        <v>0</v>
      </c>
      <c r="T177" s="9">
        <v>173</v>
      </c>
      <c r="U177" s="9">
        <v>174</v>
      </c>
      <c r="V177" s="9">
        <v>161</v>
      </c>
      <c r="W177" s="9">
        <v>161</v>
      </c>
      <c r="X177" s="9">
        <v>161</v>
      </c>
      <c r="Y177" s="9">
        <v>161</v>
      </c>
      <c r="Z177" s="9" t="s">
        <v>49</v>
      </c>
      <c r="AA177" s="9">
        <v>27</v>
      </c>
      <c r="AB177" s="9">
        <v>27</v>
      </c>
      <c r="AC177" s="9">
        <v>25</v>
      </c>
      <c r="AD177" s="9">
        <v>25</v>
      </c>
      <c r="AE177" s="9">
        <v>25</v>
      </c>
      <c r="AF177" s="9">
        <v>25</v>
      </c>
      <c r="AJ177" s="85">
        <f>VLOOKUP($C177,Hoja3!$C$5:$U$202,18,FALSE)</f>
        <v>2.5533260088074865</v>
      </c>
      <c r="AK177" s="94">
        <f t="shared" si="23"/>
        <v>51.398835556196026</v>
      </c>
      <c r="AL177" s="92">
        <f t="shared" si="24"/>
        <v>0</v>
      </c>
      <c r="AM177">
        <f>IFERROR(VLOOKUP(C177,'[2]Education expendit (current US)'!$B$2:$K$156,10,FALSE),"")</f>
        <v>25333843.9251808</v>
      </c>
      <c r="AN177">
        <f t="shared" si="25"/>
        <v>25.333843925180801</v>
      </c>
      <c r="AO177" s="85">
        <f t="shared" si="26"/>
        <v>1.2585024912969252</v>
      </c>
      <c r="AP177" s="92">
        <f t="shared" si="27"/>
        <v>0</v>
      </c>
      <c r="AQ177" s="85">
        <f>VLOOKUP($C177,Hoja3!$C$5:$W$202,21,FALSE)</f>
        <v>1.9337415387282046</v>
      </c>
      <c r="AR177" s="94">
        <f t="shared" si="28"/>
        <v>38.926507235829575</v>
      </c>
      <c r="AS177" s="92">
        <f t="shared" si="29"/>
        <v>0</v>
      </c>
      <c r="AT177" s="85">
        <f>VLOOKUP($C177,Hoja3!$C$5:$AB$202,26,FALSE)</f>
        <v>0.61958447007928186</v>
      </c>
      <c r="AU177" s="94">
        <f t="shared" si="30"/>
        <v>12.472328320366458</v>
      </c>
      <c r="AV177" s="92">
        <f t="shared" si="31"/>
        <v>0</v>
      </c>
      <c r="AX177" s="86">
        <f t="shared" si="32"/>
        <v>76.732679481376834</v>
      </c>
      <c r="AY177" s="92">
        <f t="shared" si="33"/>
        <v>0</v>
      </c>
    </row>
    <row r="178" spans="1:51">
      <c r="A178">
        <v>163</v>
      </c>
      <c r="B178" t="s">
        <v>52</v>
      </c>
      <c r="C178" t="s">
        <v>404</v>
      </c>
      <c r="D178" t="s">
        <v>868</v>
      </c>
      <c r="E178">
        <v>250</v>
      </c>
      <c r="F178" t="s">
        <v>469</v>
      </c>
      <c r="G178" s="5">
        <v>6664.35</v>
      </c>
      <c r="H178" s="5">
        <v>0</v>
      </c>
      <c r="I178" s="6">
        <v>0</v>
      </c>
      <c r="J178" s="5">
        <v>0</v>
      </c>
      <c r="K178" s="7">
        <v>0</v>
      </c>
      <c r="L178" s="5">
        <v>9469.4159999999993</v>
      </c>
      <c r="M178" s="6">
        <v>0</v>
      </c>
      <c r="N178" s="5">
        <v>1130.5630000000001</v>
      </c>
      <c r="O178" s="6">
        <v>0</v>
      </c>
      <c r="P178" s="5">
        <v>7587.6729999999998</v>
      </c>
      <c r="Q178" s="7">
        <v>0</v>
      </c>
      <c r="R178" s="5">
        <v>6734.4129999999996</v>
      </c>
      <c r="S178" s="7">
        <v>0</v>
      </c>
      <c r="T178" s="9">
        <v>174</v>
      </c>
      <c r="U178" s="9">
        <v>175</v>
      </c>
      <c r="V178" s="9">
        <v>162</v>
      </c>
      <c r="W178" s="9">
        <v>162</v>
      </c>
      <c r="X178" s="9">
        <v>162</v>
      </c>
      <c r="Y178" s="9">
        <v>162</v>
      </c>
      <c r="Z178" s="9" t="s">
        <v>49</v>
      </c>
      <c r="AA178" s="9">
        <v>28</v>
      </c>
      <c r="AB178" s="9">
        <v>28</v>
      </c>
      <c r="AC178" s="9">
        <v>26</v>
      </c>
      <c r="AD178" s="9">
        <v>26</v>
      </c>
      <c r="AE178" s="9">
        <v>26</v>
      </c>
      <c r="AF178" s="9">
        <v>26</v>
      </c>
      <c r="AJ178" s="85">
        <f>VLOOKUP($C178,Hoja3!$C$5:$U$202,18,FALSE)</f>
        <v>1.306</v>
      </c>
      <c r="AK178" s="94">
        <f t="shared" si="23"/>
        <v>99.095009379999993</v>
      </c>
      <c r="AL178" s="92">
        <f t="shared" si="24"/>
        <v>0</v>
      </c>
      <c r="AM178">
        <f>IFERROR(VLOOKUP(C178,'[2]Education expendit (current US)'!$B$2:$K$156,10,FALSE),"")</f>
        <v>194813331.56617501</v>
      </c>
      <c r="AN178">
        <f t="shared" si="25"/>
        <v>194.81333156617501</v>
      </c>
      <c r="AO178" s="85">
        <f t="shared" si="26"/>
        <v>2.5674977238235623</v>
      </c>
      <c r="AP178" s="92">
        <f t="shared" si="27"/>
        <v>0</v>
      </c>
      <c r="AQ178" s="85">
        <f>VLOOKUP($C178,Hoja3!$C$5:$W$202,21,FALSE)</f>
        <v>1.006</v>
      </c>
      <c r="AR178" s="94">
        <f t="shared" si="28"/>
        <v>76.331990379999993</v>
      </c>
      <c r="AS178" s="92">
        <f t="shared" si="29"/>
        <v>0</v>
      </c>
      <c r="AT178" s="85">
        <f>VLOOKUP($C178,Hoja3!$C$5:$AB$202,26,FALSE)</f>
        <v>0.3</v>
      </c>
      <c r="AU178" s="94">
        <f t="shared" si="30"/>
        <v>22.763019</v>
      </c>
      <c r="AV178" s="92">
        <f t="shared" si="31"/>
        <v>0</v>
      </c>
      <c r="AX178" s="86">
        <f t="shared" si="32"/>
        <v>293.90834094617497</v>
      </c>
      <c r="AY178" s="92">
        <f t="shared" si="33"/>
        <v>0</v>
      </c>
    </row>
    <row r="179" spans="1:51">
      <c r="A179">
        <v>165</v>
      </c>
      <c r="B179" t="s">
        <v>52</v>
      </c>
      <c r="C179" t="s">
        <v>364</v>
      </c>
      <c r="D179" t="s">
        <v>869</v>
      </c>
      <c r="E179">
        <v>250</v>
      </c>
      <c r="F179" t="e">
        <v>#N/A</v>
      </c>
      <c r="G179" s="5">
        <v>3433</v>
      </c>
      <c r="H179" s="5">
        <v>0</v>
      </c>
      <c r="I179" s="6">
        <v>0</v>
      </c>
      <c r="J179" s="5">
        <v>0</v>
      </c>
      <c r="K179" s="7">
        <v>0</v>
      </c>
      <c r="L179" s="5">
        <v>15617.47</v>
      </c>
      <c r="M179" s="6">
        <v>0</v>
      </c>
      <c r="N179" s="5">
        <v>718.63170000000002</v>
      </c>
      <c r="O179" s="6">
        <v>0</v>
      </c>
      <c r="P179" s="5">
        <v>13145.12</v>
      </c>
      <c r="Q179" s="7">
        <v>0</v>
      </c>
      <c r="R179" s="5">
        <v>12262.96</v>
      </c>
      <c r="S179" s="7">
        <v>0</v>
      </c>
      <c r="T179" s="9">
        <v>175</v>
      </c>
      <c r="U179" s="9">
        <v>176</v>
      </c>
      <c r="V179" s="9">
        <v>163</v>
      </c>
      <c r="W179" s="9">
        <v>163</v>
      </c>
      <c r="X179" s="9">
        <v>163</v>
      </c>
      <c r="Y179" s="9">
        <v>163</v>
      </c>
      <c r="Z179" s="9" t="s">
        <v>49</v>
      </c>
      <c r="AA179" s="9">
        <v>29</v>
      </c>
      <c r="AB179" s="9">
        <v>29</v>
      </c>
      <c r="AC179" s="9">
        <v>27</v>
      </c>
      <c r="AD179" s="9">
        <v>27</v>
      </c>
      <c r="AE179" s="9">
        <v>27</v>
      </c>
      <c r="AF179" s="9">
        <v>27</v>
      </c>
      <c r="AJ179" s="85" t="e">
        <f>VLOOKUP($C179,Hoja3!$C$5:$U$202,18,FALSE)</f>
        <v>#N/A</v>
      </c>
      <c r="AK179" s="94">
        <f t="shared" si="23"/>
        <v>0</v>
      </c>
      <c r="AL179" s="92" t="str">
        <f t="shared" si="24"/>
        <v/>
      </c>
      <c r="AM179" t="str">
        <f>IFERROR(VLOOKUP(C179,'[2]Education expendit (current US)'!$B$2:$K$156,10,FALSE),"")</f>
        <v/>
      </c>
      <c r="AN179">
        <f t="shared" si="25"/>
        <v>0</v>
      </c>
      <c r="AO179" s="85">
        <f t="shared" si="26"/>
        <v>0</v>
      </c>
      <c r="AP179" s="92" t="str">
        <f t="shared" si="27"/>
        <v/>
      </c>
      <c r="AQ179" s="85" t="e">
        <f>VLOOKUP($C179,Hoja3!$C$5:$W$202,21,FALSE)</f>
        <v>#N/A</v>
      </c>
      <c r="AR179" s="94">
        <f t="shared" si="28"/>
        <v>0</v>
      </c>
      <c r="AS179" s="92" t="str">
        <f t="shared" si="29"/>
        <v/>
      </c>
      <c r="AT179" s="85" t="e">
        <f>VLOOKUP($C179,Hoja3!$C$5:$AB$202,26,FALSE)</f>
        <v>#N/A</v>
      </c>
      <c r="AU179" s="94">
        <f t="shared" si="30"/>
        <v>0</v>
      </c>
      <c r="AV179" s="92" t="str">
        <f t="shared" si="31"/>
        <v/>
      </c>
      <c r="AX179" s="86">
        <f t="shared" si="32"/>
        <v>0</v>
      </c>
      <c r="AY179" s="92" t="str">
        <f t="shared" si="33"/>
        <v/>
      </c>
    </row>
    <row r="180" spans="1:51">
      <c r="A180">
        <v>166</v>
      </c>
      <c r="B180" t="s">
        <v>52</v>
      </c>
      <c r="C180" t="s">
        <v>396</v>
      </c>
      <c r="D180" t="s">
        <v>870</v>
      </c>
      <c r="E180">
        <v>250</v>
      </c>
      <c r="F180" t="s">
        <v>471</v>
      </c>
      <c r="G180" s="5">
        <v>12566</v>
      </c>
      <c r="H180" s="5">
        <v>0</v>
      </c>
      <c r="I180" s="6">
        <v>0</v>
      </c>
      <c r="J180" s="5">
        <v>0</v>
      </c>
      <c r="K180" s="7">
        <v>0</v>
      </c>
      <c r="L180" s="5">
        <v>8108.9390000000003</v>
      </c>
      <c r="M180" s="6">
        <v>0</v>
      </c>
      <c r="N180" s="5">
        <v>1186.4580000000001</v>
      </c>
      <c r="O180" s="6">
        <v>0</v>
      </c>
      <c r="P180" s="5">
        <v>11897.62</v>
      </c>
      <c r="Q180" s="7">
        <v>0</v>
      </c>
      <c r="R180" s="5">
        <v>8619.1730000000007</v>
      </c>
      <c r="S180" s="7">
        <v>0</v>
      </c>
      <c r="T180" s="9">
        <v>176</v>
      </c>
      <c r="U180" s="9">
        <v>177</v>
      </c>
      <c r="V180" s="9">
        <v>164</v>
      </c>
      <c r="W180" s="9">
        <v>164</v>
      </c>
      <c r="X180" s="9">
        <v>164</v>
      </c>
      <c r="Y180" s="9">
        <v>164</v>
      </c>
      <c r="Z180" s="9" t="s">
        <v>49</v>
      </c>
      <c r="AA180" s="9">
        <v>30</v>
      </c>
      <c r="AB180" s="9">
        <v>30</v>
      </c>
      <c r="AC180" s="9">
        <v>28</v>
      </c>
      <c r="AD180" s="9">
        <v>28</v>
      </c>
      <c r="AE180" s="9">
        <v>28</v>
      </c>
      <c r="AF180" s="9">
        <v>28</v>
      </c>
      <c r="AJ180" s="85">
        <f>VLOOKUP($C180,Hoja3!$C$5:$U$202,18,FALSE)</f>
        <v>2.7869999999999999</v>
      </c>
      <c r="AK180" s="94">
        <f t="shared" si="23"/>
        <v>331.58666940000001</v>
      </c>
      <c r="AL180" s="92">
        <f t="shared" si="24"/>
        <v>0</v>
      </c>
      <c r="AM180">
        <f>IFERROR(VLOOKUP(C180,'[2]Education expendit (current US)'!$B$2:$K$156,10,FALSE),"")</f>
        <v>273088591.53121197</v>
      </c>
      <c r="AN180">
        <f t="shared" si="25"/>
        <v>273.08859153121199</v>
      </c>
      <c r="AO180" s="85">
        <f t="shared" si="26"/>
        <v>2.2953211779432525</v>
      </c>
      <c r="AP180" s="92">
        <f t="shared" si="27"/>
        <v>0</v>
      </c>
      <c r="AQ180" s="85">
        <f>VLOOKUP($C180,Hoja3!$C$5:$W$202,21,FALSE)</f>
        <v>1.387</v>
      </c>
      <c r="AR180" s="94">
        <f t="shared" si="28"/>
        <v>165.01998940000001</v>
      </c>
      <c r="AS180" s="92">
        <f t="shared" si="29"/>
        <v>0</v>
      </c>
      <c r="AT180" s="85">
        <f>VLOOKUP($C180,Hoja3!$C$5:$AB$202,26,FALSE)</f>
        <v>1.4</v>
      </c>
      <c r="AU180" s="94">
        <f t="shared" si="30"/>
        <v>166.56668000000002</v>
      </c>
      <c r="AV180" s="92">
        <f t="shared" si="31"/>
        <v>0</v>
      </c>
      <c r="AX180" s="86">
        <f t="shared" si="32"/>
        <v>604.67526093121205</v>
      </c>
      <c r="AY180" s="92">
        <f t="shared" si="33"/>
        <v>0</v>
      </c>
    </row>
    <row r="181" spans="1:51">
      <c r="A181">
        <v>167</v>
      </c>
      <c r="B181" t="s">
        <v>52</v>
      </c>
      <c r="C181" t="s">
        <v>418</v>
      </c>
      <c r="D181" t="s">
        <v>871</v>
      </c>
      <c r="E181">
        <v>250</v>
      </c>
      <c r="F181" t="s">
        <v>473</v>
      </c>
      <c r="G181" s="5">
        <v>17298.400000000001</v>
      </c>
      <c r="H181" s="5">
        <v>0</v>
      </c>
      <c r="I181" s="6">
        <v>0</v>
      </c>
      <c r="J181" s="5">
        <v>0</v>
      </c>
      <c r="K181" s="7">
        <v>0</v>
      </c>
      <c r="L181" s="5">
        <v>21734.400000000001</v>
      </c>
      <c r="M181" s="6">
        <v>0</v>
      </c>
      <c r="N181" s="5">
        <v>1967.586</v>
      </c>
      <c r="O181" s="6">
        <v>0</v>
      </c>
      <c r="P181" s="5">
        <v>22780.28</v>
      </c>
      <c r="Q181" s="7">
        <v>0</v>
      </c>
      <c r="R181" s="5">
        <v>21729.09</v>
      </c>
      <c r="S181" s="7">
        <v>0</v>
      </c>
      <c r="T181" s="9">
        <v>177</v>
      </c>
      <c r="U181" s="9">
        <v>178</v>
      </c>
      <c r="V181" s="9">
        <v>165</v>
      </c>
      <c r="W181" s="9">
        <v>165</v>
      </c>
      <c r="X181" s="9">
        <v>165</v>
      </c>
      <c r="Y181" s="9">
        <v>165</v>
      </c>
      <c r="Z181" s="9" t="s">
        <v>49</v>
      </c>
      <c r="AA181" s="9">
        <v>31</v>
      </c>
      <c r="AB181" s="9">
        <v>31</v>
      </c>
      <c r="AC181" s="9">
        <v>29</v>
      </c>
      <c r="AD181" s="9">
        <v>29</v>
      </c>
      <c r="AE181" s="9">
        <v>29</v>
      </c>
      <c r="AF181" s="9">
        <v>29</v>
      </c>
      <c r="AJ181" s="85">
        <f>VLOOKUP($C181,Hoja3!$C$5:$U$202,18,FALSE)</f>
        <v>1.9482116402116401</v>
      </c>
      <c r="AK181" s="94">
        <f t="shared" si="23"/>
        <v>443.80806663280418</v>
      </c>
      <c r="AL181" s="92">
        <f t="shared" si="24"/>
        <v>0</v>
      </c>
      <c r="AM181">
        <f>IFERROR(VLOOKUP(C181,'[2]Education expendit (current US)'!$B$2:$K$156,10,FALSE),"")</f>
        <v>1024198191.18176</v>
      </c>
      <c r="AN181">
        <f t="shared" si="25"/>
        <v>1024.19819118176</v>
      </c>
      <c r="AO181" s="85">
        <f t="shared" si="26"/>
        <v>4.4959859632180112</v>
      </c>
      <c r="AP181" s="92">
        <f t="shared" si="27"/>
        <v>0</v>
      </c>
      <c r="AQ181" s="85">
        <f>VLOOKUP($C181,Hoja3!$C$5:$W$202,21,FALSE)</f>
        <v>0.873</v>
      </c>
      <c r="AR181" s="94">
        <f t="shared" si="28"/>
        <v>198.87184439999999</v>
      </c>
      <c r="AS181" s="92">
        <f t="shared" si="29"/>
        <v>0</v>
      </c>
      <c r="AT181" s="85">
        <f>VLOOKUP($C181,Hoja3!$C$5:$AB$202,26,FALSE)</f>
        <v>1.0752116402116401</v>
      </c>
      <c r="AU181" s="94">
        <f t="shared" si="30"/>
        <v>244.93622223280417</v>
      </c>
      <c r="AV181" s="92">
        <f t="shared" si="31"/>
        <v>0</v>
      </c>
      <c r="AX181" s="86">
        <f t="shared" si="32"/>
        <v>1468.0062578145639</v>
      </c>
      <c r="AY181" s="92">
        <f t="shared" si="33"/>
        <v>0</v>
      </c>
    </row>
    <row r="182" spans="1:51">
      <c r="A182">
        <v>168</v>
      </c>
      <c r="B182" t="s">
        <v>52</v>
      </c>
      <c r="C182" t="s">
        <v>408</v>
      </c>
      <c r="D182" t="s">
        <v>872</v>
      </c>
      <c r="E182">
        <v>250</v>
      </c>
      <c r="F182" t="s">
        <v>475</v>
      </c>
      <c r="G182" s="5">
        <v>2524.8000000000002</v>
      </c>
      <c r="H182" s="5">
        <v>0</v>
      </c>
      <c r="I182" s="6">
        <v>0</v>
      </c>
      <c r="J182" s="5">
        <v>0</v>
      </c>
      <c r="K182" s="7">
        <v>0</v>
      </c>
      <c r="L182" s="5">
        <v>0</v>
      </c>
      <c r="M182" s="6">
        <v>0</v>
      </c>
      <c r="N182" s="5">
        <v>0</v>
      </c>
      <c r="O182" s="6">
        <v>0</v>
      </c>
      <c r="P182" s="5">
        <v>0</v>
      </c>
      <c r="Q182" s="7">
        <v>0</v>
      </c>
      <c r="R182" s="5">
        <v>0</v>
      </c>
      <c r="S182" s="7">
        <v>0</v>
      </c>
      <c r="T182" s="9">
        <v>178</v>
      </c>
      <c r="U182" s="9">
        <v>179</v>
      </c>
      <c r="V182" s="9">
        <v>166</v>
      </c>
      <c r="W182" s="9">
        <v>166</v>
      </c>
      <c r="X182" s="9">
        <v>166</v>
      </c>
      <c r="Y182" s="9">
        <v>166</v>
      </c>
      <c r="Z182" s="9" t="s">
        <v>49</v>
      </c>
      <c r="AA182" s="9">
        <v>32</v>
      </c>
      <c r="AB182" s="9">
        <v>32</v>
      </c>
      <c r="AC182" s="9">
        <v>30</v>
      </c>
      <c r="AD182" s="9">
        <v>30</v>
      </c>
      <c r="AE182" s="9">
        <v>30</v>
      </c>
      <c r="AF182" s="9">
        <v>30</v>
      </c>
      <c r="AJ182" s="85">
        <f>VLOOKUP($C182,Hoja3!$C$5:$U$202,18,FALSE)</f>
        <v>7.29</v>
      </c>
      <c r="AK182" s="94">
        <f t="shared" si="23"/>
        <v>0</v>
      </c>
      <c r="AL182" s="92" t="str">
        <f t="shared" si="24"/>
        <v/>
      </c>
      <c r="AM182">
        <f>IFERROR(VLOOKUP(C182,'[2]Education expendit (current US)'!$B$2:$K$156,10,FALSE),"")</f>
        <v>0</v>
      </c>
      <c r="AN182">
        <f t="shared" si="25"/>
        <v>0</v>
      </c>
      <c r="AO182" s="85" t="e">
        <f t="shared" si="26"/>
        <v>#DIV/0!</v>
      </c>
      <c r="AP182" s="92" t="str">
        <f t="shared" si="27"/>
        <v/>
      </c>
      <c r="AQ182" s="85">
        <f>VLOOKUP($C182,Hoja3!$C$5:$W$202,21,FALSE)</f>
        <v>5.34</v>
      </c>
      <c r="AR182" s="94">
        <f t="shared" si="28"/>
        <v>0</v>
      </c>
      <c r="AS182" s="92" t="str">
        <f t="shared" si="29"/>
        <v/>
      </c>
      <c r="AT182" s="85">
        <f>VLOOKUP($C182,Hoja3!$C$5:$AB$202,26,FALSE)</f>
        <v>1.9500000000000002</v>
      </c>
      <c r="AU182" s="94">
        <f t="shared" si="30"/>
        <v>0</v>
      </c>
      <c r="AV182" s="92" t="str">
        <f t="shared" si="31"/>
        <v/>
      </c>
      <c r="AX182" s="86">
        <f t="shared" si="32"/>
        <v>0</v>
      </c>
      <c r="AY182" s="92" t="str">
        <f t="shared" si="33"/>
        <v/>
      </c>
    </row>
    <row r="183" spans="1:51">
      <c r="A183">
        <v>169</v>
      </c>
      <c r="B183" t="s">
        <v>52</v>
      </c>
      <c r="C183" t="s">
        <v>376</v>
      </c>
      <c r="D183" t="s">
        <v>873</v>
      </c>
      <c r="E183">
        <v>250</v>
      </c>
      <c r="F183" t="s">
        <v>477</v>
      </c>
      <c r="G183" s="5">
        <v>6765.18</v>
      </c>
      <c r="H183" s="5">
        <v>0</v>
      </c>
      <c r="I183" s="6">
        <v>0</v>
      </c>
      <c r="J183" s="5">
        <v>0</v>
      </c>
      <c r="K183" s="7">
        <v>0</v>
      </c>
      <c r="L183" s="5">
        <v>0</v>
      </c>
      <c r="M183" s="6">
        <v>0</v>
      </c>
      <c r="N183" s="5">
        <v>0</v>
      </c>
      <c r="O183" s="6">
        <v>0</v>
      </c>
      <c r="P183" s="5">
        <v>14006.51</v>
      </c>
      <c r="Q183" s="7">
        <v>0</v>
      </c>
      <c r="R183" s="5">
        <v>9577.6710000000003</v>
      </c>
      <c r="S183" s="7">
        <v>0</v>
      </c>
      <c r="T183" s="9">
        <v>179</v>
      </c>
      <c r="U183" s="9">
        <v>180</v>
      </c>
      <c r="V183" s="9">
        <v>167</v>
      </c>
      <c r="W183" s="9">
        <v>167</v>
      </c>
      <c r="X183" s="9">
        <v>167</v>
      </c>
      <c r="Y183" s="9">
        <v>167</v>
      </c>
      <c r="Z183" s="9" t="s">
        <v>49</v>
      </c>
      <c r="AA183" s="9">
        <v>33</v>
      </c>
      <c r="AB183" s="9">
        <v>33</v>
      </c>
      <c r="AC183" s="9">
        <v>31</v>
      </c>
      <c r="AD183" s="9">
        <v>31</v>
      </c>
      <c r="AE183" s="9">
        <v>31</v>
      </c>
      <c r="AF183" s="9">
        <v>31</v>
      </c>
      <c r="AJ183" s="85">
        <f>VLOOKUP($C183,Hoja3!$C$5:$U$202,18,FALSE)</f>
        <v>2.7797119389850398</v>
      </c>
      <c r="AK183" s="94">
        <f t="shared" si="23"/>
        <v>389.34063070513349</v>
      </c>
      <c r="AL183" s="92">
        <f t="shared" si="24"/>
        <v>0</v>
      </c>
      <c r="AM183">
        <f>IFERROR(VLOOKUP(C183,'[2]Education expendit (current US)'!$B$2:$K$156,10,FALSE),"")</f>
        <v>111468782.97544</v>
      </c>
      <c r="AN183">
        <f t="shared" si="25"/>
        <v>111.46878297543999</v>
      </c>
      <c r="AO183" s="85">
        <f t="shared" si="26"/>
        <v>0.79583552916065448</v>
      </c>
      <c r="AP183" s="92">
        <f t="shared" si="27"/>
        <v>0</v>
      </c>
      <c r="AQ183" s="85">
        <f>VLOOKUP($C183,Hoja3!$C$5:$W$202,21,FALSE)</f>
        <v>2.431</v>
      </c>
      <c r="AR183" s="94">
        <f t="shared" si="28"/>
        <v>340.49825810000004</v>
      </c>
      <c r="AS183" s="92">
        <f t="shared" si="29"/>
        <v>0</v>
      </c>
      <c r="AT183" s="85">
        <f>VLOOKUP($C183,Hoja3!$C$5:$AB$202,26,FALSE)</f>
        <v>0.3487119389850396</v>
      </c>
      <c r="AU183" s="94">
        <f t="shared" si="30"/>
        <v>48.84237260513347</v>
      </c>
      <c r="AV183" s="92">
        <f t="shared" si="31"/>
        <v>0</v>
      </c>
      <c r="AX183" s="86">
        <f t="shared" si="32"/>
        <v>500.80941368057347</v>
      </c>
      <c r="AY183" s="92">
        <f t="shared" si="33"/>
        <v>0</v>
      </c>
    </row>
    <row r="184" spans="1:51">
      <c r="A184">
        <v>170</v>
      </c>
      <c r="B184" t="s">
        <v>52</v>
      </c>
      <c r="C184" t="s">
        <v>372</v>
      </c>
      <c r="D184" t="s">
        <v>874</v>
      </c>
      <c r="E184">
        <v>250</v>
      </c>
      <c r="F184" t="s">
        <v>479</v>
      </c>
      <c r="G184" s="5">
        <v>1892.28</v>
      </c>
      <c r="H184" s="5">
        <v>0</v>
      </c>
      <c r="I184" s="6">
        <v>0</v>
      </c>
      <c r="J184" s="5">
        <v>0</v>
      </c>
      <c r="K184" s="7">
        <v>0</v>
      </c>
      <c r="L184" s="5">
        <v>0</v>
      </c>
      <c r="M184" s="6">
        <v>0</v>
      </c>
      <c r="N184" s="5">
        <v>0</v>
      </c>
      <c r="O184" s="6">
        <v>0</v>
      </c>
      <c r="P184" s="5">
        <v>2117.0079999999998</v>
      </c>
      <c r="Q184" s="7">
        <v>0</v>
      </c>
      <c r="R184" s="5">
        <v>2097.1080000000002</v>
      </c>
      <c r="S184" s="7">
        <v>0</v>
      </c>
      <c r="T184" s="9">
        <v>180</v>
      </c>
      <c r="U184" s="9">
        <v>181</v>
      </c>
      <c r="V184" s="9">
        <v>168</v>
      </c>
      <c r="W184" s="9">
        <v>168</v>
      </c>
      <c r="X184" s="9">
        <v>168</v>
      </c>
      <c r="Y184" s="9">
        <v>168</v>
      </c>
      <c r="Z184" s="9" t="s">
        <v>49</v>
      </c>
      <c r="AA184" s="9">
        <v>34</v>
      </c>
      <c r="AB184" s="9">
        <v>34</v>
      </c>
      <c r="AC184" s="9">
        <v>32</v>
      </c>
      <c r="AD184" s="9">
        <v>32</v>
      </c>
      <c r="AE184" s="9">
        <v>32</v>
      </c>
      <c r="AF184" s="9">
        <v>32</v>
      </c>
      <c r="AJ184" s="85">
        <f>VLOOKUP($C184,Hoja3!$C$5:$U$202,18,FALSE)</f>
        <v>1.6360000000000001</v>
      </c>
      <c r="AK184" s="94">
        <f t="shared" si="23"/>
        <v>34.634250879999996</v>
      </c>
      <c r="AL184" s="92">
        <f t="shared" si="24"/>
        <v>0</v>
      </c>
      <c r="AM184">
        <f>IFERROR(VLOOKUP(C184,'[2]Education expendit (current US)'!$B$2:$K$156,10,FALSE),"")</f>
        <v>52783984.640290603</v>
      </c>
      <c r="AN184">
        <f t="shared" si="25"/>
        <v>52.783984640290605</v>
      </c>
      <c r="AO184" s="85">
        <f t="shared" si="26"/>
        <v>2.4933294838890832</v>
      </c>
      <c r="AP184" s="92">
        <f t="shared" si="27"/>
        <v>0</v>
      </c>
      <c r="AQ184" s="85">
        <f>VLOOKUP($C184,Hoja3!$C$5:$W$202,21,FALSE)</f>
        <v>1.246</v>
      </c>
      <c r="AR184" s="94">
        <f t="shared" si="28"/>
        <v>26.377919679999994</v>
      </c>
      <c r="AS184" s="92">
        <f t="shared" si="29"/>
        <v>0</v>
      </c>
      <c r="AT184" s="85">
        <f>VLOOKUP($C184,Hoja3!$C$5:$AB$202,26,FALSE)</f>
        <v>0.39</v>
      </c>
      <c r="AU184" s="94">
        <f t="shared" si="30"/>
        <v>8.2563312</v>
      </c>
      <c r="AV184" s="92">
        <f t="shared" si="31"/>
        <v>0</v>
      </c>
      <c r="AX184" s="86">
        <f t="shared" si="32"/>
        <v>87.418235520290608</v>
      </c>
      <c r="AY184" s="92">
        <f t="shared" si="33"/>
        <v>0</v>
      </c>
    </row>
    <row r="185" spans="1:51">
      <c r="A185">
        <v>171</v>
      </c>
      <c r="B185" t="s">
        <v>52</v>
      </c>
      <c r="C185" t="s">
        <v>382</v>
      </c>
      <c r="D185" t="s">
        <v>875</v>
      </c>
      <c r="E185">
        <v>250</v>
      </c>
      <c r="F185" t="s">
        <v>480</v>
      </c>
      <c r="G185" s="5">
        <v>5141</v>
      </c>
      <c r="H185" s="5">
        <v>0</v>
      </c>
      <c r="I185" s="6">
        <v>0</v>
      </c>
      <c r="J185" s="5">
        <v>0</v>
      </c>
      <c r="K185" s="7">
        <v>0</v>
      </c>
      <c r="L185" s="5">
        <v>35978.089999999997</v>
      </c>
      <c r="M185" s="6">
        <v>0</v>
      </c>
      <c r="N185" s="5">
        <v>3028.8980000000001</v>
      </c>
      <c r="O185" s="6">
        <v>0</v>
      </c>
      <c r="P185" s="5">
        <v>29717.01</v>
      </c>
      <c r="Q185" s="7">
        <v>0</v>
      </c>
      <c r="R185" s="5">
        <v>29624.9</v>
      </c>
      <c r="S185" s="7">
        <v>0</v>
      </c>
      <c r="T185" s="9">
        <v>181</v>
      </c>
      <c r="U185" s="9">
        <v>182</v>
      </c>
      <c r="V185" s="9">
        <v>169</v>
      </c>
      <c r="W185" s="9">
        <v>169</v>
      </c>
      <c r="X185" s="9">
        <v>169</v>
      </c>
      <c r="Y185" s="9">
        <v>169</v>
      </c>
      <c r="Z185" s="9" t="s">
        <v>49</v>
      </c>
      <c r="AA185" s="9">
        <v>35</v>
      </c>
      <c r="AB185" s="9">
        <v>35</v>
      </c>
      <c r="AC185" s="9">
        <v>33</v>
      </c>
      <c r="AD185" s="9">
        <v>33</v>
      </c>
      <c r="AE185" s="9">
        <v>33</v>
      </c>
      <c r="AF185" s="9">
        <v>33</v>
      </c>
      <c r="AJ185" s="85">
        <f>VLOOKUP($C185,Hoja3!$C$5:$U$202,18,FALSE)</f>
        <v>3.1721786015164279</v>
      </c>
      <c r="AK185" s="94">
        <f t="shared" si="23"/>
        <v>942.67663223049703</v>
      </c>
      <c r="AL185" s="92">
        <f t="shared" si="24"/>
        <v>0</v>
      </c>
      <c r="AM185">
        <f>IFERROR(VLOOKUP(C185,'[2]Education expendit (current US)'!$B$2:$K$156,10,FALSE),"")</f>
        <v>1196453702.0323901</v>
      </c>
      <c r="AN185">
        <f t="shared" si="25"/>
        <v>1196.4537020323901</v>
      </c>
      <c r="AO185" s="85">
        <f t="shared" si="26"/>
        <v>4.0261577528573369</v>
      </c>
      <c r="AP185" s="92">
        <f t="shared" si="27"/>
        <v>0</v>
      </c>
      <c r="AQ185" s="85">
        <f>VLOOKUP($C185,Hoja3!$C$5:$W$202,21,FALSE)</f>
        <v>2.5579999999999998</v>
      </c>
      <c r="AR185" s="94">
        <f t="shared" si="28"/>
        <v>760.16111579999995</v>
      </c>
      <c r="AS185" s="92">
        <f t="shared" si="29"/>
        <v>0</v>
      </c>
      <c r="AT185" s="85">
        <f>VLOOKUP($C185,Hoja3!$C$5:$AB$202,26,FALSE)</f>
        <v>0.614178601516428</v>
      </c>
      <c r="AU185" s="94">
        <f t="shared" si="30"/>
        <v>182.51551643049706</v>
      </c>
      <c r="AV185" s="92">
        <f t="shared" si="31"/>
        <v>0</v>
      </c>
      <c r="AX185" s="86">
        <f t="shared" si="32"/>
        <v>2139.1303342628871</v>
      </c>
      <c r="AY185" s="92">
        <f t="shared" si="33"/>
        <v>0</v>
      </c>
    </row>
    <row r="186" spans="1:51">
      <c r="A186">
        <v>172</v>
      </c>
      <c r="B186" t="s">
        <v>52</v>
      </c>
      <c r="C186" t="s">
        <v>374</v>
      </c>
      <c r="D186" t="s">
        <v>876</v>
      </c>
      <c r="E186">
        <v>250</v>
      </c>
      <c r="F186" t="e">
        <v>#N/A</v>
      </c>
      <c r="G186" s="5">
        <v>25086</v>
      </c>
      <c r="H186" s="5">
        <v>0</v>
      </c>
      <c r="I186" s="6">
        <v>0</v>
      </c>
      <c r="J186" s="5">
        <v>0</v>
      </c>
      <c r="K186" s="7">
        <v>0</v>
      </c>
      <c r="L186" s="5">
        <v>10273.93</v>
      </c>
      <c r="M186" s="6">
        <v>0</v>
      </c>
      <c r="N186" s="5">
        <v>1267.4880000000001</v>
      </c>
      <c r="O186" s="6">
        <v>0</v>
      </c>
      <c r="P186" s="5">
        <v>13011.42</v>
      </c>
      <c r="Q186" s="7">
        <v>0</v>
      </c>
      <c r="R186" s="5">
        <v>11467.11</v>
      </c>
      <c r="S186" s="7">
        <v>0</v>
      </c>
      <c r="T186" s="9">
        <v>182</v>
      </c>
      <c r="U186" s="9">
        <v>183</v>
      </c>
      <c r="V186" s="9">
        <v>170</v>
      </c>
      <c r="W186" s="9">
        <v>170</v>
      </c>
      <c r="X186" s="9">
        <v>170</v>
      </c>
      <c r="Y186" s="9">
        <v>170</v>
      </c>
      <c r="Z186" s="9" t="s">
        <v>49</v>
      </c>
      <c r="AA186" s="9">
        <v>36</v>
      </c>
      <c r="AB186" s="9">
        <v>36</v>
      </c>
      <c r="AC186" s="9">
        <v>34</v>
      </c>
      <c r="AD186" s="9">
        <v>34</v>
      </c>
      <c r="AE186" s="9">
        <v>34</v>
      </c>
      <c r="AF186" s="9">
        <v>34</v>
      </c>
      <c r="AJ186" s="85" t="e">
        <f>VLOOKUP($C186,Hoja3!$C$5:$U$202,18,FALSE)</f>
        <v>#N/A</v>
      </c>
      <c r="AK186" s="94">
        <f t="shared" si="23"/>
        <v>0</v>
      </c>
      <c r="AL186" s="92" t="str">
        <f t="shared" si="24"/>
        <v/>
      </c>
      <c r="AM186">
        <f>IFERROR(VLOOKUP(C186,'[2]Education expendit (current US)'!$B$2:$K$156,10,FALSE),"")</f>
        <v>503226708.25134897</v>
      </c>
      <c r="AN186">
        <f t="shared" si="25"/>
        <v>503.22670825134895</v>
      </c>
      <c r="AO186" s="85">
        <f t="shared" si="26"/>
        <v>3.8675771610734953</v>
      </c>
      <c r="AP186" s="92">
        <f t="shared" si="27"/>
        <v>0</v>
      </c>
      <c r="AQ186" s="85" t="e">
        <f>VLOOKUP($C186,Hoja3!$C$5:$W$202,21,FALSE)</f>
        <v>#N/A</v>
      </c>
      <c r="AR186" s="94">
        <f t="shared" si="28"/>
        <v>0</v>
      </c>
      <c r="AS186" s="92" t="str">
        <f t="shared" si="29"/>
        <v/>
      </c>
      <c r="AT186" s="85" t="e">
        <f>VLOOKUP($C186,Hoja3!$C$5:$AB$202,26,FALSE)</f>
        <v>#N/A</v>
      </c>
      <c r="AU186" s="94">
        <f t="shared" si="30"/>
        <v>0</v>
      </c>
      <c r="AV186" s="92" t="str">
        <f t="shared" si="31"/>
        <v/>
      </c>
      <c r="AX186" s="86">
        <f t="shared" si="32"/>
        <v>503.22670825134895</v>
      </c>
      <c r="AY186" s="92">
        <f t="shared" si="33"/>
        <v>0</v>
      </c>
    </row>
    <row r="187" spans="1:51">
      <c r="A187">
        <v>173</v>
      </c>
      <c r="B187" t="s">
        <v>52</v>
      </c>
      <c r="C187" t="s">
        <v>420</v>
      </c>
      <c r="D187" t="s">
        <v>877</v>
      </c>
      <c r="E187">
        <v>250</v>
      </c>
      <c r="F187" t="s">
        <v>481</v>
      </c>
      <c r="G187" s="5">
        <v>680.13</v>
      </c>
      <c r="H187" s="5">
        <v>0</v>
      </c>
      <c r="I187" s="6">
        <v>0</v>
      </c>
      <c r="J187" s="5">
        <v>0</v>
      </c>
      <c r="K187" s="7">
        <v>0</v>
      </c>
      <c r="L187" s="5">
        <v>962.9896</v>
      </c>
      <c r="M187" s="6">
        <v>0</v>
      </c>
      <c r="N187" s="5">
        <v>121.2264</v>
      </c>
      <c r="O187" s="6">
        <v>0</v>
      </c>
      <c r="P187" s="5">
        <v>806.524</v>
      </c>
      <c r="Q187" s="7">
        <v>0</v>
      </c>
      <c r="R187" s="5">
        <v>742.93960000000004</v>
      </c>
      <c r="S187" s="7">
        <v>0</v>
      </c>
      <c r="T187" s="9">
        <v>183</v>
      </c>
      <c r="U187" s="9">
        <v>184</v>
      </c>
      <c r="V187" s="9">
        <v>171</v>
      </c>
      <c r="W187" s="9">
        <v>171</v>
      </c>
      <c r="X187" s="9">
        <v>171</v>
      </c>
      <c r="Y187" s="9">
        <v>171</v>
      </c>
      <c r="Z187" s="9" t="s">
        <v>49</v>
      </c>
      <c r="AA187" s="9">
        <v>37</v>
      </c>
      <c r="AB187" s="9">
        <v>37</v>
      </c>
      <c r="AC187" s="9">
        <v>35</v>
      </c>
      <c r="AD187" s="9">
        <v>35</v>
      </c>
      <c r="AE187" s="9">
        <v>35</v>
      </c>
      <c r="AF187" s="9">
        <v>35</v>
      </c>
      <c r="AJ187" s="85">
        <f>VLOOKUP($C187,Hoja3!$C$5:$U$202,18,FALSE)</f>
        <v>2.9842700284668564</v>
      </c>
      <c r="AK187" s="94">
        <f t="shared" si="23"/>
        <v>24.06885400439203</v>
      </c>
      <c r="AL187" s="92">
        <f t="shared" si="24"/>
        <v>0</v>
      </c>
      <c r="AM187">
        <f>IFERROR(VLOOKUP(C187,'[2]Education expendit (current US)'!$B$2:$K$156,10,FALSE),"")</f>
        <v>21544425.040421799</v>
      </c>
      <c r="AN187">
        <f t="shared" si="25"/>
        <v>21.5444250404218</v>
      </c>
      <c r="AO187" s="85">
        <f t="shared" si="26"/>
        <v>2.6712689319129748</v>
      </c>
      <c r="AP187" s="92">
        <f t="shared" si="27"/>
        <v>0</v>
      </c>
      <c r="AQ187" s="85">
        <f>VLOOKUP($C187,Hoja3!$C$5:$W$202,21,FALSE)</f>
        <v>2.48</v>
      </c>
      <c r="AR187" s="94">
        <f t="shared" si="28"/>
        <v>20.0017952</v>
      </c>
      <c r="AS187" s="92">
        <f t="shared" si="29"/>
        <v>0</v>
      </c>
      <c r="AT187" s="85">
        <f>VLOOKUP($C187,Hoja3!$C$5:$AB$202,26,FALSE)</f>
        <v>0.50427002846685642</v>
      </c>
      <c r="AU187" s="94">
        <f t="shared" si="30"/>
        <v>4.0670588043920297</v>
      </c>
      <c r="AV187" s="92">
        <f t="shared" si="31"/>
        <v>0</v>
      </c>
      <c r="AX187" s="86">
        <f t="shared" si="32"/>
        <v>45.613279044813837</v>
      </c>
      <c r="AY187" s="92">
        <f t="shared" si="33"/>
        <v>0</v>
      </c>
    </row>
    <row r="188" spans="1:51">
      <c r="A188">
        <v>174</v>
      </c>
      <c r="B188" t="s">
        <v>52</v>
      </c>
      <c r="C188" t="s">
        <v>422</v>
      </c>
      <c r="D188" t="s">
        <v>878</v>
      </c>
      <c r="E188">
        <v>250</v>
      </c>
      <c r="F188" t="s">
        <v>482</v>
      </c>
      <c r="G188" s="5">
        <v>12649</v>
      </c>
      <c r="H188" s="5">
        <v>0</v>
      </c>
      <c r="I188" s="6">
        <v>0</v>
      </c>
      <c r="J188" s="5">
        <v>0</v>
      </c>
      <c r="K188" s="7">
        <v>0</v>
      </c>
      <c r="L188" s="5">
        <v>35413.61</v>
      </c>
      <c r="M188" s="6">
        <v>0</v>
      </c>
      <c r="N188" s="5">
        <v>3511.3139999999999</v>
      </c>
      <c r="O188" s="6">
        <v>0</v>
      </c>
      <c r="P188" s="5">
        <v>31305.89</v>
      </c>
      <c r="Q188" s="7">
        <v>0</v>
      </c>
      <c r="R188" s="5">
        <v>30775.89</v>
      </c>
      <c r="S188" s="7">
        <v>0</v>
      </c>
      <c r="T188" s="9">
        <v>184</v>
      </c>
      <c r="U188" s="9">
        <v>185</v>
      </c>
      <c r="V188" s="9">
        <v>172</v>
      </c>
      <c r="W188" s="9">
        <v>172</v>
      </c>
      <c r="X188" s="9">
        <v>172</v>
      </c>
      <c r="Y188" s="9">
        <v>172</v>
      </c>
      <c r="Z188" s="9" t="s">
        <v>49</v>
      </c>
      <c r="AA188" s="9">
        <v>38</v>
      </c>
      <c r="AB188" s="9">
        <v>38</v>
      </c>
      <c r="AC188" s="9">
        <v>36</v>
      </c>
      <c r="AD188" s="9">
        <v>36</v>
      </c>
      <c r="AE188" s="9">
        <v>36</v>
      </c>
      <c r="AF188" s="9">
        <v>36</v>
      </c>
      <c r="AJ188" s="85">
        <f>VLOOKUP($C188,Hoja3!$C$5:$U$202,18,FALSE)</f>
        <v>5.3915444839857649</v>
      </c>
      <c r="AK188" s="94">
        <f t="shared" si="23"/>
        <v>1687.8709854576512</v>
      </c>
      <c r="AL188" s="92">
        <f t="shared" si="24"/>
        <v>0</v>
      </c>
      <c r="AM188">
        <f>IFERROR(VLOOKUP(C188,'[2]Education expendit (current US)'!$B$2:$K$156,10,FALSE),"")</f>
        <v>3180860010.2831502</v>
      </c>
      <c r="AN188">
        <f t="shared" si="25"/>
        <v>3180.8600102831501</v>
      </c>
      <c r="AO188" s="85">
        <f t="shared" si="26"/>
        <v>10.160580038718432</v>
      </c>
      <c r="AP188" s="92">
        <f t="shared" si="27"/>
        <v>0</v>
      </c>
      <c r="AQ188" s="85">
        <f>VLOOKUP($C188,Hoja3!$C$5:$W$202,21,FALSE)</f>
        <v>3.024</v>
      </c>
      <c r="AR188" s="94">
        <f t="shared" si="28"/>
        <v>946.69011360000002</v>
      </c>
      <c r="AS188" s="92">
        <f t="shared" si="29"/>
        <v>0</v>
      </c>
      <c r="AT188" s="85">
        <f>VLOOKUP($C188,Hoja3!$C$5:$AB$202,26,FALSE)</f>
        <v>2.3675444839857653</v>
      </c>
      <c r="AU188" s="94">
        <f t="shared" si="30"/>
        <v>741.18087185765137</v>
      </c>
      <c r="AV188" s="92">
        <f t="shared" si="31"/>
        <v>0</v>
      </c>
      <c r="AX188" s="86">
        <f t="shared" si="32"/>
        <v>4868.7309957408015</v>
      </c>
      <c r="AY188" s="92">
        <f t="shared" si="33"/>
        <v>0</v>
      </c>
    </row>
    <row r="189" spans="1:51">
      <c r="A189">
        <v>175</v>
      </c>
      <c r="B189" t="s">
        <v>52</v>
      </c>
      <c r="C189" t="s">
        <v>400</v>
      </c>
      <c r="D189" t="s">
        <v>879</v>
      </c>
      <c r="E189">
        <v>250</v>
      </c>
      <c r="F189" t="s">
        <v>483</v>
      </c>
      <c r="G189" s="5">
        <v>3259.31</v>
      </c>
      <c r="H189" s="5">
        <v>0</v>
      </c>
      <c r="I189" s="6">
        <v>0</v>
      </c>
      <c r="J189" s="5">
        <v>0</v>
      </c>
      <c r="K189" s="7">
        <v>0</v>
      </c>
      <c r="L189" s="5">
        <v>4711.2060000000001</v>
      </c>
      <c r="M189" s="6">
        <v>0</v>
      </c>
      <c r="N189" s="5">
        <v>339.34440000000001</v>
      </c>
      <c r="O189" s="6">
        <v>0</v>
      </c>
      <c r="P189" s="5">
        <v>4510.59</v>
      </c>
      <c r="Q189" s="7">
        <v>0</v>
      </c>
      <c r="R189" s="5">
        <v>4230.6899999999996</v>
      </c>
      <c r="S189" s="7">
        <v>0</v>
      </c>
      <c r="T189" s="9">
        <v>185</v>
      </c>
      <c r="U189" s="9">
        <v>186</v>
      </c>
      <c r="V189" s="9">
        <v>173</v>
      </c>
      <c r="W189" s="9">
        <v>173</v>
      </c>
      <c r="X189" s="9">
        <v>173</v>
      </c>
      <c r="Y189" s="9">
        <v>173</v>
      </c>
      <c r="Z189" s="9" t="s">
        <v>49</v>
      </c>
      <c r="AA189" s="9">
        <v>39</v>
      </c>
      <c r="AB189" s="9">
        <v>39</v>
      </c>
      <c r="AC189" s="9">
        <v>37</v>
      </c>
      <c r="AD189" s="9">
        <v>37</v>
      </c>
      <c r="AE189" s="9">
        <v>37</v>
      </c>
      <c r="AF189" s="9">
        <v>37</v>
      </c>
      <c r="AJ189" s="85">
        <f>VLOOKUP($C189,Hoja3!$C$5:$U$202,18,FALSE)</f>
        <v>2.4726754436176304</v>
      </c>
      <c r="AK189" s="94">
        <f t="shared" si="23"/>
        <v>111.53225129227249</v>
      </c>
      <c r="AL189" s="92">
        <f t="shared" si="24"/>
        <v>0</v>
      </c>
      <c r="AM189">
        <f>IFERROR(VLOOKUP(C189,'[2]Education expendit (current US)'!$B$2:$K$156,10,FALSE),"")</f>
        <v>134605294.70743799</v>
      </c>
      <c r="AN189">
        <f t="shared" si="25"/>
        <v>134.60529470743799</v>
      </c>
      <c r="AO189" s="85">
        <f t="shared" si="26"/>
        <v>2.9842059399643501</v>
      </c>
      <c r="AP189" s="92">
        <f t="shared" si="27"/>
        <v>0</v>
      </c>
      <c r="AQ189" s="85">
        <f>VLOOKUP($C189,Hoja3!$C$5:$W$202,21,FALSE)</f>
        <v>2.012</v>
      </c>
      <c r="AR189" s="94">
        <f t="shared" si="28"/>
        <v>90.753070800000003</v>
      </c>
      <c r="AS189" s="92">
        <f t="shared" si="29"/>
        <v>0</v>
      </c>
      <c r="AT189" s="85">
        <f>VLOOKUP($C189,Hoja3!$C$5:$AB$202,26,FALSE)</f>
        <v>0.46067544361763024</v>
      </c>
      <c r="AU189" s="94">
        <f t="shared" si="30"/>
        <v>20.779180492272467</v>
      </c>
      <c r="AV189" s="92">
        <f t="shared" si="31"/>
        <v>0</v>
      </c>
      <c r="AX189" s="86">
        <f t="shared" si="32"/>
        <v>246.13754599971048</v>
      </c>
      <c r="AY189" s="92">
        <f t="shared" si="33"/>
        <v>0</v>
      </c>
    </row>
    <row r="190" spans="1:51">
      <c r="A190">
        <v>176</v>
      </c>
      <c r="B190" t="s">
        <v>52</v>
      </c>
      <c r="C190" t="s">
        <v>424</v>
      </c>
      <c r="D190" t="s">
        <v>880</v>
      </c>
      <c r="E190">
        <v>250</v>
      </c>
      <c r="F190" t="s">
        <v>484</v>
      </c>
      <c r="G190" s="5">
        <v>465.72</v>
      </c>
      <c r="H190" s="5">
        <v>0</v>
      </c>
      <c r="I190" s="6">
        <v>0</v>
      </c>
      <c r="J190" s="5">
        <v>0</v>
      </c>
      <c r="K190" s="7">
        <v>0</v>
      </c>
      <c r="L190" s="5">
        <v>0</v>
      </c>
      <c r="M190" s="6">
        <v>0</v>
      </c>
      <c r="N190" s="5">
        <v>0</v>
      </c>
      <c r="O190" s="6">
        <v>0</v>
      </c>
      <c r="P190" s="5">
        <v>878.51760000000002</v>
      </c>
      <c r="Q190" s="7">
        <v>0</v>
      </c>
      <c r="R190" s="5">
        <v>877.2636</v>
      </c>
      <c r="S190" s="7">
        <v>0</v>
      </c>
      <c r="T190" s="9">
        <v>186</v>
      </c>
      <c r="U190" s="9">
        <v>187</v>
      </c>
      <c r="V190" s="9">
        <v>174</v>
      </c>
      <c r="W190" s="9">
        <v>174</v>
      </c>
      <c r="X190" s="9">
        <v>174</v>
      </c>
      <c r="Y190" s="9">
        <v>174</v>
      </c>
      <c r="Z190" s="9" t="s">
        <v>49</v>
      </c>
      <c r="AA190" s="9">
        <v>40</v>
      </c>
      <c r="AB190" s="9">
        <v>40</v>
      </c>
      <c r="AC190" s="9">
        <v>38</v>
      </c>
      <c r="AD190" s="9">
        <v>38</v>
      </c>
      <c r="AE190" s="9">
        <v>38</v>
      </c>
      <c r="AF190" s="9">
        <v>38</v>
      </c>
      <c r="AJ190" s="85">
        <f>VLOOKUP($C190,Hoja3!$C$5:$U$202,18,FALSE)</f>
        <v>5.4369999999999994</v>
      </c>
      <c r="AK190" s="94">
        <f t="shared" si="23"/>
        <v>47.765001911999995</v>
      </c>
      <c r="AL190" s="92">
        <f t="shared" si="24"/>
        <v>0</v>
      </c>
      <c r="AM190">
        <f>IFERROR(VLOOKUP(C190,'[2]Education expendit (current US)'!$B$2:$K$156,10,FALSE),"")</f>
        <v>18801322.404173601</v>
      </c>
      <c r="AN190">
        <f t="shared" si="25"/>
        <v>18.8013224041736</v>
      </c>
      <c r="AO190" s="88">
        <f t="shared" si="26"/>
        <v>2.1401190373617558</v>
      </c>
      <c r="AP190" s="92">
        <f t="shared" si="27"/>
        <v>0</v>
      </c>
      <c r="AQ190" s="85">
        <f>VLOOKUP($C190,Hoja3!$C$5:$W$202,21,FALSE)</f>
        <v>2.3119999999999998</v>
      </c>
      <c r="AR190" s="94">
        <f t="shared" si="28"/>
        <v>20.311326911999998</v>
      </c>
      <c r="AS190" s="92">
        <f t="shared" si="29"/>
        <v>0</v>
      </c>
      <c r="AT190" s="85">
        <f>VLOOKUP($C190,Hoja3!$C$5:$AB$202,26,FALSE)</f>
        <v>3.125</v>
      </c>
      <c r="AU190" s="94">
        <f t="shared" si="30"/>
        <v>27.453674999999997</v>
      </c>
      <c r="AV190" s="92">
        <f t="shared" si="31"/>
        <v>0</v>
      </c>
      <c r="AX190" s="86">
        <f t="shared" si="32"/>
        <v>66.566324316173592</v>
      </c>
      <c r="AY190" s="92">
        <f t="shared" si="33"/>
        <v>0</v>
      </c>
    </row>
    <row r="191" spans="1:51">
      <c r="A191">
        <v>177</v>
      </c>
      <c r="B191" t="s">
        <v>52</v>
      </c>
      <c r="C191" t="s">
        <v>354</v>
      </c>
      <c r="D191" t="s">
        <v>881</v>
      </c>
      <c r="E191">
        <v>250</v>
      </c>
      <c r="F191" t="s">
        <v>485</v>
      </c>
      <c r="G191" s="5">
        <v>18470</v>
      </c>
      <c r="H191" s="5">
        <v>0</v>
      </c>
      <c r="I191" s="6">
        <v>0</v>
      </c>
      <c r="J191" s="5">
        <v>0</v>
      </c>
      <c r="K191" s="7">
        <v>0</v>
      </c>
      <c r="L191" s="5">
        <v>35485.629999999997</v>
      </c>
      <c r="M191" s="6">
        <v>0</v>
      </c>
      <c r="N191" s="5">
        <v>4225.808</v>
      </c>
      <c r="O191" s="6">
        <v>0</v>
      </c>
      <c r="P191" s="5">
        <v>31408.63</v>
      </c>
      <c r="Q191" s="7">
        <v>0</v>
      </c>
      <c r="R191" s="5">
        <v>31264.48</v>
      </c>
      <c r="S191" s="7">
        <v>0</v>
      </c>
      <c r="T191" s="9">
        <v>187</v>
      </c>
      <c r="U191" s="9">
        <v>188</v>
      </c>
      <c r="V191" s="9">
        <v>175</v>
      </c>
      <c r="W191" s="9">
        <v>175</v>
      </c>
      <c r="X191" s="9">
        <v>175</v>
      </c>
      <c r="Y191" s="9">
        <v>175</v>
      </c>
      <c r="Z191" s="9" t="s">
        <v>49</v>
      </c>
      <c r="AA191" s="9">
        <v>41</v>
      </c>
      <c r="AB191" s="9">
        <v>41</v>
      </c>
      <c r="AC191" s="9">
        <v>39</v>
      </c>
      <c r="AD191" s="9">
        <v>39</v>
      </c>
      <c r="AE191" s="9">
        <v>39</v>
      </c>
      <c r="AF191" s="9">
        <v>39</v>
      </c>
      <c r="AJ191" s="85">
        <f>VLOOKUP($C191,Hoja3!$C$5:$U$202,18,FALSE)</f>
        <v>3.2600544527896993</v>
      </c>
      <c r="AK191" s="94">
        <f t="shared" si="23"/>
        <v>1023.9384408752413</v>
      </c>
      <c r="AL191" s="92">
        <f t="shared" si="24"/>
        <v>0</v>
      </c>
      <c r="AM191">
        <f>IFERROR(VLOOKUP(C191,'[2]Education expendit (current US)'!$B$2:$K$156,10,FALSE),"")</f>
        <v>2395417653.4433599</v>
      </c>
      <c r="AN191">
        <f t="shared" si="25"/>
        <v>2395.41765344336</v>
      </c>
      <c r="AO191" s="88">
        <f t="shared" si="26"/>
        <v>7.6266225347726397</v>
      </c>
      <c r="AP191" s="92">
        <f t="shared" si="27"/>
        <v>0</v>
      </c>
      <c r="AQ191" s="85">
        <f>VLOOKUP($C191,Hoja3!$C$5:$W$202,21,FALSE)</f>
        <v>2.3328594420600859</v>
      </c>
      <c r="AR191" s="94">
        <f t="shared" si="28"/>
        <v>732.71919057671676</v>
      </c>
      <c r="AS191" s="92">
        <f t="shared" si="29"/>
        <v>0</v>
      </c>
      <c r="AT191" s="85">
        <f>VLOOKUP($C191,Hoja3!$C$5:$AB$202,26,FALSE)</f>
        <v>0.92719501072961363</v>
      </c>
      <c r="AU191" s="94">
        <f t="shared" si="30"/>
        <v>291.21925029852463</v>
      </c>
      <c r="AV191" s="92">
        <f t="shared" si="31"/>
        <v>0</v>
      </c>
      <c r="AX191" s="86">
        <f t="shared" si="32"/>
        <v>3419.3560943186012</v>
      </c>
      <c r="AY191" s="92">
        <f t="shared" si="33"/>
        <v>0</v>
      </c>
    </row>
    <row r="192" spans="1:51">
      <c r="A192">
        <v>179</v>
      </c>
      <c r="B192" t="s">
        <v>52</v>
      </c>
      <c r="C192" t="s">
        <v>392</v>
      </c>
      <c r="D192" t="s">
        <v>882</v>
      </c>
      <c r="E192">
        <v>250</v>
      </c>
      <c r="F192" t="s">
        <v>487</v>
      </c>
      <c r="G192" s="5">
        <v>515.29999999999995</v>
      </c>
      <c r="H192" s="5">
        <v>0</v>
      </c>
      <c r="I192" s="6">
        <v>0</v>
      </c>
      <c r="J192" s="5">
        <v>0</v>
      </c>
      <c r="K192" s="7">
        <v>0</v>
      </c>
      <c r="L192" s="5">
        <v>0</v>
      </c>
      <c r="M192" s="6">
        <v>0</v>
      </c>
      <c r="N192" s="5">
        <v>0</v>
      </c>
      <c r="O192" s="6">
        <v>0</v>
      </c>
      <c r="P192" s="5">
        <v>986.20159999999998</v>
      </c>
      <c r="Q192" s="7">
        <v>0</v>
      </c>
      <c r="R192" s="5">
        <v>804.52959999999996</v>
      </c>
      <c r="S192" s="7">
        <v>0</v>
      </c>
      <c r="T192" s="9">
        <v>188</v>
      </c>
      <c r="U192" s="9">
        <v>189</v>
      </c>
      <c r="V192" s="9">
        <v>176</v>
      </c>
      <c r="W192" s="9">
        <v>176</v>
      </c>
      <c r="X192" s="9">
        <v>176</v>
      </c>
      <c r="Y192" s="9">
        <v>176</v>
      </c>
      <c r="Z192" s="9" t="s">
        <v>49</v>
      </c>
      <c r="AA192" s="9">
        <v>42</v>
      </c>
      <c r="AB192" s="9">
        <v>42</v>
      </c>
      <c r="AC192" s="9">
        <v>40</v>
      </c>
      <c r="AD192" s="9">
        <v>40</v>
      </c>
      <c r="AE192" s="9">
        <v>40</v>
      </c>
      <c r="AF192" s="9">
        <v>40</v>
      </c>
      <c r="AJ192" s="85">
        <f>VLOOKUP($C192,Hoja3!$C$5:$U$202,18,FALSE)</f>
        <v>11.471</v>
      </c>
      <c r="AK192" s="94">
        <f t="shared" si="23"/>
        <v>113.127185536</v>
      </c>
      <c r="AL192" s="92">
        <f t="shared" si="24"/>
        <v>0</v>
      </c>
      <c r="AM192">
        <f>IFERROR(VLOOKUP(C192,'[2]Education expendit (current US)'!$B$2:$K$156,10,FALSE),"")</f>
        <v>57878384.849075399</v>
      </c>
      <c r="AN192">
        <f t="shared" si="25"/>
        <v>57.878384849075402</v>
      </c>
      <c r="AO192" s="88">
        <f t="shared" si="26"/>
        <v>5.8688187941568337</v>
      </c>
      <c r="AP192" s="92">
        <f t="shared" si="27"/>
        <v>0</v>
      </c>
      <c r="AQ192" s="85">
        <f>VLOOKUP($C192,Hoja3!$C$5:$W$202,21,FALSE)</f>
        <v>1.601</v>
      </c>
      <c r="AR192" s="94">
        <f t="shared" si="28"/>
        <v>15.789087616</v>
      </c>
      <c r="AS192" s="92">
        <f t="shared" si="29"/>
        <v>0</v>
      </c>
      <c r="AT192" s="85">
        <f>VLOOKUP($C192,Hoja3!$C$5:$AB$202,26,FALSE)</f>
        <v>9.8699999999999992</v>
      </c>
      <c r="AU192" s="94">
        <f t="shared" si="30"/>
        <v>97.338097919999981</v>
      </c>
      <c r="AV192" s="92">
        <f t="shared" si="31"/>
        <v>0</v>
      </c>
      <c r="AX192" s="86">
        <f t="shared" si="32"/>
        <v>171.00557038507537</v>
      </c>
      <c r="AY192" s="92">
        <f t="shared" si="33"/>
        <v>0</v>
      </c>
    </row>
    <row r="193" spans="1:51">
      <c r="A193">
        <v>182</v>
      </c>
      <c r="B193" t="s">
        <v>52</v>
      </c>
      <c r="C193" t="s">
        <v>426</v>
      </c>
      <c r="D193" t="s">
        <v>883</v>
      </c>
      <c r="E193">
        <v>250</v>
      </c>
      <c r="F193" t="s">
        <v>491</v>
      </c>
      <c r="G193" s="5">
        <v>3869</v>
      </c>
      <c r="H193" s="5">
        <v>0</v>
      </c>
      <c r="I193" s="6">
        <v>0</v>
      </c>
      <c r="J193" s="5">
        <v>0</v>
      </c>
      <c r="K193" s="7">
        <v>0</v>
      </c>
      <c r="L193" s="5">
        <v>0</v>
      </c>
      <c r="M193" s="6">
        <v>0</v>
      </c>
      <c r="N193" s="5">
        <v>0</v>
      </c>
      <c r="O193" s="6">
        <v>0</v>
      </c>
      <c r="P193" s="5">
        <v>9251.3880000000008</v>
      </c>
      <c r="Q193" s="7">
        <v>0</v>
      </c>
      <c r="R193" s="5">
        <v>8909.3580000000002</v>
      </c>
      <c r="S193" s="7">
        <v>0</v>
      </c>
      <c r="T193" s="9">
        <v>189</v>
      </c>
      <c r="U193" s="9">
        <v>190</v>
      </c>
      <c r="V193" s="9">
        <v>177</v>
      </c>
      <c r="W193" s="9">
        <v>177</v>
      </c>
      <c r="X193" s="9">
        <v>177</v>
      </c>
      <c r="Y193" s="9">
        <v>177</v>
      </c>
      <c r="Z193" s="9" t="s">
        <v>49</v>
      </c>
      <c r="AA193" s="9">
        <v>43</v>
      </c>
      <c r="AB193" s="9">
        <v>43</v>
      </c>
      <c r="AC193" s="9">
        <v>41</v>
      </c>
      <c r="AD193" s="9">
        <v>41</v>
      </c>
      <c r="AE193" s="9">
        <v>41</v>
      </c>
      <c r="AF193" s="9">
        <v>41</v>
      </c>
      <c r="AJ193" s="85">
        <f>VLOOKUP($C193,Hoja3!$C$5:$U$202,18,FALSE)</f>
        <v>4.8840000000000003</v>
      </c>
      <c r="AK193" s="94">
        <f t="shared" si="23"/>
        <v>451.83778992000009</v>
      </c>
      <c r="AL193" s="92">
        <f t="shared" si="24"/>
        <v>0</v>
      </c>
      <c r="AM193">
        <f>IFERROR(VLOOKUP(C193,'[2]Education expendit (current US)'!$B$2:$K$156,10,FALSE),"")</f>
        <v>416069977.53456002</v>
      </c>
      <c r="AN193">
        <f t="shared" si="25"/>
        <v>416.06997753456005</v>
      </c>
      <c r="AO193" s="85">
        <f t="shared" si="26"/>
        <v>4.497378961238681</v>
      </c>
      <c r="AP193" s="92">
        <f t="shared" si="27"/>
        <v>0</v>
      </c>
      <c r="AQ193" s="85">
        <f>VLOOKUP($C193,Hoja3!$C$5:$W$202,21,FALSE)</f>
        <v>2.8170000000000002</v>
      </c>
      <c r="AR193" s="94">
        <f t="shared" si="28"/>
        <v>260.61159996000004</v>
      </c>
      <c r="AS193" s="92">
        <f t="shared" si="29"/>
        <v>0</v>
      </c>
      <c r="AT193" s="85">
        <f>VLOOKUP($C193,Hoja3!$C$5:$AB$202,26,FALSE)</f>
        <v>2.0670000000000002</v>
      </c>
      <c r="AU193" s="94">
        <f t="shared" si="30"/>
        <v>191.22618996000006</v>
      </c>
      <c r="AV193" s="92">
        <f t="shared" si="31"/>
        <v>0</v>
      </c>
      <c r="AX193" s="86">
        <f t="shared" si="32"/>
        <v>867.90776745456014</v>
      </c>
      <c r="AY193" s="92">
        <f t="shared" si="33"/>
        <v>0</v>
      </c>
    </row>
    <row r="194" spans="1:51">
      <c r="A194">
        <v>183</v>
      </c>
      <c r="B194" t="s">
        <v>52</v>
      </c>
      <c r="C194" t="s">
        <v>406</v>
      </c>
      <c r="D194" t="s">
        <v>884</v>
      </c>
      <c r="E194">
        <v>250</v>
      </c>
      <c r="F194" t="s">
        <v>492</v>
      </c>
      <c r="G194" s="5">
        <v>3622.14</v>
      </c>
      <c r="H194" s="5">
        <v>0</v>
      </c>
      <c r="I194" s="6">
        <v>0</v>
      </c>
      <c r="J194" s="5">
        <v>0</v>
      </c>
      <c r="K194" s="7">
        <v>0</v>
      </c>
      <c r="L194" s="5">
        <v>4195.38</v>
      </c>
      <c r="M194" s="6">
        <v>0</v>
      </c>
      <c r="N194" s="5">
        <v>645.71600000000001</v>
      </c>
      <c r="O194" s="6">
        <v>0</v>
      </c>
      <c r="P194" s="5">
        <v>3636.297</v>
      </c>
      <c r="Q194" s="7">
        <v>0</v>
      </c>
      <c r="R194" s="5">
        <v>3672.2710000000002</v>
      </c>
      <c r="S194" s="7">
        <v>0</v>
      </c>
      <c r="T194" s="9">
        <v>190</v>
      </c>
      <c r="U194" s="9">
        <v>191</v>
      </c>
      <c r="V194" s="9">
        <v>178</v>
      </c>
      <c r="W194" s="9">
        <v>178</v>
      </c>
      <c r="X194" s="9">
        <v>178</v>
      </c>
      <c r="Y194" s="9">
        <v>178</v>
      </c>
      <c r="Z194" s="9" t="s">
        <v>49</v>
      </c>
      <c r="AA194" s="9">
        <v>44</v>
      </c>
      <c r="AB194" s="9">
        <v>44</v>
      </c>
      <c r="AC194" s="9">
        <v>42</v>
      </c>
      <c r="AD194" s="9">
        <v>42</v>
      </c>
      <c r="AE194" s="9">
        <v>42</v>
      </c>
      <c r="AF194" s="9">
        <v>42</v>
      </c>
      <c r="AJ194" s="85">
        <f>VLOOKUP($C194,Hoja3!$C$5:$U$202,18,FALSE)</f>
        <v>4.8683750000000003</v>
      </c>
      <c r="AK194" s="94">
        <f t="shared" si="23"/>
        <v>177.02857407375004</v>
      </c>
      <c r="AL194" s="92">
        <f t="shared" si="24"/>
        <v>0</v>
      </c>
      <c r="AM194">
        <f>IFERROR(VLOOKUP(C194,'[2]Education expendit (current US)'!$B$2:$K$156,10,FALSE),"")</f>
        <v>144729860.74889401</v>
      </c>
      <c r="AN194">
        <f t="shared" si="25"/>
        <v>144.729860748894</v>
      </c>
      <c r="AO194" s="85">
        <f t="shared" si="26"/>
        <v>3.9801441067353407</v>
      </c>
      <c r="AP194" s="92">
        <f t="shared" si="27"/>
        <v>0</v>
      </c>
      <c r="AQ194" s="85">
        <f>VLOOKUP($C194,Hoja3!$C$5:$W$202,21,FALSE)</f>
        <v>4.0289999999999999</v>
      </c>
      <c r="AR194" s="94">
        <f t="shared" si="28"/>
        <v>146.50640612999999</v>
      </c>
      <c r="AS194" s="92">
        <f t="shared" si="29"/>
        <v>0</v>
      </c>
      <c r="AT194" s="85">
        <f>VLOOKUP($C194,Hoja3!$C$5:$AB$202,26,FALSE)</f>
        <v>0.83937500000000009</v>
      </c>
      <c r="AU194" s="94">
        <f t="shared" si="30"/>
        <v>30.522167943750006</v>
      </c>
      <c r="AV194" s="92">
        <f t="shared" si="31"/>
        <v>0</v>
      </c>
      <c r="AX194" s="86">
        <f t="shared" si="32"/>
        <v>321.75843482264395</v>
      </c>
      <c r="AY194" s="92">
        <f t="shared" si="33"/>
        <v>0</v>
      </c>
    </row>
    <row r="195" spans="1:51">
      <c r="A195">
        <v>187</v>
      </c>
      <c r="B195" t="s">
        <v>52</v>
      </c>
      <c r="C195" t="s">
        <v>390</v>
      </c>
      <c r="D195" t="s">
        <v>885</v>
      </c>
      <c r="E195">
        <v>250</v>
      </c>
      <c r="F195" t="s">
        <v>496</v>
      </c>
      <c r="G195" s="5">
        <v>7239</v>
      </c>
      <c r="H195" s="5">
        <v>0</v>
      </c>
      <c r="I195" s="6">
        <v>0</v>
      </c>
      <c r="J195" s="5">
        <v>0</v>
      </c>
      <c r="K195" s="7">
        <v>0</v>
      </c>
      <c r="L195" s="5">
        <v>12035.29</v>
      </c>
      <c r="M195" s="6">
        <v>0</v>
      </c>
      <c r="N195" s="5">
        <v>2692.1239999999998</v>
      </c>
      <c r="O195" s="6">
        <v>0</v>
      </c>
      <c r="P195" s="5">
        <v>12170.33</v>
      </c>
      <c r="Q195" s="7">
        <v>0</v>
      </c>
      <c r="R195" s="5">
        <v>12077.07</v>
      </c>
      <c r="S195" s="7">
        <v>0</v>
      </c>
      <c r="T195" s="9">
        <v>191</v>
      </c>
      <c r="U195" s="9">
        <v>192</v>
      </c>
      <c r="V195" s="9">
        <v>179</v>
      </c>
      <c r="W195" s="9">
        <v>179</v>
      </c>
      <c r="X195" s="9">
        <v>179</v>
      </c>
      <c r="Y195" s="9">
        <v>179</v>
      </c>
      <c r="Z195" s="9" t="s">
        <v>49</v>
      </c>
      <c r="AA195" s="9">
        <v>45</v>
      </c>
      <c r="AB195" s="9">
        <v>45</v>
      </c>
      <c r="AC195" s="9">
        <v>43</v>
      </c>
      <c r="AD195" s="9">
        <v>43</v>
      </c>
      <c r="AE195" s="9">
        <v>43</v>
      </c>
      <c r="AF195" s="9">
        <v>43</v>
      </c>
      <c r="AJ195" s="85">
        <f>VLOOKUP($C195,Hoja3!$C$5:$U$202,18,FALSE)</f>
        <v>7.4</v>
      </c>
      <c r="AK195" s="94">
        <f t="shared" si="23"/>
        <v>900.60442000000012</v>
      </c>
      <c r="AL195" s="92">
        <f t="shared" si="24"/>
        <v>0</v>
      </c>
      <c r="AM195">
        <f>IFERROR(VLOOKUP(C195,'[2]Education expendit (current US)'!$B$2:$K$156,10,FALSE),"")</f>
        <v>1068297951.8895</v>
      </c>
      <c r="AN195">
        <f t="shared" si="25"/>
        <v>1068.2979518894999</v>
      </c>
      <c r="AO195" s="85">
        <f t="shared" si="26"/>
        <v>8.7778881253795085</v>
      </c>
      <c r="AP195" s="92">
        <f t="shared" si="27"/>
        <v>0</v>
      </c>
      <c r="AQ195" s="85">
        <f>VLOOKUP($C195,Hoja3!$C$5:$W$202,21,FALSE)</f>
        <v>2.8000000000000007</v>
      </c>
      <c r="AR195" s="94">
        <f t="shared" si="28"/>
        <v>340.76924000000008</v>
      </c>
      <c r="AS195" s="92">
        <f t="shared" si="29"/>
        <v>0</v>
      </c>
      <c r="AT195" s="85">
        <f>VLOOKUP($C195,Hoja3!$C$5:$AB$202,26,FALSE)</f>
        <v>4.5999999999999996</v>
      </c>
      <c r="AU195" s="94">
        <f t="shared" si="30"/>
        <v>559.83517999999992</v>
      </c>
      <c r="AV195" s="92">
        <f t="shared" si="31"/>
        <v>0</v>
      </c>
      <c r="AX195" s="86">
        <f t="shared" si="32"/>
        <v>1968.9023718895</v>
      </c>
      <c r="AY195" s="92">
        <f t="shared" si="33"/>
        <v>0</v>
      </c>
    </row>
    <row r="196" spans="1:51">
      <c r="A196">
        <v>188</v>
      </c>
      <c r="B196" t="s">
        <v>52</v>
      </c>
      <c r="C196" t="s">
        <v>430</v>
      </c>
      <c r="D196" t="s">
        <v>886</v>
      </c>
      <c r="E196">
        <v>250</v>
      </c>
      <c r="F196" t="s">
        <v>497</v>
      </c>
      <c r="G196" s="5">
        <v>2800</v>
      </c>
      <c r="H196" s="5">
        <v>0</v>
      </c>
      <c r="I196" s="6">
        <v>0</v>
      </c>
      <c r="J196" s="5">
        <v>0</v>
      </c>
      <c r="K196" s="7">
        <v>0</v>
      </c>
      <c r="L196" s="5">
        <v>0</v>
      </c>
      <c r="M196" s="6">
        <v>0</v>
      </c>
      <c r="N196" s="5">
        <v>0</v>
      </c>
      <c r="O196" s="6">
        <v>0</v>
      </c>
      <c r="P196" s="5">
        <v>5548.8140000000003</v>
      </c>
      <c r="Q196" s="7">
        <v>0</v>
      </c>
      <c r="R196" s="5">
        <v>5492.6840000000002</v>
      </c>
      <c r="S196" s="7">
        <v>0</v>
      </c>
      <c r="T196" s="9">
        <v>192</v>
      </c>
      <c r="U196" s="9">
        <v>193</v>
      </c>
      <c r="V196" s="9">
        <v>180</v>
      </c>
      <c r="W196" s="9">
        <v>180</v>
      </c>
      <c r="X196" s="9">
        <v>180</v>
      </c>
      <c r="Y196" s="9">
        <v>180</v>
      </c>
      <c r="Z196" s="9" t="s">
        <v>49</v>
      </c>
      <c r="AA196" s="9">
        <v>46</v>
      </c>
      <c r="AB196" s="9">
        <v>46</v>
      </c>
      <c r="AC196" s="9">
        <v>44</v>
      </c>
      <c r="AD196" s="9">
        <v>44</v>
      </c>
      <c r="AE196" s="9">
        <v>44</v>
      </c>
      <c r="AF196" s="9">
        <v>44</v>
      </c>
      <c r="AJ196" s="85">
        <f>VLOOKUP($C196,Hoja3!$C$5:$U$202,18,FALSE)</f>
        <v>2.9122755671253251</v>
      </c>
      <c r="AK196" s="94">
        <f t="shared" si="23"/>
        <v>161.59675438722945</v>
      </c>
      <c r="AL196" s="92">
        <f t="shared" si="24"/>
        <v>0</v>
      </c>
      <c r="AM196">
        <f>IFERROR(VLOOKUP(C196,'[2]Education expendit (current US)'!$B$2:$K$156,10,FALSE),"")</f>
        <v>269211144.658759</v>
      </c>
      <c r="AN196">
        <f t="shared" si="25"/>
        <v>269.211144658759</v>
      </c>
      <c r="AO196" s="85">
        <f t="shared" si="26"/>
        <v>4.8516880302486083</v>
      </c>
      <c r="AP196" s="92">
        <f t="shared" si="27"/>
        <v>0</v>
      </c>
      <c r="AQ196" s="85">
        <f>VLOOKUP($C196,Hoja3!$C$5:$W$202,21,FALSE)</f>
        <v>2.3809999999999998</v>
      </c>
      <c r="AR196" s="94">
        <f t="shared" si="28"/>
        <v>132.11726134</v>
      </c>
      <c r="AS196" s="92">
        <f t="shared" si="29"/>
        <v>0</v>
      </c>
      <c r="AT196" s="85">
        <f>VLOOKUP($C196,Hoja3!$C$5:$AB$202,26,FALSE)</f>
        <v>0.53127556712532531</v>
      </c>
      <c r="AU196" s="94">
        <f t="shared" si="30"/>
        <v>29.479493047229447</v>
      </c>
      <c r="AV196" s="92">
        <f t="shared" si="31"/>
        <v>0</v>
      </c>
      <c r="AX196" s="86">
        <f t="shared" si="32"/>
        <v>430.80789904598839</v>
      </c>
      <c r="AY196" s="92">
        <f t="shared" si="33"/>
        <v>0</v>
      </c>
    </row>
    <row r="197" spans="1:51">
      <c r="A197">
        <v>189</v>
      </c>
      <c r="B197" t="s">
        <v>52</v>
      </c>
      <c r="C197" t="s">
        <v>394</v>
      </c>
      <c r="D197" t="s">
        <v>887</v>
      </c>
      <c r="E197">
        <v>250</v>
      </c>
      <c r="F197" t="s">
        <v>498</v>
      </c>
      <c r="G197" s="5">
        <v>121669</v>
      </c>
      <c r="H197" s="5">
        <v>0</v>
      </c>
      <c r="I197" s="6">
        <v>0</v>
      </c>
      <c r="J197" s="5">
        <v>0</v>
      </c>
      <c r="K197" s="7">
        <v>0</v>
      </c>
      <c r="L197" s="5">
        <v>168996.2</v>
      </c>
      <c r="M197" s="6">
        <v>0</v>
      </c>
      <c r="N197" s="5">
        <v>0</v>
      </c>
      <c r="O197" s="6">
        <v>0</v>
      </c>
      <c r="P197" s="5">
        <v>193668.7</v>
      </c>
      <c r="Q197" s="7">
        <v>0</v>
      </c>
      <c r="R197" s="5">
        <v>176768.7</v>
      </c>
      <c r="S197" s="7">
        <v>0</v>
      </c>
      <c r="T197" s="9">
        <v>193</v>
      </c>
      <c r="U197" s="9">
        <v>194</v>
      </c>
      <c r="V197" s="9">
        <v>181</v>
      </c>
      <c r="W197" s="9">
        <v>181</v>
      </c>
      <c r="X197" s="9">
        <v>181</v>
      </c>
      <c r="Y197" s="9">
        <v>181</v>
      </c>
      <c r="Z197" s="9" t="s">
        <v>49</v>
      </c>
      <c r="AA197" s="9">
        <v>47</v>
      </c>
      <c r="AB197" s="9">
        <v>47</v>
      </c>
      <c r="AC197" s="9">
        <v>45</v>
      </c>
      <c r="AD197" s="9">
        <v>45</v>
      </c>
      <c r="AE197" s="9">
        <v>45</v>
      </c>
      <c r="AF197" s="9">
        <v>45</v>
      </c>
      <c r="AJ197" s="85">
        <f>VLOOKUP($C197,Hoja3!$C$5:$U$202,18,FALSE)</f>
        <v>2.8317592679493195</v>
      </c>
      <c r="AK197" s="94">
        <f t="shared" ref="AK197:AK208" si="34">IFERROR(AJ197*$P197/100,0)</f>
        <v>5484.2313613669648</v>
      </c>
      <c r="AL197" s="92">
        <f t="shared" ref="AL197:AL208" si="35">IFERROR($H197/AK197*100,"")</f>
        <v>0</v>
      </c>
      <c r="AM197">
        <f>IFERROR(VLOOKUP(C197,'[2]Education expendit (current US)'!$B$2:$K$156,10,FALSE),"")</f>
        <v>2042480346.6464901</v>
      </c>
      <c r="AN197">
        <f t="shared" ref="AN197:AN208" si="36">IF(AM197="",0,AM197/1000000)</f>
        <v>2042.48034664649</v>
      </c>
      <c r="AO197" s="85">
        <f t="shared" ref="AO197:AO208" si="37">IF(AN197="","",AN197*100/P197)</f>
        <v>1.0546259393730064</v>
      </c>
      <c r="AP197" s="92">
        <f t="shared" ref="AP197:AP208" si="38">IFERROR(H197/AN197*100,"")</f>
        <v>0</v>
      </c>
      <c r="AQ197" s="85">
        <f>VLOOKUP($C197,Hoja3!$C$5:$W$202,21,FALSE)</f>
        <v>1.7090000000000001</v>
      </c>
      <c r="AR197" s="94">
        <f t="shared" ref="AR197:AR208" si="39">IFERROR(AQ197*$P197/100,0)</f>
        <v>3309.7980830000001</v>
      </c>
      <c r="AS197" s="92">
        <f t="shared" ref="AS197:AS208" si="40">IFERROR($H197/AR197*100,"")</f>
        <v>0</v>
      </c>
      <c r="AT197" s="85">
        <f>VLOOKUP($C197,Hoja3!$C$5:$AB$202,26,FALSE)</f>
        <v>1.1227592679493197</v>
      </c>
      <c r="AU197" s="94">
        <f t="shared" ref="AU197:AU208" si="41">IFERROR(AT197*$P197/100,0)</f>
        <v>2174.4332783669643</v>
      </c>
      <c r="AV197" s="92">
        <f t="shared" ref="AV197:AV208" si="42">IFERROR($H197/AU197*100,"")</f>
        <v>0</v>
      </c>
      <c r="AX197" s="86">
        <f t="shared" ref="AX197:AX208" si="43">AN197+AR197+AU197</f>
        <v>7526.7117080134549</v>
      </c>
      <c r="AY197" s="92">
        <f t="shared" ref="AY197:AY208" si="44">IFERROR(H197*100/AX197,"")</f>
        <v>0</v>
      </c>
    </row>
    <row r="198" spans="1:51">
      <c r="A198">
        <v>191</v>
      </c>
      <c r="B198" t="s">
        <v>52</v>
      </c>
      <c r="C198" t="s">
        <v>344</v>
      </c>
      <c r="D198" t="s">
        <v>888</v>
      </c>
      <c r="E198">
        <v>250</v>
      </c>
      <c r="F198" t="s">
        <v>499</v>
      </c>
      <c r="G198" s="5">
        <v>1558</v>
      </c>
      <c r="H198" s="5">
        <v>0</v>
      </c>
      <c r="I198" s="6">
        <v>0</v>
      </c>
      <c r="J198" s="5">
        <v>0</v>
      </c>
      <c r="K198" s="7">
        <v>0</v>
      </c>
      <c r="L198" s="5">
        <v>0</v>
      </c>
      <c r="M198" s="6">
        <v>0</v>
      </c>
      <c r="N198" s="5">
        <v>0</v>
      </c>
      <c r="O198" s="6">
        <v>0</v>
      </c>
      <c r="P198" s="5">
        <v>5627.6670000000004</v>
      </c>
      <c r="Q198" s="7">
        <v>0</v>
      </c>
      <c r="R198" s="5">
        <v>5581.8209999999999</v>
      </c>
      <c r="S198" s="7">
        <v>0</v>
      </c>
      <c r="T198" s="9">
        <v>194</v>
      </c>
      <c r="U198" s="9">
        <v>195</v>
      </c>
      <c r="V198" s="9">
        <v>182</v>
      </c>
      <c r="W198" s="9">
        <v>182</v>
      </c>
      <c r="X198" s="9">
        <v>182</v>
      </c>
      <c r="Y198" s="9">
        <v>182</v>
      </c>
      <c r="Z198" s="9" t="s">
        <v>49</v>
      </c>
      <c r="AA198" s="9">
        <v>48</v>
      </c>
      <c r="AB198" s="9">
        <v>48</v>
      </c>
      <c r="AC198" s="9">
        <v>46</v>
      </c>
      <c r="AD198" s="9">
        <v>46</v>
      </c>
      <c r="AE198" s="9">
        <v>46</v>
      </c>
      <c r="AF198" s="9">
        <v>46</v>
      </c>
      <c r="AJ198" s="85">
        <f>VLOOKUP($C198,Hoja3!$C$5:$U$202,18,FALSE)</f>
        <v>7.3125587029444645</v>
      </c>
      <c r="AK198" s="94">
        <f t="shared" si="34"/>
        <v>411.52645298123366</v>
      </c>
      <c r="AL198" s="92">
        <f t="shared" si="35"/>
        <v>0</v>
      </c>
      <c r="AM198" t="str">
        <f>IFERROR(VLOOKUP(C198,'[2]Education expendit (current US)'!$B$2:$K$156,10,FALSE),"")</f>
        <v/>
      </c>
      <c r="AN198">
        <f t="shared" si="36"/>
        <v>0</v>
      </c>
      <c r="AO198" s="85">
        <f t="shared" si="37"/>
        <v>0</v>
      </c>
      <c r="AP198" s="92" t="str">
        <f t="shared" si="38"/>
        <v/>
      </c>
      <c r="AQ198" s="85">
        <f>VLOOKUP($C198,Hoja3!$C$5:$W$202,21,FALSE)</f>
        <v>5.7149999999999999</v>
      </c>
      <c r="AR198" s="94">
        <f t="shared" si="39"/>
        <v>321.62116905000005</v>
      </c>
      <c r="AS198" s="92">
        <f t="shared" si="40"/>
        <v>0</v>
      </c>
      <c r="AT198" s="85">
        <f>VLOOKUP($C198,Hoja3!$C$5:$AB$202,26,FALSE)</f>
        <v>1.5975587029444651</v>
      </c>
      <c r="AU198" s="94">
        <f t="shared" si="41"/>
        <v>89.905283931233697</v>
      </c>
      <c r="AV198" s="92">
        <f t="shared" si="42"/>
        <v>0</v>
      </c>
      <c r="AX198" s="86">
        <f t="shared" si="43"/>
        <v>411.52645298123377</v>
      </c>
      <c r="AY198" s="92">
        <f t="shared" si="44"/>
        <v>0</v>
      </c>
    </row>
    <row r="199" spans="1:51">
      <c r="A199">
        <v>192</v>
      </c>
      <c r="B199" t="s">
        <v>52</v>
      </c>
      <c r="C199" t="s">
        <v>432</v>
      </c>
      <c r="D199" t="s">
        <v>889</v>
      </c>
      <c r="E199">
        <v>250</v>
      </c>
      <c r="F199" t="s">
        <v>500</v>
      </c>
      <c r="G199" s="5">
        <v>310.97000000000003</v>
      </c>
      <c r="H199" s="5">
        <v>0</v>
      </c>
      <c r="I199" s="6">
        <v>0</v>
      </c>
      <c r="J199" s="5">
        <v>0</v>
      </c>
      <c r="K199" s="7">
        <v>0</v>
      </c>
      <c r="L199" s="5">
        <v>0</v>
      </c>
      <c r="M199" s="6">
        <v>0</v>
      </c>
      <c r="N199" s="5">
        <v>0</v>
      </c>
      <c r="O199" s="6">
        <v>0</v>
      </c>
      <c r="P199" s="5">
        <v>196.8066</v>
      </c>
      <c r="Q199" s="7">
        <v>0</v>
      </c>
      <c r="R199" s="5">
        <v>199.5976</v>
      </c>
      <c r="S199" s="7">
        <v>0</v>
      </c>
      <c r="T199" s="9">
        <v>195</v>
      </c>
      <c r="U199" s="9">
        <v>196</v>
      </c>
      <c r="V199" s="9">
        <v>183</v>
      </c>
      <c r="W199" s="9">
        <v>183</v>
      </c>
      <c r="X199" s="9">
        <v>183</v>
      </c>
      <c r="Y199" s="9">
        <v>183</v>
      </c>
      <c r="Z199" s="9" t="s">
        <v>49</v>
      </c>
      <c r="AA199" s="9">
        <v>49</v>
      </c>
      <c r="AB199" s="9">
        <v>49</v>
      </c>
      <c r="AC199" s="9">
        <v>47</v>
      </c>
      <c r="AD199" s="9">
        <v>47</v>
      </c>
      <c r="AE199" s="9">
        <v>47</v>
      </c>
      <c r="AF199" s="9">
        <v>47</v>
      </c>
      <c r="AJ199" s="85">
        <f>VLOOKUP($C199,Hoja3!$C$5:$U$202,18,FALSE)</f>
        <v>4.9269999999999996</v>
      </c>
      <c r="AK199" s="94">
        <f t="shared" si="34"/>
        <v>9.6966611819999997</v>
      </c>
      <c r="AL199" s="92">
        <f t="shared" si="35"/>
        <v>0</v>
      </c>
      <c r="AM199" t="str">
        <f>IFERROR(VLOOKUP(C199,'[2]Education expendit (current US)'!$B$2:$K$156,10,FALSE),"")</f>
        <v/>
      </c>
      <c r="AN199">
        <f t="shared" si="36"/>
        <v>0</v>
      </c>
      <c r="AO199" s="85">
        <f t="shared" si="37"/>
        <v>0</v>
      </c>
      <c r="AP199" s="92" t="str">
        <f t="shared" si="38"/>
        <v/>
      </c>
      <c r="AQ199" s="85">
        <f>VLOOKUP($C199,Hoja3!$C$5:$W$202,21,FALSE)</f>
        <v>4.1849999999999996</v>
      </c>
      <c r="AR199" s="94">
        <f t="shared" si="39"/>
        <v>8.2363562099999985</v>
      </c>
      <c r="AS199" s="92">
        <f t="shared" si="40"/>
        <v>0</v>
      </c>
      <c r="AT199" s="85">
        <f>VLOOKUP($C199,Hoja3!$C$5:$AB$202,26,FALSE)</f>
        <v>0.74199999999999999</v>
      </c>
      <c r="AU199" s="94">
        <f t="shared" si="41"/>
        <v>1.4603049720000001</v>
      </c>
      <c r="AV199" s="92">
        <f t="shared" si="42"/>
        <v>0</v>
      </c>
      <c r="AX199" s="86">
        <f t="shared" si="43"/>
        <v>9.6966611819999979</v>
      </c>
      <c r="AY199" s="92">
        <f t="shared" si="44"/>
        <v>0</v>
      </c>
    </row>
    <row r="200" spans="1:51">
      <c r="A200">
        <v>193</v>
      </c>
      <c r="B200" t="s">
        <v>52</v>
      </c>
      <c r="C200" t="s">
        <v>388</v>
      </c>
      <c r="D200" t="s">
        <v>890</v>
      </c>
      <c r="E200">
        <v>250</v>
      </c>
      <c r="F200" t="s">
        <v>501</v>
      </c>
      <c r="G200" s="5">
        <v>11618.83</v>
      </c>
      <c r="H200" s="5">
        <v>0</v>
      </c>
      <c r="I200" s="6">
        <v>0</v>
      </c>
      <c r="J200" s="5">
        <v>0</v>
      </c>
      <c r="K200" s="7">
        <v>0</v>
      </c>
      <c r="L200" s="5">
        <v>15485.35</v>
      </c>
      <c r="M200" s="6">
        <v>0</v>
      </c>
      <c r="N200" s="5">
        <v>1124.175</v>
      </c>
      <c r="O200" s="6">
        <v>0</v>
      </c>
      <c r="P200" s="5">
        <v>12954.02</v>
      </c>
      <c r="Q200" s="7">
        <v>0</v>
      </c>
      <c r="R200" s="5">
        <v>12900.46</v>
      </c>
      <c r="S200" s="7">
        <v>0</v>
      </c>
      <c r="T200" s="9">
        <v>196</v>
      </c>
      <c r="U200" s="9">
        <v>197</v>
      </c>
      <c r="V200" s="9">
        <v>184</v>
      </c>
      <c r="W200" s="9">
        <v>184</v>
      </c>
      <c r="X200" s="9">
        <v>184</v>
      </c>
      <c r="Y200" s="9">
        <v>184</v>
      </c>
      <c r="Z200" s="9" t="s">
        <v>49</v>
      </c>
      <c r="AA200" s="9">
        <v>50</v>
      </c>
      <c r="AB200" s="9">
        <v>50</v>
      </c>
      <c r="AC200" s="9">
        <v>48</v>
      </c>
      <c r="AD200" s="9">
        <v>48</v>
      </c>
      <c r="AE200" s="9">
        <v>48</v>
      </c>
      <c r="AF200" s="9">
        <v>48</v>
      </c>
      <c r="AJ200" s="85">
        <f>VLOOKUP($C200,Hoja3!$C$5:$U$202,18,FALSE)</f>
        <v>5.3369999999999997</v>
      </c>
      <c r="AK200" s="94">
        <f t="shared" si="34"/>
        <v>691.35604739999997</v>
      </c>
      <c r="AL200" s="92">
        <f t="shared" si="35"/>
        <v>0</v>
      </c>
      <c r="AM200" t="str">
        <f>IFERROR(VLOOKUP(C200,'[2]Education expendit (current US)'!$B$2:$K$156,10,FALSE),"")</f>
        <v/>
      </c>
      <c r="AN200">
        <f t="shared" si="36"/>
        <v>0</v>
      </c>
      <c r="AO200" s="85">
        <f t="shared" si="37"/>
        <v>0</v>
      </c>
      <c r="AP200" s="92" t="str">
        <f t="shared" si="38"/>
        <v/>
      </c>
      <c r="AQ200" s="85">
        <f>VLOOKUP($C200,Hoja3!$C$5:$W$202,21,FALSE)</f>
        <v>3.2770000000000001</v>
      </c>
      <c r="AR200" s="94">
        <f t="shared" si="39"/>
        <v>424.50323540000005</v>
      </c>
      <c r="AS200" s="92">
        <f t="shared" si="40"/>
        <v>0</v>
      </c>
      <c r="AT200" s="85">
        <f>VLOOKUP($C200,Hoja3!$C$5:$AB$202,26,FALSE)</f>
        <v>2.06</v>
      </c>
      <c r="AU200" s="94">
        <f t="shared" si="41"/>
        <v>266.85281200000003</v>
      </c>
      <c r="AV200" s="92">
        <f t="shared" si="42"/>
        <v>0</v>
      </c>
      <c r="AX200" s="86">
        <f t="shared" si="43"/>
        <v>691.35604740000008</v>
      </c>
      <c r="AY200" s="92">
        <f t="shared" si="44"/>
        <v>0</v>
      </c>
    </row>
    <row r="201" spans="1:51">
      <c r="A201">
        <v>195</v>
      </c>
      <c r="B201" t="s">
        <v>52</v>
      </c>
      <c r="C201" t="s">
        <v>436</v>
      </c>
      <c r="D201" t="s">
        <v>891</v>
      </c>
      <c r="E201">
        <v>250</v>
      </c>
      <c r="F201" t="s">
        <v>503</v>
      </c>
      <c r="G201" s="5">
        <v>523</v>
      </c>
      <c r="H201" s="5">
        <v>0</v>
      </c>
      <c r="I201" s="6">
        <v>0</v>
      </c>
      <c r="J201" s="5">
        <v>0</v>
      </c>
      <c r="K201" s="7">
        <v>0</v>
      </c>
      <c r="L201" s="5">
        <v>2141.9110000000001</v>
      </c>
      <c r="M201" s="6">
        <v>0</v>
      </c>
      <c r="N201" s="5">
        <v>233.35560000000001</v>
      </c>
      <c r="O201" s="6">
        <v>0</v>
      </c>
      <c r="P201" s="5">
        <v>1905.0150000000001</v>
      </c>
      <c r="Q201" s="7">
        <v>0</v>
      </c>
      <c r="R201" s="5">
        <v>1905.002</v>
      </c>
      <c r="S201" s="7">
        <v>0</v>
      </c>
      <c r="T201" s="9">
        <v>197</v>
      </c>
      <c r="U201" s="9">
        <v>198</v>
      </c>
      <c r="V201" s="9">
        <v>185</v>
      </c>
      <c r="W201" s="9">
        <v>185</v>
      </c>
      <c r="X201" s="9">
        <v>185</v>
      </c>
      <c r="Y201" s="9">
        <v>185</v>
      </c>
      <c r="Z201" s="9" t="s">
        <v>49</v>
      </c>
      <c r="AA201" s="9">
        <v>51</v>
      </c>
      <c r="AB201" s="9">
        <v>51</v>
      </c>
      <c r="AC201" s="9">
        <v>49</v>
      </c>
      <c r="AD201" s="9">
        <v>49</v>
      </c>
      <c r="AE201" s="9">
        <v>49</v>
      </c>
      <c r="AF201" s="9">
        <v>49</v>
      </c>
      <c r="AJ201" s="85">
        <f>VLOOKUP($C201,Hoja3!$C$5:$U$202,18,FALSE)</f>
        <v>2.0680000000000001</v>
      </c>
      <c r="AK201" s="94">
        <f t="shared" si="34"/>
        <v>39.395710200000003</v>
      </c>
      <c r="AL201" s="92">
        <f t="shared" si="35"/>
        <v>0</v>
      </c>
      <c r="AM201" t="str">
        <f>IFERROR(VLOOKUP(C201,'[2]Education expendit (current US)'!$B$2:$K$156,10,FALSE),"")</f>
        <v/>
      </c>
      <c r="AN201">
        <f t="shared" si="36"/>
        <v>0</v>
      </c>
      <c r="AO201" s="85">
        <f t="shared" si="37"/>
        <v>0</v>
      </c>
      <c r="AP201" s="92" t="str">
        <f t="shared" si="38"/>
        <v/>
      </c>
      <c r="AQ201" s="85">
        <f>VLOOKUP($C201,Hoja3!$C$5:$W$202,21,FALSE)</f>
        <v>1.4570000000000001</v>
      </c>
      <c r="AR201" s="94">
        <f t="shared" si="39"/>
        <v>27.756068550000006</v>
      </c>
      <c r="AS201" s="92">
        <f t="shared" si="40"/>
        <v>0</v>
      </c>
      <c r="AT201" s="85">
        <f>VLOOKUP($C201,Hoja3!$C$5:$AB$202,26,FALSE)</f>
        <v>0.61099999999999999</v>
      </c>
      <c r="AU201" s="94">
        <f t="shared" si="41"/>
        <v>11.639641650000002</v>
      </c>
      <c r="AV201" s="92">
        <f t="shared" si="42"/>
        <v>0</v>
      </c>
      <c r="AX201" s="86">
        <f t="shared" si="43"/>
        <v>39.395710200000011</v>
      </c>
      <c r="AY201" s="92">
        <f t="shared" si="44"/>
        <v>0</v>
      </c>
    </row>
    <row r="202" spans="1:51">
      <c r="A202">
        <v>196</v>
      </c>
      <c r="B202" t="s">
        <v>52</v>
      </c>
      <c r="C202" t="s">
        <v>412</v>
      </c>
      <c r="D202" t="s">
        <v>892</v>
      </c>
      <c r="E202">
        <v>250</v>
      </c>
      <c r="F202" t="e">
        <v>#N/A</v>
      </c>
      <c r="G202" s="5">
        <v>3573.37</v>
      </c>
      <c r="H202" s="5">
        <v>0</v>
      </c>
      <c r="I202" s="6">
        <v>0</v>
      </c>
      <c r="J202" s="5">
        <v>0</v>
      </c>
      <c r="K202" s="7">
        <v>0</v>
      </c>
      <c r="L202" s="5">
        <v>0</v>
      </c>
      <c r="M202" s="6">
        <v>0</v>
      </c>
      <c r="N202" s="5">
        <v>0</v>
      </c>
      <c r="O202" s="6">
        <v>0</v>
      </c>
      <c r="P202" s="5">
        <v>0</v>
      </c>
      <c r="Q202" s="7">
        <v>0</v>
      </c>
      <c r="R202" s="5">
        <v>0</v>
      </c>
      <c r="S202" s="7">
        <v>0</v>
      </c>
      <c r="T202" s="9">
        <v>198</v>
      </c>
      <c r="U202" s="9">
        <v>199</v>
      </c>
      <c r="V202" s="9">
        <v>186</v>
      </c>
      <c r="W202" s="9">
        <v>186</v>
      </c>
      <c r="X202" s="9">
        <v>186</v>
      </c>
      <c r="Y202" s="9">
        <v>186</v>
      </c>
      <c r="Z202" s="9" t="s">
        <v>49</v>
      </c>
      <c r="AA202" s="9">
        <v>52</v>
      </c>
      <c r="AB202" s="9">
        <v>52</v>
      </c>
      <c r="AC202" s="9">
        <v>50</v>
      </c>
      <c r="AD202" s="9">
        <v>50</v>
      </c>
      <c r="AE202" s="9">
        <v>50</v>
      </c>
      <c r="AF202" s="9">
        <v>50</v>
      </c>
      <c r="AJ202" s="85" t="e">
        <f>VLOOKUP($C202,Hoja3!$C$5:$U$202,18,FALSE)</f>
        <v>#N/A</v>
      </c>
      <c r="AK202" s="94">
        <f t="shared" si="34"/>
        <v>0</v>
      </c>
      <c r="AL202" s="92" t="str">
        <f t="shared" si="35"/>
        <v/>
      </c>
      <c r="AM202" t="str">
        <f>IFERROR(VLOOKUP(C202,'[2]Education expendit (current US)'!$B$2:$K$156,10,FALSE),"")</f>
        <v/>
      </c>
      <c r="AN202">
        <f t="shared" si="36"/>
        <v>0</v>
      </c>
      <c r="AO202" s="88" t="e">
        <f t="shared" si="37"/>
        <v>#DIV/0!</v>
      </c>
      <c r="AP202" s="92" t="str">
        <f t="shared" si="38"/>
        <v/>
      </c>
      <c r="AQ202" s="85" t="e">
        <f>VLOOKUP($C202,Hoja3!$C$5:$W$202,21,FALSE)</f>
        <v>#N/A</v>
      </c>
      <c r="AR202" s="94">
        <f t="shared" si="39"/>
        <v>0</v>
      </c>
      <c r="AS202" s="92" t="str">
        <f t="shared" si="40"/>
        <v/>
      </c>
      <c r="AT202" s="85" t="e">
        <f>VLOOKUP($C202,Hoja3!$C$5:$AB$202,26,FALSE)</f>
        <v>#N/A</v>
      </c>
      <c r="AU202" s="94">
        <f t="shared" si="41"/>
        <v>0</v>
      </c>
      <c r="AV202" s="92" t="str">
        <f t="shared" si="42"/>
        <v/>
      </c>
      <c r="AX202" s="86">
        <f t="shared" si="43"/>
        <v>0</v>
      </c>
      <c r="AY202" s="92" t="str">
        <f t="shared" si="44"/>
        <v/>
      </c>
    </row>
    <row r="203" spans="1:51">
      <c r="A203">
        <v>198</v>
      </c>
      <c r="B203" t="s">
        <v>52</v>
      </c>
      <c r="C203" t="s">
        <v>368</v>
      </c>
      <c r="D203" t="s">
        <v>893</v>
      </c>
      <c r="E203">
        <v>250</v>
      </c>
      <c r="F203" t="s">
        <v>505</v>
      </c>
      <c r="G203" s="5">
        <v>26850.959999999999</v>
      </c>
      <c r="H203" s="5">
        <v>0</v>
      </c>
      <c r="I203" s="6">
        <v>0</v>
      </c>
      <c r="J203" s="5">
        <v>0</v>
      </c>
      <c r="K203" s="7">
        <v>0</v>
      </c>
      <c r="L203" s="5">
        <v>61511.11</v>
      </c>
      <c r="M203" s="6">
        <v>0</v>
      </c>
      <c r="N203" s="5">
        <v>9427.7710000000006</v>
      </c>
      <c r="O203" s="6">
        <v>0</v>
      </c>
      <c r="P203" s="5">
        <v>62045.78</v>
      </c>
      <c r="Q203" s="7">
        <v>0</v>
      </c>
      <c r="R203" s="5">
        <v>55939.05</v>
      </c>
      <c r="S203" s="7">
        <v>0</v>
      </c>
      <c r="T203" s="9">
        <v>199</v>
      </c>
      <c r="U203" s="9">
        <v>200</v>
      </c>
      <c r="V203" s="9">
        <v>187</v>
      </c>
      <c r="W203" s="9">
        <v>187</v>
      </c>
      <c r="X203" s="9">
        <v>187</v>
      </c>
      <c r="Y203" s="9">
        <v>187</v>
      </c>
      <c r="Z203" s="9" t="s">
        <v>49</v>
      </c>
      <c r="AA203" s="9">
        <v>53</v>
      </c>
      <c r="AB203" s="9">
        <v>53</v>
      </c>
      <c r="AC203" s="9">
        <v>51</v>
      </c>
      <c r="AD203" s="9">
        <v>51</v>
      </c>
      <c r="AE203" s="9">
        <v>51</v>
      </c>
      <c r="AF203" s="9">
        <v>51</v>
      </c>
      <c r="AJ203" s="85">
        <f>VLOOKUP($C203,Hoja3!$C$5:$U$202,18,FALSE)</f>
        <v>2.2748561434193268</v>
      </c>
      <c r="AK203" s="94">
        <f t="shared" si="34"/>
        <v>1411.4522380624401</v>
      </c>
      <c r="AL203" s="92">
        <f t="shared" si="35"/>
        <v>0</v>
      </c>
      <c r="AM203" t="str">
        <f>IFERROR(VLOOKUP(C203,'[2]Education expendit (current US)'!$B$2:$K$156,10,FALSE),"")</f>
        <v/>
      </c>
      <c r="AN203">
        <f t="shared" si="36"/>
        <v>0</v>
      </c>
      <c r="AO203" s="88">
        <f t="shared" si="37"/>
        <v>0</v>
      </c>
      <c r="AP203" s="92" t="str">
        <f t="shared" si="38"/>
        <v/>
      </c>
      <c r="AQ203" s="85">
        <f>VLOOKUP($C203,Hoja3!$C$5:$W$202,21,FALSE)</f>
        <v>1.988</v>
      </c>
      <c r="AR203" s="94">
        <f t="shared" si="39"/>
        <v>1233.4701063999998</v>
      </c>
      <c r="AS203" s="92">
        <f t="shared" si="40"/>
        <v>0</v>
      </c>
      <c r="AT203" s="85">
        <f>VLOOKUP($C203,Hoja3!$C$5:$AB$202,26,FALSE)</f>
        <v>0.28685614341932669</v>
      </c>
      <c r="AU203" s="94">
        <f t="shared" si="41"/>
        <v>177.98213166243988</v>
      </c>
      <c r="AV203" s="92">
        <f t="shared" si="42"/>
        <v>0</v>
      </c>
      <c r="AX203" s="86">
        <f t="shared" si="43"/>
        <v>1411.4522380624398</v>
      </c>
      <c r="AY203" s="92">
        <f t="shared" si="44"/>
        <v>0</v>
      </c>
    </row>
    <row r="204" spans="1:51">
      <c r="A204">
        <v>201</v>
      </c>
      <c r="B204" t="s">
        <v>52</v>
      </c>
      <c r="C204" t="s">
        <v>438</v>
      </c>
      <c r="D204" t="s">
        <v>894</v>
      </c>
      <c r="E204">
        <v>250</v>
      </c>
      <c r="F204" t="s">
        <v>508</v>
      </c>
      <c r="G204" s="5">
        <v>1644</v>
      </c>
      <c r="H204" s="5">
        <v>0</v>
      </c>
      <c r="I204" s="6">
        <v>0</v>
      </c>
      <c r="J204" s="5">
        <v>0</v>
      </c>
      <c r="K204" s="7">
        <v>0</v>
      </c>
      <c r="L204" s="5">
        <v>0</v>
      </c>
      <c r="M204" s="6">
        <v>0</v>
      </c>
      <c r="N204" s="5">
        <v>0</v>
      </c>
      <c r="O204" s="6">
        <v>0</v>
      </c>
      <c r="P204" s="5">
        <v>3153.4009999999998</v>
      </c>
      <c r="Q204" s="7">
        <v>0</v>
      </c>
      <c r="R204" s="5">
        <v>2825.645</v>
      </c>
      <c r="S204" s="7">
        <v>0</v>
      </c>
      <c r="T204" s="9">
        <v>200</v>
      </c>
      <c r="U204" s="9">
        <v>201</v>
      </c>
      <c r="V204" s="9">
        <v>188</v>
      </c>
      <c r="W204" s="9">
        <v>188</v>
      </c>
      <c r="X204" s="9">
        <v>188</v>
      </c>
      <c r="Y204" s="9">
        <v>188</v>
      </c>
      <c r="Z204" s="9" t="s">
        <v>49</v>
      </c>
      <c r="AA204" s="9">
        <v>54</v>
      </c>
      <c r="AB204" s="9">
        <v>54</v>
      </c>
      <c r="AC204" s="9">
        <v>52</v>
      </c>
      <c r="AD204" s="9">
        <v>52</v>
      </c>
      <c r="AE204" s="9">
        <v>52</v>
      </c>
      <c r="AF204" s="9">
        <v>52</v>
      </c>
      <c r="AJ204" s="85">
        <f>VLOOKUP($C204,Hoja3!$C$5:$U$202,18,FALSE)</f>
        <v>5.7317279658432447</v>
      </c>
      <c r="AK204" s="94">
        <f t="shared" si="34"/>
        <v>180.74436699218052</v>
      </c>
      <c r="AL204" s="92">
        <f t="shared" si="35"/>
        <v>0</v>
      </c>
      <c r="AM204" t="str">
        <f>IFERROR(VLOOKUP(C204,'[2]Education expendit (current US)'!$B$2:$K$156,10,FALSE),"")</f>
        <v/>
      </c>
      <c r="AN204">
        <f t="shared" si="36"/>
        <v>0</v>
      </c>
      <c r="AO204" s="88">
        <f t="shared" si="37"/>
        <v>0</v>
      </c>
      <c r="AP204" s="92" t="str">
        <f t="shared" si="38"/>
        <v/>
      </c>
      <c r="AQ204" s="85">
        <f>VLOOKUP($C204,Hoja3!$C$5:$W$202,21,FALSE)</f>
        <v>3.4239999999999999</v>
      </c>
      <c r="AR204" s="94">
        <f t="shared" si="39"/>
        <v>107.97245024</v>
      </c>
      <c r="AS204" s="92">
        <f t="shared" si="40"/>
        <v>0</v>
      </c>
      <c r="AT204" s="85">
        <f>VLOOKUP($C204,Hoja3!$C$5:$AB$202,26,FALSE)</f>
        <v>2.3077279658432448</v>
      </c>
      <c r="AU204" s="94">
        <f t="shared" si="41"/>
        <v>72.77191675218053</v>
      </c>
      <c r="AV204" s="92">
        <f t="shared" si="42"/>
        <v>0</v>
      </c>
      <c r="AX204" s="86">
        <f t="shared" si="43"/>
        <v>180.74436699218052</v>
      </c>
      <c r="AY204" s="92">
        <f t="shared" si="44"/>
        <v>0</v>
      </c>
    </row>
    <row r="205" spans="1:51">
      <c r="A205">
        <v>202</v>
      </c>
      <c r="B205" t="s">
        <v>52</v>
      </c>
      <c r="C205" t="s">
        <v>356</v>
      </c>
      <c r="D205" t="s">
        <v>895</v>
      </c>
      <c r="E205">
        <v>250</v>
      </c>
      <c r="F205" t="s">
        <v>510</v>
      </c>
      <c r="G205" s="5">
        <v>6628</v>
      </c>
      <c r="H205" s="5">
        <v>0</v>
      </c>
      <c r="I205" s="6">
        <v>0</v>
      </c>
      <c r="J205" s="5">
        <v>0</v>
      </c>
      <c r="K205" s="7">
        <v>0</v>
      </c>
      <c r="L205" s="5">
        <v>18757.21</v>
      </c>
      <c r="M205" s="6">
        <v>0</v>
      </c>
      <c r="N205" s="5">
        <v>2015.075</v>
      </c>
      <c r="O205" s="6">
        <v>0</v>
      </c>
      <c r="P205" s="5">
        <v>17010.77</v>
      </c>
      <c r="Q205" s="7">
        <v>0</v>
      </c>
      <c r="R205" s="5">
        <v>16720.3</v>
      </c>
      <c r="S205" s="7">
        <v>0</v>
      </c>
      <c r="T205" s="9">
        <v>201</v>
      </c>
      <c r="U205" s="9">
        <v>202</v>
      </c>
      <c r="V205" s="9">
        <v>189</v>
      </c>
      <c r="W205" s="9">
        <v>189</v>
      </c>
      <c r="X205" s="9">
        <v>189</v>
      </c>
      <c r="Y205" s="9">
        <v>189</v>
      </c>
      <c r="Z205" s="9" t="s">
        <v>49</v>
      </c>
      <c r="AA205" s="9">
        <v>55</v>
      </c>
      <c r="AB205" s="9">
        <v>55</v>
      </c>
      <c r="AC205" s="9">
        <v>53</v>
      </c>
      <c r="AD205" s="9">
        <v>53</v>
      </c>
      <c r="AE205" s="9">
        <v>53</v>
      </c>
      <c r="AF205" s="9">
        <v>53</v>
      </c>
      <c r="AJ205" s="85">
        <f>VLOOKUP($C205,Hoja3!$C$5:$U$202,18,FALSE)</f>
        <v>3.4600000000000004</v>
      </c>
      <c r="AK205" s="94">
        <f t="shared" si="34"/>
        <v>588.57264200000009</v>
      </c>
      <c r="AL205" s="92">
        <f t="shared" si="35"/>
        <v>0</v>
      </c>
      <c r="AM205" t="str">
        <f>IFERROR(VLOOKUP(C205,'[2]Education expendit (current US)'!$B$2:$K$156,10,FALSE),"")</f>
        <v/>
      </c>
      <c r="AN205">
        <f t="shared" si="36"/>
        <v>0</v>
      </c>
      <c r="AO205" s="88">
        <f t="shared" si="37"/>
        <v>0</v>
      </c>
      <c r="AP205" s="92" t="str">
        <f t="shared" si="38"/>
        <v/>
      </c>
      <c r="AQ205" s="85">
        <f>VLOOKUP($C205,Hoja3!$C$5:$W$202,21,FALSE)</f>
        <v>2.3040000000000003</v>
      </c>
      <c r="AR205" s="94">
        <f t="shared" si="39"/>
        <v>391.92814080000005</v>
      </c>
      <c r="AS205" s="92">
        <f t="shared" si="40"/>
        <v>0</v>
      </c>
      <c r="AT205" s="85">
        <f>VLOOKUP($C205,Hoja3!$C$5:$AB$202,26,FALSE)</f>
        <v>1.1560000000000001</v>
      </c>
      <c r="AU205" s="94">
        <f t="shared" si="41"/>
        <v>196.64450120000001</v>
      </c>
      <c r="AV205" s="92">
        <f t="shared" si="42"/>
        <v>0</v>
      </c>
      <c r="AX205" s="86">
        <f t="shared" si="43"/>
        <v>588.57264200000009</v>
      </c>
      <c r="AY205" s="92">
        <f t="shared" si="44"/>
        <v>0</v>
      </c>
    </row>
    <row r="206" spans="1:51">
      <c r="A206">
        <v>190</v>
      </c>
      <c r="B206" t="s">
        <v>52</v>
      </c>
      <c r="C206" t="s">
        <v>442</v>
      </c>
      <c r="D206" t="s">
        <v>896</v>
      </c>
      <c r="E206">
        <v>250</v>
      </c>
      <c r="F206" t="e">
        <v>#N/A</v>
      </c>
      <c r="G206" s="5">
        <v>42937.46</v>
      </c>
      <c r="H206" s="5">
        <v>261.10000000000002</v>
      </c>
      <c r="I206" s="6">
        <v>6.08</v>
      </c>
      <c r="J206" s="5">
        <v>7385.93</v>
      </c>
      <c r="K206" s="7">
        <v>17.2</v>
      </c>
      <c r="L206" s="5"/>
      <c r="M206" s="90"/>
      <c r="N206" s="5"/>
      <c r="O206" s="90"/>
      <c r="P206" s="5"/>
      <c r="Q206" s="90"/>
      <c r="R206" s="5"/>
      <c r="S206" s="90"/>
      <c r="T206" s="9">
        <v>11</v>
      </c>
      <c r="U206" s="9">
        <v>14</v>
      </c>
      <c r="V206" s="9">
        <v>196</v>
      </c>
      <c r="W206" s="9">
        <v>196</v>
      </c>
      <c r="X206" s="9">
        <v>196</v>
      </c>
      <c r="Y206" s="9">
        <v>196</v>
      </c>
      <c r="Z206" s="9" t="s">
        <v>49</v>
      </c>
      <c r="AA206" s="9">
        <v>1</v>
      </c>
      <c r="AB206" s="9">
        <v>1</v>
      </c>
      <c r="AC206" s="9">
        <v>54</v>
      </c>
      <c r="AD206" s="9">
        <v>54</v>
      </c>
      <c r="AE206" s="9">
        <v>54</v>
      </c>
      <c r="AF206" s="9">
        <v>54</v>
      </c>
      <c r="AJ206" s="85" t="e">
        <f>VLOOKUP($C206,Hoja3!$C$5:$U$202,18,FALSE)</f>
        <v>#N/A</v>
      </c>
      <c r="AK206" s="94">
        <f t="shared" si="34"/>
        <v>0</v>
      </c>
      <c r="AL206" s="92" t="str">
        <f t="shared" si="35"/>
        <v/>
      </c>
      <c r="AM206" t="str">
        <f>IFERROR(VLOOKUP(C206,'[2]Education expendit (current US)'!$B$2:$K$156,10,FALSE),"")</f>
        <v/>
      </c>
      <c r="AN206">
        <f t="shared" si="36"/>
        <v>0</v>
      </c>
      <c r="AO206" s="88" t="e">
        <f t="shared" si="37"/>
        <v>#DIV/0!</v>
      </c>
      <c r="AP206" s="92" t="str">
        <f t="shared" si="38"/>
        <v/>
      </c>
      <c r="AQ206" s="85" t="e">
        <f>VLOOKUP($C206,Hoja3!$C$5:$W$202,21,FALSE)</f>
        <v>#N/A</v>
      </c>
      <c r="AR206" s="94">
        <f t="shared" si="39"/>
        <v>0</v>
      </c>
      <c r="AS206" s="92" t="str">
        <f t="shared" si="40"/>
        <v/>
      </c>
      <c r="AT206" s="85" t="e">
        <f>VLOOKUP($C206,Hoja3!$C$5:$AB$202,26,FALSE)</f>
        <v>#N/A</v>
      </c>
      <c r="AU206" s="94">
        <f t="shared" si="41"/>
        <v>0</v>
      </c>
      <c r="AV206" s="92" t="str">
        <f t="shared" si="42"/>
        <v/>
      </c>
      <c r="AX206" s="86">
        <f t="shared" si="43"/>
        <v>0</v>
      </c>
      <c r="AY206" s="92" t="str">
        <f t="shared" si="44"/>
        <v/>
      </c>
    </row>
    <row r="207" spans="1:51">
      <c r="A207">
        <v>185</v>
      </c>
      <c r="B207" t="s">
        <v>52</v>
      </c>
      <c r="C207" t="s">
        <v>440</v>
      </c>
      <c r="D207" t="s">
        <v>897</v>
      </c>
      <c r="E207">
        <v>250</v>
      </c>
      <c r="F207" t="e">
        <v>#N/A</v>
      </c>
      <c r="G207" s="5">
        <v>2340.94</v>
      </c>
      <c r="H207" s="5">
        <v>7.7</v>
      </c>
      <c r="I207" s="6">
        <v>3.27</v>
      </c>
      <c r="J207" s="5">
        <v>310.24</v>
      </c>
      <c r="K207" s="7">
        <v>13.26</v>
      </c>
      <c r="L207" s="5"/>
      <c r="M207" s="90"/>
      <c r="N207" s="5"/>
      <c r="O207" s="90"/>
      <c r="P207" s="5"/>
      <c r="Q207" s="90"/>
      <c r="R207" s="5"/>
      <c r="S207" s="90"/>
      <c r="T207" s="9">
        <v>26</v>
      </c>
      <c r="U207" s="9">
        <v>25</v>
      </c>
      <c r="V207" s="9">
        <v>197</v>
      </c>
      <c r="W207" s="9">
        <v>197</v>
      </c>
      <c r="X207" s="9">
        <v>197</v>
      </c>
      <c r="Y207" s="9">
        <v>197</v>
      </c>
      <c r="Z207" s="9" t="s">
        <v>49</v>
      </c>
      <c r="AA207" s="9">
        <v>4</v>
      </c>
      <c r="AB207" s="9">
        <v>5</v>
      </c>
      <c r="AC207" s="9">
        <v>55</v>
      </c>
      <c r="AD207" s="9">
        <v>55</v>
      </c>
      <c r="AE207" s="9">
        <v>55</v>
      </c>
      <c r="AF207" s="9">
        <v>55</v>
      </c>
      <c r="AJ207" s="85" t="e">
        <f>VLOOKUP($C207,Hoja3!$C$5:$U$202,18,FALSE)</f>
        <v>#N/A</v>
      </c>
      <c r="AK207" s="94">
        <f t="shared" si="34"/>
        <v>0</v>
      </c>
      <c r="AL207" s="92" t="str">
        <f t="shared" si="35"/>
        <v/>
      </c>
      <c r="AM207" t="str">
        <f>IFERROR(VLOOKUP(C207,'[2]Education expendit (current US)'!$B$2:$K$156,10,FALSE),"")</f>
        <v/>
      </c>
      <c r="AN207">
        <f t="shared" si="36"/>
        <v>0</v>
      </c>
      <c r="AO207" s="88" t="e">
        <f t="shared" si="37"/>
        <v>#DIV/0!</v>
      </c>
      <c r="AP207" s="92" t="str">
        <f t="shared" si="38"/>
        <v/>
      </c>
      <c r="AQ207" s="85" t="e">
        <f>VLOOKUP($C207,Hoja3!$C$5:$W$202,21,FALSE)</f>
        <v>#N/A</v>
      </c>
      <c r="AR207" s="94">
        <f t="shared" si="39"/>
        <v>0</v>
      </c>
      <c r="AS207" s="92" t="str">
        <f t="shared" si="40"/>
        <v/>
      </c>
      <c r="AT207" s="85" t="e">
        <f>VLOOKUP($C207,Hoja3!$C$5:$AB$202,26,FALSE)</f>
        <v>#N/A</v>
      </c>
      <c r="AU207" s="94">
        <f t="shared" si="41"/>
        <v>0</v>
      </c>
      <c r="AV207" s="92" t="str">
        <f t="shared" si="42"/>
        <v/>
      </c>
      <c r="AX207" s="86">
        <f t="shared" si="43"/>
        <v>0</v>
      </c>
      <c r="AY207" s="92" t="str">
        <f t="shared" si="44"/>
        <v/>
      </c>
    </row>
    <row r="208" spans="1:51">
      <c r="A208">
        <v>203</v>
      </c>
      <c r="B208" t="s">
        <v>52</v>
      </c>
      <c r="C208" t="s">
        <v>444</v>
      </c>
      <c r="D208" t="s">
        <v>898</v>
      </c>
      <c r="E208">
        <v>250</v>
      </c>
      <c r="F208" t="e">
        <v>#N/A</v>
      </c>
      <c r="G208" s="5">
        <v>2172.69</v>
      </c>
      <c r="H208" s="5">
        <v>0</v>
      </c>
      <c r="I208" s="6">
        <v>0</v>
      </c>
      <c r="J208" s="5">
        <v>0</v>
      </c>
      <c r="K208" s="7">
        <v>0</v>
      </c>
      <c r="L208" s="5"/>
      <c r="M208" s="90"/>
      <c r="N208" s="5"/>
      <c r="O208" s="90"/>
      <c r="P208" s="5"/>
      <c r="Q208" s="90"/>
      <c r="R208" s="5"/>
      <c r="S208" s="90"/>
      <c r="T208" s="9">
        <v>205</v>
      </c>
      <c r="U208" s="9">
        <v>205</v>
      </c>
      <c r="V208" s="9">
        <v>205</v>
      </c>
      <c r="W208" s="9">
        <v>205</v>
      </c>
      <c r="X208" s="9">
        <v>205</v>
      </c>
      <c r="Y208" s="9">
        <v>205</v>
      </c>
      <c r="Z208" s="9" t="s">
        <v>49</v>
      </c>
      <c r="AA208" s="9">
        <v>56</v>
      </c>
      <c r="AB208" s="9">
        <v>56</v>
      </c>
      <c r="AC208" s="9">
        <v>56</v>
      </c>
      <c r="AD208" s="9">
        <v>56</v>
      </c>
      <c r="AE208" s="9">
        <v>56</v>
      </c>
      <c r="AF208" s="9">
        <v>56</v>
      </c>
      <c r="AJ208" s="85" t="e">
        <f>VLOOKUP($C208,Hoja3!$C$5:$U$202,18,FALSE)</f>
        <v>#N/A</v>
      </c>
      <c r="AK208" s="94">
        <f t="shared" si="34"/>
        <v>0</v>
      </c>
      <c r="AL208" s="92" t="str">
        <f t="shared" si="35"/>
        <v/>
      </c>
      <c r="AM208" t="str">
        <f>IFERROR(VLOOKUP(C208,'[2]Education expendit (current US)'!$B$2:$K$156,10,FALSE),"")</f>
        <v/>
      </c>
      <c r="AN208">
        <f t="shared" si="36"/>
        <v>0</v>
      </c>
      <c r="AO208" s="88" t="e">
        <f t="shared" si="37"/>
        <v>#DIV/0!</v>
      </c>
      <c r="AP208" s="92" t="str">
        <f t="shared" si="38"/>
        <v/>
      </c>
      <c r="AQ208" s="85" t="e">
        <f>VLOOKUP($C208,Hoja3!$C$5:$W$202,21,FALSE)</f>
        <v>#N/A</v>
      </c>
      <c r="AR208" s="94">
        <f t="shared" si="39"/>
        <v>0</v>
      </c>
      <c r="AS208" s="92" t="str">
        <f t="shared" si="40"/>
        <v/>
      </c>
      <c r="AT208" s="85" t="e">
        <f>VLOOKUP($C208,Hoja3!$C$5:$AB$202,26,FALSE)</f>
        <v>#N/A</v>
      </c>
      <c r="AU208" s="94">
        <f t="shared" si="41"/>
        <v>0</v>
      </c>
      <c r="AV208" s="92" t="str">
        <f t="shared" si="42"/>
        <v/>
      </c>
      <c r="AX208" s="86">
        <f t="shared" si="43"/>
        <v>0</v>
      </c>
      <c r="AY208" s="92" t="str">
        <f t="shared" si="44"/>
        <v/>
      </c>
    </row>
    <row r="209" spans="6:40">
      <c r="F209" s="88"/>
      <c r="G209" s="5" t="e">
        <f>SUM(Tabla116[VALFIS])</f>
        <v>#REF!</v>
      </c>
      <c r="H209" s="5">
        <f>SUM(Tabla116[$])</f>
        <v>132102.00000000003</v>
      </c>
      <c r="I209" s="6" t="e">
        <f>Tabla116[[#Totals],[$]]/Tabla116[[#Totals],[VALFIS]]*1000</f>
        <v>#REF!</v>
      </c>
      <c r="J209" s="5">
        <f>SUM(Tabla116[$3])</f>
        <v>1837268.2699999993</v>
      </c>
      <c r="K209" s="7"/>
      <c r="L209" s="5"/>
      <c r="M209" s="90"/>
      <c r="N209" s="5"/>
      <c r="O209" s="90"/>
      <c r="P209" s="5">
        <f>SUM(Tabla116[$8])</f>
        <v>60264035.931500018</v>
      </c>
      <c r="Q209" s="90"/>
      <c r="R209" s="5"/>
      <c r="S209" s="90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N209" s="5">
        <f>SUM(AN4:AN208)</f>
        <v>1617440.2298646923</v>
      </c>
    </row>
    <row r="212" spans="6:40">
      <c r="H212" s="5">
        <f>'GAR13 eq'!H209+Tabla116[[#Totals],[$]]</f>
        <v>243593.00000000006</v>
      </c>
      <c r="I212" s="85" t="e">
        <f>H212/Tabla116[[#Totals],[VALFIS]]*1000</f>
        <v>#REF!</v>
      </c>
      <c r="J212" t="e">
        <f>Tabla116[[#Totals],[$3]]/Tabla116[[#Totals],[VALFIS]]*100</f>
        <v>#REF!</v>
      </c>
      <c r="P212">
        <f>Tabla116[[#Totals],[$3]]/Tabla116[[#Totals],[$8]]*100</f>
        <v>3.0486976877691312</v>
      </c>
      <c r="AN212" s="85">
        <f>Tabla116[[#Totals],[$3]]/AN209*100</f>
        <v>113.59110748430543</v>
      </c>
    </row>
    <row r="213" spans="6:40">
      <c r="AN213" s="85">
        <f>H212/AN209*100</f>
        <v>15.060401955031002</v>
      </c>
    </row>
    <row r="214" spans="6:40">
      <c r="I214" t="s">
        <v>922</v>
      </c>
      <c r="J214" s="5">
        <f>'GAR13 eq'!J209+Tabla116[[#Totals],[$3]]</f>
        <v>3078604.95</v>
      </c>
    </row>
    <row r="216" spans="6:40">
      <c r="I216" t="s">
        <v>923</v>
      </c>
      <c r="J216">
        <f>J214/Tabla116[[#Totals],[$8]]*100</f>
        <v>5.1085276689721555</v>
      </c>
      <c r="AM216" t="s">
        <v>924</v>
      </c>
      <c r="AN216" s="101">
        <f>J214/AN209*100</f>
        <v>190.33809677514589</v>
      </c>
    </row>
  </sheetData>
  <mergeCells count="27">
    <mergeCell ref="AA1:AA3"/>
    <mergeCell ref="B1:B3"/>
    <mergeCell ref="C1:C3"/>
    <mergeCell ref="G1:G3"/>
    <mergeCell ref="H1:I2"/>
    <mergeCell ref="J1:K2"/>
    <mergeCell ref="T1:T3"/>
    <mergeCell ref="U1:U3"/>
    <mergeCell ref="V1:V3"/>
    <mergeCell ref="W1:W3"/>
    <mergeCell ref="X1:X3"/>
    <mergeCell ref="Y1:Y3"/>
    <mergeCell ref="AB1:AB3"/>
    <mergeCell ref="AC1:AC3"/>
    <mergeCell ref="AD1:AD3"/>
    <mergeCell ref="AE1:AE3"/>
    <mergeCell ref="AF1:AF3"/>
    <mergeCell ref="AV1:AV2"/>
    <mergeCell ref="AW1:AX2"/>
    <mergeCell ref="AY1:AY2"/>
    <mergeCell ref="AJ1:AK2"/>
    <mergeCell ref="AL1:AL2"/>
    <mergeCell ref="AM1:AO2"/>
    <mergeCell ref="AP1:AP2"/>
    <mergeCell ref="AQ1:AR2"/>
    <mergeCell ref="AS1:AS2"/>
    <mergeCell ref="AT1:AU2"/>
  </mergeCell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AF204"/>
  <sheetViews>
    <sheetView topLeftCell="A202" workbookViewId="0">
      <selection activeCell="Q123" sqref="Q123"/>
    </sheetView>
  </sheetViews>
  <sheetFormatPr baseColWidth="10" defaultRowHeight="14" x14ac:dyDescent="0"/>
  <cols>
    <col min="4" max="15" width="0" hidden="1" customWidth="1"/>
  </cols>
  <sheetData>
    <row r="1" spans="1:32" s="34" customFormat="1" ht="20.25" customHeight="1">
      <c r="A1" s="276" t="s">
        <v>514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31"/>
      <c r="AD1" s="32"/>
      <c r="AE1" s="33"/>
      <c r="AF1" s="33"/>
    </row>
    <row r="2" spans="1:32" s="34" customFormat="1" ht="47.25" customHeight="1">
      <c r="A2" s="35"/>
      <c r="B2" s="36" t="s">
        <v>515</v>
      </c>
      <c r="C2" s="37"/>
      <c r="D2" s="278" t="s">
        <v>516</v>
      </c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38"/>
      <c r="S2" s="39"/>
      <c r="T2" s="40"/>
      <c r="U2" s="41"/>
      <c r="V2" s="42"/>
      <c r="W2" s="278" t="s">
        <v>517</v>
      </c>
      <c r="X2" s="280"/>
      <c r="Y2" s="280"/>
      <c r="Z2" s="280"/>
      <c r="AA2" s="43"/>
      <c r="AB2" s="278" t="s">
        <v>518</v>
      </c>
      <c r="AC2" s="280"/>
      <c r="AD2" s="280"/>
      <c r="AE2" s="280"/>
      <c r="AF2" s="33"/>
    </row>
    <row r="3" spans="1:32" s="34" customFormat="1" ht="24">
      <c r="A3" s="44"/>
      <c r="B3" s="45"/>
      <c r="C3" s="46"/>
      <c r="D3" s="47">
        <v>1990</v>
      </c>
      <c r="E3" s="48" t="s">
        <v>519</v>
      </c>
      <c r="F3" s="49">
        <v>1995</v>
      </c>
      <c r="G3" s="48" t="s">
        <v>519</v>
      </c>
      <c r="H3" s="50">
        <v>2000</v>
      </c>
      <c r="I3" s="48" t="s">
        <v>519</v>
      </c>
      <c r="J3" s="50">
        <v>2005</v>
      </c>
      <c r="K3" s="48" t="s">
        <v>519</v>
      </c>
      <c r="L3" s="50">
        <v>2007</v>
      </c>
      <c r="M3" s="51" t="s">
        <v>519</v>
      </c>
      <c r="N3" s="50">
        <v>2009</v>
      </c>
      <c r="O3" s="51" t="s">
        <v>519</v>
      </c>
      <c r="P3" s="50" t="s">
        <v>520</v>
      </c>
      <c r="Q3" s="51" t="s">
        <v>519</v>
      </c>
      <c r="R3" s="50" t="s">
        <v>521</v>
      </c>
      <c r="S3" s="51" t="s">
        <v>519</v>
      </c>
      <c r="T3" s="52" t="s">
        <v>522</v>
      </c>
      <c r="U3" s="53" t="s">
        <v>519</v>
      </c>
      <c r="V3" s="54"/>
      <c r="W3" s="55" t="s">
        <v>523</v>
      </c>
      <c r="X3" s="56" t="s">
        <v>519</v>
      </c>
      <c r="Y3" s="48" t="s">
        <v>524</v>
      </c>
      <c r="Z3" s="57" t="s">
        <v>525</v>
      </c>
      <c r="AA3" s="58"/>
      <c r="AB3" s="55" t="s">
        <v>523</v>
      </c>
      <c r="AC3" s="59" t="s">
        <v>519</v>
      </c>
      <c r="AD3" s="60" t="s">
        <v>524</v>
      </c>
      <c r="AE3" s="57" t="s">
        <v>525</v>
      </c>
      <c r="AF3" s="33"/>
    </row>
    <row r="4" spans="1:32" s="11" customFormat="1" ht="15">
      <c r="A4" s="11" t="s">
        <v>449</v>
      </c>
      <c r="C4" s="12"/>
      <c r="D4" s="12"/>
      <c r="E4" s="12"/>
      <c r="G4" s="13"/>
      <c r="I4" s="13"/>
      <c r="K4" s="13"/>
      <c r="M4" s="13"/>
      <c r="O4" s="13"/>
      <c r="Q4" s="13"/>
      <c r="R4" s="14"/>
      <c r="S4" s="13"/>
      <c r="T4" s="15"/>
      <c r="U4" s="15"/>
      <c r="X4" s="15"/>
      <c r="Y4" s="13"/>
      <c r="Z4" s="16"/>
      <c r="AC4" s="17"/>
      <c r="AD4" s="14"/>
      <c r="AE4" s="18"/>
    </row>
    <row r="5" spans="1:32" s="19" customFormat="1" ht="12">
      <c r="B5" s="19" t="s">
        <v>450</v>
      </c>
      <c r="C5" s="61" t="str">
        <f>IFERROR(VLOOKUP(B5,[1]Hoja5!$A$2:$B$199,2,FALSE),"")</f>
        <v>DZA</v>
      </c>
      <c r="D5" s="21">
        <v>7.6</v>
      </c>
      <c r="E5" s="22">
        <v>1990</v>
      </c>
      <c r="F5" s="21">
        <v>4.4960000000000004</v>
      </c>
      <c r="G5" s="22">
        <v>1995</v>
      </c>
      <c r="H5" s="21">
        <v>6.3029999999999999</v>
      </c>
      <c r="I5" s="22">
        <v>1999</v>
      </c>
      <c r="J5" s="21">
        <v>7.4470000000000001</v>
      </c>
      <c r="K5" s="22">
        <v>2005</v>
      </c>
      <c r="L5" s="21">
        <v>8.0419999999999998</v>
      </c>
      <c r="M5" s="22">
        <v>2007</v>
      </c>
      <c r="N5" s="21">
        <v>9.7260000000000009</v>
      </c>
      <c r="O5" s="22">
        <v>2009</v>
      </c>
      <c r="P5" s="21">
        <v>8.5290779867256639</v>
      </c>
      <c r="Q5" s="22">
        <v>2011</v>
      </c>
      <c r="R5" s="23" t="s">
        <v>451</v>
      </c>
      <c r="S5" s="22" t="s">
        <v>452</v>
      </c>
      <c r="T5" s="24">
        <v>9.73</v>
      </c>
      <c r="U5" s="25">
        <v>2011</v>
      </c>
      <c r="V5" s="21"/>
      <c r="W5" s="21">
        <v>3.1709999999999998</v>
      </c>
      <c r="X5" s="22">
        <v>2011</v>
      </c>
      <c r="Y5" s="26">
        <v>4</v>
      </c>
      <c r="Z5" s="27" t="s">
        <v>453</v>
      </c>
      <c r="AB5" s="21">
        <v>5.3580779867256636</v>
      </c>
      <c r="AC5" s="17">
        <v>2011</v>
      </c>
      <c r="AD5" s="28">
        <v>6</v>
      </c>
      <c r="AE5" s="29" t="s">
        <v>454</v>
      </c>
    </row>
    <row r="6" spans="1:32" s="19" customFormat="1" ht="22">
      <c r="B6" s="19" t="s">
        <v>455</v>
      </c>
      <c r="C6" s="61" t="str">
        <f>IFERROR(VLOOKUP(B6,[1]Hoja5!$A$2:$B$199,2,FALSE),"")</f>
        <v>AGO</v>
      </c>
      <c r="D6" s="23" t="s">
        <v>451</v>
      </c>
      <c r="E6" s="22" t="s">
        <v>452</v>
      </c>
      <c r="F6" s="23" t="s">
        <v>451</v>
      </c>
      <c r="G6" s="22" t="s">
        <v>452</v>
      </c>
      <c r="H6" s="23" t="s">
        <v>451</v>
      </c>
      <c r="I6" s="22" t="s">
        <v>452</v>
      </c>
      <c r="J6" s="23" t="s">
        <v>451</v>
      </c>
      <c r="K6" s="22" t="s">
        <v>452</v>
      </c>
      <c r="L6" s="23" t="s">
        <v>451</v>
      </c>
      <c r="M6" s="22" t="s">
        <v>452</v>
      </c>
      <c r="N6" s="23" t="s">
        <v>451</v>
      </c>
      <c r="O6" s="22" t="s">
        <v>452</v>
      </c>
      <c r="P6" s="21">
        <v>6.7899999999999991</v>
      </c>
      <c r="Q6" s="22">
        <v>2011</v>
      </c>
      <c r="R6" s="23" t="s">
        <v>451</v>
      </c>
      <c r="S6" s="22" t="s">
        <v>452</v>
      </c>
      <c r="T6" s="24">
        <v>6.7899999999999991</v>
      </c>
      <c r="U6" s="25">
        <v>2011</v>
      </c>
      <c r="V6" s="21"/>
      <c r="W6" s="21">
        <v>2.15</v>
      </c>
      <c r="X6" s="22">
        <v>2011</v>
      </c>
      <c r="Y6" s="26">
        <v>4</v>
      </c>
      <c r="Z6" s="27" t="s">
        <v>453</v>
      </c>
      <c r="AB6" s="21">
        <v>4.6399999999999997</v>
      </c>
      <c r="AC6" s="17">
        <v>2011</v>
      </c>
      <c r="AD6" s="28">
        <v>2</v>
      </c>
      <c r="AE6" s="29" t="s">
        <v>456</v>
      </c>
    </row>
    <row r="7" spans="1:32" s="19" customFormat="1" ht="12">
      <c r="B7" s="19" t="s">
        <v>457</v>
      </c>
      <c r="C7" s="61" t="str">
        <f>IFERROR(VLOOKUP(B7,[1]Hoja5!$A$2:$B$199,2,FALSE),"")</f>
        <v>BEN</v>
      </c>
      <c r="D7" s="21">
        <v>1.33</v>
      </c>
      <c r="E7" s="22">
        <v>1990</v>
      </c>
      <c r="F7" s="21">
        <v>2.5920000000000001</v>
      </c>
      <c r="G7" s="22">
        <v>1995</v>
      </c>
      <c r="H7" s="21">
        <v>2.6179999999999999</v>
      </c>
      <c r="I7" s="22">
        <v>2000</v>
      </c>
      <c r="J7" s="21">
        <v>3.2519999999999998</v>
      </c>
      <c r="K7" s="22">
        <v>2005</v>
      </c>
      <c r="L7" s="21">
        <v>3.3069999999999999</v>
      </c>
      <c r="M7" s="22">
        <v>2007</v>
      </c>
      <c r="N7" s="21">
        <v>4.3130000000000006</v>
      </c>
      <c r="O7" s="22">
        <v>2009</v>
      </c>
      <c r="P7" s="21">
        <v>4.2029999999999994</v>
      </c>
      <c r="Q7" s="22">
        <v>2010</v>
      </c>
      <c r="R7" s="23" t="s">
        <v>451</v>
      </c>
      <c r="S7" s="22" t="s">
        <v>452</v>
      </c>
      <c r="T7" s="24">
        <v>4.2029999999999994</v>
      </c>
      <c r="U7" s="25">
        <v>2010</v>
      </c>
      <c r="V7" s="21"/>
      <c r="W7" s="21">
        <v>2.2229999999999999</v>
      </c>
      <c r="X7" s="22">
        <v>2010</v>
      </c>
      <c r="Y7" s="26">
        <v>4</v>
      </c>
      <c r="Z7" s="27" t="s">
        <v>453</v>
      </c>
      <c r="AB7" s="21">
        <v>1.98</v>
      </c>
      <c r="AC7" s="17">
        <v>2010</v>
      </c>
      <c r="AD7" s="28">
        <v>3</v>
      </c>
      <c r="AE7" s="29" t="s">
        <v>458</v>
      </c>
    </row>
    <row r="8" spans="1:32" s="19" customFormat="1" ht="12">
      <c r="B8" s="19" t="s">
        <v>459</v>
      </c>
      <c r="C8" s="61" t="str">
        <f>IFERROR(VLOOKUP(B8,[1]Hoja5!$A$2:$B$199,2,FALSE),"")</f>
        <v>BWA</v>
      </c>
      <c r="D8" s="23" t="s">
        <v>451</v>
      </c>
      <c r="E8" s="22" t="s">
        <v>452</v>
      </c>
      <c r="F8" s="21">
        <v>2.516</v>
      </c>
      <c r="G8" s="22">
        <v>1997</v>
      </c>
      <c r="H8" s="21">
        <v>4.423</v>
      </c>
      <c r="I8" s="22">
        <v>2000</v>
      </c>
      <c r="J8" s="21">
        <v>7.67</v>
      </c>
      <c r="K8" s="22">
        <v>2005</v>
      </c>
      <c r="L8" s="23" t="s">
        <v>451</v>
      </c>
      <c r="M8" s="22" t="s">
        <v>452</v>
      </c>
      <c r="N8" s="21">
        <v>7.1530000000000005</v>
      </c>
      <c r="O8" s="22">
        <v>2009</v>
      </c>
      <c r="P8" s="21">
        <v>6.5943927958833619</v>
      </c>
      <c r="Q8" s="22">
        <v>2010</v>
      </c>
      <c r="R8" s="23" t="s">
        <v>451</v>
      </c>
      <c r="S8" s="22" t="s">
        <v>452</v>
      </c>
      <c r="T8" s="24">
        <v>6.59</v>
      </c>
      <c r="U8" s="25">
        <v>2010</v>
      </c>
      <c r="V8" s="21"/>
      <c r="W8" s="21">
        <v>3.488</v>
      </c>
      <c r="X8" s="22">
        <v>2010</v>
      </c>
      <c r="Y8" s="26">
        <v>4</v>
      </c>
      <c r="Z8" s="27" t="s">
        <v>453</v>
      </c>
      <c r="AB8" s="21">
        <v>2.9973927958833619</v>
      </c>
      <c r="AC8" s="17">
        <v>2010</v>
      </c>
      <c r="AD8" s="28">
        <v>6</v>
      </c>
      <c r="AE8" s="29" t="s">
        <v>454</v>
      </c>
    </row>
    <row r="9" spans="1:32" s="19" customFormat="1" ht="12">
      <c r="B9" s="19" t="s">
        <v>460</v>
      </c>
      <c r="C9" s="61" t="str">
        <f>IFERROR(VLOOKUP(B9,[1]Hoja5!$A$2:$B$199,2,FALSE),"")</f>
        <v>BFA</v>
      </c>
      <c r="D9" s="23" t="s">
        <v>451</v>
      </c>
      <c r="E9" s="22" t="s">
        <v>452</v>
      </c>
      <c r="F9" s="21">
        <v>2.4359999999999999</v>
      </c>
      <c r="G9" s="22">
        <v>1995</v>
      </c>
      <c r="H9" s="21">
        <v>3.5339999999999998</v>
      </c>
      <c r="I9" s="22">
        <v>2000</v>
      </c>
      <c r="J9" s="21">
        <v>5.1929999999999996</v>
      </c>
      <c r="K9" s="22">
        <v>2005</v>
      </c>
      <c r="L9" s="21">
        <v>6.0120000000000005</v>
      </c>
      <c r="M9" s="22">
        <v>2007</v>
      </c>
      <c r="N9" s="21">
        <v>5.5750000000000002</v>
      </c>
      <c r="O9" s="22">
        <v>2009</v>
      </c>
      <c r="P9" s="21">
        <v>5.0741029207232264</v>
      </c>
      <c r="Q9" s="22">
        <v>2011</v>
      </c>
      <c r="R9" s="23" t="s">
        <v>451</v>
      </c>
      <c r="S9" s="22" t="s">
        <v>452</v>
      </c>
      <c r="T9" s="24">
        <v>5.0741029207232264</v>
      </c>
      <c r="U9" s="25">
        <v>2011</v>
      </c>
      <c r="V9" s="21"/>
      <c r="W9" s="21">
        <v>3.2719999999999998</v>
      </c>
      <c r="X9" s="22">
        <v>2011</v>
      </c>
      <c r="Y9" s="26">
        <v>4</v>
      </c>
      <c r="Z9" s="27" t="s">
        <v>453</v>
      </c>
      <c r="AB9" s="21">
        <v>1.8021029207232266</v>
      </c>
      <c r="AC9" s="17">
        <v>2011</v>
      </c>
      <c r="AD9" s="28">
        <v>6</v>
      </c>
      <c r="AE9" s="29" t="s">
        <v>454</v>
      </c>
    </row>
    <row r="10" spans="1:32" s="19" customFormat="1" ht="12">
      <c r="B10" s="19" t="s">
        <v>461</v>
      </c>
      <c r="C10" s="61" t="str">
        <f>IFERROR(VLOOKUP(B10,[1]Hoja5!$A$2:$B$199,2,FALSE),"")</f>
        <v>BDI</v>
      </c>
      <c r="D10" s="21">
        <v>1.71</v>
      </c>
      <c r="E10" s="22">
        <v>1990</v>
      </c>
      <c r="F10" s="21">
        <v>3.3000000000000003</v>
      </c>
      <c r="G10" s="22">
        <v>1995</v>
      </c>
      <c r="H10" s="21">
        <v>3.6820000000000004</v>
      </c>
      <c r="I10" s="22">
        <v>2000</v>
      </c>
      <c r="J10" s="21">
        <v>4.2299999999999995</v>
      </c>
      <c r="K10" s="22">
        <v>2005</v>
      </c>
      <c r="L10" s="21">
        <v>5.54</v>
      </c>
      <c r="M10" s="22">
        <v>2007</v>
      </c>
      <c r="N10" s="21">
        <v>4.9130000000000003</v>
      </c>
      <c r="O10" s="22">
        <v>2009</v>
      </c>
      <c r="P10" s="21">
        <v>4.9400000000000004</v>
      </c>
      <c r="Q10" s="22">
        <v>2010</v>
      </c>
      <c r="R10" s="23" t="s">
        <v>451</v>
      </c>
      <c r="S10" s="22" t="s">
        <v>452</v>
      </c>
      <c r="T10" s="24">
        <v>4.944</v>
      </c>
      <c r="U10" s="25">
        <v>2010</v>
      </c>
      <c r="V10" s="21"/>
      <c r="W10" s="21">
        <v>2.8940000000000001</v>
      </c>
      <c r="X10" s="22">
        <v>2011</v>
      </c>
      <c r="Y10" s="26">
        <v>4</v>
      </c>
      <c r="Z10" s="27" t="s">
        <v>453</v>
      </c>
      <c r="AB10" s="21">
        <v>2.0499999999999998</v>
      </c>
      <c r="AC10" s="17">
        <v>2010</v>
      </c>
      <c r="AD10" s="28">
        <v>6</v>
      </c>
      <c r="AE10" s="29" t="s">
        <v>462</v>
      </c>
    </row>
    <row r="11" spans="1:32" s="19" customFormat="1" ht="12">
      <c r="B11" s="19" t="s">
        <v>463</v>
      </c>
      <c r="C11" s="61" t="str">
        <f>IFERROR(VLOOKUP(B11,[1]Hoja5!$A$2:$B$199,2,FALSE),"")</f>
        <v>CPV</v>
      </c>
      <c r="D11" s="23" t="s">
        <v>451</v>
      </c>
      <c r="E11" s="22" t="s">
        <v>452</v>
      </c>
      <c r="F11" s="23" t="s">
        <v>451</v>
      </c>
      <c r="G11" s="22" t="s">
        <v>452</v>
      </c>
      <c r="H11" s="23" t="s">
        <v>451</v>
      </c>
      <c r="I11" s="22" t="s">
        <v>452</v>
      </c>
      <c r="J11" s="23" t="s">
        <v>451</v>
      </c>
      <c r="K11" s="22" t="s">
        <v>452</v>
      </c>
      <c r="L11" s="21">
        <v>6.98</v>
      </c>
      <c r="M11" s="22">
        <v>2008</v>
      </c>
      <c r="N11" s="21">
        <v>7.16</v>
      </c>
      <c r="O11" s="22">
        <v>2009</v>
      </c>
      <c r="P11" s="21">
        <v>6.8741266088783819</v>
      </c>
      <c r="Q11" s="22">
        <v>2010</v>
      </c>
      <c r="R11" s="23" t="s">
        <v>451</v>
      </c>
      <c r="S11" s="22" t="s">
        <v>452</v>
      </c>
      <c r="T11" s="24">
        <v>6.8741266088783819</v>
      </c>
      <c r="U11" s="25">
        <v>2010</v>
      </c>
      <c r="V11" s="21"/>
      <c r="W11" s="21">
        <v>2.3809824008405567</v>
      </c>
      <c r="X11" s="22">
        <v>2010</v>
      </c>
      <c r="Y11" s="26">
        <v>7</v>
      </c>
      <c r="Z11" s="27" t="s">
        <v>464</v>
      </c>
      <c r="AB11" s="21">
        <v>4.4931442080378252</v>
      </c>
      <c r="AC11" s="17">
        <v>2010</v>
      </c>
      <c r="AD11" s="28">
        <v>7</v>
      </c>
      <c r="AE11" s="29" t="s">
        <v>464</v>
      </c>
    </row>
    <row r="12" spans="1:32" s="19" customFormat="1" ht="12">
      <c r="B12" s="19" t="s">
        <v>465</v>
      </c>
      <c r="C12" s="61" t="str">
        <f>IFERROR(VLOOKUP(B12,[1]Hoja5!$A$2:$B$199,2,FALSE),"")</f>
        <v>CMR</v>
      </c>
      <c r="D12" s="21">
        <v>2.2000000000000002</v>
      </c>
      <c r="E12" s="22">
        <v>1990</v>
      </c>
      <c r="F12" s="21">
        <v>1.7</v>
      </c>
      <c r="G12" s="22">
        <v>1995</v>
      </c>
      <c r="H12" s="21">
        <v>1.5329999999999999</v>
      </c>
      <c r="I12" s="22">
        <v>2000</v>
      </c>
      <c r="J12" s="21">
        <v>1.9160000000000001</v>
      </c>
      <c r="K12" s="22">
        <v>2005</v>
      </c>
      <c r="L12" s="23" t="s">
        <v>451</v>
      </c>
      <c r="M12" s="22" t="s">
        <v>452</v>
      </c>
      <c r="N12" s="21">
        <v>2.198</v>
      </c>
      <c r="O12" s="22">
        <v>2009</v>
      </c>
      <c r="P12" s="21">
        <v>2.3318402203856747</v>
      </c>
      <c r="Q12" s="22">
        <v>2010</v>
      </c>
      <c r="R12" s="23" t="s">
        <v>451</v>
      </c>
      <c r="S12" s="22" t="s">
        <v>452</v>
      </c>
      <c r="T12" s="24">
        <v>2.3318402203856747</v>
      </c>
      <c r="U12" s="25">
        <v>2010</v>
      </c>
      <c r="V12" s="21"/>
      <c r="W12" s="21">
        <v>1.5209999999999999</v>
      </c>
      <c r="X12" s="22">
        <v>2010</v>
      </c>
      <c r="Y12" s="26">
        <v>4</v>
      </c>
      <c r="Z12" s="27" t="s">
        <v>453</v>
      </c>
      <c r="AB12" s="21">
        <v>0.81084022038567494</v>
      </c>
      <c r="AC12" s="17">
        <v>2010</v>
      </c>
      <c r="AD12" s="28">
        <v>6</v>
      </c>
      <c r="AE12" s="29" t="s">
        <v>466</v>
      </c>
    </row>
    <row r="13" spans="1:32" s="19" customFormat="1" ht="12">
      <c r="B13" s="19" t="s">
        <v>467</v>
      </c>
      <c r="C13" s="61" t="str">
        <f>IFERROR(VLOOKUP(B13,[1]Hoja5!$A$2:$B$199,2,FALSE),"")</f>
        <v>CAF</v>
      </c>
      <c r="D13" s="23" t="s">
        <v>451</v>
      </c>
      <c r="E13" s="22" t="s">
        <v>452</v>
      </c>
      <c r="F13" s="23" t="s">
        <v>451</v>
      </c>
      <c r="G13" s="22" t="s">
        <v>452</v>
      </c>
      <c r="H13" s="21">
        <v>0.83390381282495674</v>
      </c>
      <c r="I13" s="22">
        <v>2000</v>
      </c>
      <c r="J13" s="21">
        <v>0.73889688041594448</v>
      </c>
      <c r="K13" s="22">
        <v>2005</v>
      </c>
      <c r="L13" s="21">
        <v>0.78299999999999992</v>
      </c>
      <c r="M13" s="22">
        <v>2008</v>
      </c>
      <c r="N13" s="21">
        <v>0.81299999999999994</v>
      </c>
      <c r="O13" s="22">
        <v>2009</v>
      </c>
      <c r="P13" s="21">
        <v>2.4466444887160494</v>
      </c>
      <c r="Q13" s="22">
        <v>2011</v>
      </c>
      <c r="R13" s="23">
        <v>2.5533260088074865</v>
      </c>
      <c r="S13" s="22">
        <v>2012</v>
      </c>
      <c r="T13" s="24">
        <v>2.5533260088074865</v>
      </c>
      <c r="U13" s="25">
        <v>2012</v>
      </c>
      <c r="V13" s="21"/>
      <c r="W13" s="21">
        <v>1.9337415387282046</v>
      </c>
      <c r="X13" s="22">
        <v>2012</v>
      </c>
      <c r="Y13" s="26">
        <v>1</v>
      </c>
      <c r="Z13" s="27" t="s">
        <v>464</v>
      </c>
      <c r="AB13" s="21">
        <v>0.61958447007928186</v>
      </c>
      <c r="AC13" s="17">
        <v>2012</v>
      </c>
      <c r="AD13" s="28">
        <v>27</v>
      </c>
      <c r="AE13" s="29" t="s">
        <v>468</v>
      </c>
    </row>
    <row r="14" spans="1:32" s="19" customFormat="1" ht="12">
      <c r="B14" s="19" t="s">
        <v>469</v>
      </c>
      <c r="C14" s="61" t="str">
        <f>IFERROR(VLOOKUP(B14,[1]Hoja5!$A$2:$B$199,2,FALSE),"")</f>
        <v>TCD</v>
      </c>
      <c r="D14" s="23" t="s">
        <v>451</v>
      </c>
      <c r="E14" s="22" t="s">
        <v>452</v>
      </c>
      <c r="F14" s="23" t="s">
        <v>451</v>
      </c>
      <c r="G14" s="22" t="s">
        <v>452</v>
      </c>
      <c r="H14" s="21">
        <v>3.0669999999999997</v>
      </c>
      <c r="I14" s="22">
        <v>2000</v>
      </c>
      <c r="J14" s="21">
        <v>2.044</v>
      </c>
      <c r="K14" s="22">
        <v>2005</v>
      </c>
      <c r="L14" s="21">
        <v>1.1759999999999999</v>
      </c>
      <c r="M14" s="22">
        <v>2007</v>
      </c>
      <c r="N14" s="21">
        <v>1.1659999999999999</v>
      </c>
      <c r="O14" s="22">
        <v>2009</v>
      </c>
      <c r="P14" s="21">
        <v>1.306</v>
      </c>
      <c r="Q14" s="22">
        <v>2010</v>
      </c>
      <c r="R14" s="23" t="s">
        <v>451</v>
      </c>
      <c r="S14" s="22" t="s">
        <v>452</v>
      </c>
      <c r="T14" s="24">
        <v>1.306</v>
      </c>
      <c r="U14" s="25">
        <v>2010</v>
      </c>
      <c r="V14" s="21"/>
      <c r="W14" s="21">
        <v>1.006</v>
      </c>
      <c r="X14" s="22">
        <v>2010</v>
      </c>
      <c r="Y14" s="26">
        <v>4</v>
      </c>
      <c r="Z14" s="27" t="s">
        <v>453</v>
      </c>
      <c r="AB14" s="21">
        <v>0.3</v>
      </c>
      <c r="AC14" s="17">
        <v>2010</v>
      </c>
      <c r="AD14" s="28">
        <v>6</v>
      </c>
      <c r="AE14" s="29" t="s">
        <v>470</v>
      </c>
    </row>
    <row r="15" spans="1:32" s="19" customFormat="1" ht="12">
      <c r="B15" s="19" t="s">
        <v>471</v>
      </c>
      <c r="C15" s="61" t="str">
        <f>IFERROR(VLOOKUP(B15,[1]Hoja5!$A$2:$B$199,2,FALSE),"")</f>
        <v>COG</v>
      </c>
      <c r="D15" s="21">
        <v>2.2000000000000002</v>
      </c>
      <c r="E15" s="22">
        <v>1990</v>
      </c>
      <c r="F15" s="21">
        <v>2.8759999999999999</v>
      </c>
      <c r="G15" s="22">
        <v>1995</v>
      </c>
      <c r="H15" s="21">
        <v>2.073</v>
      </c>
      <c r="I15" s="22">
        <v>2000</v>
      </c>
      <c r="J15" s="21">
        <v>2.133</v>
      </c>
      <c r="K15" s="22">
        <v>2005</v>
      </c>
      <c r="L15" s="21">
        <v>2.5460000000000003</v>
      </c>
      <c r="M15" s="22">
        <v>2007</v>
      </c>
      <c r="N15" s="21">
        <v>2.2410000000000001</v>
      </c>
      <c r="O15" s="22">
        <v>2009</v>
      </c>
      <c r="P15" s="21">
        <v>2.7869999999999999</v>
      </c>
      <c r="Q15" s="22">
        <v>2010</v>
      </c>
      <c r="R15" s="23" t="s">
        <v>451</v>
      </c>
      <c r="S15" s="22" t="s">
        <v>452</v>
      </c>
      <c r="T15" s="24">
        <v>2.7869999999999999</v>
      </c>
      <c r="U15" s="25">
        <v>2010</v>
      </c>
      <c r="V15" s="21"/>
      <c r="W15" s="21">
        <v>1.387</v>
      </c>
      <c r="X15" s="22">
        <v>2010</v>
      </c>
      <c r="Y15" s="26">
        <v>4</v>
      </c>
      <c r="Z15" s="27" t="s">
        <v>453</v>
      </c>
      <c r="AB15" s="21">
        <v>1.4</v>
      </c>
      <c r="AC15" s="17">
        <v>2010</v>
      </c>
      <c r="AD15" s="28">
        <v>6</v>
      </c>
      <c r="AE15" s="29" t="s">
        <v>466</v>
      </c>
    </row>
    <row r="16" spans="1:32" s="19" customFormat="1" ht="12">
      <c r="B16" s="19" t="s">
        <v>472</v>
      </c>
      <c r="C16" s="61" t="str">
        <f>IFERROR(VLOOKUP(B16,[1]Hoja5!$A$2:$B$199,2,FALSE),"")</f>
        <v>COD</v>
      </c>
      <c r="D16" s="23" t="s">
        <v>451</v>
      </c>
      <c r="E16" s="22" t="s">
        <v>452</v>
      </c>
      <c r="F16" s="23" t="s">
        <v>451</v>
      </c>
      <c r="G16" s="22" t="s">
        <v>452</v>
      </c>
      <c r="H16" s="21">
        <v>0.27391054313099039</v>
      </c>
      <c r="I16" s="22">
        <v>2000</v>
      </c>
      <c r="J16" s="21">
        <v>1.732</v>
      </c>
      <c r="K16" s="22">
        <v>2005</v>
      </c>
      <c r="L16" s="21">
        <v>2.7335718849840256</v>
      </c>
      <c r="M16" s="22">
        <v>2007</v>
      </c>
      <c r="N16" s="21">
        <v>5.3288051118210866</v>
      </c>
      <c r="O16" s="22">
        <v>2009</v>
      </c>
      <c r="P16" s="21">
        <v>3.705914269499067</v>
      </c>
      <c r="Q16" s="22">
        <v>2011</v>
      </c>
      <c r="R16" s="23">
        <v>3.4836285501004305</v>
      </c>
      <c r="S16" s="22">
        <v>2012</v>
      </c>
      <c r="T16" s="24">
        <v>3.4836285501004305</v>
      </c>
      <c r="U16" s="25">
        <v>2012</v>
      </c>
      <c r="V16" s="21"/>
      <c r="W16" s="21">
        <v>2.7566353940138217</v>
      </c>
      <c r="X16" s="22">
        <v>2012</v>
      </c>
      <c r="Y16" s="26">
        <v>4</v>
      </c>
      <c r="Z16" s="27" t="s">
        <v>453</v>
      </c>
      <c r="AB16" s="21">
        <v>0.72699315608660886</v>
      </c>
      <c r="AC16" s="17">
        <v>2012</v>
      </c>
      <c r="AD16" s="28">
        <v>27</v>
      </c>
      <c r="AE16" s="29" t="s">
        <v>468</v>
      </c>
    </row>
    <row r="17" spans="2:31" s="19" customFormat="1" ht="12">
      <c r="B17" s="19" t="s">
        <v>473</v>
      </c>
      <c r="C17" s="61" t="str">
        <f>IFERROR(VLOOKUP(B17,[1]Hoja5!$A$2:$B$199,2,FALSE),"")</f>
        <v>CIV</v>
      </c>
      <c r="D17" s="21">
        <v>1.6</v>
      </c>
      <c r="E17" s="22">
        <v>1990</v>
      </c>
      <c r="F17" s="21">
        <v>1.7</v>
      </c>
      <c r="G17" s="22">
        <v>1995</v>
      </c>
      <c r="H17" s="21">
        <v>1.7290000000000001</v>
      </c>
      <c r="I17" s="22">
        <v>2000</v>
      </c>
      <c r="J17" s="21">
        <v>1.7530000000000001</v>
      </c>
      <c r="K17" s="22">
        <v>2005</v>
      </c>
      <c r="L17" s="23" t="s">
        <v>451</v>
      </c>
      <c r="M17" s="22" t="s">
        <v>452</v>
      </c>
      <c r="N17" s="21">
        <v>2.0549999999999997</v>
      </c>
      <c r="O17" s="22">
        <v>2009</v>
      </c>
      <c r="P17" s="21">
        <v>1.9482116402116401</v>
      </c>
      <c r="Q17" s="22">
        <v>2011</v>
      </c>
      <c r="R17" s="23" t="s">
        <v>451</v>
      </c>
      <c r="S17" s="22" t="s">
        <v>452</v>
      </c>
      <c r="T17" s="24">
        <v>1.9482116402116401</v>
      </c>
      <c r="U17" s="25">
        <v>2011</v>
      </c>
      <c r="V17" s="21"/>
      <c r="W17" s="21">
        <v>0.873</v>
      </c>
      <c r="X17" s="22">
        <v>2011</v>
      </c>
      <c r="Y17" s="26">
        <v>1</v>
      </c>
      <c r="Z17" s="27" t="s">
        <v>464</v>
      </c>
      <c r="AB17" s="21">
        <v>1.0752116402116401</v>
      </c>
      <c r="AC17" s="17">
        <v>2011</v>
      </c>
      <c r="AD17" s="28">
        <v>26</v>
      </c>
      <c r="AE17" s="29" t="s">
        <v>474</v>
      </c>
    </row>
    <row r="18" spans="2:31" s="19" customFormat="1" ht="12">
      <c r="B18" s="19" t="s">
        <v>475</v>
      </c>
      <c r="C18" s="61" t="str">
        <f>IFERROR(VLOOKUP(B18,[1]Hoja5!$A$2:$B$199,2,FALSE),"")</f>
        <v>DJI</v>
      </c>
      <c r="D18" s="23" t="s">
        <v>451</v>
      </c>
      <c r="E18" s="22" t="s">
        <v>452</v>
      </c>
      <c r="F18" s="23" t="s">
        <v>451</v>
      </c>
      <c r="G18" s="22" t="s">
        <v>452</v>
      </c>
      <c r="H18" s="23" t="s">
        <v>451</v>
      </c>
      <c r="I18" s="22" t="s">
        <v>452</v>
      </c>
      <c r="J18" s="23" t="s">
        <v>451</v>
      </c>
      <c r="K18" s="22" t="s">
        <v>452</v>
      </c>
      <c r="L18" s="21">
        <v>7.29</v>
      </c>
      <c r="M18" s="22">
        <v>2007</v>
      </c>
      <c r="N18" s="23" t="s">
        <v>451</v>
      </c>
      <c r="O18" s="22" t="s">
        <v>452</v>
      </c>
      <c r="P18" s="23" t="s">
        <v>451</v>
      </c>
      <c r="Q18" s="22" t="s">
        <v>452</v>
      </c>
      <c r="R18" s="23" t="s">
        <v>451</v>
      </c>
      <c r="S18" s="22" t="s">
        <v>452</v>
      </c>
      <c r="T18" s="24">
        <v>7.29</v>
      </c>
      <c r="U18" s="25">
        <v>2007</v>
      </c>
      <c r="V18" s="21"/>
      <c r="W18" s="21">
        <v>5.34</v>
      </c>
      <c r="X18" s="22">
        <v>2007</v>
      </c>
      <c r="Y18" s="26">
        <v>4</v>
      </c>
      <c r="Z18" s="27" t="s">
        <v>453</v>
      </c>
      <c r="AB18" s="21">
        <v>1.9500000000000002</v>
      </c>
      <c r="AC18" s="17">
        <v>2007</v>
      </c>
      <c r="AD18" s="28">
        <v>8</v>
      </c>
      <c r="AE18" s="29" t="s">
        <v>458</v>
      </c>
    </row>
    <row r="19" spans="2:31" s="19" customFormat="1" ht="12">
      <c r="B19" s="19" t="s">
        <v>476</v>
      </c>
      <c r="C19" s="61" t="str">
        <f>IFERROR(VLOOKUP(B19,[1]Hoja5!$A$2:$B$199,2,FALSE),"")</f>
        <v>EGY</v>
      </c>
      <c r="D19" s="21">
        <v>4.3659999999999997</v>
      </c>
      <c r="E19" s="22">
        <v>1990</v>
      </c>
      <c r="F19" s="21">
        <v>5.3040000000000003</v>
      </c>
      <c r="G19" s="22">
        <v>1995</v>
      </c>
      <c r="H19" s="21">
        <v>8.5689999999999991</v>
      </c>
      <c r="I19" s="22">
        <v>2000</v>
      </c>
      <c r="J19" s="21">
        <v>8.8140000000000001</v>
      </c>
      <c r="K19" s="22">
        <v>2005</v>
      </c>
      <c r="L19" s="21">
        <v>12.907999999999999</v>
      </c>
      <c r="M19" s="22">
        <v>2007</v>
      </c>
      <c r="N19" s="21">
        <v>14.212999999999999</v>
      </c>
      <c r="O19" s="22">
        <v>2009</v>
      </c>
      <c r="P19" s="21">
        <v>13.206</v>
      </c>
      <c r="Q19" s="22">
        <v>2011</v>
      </c>
      <c r="R19" s="23" t="s">
        <v>451</v>
      </c>
      <c r="S19" s="22" t="s">
        <v>452</v>
      </c>
      <c r="T19" s="24">
        <v>13.206</v>
      </c>
      <c r="U19" s="25">
        <v>2011</v>
      </c>
      <c r="V19" s="21"/>
      <c r="W19" s="21">
        <v>1.4790000000000001</v>
      </c>
      <c r="X19" s="22">
        <v>2011</v>
      </c>
      <c r="Y19" s="26">
        <v>7</v>
      </c>
      <c r="Z19" s="27" t="s">
        <v>464</v>
      </c>
      <c r="AB19" s="21">
        <v>11.727</v>
      </c>
      <c r="AC19" s="17">
        <v>2011</v>
      </c>
      <c r="AD19" s="28">
        <v>7</v>
      </c>
      <c r="AE19" s="29" t="s">
        <v>464</v>
      </c>
    </row>
    <row r="20" spans="2:31" s="19" customFormat="1" ht="12">
      <c r="B20" s="19" t="s">
        <v>477</v>
      </c>
      <c r="C20" s="61" t="str">
        <f>IFERROR(VLOOKUP(B20,[1]Hoja5!$A$2:$B$199,2,FALSE),"")</f>
        <v>GNQ</v>
      </c>
      <c r="D20" s="23" t="s">
        <v>451</v>
      </c>
      <c r="E20" s="22" t="s">
        <v>452</v>
      </c>
      <c r="F20" s="21" t="s">
        <v>478</v>
      </c>
      <c r="G20" s="22" t="s">
        <v>478</v>
      </c>
      <c r="H20" s="21" t="s">
        <v>478</v>
      </c>
      <c r="I20" s="22" t="s">
        <v>478</v>
      </c>
      <c r="J20" s="21" t="s">
        <v>478</v>
      </c>
      <c r="K20" s="22" t="s">
        <v>478</v>
      </c>
      <c r="L20" s="21">
        <v>1.3800000000000001</v>
      </c>
      <c r="M20" s="22">
        <v>2007</v>
      </c>
      <c r="N20" s="21">
        <v>3.8979999999999997</v>
      </c>
      <c r="O20" s="22">
        <v>2009</v>
      </c>
      <c r="P20" s="21">
        <v>2.7797119389850398</v>
      </c>
      <c r="Q20" s="22">
        <v>2010</v>
      </c>
      <c r="R20" s="23" t="s">
        <v>451</v>
      </c>
      <c r="S20" s="22" t="s">
        <v>452</v>
      </c>
      <c r="T20" s="24">
        <v>2.7797119389850398</v>
      </c>
      <c r="U20" s="25">
        <v>2010</v>
      </c>
      <c r="V20" s="21"/>
      <c r="W20" s="21">
        <v>2.431</v>
      </c>
      <c r="X20" s="22">
        <v>2010</v>
      </c>
      <c r="Y20" s="26">
        <v>4</v>
      </c>
      <c r="Z20" s="27" t="s">
        <v>453</v>
      </c>
      <c r="AB20" s="21">
        <v>0.3487119389850396</v>
      </c>
      <c r="AC20" s="17">
        <v>2010</v>
      </c>
      <c r="AD20" s="28">
        <v>1</v>
      </c>
      <c r="AE20" s="29" t="s">
        <v>464</v>
      </c>
    </row>
    <row r="21" spans="2:31" s="19" customFormat="1" ht="12">
      <c r="B21" s="19" t="s">
        <v>479</v>
      </c>
      <c r="C21" s="61" t="str">
        <f>IFERROR(VLOOKUP(B21,[1]Hoja5!$A$2:$B$199,2,FALSE),"")</f>
        <v>ERI</v>
      </c>
      <c r="D21" s="23" t="s">
        <v>451</v>
      </c>
      <c r="E21" s="22" t="s">
        <v>452</v>
      </c>
      <c r="F21" s="21" t="s">
        <v>478</v>
      </c>
      <c r="G21" s="22" t="s">
        <v>478</v>
      </c>
      <c r="H21" s="21">
        <v>2.161</v>
      </c>
      <c r="I21" s="22">
        <v>2000</v>
      </c>
      <c r="J21" s="21">
        <v>1.3780000000000001</v>
      </c>
      <c r="K21" s="22">
        <v>2005</v>
      </c>
      <c r="L21" s="21">
        <v>1.7290000000000001</v>
      </c>
      <c r="M21" s="22">
        <v>2007</v>
      </c>
      <c r="N21" s="21">
        <v>1.6760000000000002</v>
      </c>
      <c r="O21" s="22">
        <v>2009</v>
      </c>
      <c r="P21" s="21">
        <v>1.6360000000000001</v>
      </c>
      <c r="Q21" s="22">
        <v>2011</v>
      </c>
      <c r="R21" s="23" t="s">
        <v>451</v>
      </c>
      <c r="S21" s="22" t="s">
        <v>452</v>
      </c>
      <c r="T21" s="24">
        <v>1.6360000000000001</v>
      </c>
      <c r="U21" s="25">
        <v>2011</v>
      </c>
      <c r="V21" s="21"/>
      <c r="W21" s="21">
        <v>1.246</v>
      </c>
      <c r="X21" s="22">
        <v>2011</v>
      </c>
      <c r="Y21" s="26">
        <v>4</v>
      </c>
      <c r="Z21" s="27" t="s">
        <v>453</v>
      </c>
      <c r="AB21" s="21">
        <v>0.39</v>
      </c>
      <c r="AC21" s="17">
        <v>2011</v>
      </c>
      <c r="AD21" s="28">
        <v>6</v>
      </c>
      <c r="AE21" s="29" t="s">
        <v>470</v>
      </c>
    </row>
    <row r="22" spans="2:31" s="19" customFormat="1" ht="12">
      <c r="B22" s="19" t="s">
        <v>480</v>
      </c>
      <c r="C22" s="61" t="str">
        <f>IFERROR(VLOOKUP(B22,[1]Hoja5!$A$2:$B$199,2,FALSE),"")</f>
        <v>ETH</v>
      </c>
      <c r="D22" s="21">
        <v>1.4950000000000001</v>
      </c>
      <c r="E22" s="22">
        <v>1990</v>
      </c>
      <c r="F22" s="21">
        <v>2.0449999999999999</v>
      </c>
      <c r="G22" s="22">
        <v>1995</v>
      </c>
      <c r="H22" s="21">
        <v>6.0229999999999997</v>
      </c>
      <c r="I22" s="22">
        <v>2001</v>
      </c>
      <c r="J22" s="21">
        <v>4.55</v>
      </c>
      <c r="K22" s="22">
        <v>2005</v>
      </c>
      <c r="L22" s="21">
        <v>2.794</v>
      </c>
      <c r="M22" s="22">
        <v>2007</v>
      </c>
      <c r="N22" s="21">
        <v>2.944</v>
      </c>
      <c r="O22" s="22">
        <v>2009</v>
      </c>
      <c r="P22" s="21">
        <v>3.1721786015164279</v>
      </c>
      <c r="Q22" s="22">
        <v>2010</v>
      </c>
      <c r="R22" s="23" t="s">
        <v>451</v>
      </c>
      <c r="S22" s="22" t="s">
        <v>452</v>
      </c>
      <c r="T22" s="24">
        <v>3.1721786015164279</v>
      </c>
      <c r="U22" s="25">
        <v>2010</v>
      </c>
      <c r="V22" s="21"/>
      <c r="W22" s="21">
        <v>2.5579999999999998</v>
      </c>
      <c r="X22" s="22">
        <v>2010</v>
      </c>
      <c r="Y22" s="26">
        <v>4</v>
      </c>
      <c r="Z22" s="27" t="s">
        <v>453</v>
      </c>
      <c r="AB22" s="21">
        <v>0.614178601516428</v>
      </c>
      <c r="AC22" s="17">
        <v>2010</v>
      </c>
      <c r="AD22" s="28">
        <v>9</v>
      </c>
      <c r="AE22" s="29" t="s">
        <v>464</v>
      </c>
    </row>
    <row r="23" spans="2:31" s="19" customFormat="1" ht="12">
      <c r="B23" s="19" t="s">
        <v>481</v>
      </c>
      <c r="C23" s="61" t="str">
        <f>IFERROR(VLOOKUP(B23,[1]Hoja5!$A$2:$B$199,2,FALSE),"")</f>
        <v>GMB</v>
      </c>
      <c r="D23" s="21">
        <v>3.1</v>
      </c>
      <c r="E23" s="22">
        <v>1990</v>
      </c>
      <c r="F23" s="21">
        <v>3.2</v>
      </c>
      <c r="G23" s="22">
        <v>1995</v>
      </c>
      <c r="H23" s="21">
        <v>2.5350000000000001</v>
      </c>
      <c r="I23" s="22">
        <v>2000</v>
      </c>
      <c r="J23" s="21">
        <v>2.9590000000000001</v>
      </c>
      <c r="K23" s="22">
        <v>2003</v>
      </c>
      <c r="L23" s="21">
        <v>2.3813993493289956</v>
      </c>
      <c r="M23" s="22">
        <v>2007</v>
      </c>
      <c r="N23" s="21">
        <v>2.9469666531110206</v>
      </c>
      <c r="O23" s="22">
        <v>2009</v>
      </c>
      <c r="P23" s="21">
        <v>2.9842700284668564</v>
      </c>
      <c r="Q23" s="22">
        <v>2010</v>
      </c>
      <c r="R23" s="23" t="s">
        <v>451</v>
      </c>
      <c r="S23" s="22" t="s">
        <v>452</v>
      </c>
      <c r="T23" s="24">
        <v>2.9842700284668564</v>
      </c>
      <c r="U23" s="25">
        <v>2010</v>
      </c>
      <c r="V23" s="21"/>
      <c r="W23" s="21">
        <v>2.48</v>
      </c>
      <c r="X23" s="22">
        <v>2010</v>
      </c>
      <c r="Y23" s="26">
        <v>4</v>
      </c>
      <c r="Z23" s="27" t="s">
        <v>453</v>
      </c>
      <c r="AB23" s="21">
        <v>0.50427002846685642</v>
      </c>
      <c r="AC23" s="17">
        <v>2010</v>
      </c>
      <c r="AD23" s="28">
        <v>6</v>
      </c>
      <c r="AE23" s="29" t="s">
        <v>454</v>
      </c>
    </row>
    <row r="24" spans="2:31" s="19" customFormat="1" ht="12">
      <c r="B24" s="19" t="s">
        <v>482</v>
      </c>
      <c r="C24" s="61" t="str">
        <f>IFERROR(VLOOKUP(B24,[1]Hoja5!$A$2:$B$199,2,FALSE),"")</f>
        <v>GHA</v>
      </c>
      <c r="D24" s="21">
        <v>2.2000000000000002</v>
      </c>
      <c r="E24" s="22">
        <v>1990</v>
      </c>
      <c r="F24" s="21">
        <v>3.6160000000000001</v>
      </c>
      <c r="G24" s="22">
        <v>1995</v>
      </c>
      <c r="H24" s="21">
        <v>3.1079999999999997</v>
      </c>
      <c r="I24" s="22">
        <v>2000</v>
      </c>
      <c r="J24" s="21">
        <v>6.5570000000000004</v>
      </c>
      <c r="K24" s="22">
        <v>2005</v>
      </c>
      <c r="L24" s="21">
        <v>5.85</v>
      </c>
      <c r="M24" s="22">
        <v>2007</v>
      </c>
      <c r="N24" s="21">
        <v>5.01</v>
      </c>
      <c r="O24" s="22">
        <v>2009</v>
      </c>
      <c r="P24" s="21">
        <v>5.3915444839857649</v>
      </c>
      <c r="Q24" s="22">
        <v>2010</v>
      </c>
      <c r="R24" s="23" t="s">
        <v>451</v>
      </c>
      <c r="S24" s="22" t="s">
        <v>452</v>
      </c>
      <c r="T24" s="24">
        <v>5.3915444839857649</v>
      </c>
      <c r="U24" s="25">
        <v>2010</v>
      </c>
      <c r="V24" s="21"/>
      <c r="W24" s="21">
        <v>3.024</v>
      </c>
      <c r="X24" s="22">
        <v>2010</v>
      </c>
      <c r="Y24" s="26">
        <v>4</v>
      </c>
      <c r="Z24" s="27" t="s">
        <v>453</v>
      </c>
      <c r="AB24" s="21">
        <v>2.3675444839857653</v>
      </c>
      <c r="AC24" s="17">
        <v>2010</v>
      </c>
      <c r="AD24" s="28">
        <v>6</v>
      </c>
      <c r="AE24" s="29" t="s">
        <v>470</v>
      </c>
    </row>
    <row r="25" spans="2:31" s="19" customFormat="1" ht="12">
      <c r="B25" s="19" t="s">
        <v>483</v>
      </c>
      <c r="C25" s="61" t="str">
        <f>IFERROR(VLOOKUP(B25,[1]Hoja5!$A$2:$B$199,2,FALSE),"")</f>
        <v>GIN</v>
      </c>
      <c r="D25" s="21">
        <v>0.8</v>
      </c>
      <c r="E25" s="22">
        <v>1990</v>
      </c>
      <c r="F25" s="21">
        <v>0.8</v>
      </c>
      <c r="G25" s="22">
        <v>1995</v>
      </c>
      <c r="H25" s="21">
        <v>1.2549999999999999</v>
      </c>
      <c r="I25" s="22">
        <v>2000</v>
      </c>
      <c r="J25" s="21">
        <v>1.0489999999999999</v>
      </c>
      <c r="K25" s="22">
        <v>2005</v>
      </c>
      <c r="L25" s="21">
        <v>1.4330000000000001</v>
      </c>
      <c r="M25" s="22">
        <v>2007</v>
      </c>
      <c r="N25" s="21">
        <v>2.1470000000000002</v>
      </c>
      <c r="O25" s="22">
        <v>2009</v>
      </c>
      <c r="P25" s="21">
        <v>2.4726754436176304</v>
      </c>
      <c r="Q25" s="22">
        <v>2010</v>
      </c>
      <c r="R25" s="23" t="s">
        <v>451</v>
      </c>
      <c r="S25" s="22" t="s">
        <v>452</v>
      </c>
      <c r="T25" s="24">
        <v>2.4726754436176304</v>
      </c>
      <c r="U25" s="25">
        <v>2010</v>
      </c>
      <c r="V25" s="21"/>
      <c r="W25" s="21">
        <v>2.012</v>
      </c>
      <c r="X25" s="22">
        <v>2010</v>
      </c>
      <c r="Y25" s="26">
        <v>4</v>
      </c>
      <c r="Z25" s="27" t="s">
        <v>453</v>
      </c>
      <c r="AB25" s="21">
        <v>0.46067544361763024</v>
      </c>
      <c r="AC25" s="17">
        <v>2010</v>
      </c>
      <c r="AD25" s="28">
        <v>6</v>
      </c>
      <c r="AE25" s="29" t="s">
        <v>454</v>
      </c>
    </row>
    <row r="26" spans="2:31" s="19" customFormat="1" ht="12">
      <c r="B26" s="19" t="s">
        <v>484</v>
      </c>
      <c r="C26" s="61" t="str">
        <f>IFERROR(VLOOKUP(B26,[1]Hoja5!$A$2:$B$199,2,FALSE),"")</f>
        <v>GNB</v>
      </c>
      <c r="D26" s="23" t="s">
        <v>451</v>
      </c>
      <c r="E26" s="22" t="s">
        <v>452</v>
      </c>
      <c r="F26" s="23" t="s">
        <v>451</v>
      </c>
      <c r="G26" s="22" t="s">
        <v>452</v>
      </c>
      <c r="H26" s="21">
        <v>2.516</v>
      </c>
      <c r="I26" s="22">
        <v>2000</v>
      </c>
      <c r="J26" s="23" t="s">
        <v>451</v>
      </c>
      <c r="K26" s="22" t="s">
        <v>452</v>
      </c>
      <c r="L26" s="21">
        <v>3.8730000000000002</v>
      </c>
      <c r="M26" s="22">
        <v>2007</v>
      </c>
      <c r="N26" s="21">
        <v>4.6260000000000003</v>
      </c>
      <c r="O26" s="22">
        <v>2009</v>
      </c>
      <c r="P26" s="21">
        <v>5.4369999999999994</v>
      </c>
      <c r="Q26" s="22">
        <v>2010</v>
      </c>
      <c r="R26" s="23" t="s">
        <v>451</v>
      </c>
      <c r="S26" s="22" t="s">
        <v>452</v>
      </c>
      <c r="T26" s="24">
        <v>5.4369999999999994</v>
      </c>
      <c r="U26" s="25">
        <v>2010</v>
      </c>
      <c r="V26" s="21"/>
      <c r="W26" s="21">
        <v>2.3119999999999998</v>
      </c>
      <c r="X26" s="22">
        <v>2010</v>
      </c>
      <c r="Y26" s="26">
        <v>4</v>
      </c>
      <c r="Z26" s="27" t="s">
        <v>453</v>
      </c>
      <c r="AB26" s="21">
        <v>3.125</v>
      </c>
      <c r="AC26" s="17">
        <v>2010</v>
      </c>
      <c r="AD26" s="28">
        <v>6</v>
      </c>
      <c r="AE26" s="29" t="s">
        <v>454</v>
      </c>
    </row>
    <row r="27" spans="2:31" s="19" customFormat="1" ht="12">
      <c r="B27" s="19" t="s">
        <v>485</v>
      </c>
      <c r="C27" s="61" t="str">
        <f>IFERROR(VLOOKUP(B27,[1]Hoja5!$A$2:$B$199,2,FALSE),"")</f>
        <v>KEN</v>
      </c>
      <c r="D27" s="21">
        <v>1.4729999999999999</v>
      </c>
      <c r="E27" s="22">
        <v>1990</v>
      </c>
      <c r="F27" s="21">
        <v>1.538</v>
      </c>
      <c r="G27" s="22">
        <v>1995</v>
      </c>
      <c r="H27" s="21">
        <v>1.5049999999999999</v>
      </c>
      <c r="I27" s="22">
        <v>2000</v>
      </c>
      <c r="J27" s="21">
        <v>2.3479999999999999</v>
      </c>
      <c r="K27" s="22">
        <v>2005</v>
      </c>
      <c r="L27" s="21">
        <v>3.05</v>
      </c>
      <c r="M27" s="22">
        <v>2007</v>
      </c>
      <c r="N27" s="21">
        <v>3.3109999999999999</v>
      </c>
      <c r="O27" s="22">
        <v>2009</v>
      </c>
      <c r="P27" s="21">
        <v>2.6069999999999998</v>
      </c>
      <c r="Q27" s="22">
        <v>2011</v>
      </c>
      <c r="R27" s="23">
        <v>3.2600544527896993</v>
      </c>
      <c r="S27" s="22">
        <v>2013</v>
      </c>
      <c r="T27" s="24">
        <v>3.2600544527896993</v>
      </c>
      <c r="U27" s="25">
        <v>2013</v>
      </c>
      <c r="V27" s="21"/>
      <c r="W27" s="21">
        <v>2.3328594420600859</v>
      </c>
      <c r="X27" s="22">
        <v>2013</v>
      </c>
      <c r="Y27" s="26">
        <v>10</v>
      </c>
      <c r="Z27" s="27" t="s">
        <v>464</v>
      </c>
      <c r="AB27" s="21">
        <v>0.92719501072961363</v>
      </c>
      <c r="AC27" s="17">
        <v>2013</v>
      </c>
      <c r="AD27" s="28">
        <v>27</v>
      </c>
      <c r="AE27" s="29" t="s">
        <v>468</v>
      </c>
    </row>
    <row r="28" spans="2:31" s="19" customFormat="1" ht="12">
      <c r="B28" s="19" t="s">
        <v>486</v>
      </c>
      <c r="C28" s="61" t="str">
        <f>IFERROR(VLOOKUP(B28,[1]Hoja5!$A$2:$B$199,2,FALSE),"")</f>
        <v>LSO</v>
      </c>
      <c r="D28" s="21">
        <v>7.3</v>
      </c>
      <c r="E28" s="22">
        <v>1990</v>
      </c>
      <c r="F28" s="21">
        <v>4.9000000000000004</v>
      </c>
      <c r="G28" s="22">
        <v>1995</v>
      </c>
      <c r="H28" s="21">
        <v>5.4729999999999999</v>
      </c>
      <c r="I28" s="22">
        <v>2002</v>
      </c>
      <c r="J28" s="21">
        <v>4.391</v>
      </c>
      <c r="K28" s="22">
        <v>2006</v>
      </c>
      <c r="L28" s="21">
        <v>5.2079999999999993</v>
      </c>
      <c r="M28" s="22">
        <v>2007</v>
      </c>
      <c r="N28" s="21">
        <v>6.133</v>
      </c>
      <c r="O28" s="22">
        <v>2008</v>
      </c>
      <c r="P28" s="21">
        <v>8.1577857224233021</v>
      </c>
      <c r="Q28" s="22">
        <v>2010</v>
      </c>
      <c r="R28" s="23" t="s">
        <v>451</v>
      </c>
      <c r="S28" s="22" t="s">
        <v>452</v>
      </c>
      <c r="T28" s="24">
        <v>8.1577857224233021</v>
      </c>
      <c r="U28" s="25">
        <v>2010</v>
      </c>
      <c r="V28" s="21"/>
      <c r="W28" s="21">
        <v>7.9805496132960343</v>
      </c>
      <c r="X28" s="22">
        <v>2010</v>
      </c>
      <c r="Y28" s="26">
        <v>1</v>
      </c>
      <c r="Z28" s="27" t="s">
        <v>464</v>
      </c>
      <c r="AB28" s="21">
        <v>0.1772361091272675</v>
      </c>
      <c r="AC28" s="17">
        <v>2010</v>
      </c>
      <c r="AD28" s="28">
        <v>1</v>
      </c>
      <c r="AE28" s="29" t="s">
        <v>464</v>
      </c>
    </row>
    <row r="29" spans="2:31" s="19" customFormat="1" ht="12">
      <c r="B29" s="19" t="s">
        <v>487</v>
      </c>
      <c r="C29" s="61" t="str">
        <f>IFERROR(VLOOKUP(B29,[1]Hoja5!$A$2:$B$199,2,FALSE),"")</f>
        <v>LBR</v>
      </c>
      <c r="D29" s="21">
        <v>8</v>
      </c>
      <c r="E29" s="22">
        <v>1990</v>
      </c>
      <c r="F29" s="21">
        <v>10</v>
      </c>
      <c r="G29" s="22">
        <v>1995</v>
      </c>
      <c r="H29" s="21">
        <v>12.779</v>
      </c>
      <c r="I29" s="22">
        <v>2000</v>
      </c>
      <c r="J29" s="21">
        <v>11.47</v>
      </c>
      <c r="K29" s="22">
        <v>2005</v>
      </c>
      <c r="L29" s="23" t="s">
        <v>451</v>
      </c>
      <c r="M29" s="22" t="s">
        <v>452</v>
      </c>
      <c r="N29" s="23" t="s">
        <v>451</v>
      </c>
      <c r="O29" s="22" t="s">
        <v>452</v>
      </c>
      <c r="P29" s="23" t="s">
        <v>451</v>
      </c>
      <c r="Q29" s="22" t="s">
        <v>452</v>
      </c>
      <c r="R29" s="23" t="s">
        <v>451</v>
      </c>
      <c r="S29" s="22" t="s">
        <v>452</v>
      </c>
      <c r="T29" s="24">
        <v>11.471</v>
      </c>
      <c r="U29" s="25">
        <v>2005</v>
      </c>
      <c r="V29" s="21"/>
      <c r="W29" s="21">
        <v>1.601</v>
      </c>
      <c r="X29" s="22">
        <v>2005</v>
      </c>
      <c r="Y29" s="26">
        <v>4</v>
      </c>
      <c r="Z29" s="27" t="s">
        <v>453</v>
      </c>
      <c r="AB29" s="21">
        <v>9.8699999999999992</v>
      </c>
      <c r="AC29" s="17">
        <v>2005</v>
      </c>
      <c r="AD29" s="28">
        <v>7</v>
      </c>
      <c r="AE29" s="29" t="s">
        <v>464</v>
      </c>
    </row>
    <row r="30" spans="2:31" s="19" customFormat="1" ht="12">
      <c r="B30" s="19" t="s">
        <v>488</v>
      </c>
      <c r="C30" s="61" t="str">
        <f>IFERROR(VLOOKUP(B30,[1]Hoja5!$A$2:$B$199,2,FALSE),"")</f>
        <v>MDG</v>
      </c>
      <c r="D30" s="21">
        <v>1.3599999999999999</v>
      </c>
      <c r="E30" s="22">
        <v>1990</v>
      </c>
      <c r="F30" s="21">
        <v>1.47</v>
      </c>
      <c r="G30" s="22">
        <v>1995</v>
      </c>
      <c r="H30" s="21">
        <v>2.9790000000000001</v>
      </c>
      <c r="I30" s="22">
        <v>2001</v>
      </c>
      <c r="J30" s="21">
        <v>2.6240000000000001</v>
      </c>
      <c r="K30" s="22">
        <v>2005</v>
      </c>
      <c r="L30" s="21">
        <v>3.0120000000000005</v>
      </c>
      <c r="M30" s="22">
        <v>2007</v>
      </c>
      <c r="N30" s="21">
        <v>2.5330919117647062</v>
      </c>
      <c r="O30" s="22">
        <v>2008</v>
      </c>
      <c r="P30" s="21">
        <v>2.3926204512032081</v>
      </c>
      <c r="Q30" s="22">
        <v>2010</v>
      </c>
      <c r="R30" s="23" t="s">
        <v>451</v>
      </c>
      <c r="S30" s="22" t="s">
        <v>452</v>
      </c>
      <c r="T30" s="24">
        <v>2.3926204512032081</v>
      </c>
      <c r="U30" s="25">
        <v>2010</v>
      </c>
      <c r="V30" s="21"/>
      <c r="W30" s="21">
        <v>2.0779999999999998</v>
      </c>
      <c r="X30" s="22">
        <v>2010</v>
      </c>
      <c r="Y30" s="26">
        <v>1</v>
      </c>
      <c r="Z30" s="27" t="s">
        <v>464</v>
      </c>
      <c r="AB30" s="21">
        <v>0.31462045120320847</v>
      </c>
      <c r="AC30" s="17">
        <v>2010</v>
      </c>
      <c r="AD30" s="28">
        <v>7</v>
      </c>
      <c r="AE30" s="29" t="s">
        <v>464</v>
      </c>
    </row>
    <row r="31" spans="2:31" s="19" customFormat="1" ht="12">
      <c r="B31" s="19" t="s">
        <v>489</v>
      </c>
      <c r="C31" s="61" t="str">
        <f>IFERROR(VLOOKUP(B31,[1]Hoja5!$A$2:$B$199,2,FALSE),"")</f>
        <v>MWI</v>
      </c>
      <c r="D31" s="23" t="s">
        <v>451</v>
      </c>
      <c r="E31" s="22" t="s">
        <v>452</v>
      </c>
      <c r="F31" s="23" t="s">
        <v>451</v>
      </c>
      <c r="G31" s="22" t="s">
        <v>452</v>
      </c>
      <c r="H31" s="23" t="s">
        <v>451</v>
      </c>
      <c r="I31" s="22" t="s">
        <v>452</v>
      </c>
      <c r="J31" s="23" t="s">
        <v>451</v>
      </c>
      <c r="K31" s="22" t="s">
        <v>452</v>
      </c>
      <c r="L31" s="21">
        <v>5.91</v>
      </c>
      <c r="M31" s="22">
        <v>2007</v>
      </c>
      <c r="N31" s="23" t="s">
        <v>451</v>
      </c>
      <c r="O31" s="22" t="s">
        <v>452</v>
      </c>
      <c r="P31" s="23" t="s">
        <v>451</v>
      </c>
      <c r="Q31" s="22" t="s">
        <v>452</v>
      </c>
      <c r="R31" s="23" t="s">
        <v>451</v>
      </c>
      <c r="S31" s="22" t="s">
        <v>452</v>
      </c>
      <c r="T31" s="24">
        <v>5.907</v>
      </c>
      <c r="U31" s="25">
        <v>2007</v>
      </c>
      <c r="V31" s="21"/>
      <c r="W31" s="21">
        <v>4.5069999999999997</v>
      </c>
      <c r="X31" s="22">
        <v>2007</v>
      </c>
      <c r="Y31" s="26">
        <v>4</v>
      </c>
      <c r="Z31" s="27" t="s">
        <v>453</v>
      </c>
      <c r="AB31" s="21">
        <v>1.4</v>
      </c>
      <c r="AC31" s="17">
        <v>2007</v>
      </c>
      <c r="AD31" s="28">
        <v>11</v>
      </c>
      <c r="AE31" s="29" t="s">
        <v>490</v>
      </c>
    </row>
    <row r="32" spans="2:31" s="19" customFormat="1" ht="12">
      <c r="B32" s="19" t="s">
        <v>491</v>
      </c>
      <c r="C32" s="61" t="str">
        <f>IFERROR(VLOOKUP(B32,[1]Hoja5!$A$2:$B$199,2,FALSE),"")</f>
        <v>MLI</v>
      </c>
      <c r="D32" s="23" t="s">
        <v>451</v>
      </c>
      <c r="E32" s="22" t="s">
        <v>452</v>
      </c>
      <c r="F32" s="23" t="s">
        <v>451</v>
      </c>
      <c r="G32" s="22" t="s">
        <v>452</v>
      </c>
      <c r="H32" s="23" t="s">
        <v>451</v>
      </c>
      <c r="I32" s="22" t="s">
        <v>452</v>
      </c>
      <c r="J32" s="23" t="s">
        <v>451</v>
      </c>
      <c r="K32" s="22" t="s">
        <v>452</v>
      </c>
      <c r="L32" s="23" t="s">
        <v>451</v>
      </c>
      <c r="M32" s="22" t="s">
        <v>452</v>
      </c>
      <c r="N32" s="23" t="s">
        <v>451</v>
      </c>
      <c r="O32" s="22" t="s">
        <v>452</v>
      </c>
      <c r="P32" s="21">
        <v>4.8840000000000003</v>
      </c>
      <c r="Q32" s="22">
        <v>2010</v>
      </c>
      <c r="R32" s="23" t="s">
        <v>451</v>
      </c>
      <c r="S32" s="22" t="s">
        <v>452</v>
      </c>
      <c r="T32" s="24">
        <v>4.8840000000000003</v>
      </c>
      <c r="U32" s="25">
        <v>2010</v>
      </c>
      <c r="V32" s="21"/>
      <c r="W32" s="21">
        <v>2.8170000000000002</v>
      </c>
      <c r="X32" s="22">
        <v>2010</v>
      </c>
      <c r="Y32" s="26">
        <v>4</v>
      </c>
      <c r="Z32" s="27" t="s">
        <v>453</v>
      </c>
      <c r="AB32" s="21">
        <v>2.0670000000000002</v>
      </c>
      <c r="AC32" s="17">
        <v>2010</v>
      </c>
      <c r="AD32" s="28">
        <v>8</v>
      </c>
      <c r="AE32" s="29" t="s">
        <v>458</v>
      </c>
    </row>
    <row r="33" spans="1:31" s="19" customFormat="1" ht="12">
      <c r="B33" s="19" t="s">
        <v>492</v>
      </c>
      <c r="C33" s="61" t="str">
        <f>IFERROR(VLOOKUP(B33,[1]Hoja5!$A$2:$B$199,2,FALSE),"")</f>
        <v>MRT</v>
      </c>
      <c r="D33" s="21">
        <v>1</v>
      </c>
      <c r="E33" s="22">
        <v>1990</v>
      </c>
      <c r="F33" s="21">
        <v>3.617</v>
      </c>
      <c r="G33" s="22">
        <v>1995</v>
      </c>
      <c r="H33" s="21">
        <v>4.2709999999999999</v>
      </c>
      <c r="I33" s="22">
        <v>2000</v>
      </c>
      <c r="J33" s="21">
        <v>3.9619999999999997</v>
      </c>
      <c r="K33" s="22">
        <v>2005</v>
      </c>
      <c r="L33" s="21">
        <v>3.0594999999999999</v>
      </c>
      <c r="M33" s="22">
        <v>2007</v>
      </c>
      <c r="N33" s="21">
        <v>4.0744999999999996</v>
      </c>
      <c r="O33" s="22">
        <v>2009</v>
      </c>
      <c r="P33" s="21">
        <v>4.8683750000000003</v>
      </c>
      <c r="Q33" s="22">
        <v>2010</v>
      </c>
      <c r="R33" s="23" t="s">
        <v>451</v>
      </c>
      <c r="S33" s="22" t="s">
        <v>452</v>
      </c>
      <c r="T33" s="24">
        <v>4.8683750000000003</v>
      </c>
      <c r="U33" s="25">
        <v>2010</v>
      </c>
      <c r="V33" s="21"/>
      <c r="W33" s="21">
        <v>4.0289999999999999</v>
      </c>
      <c r="X33" s="22">
        <v>2010</v>
      </c>
      <c r="Y33" s="26">
        <v>4</v>
      </c>
      <c r="Z33" s="27" t="s">
        <v>453</v>
      </c>
      <c r="AB33" s="21">
        <v>0.83937500000000009</v>
      </c>
      <c r="AC33" s="17">
        <v>2010</v>
      </c>
      <c r="AD33" s="28">
        <v>6</v>
      </c>
      <c r="AE33" s="29" t="s">
        <v>454</v>
      </c>
    </row>
    <row r="34" spans="1:31" s="19" customFormat="1" ht="12">
      <c r="B34" s="19" t="s">
        <v>493</v>
      </c>
      <c r="C34" s="61" t="str">
        <f>IFERROR(VLOOKUP(B34,[1]Hoja5!$A$2:$B$199,2,FALSE),"")</f>
        <v>MUS</v>
      </c>
      <c r="D34" s="21">
        <v>4.9290000000000003</v>
      </c>
      <c r="E34" s="22">
        <v>1990</v>
      </c>
      <c r="F34" s="21">
        <v>5.7629999999999999</v>
      </c>
      <c r="G34" s="22">
        <v>1995</v>
      </c>
      <c r="H34" s="21">
        <v>6.8949999999999996</v>
      </c>
      <c r="I34" s="22">
        <v>2000</v>
      </c>
      <c r="J34" s="21">
        <v>7.7169999999999996</v>
      </c>
      <c r="K34" s="22">
        <v>2005</v>
      </c>
      <c r="L34" s="21">
        <v>7.1859999999999999</v>
      </c>
      <c r="M34" s="22">
        <v>2007</v>
      </c>
      <c r="N34" s="21">
        <v>8.4770000000000003</v>
      </c>
      <c r="O34" s="22">
        <v>2009</v>
      </c>
      <c r="P34" s="21">
        <v>9.1210000000000004</v>
      </c>
      <c r="Q34" s="22">
        <v>2011</v>
      </c>
      <c r="R34" s="23" t="s">
        <v>451</v>
      </c>
      <c r="S34" s="22" t="s">
        <v>452</v>
      </c>
      <c r="T34" s="24">
        <v>9.1210000000000004</v>
      </c>
      <c r="U34" s="25">
        <v>2011</v>
      </c>
      <c r="V34" s="21"/>
      <c r="W34" s="21">
        <v>2.3919999999999999</v>
      </c>
      <c r="X34" s="22">
        <v>2011</v>
      </c>
      <c r="Y34" s="26">
        <v>7</v>
      </c>
      <c r="Z34" s="27" t="s">
        <v>464</v>
      </c>
      <c r="AB34" s="21">
        <v>6.7290000000000001</v>
      </c>
      <c r="AC34" s="17">
        <v>2011</v>
      </c>
      <c r="AD34" s="28">
        <v>7</v>
      </c>
      <c r="AE34" s="29" t="s">
        <v>464</v>
      </c>
    </row>
    <row r="35" spans="1:31" s="19" customFormat="1" ht="12">
      <c r="B35" s="19" t="s">
        <v>494</v>
      </c>
      <c r="C35" s="61" t="str">
        <f>IFERROR(VLOOKUP(B35,[1]Hoja5!$A$2:$B$199,2,FALSE),"")</f>
        <v>MAR</v>
      </c>
      <c r="D35" s="21">
        <v>2.4</v>
      </c>
      <c r="E35" s="22">
        <v>1990</v>
      </c>
      <c r="F35" s="21">
        <v>3.5359999999999996</v>
      </c>
      <c r="G35" s="22">
        <v>1995</v>
      </c>
      <c r="H35" s="21">
        <v>3.915</v>
      </c>
      <c r="I35" s="22">
        <v>1999</v>
      </c>
      <c r="J35" s="21">
        <v>4.7849921671018274</v>
      </c>
      <c r="K35" s="22">
        <v>2005</v>
      </c>
      <c r="L35" s="21">
        <v>5.9775365853658533</v>
      </c>
      <c r="M35" s="22">
        <v>2007</v>
      </c>
      <c r="N35" s="21">
        <v>6.4486097560975608</v>
      </c>
      <c r="O35" s="22">
        <v>2009</v>
      </c>
      <c r="P35" s="21">
        <v>6.5737439024390243</v>
      </c>
      <c r="Q35" s="22">
        <v>2010</v>
      </c>
      <c r="R35" s="23" t="s">
        <v>451</v>
      </c>
      <c r="S35" s="22" t="s">
        <v>452</v>
      </c>
      <c r="T35" s="24">
        <v>6.5737439024390243</v>
      </c>
      <c r="U35" s="25">
        <v>2010</v>
      </c>
      <c r="V35" s="21"/>
      <c r="W35" s="21">
        <v>2.0659999999999998</v>
      </c>
      <c r="X35" s="22">
        <v>2010</v>
      </c>
      <c r="Y35" s="26">
        <v>4</v>
      </c>
      <c r="Z35" s="27" t="s">
        <v>453</v>
      </c>
      <c r="AB35" s="21">
        <v>4.5077439024390245</v>
      </c>
      <c r="AC35" s="17">
        <v>2010</v>
      </c>
      <c r="AD35" s="28">
        <v>6</v>
      </c>
      <c r="AE35" s="29" t="s">
        <v>454</v>
      </c>
    </row>
    <row r="36" spans="1:31" s="19" customFormat="1" ht="12">
      <c r="B36" s="19" t="s">
        <v>495</v>
      </c>
      <c r="C36" s="61" t="str">
        <f>IFERROR(VLOOKUP(B36,[1]Hoja5!$A$2:$B$199,2,FALSE),"")</f>
        <v>MOZ</v>
      </c>
      <c r="D36" s="21">
        <v>3.5</v>
      </c>
      <c r="E36" s="22">
        <v>1990</v>
      </c>
      <c r="F36" s="21">
        <v>3.4970000000000003</v>
      </c>
      <c r="G36" s="22">
        <v>1995</v>
      </c>
      <c r="H36" s="21">
        <v>4.5120000000000005</v>
      </c>
      <c r="I36" s="22">
        <v>2000</v>
      </c>
      <c r="J36" s="21">
        <v>4.7060000000000004</v>
      </c>
      <c r="K36" s="22">
        <v>2005</v>
      </c>
      <c r="L36" s="21">
        <v>4.2869999999999999</v>
      </c>
      <c r="M36" s="22">
        <v>2007</v>
      </c>
      <c r="N36" s="21">
        <v>4.4881121833534374</v>
      </c>
      <c r="O36" s="22">
        <v>2009</v>
      </c>
      <c r="P36" s="21">
        <v>5.3170000000000002</v>
      </c>
      <c r="Q36" s="22">
        <v>2010</v>
      </c>
      <c r="R36" s="23" t="s">
        <v>451</v>
      </c>
      <c r="S36" s="22" t="s">
        <v>452</v>
      </c>
      <c r="T36" s="24">
        <v>5.3170000000000002</v>
      </c>
      <c r="U36" s="25">
        <v>2010</v>
      </c>
      <c r="V36" s="21"/>
      <c r="W36" s="21">
        <v>3.2930000000000001</v>
      </c>
      <c r="X36" s="22">
        <v>2010</v>
      </c>
      <c r="Y36" s="26">
        <v>6</v>
      </c>
      <c r="Z36" s="27" t="s">
        <v>453</v>
      </c>
      <c r="AB36" s="21">
        <v>2.024</v>
      </c>
      <c r="AC36" s="17">
        <v>2010</v>
      </c>
      <c r="AD36" s="28">
        <v>6</v>
      </c>
      <c r="AE36" s="29" t="s">
        <v>454</v>
      </c>
    </row>
    <row r="37" spans="1:31" s="19" customFormat="1" ht="12">
      <c r="B37" s="19" t="s">
        <v>496</v>
      </c>
      <c r="C37" s="61" t="str">
        <f>IFERROR(VLOOKUP(B37,[1]Hoja5!$A$2:$B$199,2,FALSE),"")</f>
        <v>NAM</v>
      </c>
      <c r="D37" s="21">
        <v>3.9</v>
      </c>
      <c r="E37" s="22">
        <v>1990</v>
      </c>
      <c r="F37" s="21">
        <v>3.9</v>
      </c>
      <c r="G37" s="22">
        <v>1995</v>
      </c>
      <c r="H37" s="21">
        <v>3.98</v>
      </c>
      <c r="I37" s="22">
        <v>2000</v>
      </c>
      <c r="J37" s="21">
        <v>4.2</v>
      </c>
      <c r="K37" s="22">
        <v>2005</v>
      </c>
      <c r="L37" s="21">
        <v>5.4</v>
      </c>
      <c r="M37" s="22">
        <v>2007</v>
      </c>
      <c r="N37" s="21">
        <v>6.2</v>
      </c>
      <c r="O37" s="22">
        <v>2009</v>
      </c>
      <c r="P37" s="21">
        <v>7.4</v>
      </c>
      <c r="Q37" s="22">
        <v>2011</v>
      </c>
      <c r="R37" s="23" t="s">
        <v>451</v>
      </c>
      <c r="S37" s="22" t="s">
        <v>452</v>
      </c>
      <c r="T37" s="24">
        <v>7.4</v>
      </c>
      <c r="U37" s="25">
        <v>2011</v>
      </c>
      <c r="V37" s="21"/>
      <c r="W37" s="21">
        <v>2.8000000000000007</v>
      </c>
      <c r="X37" s="22">
        <v>2011</v>
      </c>
      <c r="Y37" s="26">
        <v>4</v>
      </c>
      <c r="Z37" s="27" t="s">
        <v>453</v>
      </c>
      <c r="AB37" s="21">
        <v>4.5999999999999996</v>
      </c>
      <c r="AC37" s="17">
        <v>2011</v>
      </c>
      <c r="AD37" s="28">
        <v>6</v>
      </c>
      <c r="AE37" s="29" t="s">
        <v>466</v>
      </c>
    </row>
    <row r="38" spans="1:31" s="19" customFormat="1" ht="12">
      <c r="B38" s="19" t="s">
        <v>497</v>
      </c>
      <c r="C38" s="61" t="str">
        <f>IFERROR(VLOOKUP(B38,[1]Hoja5!$A$2:$B$199,2,FALSE),"")</f>
        <v>NER</v>
      </c>
      <c r="D38" s="21">
        <v>1.9</v>
      </c>
      <c r="E38" s="22">
        <v>1990</v>
      </c>
      <c r="F38" s="21">
        <v>2</v>
      </c>
      <c r="G38" s="22">
        <v>1995</v>
      </c>
      <c r="H38" s="21">
        <v>1.82</v>
      </c>
      <c r="I38" s="22">
        <v>2000</v>
      </c>
      <c r="J38" s="21">
        <v>3.4790000000000001</v>
      </c>
      <c r="K38" s="22">
        <v>2005</v>
      </c>
      <c r="L38" s="21">
        <v>3.2629999999999999</v>
      </c>
      <c r="M38" s="22">
        <v>2007</v>
      </c>
      <c r="N38" s="21">
        <v>3.2890000000000001</v>
      </c>
      <c r="O38" s="22">
        <v>2009</v>
      </c>
      <c r="P38" s="21">
        <v>2.9122755671253251</v>
      </c>
      <c r="Q38" s="22">
        <v>2010</v>
      </c>
      <c r="R38" s="23" t="s">
        <v>451</v>
      </c>
      <c r="S38" s="22" t="s">
        <v>452</v>
      </c>
      <c r="T38" s="24">
        <v>2.9122755671253251</v>
      </c>
      <c r="U38" s="25">
        <v>2010</v>
      </c>
      <c r="V38" s="21"/>
      <c r="W38" s="21">
        <v>2.3809999999999998</v>
      </c>
      <c r="X38" s="22">
        <v>2010</v>
      </c>
      <c r="Y38" s="26">
        <v>4</v>
      </c>
      <c r="Z38" s="27" t="s">
        <v>453</v>
      </c>
      <c r="AB38" s="21">
        <v>0.53127556712532531</v>
      </c>
      <c r="AC38" s="17">
        <v>2010</v>
      </c>
      <c r="AD38" s="28">
        <v>6</v>
      </c>
      <c r="AE38" s="29" t="s">
        <v>454</v>
      </c>
    </row>
    <row r="39" spans="1:31" s="19" customFormat="1" ht="12">
      <c r="B39" s="19" t="s">
        <v>498</v>
      </c>
      <c r="C39" s="61" t="str">
        <f>IFERROR(VLOOKUP(B39,[1]Hoja5!$A$2:$B$199,2,FALSE),"")</f>
        <v>NGA</v>
      </c>
      <c r="D39" s="23" t="s">
        <v>451</v>
      </c>
      <c r="E39" s="22" t="s">
        <v>452</v>
      </c>
      <c r="F39" s="23" t="s">
        <v>451</v>
      </c>
      <c r="G39" s="22" t="s">
        <v>452</v>
      </c>
      <c r="H39" s="23" t="s">
        <v>451</v>
      </c>
      <c r="I39" s="22" t="s">
        <v>452</v>
      </c>
      <c r="J39" s="23" t="s">
        <v>451</v>
      </c>
      <c r="K39" s="22" t="s">
        <v>452</v>
      </c>
      <c r="L39" s="23" t="s">
        <v>451</v>
      </c>
      <c r="M39" s="22" t="s">
        <v>452</v>
      </c>
      <c r="N39" s="21">
        <v>3.6999999999999997</v>
      </c>
      <c r="O39" s="22">
        <v>2009</v>
      </c>
      <c r="P39" s="21">
        <v>2.8317592679493195</v>
      </c>
      <c r="Q39" s="22">
        <v>2010</v>
      </c>
      <c r="R39" s="23" t="s">
        <v>451</v>
      </c>
      <c r="S39" s="22" t="s">
        <v>452</v>
      </c>
      <c r="T39" s="24">
        <v>2.8317592679493195</v>
      </c>
      <c r="U39" s="25">
        <v>2010</v>
      </c>
      <c r="V39" s="21"/>
      <c r="W39" s="21">
        <v>1.7090000000000001</v>
      </c>
      <c r="X39" s="22">
        <v>2010</v>
      </c>
      <c r="Y39" s="26">
        <v>12</v>
      </c>
      <c r="Z39" s="27" t="s">
        <v>490</v>
      </c>
      <c r="AB39" s="21">
        <v>1.1227592679493197</v>
      </c>
      <c r="AC39" s="17">
        <v>2010</v>
      </c>
      <c r="AD39" s="28">
        <v>12</v>
      </c>
      <c r="AE39" s="29" t="s">
        <v>490</v>
      </c>
    </row>
    <row r="40" spans="1:31" s="19" customFormat="1" ht="12">
      <c r="B40" s="19" t="s">
        <v>499</v>
      </c>
      <c r="C40" s="61" t="str">
        <f>IFERROR(VLOOKUP(B40,[1]Hoja5!$A$2:$B$199,2,FALSE),"")</f>
        <v>RWA</v>
      </c>
      <c r="D40" s="21">
        <v>1.9</v>
      </c>
      <c r="E40" s="22">
        <v>1990</v>
      </c>
      <c r="F40" s="23" t="s">
        <v>451</v>
      </c>
      <c r="G40" s="22" t="s">
        <v>452</v>
      </c>
      <c r="H40" s="21">
        <v>2.153</v>
      </c>
      <c r="I40" s="22">
        <v>2000</v>
      </c>
      <c r="J40" s="21">
        <v>4.7080000000000002</v>
      </c>
      <c r="K40" s="22">
        <v>2005</v>
      </c>
      <c r="L40" s="21">
        <v>5.6550000000000002</v>
      </c>
      <c r="M40" s="22">
        <v>2007</v>
      </c>
      <c r="N40" s="21">
        <v>6.8659999999999997</v>
      </c>
      <c r="O40" s="22">
        <v>2009</v>
      </c>
      <c r="P40" s="21">
        <v>7.3125587029444645</v>
      </c>
      <c r="Q40" s="22">
        <v>2010</v>
      </c>
      <c r="R40" s="23" t="s">
        <v>451</v>
      </c>
      <c r="S40" s="22" t="s">
        <v>452</v>
      </c>
      <c r="T40" s="24">
        <v>7.3125587029444645</v>
      </c>
      <c r="U40" s="25">
        <v>2010</v>
      </c>
      <c r="V40" s="21"/>
      <c r="W40" s="21">
        <v>5.7149999999999999</v>
      </c>
      <c r="X40" s="22">
        <v>2010</v>
      </c>
      <c r="Y40" s="26">
        <v>4</v>
      </c>
      <c r="Z40" s="27" t="s">
        <v>453</v>
      </c>
      <c r="AB40" s="21">
        <v>1.5975587029444651</v>
      </c>
      <c r="AC40" s="17">
        <v>2010</v>
      </c>
      <c r="AD40" s="28">
        <v>5</v>
      </c>
      <c r="AE40" s="29" t="s">
        <v>474</v>
      </c>
    </row>
    <row r="41" spans="1:31" s="19" customFormat="1" ht="12">
      <c r="A41" s="30"/>
      <c r="B41" s="19" t="s">
        <v>500</v>
      </c>
      <c r="C41" s="61" t="str">
        <f>IFERROR(VLOOKUP(B41,[1]Hoja5!$A$2:$B$199,2,FALSE),"")</f>
        <v>STP</v>
      </c>
      <c r="D41" s="23" t="s">
        <v>451</v>
      </c>
      <c r="E41" s="22" t="s">
        <v>452</v>
      </c>
      <c r="F41" s="23" t="s">
        <v>451</v>
      </c>
      <c r="G41" s="22" t="s">
        <v>452</v>
      </c>
      <c r="H41" s="23" t="s">
        <v>451</v>
      </c>
      <c r="I41" s="22" t="s">
        <v>452</v>
      </c>
      <c r="J41" s="23" t="s">
        <v>451</v>
      </c>
      <c r="K41" s="22" t="s">
        <v>452</v>
      </c>
      <c r="L41" s="21">
        <v>4.83</v>
      </c>
      <c r="M41" s="22">
        <v>2008</v>
      </c>
      <c r="N41" s="21">
        <v>6.3689999999999998</v>
      </c>
      <c r="O41" s="22">
        <v>2009</v>
      </c>
      <c r="P41" s="21">
        <v>4.9269999999999996</v>
      </c>
      <c r="Q41" s="22">
        <v>2010</v>
      </c>
      <c r="R41" s="23" t="s">
        <v>451</v>
      </c>
      <c r="S41" s="22" t="s">
        <v>452</v>
      </c>
      <c r="T41" s="24">
        <v>4.9269999999999996</v>
      </c>
      <c r="U41" s="25">
        <v>2010</v>
      </c>
      <c r="V41" s="21"/>
      <c r="W41" s="21">
        <v>4.1849999999999996</v>
      </c>
      <c r="X41" s="22">
        <v>2010</v>
      </c>
      <c r="Y41" s="26">
        <v>1</v>
      </c>
      <c r="Z41" s="27" t="s">
        <v>464</v>
      </c>
      <c r="AB41" s="21">
        <v>0.74199999999999999</v>
      </c>
      <c r="AC41" s="17">
        <v>2010</v>
      </c>
      <c r="AD41" s="28">
        <v>1</v>
      </c>
      <c r="AE41" s="29" t="s">
        <v>464</v>
      </c>
    </row>
    <row r="42" spans="1:31" s="19" customFormat="1" ht="12">
      <c r="B42" s="19" t="s">
        <v>501</v>
      </c>
      <c r="C42" s="61" t="str">
        <f>IFERROR(VLOOKUP(B42,[1]Hoja5!$A$2:$B$199,2,FALSE),"")</f>
        <v>SEN</v>
      </c>
      <c r="D42" s="21">
        <v>4.3</v>
      </c>
      <c r="E42" s="22">
        <v>1990</v>
      </c>
      <c r="F42" s="21">
        <v>2.98</v>
      </c>
      <c r="G42" s="22">
        <v>1995</v>
      </c>
      <c r="H42" s="21">
        <v>3.395</v>
      </c>
      <c r="I42" s="22">
        <v>2000</v>
      </c>
      <c r="J42" s="21">
        <v>4.7850000000000001</v>
      </c>
      <c r="K42" s="22">
        <v>2005</v>
      </c>
      <c r="L42" s="21">
        <v>5.0529999999999999</v>
      </c>
      <c r="M42" s="22">
        <v>2007</v>
      </c>
      <c r="N42" s="23" t="s">
        <v>451</v>
      </c>
      <c r="O42" s="22" t="s">
        <v>452</v>
      </c>
      <c r="P42" s="21">
        <v>5.3369999999999997</v>
      </c>
      <c r="Q42" s="22">
        <v>2010</v>
      </c>
      <c r="R42" s="23" t="s">
        <v>451</v>
      </c>
      <c r="S42" s="22" t="s">
        <v>452</v>
      </c>
      <c r="T42" s="24">
        <v>5.3369999999999997</v>
      </c>
      <c r="U42" s="25">
        <v>2010</v>
      </c>
      <c r="V42" s="21"/>
      <c r="W42" s="21">
        <v>3.2770000000000001</v>
      </c>
      <c r="X42" s="22">
        <v>2010</v>
      </c>
      <c r="Y42" s="26">
        <v>4</v>
      </c>
      <c r="Z42" s="27" t="s">
        <v>453</v>
      </c>
      <c r="AB42" s="21">
        <v>2.06</v>
      </c>
      <c r="AC42" s="17">
        <v>2010</v>
      </c>
      <c r="AD42" s="28">
        <v>6</v>
      </c>
      <c r="AE42" s="29" t="s">
        <v>466</v>
      </c>
    </row>
    <row r="43" spans="1:31" s="19" customFormat="1" ht="12">
      <c r="B43" s="19" t="s">
        <v>502</v>
      </c>
      <c r="C43" s="61" t="str">
        <f>IFERROR(VLOOKUP(B43,[1]Hoja5!$A$2:$B$199,2,FALSE),"")</f>
        <v>SYC</v>
      </c>
      <c r="D43" s="21">
        <v>11</v>
      </c>
      <c r="E43" s="22">
        <v>1990</v>
      </c>
      <c r="F43" s="21">
        <v>11.6</v>
      </c>
      <c r="G43" s="22">
        <v>1995</v>
      </c>
      <c r="H43" s="21">
        <v>11.464</v>
      </c>
      <c r="I43" s="22">
        <v>2002</v>
      </c>
      <c r="J43" s="21">
        <v>9.7740000000000009</v>
      </c>
      <c r="K43" s="22">
        <v>2005</v>
      </c>
      <c r="L43" s="21">
        <v>11.772</v>
      </c>
      <c r="M43" s="22">
        <v>2007</v>
      </c>
      <c r="N43" s="21">
        <v>7.511000000000001</v>
      </c>
      <c r="O43" s="22">
        <v>2008</v>
      </c>
      <c r="P43" s="21">
        <v>7.524</v>
      </c>
      <c r="Q43" s="22">
        <v>2011</v>
      </c>
      <c r="R43" s="23" t="s">
        <v>451</v>
      </c>
      <c r="S43" s="22" t="s">
        <v>452</v>
      </c>
      <c r="T43" s="24">
        <v>7.524</v>
      </c>
      <c r="U43" s="25">
        <v>2011</v>
      </c>
      <c r="V43" s="21"/>
      <c r="W43" s="21">
        <v>3.1379999999999999</v>
      </c>
      <c r="X43" s="22">
        <v>2011</v>
      </c>
      <c r="Y43" s="26">
        <v>7</v>
      </c>
      <c r="Z43" s="27" t="s">
        <v>464</v>
      </c>
      <c r="AB43" s="21">
        <v>4.3860000000000001</v>
      </c>
      <c r="AC43" s="17">
        <v>2011</v>
      </c>
      <c r="AD43" s="28">
        <v>7</v>
      </c>
      <c r="AE43" s="29" t="s">
        <v>464</v>
      </c>
    </row>
    <row r="44" spans="1:31" s="19" customFormat="1" ht="12">
      <c r="B44" s="19" t="s">
        <v>503</v>
      </c>
      <c r="C44" s="61" t="str">
        <f>IFERROR(VLOOKUP(B44,[1]Hoja5!$A$2:$B$199,2,FALSE),"")</f>
        <v>SLE</v>
      </c>
      <c r="D44" s="21">
        <v>1.9</v>
      </c>
      <c r="E44" s="22">
        <v>1990</v>
      </c>
      <c r="F44" s="21">
        <v>2</v>
      </c>
      <c r="G44" s="22">
        <v>1995</v>
      </c>
      <c r="H44" s="21">
        <v>4.2569999999999997</v>
      </c>
      <c r="I44" s="22">
        <v>2000</v>
      </c>
      <c r="J44" s="21">
        <v>4.157</v>
      </c>
      <c r="K44" s="22">
        <v>2005</v>
      </c>
      <c r="L44" s="21">
        <v>3.109</v>
      </c>
      <c r="M44" s="22">
        <v>2007</v>
      </c>
      <c r="N44" s="21">
        <v>2.0699999999999998</v>
      </c>
      <c r="O44" s="22">
        <v>2009</v>
      </c>
      <c r="P44" s="23" t="s">
        <v>451</v>
      </c>
      <c r="Q44" s="22" t="s">
        <v>452</v>
      </c>
      <c r="R44" s="23" t="s">
        <v>451</v>
      </c>
      <c r="S44" s="22" t="s">
        <v>452</v>
      </c>
      <c r="T44" s="24">
        <v>2.0680000000000001</v>
      </c>
      <c r="U44" s="25">
        <v>2009</v>
      </c>
      <c r="V44" s="21"/>
      <c r="W44" s="21">
        <v>1.4570000000000001</v>
      </c>
      <c r="X44" s="22">
        <v>2009</v>
      </c>
      <c r="Y44" s="26">
        <v>4</v>
      </c>
      <c r="Z44" s="27" t="s">
        <v>453</v>
      </c>
      <c r="AB44" s="21">
        <v>0.61099999999999999</v>
      </c>
      <c r="AC44" s="17">
        <v>2009</v>
      </c>
      <c r="AD44" s="28">
        <v>6</v>
      </c>
      <c r="AE44" s="29" t="s">
        <v>454</v>
      </c>
    </row>
    <row r="45" spans="1:31" s="19" customFormat="1" ht="12">
      <c r="B45" s="19" t="s">
        <v>504</v>
      </c>
      <c r="C45" s="61" t="str">
        <f>IFERROR(VLOOKUP(B45,[1]Hoja5!$A$2:$B$199,2,FALSE),"")</f>
        <v>ZAF</v>
      </c>
      <c r="D45" s="21">
        <v>5.9730513418903159</v>
      </c>
      <c r="E45" s="22">
        <v>1990</v>
      </c>
      <c r="F45" s="21">
        <v>6.7799999999999994</v>
      </c>
      <c r="G45" s="22">
        <v>1996</v>
      </c>
      <c r="H45" s="21">
        <v>6.88</v>
      </c>
      <c r="I45" s="22">
        <v>2000</v>
      </c>
      <c r="J45" s="21">
        <v>8.92</v>
      </c>
      <c r="K45" s="22">
        <v>2005</v>
      </c>
      <c r="L45" s="21">
        <v>8.8990000000000009</v>
      </c>
      <c r="M45" s="22">
        <v>2007</v>
      </c>
      <c r="N45" s="21">
        <v>10.17</v>
      </c>
      <c r="O45" s="22">
        <v>2009</v>
      </c>
      <c r="P45" s="21">
        <v>9.7850000000000001</v>
      </c>
      <c r="Q45" s="22">
        <v>2010</v>
      </c>
      <c r="R45" s="23" t="s">
        <v>451</v>
      </c>
      <c r="S45" s="22" t="s">
        <v>452</v>
      </c>
      <c r="T45" s="24">
        <v>9.7850000000000001</v>
      </c>
      <c r="U45" s="25">
        <v>2010</v>
      </c>
      <c r="V45" s="21"/>
      <c r="W45" s="21">
        <v>4.74</v>
      </c>
      <c r="X45" s="22">
        <v>2010</v>
      </c>
      <c r="Y45" s="26">
        <v>7</v>
      </c>
      <c r="Z45" s="27" t="s">
        <v>464</v>
      </c>
      <c r="AB45" s="21">
        <v>5.0449999999999999</v>
      </c>
      <c r="AC45" s="17">
        <v>2010</v>
      </c>
      <c r="AD45" s="28">
        <v>7</v>
      </c>
      <c r="AE45" s="29" t="s">
        <v>464</v>
      </c>
    </row>
    <row r="46" spans="1:31" s="19" customFormat="1" ht="12">
      <c r="B46" s="19" t="s">
        <v>505</v>
      </c>
      <c r="C46" s="61" t="str">
        <f>IFERROR(VLOOKUP(B46,[1]Hoja5!$A$2:$B$199,2,FALSE),"")</f>
        <v>SDN</v>
      </c>
      <c r="D46" s="21">
        <v>1.1000000000000001</v>
      </c>
      <c r="E46" s="22">
        <v>1990</v>
      </c>
      <c r="F46" s="21">
        <v>1.49</v>
      </c>
      <c r="G46" s="22">
        <v>1995</v>
      </c>
      <c r="H46" s="21">
        <v>1.3599999999999999</v>
      </c>
      <c r="I46" s="22">
        <v>1996</v>
      </c>
      <c r="J46" s="21">
        <v>1.7210000000000001</v>
      </c>
      <c r="K46" s="22">
        <v>2005</v>
      </c>
      <c r="L46" s="21">
        <v>2.3319999999999999</v>
      </c>
      <c r="M46" s="22">
        <v>2007</v>
      </c>
      <c r="N46" s="21">
        <v>2.4580000000000002</v>
      </c>
      <c r="O46" s="22">
        <v>2008</v>
      </c>
      <c r="P46" s="21">
        <v>2.2748561434193268</v>
      </c>
      <c r="Q46" s="22">
        <v>2010</v>
      </c>
      <c r="R46" s="23" t="s">
        <v>451</v>
      </c>
      <c r="S46" s="22" t="s">
        <v>452</v>
      </c>
      <c r="T46" s="24">
        <v>2.2748561434193268</v>
      </c>
      <c r="U46" s="25">
        <v>2010</v>
      </c>
      <c r="V46" s="21"/>
      <c r="W46" s="21">
        <v>1.988</v>
      </c>
      <c r="X46" s="22">
        <v>2010</v>
      </c>
      <c r="Y46" s="26">
        <v>4</v>
      </c>
      <c r="Z46" s="27" t="s">
        <v>453</v>
      </c>
      <c r="AB46" s="21">
        <v>0.28685614341932669</v>
      </c>
      <c r="AC46" s="17">
        <v>2010</v>
      </c>
      <c r="AD46" s="28">
        <v>6</v>
      </c>
      <c r="AE46" s="29" t="s">
        <v>470</v>
      </c>
    </row>
    <row r="47" spans="1:31" s="19" customFormat="1" ht="12">
      <c r="B47" s="19" t="s">
        <v>506</v>
      </c>
      <c r="C47" s="61" t="str">
        <f>IFERROR(VLOOKUP(B47,[1]Hoja5!$A$2:$B$199,2,FALSE),"")</f>
        <v>SWZ</v>
      </c>
      <c r="D47" s="23" t="s">
        <v>451</v>
      </c>
      <c r="E47" s="22" t="s">
        <v>452</v>
      </c>
      <c r="F47" s="21">
        <v>2.9359999999999999</v>
      </c>
      <c r="G47" s="22">
        <v>1995</v>
      </c>
      <c r="H47" s="21">
        <v>3.0720000000000001</v>
      </c>
      <c r="I47" s="22">
        <v>2000</v>
      </c>
      <c r="J47" s="23" t="s">
        <v>451</v>
      </c>
      <c r="K47" s="22" t="s">
        <v>452</v>
      </c>
      <c r="L47" s="23" t="s">
        <v>451</v>
      </c>
      <c r="M47" s="22" t="s">
        <v>452</v>
      </c>
      <c r="N47" s="21">
        <v>7.8978211382113823</v>
      </c>
      <c r="O47" s="22">
        <v>2000</v>
      </c>
      <c r="P47" s="21">
        <v>7.3150000000000004</v>
      </c>
      <c r="Q47" s="22">
        <v>2010</v>
      </c>
      <c r="R47" s="23" t="s">
        <v>451</v>
      </c>
      <c r="S47" s="22" t="s">
        <v>452</v>
      </c>
      <c r="T47" s="24">
        <v>7.3150000000000004</v>
      </c>
      <c r="U47" s="25">
        <v>2010</v>
      </c>
      <c r="V47" s="21"/>
      <c r="W47" s="21">
        <v>5.5350000000000001</v>
      </c>
      <c r="X47" s="22">
        <v>2010</v>
      </c>
      <c r="Y47" s="26">
        <v>4</v>
      </c>
      <c r="Z47" s="27" t="s">
        <v>453</v>
      </c>
      <c r="AB47" s="21">
        <v>1.78</v>
      </c>
      <c r="AC47" s="17">
        <v>2010</v>
      </c>
      <c r="AD47" s="28">
        <v>24</v>
      </c>
      <c r="AE47" s="29" t="s">
        <v>464</v>
      </c>
    </row>
    <row r="48" spans="1:31" s="19" customFormat="1" ht="12">
      <c r="B48" s="19" t="s">
        <v>507</v>
      </c>
      <c r="C48" s="61" t="str">
        <f>IFERROR(VLOOKUP(B48,[1]Hoja5!$A$2:$B$199,2,FALSE),"")</f>
        <v>TZA</v>
      </c>
      <c r="D48" s="21">
        <v>1.9</v>
      </c>
      <c r="E48" s="22">
        <v>1990</v>
      </c>
      <c r="F48" s="21">
        <v>2</v>
      </c>
      <c r="G48" s="22">
        <v>1995</v>
      </c>
      <c r="H48" s="21">
        <v>2.0499999999999998</v>
      </c>
      <c r="I48" s="22">
        <v>2000</v>
      </c>
      <c r="J48" s="21">
        <v>3.29</v>
      </c>
      <c r="K48" s="22">
        <v>2005</v>
      </c>
      <c r="L48" s="21">
        <v>5.3919999999999995</v>
      </c>
      <c r="M48" s="22">
        <v>2007</v>
      </c>
      <c r="N48" s="21">
        <v>6.08</v>
      </c>
      <c r="O48" s="22">
        <v>2009</v>
      </c>
      <c r="P48" s="21">
        <v>6.806</v>
      </c>
      <c r="Q48" s="22">
        <v>2010</v>
      </c>
      <c r="R48" s="23" t="s">
        <v>451</v>
      </c>
      <c r="S48" s="22" t="s">
        <v>452</v>
      </c>
      <c r="T48" s="24">
        <v>6.806</v>
      </c>
      <c r="U48" s="25">
        <v>2010</v>
      </c>
      <c r="V48" s="21"/>
      <c r="W48" s="21">
        <v>4.4809999999999999</v>
      </c>
      <c r="X48" s="22">
        <v>2010</v>
      </c>
      <c r="Y48" s="26">
        <v>6</v>
      </c>
      <c r="Z48" s="27" t="s">
        <v>454</v>
      </c>
      <c r="AB48" s="21">
        <v>2.3250000000000002</v>
      </c>
      <c r="AC48" s="17">
        <v>2010</v>
      </c>
      <c r="AD48" s="28">
        <v>6</v>
      </c>
      <c r="AE48" s="29" t="s">
        <v>466</v>
      </c>
    </row>
    <row r="49" spans="1:31" s="19" customFormat="1" ht="12">
      <c r="B49" s="19" t="s">
        <v>508</v>
      </c>
      <c r="C49" s="61" t="str">
        <f>IFERROR(VLOOKUP(B49,[1]Hoja5!$A$2:$B$199,2,FALSE),"")</f>
        <v>TGO</v>
      </c>
      <c r="D49" s="21">
        <v>1.7</v>
      </c>
      <c r="E49" s="22">
        <v>1990</v>
      </c>
      <c r="F49" s="21">
        <v>2.7889999999999997</v>
      </c>
      <c r="G49" s="22">
        <v>1995</v>
      </c>
      <c r="H49" s="21">
        <v>3.71</v>
      </c>
      <c r="I49" s="22">
        <v>2000</v>
      </c>
      <c r="J49" s="21">
        <v>4.24</v>
      </c>
      <c r="K49" s="22">
        <v>2005</v>
      </c>
      <c r="L49" s="21">
        <v>4.4889999999999999</v>
      </c>
      <c r="M49" s="22">
        <v>2007</v>
      </c>
      <c r="N49" s="21">
        <v>5.4889999999999999</v>
      </c>
      <c r="O49" s="22">
        <v>2009</v>
      </c>
      <c r="P49" s="21">
        <v>5.7317279658432447</v>
      </c>
      <c r="Q49" s="22">
        <v>2010</v>
      </c>
      <c r="R49" s="23" t="s">
        <v>451</v>
      </c>
      <c r="S49" s="22" t="s">
        <v>452</v>
      </c>
      <c r="T49" s="24">
        <v>5.7317279658432447</v>
      </c>
      <c r="U49" s="25">
        <v>2010</v>
      </c>
      <c r="V49" s="21"/>
      <c r="W49" s="21">
        <v>3.4239999999999999</v>
      </c>
      <c r="X49" s="22">
        <v>2010</v>
      </c>
      <c r="Y49" s="26">
        <v>4</v>
      </c>
      <c r="Z49" s="27" t="s">
        <v>453</v>
      </c>
      <c r="AB49" s="21">
        <v>2.3077279658432448</v>
      </c>
      <c r="AC49" s="17">
        <v>2010</v>
      </c>
      <c r="AD49" s="28">
        <v>6</v>
      </c>
      <c r="AE49" s="29" t="s">
        <v>454</v>
      </c>
    </row>
    <row r="50" spans="1:31" s="19" customFormat="1" ht="12">
      <c r="B50" s="19" t="s">
        <v>509</v>
      </c>
      <c r="C50" s="61" t="str">
        <f>IFERROR(VLOOKUP(B50,[1]Hoja5!$A$2:$B$199,2,FALSE),"")</f>
        <v>TUN</v>
      </c>
      <c r="D50" s="21">
        <v>7</v>
      </c>
      <c r="E50" s="22">
        <v>1990</v>
      </c>
      <c r="F50" s="21">
        <v>7.5239999999999991</v>
      </c>
      <c r="G50" s="22">
        <v>1995</v>
      </c>
      <c r="H50" s="21">
        <v>6.9379999999999997</v>
      </c>
      <c r="I50" s="22">
        <v>2000</v>
      </c>
      <c r="J50" s="21">
        <v>8.0830000000000002</v>
      </c>
      <c r="K50" s="22">
        <v>2005</v>
      </c>
      <c r="L50" s="21">
        <v>8.2219999999999995</v>
      </c>
      <c r="M50" s="22">
        <v>2007</v>
      </c>
      <c r="N50" s="21">
        <v>8.8339999999999996</v>
      </c>
      <c r="O50" s="22">
        <v>2009</v>
      </c>
      <c r="P50" s="21">
        <v>10.402999999999999</v>
      </c>
      <c r="Q50" s="22">
        <v>2011</v>
      </c>
      <c r="R50" s="23" t="s">
        <v>451</v>
      </c>
      <c r="S50" s="22" t="s">
        <v>452</v>
      </c>
      <c r="T50" s="24">
        <v>10.402999999999999</v>
      </c>
      <c r="U50" s="25">
        <v>2011</v>
      </c>
      <c r="V50" s="21"/>
      <c r="W50" s="21">
        <v>1.4950000000000001</v>
      </c>
      <c r="X50" s="22">
        <v>2011</v>
      </c>
      <c r="Y50" s="26">
        <v>7</v>
      </c>
      <c r="Z50" s="27" t="s">
        <v>464</v>
      </c>
      <c r="AB50" s="21">
        <v>8.9079999999999995</v>
      </c>
      <c r="AC50" s="17">
        <v>2011</v>
      </c>
      <c r="AD50" s="28">
        <v>7</v>
      </c>
      <c r="AE50" s="29" t="s">
        <v>464</v>
      </c>
    </row>
    <row r="51" spans="1:31" s="19" customFormat="1" ht="12">
      <c r="B51" s="19" t="s">
        <v>510</v>
      </c>
      <c r="C51" s="61" t="str">
        <f>IFERROR(VLOOKUP(B51,[1]Hoja5!$A$2:$B$199,2,FALSE),"")</f>
        <v>UGA</v>
      </c>
      <c r="D51" s="23" t="s">
        <v>451</v>
      </c>
      <c r="E51" s="22" t="s">
        <v>452</v>
      </c>
      <c r="F51" s="21">
        <v>0.9</v>
      </c>
      <c r="G51" s="22">
        <v>1998</v>
      </c>
      <c r="H51" s="21">
        <v>4.2709999999999999</v>
      </c>
      <c r="I51" s="22">
        <v>2000</v>
      </c>
      <c r="J51" s="21">
        <v>4.1719999999999997</v>
      </c>
      <c r="K51" s="22">
        <v>2005</v>
      </c>
      <c r="L51" s="21">
        <v>3.153</v>
      </c>
      <c r="M51" s="22">
        <v>2007</v>
      </c>
      <c r="N51" s="21">
        <v>3.0409999999999999</v>
      </c>
      <c r="O51" s="22">
        <v>2009</v>
      </c>
      <c r="P51" s="21">
        <v>3.4600000000000004</v>
      </c>
      <c r="Q51" s="22">
        <v>2011</v>
      </c>
      <c r="R51" s="23" t="s">
        <v>451</v>
      </c>
      <c r="S51" s="22" t="s">
        <v>452</v>
      </c>
      <c r="T51" s="24">
        <v>3.4600000000000004</v>
      </c>
      <c r="U51" s="25">
        <v>2011</v>
      </c>
      <c r="V51" s="21"/>
      <c r="W51" s="21">
        <v>2.3040000000000003</v>
      </c>
      <c r="X51" s="22">
        <v>2011</v>
      </c>
      <c r="Y51" s="26">
        <v>10</v>
      </c>
      <c r="Z51" s="27" t="s">
        <v>464</v>
      </c>
      <c r="AB51" s="21">
        <v>1.1560000000000001</v>
      </c>
      <c r="AC51" s="17">
        <v>2011</v>
      </c>
      <c r="AD51" s="28">
        <v>13</v>
      </c>
      <c r="AE51" s="29" t="s">
        <v>464</v>
      </c>
    </row>
    <row r="52" spans="1:31" s="19" customFormat="1" ht="12">
      <c r="B52" s="19" t="s">
        <v>511</v>
      </c>
      <c r="C52" s="61" t="str">
        <f>IFERROR(VLOOKUP(B52,[1]Hoja5!$A$2:$B$199,2,FALSE),"")</f>
        <v>ZMB</v>
      </c>
      <c r="D52" s="21">
        <v>2.2999999999999998</v>
      </c>
      <c r="E52" s="22">
        <v>1990</v>
      </c>
      <c r="F52" s="21">
        <v>2.5</v>
      </c>
      <c r="G52" s="22">
        <v>1995</v>
      </c>
      <c r="H52" s="21">
        <v>3.907</v>
      </c>
      <c r="I52" s="22">
        <v>2000</v>
      </c>
      <c r="J52" s="21">
        <v>5.4399999999999995</v>
      </c>
      <c r="K52" s="22">
        <v>2005</v>
      </c>
      <c r="L52" s="21">
        <v>4.7539999999999996</v>
      </c>
      <c r="M52" s="22">
        <v>2007</v>
      </c>
      <c r="N52" s="21">
        <v>5.32</v>
      </c>
      <c r="O52" s="22">
        <v>2009</v>
      </c>
      <c r="P52" s="21">
        <v>5.4589999999999996</v>
      </c>
      <c r="Q52" s="22">
        <v>2011</v>
      </c>
      <c r="R52" s="23" t="s">
        <v>451</v>
      </c>
      <c r="S52" s="22" t="s">
        <v>452</v>
      </c>
      <c r="T52" s="24">
        <v>5.4589999999999996</v>
      </c>
      <c r="U52" s="25">
        <v>2011</v>
      </c>
      <c r="V52" s="21"/>
      <c r="W52" s="21">
        <v>3.6589999999999998</v>
      </c>
      <c r="X52" s="22">
        <v>2011</v>
      </c>
      <c r="Y52" s="26">
        <v>4</v>
      </c>
      <c r="Z52" s="27" t="s">
        <v>453</v>
      </c>
      <c r="AB52" s="21">
        <v>1.8</v>
      </c>
      <c r="AC52" s="17">
        <v>2011</v>
      </c>
      <c r="AD52" s="28">
        <v>6</v>
      </c>
      <c r="AE52" s="29" t="s">
        <v>454</v>
      </c>
    </row>
    <row r="53" spans="1:31" s="19" customFormat="1" ht="12">
      <c r="B53" s="19" t="s">
        <v>512</v>
      </c>
      <c r="C53" s="61" t="str">
        <f>IFERROR(VLOOKUP(B53,[1]Hoja5!$A$2:$B$199,2,FALSE),"")</f>
        <v>ZWE</v>
      </c>
      <c r="D53" s="21">
        <v>3.3</v>
      </c>
      <c r="E53" s="22">
        <v>1990</v>
      </c>
      <c r="F53" s="21">
        <v>3.5</v>
      </c>
      <c r="G53" s="22">
        <v>1995</v>
      </c>
      <c r="H53" s="21">
        <v>5.5729999999999995</v>
      </c>
      <c r="I53" s="22">
        <v>2000</v>
      </c>
      <c r="J53" s="21">
        <v>3.9299999999999997</v>
      </c>
      <c r="K53" s="22">
        <v>2005</v>
      </c>
      <c r="L53" s="23" t="s">
        <v>451</v>
      </c>
      <c r="M53" s="22" t="s">
        <v>452</v>
      </c>
      <c r="N53" s="21">
        <v>2</v>
      </c>
      <c r="O53" s="22">
        <v>2009</v>
      </c>
      <c r="P53" s="21">
        <v>5.6</v>
      </c>
      <c r="Q53" s="22">
        <v>2011</v>
      </c>
      <c r="R53" s="23" t="s">
        <v>451</v>
      </c>
      <c r="S53" s="22" t="s">
        <v>452</v>
      </c>
      <c r="T53" s="24">
        <v>5.6</v>
      </c>
      <c r="U53" s="25">
        <v>2011</v>
      </c>
      <c r="V53" s="21"/>
      <c r="W53" s="21">
        <v>4.3</v>
      </c>
      <c r="X53" s="22">
        <v>2011</v>
      </c>
      <c r="Y53" s="26">
        <v>5</v>
      </c>
      <c r="Z53" s="27" t="s">
        <v>474</v>
      </c>
      <c r="AB53" s="21">
        <v>1.3</v>
      </c>
      <c r="AC53" s="17">
        <v>2011</v>
      </c>
      <c r="AD53" s="28">
        <v>5</v>
      </c>
      <c r="AE53" s="29" t="s">
        <v>474</v>
      </c>
    </row>
    <row r="54" spans="1:31" s="19" customFormat="1" ht="12">
      <c r="C54" s="61">
        <f>IFERROR(VLOOKUP(B54,[1]Hoja5!$A$2:$B$199,2,FALSE),"")</f>
        <v>0</v>
      </c>
      <c r="D54" s="21"/>
      <c r="E54" s="22"/>
      <c r="F54" s="21"/>
      <c r="G54" s="22"/>
      <c r="H54" s="21"/>
      <c r="I54" s="22"/>
      <c r="J54" s="21"/>
      <c r="K54" s="22"/>
      <c r="L54" s="23"/>
      <c r="M54" s="22"/>
      <c r="N54" s="21"/>
      <c r="O54" s="22"/>
      <c r="P54" s="21"/>
      <c r="Q54" s="22"/>
      <c r="R54" s="23"/>
      <c r="S54" s="22"/>
      <c r="T54" s="21"/>
      <c r="U54" s="22"/>
      <c r="V54" s="21"/>
      <c r="W54" s="21"/>
      <c r="X54" s="22"/>
      <c r="Y54" s="26"/>
      <c r="Z54" s="27"/>
      <c r="AB54" s="21"/>
      <c r="AC54" s="17"/>
      <c r="AD54" s="28"/>
      <c r="AE54" s="29"/>
    </row>
    <row r="55" spans="1:31" s="11" customFormat="1" ht="15">
      <c r="A55" s="11" t="s">
        <v>513</v>
      </c>
      <c r="C55" s="61">
        <f>IFERROR(VLOOKUP(B55,[1]Hoja5!$A$2:$B$199,2,FALSE),"")</f>
        <v>0</v>
      </c>
      <c r="D55" s="12"/>
      <c r="E55" s="12"/>
      <c r="G55" s="13"/>
      <c r="I55" s="13"/>
      <c r="K55" s="13"/>
      <c r="M55" s="13"/>
      <c r="O55" s="13"/>
      <c r="Q55" s="13"/>
      <c r="R55" s="14"/>
      <c r="S55" s="13"/>
      <c r="T55" s="15"/>
      <c r="U55" s="15"/>
      <c r="V55" s="21"/>
      <c r="X55" s="15"/>
      <c r="Y55" s="13"/>
      <c r="Z55" s="16"/>
      <c r="AC55" s="17"/>
      <c r="AD55" s="14"/>
      <c r="AE55" s="18"/>
    </row>
    <row r="56" spans="1:31" s="19" customFormat="1" ht="12">
      <c r="B56" s="19" t="s">
        <v>526</v>
      </c>
      <c r="C56" s="61" t="str">
        <f>IFERROR(VLOOKUP(B56,[1]Hoja5!$A$2:$B$199,2,FALSE),"")</f>
        <v>AFG</v>
      </c>
      <c r="D56" s="21">
        <v>0.8</v>
      </c>
      <c r="E56" s="22">
        <v>1990</v>
      </c>
      <c r="F56" s="21">
        <v>0.8</v>
      </c>
      <c r="G56" s="22">
        <v>1995</v>
      </c>
      <c r="H56" s="21">
        <v>0.76</v>
      </c>
      <c r="I56" s="22">
        <v>2003</v>
      </c>
      <c r="J56" s="21">
        <v>2.231341</v>
      </c>
      <c r="K56" s="22">
        <v>2006</v>
      </c>
      <c r="L56" s="21">
        <v>3.6637360000000001</v>
      </c>
      <c r="M56" s="22">
        <v>2007</v>
      </c>
      <c r="N56" s="21">
        <v>4.2113040000000002</v>
      </c>
      <c r="O56" s="22">
        <v>2009</v>
      </c>
      <c r="P56" s="21">
        <v>5.5969999999999995</v>
      </c>
      <c r="Q56" s="22">
        <v>2011</v>
      </c>
      <c r="R56" s="23" t="s">
        <v>451</v>
      </c>
      <c r="S56" s="22" t="s">
        <v>452</v>
      </c>
      <c r="T56" s="24">
        <v>5.5969999999999995</v>
      </c>
      <c r="U56" s="25">
        <v>2011</v>
      </c>
      <c r="V56" s="21"/>
      <c r="W56" s="21">
        <v>3.61</v>
      </c>
      <c r="X56" s="22">
        <v>2011</v>
      </c>
      <c r="Y56" s="26">
        <v>7</v>
      </c>
      <c r="Z56" s="27" t="s">
        <v>464</v>
      </c>
      <c r="AB56" s="21">
        <v>1.9870000000000001</v>
      </c>
      <c r="AC56" s="17">
        <v>2011</v>
      </c>
      <c r="AD56" s="28">
        <v>7</v>
      </c>
      <c r="AE56" s="29" t="s">
        <v>464</v>
      </c>
    </row>
    <row r="57" spans="1:31" s="19" customFormat="1" ht="12">
      <c r="B57" s="19" t="s">
        <v>527</v>
      </c>
      <c r="C57" s="61" t="str">
        <f>IFERROR(VLOOKUP(B57,[1]Hoja5!$A$2:$B$199,2,FALSE),"")</f>
        <v>ARM</v>
      </c>
      <c r="D57" s="21">
        <v>4.3</v>
      </c>
      <c r="E57" s="22">
        <v>1990</v>
      </c>
      <c r="F57" s="21">
        <v>5.73</v>
      </c>
      <c r="G57" s="22">
        <v>1995</v>
      </c>
      <c r="H57" s="21">
        <v>3.0840000000000001</v>
      </c>
      <c r="I57" s="22">
        <v>2000</v>
      </c>
      <c r="J57" s="21">
        <v>3.3529999999999998</v>
      </c>
      <c r="K57" s="22">
        <v>2005</v>
      </c>
      <c r="L57" s="21">
        <v>3.4930000000000003</v>
      </c>
      <c r="M57" s="22">
        <v>2007</v>
      </c>
      <c r="N57" s="21">
        <v>9.5429999999999993</v>
      </c>
      <c r="O57" s="22">
        <v>2009</v>
      </c>
      <c r="P57" s="21">
        <v>8.456999999999999</v>
      </c>
      <c r="Q57" s="22">
        <v>2011</v>
      </c>
      <c r="R57" s="23">
        <v>8.6138843405355132</v>
      </c>
      <c r="S57" s="22">
        <v>2013</v>
      </c>
      <c r="T57" s="24">
        <v>8.6138843405355132</v>
      </c>
      <c r="U57" s="25">
        <v>2013</v>
      </c>
      <c r="V57" s="21"/>
      <c r="W57" s="21">
        <v>1.646023386369972</v>
      </c>
      <c r="X57" s="22">
        <v>2013</v>
      </c>
      <c r="Y57" s="26">
        <v>14</v>
      </c>
      <c r="Z57" s="27" t="s">
        <v>528</v>
      </c>
      <c r="AB57" s="21">
        <v>6.9678609541655421</v>
      </c>
      <c r="AC57" s="17">
        <v>2013</v>
      </c>
      <c r="AD57" s="28">
        <v>27</v>
      </c>
      <c r="AE57" s="29" t="s">
        <v>468</v>
      </c>
    </row>
    <row r="58" spans="1:31" s="19" customFormat="1" ht="12">
      <c r="B58" s="19" t="s">
        <v>529</v>
      </c>
      <c r="C58" s="61" t="str">
        <f>IFERROR(VLOOKUP(B58,[1]Hoja5!$A$2:$B$199,2,FALSE),"")</f>
        <v>AZE</v>
      </c>
      <c r="D58" s="21">
        <v>6.7809999999999997</v>
      </c>
      <c r="E58" s="22">
        <v>1990</v>
      </c>
      <c r="F58" s="21">
        <v>3.1019999999999999</v>
      </c>
      <c r="G58" s="22">
        <v>1995</v>
      </c>
      <c r="H58" s="21">
        <v>8.57</v>
      </c>
      <c r="I58" s="22">
        <v>2000</v>
      </c>
      <c r="J58" s="21">
        <v>7.0826000000000011</v>
      </c>
      <c r="K58" s="22">
        <v>2005</v>
      </c>
      <c r="L58" s="21">
        <v>6.2984000000000009</v>
      </c>
      <c r="M58" s="22">
        <v>2007</v>
      </c>
      <c r="N58" s="21">
        <v>8.8640000000000008</v>
      </c>
      <c r="O58" s="22">
        <v>2009</v>
      </c>
      <c r="P58" s="21">
        <v>8.2669999999999995</v>
      </c>
      <c r="Q58" s="22">
        <v>2011</v>
      </c>
      <c r="R58" s="23" t="s">
        <v>451</v>
      </c>
      <c r="S58" s="22" t="s">
        <v>452</v>
      </c>
      <c r="T58" s="24">
        <v>8.2669999999999995</v>
      </c>
      <c r="U58" s="25">
        <v>2011</v>
      </c>
      <c r="V58" s="21"/>
      <c r="W58" s="21">
        <v>1.012</v>
      </c>
      <c r="X58" s="22">
        <v>2011</v>
      </c>
      <c r="Y58" s="26">
        <v>7</v>
      </c>
      <c r="Z58" s="27" t="s">
        <v>464</v>
      </c>
      <c r="AB58" s="21">
        <v>7.2549999999999999</v>
      </c>
      <c r="AC58" s="17">
        <v>2011</v>
      </c>
      <c r="AD58" s="28">
        <v>7</v>
      </c>
      <c r="AE58" s="29" t="s">
        <v>464</v>
      </c>
    </row>
    <row r="59" spans="1:31" s="19" customFormat="1" ht="12">
      <c r="B59" s="19" t="s">
        <v>530</v>
      </c>
      <c r="C59" s="61" t="str">
        <f>IFERROR(VLOOKUP(B59,[1]Hoja5!$A$2:$B$199,2,FALSE),"")</f>
        <v>BHR</v>
      </c>
      <c r="D59" s="21">
        <v>3.17</v>
      </c>
      <c r="E59" s="22">
        <v>1990</v>
      </c>
      <c r="F59" s="21">
        <v>3.6399999999999997</v>
      </c>
      <c r="G59" s="22">
        <v>1995</v>
      </c>
      <c r="H59" s="21">
        <v>3.26</v>
      </c>
      <c r="I59" s="22">
        <v>2000</v>
      </c>
      <c r="J59" s="21">
        <v>2.8699999999999997</v>
      </c>
      <c r="K59" s="22">
        <v>2005</v>
      </c>
      <c r="L59" s="21">
        <v>3.0300000000000002</v>
      </c>
      <c r="M59" s="22">
        <v>2007</v>
      </c>
      <c r="N59" s="21">
        <v>4.7299999999999995</v>
      </c>
      <c r="O59" s="22">
        <v>2009</v>
      </c>
      <c r="P59" s="21">
        <v>4.008</v>
      </c>
      <c r="Q59" s="22">
        <v>2010</v>
      </c>
      <c r="R59" s="23" t="s">
        <v>451</v>
      </c>
      <c r="S59" s="22" t="s">
        <v>452</v>
      </c>
      <c r="T59" s="24">
        <v>4.008</v>
      </c>
      <c r="U59" s="25">
        <v>2010</v>
      </c>
      <c r="V59" s="21"/>
      <c r="W59" s="21">
        <v>2.3980000000000001</v>
      </c>
      <c r="X59" s="22">
        <v>2010</v>
      </c>
      <c r="Y59" s="26">
        <v>1</v>
      </c>
      <c r="Z59" s="27" t="s">
        <v>464</v>
      </c>
      <c r="AB59" s="21">
        <v>1.61</v>
      </c>
      <c r="AC59" s="17">
        <v>2010</v>
      </c>
      <c r="AD59" s="28">
        <v>1</v>
      </c>
      <c r="AE59" s="29" t="s">
        <v>464</v>
      </c>
    </row>
    <row r="60" spans="1:31" s="19" customFormat="1" ht="12">
      <c r="B60" s="19" t="s">
        <v>531</v>
      </c>
      <c r="C60" s="61" t="str">
        <f>IFERROR(VLOOKUP(B60,[1]Hoja5!$A$2:$B$199,2,FALSE),"")</f>
        <v>BGD</v>
      </c>
      <c r="D60" s="21">
        <v>0.70799999999999996</v>
      </c>
      <c r="E60" s="22">
        <v>1990</v>
      </c>
      <c r="F60" s="21">
        <v>1.099</v>
      </c>
      <c r="G60" s="22">
        <v>1995</v>
      </c>
      <c r="H60" s="21">
        <v>1.1160000000000001</v>
      </c>
      <c r="I60" s="22">
        <v>2000</v>
      </c>
      <c r="J60" s="21">
        <v>1.1659999999999999</v>
      </c>
      <c r="K60" s="22">
        <v>2005</v>
      </c>
      <c r="L60" s="21">
        <v>2.0369999999999999</v>
      </c>
      <c r="M60" s="22">
        <v>2007</v>
      </c>
      <c r="N60" s="21">
        <v>2.2800000000000002</v>
      </c>
      <c r="O60" s="22">
        <v>2009</v>
      </c>
      <c r="P60" s="21">
        <v>2.6930000000000001</v>
      </c>
      <c r="Q60" s="22">
        <v>2011</v>
      </c>
      <c r="R60" s="23" t="s">
        <v>451</v>
      </c>
      <c r="S60" s="22" t="s">
        <v>452</v>
      </c>
      <c r="T60" s="24">
        <v>2.6930000000000001</v>
      </c>
      <c r="U60" s="25">
        <v>2011</v>
      </c>
      <c r="V60" s="21"/>
      <c r="W60" s="21">
        <v>1.113</v>
      </c>
      <c r="X60" s="22">
        <v>2011</v>
      </c>
      <c r="Y60" s="26">
        <v>14</v>
      </c>
      <c r="Z60" s="27" t="s">
        <v>528</v>
      </c>
      <c r="AB60" s="21">
        <v>1.58</v>
      </c>
      <c r="AC60" s="17">
        <v>2011</v>
      </c>
      <c r="AD60" s="28">
        <v>14</v>
      </c>
      <c r="AE60" s="29" t="s">
        <v>528</v>
      </c>
    </row>
    <row r="61" spans="1:31" s="19" customFormat="1" ht="12">
      <c r="B61" s="19" t="s">
        <v>532</v>
      </c>
      <c r="C61" s="61" t="str">
        <f>IFERROR(VLOOKUP(B61,[1]Hoja5!$A$2:$B$199,2,FALSE),"")</f>
        <v>BTN</v>
      </c>
      <c r="D61" s="21">
        <v>3.12</v>
      </c>
      <c r="E61" s="22">
        <v>1990</v>
      </c>
      <c r="F61" s="21">
        <v>4.16</v>
      </c>
      <c r="G61" s="22">
        <v>1995</v>
      </c>
      <c r="H61" s="21">
        <v>5.69</v>
      </c>
      <c r="I61" s="22">
        <v>2000</v>
      </c>
      <c r="J61" s="21">
        <v>4.7720000000000002</v>
      </c>
      <c r="K61" s="22">
        <v>2005</v>
      </c>
      <c r="L61" s="21">
        <v>5.1859999999999999</v>
      </c>
      <c r="M61" s="22">
        <v>2007</v>
      </c>
      <c r="N61" s="21">
        <v>5.0049999999999999</v>
      </c>
      <c r="O61" s="22">
        <v>2009</v>
      </c>
      <c r="P61" s="21">
        <v>4.5759999999999996</v>
      </c>
      <c r="Q61" s="22">
        <v>2011</v>
      </c>
      <c r="R61" s="23">
        <v>5.1989999999999998</v>
      </c>
      <c r="S61" s="22">
        <v>2012</v>
      </c>
      <c r="T61" s="24">
        <v>5.1989999999999998</v>
      </c>
      <c r="U61" s="25">
        <v>2012</v>
      </c>
      <c r="V61" s="21"/>
      <c r="W61" s="21">
        <v>3.03</v>
      </c>
      <c r="X61" s="22">
        <v>2012</v>
      </c>
      <c r="Y61" s="26">
        <v>14</v>
      </c>
      <c r="Z61" s="27" t="s">
        <v>528</v>
      </c>
      <c r="AB61" s="21">
        <v>2.169</v>
      </c>
      <c r="AC61" s="17">
        <v>2012</v>
      </c>
      <c r="AD61" s="28">
        <v>14</v>
      </c>
      <c r="AE61" s="29" t="s">
        <v>528</v>
      </c>
    </row>
    <row r="62" spans="1:31" s="19" customFormat="1" ht="12">
      <c r="B62" s="19" t="s">
        <v>533</v>
      </c>
      <c r="C62" s="61" t="str">
        <f>IFERROR(VLOOKUP(B62,[1]Hoja5!$A$2:$B$199,2,FALSE),"")</f>
        <v>KHM</v>
      </c>
      <c r="D62" s="21">
        <v>1.97</v>
      </c>
      <c r="E62" s="22">
        <v>1990</v>
      </c>
      <c r="F62" s="21">
        <v>0.75600000000000001</v>
      </c>
      <c r="G62" s="22">
        <v>1995</v>
      </c>
      <c r="H62" s="21">
        <v>1.05</v>
      </c>
      <c r="I62" s="22">
        <v>2000</v>
      </c>
      <c r="J62" s="21">
        <v>1.242</v>
      </c>
      <c r="K62" s="22">
        <v>2005</v>
      </c>
      <c r="L62" s="21">
        <v>1.3479999999999999</v>
      </c>
      <c r="M62" s="22">
        <v>2007</v>
      </c>
      <c r="N62" s="21">
        <v>1.673</v>
      </c>
      <c r="O62" s="22">
        <v>2009</v>
      </c>
      <c r="P62" s="21">
        <v>1.7909999999999999</v>
      </c>
      <c r="Q62" s="22">
        <v>2011</v>
      </c>
      <c r="R62" s="23">
        <v>2.2307669630777109</v>
      </c>
      <c r="S62" s="22">
        <v>2013</v>
      </c>
      <c r="T62" s="24">
        <v>2.2307669630777109</v>
      </c>
      <c r="U62" s="25">
        <v>2013</v>
      </c>
      <c r="V62" s="21"/>
      <c r="W62" s="21">
        <v>1.4455593668273419</v>
      </c>
      <c r="X62" s="22">
        <v>2013</v>
      </c>
      <c r="Y62" s="26">
        <v>27</v>
      </c>
      <c r="Z62" s="27" t="s">
        <v>528</v>
      </c>
      <c r="AB62" s="21">
        <v>0.78520759625036918</v>
      </c>
      <c r="AC62" s="17">
        <v>2013</v>
      </c>
      <c r="AD62" s="28">
        <v>27</v>
      </c>
      <c r="AE62" s="29" t="s">
        <v>468</v>
      </c>
    </row>
    <row r="63" spans="1:31" s="19" customFormat="1" ht="12">
      <c r="B63" s="19" t="s">
        <v>534</v>
      </c>
      <c r="C63" s="61" t="str">
        <f>IFERROR(VLOOKUP(B63,[1]Hoja5!$A$2:$B$199,2,FALSE),"")</f>
        <v>CHN</v>
      </c>
      <c r="D63" s="21">
        <v>5.2</v>
      </c>
      <c r="E63" s="22">
        <v>1990</v>
      </c>
      <c r="F63" s="21">
        <v>3.1902200000000001</v>
      </c>
      <c r="G63" s="22">
        <v>1995</v>
      </c>
      <c r="H63" s="21">
        <v>4.6997999999999998</v>
      </c>
      <c r="I63" s="22">
        <v>2000</v>
      </c>
      <c r="J63" s="21">
        <v>2.76</v>
      </c>
      <c r="K63" s="22">
        <v>2005</v>
      </c>
      <c r="L63" s="21">
        <v>5.0070000000000006</v>
      </c>
      <c r="M63" s="22">
        <v>2007</v>
      </c>
      <c r="N63" s="21">
        <v>6.8120000000000003</v>
      </c>
      <c r="O63" s="22">
        <v>2009</v>
      </c>
      <c r="P63" s="21">
        <v>6.827</v>
      </c>
      <c r="Q63" s="22">
        <v>2010</v>
      </c>
      <c r="R63" s="23" t="s">
        <v>451</v>
      </c>
      <c r="S63" s="22" t="s">
        <v>452</v>
      </c>
      <c r="T63" s="24">
        <v>6.827</v>
      </c>
      <c r="U63" s="25">
        <v>2010</v>
      </c>
      <c r="V63" s="21"/>
      <c r="W63" s="21">
        <v>1.2709999999999999</v>
      </c>
      <c r="X63" s="22">
        <v>2010</v>
      </c>
      <c r="Y63" s="26">
        <v>7</v>
      </c>
      <c r="Z63" s="27" t="s">
        <v>464</v>
      </c>
      <c r="AB63" s="21">
        <v>5.556</v>
      </c>
      <c r="AC63" s="17">
        <v>2010</v>
      </c>
      <c r="AD63" s="28">
        <v>7</v>
      </c>
      <c r="AE63" s="29" t="s">
        <v>464</v>
      </c>
    </row>
    <row r="64" spans="1:31" s="19" customFormat="1" ht="12">
      <c r="B64" s="19" t="s">
        <v>535</v>
      </c>
      <c r="C64" s="61" t="str">
        <f>IFERROR(VLOOKUP(B64,[1]Hoja5!$A$2:$B$199,2,FALSE),"")</f>
        <v>GEO</v>
      </c>
      <c r="D64" s="21">
        <v>5</v>
      </c>
      <c r="E64" s="22">
        <v>1990</v>
      </c>
      <c r="F64" s="21">
        <v>5.69</v>
      </c>
      <c r="G64" s="22">
        <v>1997</v>
      </c>
      <c r="H64" s="21">
        <v>5.1269999999999998</v>
      </c>
      <c r="I64" s="22">
        <v>2000</v>
      </c>
      <c r="J64" s="21">
        <v>7.1580000000000004</v>
      </c>
      <c r="K64" s="22">
        <v>2005</v>
      </c>
      <c r="L64" s="21">
        <v>6.3900000000000006</v>
      </c>
      <c r="M64" s="22">
        <v>2007</v>
      </c>
      <c r="N64" s="21">
        <v>9.3190000000000008</v>
      </c>
      <c r="O64" s="22">
        <v>2009</v>
      </c>
      <c r="P64" s="21">
        <v>8.0120000000000005</v>
      </c>
      <c r="Q64" s="22">
        <v>2011</v>
      </c>
      <c r="R64" s="23">
        <v>8.2219999999999995</v>
      </c>
      <c r="S64" s="22">
        <v>2012</v>
      </c>
      <c r="T64" s="24">
        <v>8.2219999999999995</v>
      </c>
      <c r="U64" s="25">
        <v>2012</v>
      </c>
      <c r="V64" s="21"/>
      <c r="W64" s="21">
        <v>1.595</v>
      </c>
      <c r="X64" s="22">
        <v>2012</v>
      </c>
      <c r="Y64" s="26">
        <v>7</v>
      </c>
      <c r="Z64" s="27" t="s">
        <v>464</v>
      </c>
      <c r="AB64" s="21">
        <v>6.6269999999999998</v>
      </c>
      <c r="AC64" s="17">
        <v>2012</v>
      </c>
      <c r="AD64" s="28">
        <v>14</v>
      </c>
      <c r="AE64" s="29" t="s">
        <v>528</v>
      </c>
    </row>
    <row r="65" spans="2:31" s="19" customFormat="1" ht="12">
      <c r="B65" s="19" t="s">
        <v>536</v>
      </c>
      <c r="C65" s="61" t="str">
        <f>IFERROR(VLOOKUP(B65,[1]Hoja5!$A$2:$B$199,2,FALSE),"")</f>
        <v>HKG</v>
      </c>
      <c r="D65" s="21">
        <v>2.427</v>
      </c>
      <c r="E65" s="22">
        <v>1990</v>
      </c>
      <c r="F65" s="21">
        <v>4.6619999999999999</v>
      </c>
      <c r="G65" s="22">
        <v>1995</v>
      </c>
      <c r="H65" s="21">
        <v>4.5190000000000001</v>
      </c>
      <c r="I65" s="22">
        <v>2000</v>
      </c>
      <c r="J65" s="21">
        <v>4.5939999999999994</v>
      </c>
      <c r="K65" s="22">
        <v>2005</v>
      </c>
      <c r="L65" s="21">
        <v>4.149</v>
      </c>
      <c r="M65" s="22">
        <v>2007</v>
      </c>
      <c r="N65" s="21">
        <v>4.75</v>
      </c>
      <c r="O65" s="22">
        <v>2009</v>
      </c>
      <c r="P65" s="21">
        <v>4.5789999999999997</v>
      </c>
      <c r="Q65" s="22">
        <v>2011</v>
      </c>
      <c r="R65" s="23">
        <v>5.1679999999999993</v>
      </c>
      <c r="S65" s="22">
        <v>2012</v>
      </c>
      <c r="T65" s="24">
        <v>5.1679999999999993</v>
      </c>
      <c r="U65" s="25">
        <v>2012</v>
      </c>
      <c r="V65" s="21"/>
      <c r="W65" s="21">
        <v>2.9159999999999999</v>
      </c>
      <c r="X65" s="22">
        <v>2012</v>
      </c>
      <c r="Y65" s="26">
        <v>14</v>
      </c>
      <c r="Z65" s="27" t="s">
        <v>528</v>
      </c>
      <c r="AB65" s="21">
        <v>2.2519999999999998</v>
      </c>
      <c r="AC65" s="17">
        <v>2012</v>
      </c>
      <c r="AD65" s="28">
        <v>14</v>
      </c>
      <c r="AE65" s="29" t="s">
        <v>528</v>
      </c>
    </row>
    <row r="66" spans="2:31" s="19" customFormat="1" ht="12">
      <c r="B66" s="19" t="s">
        <v>537</v>
      </c>
      <c r="C66" s="61" t="str">
        <f>IFERROR(VLOOKUP(B66,[1]Hoja5!$A$2:$B$199,2,FALSE),"")</f>
        <v>IND</v>
      </c>
      <c r="D66" s="21">
        <v>1.7250000000000001</v>
      </c>
      <c r="E66" s="22">
        <v>1990</v>
      </c>
      <c r="F66" s="21">
        <v>1.548</v>
      </c>
      <c r="G66" s="22">
        <v>1995</v>
      </c>
      <c r="H66" s="21">
        <v>1.613</v>
      </c>
      <c r="I66" s="22">
        <v>2000</v>
      </c>
      <c r="J66" s="21">
        <v>1.5369999999999999</v>
      </c>
      <c r="K66" s="22">
        <v>2005</v>
      </c>
      <c r="L66" s="21">
        <v>1.8719999999999999</v>
      </c>
      <c r="M66" s="22">
        <v>2007</v>
      </c>
      <c r="N66" s="21">
        <v>2.593</v>
      </c>
      <c r="O66" s="22">
        <v>2009</v>
      </c>
      <c r="P66" s="21">
        <v>2.6378529127939458</v>
      </c>
      <c r="Q66" s="22">
        <v>2011</v>
      </c>
      <c r="R66" s="23">
        <v>2.387485420316207</v>
      </c>
      <c r="S66" s="22">
        <v>2012</v>
      </c>
      <c r="T66" s="24">
        <v>2.387485420316207</v>
      </c>
      <c r="U66" s="25">
        <v>2012</v>
      </c>
      <c r="V66" s="21"/>
      <c r="W66" s="21">
        <v>0.96341685699713953</v>
      </c>
      <c r="X66" s="22">
        <v>2012</v>
      </c>
      <c r="Y66" s="26">
        <v>4</v>
      </c>
      <c r="Z66" s="27" t="s">
        <v>453</v>
      </c>
      <c r="AB66" s="21">
        <v>1.4240685633190675</v>
      </c>
      <c r="AC66" s="17">
        <v>2012</v>
      </c>
      <c r="AD66" s="28">
        <v>27</v>
      </c>
      <c r="AE66" s="29" t="s">
        <v>468</v>
      </c>
    </row>
    <row r="67" spans="2:31" s="19" customFormat="1" ht="12">
      <c r="B67" s="19" t="s">
        <v>538</v>
      </c>
      <c r="C67" s="61" t="str">
        <f>IFERROR(VLOOKUP(B67,[1]Hoja5!$A$2:$B$199,2,FALSE),"")</f>
        <v>IDN</v>
      </c>
      <c r="D67" s="23" t="s">
        <v>451</v>
      </c>
      <c r="E67" s="22" t="s">
        <v>452</v>
      </c>
      <c r="F67" s="21">
        <v>1.6080000000000001</v>
      </c>
      <c r="G67" s="22">
        <v>1995</v>
      </c>
      <c r="H67" s="21">
        <v>1.7970000000000002</v>
      </c>
      <c r="I67" s="22">
        <v>1999</v>
      </c>
      <c r="J67" s="21">
        <v>2.0350000000000001</v>
      </c>
      <c r="K67" s="22">
        <v>2004</v>
      </c>
      <c r="L67" s="21">
        <v>2.7450000000000001</v>
      </c>
      <c r="M67" s="22">
        <v>2007</v>
      </c>
      <c r="N67" s="21">
        <v>2.9430000000000001</v>
      </c>
      <c r="O67" s="22">
        <v>2009</v>
      </c>
      <c r="P67" s="21">
        <v>2.6269999999999998</v>
      </c>
      <c r="Q67" s="22">
        <v>2010</v>
      </c>
      <c r="R67" s="23" t="s">
        <v>451</v>
      </c>
      <c r="S67" s="22" t="s">
        <v>452</v>
      </c>
      <c r="T67" s="24">
        <v>2.6269999999999998</v>
      </c>
      <c r="U67" s="25">
        <v>2010</v>
      </c>
      <c r="V67" s="21"/>
      <c r="W67" s="21">
        <v>1.0269999999999999</v>
      </c>
      <c r="X67" s="22">
        <v>2010</v>
      </c>
      <c r="Y67" s="26">
        <v>4</v>
      </c>
      <c r="Z67" s="27" t="s">
        <v>453</v>
      </c>
      <c r="AB67" s="21">
        <v>1.6</v>
      </c>
      <c r="AC67" s="17">
        <v>2010</v>
      </c>
      <c r="AD67" s="28">
        <v>6</v>
      </c>
      <c r="AE67" s="29" t="s">
        <v>466</v>
      </c>
    </row>
    <row r="68" spans="2:31" s="19" customFormat="1" ht="12">
      <c r="B68" s="19" t="s">
        <v>539</v>
      </c>
      <c r="C68" s="61" t="str">
        <f>IFERROR(VLOOKUP(B68,[1]Hoja5!$A$2:$B$199,2,FALSE),"")</f>
        <v>IRN</v>
      </c>
      <c r="D68" s="21">
        <v>4.7</v>
      </c>
      <c r="E68" s="22">
        <v>1990</v>
      </c>
      <c r="F68" s="21">
        <v>6.1</v>
      </c>
      <c r="G68" s="22">
        <v>1995</v>
      </c>
      <c r="H68" s="21">
        <v>8.8500000000000014</v>
      </c>
      <c r="I68" s="22">
        <v>2001</v>
      </c>
      <c r="J68" s="21">
        <v>9.8450000000000006</v>
      </c>
      <c r="K68" s="22">
        <v>2005</v>
      </c>
      <c r="L68" s="21">
        <v>10.356000000000002</v>
      </c>
      <c r="M68" s="22">
        <v>2007</v>
      </c>
      <c r="N68" s="21">
        <v>13.406000000000001</v>
      </c>
      <c r="O68" s="22">
        <v>2009</v>
      </c>
      <c r="P68" s="21">
        <v>12.533489885664029</v>
      </c>
      <c r="Q68" s="22">
        <v>2010</v>
      </c>
      <c r="R68" s="23" t="s">
        <v>451</v>
      </c>
      <c r="S68" s="22" t="s">
        <v>452</v>
      </c>
      <c r="T68" s="24">
        <v>12.533489885664029</v>
      </c>
      <c r="U68" s="25">
        <v>2010</v>
      </c>
      <c r="V68" s="21"/>
      <c r="W68" s="21">
        <v>1.839915567282322</v>
      </c>
      <c r="X68" s="22">
        <v>2010</v>
      </c>
      <c r="Y68" s="26">
        <v>7</v>
      </c>
      <c r="Z68" s="27" t="s">
        <v>464</v>
      </c>
      <c r="AB68" s="21">
        <v>10.693574318381707</v>
      </c>
      <c r="AC68" s="17">
        <v>2010</v>
      </c>
      <c r="AD68" s="28">
        <v>7</v>
      </c>
      <c r="AE68" s="29" t="s">
        <v>464</v>
      </c>
    </row>
    <row r="69" spans="2:31" s="19" customFormat="1" ht="12">
      <c r="B69" s="19" t="s">
        <v>540</v>
      </c>
      <c r="C69" s="61" t="str">
        <f>IFERROR(VLOOKUP(B69,[1]Hoja5!$A$2:$B$199,2,FALSE),"")</f>
        <v>IRQ</v>
      </c>
      <c r="D69" s="23" t="s">
        <v>451</v>
      </c>
      <c r="E69" s="22" t="s">
        <v>452</v>
      </c>
      <c r="F69" s="23" t="s">
        <v>451</v>
      </c>
      <c r="G69" s="22" t="s">
        <v>452</v>
      </c>
      <c r="H69" s="23" t="s">
        <v>451</v>
      </c>
      <c r="I69" s="22" t="s">
        <v>452</v>
      </c>
      <c r="J69" s="23" t="s">
        <v>451</v>
      </c>
      <c r="K69" s="22" t="s">
        <v>452</v>
      </c>
      <c r="L69" s="23" t="s">
        <v>451</v>
      </c>
      <c r="M69" s="22" t="s">
        <v>452</v>
      </c>
      <c r="N69" s="21">
        <v>12.141</v>
      </c>
      <c r="O69" s="22">
        <v>2009</v>
      </c>
      <c r="P69" s="21">
        <v>11.653192115994564</v>
      </c>
      <c r="Q69" s="22">
        <v>2010</v>
      </c>
      <c r="R69" s="23" t="s">
        <v>451</v>
      </c>
      <c r="S69" s="22" t="s">
        <v>452</v>
      </c>
      <c r="T69" s="24">
        <v>11.65</v>
      </c>
      <c r="U69" s="25">
        <v>2010</v>
      </c>
      <c r="V69" s="21"/>
      <c r="W69" s="21">
        <v>6.3550000000000004</v>
      </c>
      <c r="X69" s="22">
        <v>2010</v>
      </c>
      <c r="Y69" s="26">
        <v>4</v>
      </c>
      <c r="Z69" s="27" t="s">
        <v>453</v>
      </c>
      <c r="AB69" s="21">
        <v>5.29819211599456</v>
      </c>
      <c r="AC69" s="17">
        <v>2010</v>
      </c>
      <c r="AD69" s="28">
        <v>6</v>
      </c>
      <c r="AE69" s="29" t="s">
        <v>470</v>
      </c>
    </row>
    <row r="70" spans="2:31" s="19" customFormat="1" ht="12">
      <c r="B70" s="19" t="s">
        <v>541</v>
      </c>
      <c r="C70" s="61" t="str">
        <f>IFERROR(VLOOKUP(B70,[1]Hoja5!$A$2:$B$199,2,FALSE),"")</f>
        <v>ISR</v>
      </c>
      <c r="D70" s="21">
        <v>14.2</v>
      </c>
      <c r="E70" s="22">
        <v>1990</v>
      </c>
      <c r="F70" s="21">
        <v>17.372</v>
      </c>
      <c r="G70" s="22">
        <v>1995</v>
      </c>
      <c r="H70" s="21">
        <v>17.166</v>
      </c>
      <c r="I70" s="22">
        <v>2000</v>
      </c>
      <c r="J70" s="21">
        <v>16.271999999999998</v>
      </c>
      <c r="K70" s="22">
        <v>2005</v>
      </c>
      <c r="L70" s="21">
        <v>15.46</v>
      </c>
      <c r="M70" s="22">
        <v>2007</v>
      </c>
      <c r="N70" s="21">
        <v>15.95</v>
      </c>
      <c r="O70" s="22">
        <v>2009</v>
      </c>
      <c r="P70" s="21">
        <v>16.015999999999998</v>
      </c>
      <c r="Q70" s="22">
        <v>2011</v>
      </c>
      <c r="R70" s="23">
        <v>15.805</v>
      </c>
      <c r="S70" s="22">
        <v>2013</v>
      </c>
      <c r="T70" s="24">
        <v>16.015999999999998</v>
      </c>
      <c r="U70" s="25">
        <v>2011</v>
      </c>
      <c r="V70" s="21"/>
      <c r="W70" s="21">
        <v>4.33</v>
      </c>
      <c r="X70" s="22">
        <v>2011</v>
      </c>
      <c r="Y70" s="26">
        <v>15</v>
      </c>
      <c r="Z70" s="27" t="s">
        <v>542</v>
      </c>
      <c r="AB70" s="21">
        <v>11.686</v>
      </c>
      <c r="AC70" s="17">
        <v>2011</v>
      </c>
      <c r="AD70" s="28">
        <v>15</v>
      </c>
      <c r="AE70" s="29" t="s">
        <v>542</v>
      </c>
    </row>
    <row r="71" spans="2:31" s="19" customFormat="1" ht="12">
      <c r="B71" s="19" t="s">
        <v>543</v>
      </c>
      <c r="C71" s="61" t="str">
        <f>IFERROR(VLOOKUP(B71,[1]Hoja5!$A$2:$B$199,2,FALSE),"")</f>
        <v>JPN</v>
      </c>
      <c r="D71" s="21">
        <v>11.114000000000001</v>
      </c>
      <c r="E71" s="22">
        <v>1990</v>
      </c>
      <c r="F71" s="21">
        <v>14.07</v>
      </c>
      <c r="G71" s="22">
        <v>1995</v>
      </c>
      <c r="H71" s="21">
        <v>16.283000000000001</v>
      </c>
      <c r="I71" s="22">
        <v>2000</v>
      </c>
      <c r="J71" s="21">
        <v>18.492000000000001</v>
      </c>
      <c r="K71" s="22">
        <v>2005</v>
      </c>
      <c r="L71" s="21">
        <v>18.747</v>
      </c>
      <c r="M71" s="22">
        <v>2007</v>
      </c>
      <c r="N71" s="21">
        <v>22.4</v>
      </c>
      <c r="O71" s="22">
        <v>2009</v>
      </c>
      <c r="P71" s="21">
        <v>23.561014694251345</v>
      </c>
      <c r="Q71" s="22">
        <v>2011</v>
      </c>
      <c r="R71" s="23" t="s">
        <v>451</v>
      </c>
      <c r="S71" s="22" t="s">
        <v>452</v>
      </c>
      <c r="T71" s="24">
        <v>23.561014694251345</v>
      </c>
      <c r="U71" s="25">
        <v>2011</v>
      </c>
      <c r="V71" s="21"/>
      <c r="W71" s="21">
        <v>6.80676285226658</v>
      </c>
      <c r="X71" s="22">
        <v>2011</v>
      </c>
      <c r="Y71" s="26">
        <v>15</v>
      </c>
      <c r="Z71" s="27" t="s">
        <v>542</v>
      </c>
      <c r="AB71" s="21">
        <v>16.754251841984765</v>
      </c>
      <c r="AC71" s="17">
        <v>2011</v>
      </c>
      <c r="AD71" s="28">
        <v>15</v>
      </c>
      <c r="AE71" s="29" t="s">
        <v>542</v>
      </c>
    </row>
    <row r="72" spans="2:31" s="19" customFormat="1" ht="12">
      <c r="B72" s="19" t="s">
        <v>544</v>
      </c>
      <c r="C72" s="61" t="str">
        <f>IFERROR(VLOOKUP(B72,[1]Hoja5!$A$2:$B$199,2,FALSE),"")</f>
        <v>JOR</v>
      </c>
      <c r="D72" s="21">
        <v>7.05</v>
      </c>
      <c r="E72" s="22">
        <v>1990</v>
      </c>
      <c r="F72" s="21">
        <v>7.42</v>
      </c>
      <c r="G72" s="22">
        <v>1995</v>
      </c>
      <c r="H72" s="21">
        <v>8.4400000000000013</v>
      </c>
      <c r="I72" s="22">
        <v>2000</v>
      </c>
      <c r="J72" s="21">
        <v>16.23</v>
      </c>
      <c r="K72" s="22">
        <v>2005</v>
      </c>
      <c r="L72" s="21">
        <v>13.14</v>
      </c>
      <c r="M72" s="22">
        <v>2007</v>
      </c>
      <c r="N72" s="21">
        <v>10.629999999999999</v>
      </c>
      <c r="O72" s="22">
        <v>2009</v>
      </c>
      <c r="P72" s="21">
        <v>12.110000000000001</v>
      </c>
      <c r="Q72" s="22">
        <v>2011</v>
      </c>
      <c r="R72" s="23" t="s">
        <v>451</v>
      </c>
      <c r="S72" s="22" t="s">
        <v>452</v>
      </c>
      <c r="T72" s="24">
        <v>12.110000000000001</v>
      </c>
      <c r="U72" s="25">
        <v>2011</v>
      </c>
      <c r="V72" s="21"/>
      <c r="W72" s="21">
        <v>3.31</v>
      </c>
      <c r="X72" s="22">
        <v>2011</v>
      </c>
      <c r="Y72" s="26">
        <v>1</v>
      </c>
      <c r="Z72" s="27" t="s">
        <v>464</v>
      </c>
      <c r="AB72" s="21">
        <v>8.8000000000000007</v>
      </c>
      <c r="AC72" s="17">
        <v>2011</v>
      </c>
      <c r="AD72" s="28">
        <v>1</v>
      </c>
      <c r="AE72" s="29" t="s">
        <v>464</v>
      </c>
    </row>
    <row r="73" spans="2:31" s="19" customFormat="1" ht="12">
      <c r="B73" s="19" t="s">
        <v>545</v>
      </c>
      <c r="C73" s="61" t="str">
        <f>IFERROR(VLOOKUP(B73,[1]Hoja5!$A$2:$B$199,2,FALSE),"")</f>
        <v>KAZ</v>
      </c>
      <c r="D73" s="21">
        <v>7.5</v>
      </c>
      <c r="E73" s="22">
        <v>1990</v>
      </c>
      <c r="F73" s="21">
        <v>8</v>
      </c>
      <c r="G73" s="22">
        <v>1995</v>
      </c>
      <c r="H73" s="21">
        <v>8.67</v>
      </c>
      <c r="I73" s="22">
        <v>2000</v>
      </c>
      <c r="J73" s="21">
        <v>6.99</v>
      </c>
      <c r="K73" s="22">
        <v>2005</v>
      </c>
      <c r="L73" s="21">
        <v>6.24</v>
      </c>
      <c r="M73" s="22">
        <v>2007</v>
      </c>
      <c r="N73" s="21">
        <v>7.1099999999999994</v>
      </c>
      <c r="O73" s="22">
        <v>2009</v>
      </c>
      <c r="P73" s="21">
        <v>6.3829999999999991</v>
      </c>
      <c r="Q73" s="22">
        <v>2011</v>
      </c>
      <c r="R73" s="23" t="s">
        <v>451</v>
      </c>
      <c r="S73" s="22" t="s">
        <v>452</v>
      </c>
      <c r="T73" s="24">
        <v>6.3829999999999991</v>
      </c>
      <c r="U73" s="25">
        <v>2011</v>
      </c>
      <c r="V73" s="21"/>
      <c r="W73" s="21">
        <v>2.2719999999999998</v>
      </c>
      <c r="X73" s="22">
        <v>2011</v>
      </c>
      <c r="Y73" s="26">
        <v>7</v>
      </c>
      <c r="Z73" s="27" t="s">
        <v>464</v>
      </c>
      <c r="AB73" s="21">
        <v>4.1109999999999998</v>
      </c>
      <c r="AC73" s="17">
        <v>2011</v>
      </c>
      <c r="AD73" s="28">
        <v>7</v>
      </c>
      <c r="AE73" s="29" t="s">
        <v>464</v>
      </c>
    </row>
    <row r="74" spans="2:31" s="19" customFormat="1" ht="12">
      <c r="B74" s="19" t="s">
        <v>546</v>
      </c>
      <c r="C74" s="61" t="str">
        <f>IFERROR(VLOOKUP(B74,[1]Hoja5!$A$2:$B$199,2,FALSE),"")</f>
        <v>KIR</v>
      </c>
      <c r="D74" s="23" t="s">
        <v>451</v>
      </c>
      <c r="E74" s="22" t="s">
        <v>452</v>
      </c>
      <c r="F74" s="23" t="s">
        <v>451</v>
      </c>
      <c r="G74" s="22" t="s">
        <v>452</v>
      </c>
      <c r="H74" s="21">
        <v>8.5030000000000001</v>
      </c>
      <c r="I74" s="22">
        <v>2000</v>
      </c>
      <c r="J74" s="21">
        <v>11.239000000000001</v>
      </c>
      <c r="K74" s="22">
        <v>2005</v>
      </c>
      <c r="L74" s="21">
        <v>11.578000000000001</v>
      </c>
      <c r="M74" s="22">
        <v>2007</v>
      </c>
      <c r="N74" s="21">
        <v>10.639000000000001</v>
      </c>
      <c r="O74" s="22">
        <v>2009</v>
      </c>
      <c r="P74" s="21">
        <v>10.100999999999999</v>
      </c>
      <c r="Q74" s="22">
        <v>2011</v>
      </c>
      <c r="R74" s="23" t="s">
        <v>451</v>
      </c>
      <c r="S74" s="22" t="s">
        <v>452</v>
      </c>
      <c r="T74" s="24">
        <v>10.100999999999999</v>
      </c>
      <c r="U74" s="25">
        <v>2011</v>
      </c>
      <c r="V74" s="21"/>
      <c r="W74" s="21">
        <v>8.52</v>
      </c>
      <c r="X74" s="22">
        <v>2011</v>
      </c>
      <c r="Y74" s="26">
        <v>14</v>
      </c>
      <c r="Z74" s="27" t="s">
        <v>528</v>
      </c>
      <c r="AB74" s="21">
        <v>1.581</v>
      </c>
      <c r="AC74" s="17">
        <v>2011</v>
      </c>
      <c r="AD74" s="28">
        <v>14</v>
      </c>
      <c r="AE74" s="29" t="s">
        <v>528</v>
      </c>
    </row>
    <row r="75" spans="2:31" s="19" customFormat="1" ht="12">
      <c r="B75" s="19" t="s">
        <v>547</v>
      </c>
      <c r="C75" s="61" t="str">
        <f>IFERROR(VLOOKUP(B75,[1]Hoja5!$A$2:$B$199,2,FALSE),"")</f>
        <v>KOR</v>
      </c>
      <c r="D75" s="21">
        <v>2.8210000000000002</v>
      </c>
      <c r="E75" s="22">
        <v>1990</v>
      </c>
      <c r="F75" s="21">
        <v>3.2480000000000002</v>
      </c>
      <c r="G75" s="22">
        <v>1995</v>
      </c>
      <c r="H75" s="21">
        <v>4.8209999999999997</v>
      </c>
      <c r="I75" s="22">
        <v>2000</v>
      </c>
      <c r="J75" s="21">
        <v>6.5069999999999997</v>
      </c>
      <c r="K75" s="22">
        <v>2005</v>
      </c>
      <c r="L75" s="21">
        <v>7.6479999999999997</v>
      </c>
      <c r="M75" s="22">
        <v>2007</v>
      </c>
      <c r="N75" s="21">
        <v>9.4</v>
      </c>
      <c r="O75" s="22">
        <v>2009</v>
      </c>
      <c r="P75" s="21">
        <v>9.1379999999999999</v>
      </c>
      <c r="Q75" s="22">
        <v>2011</v>
      </c>
      <c r="R75" s="23">
        <v>9.3030000000000008</v>
      </c>
      <c r="S75" s="22">
        <v>2012</v>
      </c>
      <c r="T75" s="24">
        <v>9.1379999999999999</v>
      </c>
      <c r="U75" s="25">
        <v>2011</v>
      </c>
      <c r="V75" s="21"/>
      <c r="W75" s="21">
        <v>4.00453716427233</v>
      </c>
      <c r="X75" s="22">
        <v>2011</v>
      </c>
      <c r="Y75" s="26">
        <v>15</v>
      </c>
      <c r="Z75" s="27" t="s">
        <v>542</v>
      </c>
      <c r="AB75" s="21">
        <v>5.1334628357276699</v>
      </c>
      <c r="AC75" s="17">
        <v>2011</v>
      </c>
      <c r="AD75" s="28">
        <v>15</v>
      </c>
      <c r="AE75" s="29" t="s">
        <v>542</v>
      </c>
    </row>
    <row r="76" spans="2:31" s="19" customFormat="1" ht="12">
      <c r="B76" s="19" t="s">
        <v>548</v>
      </c>
      <c r="C76" s="61" t="str">
        <f>IFERROR(VLOOKUP(B76,[1]Hoja5!$A$2:$B$199,2,FALSE),"")</f>
        <v>KWT</v>
      </c>
      <c r="D76" s="21">
        <v>9.4</v>
      </c>
      <c r="E76" s="22">
        <v>1990</v>
      </c>
      <c r="F76" s="21">
        <v>11.120000000000001</v>
      </c>
      <c r="G76" s="22">
        <v>1995</v>
      </c>
      <c r="H76" s="21">
        <v>13.489000000000001</v>
      </c>
      <c r="I76" s="22">
        <v>2000</v>
      </c>
      <c r="J76" s="21">
        <v>6.5439999999999996</v>
      </c>
      <c r="K76" s="22">
        <v>2005</v>
      </c>
      <c r="L76" s="21">
        <v>5.2850000000000001</v>
      </c>
      <c r="M76" s="22">
        <v>2007</v>
      </c>
      <c r="N76" s="21">
        <v>7.9989999999999997</v>
      </c>
      <c r="O76" s="22">
        <v>2009</v>
      </c>
      <c r="P76" s="21">
        <v>11.436999999999999</v>
      </c>
      <c r="Q76" s="22">
        <v>2011</v>
      </c>
      <c r="R76" s="23" t="s">
        <v>451</v>
      </c>
      <c r="S76" s="22" t="s">
        <v>452</v>
      </c>
      <c r="T76" s="24">
        <v>11.436999999999999</v>
      </c>
      <c r="U76" s="25">
        <v>2011</v>
      </c>
      <c r="V76" s="21"/>
      <c r="W76" s="21">
        <v>2.2280000000000002</v>
      </c>
      <c r="X76" s="22">
        <v>2011</v>
      </c>
      <c r="Y76" s="26">
        <v>1</v>
      </c>
      <c r="Z76" s="27" t="s">
        <v>464</v>
      </c>
      <c r="AB76" s="21">
        <v>9.2089999999999996</v>
      </c>
      <c r="AC76" s="17">
        <v>2011</v>
      </c>
      <c r="AD76" s="28">
        <v>1</v>
      </c>
      <c r="AE76" s="29" t="s">
        <v>464</v>
      </c>
    </row>
    <row r="77" spans="2:31" s="19" customFormat="1" ht="12">
      <c r="B77" s="19" t="s">
        <v>549</v>
      </c>
      <c r="C77" s="61" t="str">
        <f>IFERROR(VLOOKUP(B77,[1]Hoja5!$A$2:$B$199,2,FALSE),"")</f>
        <v>KGZ</v>
      </c>
      <c r="D77" s="21">
        <v>8.6449999999999996</v>
      </c>
      <c r="E77" s="22">
        <v>1990</v>
      </c>
      <c r="F77" s="21">
        <v>9.5560000000000009</v>
      </c>
      <c r="G77" s="22">
        <v>1995</v>
      </c>
      <c r="H77" s="21">
        <v>3.6870000000000003</v>
      </c>
      <c r="I77" s="22">
        <v>2000</v>
      </c>
      <c r="J77" s="21">
        <v>5.0960000000000001</v>
      </c>
      <c r="K77" s="22">
        <v>2005</v>
      </c>
      <c r="L77" s="21">
        <v>5.5220000000000002</v>
      </c>
      <c r="M77" s="22">
        <v>2007</v>
      </c>
      <c r="N77" s="21">
        <v>5.9089999999999998</v>
      </c>
      <c r="O77" s="22">
        <v>2009</v>
      </c>
      <c r="P77" s="21">
        <v>8.298</v>
      </c>
      <c r="Q77" s="22">
        <v>2011</v>
      </c>
      <c r="R77" s="23">
        <v>9.5749999999999993</v>
      </c>
      <c r="S77" s="22">
        <v>2012</v>
      </c>
      <c r="T77" s="24">
        <v>9.5749999999999993</v>
      </c>
      <c r="U77" s="25">
        <v>2012</v>
      </c>
      <c r="V77" s="21"/>
      <c r="W77" s="21">
        <v>3.8260000000000001</v>
      </c>
      <c r="X77" s="22">
        <v>2012</v>
      </c>
      <c r="Y77" s="26">
        <v>14</v>
      </c>
      <c r="Z77" s="27" t="s">
        <v>528</v>
      </c>
      <c r="AB77" s="21">
        <v>5.7489999999999997</v>
      </c>
      <c r="AC77" s="17">
        <v>2012</v>
      </c>
      <c r="AD77" s="28">
        <v>14</v>
      </c>
      <c r="AE77" s="29" t="s">
        <v>528</v>
      </c>
    </row>
    <row r="78" spans="2:31" s="19" customFormat="1" ht="12">
      <c r="B78" s="19" t="s">
        <v>550</v>
      </c>
      <c r="C78" s="61" t="str">
        <f>IFERROR(VLOOKUP(B78,[1]Hoja5!$A$2:$B$199,2,FALSE),"")</f>
        <v>LAO</v>
      </c>
      <c r="D78" s="21">
        <v>1.3</v>
      </c>
      <c r="E78" s="22">
        <v>1990</v>
      </c>
      <c r="F78" s="21">
        <v>2.976</v>
      </c>
      <c r="G78" s="22">
        <v>1995</v>
      </c>
      <c r="H78" s="21">
        <v>1.667</v>
      </c>
      <c r="I78" s="22">
        <v>2000</v>
      </c>
      <c r="J78" s="21">
        <v>1.3319999999999999</v>
      </c>
      <c r="K78" s="22">
        <v>2005</v>
      </c>
      <c r="L78" s="21">
        <v>1.3900000000000001</v>
      </c>
      <c r="M78" s="22">
        <v>2008</v>
      </c>
      <c r="N78" s="21">
        <v>2.54</v>
      </c>
      <c r="O78" s="22">
        <v>2009</v>
      </c>
      <c r="P78" s="21">
        <v>1.74</v>
      </c>
      <c r="Q78" s="22">
        <v>2010</v>
      </c>
      <c r="R78" s="23" t="s">
        <v>451</v>
      </c>
      <c r="S78" s="22" t="s">
        <v>452</v>
      </c>
      <c r="T78" s="24">
        <v>1.74</v>
      </c>
      <c r="U78" s="25">
        <v>2005</v>
      </c>
      <c r="V78" s="21"/>
      <c r="W78" s="21">
        <v>1.218</v>
      </c>
      <c r="X78" s="22">
        <v>2010</v>
      </c>
      <c r="Y78" s="26">
        <v>4</v>
      </c>
      <c r="Z78" s="27" t="s">
        <v>453</v>
      </c>
      <c r="AB78" s="21">
        <v>0.52200000000000002</v>
      </c>
      <c r="AC78" s="17">
        <v>2010</v>
      </c>
      <c r="AD78" s="28">
        <v>13</v>
      </c>
      <c r="AE78" s="29" t="s">
        <v>528</v>
      </c>
    </row>
    <row r="79" spans="2:31" s="19" customFormat="1" ht="12">
      <c r="B79" s="19" t="s">
        <v>551</v>
      </c>
      <c r="C79" s="61" t="str">
        <f>IFERROR(VLOOKUP(B79,[1]Hoja5!$A$2:$B$199,2,FALSE),"")</f>
        <v>LBN</v>
      </c>
      <c r="D79" s="21">
        <v>4.5</v>
      </c>
      <c r="E79" s="22">
        <v>1990</v>
      </c>
      <c r="F79" s="21">
        <v>3.1500000000000004</v>
      </c>
      <c r="G79" s="22">
        <v>1995</v>
      </c>
      <c r="H79" s="21">
        <v>2.3319999999999999</v>
      </c>
      <c r="I79" s="22">
        <v>2000</v>
      </c>
      <c r="J79" s="21">
        <v>1.288</v>
      </c>
      <c r="K79" s="22">
        <v>2005</v>
      </c>
      <c r="L79" s="21">
        <v>3.2270000000000003</v>
      </c>
      <c r="M79" s="22">
        <v>2007</v>
      </c>
      <c r="N79" s="21">
        <v>1.25</v>
      </c>
      <c r="O79" s="22">
        <v>2009</v>
      </c>
      <c r="P79" s="21">
        <v>1.123</v>
      </c>
      <c r="Q79" s="22">
        <v>2011</v>
      </c>
      <c r="R79" s="23" t="s">
        <v>451</v>
      </c>
      <c r="S79" s="22" t="s">
        <v>452</v>
      </c>
      <c r="T79" s="24">
        <v>1.123</v>
      </c>
      <c r="U79" s="25">
        <v>2011</v>
      </c>
      <c r="V79" s="21"/>
      <c r="W79" s="21">
        <v>0.76500000000000001</v>
      </c>
      <c r="X79" s="22">
        <v>2011</v>
      </c>
      <c r="Y79" s="26">
        <v>1</v>
      </c>
      <c r="Z79" s="27" t="s">
        <v>464</v>
      </c>
      <c r="AB79" s="21">
        <v>0.35799999999999998</v>
      </c>
      <c r="AC79" s="17">
        <v>2011</v>
      </c>
      <c r="AD79" s="28">
        <v>1</v>
      </c>
      <c r="AE79" s="29" t="s">
        <v>464</v>
      </c>
    </row>
    <row r="80" spans="2:31" s="19" customFormat="1" ht="12">
      <c r="B80" s="19" t="s">
        <v>552</v>
      </c>
      <c r="C80" s="61" t="str">
        <f>IFERROR(VLOOKUP(B80,[1]Hoja5!$A$2:$B$199,2,FALSE),"")</f>
        <v>LBY</v>
      </c>
      <c r="D80" s="23" t="s">
        <v>451</v>
      </c>
      <c r="E80" s="22" t="s">
        <v>452</v>
      </c>
      <c r="F80" s="23" t="s">
        <v>451</v>
      </c>
      <c r="G80" s="22" t="s">
        <v>452</v>
      </c>
      <c r="H80" s="23" t="s">
        <v>451</v>
      </c>
      <c r="I80" s="22" t="s">
        <v>452</v>
      </c>
      <c r="J80" s="21">
        <v>2.4710000000000001</v>
      </c>
      <c r="K80" s="22">
        <v>2005</v>
      </c>
      <c r="L80" s="23" t="s">
        <v>451</v>
      </c>
      <c r="M80" s="22" t="s">
        <v>452</v>
      </c>
      <c r="N80" s="21">
        <v>6.5970000000000004</v>
      </c>
      <c r="O80" s="22">
        <v>2009</v>
      </c>
      <c r="P80" s="21">
        <v>6.5510000000000002</v>
      </c>
      <c r="Q80" s="22">
        <v>2010</v>
      </c>
      <c r="R80" s="23" t="s">
        <v>451</v>
      </c>
      <c r="S80" s="22" t="s">
        <v>452</v>
      </c>
      <c r="T80" s="24">
        <v>6.5510000000000002</v>
      </c>
      <c r="U80" s="25">
        <v>2010</v>
      </c>
      <c r="V80" s="21"/>
      <c r="W80" s="21">
        <v>2.1110000000000002</v>
      </c>
      <c r="X80" s="22">
        <v>2010</v>
      </c>
      <c r="Y80" s="26">
        <v>4</v>
      </c>
      <c r="Z80" s="27" t="s">
        <v>453</v>
      </c>
      <c r="AB80" s="21">
        <v>4.4400000000000004</v>
      </c>
      <c r="AC80" s="17">
        <v>2010</v>
      </c>
      <c r="AD80" s="28">
        <v>6</v>
      </c>
      <c r="AE80" s="29" t="s">
        <v>454</v>
      </c>
    </row>
    <row r="81" spans="2:31" s="19" customFormat="1" ht="12">
      <c r="B81" s="19" t="s">
        <v>553</v>
      </c>
      <c r="C81" s="61" t="str">
        <f>IFERROR(VLOOKUP(B81,[1]Hoja5!$A$2:$B$199,2,FALSE),"")</f>
        <v>MAC</v>
      </c>
      <c r="D81" s="23" t="s">
        <v>451</v>
      </c>
      <c r="E81" s="22" t="s">
        <v>452</v>
      </c>
      <c r="F81" s="21">
        <v>4.6619999999999999</v>
      </c>
      <c r="G81" s="22">
        <v>1999</v>
      </c>
      <c r="H81" s="21">
        <v>4.4700000000000006</v>
      </c>
      <c r="I81" s="22">
        <v>2000</v>
      </c>
      <c r="J81" s="21">
        <v>3.254</v>
      </c>
      <c r="K81" s="22">
        <v>2005</v>
      </c>
      <c r="L81" s="21">
        <v>2.7800000000000002</v>
      </c>
      <c r="M81" s="22">
        <v>2007</v>
      </c>
      <c r="N81" s="21">
        <v>5.0670000000000002</v>
      </c>
      <c r="O81" s="22">
        <v>2009</v>
      </c>
      <c r="P81" s="21">
        <v>5.1240000000000006</v>
      </c>
      <c r="Q81" s="22">
        <v>2011</v>
      </c>
      <c r="R81" s="23" t="s">
        <v>451</v>
      </c>
      <c r="S81" s="22" t="s">
        <v>452</v>
      </c>
      <c r="T81" s="24">
        <v>5.1240000000000006</v>
      </c>
      <c r="U81" s="25">
        <v>2011</v>
      </c>
      <c r="V81" s="21"/>
      <c r="W81" s="21">
        <v>1.35</v>
      </c>
      <c r="X81" s="22">
        <v>2011</v>
      </c>
      <c r="Y81" s="26">
        <v>7</v>
      </c>
      <c r="Z81" s="27" t="s">
        <v>464</v>
      </c>
      <c r="AB81" s="21">
        <v>3.774</v>
      </c>
      <c r="AC81" s="17">
        <v>2011</v>
      </c>
      <c r="AD81" s="28">
        <v>7</v>
      </c>
      <c r="AE81" s="29" t="s">
        <v>464</v>
      </c>
    </row>
    <row r="82" spans="2:31" s="19" customFormat="1" ht="12">
      <c r="B82" s="19" t="s">
        <v>554</v>
      </c>
      <c r="C82" s="61" t="str">
        <f>IFERROR(VLOOKUP(B82,[1]Hoja5!$A$2:$B$199,2,FALSE),"")</f>
        <v>MYS</v>
      </c>
      <c r="D82" s="21">
        <v>2.6970000000000001</v>
      </c>
      <c r="E82" s="22">
        <v>1990</v>
      </c>
      <c r="F82" s="21">
        <v>2.0529999999999999</v>
      </c>
      <c r="G82" s="22">
        <v>1995</v>
      </c>
      <c r="H82" s="21">
        <v>2.4</v>
      </c>
      <c r="I82" s="22">
        <v>2000</v>
      </c>
      <c r="J82" s="21">
        <v>2.496</v>
      </c>
      <c r="K82" s="22">
        <v>2005</v>
      </c>
      <c r="L82" s="21">
        <v>2.7429999999999999</v>
      </c>
      <c r="M82" s="22">
        <v>2007</v>
      </c>
      <c r="N82" s="21">
        <v>3.202</v>
      </c>
      <c r="O82" s="22">
        <v>2009</v>
      </c>
      <c r="P82" s="21">
        <v>2.89</v>
      </c>
      <c r="Q82" s="22">
        <v>2011</v>
      </c>
      <c r="R82" s="23">
        <v>2.9910000000000001</v>
      </c>
      <c r="S82" s="22">
        <v>2012</v>
      </c>
      <c r="T82" s="24">
        <v>2.9910000000000001</v>
      </c>
      <c r="U82" s="25">
        <v>2012</v>
      </c>
      <c r="V82" s="21"/>
      <c r="W82" s="21">
        <v>1.992</v>
      </c>
      <c r="X82" s="22">
        <v>2012</v>
      </c>
      <c r="Y82" s="26">
        <v>14</v>
      </c>
      <c r="Z82" s="27" t="s">
        <v>528</v>
      </c>
      <c r="AB82" s="21">
        <v>0.999</v>
      </c>
      <c r="AC82" s="17">
        <v>2012</v>
      </c>
      <c r="AD82" s="28">
        <v>13</v>
      </c>
      <c r="AE82" s="29" t="s">
        <v>528</v>
      </c>
    </row>
    <row r="83" spans="2:31" s="19" customFormat="1" ht="12">
      <c r="B83" s="19" t="s">
        <v>555</v>
      </c>
      <c r="C83" s="61" t="str">
        <f>IFERROR(VLOOKUP(B83,[1]Hoja5!$A$2:$B$199,2,FALSE),"")</f>
        <v>MDV</v>
      </c>
      <c r="D83" s="23" t="s">
        <v>451</v>
      </c>
      <c r="E83" s="22" t="s">
        <v>452</v>
      </c>
      <c r="F83" s="21">
        <v>4.774</v>
      </c>
      <c r="G83" s="22">
        <v>1995</v>
      </c>
      <c r="H83" s="21">
        <v>5.12</v>
      </c>
      <c r="I83" s="22">
        <v>2000</v>
      </c>
      <c r="J83" s="21">
        <v>8.0449999999999999</v>
      </c>
      <c r="K83" s="22">
        <v>2005</v>
      </c>
      <c r="L83" s="21">
        <v>5.1560000000000006</v>
      </c>
      <c r="M83" s="22">
        <v>2007</v>
      </c>
      <c r="N83" s="21">
        <v>7.3240000000000007</v>
      </c>
      <c r="O83" s="22">
        <v>2009</v>
      </c>
      <c r="P83" s="21">
        <v>4.2770000000000001</v>
      </c>
      <c r="Q83" s="22">
        <v>2011</v>
      </c>
      <c r="R83" s="23">
        <v>6.2160000000000002</v>
      </c>
      <c r="S83" s="22">
        <v>2012</v>
      </c>
      <c r="T83" s="24">
        <v>6.2160000000000002</v>
      </c>
      <c r="U83" s="25">
        <v>2012</v>
      </c>
      <c r="V83" s="21"/>
      <c r="W83" s="21">
        <v>0.35599999999999998</v>
      </c>
      <c r="X83" s="22">
        <v>2012</v>
      </c>
      <c r="Y83" s="26">
        <v>7</v>
      </c>
      <c r="Z83" s="27" t="s">
        <v>464</v>
      </c>
      <c r="AB83" s="21">
        <v>5.86</v>
      </c>
      <c r="AC83" s="17">
        <v>2012</v>
      </c>
      <c r="AD83" s="28">
        <v>7</v>
      </c>
      <c r="AE83" s="29" t="s">
        <v>528</v>
      </c>
    </row>
    <row r="84" spans="2:31" s="19" customFormat="1" ht="12">
      <c r="B84" s="19" t="s">
        <v>556</v>
      </c>
      <c r="C84" s="61" t="str">
        <f>IFERROR(VLOOKUP(B84,[1]Hoja5!$A$2:$B$199,2,FALSE),"")</f>
        <v>MNG</v>
      </c>
      <c r="D84" s="21">
        <v>13.193</v>
      </c>
      <c r="E84" s="22">
        <v>1990</v>
      </c>
      <c r="F84" s="21">
        <v>6.0389999999999997</v>
      </c>
      <c r="G84" s="22">
        <v>1995</v>
      </c>
      <c r="H84" s="21">
        <v>9.9670000000000005</v>
      </c>
      <c r="I84" s="22">
        <v>2000</v>
      </c>
      <c r="J84" s="21">
        <v>8.74</v>
      </c>
      <c r="K84" s="22">
        <v>2005</v>
      </c>
      <c r="L84" s="21">
        <v>10.555</v>
      </c>
      <c r="M84" s="22">
        <v>2007</v>
      </c>
      <c r="N84" s="21">
        <v>14.18</v>
      </c>
      <c r="O84" s="22">
        <v>2009</v>
      </c>
      <c r="P84" s="23" t="s">
        <v>451</v>
      </c>
      <c r="Q84" s="22">
        <v>2011</v>
      </c>
      <c r="R84" s="23">
        <v>8.8739999999999988</v>
      </c>
      <c r="S84" s="22">
        <v>2012</v>
      </c>
      <c r="T84" s="24">
        <v>8.8739999999999988</v>
      </c>
      <c r="U84" s="25">
        <v>2012</v>
      </c>
      <c r="V84" s="21"/>
      <c r="W84" s="21">
        <v>3.125</v>
      </c>
      <c r="X84" s="22">
        <v>2012</v>
      </c>
      <c r="Y84" s="26">
        <v>14</v>
      </c>
      <c r="Z84" s="27" t="s">
        <v>528</v>
      </c>
      <c r="AB84" s="21">
        <v>5.7489999999999997</v>
      </c>
      <c r="AC84" s="17">
        <v>2012</v>
      </c>
      <c r="AD84" s="28">
        <v>14</v>
      </c>
      <c r="AE84" s="29" t="s">
        <v>528</v>
      </c>
    </row>
    <row r="85" spans="2:31" s="19" customFormat="1" ht="12">
      <c r="B85" s="19" t="s">
        <v>557</v>
      </c>
      <c r="C85" s="61" t="str">
        <f>IFERROR(VLOOKUP(B85,[1]Hoja5!$A$2:$B$199,2,FALSE),"")</f>
        <v>MMR</v>
      </c>
      <c r="D85" s="21">
        <v>1.7529999999999999</v>
      </c>
      <c r="E85" s="22">
        <v>1990</v>
      </c>
      <c r="F85" s="21">
        <v>0.75600000000000001</v>
      </c>
      <c r="G85" s="22">
        <v>1995</v>
      </c>
      <c r="H85" s="21">
        <v>0.48499999999999999</v>
      </c>
      <c r="I85" s="22">
        <v>2000</v>
      </c>
      <c r="J85" s="21">
        <v>0.40099999999999997</v>
      </c>
      <c r="K85" s="22">
        <v>2004</v>
      </c>
      <c r="L85" s="21">
        <v>0.42900000000000005</v>
      </c>
      <c r="M85" s="22">
        <v>2007</v>
      </c>
      <c r="N85" s="21">
        <v>0.44</v>
      </c>
      <c r="O85" s="22">
        <v>2009</v>
      </c>
      <c r="P85" s="21">
        <v>0.95899999999999996</v>
      </c>
      <c r="Q85" s="22">
        <v>2011</v>
      </c>
      <c r="R85" s="23" t="s">
        <v>451</v>
      </c>
      <c r="S85" s="22" t="s">
        <v>452</v>
      </c>
      <c r="T85" s="24">
        <v>0.94099999999999995</v>
      </c>
      <c r="U85" s="25">
        <v>2010</v>
      </c>
      <c r="V85" s="21"/>
      <c r="W85" s="21">
        <v>0.24099999999999999</v>
      </c>
      <c r="X85" s="22">
        <v>2010</v>
      </c>
      <c r="Y85" s="26">
        <v>1</v>
      </c>
      <c r="Z85" s="27" t="s">
        <v>464</v>
      </c>
      <c r="AB85" s="21">
        <v>0.7</v>
      </c>
      <c r="AC85" s="17">
        <v>2010</v>
      </c>
      <c r="AD85" s="28">
        <v>6</v>
      </c>
      <c r="AE85" s="29" t="s">
        <v>454</v>
      </c>
    </row>
    <row r="86" spans="2:31" s="19" customFormat="1" ht="12">
      <c r="B86" s="19" t="s">
        <v>558</v>
      </c>
      <c r="C86" s="61" t="str">
        <f>IFERROR(VLOOKUP(B86,[1]Hoja5!$A$2:$B$199,2,FALSE),"")</f>
        <v>NPL</v>
      </c>
      <c r="D86" s="21">
        <v>1.964</v>
      </c>
      <c r="E86" s="22">
        <v>1990</v>
      </c>
      <c r="F86" s="21">
        <v>1.167</v>
      </c>
      <c r="G86" s="22">
        <v>1995</v>
      </c>
      <c r="H86" s="21">
        <v>1.726</v>
      </c>
      <c r="I86" s="22">
        <v>2000</v>
      </c>
      <c r="J86" s="21">
        <v>1.5110000000000001</v>
      </c>
      <c r="K86" s="22">
        <v>2005</v>
      </c>
      <c r="L86" s="21">
        <v>1.782</v>
      </c>
      <c r="M86" s="22">
        <v>2007</v>
      </c>
      <c r="N86" s="21">
        <v>3.0739999999999998</v>
      </c>
      <c r="O86" s="22">
        <v>2010</v>
      </c>
      <c r="P86" s="21">
        <v>2.3140000000000001</v>
      </c>
      <c r="Q86" s="22">
        <v>2011</v>
      </c>
      <c r="R86" s="23">
        <v>2.1902337420050224</v>
      </c>
      <c r="S86" s="22">
        <v>2013</v>
      </c>
      <c r="T86" s="24">
        <v>2.1902337420050224</v>
      </c>
      <c r="U86" s="25">
        <v>2013</v>
      </c>
      <c r="V86" s="21"/>
      <c r="W86" s="21">
        <v>1.5259171224052761</v>
      </c>
      <c r="X86" s="22">
        <v>2013</v>
      </c>
      <c r="Y86" s="26">
        <v>1</v>
      </c>
      <c r="Z86" s="27" t="s">
        <v>464</v>
      </c>
      <c r="AB86" s="21">
        <v>0.66431661959974631</v>
      </c>
      <c r="AC86" s="17">
        <v>2013</v>
      </c>
      <c r="AD86" s="28">
        <v>27</v>
      </c>
      <c r="AE86" s="29" t="s">
        <v>468</v>
      </c>
    </row>
    <row r="87" spans="2:31" s="19" customFormat="1" ht="12">
      <c r="B87" s="19" t="s">
        <v>559</v>
      </c>
      <c r="C87" s="61" t="str">
        <f>IFERROR(VLOOKUP(B87,[1]Hoja5!$A$2:$B$199,2,FALSE),"")</f>
        <v>OMN</v>
      </c>
      <c r="D87" s="21">
        <v>2.5</v>
      </c>
      <c r="E87" s="22">
        <v>1990</v>
      </c>
      <c r="F87" s="21">
        <v>3.5179999999999998</v>
      </c>
      <c r="G87" s="22">
        <v>1995</v>
      </c>
      <c r="H87" s="21">
        <v>3.5750000000000002</v>
      </c>
      <c r="I87" s="22">
        <v>2000</v>
      </c>
      <c r="J87" s="21">
        <v>3.8839999999999999</v>
      </c>
      <c r="K87" s="22">
        <v>2005</v>
      </c>
      <c r="L87" s="21">
        <v>3.1059999999999999</v>
      </c>
      <c r="M87" s="22">
        <v>2007</v>
      </c>
      <c r="N87" s="21">
        <v>3.1920000000000002</v>
      </c>
      <c r="O87" s="22">
        <v>2009</v>
      </c>
      <c r="P87" s="21">
        <v>3.8029999999999999</v>
      </c>
      <c r="Q87" s="22">
        <v>2011</v>
      </c>
      <c r="R87" s="23" t="s">
        <v>451</v>
      </c>
      <c r="S87" s="22" t="s">
        <v>452</v>
      </c>
      <c r="T87" s="24">
        <v>3.8029999999999999</v>
      </c>
      <c r="U87" s="25">
        <v>2011</v>
      </c>
      <c r="V87" s="21"/>
      <c r="W87" s="21">
        <v>1.4910000000000001</v>
      </c>
      <c r="X87" s="22">
        <v>2011</v>
      </c>
      <c r="Y87" s="26">
        <v>1</v>
      </c>
      <c r="Z87" s="27" t="s">
        <v>464</v>
      </c>
      <c r="AB87" s="21">
        <v>2.3119999999999998</v>
      </c>
      <c r="AC87" s="17">
        <v>2011</v>
      </c>
      <c r="AD87" s="28">
        <v>1</v>
      </c>
      <c r="AE87" s="29" t="s">
        <v>464</v>
      </c>
    </row>
    <row r="88" spans="2:31" s="19" customFormat="1" ht="12">
      <c r="B88" s="19" t="s">
        <v>560</v>
      </c>
      <c r="C88" s="61" t="str">
        <f>IFERROR(VLOOKUP(B88,[1]Hoja5!$A$2:$B$199,2,FALSE),"")</f>
        <v>PAK</v>
      </c>
      <c r="D88" s="21">
        <v>1.5</v>
      </c>
      <c r="E88" s="22">
        <v>1990</v>
      </c>
      <c r="F88" s="21">
        <v>0.35</v>
      </c>
      <c r="G88" s="22">
        <v>1995</v>
      </c>
      <c r="H88" s="21">
        <v>0.27</v>
      </c>
      <c r="I88" s="22">
        <v>2000</v>
      </c>
      <c r="J88" s="21">
        <v>0.43999999999999995</v>
      </c>
      <c r="K88" s="22">
        <v>2005</v>
      </c>
      <c r="L88" s="21">
        <v>0.501</v>
      </c>
      <c r="M88" s="22">
        <v>2007</v>
      </c>
      <c r="N88" s="21">
        <v>1.6579999999999999</v>
      </c>
      <c r="O88" s="22">
        <v>2009</v>
      </c>
      <c r="P88" s="21">
        <v>1.6800000000000002</v>
      </c>
      <c r="Q88" s="22">
        <v>2010</v>
      </c>
      <c r="R88" s="23" t="s">
        <v>451</v>
      </c>
      <c r="S88" s="22" t="s">
        <v>452</v>
      </c>
      <c r="T88" s="24">
        <v>1.6800000000000002</v>
      </c>
      <c r="U88" s="25">
        <v>2010</v>
      </c>
      <c r="V88" s="21"/>
      <c r="W88" s="21">
        <v>0.38</v>
      </c>
      <c r="X88" s="22">
        <v>2010</v>
      </c>
      <c r="Y88" s="26">
        <v>5</v>
      </c>
      <c r="Z88" s="27" t="s">
        <v>474</v>
      </c>
      <c r="AB88" s="21">
        <v>1.3</v>
      </c>
      <c r="AC88" s="17">
        <v>2010</v>
      </c>
      <c r="AD88" s="28">
        <v>13</v>
      </c>
      <c r="AE88" s="29" t="s">
        <v>528</v>
      </c>
    </row>
    <row r="89" spans="2:31" s="19" customFormat="1" ht="12">
      <c r="B89" s="19" t="s">
        <v>561</v>
      </c>
      <c r="C89" s="61" t="str">
        <f>IFERROR(VLOOKUP(B89,[1]Hoja5!$A$2:$B$199,2,FALSE),"")</f>
        <v>PHL</v>
      </c>
      <c r="D89" s="21">
        <v>1.0589999999999999</v>
      </c>
      <c r="E89" s="22">
        <v>1990</v>
      </c>
      <c r="F89" s="21">
        <v>0.80299999999999994</v>
      </c>
      <c r="G89" s="22">
        <v>1995</v>
      </c>
      <c r="H89" s="21">
        <v>1.091</v>
      </c>
      <c r="I89" s="22">
        <v>2000</v>
      </c>
      <c r="J89" s="21">
        <v>0.93399999999999994</v>
      </c>
      <c r="K89" s="22">
        <v>2005</v>
      </c>
      <c r="L89" s="21">
        <v>1.002</v>
      </c>
      <c r="M89" s="22">
        <v>2007</v>
      </c>
      <c r="N89" s="21">
        <v>1.234</v>
      </c>
      <c r="O89" s="22">
        <v>2009</v>
      </c>
      <c r="P89" s="21">
        <v>1.7469999999999999</v>
      </c>
      <c r="Q89" s="22">
        <v>2011</v>
      </c>
      <c r="R89" s="23">
        <v>1.5449999999999999</v>
      </c>
      <c r="S89" s="22">
        <v>2012</v>
      </c>
      <c r="T89" s="24">
        <v>1.5449999999999999</v>
      </c>
      <c r="U89" s="25">
        <v>2012</v>
      </c>
      <c r="V89" s="21"/>
      <c r="W89" s="21">
        <v>0.55600000000000005</v>
      </c>
      <c r="X89" s="22">
        <v>2012</v>
      </c>
      <c r="Y89" s="26">
        <v>13</v>
      </c>
      <c r="Z89" s="27" t="s">
        <v>528</v>
      </c>
      <c r="AB89" s="21">
        <v>0.98899999999999999</v>
      </c>
      <c r="AC89" s="17">
        <v>2012</v>
      </c>
      <c r="AD89" s="28">
        <v>13</v>
      </c>
      <c r="AE89" s="29" t="s">
        <v>528</v>
      </c>
    </row>
    <row r="90" spans="2:31" s="19" customFormat="1" ht="12">
      <c r="B90" s="19" t="s">
        <v>562</v>
      </c>
      <c r="C90" s="61" t="str">
        <f>IFERROR(VLOOKUP(B90,[1]Hoja5!$A$2:$B$199,2,FALSE),"")</f>
        <v>QAT</v>
      </c>
      <c r="D90" s="23" t="s">
        <v>451</v>
      </c>
      <c r="E90" s="22" t="s">
        <v>452</v>
      </c>
      <c r="F90" s="23" t="s">
        <v>451</v>
      </c>
      <c r="G90" s="22" t="s">
        <v>452</v>
      </c>
      <c r="H90" s="21">
        <v>2.6510000000000002</v>
      </c>
      <c r="I90" s="22">
        <v>2004</v>
      </c>
      <c r="J90" s="21">
        <v>2.2770000000000001</v>
      </c>
      <c r="K90" s="22">
        <v>2005</v>
      </c>
      <c r="L90" s="21">
        <v>1.4950000000000001</v>
      </c>
      <c r="M90" s="22">
        <v>2007</v>
      </c>
      <c r="N90" s="21">
        <v>2.1259999999999999</v>
      </c>
      <c r="O90" s="22">
        <v>2009</v>
      </c>
      <c r="P90" s="21">
        <v>1.7410000000000001</v>
      </c>
      <c r="Q90" s="22">
        <v>2010</v>
      </c>
      <c r="R90" s="23" t="s">
        <v>451</v>
      </c>
      <c r="S90" s="22" t="s">
        <v>452</v>
      </c>
      <c r="T90" s="24">
        <v>1.7410000000000001</v>
      </c>
      <c r="U90" s="25">
        <v>2010</v>
      </c>
      <c r="V90" s="21"/>
      <c r="W90" s="21">
        <v>1.526</v>
      </c>
      <c r="X90" s="22">
        <v>2010</v>
      </c>
      <c r="Y90" s="26">
        <v>1</v>
      </c>
      <c r="Z90" s="27" t="s">
        <v>464</v>
      </c>
      <c r="AB90" s="21">
        <v>0.215</v>
      </c>
      <c r="AC90" s="17">
        <v>2010</v>
      </c>
      <c r="AD90" s="28">
        <v>1</v>
      </c>
      <c r="AE90" s="29" t="s">
        <v>464</v>
      </c>
    </row>
    <row r="91" spans="2:31" s="19" customFormat="1" ht="12">
      <c r="B91" s="19" t="s">
        <v>563</v>
      </c>
      <c r="C91" s="61" t="str">
        <f>IFERROR(VLOOKUP(B91,[1]Hoja5!$A$2:$B$199,2,FALSE),"")</f>
        <v>SAU</v>
      </c>
      <c r="D91" s="23" t="s">
        <v>451</v>
      </c>
      <c r="E91" s="22" t="s">
        <v>452</v>
      </c>
      <c r="F91" s="23" t="s">
        <v>451</v>
      </c>
      <c r="G91" s="22" t="s">
        <v>452</v>
      </c>
      <c r="H91" s="23" t="s">
        <v>451</v>
      </c>
      <c r="I91" s="22" t="s">
        <v>452</v>
      </c>
      <c r="J91" s="23" t="s">
        <v>451</v>
      </c>
      <c r="K91" s="22" t="s">
        <v>452</v>
      </c>
      <c r="L91" s="23" t="s">
        <v>451</v>
      </c>
      <c r="M91" s="22" t="s">
        <v>452</v>
      </c>
      <c r="N91" s="21">
        <v>3.9009999999999998</v>
      </c>
      <c r="O91" s="22">
        <v>2009</v>
      </c>
      <c r="P91" s="21">
        <v>3.6430000000000002</v>
      </c>
      <c r="Q91" s="22">
        <v>2011</v>
      </c>
      <c r="R91" s="23" t="s">
        <v>451</v>
      </c>
      <c r="S91" s="22" t="s">
        <v>452</v>
      </c>
      <c r="T91" s="24">
        <v>3.6430000000000002</v>
      </c>
      <c r="U91" s="25">
        <v>2011</v>
      </c>
      <c r="V91" s="21"/>
      <c r="W91" s="21">
        <v>2.5430000000000001</v>
      </c>
      <c r="X91" s="22">
        <v>2011</v>
      </c>
      <c r="Y91" s="26">
        <v>4</v>
      </c>
      <c r="Z91" s="27" t="s">
        <v>453</v>
      </c>
      <c r="AB91" s="21">
        <v>1.1000000000000001</v>
      </c>
      <c r="AC91" s="17">
        <v>2011</v>
      </c>
      <c r="AD91" s="28">
        <v>7</v>
      </c>
      <c r="AE91" s="29" t="s">
        <v>464</v>
      </c>
    </row>
    <row r="92" spans="2:31" s="19" customFormat="1" ht="12">
      <c r="B92" s="19" t="s">
        <v>564</v>
      </c>
      <c r="C92" s="61" t="str">
        <f>IFERROR(VLOOKUP(B92,[1]Hoja5!$A$2:$B$199,2,FALSE),"")</f>
        <v>SGP</v>
      </c>
      <c r="D92" s="21">
        <v>1.3520000000000001</v>
      </c>
      <c r="E92" s="22">
        <v>1990</v>
      </c>
      <c r="F92" s="21">
        <v>1.962</v>
      </c>
      <c r="G92" s="22">
        <v>1995</v>
      </c>
      <c r="H92" s="21">
        <v>1.607</v>
      </c>
      <c r="I92" s="22">
        <v>2000</v>
      </c>
      <c r="J92" s="21">
        <v>1.157</v>
      </c>
      <c r="K92" s="22">
        <v>2005</v>
      </c>
      <c r="L92" s="21">
        <v>1.393</v>
      </c>
      <c r="M92" s="22">
        <v>2007</v>
      </c>
      <c r="N92" s="21">
        <v>3.5150000000000001</v>
      </c>
      <c r="O92" s="22">
        <v>2009</v>
      </c>
      <c r="P92" s="21">
        <v>2.8289999999999997</v>
      </c>
      <c r="Q92" s="22">
        <v>2011</v>
      </c>
      <c r="R92" s="23" t="s">
        <v>451</v>
      </c>
      <c r="S92" s="22" t="s">
        <v>452</v>
      </c>
      <c r="T92" s="24">
        <v>2.8289999999999997</v>
      </c>
      <c r="U92" s="25">
        <v>2011</v>
      </c>
      <c r="V92" s="21"/>
      <c r="W92" s="21">
        <v>1.1990000000000001</v>
      </c>
      <c r="X92" s="22">
        <v>2011</v>
      </c>
      <c r="Y92" s="26">
        <v>7</v>
      </c>
      <c r="Z92" s="27" t="s">
        <v>464</v>
      </c>
      <c r="AB92" s="21">
        <v>1.63</v>
      </c>
      <c r="AC92" s="17">
        <v>2011</v>
      </c>
      <c r="AD92" s="28">
        <v>7</v>
      </c>
      <c r="AE92" s="29" t="s">
        <v>464</v>
      </c>
    </row>
    <row r="93" spans="2:31" s="19" customFormat="1" ht="12">
      <c r="B93" s="19" t="s">
        <v>565</v>
      </c>
      <c r="C93" s="61" t="str">
        <f>IFERROR(VLOOKUP(B93,[1]Hoja5!$A$2:$B$199,2,FALSE),"")</f>
        <v>LKA</v>
      </c>
      <c r="D93" s="21">
        <v>5.335</v>
      </c>
      <c r="E93" s="22">
        <v>1990</v>
      </c>
      <c r="F93" s="21">
        <v>6.7550000000000008</v>
      </c>
      <c r="G93" s="22">
        <v>1995</v>
      </c>
      <c r="H93" s="21">
        <v>4.4119999999999999</v>
      </c>
      <c r="I93" s="22">
        <v>2000</v>
      </c>
      <c r="J93" s="21">
        <v>5.617</v>
      </c>
      <c r="K93" s="22">
        <v>2005</v>
      </c>
      <c r="L93" s="21">
        <v>4.484</v>
      </c>
      <c r="M93" s="22">
        <v>2007</v>
      </c>
      <c r="N93" s="21">
        <v>3.6500000000000004</v>
      </c>
      <c r="O93" s="22">
        <v>2009</v>
      </c>
      <c r="P93" s="21">
        <v>3.137</v>
      </c>
      <c r="Q93" s="22">
        <v>2011</v>
      </c>
      <c r="R93" s="23">
        <v>3</v>
      </c>
      <c r="S93" s="22">
        <v>2012</v>
      </c>
      <c r="T93" s="24">
        <v>3</v>
      </c>
      <c r="U93" s="25">
        <v>2012</v>
      </c>
      <c r="V93" s="21"/>
      <c r="W93" s="21">
        <v>1.306</v>
      </c>
      <c r="X93" s="22">
        <v>2012</v>
      </c>
      <c r="Y93" s="26">
        <v>1</v>
      </c>
      <c r="Z93" s="27" t="s">
        <v>464</v>
      </c>
      <c r="AB93" s="21">
        <v>1.694</v>
      </c>
      <c r="AC93" s="17">
        <v>2012</v>
      </c>
      <c r="AD93" s="28">
        <v>1</v>
      </c>
      <c r="AE93" s="29" t="s">
        <v>464</v>
      </c>
    </row>
    <row r="94" spans="2:31" s="19" customFormat="1" ht="12">
      <c r="B94" s="19" t="s">
        <v>566</v>
      </c>
      <c r="C94" s="61" t="str">
        <f>IFERROR(VLOOKUP(B94,[1]Hoja5!$A$2:$B$199,2,FALSE),"")</f>
        <v>SYR</v>
      </c>
      <c r="D94" s="23" t="s">
        <v>451</v>
      </c>
      <c r="E94" s="22" t="s">
        <v>452</v>
      </c>
      <c r="F94" s="23" t="s">
        <v>451</v>
      </c>
      <c r="G94" s="22" t="s">
        <v>452</v>
      </c>
      <c r="H94" s="21">
        <v>3.2210000000000001</v>
      </c>
      <c r="I94" s="22">
        <v>2000</v>
      </c>
      <c r="J94" s="21">
        <v>3.0760000000000001</v>
      </c>
      <c r="K94" s="22">
        <v>2005</v>
      </c>
      <c r="L94" s="21">
        <v>2.2130000000000001</v>
      </c>
      <c r="M94" s="22">
        <v>2007</v>
      </c>
      <c r="N94" s="21">
        <v>1.9929999999999999</v>
      </c>
      <c r="O94" s="22">
        <v>2009</v>
      </c>
      <c r="P94" s="21">
        <v>1.9136219362745097</v>
      </c>
      <c r="Q94" s="22">
        <v>2010</v>
      </c>
      <c r="R94" s="23" t="s">
        <v>451</v>
      </c>
      <c r="S94" s="22" t="s">
        <v>452</v>
      </c>
      <c r="T94" s="24">
        <v>1.9136219362745097</v>
      </c>
      <c r="U94" s="25">
        <v>2010</v>
      </c>
      <c r="V94" s="21"/>
      <c r="W94" s="21">
        <v>1.5669999999999999</v>
      </c>
      <c r="X94" s="22">
        <v>2010</v>
      </c>
      <c r="Y94" s="26">
        <v>4</v>
      </c>
      <c r="Z94" s="27" t="s">
        <v>453</v>
      </c>
      <c r="AB94" s="21">
        <v>0.34662193627450977</v>
      </c>
      <c r="AC94" s="17">
        <v>2010</v>
      </c>
      <c r="AD94" s="28">
        <v>1</v>
      </c>
      <c r="AE94" s="29" t="s">
        <v>464</v>
      </c>
    </row>
    <row r="95" spans="2:31" s="19" customFormat="1" ht="12">
      <c r="B95" s="19" t="s">
        <v>567</v>
      </c>
      <c r="C95" s="61" t="str">
        <f>IFERROR(VLOOKUP(B95,[1]Hoja5!$A$2:$B$199,2,FALSE),"")</f>
        <v>TWN</v>
      </c>
      <c r="D95" s="21">
        <v>8</v>
      </c>
      <c r="E95" s="22">
        <v>1990</v>
      </c>
      <c r="F95" s="21">
        <v>9.5</v>
      </c>
      <c r="G95" s="22">
        <v>1995</v>
      </c>
      <c r="H95" s="21">
        <v>9.94</v>
      </c>
      <c r="I95" s="22">
        <v>2000</v>
      </c>
      <c r="J95" s="21">
        <v>10.129999999999999</v>
      </c>
      <c r="K95" s="22">
        <v>2005</v>
      </c>
      <c r="L95" s="21">
        <v>9.8495481704790784</v>
      </c>
      <c r="M95" s="22">
        <v>2007</v>
      </c>
      <c r="N95" s="21">
        <v>10.54</v>
      </c>
      <c r="O95" s="22">
        <v>2009</v>
      </c>
      <c r="P95" s="21">
        <v>9.6827400269980917</v>
      </c>
      <c r="Q95" s="22">
        <v>2010</v>
      </c>
      <c r="R95" s="23" t="s">
        <v>451</v>
      </c>
      <c r="S95" s="22" t="s">
        <v>452</v>
      </c>
      <c r="T95" s="24">
        <v>9.6827400269980917</v>
      </c>
      <c r="U95" s="25">
        <v>2010</v>
      </c>
      <c r="V95" s="21"/>
      <c r="W95" s="21">
        <v>3.3179723502304146</v>
      </c>
      <c r="X95" s="22">
        <v>2010</v>
      </c>
      <c r="Y95" s="26">
        <v>16</v>
      </c>
      <c r="Z95" s="27" t="s">
        <v>474</v>
      </c>
      <c r="AB95" s="21">
        <v>6.3647676767676771</v>
      </c>
      <c r="AC95" s="17">
        <v>2010</v>
      </c>
      <c r="AD95" s="28">
        <v>16</v>
      </c>
      <c r="AE95" s="29" t="s">
        <v>474</v>
      </c>
    </row>
    <row r="96" spans="2:31" s="19" customFormat="1" ht="12">
      <c r="B96" s="19" t="s">
        <v>568</v>
      </c>
      <c r="C96" s="61" t="str">
        <f>IFERROR(VLOOKUP(B96,[1]Hoja5!$A$2:$B$199,2,FALSE),"")</f>
        <v>TJK</v>
      </c>
      <c r="D96" s="23" t="s">
        <v>451</v>
      </c>
      <c r="E96" s="22" t="s">
        <v>452</v>
      </c>
      <c r="F96" s="21">
        <v>1.4530000000000001</v>
      </c>
      <c r="G96" s="22">
        <v>1995</v>
      </c>
      <c r="H96" s="21">
        <v>2.742</v>
      </c>
      <c r="I96" s="22">
        <v>2000</v>
      </c>
      <c r="J96" s="21">
        <v>4.3689999999999998</v>
      </c>
      <c r="K96" s="22">
        <v>2005</v>
      </c>
      <c r="L96" s="21">
        <v>3.911</v>
      </c>
      <c r="M96" s="22">
        <v>2007</v>
      </c>
      <c r="N96" s="21">
        <v>4.8550000000000004</v>
      </c>
      <c r="O96" s="22">
        <v>2009</v>
      </c>
      <c r="P96" s="21">
        <v>5.3090000000000002</v>
      </c>
      <c r="Q96" s="22">
        <v>2011</v>
      </c>
      <c r="R96" s="23">
        <v>6.75</v>
      </c>
      <c r="S96" s="22">
        <v>2012</v>
      </c>
      <c r="T96" s="24">
        <v>6.75</v>
      </c>
      <c r="U96" s="25">
        <v>2012</v>
      </c>
      <c r="V96" s="21"/>
      <c r="W96" s="21">
        <v>1.7929999999999999</v>
      </c>
      <c r="X96" s="22">
        <v>2012</v>
      </c>
      <c r="Y96" s="26">
        <v>14</v>
      </c>
      <c r="Z96" s="27" t="s">
        <v>528</v>
      </c>
      <c r="AB96" s="21">
        <v>4.9569999999999999</v>
      </c>
      <c r="AC96" s="17">
        <v>2012</v>
      </c>
      <c r="AD96" s="28">
        <v>14</v>
      </c>
      <c r="AE96" s="29" t="s">
        <v>528</v>
      </c>
    </row>
    <row r="97" spans="1:31" s="19" customFormat="1" ht="12">
      <c r="B97" s="19" t="s">
        <v>569</v>
      </c>
      <c r="C97" s="61" t="str">
        <f>IFERROR(VLOOKUP(B97,[1]Hoja5!$A$2:$B$199,2,FALSE),"")</f>
        <v>THA</v>
      </c>
      <c r="D97" s="21">
        <v>1.4710000000000001</v>
      </c>
      <c r="E97" s="22">
        <v>1990</v>
      </c>
      <c r="F97" s="21">
        <v>1.8320000000000001</v>
      </c>
      <c r="G97" s="22">
        <v>1995</v>
      </c>
      <c r="H97" s="21">
        <v>2.569</v>
      </c>
      <c r="I97" s="22">
        <v>2000</v>
      </c>
      <c r="J97" s="21">
        <v>3.6689999999999996</v>
      </c>
      <c r="K97" s="22">
        <v>2005</v>
      </c>
      <c r="L97" s="21">
        <v>6.1829999999999998</v>
      </c>
      <c r="M97" s="22">
        <v>2007</v>
      </c>
      <c r="N97" s="21">
        <v>8.1690000000000005</v>
      </c>
      <c r="O97" s="22">
        <v>2009</v>
      </c>
      <c r="P97" s="21">
        <v>7.2409999999999997</v>
      </c>
      <c r="Q97" s="22">
        <v>2011</v>
      </c>
      <c r="R97" s="23" t="s">
        <v>451</v>
      </c>
      <c r="S97" s="22" t="s">
        <v>452</v>
      </c>
      <c r="T97" s="24">
        <v>7.2409999999999997</v>
      </c>
      <c r="U97" s="25">
        <v>2011</v>
      </c>
      <c r="V97" s="21"/>
      <c r="W97" s="21">
        <v>2.266</v>
      </c>
      <c r="X97" s="22">
        <v>2011</v>
      </c>
      <c r="Y97" s="26">
        <v>7</v>
      </c>
      <c r="Z97" s="27" t="s">
        <v>464</v>
      </c>
      <c r="AB97" s="21">
        <v>4.9749999999999996</v>
      </c>
      <c r="AC97" s="17">
        <v>2011</v>
      </c>
      <c r="AD97" s="28">
        <v>14</v>
      </c>
      <c r="AE97" s="29" t="s">
        <v>464</v>
      </c>
    </row>
    <row r="98" spans="1:31" s="19" customFormat="1" ht="12">
      <c r="B98" s="19" t="s">
        <v>570</v>
      </c>
      <c r="C98" s="61" t="str">
        <f>IFERROR(VLOOKUP(B98,[1]Hoja5!$A$2:$B$199,2,FALSE),"")</f>
        <v>TLS</v>
      </c>
      <c r="D98" s="23" t="s">
        <v>451</v>
      </c>
      <c r="E98" s="22" t="s">
        <v>452</v>
      </c>
      <c r="F98" s="23" t="s">
        <v>451</v>
      </c>
      <c r="G98" s="22" t="s">
        <v>452</v>
      </c>
      <c r="H98" s="23" t="s">
        <v>451</v>
      </c>
      <c r="I98" s="22" t="s">
        <v>452</v>
      </c>
      <c r="J98" s="23" t="s">
        <v>451</v>
      </c>
      <c r="K98" s="22" t="s">
        <v>452</v>
      </c>
      <c r="L98" s="21">
        <v>1.0780000000000001</v>
      </c>
      <c r="M98" s="22">
        <v>2007</v>
      </c>
      <c r="N98" s="21">
        <v>4.26</v>
      </c>
      <c r="O98" s="22">
        <v>2009</v>
      </c>
      <c r="P98" s="21">
        <v>3.488</v>
      </c>
      <c r="Q98" s="22">
        <v>2011</v>
      </c>
      <c r="R98" s="23">
        <v>4.2440691793114702</v>
      </c>
      <c r="S98" s="22">
        <v>2013</v>
      </c>
      <c r="T98" s="24">
        <v>4.2440691793114702</v>
      </c>
      <c r="U98" s="25">
        <v>2013</v>
      </c>
      <c r="V98" s="21"/>
      <c r="W98" s="21">
        <v>1.6390275738293361</v>
      </c>
      <c r="X98" s="22">
        <v>2013</v>
      </c>
      <c r="Y98" s="26">
        <v>14</v>
      </c>
      <c r="Z98" s="27" t="s">
        <v>528</v>
      </c>
      <c r="AB98" s="21">
        <v>2.6050416054821341</v>
      </c>
      <c r="AC98" s="17">
        <v>2013</v>
      </c>
      <c r="AD98" s="28">
        <v>27</v>
      </c>
      <c r="AE98" s="29" t="s">
        <v>468</v>
      </c>
    </row>
    <row r="99" spans="1:31" s="19" customFormat="1" ht="12">
      <c r="B99" s="19" t="s">
        <v>571</v>
      </c>
      <c r="C99" s="61" t="str">
        <f>IFERROR(VLOOKUP(B99,[1]Hoja5!$A$2:$B$199,2,FALSE),"")</f>
        <v>ARE</v>
      </c>
      <c r="D99" s="23" t="s">
        <v>451</v>
      </c>
      <c r="E99" s="22" t="s">
        <v>452</v>
      </c>
      <c r="F99" s="21">
        <v>2.3109999999999999</v>
      </c>
      <c r="G99" s="22">
        <v>1997</v>
      </c>
      <c r="H99" s="21">
        <v>2.125</v>
      </c>
      <c r="I99" s="22">
        <v>1999</v>
      </c>
      <c r="J99" s="23" t="s">
        <v>451</v>
      </c>
      <c r="K99" s="22" t="s">
        <v>452</v>
      </c>
      <c r="L99" s="23" t="s">
        <v>451</v>
      </c>
      <c r="M99" s="22" t="s">
        <v>452</v>
      </c>
      <c r="N99" s="23" t="s">
        <v>451</v>
      </c>
      <c r="O99" s="22" t="s">
        <v>452</v>
      </c>
      <c r="P99" s="21">
        <v>3.7549999999999999</v>
      </c>
      <c r="Q99" s="22">
        <v>2011</v>
      </c>
      <c r="R99" s="23" t="s">
        <v>451</v>
      </c>
      <c r="S99" s="22" t="s">
        <v>452</v>
      </c>
      <c r="T99" s="24">
        <v>3.7549999999999999</v>
      </c>
      <c r="U99" s="25">
        <v>2011</v>
      </c>
      <c r="V99" s="21"/>
      <c r="W99" s="21">
        <v>1.5920000000000001</v>
      </c>
      <c r="X99" s="22">
        <v>2011</v>
      </c>
      <c r="Y99" s="26">
        <v>4</v>
      </c>
      <c r="Z99" s="27" t="s">
        <v>453</v>
      </c>
      <c r="AB99" s="21">
        <v>2.1629999999999998</v>
      </c>
      <c r="AC99" s="17">
        <v>2011</v>
      </c>
      <c r="AD99" s="28">
        <v>7</v>
      </c>
      <c r="AE99" s="29" t="s">
        <v>464</v>
      </c>
    </row>
    <row r="100" spans="1:31" s="19" customFormat="1" ht="12">
      <c r="B100" s="19" t="s">
        <v>572</v>
      </c>
      <c r="C100" s="61" t="str">
        <f>IFERROR(VLOOKUP(B100,[1]Hoja5!$A$2:$B$199,2,FALSE),"")</f>
        <v>UZB</v>
      </c>
      <c r="D100" s="23" t="s">
        <v>451</v>
      </c>
      <c r="E100" s="22" t="s">
        <v>452</v>
      </c>
      <c r="F100" s="23" t="s">
        <v>451</v>
      </c>
      <c r="G100" s="22" t="s">
        <v>452</v>
      </c>
      <c r="H100" s="23" t="s">
        <v>451</v>
      </c>
      <c r="I100" s="22" t="s">
        <v>452</v>
      </c>
      <c r="J100" s="21">
        <v>13.138999999999999</v>
      </c>
      <c r="K100" s="22">
        <v>2005</v>
      </c>
      <c r="L100" s="21">
        <v>12.798999999999999</v>
      </c>
      <c r="M100" s="22">
        <v>2009</v>
      </c>
      <c r="N100" s="21">
        <v>12.843807780000001</v>
      </c>
      <c r="O100" s="22">
        <v>2009</v>
      </c>
      <c r="P100" s="21">
        <v>11.158284603</v>
      </c>
      <c r="Q100" s="22">
        <v>2010</v>
      </c>
      <c r="R100" s="23" t="s">
        <v>451</v>
      </c>
      <c r="S100" s="22" t="s">
        <v>452</v>
      </c>
      <c r="T100" s="24">
        <v>11.158284603</v>
      </c>
      <c r="U100" s="25">
        <v>2010</v>
      </c>
      <c r="V100" s="21"/>
      <c r="W100" s="21">
        <v>2.7309999999999999</v>
      </c>
      <c r="X100" s="22">
        <v>2010</v>
      </c>
      <c r="Y100" s="26">
        <v>4</v>
      </c>
      <c r="Z100" s="27" t="s">
        <v>453</v>
      </c>
      <c r="AB100" s="21">
        <v>8.4272846030000004</v>
      </c>
      <c r="AC100" s="17">
        <v>2010</v>
      </c>
      <c r="AD100" s="28">
        <v>13</v>
      </c>
      <c r="AE100" s="29" t="s">
        <v>528</v>
      </c>
    </row>
    <row r="101" spans="1:31" s="19" customFormat="1" ht="12">
      <c r="B101" s="19" t="s">
        <v>573</v>
      </c>
      <c r="C101" s="61" t="str">
        <f>IFERROR(VLOOKUP(B101,[1]Hoja5!$A$2:$B$199,2,FALSE),"")</f>
        <v>VNM</v>
      </c>
      <c r="D101" s="21">
        <v>2.5</v>
      </c>
      <c r="E101" s="22">
        <v>1990</v>
      </c>
      <c r="F101" s="21">
        <v>4.9879999999999995</v>
      </c>
      <c r="G101" s="22">
        <v>1995</v>
      </c>
      <c r="H101" s="21">
        <v>4.0640000000000001</v>
      </c>
      <c r="I101" s="22">
        <v>2000</v>
      </c>
      <c r="J101" s="21">
        <v>4.2060000000000004</v>
      </c>
      <c r="K101" s="22">
        <v>2005</v>
      </c>
      <c r="L101" s="21">
        <v>6.0410000000000004</v>
      </c>
      <c r="M101" s="22">
        <v>2008</v>
      </c>
      <c r="N101" s="21">
        <v>6.4640000000000004</v>
      </c>
      <c r="O101" s="22">
        <v>2009</v>
      </c>
      <c r="P101" s="21">
        <v>6.2770000000000001</v>
      </c>
      <c r="Q101" s="22">
        <v>2010</v>
      </c>
      <c r="R101" s="23" t="s">
        <v>451</v>
      </c>
      <c r="S101" s="22" t="s">
        <v>452</v>
      </c>
      <c r="T101" s="24">
        <v>6.2770000000000001</v>
      </c>
      <c r="U101" s="25">
        <v>2010</v>
      </c>
      <c r="V101" s="21"/>
      <c r="W101" s="21">
        <v>2.5369999999999999</v>
      </c>
      <c r="X101" s="22">
        <v>2010</v>
      </c>
      <c r="Y101" s="26">
        <v>4</v>
      </c>
      <c r="Z101" s="27" t="s">
        <v>453</v>
      </c>
      <c r="AB101" s="21">
        <v>3.74</v>
      </c>
      <c r="AC101" s="17">
        <v>2010</v>
      </c>
      <c r="AD101" s="28">
        <v>13</v>
      </c>
      <c r="AE101" s="29" t="s">
        <v>528</v>
      </c>
    </row>
    <row r="102" spans="1:31" s="19" customFormat="1" ht="12">
      <c r="B102" s="19" t="s">
        <v>574</v>
      </c>
      <c r="C102" s="61" t="str">
        <f>IFERROR(VLOOKUP(B102,[1]Hoja5!$A$2:$B$199,2,FALSE),"")</f>
        <v>YEM</v>
      </c>
      <c r="D102" s="23" t="s">
        <v>451</v>
      </c>
      <c r="E102" s="22" t="s">
        <v>452</v>
      </c>
      <c r="F102" s="23" t="s">
        <v>451</v>
      </c>
      <c r="G102" s="22" t="s">
        <v>452</v>
      </c>
      <c r="H102" s="21">
        <v>1.38</v>
      </c>
      <c r="I102" s="22">
        <v>2000</v>
      </c>
      <c r="J102" s="21">
        <v>1.59</v>
      </c>
      <c r="K102" s="22">
        <v>2005</v>
      </c>
      <c r="L102" s="21">
        <v>1.474</v>
      </c>
      <c r="M102" s="22">
        <v>2007</v>
      </c>
      <c r="N102" s="21">
        <v>2.1459999999999999</v>
      </c>
      <c r="O102" s="22">
        <v>2009</v>
      </c>
      <c r="P102" s="21">
        <v>5.899</v>
      </c>
      <c r="Q102" s="22">
        <v>2011</v>
      </c>
      <c r="R102" s="23" t="s">
        <v>451</v>
      </c>
      <c r="S102" s="22" t="s">
        <v>452</v>
      </c>
      <c r="T102" s="24">
        <v>5.899</v>
      </c>
      <c r="U102" s="25">
        <v>2011</v>
      </c>
      <c r="V102" s="21"/>
      <c r="W102" s="21">
        <v>1.4950000000000001</v>
      </c>
      <c r="X102" s="22">
        <v>2011</v>
      </c>
      <c r="Y102" s="26">
        <v>7</v>
      </c>
      <c r="Z102" s="27" t="s">
        <v>464</v>
      </c>
      <c r="AB102" s="21">
        <v>4.4039999999999999</v>
      </c>
      <c r="AC102" s="17">
        <v>2011</v>
      </c>
      <c r="AD102" s="28">
        <v>7</v>
      </c>
      <c r="AE102" s="29" t="s">
        <v>464</v>
      </c>
    </row>
    <row r="103" spans="1:31" s="19" customFormat="1" ht="12">
      <c r="C103" s="61">
        <f>IFERROR(VLOOKUP(B103,[1]Hoja5!$A$2:$B$199,2,FALSE),"")</f>
        <v>0</v>
      </c>
      <c r="D103" s="23"/>
      <c r="E103" s="22"/>
      <c r="F103" s="23"/>
      <c r="G103" s="22"/>
      <c r="H103" s="21"/>
      <c r="I103" s="22"/>
      <c r="J103" s="21"/>
      <c r="K103" s="22"/>
      <c r="L103" s="21"/>
      <c r="M103" s="22"/>
      <c r="N103" s="21"/>
      <c r="O103" s="22"/>
      <c r="P103" s="21"/>
      <c r="Q103" s="22"/>
      <c r="R103" s="23"/>
      <c r="S103" s="22"/>
      <c r="T103" s="21"/>
      <c r="U103" s="22"/>
      <c r="V103" s="21"/>
      <c r="W103" s="21"/>
      <c r="X103" s="22"/>
      <c r="Y103" s="26"/>
      <c r="Z103" s="27"/>
      <c r="AB103" s="21"/>
      <c r="AC103" s="17"/>
      <c r="AD103" s="28"/>
      <c r="AE103" s="29"/>
    </row>
    <row r="104" spans="1:31" s="11" customFormat="1" ht="15">
      <c r="A104" s="11" t="s">
        <v>27</v>
      </c>
      <c r="C104" s="61">
        <f>IFERROR(VLOOKUP(B104,[1]Hoja5!$A$2:$B$199,2,FALSE),"")</f>
        <v>0</v>
      </c>
      <c r="D104" s="12"/>
      <c r="E104" s="12"/>
      <c r="G104" s="13"/>
      <c r="I104" s="13"/>
      <c r="K104" s="13"/>
      <c r="M104" s="13"/>
      <c r="O104" s="13"/>
      <c r="Q104" s="13"/>
      <c r="R104" s="14"/>
      <c r="S104" s="13"/>
      <c r="T104" s="15"/>
      <c r="U104" s="15"/>
      <c r="V104" s="21"/>
      <c r="X104" s="15"/>
      <c r="Y104" s="13"/>
      <c r="Z104" s="16"/>
      <c r="AC104" s="17"/>
      <c r="AD104" s="14"/>
      <c r="AE104" s="18"/>
    </row>
    <row r="105" spans="1:31" s="19" customFormat="1" ht="12">
      <c r="B105" s="19" t="s">
        <v>575</v>
      </c>
      <c r="C105" s="61" t="str">
        <f>IFERROR(VLOOKUP(B105,[1]Hoja5!$A$2:$B$199,2,FALSE),"")</f>
        <v>ALB</v>
      </c>
      <c r="D105" s="21">
        <v>8</v>
      </c>
      <c r="E105" s="22">
        <v>1990</v>
      </c>
      <c r="F105" s="21">
        <v>10.02</v>
      </c>
      <c r="G105" s="22">
        <v>1995</v>
      </c>
      <c r="H105" s="21">
        <v>10.77</v>
      </c>
      <c r="I105" s="22">
        <v>1998</v>
      </c>
      <c r="J105" s="21">
        <v>9.870000000000001</v>
      </c>
      <c r="K105" s="22">
        <v>2005</v>
      </c>
      <c r="L105" s="21">
        <v>10.49</v>
      </c>
      <c r="M105" s="22">
        <v>2007</v>
      </c>
      <c r="N105" s="21">
        <v>10.82</v>
      </c>
      <c r="O105" s="22">
        <v>2009</v>
      </c>
      <c r="P105" s="21">
        <v>10.829000000000001</v>
      </c>
      <c r="Q105" s="22">
        <v>2011</v>
      </c>
      <c r="R105" s="23" t="s">
        <v>451</v>
      </c>
      <c r="S105" s="22" t="s">
        <v>452</v>
      </c>
      <c r="T105" s="24">
        <v>10.829000000000001</v>
      </c>
      <c r="U105" s="25">
        <v>2011</v>
      </c>
      <c r="V105" s="21"/>
      <c r="W105" s="21">
        <v>2.6789999999999998</v>
      </c>
      <c r="X105" s="22">
        <v>2011</v>
      </c>
      <c r="Y105" s="26">
        <v>7</v>
      </c>
      <c r="Z105" s="27" t="s">
        <v>464</v>
      </c>
      <c r="AB105" s="21">
        <v>8.15</v>
      </c>
      <c r="AC105" s="17">
        <v>2011</v>
      </c>
      <c r="AD105" s="28">
        <v>7</v>
      </c>
      <c r="AE105" s="29" t="s">
        <v>464</v>
      </c>
    </row>
    <row r="106" spans="1:31" s="19" customFormat="1" ht="12">
      <c r="B106" s="19" t="s">
        <v>576</v>
      </c>
      <c r="C106" s="61" t="str">
        <f>IFERROR(VLOOKUP(B106,[1]Hoja5!$A$2:$B$199,2,FALSE),"")</f>
        <v>AUT</v>
      </c>
      <c r="D106" s="21">
        <v>23.789000000000001</v>
      </c>
      <c r="E106" s="22">
        <v>1990</v>
      </c>
      <c r="F106" s="21">
        <v>26.523</v>
      </c>
      <c r="G106" s="22">
        <v>1995</v>
      </c>
      <c r="H106" s="21">
        <v>26.577999999999999</v>
      </c>
      <c r="I106" s="22">
        <v>2000</v>
      </c>
      <c r="J106" s="21">
        <v>27.143000000000001</v>
      </c>
      <c r="K106" s="22">
        <v>2005</v>
      </c>
      <c r="L106" s="21">
        <v>26.254999999999999</v>
      </c>
      <c r="M106" s="22">
        <v>2007</v>
      </c>
      <c r="N106" s="21">
        <v>29.119</v>
      </c>
      <c r="O106" s="22">
        <v>2009</v>
      </c>
      <c r="P106" s="21">
        <v>27.887</v>
      </c>
      <c r="Q106" s="22">
        <v>2011</v>
      </c>
      <c r="R106" s="23">
        <v>28.292999999999999</v>
      </c>
      <c r="S106" s="22">
        <v>2013</v>
      </c>
      <c r="T106" s="24">
        <v>27.887</v>
      </c>
      <c r="U106" s="25">
        <v>2011</v>
      </c>
      <c r="V106" s="21"/>
      <c r="W106" s="21">
        <v>7.5142986381322956</v>
      </c>
      <c r="X106" s="22">
        <v>2011</v>
      </c>
      <c r="Y106" s="26">
        <v>15</v>
      </c>
      <c r="Z106" s="27" t="s">
        <v>542</v>
      </c>
      <c r="AB106" s="21">
        <v>20.372701361867705</v>
      </c>
      <c r="AC106" s="17">
        <v>2011</v>
      </c>
      <c r="AD106" s="28">
        <v>15</v>
      </c>
      <c r="AE106" s="29" t="s">
        <v>542</v>
      </c>
    </row>
    <row r="107" spans="1:31" s="19" customFormat="1" ht="12">
      <c r="B107" s="19" t="s">
        <v>577</v>
      </c>
      <c r="C107" s="61" t="str">
        <f>IFERROR(VLOOKUP(B107,[1]Hoja5!$A$2:$B$199,2,FALSE),"")</f>
        <v>BLR</v>
      </c>
      <c r="D107" s="21">
        <v>13.290000000000001</v>
      </c>
      <c r="E107" s="22">
        <v>1990</v>
      </c>
      <c r="F107" s="21">
        <v>16.669999999999998</v>
      </c>
      <c r="G107" s="22">
        <v>1995</v>
      </c>
      <c r="H107" s="21">
        <v>16</v>
      </c>
      <c r="I107" s="22">
        <v>2000</v>
      </c>
      <c r="J107" s="21">
        <v>18.48</v>
      </c>
      <c r="K107" s="22">
        <v>2005</v>
      </c>
      <c r="L107" s="21">
        <v>18.489999999999998</v>
      </c>
      <c r="M107" s="22">
        <v>2007</v>
      </c>
      <c r="N107" s="21">
        <v>18.059000000000001</v>
      </c>
      <c r="O107" s="22">
        <v>2009</v>
      </c>
      <c r="P107" s="21">
        <v>15.795000000000002</v>
      </c>
      <c r="Q107" s="22">
        <v>2011</v>
      </c>
      <c r="R107" s="23" t="s">
        <v>451</v>
      </c>
      <c r="S107" s="22" t="s">
        <v>452</v>
      </c>
      <c r="T107" s="24">
        <v>15.795000000000002</v>
      </c>
      <c r="U107" s="25">
        <v>2011</v>
      </c>
      <c r="V107" s="21"/>
      <c r="W107" s="21">
        <v>3.9980000000000002</v>
      </c>
      <c r="X107" s="22">
        <v>2011</v>
      </c>
      <c r="Y107" s="26">
        <v>7</v>
      </c>
      <c r="Z107" s="27" t="s">
        <v>464</v>
      </c>
      <c r="AB107" s="21">
        <v>11.797000000000001</v>
      </c>
      <c r="AC107" s="17">
        <v>2011</v>
      </c>
      <c r="AD107" s="28">
        <v>7</v>
      </c>
      <c r="AE107" s="29" t="s">
        <v>464</v>
      </c>
    </row>
    <row r="108" spans="1:31" s="19" customFormat="1" ht="12">
      <c r="B108" s="19" t="s">
        <v>578</v>
      </c>
      <c r="C108" s="61" t="str">
        <f>IFERROR(VLOOKUP(B108,[1]Hoja5!$A$2:$B$199,2,FALSE),"")</f>
        <v>BEL</v>
      </c>
      <c r="D108" s="21">
        <v>24.85</v>
      </c>
      <c r="E108" s="22">
        <v>1990</v>
      </c>
      <c r="F108" s="21">
        <v>26.231000000000002</v>
      </c>
      <c r="G108" s="22">
        <v>1995</v>
      </c>
      <c r="H108" s="21">
        <v>25.292000000000002</v>
      </c>
      <c r="I108" s="22">
        <v>2000</v>
      </c>
      <c r="J108" s="21">
        <v>26.533999999999999</v>
      </c>
      <c r="K108" s="22">
        <v>2005</v>
      </c>
      <c r="L108" s="21">
        <v>25.994</v>
      </c>
      <c r="M108" s="22">
        <v>2007</v>
      </c>
      <c r="N108" s="21">
        <v>29.701000000000001</v>
      </c>
      <c r="O108" s="22">
        <v>2009</v>
      </c>
      <c r="P108" s="21">
        <v>29.733000000000001</v>
      </c>
      <c r="Q108" s="22">
        <v>2011</v>
      </c>
      <c r="R108" s="23">
        <v>30.728000000000002</v>
      </c>
      <c r="S108" s="22">
        <v>2013</v>
      </c>
      <c r="T108" s="24">
        <v>29.733000000000001</v>
      </c>
      <c r="U108" s="25">
        <v>2011</v>
      </c>
      <c r="V108" s="21"/>
      <c r="W108" s="21">
        <v>8.6433267304778454</v>
      </c>
      <c r="X108" s="22">
        <v>2011</v>
      </c>
      <c r="Y108" s="26">
        <v>15</v>
      </c>
      <c r="Z108" s="27" t="s">
        <v>542</v>
      </c>
      <c r="AB108" s="21">
        <v>21.089673269522155</v>
      </c>
      <c r="AC108" s="17">
        <v>2011</v>
      </c>
      <c r="AD108" s="28">
        <v>15</v>
      </c>
      <c r="AE108" s="29" t="s">
        <v>542</v>
      </c>
    </row>
    <row r="109" spans="1:31" s="19" customFormat="1" ht="12">
      <c r="B109" s="19" t="s">
        <v>579</v>
      </c>
      <c r="C109" s="61" t="str">
        <f>IFERROR(VLOOKUP(B109,[1]Hoja5!$A$2:$B$199,2,FALSE),"")</f>
        <v>BIH</v>
      </c>
      <c r="D109" s="23" t="s">
        <v>451</v>
      </c>
      <c r="E109" s="22" t="s">
        <v>452</v>
      </c>
      <c r="F109" s="23" t="s">
        <v>451</v>
      </c>
      <c r="G109" s="22" t="s">
        <v>452</v>
      </c>
      <c r="H109" s="21">
        <v>13.02</v>
      </c>
      <c r="I109" s="22">
        <v>2003</v>
      </c>
      <c r="J109" s="21">
        <v>14.01</v>
      </c>
      <c r="K109" s="22">
        <v>2005</v>
      </c>
      <c r="L109" s="21">
        <v>13.802</v>
      </c>
      <c r="M109" s="22">
        <v>2007</v>
      </c>
      <c r="N109" s="21">
        <v>16.929000000000002</v>
      </c>
      <c r="O109" s="22">
        <v>2009</v>
      </c>
      <c r="P109" s="21">
        <v>17.445999999999998</v>
      </c>
      <c r="Q109" s="22">
        <v>2011</v>
      </c>
      <c r="R109" s="23" t="s">
        <v>451</v>
      </c>
      <c r="S109" s="22" t="s">
        <v>452</v>
      </c>
      <c r="T109" s="24">
        <v>17.445999999999998</v>
      </c>
      <c r="U109" s="25">
        <v>2011</v>
      </c>
      <c r="V109" s="21"/>
      <c r="W109" s="21">
        <v>6.9459999999999997</v>
      </c>
      <c r="X109" s="22">
        <v>2011</v>
      </c>
      <c r="Y109" s="26">
        <v>4</v>
      </c>
      <c r="Z109" s="27" t="s">
        <v>453</v>
      </c>
      <c r="AB109" s="21">
        <v>10.5</v>
      </c>
      <c r="AC109" s="17">
        <v>2011</v>
      </c>
      <c r="AD109" s="28">
        <v>17</v>
      </c>
      <c r="AE109" s="29" t="s">
        <v>464</v>
      </c>
    </row>
    <row r="110" spans="1:31" s="19" customFormat="1" ht="12">
      <c r="B110" s="19" t="s">
        <v>580</v>
      </c>
      <c r="C110" s="61" t="str">
        <f>IFERROR(VLOOKUP(B110,[1]Hoja5!$A$2:$B$199,2,FALSE),"")</f>
        <v>BRN</v>
      </c>
      <c r="D110" s="21">
        <v>2.7050000000000001</v>
      </c>
      <c r="E110" s="22">
        <v>1990</v>
      </c>
      <c r="F110" s="21">
        <v>3.5990000000000002</v>
      </c>
      <c r="G110" s="22">
        <v>1995</v>
      </c>
      <c r="H110" s="21">
        <v>3.2869999999999999</v>
      </c>
      <c r="I110" s="22">
        <v>2000</v>
      </c>
      <c r="J110" s="21">
        <v>2.5449999999999999</v>
      </c>
      <c r="K110" s="22">
        <v>2005</v>
      </c>
      <c r="L110" s="23" t="s">
        <v>451</v>
      </c>
      <c r="M110" s="22" t="s">
        <v>452</v>
      </c>
      <c r="N110" s="21">
        <v>2.9450000000000003</v>
      </c>
      <c r="O110" s="22">
        <v>2009</v>
      </c>
      <c r="P110" s="21">
        <v>2.3119999999999998</v>
      </c>
      <c r="Q110" s="22">
        <v>2011</v>
      </c>
      <c r="R110" s="23" t="s">
        <v>451</v>
      </c>
      <c r="S110" s="22" t="s">
        <v>452</v>
      </c>
      <c r="T110" s="24">
        <v>2.3119999999999998</v>
      </c>
      <c r="U110" s="25">
        <v>2011</v>
      </c>
      <c r="V110" s="21"/>
      <c r="W110" s="21">
        <v>1.599</v>
      </c>
      <c r="X110" s="22">
        <v>2011</v>
      </c>
      <c r="Y110" s="26">
        <v>14</v>
      </c>
      <c r="Z110" s="27" t="s">
        <v>528</v>
      </c>
      <c r="AB110" s="21">
        <v>0.71299999999999997</v>
      </c>
      <c r="AC110" s="17">
        <v>2011</v>
      </c>
      <c r="AD110" s="28">
        <v>14</v>
      </c>
      <c r="AE110" s="29" t="s">
        <v>528</v>
      </c>
    </row>
    <row r="111" spans="1:31" s="19" customFormat="1" ht="12">
      <c r="B111" s="19" t="s">
        <v>581</v>
      </c>
      <c r="C111" s="61" t="str">
        <f>IFERROR(VLOOKUP(B111,[1]Hoja5!$A$2:$B$199,2,FALSE),"")</f>
        <v>BGR</v>
      </c>
      <c r="D111" s="21">
        <v>10.9</v>
      </c>
      <c r="E111" s="22">
        <v>1990</v>
      </c>
      <c r="F111" s="21">
        <v>14.841999999999999</v>
      </c>
      <c r="G111" s="22">
        <v>1995</v>
      </c>
      <c r="H111" s="21">
        <v>17.201000000000001</v>
      </c>
      <c r="I111" s="22">
        <v>2000</v>
      </c>
      <c r="J111" s="21">
        <v>16.783000000000001</v>
      </c>
      <c r="K111" s="22">
        <v>2005</v>
      </c>
      <c r="L111" s="21">
        <v>15.827999999999999</v>
      </c>
      <c r="M111" s="22">
        <v>2007</v>
      </c>
      <c r="N111" s="21">
        <v>17.182000000000002</v>
      </c>
      <c r="O111" s="22">
        <v>2009</v>
      </c>
      <c r="P111" s="21">
        <v>17.195</v>
      </c>
      <c r="Q111" s="22">
        <v>2011</v>
      </c>
      <c r="R111" s="23" t="s">
        <v>451</v>
      </c>
      <c r="S111" s="22" t="s">
        <v>452</v>
      </c>
      <c r="T111" s="24">
        <v>17.195</v>
      </c>
      <c r="U111" s="25">
        <v>2011</v>
      </c>
      <c r="V111" s="21"/>
      <c r="W111" s="21">
        <v>4.3120000000000003</v>
      </c>
      <c r="X111" s="22">
        <v>2011</v>
      </c>
      <c r="Y111" s="26">
        <v>18</v>
      </c>
      <c r="Z111" s="27" t="s">
        <v>582</v>
      </c>
      <c r="AB111" s="21">
        <v>12.882999999999999</v>
      </c>
      <c r="AC111" s="17">
        <v>2011</v>
      </c>
      <c r="AD111" s="28">
        <v>7</v>
      </c>
      <c r="AE111" s="29" t="s">
        <v>464</v>
      </c>
    </row>
    <row r="112" spans="1:31" s="19" customFormat="1" ht="12">
      <c r="B112" s="19" t="s">
        <v>583</v>
      </c>
      <c r="C112" s="61" t="str">
        <f>IFERROR(VLOOKUP(B112,[1]Hoja5!$A$2:$B$199,2,FALSE),"")</f>
        <v>HRV</v>
      </c>
      <c r="D112" s="21">
        <v>20.83</v>
      </c>
      <c r="E112" s="22">
        <v>1990</v>
      </c>
      <c r="F112" s="21">
        <v>17.22</v>
      </c>
      <c r="G112" s="22">
        <v>1995</v>
      </c>
      <c r="H112" s="21">
        <v>22.830000000000002</v>
      </c>
      <c r="I112" s="22">
        <v>2000</v>
      </c>
      <c r="J112" s="21">
        <v>19.169999999999998</v>
      </c>
      <c r="K112" s="22">
        <v>2005</v>
      </c>
      <c r="L112" s="21">
        <v>18.78</v>
      </c>
      <c r="M112" s="22">
        <v>2007</v>
      </c>
      <c r="N112" s="21">
        <v>21.060000000000002</v>
      </c>
      <c r="O112" s="22">
        <v>2009</v>
      </c>
      <c r="P112" s="21">
        <v>20.957000000000001</v>
      </c>
      <c r="Q112" s="22">
        <v>2011</v>
      </c>
      <c r="R112" s="23" t="s">
        <v>451</v>
      </c>
      <c r="S112" s="22" t="s">
        <v>452</v>
      </c>
      <c r="T112" s="24">
        <v>20.957000000000001</v>
      </c>
      <c r="U112" s="25">
        <v>2011</v>
      </c>
      <c r="V112" s="21"/>
      <c r="W112" s="21">
        <v>6.1760000000000002</v>
      </c>
      <c r="X112" s="22">
        <v>2011</v>
      </c>
      <c r="Y112" s="26">
        <v>1</v>
      </c>
      <c r="Z112" s="27" t="s">
        <v>464</v>
      </c>
      <c r="AB112" s="21">
        <v>14.781000000000001</v>
      </c>
      <c r="AC112" s="17">
        <v>2011</v>
      </c>
      <c r="AD112" s="28">
        <v>1</v>
      </c>
      <c r="AE112" s="29" t="s">
        <v>464</v>
      </c>
    </row>
    <row r="113" spans="2:31" s="19" customFormat="1" ht="12">
      <c r="B113" s="19" t="s">
        <v>584</v>
      </c>
      <c r="C113" s="61" t="str">
        <f>IFERROR(VLOOKUP(B113,[1]Hoja5!$A$2:$B$199,2,FALSE),"")</f>
        <v>CYP</v>
      </c>
      <c r="D113" s="21">
        <v>8.1</v>
      </c>
      <c r="E113" s="22">
        <v>1990</v>
      </c>
      <c r="F113" s="21">
        <v>10.3</v>
      </c>
      <c r="G113" s="22">
        <v>1995</v>
      </c>
      <c r="H113" s="21">
        <v>14.838355999999999</v>
      </c>
      <c r="I113" s="22">
        <v>2000</v>
      </c>
      <c r="J113" s="21">
        <v>18.399999999999999</v>
      </c>
      <c r="K113" s="22">
        <v>2005</v>
      </c>
      <c r="L113" s="21">
        <v>18.2</v>
      </c>
      <c r="M113" s="22">
        <v>2007</v>
      </c>
      <c r="N113" s="21">
        <v>21.1</v>
      </c>
      <c r="O113" s="22">
        <v>2009</v>
      </c>
      <c r="P113" s="21">
        <v>22.6</v>
      </c>
      <c r="Q113" s="22">
        <v>2011</v>
      </c>
      <c r="R113" s="23" t="s">
        <v>451</v>
      </c>
      <c r="S113" s="22" t="s">
        <v>452</v>
      </c>
      <c r="T113" s="24">
        <v>22.6</v>
      </c>
      <c r="U113" s="25">
        <v>2011</v>
      </c>
      <c r="V113" s="21"/>
      <c r="W113" s="21">
        <v>3.3544073397999394</v>
      </c>
      <c r="X113" s="22">
        <v>2011</v>
      </c>
      <c r="Y113" s="26">
        <v>18</v>
      </c>
      <c r="Z113" s="27" t="s">
        <v>585</v>
      </c>
      <c r="AB113" s="21">
        <v>19.47489124497854</v>
      </c>
      <c r="AC113" s="17">
        <v>2011</v>
      </c>
      <c r="AD113" s="28">
        <v>18</v>
      </c>
      <c r="AE113" s="29" t="s">
        <v>585</v>
      </c>
    </row>
    <row r="114" spans="2:31" s="19" customFormat="1" ht="12">
      <c r="B114" s="19" t="s">
        <v>586</v>
      </c>
      <c r="C114" s="61" t="str">
        <f>IFERROR(VLOOKUP(B114,[1]Hoja5!$A$2:$B$199,2,FALSE),"")</f>
        <v>CZE</v>
      </c>
      <c r="D114" s="21">
        <v>15.337999999999999</v>
      </c>
      <c r="E114" s="22">
        <v>1990</v>
      </c>
      <c r="F114" s="21">
        <v>17.378</v>
      </c>
      <c r="G114" s="22">
        <v>1995</v>
      </c>
      <c r="H114" s="21">
        <v>19.085999999999999</v>
      </c>
      <c r="I114" s="22">
        <v>2000</v>
      </c>
      <c r="J114" s="21">
        <v>18.702999999999999</v>
      </c>
      <c r="K114" s="22">
        <v>2005</v>
      </c>
      <c r="L114" s="21">
        <v>18.143000000000001</v>
      </c>
      <c r="M114" s="22">
        <v>2007</v>
      </c>
      <c r="N114" s="21">
        <v>20.706</v>
      </c>
      <c r="O114" s="22">
        <v>2009</v>
      </c>
      <c r="P114" s="21">
        <v>20.774999999999999</v>
      </c>
      <c r="Q114" s="22">
        <v>2011</v>
      </c>
      <c r="R114" s="23">
        <v>21.77</v>
      </c>
      <c r="S114" s="22">
        <v>2013</v>
      </c>
      <c r="T114" s="24">
        <f>W114+AB114</f>
        <v>20.774999999999999</v>
      </c>
      <c r="U114" s="25">
        <v>2011</v>
      </c>
      <c r="V114" s="21"/>
      <c r="W114" s="21">
        <v>6.6880014217528174</v>
      </c>
      <c r="X114" s="22">
        <v>2011</v>
      </c>
      <c r="Y114" s="26">
        <v>15</v>
      </c>
      <c r="Z114" s="27" t="s">
        <v>542</v>
      </c>
      <c r="AB114" s="21">
        <v>14.086998578247181</v>
      </c>
      <c r="AC114" s="17">
        <v>2011</v>
      </c>
      <c r="AD114" s="28">
        <v>15</v>
      </c>
      <c r="AE114" s="29" t="s">
        <v>542</v>
      </c>
    </row>
    <row r="115" spans="2:31" s="19" customFormat="1" ht="12">
      <c r="B115" s="19" t="s">
        <v>587</v>
      </c>
      <c r="C115" s="61" t="str">
        <f>IFERROR(VLOOKUP(B115,[1]Hoja5!$A$2:$B$199,2,FALSE),"")</f>
        <v>DNK</v>
      </c>
      <c r="D115" s="21">
        <v>25.138999999999999</v>
      </c>
      <c r="E115" s="22">
        <v>1990</v>
      </c>
      <c r="F115" s="21">
        <v>28.914999999999999</v>
      </c>
      <c r="G115" s="22">
        <v>1995</v>
      </c>
      <c r="H115" s="21">
        <v>26.363</v>
      </c>
      <c r="I115" s="22">
        <v>2000</v>
      </c>
      <c r="J115" s="21">
        <v>27.728999999999999</v>
      </c>
      <c r="K115" s="22">
        <v>2005</v>
      </c>
      <c r="L115" s="21">
        <v>26.451000000000001</v>
      </c>
      <c r="M115" s="22">
        <v>2007</v>
      </c>
      <c r="N115" s="21">
        <v>30.193999999999999</v>
      </c>
      <c r="O115" s="22">
        <v>2009</v>
      </c>
      <c r="P115" s="21">
        <v>30.584</v>
      </c>
      <c r="Q115" s="22">
        <v>2011</v>
      </c>
      <c r="R115" s="23">
        <v>30.786000000000001</v>
      </c>
      <c r="S115" s="22">
        <v>2013</v>
      </c>
      <c r="T115" s="24">
        <v>30.584</v>
      </c>
      <c r="U115" s="25">
        <v>2011</v>
      </c>
      <c r="V115" s="21"/>
      <c r="W115" s="21">
        <v>7.6086580107206672</v>
      </c>
      <c r="X115" s="22">
        <v>2011</v>
      </c>
      <c r="Y115" s="26">
        <v>15</v>
      </c>
      <c r="Z115" s="27" t="s">
        <v>542</v>
      </c>
      <c r="AB115" s="21">
        <v>22.975341989279332</v>
      </c>
      <c r="AC115" s="17">
        <v>2011</v>
      </c>
      <c r="AD115" s="28">
        <v>15</v>
      </c>
      <c r="AE115" s="29" t="s">
        <v>542</v>
      </c>
    </row>
    <row r="116" spans="2:31" s="19" customFormat="1" ht="12">
      <c r="B116" s="19" t="s">
        <v>588</v>
      </c>
      <c r="C116" s="61" t="str">
        <f>IFERROR(VLOOKUP(B116,[1]Hoja5!$A$2:$B$199,2,FALSE),"")</f>
        <v>EST</v>
      </c>
      <c r="D116" s="23" t="s">
        <v>451</v>
      </c>
      <c r="E116" s="22" t="s">
        <v>452</v>
      </c>
      <c r="F116" s="21">
        <v>15.3</v>
      </c>
      <c r="G116" s="22">
        <v>1999</v>
      </c>
      <c r="H116" s="21">
        <v>13.939</v>
      </c>
      <c r="I116" s="22">
        <v>2000</v>
      </c>
      <c r="J116" s="21">
        <v>13.092000000000001</v>
      </c>
      <c r="K116" s="22">
        <v>2005</v>
      </c>
      <c r="L116" s="21">
        <v>12.747</v>
      </c>
      <c r="M116" s="22">
        <v>2007</v>
      </c>
      <c r="N116" s="21">
        <v>20.041</v>
      </c>
      <c r="O116" s="22">
        <v>2009</v>
      </c>
      <c r="P116" s="21">
        <v>18.234999999999999</v>
      </c>
      <c r="Q116" s="22">
        <v>2011</v>
      </c>
      <c r="R116" s="23">
        <v>17.742000000000001</v>
      </c>
      <c r="S116" s="22">
        <v>2013</v>
      </c>
      <c r="T116" s="24">
        <v>20.082999999999998</v>
      </c>
      <c r="U116" s="25">
        <v>2010</v>
      </c>
      <c r="V116" s="21"/>
      <c r="W116" s="21">
        <v>5.3576199427049289</v>
      </c>
      <c r="X116" s="22">
        <v>2010</v>
      </c>
      <c r="Y116" s="26">
        <v>15</v>
      </c>
      <c r="Z116" s="27" t="s">
        <v>542</v>
      </c>
      <c r="AB116" s="21">
        <v>14.725380057295069</v>
      </c>
      <c r="AC116" s="17">
        <v>2010</v>
      </c>
      <c r="AD116" s="28">
        <v>15</v>
      </c>
      <c r="AE116" s="29" t="s">
        <v>542</v>
      </c>
    </row>
    <row r="117" spans="2:31" s="19" customFormat="1" ht="12">
      <c r="B117" s="19" t="s">
        <v>589</v>
      </c>
      <c r="C117" s="61" t="str">
        <f>IFERROR(VLOOKUP(B117,[1]Hoja5!$A$2:$B$199,2,FALSE),"")</f>
        <v>FIN</v>
      </c>
      <c r="D117" s="21">
        <v>24.113</v>
      </c>
      <c r="E117" s="22">
        <v>1990</v>
      </c>
      <c r="F117" s="21">
        <v>30.672999999999998</v>
      </c>
      <c r="G117" s="22">
        <v>1995</v>
      </c>
      <c r="H117" s="21">
        <v>24.234000000000002</v>
      </c>
      <c r="I117" s="22">
        <v>2000</v>
      </c>
      <c r="J117" s="21">
        <v>26.154</v>
      </c>
      <c r="K117" s="22">
        <v>2005</v>
      </c>
      <c r="L117" s="21">
        <v>24.692</v>
      </c>
      <c r="M117" s="22">
        <v>2007</v>
      </c>
      <c r="N117" s="21">
        <v>29.437000000000001</v>
      </c>
      <c r="O117" s="22">
        <v>2009</v>
      </c>
      <c r="P117" s="21">
        <v>29.224</v>
      </c>
      <c r="Q117" s="22">
        <v>2011</v>
      </c>
      <c r="R117" s="23">
        <v>30.533999999999999</v>
      </c>
      <c r="S117" s="22">
        <v>2013</v>
      </c>
      <c r="T117" s="24">
        <v>29.224</v>
      </c>
      <c r="U117" s="25">
        <v>2011</v>
      </c>
      <c r="V117" s="21"/>
      <c r="W117" s="21">
        <v>7.2515623196677126</v>
      </c>
      <c r="X117" s="22">
        <v>2011</v>
      </c>
      <c r="Y117" s="26">
        <v>15</v>
      </c>
      <c r="Z117" s="27" t="s">
        <v>542</v>
      </c>
      <c r="AB117" s="21">
        <v>21.972437680332288</v>
      </c>
      <c r="AC117" s="17">
        <v>2011</v>
      </c>
      <c r="AD117" s="28">
        <v>15</v>
      </c>
      <c r="AE117" s="29" t="s">
        <v>542</v>
      </c>
    </row>
    <row r="118" spans="2:31" s="19" customFormat="1" ht="12">
      <c r="B118" s="19" t="s">
        <v>590</v>
      </c>
      <c r="C118" s="61" t="str">
        <f>IFERROR(VLOOKUP(B118,[1]Hoja5!$A$2:$B$199,2,FALSE),"")</f>
        <v>FRA</v>
      </c>
      <c r="D118" s="21">
        <v>25.096</v>
      </c>
      <c r="E118" s="22">
        <v>1990</v>
      </c>
      <c r="F118" s="21">
        <v>29.303000000000001</v>
      </c>
      <c r="G118" s="22">
        <v>1995</v>
      </c>
      <c r="H118" s="21">
        <v>28.608000000000001</v>
      </c>
      <c r="I118" s="22">
        <v>2000</v>
      </c>
      <c r="J118" s="21">
        <v>30.122</v>
      </c>
      <c r="K118" s="22">
        <v>2005</v>
      </c>
      <c r="L118" s="21">
        <v>29.706</v>
      </c>
      <c r="M118" s="22">
        <v>2007</v>
      </c>
      <c r="N118" s="21">
        <v>32.072000000000003</v>
      </c>
      <c r="O118" s="22">
        <v>2009</v>
      </c>
      <c r="P118" s="21">
        <v>32.018000000000001</v>
      </c>
      <c r="Q118" s="22">
        <v>2011</v>
      </c>
      <c r="R118" s="23">
        <v>33.021000000000001</v>
      </c>
      <c r="S118" s="22">
        <v>2013</v>
      </c>
      <c r="T118" s="24">
        <v>32.018000000000001</v>
      </c>
      <c r="U118" s="25">
        <v>2011</v>
      </c>
      <c r="V118" s="21"/>
      <c r="W118" s="21">
        <v>8.2346565514657684</v>
      </c>
      <c r="X118" s="22">
        <v>2011</v>
      </c>
      <c r="Y118" s="26">
        <v>15</v>
      </c>
      <c r="Z118" s="27" t="s">
        <v>542</v>
      </c>
      <c r="AB118" s="21">
        <v>23.783343448534232</v>
      </c>
      <c r="AC118" s="17">
        <v>2011</v>
      </c>
      <c r="AD118" s="28">
        <v>15</v>
      </c>
      <c r="AE118" s="29" t="s">
        <v>542</v>
      </c>
    </row>
    <row r="119" spans="2:31" s="19" customFormat="1" ht="12">
      <c r="B119" s="19" t="s">
        <v>591</v>
      </c>
      <c r="C119" s="61" t="str">
        <f>IFERROR(VLOOKUP(B119,[1]Hoja5!$A$2:$B$199,2,FALSE),"")</f>
        <v>DEU</v>
      </c>
      <c r="D119" s="21">
        <v>21.734000000000002</v>
      </c>
      <c r="E119" s="22">
        <v>1990</v>
      </c>
      <c r="F119" s="21">
        <v>26.616</v>
      </c>
      <c r="G119" s="22">
        <v>1995</v>
      </c>
      <c r="H119" s="21">
        <v>26.6</v>
      </c>
      <c r="I119" s="22">
        <v>2000</v>
      </c>
      <c r="J119" s="21">
        <v>27.292000000000002</v>
      </c>
      <c r="K119" s="22">
        <v>2005</v>
      </c>
      <c r="L119" s="21">
        <v>25.074999999999999</v>
      </c>
      <c r="M119" s="22">
        <v>2007</v>
      </c>
      <c r="N119" s="21">
        <v>27.777999999999999</v>
      </c>
      <c r="O119" s="22">
        <v>2009</v>
      </c>
      <c r="P119" s="21">
        <v>25.893999999999998</v>
      </c>
      <c r="Q119" s="22">
        <v>2011</v>
      </c>
      <c r="R119" s="23">
        <v>26.183</v>
      </c>
      <c r="S119" s="22">
        <v>2013</v>
      </c>
      <c r="T119" s="24">
        <v>25.893999999999998</v>
      </c>
      <c r="U119" s="25">
        <v>2011</v>
      </c>
      <c r="V119" s="21"/>
      <c r="W119" s="21">
        <v>6.841574779508349</v>
      </c>
      <c r="X119" s="22">
        <v>2011</v>
      </c>
      <c r="Y119" s="26">
        <v>15</v>
      </c>
      <c r="Z119" s="27" t="s">
        <v>542</v>
      </c>
      <c r="AB119" s="21">
        <v>19.052425220491649</v>
      </c>
      <c r="AC119" s="17">
        <v>2011</v>
      </c>
      <c r="AD119" s="28">
        <v>15</v>
      </c>
      <c r="AE119" s="29" t="s">
        <v>542</v>
      </c>
    </row>
    <row r="120" spans="2:31" s="19" customFormat="1" ht="12">
      <c r="B120" s="19" t="s">
        <v>592</v>
      </c>
      <c r="C120" s="61" t="str">
        <f>IFERROR(VLOOKUP(B120,[1]Hoja5!$A$2:$B$199,2,FALSE),"")</f>
        <v>GRC</v>
      </c>
      <c r="D120" s="21">
        <v>16.620999999999999</v>
      </c>
      <c r="E120" s="22">
        <v>1990</v>
      </c>
      <c r="F120" s="21">
        <v>17.498999999999999</v>
      </c>
      <c r="G120" s="22">
        <v>1995</v>
      </c>
      <c r="H120" s="21">
        <v>19.324000000000002</v>
      </c>
      <c r="I120" s="22">
        <v>2000</v>
      </c>
      <c r="J120" s="21">
        <v>21.143999999999998</v>
      </c>
      <c r="K120" s="22">
        <v>2005</v>
      </c>
      <c r="L120" s="21">
        <v>21.574000000000002</v>
      </c>
      <c r="M120" s="22">
        <v>2007</v>
      </c>
      <c r="N120" s="21">
        <v>23.876999999999999</v>
      </c>
      <c r="O120" s="22">
        <v>2009</v>
      </c>
      <c r="P120" s="21">
        <v>24.407</v>
      </c>
      <c r="Q120" s="22">
        <v>2011</v>
      </c>
      <c r="R120" s="23">
        <v>21.995000000000001</v>
      </c>
      <c r="S120" s="22">
        <v>2013</v>
      </c>
      <c r="T120" s="24">
        <v>24.407</v>
      </c>
      <c r="U120" s="25">
        <v>2011</v>
      </c>
      <c r="V120" s="21"/>
      <c r="W120" s="21">
        <v>5.5410236097931289</v>
      </c>
      <c r="X120" s="22">
        <v>2011</v>
      </c>
      <c r="Y120" s="26">
        <v>15</v>
      </c>
      <c r="Z120" s="27" t="s">
        <v>542</v>
      </c>
      <c r="AB120" s="21">
        <v>18.865976390206871</v>
      </c>
      <c r="AC120" s="17">
        <v>2011</v>
      </c>
      <c r="AD120" s="28">
        <v>15</v>
      </c>
      <c r="AE120" s="29" t="s">
        <v>542</v>
      </c>
    </row>
    <row r="121" spans="2:31" s="19" customFormat="1" ht="12">
      <c r="B121" s="19" t="s">
        <v>593</v>
      </c>
      <c r="C121" s="61" t="str">
        <f>IFERROR(VLOOKUP(B121,[1]Hoja5!$A$2:$B$199,2,FALSE),"")</f>
        <v>HUN</v>
      </c>
      <c r="D121" s="23" t="s">
        <v>451</v>
      </c>
      <c r="E121" s="22" t="s">
        <v>452</v>
      </c>
      <c r="F121" s="21">
        <v>25.1</v>
      </c>
      <c r="G121" s="22">
        <v>1995</v>
      </c>
      <c r="H121" s="21">
        <v>20.722000000000001</v>
      </c>
      <c r="I121" s="22">
        <v>2000</v>
      </c>
      <c r="J121" s="21">
        <v>22.486000000000001</v>
      </c>
      <c r="K121" s="22">
        <v>2005</v>
      </c>
      <c r="L121" s="21">
        <v>23.023</v>
      </c>
      <c r="M121" s="22">
        <v>2007</v>
      </c>
      <c r="N121" s="21">
        <v>23.927</v>
      </c>
      <c r="O121" s="22">
        <v>2009</v>
      </c>
      <c r="P121" s="21">
        <v>21.917999999999999</v>
      </c>
      <c r="Q121" s="22">
        <v>2011</v>
      </c>
      <c r="R121" s="23">
        <v>21.556999999999999</v>
      </c>
      <c r="S121" s="22">
        <v>2013</v>
      </c>
      <c r="T121" s="24">
        <v>22.870999999999999</v>
      </c>
      <c r="U121" s="25">
        <v>2010</v>
      </c>
      <c r="V121" s="21"/>
      <c r="W121" s="21">
        <v>5.1350191611016562</v>
      </c>
      <c r="X121" s="22">
        <v>2010</v>
      </c>
      <c r="Y121" s="26">
        <v>15</v>
      </c>
      <c r="Z121" s="27" t="s">
        <v>542</v>
      </c>
      <c r="AB121" s="21">
        <v>17.735980838898342</v>
      </c>
      <c r="AC121" s="17">
        <v>2010</v>
      </c>
      <c r="AD121" s="28">
        <v>15</v>
      </c>
      <c r="AE121" s="29" t="s">
        <v>542</v>
      </c>
    </row>
    <row r="122" spans="2:31" s="19" customFormat="1" ht="12">
      <c r="B122" s="19" t="s">
        <v>594</v>
      </c>
      <c r="C122" s="61" t="str">
        <f>IFERROR(VLOOKUP(B122,[1]Hoja5!$A$2:$B$199,2,FALSE),"")</f>
        <v>ISL</v>
      </c>
      <c r="D122" s="21">
        <v>13.737</v>
      </c>
      <c r="E122" s="22">
        <v>1990</v>
      </c>
      <c r="F122" s="21">
        <v>15.206</v>
      </c>
      <c r="G122" s="22">
        <v>1995</v>
      </c>
      <c r="H122" s="21">
        <v>15.247</v>
      </c>
      <c r="I122" s="22">
        <v>2000</v>
      </c>
      <c r="J122" s="21">
        <v>16.344999999999999</v>
      </c>
      <c r="K122" s="22">
        <v>2005</v>
      </c>
      <c r="L122" s="21">
        <v>15.26</v>
      </c>
      <c r="M122" s="22">
        <v>2007</v>
      </c>
      <c r="N122" s="21">
        <v>18.47</v>
      </c>
      <c r="O122" s="22">
        <v>2009</v>
      </c>
      <c r="P122" s="21">
        <v>18.062999999999999</v>
      </c>
      <c r="Q122" s="22">
        <v>2011</v>
      </c>
      <c r="R122" s="23">
        <v>17.219000000000001</v>
      </c>
      <c r="S122" s="22">
        <v>2013</v>
      </c>
      <c r="T122" s="24">
        <v>18.062999999999999</v>
      </c>
      <c r="U122" s="25">
        <v>2011</v>
      </c>
      <c r="V122" s="21"/>
      <c r="W122" s="21">
        <v>7.1185618850336603</v>
      </c>
      <c r="X122" s="22">
        <v>2011</v>
      </c>
      <c r="Y122" s="26">
        <v>15</v>
      </c>
      <c r="Z122" s="27" t="s">
        <v>542</v>
      </c>
      <c r="AB122" s="21">
        <v>10.944438114966339</v>
      </c>
      <c r="AC122" s="17">
        <v>2011</v>
      </c>
      <c r="AD122" s="28">
        <v>15</v>
      </c>
      <c r="AE122" s="29" t="s">
        <v>542</v>
      </c>
    </row>
    <row r="123" spans="2:31" s="19" customFormat="1" ht="12">
      <c r="B123" s="19" t="s">
        <v>595</v>
      </c>
      <c r="C123" s="61" t="str">
        <f>IFERROR(VLOOKUP(B123,[1]Hoja5!$A$2:$B$199,2,FALSE),"")</f>
        <v>IRL</v>
      </c>
      <c r="D123" s="21">
        <v>17.311</v>
      </c>
      <c r="E123" s="22">
        <v>1990</v>
      </c>
      <c r="F123" s="21">
        <v>18.062999999999999</v>
      </c>
      <c r="G123" s="22">
        <v>1995</v>
      </c>
      <c r="H123" s="21">
        <v>13.38</v>
      </c>
      <c r="I123" s="22">
        <v>2000</v>
      </c>
      <c r="J123" s="21">
        <v>16.016999999999999</v>
      </c>
      <c r="K123" s="22">
        <v>2005</v>
      </c>
      <c r="L123" s="21">
        <v>16.745000000000001</v>
      </c>
      <c r="M123" s="22">
        <v>2007</v>
      </c>
      <c r="N123" s="21">
        <v>23.611999999999998</v>
      </c>
      <c r="O123" s="22">
        <v>2009</v>
      </c>
      <c r="P123" s="21">
        <v>23.349</v>
      </c>
      <c r="Q123" s="22">
        <v>2011</v>
      </c>
      <c r="R123" s="23">
        <v>21.591999999999999</v>
      </c>
      <c r="S123" s="22">
        <v>2013</v>
      </c>
      <c r="T123" s="24">
        <v>23.724</v>
      </c>
      <c r="U123" s="25">
        <v>2010</v>
      </c>
      <c r="V123" s="21"/>
      <c r="W123" s="21">
        <v>6.3880000000000017</v>
      </c>
      <c r="X123" s="22">
        <v>2010</v>
      </c>
      <c r="Y123" s="26">
        <v>15</v>
      </c>
      <c r="Z123" s="27" t="s">
        <v>542</v>
      </c>
      <c r="AB123" s="21">
        <v>17.335999999999999</v>
      </c>
      <c r="AC123" s="17">
        <v>2010</v>
      </c>
      <c r="AD123" s="28">
        <v>15</v>
      </c>
      <c r="AE123" s="29" t="s">
        <v>542</v>
      </c>
    </row>
    <row r="124" spans="2:31" s="19" customFormat="1" ht="12">
      <c r="B124" s="19" t="s">
        <v>596</v>
      </c>
      <c r="C124" s="61" t="str">
        <f>IFERROR(VLOOKUP(B124,[1]Hoja5!$A$2:$B$199,2,FALSE),"")</f>
        <v>ITA</v>
      </c>
      <c r="D124" s="21">
        <v>19.867000000000001</v>
      </c>
      <c r="E124" s="22">
        <v>1990</v>
      </c>
      <c r="F124" s="21">
        <v>19.797000000000001</v>
      </c>
      <c r="G124" s="22">
        <v>1995</v>
      </c>
      <c r="H124" s="21">
        <v>23.13</v>
      </c>
      <c r="I124" s="22">
        <v>2000</v>
      </c>
      <c r="J124" s="21">
        <v>24.9</v>
      </c>
      <c r="K124" s="22">
        <v>2005</v>
      </c>
      <c r="L124" s="21">
        <v>24.7</v>
      </c>
      <c r="M124" s="22">
        <v>2007</v>
      </c>
      <c r="N124" s="21">
        <v>27.805</v>
      </c>
      <c r="O124" s="22">
        <v>2009</v>
      </c>
      <c r="P124" s="21">
        <v>27.495000000000001</v>
      </c>
      <c r="Q124" s="22">
        <v>2011</v>
      </c>
      <c r="R124" s="23">
        <v>28.44</v>
      </c>
      <c r="S124" s="22">
        <v>2013</v>
      </c>
      <c r="T124" s="24">
        <v>27.495000000000001</v>
      </c>
      <c r="U124" s="25">
        <v>2011</v>
      </c>
      <c r="V124" s="21"/>
      <c r="W124" s="21">
        <v>7.2687363525355551</v>
      </c>
      <c r="X124" s="22">
        <v>2011</v>
      </c>
      <c r="Y124" s="26">
        <v>15</v>
      </c>
      <c r="Z124" s="27" t="s">
        <v>542</v>
      </c>
      <c r="AB124" s="21">
        <v>20.226263647464446</v>
      </c>
      <c r="AC124" s="17">
        <v>2011</v>
      </c>
      <c r="AD124" s="28">
        <v>7</v>
      </c>
      <c r="AE124" s="29" t="s">
        <v>542</v>
      </c>
    </row>
    <row r="125" spans="2:31" s="19" customFormat="1" ht="12">
      <c r="B125" s="19" t="s">
        <v>597</v>
      </c>
      <c r="C125" s="61" t="str">
        <f>IFERROR(VLOOKUP(B125,[1]Hoja5!$A$2:$B$199,2,FALSE),"")</f>
        <v/>
      </c>
      <c r="D125" s="23" t="s">
        <v>451</v>
      </c>
      <c r="E125" s="22" t="s">
        <v>452</v>
      </c>
      <c r="F125" s="23" t="s">
        <v>451</v>
      </c>
      <c r="G125" s="22" t="s">
        <v>452</v>
      </c>
      <c r="H125" s="23" t="s">
        <v>451</v>
      </c>
      <c r="I125" s="22" t="s">
        <v>452</v>
      </c>
      <c r="J125" s="23" t="s">
        <v>451</v>
      </c>
      <c r="K125" s="22" t="s">
        <v>452</v>
      </c>
      <c r="L125" s="23" t="s">
        <v>451</v>
      </c>
      <c r="M125" s="22" t="s">
        <v>452</v>
      </c>
      <c r="N125" s="21">
        <v>6.1</v>
      </c>
      <c r="O125" s="22">
        <v>2009</v>
      </c>
      <c r="P125" s="23" t="s">
        <v>451</v>
      </c>
      <c r="Q125" s="22" t="s">
        <v>452</v>
      </c>
      <c r="R125" s="23" t="s">
        <v>451</v>
      </c>
      <c r="S125" s="22" t="s">
        <v>452</v>
      </c>
      <c r="T125" s="24">
        <v>6.1</v>
      </c>
      <c r="U125" s="25">
        <v>2009</v>
      </c>
      <c r="V125" s="21"/>
      <c r="W125" s="21">
        <v>2.2999999999999998</v>
      </c>
      <c r="X125" s="22">
        <v>2009</v>
      </c>
      <c r="Y125" s="26">
        <v>25</v>
      </c>
      <c r="Z125" s="27" t="s">
        <v>458</v>
      </c>
      <c r="AB125" s="21">
        <v>3.8</v>
      </c>
      <c r="AC125" s="17">
        <v>2009</v>
      </c>
      <c r="AD125" s="28">
        <v>25</v>
      </c>
      <c r="AE125" s="29" t="s">
        <v>458</v>
      </c>
    </row>
    <row r="126" spans="2:31" s="19" customFormat="1" ht="12">
      <c r="B126" s="19" t="s">
        <v>598</v>
      </c>
      <c r="C126" s="61" t="str">
        <f>IFERROR(VLOOKUP(B126,[1]Hoja5!$A$2:$B$199,2,FALSE),"")</f>
        <v>LVA</v>
      </c>
      <c r="D126" s="21">
        <v>15.2</v>
      </c>
      <c r="E126" s="22">
        <v>1990</v>
      </c>
      <c r="F126" s="21">
        <v>15.187148000000001</v>
      </c>
      <c r="G126" s="22">
        <v>1997</v>
      </c>
      <c r="H126" s="21">
        <v>15.681107000000001</v>
      </c>
      <c r="I126" s="22">
        <v>2000</v>
      </c>
      <c r="J126" s="21">
        <v>12.277398</v>
      </c>
      <c r="K126" s="22">
        <v>2005</v>
      </c>
      <c r="L126" s="21">
        <v>10.979023</v>
      </c>
      <c r="M126" s="22">
        <v>2007</v>
      </c>
      <c r="N126" s="21">
        <v>16.693370000000002</v>
      </c>
      <c r="O126" s="22">
        <v>2009</v>
      </c>
      <c r="P126" s="21">
        <v>14.905195024012031</v>
      </c>
      <c r="Q126" s="22">
        <v>2011</v>
      </c>
      <c r="R126" s="23" t="s">
        <v>451</v>
      </c>
      <c r="S126" s="22" t="s">
        <v>452</v>
      </c>
      <c r="T126" s="24">
        <v>14.905195024012031</v>
      </c>
      <c r="U126" s="25">
        <v>2011</v>
      </c>
      <c r="V126" s="21"/>
      <c r="W126" s="21">
        <v>2.6318761531241619</v>
      </c>
      <c r="X126" s="22">
        <v>2011</v>
      </c>
      <c r="Y126" s="26">
        <v>18</v>
      </c>
      <c r="Z126" s="27" t="s">
        <v>585</v>
      </c>
      <c r="AB126" s="21">
        <v>12.273318870887868</v>
      </c>
      <c r="AC126" s="17">
        <v>2011</v>
      </c>
      <c r="AD126" s="28">
        <v>18</v>
      </c>
      <c r="AE126" s="29" t="s">
        <v>585</v>
      </c>
    </row>
    <row r="127" spans="2:31" s="19" customFormat="1" ht="12">
      <c r="B127" s="19" t="s">
        <v>599</v>
      </c>
      <c r="C127" s="61" t="str">
        <f>IFERROR(VLOOKUP(B127,[1]Hoja5!$A$2:$B$199,2,FALSE),"")</f>
        <v>LTU</v>
      </c>
      <c r="D127" s="21">
        <v>13</v>
      </c>
      <c r="E127" s="22">
        <v>1990</v>
      </c>
      <c r="F127" s="21">
        <v>13.018054000000001</v>
      </c>
      <c r="G127" s="22">
        <v>1996</v>
      </c>
      <c r="H127" s="21">
        <v>15.710687999999999</v>
      </c>
      <c r="I127" s="22">
        <v>2000</v>
      </c>
      <c r="J127" s="21">
        <v>12.818788</v>
      </c>
      <c r="K127" s="22">
        <v>2005</v>
      </c>
      <c r="L127" s="21">
        <v>13.996001</v>
      </c>
      <c r="M127" s="22">
        <v>2007</v>
      </c>
      <c r="N127" s="21">
        <v>20.598375000000001</v>
      </c>
      <c r="O127" s="22">
        <v>2009</v>
      </c>
      <c r="P127" s="21">
        <v>16.260683765488238</v>
      </c>
      <c r="Q127" s="22">
        <v>2011</v>
      </c>
      <c r="R127" s="23" t="s">
        <v>451</v>
      </c>
      <c r="S127" s="22" t="s">
        <v>452</v>
      </c>
      <c r="T127" s="24">
        <v>16.260683765488238</v>
      </c>
      <c r="U127" s="25">
        <v>2011</v>
      </c>
      <c r="V127" s="21"/>
      <c r="W127" s="21">
        <v>4.0588777064039414</v>
      </c>
      <c r="X127" s="22">
        <v>2011</v>
      </c>
      <c r="Y127" s="26">
        <v>18</v>
      </c>
      <c r="Z127" s="27" t="s">
        <v>585</v>
      </c>
      <c r="AB127" s="21">
        <v>12.201806059084296</v>
      </c>
      <c r="AC127" s="17">
        <v>2011</v>
      </c>
      <c r="AD127" s="28">
        <v>18</v>
      </c>
      <c r="AE127" s="27" t="s">
        <v>585</v>
      </c>
    </row>
    <row r="128" spans="2:31" s="19" customFormat="1" ht="12">
      <c r="B128" s="19" t="s">
        <v>600</v>
      </c>
      <c r="C128" s="61" t="str">
        <f>IFERROR(VLOOKUP(B128,[1]Hoja5!$A$2:$B$199,2,FALSE),"")</f>
        <v>LUX</v>
      </c>
      <c r="D128" s="21">
        <v>19.135999999999999</v>
      </c>
      <c r="E128" s="22">
        <v>1990</v>
      </c>
      <c r="F128" s="21">
        <v>20.757999999999999</v>
      </c>
      <c r="G128" s="22">
        <v>1995</v>
      </c>
      <c r="H128" s="21">
        <v>20.885999999999999</v>
      </c>
      <c r="I128" s="22">
        <v>2000</v>
      </c>
      <c r="J128" s="21">
        <v>22.806999999999999</v>
      </c>
      <c r="K128" s="22">
        <v>2005</v>
      </c>
      <c r="L128" s="21">
        <v>20.289000000000001</v>
      </c>
      <c r="M128" s="22">
        <v>2007</v>
      </c>
      <c r="N128" s="21">
        <v>23.568999999999999</v>
      </c>
      <c r="O128" s="22">
        <v>2009</v>
      </c>
      <c r="P128" s="21">
        <v>22.577000000000002</v>
      </c>
      <c r="Q128" s="22">
        <v>2011</v>
      </c>
      <c r="R128" s="23">
        <v>23.379000000000001</v>
      </c>
      <c r="S128" s="22">
        <v>2013</v>
      </c>
      <c r="T128" s="24">
        <v>23.015999999999998</v>
      </c>
      <c r="U128" s="25">
        <v>2010</v>
      </c>
      <c r="V128" s="21"/>
      <c r="W128" s="21">
        <v>6.4900647460647463</v>
      </c>
      <c r="X128" s="22">
        <v>2010</v>
      </c>
      <c r="Y128" s="26">
        <v>15</v>
      </c>
      <c r="Z128" s="27" t="s">
        <v>542</v>
      </c>
      <c r="AB128" s="21">
        <v>16.525935253935252</v>
      </c>
      <c r="AC128" s="17">
        <v>2010</v>
      </c>
      <c r="AD128" s="28">
        <v>15</v>
      </c>
      <c r="AE128" s="27" t="s">
        <v>542</v>
      </c>
    </row>
    <row r="129" spans="2:31" s="19" customFormat="1" ht="12">
      <c r="B129" s="19" t="s">
        <v>601</v>
      </c>
      <c r="C129" s="61" t="str">
        <f>IFERROR(VLOOKUP(B129,[1]Hoja5!$A$2:$B$199,2,FALSE),"")</f>
        <v>MLT</v>
      </c>
      <c r="D129" s="23" t="s">
        <v>451</v>
      </c>
      <c r="E129" s="22" t="s">
        <v>452</v>
      </c>
      <c r="F129" s="21">
        <v>16.106753000000001</v>
      </c>
      <c r="G129" s="22">
        <v>1995</v>
      </c>
      <c r="H129" s="21">
        <v>16.587056</v>
      </c>
      <c r="I129" s="22">
        <v>2000</v>
      </c>
      <c r="J129" s="21">
        <v>18.199739999999998</v>
      </c>
      <c r="K129" s="22">
        <v>2005</v>
      </c>
      <c r="L129" s="21">
        <v>17.778511000000002</v>
      </c>
      <c r="M129" s="22">
        <v>2007</v>
      </c>
      <c r="N129" s="21">
        <v>19.71012</v>
      </c>
      <c r="O129" s="22">
        <v>2009</v>
      </c>
      <c r="P129" s="21">
        <v>18.32083244351363</v>
      </c>
      <c r="Q129" s="22">
        <v>2011</v>
      </c>
      <c r="R129" s="23" t="s">
        <v>451</v>
      </c>
      <c r="S129" s="22" t="s">
        <v>452</v>
      </c>
      <c r="T129" s="24">
        <v>18.32083244351363</v>
      </c>
      <c r="U129" s="25">
        <v>2011</v>
      </c>
      <c r="V129" s="21"/>
      <c r="W129" s="21">
        <v>4.0054633371306512</v>
      </c>
      <c r="X129" s="22">
        <v>2011</v>
      </c>
      <c r="Y129" s="26">
        <v>18</v>
      </c>
      <c r="Z129" s="27" t="s">
        <v>585</v>
      </c>
      <c r="AB129" s="21">
        <v>14.315369106382979</v>
      </c>
      <c r="AC129" s="17">
        <v>2011</v>
      </c>
      <c r="AD129" s="28">
        <v>18</v>
      </c>
      <c r="AE129" s="27" t="s">
        <v>585</v>
      </c>
    </row>
    <row r="130" spans="2:31" s="19" customFormat="1" ht="12">
      <c r="B130" s="19" t="s">
        <v>602</v>
      </c>
      <c r="C130" s="61" t="str">
        <f>IFERROR(VLOOKUP(B130,[1]Hoja5!$A$2:$B$199,2,FALSE),"")</f>
        <v>MNE</v>
      </c>
      <c r="D130" s="21">
        <v>25</v>
      </c>
      <c r="E130" s="22">
        <v>1990</v>
      </c>
      <c r="F130" s="21">
        <v>20</v>
      </c>
      <c r="G130" s="22">
        <v>1995</v>
      </c>
      <c r="H130" s="21">
        <v>20.575000000000003</v>
      </c>
      <c r="I130" s="22">
        <v>2000</v>
      </c>
      <c r="J130" s="21">
        <v>18.702999999999999</v>
      </c>
      <c r="K130" s="22">
        <v>2005</v>
      </c>
      <c r="L130" s="21">
        <v>16.926000000000002</v>
      </c>
      <c r="M130" s="22">
        <v>2007</v>
      </c>
      <c r="N130" s="21">
        <v>21.905000000000001</v>
      </c>
      <c r="O130" s="22">
        <v>2009</v>
      </c>
      <c r="P130" s="21">
        <v>20.054000000000002</v>
      </c>
      <c r="Q130" s="22">
        <v>2011</v>
      </c>
      <c r="R130" s="23" t="s">
        <v>451</v>
      </c>
      <c r="S130" s="22" t="s">
        <v>452</v>
      </c>
      <c r="T130" s="24">
        <v>20.054000000000002</v>
      </c>
      <c r="U130" s="25">
        <v>2011</v>
      </c>
      <c r="V130" s="21"/>
      <c r="W130" s="21">
        <v>6.2439999999999998</v>
      </c>
      <c r="X130" s="22">
        <v>2011</v>
      </c>
      <c r="Y130" s="26">
        <v>4</v>
      </c>
      <c r="Z130" s="27" t="s">
        <v>453</v>
      </c>
      <c r="AB130" s="21">
        <v>13.81</v>
      </c>
      <c r="AC130" s="17">
        <v>2011</v>
      </c>
      <c r="AD130" s="28">
        <v>19</v>
      </c>
      <c r="AE130" s="29" t="s">
        <v>458</v>
      </c>
    </row>
    <row r="131" spans="2:31" s="19" customFormat="1" ht="12">
      <c r="B131" s="19" t="s">
        <v>603</v>
      </c>
      <c r="C131" s="61" t="str">
        <f>IFERROR(VLOOKUP(B131,[1]Hoja5!$A$2:$B$199,2,FALSE),"")</f>
        <v>MDA</v>
      </c>
      <c r="D131" s="21">
        <v>15</v>
      </c>
      <c r="E131" s="22">
        <v>1990</v>
      </c>
      <c r="F131" s="21">
        <v>18.396000000000001</v>
      </c>
      <c r="G131" s="22">
        <v>1996</v>
      </c>
      <c r="H131" s="21">
        <v>15.161</v>
      </c>
      <c r="I131" s="22">
        <v>2000</v>
      </c>
      <c r="J131" s="21">
        <v>15.523</v>
      </c>
      <c r="K131" s="22">
        <v>2005</v>
      </c>
      <c r="L131" s="21">
        <v>17.475999999999999</v>
      </c>
      <c r="M131" s="22">
        <v>2007</v>
      </c>
      <c r="N131" s="21">
        <v>21.41</v>
      </c>
      <c r="O131" s="22">
        <v>2009</v>
      </c>
      <c r="P131" s="21">
        <v>18.61</v>
      </c>
      <c r="Q131" s="22">
        <v>2011</v>
      </c>
      <c r="R131" s="23">
        <v>18.298980770817856</v>
      </c>
      <c r="S131" s="22">
        <v>2013</v>
      </c>
      <c r="T131" s="24">
        <v>18.298980770817856</v>
      </c>
      <c r="U131" s="25">
        <v>2013</v>
      </c>
      <c r="V131" s="21"/>
      <c r="W131" s="21">
        <v>5.1960056119501523</v>
      </c>
      <c r="X131" s="22">
        <v>2013</v>
      </c>
      <c r="Y131" s="26">
        <v>7</v>
      </c>
      <c r="Z131" s="27" t="s">
        <v>464</v>
      </c>
      <c r="AB131" s="21">
        <v>13.102975158867705</v>
      </c>
      <c r="AC131" s="17">
        <v>2013</v>
      </c>
      <c r="AD131" s="28">
        <v>27</v>
      </c>
      <c r="AE131" s="29" t="s">
        <v>468</v>
      </c>
    </row>
    <row r="132" spans="2:31" s="19" customFormat="1" ht="12">
      <c r="B132" s="19" t="s">
        <v>604</v>
      </c>
      <c r="C132" s="61" t="str">
        <f>IFERROR(VLOOKUP(B132,[1]Hoja5!$A$2:$B$199,2,FALSE),"")</f>
        <v>NLD</v>
      </c>
      <c r="D132" s="21">
        <v>25.567</v>
      </c>
      <c r="E132" s="22">
        <v>1990</v>
      </c>
      <c r="F132" s="21">
        <v>23.808</v>
      </c>
      <c r="G132" s="22">
        <v>1995</v>
      </c>
      <c r="H132" s="21">
        <v>19.756</v>
      </c>
      <c r="I132" s="22">
        <v>2000</v>
      </c>
      <c r="J132" s="21">
        <v>20.733000000000001</v>
      </c>
      <c r="K132" s="22">
        <v>2005</v>
      </c>
      <c r="L132" s="21">
        <v>21.148</v>
      </c>
      <c r="M132" s="22">
        <v>2007</v>
      </c>
      <c r="N132" s="21">
        <v>23.181999999999999</v>
      </c>
      <c r="O132" s="22">
        <v>2009</v>
      </c>
      <c r="P132" s="21">
        <v>23.420999999999999</v>
      </c>
      <c r="Q132" s="22">
        <v>2011</v>
      </c>
      <c r="R132" s="23">
        <v>24.298999999999999</v>
      </c>
      <c r="S132" s="22">
        <v>2013</v>
      </c>
      <c r="T132" s="24">
        <v>23.420999999999999</v>
      </c>
      <c r="U132" s="25">
        <v>2011</v>
      </c>
      <c r="V132" s="21"/>
      <c r="W132" s="21">
        <v>7.7333145865834627</v>
      </c>
      <c r="X132" s="22">
        <v>2011</v>
      </c>
      <c r="Y132" s="26">
        <v>15</v>
      </c>
      <c r="Z132" s="27" t="s">
        <v>542</v>
      </c>
      <c r="AB132" s="21">
        <v>15.687685413416537</v>
      </c>
      <c r="AC132" s="17">
        <v>2011</v>
      </c>
      <c r="AD132" s="28">
        <v>15</v>
      </c>
      <c r="AE132" s="27" t="s">
        <v>542</v>
      </c>
    </row>
    <row r="133" spans="2:31" s="19" customFormat="1" ht="12">
      <c r="B133" s="19" t="s">
        <v>605</v>
      </c>
      <c r="C133" s="61" t="str">
        <f>IFERROR(VLOOKUP(B133,[1]Hoja5!$A$2:$B$199,2,FALSE),"")</f>
        <v>NOR</v>
      </c>
      <c r="D133" s="21">
        <v>22.306000000000001</v>
      </c>
      <c r="E133" s="22">
        <v>1990</v>
      </c>
      <c r="F133" s="21">
        <v>23.353000000000002</v>
      </c>
      <c r="G133" s="22">
        <v>1995</v>
      </c>
      <c r="H133" s="21">
        <v>21.306000000000001</v>
      </c>
      <c r="I133" s="22">
        <v>2000</v>
      </c>
      <c r="J133" s="21">
        <v>21.585000000000001</v>
      </c>
      <c r="K133" s="22">
        <v>2005</v>
      </c>
      <c r="L133" s="21">
        <v>20.466000000000001</v>
      </c>
      <c r="M133" s="22">
        <v>2007</v>
      </c>
      <c r="N133" s="21">
        <v>23.291</v>
      </c>
      <c r="O133" s="22">
        <v>2009</v>
      </c>
      <c r="P133" s="21">
        <v>22.367999999999999</v>
      </c>
      <c r="Q133" s="22">
        <v>2011</v>
      </c>
      <c r="R133" s="23">
        <v>22.88</v>
      </c>
      <c r="S133" s="22">
        <v>2013</v>
      </c>
      <c r="T133" s="24">
        <v>22.367999999999999</v>
      </c>
      <c r="U133" s="25">
        <v>2011</v>
      </c>
      <c r="V133" s="21"/>
      <c r="W133" s="21">
        <v>6.5305317399230294</v>
      </c>
      <c r="X133" s="22">
        <v>2011</v>
      </c>
      <c r="Y133" s="26">
        <v>15</v>
      </c>
      <c r="Z133" s="27" t="s">
        <v>542</v>
      </c>
      <c r="AB133" s="21">
        <v>15.837468260076969</v>
      </c>
      <c r="AC133" s="17">
        <v>2011</v>
      </c>
      <c r="AD133" s="28">
        <v>15</v>
      </c>
      <c r="AE133" s="27" t="s">
        <v>542</v>
      </c>
    </row>
    <row r="134" spans="2:31" s="19" customFormat="1" ht="12">
      <c r="B134" s="19" t="s">
        <v>606</v>
      </c>
      <c r="C134" s="61" t="str">
        <f>IFERROR(VLOOKUP(B134,[1]Hoja5!$A$2:$B$199,2,FALSE),"")</f>
        <v>POL</v>
      </c>
      <c r="D134" s="21">
        <v>14.914999999999999</v>
      </c>
      <c r="E134" s="22">
        <v>1990</v>
      </c>
      <c r="F134" s="21">
        <v>22.608000000000001</v>
      </c>
      <c r="G134" s="22">
        <v>1995</v>
      </c>
      <c r="H134" s="21">
        <v>20.498000000000001</v>
      </c>
      <c r="I134" s="22">
        <v>2000</v>
      </c>
      <c r="J134" s="21">
        <v>21.024000000000001</v>
      </c>
      <c r="K134" s="22">
        <v>2005</v>
      </c>
      <c r="L134" s="21">
        <v>19.690999999999999</v>
      </c>
      <c r="M134" s="22">
        <v>2007</v>
      </c>
      <c r="N134" s="21">
        <v>21.524000000000001</v>
      </c>
      <c r="O134" s="22">
        <v>2009</v>
      </c>
      <c r="P134" s="21">
        <v>20.513999999999999</v>
      </c>
      <c r="Q134" s="22">
        <v>2011</v>
      </c>
      <c r="R134" s="23">
        <v>20.942</v>
      </c>
      <c r="S134" s="22">
        <v>2013</v>
      </c>
      <c r="T134" s="24">
        <v>20.513999999999999</v>
      </c>
      <c r="U134" s="25">
        <v>2011</v>
      </c>
      <c r="V134" s="21"/>
      <c r="W134" s="21">
        <v>4.6481873111782477</v>
      </c>
      <c r="X134" s="22">
        <v>2011</v>
      </c>
      <c r="Y134" s="26">
        <v>15</v>
      </c>
      <c r="Z134" s="27" t="s">
        <v>542</v>
      </c>
      <c r="AB134" s="21">
        <v>15.865812688821752</v>
      </c>
      <c r="AC134" s="17">
        <v>2011</v>
      </c>
      <c r="AD134" s="28">
        <v>15</v>
      </c>
      <c r="AE134" s="27" t="s">
        <v>542</v>
      </c>
    </row>
    <row r="135" spans="2:31" s="19" customFormat="1" ht="12">
      <c r="B135" s="19" t="s">
        <v>607</v>
      </c>
      <c r="C135" s="61" t="str">
        <f>IFERROR(VLOOKUP(B135,[1]Hoja5!$A$2:$B$199,2,FALSE),"")</f>
        <v>PRT</v>
      </c>
      <c r="D135" s="21">
        <v>12.49</v>
      </c>
      <c r="E135" s="22">
        <v>1990</v>
      </c>
      <c r="F135" s="21">
        <v>16.457999999999998</v>
      </c>
      <c r="G135" s="22">
        <v>1995</v>
      </c>
      <c r="H135" s="21">
        <v>18.869</v>
      </c>
      <c r="I135" s="22">
        <v>2000</v>
      </c>
      <c r="J135" s="21">
        <v>23.042000000000002</v>
      </c>
      <c r="K135" s="22">
        <v>2005</v>
      </c>
      <c r="L135" s="21">
        <v>22.725000000000001</v>
      </c>
      <c r="M135" s="22">
        <v>2007</v>
      </c>
      <c r="N135" s="21">
        <v>25.553999999999998</v>
      </c>
      <c r="O135" s="22">
        <v>2009</v>
      </c>
      <c r="P135" s="21">
        <v>25.018000000000001</v>
      </c>
      <c r="Q135" s="22">
        <v>2011</v>
      </c>
      <c r="R135" s="23">
        <v>26.382999999999999</v>
      </c>
      <c r="S135" s="22">
        <v>2013</v>
      </c>
      <c r="T135" s="24">
        <v>25.427</v>
      </c>
      <c r="U135" s="25">
        <v>2010</v>
      </c>
      <c r="V135" s="21"/>
      <c r="W135" s="21">
        <v>6.9276947856947864</v>
      </c>
      <c r="X135" s="22">
        <v>2010</v>
      </c>
      <c r="Y135" s="26">
        <v>15</v>
      </c>
      <c r="Z135" s="27" t="s">
        <v>542</v>
      </c>
      <c r="AB135" s="21">
        <v>18.499305214305213</v>
      </c>
      <c r="AC135" s="17">
        <v>2010</v>
      </c>
      <c r="AD135" s="28">
        <v>15</v>
      </c>
      <c r="AE135" s="27" t="s">
        <v>542</v>
      </c>
    </row>
    <row r="136" spans="2:31" s="19" customFormat="1" ht="12">
      <c r="B136" s="19" t="s">
        <v>608</v>
      </c>
      <c r="C136" s="61" t="str">
        <f>IFERROR(VLOOKUP(B136,[1]Hoja5!$A$2:$B$199,2,FALSE),"")</f>
        <v>ROU</v>
      </c>
      <c r="D136" s="21">
        <v>12</v>
      </c>
      <c r="E136" s="22">
        <v>1990</v>
      </c>
      <c r="F136" s="21">
        <v>12.700000000000001</v>
      </c>
      <c r="G136" s="22">
        <v>1995</v>
      </c>
      <c r="H136" s="21">
        <v>14.171000000000001</v>
      </c>
      <c r="I136" s="22">
        <v>2000</v>
      </c>
      <c r="J136" s="21">
        <v>13.202161</v>
      </c>
      <c r="K136" s="22">
        <v>2005</v>
      </c>
      <c r="L136" s="21">
        <v>13.192411999999999</v>
      </c>
      <c r="M136" s="22">
        <v>2007</v>
      </c>
      <c r="N136" s="21">
        <v>16.877638000000001</v>
      </c>
      <c r="O136" s="22">
        <v>2009</v>
      </c>
      <c r="P136" s="21">
        <v>17.393528</v>
      </c>
      <c r="Q136" s="22">
        <v>2010</v>
      </c>
      <c r="R136" s="23" t="s">
        <v>451</v>
      </c>
      <c r="S136" s="22" t="s">
        <v>452</v>
      </c>
      <c r="T136" s="24">
        <v>17.393528</v>
      </c>
      <c r="U136" s="25">
        <v>2010</v>
      </c>
      <c r="V136" s="21"/>
      <c r="W136" s="21">
        <v>4.1858829999999996</v>
      </c>
      <c r="X136" s="22">
        <v>2010</v>
      </c>
      <c r="Y136" s="26">
        <v>18</v>
      </c>
      <c r="Z136" s="27" t="s">
        <v>585</v>
      </c>
      <c r="AB136" s="21">
        <v>13.207644999999999</v>
      </c>
      <c r="AC136" s="17">
        <v>2010</v>
      </c>
      <c r="AD136" s="28">
        <v>18</v>
      </c>
      <c r="AE136" s="29" t="s">
        <v>585</v>
      </c>
    </row>
    <row r="137" spans="2:31" s="19" customFormat="1" ht="12">
      <c r="B137" s="19" t="s">
        <v>609</v>
      </c>
      <c r="C137" s="61" t="str">
        <f>IFERROR(VLOOKUP(B137,[1]Hoja5!$A$2:$B$199,2,FALSE),"")</f>
        <v>RUS</v>
      </c>
      <c r="D137" s="21">
        <v>12</v>
      </c>
      <c r="E137" s="22">
        <v>1990</v>
      </c>
      <c r="F137" s="21">
        <v>11.129999999999999</v>
      </c>
      <c r="G137" s="22">
        <v>1995</v>
      </c>
      <c r="H137" s="21">
        <v>10.06</v>
      </c>
      <c r="I137" s="22">
        <v>2000</v>
      </c>
      <c r="J137" s="21">
        <v>12.665999999999999</v>
      </c>
      <c r="K137" s="22">
        <v>2005</v>
      </c>
      <c r="L137" s="21">
        <v>12.7545</v>
      </c>
      <c r="M137" s="22">
        <v>2007</v>
      </c>
      <c r="N137" s="21">
        <v>16.934000000000001</v>
      </c>
      <c r="O137" s="22">
        <v>2009</v>
      </c>
      <c r="P137" s="21">
        <v>15.974</v>
      </c>
      <c r="Q137" s="22">
        <v>2011</v>
      </c>
      <c r="R137" s="23" t="s">
        <v>451</v>
      </c>
      <c r="S137" s="22" t="s">
        <v>452</v>
      </c>
      <c r="T137" s="24">
        <v>15.974</v>
      </c>
      <c r="U137" s="25">
        <v>2011</v>
      </c>
      <c r="V137" s="21"/>
      <c r="W137" s="21">
        <v>3.964</v>
      </c>
      <c r="X137" s="22">
        <v>2011</v>
      </c>
      <c r="Y137" s="26">
        <v>7</v>
      </c>
      <c r="Z137" s="27" t="s">
        <v>464</v>
      </c>
      <c r="AB137" s="21">
        <v>12.01</v>
      </c>
      <c r="AC137" s="17">
        <v>2011</v>
      </c>
      <c r="AD137" s="28">
        <v>7</v>
      </c>
      <c r="AE137" s="29" t="s">
        <v>464</v>
      </c>
    </row>
    <row r="138" spans="2:31" s="19" customFormat="1" ht="12">
      <c r="B138" s="19" t="s">
        <v>610</v>
      </c>
      <c r="C138" s="61" t="str">
        <f>IFERROR(VLOOKUP(B138,[1]Hoja5!$A$2:$B$199,2,FALSE),"")</f>
        <v>SMR</v>
      </c>
      <c r="D138" s="23" t="s">
        <v>451</v>
      </c>
      <c r="E138" s="22" t="s">
        <v>452</v>
      </c>
      <c r="F138" s="23" t="s">
        <v>451</v>
      </c>
      <c r="G138" s="22" t="s">
        <v>452</v>
      </c>
      <c r="H138" s="21">
        <v>23.25</v>
      </c>
      <c r="I138" s="22">
        <v>2002</v>
      </c>
      <c r="J138" s="21">
        <v>23.08</v>
      </c>
      <c r="K138" s="22">
        <v>2004</v>
      </c>
      <c r="L138" s="21">
        <v>21.401774390243901</v>
      </c>
      <c r="M138" s="22">
        <v>2007</v>
      </c>
      <c r="N138" s="21">
        <v>21.401774390243901</v>
      </c>
      <c r="O138" s="22">
        <v>2009</v>
      </c>
      <c r="P138" s="21">
        <v>21.401774390243901</v>
      </c>
      <c r="Q138" s="22">
        <v>2010</v>
      </c>
      <c r="R138" s="23" t="s">
        <v>451</v>
      </c>
      <c r="S138" s="22" t="s">
        <v>452</v>
      </c>
      <c r="T138" s="24">
        <v>21.401774390243901</v>
      </c>
      <c r="U138" s="25">
        <v>2010</v>
      </c>
      <c r="V138" s="21"/>
      <c r="W138" s="21">
        <v>6.0830000000000002</v>
      </c>
      <c r="X138" s="22">
        <v>2010</v>
      </c>
      <c r="Y138" s="26">
        <v>7</v>
      </c>
      <c r="Z138" s="27" t="s">
        <v>464</v>
      </c>
      <c r="AB138" s="21">
        <v>15.318774390243902</v>
      </c>
      <c r="AC138" s="17">
        <v>2010</v>
      </c>
      <c r="AD138" s="28">
        <v>7</v>
      </c>
      <c r="AE138" s="29" t="s">
        <v>464</v>
      </c>
    </row>
    <row r="139" spans="2:31" s="19" customFormat="1" ht="12">
      <c r="B139" s="19" t="s">
        <v>611</v>
      </c>
      <c r="C139" s="61" t="str">
        <f>IFERROR(VLOOKUP(B139,[1]Hoja5!$A$2:$B$199,2,FALSE),"")</f>
        <v>SRB</v>
      </c>
      <c r="D139" s="21">
        <v>25</v>
      </c>
      <c r="E139" s="22">
        <v>1990</v>
      </c>
      <c r="F139" s="21">
        <v>21</v>
      </c>
      <c r="G139" s="22">
        <v>1995</v>
      </c>
      <c r="H139" s="21">
        <v>20.9</v>
      </c>
      <c r="I139" s="22">
        <v>2000</v>
      </c>
      <c r="J139" s="21">
        <v>23.13</v>
      </c>
      <c r="K139" s="22">
        <v>2007</v>
      </c>
      <c r="L139" s="21">
        <v>23.128999999999998</v>
      </c>
      <c r="M139" s="22">
        <v>2007</v>
      </c>
      <c r="N139" s="21">
        <v>25.856000000000002</v>
      </c>
      <c r="O139" s="22">
        <v>2009</v>
      </c>
      <c r="P139" s="21">
        <v>24.053000000000001</v>
      </c>
      <c r="Q139" s="22">
        <v>2011</v>
      </c>
      <c r="R139" s="23" t="s">
        <v>451</v>
      </c>
      <c r="S139" s="22" t="s">
        <v>452</v>
      </c>
      <c r="T139" s="24">
        <v>24.053000000000001</v>
      </c>
      <c r="U139" s="25">
        <v>2011</v>
      </c>
      <c r="V139" s="21"/>
      <c r="W139" s="21">
        <v>6.32</v>
      </c>
      <c r="X139" s="22">
        <v>2011</v>
      </c>
      <c r="Y139" s="26">
        <v>7</v>
      </c>
      <c r="Z139" s="27" t="s">
        <v>464</v>
      </c>
      <c r="AB139" s="21">
        <v>17.733000000000001</v>
      </c>
      <c r="AC139" s="17">
        <v>2011</v>
      </c>
      <c r="AD139" s="28">
        <v>7</v>
      </c>
      <c r="AE139" s="29" t="s">
        <v>464</v>
      </c>
    </row>
    <row r="140" spans="2:31" s="19" customFormat="1" ht="12">
      <c r="B140" s="19" t="s">
        <v>612</v>
      </c>
      <c r="C140" s="61" t="str">
        <f>IFERROR(VLOOKUP(B140,[1]Hoja5!$A$2:$B$199,2,FALSE),"")</f>
        <v>SVK</v>
      </c>
      <c r="D140" s="21">
        <v>19</v>
      </c>
      <c r="E140" s="22">
        <v>1990</v>
      </c>
      <c r="F140" s="21">
        <v>18.753</v>
      </c>
      <c r="G140" s="22">
        <v>1995</v>
      </c>
      <c r="H140" s="21">
        <v>17.902999999999999</v>
      </c>
      <c r="I140" s="22">
        <v>2000</v>
      </c>
      <c r="J140" s="21">
        <v>16.297000000000001</v>
      </c>
      <c r="K140" s="22">
        <v>2005</v>
      </c>
      <c r="L140" s="21">
        <v>15.718999999999999</v>
      </c>
      <c r="M140" s="22">
        <v>2007</v>
      </c>
      <c r="N140" s="21">
        <v>18.738</v>
      </c>
      <c r="O140" s="22">
        <v>2009</v>
      </c>
      <c r="P140" s="21">
        <v>18.094999999999999</v>
      </c>
      <c r="Q140" s="22">
        <v>2011</v>
      </c>
      <c r="R140" s="23">
        <v>17.945</v>
      </c>
      <c r="S140" s="22">
        <v>2013</v>
      </c>
      <c r="T140" s="24">
        <v>18.094999999999999</v>
      </c>
      <c r="U140" s="25">
        <v>2011</v>
      </c>
      <c r="V140" s="21"/>
      <c r="W140" s="21">
        <v>6.7067706422018354</v>
      </c>
      <c r="X140" s="22">
        <v>2011</v>
      </c>
      <c r="Y140" s="26">
        <v>15</v>
      </c>
      <c r="Z140" s="27" t="s">
        <v>542</v>
      </c>
      <c r="AB140" s="21">
        <v>11.388229357798163</v>
      </c>
      <c r="AC140" s="17">
        <v>2011</v>
      </c>
      <c r="AD140" s="28">
        <v>15</v>
      </c>
      <c r="AE140" s="27" t="s">
        <v>542</v>
      </c>
    </row>
    <row r="141" spans="2:31" s="19" customFormat="1" ht="12">
      <c r="B141" s="19" t="s">
        <v>613</v>
      </c>
      <c r="C141" s="61" t="str">
        <f>IFERROR(VLOOKUP(B141,[1]Hoja5!$A$2:$B$199,2,FALSE),"")</f>
        <v>SVN</v>
      </c>
      <c r="D141" s="21">
        <v>22</v>
      </c>
      <c r="E141" s="22">
        <v>1990</v>
      </c>
      <c r="F141" s="21">
        <v>23</v>
      </c>
      <c r="G141" s="22">
        <v>1995</v>
      </c>
      <c r="H141" s="21">
        <v>21.765000000000001</v>
      </c>
      <c r="I141" s="22">
        <v>2000</v>
      </c>
      <c r="J141" s="21">
        <v>21.102</v>
      </c>
      <c r="K141" s="22">
        <v>2005</v>
      </c>
      <c r="L141" s="21">
        <v>19.518000000000001</v>
      </c>
      <c r="M141" s="22">
        <v>2007</v>
      </c>
      <c r="N141" s="21">
        <v>22.58</v>
      </c>
      <c r="O141" s="22">
        <v>2009</v>
      </c>
      <c r="P141" s="21">
        <v>23.742000000000001</v>
      </c>
      <c r="Q141" s="22">
        <v>2011</v>
      </c>
      <c r="R141" s="23">
        <v>23.776</v>
      </c>
      <c r="S141" s="22">
        <v>2013</v>
      </c>
      <c r="T141" s="24">
        <v>23.742000000000001</v>
      </c>
      <c r="U141" s="25">
        <v>2011</v>
      </c>
      <c r="V141" s="21"/>
      <c r="W141" s="21">
        <v>6.3238552204176344</v>
      </c>
      <c r="X141" s="22">
        <v>2011</v>
      </c>
      <c r="Y141" s="26">
        <v>15</v>
      </c>
      <c r="Z141" s="27" t="s">
        <v>542</v>
      </c>
      <c r="AB141" s="21">
        <v>17.418144779582367</v>
      </c>
      <c r="AC141" s="17">
        <v>2011</v>
      </c>
      <c r="AD141" s="28">
        <v>15</v>
      </c>
      <c r="AE141" s="27" t="s">
        <v>542</v>
      </c>
    </row>
    <row r="142" spans="2:31" s="19" customFormat="1" ht="12">
      <c r="B142" s="19" t="s">
        <v>614</v>
      </c>
      <c r="C142" s="61" t="str">
        <f>IFERROR(VLOOKUP(B142,[1]Hoja5!$A$2:$B$199,2,FALSE),"")</f>
        <v>ESP</v>
      </c>
      <c r="D142" s="21">
        <v>19.949000000000002</v>
      </c>
      <c r="E142" s="22">
        <v>1990</v>
      </c>
      <c r="F142" s="21">
        <v>21.408000000000001</v>
      </c>
      <c r="G142" s="22">
        <v>1995</v>
      </c>
      <c r="H142" s="21">
        <v>20.163</v>
      </c>
      <c r="I142" s="22">
        <v>2000</v>
      </c>
      <c r="J142" s="21">
        <v>21.084</v>
      </c>
      <c r="K142" s="22">
        <v>2005</v>
      </c>
      <c r="L142" s="21">
        <v>21.338999999999999</v>
      </c>
      <c r="M142" s="22">
        <v>2007</v>
      </c>
      <c r="N142" s="21">
        <v>25.975999999999999</v>
      </c>
      <c r="O142" s="22">
        <v>2009</v>
      </c>
      <c r="P142" s="21">
        <v>26.411999999999999</v>
      </c>
      <c r="Q142" s="22">
        <v>2011</v>
      </c>
      <c r="R142" s="23">
        <v>27.428000000000001</v>
      </c>
      <c r="S142" s="22">
        <v>2013</v>
      </c>
      <c r="T142" s="24">
        <v>26.411999999999999</v>
      </c>
      <c r="U142" s="25">
        <v>2011</v>
      </c>
      <c r="V142" s="21"/>
      <c r="W142" s="21">
        <v>7.2203340080099885</v>
      </c>
      <c r="X142" s="22">
        <v>2011</v>
      </c>
      <c r="Y142" s="26">
        <v>15</v>
      </c>
      <c r="Z142" s="27" t="s">
        <v>542</v>
      </c>
      <c r="AB142" s="21">
        <v>19.191665991990011</v>
      </c>
      <c r="AC142" s="17">
        <v>2011</v>
      </c>
      <c r="AD142" s="28">
        <v>15</v>
      </c>
      <c r="AE142" s="27" t="s">
        <v>542</v>
      </c>
    </row>
    <row r="143" spans="2:31" s="19" customFormat="1" ht="12">
      <c r="B143" s="19" t="s">
        <v>615</v>
      </c>
      <c r="C143" s="61" t="str">
        <f>IFERROR(VLOOKUP(B143,[1]Hoja5!$A$2:$B$199,2,FALSE),"")</f>
        <v>SWE</v>
      </c>
      <c r="D143" s="21">
        <v>30.238</v>
      </c>
      <c r="E143" s="22">
        <v>1990</v>
      </c>
      <c r="F143" s="21">
        <v>32.033000000000001</v>
      </c>
      <c r="G143" s="22">
        <v>1995</v>
      </c>
      <c r="H143" s="21">
        <v>28.428999999999998</v>
      </c>
      <c r="I143" s="22">
        <v>2000</v>
      </c>
      <c r="J143" s="21">
        <v>29.071000000000002</v>
      </c>
      <c r="K143" s="22">
        <v>2005</v>
      </c>
      <c r="L143" s="21">
        <v>27.335000000000001</v>
      </c>
      <c r="M143" s="22">
        <v>2007</v>
      </c>
      <c r="N143" s="21">
        <v>29.823</v>
      </c>
      <c r="O143" s="22">
        <v>2009</v>
      </c>
      <c r="P143" s="21">
        <v>27.561</v>
      </c>
      <c r="Q143" s="22">
        <v>2011</v>
      </c>
      <c r="R143" s="23">
        <v>28.643000000000001</v>
      </c>
      <c r="S143" s="22">
        <v>2013</v>
      </c>
      <c r="T143" s="24">
        <v>28.303999999999998</v>
      </c>
      <c r="U143" s="25">
        <v>2010</v>
      </c>
      <c r="V143" s="21"/>
      <c r="W143" s="21">
        <v>6.9957709966405375</v>
      </c>
      <c r="X143" s="22">
        <v>2010</v>
      </c>
      <c r="Y143" s="26">
        <v>15</v>
      </c>
      <c r="Z143" s="27" t="s">
        <v>542</v>
      </c>
      <c r="AB143" s="21">
        <v>21.308229003359461</v>
      </c>
      <c r="AC143" s="17">
        <v>2010</v>
      </c>
      <c r="AD143" s="28">
        <v>15</v>
      </c>
      <c r="AE143" s="27" t="s">
        <v>542</v>
      </c>
    </row>
    <row r="144" spans="2:31" s="19" customFormat="1" ht="12">
      <c r="B144" s="19" t="s">
        <v>616</v>
      </c>
      <c r="C144" s="61" t="str">
        <f>IFERROR(VLOOKUP(B144,[1]Hoja5!$A$2:$B$199,2,FALSE),"")</f>
        <v>CHE</v>
      </c>
      <c r="D144" s="21">
        <v>13.454000000000001</v>
      </c>
      <c r="E144" s="22">
        <v>1990</v>
      </c>
      <c r="F144" s="21">
        <v>17.462</v>
      </c>
      <c r="G144" s="22">
        <v>1995</v>
      </c>
      <c r="H144" s="21">
        <v>17.846</v>
      </c>
      <c r="I144" s="22">
        <v>2000</v>
      </c>
      <c r="J144" s="21">
        <v>20.175000000000001</v>
      </c>
      <c r="K144" s="22">
        <v>2005</v>
      </c>
      <c r="L144" s="21">
        <v>18.509</v>
      </c>
      <c r="M144" s="22">
        <v>2007</v>
      </c>
      <c r="N144" s="21">
        <v>20.17341284337175</v>
      </c>
      <c r="O144" s="22">
        <v>2009</v>
      </c>
      <c r="P144" s="21">
        <v>19.530999999999999</v>
      </c>
      <c r="Q144" s="22">
        <v>2011</v>
      </c>
      <c r="R144" s="23">
        <v>19.097000000000001</v>
      </c>
      <c r="S144" s="22">
        <v>2013</v>
      </c>
      <c r="T144" s="24">
        <v>20.553000000000001</v>
      </c>
      <c r="U144" s="25">
        <v>2010</v>
      </c>
      <c r="V144" s="21"/>
      <c r="W144" s="21">
        <v>6.737643226473633</v>
      </c>
      <c r="X144" s="22">
        <v>2010</v>
      </c>
      <c r="Y144" s="26">
        <v>15</v>
      </c>
      <c r="Z144" s="27" t="s">
        <v>542</v>
      </c>
      <c r="AB144" s="21">
        <v>13.815356773526368</v>
      </c>
      <c r="AC144" s="17">
        <v>2010</v>
      </c>
      <c r="AD144" s="28">
        <v>15</v>
      </c>
      <c r="AE144" s="27" t="s">
        <v>542</v>
      </c>
    </row>
    <row r="145" spans="1:31" s="19" customFormat="1" ht="33">
      <c r="B145" s="62" t="s">
        <v>617</v>
      </c>
      <c r="C145" s="61" t="str">
        <f>IFERROR(VLOOKUP(B145,[1]Hoja5!$A$2:$B$199,2,FALSE),"")</f>
        <v>MKD</v>
      </c>
      <c r="D145" s="21">
        <v>23</v>
      </c>
      <c r="E145" s="22">
        <v>1990</v>
      </c>
      <c r="F145" s="21">
        <v>17.989000000000001</v>
      </c>
      <c r="G145" s="22">
        <v>1995</v>
      </c>
      <c r="H145" s="21">
        <v>18.735999999999997</v>
      </c>
      <c r="I145" s="22">
        <v>2000</v>
      </c>
      <c r="J145" s="21">
        <v>17.198999999999998</v>
      </c>
      <c r="K145" s="22">
        <v>2005</v>
      </c>
      <c r="L145" s="21">
        <v>18.411999999999999</v>
      </c>
      <c r="M145" s="22">
        <v>2007</v>
      </c>
      <c r="N145" s="21">
        <v>18.236000000000001</v>
      </c>
      <c r="O145" s="22">
        <v>2009</v>
      </c>
      <c r="P145" s="21">
        <v>17.560114258734654</v>
      </c>
      <c r="Q145" s="22">
        <v>2010</v>
      </c>
      <c r="R145" s="23" t="s">
        <v>451</v>
      </c>
      <c r="S145" s="22" t="s">
        <v>452</v>
      </c>
      <c r="T145" s="24">
        <v>17.560114258734654</v>
      </c>
      <c r="U145" s="25">
        <v>2010</v>
      </c>
      <c r="V145" s="21"/>
      <c r="W145" s="21">
        <v>4.0789999999999997</v>
      </c>
      <c r="X145" s="22">
        <v>2010</v>
      </c>
      <c r="Y145" s="26">
        <v>4</v>
      </c>
      <c r="Z145" s="27" t="s">
        <v>453</v>
      </c>
      <c r="AB145" s="21">
        <v>13.481114258734655</v>
      </c>
      <c r="AC145" s="17">
        <v>2010</v>
      </c>
      <c r="AD145" s="28">
        <v>20</v>
      </c>
      <c r="AE145" s="29" t="s">
        <v>470</v>
      </c>
    </row>
    <row r="146" spans="1:31" s="19" customFormat="1" ht="12">
      <c r="B146" s="19" t="s">
        <v>618</v>
      </c>
      <c r="C146" s="61" t="str">
        <f>IFERROR(VLOOKUP(B146,[1]Hoja5!$A$2:$B$199,2,FALSE),"")</f>
        <v>TUR</v>
      </c>
      <c r="D146" s="21">
        <v>5.68</v>
      </c>
      <c r="E146" s="22">
        <v>1990</v>
      </c>
      <c r="F146" s="21">
        <v>5.5940000000000003</v>
      </c>
      <c r="G146" s="22">
        <v>1995</v>
      </c>
      <c r="H146" s="21">
        <v>9.7710000000000008</v>
      </c>
      <c r="I146" s="22">
        <v>2000</v>
      </c>
      <c r="J146" s="21">
        <v>9.8729999999999993</v>
      </c>
      <c r="K146" s="22">
        <v>2005</v>
      </c>
      <c r="L146" s="21">
        <v>10.513999999999999</v>
      </c>
      <c r="M146" s="22">
        <v>2007</v>
      </c>
      <c r="N146" s="21">
        <v>12.817</v>
      </c>
      <c r="O146" s="22">
        <v>2009</v>
      </c>
      <c r="P146" s="21">
        <v>13.111000000000001</v>
      </c>
      <c r="Q146" s="22">
        <v>2011</v>
      </c>
      <c r="R146" s="23" t="s">
        <v>451</v>
      </c>
      <c r="S146" s="22" t="s">
        <v>452</v>
      </c>
      <c r="T146" s="24">
        <v>13.111000000000001</v>
      </c>
      <c r="U146" s="25">
        <v>2011</v>
      </c>
      <c r="V146" s="21"/>
      <c r="W146" s="21">
        <v>5.899</v>
      </c>
      <c r="X146" s="22">
        <v>2011</v>
      </c>
      <c r="Y146" s="26">
        <v>15</v>
      </c>
      <c r="Z146" s="27" t="s">
        <v>542</v>
      </c>
      <c r="AB146" s="21">
        <v>7.2119999999999997</v>
      </c>
      <c r="AC146" s="17">
        <v>2011</v>
      </c>
      <c r="AD146" s="28">
        <v>15</v>
      </c>
      <c r="AE146" s="29" t="s">
        <v>542</v>
      </c>
    </row>
    <row r="147" spans="1:31" s="19" customFormat="1" ht="12">
      <c r="B147" s="19" t="s">
        <v>619</v>
      </c>
      <c r="C147" s="61" t="str">
        <f>IFERROR(VLOOKUP(B147,[1]Hoja5!$A$2:$B$199,2,FALSE),"")</f>
        <v>UKR</v>
      </c>
      <c r="D147" s="23" t="s">
        <v>451</v>
      </c>
      <c r="E147" s="22" t="s">
        <v>452</v>
      </c>
      <c r="F147" s="21">
        <v>19.8</v>
      </c>
      <c r="G147" s="22">
        <v>1997</v>
      </c>
      <c r="H147" s="21">
        <v>18.068999999999999</v>
      </c>
      <c r="I147" s="22">
        <v>2000</v>
      </c>
      <c r="J147" s="21">
        <v>23.942999999999998</v>
      </c>
      <c r="K147" s="22">
        <v>2005</v>
      </c>
      <c r="L147" s="21">
        <v>22.471</v>
      </c>
      <c r="M147" s="22">
        <v>2007</v>
      </c>
      <c r="N147" s="21">
        <v>27.192999999999998</v>
      </c>
      <c r="O147" s="22">
        <v>2009</v>
      </c>
      <c r="P147" s="21">
        <v>17.419</v>
      </c>
      <c r="Q147" s="22">
        <v>2011</v>
      </c>
      <c r="R147" s="23" t="s">
        <v>451</v>
      </c>
      <c r="S147" s="22" t="s">
        <v>452</v>
      </c>
      <c r="T147" s="24">
        <v>17.419</v>
      </c>
      <c r="U147" s="25">
        <v>2011</v>
      </c>
      <c r="V147" s="21"/>
      <c r="W147" s="21">
        <v>3.8239999999999998</v>
      </c>
      <c r="X147" s="22">
        <v>2011</v>
      </c>
      <c r="Y147" s="26">
        <v>7</v>
      </c>
      <c r="Z147" s="27" t="s">
        <v>464</v>
      </c>
      <c r="AB147" s="21">
        <v>13.595000000000001</v>
      </c>
      <c r="AC147" s="17">
        <v>2011</v>
      </c>
      <c r="AD147" s="28">
        <v>7</v>
      </c>
      <c r="AE147" s="29" t="s">
        <v>464</v>
      </c>
    </row>
    <row r="148" spans="1:31" s="19" customFormat="1" ht="12">
      <c r="B148" s="19" t="s">
        <v>620</v>
      </c>
      <c r="C148" s="61" t="str">
        <f>IFERROR(VLOOKUP(B148,[1]Hoja5!$A$2:$B$199,2,FALSE),"")</f>
        <v>GBR</v>
      </c>
      <c r="D148" s="21">
        <v>16.75</v>
      </c>
      <c r="E148" s="22">
        <v>1990</v>
      </c>
      <c r="F148" s="21">
        <v>19.907</v>
      </c>
      <c r="G148" s="22">
        <v>1995</v>
      </c>
      <c r="H148" s="21">
        <v>18.559999999999999</v>
      </c>
      <c r="I148" s="22">
        <v>2000</v>
      </c>
      <c r="J148" s="21">
        <v>20.535</v>
      </c>
      <c r="K148" s="22">
        <v>2005</v>
      </c>
      <c r="L148" s="21">
        <v>20.370999999999999</v>
      </c>
      <c r="M148" s="22">
        <v>2007</v>
      </c>
      <c r="N148" s="21">
        <v>24.052</v>
      </c>
      <c r="O148" s="22">
        <v>2009</v>
      </c>
      <c r="P148" s="21">
        <v>23.555</v>
      </c>
      <c r="Q148" s="22">
        <v>2011</v>
      </c>
      <c r="R148" s="23">
        <v>23.773</v>
      </c>
      <c r="S148" s="22">
        <v>2013</v>
      </c>
      <c r="T148" s="24">
        <v>23.838999999999999</v>
      </c>
      <c r="U148" s="25">
        <v>2010</v>
      </c>
      <c r="V148" s="21"/>
      <c r="W148" s="21">
        <v>7.4856542646946131</v>
      </c>
      <c r="X148" s="22">
        <v>2010</v>
      </c>
      <c r="Y148" s="26">
        <v>15</v>
      </c>
      <c r="Z148" s="27" t="s">
        <v>542</v>
      </c>
      <c r="AB148" s="21">
        <v>16.353345735305385</v>
      </c>
      <c r="AC148" s="17">
        <v>2010</v>
      </c>
      <c r="AD148" s="28">
        <v>15</v>
      </c>
      <c r="AE148" s="29" t="s">
        <v>542</v>
      </c>
    </row>
    <row r="149" spans="1:31" s="19" customFormat="1" ht="12">
      <c r="C149" s="61">
        <f>IFERROR(VLOOKUP(B149,[1]Hoja5!$A$2:$B$199,2,FALSE),"")</f>
        <v>0</v>
      </c>
      <c r="D149" s="21"/>
      <c r="E149" s="22"/>
      <c r="F149" s="21"/>
      <c r="G149" s="22"/>
      <c r="H149" s="21"/>
      <c r="I149" s="22"/>
      <c r="J149" s="21"/>
      <c r="K149" s="22"/>
      <c r="L149" s="21"/>
      <c r="M149" s="22"/>
      <c r="N149" s="21"/>
      <c r="O149" s="22"/>
      <c r="P149" s="21"/>
      <c r="Q149" s="22"/>
      <c r="R149" s="23"/>
      <c r="S149" s="22"/>
      <c r="T149" s="21"/>
      <c r="U149" s="22"/>
      <c r="V149" s="21"/>
      <c r="W149" s="21"/>
      <c r="X149" s="22"/>
      <c r="Y149" s="26"/>
      <c r="Z149" s="27"/>
      <c r="AB149" s="21"/>
      <c r="AC149" s="17"/>
      <c r="AD149" s="28"/>
      <c r="AE149" s="29"/>
    </row>
    <row r="150" spans="1:31" s="11" customFormat="1" ht="15">
      <c r="A150" s="11" t="s">
        <v>621</v>
      </c>
      <c r="C150" s="61">
        <f>IFERROR(VLOOKUP(B150,[1]Hoja5!$A$2:$B$199,2,FALSE),"")</f>
        <v>0</v>
      </c>
      <c r="D150" s="12"/>
      <c r="E150" s="12"/>
      <c r="G150" s="13"/>
      <c r="I150" s="13"/>
      <c r="K150" s="13"/>
      <c r="M150" s="13"/>
      <c r="O150" s="13"/>
      <c r="Q150" s="13"/>
      <c r="R150" s="14"/>
      <c r="S150" s="13"/>
      <c r="T150" s="15"/>
      <c r="U150" s="15"/>
      <c r="V150" s="21"/>
      <c r="X150" s="15"/>
      <c r="Y150" s="13"/>
      <c r="Z150" s="16"/>
      <c r="AC150" s="17"/>
      <c r="AD150" s="14"/>
      <c r="AE150" s="18"/>
    </row>
    <row r="151" spans="1:31" s="19" customFormat="1" ht="12">
      <c r="B151" s="19" t="s">
        <v>622</v>
      </c>
      <c r="C151" s="61" t="str">
        <f>IFERROR(VLOOKUP(B151,[1]Hoja5!$A$2:$B$199,2,FALSE),"")</f>
        <v>ATG</v>
      </c>
      <c r="D151" s="23" t="s">
        <v>451</v>
      </c>
      <c r="E151" s="22" t="s">
        <v>452</v>
      </c>
      <c r="F151" s="21">
        <v>5.2409999999999997</v>
      </c>
      <c r="G151" s="22">
        <v>1995</v>
      </c>
      <c r="H151" s="21">
        <v>5.3479999999999999</v>
      </c>
      <c r="I151" s="22">
        <v>2000</v>
      </c>
      <c r="J151" s="21">
        <v>5.51</v>
      </c>
      <c r="K151" s="22">
        <v>2005</v>
      </c>
      <c r="L151" s="23" t="s">
        <v>451</v>
      </c>
      <c r="M151" s="22" t="s">
        <v>452</v>
      </c>
      <c r="N151" s="21">
        <v>5.8220000000000001</v>
      </c>
      <c r="O151" s="22">
        <v>2009</v>
      </c>
      <c r="P151" s="21">
        <v>7.0943576158940402</v>
      </c>
      <c r="Q151" s="22">
        <v>2011</v>
      </c>
      <c r="R151" s="23" t="s">
        <v>451</v>
      </c>
      <c r="S151" s="22" t="s">
        <v>452</v>
      </c>
      <c r="T151" s="24">
        <v>7.0943576158940402</v>
      </c>
      <c r="U151" s="25">
        <v>2011</v>
      </c>
      <c r="V151" s="21"/>
      <c r="W151" s="21">
        <v>4.048</v>
      </c>
      <c r="X151" s="22">
        <v>2011</v>
      </c>
      <c r="Y151" s="26">
        <v>4</v>
      </c>
      <c r="Z151" s="27" t="s">
        <v>453</v>
      </c>
      <c r="AB151" s="21">
        <v>3.0463576158940402</v>
      </c>
      <c r="AC151" s="17">
        <v>2011</v>
      </c>
      <c r="AD151" s="28">
        <v>6</v>
      </c>
      <c r="AE151" s="29" t="s">
        <v>454</v>
      </c>
    </row>
    <row r="152" spans="1:31" s="19" customFormat="1" ht="12">
      <c r="B152" s="19" t="s">
        <v>623</v>
      </c>
      <c r="C152" s="61" t="str">
        <f>IFERROR(VLOOKUP(B152,[1]Hoja5!$A$2:$B$199,2,FALSE),"")</f>
        <v>ARG</v>
      </c>
      <c r="D152" s="21">
        <v>15.05</v>
      </c>
      <c r="E152" s="22">
        <v>1990</v>
      </c>
      <c r="F152" s="21">
        <v>16.91</v>
      </c>
      <c r="G152" s="22">
        <v>1995</v>
      </c>
      <c r="H152" s="21">
        <v>16.45</v>
      </c>
      <c r="I152" s="22">
        <v>2000</v>
      </c>
      <c r="J152" s="21">
        <v>15.18</v>
      </c>
      <c r="K152" s="22">
        <v>2005</v>
      </c>
      <c r="L152" s="21">
        <v>17.38</v>
      </c>
      <c r="M152" s="22">
        <v>2007</v>
      </c>
      <c r="N152" s="21">
        <v>21.1</v>
      </c>
      <c r="O152" s="22">
        <v>2009</v>
      </c>
      <c r="P152" s="21">
        <v>18.130370370370372</v>
      </c>
      <c r="Q152" s="22">
        <v>2010</v>
      </c>
      <c r="R152" s="23" t="s">
        <v>451</v>
      </c>
      <c r="S152" s="22" t="s">
        <v>452</v>
      </c>
      <c r="T152" s="24">
        <v>18.130370370370372</v>
      </c>
      <c r="U152" s="25">
        <v>2010</v>
      </c>
      <c r="V152" s="21"/>
      <c r="W152" s="21">
        <v>5.3360000000000003</v>
      </c>
      <c r="X152" s="22">
        <v>2010</v>
      </c>
      <c r="Y152" s="26">
        <v>21</v>
      </c>
      <c r="Z152" s="27" t="s">
        <v>624</v>
      </c>
      <c r="AB152" s="21">
        <v>12.794370370370372</v>
      </c>
      <c r="AC152" s="17">
        <v>2010</v>
      </c>
      <c r="AD152" s="28">
        <v>21</v>
      </c>
      <c r="AE152" s="29" t="s">
        <v>624</v>
      </c>
    </row>
    <row r="153" spans="1:31" s="19" customFormat="1" ht="12">
      <c r="B153" s="19" t="s">
        <v>625</v>
      </c>
      <c r="C153" s="61" t="str">
        <f>IFERROR(VLOOKUP(B153,[1]Hoja5!$A$2:$B$199,2,FALSE),"")</f>
        <v>ABW</v>
      </c>
      <c r="D153" s="21">
        <v>5.5</v>
      </c>
      <c r="E153" s="22">
        <v>1990</v>
      </c>
      <c r="F153" s="21">
        <v>16.399999999999999</v>
      </c>
      <c r="G153" s="22">
        <v>1995</v>
      </c>
      <c r="H153" s="21">
        <v>14.7</v>
      </c>
      <c r="I153" s="22">
        <v>2000</v>
      </c>
      <c r="J153" s="21">
        <v>15.3</v>
      </c>
      <c r="K153" s="22">
        <v>2005</v>
      </c>
      <c r="L153" s="23" t="s">
        <v>451</v>
      </c>
      <c r="M153" s="22" t="s">
        <v>452</v>
      </c>
      <c r="N153" s="21">
        <v>17.799999999999997</v>
      </c>
      <c r="O153" s="22">
        <v>2009</v>
      </c>
      <c r="P153" s="21" t="s">
        <v>451</v>
      </c>
      <c r="Q153" s="22" t="s">
        <v>451</v>
      </c>
      <c r="R153" s="23" t="s">
        <v>451</v>
      </c>
      <c r="S153" s="22" t="s">
        <v>452</v>
      </c>
      <c r="T153" s="24">
        <v>17.799999999999997</v>
      </c>
      <c r="U153" s="25">
        <v>2009</v>
      </c>
      <c r="V153" s="21"/>
      <c r="W153" s="21">
        <v>9.6</v>
      </c>
      <c r="X153" s="22">
        <v>2009</v>
      </c>
      <c r="Y153" s="26">
        <v>9</v>
      </c>
      <c r="Z153" s="27" t="s">
        <v>474</v>
      </c>
      <c r="AB153" s="21">
        <v>8.1999999999999993</v>
      </c>
      <c r="AC153" s="17">
        <v>2009</v>
      </c>
      <c r="AD153" s="28">
        <v>9</v>
      </c>
      <c r="AE153" s="29" t="s">
        <v>474</v>
      </c>
    </row>
    <row r="154" spans="1:31" s="19" customFormat="1" ht="12">
      <c r="B154" s="19" t="s">
        <v>626</v>
      </c>
      <c r="C154" s="61" t="str">
        <f>IFERROR(VLOOKUP(B154,[1]Hoja5!$A$2:$B$199,2,FALSE),"")</f>
        <v>BHS</v>
      </c>
      <c r="D154" s="21">
        <v>3.4</v>
      </c>
      <c r="E154" s="22">
        <v>1990</v>
      </c>
      <c r="F154" s="21">
        <v>3.74</v>
      </c>
      <c r="G154" s="22">
        <v>1995</v>
      </c>
      <c r="H154" s="21">
        <v>3.31</v>
      </c>
      <c r="I154" s="22">
        <v>2000</v>
      </c>
      <c r="J154" s="21">
        <v>3.57</v>
      </c>
      <c r="K154" s="22">
        <v>2005</v>
      </c>
      <c r="L154" s="21">
        <v>4</v>
      </c>
      <c r="M154" s="22">
        <v>2007</v>
      </c>
      <c r="N154" s="21">
        <v>4.9399999999999995</v>
      </c>
      <c r="O154" s="22">
        <v>2009</v>
      </c>
      <c r="P154" s="21">
        <v>6.2870424321999998</v>
      </c>
      <c r="Q154" s="22">
        <v>2011</v>
      </c>
      <c r="R154" s="23" t="s">
        <v>451</v>
      </c>
      <c r="S154" s="22" t="s">
        <v>452</v>
      </c>
      <c r="T154" s="24">
        <v>6.2870424321999998</v>
      </c>
      <c r="U154" s="25">
        <v>2011</v>
      </c>
      <c r="V154" s="21"/>
      <c r="W154" s="21">
        <v>3.5</v>
      </c>
      <c r="X154" s="22">
        <v>2011</v>
      </c>
      <c r="Y154" s="26">
        <v>5</v>
      </c>
      <c r="Z154" s="27" t="s">
        <v>474</v>
      </c>
      <c r="AB154" s="21">
        <v>2.7870424321999998</v>
      </c>
      <c r="AC154" s="17">
        <v>2011</v>
      </c>
      <c r="AD154" s="28">
        <v>5</v>
      </c>
      <c r="AE154" s="29" t="s">
        <v>474</v>
      </c>
    </row>
    <row r="155" spans="1:31" s="19" customFormat="1" ht="12">
      <c r="B155" s="19" t="s">
        <v>627</v>
      </c>
      <c r="C155" s="61" t="str">
        <f>IFERROR(VLOOKUP(B155,[1]Hoja5!$A$2:$B$199,2,FALSE),"")</f>
        <v>BRB</v>
      </c>
      <c r="D155" s="21">
        <v>8.6</v>
      </c>
      <c r="E155" s="22">
        <v>1990</v>
      </c>
      <c r="F155" s="21">
        <v>9.9089999999999989</v>
      </c>
      <c r="G155" s="22">
        <v>1995</v>
      </c>
      <c r="H155" s="21">
        <v>8.5350000000000001</v>
      </c>
      <c r="I155" s="22">
        <v>2000</v>
      </c>
      <c r="J155" s="21">
        <v>9.6829999999999998</v>
      </c>
      <c r="K155" s="22">
        <v>2005</v>
      </c>
      <c r="L155" s="21">
        <v>10.058999999999999</v>
      </c>
      <c r="M155" s="22">
        <v>2007</v>
      </c>
      <c r="N155" s="21">
        <v>9.8449999999999989</v>
      </c>
      <c r="O155" s="22">
        <v>2009</v>
      </c>
      <c r="P155" s="21">
        <v>11.406530040053404</v>
      </c>
      <c r="Q155" s="22">
        <v>2010</v>
      </c>
      <c r="R155" s="23" t="s">
        <v>451</v>
      </c>
      <c r="S155" s="22" t="s">
        <v>452</v>
      </c>
      <c r="T155" s="24">
        <v>11.406530040053404</v>
      </c>
      <c r="U155" s="25">
        <v>2010</v>
      </c>
      <c r="V155" s="21"/>
      <c r="W155" s="21">
        <v>4.3390000000000004</v>
      </c>
      <c r="X155" s="22">
        <v>2010</v>
      </c>
      <c r="Y155" s="26">
        <v>4</v>
      </c>
      <c r="Z155" s="27" t="s">
        <v>453</v>
      </c>
      <c r="AB155" s="21">
        <v>7.0675300400534047</v>
      </c>
      <c r="AC155" s="17">
        <v>2010</v>
      </c>
      <c r="AD155" s="28">
        <v>6</v>
      </c>
      <c r="AE155" s="29" t="s">
        <v>454</v>
      </c>
    </row>
    <row r="156" spans="1:31" s="19" customFormat="1" ht="12">
      <c r="B156" s="19" t="s">
        <v>628</v>
      </c>
      <c r="C156" s="61" t="str">
        <f>IFERROR(VLOOKUP(B156,[1]Hoja5!$A$2:$B$199,2,FALSE),"")</f>
        <v>BLZ</v>
      </c>
      <c r="D156" s="21">
        <v>2.3650000000000002</v>
      </c>
      <c r="E156" s="22">
        <v>1990</v>
      </c>
      <c r="F156" s="21">
        <v>4.0830000000000002</v>
      </c>
      <c r="G156" s="22">
        <v>1995</v>
      </c>
      <c r="H156" s="21">
        <v>3.391</v>
      </c>
      <c r="I156" s="22">
        <v>2000</v>
      </c>
      <c r="J156" s="21">
        <v>3.8460000000000001</v>
      </c>
      <c r="K156" s="22">
        <v>2005</v>
      </c>
      <c r="L156" s="21">
        <v>5.0549999999999997</v>
      </c>
      <c r="M156" s="22">
        <v>2007</v>
      </c>
      <c r="N156" s="21">
        <v>6.3279999999999994</v>
      </c>
      <c r="O156" s="22">
        <v>2009</v>
      </c>
      <c r="P156" s="21">
        <v>5.7590000000000003</v>
      </c>
      <c r="Q156" s="22">
        <v>2011</v>
      </c>
      <c r="R156" s="23" t="s">
        <v>451</v>
      </c>
      <c r="S156" s="22" t="s">
        <v>452</v>
      </c>
      <c r="T156" s="24">
        <v>5.7590000000000003</v>
      </c>
      <c r="U156" s="25">
        <v>2011</v>
      </c>
      <c r="V156" s="21"/>
      <c r="W156" s="21">
        <v>3.7589999999999999</v>
      </c>
      <c r="X156" s="22">
        <v>2011</v>
      </c>
      <c r="Y156" s="26">
        <v>4</v>
      </c>
      <c r="Z156" s="27" t="s">
        <v>453</v>
      </c>
      <c r="AB156" s="21">
        <v>2</v>
      </c>
      <c r="AC156" s="17">
        <v>2011</v>
      </c>
      <c r="AD156" s="28">
        <v>6</v>
      </c>
      <c r="AE156" s="29" t="s">
        <v>466</v>
      </c>
    </row>
    <row r="157" spans="1:31" s="19" customFormat="1" ht="12">
      <c r="B157" s="19" t="s">
        <v>629</v>
      </c>
      <c r="C157" s="61" t="str">
        <f>IFERROR(VLOOKUP(B157,[1]Hoja5!$A$2:$B$199,2,FALSE),"")</f>
        <v>BOL</v>
      </c>
      <c r="D157" s="23" t="s">
        <v>451</v>
      </c>
      <c r="E157" s="22" t="s">
        <v>452</v>
      </c>
      <c r="F157" s="21">
        <v>8.56</v>
      </c>
      <c r="G157" s="22">
        <v>1996</v>
      </c>
      <c r="H157" s="21">
        <v>10.02</v>
      </c>
      <c r="I157" s="22">
        <v>2000</v>
      </c>
      <c r="J157" s="21">
        <v>10.4</v>
      </c>
      <c r="K157" s="22">
        <v>2005</v>
      </c>
      <c r="L157" s="21">
        <v>9.58</v>
      </c>
      <c r="M157" s="22">
        <v>2007</v>
      </c>
      <c r="N157" s="21">
        <v>11.81156220767072</v>
      </c>
      <c r="O157" s="22">
        <v>2009</v>
      </c>
      <c r="P157" s="21">
        <v>12.122385406922358</v>
      </c>
      <c r="Q157" s="22">
        <v>2010</v>
      </c>
      <c r="R157" s="23" t="s">
        <v>451</v>
      </c>
      <c r="S157" s="22" t="s">
        <v>452</v>
      </c>
      <c r="T157" s="24">
        <v>12.122385406922358</v>
      </c>
      <c r="U157" s="25">
        <v>2010</v>
      </c>
      <c r="V157" s="21"/>
      <c r="W157" s="21">
        <v>3.622385406922358</v>
      </c>
      <c r="X157" s="22">
        <v>2010</v>
      </c>
      <c r="Y157" s="26">
        <v>21</v>
      </c>
      <c r="Z157" s="27" t="s">
        <v>624</v>
      </c>
      <c r="AB157" s="21">
        <v>8.5</v>
      </c>
      <c r="AC157" s="17">
        <v>2010</v>
      </c>
      <c r="AD157" s="28">
        <v>21</v>
      </c>
      <c r="AE157" s="29" t="s">
        <v>624</v>
      </c>
    </row>
    <row r="158" spans="1:31" s="19" customFormat="1" ht="12">
      <c r="B158" s="19" t="s">
        <v>630</v>
      </c>
      <c r="C158" s="61" t="str">
        <f>IFERROR(VLOOKUP(B158,[1]Hoja5!$A$2:$B$199,2,FALSE),"")</f>
        <v>BRA</v>
      </c>
      <c r="D158" s="21">
        <v>13.65</v>
      </c>
      <c r="E158" s="22">
        <v>1990</v>
      </c>
      <c r="F158" s="21">
        <v>15.48</v>
      </c>
      <c r="G158" s="22">
        <v>1995</v>
      </c>
      <c r="H158" s="21">
        <v>16.260000000000002</v>
      </c>
      <c r="I158" s="22">
        <v>2000</v>
      </c>
      <c r="J158" s="21">
        <v>17.96</v>
      </c>
      <c r="K158" s="22">
        <v>2005</v>
      </c>
      <c r="L158" s="21">
        <v>19.25</v>
      </c>
      <c r="M158" s="22">
        <v>2007</v>
      </c>
      <c r="N158" s="21">
        <v>21.18</v>
      </c>
      <c r="O158" s="22">
        <v>2009</v>
      </c>
      <c r="P158" s="21">
        <v>21.290183036756627</v>
      </c>
      <c r="Q158" s="22">
        <v>2010</v>
      </c>
      <c r="R158" s="23" t="s">
        <v>451</v>
      </c>
      <c r="S158" s="22" t="s">
        <v>452</v>
      </c>
      <c r="T158" s="24">
        <v>21.290183036756627</v>
      </c>
      <c r="U158" s="25">
        <v>2010</v>
      </c>
      <c r="V158" s="21"/>
      <c r="W158" s="21">
        <v>5.7864604090194023</v>
      </c>
      <c r="X158" s="22">
        <v>2010</v>
      </c>
      <c r="Y158" s="26">
        <v>6</v>
      </c>
      <c r="Z158" s="27" t="s">
        <v>454</v>
      </c>
      <c r="AB158" s="21">
        <v>15.503722627737226</v>
      </c>
      <c r="AC158" s="17">
        <v>2010</v>
      </c>
      <c r="AD158" s="28">
        <v>6</v>
      </c>
      <c r="AE158" s="29" t="s">
        <v>466</v>
      </c>
    </row>
    <row r="159" spans="1:31" s="19" customFormat="1" ht="12">
      <c r="B159" s="19" t="s">
        <v>631</v>
      </c>
      <c r="C159" s="61" t="str">
        <f>IFERROR(VLOOKUP(B159,[1]Hoja5!$A$2:$B$199,2,FALSE),"")</f>
        <v>CHL</v>
      </c>
      <c r="D159" s="21">
        <v>9.8800000000000008</v>
      </c>
      <c r="E159" s="22">
        <v>1990</v>
      </c>
      <c r="F159" s="21">
        <v>11.07</v>
      </c>
      <c r="G159" s="22">
        <v>1995</v>
      </c>
      <c r="H159" s="21">
        <v>12.808</v>
      </c>
      <c r="I159" s="22">
        <v>2000</v>
      </c>
      <c r="J159" s="21">
        <v>10.051</v>
      </c>
      <c r="K159" s="22">
        <v>2005</v>
      </c>
      <c r="L159" s="21">
        <v>9.3840000000000003</v>
      </c>
      <c r="M159" s="22">
        <v>2007</v>
      </c>
      <c r="N159" s="21">
        <v>11.318</v>
      </c>
      <c r="O159" s="22">
        <v>2009</v>
      </c>
      <c r="P159" s="21">
        <v>10.434000000000001</v>
      </c>
      <c r="Q159" s="22">
        <v>2011</v>
      </c>
      <c r="R159" s="23">
        <v>10.183</v>
      </c>
      <c r="S159" s="22">
        <v>2012</v>
      </c>
      <c r="T159" s="24">
        <v>10.434000000000001</v>
      </c>
      <c r="U159" s="25">
        <v>2011</v>
      </c>
      <c r="V159" s="21"/>
      <c r="W159" s="21">
        <v>3.633</v>
      </c>
      <c r="X159" s="22">
        <v>2011</v>
      </c>
      <c r="Y159" s="26">
        <v>15</v>
      </c>
      <c r="Z159" s="27" t="s">
        <v>542</v>
      </c>
      <c r="AB159" s="21">
        <v>6.8010000000000002</v>
      </c>
      <c r="AC159" s="17">
        <v>2011</v>
      </c>
      <c r="AD159" s="28">
        <v>15</v>
      </c>
      <c r="AE159" s="29" t="s">
        <v>542</v>
      </c>
    </row>
    <row r="160" spans="1:31" s="19" customFormat="1" ht="12">
      <c r="B160" s="19" t="s">
        <v>632</v>
      </c>
      <c r="C160" s="61" t="str">
        <f>IFERROR(VLOOKUP(B160,[1]Hoja5!$A$2:$B$199,2,FALSE),"")</f>
        <v>COL</v>
      </c>
      <c r="D160" s="21">
        <v>3.68</v>
      </c>
      <c r="E160" s="22">
        <v>1990</v>
      </c>
      <c r="F160" s="21">
        <v>8.33</v>
      </c>
      <c r="G160" s="22">
        <v>1995</v>
      </c>
      <c r="H160" s="21">
        <v>7.32</v>
      </c>
      <c r="I160" s="22">
        <v>2000</v>
      </c>
      <c r="J160" s="21">
        <v>9.67</v>
      </c>
      <c r="K160" s="22">
        <v>2005</v>
      </c>
      <c r="L160" s="21">
        <v>9.8000000000000007</v>
      </c>
      <c r="M160" s="22">
        <v>2007</v>
      </c>
      <c r="N160" s="21">
        <v>11.38</v>
      </c>
      <c r="O160" s="22">
        <v>2009</v>
      </c>
      <c r="P160" s="21">
        <v>10.49</v>
      </c>
      <c r="Q160" s="22">
        <v>2010</v>
      </c>
      <c r="R160" s="23" t="s">
        <v>451</v>
      </c>
      <c r="S160" s="22" t="s">
        <v>452</v>
      </c>
      <c r="T160" s="24">
        <v>10.49</v>
      </c>
      <c r="U160" s="25">
        <v>2010</v>
      </c>
      <c r="V160" s="21"/>
      <c r="W160" s="21">
        <v>1.91</v>
      </c>
      <c r="X160" s="22">
        <v>2010</v>
      </c>
      <c r="Y160" s="26">
        <v>21</v>
      </c>
      <c r="Z160" s="27" t="s">
        <v>624</v>
      </c>
      <c r="AB160" s="21">
        <v>8.58</v>
      </c>
      <c r="AC160" s="17">
        <v>2010</v>
      </c>
      <c r="AD160" s="28">
        <v>21</v>
      </c>
      <c r="AE160" s="29" t="s">
        <v>624</v>
      </c>
    </row>
    <row r="161" spans="2:31" s="19" customFormat="1" ht="12">
      <c r="B161" s="19" t="s">
        <v>633</v>
      </c>
      <c r="C161" s="61" t="str">
        <f>IFERROR(VLOOKUP(B161,[1]Hoja5!$A$2:$B$199,2,FALSE),"")</f>
        <v>CRI</v>
      </c>
      <c r="D161" s="21">
        <v>12.06</v>
      </c>
      <c r="E161" s="22">
        <v>1990</v>
      </c>
      <c r="F161" s="21">
        <v>11.28</v>
      </c>
      <c r="G161" s="22">
        <v>1995</v>
      </c>
      <c r="H161" s="21">
        <v>12.47</v>
      </c>
      <c r="I161" s="22">
        <v>2000</v>
      </c>
      <c r="J161" s="21">
        <v>11.88</v>
      </c>
      <c r="K161" s="22">
        <v>2005</v>
      </c>
      <c r="L161" s="21">
        <v>12.1</v>
      </c>
      <c r="M161" s="22">
        <v>2007</v>
      </c>
      <c r="N161" s="21">
        <v>15.42</v>
      </c>
      <c r="O161" s="22">
        <v>2009</v>
      </c>
      <c r="P161" s="21">
        <v>15.45</v>
      </c>
      <c r="Q161" s="22">
        <v>2010</v>
      </c>
      <c r="R161" s="23" t="s">
        <v>451</v>
      </c>
      <c r="S161" s="22" t="s">
        <v>452</v>
      </c>
      <c r="T161" s="24">
        <v>15.45</v>
      </c>
      <c r="U161" s="25">
        <v>2010</v>
      </c>
      <c r="V161" s="21"/>
      <c r="W161" s="21">
        <v>6.57</v>
      </c>
      <c r="X161" s="22">
        <v>2010</v>
      </c>
      <c r="Y161" s="26">
        <v>21</v>
      </c>
      <c r="Z161" s="27" t="s">
        <v>624</v>
      </c>
      <c r="AB161" s="21">
        <v>8.879999999999999</v>
      </c>
      <c r="AC161" s="17">
        <v>2010</v>
      </c>
      <c r="AD161" s="28">
        <v>21</v>
      </c>
      <c r="AE161" s="29" t="s">
        <v>624</v>
      </c>
    </row>
    <row r="162" spans="2:31" s="19" customFormat="1" ht="12">
      <c r="B162" s="19" t="s">
        <v>634</v>
      </c>
      <c r="C162" s="61" t="str">
        <f>IFERROR(VLOOKUP(B162,[1]Hoja5!$A$2:$B$199,2,FALSE),"")</f>
        <v>CUB</v>
      </c>
      <c r="D162" s="21">
        <v>16.39</v>
      </c>
      <c r="E162" s="22">
        <v>1990</v>
      </c>
      <c r="F162" s="21">
        <v>18.86</v>
      </c>
      <c r="G162" s="22">
        <v>1995</v>
      </c>
      <c r="H162" s="21">
        <v>14.43</v>
      </c>
      <c r="I162" s="22">
        <v>2000</v>
      </c>
      <c r="J162" s="21">
        <v>19.760000000000002</v>
      </c>
      <c r="K162" s="22">
        <v>2005</v>
      </c>
      <c r="L162" s="21">
        <v>21.05</v>
      </c>
      <c r="M162" s="22">
        <v>2007</v>
      </c>
      <c r="N162" s="21">
        <v>21.41</v>
      </c>
      <c r="O162" s="22">
        <v>2009</v>
      </c>
      <c r="P162" s="21">
        <v>22.8</v>
      </c>
      <c r="Q162" s="22">
        <v>2010</v>
      </c>
      <c r="R162" s="23" t="s">
        <v>451</v>
      </c>
      <c r="S162" s="22" t="s">
        <v>452</v>
      </c>
      <c r="T162" s="24">
        <v>22.8</v>
      </c>
      <c r="U162" s="25">
        <v>2010</v>
      </c>
      <c r="V162" s="21"/>
      <c r="W162" s="21">
        <v>9.6999999999999993</v>
      </c>
      <c r="X162" s="22">
        <v>2010</v>
      </c>
      <c r="Y162" s="26">
        <v>21</v>
      </c>
      <c r="Z162" s="27" t="s">
        <v>624</v>
      </c>
      <c r="AB162" s="21">
        <v>13.100000000000001</v>
      </c>
      <c r="AC162" s="17">
        <v>2010</v>
      </c>
      <c r="AD162" s="28">
        <v>21</v>
      </c>
      <c r="AE162" s="29" t="s">
        <v>624</v>
      </c>
    </row>
    <row r="163" spans="2:31" s="19" customFormat="1" ht="12">
      <c r="B163" s="19" t="s">
        <v>635</v>
      </c>
      <c r="C163" s="61" t="str">
        <f>IFERROR(VLOOKUP(B163,[1]Hoja5!$A$2:$B$199,2,FALSE),"")</f>
        <v>DMA</v>
      </c>
      <c r="D163" s="21">
        <v>2.2000000000000002</v>
      </c>
      <c r="E163" s="22">
        <v>1990</v>
      </c>
      <c r="F163" s="21">
        <v>7.03</v>
      </c>
      <c r="G163" s="22">
        <v>1995</v>
      </c>
      <c r="H163" s="21">
        <v>6.7799999999999994</v>
      </c>
      <c r="I163" s="22">
        <v>2000</v>
      </c>
      <c r="J163" s="21">
        <v>6.3369999999999997</v>
      </c>
      <c r="K163" s="22">
        <v>2005</v>
      </c>
      <c r="L163" s="21">
        <v>6.3120000000000003</v>
      </c>
      <c r="M163" s="22">
        <v>2007</v>
      </c>
      <c r="N163" s="21">
        <v>6.7679999999999998</v>
      </c>
      <c r="O163" s="22">
        <v>2009</v>
      </c>
      <c r="P163" s="21">
        <v>7.99</v>
      </c>
      <c r="Q163" s="22">
        <v>2010</v>
      </c>
      <c r="R163" s="23" t="s">
        <v>451</v>
      </c>
      <c r="S163" s="22" t="s">
        <v>452</v>
      </c>
      <c r="T163" s="24">
        <f>W163+AB163</f>
        <v>7.9929999999999994</v>
      </c>
      <c r="U163" s="25">
        <v>2010</v>
      </c>
      <c r="V163" s="21"/>
      <c r="W163" s="21">
        <v>4.1929999999999996</v>
      </c>
      <c r="X163" s="22">
        <v>2010</v>
      </c>
      <c r="Y163" s="26">
        <v>4</v>
      </c>
      <c r="Z163" s="27" t="s">
        <v>453</v>
      </c>
      <c r="AB163" s="21">
        <v>3.8</v>
      </c>
      <c r="AC163" s="17">
        <v>2010</v>
      </c>
      <c r="AD163" s="28">
        <v>6</v>
      </c>
      <c r="AE163" s="29" t="s">
        <v>454</v>
      </c>
    </row>
    <row r="164" spans="2:31" s="19" customFormat="1" ht="12">
      <c r="B164" s="19" t="s">
        <v>636</v>
      </c>
      <c r="C164" s="61" t="str">
        <f>IFERROR(VLOOKUP(B164,[1]Hoja5!$A$2:$B$199,2,FALSE),"")</f>
        <v>DOM</v>
      </c>
      <c r="D164" s="21">
        <v>3.42</v>
      </c>
      <c r="E164" s="22">
        <v>1990</v>
      </c>
      <c r="F164" s="21">
        <v>2.76</v>
      </c>
      <c r="G164" s="22">
        <v>1995</v>
      </c>
      <c r="H164" s="21">
        <v>3.42</v>
      </c>
      <c r="I164" s="22">
        <v>2000</v>
      </c>
      <c r="J164" s="21">
        <v>5.03</v>
      </c>
      <c r="K164" s="22">
        <v>2005</v>
      </c>
      <c r="L164" s="21">
        <v>5.52</v>
      </c>
      <c r="M164" s="22">
        <v>2007</v>
      </c>
      <c r="N164" s="21">
        <v>5.29</v>
      </c>
      <c r="O164" s="22">
        <v>2009</v>
      </c>
      <c r="P164" s="21">
        <v>4.82</v>
      </c>
      <c r="Q164" s="22">
        <v>2010</v>
      </c>
      <c r="R164" s="23" t="s">
        <v>451</v>
      </c>
      <c r="S164" s="22" t="s">
        <v>452</v>
      </c>
      <c r="T164" s="24">
        <v>4.82</v>
      </c>
      <c r="U164" s="25">
        <v>2010</v>
      </c>
      <c r="V164" s="21"/>
      <c r="W164" s="21">
        <v>1.75</v>
      </c>
      <c r="X164" s="22">
        <v>2010</v>
      </c>
      <c r="Y164" s="26">
        <v>21</v>
      </c>
      <c r="Z164" s="27" t="s">
        <v>624</v>
      </c>
      <c r="AB164" s="21">
        <v>3.0700000000000003</v>
      </c>
      <c r="AC164" s="17">
        <v>2010</v>
      </c>
      <c r="AD164" s="28">
        <v>21</v>
      </c>
      <c r="AE164" s="29" t="s">
        <v>624</v>
      </c>
    </row>
    <row r="165" spans="2:31" s="19" customFormat="1" ht="12">
      <c r="B165" s="19" t="s">
        <v>637</v>
      </c>
      <c r="C165" s="61" t="str">
        <f>IFERROR(VLOOKUP(B165,[1]Hoja5!$A$2:$B$199,2,FALSE),"")</f>
        <v>ECU</v>
      </c>
      <c r="D165" s="21">
        <v>1.39</v>
      </c>
      <c r="E165" s="22">
        <v>1990</v>
      </c>
      <c r="F165" s="21">
        <v>1.66</v>
      </c>
      <c r="G165" s="22">
        <v>1995</v>
      </c>
      <c r="H165" s="21">
        <v>1.1200000000000001</v>
      </c>
      <c r="I165" s="22">
        <v>2000</v>
      </c>
      <c r="J165" s="21">
        <v>2.12</v>
      </c>
      <c r="K165" s="22">
        <v>2005</v>
      </c>
      <c r="L165" s="21">
        <v>2.89</v>
      </c>
      <c r="M165" s="22">
        <v>2007</v>
      </c>
      <c r="N165" s="21">
        <v>3.93</v>
      </c>
      <c r="O165" s="22">
        <v>2009</v>
      </c>
      <c r="P165" s="21">
        <v>4.37</v>
      </c>
      <c r="Q165" s="22">
        <v>2010</v>
      </c>
      <c r="R165" s="23" t="s">
        <v>451</v>
      </c>
      <c r="S165" s="22" t="s">
        <v>452</v>
      </c>
      <c r="T165" s="24">
        <v>4.37</v>
      </c>
      <c r="U165" s="25">
        <v>2010</v>
      </c>
      <c r="V165" s="21"/>
      <c r="W165" s="21">
        <v>2.0699999999999998</v>
      </c>
      <c r="X165" s="22">
        <v>2010</v>
      </c>
      <c r="Y165" s="26">
        <v>21</v>
      </c>
      <c r="Z165" s="27" t="s">
        <v>624</v>
      </c>
      <c r="AB165" s="21">
        <v>2.3000000000000003</v>
      </c>
      <c r="AC165" s="17">
        <v>2010</v>
      </c>
      <c r="AD165" s="28">
        <v>21</v>
      </c>
      <c r="AE165" s="29" t="s">
        <v>624</v>
      </c>
    </row>
    <row r="166" spans="2:31" s="19" customFormat="1" ht="12">
      <c r="B166" s="19" t="s">
        <v>638</v>
      </c>
      <c r="C166" s="61" t="str">
        <f>IFERROR(VLOOKUP(B166,[1]Hoja5!$A$2:$B$199,2,FALSE),"")</f>
        <v>SLV</v>
      </c>
      <c r="D166" s="21">
        <v>1.19</v>
      </c>
      <c r="E166" s="22">
        <v>1990</v>
      </c>
      <c r="F166" s="21">
        <v>3.3</v>
      </c>
      <c r="G166" s="22">
        <v>1995</v>
      </c>
      <c r="H166" s="21">
        <v>6.25</v>
      </c>
      <c r="I166" s="22">
        <v>2000</v>
      </c>
      <c r="J166" s="21">
        <v>8.84</v>
      </c>
      <c r="K166" s="22">
        <v>2005</v>
      </c>
      <c r="L166" s="21">
        <v>8.32</v>
      </c>
      <c r="M166" s="22">
        <v>2007</v>
      </c>
      <c r="N166" s="21">
        <v>8.641</v>
      </c>
      <c r="O166" s="22">
        <v>2009</v>
      </c>
      <c r="P166" s="21">
        <v>7.7650000000000006</v>
      </c>
      <c r="Q166" s="22">
        <v>2011</v>
      </c>
      <c r="R166" s="23" t="s">
        <v>451</v>
      </c>
      <c r="S166" s="22" t="s">
        <v>452</v>
      </c>
      <c r="T166" s="24">
        <v>7.7650000000000006</v>
      </c>
      <c r="U166" s="25">
        <v>2011</v>
      </c>
      <c r="V166" s="21"/>
      <c r="W166" s="21">
        <v>3.7970000000000002</v>
      </c>
      <c r="X166" s="22">
        <v>2011</v>
      </c>
      <c r="Y166" s="26">
        <v>7</v>
      </c>
      <c r="Z166" s="27" t="s">
        <v>464</v>
      </c>
      <c r="AB166" s="21">
        <v>3.968</v>
      </c>
      <c r="AC166" s="17">
        <v>2011</v>
      </c>
      <c r="AD166" s="28">
        <v>7</v>
      </c>
      <c r="AE166" s="29" t="s">
        <v>464</v>
      </c>
    </row>
    <row r="167" spans="2:31" s="19" customFormat="1" ht="12">
      <c r="B167" s="19" t="s">
        <v>639</v>
      </c>
      <c r="C167" s="61" t="str">
        <f>IFERROR(VLOOKUP(B167,[1]Hoja5!$A$2:$B$199,2,FALSE),"")</f>
        <v>GRD</v>
      </c>
      <c r="D167" s="23" t="s">
        <v>451</v>
      </c>
      <c r="E167" s="22" t="s">
        <v>452</v>
      </c>
      <c r="F167" s="21">
        <v>4.1259999999999994</v>
      </c>
      <c r="G167" s="22">
        <v>1995</v>
      </c>
      <c r="H167" s="21">
        <v>4.7189999999999994</v>
      </c>
      <c r="I167" s="22">
        <v>2000</v>
      </c>
      <c r="J167" s="21">
        <v>4.59</v>
      </c>
      <c r="K167" s="22">
        <v>2005</v>
      </c>
      <c r="L167" s="21">
        <v>4.57</v>
      </c>
      <c r="M167" s="22">
        <v>2007</v>
      </c>
      <c r="N167" s="21">
        <v>4.9510000000000005</v>
      </c>
      <c r="O167" s="22">
        <v>2009</v>
      </c>
      <c r="P167" s="21">
        <v>4.2743146509341194</v>
      </c>
      <c r="Q167" s="22">
        <v>2010</v>
      </c>
      <c r="R167" s="23" t="s">
        <v>451</v>
      </c>
      <c r="S167" s="22" t="s">
        <v>452</v>
      </c>
      <c r="T167" s="24">
        <v>4.2743146509341194</v>
      </c>
      <c r="U167" s="25">
        <v>2010</v>
      </c>
      <c r="V167" s="21"/>
      <c r="W167" s="21">
        <v>2.6339999999999999</v>
      </c>
      <c r="X167" s="22">
        <v>2010</v>
      </c>
      <c r="Y167" s="26">
        <v>4</v>
      </c>
      <c r="Z167" s="27" t="s">
        <v>453</v>
      </c>
      <c r="AB167" s="21">
        <v>1.6403146509341198</v>
      </c>
      <c r="AC167" s="17">
        <v>2010</v>
      </c>
      <c r="AD167" s="28">
        <v>5</v>
      </c>
      <c r="AE167" s="29" t="s">
        <v>640</v>
      </c>
    </row>
    <row r="168" spans="2:31" s="19" customFormat="1" ht="12">
      <c r="B168" s="19" t="s">
        <v>641</v>
      </c>
      <c r="C168" s="61" t="str">
        <f>IFERROR(VLOOKUP(B168,[1]Hoja5!$A$2:$B$199,2,FALSE),"")</f>
        <v>GTM</v>
      </c>
      <c r="D168" s="21">
        <v>2.02</v>
      </c>
      <c r="E168" s="22">
        <v>1990</v>
      </c>
      <c r="F168" s="21">
        <v>2.61</v>
      </c>
      <c r="G168" s="22">
        <v>1995</v>
      </c>
      <c r="H168" s="21">
        <v>3.82</v>
      </c>
      <c r="I168" s="22">
        <v>2000</v>
      </c>
      <c r="J168" s="21">
        <v>4.6500000000000004</v>
      </c>
      <c r="K168" s="22">
        <v>2005</v>
      </c>
      <c r="L168" s="21">
        <v>4.3499999999999996</v>
      </c>
      <c r="M168" s="22">
        <v>2007</v>
      </c>
      <c r="N168" s="21">
        <v>4.5999999999999996</v>
      </c>
      <c r="O168" s="22">
        <v>2009</v>
      </c>
      <c r="P168" s="21">
        <v>4.3940042813889679</v>
      </c>
      <c r="Q168" s="22">
        <v>2011</v>
      </c>
      <c r="R168" s="23" t="s">
        <v>451</v>
      </c>
      <c r="S168" s="22" t="s">
        <v>452</v>
      </c>
      <c r="T168" s="24">
        <v>4.3940042813889679</v>
      </c>
      <c r="U168" s="25">
        <v>2011</v>
      </c>
      <c r="V168" s="21"/>
      <c r="W168" s="21">
        <v>1.2530448717948717</v>
      </c>
      <c r="X168" s="22">
        <v>2011</v>
      </c>
      <c r="Y168" s="26">
        <v>21</v>
      </c>
      <c r="Z168" s="27" t="s">
        <v>624</v>
      </c>
      <c r="AB168" s="21">
        <v>3.140959409594096</v>
      </c>
      <c r="AC168" s="17">
        <v>2011</v>
      </c>
      <c r="AD168" s="28">
        <v>21</v>
      </c>
      <c r="AE168" s="29" t="s">
        <v>642</v>
      </c>
    </row>
    <row r="169" spans="2:31" s="19" customFormat="1" ht="12">
      <c r="B169" s="19" t="s">
        <v>643</v>
      </c>
      <c r="C169" s="61" t="str">
        <f>IFERROR(VLOOKUP(B169,[1]Hoja5!$A$2:$B$199,2,FALSE),"")</f>
        <v>GUY</v>
      </c>
      <c r="D169" s="21">
        <v>4.62</v>
      </c>
      <c r="E169" s="22">
        <v>1990</v>
      </c>
      <c r="F169" s="21">
        <v>5.8039999999999994</v>
      </c>
      <c r="G169" s="22">
        <v>1995</v>
      </c>
      <c r="H169" s="21">
        <v>8.245000000000001</v>
      </c>
      <c r="I169" s="22">
        <v>2000</v>
      </c>
      <c r="J169" s="21">
        <v>8.157</v>
      </c>
      <c r="K169" s="22">
        <v>2003</v>
      </c>
      <c r="L169" s="21">
        <v>6.8019999999999996</v>
      </c>
      <c r="M169" s="22">
        <v>2007</v>
      </c>
      <c r="N169" s="21">
        <v>9.7220000000000013</v>
      </c>
      <c r="O169" s="22">
        <v>2009</v>
      </c>
      <c r="P169" s="21">
        <v>8.178390454716272</v>
      </c>
      <c r="Q169" s="22">
        <v>2010</v>
      </c>
      <c r="R169" s="23" t="s">
        <v>451</v>
      </c>
      <c r="S169" s="22" t="s">
        <v>452</v>
      </c>
      <c r="T169" s="24">
        <v>8.178390454716272</v>
      </c>
      <c r="U169" s="25">
        <v>2010</v>
      </c>
      <c r="V169" s="21"/>
      <c r="W169" s="21">
        <v>4.4770000000000003</v>
      </c>
      <c r="X169" s="22">
        <v>2010</v>
      </c>
      <c r="Y169" s="26">
        <v>4</v>
      </c>
      <c r="Z169" s="27" t="s">
        <v>453</v>
      </c>
      <c r="AB169" s="21">
        <v>3.7013904547162726</v>
      </c>
      <c r="AC169" s="17">
        <v>2010</v>
      </c>
      <c r="AD169" s="28">
        <v>6</v>
      </c>
      <c r="AE169" s="29" t="s">
        <v>454</v>
      </c>
    </row>
    <row r="170" spans="2:31" s="19" customFormat="1" ht="12">
      <c r="B170" s="19" t="s">
        <v>644</v>
      </c>
      <c r="C170" s="61" t="str">
        <f>IFERROR(VLOOKUP(B170,[1]Hoja5!$A$2:$B$199,2,FALSE),"")</f>
        <v>HTI</v>
      </c>
      <c r="D170" s="23" t="s">
        <v>451</v>
      </c>
      <c r="E170" s="22" t="s">
        <v>452</v>
      </c>
      <c r="F170" s="23" t="s">
        <v>451</v>
      </c>
      <c r="G170" s="22" t="s">
        <v>452</v>
      </c>
      <c r="H170" s="23" t="s">
        <v>451</v>
      </c>
      <c r="I170" s="22" t="s">
        <v>452</v>
      </c>
      <c r="J170" s="23" t="s">
        <v>451</v>
      </c>
      <c r="K170" s="22" t="s">
        <v>452</v>
      </c>
      <c r="L170" s="23" t="s">
        <v>451</v>
      </c>
      <c r="M170" s="22" t="s">
        <v>452</v>
      </c>
      <c r="N170" s="23" t="s">
        <v>451</v>
      </c>
      <c r="O170" s="22" t="s">
        <v>452</v>
      </c>
      <c r="P170" s="23" t="s">
        <v>451</v>
      </c>
      <c r="Q170" s="22" t="s">
        <v>452</v>
      </c>
      <c r="R170" s="23">
        <v>3.2703966725442859</v>
      </c>
      <c r="S170" s="22">
        <v>2013</v>
      </c>
      <c r="T170" s="24">
        <v>3.2703966725442859</v>
      </c>
      <c r="U170" s="25">
        <v>2013</v>
      </c>
      <c r="V170" s="21"/>
      <c r="W170" s="21">
        <v>2.2134924685999513</v>
      </c>
      <c r="X170" s="22">
        <v>2013</v>
      </c>
      <c r="Y170" s="26">
        <v>27</v>
      </c>
      <c r="Z170" s="27" t="s">
        <v>468</v>
      </c>
      <c r="AB170" s="21">
        <v>1.0569042039443346</v>
      </c>
      <c r="AC170" s="17">
        <v>2013</v>
      </c>
      <c r="AD170" s="28">
        <v>27</v>
      </c>
      <c r="AE170" s="29" t="s">
        <v>468</v>
      </c>
    </row>
    <row r="171" spans="2:31" s="19" customFormat="1" ht="12">
      <c r="B171" s="19" t="s">
        <v>645</v>
      </c>
      <c r="C171" s="61" t="str">
        <f>IFERROR(VLOOKUP(B171,[1]Hoja5!$A$2:$B$199,2,FALSE),"")</f>
        <v>HND</v>
      </c>
      <c r="D171" s="21">
        <v>2.88</v>
      </c>
      <c r="E171" s="22">
        <v>1990</v>
      </c>
      <c r="F171" s="21">
        <v>2.4700000000000002</v>
      </c>
      <c r="G171" s="22">
        <v>1995</v>
      </c>
      <c r="H171" s="21">
        <v>3.05</v>
      </c>
      <c r="I171" s="22">
        <v>2000</v>
      </c>
      <c r="J171" s="21">
        <v>3.29</v>
      </c>
      <c r="K171" s="22">
        <v>2005</v>
      </c>
      <c r="L171" s="21">
        <v>3.26</v>
      </c>
      <c r="M171" s="22">
        <v>2007</v>
      </c>
      <c r="N171" s="21">
        <v>4.21</v>
      </c>
      <c r="O171" s="22">
        <v>2009</v>
      </c>
      <c r="P171" s="21">
        <v>4.3899999999999997</v>
      </c>
      <c r="Q171" s="22">
        <v>2010</v>
      </c>
      <c r="R171" s="23" t="s">
        <v>451</v>
      </c>
      <c r="S171" s="22" t="s">
        <v>452</v>
      </c>
      <c r="T171" s="24">
        <v>4.3900000000000006</v>
      </c>
      <c r="U171" s="25">
        <v>2010</v>
      </c>
      <c r="V171" s="21"/>
      <c r="W171" s="21">
        <v>3.45</v>
      </c>
      <c r="X171" s="22">
        <v>2010</v>
      </c>
      <c r="Y171" s="26">
        <v>21</v>
      </c>
      <c r="Z171" s="27" t="s">
        <v>624</v>
      </c>
      <c r="AB171" s="21">
        <v>0.94</v>
      </c>
      <c r="AC171" s="17">
        <v>2010</v>
      </c>
      <c r="AD171" s="28">
        <v>21</v>
      </c>
      <c r="AE171" s="29" t="s">
        <v>624</v>
      </c>
    </row>
    <row r="172" spans="2:31" s="19" customFormat="1" ht="12">
      <c r="B172" s="19" t="s">
        <v>646</v>
      </c>
      <c r="C172" s="61" t="str">
        <f>IFERROR(VLOOKUP(B172,[1]Hoja5!$A$2:$B$199,2,FALSE),"")</f>
        <v>JAM</v>
      </c>
      <c r="D172" s="21">
        <v>4.5</v>
      </c>
      <c r="E172" s="22">
        <v>1990</v>
      </c>
      <c r="F172" s="21">
        <v>3.82</v>
      </c>
      <c r="G172" s="22">
        <v>1995</v>
      </c>
      <c r="H172" s="21">
        <v>3.63</v>
      </c>
      <c r="I172" s="22">
        <v>2000</v>
      </c>
      <c r="J172" s="21">
        <v>4.4399999999999995</v>
      </c>
      <c r="K172" s="22">
        <v>2005</v>
      </c>
      <c r="L172" s="21">
        <v>3.9770000000000003</v>
      </c>
      <c r="M172" s="22">
        <v>2007</v>
      </c>
      <c r="N172" s="21">
        <v>4.2519999999999998</v>
      </c>
      <c r="O172" s="22">
        <v>2009</v>
      </c>
      <c r="P172" s="21">
        <v>4.4239999999999995</v>
      </c>
      <c r="Q172" s="22">
        <v>2011</v>
      </c>
      <c r="R172" s="23" t="s">
        <v>451</v>
      </c>
      <c r="S172" s="22" t="s">
        <v>452</v>
      </c>
      <c r="T172" s="24">
        <v>4.4239999999999995</v>
      </c>
      <c r="U172" s="25">
        <v>2011</v>
      </c>
      <c r="V172" s="21"/>
      <c r="W172" s="21">
        <v>2.8149999999999999</v>
      </c>
      <c r="X172" s="22">
        <v>2011</v>
      </c>
      <c r="Y172" s="26">
        <v>1</v>
      </c>
      <c r="Z172" s="27" t="s">
        <v>464</v>
      </c>
      <c r="AB172" s="21">
        <v>1.609</v>
      </c>
      <c r="AC172" s="17">
        <v>2011</v>
      </c>
      <c r="AD172" s="28">
        <v>22</v>
      </c>
      <c r="AE172" s="29" t="s">
        <v>464</v>
      </c>
    </row>
    <row r="173" spans="2:31" s="19" customFormat="1" ht="12">
      <c r="B173" s="19" t="s">
        <v>647</v>
      </c>
      <c r="C173" s="61" t="str">
        <f>IFERROR(VLOOKUP(B173,[1]Hoja5!$A$2:$B$199,2,FALSE),"")</f>
        <v>MEX</v>
      </c>
      <c r="D173" s="21">
        <v>3.258</v>
      </c>
      <c r="E173" s="22">
        <v>1990</v>
      </c>
      <c r="F173" s="21">
        <v>4.3280000000000003</v>
      </c>
      <c r="G173" s="22">
        <v>1995</v>
      </c>
      <c r="H173" s="21">
        <v>5.3</v>
      </c>
      <c r="I173" s="22">
        <v>2000</v>
      </c>
      <c r="J173" s="21">
        <v>6.92</v>
      </c>
      <c r="K173" s="22">
        <v>2005</v>
      </c>
      <c r="L173" s="21">
        <v>6.8970000000000002</v>
      </c>
      <c r="M173" s="22">
        <v>2007</v>
      </c>
      <c r="N173" s="21">
        <v>8.2170000000000005</v>
      </c>
      <c r="O173" s="22">
        <v>2009</v>
      </c>
      <c r="P173" s="21">
        <v>7.7219999999999995</v>
      </c>
      <c r="Q173" s="22">
        <v>2011</v>
      </c>
      <c r="R173" s="23">
        <v>7.4059999999999997</v>
      </c>
      <c r="S173" s="22">
        <v>2012</v>
      </c>
      <c r="T173" s="24">
        <v>7.7219999999999995</v>
      </c>
      <c r="U173" s="25">
        <v>2011</v>
      </c>
      <c r="V173" s="21"/>
      <c r="W173" s="21">
        <v>2.7570000000000001</v>
      </c>
      <c r="X173" s="22">
        <v>2011</v>
      </c>
      <c r="Y173" s="26">
        <v>15</v>
      </c>
      <c r="Z173" s="27" t="s">
        <v>542</v>
      </c>
      <c r="AB173" s="21">
        <v>4.9649999999999999</v>
      </c>
      <c r="AC173" s="17">
        <v>2011</v>
      </c>
      <c r="AD173" s="28">
        <v>15</v>
      </c>
      <c r="AE173" s="29" t="s">
        <v>542</v>
      </c>
    </row>
    <row r="174" spans="2:31" s="19" customFormat="1" ht="12">
      <c r="B174" s="19" t="s">
        <v>648</v>
      </c>
      <c r="C174" s="61" t="str">
        <f>IFERROR(VLOOKUP(B174,[1]Hoja5!$A$2:$B$199,2,FALSE),"")</f>
        <v>NIC</v>
      </c>
      <c r="D174" s="21">
        <v>3.85</v>
      </c>
      <c r="E174" s="22">
        <v>1990</v>
      </c>
      <c r="F174" s="21">
        <v>4.17</v>
      </c>
      <c r="G174" s="22">
        <v>1995</v>
      </c>
      <c r="H174" s="21">
        <v>4.76</v>
      </c>
      <c r="I174" s="22">
        <v>2000</v>
      </c>
      <c r="J174" s="21">
        <v>6.31</v>
      </c>
      <c r="K174" s="22">
        <v>2005</v>
      </c>
      <c r="L174" s="21">
        <v>6.54</v>
      </c>
      <c r="M174" s="22">
        <v>2007</v>
      </c>
      <c r="N174" s="21">
        <v>6.95</v>
      </c>
      <c r="O174" s="22">
        <v>2009</v>
      </c>
      <c r="P174" s="23" t="s">
        <v>451</v>
      </c>
      <c r="Q174" s="22" t="s">
        <v>451</v>
      </c>
      <c r="R174" s="23" t="s">
        <v>451</v>
      </c>
      <c r="S174" s="22" t="s">
        <v>452</v>
      </c>
      <c r="T174" s="24">
        <v>6.95</v>
      </c>
      <c r="U174" s="25">
        <v>2009</v>
      </c>
      <c r="V174" s="21"/>
      <c r="W174" s="21">
        <v>4.0599999999999996</v>
      </c>
      <c r="X174" s="22">
        <v>2009</v>
      </c>
      <c r="Y174" s="26">
        <v>21</v>
      </c>
      <c r="Z174" s="27" t="s">
        <v>624</v>
      </c>
      <c r="AB174" s="21">
        <v>2.8900000000000006</v>
      </c>
      <c r="AC174" s="17">
        <v>2009</v>
      </c>
      <c r="AD174" s="28">
        <v>21</v>
      </c>
      <c r="AE174" s="29" t="s">
        <v>624</v>
      </c>
    </row>
    <row r="175" spans="2:31" s="19" customFormat="1" ht="12">
      <c r="B175" s="19" t="s">
        <v>649</v>
      </c>
      <c r="C175" s="61" t="str">
        <f>IFERROR(VLOOKUP(B175,[1]Hoja5!$A$2:$B$199,2,FALSE),"")</f>
        <v>PAN</v>
      </c>
      <c r="D175" s="21">
        <v>3.36</v>
      </c>
      <c r="E175" s="22">
        <v>1990</v>
      </c>
      <c r="F175" s="21">
        <v>4.7300000000000004</v>
      </c>
      <c r="G175" s="22">
        <v>1995</v>
      </c>
      <c r="H175" s="21">
        <v>5.05</v>
      </c>
      <c r="I175" s="22">
        <v>2000</v>
      </c>
      <c r="J175" s="21">
        <v>3.72</v>
      </c>
      <c r="K175" s="22">
        <v>2005</v>
      </c>
      <c r="L175" s="21">
        <v>5.45</v>
      </c>
      <c r="M175" s="22">
        <v>2007</v>
      </c>
      <c r="N175" s="21">
        <v>6.57</v>
      </c>
      <c r="O175" s="22">
        <v>2009</v>
      </c>
      <c r="P175" s="21">
        <v>6.587335092348285</v>
      </c>
      <c r="Q175" s="22">
        <v>2010</v>
      </c>
      <c r="R175" s="23" t="s">
        <v>451</v>
      </c>
      <c r="S175" s="22" t="s">
        <v>452</v>
      </c>
      <c r="T175" s="24">
        <v>6.587335092348285</v>
      </c>
      <c r="U175" s="25">
        <v>2010</v>
      </c>
      <c r="V175" s="21"/>
      <c r="W175" s="21">
        <v>2.2358839050131927</v>
      </c>
      <c r="X175" s="22">
        <v>2010</v>
      </c>
      <c r="Y175" s="26">
        <v>21</v>
      </c>
      <c r="Z175" s="27" t="s">
        <v>624</v>
      </c>
      <c r="AB175" s="21">
        <v>4.3514511873350923</v>
      </c>
      <c r="AC175" s="17">
        <v>2010</v>
      </c>
      <c r="AD175" s="28">
        <v>21</v>
      </c>
      <c r="AE175" s="29" t="s">
        <v>624</v>
      </c>
    </row>
    <row r="176" spans="2:31" s="19" customFormat="1" ht="12">
      <c r="B176" s="19" t="s">
        <v>650</v>
      </c>
      <c r="C176" s="61" t="str">
        <f>IFERROR(VLOOKUP(B176,[1]Hoja5!$A$2:$B$199,2,FALSE),"")</f>
        <v>PRY</v>
      </c>
      <c r="D176" s="21">
        <v>1.58</v>
      </c>
      <c r="E176" s="22">
        <v>1990</v>
      </c>
      <c r="F176" s="21">
        <v>4.4400000000000004</v>
      </c>
      <c r="G176" s="22">
        <v>1995</v>
      </c>
      <c r="H176" s="21">
        <v>5.01</v>
      </c>
      <c r="I176" s="22">
        <v>2000</v>
      </c>
      <c r="J176" s="21">
        <v>4.18</v>
      </c>
      <c r="K176" s="22">
        <v>2005</v>
      </c>
      <c r="L176" s="21">
        <v>5.21</v>
      </c>
      <c r="M176" s="22">
        <v>2007</v>
      </c>
      <c r="N176" s="21">
        <v>6.35</v>
      </c>
      <c r="O176" s="22">
        <v>2009</v>
      </c>
      <c r="P176" s="21">
        <v>6.35</v>
      </c>
      <c r="Q176" s="22">
        <v>2010</v>
      </c>
      <c r="R176" s="23" t="s">
        <v>451</v>
      </c>
      <c r="S176" s="22" t="s">
        <v>452</v>
      </c>
      <c r="T176" s="24">
        <v>6.35</v>
      </c>
      <c r="U176" s="25">
        <v>2010</v>
      </c>
      <c r="V176" s="21"/>
      <c r="W176" s="21">
        <v>2.2799999999999998</v>
      </c>
      <c r="X176" s="22">
        <v>2010</v>
      </c>
      <c r="Y176" s="26">
        <v>21</v>
      </c>
      <c r="Z176" s="27" t="s">
        <v>624</v>
      </c>
      <c r="AB176" s="21">
        <v>4.07</v>
      </c>
      <c r="AC176" s="17">
        <v>2010</v>
      </c>
      <c r="AD176" s="28">
        <v>21</v>
      </c>
      <c r="AE176" s="29" t="s">
        <v>624</v>
      </c>
    </row>
    <row r="177" spans="1:31" s="19" customFormat="1" ht="12">
      <c r="B177" s="19" t="s">
        <v>651</v>
      </c>
      <c r="C177" s="61" t="str">
        <f>IFERROR(VLOOKUP(B177,[1]Hoja5!$A$2:$B$199,2,FALSE),"")</f>
        <v>PER</v>
      </c>
      <c r="D177" s="21">
        <v>2.31</v>
      </c>
      <c r="E177" s="22">
        <v>1990</v>
      </c>
      <c r="F177" s="21">
        <v>4.2</v>
      </c>
      <c r="G177" s="22">
        <v>1995</v>
      </c>
      <c r="H177" s="21">
        <v>5.71</v>
      </c>
      <c r="I177" s="22">
        <v>2000</v>
      </c>
      <c r="J177" s="21">
        <v>6.55</v>
      </c>
      <c r="K177" s="22">
        <v>2005</v>
      </c>
      <c r="L177" s="21">
        <v>6.06</v>
      </c>
      <c r="M177" s="22">
        <v>2007</v>
      </c>
      <c r="N177" s="21">
        <v>6.82</v>
      </c>
      <c r="O177" s="22">
        <v>2009</v>
      </c>
      <c r="P177" s="21">
        <v>6.85</v>
      </c>
      <c r="Q177" s="22">
        <v>2010</v>
      </c>
      <c r="R177" s="23" t="s">
        <v>451</v>
      </c>
      <c r="S177" s="22" t="s">
        <v>452</v>
      </c>
      <c r="T177" s="24">
        <v>6.85</v>
      </c>
      <c r="U177" s="25">
        <v>2010</v>
      </c>
      <c r="V177" s="21"/>
      <c r="W177" s="21">
        <v>1.58</v>
      </c>
      <c r="X177" s="22">
        <v>2010</v>
      </c>
      <c r="Y177" s="26">
        <v>21</v>
      </c>
      <c r="Z177" s="27" t="s">
        <v>624</v>
      </c>
      <c r="AB177" s="21">
        <v>5.27</v>
      </c>
      <c r="AC177" s="17">
        <v>2010</v>
      </c>
      <c r="AD177" s="28">
        <v>21</v>
      </c>
      <c r="AE177" s="29" t="s">
        <v>624</v>
      </c>
    </row>
    <row r="178" spans="1:31" s="19" customFormat="1" ht="12">
      <c r="B178" s="19" t="s">
        <v>652</v>
      </c>
      <c r="C178" s="61" t="str">
        <f>IFERROR(VLOOKUP(B178,[1]Hoja5!$A$2:$B$199,2,FALSE),"")</f>
        <v>KNA</v>
      </c>
      <c r="D178" s="21">
        <v>5</v>
      </c>
      <c r="E178" s="22">
        <v>1990</v>
      </c>
      <c r="F178" s="21">
        <v>5.27</v>
      </c>
      <c r="G178" s="22">
        <v>1995</v>
      </c>
      <c r="H178" s="21">
        <v>5.5880000000000001</v>
      </c>
      <c r="I178" s="22">
        <v>2000</v>
      </c>
      <c r="J178" s="21">
        <v>4.843</v>
      </c>
      <c r="K178" s="22">
        <v>2005</v>
      </c>
      <c r="L178" s="21">
        <v>4.484</v>
      </c>
      <c r="M178" s="22">
        <v>2008</v>
      </c>
      <c r="N178" s="21">
        <v>4.7290000000000001</v>
      </c>
      <c r="O178" s="22">
        <v>2009</v>
      </c>
      <c r="P178" s="21">
        <v>5.6129999999999995</v>
      </c>
      <c r="Q178" s="22">
        <v>2010</v>
      </c>
      <c r="R178" s="23" t="s">
        <v>451</v>
      </c>
      <c r="S178" s="22" t="s">
        <v>452</v>
      </c>
      <c r="T178" s="24">
        <v>5.6129999999999995</v>
      </c>
      <c r="U178" s="25">
        <v>2010</v>
      </c>
      <c r="V178" s="21"/>
      <c r="W178" s="21">
        <v>2.6030000000000002</v>
      </c>
      <c r="X178" s="22">
        <v>2010</v>
      </c>
      <c r="Y178" s="26">
        <v>4</v>
      </c>
      <c r="Z178" s="27" t="s">
        <v>453</v>
      </c>
      <c r="AB178" s="21">
        <v>3.01</v>
      </c>
      <c r="AC178" s="17">
        <v>2010</v>
      </c>
      <c r="AD178" s="28">
        <v>23</v>
      </c>
      <c r="AE178" s="29" t="s">
        <v>474</v>
      </c>
    </row>
    <row r="179" spans="1:31" s="19" customFormat="1" ht="12">
      <c r="B179" s="19" t="s">
        <v>653</v>
      </c>
      <c r="C179" s="61" t="str">
        <f>IFERROR(VLOOKUP(B179,[1]Hoja5!$A$2:$B$199,2,FALSE),"")</f>
        <v>SHN</v>
      </c>
      <c r="D179" s="23" t="s">
        <v>451</v>
      </c>
      <c r="E179" s="22" t="s">
        <v>452</v>
      </c>
      <c r="F179" s="21">
        <v>3.9140000000000001</v>
      </c>
      <c r="G179" s="22">
        <v>1995</v>
      </c>
      <c r="H179" s="21">
        <v>4.4640000000000004</v>
      </c>
      <c r="I179" s="22">
        <v>2000</v>
      </c>
      <c r="J179" s="21">
        <v>4.694</v>
      </c>
      <c r="K179" s="22">
        <v>2005</v>
      </c>
      <c r="L179" s="21">
        <v>4.5064696840307423</v>
      </c>
      <c r="M179" s="22">
        <v>2007</v>
      </c>
      <c r="N179" s="21">
        <v>6.5839999999999996</v>
      </c>
      <c r="O179" s="22">
        <v>2009</v>
      </c>
      <c r="P179" s="21">
        <v>5.9683313407344158</v>
      </c>
      <c r="Q179" s="22">
        <v>2010</v>
      </c>
      <c r="R179" s="23" t="s">
        <v>451</v>
      </c>
      <c r="S179" s="22" t="s">
        <v>452</v>
      </c>
      <c r="T179" s="24">
        <v>5.9683313407344158</v>
      </c>
      <c r="U179" s="25">
        <v>2010</v>
      </c>
      <c r="V179" s="21"/>
      <c r="W179" s="21">
        <v>4.2460000000000004</v>
      </c>
      <c r="X179" s="22">
        <v>2010</v>
      </c>
      <c r="Y179" s="26">
        <v>4</v>
      </c>
      <c r="Z179" s="27" t="s">
        <v>453</v>
      </c>
      <c r="AB179" s="21">
        <v>1.7223313407344152</v>
      </c>
      <c r="AC179" s="17">
        <v>2010</v>
      </c>
      <c r="AD179" s="28">
        <v>6</v>
      </c>
      <c r="AE179" s="29" t="s">
        <v>454</v>
      </c>
    </row>
    <row r="180" spans="1:31" s="19" customFormat="1" ht="12">
      <c r="B180" s="19" t="s">
        <v>654</v>
      </c>
      <c r="C180" s="61" t="str">
        <f>IFERROR(VLOOKUP(B180,[1]Hoja5!$A$2:$B$199,2,FALSE),"")</f>
        <v>SHN</v>
      </c>
      <c r="D180" s="21">
        <v>5.75</v>
      </c>
      <c r="E180" s="22">
        <v>1990</v>
      </c>
      <c r="F180" s="21">
        <v>6.1</v>
      </c>
      <c r="G180" s="22">
        <v>1995</v>
      </c>
      <c r="H180" s="21">
        <v>7.18</v>
      </c>
      <c r="I180" s="22">
        <v>2000</v>
      </c>
      <c r="J180" s="21">
        <v>6.65</v>
      </c>
      <c r="K180" s="22">
        <v>2005</v>
      </c>
      <c r="L180" s="21">
        <v>6.8095888324873091</v>
      </c>
      <c r="M180" s="22">
        <v>2007</v>
      </c>
      <c r="N180" s="21">
        <v>9.2015177664974637</v>
      </c>
      <c r="O180" s="22">
        <v>2009</v>
      </c>
      <c r="P180" s="21">
        <v>8.2468629441624373</v>
      </c>
      <c r="Q180" s="22">
        <v>2010</v>
      </c>
      <c r="R180" s="23" t="s">
        <v>451</v>
      </c>
      <c r="S180" s="22" t="s">
        <v>452</v>
      </c>
      <c r="T180" s="24">
        <v>8.2469999999999999</v>
      </c>
      <c r="U180" s="25">
        <v>2010</v>
      </c>
      <c r="V180" s="21"/>
      <c r="W180" s="21">
        <v>3.8959999999999999</v>
      </c>
      <c r="X180" s="22">
        <v>2010</v>
      </c>
      <c r="Y180" s="26">
        <v>7</v>
      </c>
      <c r="Z180" s="27" t="s">
        <v>464</v>
      </c>
      <c r="AB180" s="21">
        <v>4.351</v>
      </c>
      <c r="AC180" s="17">
        <v>2010</v>
      </c>
      <c r="AD180" s="28">
        <v>6</v>
      </c>
      <c r="AE180" s="29" t="s">
        <v>454</v>
      </c>
    </row>
    <row r="181" spans="1:31" s="19" customFormat="1" ht="12">
      <c r="B181" s="19" t="s">
        <v>655</v>
      </c>
      <c r="C181" s="61" t="str">
        <f>IFERROR(VLOOKUP(B181,[1]Hoja5!$A$2:$B$199,2,FALSE),"")</f>
        <v>TTO</v>
      </c>
      <c r="D181" s="21">
        <v>3.6</v>
      </c>
      <c r="E181" s="22">
        <v>1990</v>
      </c>
      <c r="F181" s="21">
        <v>3.67</v>
      </c>
      <c r="G181" s="22">
        <v>1995</v>
      </c>
      <c r="H181" s="21">
        <v>4.5999999999999996</v>
      </c>
      <c r="I181" s="22">
        <v>2000</v>
      </c>
      <c r="J181" s="21">
        <v>5.77</v>
      </c>
      <c r="K181" s="22">
        <v>2005</v>
      </c>
      <c r="L181" s="21">
        <v>4.97</v>
      </c>
      <c r="M181" s="22">
        <v>2007</v>
      </c>
      <c r="N181" s="21">
        <v>7.02</v>
      </c>
      <c r="O181" s="22">
        <v>2008</v>
      </c>
      <c r="P181" s="21">
        <v>8.9599641847313851</v>
      </c>
      <c r="Q181" s="22">
        <v>2010</v>
      </c>
      <c r="R181" s="23" t="s">
        <v>451</v>
      </c>
      <c r="S181" s="22" t="s">
        <v>452</v>
      </c>
      <c r="T181" s="24">
        <v>8.9599641847313851</v>
      </c>
      <c r="U181" s="25">
        <v>2010</v>
      </c>
      <c r="V181" s="21"/>
      <c r="W181" s="21">
        <v>3.3170000000000002</v>
      </c>
      <c r="X181" s="22">
        <v>2010</v>
      </c>
      <c r="Y181" s="26">
        <v>21</v>
      </c>
      <c r="Z181" s="27" t="s">
        <v>624</v>
      </c>
      <c r="AB181" s="21">
        <v>5.6429641847313849</v>
      </c>
      <c r="AC181" s="17">
        <v>2010</v>
      </c>
      <c r="AD181" s="28">
        <v>21</v>
      </c>
      <c r="AE181" s="29" t="s">
        <v>624</v>
      </c>
    </row>
    <row r="182" spans="1:31" s="19" customFormat="1" ht="12">
      <c r="B182" s="19" t="s">
        <v>656</v>
      </c>
      <c r="C182" s="61" t="str">
        <f>IFERROR(VLOOKUP(B182,[1]Hoja5!$A$2:$B$199,2,FALSE),"")</f>
        <v>URY</v>
      </c>
      <c r="D182" s="21">
        <v>13.84</v>
      </c>
      <c r="E182" s="22">
        <v>1990</v>
      </c>
      <c r="F182" s="21">
        <v>18.07</v>
      </c>
      <c r="G182" s="22">
        <v>1995</v>
      </c>
      <c r="H182" s="21">
        <v>17.79</v>
      </c>
      <c r="I182" s="22">
        <v>2000</v>
      </c>
      <c r="J182" s="21">
        <v>16.350000000000001</v>
      </c>
      <c r="K182" s="22">
        <v>2005</v>
      </c>
      <c r="L182" s="21">
        <v>17.89</v>
      </c>
      <c r="M182" s="22">
        <v>2007</v>
      </c>
      <c r="N182" s="21">
        <v>18.170000000000002</v>
      </c>
      <c r="O182" s="22">
        <v>2009</v>
      </c>
      <c r="P182" s="21">
        <v>17.899310986964622</v>
      </c>
      <c r="Q182" s="22">
        <v>2010</v>
      </c>
      <c r="R182" s="23" t="s">
        <v>451</v>
      </c>
      <c r="S182" s="22" t="s">
        <v>452</v>
      </c>
      <c r="T182" s="24">
        <v>17.899310986964622</v>
      </c>
      <c r="U182" s="25">
        <v>2010</v>
      </c>
      <c r="V182" s="21"/>
      <c r="W182" s="21">
        <v>4.8467039106145249</v>
      </c>
      <c r="X182" s="22">
        <v>2010</v>
      </c>
      <c r="Y182" s="26">
        <v>21</v>
      </c>
      <c r="Z182" s="27" t="s">
        <v>624</v>
      </c>
      <c r="AB182" s="21">
        <v>13.052607076350096</v>
      </c>
      <c r="AC182" s="17">
        <v>2010</v>
      </c>
      <c r="AD182" s="28">
        <v>21</v>
      </c>
      <c r="AE182" s="29" t="s">
        <v>624</v>
      </c>
    </row>
    <row r="183" spans="1:31" s="19" customFormat="1" ht="12">
      <c r="B183" s="19" t="s">
        <v>657</v>
      </c>
      <c r="C183" s="61" t="str">
        <f>IFERROR(VLOOKUP(B183,[1]Hoja5!$A$2:$B$199,2,FALSE),"")</f>
        <v>VEN</v>
      </c>
      <c r="D183" s="21">
        <v>4.46</v>
      </c>
      <c r="E183" s="22">
        <v>1990</v>
      </c>
      <c r="F183" s="21">
        <v>4.16</v>
      </c>
      <c r="G183" s="22">
        <v>1995</v>
      </c>
      <c r="H183" s="21">
        <v>6.05</v>
      </c>
      <c r="I183" s="22">
        <v>2000</v>
      </c>
      <c r="J183" s="21">
        <v>6.88</v>
      </c>
      <c r="K183" s="22">
        <v>2005</v>
      </c>
      <c r="L183" s="21">
        <v>7.97</v>
      </c>
      <c r="M183" s="22">
        <v>2006</v>
      </c>
      <c r="N183" s="21">
        <v>8.3269652574298867</v>
      </c>
      <c r="O183" s="22">
        <v>2009</v>
      </c>
      <c r="P183" s="21">
        <v>6.8523984930933448</v>
      </c>
      <c r="Q183" s="22">
        <v>2010</v>
      </c>
      <c r="R183" s="23" t="s">
        <v>451</v>
      </c>
      <c r="S183" s="22" t="s">
        <v>452</v>
      </c>
      <c r="T183" s="24">
        <v>6.8523984930933448</v>
      </c>
      <c r="U183" s="25">
        <v>2010</v>
      </c>
      <c r="V183" s="21"/>
      <c r="W183" s="21">
        <v>1.5475931352030137</v>
      </c>
      <c r="X183" s="22">
        <v>2010</v>
      </c>
      <c r="Y183" s="26">
        <v>21</v>
      </c>
      <c r="Z183" s="27" t="s">
        <v>624</v>
      </c>
      <c r="AB183" s="21">
        <v>5.3048053578903307</v>
      </c>
      <c r="AC183" s="17">
        <v>2010</v>
      </c>
      <c r="AD183" s="28">
        <v>21</v>
      </c>
      <c r="AE183" s="29" t="s">
        <v>624</v>
      </c>
    </row>
    <row r="184" spans="1:31" s="19" customFormat="1" ht="12">
      <c r="C184" s="61">
        <f>IFERROR(VLOOKUP(B184,[1]Hoja5!$A$2:$B$199,2,FALSE),"")</f>
        <v>0</v>
      </c>
      <c r="D184" s="21"/>
      <c r="E184" s="22"/>
      <c r="F184" s="21"/>
      <c r="G184" s="22"/>
      <c r="H184" s="21"/>
      <c r="I184" s="22"/>
      <c r="J184" s="21"/>
      <c r="K184" s="22"/>
      <c r="L184" s="21"/>
      <c r="M184" s="22"/>
      <c r="N184" s="21"/>
      <c r="O184" s="22"/>
      <c r="P184" s="21"/>
      <c r="Q184" s="22"/>
      <c r="R184" s="23"/>
      <c r="S184" s="22"/>
      <c r="T184" s="21"/>
      <c r="U184" s="22"/>
      <c r="V184" s="21"/>
      <c r="W184" s="21"/>
      <c r="X184" s="22"/>
      <c r="Y184" s="26"/>
      <c r="Z184" s="27"/>
      <c r="AB184" s="21"/>
      <c r="AC184" s="17"/>
      <c r="AD184" s="28"/>
      <c r="AE184" s="29"/>
    </row>
    <row r="185" spans="1:31" s="11" customFormat="1" ht="15">
      <c r="A185" s="11" t="s">
        <v>42</v>
      </c>
      <c r="C185" s="61">
        <f>IFERROR(VLOOKUP(B185,[1]Hoja5!$A$2:$B$199,2,FALSE),"")</f>
        <v>0</v>
      </c>
      <c r="D185" s="12"/>
      <c r="E185" s="12"/>
      <c r="G185" s="13"/>
      <c r="I185" s="13"/>
      <c r="K185" s="13"/>
      <c r="M185" s="13"/>
      <c r="O185" s="13"/>
      <c r="Q185" s="13"/>
      <c r="R185" s="14"/>
      <c r="S185" s="13"/>
      <c r="T185" s="15"/>
      <c r="U185" s="15"/>
      <c r="V185" s="21"/>
      <c r="X185" s="15"/>
      <c r="Y185" s="13"/>
      <c r="Z185" s="16"/>
      <c r="AC185" s="17"/>
      <c r="AD185" s="14"/>
      <c r="AE185" s="18"/>
    </row>
    <row r="186" spans="1:31" s="19" customFormat="1" ht="12">
      <c r="B186" s="19" t="s">
        <v>658</v>
      </c>
      <c r="C186" s="61" t="str">
        <f>IFERROR(VLOOKUP(B186,[1]Hoja5!$A$2:$B$199,2,FALSE),"")</f>
        <v>CAN</v>
      </c>
      <c r="D186" s="21">
        <v>18.111999999999998</v>
      </c>
      <c r="E186" s="22">
        <v>1990</v>
      </c>
      <c r="F186" s="21">
        <v>18.870999999999999</v>
      </c>
      <c r="G186" s="22">
        <v>1995</v>
      </c>
      <c r="H186" s="21">
        <v>16.498000000000001</v>
      </c>
      <c r="I186" s="22">
        <v>2000</v>
      </c>
      <c r="J186" s="21">
        <v>16.945</v>
      </c>
      <c r="K186" s="22">
        <v>2005</v>
      </c>
      <c r="L186" s="21">
        <v>16.84</v>
      </c>
      <c r="M186" s="22">
        <v>2007</v>
      </c>
      <c r="N186" s="21">
        <v>19.198</v>
      </c>
      <c r="O186" s="22">
        <v>2009</v>
      </c>
      <c r="P186" s="21">
        <v>18.135000000000002</v>
      </c>
      <c r="Q186" s="22">
        <v>2011</v>
      </c>
      <c r="R186" s="23">
        <v>18.155000000000001</v>
      </c>
      <c r="S186" s="22">
        <v>2013</v>
      </c>
      <c r="T186" s="24">
        <v>18.627000000000002</v>
      </c>
      <c r="U186" s="25">
        <v>2010</v>
      </c>
      <c r="V186" s="21"/>
      <c r="W186" s="21">
        <v>7.968</v>
      </c>
      <c r="X186" s="22">
        <v>2010</v>
      </c>
      <c r="Y186" s="26">
        <v>15</v>
      </c>
      <c r="Z186" s="27" t="s">
        <v>542</v>
      </c>
      <c r="AB186" s="21">
        <v>10.659000000000001</v>
      </c>
      <c r="AC186" s="17">
        <v>2010</v>
      </c>
      <c r="AD186" s="28">
        <v>15</v>
      </c>
      <c r="AE186" s="29" t="s">
        <v>542</v>
      </c>
    </row>
    <row r="187" spans="1:31" s="19" customFormat="1" ht="12">
      <c r="B187" s="19" t="s">
        <v>659</v>
      </c>
      <c r="C187" s="61" t="str">
        <f>IFERROR(VLOOKUP(B187,[1]Hoja5!$A$2:$B$199,2,FALSE),"")</f>
        <v>USA</v>
      </c>
      <c r="D187" s="21">
        <v>13.553000000000001</v>
      </c>
      <c r="E187" s="22">
        <v>1990</v>
      </c>
      <c r="F187" s="21">
        <v>15.473000000000001</v>
      </c>
      <c r="G187" s="22">
        <v>1995</v>
      </c>
      <c r="H187" s="21">
        <v>14.542</v>
      </c>
      <c r="I187" s="22">
        <v>2000</v>
      </c>
      <c r="J187" s="21">
        <v>16.004000000000001</v>
      </c>
      <c r="K187" s="22">
        <v>2005</v>
      </c>
      <c r="L187" s="21">
        <v>16.312000000000001</v>
      </c>
      <c r="M187" s="22">
        <v>2007</v>
      </c>
      <c r="N187" s="21">
        <v>19.161000000000001</v>
      </c>
      <c r="O187" s="22">
        <v>2009</v>
      </c>
      <c r="P187" s="21">
        <v>19.558</v>
      </c>
      <c r="Q187" s="22">
        <v>2011</v>
      </c>
      <c r="R187" s="23">
        <v>20.033000000000001</v>
      </c>
      <c r="S187" s="22">
        <v>2013</v>
      </c>
      <c r="T187" s="24">
        <v>19.915999999999997</v>
      </c>
      <c r="U187" s="25">
        <v>2010</v>
      </c>
      <c r="V187" s="21"/>
      <c r="W187" s="21">
        <v>8.5719999999999992</v>
      </c>
      <c r="X187" s="22">
        <v>2010</v>
      </c>
      <c r="Y187" s="26">
        <v>15</v>
      </c>
      <c r="Z187" s="27" t="s">
        <v>542</v>
      </c>
      <c r="AB187" s="21">
        <v>11.343999999999999</v>
      </c>
      <c r="AC187" s="17">
        <v>2010</v>
      </c>
      <c r="AD187" s="28">
        <v>15</v>
      </c>
      <c r="AE187" s="29" t="s">
        <v>542</v>
      </c>
    </row>
    <row r="188" spans="1:31" s="19" customFormat="1" ht="12">
      <c r="C188" s="61">
        <f>IFERROR(VLOOKUP(B188,[1]Hoja5!$A$2:$B$199,2,FALSE),"")</f>
        <v>0</v>
      </c>
      <c r="D188" s="21"/>
      <c r="E188" s="22"/>
      <c r="F188" s="21"/>
      <c r="G188" s="22"/>
      <c r="H188" s="21"/>
      <c r="I188" s="22"/>
      <c r="J188" s="21"/>
      <c r="K188" s="22"/>
      <c r="L188" s="21"/>
      <c r="M188" s="22"/>
      <c r="N188" s="21"/>
      <c r="O188" s="22"/>
      <c r="P188" s="21"/>
      <c r="Q188" s="22"/>
      <c r="R188" s="23"/>
      <c r="S188" s="22"/>
      <c r="T188" s="21"/>
      <c r="U188" s="22"/>
      <c r="V188" s="21"/>
      <c r="W188" s="21"/>
      <c r="X188" s="22"/>
      <c r="Y188" s="26"/>
      <c r="Z188" s="27"/>
      <c r="AB188" s="21"/>
      <c r="AC188" s="17"/>
      <c r="AD188" s="28"/>
      <c r="AE188" s="29"/>
    </row>
    <row r="189" spans="1:31" s="11" customFormat="1" ht="15">
      <c r="A189" s="11" t="s">
        <v>660</v>
      </c>
      <c r="C189" s="61">
        <f>IFERROR(VLOOKUP(B189,[1]Hoja5!$A$2:$B$199,2,FALSE),"")</f>
        <v>0</v>
      </c>
      <c r="D189" s="12"/>
      <c r="E189" s="12"/>
      <c r="G189" s="13"/>
      <c r="I189" s="13"/>
      <c r="K189" s="13"/>
      <c r="M189" s="13"/>
      <c r="O189" s="13"/>
      <c r="Q189" s="13"/>
      <c r="R189" s="14"/>
      <c r="S189" s="13"/>
      <c r="T189" s="15"/>
      <c r="U189" s="15"/>
      <c r="V189" s="21"/>
      <c r="X189" s="15"/>
      <c r="Y189" s="13"/>
      <c r="Z189" s="16"/>
      <c r="AC189" s="17"/>
      <c r="AD189" s="14"/>
      <c r="AE189" s="18"/>
    </row>
    <row r="190" spans="1:31" s="19" customFormat="1" ht="12">
      <c r="B190" s="19" t="s">
        <v>31</v>
      </c>
      <c r="C190" s="61" t="str">
        <f>IFERROR(VLOOKUP(B190,[1]Hoja5!$A$2:$B$199,2,FALSE),"")</f>
        <v>AUS</v>
      </c>
      <c r="D190" s="21">
        <v>13.21</v>
      </c>
      <c r="E190" s="22">
        <v>1990</v>
      </c>
      <c r="F190" s="21">
        <v>16.190000000000001</v>
      </c>
      <c r="G190" s="22">
        <v>1995</v>
      </c>
      <c r="H190" s="21">
        <v>17.321000000000002</v>
      </c>
      <c r="I190" s="22">
        <v>2000</v>
      </c>
      <c r="J190" s="21">
        <v>16.510000000000002</v>
      </c>
      <c r="K190" s="22">
        <v>2005</v>
      </c>
      <c r="L190" s="21">
        <v>16.393000000000001</v>
      </c>
      <c r="M190" s="22">
        <v>2007</v>
      </c>
      <c r="N190" s="21">
        <v>17.84</v>
      </c>
      <c r="O190" s="22">
        <v>2009</v>
      </c>
      <c r="P190" s="21">
        <v>18.158999999999999</v>
      </c>
      <c r="Q190" s="22">
        <v>2011</v>
      </c>
      <c r="R190" s="23">
        <v>19.518000000000001</v>
      </c>
      <c r="S190" s="22">
        <v>2013</v>
      </c>
      <c r="T190" s="24">
        <v>18.158999999999999</v>
      </c>
      <c r="U190" s="25">
        <v>2011</v>
      </c>
      <c r="V190" s="21"/>
      <c r="W190" s="21">
        <v>7.6115298289269049</v>
      </c>
      <c r="X190" s="22">
        <v>2011</v>
      </c>
      <c r="Y190" s="26">
        <v>15</v>
      </c>
      <c r="Z190" s="27" t="s">
        <v>542</v>
      </c>
      <c r="AB190" s="21">
        <v>10.547470171073094</v>
      </c>
      <c r="AC190" s="17">
        <v>2011</v>
      </c>
      <c r="AD190" s="28">
        <v>15</v>
      </c>
      <c r="AE190" s="29" t="s">
        <v>542</v>
      </c>
    </row>
    <row r="191" spans="1:31" s="19" customFormat="1" ht="12">
      <c r="B191" s="19" t="s">
        <v>661</v>
      </c>
      <c r="C191" s="61" t="str">
        <f>IFERROR(VLOOKUP(B191,[1]Hoja5!$A$2:$B$199,2,FALSE),"")</f>
        <v>COK</v>
      </c>
      <c r="D191" s="23" t="s">
        <v>451</v>
      </c>
      <c r="E191" s="22" t="s">
        <v>452</v>
      </c>
      <c r="F191" s="21">
        <v>8.1666478873239434</v>
      </c>
      <c r="G191" s="22">
        <v>1995</v>
      </c>
      <c r="H191" s="21">
        <v>5.2353802816901407</v>
      </c>
      <c r="I191" s="22">
        <v>2000</v>
      </c>
      <c r="J191" s="21">
        <v>7.5020000000000007</v>
      </c>
      <c r="K191" s="22">
        <v>2005</v>
      </c>
      <c r="L191" s="21">
        <v>6.3430179504658035</v>
      </c>
      <c r="M191" s="22">
        <v>2007</v>
      </c>
      <c r="N191" s="21">
        <v>7.0937493751420142</v>
      </c>
      <c r="O191" s="22">
        <v>2009</v>
      </c>
      <c r="P191" s="21">
        <v>6.7446378095887294</v>
      </c>
      <c r="Q191" s="22">
        <v>2010</v>
      </c>
      <c r="R191" s="23" t="s">
        <v>451</v>
      </c>
      <c r="S191" s="22" t="s">
        <v>452</v>
      </c>
      <c r="T191" s="24">
        <v>6.7446378095887294</v>
      </c>
      <c r="U191" s="25">
        <v>2010</v>
      </c>
      <c r="V191" s="21"/>
      <c r="W191" s="21">
        <v>3.7509999999999999</v>
      </c>
      <c r="X191" s="22">
        <v>2010</v>
      </c>
      <c r="Y191" s="26">
        <v>14</v>
      </c>
      <c r="Z191" s="27" t="s">
        <v>528</v>
      </c>
      <c r="AB191" s="21">
        <v>2.9936378095887299</v>
      </c>
      <c r="AC191" s="17">
        <v>2010</v>
      </c>
      <c r="AD191" s="28">
        <v>6</v>
      </c>
      <c r="AE191" s="29" t="s">
        <v>454</v>
      </c>
    </row>
    <row r="192" spans="1:31" s="19" customFormat="1" ht="12">
      <c r="B192" s="19" t="s">
        <v>662</v>
      </c>
      <c r="C192" s="61" t="str">
        <f>IFERROR(VLOOKUP(B192,[1]Hoja5!$A$2:$B$199,2,FALSE),"")</f>
        <v>FJI</v>
      </c>
      <c r="D192" s="21">
        <v>1.621</v>
      </c>
      <c r="E192" s="22">
        <v>1990</v>
      </c>
      <c r="F192" s="21">
        <v>2.093</v>
      </c>
      <c r="G192" s="22">
        <v>1995</v>
      </c>
      <c r="H192" s="21">
        <v>2.363</v>
      </c>
      <c r="I192" s="22">
        <v>2000</v>
      </c>
      <c r="J192" s="21">
        <v>2.3330000000000002</v>
      </c>
      <c r="K192" s="22">
        <v>2005</v>
      </c>
      <c r="L192" s="21">
        <v>3.3938739726027398</v>
      </c>
      <c r="M192" s="22">
        <v>2008</v>
      </c>
      <c r="N192" s="21">
        <v>3.6040000000000001</v>
      </c>
      <c r="O192" s="22">
        <v>2009</v>
      </c>
      <c r="P192" s="21">
        <v>3.371</v>
      </c>
      <c r="Q192" s="22">
        <v>2010</v>
      </c>
      <c r="R192" s="23" t="s">
        <v>451</v>
      </c>
      <c r="S192" s="22" t="s">
        <v>452</v>
      </c>
      <c r="T192" s="63" t="s">
        <v>451</v>
      </c>
      <c r="U192" s="25" t="s">
        <v>452</v>
      </c>
      <c r="V192" s="21"/>
      <c r="W192" s="21">
        <v>1.871</v>
      </c>
      <c r="X192" s="22">
        <v>2010</v>
      </c>
      <c r="Y192" s="26">
        <v>14</v>
      </c>
      <c r="Z192" s="27" t="s">
        <v>528</v>
      </c>
      <c r="AB192" s="23" t="s">
        <v>451</v>
      </c>
      <c r="AC192" s="64" t="s">
        <v>452</v>
      </c>
      <c r="AD192" s="28" t="s">
        <v>478</v>
      </c>
      <c r="AE192" s="29" t="s">
        <v>451</v>
      </c>
    </row>
    <row r="193" spans="1:32" s="19" customFormat="1" ht="12">
      <c r="B193" s="19" t="s">
        <v>663</v>
      </c>
      <c r="C193" s="61" t="str">
        <f>IFERROR(VLOOKUP(B193,[1]Hoja5!$A$2:$B$199,2,FALSE),"")</f>
        <v>MHL</v>
      </c>
      <c r="D193" s="21">
        <v>20</v>
      </c>
      <c r="E193" s="22">
        <v>1990</v>
      </c>
      <c r="F193" s="23" t="s">
        <v>451</v>
      </c>
      <c r="G193" s="22" t="s">
        <v>452</v>
      </c>
      <c r="H193" s="21">
        <v>28.96</v>
      </c>
      <c r="I193" s="22">
        <v>2000</v>
      </c>
      <c r="J193" s="21">
        <v>22.926000000000002</v>
      </c>
      <c r="K193" s="22">
        <v>2005</v>
      </c>
      <c r="L193" s="21">
        <v>24.369999999999997</v>
      </c>
      <c r="M193" s="22">
        <v>2008</v>
      </c>
      <c r="N193" s="21">
        <v>25.792000000000002</v>
      </c>
      <c r="O193" s="22">
        <v>2009</v>
      </c>
      <c r="P193" s="21">
        <v>24.008000000000003</v>
      </c>
      <c r="Q193" s="22">
        <v>2010</v>
      </c>
      <c r="R193" s="23" t="s">
        <v>451</v>
      </c>
      <c r="S193" s="22" t="s">
        <v>452</v>
      </c>
      <c r="T193" s="24">
        <v>24.008000000000003</v>
      </c>
      <c r="U193" s="25">
        <v>2010</v>
      </c>
      <c r="V193" s="21"/>
      <c r="W193" s="21">
        <v>14.365</v>
      </c>
      <c r="X193" s="22">
        <v>2010</v>
      </c>
      <c r="Y193" s="26">
        <v>4</v>
      </c>
      <c r="Z193" s="27" t="s">
        <v>453</v>
      </c>
      <c r="AB193" s="21">
        <v>9.6430000000000007</v>
      </c>
      <c r="AC193" s="17">
        <v>2010</v>
      </c>
      <c r="AD193" s="28">
        <v>13</v>
      </c>
      <c r="AE193" s="29" t="s">
        <v>528</v>
      </c>
    </row>
    <row r="194" spans="1:32" s="19" customFormat="1" ht="12">
      <c r="B194" s="19" t="s">
        <v>664</v>
      </c>
      <c r="C194" s="61" t="str">
        <f>IFERROR(VLOOKUP(B194,[1]Hoja5!$A$2:$B$199,2,FALSE),"")</f>
        <v>NRU</v>
      </c>
      <c r="D194" s="21">
        <v>5</v>
      </c>
      <c r="E194" s="22">
        <v>1990</v>
      </c>
      <c r="F194" s="21">
        <v>5</v>
      </c>
      <c r="G194" s="22">
        <v>1995</v>
      </c>
      <c r="H194" s="21">
        <v>6</v>
      </c>
      <c r="I194" s="22">
        <v>2000</v>
      </c>
      <c r="J194" s="21">
        <v>12.521000000000001</v>
      </c>
      <c r="K194" s="22">
        <v>2005</v>
      </c>
      <c r="L194" s="21">
        <v>19.332000000000001</v>
      </c>
      <c r="M194" s="22">
        <v>2007</v>
      </c>
      <c r="N194" s="21">
        <v>9.5849999999999991</v>
      </c>
      <c r="O194" s="22">
        <v>2009</v>
      </c>
      <c r="P194" s="21">
        <v>9.4879999999999995</v>
      </c>
      <c r="Q194" s="22">
        <v>2010</v>
      </c>
      <c r="R194" s="23" t="s">
        <v>451</v>
      </c>
      <c r="S194" s="22" t="s">
        <v>452</v>
      </c>
      <c r="T194" s="24">
        <v>9.4879999999999995</v>
      </c>
      <c r="U194" s="25">
        <v>2010</v>
      </c>
      <c r="V194" s="21"/>
      <c r="W194" s="21">
        <v>8.3339999999999996</v>
      </c>
      <c r="X194" s="22">
        <v>2010</v>
      </c>
      <c r="Y194" s="26">
        <v>4</v>
      </c>
      <c r="Z194" s="27" t="s">
        <v>453</v>
      </c>
      <c r="AB194" s="21">
        <v>1.1539999999999999</v>
      </c>
      <c r="AC194" s="17">
        <v>2010</v>
      </c>
      <c r="AD194" s="28">
        <v>13</v>
      </c>
      <c r="AE194" s="29" t="s">
        <v>528</v>
      </c>
    </row>
    <row r="195" spans="1:32" s="19" customFormat="1" ht="12">
      <c r="B195" s="19" t="s">
        <v>665</v>
      </c>
      <c r="C195" s="61" t="str">
        <f>IFERROR(VLOOKUP(B195,[1]Hoja5!$A$2:$B$199,2,FALSE),"")</f>
        <v>NZL</v>
      </c>
      <c r="D195" s="21">
        <v>21.454000000000001</v>
      </c>
      <c r="E195" s="22">
        <v>1990</v>
      </c>
      <c r="F195" s="21">
        <v>18.577000000000002</v>
      </c>
      <c r="G195" s="22">
        <v>1995</v>
      </c>
      <c r="H195" s="21">
        <v>19.038</v>
      </c>
      <c r="I195" s="22">
        <v>2000</v>
      </c>
      <c r="J195" s="21">
        <v>18.064</v>
      </c>
      <c r="K195" s="22">
        <v>2005</v>
      </c>
      <c r="L195" s="21">
        <v>18.553000000000001</v>
      </c>
      <c r="M195" s="22">
        <v>2007</v>
      </c>
      <c r="N195" s="21">
        <v>21.236000000000001</v>
      </c>
      <c r="O195" s="22">
        <v>2009</v>
      </c>
      <c r="P195" s="21">
        <v>21.395</v>
      </c>
      <c r="Q195" s="22">
        <v>2011</v>
      </c>
      <c r="R195" s="23">
        <v>22.370999999999999</v>
      </c>
      <c r="S195" s="22">
        <v>2013</v>
      </c>
      <c r="T195" s="24">
        <v>21.195</v>
      </c>
      <c r="U195" s="25">
        <v>2010</v>
      </c>
      <c r="V195" s="21"/>
      <c r="W195" s="21">
        <v>8.3849999999999998</v>
      </c>
      <c r="X195" s="22">
        <v>2010</v>
      </c>
      <c r="Y195" s="26">
        <v>15</v>
      </c>
      <c r="Z195" s="27" t="s">
        <v>542</v>
      </c>
      <c r="AB195" s="21">
        <v>12.81</v>
      </c>
      <c r="AC195" s="17">
        <v>2010</v>
      </c>
      <c r="AD195" s="28">
        <v>15</v>
      </c>
      <c r="AE195" s="29" t="s">
        <v>542</v>
      </c>
    </row>
    <row r="196" spans="1:32" s="19" customFormat="1" ht="12">
      <c r="B196" s="19" t="s">
        <v>666</v>
      </c>
      <c r="C196" s="61" t="str">
        <f>IFERROR(VLOOKUP(B196,[1]Hoja5!$A$2:$B$199,2,FALSE),"")</f>
        <v>PLW</v>
      </c>
      <c r="D196" s="23" t="s">
        <v>451</v>
      </c>
      <c r="E196" s="22" t="s">
        <v>452</v>
      </c>
      <c r="F196" s="23" t="s">
        <v>451</v>
      </c>
      <c r="G196" s="22" t="s">
        <v>452</v>
      </c>
      <c r="H196" s="23" t="s">
        <v>451</v>
      </c>
      <c r="I196" s="22" t="s">
        <v>452</v>
      </c>
      <c r="J196" s="23" t="s">
        <v>451</v>
      </c>
      <c r="K196" s="22" t="s">
        <v>452</v>
      </c>
      <c r="L196" s="21">
        <v>13.946</v>
      </c>
      <c r="M196" s="22">
        <v>2008</v>
      </c>
      <c r="N196" s="21">
        <v>14.378350830143379</v>
      </c>
      <c r="O196" s="22">
        <v>2009</v>
      </c>
      <c r="P196" s="21">
        <v>15.786999999999999</v>
      </c>
      <c r="Q196" s="22">
        <v>2010</v>
      </c>
      <c r="R196" s="23" t="s">
        <v>451</v>
      </c>
      <c r="S196" s="22" t="s">
        <v>452</v>
      </c>
      <c r="T196" s="24">
        <v>15.786999999999999</v>
      </c>
      <c r="U196" s="25">
        <v>2010</v>
      </c>
      <c r="V196" s="21"/>
      <c r="W196" s="21">
        <v>8.7850000000000001</v>
      </c>
      <c r="X196" s="22">
        <v>2010</v>
      </c>
      <c r="Y196" s="26">
        <v>4</v>
      </c>
      <c r="Z196" s="27" t="s">
        <v>453</v>
      </c>
      <c r="AB196" s="21">
        <v>7.0019999999999998</v>
      </c>
      <c r="AC196" s="17">
        <v>2010</v>
      </c>
      <c r="AD196" s="28">
        <v>13</v>
      </c>
      <c r="AE196" s="29" t="s">
        <v>528</v>
      </c>
    </row>
    <row r="197" spans="1:32" s="19" customFormat="1" ht="12">
      <c r="B197" s="19" t="s">
        <v>667</v>
      </c>
      <c r="C197" s="61" t="str">
        <f>IFERROR(VLOOKUP(B197,[1]Hoja5!$A$2:$B$199,2,FALSE),"")</f>
        <v>PNG</v>
      </c>
      <c r="D197" s="21">
        <v>3.2810000000000001</v>
      </c>
      <c r="E197" s="22">
        <v>1990</v>
      </c>
      <c r="F197" s="21">
        <v>3.234</v>
      </c>
      <c r="G197" s="22">
        <v>1995</v>
      </c>
      <c r="H197" s="21">
        <v>3.7909999999999999</v>
      </c>
      <c r="I197" s="22">
        <v>2000</v>
      </c>
      <c r="J197" s="21">
        <v>3.4630000000000001</v>
      </c>
      <c r="K197" s="22">
        <v>2005</v>
      </c>
      <c r="L197" s="21">
        <v>3.3780000000000001</v>
      </c>
      <c r="M197" s="22">
        <v>2008</v>
      </c>
      <c r="N197" s="21">
        <v>3.1560000000000001</v>
      </c>
      <c r="O197" s="22">
        <v>2009</v>
      </c>
      <c r="P197" s="21">
        <v>4.595610402805546</v>
      </c>
      <c r="Q197" s="22">
        <v>2011</v>
      </c>
      <c r="R197" s="23">
        <v>4.3906386157101966</v>
      </c>
      <c r="S197" s="22">
        <v>2012</v>
      </c>
      <c r="T197" s="24">
        <v>4.3906386157101966</v>
      </c>
      <c r="U197" s="25">
        <v>2012</v>
      </c>
      <c r="V197" s="21"/>
      <c r="W197" s="21">
        <v>3.2708826092368986</v>
      </c>
      <c r="X197" s="22">
        <v>2012</v>
      </c>
      <c r="Y197" s="26">
        <v>14</v>
      </c>
      <c r="Z197" s="27" t="s">
        <v>468</v>
      </c>
      <c r="AB197" s="21">
        <v>1.1197560064732979</v>
      </c>
      <c r="AC197" s="17">
        <v>2012</v>
      </c>
      <c r="AD197" s="28">
        <v>27</v>
      </c>
      <c r="AE197" s="29" t="s">
        <v>468</v>
      </c>
    </row>
    <row r="198" spans="1:32" s="19" customFormat="1" ht="12">
      <c r="B198" s="19" t="s">
        <v>668</v>
      </c>
      <c r="C198" s="61" t="str">
        <f>IFERROR(VLOOKUP(B198,[1]Hoja5!$A$2:$B$199,2,FALSE),"")</f>
        <v>SLB</v>
      </c>
      <c r="D198" s="21">
        <v>3.8</v>
      </c>
      <c r="E198" s="22">
        <v>1990</v>
      </c>
      <c r="F198" s="21">
        <v>4</v>
      </c>
      <c r="G198" s="22">
        <v>1995</v>
      </c>
      <c r="H198" s="21">
        <v>4</v>
      </c>
      <c r="I198" s="22">
        <v>2000</v>
      </c>
      <c r="J198" s="21">
        <v>8.0709999999999997</v>
      </c>
      <c r="K198" s="22">
        <v>2005</v>
      </c>
      <c r="L198" s="21">
        <v>6.2689999999999992</v>
      </c>
      <c r="M198" s="22">
        <v>2007</v>
      </c>
      <c r="N198" s="21">
        <v>8.4290000000000003</v>
      </c>
      <c r="O198" s="22">
        <v>2009</v>
      </c>
      <c r="P198" s="21">
        <v>8.2490000000000006</v>
      </c>
      <c r="Q198" s="22">
        <v>2010</v>
      </c>
      <c r="R198" s="23" t="s">
        <v>451</v>
      </c>
      <c r="S198" s="22" t="s">
        <v>452</v>
      </c>
      <c r="T198" s="24">
        <v>8.2490000000000006</v>
      </c>
      <c r="U198" s="25">
        <v>2010</v>
      </c>
      <c r="V198" s="21"/>
      <c r="W198" s="21">
        <v>6.95</v>
      </c>
      <c r="X198" s="22">
        <v>2010</v>
      </c>
      <c r="Y198" s="26">
        <v>4</v>
      </c>
      <c r="Z198" s="27" t="s">
        <v>453</v>
      </c>
      <c r="AB198" s="21">
        <v>1.2989999999999999</v>
      </c>
      <c r="AC198" s="17">
        <v>2010</v>
      </c>
      <c r="AD198" s="28">
        <v>13</v>
      </c>
      <c r="AE198" s="29" t="s">
        <v>528</v>
      </c>
    </row>
    <row r="199" spans="1:32" s="19" customFormat="1" ht="12">
      <c r="B199" s="19" t="s">
        <v>669</v>
      </c>
      <c r="C199" s="61" t="str">
        <f>IFERROR(VLOOKUP(B199,[1]Hoja5!$A$2:$B$199,2,FALSE),"")</f>
        <v>TON</v>
      </c>
      <c r="D199" s="21">
        <v>3.1830000000000003</v>
      </c>
      <c r="E199" s="22">
        <v>1990</v>
      </c>
      <c r="F199" s="21">
        <v>3.056</v>
      </c>
      <c r="G199" s="22">
        <v>1995</v>
      </c>
      <c r="H199" s="21">
        <v>6.3550000000000004</v>
      </c>
      <c r="I199" s="22">
        <v>2000</v>
      </c>
      <c r="J199" s="21">
        <v>8.1120000000000001</v>
      </c>
      <c r="K199" s="22">
        <v>2005</v>
      </c>
      <c r="L199" s="23" t="s">
        <v>451</v>
      </c>
      <c r="M199" s="22" t="s">
        <v>452</v>
      </c>
      <c r="N199" s="23" t="s">
        <v>451</v>
      </c>
      <c r="O199" s="22" t="s">
        <v>452</v>
      </c>
      <c r="P199" s="21">
        <v>5.1840624516129035</v>
      </c>
      <c r="Q199" s="22" t="s">
        <v>528</v>
      </c>
      <c r="R199" s="23" t="s">
        <v>451</v>
      </c>
      <c r="S199" s="22" t="s">
        <v>452</v>
      </c>
      <c r="T199" s="24">
        <v>8.1120000000000001</v>
      </c>
      <c r="U199" s="25">
        <v>2005</v>
      </c>
      <c r="V199" s="21"/>
      <c r="W199" s="21">
        <v>7.0590000000000002</v>
      </c>
      <c r="X199" s="22">
        <v>2011</v>
      </c>
      <c r="Y199" s="26">
        <v>14</v>
      </c>
      <c r="Z199" s="27" t="s">
        <v>528</v>
      </c>
      <c r="AB199" s="21">
        <v>1.0529999999999999</v>
      </c>
      <c r="AC199" s="17">
        <v>2011</v>
      </c>
      <c r="AD199" s="28">
        <v>13</v>
      </c>
      <c r="AE199" s="29" t="s">
        <v>528</v>
      </c>
    </row>
    <row r="200" spans="1:32" s="19" customFormat="1" ht="12">
      <c r="B200" s="19" t="s">
        <v>670</v>
      </c>
      <c r="C200" s="61" t="str">
        <f>IFERROR(VLOOKUP(B200,[1]Hoja5!$A$2:$B$199,2,FALSE),"")</f>
        <v/>
      </c>
      <c r="D200" s="23" t="s">
        <v>451</v>
      </c>
      <c r="E200" s="22" t="s">
        <v>452</v>
      </c>
      <c r="F200" s="23" t="s">
        <v>451</v>
      </c>
      <c r="G200" s="22" t="s">
        <v>452</v>
      </c>
      <c r="H200" s="23" t="s">
        <v>451</v>
      </c>
      <c r="I200" s="22" t="s">
        <v>452</v>
      </c>
      <c r="J200" s="21">
        <v>13.36</v>
      </c>
      <c r="K200" s="22">
        <v>2005</v>
      </c>
      <c r="L200" s="23" t="s">
        <v>451</v>
      </c>
      <c r="M200" s="22" t="s">
        <v>452</v>
      </c>
      <c r="N200" s="23" t="s">
        <v>451</v>
      </c>
      <c r="O200" s="22" t="s">
        <v>452</v>
      </c>
      <c r="P200" s="23" t="s">
        <v>451</v>
      </c>
      <c r="Q200" s="22" t="s">
        <v>451</v>
      </c>
      <c r="R200" s="23" t="s">
        <v>451</v>
      </c>
      <c r="S200" s="22" t="s">
        <v>452</v>
      </c>
      <c r="T200" s="24">
        <f>W200+AB200</f>
        <v>13.357758219999999</v>
      </c>
      <c r="U200" s="25">
        <v>2005</v>
      </c>
      <c r="V200" s="21"/>
      <c r="W200" s="21">
        <v>8.68</v>
      </c>
      <c r="X200" s="22">
        <v>2005</v>
      </c>
      <c r="Y200" s="26">
        <v>4</v>
      </c>
      <c r="Z200" s="27" t="s">
        <v>453</v>
      </c>
      <c r="AB200" s="21">
        <v>4.6777582199999994</v>
      </c>
      <c r="AC200" s="17">
        <v>2005</v>
      </c>
      <c r="AD200" s="28">
        <v>6</v>
      </c>
      <c r="AE200" s="29" t="s">
        <v>454</v>
      </c>
    </row>
    <row r="201" spans="1:32" s="19" customFormat="1" ht="12">
      <c r="B201" s="19" t="s">
        <v>671</v>
      </c>
      <c r="C201" s="61" t="str">
        <f>IFERROR(VLOOKUP(B201,[1]Hoja5!$A$2:$B$199,2,FALSE),"")</f>
        <v>VUT</v>
      </c>
      <c r="D201" s="23" t="s">
        <v>451</v>
      </c>
      <c r="E201" s="22" t="s">
        <v>452</v>
      </c>
      <c r="F201" s="21">
        <v>4.2789999999999999</v>
      </c>
      <c r="G201" s="22">
        <v>1995</v>
      </c>
      <c r="H201" s="21">
        <v>5.0760000000000005</v>
      </c>
      <c r="I201" s="22">
        <v>2000</v>
      </c>
      <c r="J201" s="21">
        <v>4.1970000000000001</v>
      </c>
      <c r="K201" s="22">
        <v>2005</v>
      </c>
      <c r="L201" s="21">
        <v>6.0060000000000002</v>
      </c>
      <c r="M201" s="22">
        <v>2007</v>
      </c>
      <c r="N201" s="21">
        <v>5.2117868429999996</v>
      </c>
      <c r="O201" s="22">
        <v>2009</v>
      </c>
      <c r="P201" s="21">
        <v>5.4334828499999999</v>
      </c>
      <c r="Q201" s="22">
        <v>2010</v>
      </c>
      <c r="R201" s="23" t="s">
        <v>451</v>
      </c>
      <c r="S201" s="22" t="s">
        <v>452</v>
      </c>
      <c r="T201" s="24">
        <v>5.4334828499999999</v>
      </c>
      <c r="U201" s="25">
        <v>2010</v>
      </c>
      <c r="V201" s="21"/>
      <c r="W201" s="21">
        <v>4.68</v>
      </c>
      <c r="X201" s="22">
        <v>2010</v>
      </c>
      <c r="Y201" s="26">
        <v>4</v>
      </c>
      <c r="Z201" s="27" t="s">
        <v>453</v>
      </c>
      <c r="AB201" s="21">
        <v>0.75348285000000004</v>
      </c>
      <c r="AC201" s="17">
        <v>2010</v>
      </c>
      <c r="AD201" s="28">
        <v>13</v>
      </c>
      <c r="AE201" s="29" t="s">
        <v>528</v>
      </c>
    </row>
    <row r="202" spans="1:32" s="76" customFormat="1" ht="15">
      <c r="A202" s="65"/>
      <c r="B202" s="65" t="s">
        <v>672</v>
      </c>
      <c r="C202" s="61" t="str">
        <f>IFERROR(VLOOKUP(B202,[1]Hoja5!$A$2:$B$199,2,FALSE),"")</f>
        <v>WSM</v>
      </c>
      <c r="D202" s="66" t="s">
        <v>451</v>
      </c>
      <c r="E202" s="67" t="s">
        <v>452</v>
      </c>
      <c r="F202" s="68">
        <v>3.8740000000000001</v>
      </c>
      <c r="G202" s="67">
        <v>1995</v>
      </c>
      <c r="H202" s="68">
        <v>5.0309999999999997</v>
      </c>
      <c r="I202" s="67">
        <v>2000</v>
      </c>
      <c r="J202" s="68">
        <v>4.3420000000000005</v>
      </c>
      <c r="K202" s="67">
        <v>2005</v>
      </c>
      <c r="L202" s="68">
        <v>4.5979999999999999</v>
      </c>
      <c r="M202" s="67">
        <v>2007</v>
      </c>
      <c r="N202" s="68">
        <v>6.0939999999999994</v>
      </c>
      <c r="O202" s="67">
        <v>2009</v>
      </c>
      <c r="P202" s="68">
        <v>5.5390000000000006</v>
      </c>
      <c r="Q202" s="67">
        <v>2011</v>
      </c>
      <c r="R202" s="66">
        <v>4.9450423940149628</v>
      </c>
      <c r="S202" s="67">
        <v>2012</v>
      </c>
      <c r="T202" s="69">
        <v>4.9450423940149628</v>
      </c>
      <c r="U202" s="70">
        <v>2012</v>
      </c>
      <c r="V202" s="21"/>
      <c r="W202" s="68">
        <v>3.871042394014963</v>
      </c>
      <c r="X202" s="67">
        <v>2012</v>
      </c>
      <c r="Y202" s="71">
        <v>14</v>
      </c>
      <c r="Z202" s="72" t="s">
        <v>528</v>
      </c>
      <c r="AA202" s="65"/>
      <c r="AB202" s="68">
        <v>1.0740000000000001</v>
      </c>
      <c r="AC202" s="73">
        <v>2012</v>
      </c>
      <c r="AD202" s="74">
        <v>14</v>
      </c>
      <c r="AE202" s="75" t="s">
        <v>528</v>
      </c>
      <c r="AF202" s="19"/>
    </row>
    <row r="203" spans="1:32" s="76" customFormat="1" ht="15">
      <c r="A203" s="19"/>
      <c r="B203" s="19"/>
      <c r="C203" s="20"/>
      <c r="D203" s="23"/>
      <c r="E203" s="22"/>
      <c r="F203" s="21"/>
      <c r="G203" s="22"/>
      <c r="H203" s="21"/>
      <c r="I203" s="22"/>
      <c r="J203" s="21"/>
      <c r="K203" s="22"/>
      <c r="L203" s="21"/>
      <c r="M203" s="22"/>
      <c r="N203" s="21"/>
      <c r="O203" s="22"/>
      <c r="P203" s="21"/>
      <c r="Q203" s="22"/>
      <c r="R203" s="23"/>
      <c r="S203" s="22"/>
      <c r="T203" s="21"/>
      <c r="U203" s="22"/>
      <c r="V203" s="19"/>
      <c r="W203" s="21"/>
      <c r="X203" s="22"/>
      <c r="Y203" s="26"/>
      <c r="Z203" s="27"/>
      <c r="AA203" s="19"/>
      <c r="AB203" s="21"/>
      <c r="AC203" s="17"/>
      <c r="AD203" s="28"/>
      <c r="AE203" s="29"/>
      <c r="AF203" s="19"/>
    </row>
    <row r="204" spans="1:32" s="34" customFormat="1" ht="22">
      <c r="B204" s="77" t="s">
        <v>673</v>
      </c>
      <c r="C204" s="20"/>
      <c r="D204" s="20"/>
      <c r="E204" s="12"/>
      <c r="F204" s="78"/>
      <c r="G204" s="22"/>
      <c r="H204" s="78"/>
      <c r="I204" s="22"/>
      <c r="J204" s="78"/>
      <c r="K204" s="22"/>
      <c r="L204" s="78"/>
      <c r="M204" s="22"/>
      <c r="N204" s="78"/>
      <c r="O204" s="22"/>
      <c r="P204" s="78"/>
      <c r="Q204" s="22"/>
      <c r="R204" s="79"/>
      <c r="S204" s="22"/>
      <c r="T204" s="78"/>
      <c r="U204" s="15"/>
      <c r="W204" s="78"/>
      <c r="X204" s="80"/>
      <c r="Y204" s="81"/>
      <c r="Z204" s="82"/>
      <c r="AB204" s="78"/>
      <c r="AC204" s="17"/>
      <c r="AD204" s="83"/>
      <c r="AE204" s="84"/>
    </row>
  </sheetData>
  <mergeCells count="4">
    <mergeCell ref="A1:AB1"/>
    <mergeCell ref="D2:Q2"/>
    <mergeCell ref="W2:Z2"/>
    <mergeCell ref="AB2:A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 enableFormatConditionsCalculation="0"/>
  <dimension ref="A1:X208"/>
  <sheetViews>
    <sheetView topLeftCell="B1" workbookViewId="0">
      <selection activeCell="C21" sqref="C21"/>
    </sheetView>
  </sheetViews>
  <sheetFormatPr baseColWidth="10" defaultRowHeight="14" x14ac:dyDescent="0"/>
  <cols>
    <col min="1" max="1" width="8" customWidth="1"/>
    <col min="2" max="2" width="9.5" customWidth="1"/>
    <col min="3" max="3" width="10" customWidth="1"/>
    <col min="4" max="4" width="22.83203125" hidden="1" customWidth="1"/>
    <col min="5" max="5" width="11.5" hidden="1" customWidth="1"/>
    <col min="6" max="6" width="11.5" customWidth="1"/>
    <col min="10" max="10" width="0" hidden="1" customWidth="1"/>
    <col min="11" max="16" width="0" style="99" hidden="1" customWidth="1"/>
  </cols>
  <sheetData>
    <row r="1" spans="1:24" s="97" customFormat="1" ht="15" customHeight="1">
      <c r="A1" s="96"/>
      <c r="B1" s="274" t="s">
        <v>0</v>
      </c>
      <c r="C1" s="274" t="s">
        <v>1</v>
      </c>
      <c r="D1" s="95"/>
      <c r="E1" s="95"/>
      <c r="F1" s="95"/>
      <c r="G1" s="274" t="s">
        <v>905</v>
      </c>
      <c r="H1" s="274" t="s">
        <v>906</v>
      </c>
      <c r="I1" s="274" t="s">
        <v>917</v>
      </c>
      <c r="J1" s="274" t="s">
        <v>907</v>
      </c>
      <c r="K1" s="281" t="s">
        <v>908</v>
      </c>
      <c r="L1" s="281" t="s">
        <v>909</v>
      </c>
      <c r="M1" s="281" t="s">
        <v>910</v>
      </c>
      <c r="N1" s="281" t="s">
        <v>911</v>
      </c>
      <c r="O1" s="281" t="s">
        <v>912</v>
      </c>
      <c r="P1" s="100"/>
      <c r="Q1" s="281" t="s">
        <v>913</v>
      </c>
      <c r="R1" s="281" t="s">
        <v>914</v>
      </c>
      <c r="S1" s="281" t="s">
        <v>915</v>
      </c>
      <c r="T1" s="281" t="s">
        <v>916</v>
      </c>
      <c r="U1" s="281" t="s">
        <v>918</v>
      </c>
      <c r="V1" s="281" t="s">
        <v>919</v>
      </c>
      <c r="W1" s="281" t="s">
        <v>920</v>
      </c>
      <c r="X1" s="281" t="s">
        <v>921</v>
      </c>
    </row>
    <row r="2" spans="1:24" s="97" customFormat="1">
      <c r="A2" s="96"/>
      <c r="B2" s="274"/>
      <c r="C2" s="274"/>
      <c r="D2" s="95"/>
      <c r="E2" s="95"/>
      <c r="F2" s="95"/>
      <c r="G2" s="274"/>
      <c r="H2" s="274"/>
      <c r="I2" s="274"/>
      <c r="J2" s="274"/>
      <c r="K2" s="281"/>
      <c r="L2" s="281"/>
      <c r="M2" s="281"/>
      <c r="N2" s="281"/>
      <c r="O2" s="281"/>
      <c r="P2" s="100"/>
      <c r="Q2" s="281"/>
      <c r="R2" s="281"/>
      <c r="S2" s="281"/>
      <c r="T2" s="281"/>
      <c r="U2" s="281"/>
      <c r="V2" s="281"/>
      <c r="W2" s="281"/>
      <c r="X2" s="281"/>
    </row>
    <row r="3" spans="1:24" s="97" customFormat="1">
      <c r="A3" s="98"/>
      <c r="B3" s="274"/>
      <c r="C3" s="274"/>
      <c r="D3" s="95"/>
      <c r="E3" s="95"/>
      <c r="F3" s="95"/>
      <c r="G3" s="274"/>
      <c r="H3" s="274"/>
      <c r="I3" s="274"/>
      <c r="J3" s="274"/>
      <c r="K3" s="281"/>
      <c r="L3" s="281"/>
      <c r="M3" s="281"/>
      <c r="N3" s="281"/>
      <c r="O3" s="281"/>
      <c r="P3" s="100"/>
      <c r="Q3" s="281"/>
      <c r="R3" s="281"/>
      <c r="S3" s="281"/>
      <c r="T3" s="281"/>
      <c r="U3" s="281"/>
      <c r="V3" s="281"/>
      <c r="W3" s="281"/>
      <c r="X3" s="281"/>
    </row>
    <row r="4" spans="1:24">
      <c r="A4">
        <v>20</v>
      </c>
      <c r="B4" t="s">
        <v>23</v>
      </c>
      <c r="C4" t="s">
        <v>33</v>
      </c>
      <c r="D4" t="s">
        <v>695</v>
      </c>
      <c r="E4">
        <v>250</v>
      </c>
      <c r="F4" t="s">
        <v>543</v>
      </c>
      <c r="G4">
        <f>IFERROR(VLOOKUP($C4,[4]SOC!$B$4:$BF$261,57,FALSE),0)</f>
        <v>0</v>
      </c>
      <c r="H4">
        <f>IFERROR(VLOOKUP($C4,[5]Data!$B$4:$BF$261,57,FALSE),0)</f>
        <v>1.0599369674696049</v>
      </c>
      <c r="I4">
        <f>IFERROR(VLOOKUP($C4,[6]Data!$B$4:$BF$261,56,FALSE),0)</f>
        <v>65281090</v>
      </c>
      <c r="J4" s="85">
        <f>IFERROR(VLOOKUP($C4,[7]WIID2c!$B$2:$E$5314,4,FALSE),0)</f>
        <v>40.900001525878906</v>
      </c>
      <c r="K4" s="99">
        <f>IFERROR(VLOOKUP($C4,[8]Data!$B$4:$BC$261,54,FALSE),0)</f>
        <v>0</v>
      </c>
      <c r="L4" s="99">
        <f>IFERROR(VLOOKUP($C4,[9]Data!$B$4:$BC$261,54,FALSE),0)</f>
        <v>0</v>
      </c>
      <c r="M4" s="99">
        <f>IFERROR(VLOOKUP($C4,[10]Data!$B$4:$BC$261,54,FALSE),0)</f>
        <v>0</v>
      </c>
      <c r="N4" s="99">
        <f>IFERROR(VLOOKUP($C4,[11]Data!$B$4:$BC$261,54,FALSE),0)</f>
        <v>0</v>
      </c>
      <c r="O4" s="99">
        <f>SUM(K4:M4)</f>
        <v>0</v>
      </c>
      <c r="P4" s="99">
        <f t="shared" ref="P4:P67" si="0">O4*G4/100</f>
        <v>0</v>
      </c>
      <c r="Q4" s="101">
        <f>IFERROR(VLOOKUP($C4,'GAR13 eq'!$C$4:$H$208,6,FALSE),0)*H4</f>
        <v>79507.143854256021</v>
      </c>
      <c r="R4" s="101">
        <f>IFERROR(VLOOKUP($C4,'GAR13 wd'!$C$4:$H$208,6,FALSE),0)*H4</f>
        <v>94491.04878858685</v>
      </c>
      <c r="S4" s="85" t="e">
        <f>Q4*1000000/$G4</f>
        <v>#DIV/0!</v>
      </c>
      <c r="T4" s="85" t="e">
        <f>R4*1000000/$G4</f>
        <v>#DIV/0!</v>
      </c>
      <c r="U4" s="85">
        <f>Q4*1000000/$I4</f>
        <v>1217.9199804147881</v>
      </c>
      <c r="V4" s="85">
        <f>R4*1000000/$I4</f>
        <v>1447.4490053488207</v>
      </c>
      <c r="W4" s="85">
        <f>Q4*1000000/($I4/2)</f>
        <v>2435.8399608295763</v>
      </c>
      <c r="X4" s="85">
        <f>R4*1000000/($I4/2)</f>
        <v>2894.8980106976414</v>
      </c>
    </row>
    <row r="5" spans="1:24">
      <c r="A5">
        <v>23</v>
      </c>
      <c r="B5" t="s">
        <v>23</v>
      </c>
      <c r="C5" t="s">
        <v>102</v>
      </c>
      <c r="D5" t="s">
        <v>696</v>
      </c>
      <c r="E5">
        <v>250</v>
      </c>
      <c r="F5" t="s">
        <v>547</v>
      </c>
      <c r="G5">
        <f>IFERROR(VLOOKUP(C5,[4]SOC!$B$4:$BF$261,57,FALSE),0)</f>
        <v>0</v>
      </c>
      <c r="H5">
        <f>IFERROR(VLOOKUP($C5,[5]Data!$B$4:$BF$261,57,FALSE),0)</f>
        <v>0.78386482964058446</v>
      </c>
      <c r="I5">
        <f>IFERROR(VLOOKUP($C5,[6]Data!$B$4:$BF$261,56,FALSE),0)</f>
        <v>25765461</v>
      </c>
      <c r="J5" s="85">
        <f>IFERROR(VLOOKUP($C5,[7]WIID2c!$B$2:$E$5314,4,FALSE),0)</f>
        <v>31.6</v>
      </c>
      <c r="K5" s="99">
        <f>IFERROR(VLOOKUP($C5,[8]Data!$B$4:$BC$261,54,FALSE),0)</f>
        <v>0</v>
      </c>
      <c r="L5" s="99">
        <f>IFERROR(VLOOKUP($C5,[9]Data!$B$4:$BC$261,54,FALSE),0)</f>
        <v>0</v>
      </c>
      <c r="M5" s="99">
        <f>IFERROR(VLOOKUP($C5,[10]Data!$B$4:$BC$261,54,FALSE),0)</f>
        <v>0</v>
      </c>
      <c r="N5" s="99">
        <f>IFERROR(VLOOKUP($C5,[11]Data!$B$4:$BC$261,54,FALSE),0)</f>
        <v>0</v>
      </c>
      <c r="O5" s="99">
        <f t="shared" ref="O5:O68" si="1">SUM(K5:M5)</f>
        <v>0</v>
      </c>
      <c r="P5" s="99">
        <f t="shared" si="0"/>
        <v>0</v>
      </c>
      <c r="Q5" s="101">
        <f>IFERROR(VLOOKUP($C5,'GAR13 eq'!$C$4:$H$208,6,FALSE),0)*H5</f>
        <v>128.55383206105586</v>
      </c>
      <c r="R5" s="101">
        <f>IFERROR(VLOOKUP($C5,'GAR13 wd'!$C$4:$H$208,6,FALSE),0)*H5</f>
        <v>6781.9201195673722</v>
      </c>
      <c r="S5" s="85" t="e">
        <f t="shared" ref="S5:S68" si="2">Q5*1000000/$G5</f>
        <v>#DIV/0!</v>
      </c>
      <c r="T5" s="85" t="e">
        <f t="shared" ref="T5:T68" si="3">R5*1000000/$G5</f>
        <v>#DIV/0!</v>
      </c>
      <c r="U5" s="85">
        <f t="shared" ref="U5:U68" si="4">Q5*1000000/$I5</f>
        <v>4.9893860645868457</v>
      </c>
      <c r="V5" s="85">
        <f t="shared" ref="V5:V68" si="5">R5*1000000/$I5</f>
        <v>263.21749568413981</v>
      </c>
      <c r="W5" s="85">
        <f t="shared" ref="W5:W68" si="6">Q5*1000000/($I5/2)</f>
        <v>9.9787721291736915</v>
      </c>
      <c r="X5" s="85">
        <f t="shared" ref="X5:X68" si="7">R5*1000000/($I5/2)</f>
        <v>526.43499136827961</v>
      </c>
    </row>
    <row r="6" spans="1:24">
      <c r="A6">
        <v>37</v>
      </c>
      <c r="B6" t="s">
        <v>23</v>
      </c>
      <c r="C6" t="s">
        <v>29</v>
      </c>
      <c r="D6" t="s">
        <v>697</v>
      </c>
      <c r="E6">
        <v>250</v>
      </c>
      <c r="F6" t="s">
        <v>561</v>
      </c>
      <c r="G6">
        <f>IFERROR(VLOOKUP(C6,[4]SOC!$B$4:$BF$261,57,FALSE),0)</f>
        <v>0</v>
      </c>
      <c r="H6">
        <f>IFERROR(VLOOKUP($C6,[5]Data!$B$4:$BF$261,57,FALSE),0)</f>
        <v>0.42319924923752661</v>
      </c>
      <c r="I6">
        <f>IFERROR(VLOOKUP($C6,[6]Data!$B$4:$BF$261,56,FALSE),0)</f>
        <v>41278567</v>
      </c>
      <c r="J6" s="85">
        <f>IFERROR(VLOOKUP($C6,[7]WIID2c!$B$2:$E$5314,4,FALSE),0)</f>
        <v>46.299999237060547</v>
      </c>
      <c r="K6" s="99">
        <f>IFERROR(VLOOKUP($C6,[8]Data!$B$4:$BC$261,54,FALSE),0)</f>
        <v>0</v>
      </c>
      <c r="L6" s="99">
        <f>IFERROR(VLOOKUP($C6,[9]Data!$B$4:$BC$261,54,FALSE),0)</f>
        <v>0</v>
      </c>
      <c r="M6" s="99">
        <f>IFERROR(VLOOKUP($C6,[10]Data!$B$4:$BC$261,54,FALSE),0)</f>
        <v>0</v>
      </c>
      <c r="N6" s="99">
        <f>IFERROR(VLOOKUP($C6,[11]Data!$B$4:$BC$261,54,FALSE),0)</f>
        <v>0</v>
      </c>
      <c r="O6" s="99">
        <f t="shared" si="1"/>
        <v>0</v>
      </c>
      <c r="P6" s="99">
        <f t="shared" si="0"/>
        <v>0</v>
      </c>
      <c r="Q6" s="101">
        <f>IFERROR(VLOOKUP($C6,'GAR13 eq'!$C$4:$H$208,6,FALSE),0)*H6</f>
        <v>2117.7736830344306</v>
      </c>
      <c r="R6" s="101">
        <f>IFERROR(VLOOKUP($C6,'GAR13 wd'!$C$4:$H$208,6,FALSE),0)*H6</f>
        <v>862.98790904516432</v>
      </c>
      <c r="S6" s="85" t="e">
        <f t="shared" si="2"/>
        <v>#DIV/0!</v>
      </c>
      <c r="T6" s="85" t="e">
        <f t="shared" si="3"/>
        <v>#DIV/0!</v>
      </c>
      <c r="U6" s="85">
        <f t="shared" si="4"/>
        <v>51.304438040071275</v>
      </c>
      <c r="V6" s="85">
        <f t="shared" si="5"/>
        <v>20.906440600158536</v>
      </c>
      <c r="W6" s="85">
        <f t="shared" si="6"/>
        <v>102.60887608014255</v>
      </c>
      <c r="X6" s="85">
        <f t="shared" si="7"/>
        <v>41.812881200317072</v>
      </c>
    </row>
    <row r="7" spans="1:24">
      <c r="A7">
        <v>12</v>
      </c>
      <c r="B7" t="s">
        <v>23</v>
      </c>
      <c r="C7" t="s">
        <v>66</v>
      </c>
      <c r="D7" t="s">
        <v>698</v>
      </c>
      <c r="E7">
        <v>250</v>
      </c>
      <c r="F7" t="s">
        <v>662</v>
      </c>
      <c r="G7">
        <f>IFERROR(VLOOKUP(C7,[4]SOC!$B$4:$BF$261,57,FALSE),0)</f>
        <v>0</v>
      </c>
      <c r="H7">
        <f>IFERROR(VLOOKUP($C7,[5]Data!$B$4:$BF$261,57,FALSE),0)</f>
        <v>0.57517484376318018</v>
      </c>
      <c r="I7">
        <f>IFERROR(VLOOKUP($C7,[6]Data!$B$4:$BF$261,56,FALSE),0)</f>
        <v>342174</v>
      </c>
      <c r="J7" s="85">
        <f>IFERROR(VLOOKUP($C7,[7]WIID2c!$B$2:$E$5314,4,FALSE),0)</f>
        <v>42.5</v>
      </c>
      <c r="K7" s="99">
        <f>IFERROR(VLOOKUP($C7,[8]Data!$B$4:$BC$261,54,FALSE),0)</f>
        <v>0</v>
      </c>
      <c r="L7" s="99">
        <f>IFERROR(VLOOKUP($C7,[9]Data!$B$4:$BC$261,54,FALSE),0)</f>
        <v>0</v>
      </c>
      <c r="M7" s="99">
        <f>IFERROR(VLOOKUP($C7,[10]Data!$B$4:$BC$261,54,FALSE),0)</f>
        <v>0</v>
      </c>
      <c r="N7" s="99">
        <f>IFERROR(VLOOKUP($C7,[11]Data!$B$4:$BC$261,54,FALSE),0)</f>
        <v>0</v>
      </c>
      <c r="O7" s="99">
        <f t="shared" si="1"/>
        <v>0</v>
      </c>
      <c r="P7" s="99">
        <f t="shared" si="0"/>
        <v>0</v>
      </c>
      <c r="Q7" s="101">
        <f>IFERROR(VLOOKUP($C7,'GAR13 eq'!$C$4:$H$208,6,FALSE),0)*H7</f>
        <v>1.5529720781605867</v>
      </c>
      <c r="R7" s="101">
        <f>IFERROR(VLOOKUP($C7,'GAR13 wd'!$C$4:$H$208,6,FALSE),0)*H7</f>
        <v>7.304720515792388</v>
      </c>
      <c r="S7" s="85" t="e">
        <f t="shared" si="2"/>
        <v>#DIV/0!</v>
      </c>
      <c r="T7" s="85" t="e">
        <f t="shared" si="3"/>
        <v>#DIV/0!</v>
      </c>
      <c r="U7" s="85">
        <f t="shared" si="4"/>
        <v>4.538544945438832</v>
      </c>
      <c r="V7" s="85">
        <f t="shared" si="5"/>
        <v>21.347970669286354</v>
      </c>
      <c r="W7" s="85">
        <f t="shared" si="6"/>
        <v>9.077089890877664</v>
      </c>
      <c r="X7" s="85">
        <f t="shared" si="7"/>
        <v>42.695941338572709</v>
      </c>
    </row>
    <row r="8" spans="1:24">
      <c r="A8">
        <v>14</v>
      </c>
      <c r="B8" t="s">
        <v>23</v>
      </c>
      <c r="C8" t="s">
        <v>92</v>
      </c>
      <c r="D8" t="s">
        <v>699</v>
      </c>
      <c r="E8">
        <v>250</v>
      </c>
      <c r="F8" t="s">
        <v>536</v>
      </c>
      <c r="G8">
        <f>IFERROR(VLOOKUP(C8,[4]SOC!$B$4:$BF$261,57,FALSE),0)</f>
        <v>0</v>
      </c>
      <c r="H8">
        <f>IFERROR(VLOOKUP($C8,[5]Data!$B$4:$BF$261,57,FALSE),0)</f>
        <v>0.71656814237769062</v>
      </c>
      <c r="I8">
        <f>IFERROR(VLOOKUP($C8,[6]Data!$B$4:$BF$261,56,FALSE),0)</f>
        <v>3730586</v>
      </c>
      <c r="J8" s="85">
        <f>IFERROR(VLOOKUP($C8,[7]WIID2c!$B$2:$E$5314,4,FALSE),0)</f>
        <v>50.9</v>
      </c>
      <c r="K8" s="99">
        <f>IFERROR(VLOOKUP($C8,[8]Data!$B$4:$BC$261,54,FALSE),0)</f>
        <v>0</v>
      </c>
      <c r="L8" s="99">
        <f>IFERROR(VLOOKUP($C8,[9]Data!$B$4:$BC$261,54,FALSE),0)</f>
        <v>0</v>
      </c>
      <c r="M8" s="99">
        <f>IFERROR(VLOOKUP($C8,[10]Data!$B$4:$BC$261,54,FALSE),0)</f>
        <v>0</v>
      </c>
      <c r="N8" s="99">
        <f>IFERROR(VLOOKUP($C8,[11]Data!$B$4:$BC$261,54,FALSE),0)</f>
        <v>0</v>
      </c>
      <c r="O8" s="99">
        <f t="shared" si="1"/>
        <v>0</v>
      </c>
      <c r="P8" s="99">
        <f t="shared" si="0"/>
        <v>0</v>
      </c>
      <c r="Q8" s="101">
        <f>IFERROR(VLOOKUP($C8,'GAR13 eq'!$C$4:$H$208,6,FALSE),0)*H8</f>
        <v>29.594264280198619</v>
      </c>
      <c r="R8" s="101">
        <f>IFERROR(VLOOKUP($C8,'GAR13 wd'!$C$4:$H$208,6,FALSE),0)*H8</f>
        <v>664.25866798411926</v>
      </c>
      <c r="S8" s="85" t="e">
        <f t="shared" si="2"/>
        <v>#DIV/0!</v>
      </c>
      <c r="T8" s="85" t="e">
        <f t="shared" si="3"/>
        <v>#DIV/0!</v>
      </c>
      <c r="U8" s="85">
        <f t="shared" si="4"/>
        <v>7.9328728194976925</v>
      </c>
      <c r="V8" s="85">
        <f t="shared" si="5"/>
        <v>178.05746013739378</v>
      </c>
      <c r="W8" s="85">
        <f t="shared" si="6"/>
        <v>15.865745638995385</v>
      </c>
      <c r="X8" s="85">
        <f t="shared" si="7"/>
        <v>356.11492027478755</v>
      </c>
    </row>
    <row r="9" spans="1:24">
      <c r="A9">
        <v>5</v>
      </c>
      <c r="B9" t="s">
        <v>23</v>
      </c>
      <c r="C9" t="s">
        <v>70</v>
      </c>
      <c r="D9" t="s">
        <v>700</v>
      </c>
      <c r="E9">
        <v>250</v>
      </c>
      <c r="F9" t="s">
        <v>531</v>
      </c>
      <c r="G9">
        <f>IFERROR(VLOOKUP(C9,[4]SOC!$B$4:$BF$261,57,FALSE),0)</f>
        <v>0</v>
      </c>
      <c r="H9">
        <f>IFERROR(VLOOKUP($C9,[5]Data!$B$4:$BF$261,57,FALSE),0)</f>
        <v>0.32425493281829854</v>
      </c>
      <c r="I9">
        <f>IFERROR(VLOOKUP($C9,[6]Data!$B$4:$BF$261,56,FALSE),0)</f>
        <v>76038745</v>
      </c>
      <c r="J9" s="85">
        <f>IFERROR(VLOOKUP($C9,[7]WIID2c!$B$2:$E$5314,4,FALSE),0)</f>
        <v>34.1</v>
      </c>
      <c r="K9" s="99">
        <f>IFERROR(VLOOKUP($C9,[8]Data!$B$4:$BC$261,54,FALSE),0)</f>
        <v>12.37</v>
      </c>
      <c r="L9" s="99">
        <f>IFERROR(VLOOKUP($C9,[9]Data!$B$4:$BC$261,54,FALSE),0)</f>
        <v>16.07</v>
      </c>
      <c r="M9" s="99">
        <f>IFERROR(VLOOKUP($C9,[10]Data!$B$4:$BC$261,54,FALSE),0)</f>
        <v>21.27</v>
      </c>
      <c r="N9" s="99">
        <f>IFERROR(VLOOKUP($C9,[11]Data!$B$4:$BC$261,54,FALSE),0)</f>
        <v>41.41</v>
      </c>
      <c r="O9" s="99">
        <f t="shared" si="1"/>
        <v>49.709999999999994</v>
      </c>
      <c r="P9" s="99">
        <f t="shared" si="0"/>
        <v>0</v>
      </c>
      <c r="Q9" s="101">
        <f>IFERROR(VLOOKUP($C9,'GAR13 eq'!$C$4:$H$208,6,FALSE),0)*H9</f>
        <v>64.072774724895794</v>
      </c>
      <c r="R9" s="101">
        <f>IFERROR(VLOOKUP($C9,'GAR13 wd'!$C$4:$H$208,6,FALSE),0)*H9</f>
        <v>18.839211596743144</v>
      </c>
      <c r="S9" s="85" t="e">
        <f t="shared" si="2"/>
        <v>#DIV/0!</v>
      </c>
      <c r="T9" s="85" t="e">
        <f t="shared" si="3"/>
        <v>#DIV/0!</v>
      </c>
      <c r="U9" s="85">
        <f t="shared" si="4"/>
        <v>0.84263324867994338</v>
      </c>
      <c r="V9" s="85">
        <f t="shared" si="5"/>
        <v>0.24775805540640031</v>
      </c>
      <c r="W9" s="85">
        <f t="shared" si="6"/>
        <v>1.6852664973598868</v>
      </c>
      <c r="X9" s="85">
        <f t="shared" si="7"/>
        <v>0.49551611081280061</v>
      </c>
    </row>
    <row r="10" spans="1:24">
      <c r="A10">
        <v>9</v>
      </c>
      <c r="B10" t="s">
        <v>23</v>
      </c>
      <c r="C10" t="s">
        <v>96</v>
      </c>
      <c r="D10" t="s">
        <v>701</v>
      </c>
      <c r="E10">
        <v>250</v>
      </c>
      <c r="F10" t="s">
        <v>534</v>
      </c>
      <c r="G10">
        <f>IFERROR(VLOOKUP(C10,[4]SOC!$B$4:$BF$261,57,FALSE),0)</f>
        <v>0</v>
      </c>
      <c r="H10">
        <f>IFERROR(VLOOKUP($C10,[5]Data!$B$4:$BF$261,57,FALSE),0)</f>
        <v>0.57188018061913981</v>
      </c>
      <c r="I10">
        <f>IFERROR(VLOOKUP($C10,[6]Data!$B$4:$BF$261,56,FALSE),0)</f>
        <v>787632272</v>
      </c>
      <c r="J10" s="85">
        <f>IFERROR(VLOOKUP($C10,[7]WIID2c!$B$2:$E$5314,4,FALSE),0)</f>
        <v>28</v>
      </c>
      <c r="K10" s="99">
        <f>IFERROR(VLOOKUP($C10,[8]Data!$B$4:$BC$261,54,FALSE),0)</f>
        <v>0</v>
      </c>
      <c r="L10" s="99">
        <f>IFERROR(VLOOKUP($C10,[9]Data!$B$4:$BC$261,54,FALSE),0)</f>
        <v>0</v>
      </c>
      <c r="M10" s="99">
        <f>IFERROR(VLOOKUP($C10,[10]Data!$B$4:$BC$261,54,FALSE),0)</f>
        <v>0</v>
      </c>
      <c r="N10" s="99">
        <f>IFERROR(VLOOKUP($C10,[11]Data!$B$4:$BC$261,54,FALSE),0)</f>
        <v>0</v>
      </c>
      <c r="O10" s="99">
        <f t="shared" si="1"/>
        <v>0</v>
      </c>
      <c r="P10" s="99">
        <f t="shared" si="0"/>
        <v>0</v>
      </c>
      <c r="Q10" s="101">
        <f>IFERROR(VLOOKUP($C10,'GAR13 eq'!$C$4:$H$208,6,FALSE),0)*H10</f>
        <v>1344.6046806717213</v>
      </c>
      <c r="R10" s="101">
        <f>IFERROR(VLOOKUP($C10,'GAR13 wd'!$C$4:$H$208,6,FALSE),0)*H10</f>
        <v>5120.6151372637778</v>
      </c>
      <c r="S10" s="85" t="e">
        <f t="shared" si="2"/>
        <v>#DIV/0!</v>
      </c>
      <c r="T10" s="85" t="e">
        <f t="shared" si="3"/>
        <v>#DIV/0!</v>
      </c>
      <c r="U10" s="85">
        <f t="shared" si="4"/>
        <v>1.7071477750110793</v>
      </c>
      <c r="V10" s="85">
        <f t="shared" si="5"/>
        <v>6.5012764449852023</v>
      </c>
      <c r="W10" s="85">
        <f t="shared" si="6"/>
        <v>3.4142955500221586</v>
      </c>
      <c r="X10" s="85">
        <f t="shared" si="7"/>
        <v>13.002552889970405</v>
      </c>
    </row>
    <row r="11" spans="1:24">
      <c r="A11">
        <v>40</v>
      </c>
      <c r="B11" t="s">
        <v>23</v>
      </c>
      <c r="C11" t="s">
        <v>25</v>
      </c>
      <c r="D11" t="s">
        <v>702</v>
      </c>
      <c r="E11">
        <v>250</v>
      </c>
      <c r="F11" t="s">
        <v>668</v>
      </c>
      <c r="G11">
        <f>IFERROR(VLOOKUP(C11,[4]SOC!$B$4:$BF$261,57,FALSE),0)</f>
        <v>0</v>
      </c>
      <c r="H11">
        <f>IFERROR(VLOOKUP($C11,[5]Data!$B$4:$BF$261,57,FALSE),0)</f>
        <v>0.94445231669932761</v>
      </c>
      <c r="I11">
        <f>IFERROR(VLOOKUP($C11,[6]Data!$B$4:$BF$261,56,FALSE),0)</f>
        <v>217269</v>
      </c>
      <c r="J11" s="85">
        <f>IFERROR(VLOOKUP($C11,[7]WIID2c!$B$2:$E$5314,4,FALSE),0)</f>
        <v>0</v>
      </c>
      <c r="K11" s="99">
        <f>IFERROR(VLOOKUP($C11,[8]Data!$B$4:$BC$261,54,FALSE),0)</f>
        <v>0</v>
      </c>
      <c r="L11" s="99">
        <f>IFERROR(VLOOKUP($C11,[9]Data!$B$4:$BC$261,54,FALSE),0)</f>
        <v>0</v>
      </c>
      <c r="M11" s="99">
        <f>IFERROR(VLOOKUP($C11,[10]Data!$B$4:$BC$261,54,FALSE),0)</f>
        <v>0</v>
      </c>
      <c r="N11" s="99">
        <f>IFERROR(VLOOKUP($C11,[11]Data!$B$4:$BC$261,54,FALSE),0)</f>
        <v>0</v>
      </c>
      <c r="O11" s="99">
        <f t="shared" si="1"/>
        <v>0</v>
      </c>
      <c r="P11" s="99">
        <f t="shared" si="0"/>
        <v>0</v>
      </c>
      <c r="Q11" s="101">
        <f>IFERROR(VLOOKUP($C11,'GAR13 eq'!$C$4:$H$208,6,FALSE),0)*H11</f>
        <v>11.711208727071662</v>
      </c>
      <c r="R11" s="101">
        <f>IFERROR(VLOOKUP($C11,'GAR13 wd'!$C$4:$H$208,6,FALSE),0)*H11</f>
        <v>0.18889046333986553</v>
      </c>
      <c r="S11" s="85" t="e">
        <f t="shared" si="2"/>
        <v>#DIV/0!</v>
      </c>
      <c r="T11" s="85" t="e">
        <f t="shared" si="3"/>
        <v>#DIV/0!</v>
      </c>
      <c r="U11" s="85">
        <f t="shared" si="4"/>
        <v>53.901885345224876</v>
      </c>
      <c r="V11" s="85">
        <f t="shared" si="5"/>
        <v>0.869385247503627</v>
      </c>
      <c r="W11" s="85">
        <f t="shared" si="6"/>
        <v>107.80377069044975</v>
      </c>
      <c r="X11" s="85">
        <f t="shared" si="7"/>
        <v>1.738770495007254</v>
      </c>
    </row>
    <row r="12" spans="1:24">
      <c r="A12">
        <v>50</v>
      </c>
      <c r="B12" t="s">
        <v>23</v>
      </c>
      <c r="C12" t="s">
        <v>46</v>
      </c>
      <c r="D12" t="s">
        <v>703</v>
      </c>
      <c r="E12">
        <v>250</v>
      </c>
      <c r="F12" t="s">
        <v>671</v>
      </c>
      <c r="G12">
        <f>IFERROR(VLOOKUP(C12,[4]SOC!$B$4:$BF$261,57,FALSE),0)</f>
        <v>0</v>
      </c>
      <c r="H12">
        <f>IFERROR(VLOOKUP($C12,[5]Data!$B$4:$BF$261,57,FALSE),0)</f>
        <v>1.1041499025605175</v>
      </c>
      <c r="I12">
        <f>IFERROR(VLOOKUP($C12,[6]Data!$B$4:$BF$261,56,FALSE),0)</f>
        <v>109790</v>
      </c>
      <c r="J12" s="85">
        <f>IFERROR(VLOOKUP($C12,[7]WIID2c!$B$2:$E$5314,4,FALSE),0)</f>
        <v>0</v>
      </c>
      <c r="K12" s="99">
        <f>IFERROR(VLOOKUP($C12,[8]Data!$B$4:$BC$261,54,FALSE),0)</f>
        <v>0</v>
      </c>
      <c r="L12" s="99">
        <f>IFERROR(VLOOKUP($C12,[9]Data!$B$4:$BC$261,54,FALSE),0)</f>
        <v>0</v>
      </c>
      <c r="M12" s="99">
        <f>IFERROR(VLOOKUP($C12,[10]Data!$B$4:$BC$261,54,FALSE),0)</f>
        <v>0</v>
      </c>
      <c r="N12" s="99">
        <f>IFERROR(VLOOKUP($C12,[11]Data!$B$4:$BC$261,54,FALSE),0)</f>
        <v>0</v>
      </c>
      <c r="O12" s="99">
        <f t="shared" si="1"/>
        <v>0</v>
      </c>
      <c r="P12" s="99">
        <f t="shared" si="0"/>
        <v>0</v>
      </c>
      <c r="Q12" s="101">
        <f>IFERROR(VLOOKUP($C12,'GAR13 eq'!$C$4:$H$208,6,FALSE),0)*H12</f>
        <v>11.151914015861227</v>
      </c>
      <c r="R12" s="101">
        <f>IFERROR(VLOOKUP($C12,'GAR13 wd'!$C$4:$H$208,6,FALSE),0)*H12</f>
        <v>0.22082998051210351</v>
      </c>
      <c r="S12" s="85" t="e">
        <f t="shared" si="2"/>
        <v>#DIV/0!</v>
      </c>
      <c r="T12" s="85" t="e">
        <f t="shared" si="3"/>
        <v>#DIV/0!</v>
      </c>
      <c r="U12" s="85">
        <f t="shared" si="4"/>
        <v>101.57495232590605</v>
      </c>
      <c r="V12" s="85">
        <f t="shared" si="5"/>
        <v>2.0113851945723975</v>
      </c>
      <c r="W12" s="85">
        <f t="shared" si="6"/>
        <v>203.14990465181211</v>
      </c>
      <c r="X12" s="85">
        <f t="shared" si="7"/>
        <v>4.022770389144795</v>
      </c>
    </row>
    <row r="13" spans="1:24">
      <c r="A13">
        <v>35</v>
      </c>
      <c r="B13" t="s">
        <v>23</v>
      </c>
      <c r="C13" t="s">
        <v>76</v>
      </c>
      <c r="D13" t="s">
        <v>704</v>
      </c>
      <c r="E13">
        <v>250</v>
      </c>
      <c r="F13" t="s">
        <v>560</v>
      </c>
      <c r="G13">
        <f>IFERROR(VLOOKUP(C13,[4]SOC!$B$4:$BF$261,57,FALSE),0)</f>
        <v>0</v>
      </c>
      <c r="H13">
        <f>IFERROR(VLOOKUP($C13,[5]Data!$B$4:$BF$261,57,FALSE),0)</f>
        <v>0.27647369293467294</v>
      </c>
      <c r="I13">
        <f>IFERROR(VLOOKUP($C13,[6]Data!$B$4:$BF$261,56,FALSE),0)</f>
        <v>63777830</v>
      </c>
      <c r="J13" s="85">
        <f>IFERROR(VLOOKUP($C13,[7]WIID2c!$B$2:$E$5314,4,FALSE),0)</f>
        <v>31.2</v>
      </c>
      <c r="K13" s="99">
        <f>IFERROR(VLOOKUP($C13,[8]Data!$B$4:$BC$261,54,FALSE),0)</f>
        <v>0</v>
      </c>
      <c r="L13" s="99">
        <f>IFERROR(VLOOKUP($C13,[9]Data!$B$4:$BC$261,54,FALSE),0)</f>
        <v>0</v>
      </c>
      <c r="M13" s="99">
        <f>IFERROR(VLOOKUP($C13,[10]Data!$B$4:$BC$261,54,FALSE),0)</f>
        <v>0</v>
      </c>
      <c r="N13" s="99">
        <f>IFERROR(VLOOKUP($C13,[11]Data!$B$4:$BC$261,54,FALSE),0)</f>
        <v>0</v>
      </c>
      <c r="O13" s="99">
        <f t="shared" si="1"/>
        <v>0</v>
      </c>
      <c r="P13" s="99">
        <f t="shared" si="0"/>
        <v>0</v>
      </c>
      <c r="Q13" s="101">
        <f>IFERROR(VLOOKUP($C13,'GAR13 eq'!$C$4:$H$208,6,FALSE),0)*H13</f>
        <v>113.10538777957471</v>
      </c>
      <c r="R13" s="101">
        <f>IFERROR(VLOOKUP($C13,'GAR13 wd'!$C$4:$H$208,6,FALSE),0)*H13</f>
        <v>6.6353686304321506</v>
      </c>
      <c r="S13" s="85" t="e">
        <f t="shared" si="2"/>
        <v>#DIV/0!</v>
      </c>
      <c r="T13" s="85" t="e">
        <f t="shared" si="3"/>
        <v>#DIV/0!</v>
      </c>
      <c r="U13" s="85">
        <f t="shared" si="4"/>
        <v>1.7734279730052702</v>
      </c>
      <c r="V13" s="85">
        <f t="shared" si="5"/>
        <v>0.10403879577640303</v>
      </c>
      <c r="W13" s="85">
        <f t="shared" si="6"/>
        <v>3.5468559460105404</v>
      </c>
      <c r="X13" s="85">
        <f t="shared" si="7"/>
        <v>0.20807759155280606</v>
      </c>
    </row>
    <row r="14" spans="1:24">
      <c r="A14">
        <v>51</v>
      </c>
      <c r="B14" t="s">
        <v>23</v>
      </c>
      <c r="C14" t="s">
        <v>104</v>
      </c>
      <c r="D14" t="s">
        <v>705</v>
      </c>
      <c r="E14">
        <v>250</v>
      </c>
      <c r="F14" t="s">
        <v>573</v>
      </c>
      <c r="G14">
        <f>IFERROR(VLOOKUP(C14,[4]SOC!$B$4:$BF$261,57,FALSE),0)</f>
        <v>0</v>
      </c>
      <c r="H14">
        <f>IFERROR(VLOOKUP($C14,[5]Data!$B$4:$BF$261,57,FALSE),0)</f>
        <v>0.36094234268067171</v>
      </c>
      <c r="I14">
        <f>IFERROR(VLOOKUP($C14,[6]Data!$B$4:$BF$261,56,FALSE),0)</f>
        <v>52857923</v>
      </c>
      <c r="J14" s="85">
        <f>IFERROR(VLOOKUP($C14,[7]WIID2c!$B$2:$E$5314,4,FALSE),0)</f>
        <v>36.700000000000003</v>
      </c>
      <c r="K14" s="99">
        <f>IFERROR(VLOOKUP($C14,[8]Data!$B$4:$BC$261,54,FALSE),0)</f>
        <v>0</v>
      </c>
      <c r="L14" s="99">
        <f>IFERROR(VLOOKUP($C14,[9]Data!$B$4:$BC$261,54,FALSE),0)</f>
        <v>0</v>
      </c>
      <c r="M14" s="99">
        <f>IFERROR(VLOOKUP($C14,[10]Data!$B$4:$BC$261,54,FALSE),0)</f>
        <v>0</v>
      </c>
      <c r="N14" s="99">
        <f>IFERROR(VLOOKUP($C14,[11]Data!$B$4:$BC$261,54,FALSE),0)</f>
        <v>0</v>
      </c>
      <c r="O14" s="99">
        <f t="shared" si="1"/>
        <v>0</v>
      </c>
      <c r="P14" s="99">
        <f t="shared" si="0"/>
        <v>0</v>
      </c>
      <c r="Q14" s="101">
        <f>IFERROR(VLOOKUP($C14,'GAR13 eq'!$C$4:$H$208,6,FALSE),0)*H14</f>
        <v>2.4905021644966348</v>
      </c>
      <c r="R14" s="101">
        <f>IFERROR(VLOOKUP($C14,'GAR13 wd'!$C$4:$H$208,6,FALSE),0)*H14</f>
        <v>8.157296944583182</v>
      </c>
      <c r="S14" s="85" t="e">
        <f t="shared" si="2"/>
        <v>#DIV/0!</v>
      </c>
      <c r="T14" s="85" t="e">
        <f t="shared" si="3"/>
        <v>#DIV/0!</v>
      </c>
      <c r="U14" s="85">
        <f t="shared" si="4"/>
        <v>4.7116913097335185E-2</v>
      </c>
      <c r="V14" s="85">
        <f t="shared" si="5"/>
        <v>0.15432496173909788</v>
      </c>
      <c r="W14" s="85">
        <f t="shared" si="6"/>
        <v>9.423382619467037E-2</v>
      </c>
      <c r="X14" s="85">
        <f t="shared" si="7"/>
        <v>0.30864992347819575</v>
      </c>
    </row>
    <row r="15" spans="1:24">
      <c r="A15">
        <v>15</v>
      </c>
      <c r="B15" t="s">
        <v>23</v>
      </c>
      <c r="C15" t="s">
        <v>98</v>
      </c>
      <c r="D15" t="s">
        <v>706</v>
      </c>
      <c r="E15">
        <v>250</v>
      </c>
      <c r="F15" t="s">
        <v>537</v>
      </c>
      <c r="G15">
        <f>IFERROR(VLOOKUP(C15,[4]SOC!$B$4:$BF$261,57,FALSE),0)</f>
        <v>0</v>
      </c>
      <c r="H15">
        <f>IFERROR(VLOOKUP($C15,[5]Data!$B$4:$BF$261,57,FALSE),0)</f>
        <v>0.27704090196268744</v>
      </c>
      <c r="I15">
        <f>IFERROR(VLOOKUP($C15,[6]Data!$B$4:$BF$261,56,FALSE),0)</f>
        <v>484343281</v>
      </c>
      <c r="J15" s="85">
        <f>IFERROR(VLOOKUP($C15,[7]WIID2c!$B$2:$E$5314,4,FALSE),0)</f>
        <v>48.200000762939453</v>
      </c>
      <c r="K15" s="99">
        <f>IFERROR(VLOOKUP($C15,[8]Data!$B$4:$BC$261,54,FALSE),0)</f>
        <v>12.14</v>
      </c>
      <c r="L15" s="99">
        <f>IFERROR(VLOOKUP($C15,[9]Data!$B$4:$BC$261,54,FALSE),0)</f>
        <v>15.69</v>
      </c>
      <c r="M15" s="99">
        <f>IFERROR(VLOOKUP($C15,[10]Data!$B$4:$BC$261,54,FALSE),0)</f>
        <v>20.82</v>
      </c>
      <c r="N15" s="99">
        <f>IFERROR(VLOOKUP($C15,[11]Data!$B$4:$BC$261,54,FALSE),0)</f>
        <v>42.81</v>
      </c>
      <c r="O15" s="99">
        <f t="shared" si="1"/>
        <v>48.65</v>
      </c>
      <c r="P15" s="99">
        <f t="shared" si="0"/>
        <v>0</v>
      </c>
      <c r="Q15" s="101">
        <f>IFERROR(VLOOKUP($C15,'GAR13 eq'!$C$4:$H$208,6,FALSE),0)*H15</f>
        <v>145.05861626766315</v>
      </c>
      <c r="R15" s="101">
        <f>IFERROR(VLOOKUP($C15,'GAR13 wd'!$C$4:$H$208,6,FALSE),0)*H15</f>
        <v>63.69170336122184</v>
      </c>
      <c r="S15" s="85" t="e">
        <f t="shared" si="2"/>
        <v>#DIV/0!</v>
      </c>
      <c r="T15" s="85" t="e">
        <f t="shared" si="3"/>
        <v>#DIV/0!</v>
      </c>
      <c r="U15" s="85">
        <f t="shared" si="4"/>
        <v>0.29949546521666964</v>
      </c>
      <c r="V15" s="85">
        <f t="shared" si="5"/>
        <v>0.13150116014765537</v>
      </c>
      <c r="W15" s="85">
        <f t="shared" si="6"/>
        <v>0.59899093043333929</v>
      </c>
      <c r="X15" s="85">
        <f t="shared" si="7"/>
        <v>0.26300232029531073</v>
      </c>
    </row>
    <row r="16" spans="1:24">
      <c r="A16">
        <v>41</v>
      </c>
      <c r="B16" t="s">
        <v>23</v>
      </c>
      <c r="C16" t="s">
        <v>108</v>
      </c>
      <c r="D16" t="s">
        <v>707</v>
      </c>
      <c r="E16">
        <v>250</v>
      </c>
      <c r="F16" t="s">
        <v>565</v>
      </c>
      <c r="G16">
        <f>IFERROR(VLOOKUP(C16,[4]SOC!$B$4:$BF$261,57,FALSE),0)</f>
        <v>0</v>
      </c>
      <c r="H16">
        <f>IFERROR(VLOOKUP($C16,[5]Data!$B$4:$BF$261,57,FALSE),0)</f>
        <v>0.33689190310043138</v>
      </c>
      <c r="I16">
        <f>IFERROR(VLOOKUP($C16,[6]Data!$B$4:$BF$261,56,FALSE),0)</f>
        <v>8368337</v>
      </c>
      <c r="J16" s="85">
        <f>IFERROR(VLOOKUP($C16,[7]WIID2c!$B$2:$E$5314,4,FALSE),0)</f>
        <v>31.6</v>
      </c>
      <c r="K16" s="99">
        <f>IFERROR(VLOOKUP($C16,[8]Data!$B$4:$BC$261,54,FALSE),0)</f>
        <v>11.39</v>
      </c>
      <c r="L16" s="99">
        <f>IFERROR(VLOOKUP($C16,[9]Data!$B$4:$BC$261,54,FALSE),0)</f>
        <v>15.33</v>
      </c>
      <c r="M16" s="99">
        <f>IFERROR(VLOOKUP($C16,[10]Data!$B$4:$BC$261,54,FALSE),0)</f>
        <v>20.97</v>
      </c>
      <c r="N16" s="99">
        <f>IFERROR(VLOOKUP($C16,[11]Data!$B$4:$BC$261,54,FALSE),0)</f>
        <v>44.59</v>
      </c>
      <c r="O16" s="99">
        <f t="shared" si="1"/>
        <v>47.69</v>
      </c>
      <c r="P16" s="99">
        <f t="shared" si="0"/>
        <v>0</v>
      </c>
      <c r="Q16" s="101">
        <f>IFERROR(VLOOKUP($C16,'GAR13 eq'!$C$4:$H$208,6,FALSE),0)*H16</f>
        <v>6.7378380620086276E-2</v>
      </c>
      <c r="R16" s="101">
        <f>IFERROR(VLOOKUP($C16,'GAR13 wd'!$C$4:$H$208,6,FALSE),0)*H16</f>
        <v>1.5833919445720275</v>
      </c>
      <c r="S16" s="85" t="e">
        <f t="shared" si="2"/>
        <v>#DIV/0!</v>
      </c>
      <c r="T16" s="85" t="e">
        <f t="shared" si="3"/>
        <v>#DIV/0!</v>
      </c>
      <c r="U16" s="85">
        <f t="shared" si="4"/>
        <v>8.0515854727272896E-3</v>
      </c>
      <c r="V16" s="85">
        <f t="shared" si="5"/>
        <v>0.18921225860909133</v>
      </c>
      <c r="W16" s="85">
        <f t="shared" si="6"/>
        <v>1.6103170945454579E-2</v>
      </c>
      <c r="X16" s="85">
        <f t="shared" si="7"/>
        <v>0.37842451721818265</v>
      </c>
    </row>
    <row r="17" spans="1:24">
      <c r="A17">
        <v>16</v>
      </c>
      <c r="B17" t="s">
        <v>23</v>
      </c>
      <c r="C17" t="s">
        <v>84</v>
      </c>
      <c r="D17" t="s">
        <v>708</v>
      </c>
      <c r="E17">
        <v>250</v>
      </c>
      <c r="F17" t="s">
        <v>538</v>
      </c>
      <c r="G17">
        <f>IFERROR(VLOOKUP(C17,[4]SOC!$B$4:$BF$261,57,FALSE),0)</f>
        <v>0</v>
      </c>
      <c r="H17">
        <f>IFERROR(VLOOKUP($C17,[5]Data!$B$4:$BF$261,57,FALSE),0)</f>
        <v>0.36356598636662674</v>
      </c>
      <c r="I17">
        <f>IFERROR(VLOOKUP($C17,[6]Data!$B$4:$BF$261,56,FALSE),0)</f>
        <v>118378606</v>
      </c>
      <c r="J17" s="85">
        <f>IFERROR(VLOOKUP($C17,[7]WIID2c!$B$2:$E$5314,4,FALSE),0)</f>
        <v>40.4</v>
      </c>
      <c r="K17" s="99">
        <f>IFERROR(VLOOKUP($C17,[8]Data!$B$4:$BC$261,54,FALSE),0)</f>
        <v>11.33</v>
      </c>
      <c r="L17" s="99">
        <f>IFERROR(VLOOKUP($C17,[9]Data!$B$4:$BC$261,54,FALSE),0)</f>
        <v>15.57</v>
      </c>
      <c r="M17" s="99">
        <f>IFERROR(VLOOKUP($C17,[10]Data!$B$4:$BC$261,54,FALSE),0)</f>
        <v>21.82</v>
      </c>
      <c r="N17" s="99">
        <f>IFERROR(VLOOKUP($C17,[11]Data!$B$4:$BC$261,54,FALSE),0)</f>
        <v>43.65</v>
      </c>
      <c r="O17" s="99">
        <f t="shared" si="1"/>
        <v>48.72</v>
      </c>
      <c r="P17" s="99">
        <f t="shared" si="0"/>
        <v>0</v>
      </c>
      <c r="Q17" s="101">
        <f>IFERROR(VLOOKUP($C17,'GAR13 eq'!$C$4:$H$208,6,FALSE),0)*H17</f>
        <v>365.34745969982322</v>
      </c>
      <c r="R17" s="101">
        <f>IFERROR(VLOOKUP($C17,'GAR13 wd'!$C$4:$H$208,6,FALSE),0)*H17</f>
        <v>14.869848842395033</v>
      </c>
      <c r="S17" s="85" t="e">
        <f t="shared" si="2"/>
        <v>#DIV/0!</v>
      </c>
      <c r="T17" s="85" t="e">
        <f t="shared" si="3"/>
        <v>#DIV/0!</v>
      </c>
      <c r="U17" s="85">
        <f t="shared" si="4"/>
        <v>3.0862625608196739</v>
      </c>
      <c r="V17" s="85">
        <f t="shared" si="5"/>
        <v>0.12561263681712076</v>
      </c>
      <c r="W17" s="85">
        <f t="shared" si="6"/>
        <v>6.1725251216393477</v>
      </c>
      <c r="X17" s="85">
        <f t="shared" si="7"/>
        <v>0.25122527363424152</v>
      </c>
    </row>
    <row r="18" spans="1:24">
      <c r="A18">
        <v>26</v>
      </c>
      <c r="B18" t="s">
        <v>23</v>
      </c>
      <c r="C18" t="s">
        <v>100</v>
      </c>
      <c r="D18" t="s">
        <v>709</v>
      </c>
      <c r="E18">
        <v>250</v>
      </c>
      <c r="F18" t="s">
        <v>550</v>
      </c>
      <c r="G18">
        <f>IFERROR(VLOOKUP(C18,[4]SOC!$B$4:$BF$261,57,FALSE),0)</f>
        <v>0</v>
      </c>
      <c r="H18">
        <f>IFERROR(VLOOKUP($C18,[5]Data!$B$4:$BF$261,57,FALSE),0)</f>
        <v>0.3420061927265769</v>
      </c>
      <c r="I18">
        <f>IFERROR(VLOOKUP($C18,[6]Data!$B$4:$BF$261,56,FALSE),0)</f>
        <v>3320949</v>
      </c>
      <c r="J18" s="85">
        <f>IFERROR(VLOOKUP($C18,[7]WIID2c!$B$2:$E$5314,4,FALSE),0)</f>
        <v>29.9</v>
      </c>
      <c r="K18" s="99">
        <f>IFERROR(VLOOKUP($C18,[8]Data!$B$4:$BC$261,54,FALSE),0)</f>
        <v>0</v>
      </c>
      <c r="L18" s="99">
        <f>IFERROR(VLOOKUP($C18,[9]Data!$B$4:$BC$261,54,FALSE),0)</f>
        <v>0</v>
      </c>
      <c r="M18" s="99">
        <f>IFERROR(VLOOKUP($C18,[10]Data!$B$4:$BC$261,54,FALSE),0)</f>
        <v>0</v>
      </c>
      <c r="N18" s="99">
        <f>IFERROR(VLOOKUP($C18,[11]Data!$B$4:$BC$261,54,FALSE),0)</f>
        <v>0</v>
      </c>
      <c r="O18" s="99">
        <f t="shared" si="1"/>
        <v>0</v>
      </c>
      <c r="P18" s="99">
        <f t="shared" si="0"/>
        <v>0</v>
      </c>
      <c r="Q18" s="101">
        <f>IFERROR(VLOOKUP($C18,'GAR13 eq'!$C$4:$H$208,6,FALSE),0)*H18</f>
        <v>0.27360495418126152</v>
      </c>
      <c r="R18" s="101">
        <f>IFERROR(VLOOKUP($C18,'GAR13 wd'!$C$4:$H$208,6,FALSE),0)*H18</f>
        <v>0.20520371563594614</v>
      </c>
      <c r="S18" s="85" t="e">
        <f t="shared" si="2"/>
        <v>#DIV/0!</v>
      </c>
      <c r="T18" s="85" t="e">
        <f t="shared" si="3"/>
        <v>#DIV/0!</v>
      </c>
      <c r="U18" s="85">
        <f t="shared" si="4"/>
        <v>8.2387580833448978E-2</v>
      </c>
      <c r="V18" s="85">
        <f t="shared" si="5"/>
        <v>6.1790685625086723E-2</v>
      </c>
      <c r="W18" s="85">
        <f t="shared" si="6"/>
        <v>0.16477516166689796</v>
      </c>
      <c r="X18" s="85">
        <f t="shared" si="7"/>
        <v>0.12358137125017345</v>
      </c>
    </row>
    <row r="19" spans="1:24">
      <c r="A19">
        <v>6</v>
      </c>
      <c r="B19" t="s">
        <v>23</v>
      </c>
      <c r="C19" t="s">
        <v>36</v>
      </c>
      <c r="D19" t="s">
        <v>710</v>
      </c>
      <c r="E19">
        <v>250</v>
      </c>
      <c r="F19" t="s">
        <v>532</v>
      </c>
      <c r="G19">
        <f>IFERROR(VLOOKUP(C19,[4]SOC!$B$4:$BF$261,57,FALSE),0)</f>
        <v>0</v>
      </c>
      <c r="H19">
        <f>IFERROR(VLOOKUP($C19,[5]Data!$B$4:$BF$261,57,FALSE),0)</f>
        <v>0.32576761554456313</v>
      </c>
      <c r="I19">
        <f>IFERROR(VLOOKUP($C19,[6]Data!$B$4:$BF$261,56,FALSE),0)</f>
        <v>382768</v>
      </c>
      <c r="J19" s="85">
        <f>IFERROR(VLOOKUP($C19,[7]WIID2c!$B$2:$E$5314,4,FALSE),0)</f>
        <v>0</v>
      </c>
      <c r="K19" s="99">
        <f>IFERROR(VLOOKUP($C19,[8]Data!$B$4:$BC$261,54,FALSE),0)</f>
        <v>0</v>
      </c>
      <c r="L19" s="99">
        <f>IFERROR(VLOOKUP($C19,[9]Data!$B$4:$BC$261,54,FALSE),0)</f>
        <v>0</v>
      </c>
      <c r="M19" s="99">
        <f>IFERROR(VLOOKUP($C19,[10]Data!$B$4:$BC$261,54,FALSE),0)</f>
        <v>0</v>
      </c>
      <c r="N19" s="99">
        <f>IFERROR(VLOOKUP($C19,[11]Data!$B$4:$BC$261,54,FALSE),0)</f>
        <v>0</v>
      </c>
      <c r="O19" s="99">
        <f t="shared" si="1"/>
        <v>0</v>
      </c>
      <c r="P19" s="99">
        <f t="shared" si="0"/>
        <v>0</v>
      </c>
      <c r="Q19" s="101">
        <f>IFERROR(VLOOKUP($C19,'GAR13 eq'!$C$4:$H$208,6,FALSE),0)*H19</f>
        <v>1.4659542699505341</v>
      </c>
      <c r="R19" s="101">
        <f>IFERROR(VLOOKUP($C19,'GAR13 wd'!$C$4:$H$208,6,FALSE),0)*H19</f>
        <v>0</v>
      </c>
      <c r="S19" s="85" t="e">
        <f t="shared" si="2"/>
        <v>#DIV/0!</v>
      </c>
      <c r="T19" s="85" t="e">
        <f t="shared" si="3"/>
        <v>#DIV/0!</v>
      </c>
      <c r="U19" s="85">
        <f t="shared" si="4"/>
        <v>3.8298767659536175</v>
      </c>
      <c r="V19" s="85">
        <f t="shared" si="5"/>
        <v>0</v>
      </c>
      <c r="W19" s="85">
        <f t="shared" si="6"/>
        <v>7.659753531907235</v>
      </c>
      <c r="X19" s="85">
        <f t="shared" si="7"/>
        <v>0</v>
      </c>
    </row>
    <row r="20" spans="1:24">
      <c r="A20">
        <v>8</v>
      </c>
      <c r="B20" t="s">
        <v>23</v>
      </c>
      <c r="C20" t="s">
        <v>106</v>
      </c>
      <c r="D20" t="s">
        <v>711</v>
      </c>
      <c r="E20">
        <v>250</v>
      </c>
      <c r="F20" t="s">
        <v>533</v>
      </c>
      <c r="G20">
        <f>IFERROR(VLOOKUP(C20,[4]SOC!$B$4:$BF$261,57,FALSE),0)</f>
        <v>0</v>
      </c>
      <c r="H20">
        <f>IFERROR(VLOOKUP($C20,[5]Data!$B$4:$BF$261,57,FALSE),0)</f>
        <v>0.33123480277833262</v>
      </c>
      <c r="I20">
        <f>IFERROR(VLOOKUP($C20,[6]Data!$B$4:$BF$261,56,FALSE),0)</f>
        <v>8433164</v>
      </c>
      <c r="J20" s="85">
        <f>IFERROR(VLOOKUP($C20,[7]WIID2c!$B$2:$E$5314,4,FALSE),0)</f>
        <v>46</v>
      </c>
      <c r="K20" s="99">
        <f>IFERROR(VLOOKUP($C20,[8]Data!$B$4:$BC$261,54,FALSE),0)</f>
        <v>0</v>
      </c>
      <c r="L20" s="99">
        <f>IFERROR(VLOOKUP($C20,[9]Data!$B$4:$BC$261,54,FALSE),0)</f>
        <v>0</v>
      </c>
      <c r="M20" s="99">
        <f>IFERROR(VLOOKUP($C20,[10]Data!$B$4:$BC$261,54,FALSE),0)</f>
        <v>0</v>
      </c>
      <c r="N20" s="99">
        <f>IFERROR(VLOOKUP($C20,[11]Data!$B$4:$BC$261,54,FALSE),0)</f>
        <v>0</v>
      </c>
      <c r="O20" s="99">
        <f t="shared" si="1"/>
        <v>0</v>
      </c>
      <c r="P20" s="99">
        <f t="shared" si="0"/>
        <v>0</v>
      </c>
      <c r="Q20" s="101">
        <f>IFERROR(VLOOKUP($C20,'GAR13 eq'!$C$4:$H$208,6,FALSE),0)*H20</f>
        <v>3.312348027783326E-2</v>
      </c>
      <c r="R20" s="101">
        <f>IFERROR(VLOOKUP($C20,'GAR13 wd'!$C$4:$H$208,6,FALSE),0)*H20</f>
        <v>0.13249392111133304</v>
      </c>
      <c r="S20" s="85" t="e">
        <f t="shared" si="2"/>
        <v>#DIV/0!</v>
      </c>
      <c r="T20" s="85" t="e">
        <f t="shared" si="3"/>
        <v>#DIV/0!</v>
      </c>
      <c r="U20" s="85">
        <f t="shared" si="4"/>
        <v>3.9277642742194105E-3</v>
      </c>
      <c r="V20" s="85">
        <f t="shared" si="5"/>
        <v>1.5711057096877642E-2</v>
      </c>
      <c r="W20" s="85">
        <f t="shared" si="6"/>
        <v>7.8555285484388209E-3</v>
      </c>
      <c r="X20" s="85">
        <f t="shared" si="7"/>
        <v>3.1422114193755284E-2</v>
      </c>
    </row>
    <row r="21" spans="1:24">
      <c r="A21">
        <v>29</v>
      </c>
      <c r="B21" t="s">
        <v>23</v>
      </c>
      <c r="C21" t="s">
        <v>90</v>
      </c>
      <c r="D21" t="s">
        <v>712</v>
      </c>
      <c r="E21">
        <v>250</v>
      </c>
      <c r="F21" t="s">
        <v>554</v>
      </c>
      <c r="G21">
        <f>IFERROR(VLOOKUP(C21,[4]SOC!$B$4:$BF$261,57,FALSE),0)</f>
        <v>0</v>
      </c>
      <c r="H21">
        <f>IFERROR(VLOOKUP($C21,[5]Data!$B$4:$BF$261,57,FALSE),0)</f>
        <v>0.4512780944570472</v>
      </c>
      <c r="I21">
        <f>IFERROR(VLOOKUP($C21,[6]Data!$B$4:$BF$261,56,FALSE),0)</f>
        <v>12717901</v>
      </c>
      <c r="J21" s="85">
        <f>IFERROR(VLOOKUP($C21,[7]WIID2c!$B$2:$E$5314,4,FALSE),0)</f>
        <v>44.2</v>
      </c>
      <c r="K21" s="99">
        <f>IFERROR(VLOOKUP($C21,[8]Data!$B$4:$BC$261,54,FALSE),0)</f>
        <v>0</v>
      </c>
      <c r="L21" s="99">
        <f>IFERROR(VLOOKUP($C21,[9]Data!$B$4:$BC$261,54,FALSE),0)</f>
        <v>0</v>
      </c>
      <c r="M21" s="99">
        <f>IFERROR(VLOOKUP($C21,[10]Data!$B$4:$BC$261,54,FALSE),0)</f>
        <v>0</v>
      </c>
      <c r="N21" s="99">
        <f>IFERROR(VLOOKUP($C21,[11]Data!$B$4:$BC$261,54,FALSE),0)</f>
        <v>0</v>
      </c>
      <c r="O21" s="99">
        <f t="shared" si="1"/>
        <v>0</v>
      </c>
      <c r="P21" s="99">
        <f t="shared" si="0"/>
        <v>0</v>
      </c>
      <c r="Q21" s="101">
        <f>IFERROR(VLOOKUP($C21,'GAR13 eq'!$C$4:$H$208,6,FALSE),0)*H21</f>
        <v>73.152179111487342</v>
      </c>
      <c r="R21" s="101">
        <f>IFERROR(VLOOKUP($C21,'GAR13 wd'!$C$4:$H$208,6,FALSE),0)*H21</f>
        <v>2.8881798045251021</v>
      </c>
      <c r="S21" s="85" t="e">
        <f t="shared" si="2"/>
        <v>#DIV/0!</v>
      </c>
      <c r="T21" s="85" t="e">
        <f t="shared" si="3"/>
        <v>#DIV/0!</v>
      </c>
      <c r="U21" s="85">
        <f t="shared" si="4"/>
        <v>5.7519066323513091</v>
      </c>
      <c r="V21" s="85">
        <f t="shared" si="5"/>
        <v>0.22709563508358038</v>
      </c>
      <c r="W21" s="85">
        <f t="shared" si="6"/>
        <v>11.503813264702618</v>
      </c>
      <c r="X21" s="85">
        <f t="shared" si="7"/>
        <v>0.45419127016716077</v>
      </c>
    </row>
    <row r="22" spans="1:24">
      <c r="A22">
        <v>36</v>
      </c>
      <c r="B22" t="s">
        <v>23</v>
      </c>
      <c r="C22" t="s">
        <v>74</v>
      </c>
      <c r="D22" t="s">
        <v>713</v>
      </c>
      <c r="E22">
        <v>250</v>
      </c>
      <c r="F22" t="s">
        <v>667</v>
      </c>
      <c r="G22">
        <f>IFERROR(VLOOKUP(C22,[4]SOC!$B$4:$BF$261,57,FALSE),0)</f>
        <v>0</v>
      </c>
      <c r="H22">
        <f>IFERROR(VLOOKUP($C22,[5]Data!$B$4:$BF$261,57,FALSE),0)</f>
        <v>0.82268442542183118</v>
      </c>
      <c r="I22">
        <f>IFERROR(VLOOKUP($C22,[6]Data!$B$4:$BF$261,56,FALSE),0)</f>
        <v>3193448</v>
      </c>
      <c r="J22" s="85">
        <f>IFERROR(VLOOKUP($C22,[7]WIID2c!$B$2:$E$5314,4,FALSE),0)</f>
        <v>50.4</v>
      </c>
      <c r="K22" s="99">
        <f>IFERROR(VLOOKUP($C22,[8]Data!$B$4:$BC$261,54,FALSE),0)</f>
        <v>0</v>
      </c>
      <c r="L22" s="99">
        <f>IFERROR(VLOOKUP($C22,[9]Data!$B$4:$BC$261,54,FALSE),0)</f>
        <v>0</v>
      </c>
      <c r="M22" s="99">
        <f>IFERROR(VLOOKUP($C22,[10]Data!$B$4:$BC$261,54,FALSE),0)</f>
        <v>0</v>
      </c>
      <c r="N22" s="99">
        <f>IFERROR(VLOOKUP($C22,[11]Data!$B$4:$BC$261,54,FALSE),0)</f>
        <v>0</v>
      </c>
      <c r="O22" s="99">
        <f t="shared" si="1"/>
        <v>0</v>
      </c>
      <c r="P22" s="99">
        <f t="shared" si="0"/>
        <v>0</v>
      </c>
      <c r="Q22" s="101">
        <f>IFERROR(VLOOKUP($C22,'GAR13 eq'!$C$4:$H$208,6,FALSE),0)*H22</f>
        <v>70.668592143735296</v>
      </c>
      <c r="R22" s="101">
        <f>IFERROR(VLOOKUP($C22,'GAR13 wd'!$C$4:$H$208,6,FALSE),0)*H22</f>
        <v>0.24680532762654933</v>
      </c>
      <c r="S22" s="85" t="e">
        <f t="shared" si="2"/>
        <v>#DIV/0!</v>
      </c>
      <c r="T22" s="85" t="e">
        <f t="shared" si="3"/>
        <v>#DIV/0!</v>
      </c>
      <c r="U22" s="85">
        <f t="shared" si="4"/>
        <v>22.129244673386037</v>
      </c>
      <c r="V22" s="85">
        <f t="shared" si="5"/>
        <v>7.7284905727774286E-2</v>
      </c>
      <c r="W22" s="85">
        <f t="shared" si="6"/>
        <v>44.258489346772073</v>
      </c>
      <c r="X22" s="85">
        <f t="shared" si="7"/>
        <v>0.15456981145554857</v>
      </c>
    </row>
    <row r="23" spans="1:24">
      <c r="A23">
        <v>45</v>
      </c>
      <c r="B23" t="s">
        <v>23</v>
      </c>
      <c r="C23" t="s">
        <v>94</v>
      </c>
      <c r="D23" t="s">
        <v>714</v>
      </c>
      <c r="E23">
        <v>250</v>
      </c>
      <c r="F23" t="s">
        <v>569</v>
      </c>
      <c r="G23">
        <f>IFERROR(VLOOKUP(C23,[4]SOC!$B$4:$BF$261,57,FALSE),0)</f>
        <v>0</v>
      </c>
      <c r="H23">
        <f>IFERROR(VLOOKUP($C23,[5]Data!$B$4:$BF$261,57,FALSE),0)</f>
        <v>0.40159642610765806</v>
      </c>
      <c r="I23">
        <f>IFERROR(VLOOKUP($C23,[6]Data!$B$4:$BF$261,56,FALSE),0)</f>
        <v>39423475</v>
      </c>
      <c r="J23" s="85">
        <f>IFERROR(VLOOKUP($C23,[7]WIID2c!$B$2:$E$5314,4,FALSE),0)</f>
        <v>42</v>
      </c>
      <c r="K23" s="99">
        <f>IFERROR(VLOOKUP($C23,[8]Data!$B$4:$BC$261,54,FALSE),0)</f>
        <v>10.5</v>
      </c>
      <c r="L23" s="99">
        <f>IFERROR(VLOOKUP($C23,[9]Data!$B$4:$BC$261,54,FALSE),0)</f>
        <v>14.62</v>
      </c>
      <c r="M23" s="99">
        <f>IFERROR(VLOOKUP($C23,[10]Data!$B$4:$BC$261,54,FALSE),0)</f>
        <v>21.45</v>
      </c>
      <c r="N23" s="99">
        <f>IFERROR(VLOOKUP($C23,[11]Data!$B$4:$BC$261,54,FALSE),0)</f>
        <v>46.67</v>
      </c>
      <c r="O23" s="99">
        <f t="shared" si="1"/>
        <v>46.569999999999993</v>
      </c>
      <c r="P23" s="99">
        <f t="shared" si="0"/>
        <v>0</v>
      </c>
      <c r="Q23" s="101">
        <f>IFERROR(VLOOKUP($C23,'GAR13 eq'!$C$4:$H$208,6,FALSE),0)*H23</f>
        <v>32.328512301666471</v>
      </c>
      <c r="R23" s="101">
        <f>IFERROR(VLOOKUP($C23,'GAR13 wd'!$C$4:$H$208,6,FALSE),0)*H23</f>
        <v>2.9316539105859039</v>
      </c>
      <c r="S23" s="85" t="e">
        <f t="shared" si="2"/>
        <v>#DIV/0!</v>
      </c>
      <c r="T23" s="85" t="e">
        <f t="shared" si="3"/>
        <v>#DIV/0!</v>
      </c>
      <c r="U23" s="85">
        <f t="shared" si="4"/>
        <v>0.82003203171882921</v>
      </c>
      <c r="V23" s="85">
        <f t="shared" si="5"/>
        <v>7.4363153186924894E-2</v>
      </c>
      <c r="W23" s="85">
        <f t="shared" si="6"/>
        <v>1.6400640634376584</v>
      </c>
      <c r="X23" s="85">
        <f t="shared" si="7"/>
        <v>0.14872630637384979</v>
      </c>
    </row>
    <row r="24" spans="1:24">
      <c r="A24">
        <v>28</v>
      </c>
      <c r="B24" t="s">
        <v>23</v>
      </c>
      <c r="C24" t="s">
        <v>112</v>
      </c>
      <c r="D24" t="s">
        <v>715</v>
      </c>
      <c r="E24">
        <v>250</v>
      </c>
      <c r="F24" t="s">
        <v>553</v>
      </c>
      <c r="G24">
        <f>IFERROR(VLOOKUP(C24,[4]SOC!$B$4:$BF$261,57,FALSE),0)</f>
        <v>0</v>
      </c>
      <c r="H24">
        <f>IFERROR(VLOOKUP($C24,[5]Data!$B$4:$BF$261,57,FALSE),0)</f>
        <v>0.64094569318622785</v>
      </c>
      <c r="I24">
        <f>IFERROR(VLOOKUP($C24,[6]Data!$B$4:$BF$261,56,FALSE),0)</f>
        <v>348913</v>
      </c>
      <c r="J24" s="85">
        <f>IFERROR(VLOOKUP($C24,[7]WIID2c!$B$2:$E$5314,4,FALSE),0)</f>
        <v>0</v>
      </c>
      <c r="K24" s="99">
        <f>IFERROR(VLOOKUP($C24,[8]Data!$B$4:$BC$261,54,FALSE),0)</f>
        <v>0</v>
      </c>
      <c r="L24" s="99">
        <f>IFERROR(VLOOKUP($C24,[9]Data!$B$4:$BC$261,54,FALSE),0)</f>
        <v>0</v>
      </c>
      <c r="M24" s="99">
        <f>IFERROR(VLOOKUP($C24,[10]Data!$B$4:$BC$261,54,FALSE),0)</f>
        <v>0</v>
      </c>
      <c r="N24" s="99">
        <f>IFERROR(VLOOKUP($C24,[11]Data!$B$4:$BC$261,54,FALSE),0)</f>
        <v>0</v>
      </c>
      <c r="O24" s="99">
        <f t="shared" si="1"/>
        <v>0</v>
      </c>
      <c r="P24" s="99">
        <f t="shared" si="0"/>
        <v>0</v>
      </c>
      <c r="Q24" s="101">
        <f>IFERROR(VLOOKUP($C24,'GAR13 eq'!$C$4:$H$208,6,FALSE),0)*H24</f>
        <v>1.9228370795586835</v>
      </c>
      <c r="R24" s="101">
        <f>IFERROR(VLOOKUP($C24,'GAR13 wd'!$C$4:$H$208,6,FALSE),0)*H24</f>
        <v>43.456117998026244</v>
      </c>
      <c r="S24" s="85" t="e">
        <f t="shared" si="2"/>
        <v>#DIV/0!</v>
      </c>
      <c r="T24" s="85" t="e">
        <f t="shared" si="3"/>
        <v>#DIV/0!</v>
      </c>
      <c r="U24" s="85">
        <f t="shared" si="4"/>
        <v>5.5109356187894507</v>
      </c>
      <c r="V24" s="85">
        <f t="shared" si="5"/>
        <v>124.54714498464158</v>
      </c>
      <c r="W24" s="85">
        <f t="shared" si="6"/>
        <v>11.021871237578901</v>
      </c>
      <c r="X24" s="85">
        <f t="shared" si="7"/>
        <v>249.09428996928315</v>
      </c>
    </row>
    <row r="25" spans="1:24">
      <c r="A25">
        <v>48</v>
      </c>
      <c r="B25" t="s">
        <v>23</v>
      </c>
      <c r="C25" t="s">
        <v>110</v>
      </c>
      <c r="D25" t="s">
        <v>716</v>
      </c>
      <c r="E25">
        <v>250</v>
      </c>
      <c r="F25" t="s">
        <v>571</v>
      </c>
      <c r="G25">
        <f>IFERROR(VLOOKUP(C25,[4]SOC!$B$4:$BF$261,57,FALSE),0)</f>
        <v>0</v>
      </c>
      <c r="H25">
        <f>IFERROR(VLOOKUP($C25,[5]Data!$B$4:$BF$261,57,FALSE),0)</f>
        <v>0</v>
      </c>
      <c r="I25">
        <f>IFERROR(VLOOKUP($C25,[6]Data!$B$4:$BF$261,56,FALSE),0)</f>
        <v>6248007</v>
      </c>
      <c r="J25" s="85">
        <f>IFERROR(VLOOKUP($C25,[7]WIID2c!$B$2:$E$5314,4,FALSE),0)</f>
        <v>0</v>
      </c>
      <c r="K25" s="99">
        <f>IFERROR(VLOOKUP($C25,[8]Data!$B$4:$BC$261,54,FALSE),0)</f>
        <v>0</v>
      </c>
      <c r="L25" s="99">
        <f>IFERROR(VLOOKUP($C25,[9]Data!$B$4:$BC$261,54,FALSE),0)</f>
        <v>0</v>
      </c>
      <c r="M25" s="99">
        <f>IFERROR(VLOOKUP($C25,[10]Data!$B$4:$BC$261,54,FALSE),0)</f>
        <v>0</v>
      </c>
      <c r="N25" s="99">
        <f>IFERROR(VLOOKUP($C25,[11]Data!$B$4:$BC$261,54,FALSE),0)</f>
        <v>0</v>
      </c>
      <c r="O25" s="99">
        <f t="shared" si="1"/>
        <v>0</v>
      </c>
      <c r="P25" s="99">
        <f t="shared" si="0"/>
        <v>0</v>
      </c>
      <c r="Q25" s="101">
        <f>IFERROR(VLOOKUP($C25,'GAR13 eq'!$C$4:$H$208,6,FALSE),0)*H25</f>
        <v>0</v>
      </c>
      <c r="R25" s="101">
        <f>IFERROR(VLOOKUP($C25,'GAR13 wd'!$C$4:$H$208,6,FALSE),0)*H25</f>
        <v>0</v>
      </c>
      <c r="S25" s="85" t="e">
        <f t="shared" si="2"/>
        <v>#DIV/0!</v>
      </c>
      <c r="T25" s="85" t="e">
        <f t="shared" si="3"/>
        <v>#DIV/0!</v>
      </c>
      <c r="U25" s="85">
        <f t="shared" si="4"/>
        <v>0</v>
      </c>
      <c r="V25" s="85">
        <f t="shared" si="5"/>
        <v>0</v>
      </c>
      <c r="W25" s="85">
        <f t="shared" si="6"/>
        <v>0</v>
      </c>
      <c r="X25" s="85">
        <f t="shared" si="7"/>
        <v>0</v>
      </c>
    </row>
    <row r="26" spans="1:24">
      <c r="A26">
        <v>7</v>
      </c>
      <c r="B26" t="s">
        <v>23</v>
      </c>
      <c r="C26" t="s">
        <v>126</v>
      </c>
      <c r="D26" t="s">
        <v>717</v>
      </c>
      <c r="E26">
        <v>250</v>
      </c>
      <c r="F26" t="s">
        <v>580</v>
      </c>
      <c r="G26">
        <f>IFERROR(VLOOKUP(C26,[4]SOC!$B$4:$BF$261,57,FALSE),0)</f>
        <v>0</v>
      </c>
      <c r="H26">
        <f>IFERROR(VLOOKUP($C26,[5]Data!$B$4:$BF$261,57,FALSE),0)</f>
        <v>0.53739964739444612</v>
      </c>
      <c r="I26">
        <f>IFERROR(VLOOKUP($C26,[6]Data!$B$4:$BF$261,56,FALSE),0)</f>
        <v>196800</v>
      </c>
      <c r="J26" s="85">
        <f>IFERROR(VLOOKUP($C26,[7]WIID2c!$B$2:$E$5314,4,FALSE),0)</f>
        <v>0</v>
      </c>
      <c r="K26" s="99">
        <f>IFERROR(VLOOKUP($C26,[8]Data!$B$4:$BC$261,54,FALSE),0)</f>
        <v>0</v>
      </c>
      <c r="L26" s="99">
        <f>IFERROR(VLOOKUP($C26,[9]Data!$B$4:$BC$261,54,FALSE),0)</f>
        <v>0</v>
      </c>
      <c r="M26" s="99">
        <f>IFERROR(VLOOKUP($C26,[10]Data!$B$4:$BC$261,54,FALSE),0)</f>
        <v>0</v>
      </c>
      <c r="N26" s="99">
        <f>IFERROR(VLOOKUP($C26,[11]Data!$B$4:$BC$261,54,FALSE),0)</f>
        <v>0</v>
      </c>
      <c r="O26" s="99">
        <f t="shared" si="1"/>
        <v>0</v>
      </c>
      <c r="P26" s="99">
        <f t="shared" si="0"/>
        <v>0</v>
      </c>
      <c r="Q26" s="101">
        <f>IFERROR(VLOOKUP($C26,'GAR13 eq'!$C$4:$H$208,6,FALSE),0)*H26</f>
        <v>3.278137849106121</v>
      </c>
      <c r="R26" s="101">
        <f>IFERROR(VLOOKUP($C26,'GAR13 wd'!$C$4:$H$208,6,FALSE),0)*H26</f>
        <v>5.9651360860783518</v>
      </c>
      <c r="S26" s="85" t="e">
        <f t="shared" si="2"/>
        <v>#DIV/0!</v>
      </c>
      <c r="T26" s="85" t="e">
        <f t="shared" si="3"/>
        <v>#DIV/0!</v>
      </c>
      <c r="U26" s="85">
        <f t="shared" si="4"/>
        <v>16.657204517815654</v>
      </c>
      <c r="V26" s="85">
        <f t="shared" si="5"/>
        <v>30.310650843894063</v>
      </c>
      <c r="W26" s="85">
        <f t="shared" si="6"/>
        <v>33.314409035631307</v>
      </c>
      <c r="X26" s="85">
        <f t="shared" si="7"/>
        <v>60.621301687788126</v>
      </c>
    </row>
    <row r="27" spans="1:24">
      <c r="A27">
        <v>32</v>
      </c>
      <c r="B27" t="s">
        <v>23</v>
      </c>
      <c r="C27" t="s">
        <v>116</v>
      </c>
      <c r="D27" t="s">
        <v>718</v>
      </c>
      <c r="E27">
        <v>250</v>
      </c>
      <c r="F27" t="s">
        <v>558</v>
      </c>
      <c r="G27">
        <f>IFERROR(VLOOKUP(C27,[4]SOC!$B$4:$BF$261,57,FALSE),0)</f>
        <v>0</v>
      </c>
      <c r="H27">
        <f>IFERROR(VLOOKUP($C27,[5]Data!$B$4:$BF$261,57,FALSE),0)</f>
        <v>0.30928129702154855</v>
      </c>
      <c r="I27">
        <f>IFERROR(VLOOKUP($C27,[6]Data!$B$4:$BF$261,56,FALSE),0)</f>
        <v>14762011</v>
      </c>
      <c r="J27" s="85">
        <f>IFERROR(VLOOKUP($C27,[7]WIID2c!$B$2:$E$5314,4,FALSE),0)</f>
        <v>46.7</v>
      </c>
      <c r="K27" s="99">
        <f>IFERROR(VLOOKUP($C27,[8]Data!$B$4:$BC$261,54,FALSE),0)</f>
        <v>12.16</v>
      </c>
      <c r="L27" s="99">
        <f>IFERROR(VLOOKUP($C27,[9]Data!$B$4:$BC$261,54,FALSE),0)</f>
        <v>16.22</v>
      </c>
      <c r="M27" s="99">
        <f>IFERROR(VLOOKUP($C27,[10]Data!$B$4:$BC$261,54,FALSE),0)</f>
        <v>21.89</v>
      </c>
      <c r="N27" s="99">
        <f>IFERROR(VLOOKUP($C27,[11]Data!$B$4:$BC$261,54,FALSE),0)</f>
        <v>41.46</v>
      </c>
      <c r="O27" s="99">
        <f t="shared" si="1"/>
        <v>50.269999999999996</v>
      </c>
      <c r="P27" s="99">
        <f t="shared" si="0"/>
        <v>0</v>
      </c>
      <c r="Q27" s="101">
        <f>IFERROR(VLOOKUP($C27,'GAR13 eq'!$C$4:$H$208,6,FALSE),0)*H27</f>
        <v>9.6495764670723148</v>
      </c>
      <c r="R27" s="101">
        <f>IFERROR(VLOOKUP($C27,'GAR13 wd'!$C$4:$H$208,6,FALSE),0)*H27</f>
        <v>0.64949072374525196</v>
      </c>
      <c r="S27" s="85" t="e">
        <f t="shared" si="2"/>
        <v>#DIV/0!</v>
      </c>
      <c r="T27" s="85" t="e">
        <f t="shared" si="3"/>
        <v>#DIV/0!</v>
      </c>
      <c r="U27" s="85">
        <f t="shared" si="4"/>
        <v>0.65367628211849427</v>
      </c>
      <c r="V27" s="85">
        <f t="shared" si="5"/>
        <v>4.3997442065667886E-2</v>
      </c>
      <c r="W27" s="85">
        <f t="shared" si="6"/>
        <v>1.3073525642369885</v>
      </c>
      <c r="X27" s="85">
        <f t="shared" si="7"/>
        <v>8.7994884131335771E-2</v>
      </c>
    </row>
    <row r="28" spans="1:24">
      <c r="A28">
        <v>33</v>
      </c>
      <c r="B28" t="s">
        <v>23</v>
      </c>
      <c r="C28" t="s">
        <v>118</v>
      </c>
      <c r="D28" t="s">
        <v>719</v>
      </c>
      <c r="E28">
        <v>250</v>
      </c>
      <c r="F28" t="e">
        <v>#N/A</v>
      </c>
      <c r="G28">
        <f>IFERROR(VLOOKUP(C28,[4]SOC!$B$4:$BF$261,57,FALSE),0)</f>
        <v>0</v>
      </c>
      <c r="H28">
        <f>IFERROR(VLOOKUP($C28,[5]Data!$B$4:$BF$261,57,FALSE),0)</f>
        <v>0</v>
      </c>
      <c r="I28">
        <f>IFERROR(VLOOKUP($C28,[6]Data!$B$4:$BF$261,56,FALSE),0)</f>
        <v>112737</v>
      </c>
      <c r="J28" s="85">
        <f>IFERROR(VLOOKUP($C28,[7]WIID2c!$B$2:$E$5314,4,FALSE),0)</f>
        <v>0</v>
      </c>
      <c r="K28" s="99">
        <f>IFERROR(VLOOKUP($C28,[8]Data!$B$4:$BC$261,54,FALSE),0)</f>
        <v>0</v>
      </c>
      <c r="L28" s="99">
        <f>IFERROR(VLOOKUP($C28,[9]Data!$B$4:$BC$261,54,FALSE),0)</f>
        <v>0</v>
      </c>
      <c r="M28" s="99">
        <f>IFERROR(VLOOKUP($C28,[10]Data!$B$4:$BC$261,54,FALSE),0)</f>
        <v>0</v>
      </c>
      <c r="N28" s="99">
        <f>IFERROR(VLOOKUP($C28,[11]Data!$B$4:$BC$261,54,FALSE),0)</f>
        <v>0</v>
      </c>
      <c r="O28" s="99">
        <f t="shared" si="1"/>
        <v>0</v>
      </c>
      <c r="P28" s="99">
        <f t="shared" si="0"/>
        <v>0</v>
      </c>
      <c r="Q28" s="101">
        <f>IFERROR(VLOOKUP($C28,'GAR13 eq'!$C$4:$H$208,6,FALSE),0)*H28</f>
        <v>0</v>
      </c>
      <c r="R28" s="101">
        <f>IFERROR(VLOOKUP($C28,'GAR13 wd'!$C$4:$H$208,6,FALSE),0)*H28</f>
        <v>0</v>
      </c>
      <c r="S28" s="85" t="e">
        <f t="shared" si="2"/>
        <v>#DIV/0!</v>
      </c>
      <c r="T28" s="85" t="e">
        <f t="shared" si="3"/>
        <v>#DIV/0!</v>
      </c>
      <c r="U28" s="85">
        <f t="shared" si="4"/>
        <v>0</v>
      </c>
      <c r="V28" s="85">
        <f t="shared" si="5"/>
        <v>0</v>
      </c>
      <c r="W28" s="85">
        <f t="shared" si="6"/>
        <v>0</v>
      </c>
      <c r="X28" s="85">
        <f t="shared" si="7"/>
        <v>0</v>
      </c>
    </row>
    <row r="29" spans="1:24">
      <c r="A29">
        <v>34</v>
      </c>
      <c r="B29" t="s">
        <v>23</v>
      </c>
      <c r="C29" t="s">
        <v>128</v>
      </c>
      <c r="D29" t="s">
        <v>720</v>
      </c>
      <c r="E29">
        <v>250</v>
      </c>
      <c r="F29" t="s">
        <v>559</v>
      </c>
      <c r="G29">
        <f>IFERROR(VLOOKUP(C29,[4]SOC!$B$4:$BF$261,57,FALSE),0)</f>
        <v>0</v>
      </c>
      <c r="H29">
        <f>IFERROR(VLOOKUP($C29,[5]Data!$B$4:$BF$261,57,FALSE),0)</f>
        <v>0.50351520324302768</v>
      </c>
      <c r="I29">
        <f>IFERROR(VLOOKUP($C29,[6]Data!$B$4:$BF$261,56,FALSE),0)</f>
        <v>1595244</v>
      </c>
      <c r="J29" s="85">
        <f>IFERROR(VLOOKUP($C29,[7]WIID2c!$B$2:$E$5314,4,FALSE),0)</f>
        <v>0</v>
      </c>
      <c r="K29" s="99">
        <f>IFERROR(VLOOKUP($C29,[8]Data!$B$4:$BC$261,54,FALSE),0)</f>
        <v>0</v>
      </c>
      <c r="L29" s="99">
        <f>IFERROR(VLOOKUP($C29,[9]Data!$B$4:$BC$261,54,FALSE),0)</f>
        <v>0</v>
      </c>
      <c r="M29" s="99">
        <f>IFERROR(VLOOKUP($C29,[10]Data!$B$4:$BC$261,54,FALSE),0)</f>
        <v>0</v>
      </c>
      <c r="N29" s="99">
        <f>IFERROR(VLOOKUP($C29,[11]Data!$B$4:$BC$261,54,FALSE),0)</f>
        <v>0</v>
      </c>
      <c r="O29" s="99">
        <f t="shared" si="1"/>
        <v>0</v>
      </c>
      <c r="P29" s="99">
        <f t="shared" si="0"/>
        <v>0</v>
      </c>
      <c r="Q29" s="101">
        <f>IFERROR(VLOOKUP($C29,'GAR13 eq'!$C$4:$H$208,6,FALSE),0)*H29</f>
        <v>11.379443593292427</v>
      </c>
      <c r="R29" s="101">
        <f>IFERROR(VLOOKUP($C29,'GAR13 wd'!$C$4:$H$208,6,FALSE),0)*H29</f>
        <v>1.2084364877832663</v>
      </c>
      <c r="S29" s="85" t="e">
        <f t="shared" si="2"/>
        <v>#DIV/0!</v>
      </c>
      <c r="T29" s="85" t="e">
        <f t="shared" si="3"/>
        <v>#DIV/0!</v>
      </c>
      <c r="U29" s="85">
        <f t="shared" si="4"/>
        <v>7.133356146954589</v>
      </c>
      <c r="V29" s="85">
        <f t="shared" si="5"/>
        <v>0.75752454657924817</v>
      </c>
      <c r="W29" s="85">
        <f t="shared" si="6"/>
        <v>14.266712293909178</v>
      </c>
      <c r="X29" s="85">
        <f t="shared" si="7"/>
        <v>1.5150490931584963</v>
      </c>
    </row>
    <row r="30" spans="1:24">
      <c r="A30" t="e">
        <f>VLOOKUP(C30,#REF!,22,0)</f>
        <v>#REF!</v>
      </c>
      <c r="B30" t="e">
        <f>VLOOKUP(C30,#REF!,23,0)</f>
        <v>#REF!</v>
      </c>
      <c r="C30" t="s">
        <v>65</v>
      </c>
      <c r="D30" t="str">
        <f>C30&amp;$C$3</f>
        <v>AFG</v>
      </c>
      <c r="E30">
        <v>250</v>
      </c>
      <c r="F30" t="s">
        <v>526</v>
      </c>
      <c r="G30">
        <f>IFERROR(VLOOKUP(C30,[4]SOC!$B$4:$BF$261,57,FALSE),0)</f>
        <v>0</v>
      </c>
      <c r="H30">
        <f>IFERROR(VLOOKUP($C30,[5]Data!$B$4:$BF$261,57,FALSE),0)</f>
        <v>0.34094458994392673</v>
      </c>
      <c r="I30">
        <f>IFERROR(VLOOKUP($C30,[6]Data!$B$4:$BF$261,56,FALSE),0)</f>
        <v>7512205</v>
      </c>
      <c r="J30" s="85">
        <f>IFERROR(VLOOKUP($C30,[7]WIID2c!$B$2:$E$5314,4,FALSE),0)</f>
        <v>0</v>
      </c>
      <c r="K30" s="99">
        <f>IFERROR(VLOOKUP($C30,[8]Data!$B$4:$BC$261,54,FALSE),0)</f>
        <v>0</v>
      </c>
      <c r="L30" s="99">
        <f>IFERROR(VLOOKUP($C30,[9]Data!$B$4:$BC$261,54,FALSE),0)</f>
        <v>0</v>
      </c>
      <c r="M30" s="99">
        <f>IFERROR(VLOOKUP($C30,[10]Data!$B$4:$BC$261,54,FALSE),0)</f>
        <v>0</v>
      </c>
      <c r="N30" s="99">
        <f>IFERROR(VLOOKUP($C30,[11]Data!$B$4:$BC$261,54,FALSE),0)</f>
        <v>0</v>
      </c>
      <c r="O30" s="99">
        <f t="shared" si="1"/>
        <v>0</v>
      </c>
      <c r="P30" s="99">
        <f t="shared" si="0"/>
        <v>0</v>
      </c>
      <c r="Q30" s="101">
        <f>IFERROR(VLOOKUP($C30,'GAR13 eq'!$C$4:$H$208,6,FALSE),0)*H30</f>
        <v>13.433216843790714</v>
      </c>
      <c r="R30" s="101">
        <f>IFERROR(VLOOKUP($C30,'GAR13 wd'!$C$4:$H$208,6,FALSE),0)*H30</f>
        <v>0</v>
      </c>
      <c r="S30" s="85" t="e">
        <f t="shared" si="2"/>
        <v>#DIV/0!</v>
      </c>
      <c r="T30" s="85" t="e">
        <f t="shared" si="3"/>
        <v>#DIV/0!</v>
      </c>
      <c r="U30" s="85">
        <f t="shared" si="4"/>
        <v>1.7881856051306793</v>
      </c>
      <c r="V30" s="85">
        <f t="shared" si="5"/>
        <v>0</v>
      </c>
      <c r="W30" s="85">
        <f t="shared" si="6"/>
        <v>3.5763712102613585</v>
      </c>
      <c r="X30" s="85">
        <f t="shared" si="7"/>
        <v>0</v>
      </c>
    </row>
    <row r="31" spans="1:24">
      <c r="A31">
        <v>2</v>
      </c>
      <c r="B31" t="s">
        <v>23</v>
      </c>
      <c r="C31" t="s">
        <v>55</v>
      </c>
      <c r="D31" t="s">
        <v>721</v>
      </c>
      <c r="E31">
        <v>250</v>
      </c>
      <c r="F31" t="s">
        <v>527</v>
      </c>
      <c r="G31">
        <f>IFERROR(VLOOKUP(C31,[4]SOC!$B$4:$BF$261,57,FALSE),0)</f>
        <v>0</v>
      </c>
      <c r="H31">
        <f>IFERROR(VLOOKUP($C31,[5]Data!$B$4:$BF$261,57,FALSE),0)</f>
        <v>0.45080953102813726</v>
      </c>
      <c r="I31">
        <f>IFERROR(VLOOKUP($C31,[6]Data!$B$4:$BF$261,56,FALSE),0)</f>
        <v>1480504</v>
      </c>
      <c r="J31" s="85">
        <f>IFERROR(VLOOKUP($C31,[7]WIID2c!$B$2:$E$5314,4,FALSE),0)</f>
        <v>28</v>
      </c>
      <c r="K31" s="99">
        <f>IFERROR(VLOOKUP($C31,[8]Data!$B$4:$BC$261,54,FALSE),0)</f>
        <v>12.79</v>
      </c>
      <c r="L31" s="99">
        <f>IFERROR(VLOOKUP($C31,[9]Data!$B$4:$BC$261,54,FALSE),0)</f>
        <v>16.510000000000002</v>
      </c>
      <c r="M31" s="99">
        <f>IFERROR(VLOOKUP($C31,[10]Data!$B$4:$BC$261,54,FALSE),0)</f>
        <v>21.41</v>
      </c>
      <c r="N31" s="99">
        <f>IFERROR(VLOOKUP($C31,[11]Data!$B$4:$BC$261,54,FALSE),0)</f>
        <v>40.47</v>
      </c>
      <c r="O31" s="99">
        <f t="shared" si="1"/>
        <v>50.71</v>
      </c>
      <c r="P31" s="99">
        <f t="shared" si="0"/>
        <v>0</v>
      </c>
      <c r="Q31" s="101">
        <f>IFERROR(VLOOKUP($C31,'GAR13 eq'!$C$4:$H$208,6,FALSE),0)*H31</f>
        <v>12.577585915685029</v>
      </c>
      <c r="R31" s="101">
        <f>IFERROR(VLOOKUP($C31,'GAR13 wd'!$C$4:$H$208,6,FALSE),0)*H31</f>
        <v>0</v>
      </c>
      <c r="S31" s="85" t="e">
        <f t="shared" si="2"/>
        <v>#DIV/0!</v>
      </c>
      <c r="T31" s="85" t="e">
        <f t="shared" si="3"/>
        <v>#DIV/0!</v>
      </c>
      <c r="U31" s="85">
        <f t="shared" si="4"/>
        <v>8.4954758080255299</v>
      </c>
      <c r="V31" s="85">
        <f t="shared" si="5"/>
        <v>0</v>
      </c>
      <c r="W31" s="85">
        <f t="shared" si="6"/>
        <v>16.99095161605106</v>
      </c>
      <c r="X31" s="85">
        <f t="shared" si="7"/>
        <v>0</v>
      </c>
    </row>
    <row r="32" spans="1:24">
      <c r="A32">
        <v>3</v>
      </c>
      <c r="B32" t="s">
        <v>23</v>
      </c>
      <c r="C32" t="s">
        <v>53</v>
      </c>
      <c r="D32" t="s">
        <v>722</v>
      </c>
      <c r="E32">
        <v>250</v>
      </c>
      <c r="F32" t="s">
        <v>529</v>
      </c>
      <c r="G32">
        <f>IFERROR(VLOOKUP(C32,[4]SOC!$B$4:$BF$261,57,FALSE),0)</f>
        <v>0</v>
      </c>
      <c r="H32">
        <f>IFERROR(VLOOKUP($C32,[5]Data!$B$4:$BF$261,57,FALSE),0)</f>
        <v>0.45578264043262329</v>
      </c>
      <c r="I32">
        <f>IFERROR(VLOOKUP($C32,[6]Data!$B$4:$BF$261,56,FALSE),0)</f>
        <v>4741442</v>
      </c>
      <c r="J32" s="85">
        <f>IFERROR(VLOOKUP($C32,[7]WIID2c!$B$2:$E$5314,4,FALSE),0)</f>
        <v>31.700000762939453</v>
      </c>
      <c r="K32" s="99">
        <f>IFERROR(VLOOKUP($C32,[8]Data!$B$4:$BC$261,54,FALSE),0)</f>
        <v>0</v>
      </c>
      <c r="L32" s="99">
        <f>IFERROR(VLOOKUP($C32,[9]Data!$B$4:$BC$261,54,FALSE),0)</f>
        <v>0</v>
      </c>
      <c r="M32" s="99">
        <f>IFERROR(VLOOKUP($C32,[10]Data!$B$4:$BC$261,54,FALSE),0)</f>
        <v>0</v>
      </c>
      <c r="N32" s="99">
        <f>IFERROR(VLOOKUP($C32,[11]Data!$B$4:$BC$261,54,FALSE),0)</f>
        <v>0</v>
      </c>
      <c r="O32" s="99">
        <f t="shared" si="1"/>
        <v>0</v>
      </c>
      <c r="P32" s="99">
        <f t="shared" si="0"/>
        <v>0</v>
      </c>
      <c r="Q32" s="101">
        <f>IFERROR(VLOOKUP($C32,'GAR13 eq'!$C$4:$H$208,6,FALSE),0)*H32</f>
        <v>58.203443183245994</v>
      </c>
      <c r="R32" s="101">
        <f>IFERROR(VLOOKUP($C32,'GAR13 wd'!$C$4:$H$208,6,FALSE),0)*H32</f>
        <v>0</v>
      </c>
      <c r="S32" s="85" t="e">
        <f t="shared" si="2"/>
        <v>#DIV/0!</v>
      </c>
      <c r="T32" s="85" t="e">
        <f t="shared" si="3"/>
        <v>#DIV/0!</v>
      </c>
      <c r="U32" s="85">
        <f t="shared" si="4"/>
        <v>12.275472985485427</v>
      </c>
      <c r="V32" s="85">
        <f t="shared" si="5"/>
        <v>0</v>
      </c>
      <c r="W32" s="85">
        <f t="shared" si="6"/>
        <v>24.550945970970854</v>
      </c>
      <c r="X32" s="85">
        <f t="shared" si="7"/>
        <v>0</v>
      </c>
    </row>
    <row r="33" spans="1:24">
      <c r="A33">
        <v>4</v>
      </c>
      <c r="B33" t="s">
        <v>23</v>
      </c>
      <c r="C33" t="s">
        <v>130</v>
      </c>
      <c r="D33" t="s">
        <v>723</v>
      </c>
      <c r="E33">
        <v>250</v>
      </c>
      <c r="F33" t="s">
        <v>530</v>
      </c>
      <c r="G33">
        <f>IFERROR(VLOOKUP(C33,[4]SOC!$B$4:$BF$261,57,FALSE),0)</f>
        <v>0</v>
      </c>
      <c r="H33">
        <f>IFERROR(VLOOKUP($C33,[5]Data!$B$4:$BF$261,57,FALSE),0)</f>
        <v>0.56162877141380763</v>
      </c>
      <c r="I33">
        <f>IFERROR(VLOOKUP($C33,[6]Data!$B$4:$BF$261,56,FALSE),0)</f>
        <v>741723</v>
      </c>
      <c r="J33" s="85">
        <f>IFERROR(VLOOKUP($C33,[7]WIID2c!$B$2:$E$5314,4,FALSE),0)</f>
        <v>0</v>
      </c>
      <c r="K33" s="99">
        <f>IFERROR(VLOOKUP($C33,[8]Data!$B$4:$BC$261,54,FALSE),0)</f>
        <v>0</v>
      </c>
      <c r="L33" s="99">
        <f>IFERROR(VLOOKUP($C33,[9]Data!$B$4:$BC$261,54,FALSE),0)</f>
        <v>0</v>
      </c>
      <c r="M33" s="99">
        <f>IFERROR(VLOOKUP($C33,[10]Data!$B$4:$BC$261,54,FALSE),0)</f>
        <v>0</v>
      </c>
      <c r="N33" s="99">
        <f>IFERROR(VLOOKUP($C33,[11]Data!$B$4:$BC$261,54,FALSE),0)</f>
        <v>0</v>
      </c>
      <c r="O33" s="99">
        <f t="shared" si="1"/>
        <v>0</v>
      </c>
      <c r="P33" s="99">
        <f t="shared" si="0"/>
        <v>0</v>
      </c>
      <c r="Q33" s="101">
        <f>IFERROR(VLOOKUP($C33,'GAR13 eq'!$C$4:$H$208,6,FALSE),0)*H33</f>
        <v>9.6038519911761107</v>
      </c>
      <c r="R33" s="101">
        <f>IFERROR(VLOOKUP($C33,'GAR13 wd'!$C$4:$H$208,6,FALSE),0)*H33</f>
        <v>0</v>
      </c>
      <c r="S33" s="85" t="e">
        <f t="shared" si="2"/>
        <v>#DIV/0!</v>
      </c>
      <c r="T33" s="85" t="e">
        <f t="shared" si="3"/>
        <v>#DIV/0!</v>
      </c>
      <c r="U33" s="85">
        <f t="shared" si="4"/>
        <v>12.948030452306467</v>
      </c>
      <c r="V33" s="85">
        <f t="shared" si="5"/>
        <v>0</v>
      </c>
      <c r="W33" s="85">
        <f t="shared" si="6"/>
        <v>25.896060904612934</v>
      </c>
      <c r="X33" s="85">
        <f t="shared" si="7"/>
        <v>0</v>
      </c>
    </row>
    <row r="34" spans="1:24">
      <c r="A34">
        <v>10</v>
      </c>
      <c r="B34" t="s">
        <v>23</v>
      </c>
      <c r="C34" t="s">
        <v>57</v>
      </c>
      <c r="D34" t="s">
        <v>724</v>
      </c>
      <c r="E34">
        <v>250</v>
      </c>
      <c r="F34" t="s">
        <v>584</v>
      </c>
      <c r="G34">
        <f>IFERROR(VLOOKUP(C34,[4]SOC!$B$4:$BF$261,57,FALSE),0)</f>
        <v>0</v>
      </c>
      <c r="H34">
        <f>IFERROR(VLOOKUP($C34,[5]Data!$B$4:$BF$261,57,FALSE),0)</f>
        <v>0</v>
      </c>
      <c r="I34">
        <f>IFERROR(VLOOKUP($C34,[6]Data!$B$4:$BF$261,56,FALSE),0)</f>
        <v>593905</v>
      </c>
      <c r="J34" s="85">
        <f>IFERROR(VLOOKUP($C34,[7]WIID2c!$B$2:$E$5314,4,FALSE),0)</f>
        <v>29</v>
      </c>
      <c r="K34" s="99">
        <f>IFERROR(VLOOKUP($C34,[8]Data!$B$4:$BC$261,54,FALSE),0)</f>
        <v>0</v>
      </c>
      <c r="L34" s="99">
        <f>IFERROR(VLOOKUP($C34,[9]Data!$B$4:$BC$261,54,FALSE),0)</f>
        <v>0</v>
      </c>
      <c r="M34" s="99">
        <f>IFERROR(VLOOKUP($C34,[10]Data!$B$4:$BC$261,54,FALSE),0)</f>
        <v>0</v>
      </c>
      <c r="N34" s="99">
        <f>IFERROR(VLOOKUP($C34,[11]Data!$B$4:$BC$261,54,FALSE),0)</f>
        <v>0</v>
      </c>
      <c r="O34" s="99">
        <f t="shared" si="1"/>
        <v>0</v>
      </c>
      <c r="P34" s="99">
        <f t="shared" si="0"/>
        <v>0</v>
      </c>
      <c r="Q34" s="101">
        <f>IFERROR(VLOOKUP($C34,'GAR13 eq'!$C$4:$H$208,6,FALSE),0)*H34</f>
        <v>0</v>
      </c>
      <c r="R34" s="101">
        <f>IFERROR(VLOOKUP($C34,'GAR13 wd'!$C$4:$H$208,6,FALSE),0)*H34</f>
        <v>0</v>
      </c>
      <c r="S34" s="85" t="e">
        <f t="shared" si="2"/>
        <v>#DIV/0!</v>
      </c>
      <c r="T34" s="85" t="e">
        <f t="shared" si="3"/>
        <v>#DIV/0!</v>
      </c>
      <c r="U34" s="85">
        <f t="shared" si="4"/>
        <v>0</v>
      </c>
      <c r="V34" s="85">
        <f t="shared" si="5"/>
        <v>0</v>
      </c>
      <c r="W34" s="85">
        <f t="shared" si="6"/>
        <v>0</v>
      </c>
      <c r="X34" s="85">
        <f t="shared" si="7"/>
        <v>0</v>
      </c>
    </row>
    <row r="35" spans="1:24">
      <c r="A35">
        <v>13</v>
      </c>
      <c r="B35" t="s">
        <v>23</v>
      </c>
      <c r="C35" t="s">
        <v>40</v>
      </c>
      <c r="D35" t="s">
        <v>725</v>
      </c>
      <c r="E35">
        <v>250</v>
      </c>
      <c r="F35" t="s">
        <v>535</v>
      </c>
      <c r="G35">
        <f>IFERROR(VLOOKUP(C35,[4]SOC!$B$4:$BF$261,57,FALSE),0)</f>
        <v>0</v>
      </c>
      <c r="H35">
        <f>IFERROR(VLOOKUP($C35,[5]Data!$B$4:$BF$261,57,FALSE),0)</f>
        <v>0.50277445448977998</v>
      </c>
      <c r="I35">
        <f>IFERROR(VLOOKUP($C35,[6]Data!$B$4:$BF$261,56,FALSE),0)</f>
        <v>2393615</v>
      </c>
      <c r="J35" s="85">
        <f>IFERROR(VLOOKUP($C35,[7]WIID2c!$B$2:$E$5314,4,FALSE),0)</f>
        <v>31.299999237060547</v>
      </c>
      <c r="K35" s="99">
        <f>IFERROR(VLOOKUP($C35,[8]Data!$B$4:$BC$261,54,FALSE),0)</f>
        <v>9.94</v>
      </c>
      <c r="L35" s="99">
        <f>IFERROR(VLOOKUP($C35,[9]Data!$B$4:$BC$261,54,FALSE),0)</f>
        <v>15.1</v>
      </c>
      <c r="M35" s="99">
        <f>IFERROR(VLOOKUP($C35,[10]Data!$B$4:$BC$261,54,FALSE),0)</f>
        <v>22.32</v>
      </c>
      <c r="N35" s="99">
        <f>IFERROR(VLOOKUP($C35,[11]Data!$B$4:$BC$261,54,FALSE),0)</f>
        <v>47.61</v>
      </c>
      <c r="O35" s="99">
        <f t="shared" si="1"/>
        <v>47.36</v>
      </c>
      <c r="P35" s="99">
        <f t="shared" si="0"/>
        <v>0</v>
      </c>
      <c r="Q35" s="101">
        <f>IFERROR(VLOOKUP($C35,'GAR13 eq'!$C$4:$H$208,6,FALSE),0)*H35</f>
        <v>25.138722724489</v>
      </c>
      <c r="R35" s="101">
        <f>IFERROR(VLOOKUP($C35,'GAR13 wd'!$C$4:$H$208,6,FALSE),0)*H35</f>
        <v>0</v>
      </c>
      <c r="S35" s="85" t="e">
        <f t="shared" si="2"/>
        <v>#DIV/0!</v>
      </c>
      <c r="T35" s="85" t="e">
        <f t="shared" si="3"/>
        <v>#DIV/0!</v>
      </c>
      <c r="U35" s="85">
        <f t="shared" si="4"/>
        <v>10.50240858470932</v>
      </c>
      <c r="V35" s="85">
        <f t="shared" si="5"/>
        <v>0</v>
      </c>
      <c r="W35" s="85">
        <f t="shared" si="6"/>
        <v>21.00481716941864</v>
      </c>
      <c r="X35" s="85">
        <f t="shared" si="7"/>
        <v>0</v>
      </c>
    </row>
    <row r="36" spans="1:24">
      <c r="A36">
        <v>17</v>
      </c>
      <c r="B36" t="s">
        <v>23</v>
      </c>
      <c r="C36" t="s">
        <v>120</v>
      </c>
      <c r="D36" t="s">
        <v>726</v>
      </c>
      <c r="E36">
        <v>250</v>
      </c>
      <c r="F36" t="s">
        <v>539</v>
      </c>
      <c r="G36">
        <f>IFERROR(VLOOKUP(C36,[4]SOC!$B$4:$BF$261,57,FALSE),0)</f>
        <v>0</v>
      </c>
      <c r="H36">
        <f>IFERROR(VLOOKUP($C36,[5]Data!$B$4:$BF$261,57,FALSE),0)</f>
        <v>0.30560755317088895</v>
      </c>
      <c r="I36">
        <f>IFERROR(VLOOKUP($C36,[6]Data!$B$4:$BF$261,56,FALSE),0)</f>
        <v>26129887</v>
      </c>
      <c r="J36" s="85">
        <f>IFERROR(VLOOKUP($C36,[7]WIID2c!$B$2:$E$5314,4,FALSE),0)</f>
        <v>46</v>
      </c>
      <c r="K36" s="99">
        <f>IFERROR(VLOOKUP($C36,[8]Data!$B$4:$BC$261,54,FALSE),0)</f>
        <v>0</v>
      </c>
      <c r="L36" s="99">
        <f>IFERROR(VLOOKUP($C36,[9]Data!$B$4:$BC$261,54,FALSE),0)</f>
        <v>0</v>
      </c>
      <c r="M36" s="99">
        <f>IFERROR(VLOOKUP($C36,[10]Data!$B$4:$BC$261,54,FALSE),0)</f>
        <v>0</v>
      </c>
      <c r="N36" s="99">
        <f>IFERROR(VLOOKUP($C36,[11]Data!$B$4:$BC$261,54,FALSE),0)</f>
        <v>0</v>
      </c>
      <c r="O36" s="99">
        <f t="shared" si="1"/>
        <v>0</v>
      </c>
      <c r="P36" s="99">
        <f t="shared" si="0"/>
        <v>0</v>
      </c>
      <c r="Q36" s="101">
        <f>IFERROR(VLOOKUP($C36,'GAR13 eq'!$C$4:$H$208,6,FALSE),0)*H36</f>
        <v>526.07284202836831</v>
      </c>
      <c r="R36" s="101">
        <f>IFERROR(VLOOKUP($C36,'GAR13 wd'!$C$4:$H$208,6,FALSE),0)*H36</f>
        <v>0.12224302126835558</v>
      </c>
      <c r="S36" s="85" t="e">
        <f t="shared" si="2"/>
        <v>#DIV/0!</v>
      </c>
      <c r="T36" s="85" t="e">
        <f t="shared" si="3"/>
        <v>#DIV/0!</v>
      </c>
      <c r="U36" s="85">
        <f t="shared" si="4"/>
        <v>20.132993381424431</v>
      </c>
      <c r="V36" s="85">
        <f t="shared" si="5"/>
        <v>4.6782835788136239E-3</v>
      </c>
      <c r="W36" s="85">
        <f t="shared" si="6"/>
        <v>40.265986762848861</v>
      </c>
      <c r="X36" s="85">
        <f t="shared" si="7"/>
        <v>9.3565671576272477E-3</v>
      </c>
    </row>
    <row r="37" spans="1:24">
      <c r="A37">
        <v>18</v>
      </c>
      <c r="B37" t="s">
        <v>23</v>
      </c>
      <c r="C37" t="s">
        <v>86</v>
      </c>
      <c r="D37" t="s">
        <v>727</v>
      </c>
      <c r="E37">
        <v>250</v>
      </c>
      <c r="F37" t="s">
        <v>540</v>
      </c>
      <c r="G37">
        <f>IFERROR(VLOOKUP(C37,[4]SOC!$B$4:$BF$261,57,FALSE),0)</f>
        <v>0</v>
      </c>
      <c r="H37">
        <f>IFERROR(VLOOKUP($C37,[5]Data!$B$4:$BF$261,57,FALSE),0)</f>
        <v>0.43913637828277791</v>
      </c>
      <c r="I37">
        <f>IFERROR(VLOOKUP($C37,[6]Data!$B$4:$BF$261,56,FALSE),0)</f>
        <v>8178832</v>
      </c>
      <c r="J37" s="85">
        <f>IFERROR(VLOOKUP($C37,[7]WIID2c!$B$2:$E$5314,4,FALSE),0)</f>
        <v>56.799999237060547</v>
      </c>
      <c r="K37" s="99">
        <f>IFERROR(VLOOKUP($C37,[8]Data!$B$4:$BC$261,54,FALSE),0)</f>
        <v>0</v>
      </c>
      <c r="L37" s="99">
        <f>IFERROR(VLOOKUP($C37,[9]Data!$B$4:$BC$261,54,FALSE),0)</f>
        <v>0</v>
      </c>
      <c r="M37" s="99">
        <f>IFERROR(VLOOKUP($C37,[10]Data!$B$4:$BC$261,54,FALSE),0)</f>
        <v>0</v>
      </c>
      <c r="N37" s="99">
        <f>IFERROR(VLOOKUP($C37,[11]Data!$B$4:$BC$261,54,FALSE),0)</f>
        <v>0</v>
      </c>
      <c r="O37" s="99">
        <f t="shared" si="1"/>
        <v>0</v>
      </c>
      <c r="P37" s="99">
        <f t="shared" si="0"/>
        <v>0</v>
      </c>
      <c r="Q37" s="101">
        <f>IFERROR(VLOOKUP($C37,'GAR13 eq'!$C$4:$H$208,6,FALSE),0)*H37</f>
        <v>24.372068994694175</v>
      </c>
      <c r="R37" s="101">
        <f>IFERROR(VLOOKUP($C37,'GAR13 wd'!$C$4:$H$208,6,FALSE),0)*H37</f>
        <v>0</v>
      </c>
      <c r="S37" s="85" t="e">
        <f t="shared" si="2"/>
        <v>#DIV/0!</v>
      </c>
      <c r="T37" s="85" t="e">
        <f t="shared" si="3"/>
        <v>#DIV/0!</v>
      </c>
      <c r="U37" s="85">
        <f t="shared" si="4"/>
        <v>2.97989602851534</v>
      </c>
      <c r="V37" s="85">
        <f t="shared" si="5"/>
        <v>0</v>
      </c>
      <c r="W37" s="85">
        <f t="shared" si="6"/>
        <v>5.9597920570306799</v>
      </c>
      <c r="X37" s="85">
        <f t="shared" si="7"/>
        <v>0</v>
      </c>
    </row>
    <row r="38" spans="1:24">
      <c r="A38">
        <v>19</v>
      </c>
      <c r="B38" t="s">
        <v>23</v>
      </c>
      <c r="C38" t="s">
        <v>68</v>
      </c>
      <c r="D38" t="s">
        <v>728</v>
      </c>
      <c r="E38">
        <v>250</v>
      </c>
      <c r="F38" t="s">
        <v>541</v>
      </c>
      <c r="G38">
        <f>IFERROR(VLOOKUP(C38,[4]SOC!$B$4:$BF$261,57,FALSE),0)</f>
        <v>0</v>
      </c>
      <c r="H38">
        <f>IFERROR(VLOOKUP($C38,[5]Data!$B$4:$BF$261,57,FALSE),0)</f>
        <v>1.1035030010777986</v>
      </c>
      <c r="I38">
        <f>IFERROR(VLOOKUP($C38,[6]Data!$B$4:$BF$261,56,FALSE),0)</f>
        <v>3651864</v>
      </c>
      <c r="J38" s="85">
        <f>IFERROR(VLOOKUP($C38,[7]WIID2c!$B$2:$E$5314,4,FALSE),0)</f>
        <v>31.600000381469727</v>
      </c>
      <c r="K38" s="99">
        <f>IFERROR(VLOOKUP($C38,[8]Data!$B$4:$BC$261,54,FALSE),0)</f>
        <v>0</v>
      </c>
      <c r="L38" s="99">
        <f>IFERROR(VLOOKUP($C38,[9]Data!$B$4:$BC$261,54,FALSE),0)</f>
        <v>0</v>
      </c>
      <c r="M38" s="99">
        <f>IFERROR(VLOOKUP($C38,[10]Data!$B$4:$BC$261,54,FALSE),0)</f>
        <v>0</v>
      </c>
      <c r="N38" s="99">
        <f>IFERROR(VLOOKUP($C38,[11]Data!$B$4:$BC$261,54,FALSE),0)</f>
        <v>0</v>
      </c>
      <c r="O38" s="99">
        <f t="shared" si="1"/>
        <v>0</v>
      </c>
      <c r="P38" s="99">
        <f t="shared" si="0"/>
        <v>0</v>
      </c>
      <c r="Q38" s="101">
        <f>IFERROR(VLOOKUP($C38,'GAR13 eq'!$C$4:$H$208,6,FALSE),0)*H38</f>
        <v>211.32082470639844</v>
      </c>
      <c r="R38" s="101">
        <f>IFERROR(VLOOKUP($C38,'GAR13 wd'!$C$4:$H$208,6,FALSE),0)*H38</f>
        <v>0</v>
      </c>
      <c r="S38" s="85" t="e">
        <f t="shared" si="2"/>
        <v>#DIV/0!</v>
      </c>
      <c r="T38" s="85" t="e">
        <f t="shared" si="3"/>
        <v>#DIV/0!</v>
      </c>
      <c r="U38" s="85">
        <f t="shared" si="4"/>
        <v>57.866564775248591</v>
      </c>
      <c r="V38" s="85">
        <f t="shared" si="5"/>
        <v>0</v>
      </c>
      <c r="W38" s="85">
        <f t="shared" si="6"/>
        <v>115.73312955049718</v>
      </c>
      <c r="X38" s="85">
        <f t="shared" si="7"/>
        <v>0</v>
      </c>
    </row>
    <row r="39" spans="1:24">
      <c r="A39">
        <v>21</v>
      </c>
      <c r="B39" t="s">
        <v>23</v>
      </c>
      <c r="C39" t="s">
        <v>72</v>
      </c>
      <c r="D39" t="s">
        <v>729</v>
      </c>
      <c r="E39">
        <v>250</v>
      </c>
      <c r="F39" t="s">
        <v>544</v>
      </c>
      <c r="G39">
        <f>IFERROR(VLOOKUP(C39,[4]SOC!$B$4:$BF$261,57,FALSE),0)</f>
        <v>0</v>
      </c>
      <c r="H39">
        <f>IFERROR(VLOOKUP($C39,[5]Data!$B$4:$BF$261,57,FALSE),0)</f>
        <v>0.44256982148411927</v>
      </c>
      <c r="I39">
        <f>IFERROR(VLOOKUP($C39,[6]Data!$B$4:$BF$261,56,FALSE),0)</f>
        <v>1718877</v>
      </c>
      <c r="J39" s="85">
        <f>IFERROR(VLOOKUP($C39,[7]WIID2c!$B$2:$E$5314,4,FALSE),0)</f>
        <v>42.3</v>
      </c>
      <c r="K39" s="99">
        <f>IFERROR(VLOOKUP($C39,[8]Data!$B$4:$BC$261,54,FALSE),0)</f>
        <v>11.57</v>
      </c>
      <c r="L39" s="99">
        <f>IFERROR(VLOOKUP($C39,[9]Data!$B$4:$BC$261,54,FALSE),0)</f>
        <v>15.67</v>
      </c>
      <c r="M39" s="99">
        <f>IFERROR(VLOOKUP($C39,[10]Data!$B$4:$BC$261,54,FALSE),0)</f>
        <v>21.46</v>
      </c>
      <c r="N39" s="99">
        <f>IFERROR(VLOOKUP($C39,[11]Data!$B$4:$BC$261,54,FALSE),0)</f>
        <v>43.59</v>
      </c>
      <c r="O39" s="99">
        <f t="shared" si="1"/>
        <v>48.7</v>
      </c>
      <c r="P39" s="99">
        <f t="shared" si="0"/>
        <v>0</v>
      </c>
      <c r="Q39" s="101">
        <f>IFERROR(VLOOKUP($C39,'GAR13 eq'!$C$4:$H$208,6,FALSE),0)*H39</f>
        <v>11.374044412141865</v>
      </c>
      <c r="R39" s="101">
        <f>IFERROR(VLOOKUP($C39,'GAR13 wd'!$C$4:$H$208,6,FALSE),0)*H39</f>
        <v>0</v>
      </c>
      <c r="S39" s="85" t="e">
        <f t="shared" si="2"/>
        <v>#DIV/0!</v>
      </c>
      <c r="T39" s="85" t="e">
        <f t="shared" si="3"/>
        <v>#DIV/0!</v>
      </c>
      <c r="U39" s="85">
        <f t="shared" si="4"/>
        <v>6.6171368935309882</v>
      </c>
      <c r="V39" s="85">
        <f t="shared" si="5"/>
        <v>0</v>
      </c>
      <c r="W39" s="85">
        <f t="shared" si="6"/>
        <v>13.234273787061976</v>
      </c>
      <c r="X39" s="85">
        <f t="shared" si="7"/>
        <v>0</v>
      </c>
    </row>
    <row r="40" spans="1:24">
      <c r="A40">
        <v>22</v>
      </c>
      <c r="B40" t="s">
        <v>23</v>
      </c>
      <c r="C40" t="s">
        <v>82</v>
      </c>
      <c r="D40" t="s">
        <v>730</v>
      </c>
      <c r="E40">
        <v>250</v>
      </c>
      <c r="F40" t="s">
        <v>545</v>
      </c>
      <c r="G40">
        <f>IFERROR(VLOOKUP(C40,[4]SOC!$B$4:$BF$261,57,FALSE),0)</f>
        <v>0</v>
      </c>
      <c r="H40">
        <f>IFERROR(VLOOKUP($C40,[5]Data!$B$4:$BF$261,57,FALSE),0)</f>
        <v>0.56761238698900607</v>
      </c>
      <c r="I40">
        <f>IFERROR(VLOOKUP($C40,[6]Data!$B$4:$BF$261,56,FALSE),0)</f>
        <v>9037123</v>
      </c>
      <c r="J40" s="85">
        <f>IFERROR(VLOOKUP($C40,[7]WIID2c!$B$2:$E$5314,4,FALSE),0)</f>
        <v>29.100000381469727</v>
      </c>
      <c r="K40" s="99">
        <f>IFERROR(VLOOKUP($C40,[8]Data!$B$4:$BC$261,54,FALSE),0)</f>
        <v>0</v>
      </c>
      <c r="L40" s="99">
        <f>IFERROR(VLOOKUP($C40,[9]Data!$B$4:$BC$261,54,FALSE),0)</f>
        <v>0</v>
      </c>
      <c r="M40" s="99">
        <f>IFERROR(VLOOKUP($C40,[10]Data!$B$4:$BC$261,54,FALSE),0)</f>
        <v>0</v>
      </c>
      <c r="N40" s="99">
        <f>IFERROR(VLOOKUP($C40,[11]Data!$B$4:$BC$261,54,FALSE),0)</f>
        <v>0</v>
      </c>
      <c r="O40" s="99">
        <f t="shared" si="1"/>
        <v>0</v>
      </c>
      <c r="P40" s="99">
        <f t="shared" si="0"/>
        <v>0</v>
      </c>
      <c r="Q40" s="101">
        <f>IFERROR(VLOOKUP($C40,'GAR13 eq'!$C$4:$H$208,6,FALSE),0)*H40</f>
        <v>102.28375213541889</v>
      </c>
      <c r="R40" s="101">
        <f>IFERROR(VLOOKUP($C40,'GAR13 wd'!$C$4:$H$208,6,FALSE),0)*H40</f>
        <v>0</v>
      </c>
      <c r="S40" s="85" t="e">
        <f t="shared" si="2"/>
        <v>#DIV/0!</v>
      </c>
      <c r="T40" s="85" t="e">
        <f t="shared" si="3"/>
        <v>#DIV/0!</v>
      </c>
      <c r="U40" s="85">
        <f t="shared" si="4"/>
        <v>11.318176385938189</v>
      </c>
      <c r="V40" s="85">
        <f t="shared" si="5"/>
        <v>0</v>
      </c>
      <c r="W40" s="85">
        <f t="shared" si="6"/>
        <v>22.636352771876378</v>
      </c>
      <c r="X40" s="85">
        <f t="shared" si="7"/>
        <v>0</v>
      </c>
    </row>
    <row r="41" spans="1:24">
      <c r="A41">
        <v>24</v>
      </c>
      <c r="B41" t="s">
        <v>23</v>
      </c>
      <c r="C41" t="s">
        <v>122</v>
      </c>
      <c r="D41" t="s">
        <v>731</v>
      </c>
      <c r="E41">
        <v>250</v>
      </c>
      <c r="F41" t="s">
        <v>548</v>
      </c>
      <c r="G41">
        <f>IFERROR(VLOOKUP(C41,[4]SOC!$B$4:$BF$261,57,FALSE),0)</f>
        <v>0</v>
      </c>
      <c r="H41">
        <f>IFERROR(VLOOKUP($C41,[5]Data!$B$4:$BF$261,57,FALSE),0)</f>
        <v>0</v>
      </c>
      <c r="I41">
        <f>IFERROR(VLOOKUP($C41,[6]Data!$B$4:$BF$261,56,FALSE),0)</f>
        <v>1662316</v>
      </c>
      <c r="J41" s="85">
        <f>IFERROR(VLOOKUP($C41,[7]WIID2c!$B$2:$E$5314,4,FALSE),0)</f>
        <v>0</v>
      </c>
      <c r="K41" s="99">
        <f>IFERROR(VLOOKUP($C41,[8]Data!$B$4:$BC$261,54,FALSE),0)</f>
        <v>0</v>
      </c>
      <c r="L41" s="99">
        <f>IFERROR(VLOOKUP($C41,[9]Data!$B$4:$BC$261,54,FALSE),0)</f>
        <v>0</v>
      </c>
      <c r="M41" s="99">
        <f>IFERROR(VLOOKUP($C41,[10]Data!$B$4:$BC$261,54,FALSE),0)</f>
        <v>0</v>
      </c>
      <c r="N41" s="99">
        <f>IFERROR(VLOOKUP($C41,[11]Data!$B$4:$BC$261,54,FALSE),0)</f>
        <v>0</v>
      </c>
      <c r="O41" s="99">
        <f t="shared" si="1"/>
        <v>0</v>
      </c>
      <c r="P41" s="99">
        <f t="shared" si="0"/>
        <v>0</v>
      </c>
      <c r="Q41" s="101">
        <f>IFERROR(VLOOKUP($C41,'GAR13 eq'!$C$4:$H$208,6,FALSE),0)*H41</f>
        <v>0</v>
      </c>
      <c r="R41" s="101">
        <f>IFERROR(VLOOKUP($C41,'GAR13 wd'!$C$4:$H$208,6,FALSE),0)*H41</f>
        <v>0</v>
      </c>
      <c r="S41" s="85" t="e">
        <f t="shared" si="2"/>
        <v>#DIV/0!</v>
      </c>
      <c r="T41" s="85" t="e">
        <f t="shared" si="3"/>
        <v>#DIV/0!</v>
      </c>
      <c r="U41" s="85">
        <f t="shared" si="4"/>
        <v>0</v>
      </c>
      <c r="V41" s="85">
        <f t="shared" si="5"/>
        <v>0</v>
      </c>
      <c r="W41" s="85">
        <f t="shared" si="6"/>
        <v>0</v>
      </c>
      <c r="X41" s="85">
        <f t="shared" si="7"/>
        <v>0</v>
      </c>
    </row>
    <row r="42" spans="1:24">
      <c r="A42">
        <v>25</v>
      </c>
      <c r="B42" t="s">
        <v>23</v>
      </c>
      <c r="C42" t="s">
        <v>43</v>
      </c>
      <c r="D42" t="s">
        <v>732</v>
      </c>
      <c r="E42">
        <v>250</v>
      </c>
      <c r="F42" t="s">
        <v>549</v>
      </c>
      <c r="G42">
        <f>IFERROR(VLOOKUP(C42,[4]SOC!$B$4:$BF$261,57,FALSE),0)</f>
        <v>0</v>
      </c>
      <c r="H42">
        <f>IFERROR(VLOOKUP($C42,[5]Data!$B$4:$BF$261,57,FALSE),0)</f>
        <v>0.39333386994451069</v>
      </c>
      <c r="I42">
        <f>IFERROR(VLOOKUP($C42,[6]Data!$B$4:$BF$261,56,FALSE),0)</f>
        <v>2625871</v>
      </c>
      <c r="J42" s="85">
        <f>IFERROR(VLOOKUP($C42,[7]WIID2c!$B$2:$E$5314,4,FALSE),0)</f>
        <v>31.200000762939453</v>
      </c>
      <c r="K42" s="99">
        <f>IFERROR(VLOOKUP($C42,[8]Data!$B$4:$BC$261,54,FALSE),0)</f>
        <v>11.37</v>
      </c>
      <c r="L42" s="99">
        <f>IFERROR(VLOOKUP($C42,[9]Data!$B$4:$BC$261,54,FALSE),0)</f>
        <v>15.97</v>
      </c>
      <c r="M42" s="99">
        <f>IFERROR(VLOOKUP($C42,[10]Data!$B$4:$BC$261,54,FALSE),0)</f>
        <v>22.22</v>
      </c>
      <c r="N42" s="99">
        <f>IFERROR(VLOOKUP($C42,[11]Data!$B$4:$BC$261,54,FALSE),0)</f>
        <v>43.67</v>
      </c>
      <c r="O42" s="99">
        <f t="shared" si="1"/>
        <v>49.56</v>
      </c>
      <c r="P42" s="99">
        <f t="shared" si="0"/>
        <v>0</v>
      </c>
      <c r="Q42" s="101">
        <f>IFERROR(VLOOKUP($C42,'GAR13 eq'!$C$4:$H$208,6,FALSE),0)*H42</f>
        <v>7.7093438509124104</v>
      </c>
      <c r="R42" s="101">
        <f>IFERROR(VLOOKUP($C42,'GAR13 wd'!$C$4:$H$208,6,FALSE),0)*H42</f>
        <v>0</v>
      </c>
      <c r="S42" s="85" t="e">
        <f t="shared" si="2"/>
        <v>#DIV/0!</v>
      </c>
      <c r="T42" s="85" t="e">
        <f t="shared" si="3"/>
        <v>#DIV/0!</v>
      </c>
      <c r="U42" s="85">
        <f t="shared" si="4"/>
        <v>2.9359187297900053</v>
      </c>
      <c r="V42" s="85">
        <f t="shared" si="5"/>
        <v>0</v>
      </c>
      <c r="W42" s="85">
        <f t="shared" si="6"/>
        <v>5.8718374595800107</v>
      </c>
      <c r="X42" s="85">
        <f t="shared" si="7"/>
        <v>0</v>
      </c>
    </row>
    <row r="43" spans="1:24">
      <c r="A43">
        <v>27</v>
      </c>
      <c r="B43" t="s">
        <v>23</v>
      </c>
      <c r="C43" t="s">
        <v>50</v>
      </c>
      <c r="D43" t="s">
        <v>733</v>
      </c>
      <c r="E43">
        <v>250</v>
      </c>
      <c r="F43" t="s">
        <v>551</v>
      </c>
      <c r="G43">
        <f>IFERROR(VLOOKUP(C43,[4]SOC!$B$4:$BF$261,57,FALSE),0)</f>
        <v>0</v>
      </c>
      <c r="H43">
        <f>IFERROR(VLOOKUP($C43,[5]Data!$B$4:$BF$261,57,FALSE),0)</f>
        <v>0.57823205232845976</v>
      </c>
      <c r="I43">
        <f>IFERROR(VLOOKUP($C43,[6]Data!$B$4:$BF$261,56,FALSE),0)</f>
        <v>1636637</v>
      </c>
      <c r="J43" s="85">
        <f>IFERROR(VLOOKUP($C43,[7]WIID2c!$B$2:$E$5314,4,FALSE),0)</f>
        <v>51.1</v>
      </c>
      <c r="K43" s="99">
        <f>IFERROR(VLOOKUP($C43,[8]Data!$B$4:$BC$261,54,FALSE),0)</f>
        <v>0</v>
      </c>
      <c r="L43" s="99">
        <f>IFERROR(VLOOKUP($C43,[9]Data!$B$4:$BC$261,54,FALSE),0)</f>
        <v>0</v>
      </c>
      <c r="M43" s="99">
        <f>IFERROR(VLOOKUP($C43,[10]Data!$B$4:$BC$261,54,FALSE),0)</f>
        <v>0</v>
      </c>
      <c r="N43" s="99">
        <f>IFERROR(VLOOKUP($C43,[11]Data!$B$4:$BC$261,54,FALSE),0)</f>
        <v>0</v>
      </c>
      <c r="O43" s="99">
        <f t="shared" si="1"/>
        <v>0</v>
      </c>
      <c r="P43" s="99">
        <f t="shared" si="0"/>
        <v>0</v>
      </c>
      <c r="Q43" s="101">
        <f>IFERROR(VLOOKUP($C43,'GAR13 eq'!$C$4:$H$208,6,FALSE),0)*H43</f>
        <v>30.819768389106905</v>
      </c>
      <c r="R43" s="101">
        <f>IFERROR(VLOOKUP($C43,'GAR13 wd'!$C$4:$H$208,6,FALSE),0)*H43</f>
        <v>0</v>
      </c>
      <c r="S43" s="85" t="e">
        <f t="shared" si="2"/>
        <v>#DIV/0!</v>
      </c>
      <c r="T43" s="85" t="e">
        <f t="shared" si="3"/>
        <v>#DIV/0!</v>
      </c>
      <c r="U43" s="85">
        <f t="shared" si="4"/>
        <v>18.831157055050632</v>
      </c>
      <c r="V43" s="85">
        <f t="shared" si="5"/>
        <v>0</v>
      </c>
      <c r="W43" s="85">
        <f t="shared" si="6"/>
        <v>37.662314110101264</v>
      </c>
      <c r="X43" s="85">
        <f t="shared" si="7"/>
        <v>0</v>
      </c>
    </row>
    <row r="44" spans="1:24">
      <c r="A44">
        <v>30</v>
      </c>
      <c r="B44" t="s">
        <v>23</v>
      </c>
      <c r="C44" t="s">
        <v>88</v>
      </c>
      <c r="D44" t="s">
        <v>734</v>
      </c>
      <c r="E44">
        <v>250</v>
      </c>
      <c r="F44" t="s">
        <v>556</v>
      </c>
      <c r="G44">
        <f>IFERROR(VLOOKUP(C44,[4]SOC!$B$4:$BF$261,57,FALSE),0)</f>
        <v>0</v>
      </c>
      <c r="H44">
        <f>IFERROR(VLOOKUP($C44,[5]Data!$B$4:$BF$261,57,FALSE),0)</f>
        <v>0.43003771688391212</v>
      </c>
      <c r="I44">
        <f>IFERROR(VLOOKUP($C44,[6]Data!$B$4:$BF$261,56,FALSE),0)</f>
        <v>1270921</v>
      </c>
      <c r="J44" s="85">
        <f>IFERROR(VLOOKUP($C44,[7]WIID2c!$B$2:$E$5314,4,FALSE),0)</f>
        <v>24.469999313354492</v>
      </c>
      <c r="K44" s="99">
        <f>IFERROR(VLOOKUP($C44,[8]Data!$B$4:$BC$261,54,FALSE),0)</f>
        <v>0</v>
      </c>
      <c r="L44" s="99">
        <f>IFERROR(VLOOKUP($C44,[9]Data!$B$4:$BC$261,54,FALSE),0)</f>
        <v>0</v>
      </c>
      <c r="M44" s="99">
        <f>IFERROR(VLOOKUP($C44,[10]Data!$B$4:$BC$261,54,FALSE),0)</f>
        <v>0</v>
      </c>
      <c r="N44" s="99">
        <f>IFERROR(VLOOKUP($C44,[11]Data!$B$4:$BC$261,54,FALSE),0)</f>
        <v>0</v>
      </c>
      <c r="O44" s="99">
        <f t="shared" si="1"/>
        <v>0</v>
      </c>
      <c r="P44" s="99">
        <f t="shared" si="0"/>
        <v>0</v>
      </c>
      <c r="Q44" s="101">
        <f>IFERROR(VLOOKUP($C44,'GAR13 eq'!$C$4:$H$208,6,FALSE),0)*H44</f>
        <v>0.86007543376782425</v>
      </c>
      <c r="R44" s="101">
        <f>IFERROR(VLOOKUP($C44,'GAR13 wd'!$C$4:$H$208,6,FALSE),0)*H44</f>
        <v>0</v>
      </c>
      <c r="S44" s="85" t="e">
        <f t="shared" si="2"/>
        <v>#DIV/0!</v>
      </c>
      <c r="T44" s="85" t="e">
        <f t="shared" si="3"/>
        <v>#DIV/0!</v>
      </c>
      <c r="U44" s="85">
        <f t="shared" si="4"/>
        <v>0.67673398564334386</v>
      </c>
      <c r="V44" s="85">
        <f t="shared" si="5"/>
        <v>0</v>
      </c>
      <c r="W44" s="85">
        <f t="shared" si="6"/>
        <v>1.3534679712866877</v>
      </c>
      <c r="X44" s="85">
        <f t="shared" si="7"/>
        <v>0</v>
      </c>
    </row>
    <row r="45" spans="1:24">
      <c r="A45">
        <v>39</v>
      </c>
      <c r="B45" t="s">
        <v>23</v>
      </c>
      <c r="C45" t="s">
        <v>114</v>
      </c>
      <c r="D45" t="s">
        <v>735</v>
      </c>
      <c r="E45">
        <v>250</v>
      </c>
      <c r="F45" t="s">
        <v>563</v>
      </c>
      <c r="G45">
        <f>IFERROR(VLOOKUP(C45,[4]SOC!$B$4:$BF$261,57,FALSE),0)</f>
        <v>0</v>
      </c>
      <c r="H45">
        <f>IFERROR(VLOOKUP($C45,[5]Data!$B$4:$BF$261,57,FALSE),0)</f>
        <v>0.48068805369821338</v>
      </c>
      <c r="I45">
        <f>IFERROR(VLOOKUP($C45,[6]Data!$B$4:$BF$261,56,FALSE),0)</f>
        <v>10382733</v>
      </c>
      <c r="J45" s="85">
        <f>IFERROR(VLOOKUP($C45,[7]WIID2c!$B$2:$E$5314,4,FALSE),0)</f>
        <v>0</v>
      </c>
      <c r="K45" s="99">
        <f>IFERROR(VLOOKUP($C45,[8]Data!$B$4:$BC$261,54,FALSE),0)</f>
        <v>0</v>
      </c>
      <c r="L45" s="99">
        <f>IFERROR(VLOOKUP($C45,[9]Data!$B$4:$BC$261,54,FALSE),0)</f>
        <v>0</v>
      </c>
      <c r="M45" s="99">
        <f>IFERROR(VLOOKUP($C45,[10]Data!$B$4:$BC$261,54,FALSE),0)</f>
        <v>0</v>
      </c>
      <c r="N45" s="99">
        <f>IFERROR(VLOOKUP($C45,[11]Data!$B$4:$BC$261,54,FALSE),0)</f>
        <v>0</v>
      </c>
      <c r="O45" s="99">
        <f t="shared" si="1"/>
        <v>0</v>
      </c>
      <c r="P45" s="99">
        <f t="shared" si="0"/>
        <v>0</v>
      </c>
      <c r="Q45" s="101">
        <f>IFERROR(VLOOKUP($C45,'GAR13 eq'!$C$4:$H$208,6,FALSE),0)*H45</f>
        <v>39.704833235472421</v>
      </c>
      <c r="R45" s="101">
        <f>IFERROR(VLOOKUP($C45,'GAR13 wd'!$C$4:$H$208,6,FALSE),0)*H45</f>
        <v>0</v>
      </c>
      <c r="S45" s="85" t="e">
        <f t="shared" si="2"/>
        <v>#DIV/0!</v>
      </c>
      <c r="T45" s="85" t="e">
        <f t="shared" si="3"/>
        <v>#DIV/0!</v>
      </c>
      <c r="U45" s="85">
        <f t="shared" si="4"/>
        <v>3.8241215714082619</v>
      </c>
      <c r="V45" s="85">
        <f t="shared" si="5"/>
        <v>0</v>
      </c>
      <c r="W45" s="85">
        <f t="shared" si="6"/>
        <v>7.6482431428165238</v>
      </c>
      <c r="X45" s="85">
        <f t="shared" si="7"/>
        <v>0</v>
      </c>
    </row>
    <row r="46" spans="1:24">
      <c r="A46">
        <v>42</v>
      </c>
      <c r="B46" t="s">
        <v>23</v>
      </c>
      <c r="C46" t="s">
        <v>78</v>
      </c>
      <c r="D46" t="s">
        <v>736</v>
      </c>
      <c r="E46">
        <v>250</v>
      </c>
      <c r="F46" t="s">
        <v>566</v>
      </c>
      <c r="G46">
        <f>IFERROR(VLOOKUP(C46,[4]SOC!$B$4:$BF$261,57,FALSE),0)</f>
        <v>0</v>
      </c>
      <c r="H46">
        <f>IFERROR(VLOOKUP($C46,[5]Data!$B$4:$BF$261,57,FALSE),0)</f>
        <v>0</v>
      </c>
      <c r="I46">
        <f>IFERROR(VLOOKUP($C46,[6]Data!$B$4:$BF$261,56,FALSE),0)</f>
        <v>6313323</v>
      </c>
      <c r="J46" s="85">
        <f>IFERROR(VLOOKUP($C46,[7]WIID2c!$B$2:$E$5314,4,FALSE),0)</f>
        <v>0</v>
      </c>
      <c r="K46" s="99">
        <f>IFERROR(VLOOKUP($C46,[8]Data!$B$4:$BC$261,54,FALSE),0)</f>
        <v>0</v>
      </c>
      <c r="L46" s="99">
        <f>IFERROR(VLOOKUP($C46,[9]Data!$B$4:$BC$261,54,FALSE),0)</f>
        <v>0</v>
      </c>
      <c r="M46" s="99">
        <f>IFERROR(VLOOKUP($C46,[10]Data!$B$4:$BC$261,54,FALSE),0)</f>
        <v>0</v>
      </c>
      <c r="N46" s="99">
        <f>IFERROR(VLOOKUP($C46,[11]Data!$B$4:$BC$261,54,FALSE),0)</f>
        <v>0</v>
      </c>
      <c r="O46" s="99">
        <f t="shared" si="1"/>
        <v>0</v>
      </c>
      <c r="P46" s="99">
        <f t="shared" si="0"/>
        <v>0</v>
      </c>
      <c r="Q46" s="101">
        <f>IFERROR(VLOOKUP($C46,'GAR13 eq'!$C$4:$H$208,6,FALSE),0)*H46</f>
        <v>0</v>
      </c>
      <c r="R46" s="101">
        <f>IFERROR(VLOOKUP($C46,'GAR13 wd'!$C$4:$H$208,6,FALSE),0)*H46</f>
        <v>0</v>
      </c>
      <c r="S46" s="85" t="e">
        <f t="shared" si="2"/>
        <v>#DIV/0!</v>
      </c>
      <c r="T46" s="85" t="e">
        <f t="shared" si="3"/>
        <v>#DIV/0!</v>
      </c>
      <c r="U46" s="85">
        <f t="shared" si="4"/>
        <v>0</v>
      </c>
      <c r="V46" s="85">
        <f t="shared" si="5"/>
        <v>0</v>
      </c>
      <c r="W46" s="85">
        <f t="shared" si="6"/>
        <v>0</v>
      </c>
      <c r="X46" s="85">
        <f t="shared" si="7"/>
        <v>0</v>
      </c>
    </row>
    <row r="47" spans="1:24">
      <c r="A47">
        <v>44</v>
      </c>
      <c r="B47" t="s">
        <v>23</v>
      </c>
      <c r="C47" t="s">
        <v>61</v>
      </c>
      <c r="D47" t="s">
        <v>737</v>
      </c>
      <c r="E47">
        <v>250</v>
      </c>
      <c r="F47" t="s">
        <v>568</v>
      </c>
      <c r="G47">
        <f>IFERROR(VLOOKUP(C47,[4]SOC!$B$4:$BF$261,57,FALSE),0)</f>
        <v>0</v>
      </c>
      <c r="H47">
        <f>IFERROR(VLOOKUP($C47,[5]Data!$B$4:$BF$261,57,FALSE),0)</f>
        <v>0.41271281964212958</v>
      </c>
      <c r="I47">
        <f>IFERROR(VLOOKUP($C47,[6]Data!$B$4:$BF$261,56,FALSE),0)</f>
        <v>3483609</v>
      </c>
      <c r="J47" s="85">
        <f>IFERROR(VLOOKUP($C47,[7]WIID2c!$B$2:$E$5314,4,FALSE),0)</f>
        <v>31.799999237060547</v>
      </c>
      <c r="K47" s="99">
        <f>IFERROR(VLOOKUP($C47,[8]Data!$B$4:$BC$261,54,FALSE),0)</f>
        <v>0</v>
      </c>
      <c r="L47" s="99">
        <f>IFERROR(VLOOKUP($C47,[9]Data!$B$4:$BC$261,54,FALSE),0)</f>
        <v>0</v>
      </c>
      <c r="M47" s="99">
        <f>IFERROR(VLOOKUP($C47,[10]Data!$B$4:$BC$261,54,FALSE),0)</f>
        <v>0</v>
      </c>
      <c r="N47" s="99">
        <f>IFERROR(VLOOKUP($C47,[11]Data!$B$4:$BC$261,54,FALSE),0)</f>
        <v>0</v>
      </c>
      <c r="O47" s="99">
        <f t="shared" si="1"/>
        <v>0</v>
      </c>
      <c r="P47" s="99">
        <f t="shared" si="0"/>
        <v>0</v>
      </c>
      <c r="Q47" s="101">
        <f>IFERROR(VLOOKUP($C47,'GAR13 eq'!$C$4:$H$208,6,FALSE),0)*H47</f>
        <v>8.4606128026636558</v>
      </c>
      <c r="R47" s="101">
        <f>IFERROR(VLOOKUP($C47,'GAR13 wd'!$C$4:$H$208,6,FALSE),0)*H47</f>
        <v>0</v>
      </c>
      <c r="S47" s="85" t="e">
        <f t="shared" si="2"/>
        <v>#DIV/0!</v>
      </c>
      <c r="T47" s="85" t="e">
        <f t="shared" si="3"/>
        <v>#DIV/0!</v>
      </c>
      <c r="U47" s="85">
        <f t="shared" si="4"/>
        <v>2.4286918545289256</v>
      </c>
      <c r="V47" s="85">
        <f t="shared" si="5"/>
        <v>0</v>
      </c>
      <c r="W47" s="85">
        <f t="shared" si="6"/>
        <v>4.8573837090578511</v>
      </c>
      <c r="X47" s="85">
        <f t="shared" si="7"/>
        <v>0</v>
      </c>
    </row>
    <row r="48" spans="1:24">
      <c r="A48">
        <v>46</v>
      </c>
      <c r="B48" t="s">
        <v>23</v>
      </c>
      <c r="C48" t="s">
        <v>63</v>
      </c>
      <c r="D48" t="s">
        <v>738</v>
      </c>
      <c r="E48">
        <v>250</v>
      </c>
      <c r="F48" t="s">
        <v>618</v>
      </c>
      <c r="G48">
        <f>IFERROR(VLOOKUP(C48,[4]SOC!$B$4:$BF$261,57,FALSE),0)</f>
        <v>0</v>
      </c>
      <c r="H48">
        <f>IFERROR(VLOOKUP($C48,[5]Data!$B$4:$BF$261,57,FALSE),0)</f>
        <v>0.57684641296354666</v>
      </c>
      <c r="I48">
        <f>IFERROR(VLOOKUP($C48,[6]Data!$B$4:$BF$261,56,FALSE),0)</f>
        <v>27050107</v>
      </c>
      <c r="J48" s="85">
        <f>IFERROR(VLOOKUP($C48,[7]WIID2c!$B$2:$E$5314,4,FALSE),0)</f>
        <v>46</v>
      </c>
      <c r="K48" s="99">
        <f>IFERROR(VLOOKUP($C48,[8]Data!$B$4:$BC$261,54,FALSE),0)</f>
        <v>10.56</v>
      </c>
      <c r="L48" s="99">
        <f>IFERROR(VLOOKUP($C48,[9]Data!$B$4:$BC$261,54,FALSE),0)</f>
        <v>15.57</v>
      </c>
      <c r="M48" s="99">
        <f>IFERROR(VLOOKUP($C48,[10]Data!$B$4:$BC$261,54,FALSE),0)</f>
        <v>22.35</v>
      </c>
      <c r="N48" s="99">
        <f>IFERROR(VLOOKUP($C48,[11]Data!$B$4:$BC$261,54,FALSE),0)</f>
        <v>45.99</v>
      </c>
      <c r="O48" s="99">
        <f t="shared" si="1"/>
        <v>48.480000000000004</v>
      </c>
      <c r="P48" s="99">
        <f t="shared" si="0"/>
        <v>0</v>
      </c>
      <c r="Q48" s="101">
        <f>IFERROR(VLOOKUP($C48,'GAR13 eq'!$C$4:$H$208,6,FALSE),0)*H48</f>
        <v>1018.7684499349197</v>
      </c>
      <c r="R48" s="101">
        <f>IFERROR(VLOOKUP($C48,'GAR13 wd'!$C$4:$H$208,6,FALSE),0)*H48</f>
        <v>0</v>
      </c>
      <c r="S48" s="85" t="e">
        <f t="shared" si="2"/>
        <v>#DIV/0!</v>
      </c>
      <c r="T48" s="85" t="e">
        <f t="shared" si="3"/>
        <v>#DIV/0!</v>
      </c>
      <c r="U48" s="85">
        <f t="shared" si="4"/>
        <v>37.662270612641926</v>
      </c>
      <c r="V48" s="85">
        <f t="shared" si="5"/>
        <v>0</v>
      </c>
      <c r="W48" s="85">
        <f t="shared" si="6"/>
        <v>75.324541225283852</v>
      </c>
      <c r="X48" s="85">
        <f t="shared" si="7"/>
        <v>0</v>
      </c>
    </row>
    <row r="49" spans="1:24">
      <c r="A49">
        <v>47</v>
      </c>
      <c r="B49" t="s">
        <v>23</v>
      </c>
      <c r="C49" t="s">
        <v>80</v>
      </c>
      <c r="D49" t="s">
        <v>739</v>
      </c>
      <c r="E49">
        <v>250</v>
      </c>
      <c r="F49" t="e">
        <v>#N/A</v>
      </c>
      <c r="G49">
        <f>IFERROR(VLOOKUP(C49,[4]SOC!$B$4:$BF$261,57,FALSE),0)</f>
        <v>0</v>
      </c>
      <c r="H49">
        <f>IFERROR(VLOOKUP($C49,[5]Data!$B$4:$BF$261,57,FALSE),0)</f>
        <v>0.57044849764614736</v>
      </c>
      <c r="I49">
        <f>IFERROR(VLOOKUP($C49,[6]Data!$B$4:$BF$261,56,FALSE),0)</f>
        <v>2258871</v>
      </c>
      <c r="J49" s="85">
        <f>IFERROR(VLOOKUP($C49,[7]WIID2c!$B$2:$E$5314,4,FALSE),0)</f>
        <v>31.600000381469727</v>
      </c>
      <c r="K49" s="99">
        <f>IFERROR(VLOOKUP($C49,[8]Data!$B$4:$BC$261,54,FALSE),0)</f>
        <v>0</v>
      </c>
      <c r="L49" s="99">
        <f>IFERROR(VLOOKUP($C49,[9]Data!$B$4:$BC$261,54,FALSE),0)</f>
        <v>0</v>
      </c>
      <c r="M49" s="99">
        <f>IFERROR(VLOOKUP($C49,[10]Data!$B$4:$BC$261,54,FALSE),0)</f>
        <v>0</v>
      </c>
      <c r="N49" s="99">
        <f>IFERROR(VLOOKUP($C49,[11]Data!$B$4:$BC$261,54,FALSE),0)</f>
        <v>0</v>
      </c>
      <c r="O49" s="99">
        <f t="shared" si="1"/>
        <v>0</v>
      </c>
      <c r="P49" s="99">
        <f t="shared" si="0"/>
        <v>0</v>
      </c>
      <c r="Q49" s="101">
        <f>IFERROR(VLOOKUP($C49,'GAR13 eq'!$C$4:$H$208,6,FALSE),0)*H49</f>
        <v>9.9828487088075786</v>
      </c>
      <c r="R49" s="101">
        <f>IFERROR(VLOOKUP($C49,'GAR13 wd'!$C$4:$H$208,6,FALSE),0)*H49</f>
        <v>0</v>
      </c>
      <c r="S49" s="85" t="e">
        <f t="shared" si="2"/>
        <v>#DIV/0!</v>
      </c>
      <c r="T49" s="85" t="e">
        <f t="shared" si="3"/>
        <v>#DIV/0!</v>
      </c>
      <c r="U49" s="85">
        <f t="shared" si="4"/>
        <v>4.4193974373957516</v>
      </c>
      <c r="V49" s="85">
        <f t="shared" si="5"/>
        <v>0</v>
      </c>
      <c r="W49" s="85">
        <f t="shared" si="6"/>
        <v>8.8387948747915033</v>
      </c>
      <c r="X49" s="85">
        <f t="shared" si="7"/>
        <v>0</v>
      </c>
    </row>
    <row r="50" spans="1:24">
      <c r="A50">
        <v>49</v>
      </c>
      <c r="B50" t="s">
        <v>23</v>
      </c>
      <c r="C50" t="s">
        <v>59</v>
      </c>
      <c r="D50" t="s">
        <v>740</v>
      </c>
      <c r="E50">
        <v>250</v>
      </c>
      <c r="F50" t="s">
        <v>572</v>
      </c>
      <c r="G50">
        <f>IFERROR(VLOOKUP(C50,[4]SOC!$B$4:$BF$261,57,FALSE),0)</f>
        <v>0</v>
      </c>
      <c r="H50">
        <f>IFERROR(VLOOKUP($C50,[5]Data!$B$4:$BF$261,57,FALSE),0)</f>
        <v>0.3634772156379098</v>
      </c>
      <c r="I50">
        <f>IFERROR(VLOOKUP($C50,[6]Data!$B$4:$BF$261,56,FALSE),0)</f>
        <v>12998643</v>
      </c>
      <c r="J50" s="85">
        <f>IFERROR(VLOOKUP($C50,[7]WIID2c!$B$2:$E$5314,4,FALSE),0)</f>
        <v>30.600000381469727</v>
      </c>
      <c r="K50" s="99">
        <f>IFERROR(VLOOKUP($C50,[8]Data!$B$4:$BC$261,54,FALSE),0)</f>
        <v>0</v>
      </c>
      <c r="L50" s="99">
        <f>IFERROR(VLOOKUP($C50,[9]Data!$B$4:$BC$261,54,FALSE),0)</f>
        <v>0</v>
      </c>
      <c r="M50" s="99">
        <f>IFERROR(VLOOKUP($C50,[10]Data!$B$4:$BC$261,54,FALSE),0)</f>
        <v>0</v>
      </c>
      <c r="N50" s="99">
        <f>IFERROR(VLOOKUP($C50,[11]Data!$B$4:$BC$261,54,FALSE),0)</f>
        <v>0</v>
      </c>
      <c r="O50" s="99">
        <f t="shared" si="1"/>
        <v>0</v>
      </c>
      <c r="P50" s="99">
        <f t="shared" si="0"/>
        <v>0</v>
      </c>
      <c r="Q50" s="101">
        <f>IFERROR(VLOOKUP($C50,'GAR13 eq'!$C$4:$H$208,6,FALSE),0)*H50</f>
        <v>56.120882094493275</v>
      </c>
      <c r="R50" s="101">
        <f>IFERROR(VLOOKUP($C50,'GAR13 wd'!$C$4:$H$208,6,FALSE),0)*H50</f>
        <v>0</v>
      </c>
      <c r="S50" s="85" t="e">
        <f t="shared" si="2"/>
        <v>#DIV/0!</v>
      </c>
      <c r="T50" s="85" t="e">
        <f t="shared" si="3"/>
        <v>#DIV/0!</v>
      </c>
      <c r="U50" s="85">
        <f t="shared" si="4"/>
        <v>4.3174416048270023</v>
      </c>
      <c r="V50" s="85">
        <f t="shared" si="5"/>
        <v>0</v>
      </c>
      <c r="W50" s="85">
        <f t="shared" si="6"/>
        <v>8.6348832096540047</v>
      </c>
      <c r="X50" s="85">
        <f t="shared" si="7"/>
        <v>0</v>
      </c>
    </row>
    <row r="51" spans="1:24">
      <c r="A51">
        <v>52</v>
      </c>
      <c r="B51" t="s">
        <v>23</v>
      </c>
      <c r="C51" t="s">
        <v>124</v>
      </c>
      <c r="D51" t="s">
        <v>741</v>
      </c>
      <c r="E51">
        <v>250</v>
      </c>
      <c r="F51" t="s">
        <v>574</v>
      </c>
      <c r="G51">
        <f>IFERROR(VLOOKUP(C51,[4]SOC!$B$4:$BF$261,57,FALSE),0)</f>
        <v>0</v>
      </c>
      <c r="H51">
        <f>IFERROR(VLOOKUP($C51,[5]Data!$B$4:$BF$261,57,FALSE),0)</f>
        <v>0.37215235962774074</v>
      </c>
      <c r="I51">
        <f>IFERROR(VLOOKUP($C51,[6]Data!$B$4:$BF$261,56,FALSE),0)</f>
        <v>6858155</v>
      </c>
      <c r="J51" s="85">
        <f>IFERROR(VLOOKUP($C51,[7]WIID2c!$B$2:$E$5314,4,FALSE),0)</f>
        <v>39.299999999999997</v>
      </c>
      <c r="K51" s="99">
        <f>IFERROR(VLOOKUP($C51,[8]Data!$B$4:$BC$261,54,FALSE),0)</f>
        <v>0</v>
      </c>
      <c r="L51" s="99">
        <f>IFERROR(VLOOKUP($C51,[9]Data!$B$4:$BC$261,54,FALSE),0)</f>
        <v>0</v>
      </c>
      <c r="M51" s="99">
        <f>IFERROR(VLOOKUP($C51,[10]Data!$B$4:$BC$261,54,FALSE),0)</f>
        <v>0</v>
      </c>
      <c r="N51" s="99">
        <f>IFERROR(VLOOKUP($C51,[11]Data!$B$4:$BC$261,54,FALSE),0)</f>
        <v>0</v>
      </c>
      <c r="O51" s="99">
        <f t="shared" si="1"/>
        <v>0</v>
      </c>
      <c r="P51" s="99">
        <f t="shared" si="0"/>
        <v>0</v>
      </c>
      <c r="Q51" s="101">
        <f>IFERROR(VLOOKUP($C51,'GAR13 eq'!$C$4:$H$208,6,FALSE),0)*H51</f>
        <v>2.9772188770219259</v>
      </c>
      <c r="R51" s="101">
        <f>IFERROR(VLOOKUP($C51,'GAR13 wd'!$C$4:$H$208,6,FALSE),0)*H51</f>
        <v>0</v>
      </c>
      <c r="S51" s="85" t="e">
        <f t="shared" si="2"/>
        <v>#DIV/0!</v>
      </c>
      <c r="T51" s="85" t="e">
        <f t="shared" si="3"/>
        <v>#DIV/0!</v>
      </c>
      <c r="U51" s="85">
        <f t="shared" si="4"/>
        <v>0.43411367591165934</v>
      </c>
      <c r="V51" s="85">
        <f t="shared" si="5"/>
        <v>0</v>
      </c>
      <c r="W51" s="85">
        <f t="shared" si="6"/>
        <v>0.86822735182331867</v>
      </c>
      <c r="X51" s="85">
        <f t="shared" si="7"/>
        <v>0</v>
      </c>
    </row>
    <row r="52" spans="1:24">
      <c r="A52">
        <v>43</v>
      </c>
      <c r="B52" t="s">
        <v>23</v>
      </c>
      <c r="C52" t="s">
        <v>132</v>
      </c>
      <c r="D52" t="s">
        <v>742</v>
      </c>
      <c r="E52">
        <v>250</v>
      </c>
      <c r="F52" t="s">
        <v>567</v>
      </c>
      <c r="G52">
        <f>IFERROR(VLOOKUP(C52,[4]SOC!$B$4:$BF$261,57,FALSE),0)</f>
        <v>0</v>
      </c>
      <c r="H52">
        <f>IFERROR(VLOOKUP($C52,[5]Data!$B$4:$BF$261,57,FALSE),0)</f>
        <v>0</v>
      </c>
      <c r="I52">
        <f>IFERROR(VLOOKUP($C52,[6]Data!$B$4:$BF$261,56,FALSE),0)</f>
        <v>0</v>
      </c>
      <c r="J52" s="85">
        <f>IFERROR(VLOOKUP($C52,[7]WIID2c!$B$2:$E$5314,4,FALSE),0)</f>
        <v>41.700000762939453</v>
      </c>
      <c r="K52" s="99">
        <f>IFERROR(VLOOKUP($C52,[8]Data!$B$4:$BC$261,54,FALSE),0)</f>
        <v>0</v>
      </c>
      <c r="L52" s="99">
        <f>IFERROR(VLOOKUP($C52,[9]Data!$B$4:$BC$261,54,FALSE),0)</f>
        <v>0</v>
      </c>
      <c r="M52" s="99">
        <f>IFERROR(VLOOKUP($C52,[10]Data!$B$4:$BC$261,54,FALSE),0)</f>
        <v>0</v>
      </c>
      <c r="N52" s="99">
        <f>IFERROR(VLOOKUP($C52,[11]Data!$B$4:$BC$261,54,FALSE),0)</f>
        <v>0</v>
      </c>
      <c r="O52" s="99">
        <f t="shared" si="1"/>
        <v>0</v>
      </c>
      <c r="P52" s="99">
        <f t="shared" si="0"/>
        <v>0</v>
      </c>
      <c r="Q52" s="101">
        <f>IFERROR(VLOOKUP($C52,'GAR13 eq'!$C$4:$H$208,6,FALSE),0)*H52</f>
        <v>0</v>
      </c>
      <c r="R52" s="101">
        <f>IFERROR(VLOOKUP($C52,'GAR13 wd'!$C$4:$H$208,6,FALSE),0)*H52</f>
        <v>0</v>
      </c>
      <c r="S52" s="85" t="e">
        <f t="shared" si="2"/>
        <v>#DIV/0!</v>
      </c>
      <c r="T52" s="85" t="e">
        <f t="shared" si="3"/>
        <v>#DIV/0!</v>
      </c>
      <c r="U52" s="85" t="e">
        <f t="shared" si="4"/>
        <v>#DIV/0!</v>
      </c>
      <c r="V52" s="85" t="e">
        <f t="shared" si="5"/>
        <v>#DIV/0!</v>
      </c>
      <c r="W52" s="85" t="e">
        <f t="shared" si="6"/>
        <v>#DIV/0!</v>
      </c>
      <c r="X52" s="85" t="e">
        <f t="shared" si="7"/>
        <v>#DIV/0!</v>
      </c>
    </row>
    <row r="53" spans="1:24">
      <c r="A53">
        <v>11</v>
      </c>
      <c r="B53" t="s">
        <v>23</v>
      </c>
      <c r="C53" t="s">
        <v>136</v>
      </c>
      <c r="D53" t="s">
        <v>743</v>
      </c>
      <c r="E53">
        <v>250</v>
      </c>
      <c r="F53" t="e">
        <v>#N/A</v>
      </c>
      <c r="G53">
        <f>IFERROR(VLOOKUP(C53,[4]SOC!$B$4:$BF$261,57,FALSE),0)</f>
        <v>0</v>
      </c>
      <c r="H53">
        <f>IFERROR(VLOOKUP($C53,[5]Data!$B$4:$BF$261,57,FALSE),0)</f>
        <v>0</v>
      </c>
      <c r="I53">
        <f>IFERROR(VLOOKUP($C53,[6]Data!$B$4:$BF$261,56,FALSE),0)</f>
        <v>15088939</v>
      </c>
      <c r="J53" s="85">
        <f>IFERROR(VLOOKUP($C53,[7]WIID2c!$B$2:$E$5314,4,FALSE),0)</f>
        <v>0</v>
      </c>
      <c r="K53" s="99">
        <f>IFERROR(VLOOKUP($C53,[8]Data!$B$4:$BC$261,54,FALSE),0)</f>
        <v>0</v>
      </c>
      <c r="L53" s="99">
        <f>IFERROR(VLOOKUP($C53,[9]Data!$B$4:$BC$261,54,FALSE),0)</f>
        <v>0</v>
      </c>
      <c r="M53" s="99">
        <f>IFERROR(VLOOKUP($C53,[10]Data!$B$4:$BC$261,54,FALSE),0)</f>
        <v>0</v>
      </c>
      <c r="N53" s="99">
        <f>IFERROR(VLOOKUP($C53,[11]Data!$B$4:$BC$261,54,FALSE),0)</f>
        <v>0</v>
      </c>
      <c r="O53" s="99">
        <f t="shared" si="1"/>
        <v>0</v>
      </c>
      <c r="P53" s="99">
        <f t="shared" si="0"/>
        <v>0</v>
      </c>
      <c r="Q53" s="101">
        <f>IFERROR(VLOOKUP($C53,'GAR13 eq'!$C$4:$H$208,6,FALSE),0)*H53</f>
        <v>0</v>
      </c>
      <c r="R53" s="101">
        <f>IFERROR(VLOOKUP($C53,'GAR13 wd'!$C$4:$H$208,6,FALSE),0)*H53</f>
        <v>0</v>
      </c>
      <c r="S53" s="85" t="e">
        <f t="shared" si="2"/>
        <v>#DIV/0!</v>
      </c>
      <c r="T53" s="85" t="e">
        <f t="shared" si="3"/>
        <v>#DIV/0!</v>
      </c>
      <c r="U53" s="85">
        <f t="shared" si="4"/>
        <v>0</v>
      </c>
      <c r="V53" s="85">
        <f t="shared" si="5"/>
        <v>0</v>
      </c>
      <c r="W53" s="85">
        <f t="shared" si="6"/>
        <v>0</v>
      </c>
      <c r="X53" s="85">
        <f t="shared" si="7"/>
        <v>0</v>
      </c>
    </row>
    <row r="54" spans="1:24">
      <c r="A54">
        <v>31</v>
      </c>
      <c r="B54" t="s">
        <v>23</v>
      </c>
      <c r="C54" t="s">
        <v>134</v>
      </c>
      <c r="D54" t="s">
        <v>744</v>
      </c>
      <c r="E54">
        <v>250</v>
      </c>
      <c r="F54" t="s">
        <v>557</v>
      </c>
      <c r="G54">
        <f>IFERROR(VLOOKUP(C54,[4]SOC!$B$4:$BF$261,57,FALSE),0)</f>
        <v>0</v>
      </c>
      <c r="H54">
        <f>IFERROR(VLOOKUP($C54,[5]Data!$B$4:$BF$261,57,FALSE),0)</f>
        <v>0</v>
      </c>
      <c r="I54">
        <f>IFERROR(VLOOKUP($C54,[6]Data!$B$4:$BF$261,56,FALSE),0)</f>
        <v>31008550</v>
      </c>
      <c r="J54" s="85">
        <f>IFERROR(VLOOKUP($C54,[7]WIID2c!$B$2:$E$5314,4,FALSE),0)</f>
        <v>31.799999237060547</v>
      </c>
      <c r="K54" s="99">
        <f>IFERROR(VLOOKUP($C54,[8]Data!$B$4:$BC$261,54,FALSE),0)</f>
        <v>0</v>
      </c>
      <c r="L54" s="99">
        <f>IFERROR(VLOOKUP($C54,[9]Data!$B$4:$BC$261,54,FALSE),0)</f>
        <v>0</v>
      </c>
      <c r="M54" s="99">
        <f>IFERROR(VLOOKUP($C54,[10]Data!$B$4:$BC$261,54,FALSE),0)</f>
        <v>0</v>
      </c>
      <c r="N54" s="99">
        <f>IFERROR(VLOOKUP($C54,[11]Data!$B$4:$BC$261,54,FALSE),0)</f>
        <v>0</v>
      </c>
      <c r="O54" s="99">
        <f t="shared" si="1"/>
        <v>0</v>
      </c>
      <c r="P54" s="99">
        <f t="shared" si="0"/>
        <v>0</v>
      </c>
      <c r="Q54" s="101">
        <f>IFERROR(VLOOKUP($C54,'GAR13 eq'!$C$4:$H$208,6,FALSE),0)*H54</f>
        <v>0</v>
      </c>
      <c r="R54" s="101">
        <f>IFERROR(VLOOKUP($C54,'GAR13 wd'!$C$4:$H$208,6,FALSE),0)*H54</f>
        <v>0</v>
      </c>
      <c r="S54" s="85" t="e">
        <f t="shared" si="2"/>
        <v>#DIV/0!</v>
      </c>
      <c r="T54" s="85" t="e">
        <f t="shared" si="3"/>
        <v>#DIV/0!</v>
      </c>
      <c r="U54" s="85">
        <f t="shared" si="4"/>
        <v>0</v>
      </c>
      <c r="V54" s="85">
        <f t="shared" si="5"/>
        <v>0</v>
      </c>
      <c r="W54" s="85">
        <f t="shared" si="6"/>
        <v>0</v>
      </c>
      <c r="X54" s="85">
        <f t="shared" si="7"/>
        <v>0</v>
      </c>
    </row>
    <row r="55" spans="1:24">
      <c r="A55">
        <v>38</v>
      </c>
      <c r="B55" t="s">
        <v>23</v>
      </c>
      <c r="C55" t="s">
        <v>138</v>
      </c>
      <c r="D55" t="s">
        <v>745</v>
      </c>
      <c r="E55">
        <v>250</v>
      </c>
      <c r="F55" t="s">
        <v>562</v>
      </c>
      <c r="G55">
        <f>IFERROR(VLOOKUP(C55,[4]SOC!$B$4:$BF$261,57,FALSE),0)</f>
        <v>0</v>
      </c>
      <c r="H55">
        <f>IFERROR(VLOOKUP($C55,[5]Data!$B$4:$BF$261,57,FALSE),0)</f>
        <v>0.70851359426711247</v>
      </c>
      <c r="I55">
        <f>IFERROR(VLOOKUP($C55,[6]Data!$B$4:$BF$261,56,FALSE),0)</f>
        <v>1541663</v>
      </c>
      <c r="J55" s="85">
        <f>IFERROR(VLOOKUP($C55,[7]WIID2c!$B$2:$E$5314,4,FALSE),0)</f>
        <v>0</v>
      </c>
      <c r="K55" s="99">
        <f>IFERROR(VLOOKUP($C55,[8]Data!$B$4:$BC$261,54,FALSE),0)</f>
        <v>0</v>
      </c>
      <c r="L55" s="99">
        <f>IFERROR(VLOOKUP($C55,[9]Data!$B$4:$BC$261,54,FALSE),0)</f>
        <v>0</v>
      </c>
      <c r="M55" s="99">
        <f>IFERROR(VLOOKUP($C55,[10]Data!$B$4:$BC$261,54,FALSE),0)</f>
        <v>0</v>
      </c>
      <c r="N55" s="99">
        <f>IFERROR(VLOOKUP($C55,[11]Data!$B$4:$BC$261,54,FALSE),0)</f>
        <v>0</v>
      </c>
      <c r="O55" s="99">
        <f t="shared" si="1"/>
        <v>0</v>
      </c>
      <c r="P55" s="99">
        <f t="shared" si="0"/>
        <v>0</v>
      </c>
      <c r="Q55" s="101">
        <f>IFERROR(VLOOKUP($C55,'GAR13 eq'!$C$4:$H$208,6,FALSE),0)*H55</f>
        <v>45.132315954815063</v>
      </c>
      <c r="R55" s="101">
        <f>IFERROR(VLOOKUP($C55,'GAR13 wd'!$C$4:$H$208,6,FALSE),0)*H55</f>
        <v>0.21255407828013373</v>
      </c>
      <c r="S55" s="85" t="e">
        <f t="shared" si="2"/>
        <v>#DIV/0!</v>
      </c>
      <c r="T55" s="85" t="e">
        <f t="shared" si="3"/>
        <v>#DIV/0!</v>
      </c>
      <c r="U55" s="85">
        <f t="shared" si="4"/>
        <v>29.275085381704731</v>
      </c>
      <c r="V55" s="85">
        <f t="shared" si="5"/>
        <v>0.13787324355590924</v>
      </c>
      <c r="W55" s="85">
        <f t="shared" si="6"/>
        <v>58.550170763409461</v>
      </c>
      <c r="X55" s="85">
        <f t="shared" si="7"/>
        <v>0.27574648711181848</v>
      </c>
    </row>
    <row r="56" spans="1:24">
      <c r="A56">
        <v>84</v>
      </c>
      <c r="B56" t="s">
        <v>27</v>
      </c>
      <c r="C56" t="s">
        <v>192</v>
      </c>
      <c r="D56" t="s">
        <v>746</v>
      </c>
      <c r="E56">
        <v>250</v>
      </c>
      <c r="F56" t="s">
        <v>607</v>
      </c>
      <c r="G56">
        <f>IFERROR(VLOOKUP(C56,[4]SOC!$B$4:$BF$261,57,FALSE),0)</f>
        <v>0</v>
      </c>
      <c r="H56">
        <f>IFERROR(VLOOKUP($C56,[5]Data!$B$4:$BF$261,57,FALSE),0)</f>
        <v>0.81217728037211101</v>
      </c>
      <c r="I56">
        <f>IFERROR(VLOOKUP($C56,[6]Data!$B$4:$BF$261,56,FALSE),0)</f>
        <v>5466285</v>
      </c>
      <c r="J56" s="85">
        <f>IFERROR(VLOOKUP($C56,[7]WIID2c!$B$2:$E$5314,4,FALSE),0)</f>
        <v>31.7</v>
      </c>
      <c r="K56" s="99">
        <f>IFERROR(VLOOKUP($C56,[8]Data!$B$4:$BC$261,54,FALSE),0)</f>
        <v>0</v>
      </c>
      <c r="L56" s="99">
        <f>IFERROR(VLOOKUP($C56,[9]Data!$B$4:$BC$261,54,FALSE),0)</f>
        <v>0</v>
      </c>
      <c r="M56" s="99">
        <f>IFERROR(VLOOKUP($C56,[10]Data!$B$4:$BC$261,54,FALSE),0)</f>
        <v>0</v>
      </c>
      <c r="N56" s="99">
        <f>IFERROR(VLOOKUP($C56,[11]Data!$B$4:$BC$261,54,FALSE),0)</f>
        <v>0</v>
      </c>
      <c r="O56" s="99">
        <f t="shared" si="1"/>
        <v>0</v>
      </c>
      <c r="P56" s="99">
        <f t="shared" si="0"/>
        <v>0</v>
      </c>
      <c r="Q56" s="101">
        <f>IFERROR(VLOOKUP($C56,'GAR13 eq'!$C$4:$H$208,6,FALSE),0)*H56</f>
        <v>16.730851975665487</v>
      </c>
      <c r="R56" s="101">
        <f>IFERROR(VLOOKUP($C56,'GAR13 wd'!$C$4:$H$208,6,FALSE),0)*H56</f>
        <v>0.24365318411163328</v>
      </c>
      <c r="S56" s="85" t="e">
        <f t="shared" si="2"/>
        <v>#DIV/0!</v>
      </c>
      <c r="T56" s="85" t="e">
        <f t="shared" si="3"/>
        <v>#DIV/0!</v>
      </c>
      <c r="U56" s="85">
        <f t="shared" si="4"/>
        <v>3.0607353944526285</v>
      </c>
      <c r="V56" s="85">
        <f t="shared" si="5"/>
        <v>4.4573816424067401E-2</v>
      </c>
      <c r="W56" s="85">
        <f t="shared" si="6"/>
        <v>6.1214707889052571</v>
      </c>
      <c r="X56" s="85">
        <f t="shared" si="7"/>
        <v>8.9147632848134803E-2</v>
      </c>
    </row>
    <row r="57" spans="1:24">
      <c r="A57">
        <v>85</v>
      </c>
      <c r="B57" t="s">
        <v>27</v>
      </c>
      <c r="C57" t="s">
        <v>198</v>
      </c>
      <c r="D57" t="s">
        <v>747</v>
      </c>
      <c r="E57">
        <v>250</v>
      </c>
      <c r="F57" t="s">
        <v>609</v>
      </c>
      <c r="G57">
        <f>IFERROR(VLOOKUP(C57,[4]SOC!$B$4:$BF$261,57,FALSE),0)</f>
        <v>0</v>
      </c>
      <c r="H57">
        <f>IFERROR(VLOOKUP($C57,[5]Data!$B$4:$BF$261,57,FALSE),0)</f>
        <v>0.60578454197465847</v>
      </c>
      <c r="I57">
        <f>IFERROR(VLOOKUP($C57,[6]Data!$B$4:$BF$261,56,FALSE),0)</f>
        <v>76872229</v>
      </c>
      <c r="J57" s="85">
        <f>IFERROR(VLOOKUP($C57,[7]WIID2c!$B$2:$E$5314,4,FALSE),0)</f>
        <v>26.399999618530273</v>
      </c>
      <c r="K57" s="99">
        <f>IFERROR(VLOOKUP($C57,[8]Data!$B$4:$BC$261,54,FALSE),0)</f>
        <v>0</v>
      </c>
      <c r="L57" s="99">
        <f>IFERROR(VLOOKUP($C57,[9]Data!$B$4:$BC$261,54,FALSE),0)</f>
        <v>0</v>
      </c>
      <c r="M57" s="99">
        <f>IFERROR(VLOOKUP($C57,[10]Data!$B$4:$BC$261,54,FALSE),0)</f>
        <v>0</v>
      </c>
      <c r="N57" s="99">
        <f>IFERROR(VLOOKUP($C57,[11]Data!$B$4:$BC$261,54,FALSE),0)</f>
        <v>0</v>
      </c>
      <c r="O57" s="99">
        <f t="shared" si="1"/>
        <v>0</v>
      </c>
      <c r="P57" s="99">
        <f t="shared" si="0"/>
        <v>0</v>
      </c>
      <c r="Q57" s="101">
        <f>IFERROR(VLOOKUP($C57,'GAR13 eq'!$C$4:$H$208,6,FALSE),0)*H57</f>
        <v>101.52948923495276</v>
      </c>
      <c r="R57" s="101">
        <f>IFERROR(VLOOKUP($C57,'GAR13 wd'!$C$4:$H$208,6,FALSE),0)*H57</f>
        <v>1.2115690839493169</v>
      </c>
      <c r="S57" s="85" t="e">
        <f t="shared" si="2"/>
        <v>#DIV/0!</v>
      </c>
      <c r="T57" s="85" t="e">
        <f t="shared" si="3"/>
        <v>#DIV/0!</v>
      </c>
      <c r="U57" s="85">
        <f t="shared" si="4"/>
        <v>1.3207564104190703</v>
      </c>
      <c r="V57" s="85">
        <f t="shared" si="5"/>
        <v>1.5760816353449527E-2</v>
      </c>
      <c r="W57" s="85">
        <f t="shared" si="6"/>
        <v>2.6415128208381407</v>
      </c>
      <c r="X57" s="85">
        <f t="shared" si="7"/>
        <v>3.1521632706899054E-2</v>
      </c>
    </row>
    <row r="58" spans="1:24">
      <c r="A58">
        <v>53</v>
      </c>
      <c r="B58" t="s">
        <v>27</v>
      </c>
      <c r="C58" t="s">
        <v>144</v>
      </c>
      <c r="D58" t="s">
        <v>748</v>
      </c>
      <c r="E58">
        <v>250</v>
      </c>
      <c r="F58" t="s">
        <v>575</v>
      </c>
      <c r="G58">
        <f>IFERROR(VLOOKUP(C58,[4]SOC!$B$4:$BF$261,57,FALSE),0)</f>
        <v>0</v>
      </c>
      <c r="H58">
        <f>IFERROR(VLOOKUP($C58,[5]Data!$B$4:$BF$261,57,FALSE),0)</f>
        <v>0.44355325709296228</v>
      </c>
      <c r="I58">
        <f>IFERROR(VLOOKUP($C58,[6]Data!$B$4:$BF$261,56,FALSE),0)</f>
        <v>1214457</v>
      </c>
      <c r="J58" s="85">
        <f>IFERROR(VLOOKUP($C58,[7]WIID2c!$B$2:$E$5314,4,FALSE),0)</f>
        <v>29.3</v>
      </c>
      <c r="K58" s="99">
        <f>IFERROR(VLOOKUP($C58,[8]Data!$B$4:$BC$261,54,FALSE),0)</f>
        <v>0</v>
      </c>
      <c r="L58" s="99">
        <f>IFERROR(VLOOKUP($C58,[9]Data!$B$4:$BC$261,54,FALSE),0)</f>
        <v>0</v>
      </c>
      <c r="M58" s="99">
        <f>IFERROR(VLOOKUP($C58,[10]Data!$B$4:$BC$261,54,FALSE),0)</f>
        <v>0</v>
      </c>
      <c r="N58" s="99">
        <f>IFERROR(VLOOKUP($C58,[11]Data!$B$4:$BC$261,54,FALSE),0)</f>
        <v>0</v>
      </c>
      <c r="O58" s="99">
        <f t="shared" si="1"/>
        <v>0</v>
      </c>
      <c r="P58" s="99">
        <f t="shared" si="0"/>
        <v>0</v>
      </c>
      <c r="Q58" s="101">
        <f>IFERROR(VLOOKUP($C58,'GAR13 eq'!$C$4:$H$208,6,FALSE),0)*H58</f>
        <v>6.3871669021386568</v>
      </c>
      <c r="R58" s="101">
        <f>IFERROR(VLOOKUP($C58,'GAR13 wd'!$C$4:$H$208,6,FALSE),0)*H58</f>
        <v>0</v>
      </c>
      <c r="S58" s="85" t="e">
        <f t="shared" si="2"/>
        <v>#DIV/0!</v>
      </c>
      <c r="T58" s="85" t="e">
        <f t="shared" si="3"/>
        <v>#DIV/0!</v>
      </c>
      <c r="U58" s="85">
        <f t="shared" si="4"/>
        <v>5.2592779342032339</v>
      </c>
      <c r="V58" s="85">
        <f t="shared" si="5"/>
        <v>0</v>
      </c>
      <c r="W58" s="85">
        <f t="shared" si="6"/>
        <v>10.518555868406468</v>
      </c>
      <c r="X58" s="85">
        <f t="shared" si="7"/>
        <v>0</v>
      </c>
    </row>
    <row r="59" spans="1:24">
      <c r="A59">
        <v>54</v>
      </c>
      <c r="B59" t="s">
        <v>27</v>
      </c>
      <c r="C59" t="s">
        <v>152</v>
      </c>
      <c r="D59" t="s">
        <v>749</v>
      </c>
      <c r="E59">
        <v>250</v>
      </c>
      <c r="F59" t="s">
        <v>576</v>
      </c>
      <c r="G59">
        <f>IFERROR(VLOOKUP(C59,[4]SOC!$B$4:$BF$261,57,FALSE),0)</f>
        <v>0</v>
      </c>
      <c r="H59">
        <f>IFERROR(VLOOKUP($C59,[5]Data!$B$4:$BF$261,57,FALSE),0)</f>
        <v>1.1110916724768776</v>
      </c>
      <c r="I59">
        <f>IFERROR(VLOOKUP($C59,[6]Data!$B$4:$BF$261,56,FALSE),0)</f>
        <v>4388773</v>
      </c>
      <c r="J59" s="85">
        <f>IFERROR(VLOOKUP($C59,[7]WIID2c!$B$2:$E$5314,4,FALSE),0)</f>
        <v>27</v>
      </c>
      <c r="K59" s="99">
        <f>IFERROR(VLOOKUP($C59,[8]Data!$B$4:$BC$261,54,FALSE),0)</f>
        <v>0</v>
      </c>
      <c r="L59" s="99">
        <f>IFERROR(VLOOKUP($C59,[9]Data!$B$4:$BC$261,54,FALSE),0)</f>
        <v>0</v>
      </c>
      <c r="M59" s="99">
        <f>IFERROR(VLOOKUP($C59,[10]Data!$B$4:$BC$261,54,FALSE),0)</f>
        <v>0</v>
      </c>
      <c r="N59" s="99">
        <f>IFERROR(VLOOKUP($C59,[11]Data!$B$4:$BC$261,54,FALSE),0)</f>
        <v>0</v>
      </c>
      <c r="O59" s="99">
        <f t="shared" si="1"/>
        <v>0</v>
      </c>
      <c r="P59" s="99">
        <f t="shared" si="0"/>
        <v>0</v>
      </c>
      <c r="Q59" s="101">
        <f>IFERROR(VLOOKUP($C59,'GAR13 eq'!$C$4:$H$208,6,FALSE),0)*H59</f>
        <v>266.43978305995523</v>
      </c>
      <c r="R59" s="101">
        <f>IFERROR(VLOOKUP($C59,'GAR13 wd'!$C$4:$H$208,6,FALSE),0)*H59</f>
        <v>0</v>
      </c>
      <c r="S59" s="85" t="e">
        <f t="shared" si="2"/>
        <v>#DIV/0!</v>
      </c>
      <c r="T59" s="85" t="e">
        <f t="shared" si="3"/>
        <v>#DIV/0!</v>
      </c>
      <c r="U59" s="85">
        <f t="shared" si="4"/>
        <v>60.709401707482989</v>
      </c>
      <c r="V59" s="85">
        <f t="shared" si="5"/>
        <v>0</v>
      </c>
      <c r="W59" s="85">
        <f t="shared" si="6"/>
        <v>121.41880341496598</v>
      </c>
      <c r="X59" s="85">
        <f t="shared" si="7"/>
        <v>0</v>
      </c>
    </row>
    <row r="60" spans="1:24">
      <c r="A60">
        <v>55</v>
      </c>
      <c r="B60" t="s">
        <v>27</v>
      </c>
      <c r="C60" t="s">
        <v>208</v>
      </c>
      <c r="D60" t="s">
        <v>750</v>
      </c>
      <c r="E60">
        <v>250</v>
      </c>
      <c r="F60" t="s">
        <v>577</v>
      </c>
      <c r="G60">
        <f>IFERROR(VLOOKUP(C60,[4]SOC!$B$4:$BF$261,57,FALSE),0)</f>
        <v>0</v>
      </c>
      <c r="H60">
        <f>IFERROR(VLOOKUP($C60,[5]Data!$B$4:$BF$261,57,FALSE),0)</f>
        <v>0.43004732039137833</v>
      </c>
      <c r="I60">
        <f>IFERROR(VLOOKUP($C60,[6]Data!$B$4:$BF$261,56,FALSE),0)</f>
        <v>4475233</v>
      </c>
      <c r="J60" s="85">
        <f>IFERROR(VLOOKUP($C60,[7]WIID2c!$B$2:$E$5314,4,FALSE),0)</f>
        <v>24.200000762939453</v>
      </c>
      <c r="K60" s="99">
        <f>IFERROR(VLOOKUP($C60,[8]Data!$B$4:$BC$261,54,FALSE),0)</f>
        <v>13.68</v>
      </c>
      <c r="L60" s="99">
        <f>IFERROR(VLOOKUP($C60,[9]Data!$B$4:$BC$261,54,FALSE),0)</f>
        <v>17.71</v>
      </c>
      <c r="M60" s="99">
        <f>IFERROR(VLOOKUP($C60,[10]Data!$B$4:$BC$261,54,FALSE),0)</f>
        <v>22.7</v>
      </c>
      <c r="N60" s="99">
        <f>IFERROR(VLOOKUP($C60,[11]Data!$B$4:$BC$261,54,FALSE),0)</f>
        <v>36.9</v>
      </c>
      <c r="O60" s="99">
        <f t="shared" si="1"/>
        <v>54.09</v>
      </c>
      <c r="P60" s="99">
        <f t="shared" si="0"/>
        <v>0</v>
      </c>
      <c r="Q60" s="101">
        <f>IFERROR(VLOOKUP($C60,'GAR13 eq'!$C$4:$H$208,6,FALSE),0)*H60</f>
        <v>4.3004732039137836E-2</v>
      </c>
      <c r="R60" s="101">
        <f>IFERROR(VLOOKUP($C60,'GAR13 wd'!$C$4:$H$208,6,FALSE),0)*H60</f>
        <v>0</v>
      </c>
      <c r="S60" s="85" t="e">
        <f t="shared" si="2"/>
        <v>#DIV/0!</v>
      </c>
      <c r="T60" s="85" t="e">
        <f t="shared" si="3"/>
        <v>#DIV/0!</v>
      </c>
      <c r="U60" s="85">
        <f t="shared" si="4"/>
        <v>9.609495648413801E-3</v>
      </c>
      <c r="V60" s="85">
        <f t="shared" si="5"/>
        <v>0</v>
      </c>
      <c r="W60" s="85">
        <f t="shared" si="6"/>
        <v>1.9218991296827602E-2</v>
      </c>
      <c r="X60" s="85">
        <f t="shared" si="7"/>
        <v>0</v>
      </c>
    </row>
    <row r="61" spans="1:24">
      <c r="A61">
        <v>56</v>
      </c>
      <c r="B61" t="s">
        <v>27</v>
      </c>
      <c r="C61" t="s">
        <v>172</v>
      </c>
      <c r="D61" t="s">
        <v>751</v>
      </c>
      <c r="E61">
        <v>250</v>
      </c>
      <c r="F61" t="s">
        <v>578</v>
      </c>
      <c r="G61">
        <f>IFERROR(VLOOKUP(C61,[4]SOC!$B$4:$BF$261,57,FALSE),0)</f>
        <v>0</v>
      </c>
      <c r="H61">
        <f>IFERROR(VLOOKUP($C61,[5]Data!$B$4:$BF$261,57,FALSE),0)</f>
        <v>1.1251676132016495</v>
      </c>
      <c r="I61">
        <f>IFERROR(VLOOKUP($C61,[6]Data!$B$4:$BF$261,56,FALSE),0)</f>
        <v>4902330</v>
      </c>
      <c r="J61" s="85">
        <f>IFERROR(VLOOKUP($C61,[7]WIID2c!$B$2:$E$5314,4,FALSE),0)</f>
        <v>22.5</v>
      </c>
      <c r="K61" s="99">
        <f>IFERROR(VLOOKUP($C61,[8]Data!$B$4:$BC$261,54,FALSE),0)</f>
        <v>0</v>
      </c>
      <c r="L61" s="99">
        <f>IFERROR(VLOOKUP($C61,[9]Data!$B$4:$BC$261,54,FALSE),0)</f>
        <v>0</v>
      </c>
      <c r="M61" s="99">
        <f>IFERROR(VLOOKUP($C61,[10]Data!$B$4:$BC$261,54,FALSE),0)</f>
        <v>0</v>
      </c>
      <c r="N61" s="99">
        <f>IFERROR(VLOOKUP($C61,[11]Data!$B$4:$BC$261,54,FALSE),0)</f>
        <v>0</v>
      </c>
      <c r="O61" s="99">
        <f t="shared" si="1"/>
        <v>0</v>
      </c>
      <c r="P61" s="99">
        <f t="shared" si="0"/>
        <v>0</v>
      </c>
      <c r="Q61" s="101">
        <f>IFERROR(VLOOKUP($C61,'GAR13 eq'!$C$4:$H$208,6,FALSE),0)*H61</f>
        <v>113.41689541072627</v>
      </c>
      <c r="R61" s="101">
        <f>IFERROR(VLOOKUP($C61,'GAR13 wd'!$C$4:$H$208,6,FALSE),0)*H61</f>
        <v>0</v>
      </c>
      <c r="S61" s="85" t="e">
        <f t="shared" si="2"/>
        <v>#DIV/0!</v>
      </c>
      <c r="T61" s="85" t="e">
        <f t="shared" si="3"/>
        <v>#DIV/0!</v>
      </c>
      <c r="U61" s="85">
        <f t="shared" si="4"/>
        <v>23.135304112682391</v>
      </c>
      <c r="V61" s="85">
        <f t="shared" si="5"/>
        <v>0</v>
      </c>
      <c r="W61" s="85">
        <f t="shared" si="6"/>
        <v>46.270608225364782</v>
      </c>
      <c r="X61" s="85">
        <f t="shared" si="7"/>
        <v>0</v>
      </c>
    </row>
    <row r="62" spans="1:24">
      <c r="A62">
        <v>57</v>
      </c>
      <c r="B62" t="s">
        <v>27</v>
      </c>
      <c r="C62" t="s">
        <v>180</v>
      </c>
      <c r="D62" t="s">
        <v>752</v>
      </c>
      <c r="E62">
        <v>250</v>
      </c>
      <c r="F62" t="s">
        <v>579</v>
      </c>
      <c r="G62">
        <f>IFERROR(VLOOKUP(C62,[4]SOC!$B$4:$BF$261,57,FALSE),0)</f>
        <v>0</v>
      </c>
      <c r="H62">
        <f>IFERROR(VLOOKUP($C62,[5]Data!$B$4:$BF$261,57,FALSE),0)</f>
        <v>0.48332762117175954</v>
      </c>
      <c r="I62">
        <f>IFERROR(VLOOKUP($C62,[6]Data!$B$4:$BF$261,56,FALSE),0)</f>
        <v>1452872</v>
      </c>
      <c r="J62" s="85">
        <f>IFERROR(VLOOKUP($C62,[7]WIID2c!$B$2:$E$5314,4,FALSE),0)</f>
        <v>32.880001068115234</v>
      </c>
      <c r="K62" s="99">
        <f>IFERROR(VLOOKUP($C62,[8]Data!$B$4:$BC$261,54,FALSE),0)</f>
        <v>0</v>
      </c>
      <c r="L62" s="99">
        <f>IFERROR(VLOOKUP($C62,[9]Data!$B$4:$BC$261,54,FALSE),0)</f>
        <v>0</v>
      </c>
      <c r="M62" s="99">
        <f>IFERROR(VLOOKUP($C62,[10]Data!$B$4:$BC$261,54,FALSE),0)</f>
        <v>0</v>
      </c>
      <c r="N62" s="99">
        <f>IFERROR(VLOOKUP($C62,[11]Data!$B$4:$BC$261,54,FALSE),0)</f>
        <v>0</v>
      </c>
      <c r="O62" s="99">
        <f t="shared" si="1"/>
        <v>0</v>
      </c>
      <c r="P62" s="99">
        <f t="shared" si="0"/>
        <v>0</v>
      </c>
      <c r="Q62" s="101">
        <f>IFERROR(VLOOKUP($C62,'GAR13 eq'!$C$4:$H$208,6,FALSE),0)*H62</f>
        <v>1.6916466741011584</v>
      </c>
      <c r="R62" s="101">
        <f>IFERROR(VLOOKUP($C62,'GAR13 wd'!$C$4:$H$208,6,FALSE),0)*H62</f>
        <v>0</v>
      </c>
      <c r="S62" s="85" t="e">
        <f t="shared" si="2"/>
        <v>#DIV/0!</v>
      </c>
      <c r="T62" s="85" t="e">
        <f t="shared" si="3"/>
        <v>#DIV/0!</v>
      </c>
      <c r="U62" s="85">
        <f t="shared" si="4"/>
        <v>1.1643466692875619</v>
      </c>
      <c r="V62" s="85">
        <f t="shared" si="5"/>
        <v>0</v>
      </c>
      <c r="W62" s="85">
        <f t="shared" si="6"/>
        <v>2.3286933385751238</v>
      </c>
      <c r="X62" s="85">
        <f t="shared" si="7"/>
        <v>0</v>
      </c>
    </row>
    <row r="63" spans="1:24">
      <c r="A63">
        <v>58</v>
      </c>
      <c r="B63" t="s">
        <v>27</v>
      </c>
      <c r="C63" t="s">
        <v>146</v>
      </c>
      <c r="D63" t="s">
        <v>753</v>
      </c>
      <c r="E63">
        <v>250</v>
      </c>
      <c r="F63" t="s">
        <v>581</v>
      </c>
      <c r="G63">
        <f>IFERROR(VLOOKUP(C63,[4]SOC!$B$4:$BF$261,57,FALSE),0)</f>
        <v>0</v>
      </c>
      <c r="H63">
        <f>IFERROR(VLOOKUP($C63,[5]Data!$B$4:$BF$261,57,FALSE),0)</f>
        <v>0.45773156965746942</v>
      </c>
      <c r="I63">
        <f>IFERROR(VLOOKUP($C63,[6]Data!$B$4:$BF$261,56,FALSE),0)</f>
        <v>3354512</v>
      </c>
      <c r="J63" s="85">
        <f>IFERROR(VLOOKUP($C63,[7]WIID2c!$B$2:$E$5314,4,FALSE),0)</f>
        <v>28.899999618530273</v>
      </c>
      <c r="K63" s="99">
        <f>IFERROR(VLOOKUP($C63,[8]Data!$B$4:$BC$261,54,FALSE),0)</f>
        <v>0</v>
      </c>
      <c r="L63" s="99">
        <f>IFERROR(VLOOKUP($C63,[9]Data!$B$4:$BC$261,54,FALSE),0)</f>
        <v>0</v>
      </c>
      <c r="M63" s="99">
        <f>IFERROR(VLOOKUP($C63,[10]Data!$B$4:$BC$261,54,FALSE),0)</f>
        <v>0</v>
      </c>
      <c r="N63" s="99">
        <f>IFERROR(VLOOKUP($C63,[11]Data!$B$4:$BC$261,54,FALSE),0)</f>
        <v>0</v>
      </c>
      <c r="O63" s="99">
        <f t="shared" si="1"/>
        <v>0</v>
      </c>
      <c r="P63" s="99">
        <f t="shared" si="0"/>
        <v>0</v>
      </c>
      <c r="Q63" s="101">
        <f>IFERROR(VLOOKUP($C63,'GAR13 eq'!$C$4:$H$208,6,FALSE),0)*H63</f>
        <v>51.357482115568068</v>
      </c>
      <c r="R63" s="101">
        <f>IFERROR(VLOOKUP($C63,'GAR13 wd'!$C$4:$H$208,6,FALSE),0)*H63</f>
        <v>0</v>
      </c>
      <c r="S63" s="85" t="e">
        <f t="shared" si="2"/>
        <v>#DIV/0!</v>
      </c>
      <c r="T63" s="85" t="e">
        <f t="shared" si="3"/>
        <v>#DIV/0!</v>
      </c>
      <c r="U63" s="85">
        <f t="shared" si="4"/>
        <v>15.309971201643659</v>
      </c>
      <c r="V63" s="85">
        <f t="shared" si="5"/>
        <v>0</v>
      </c>
      <c r="W63" s="85">
        <f t="shared" si="6"/>
        <v>30.619942403287318</v>
      </c>
      <c r="X63" s="85">
        <f t="shared" si="7"/>
        <v>0</v>
      </c>
    </row>
    <row r="64" spans="1:24">
      <c r="A64">
        <v>59</v>
      </c>
      <c r="B64" t="s">
        <v>27</v>
      </c>
      <c r="C64" t="s">
        <v>156</v>
      </c>
      <c r="D64" t="s">
        <v>754</v>
      </c>
      <c r="E64">
        <v>250</v>
      </c>
      <c r="F64" t="s">
        <v>583</v>
      </c>
      <c r="G64">
        <f>IFERROR(VLOOKUP(C64,[4]SOC!$B$4:$BF$261,57,FALSE),0)</f>
        <v>0</v>
      </c>
      <c r="H64">
        <f>IFERROR(VLOOKUP($C64,[5]Data!$B$4:$BF$261,57,FALSE),0)</f>
        <v>0.64723597102884889</v>
      </c>
      <c r="I64">
        <f>IFERROR(VLOOKUP($C64,[6]Data!$B$4:$BF$261,56,FALSE),0)</f>
        <v>1861215</v>
      </c>
      <c r="J64" s="85">
        <f>IFERROR(VLOOKUP($C64,[7]WIID2c!$B$2:$E$5314,4,FALSE),0)</f>
        <v>37.9</v>
      </c>
      <c r="K64" s="99">
        <f>IFERROR(VLOOKUP($C64,[8]Data!$B$4:$BC$261,54,FALSE),0)</f>
        <v>0</v>
      </c>
      <c r="L64" s="99">
        <f>IFERROR(VLOOKUP($C64,[9]Data!$B$4:$BC$261,54,FALSE),0)</f>
        <v>0</v>
      </c>
      <c r="M64" s="99">
        <f>IFERROR(VLOOKUP($C64,[10]Data!$B$4:$BC$261,54,FALSE),0)</f>
        <v>0</v>
      </c>
      <c r="N64" s="99">
        <f>IFERROR(VLOOKUP($C64,[11]Data!$B$4:$BC$261,54,FALSE),0)</f>
        <v>0</v>
      </c>
      <c r="O64" s="99">
        <f t="shared" si="1"/>
        <v>0</v>
      </c>
      <c r="P64" s="99">
        <f t="shared" si="0"/>
        <v>0</v>
      </c>
      <c r="Q64" s="101">
        <f>IFERROR(VLOOKUP($C64,'GAR13 eq'!$C$4:$H$208,6,FALSE),0)*H64</f>
        <v>29.708131070224162</v>
      </c>
      <c r="R64" s="101">
        <f>IFERROR(VLOOKUP($C64,'GAR13 wd'!$C$4:$H$208,6,FALSE),0)*H64</f>
        <v>0</v>
      </c>
      <c r="S64" s="85" t="e">
        <f t="shared" si="2"/>
        <v>#DIV/0!</v>
      </c>
      <c r="T64" s="85" t="e">
        <f t="shared" si="3"/>
        <v>#DIV/0!</v>
      </c>
      <c r="U64" s="85">
        <f t="shared" si="4"/>
        <v>15.961686892822248</v>
      </c>
      <c r="V64" s="85">
        <f t="shared" si="5"/>
        <v>0</v>
      </c>
      <c r="W64" s="85">
        <f t="shared" si="6"/>
        <v>31.923373785644497</v>
      </c>
      <c r="X64" s="85">
        <f t="shared" si="7"/>
        <v>0</v>
      </c>
    </row>
    <row r="65" spans="1:24">
      <c r="A65">
        <v>60</v>
      </c>
      <c r="B65" t="s">
        <v>27</v>
      </c>
      <c r="C65" t="s">
        <v>176</v>
      </c>
      <c r="D65" t="s">
        <v>755</v>
      </c>
      <c r="E65">
        <v>250</v>
      </c>
      <c r="F65" t="s">
        <v>586</v>
      </c>
      <c r="G65">
        <f>IFERROR(VLOOKUP(C65,[4]SOC!$B$4:$BF$261,57,FALSE),0)</f>
        <v>0</v>
      </c>
      <c r="H65">
        <f>IFERROR(VLOOKUP($C65,[5]Data!$B$4:$BF$261,57,FALSE),0)</f>
        <v>0.68977614714260893</v>
      </c>
      <c r="I65">
        <f>IFERROR(VLOOKUP($C65,[6]Data!$B$4:$BF$261,56,FALSE),0)</f>
        <v>5280696</v>
      </c>
      <c r="J65" s="85">
        <f>IFERROR(VLOOKUP($C65,[7]WIID2c!$B$2:$E$5314,4,FALSE),0)</f>
        <v>23.899999618530273</v>
      </c>
      <c r="K65" s="99">
        <f>IFERROR(VLOOKUP($C65,[8]Data!$B$4:$BC$261,54,FALSE),0)</f>
        <v>0</v>
      </c>
      <c r="L65" s="99">
        <f>IFERROR(VLOOKUP($C65,[9]Data!$B$4:$BC$261,54,FALSE),0)</f>
        <v>0</v>
      </c>
      <c r="M65" s="99">
        <f>IFERROR(VLOOKUP($C65,[10]Data!$B$4:$BC$261,54,FALSE),0)</f>
        <v>0</v>
      </c>
      <c r="N65" s="99">
        <f>IFERROR(VLOOKUP($C65,[11]Data!$B$4:$BC$261,54,FALSE),0)</f>
        <v>0</v>
      </c>
      <c r="O65" s="99">
        <f t="shared" si="1"/>
        <v>0</v>
      </c>
      <c r="P65" s="99">
        <f t="shared" si="0"/>
        <v>0</v>
      </c>
      <c r="Q65" s="101">
        <f>IFERROR(VLOOKUP($C65,'GAR13 eq'!$C$4:$H$208,6,FALSE),0)*H65</f>
        <v>33.936986439416359</v>
      </c>
      <c r="R65" s="101">
        <f>IFERROR(VLOOKUP($C65,'GAR13 wd'!$C$4:$H$208,6,FALSE),0)*H65</f>
        <v>0</v>
      </c>
      <c r="S65" s="85" t="e">
        <f t="shared" si="2"/>
        <v>#DIV/0!</v>
      </c>
      <c r="T65" s="85" t="e">
        <f t="shared" si="3"/>
        <v>#DIV/0!</v>
      </c>
      <c r="U65" s="85">
        <f t="shared" si="4"/>
        <v>6.4266124085568181</v>
      </c>
      <c r="V65" s="85">
        <f t="shared" si="5"/>
        <v>0</v>
      </c>
      <c r="W65" s="85">
        <f t="shared" si="6"/>
        <v>12.853224817113636</v>
      </c>
      <c r="X65" s="85">
        <f t="shared" si="7"/>
        <v>0</v>
      </c>
    </row>
    <row r="66" spans="1:24">
      <c r="A66">
        <v>61</v>
      </c>
      <c r="B66" t="s">
        <v>27</v>
      </c>
      <c r="C66" t="s">
        <v>206</v>
      </c>
      <c r="D66" t="s">
        <v>756</v>
      </c>
      <c r="E66">
        <v>250</v>
      </c>
      <c r="F66" t="s">
        <v>587</v>
      </c>
      <c r="G66">
        <f>IFERROR(VLOOKUP(C66,[4]SOC!$B$4:$BF$261,57,FALSE),0)</f>
        <v>0</v>
      </c>
      <c r="H66">
        <f>IFERROR(VLOOKUP($C66,[5]Data!$B$4:$BF$261,57,FALSE),0)</f>
        <v>1.3771942805521336</v>
      </c>
      <c r="I66">
        <f>IFERROR(VLOOKUP($C66,[6]Data!$B$4:$BF$261,56,FALSE),0)</f>
        <v>2914454</v>
      </c>
      <c r="J66" s="85">
        <f>IFERROR(VLOOKUP($C66,[7]WIID2c!$B$2:$E$5314,4,FALSE),0)</f>
        <v>22.700000762939453</v>
      </c>
      <c r="K66" s="99">
        <f>IFERROR(VLOOKUP($C66,[8]Data!$B$4:$BC$261,54,FALSE),0)</f>
        <v>0</v>
      </c>
      <c r="L66" s="99">
        <f>IFERROR(VLOOKUP($C66,[9]Data!$B$4:$BC$261,54,FALSE),0)</f>
        <v>0</v>
      </c>
      <c r="M66" s="99">
        <f>IFERROR(VLOOKUP($C66,[10]Data!$B$4:$BC$261,54,FALSE),0)</f>
        <v>0</v>
      </c>
      <c r="N66" s="99">
        <f>IFERROR(VLOOKUP($C66,[11]Data!$B$4:$BC$261,54,FALSE),0)</f>
        <v>0</v>
      </c>
      <c r="O66" s="99">
        <f t="shared" si="1"/>
        <v>0</v>
      </c>
      <c r="P66" s="99">
        <f t="shared" si="0"/>
        <v>0</v>
      </c>
      <c r="Q66" s="101">
        <f>IFERROR(VLOOKUP($C66,'GAR13 eq'!$C$4:$H$208,6,FALSE),0)*H66</f>
        <v>3.3052662733251204</v>
      </c>
      <c r="R66" s="101">
        <f>IFERROR(VLOOKUP($C66,'GAR13 wd'!$C$4:$H$208,6,FALSE),0)*H66</f>
        <v>0</v>
      </c>
      <c r="S66" s="85" t="e">
        <f t="shared" si="2"/>
        <v>#DIV/0!</v>
      </c>
      <c r="T66" s="85" t="e">
        <f t="shared" si="3"/>
        <v>#DIV/0!</v>
      </c>
      <c r="U66" s="85">
        <f t="shared" si="4"/>
        <v>1.1340945073503033</v>
      </c>
      <c r="V66" s="85">
        <f t="shared" si="5"/>
        <v>0</v>
      </c>
      <c r="W66" s="85">
        <f t="shared" si="6"/>
        <v>2.2681890147006065</v>
      </c>
      <c r="X66" s="85">
        <f t="shared" si="7"/>
        <v>0</v>
      </c>
    </row>
    <row r="67" spans="1:24">
      <c r="A67">
        <v>62</v>
      </c>
      <c r="B67" t="s">
        <v>27</v>
      </c>
      <c r="C67" t="s">
        <v>196</v>
      </c>
      <c r="D67" t="s">
        <v>757</v>
      </c>
      <c r="E67">
        <v>250</v>
      </c>
      <c r="F67" t="s">
        <v>588</v>
      </c>
      <c r="G67">
        <f>IFERROR(VLOOKUP(C67,[4]SOC!$B$4:$BF$261,57,FALSE),0)</f>
        <v>0</v>
      </c>
      <c r="H67">
        <f>IFERROR(VLOOKUP($C67,[5]Data!$B$4:$BF$261,57,FALSE),0)</f>
        <v>0.73769416398440457</v>
      </c>
      <c r="I67">
        <f>IFERROR(VLOOKUP($C67,[6]Data!$B$4:$BF$261,56,FALSE),0)</f>
        <v>690391</v>
      </c>
      <c r="J67" s="85">
        <f>IFERROR(VLOOKUP($C67,[7]WIID2c!$B$2:$E$5314,4,FALSE),0)</f>
        <v>27.799999237060547</v>
      </c>
      <c r="K67" s="99">
        <f>IFERROR(VLOOKUP($C67,[8]Data!$B$4:$BC$261,54,FALSE),0)</f>
        <v>0</v>
      </c>
      <c r="L67" s="99">
        <f>IFERROR(VLOOKUP($C67,[9]Data!$B$4:$BC$261,54,FALSE),0)</f>
        <v>0</v>
      </c>
      <c r="M67" s="99">
        <f>IFERROR(VLOOKUP($C67,[10]Data!$B$4:$BC$261,54,FALSE),0)</f>
        <v>0</v>
      </c>
      <c r="N67" s="99">
        <f>IFERROR(VLOOKUP($C67,[11]Data!$B$4:$BC$261,54,FALSE),0)</f>
        <v>0</v>
      </c>
      <c r="O67" s="99">
        <f t="shared" si="1"/>
        <v>0</v>
      </c>
      <c r="P67" s="99">
        <f t="shared" si="0"/>
        <v>0</v>
      </c>
      <c r="Q67" s="101">
        <f>IFERROR(VLOOKUP($C67,'GAR13 eq'!$C$4:$H$208,6,FALSE),0)*H67</f>
        <v>0.66392474758596409</v>
      </c>
      <c r="R67" s="101">
        <f>IFERROR(VLOOKUP($C67,'GAR13 wd'!$C$4:$H$208,6,FALSE),0)*H67</f>
        <v>0</v>
      </c>
      <c r="S67" s="85" t="e">
        <f t="shared" si="2"/>
        <v>#DIV/0!</v>
      </c>
      <c r="T67" s="85" t="e">
        <f t="shared" si="3"/>
        <v>#DIV/0!</v>
      </c>
      <c r="U67" s="85">
        <f t="shared" si="4"/>
        <v>0.96166483570319439</v>
      </c>
      <c r="V67" s="85">
        <f t="shared" si="5"/>
        <v>0</v>
      </c>
      <c r="W67" s="85">
        <f t="shared" si="6"/>
        <v>1.9233296714063888</v>
      </c>
      <c r="X67" s="85">
        <f t="shared" si="7"/>
        <v>0</v>
      </c>
    </row>
    <row r="68" spans="1:24">
      <c r="A68">
        <v>64</v>
      </c>
      <c r="B68" t="s">
        <v>27</v>
      </c>
      <c r="C68" t="s">
        <v>210</v>
      </c>
      <c r="D68" t="s">
        <v>758</v>
      </c>
      <c r="E68">
        <v>250</v>
      </c>
      <c r="F68" t="s">
        <v>589</v>
      </c>
      <c r="G68">
        <f>IFERROR(VLOOKUP(C68,[4]SOC!$B$4:$BF$261,57,FALSE),0)</f>
        <v>0</v>
      </c>
      <c r="H68">
        <f>IFERROR(VLOOKUP($C68,[5]Data!$B$4:$BF$261,57,FALSE),0)</f>
        <v>1.2344564076343405</v>
      </c>
      <c r="I68">
        <f>IFERROR(VLOOKUP($C68,[6]Data!$B$4:$BF$261,56,FALSE),0)</f>
        <v>2719678</v>
      </c>
      <c r="J68" s="85">
        <f>IFERROR(VLOOKUP($C68,[7]WIID2c!$B$2:$E$5314,4,FALSE),0)</f>
        <v>20</v>
      </c>
      <c r="K68" s="99">
        <f>IFERROR(VLOOKUP($C68,[8]Data!$B$4:$BC$261,54,FALSE),0)</f>
        <v>0</v>
      </c>
      <c r="L68" s="99">
        <f>IFERROR(VLOOKUP($C68,[9]Data!$B$4:$BC$261,54,FALSE),0)</f>
        <v>0</v>
      </c>
      <c r="M68" s="99">
        <f>IFERROR(VLOOKUP($C68,[10]Data!$B$4:$BC$261,54,FALSE),0)</f>
        <v>0</v>
      </c>
      <c r="N68" s="99">
        <f>IFERROR(VLOOKUP($C68,[11]Data!$B$4:$BC$261,54,FALSE),0)</f>
        <v>0</v>
      </c>
      <c r="O68" s="99">
        <f t="shared" si="1"/>
        <v>0</v>
      </c>
      <c r="P68" s="99">
        <f t="shared" ref="P68:P131" si="8">O68*G68/100</f>
        <v>0</v>
      </c>
      <c r="Q68" s="101">
        <f>IFERROR(VLOOKUP($C68,'GAR13 eq'!$C$4:$H$208,6,FALSE),0)*H68</f>
        <v>0.61722820381717025</v>
      </c>
      <c r="R68" s="101">
        <f>IFERROR(VLOOKUP($C68,'GAR13 wd'!$C$4:$H$208,6,FALSE),0)*H68</f>
        <v>0</v>
      </c>
      <c r="S68" s="85" t="e">
        <f t="shared" si="2"/>
        <v>#DIV/0!</v>
      </c>
      <c r="T68" s="85" t="e">
        <f t="shared" si="3"/>
        <v>#DIV/0!</v>
      </c>
      <c r="U68" s="85">
        <f t="shared" si="4"/>
        <v>0.22694900051299097</v>
      </c>
      <c r="V68" s="85">
        <f t="shared" si="5"/>
        <v>0</v>
      </c>
      <c r="W68" s="85">
        <f t="shared" si="6"/>
        <v>0.45389800102598193</v>
      </c>
      <c r="X68" s="85">
        <f t="shared" si="7"/>
        <v>0</v>
      </c>
    </row>
    <row r="69" spans="1:24">
      <c r="A69">
        <v>65</v>
      </c>
      <c r="B69" t="s">
        <v>27</v>
      </c>
      <c r="C69" t="s">
        <v>186</v>
      </c>
      <c r="D69" t="s">
        <v>759</v>
      </c>
      <c r="E69">
        <v>250</v>
      </c>
      <c r="F69" t="s">
        <v>590</v>
      </c>
      <c r="G69">
        <f>IFERROR(VLOOKUP(C69,[4]SOC!$B$4:$BF$261,57,FALSE),0)</f>
        <v>0</v>
      </c>
      <c r="H69">
        <f>IFERROR(VLOOKUP($C69,[5]Data!$B$4:$BF$261,57,FALSE),0)</f>
        <v>1.1222926074230715</v>
      </c>
      <c r="I69">
        <f>IFERROR(VLOOKUP($C69,[6]Data!$B$4:$BF$261,56,FALSE),0)</f>
        <v>30117166</v>
      </c>
      <c r="J69" s="85">
        <f>IFERROR(VLOOKUP($C69,[7]WIID2c!$B$2:$E$5314,4,FALSE),0)</f>
        <v>39.799999237060547</v>
      </c>
      <c r="K69" s="99">
        <f>IFERROR(VLOOKUP($C69,[8]Data!$B$4:$BC$261,54,FALSE),0)</f>
        <v>0</v>
      </c>
      <c r="L69" s="99">
        <f>IFERROR(VLOOKUP($C69,[9]Data!$B$4:$BC$261,54,FALSE),0)</f>
        <v>0</v>
      </c>
      <c r="M69" s="99">
        <f>IFERROR(VLOOKUP($C69,[10]Data!$B$4:$BC$261,54,FALSE),0)</f>
        <v>0</v>
      </c>
      <c r="N69" s="99">
        <f>IFERROR(VLOOKUP($C69,[11]Data!$B$4:$BC$261,54,FALSE),0)</f>
        <v>0</v>
      </c>
      <c r="O69" s="99">
        <f t="shared" ref="O69:O132" si="9">SUM(K69:M69)</f>
        <v>0</v>
      </c>
      <c r="P69" s="99">
        <f t="shared" si="8"/>
        <v>0</v>
      </c>
      <c r="Q69" s="101">
        <f>IFERROR(VLOOKUP($C69,'GAR13 eq'!$C$4:$H$208,6,FALSE),0)*H69</f>
        <v>291.45939014777167</v>
      </c>
      <c r="R69" s="101">
        <f>IFERROR(VLOOKUP($C69,'GAR13 wd'!$C$4:$H$208,6,FALSE),0)*H69</f>
        <v>0</v>
      </c>
      <c r="S69" s="85" t="e">
        <f t="shared" ref="S69:S132" si="10">Q69*1000000/$G69</f>
        <v>#DIV/0!</v>
      </c>
      <c r="T69" s="85" t="e">
        <f t="shared" ref="T69:T132" si="11">R69*1000000/$G69</f>
        <v>#DIV/0!</v>
      </c>
      <c r="U69" s="85">
        <f t="shared" ref="U69:U132" si="12">Q69*1000000/$I69</f>
        <v>9.6775171391548476</v>
      </c>
      <c r="V69" s="85">
        <f t="shared" ref="V69:V132" si="13">R69*1000000/$I69</f>
        <v>0</v>
      </c>
      <c r="W69" s="85">
        <f t="shared" ref="W69:W132" si="14">Q69*1000000/($I69/2)</f>
        <v>19.355034278309695</v>
      </c>
      <c r="X69" s="85">
        <f t="shared" ref="X69:X132" si="15">R69*1000000/($I69/2)</f>
        <v>0</v>
      </c>
    </row>
    <row r="70" spans="1:24">
      <c r="A70">
        <v>66</v>
      </c>
      <c r="B70" t="s">
        <v>27</v>
      </c>
      <c r="C70" t="s">
        <v>162</v>
      </c>
      <c r="D70" t="s">
        <v>760</v>
      </c>
      <c r="E70">
        <v>250</v>
      </c>
      <c r="F70" t="s">
        <v>591</v>
      </c>
      <c r="G70">
        <f>IFERROR(VLOOKUP(C70,[4]SOC!$B$4:$BF$261,57,FALSE),0)</f>
        <v>0</v>
      </c>
      <c r="H70">
        <f>IFERROR(VLOOKUP($C70,[5]Data!$B$4:$BF$261,57,FALSE),0)</f>
        <v>1.0404593144280478</v>
      </c>
      <c r="I70">
        <f>IFERROR(VLOOKUP($C70,[6]Data!$B$4:$BF$261,56,FALSE),0)</f>
        <v>41762514</v>
      </c>
      <c r="J70" s="85">
        <f>IFERROR(VLOOKUP($C70,[7]WIID2c!$B$2:$E$5314,4,FALSE),0)</f>
        <v>29.9</v>
      </c>
      <c r="K70" s="99">
        <f>IFERROR(VLOOKUP($C70,[8]Data!$B$4:$BC$261,54,FALSE),0)</f>
        <v>0</v>
      </c>
      <c r="L70" s="99">
        <f>IFERROR(VLOOKUP($C70,[9]Data!$B$4:$BC$261,54,FALSE),0)</f>
        <v>0</v>
      </c>
      <c r="M70" s="99">
        <f>IFERROR(VLOOKUP($C70,[10]Data!$B$4:$BC$261,54,FALSE),0)</f>
        <v>0</v>
      </c>
      <c r="N70" s="99">
        <f>IFERROR(VLOOKUP($C70,[11]Data!$B$4:$BC$261,54,FALSE),0)</f>
        <v>0</v>
      </c>
      <c r="O70" s="99">
        <f t="shared" si="9"/>
        <v>0</v>
      </c>
      <c r="P70" s="99">
        <f t="shared" si="8"/>
        <v>0</v>
      </c>
      <c r="Q70" s="101">
        <f>IFERROR(VLOOKUP($C70,'GAR13 eq'!$C$4:$H$208,6,FALSE),0)*H70</f>
        <v>1254.5858413373401</v>
      </c>
      <c r="R70" s="101">
        <f>IFERROR(VLOOKUP($C70,'GAR13 wd'!$C$4:$H$208,6,FALSE),0)*H70</f>
        <v>0</v>
      </c>
      <c r="S70" s="85" t="e">
        <f t="shared" si="10"/>
        <v>#DIV/0!</v>
      </c>
      <c r="T70" s="85" t="e">
        <f t="shared" si="11"/>
        <v>#DIV/0!</v>
      </c>
      <c r="U70" s="85">
        <f t="shared" si="12"/>
        <v>30.040955899765521</v>
      </c>
      <c r="V70" s="85">
        <f t="shared" si="13"/>
        <v>0</v>
      </c>
      <c r="W70" s="85">
        <f t="shared" si="14"/>
        <v>60.081911799531042</v>
      </c>
      <c r="X70" s="85">
        <f t="shared" si="15"/>
        <v>0</v>
      </c>
    </row>
    <row r="71" spans="1:24">
      <c r="A71">
        <v>68</v>
      </c>
      <c r="B71" t="s">
        <v>27</v>
      </c>
      <c r="C71" t="s">
        <v>140</v>
      </c>
      <c r="D71" t="s">
        <v>761</v>
      </c>
      <c r="E71">
        <v>250</v>
      </c>
      <c r="F71" t="s">
        <v>592</v>
      </c>
      <c r="G71">
        <f>IFERROR(VLOOKUP(C71,[4]SOC!$B$4:$BF$261,57,FALSE),0)</f>
        <v>0</v>
      </c>
      <c r="H71">
        <f>IFERROR(VLOOKUP($C71,[5]Data!$B$4:$BF$261,57,FALSE),0)</f>
        <v>0.85416765606192524</v>
      </c>
      <c r="I71">
        <f>IFERROR(VLOOKUP($C71,[6]Data!$B$4:$BF$261,56,FALSE),0)</f>
        <v>5039973</v>
      </c>
      <c r="J71" s="85">
        <f>IFERROR(VLOOKUP($C71,[7]WIID2c!$B$2:$E$5314,4,FALSE),0)</f>
        <v>43.9</v>
      </c>
      <c r="K71" s="99">
        <f>IFERROR(VLOOKUP($C71,[8]Data!$B$4:$BC$261,54,FALSE),0)</f>
        <v>0</v>
      </c>
      <c r="L71" s="99">
        <f>IFERROR(VLOOKUP($C71,[9]Data!$B$4:$BC$261,54,FALSE),0)</f>
        <v>0</v>
      </c>
      <c r="M71" s="99">
        <f>IFERROR(VLOOKUP($C71,[10]Data!$B$4:$BC$261,54,FALSE),0)</f>
        <v>0</v>
      </c>
      <c r="N71" s="99">
        <f>IFERROR(VLOOKUP($C71,[11]Data!$B$4:$BC$261,54,FALSE),0)</f>
        <v>0</v>
      </c>
      <c r="O71" s="99">
        <f t="shared" si="9"/>
        <v>0</v>
      </c>
      <c r="P71" s="99">
        <f t="shared" si="8"/>
        <v>0</v>
      </c>
      <c r="Q71" s="101">
        <f>IFERROR(VLOOKUP($C71,'GAR13 eq'!$C$4:$H$208,6,FALSE),0)*H71</f>
        <v>1479.674630596073</v>
      </c>
      <c r="R71" s="101">
        <f>IFERROR(VLOOKUP($C71,'GAR13 wd'!$C$4:$H$208,6,FALSE),0)*H71</f>
        <v>0</v>
      </c>
      <c r="S71" s="85" t="e">
        <f t="shared" si="10"/>
        <v>#DIV/0!</v>
      </c>
      <c r="T71" s="85" t="e">
        <f t="shared" si="11"/>
        <v>#DIV/0!</v>
      </c>
      <c r="U71" s="85">
        <f t="shared" si="12"/>
        <v>293.58780902121362</v>
      </c>
      <c r="V71" s="85">
        <f t="shared" si="13"/>
        <v>0</v>
      </c>
      <c r="W71" s="85">
        <f t="shared" si="14"/>
        <v>587.17561804242723</v>
      </c>
      <c r="X71" s="85">
        <f t="shared" si="15"/>
        <v>0</v>
      </c>
    </row>
    <row r="72" spans="1:24">
      <c r="A72">
        <v>69</v>
      </c>
      <c r="B72" t="s">
        <v>27</v>
      </c>
      <c r="C72" t="s">
        <v>166</v>
      </c>
      <c r="D72" t="s">
        <v>762</v>
      </c>
      <c r="E72">
        <v>250</v>
      </c>
      <c r="F72" t="s">
        <v>593</v>
      </c>
      <c r="G72">
        <f>IFERROR(VLOOKUP(C72,[4]SOC!$B$4:$BF$261,57,FALSE),0)</f>
        <v>0</v>
      </c>
      <c r="H72">
        <f>IFERROR(VLOOKUP($C72,[5]Data!$B$4:$BF$261,57,FALSE),0)</f>
        <v>0</v>
      </c>
      <c r="I72">
        <f>IFERROR(VLOOKUP($C72,[6]Data!$B$4:$BF$261,56,FALSE),0)</f>
        <v>4387408</v>
      </c>
      <c r="J72" s="85">
        <f>IFERROR(VLOOKUP($C72,[7]WIID2c!$B$2:$E$5314,4,FALSE),0)</f>
        <v>25.9</v>
      </c>
      <c r="K72" s="99">
        <f>IFERROR(VLOOKUP($C72,[8]Data!$B$4:$BC$261,54,FALSE),0)</f>
        <v>0</v>
      </c>
      <c r="L72" s="99">
        <f>IFERROR(VLOOKUP($C72,[9]Data!$B$4:$BC$261,54,FALSE),0)</f>
        <v>0</v>
      </c>
      <c r="M72" s="99">
        <f>IFERROR(VLOOKUP($C72,[10]Data!$B$4:$BC$261,54,FALSE),0)</f>
        <v>0</v>
      </c>
      <c r="N72" s="99">
        <f>IFERROR(VLOOKUP($C72,[11]Data!$B$4:$BC$261,54,FALSE),0)</f>
        <v>0</v>
      </c>
      <c r="O72" s="99">
        <f t="shared" si="9"/>
        <v>0</v>
      </c>
      <c r="P72" s="99">
        <f t="shared" si="8"/>
        <v>0</v>
      </c>
      <c r="Q72" s="101">
        <f>IFERROR(VLOOKUP($C72,'GAR13 eq'!$C$4:$H$208,6,FALSE),0)*H72</f>
        <v>0</v>
      </c>
      <c r="R72" s="101">
        <f>IFERROR(VLOOKUP($C72,'GAR13 wd'!$C$4:$H$208,6,FALSE),0)*H72</f>
        <v>0</v>
      </c>
      <c r="S72" s="85" t="e">
        <f t="shared" si="10"/>
        <v>#DIV/0!</v>
      </c>
      <c r="T72" s="85" t="e">
        <f t="shared" si="11"/>
        <v>#DIV/0!</v>
      </c>
      <c r="U72" s="85">
        <f t="shared" si="12"/>
        <v>0</v>
      </c>
      <c r="V72" s="85">
        <f t="shared" si="13"/>
        <v>0</v>
      </c>
      <c r="W72" s="85">
        <f t="shared" si="14"/>
        <v>0</v>
      </c>
      <c r="X72" s="85">
        <f t="shared" si="15"/>
        <v>0</v>
      </c>
    </row>
    <row r="73" spans="1:24">
      <c r="A73">
        <v>70</v>
      </c>
      <c r="B73" t="s">
        <v>27</v>
      </c>
      <c r="C73" t="s">
        <v>142</v>
      </c>
      <c r="D73" t="s">
        <v>763</v>
      </c>
      <c r="E73">
        <v>250</v>
      </c>
      <c r="F73" t="s">
        <v>594</v>
      </c>
      <c r="G73">
        <f>IFERROR(VLOOKUP(C73,[4]SOC!$B$4:$BF$261,57,FALSE),0)</f>
        <v>0</v>
      </c>
      <c r="H73">
        <f>IFERROR(VLOOKUP($C73,[5]Data!$B$4:$BF$261,57,FALSE),0)</f>
        <v>1.1316737372201762</v>
      </c>
      <c r="I73">
        <f>IFERROR(VLOOKUP($C73,[6]Data!$B$4:$BF$261,56,FALSE),0)</f>
        <v>188184</v>
      </c>
      <c r="J73" s="85">
        <f>IFERROR(VLOOKUP($C73,[7]WIID2c!$B$2:$E$5314,4,FALSE),0)</f>
        <v>24</v>
      </c>
      <c r="K73" s="99">
        <f>IFERROR(VLOOKUP($C73,[8]Data!$B$4:$BC$261,54,FALSE),0)</f>
        <v>0</v>
      </c>
      <c r="L73" s="99">
        <f>IFERROR(VLOOKUP($C73,[9]Data!$B$4:$BC$261,54,FALSE),0)</f>
        <v>0</v>
      </c>
      <c r="M73" s="99">
        <f>IFERROR(VLOOKUP($C73,[10]Data!$B$4:$BC$261,54,FALSE),0)</f>
        <v>0</v>
      </c>
      <c r="N73" s="99">
        <f>IFERROR(VLOOKUP($C73,[11]Data!$B$4:$BC$261,54,FALSE),0)</f>
        <v>0</v>
      </c>
      <c r="O73" s="99">
        <f t="shared" si="9"/>
        <v>0</v>
      </c>
      <c r="P73" s="99">
        <f t="shared" si="8"/>
        <v>0</v>
      </c>
      <c r="Q73" s="101">
        <f>IFERROR(VLOOKUP($C73,'GAR13 eq'!$C$4:$H$208,6,FALSE),0)*H73</f>
        <v>15.503930199916413</v>
      </c>
      <c r="R73" s="101">
        <f>IFERROR(VLOOKUP($C73,'GAR13 wd'!$C$4:$H$208,6,FALSE),0)*H73</f>
        <v>0</v>
      </c>
      <c r="S73" s="85" t="e">
        <f t="shared" si="10"/>
        <v>#DIV/0!</v>
      </c>
      <c r="T73" s="85" t="e">
        <f t="shared" si="11"/>
        <v>#DIV/0!</v>
      </c>
      <c r="U73" s="85">
        <f t="shared" si="12"/>
        <v>82.387079666264995</v>
      </c>
      <c r="V73" s="85">
        <f t="shared" si="13"/>
        <v>0</v>
      </c>
      <c r="W73" s="85">
        <f t="shared" si="14"/>
        <v>164.77415933252999</v>
      </c>
      <c r="X73" s="85">
        <f t="shared" si="15"/>
        <v>0</v>
      </c>
    </row>
    <row r="74" spans="1:24">
      <c r="A74">
        <v>71</v>
      </c>
      <c r="B74" t="s">
        <v>27</v>
      </c>
      <c r="C74" t="s">
        <v>190</v>
      </c>
      <c r="D74" t="s">
        <v>764</v>
      </c>
      <c r="E74">
        <v>250</v>
      </c>
      <c r="F74" t="s">
        <v>595</v>
      </c>
      <c r="G74">
        <f>IFERROR(VLOOKUP(C74,[4]SOC!$B$4:$BF$261,57,FALSE),0)</f>
        <v>0</v>
      </c>
      <c r="H74">
        <f>IFERROR(VLOOKUP($C74,[5]Data!$B$4:$BF$261,57,FALSE),0)</f>
        <v>1.0945782934996799</v>
      </c>
      <c r="I74">
        <f>IFERROR(VLOOKUP($C74,[6]Data!$B$4:$BF$261,56,FALSE),0)</f>
        <v>2166427</v>
      </c>
      <c r="J74" s="85">
        <f>IFERROR(VLOOKUP($C74,[7]WIID2c!$B$2:$E$5314,4,FALSE),0)</f>
        <v>41.2</v>
      </c>
      <c r="K74" s="99">
        <f>IFERROR(VLOOKUP($C74,[8]Data!$B$4:$BC$261,54,FALSE),0)</f>
        <v>0</v>
      </c>
      <c r="L74" s="99">
        <f>IFERROR(VLOOKUP($C74,[9]Data!$B$4:$BC$261,54,FALSE),0)</f>
        <v>0</v>
      </c>
      <c r="M74" s="99">
        <f>IFERROR(VLOOKUP($C74,[10]Data!$B$4:$BC$261,54,FALSE),0)</f>
        <v>0</v>
      </c>
      <c r="N74" s="99">
        <f>IFERROR(VLOOKUP($C74,[11]Data!$B$4:$BC$261,54,FALSE),0)</f>
        <v>0</v>
      </c>
      <c r="O74" s="99">
        <f t="shared" si="9"/>
        <v>0</v>
      </c>
      <c r="P74" s="99">
        <f t="shared" si="8"/>
        <v>0</v>
      </c>
      <c r="Q74" s="101">
        <f>IFERROR(VLOOKUP($C74,'GAR13 eq'!$C$4:$H$208,6,FALSE),0)*H74</f>
        <v>8.5377106892975032</v>
      </c>
      <c r="R74" s="101">
        <f>IFERROR(VLOOKUP($C74,'GAR13 wd'!$C$4:$H$208,6,FALSE),0)*H74</f>
        <v>0</v>
      </c>
      <c r="S74" s="85" t="e">
        <f t="shared" si="10"/>
        <v>#DIV/0!</v>
      </c>
      <c r="T74" s="85" t="e">
        <f t="shared" si="11"/>
        <v>#DIV/0!</v>
      </c>
      <c r="U74" s="85">
        <f t="shared" si="12"/>
        <v>3.9409177827351223</v>
      </c>
      <c r="V74" s="85">
        <f t="shared" si="13"/>
        <v>0</v>
      </c>
      <c r="W74" s="85">
        <f t="shared" si="14"/>
        <v>7.8818355654702446</v>
      </c>
      <c r="X74" s="85">
        <f t="shared" si="15"/>
        <v>0</v>
      </c>
    </row>
    <row r="75" spans="1:24">
      <c r="A75">
        <v>72</v>
      </c>
      <c r="B75" t="s">
        <v>27</v>
      </c>
      <c r="C75" t="s">
        <v>150</v>
      </c>
      <c r="D75" t="s">
        <v>765</v>
      </c>
      <c r="E75">
        <v>250</v>
      </c>
      <c r="F75" t="s">
        <v>596</v>
      </c>
      <c r="G75">
        <f>IFERROR(VLOOKUP(C75,[4]SOC!$B$4:$BF$261,57,FALSE),0)</f>
        <v>0</v>
      </c>
      <c r="H75">
        <f>IFERROR(VLOOKUP($C75,[5]Data!$B$4:$BF$261,57,FALSE),0)</f>
        <v>1.0092299494187666</v>
      </c>
      <c r="I75">
        <f>IFERROR(VLOOKUP($C75,[6]Data!$B$4:$BF$261,56,FALSE),0)</f>
        <v>25077632</v>
      </c>
      <c r="J75" s="85">
        <f>IFERROR(VLOOKUP($C75,[7]WIID2c!$B$2:$E$5314,4,FALSE),0)</f>
        <v>31.5</v>
      </c>
      <c r="K75" s="99">
        <f>IFERROR(VLOOKUP($C75,[8]Data!$B$4:$BC$261,54,FALSE),0)</f>
        <v>0</v>
      </c>
      <c r="L75" s="99">
        <f>IFERROR(VLOOKUP($C75,[9]Data!$B$4:$BC$261,54,FALSE),0)</f>
        <v>0</v>
      </c>
      <c r="M75" s="99">
        <f>IFERROR(VLOOKUP($C75,[10]Data!$B$4:$BC$261,54,FALSE),0)</f>
        <v>0</v>
      </c>
      <c r="N75" s="99">
        <f>IFERROR(VLOOKUP($C75,[11]Data!$B$4:$BC$261,54,FALSE),0)</f>
        <v>0</v>
      </c>
      <c r="O75" s="99">
        <f t="shared" si="9"/>
        <v>0</v>
      </c>
      <c r="P75" s="99">
        <f t="shared" si="8"/>
        <v>0</v>
      </c>
      <c r="Q75" s="101">
        <f>IFERROR(VLOOKUP($C75,'GAR13 eq'!$C$4:$H$208,6,FALSE),0)*H75</f>
        <v>3829.7248890593937</v>
      </c>
      <c r="R75" s="101">
        <f>IFERROR(VLOOKUP($C75,'GAR13 wd'!$C$4:$H$208,6,FALSE),0)*H75</f>
        <v>0</v>
      </c>
      <c r="S75" s="85" t="e">
        <f t="shared" si="10"/>
        <v>#DIV/0!</v>
      </c>
      <c r="T75" s="85" t="e">
        <f t="shared" si="11"/>
        <v>#DIV/0!</v>
      </c>
      <c r="U75" s="85">
        <f t="shared" si="12"/>
        <v>152.71477343073676</v>
      </c>
      <c r="V75" s="85">
        <f t="shared" si="13"/>
        <v>0</v>
      </c>
      <c r="W75" s="85">
        <f t="shared" si="14"/>
        <v>305.42954686147351</v>
      </c>
      <c r="X75" s="85">
        <f t="shared" si="15"/>
        <v>0</v>
      </c>
    </row>
    <row r="76" spans="1:24">
      <c r="A76">
        <v>73</v>
      </c>
      <c r="B76" t="s">
        <v>27</v>
      </c>
      <c r="C76" t="s">
        <v>202</v>
      </c>
      <c r="D76" t="s">
        <v>766</v>
      </c>
      <c r="E76">
        <v>250</v>
      </c>
      <c r="F76" t="s">
        <v>598</v>
      </c>
      <c r="G76">
        <f>IFERROR(VLOOKUP(C76,[4]SOC!$B$4:$BF$261,57,FALSE),0)</f>
        <v>0</v>
      </c>
      <c r="H76">
        <f>IFERROR(VLOOKUP($C76,[5]Data!$B$4:$BF$261,57,FALSE),0)</f>
        <v>0</v>
      </c>
      <c r="I76">
        <f>IFERROR(VLOOKUP($C76,[6]Data!$B$4:$BF$261,56,FALSE),0)</f>
        <v>1046220</v>
      </c>
      <c r="J76" s="85">
        <f>IFERROR(VLOOKUP($C76,[7]WIID2c!$B$2:$E$5314,4,FALSE),0)</f>
        <v>25</v>
      </c>
      <c r="K76" s="99">
        <f>IFERROR(VLOOKUP($C76,[8]Data!$B$4:$BC$261,54,FALSE),0)</f>
        <v>0</v>
      </c>
      <c r="L76" s="99">
        <f>IFERROR(VLOOKUP($C76,[9]Data!$B$4:$BC$261,54,FALSE),0)</f>
        <v>0</v>
      </c>
      <c r="M76" s="99">
        <f>IFERROR(VLOOKUP($C76,[10]Data!$B$4:$BC$261,54,FALSE),0)</f>
        <v>0</v>
      </c>
      <c r="N76" s="99">
        <f>IFERROR(VLOOKUP($C76,[11]Data!$B$4:$BC$261,54,FALSE),0)</f>
        <v>0</v>
      </c>
      <c r="O76" s="99">
        <f t="shared" si="9"/>
        <v>0</v>
      </c>
      <c r="P76" s="99">
        <f t="shared" si="8"/>
        <v>0</v>
      </c>
      <c r="Q76" s="101">
        <f>IFERROR(VLOOKUP($C76,'GAR13 eq'!$C$4:$H$208,6,FALSE),0)*H76</f>
        <v>0</v>
      </c>
      <c r="R76" s="101">
        <f>IFERROR(VLOOKUP($C76,'GAR13 wd'!$C$4:$H$208,6,FALSE),0)*H76</f>
        <v>0</v>
      </c>
      <c r="S76" s="85" t="e">
        <f t="shared" si="10"/>
        <v>#DIV/0!</v>
      </c>
      <c r="T76" s="85" t="e">
        <f t="shared" si="11"/>
        <v>#DIV/0!</v>
      </c>
      <c r="U76" s="85">
        <f t="shared" si="12"/>
        <v>0</v>
      </c>
      <c r="V76" s="85">
        <f t="shared" si="13"/>
        <v>0</v>
      </c>
      <c r="W76" s="85">
        <f t="shared" si="14"/>
        <v>0</v>
      </c>
      <c r="X76" s="85">
        <f t="shared" si="15"/>
        <v>0</v>
      </c>
    </row>
    <row r="77" spans="1:24">
      <c r="A77">
        <v>74</v>
      </c>
      <c r="B77" t="s">
        <v>27</v>
      </c>
      <c r="C77" t="s">
        <v>216</v>
      </c>
      <c r="D77" t="s">
        <v>767</v>
      </c>
      <c r="E77">
        <v>250</v>
      </c>
      <c r="F77" t="e">
        <v>#N/A</v>
      </c>
      <c r="G77">
        <f>IFERROR(VLOOKUP(C77,[4]SOC!$B$4:$BF$261,57,FALSE),0)</f>
        <v>0</v>
      </c>
      <c r="H77">
        <f>IFERROR(VLOOKUP($C77,[5]Data!$B$4:$BF$261,57,FALSE),0)</f>
        <v>0</v>
      </c>
      <c r="I77">
        <f>IFERROR(VLOOKUP($C77,[6]Data!$B$4:$BF$261,56,FALSE),0)</f>
        <v>0</v>
      </c>
      <c r="J77" s="85">
        <f>IFERROR(VLOOKUP($C77,[7]WIID2c!$B$2:$E$5314,4,FALSE),0)</f>
        <v>0</v>
      </c>
      <c r="K77" s="99">
        <f>IFERROR(VLOOKUP($C77,[8]Data!$B$4:$BC$261,54,FALSE),0)</f>
        <v>0</v>
      </c>
      <c r="L77" s="99">
        <f>IFERROR(VLOOKUP($C77,[9]Data!$B$4:$BC$261,54,FALSE),0)</f>
        <v>0</v>
      </c>
      <c r="M77" s="99">
        <f>IFERROR(VLOOKUP($C77,[10]Data!$B$4:$BC$261,54,FALSE),0)</f>
        <v>0</v>
      </c>
      <c r="N77" s="99">
        <f>IFERROR(VLOOKUP($C77,[11]Data!$B$4:$BC$261,54,FALSE),0)</f>
        <v>0</v>
      </c>
      <c r="O77" s="99">
        <f t="shared" si="9"/>
        <v>0</v>
      </c>
      <c r="P77" s="99">
        <f t="shared" si="8"/>
        <v>0</v>
      </c>
      <c r="Q77" s="101">
        <f>IFERROR(VLOOKUP($C77,'GAR13 eq'!$C$4:$H$208,6,FALSE),0)*H77</f>
        <v>0</v>
      </c>
      <c r="R77" s="101">
        <f>IFERROR(VLOOKUP($C77,'GAR13 wd'!$C$4:$H$208,6,FALSE),0)*H77</f>
        <v>0</v>
      </c>
      <c r="S77" s="85" t="e">
        <f t="shared" si="10"/>
        <v>#DIV/0!</v>
      </c>
      <c r="T77" s="85" t="e">
        <f t="shared" si="11"/>
        <v>#DIV/0!</v>
      </c>
      <c r="U77" s="85" t="e">
        <f t="shared" si="12"/>
        <v>#DIV/0!</v>
      </c>
      <c r="V77" s="85" t="e">
        <f t="shared" si="13"/>
        <v>#DIV/0!</v>
      </c>
      <c r="W77" s="85" t="e">
        <f t="shared" si="14"/>
        <v>#DIV/0!</v>
      </c>
      <c r="X77" s="85" t="e">
        <f t="shared" si="15"/>
        <v>#DIV/0!</v>
      </c>
    </row>
    <row r="78" spans="1:24">
      <c r="A78">
        <v>75</v>
      </c>
      <c r="B78" t="s">
        <v>27</v>
      </c>
      <c r="C78" t="s">
        <v>200</v>
      </c>
      <c r="D78" t="s">
        <v>768</v>
      </c>
      <c r="E78">
        <v>250</v>
      </c>
      <c r="F78" t="s">
        <v>599</v>
      </c>
      <c r="G78">
        <f>IFERROR(VLOOKUP(C78,[4]SOC!$B$4:$BF$261,57,FALSE),0)</f>
        <v>0</v>
      </c>
      <c r="H78">
        <f>IFERROR(VLOOKUP($C78,[5]Data!$B$4:$BF$261,57,FALSE),0)</f>
        <v>0</v>
      </c>
      <c r="I78">
        <f>IFERROR(VLOOKUP($C78,[6]Data!$B$4:$BF$261,56,FALSE),0)</f>
        <v>1536674</v>
      </c>
      <c r="J78" s="85">
        <f>IFERROR(VLOOKUP($C78,[7]WIID2c!$B$2:$E$5314,4,FALSE),0)</f>
        <v>24.399999618530273</v>
      </c>
      <c r="K78" s="99">
        <f>IFERROR(VLOOKUP($C78,[8]Data!$B$4:$BC$261,54,FALSE),0)</f>
        <v>0</v>
      </c>
      <c r="L78" s="99">
        <f>IFERROR(VLOOKUP($C78,[9]Data!$B$4:$BC$261,54,FALSE),0)</f>
        <v>0</v>
      </c>
      <c r="M78" s="99">
        <f>IFERROR(VLOOKUP($C78,[10]Data!$B$4:$BC$261,54,FALSE),0)</f>
        <v>0</v>
      </c>
      <c r="N78" s="99">
        <f>IFERROR(VLOOKUP($C78,[11]Data!$B$4:$BC$261,54,FALSE),0)</f>
        <v>0</v>
      </c>
      <c r="O78" s="99">
        <f t="shared" si="9"/>
        <v>0</v>
      </c>
      <c r="P78" s="99">
        <f t="shared" si="8"/>
        <v>0</v>
      </c>
      <c r="Q78" s="101">
        <f>IFERROR(VLOOKUP($C78,'GAR13 eq'!$C$4:$H$208,6,FALSE),0)*H78</f>
        <v>0</v>
      </c>
      <c r="R78" s="101">
        <f>IFERROR(VLOOKUP($C78,'GAR13 wd'!$C$4:$H$208,6,FALSE),0)*H78</f>
        <v>0</v>
      </c>
      <c r="S78" s="85" t="e">
        <f t="shared" si="10"/>
        <v>#DIV/0!</v>
      </c>
      <c r="T78" s="85" t="e">
        <f t="shared" si="11"/>
        <v>#DIV/0!</v>
      </c>
      <c r="U78" s="85">
        <f t="shared" si="12"/>
        <v>0</v>
      </c>
      <c r="V78" s="85">
        <f t="shared" si="13"/>
        <v>0</v>
      </c>
      <c r="W78" s="85">
        <f t="shared" si="14"/>
        <v>0</v>
      </c>
      <c r="X78" s="85">
        <f t="shared" si="15"/>
        <v>0</v>
      </c>
    </row>
    <row r="79" spans="1:24">
      <c r="A79">
        <v>76</v>
      </c>
      <c r="B79" t="s">
        <v>27</v>
      </c>
      <c r="C79" t="s">
        <v>188</v>
      </c>
      <c r="D79" t="s">
        <v>769</v>
      </c>
      <c r="E79">
        <v>250</v>
      </c>
      <c r="F79" t="s">
        <v>600</v>
      </c>
      <c r="G79">
        <f>IFERROR(VLOOKUP(C79,[4]SOC!$B$4:$BF$261,57,FALSE),0)</f>
        <v>0</v>
      </c>
      <c r="H79">
        <f>IFERROR(VLOOKUP($C79,[5]Data!$B$4:$BF$261,57,FALSE),0)</f>
        <v>1.2243872719419366</v>
      </c>
      <c r="I79">
        <f>IFERROR(VLOOKUP($C79,[6]Data!$B$4:$BF$261,56,FALSE),0)</f>
        <v>252880</v>
      </c>
      <c r="J79" s="85">
        <f>IFERROR(VLOOKUP($C79,[7]WIID2c!$B$2:$E$5314,4,FALSE),0)</f>
        <v>25.9</v>
      </c>
      <c r="K79" s="99">
        <f>IFERROR(VLOOKUP($C79,[8]Data!$B$4:$BC$261,54,FALSE),0)</f>
        <v>0</v>
      </c>
      <c r="L79" s="99">
        <f>IFERROR(VLOOKUP($C79,[9]Data!$B$4:$BC$261,54,FALSE),0)</f>
        <v>0</v>
      </c>
      <c r="M79" s="99">
        <f>IFERROR(VLOOKUP($C79,[10]Data!$B$4:$BC$261,54,FALSE),0)</f>
        <v>0</v>
      </c>
      <c r="N79" s="99">
        <f>IFERROR(VLOOKUP($C79,[11]Data!$B$4:$BC$261,54,FALSE),0)</f>
        <v>0</v>
      </c>
      <c r="O79" s="99">
        <f t="shared" si="9"/>
        <v>0</v>
      </c>
      <c r="P79" s="99">
        <f t="shared" si="8"/>
        <v>0</v>
      </c>
      <c r="Q79" s="101">
        <f>IFERROR(VLOOKUP($C79,'GAR13 eq'!$C$4:$H$208,6,FALSE),0)*H79</f>
        <v>5.0199878149619401</v>
      </c>
      <c r="R79" s="101">
        <f>IFERROR(VLOOKUP($C79,'GAR13 wd'!$C$4:$H$208,6,FALSE),0)*H79</f>
        <v>0</v>
      </c>
      <c r="S79" s="85" t="e">
        <f t="shared" si="10"/>
        <v>#DIV/0!</v>
      </c>
      <c r="T79" s="85" t="e">
        <f t="shared" si="11"/>
        <v>#DIV/0!</v>
      </c>
      <c r="U79" s="85">
        <f t="shared" si="12"/>
        <v>19.851264690611909</v>
      </c>
      <c r="V79" s="85">
        <f t="shared" si="13"/>
        <v>0</v>
      </c>
      <c r="W79" s="85">
        <f t="shared" si="14"/>
        <v>39.702529381223819</v>
      </c>
      <c r="X79" s="85">
        <f t="shared" si="15"/>
        <v>0</v>
      </c>
    </row>
    <row r="80" spans="1:24">
      <c r="A80">
        <v>77</v>
      </c>
      <c r="B80" t="s">
        <v>27</v>
      </c>
      <c r="C80" t="s">
        <v>160</v>
      </c>
      <c r="D80" t="s">
        <v>770</v>
      </c>
      <c r="E80">
        <v>250</v>
      </c>
      <c r="F80" t="s">
        <v>617</v>
      </c>
      <c r="G80">
        <f>IFERROR(VLOOKUP(C80,[4]SOC!$B$4:$BF$261,57,FALSE),0)</f>
        <v>0</v>
      </c>
      <c r="H80">
        <f>IFERROR(VLOOKUP($C80,[5]Data!$B$4:$BF$261,57,FALSE),0)</f>
        <v>0.41097716725185962</v>
      </c>
      <c r="I80">
        <f>IFERROR(VLOOKUP($C80,[6]Data!$B$4:$BF$261,56,FALSE),0)</f>
        <v>964227</v>
      </c>
      <c r="J80" s="85">
        <f>IFERROR(VLOOKUP($C80,[7]WIID2c!$B$2:$E$5314,4,FALSE),0)</f>
        <v>45.24971</v>
      </c>
      <c r="K80" s="99">
        <f>IFERROR(VLOOKUP($C80,[8]Data!$B$4:$BC$261,54,FALSE),0)</f>
        <v>9.23</v>
      </c>
      <c r="L80" s="99">
        <f>IFERROR(VLOOKUP($C80,[9]Data!$B$4:$BC$261,54,FALSE),0)</f>
        <v>14.47</v>
      </c>
      <c r="M80" s="99">
        <f>IFERROR(VLOOKUP($C80,[10]Data!$B$4:$BC$261,54,FALSE),0)</f>
        <v>22.43</v>
      </c>
      <c r="N80" s="99">
        <f>IFERROR(VLOOKUP($C80,[11]Data!$B$4:$BC$261,54,FALSE),0)</f>
        <v>48.98</v>
      </c>
      <c r="O80" s="99">
        <f t="shared" si="9"/>
        <v>46.13</v>
      </c>
      <c r="P80" s="99">
        <f t="shared" si="8"/>
        <v>0</v>
      </c>
      <c r="Q80" s="101">
        <f>IFERROR(VLOOKUP($C80,'GAR13 eq'!$C$4:$H$208,6,FALSE),0)*H80</f>
        <v>3.5344036383659927</v>
      </c>
      <c r="R80" s="101">
        <f>IFERROR(VLOOKUP($C80,'GAR13 wd'!$C$4:$H$208,6,FALSE),0)*H80</f>
        <v>0</v>
      </c>
      <c r="S80" s="85" t="e">
        <f t="shared" si="10"/>
        <v>#DIV/0!</v>
      </c>
      <c r="T80" s="85" t="e">
        <f t="shared" si="11"/>
        <v>#DIV/0!</v>
      </c>
      <c r="U80" s="85">
        <f t="shared" si="12"/>
        <v>3.6655306669134888</v>
      </c>
      <c r="V80" s="85">
        <f t="shared" si="13"/>
        <v>0</v>
      </c>
      <c r="W80" s="85">
        <f t="shared" si="14"/>
        <v>7.3310613338269777</v>
      </c>
      <c r="X80" s="85">
        <f t="shared" si="15"/>
        <v>0</v>
      </c>
    </row>
    <row r="81" spans="1:24">
      <c r="A81">
        <v>78</v>
      </c>
      <c r="B81" t="s">
        <v>27</v>
      </c>
      <c r="C81" t="s">
        <v>168</v>
      </c>
      <c r="D81" t="s">
        <v>771</v>
      </c>
      <c r="E81">
        <v>250</v>
      </c>
      <c r="F81" t="s">
        <v>603</v>
      </c>
      <c r="G81">
        <f>IFERROR(VLOOKUP(C81,[4]SOC!$B$4:$BF$261,57,FALSE),0)</f>
        <v>0</v>
      </c>
      <c r="H81">
        <f>IFERROR(VLOOKUP($C81,[5]Data!$B$4:$BF$261,57,FALSE),0)</f>
        <v>0.47751367839126785</v>
      </c>
      <c r="I81">
        <f>IFERROR(VLOOKUP($C81,[6]Data!$B$4:$BF$261,56,FALSE),0)</f>
        <v>1188603</v>
      </c>
      <c r="J81" s="85">
        <f>IFERROR(VLOOKUP($C81,[7]WIID2c!$B$2:$E$5314,4,FALSE),0)</f>
        <v>26.399999618530273</v>
      </c>
      <c r="K81" s="99">
        <f>IFERROR(VLOOKUP($C81,[8]Data!$B$4:$BC$261,54,FALSE),0)</f>
        <v>12.19</v>
      </c>
      <c r="L81" s="99">
        <f>IFERROR(VLOOKUP($C81,[9]Data!$B$4:$BC$261,54,FALSE),0)</f>
        <v>16.52</v>
      </c>
      <c r="M81" s="99">
        <f>IFERROR(VLOOKUP($C81,[10]Data!$B$4:$BC$261,54,FALSE),0)</f>
        <v>22.34</v>
      </c>
      <c r="N81" s="99">
        <f>IFERROR(VLOOKUP($C81,[11]Data!$B$4:$BC$261,54,FALSE),0)</f>
        <v>41.15</v>
      </c>
      <c r="O81" s="99">
        <f t="shared" si="9"/>
        <v>51.05</v>
      </c>
      <c r="P81" s="99">
        <f t="shared" si="8"/>
        <v>0</v>
      </c>
      <c r="Q81" s="101">
        <f>IFERROR(VLOOKUP($C81,'GAR13 eq'!$C$4:$H$208,6,FALSE),0)*H81</f>
        <v>0.9550273567825357</v>
      </c>
      <c r="R81" s="101">
        <f>IFERROR(VLOOKUP($C81,'GAR13 wd'!$C$4:$H$208,6,FALSE),0)*H81</f>
        <v>0</v>
      </c>
      <c r="S81" s="85" t="e">
        <f t="shared" si="10"/>
        <v>#DIV/0!</v>
      </c>
      <c r="T81" s="85" t="e">
        <f t="shared" si="11"/>
        <v>#DIV/0!</v>
      </c>
      <c r="U81" s="85">
        <f t="shared" si="12"/>
        <v>0.8034872508167451</v>
      </c>
      <c r="V81" s="85">
        <f t="shared" si="13"/>
        <v>0</v>
      </c>
      <c r="W81" s="85">
        <f t="shared" si="14"/>
        <v>1.6069745016334902</v>
      </c>
      <c r="X81" s="85">
        <f t="shared" si="15"/>
        <v>0</v>
      </c>
    </row>
    <row r="82" spans="1:24">
      <c r="A82">
        <v>79</v>
      </c>
      <c r="B82" t="s">
        <v>27</v>
      </c>
      <c r="C82" t="s">
        <v>218</v>
      </c>
      <c r="D82" t="s">
        <v>772</v>
      </c>
      <c r="E82">
        <v>250</v>
      </c>
      <c r="F82" t="e">
        <v>#N/A</v>
      </c>
      <c r="G82">
        <f>IFERROR(VLOOKUP(C82,[4]SOC!$B$4:$BF$261,57,FALSE),0)</f>
        <v>0</v>
      </c>
      <c r="H82">
        <f>IFERROR(VLOOKUP($C82,[5]Data!$B$4:$BF$261,57,FALSE),0)</f>
        <v>0</v>
      </c>
      <c r="I82">
        <f>IFERROR(VLOOKUP($C82,[6]Data!$B$4:$BF$261,56,FALSE),0)</f>
        <v>0</v>
      </c>
      <c r="J82" s="85">
        <f>IFERROR(VLOOKUP($C82,[7]WIID2c!$B$2:$E$5314,4,FALSE),0)</f>
        <v>0</v>
      </c>
      <c r="K82" s="99">
        <f>IFERROR(VLOOKUP($C82,[8]Data!$B$4:$BC$261,54,FALSE),0)</f>
        <v>0</v>
      </c>
      <c r="L82" s="99">
        <f>IFERROR(VLOOKUP($C82,[9]Data!$B$4:$BC$261,54,FALSE),0)</f>
        <v>0</v>
      </c>
      <c r="M82" s="99">
        <f>IFERROR(VLOOKUP($C82,[10]Data!$B$4:$BC$261,54,FALSE),0)</f>
        <v>0</v>
      </c>
      <c r="N82" s="99">
        <f>IFERROR(VLOOKUP($C82,[11]Data!$B$4:$BC$261,54,FALSE),0)</f>
        <v>0</v>
      </c>
      <c r="O82" s="99">
        <f t="shared" si="9"/>
        <v>0</v>
      </c>
      <c r="P82" s="99">
        <f t="shared" si="8"/>
        <v>0</v>
      </c>
      <c r="Q82" s="101">
        <f>IFERROR(VLOOKUP($C82,'GAR13 eq'!$C$4:$H$208,6,FALSE),0)*H82</f>
        <v>0</v>
      </c>
      <c r="R82" s="101">
        <f>IFERROR(VLOOKUP($C82,'GAR13 wd'!$C$4:$H$208,6,FALSE),0)*H82</f>
        <v>0</v>
      </c>
      <c r="S82" s="85" t="e">
        <f t="shared" si="10"/>
        <v>#DIV/0!</v>
      </c>
      <c r="T82" s="85" t="e">
        <f t="shared" si="11"/>
        <v>#DIV/0!</v>
      </c>
      <c r="U82" s="85" t="e">
        <f t="shared" si="12"/>
        <v>#DIV/0!</v>
      </c>
      <c r="V82" s="85" t="e">
        <f t="shared" si="13"/>
        <v>#DIV/0!</v>
      </c>
      <c r="W82" s="85" t="e">
        <f t="shared" si="14"/>
        <v>#DIV/0!</v>
      </c>
      <c r="X82" s="85" t="e">
        <f t="shared" si="15"/>
        <v>#DIV/0!</v>
      </c>
    </row>
    <row r="83" spans="1:24">
      <c r="A83">
        <v>80</v>
      </c>
      <c r="B83" t="s">
        <v>27</v>
      </c>
      <c r="C83" t="s">
        <v>154</v>
      </c>
      <c r="D83" t="s">
        <v>773</v>
      </c>
      <c r="E83">
        <v>250</v>
      </c>
      <c r="F83" t="s">
        <v>602</v>
      </c>
      <c r="G83">
        <f>IFERROR(VLOOKUP(C83,[4]SOC!$B$4:$BF$261,57,FALSE),0)</f>
        <v>0</v>
      </c>
      <c r="H83">
        <f>IFERROR(VLOOKUP($C83,[5]Data!$B$4:$BF$261,57,FALSE),0)</f>
        <v>0.49765968156714496</v>
      </c>
      <c r="I83">
        <f>IFERROR(VLOOKUP($C83,[6]Data!$B$4:$BF$261,56,FALSE),0)</f>
        <v>251500</v>
      </c>
      <c r="J83" s="85">
        <f>IFERROR(VLOOKUP($C83,[7]WIID2c!$B$2:$E$5314,4,FALSE),0)</f>
        <v>0</v>
      </c>
      <c r="K83" s="99">
        <f>IFERROR(VLOOKUP($C83,[8]Data!$B$4:$BC$261,54,FALSE),0)</f>
        <v>13.36</v>
      </c>
      <c r="L83" s="99">
        <f>IFERROR(VLOOKUP($C83,[9]Data!$B$4:$BC$261,54,FALSE),0)</f>
        <v>17.61</v>
      </c>
      <c r="M83" s="99">
        <f>IFERROR(VLOOKUP($C83,[10]Data!$B$4:$BC$261,54,FALSE),0)</f>
        <v>23.02</v>
      </c>
      <c r="N83" s="99">
        <f>IFERROR(VLOOKUP($C83,[11]Data!$B$4:$BC$261,54,FALSE),0)</f>
        <v>37.26</v>
      </c>
      <c r="O83" s="99">
        <f t="shared" si="9"/>
        <v>53.989999999999995</v>
      </c>
      <c r="P83" s="99">
        <f t="shared" si="8"/>
        <v>0</v>
      </c>
      <c r="Q83" s="101">
        <f>IFERROR(VLOOKUP($C83,'GAR13 eq'!$C$4:$H$208,6,FALSE),0)*H83</f>
        <v>1.293915172074577</v>
      </c>
      <c r="R83" s="101">
        <f>IFERROR(VLOOKUP($C83,'GAR13 wd'!$C$4:$H$208,6,FALSE),0)*H83</f>
        <v>0</v>
      </c>
      <c r="S83" s="85" t="e">
        <f t="shared" si="10"/>
        <v>#DIV/0!</v>
      </c>
      <c r="T83" s="85" t="e">
        <f t="shared" si="11"/>
        <v>#DIV/0!</v>
      </c>
      <c r="U83" s="85">
        <f t="shared" si="12"/>
        <v>5.1447919366782386</v>
      </c>
      <c r="V83" s="85">
        <f t="shared" si="13"/>
        <v>0</v>
      </c>
      <c r="W83" s="85">
        <f t="shared" si="14"/>
        <v>10.289583873356477</v>
      </c>
      <c r="X83" s="85">
        <f t="shared" si="15"/>
        <v>0</v>
      </c>
    </row>
    <row r="84" spans="1:24">
      <c r="A84">
        <v>81</v>
      </c>
      <c r="B84" t="s">
        <v>27</v>
      </c>
      <c r="C84" t="s">
        <v>170</v>
      </c>
      <c r="D84" t="s">
        <v>774</v>
      </c>
      <c r="E84">
        <v>250</v>
      </c>
      <c r="F84" t="s">
        <v>604</v>
      </c>
      <c r="G84">
        <f>IFERROR(VLOOKUP(C84,[4]SOC!$B$4:$BF$261,57,FALSE),0)</f>
        <v>0</v>
      </c>
      <c r="H84">
        <f>IFERROR(VLOOKUP($C84,[5]Data!$B$4:$BF$261,57,FALSE),0)</f>
        <v>1.0970811867066332</v>
      </c>
      <c r="I84">
        <f>IFERROR(VLOOKUP($C84,[6]Data!$B$4:$BF$261,56,FALSE),0)</f>
        <v>8975024</v>
      </c>
      <c r="J84" s="85">
        <f>IFERROR(VLOOKUP($C84,[7]WIID2c!$B$2:$E$5314,4,FALSE),0)</f>
        <v>28.299999237060547</v>
      </c>
      <c r="K84" s="99">
        <f>IFERROR(VLOOKUP($C84,[8]Data!$B$4:$BC$261,54,FALSE),0)</f>
        <v>0</v>
      </c>
      <c r="L84" s="99">
        <f>IFERROR(VLOOKUP($C84,[9]Data!$B$4:$BC$261,54,FALSE),0)</f>
        <v>0</v>
      </c>
      <c r="M84" s="99">
        <f>IFERROR(VLOOKUP($C84,[10]Data!$B$4:$BC$261,54,FALSE),0)</f>
        <v>0</v>
      </c>
      <c r="N84" s="99">
        <f>IFERROR(VLOOKUP($C84,[11]Data!$B$4:$BC$261,54,FALSE),0)</f>
        <v>0</v>
      </c>
      <c r="O84" s="99">
        <f t="shared" si="9"/>
        <v>0</v>
      </c>
      <c r="P84" s="99">
        <f t="shared" si="8"/>
        <v>0</v>
      </c>
      <c r="Q84" s="101">
        <f>IFERROR(VLOOKUP($C84,'GAR13 eq'!$C$4:$H$208,6,FALSE),0)*H84</f>
        <v>175.09415739837866</v>
      </c>
      <c r="R84" s="101">
        <f>IFERROR(VLOOKUP($C84,'GAR13 wd'!$C$4:$H$208,6,FALSE),0)*H84</f>
        <v>0</v>
      </c>
      <c r="S84" s="85" t="e">
        <f t="shared" si="10"/>
        <v>#DIV/0!</v>
      </c>
      <c r="T84" s="85" t="e">
        <f t="shared" si="11"/>
        <v>#DIV/0!</v>
      </c>
      <c r="U84" s="85">
        <f t="shared" si="12"/>
        <v>19.509046148331041</v>
      </c>
      <c r="V84" s="85">
        <f t="shared" si="13"/>
        <v>0</v>
      </c>
      <c r="W84" s="85">
        <f t="shared" si="14"/>
        <v>39.018092296662083</v>
      </c>
      <c r="X84" s="85">
        <f t="shared" si="15"/>
        <v>0</v>
      </c>
    </row>
    <row r="85" spans="1:24">
      <c r="A85">
        <v>82</v>
      </c>
      <c r="B85" t="s">
        <v>27</v>
      </c>
      <c r="C85" t="s">
        <v>204</v>
      </c>
      <c r="D85" t="s">
        <v>775</v>
      </c>
      <c r="E85">
        <v>250</v>
      </c>
      <c r="F85" t="s">
        <v>605</v>
      </c>
      <c r="G85">
        <f>IFERROR(VLOOKUP(C85,[4]SOC!$B$4:$BF$261,57,FALSE),0)</f>
        <v>0</v>
      </c>
      <c r="H85">
        <f>IFERROR(VLOOKUP($C85,[5]Data!$B$4:$BF$261,57,FALSE),0)</f>
        <v>1.5401269218723403</v>
      </c>
      <c r="I85">
        <f>IFERROR(VLOOKUP($C85,[6]Data!$B$4:$BF$261,56,FALSE),0)</f>
        <v>2674543</v>
      </c>
      <c r="J85" s="85">
        <f>IFERROR(VLOOKUP($C85,[7]WIID2c!$B$2:$E$5314,4,FALSE),0)</f>
        <v>23.399999618530273</v>
      </c>
      <c r="K85" s="99">
        <f>IFERROR(VLOOKUP($C85,[8]Data!$B$4:$BC$261,54,FALSE),0)</f>
        <v>0</v>
      </c>
      <c r="L85" s="99">
        <f>IFERROR(VLOOKUP($C85,[9]Data!$B$4:$BC$261,54,FALSE),0)</f>
        <v>0</v>
      </c>
      <c r="M85" s="99">
        <f>IFERROR(VLOOKUP($C85,[10]Data!$B$4:$BC$261,54,FALSE),0)</f>
        <v>0</v>
      </c>
      <c r="N85" s="99">
        <f>IFERROR(VLOOKUP($C85,[11]Data!$B$4:$BC$261,54,FALSE),0)</f>
        <v>0</v>
      </c>
      <c r="O85" s="99">
        <f t="shared" si="9"/>
        <v>0</v>
      </c>
      <c r="P85" s="99">
        <f t="shared" si="8"/>
        <v>0</v>
      </c>
      <c r="Q85" s="101">
        <f>IFERROR(VLOOKUP($C85,'GAR13 eq'!$C$4:$H$208,6,FALSE),0)*H85</f>
        <v>6.314520379676595</v>
      </c>
      <c r="R85" s="101">
        <f>IFERROR(VLOOKUP($C85,'GAR13 wd'!$C$4:$H$208,6,FALSE),0)*H85</f>
        <v>0</v>
      </c>
      <c r="S85" s="85" t="e">
        <f t="shared" si="10"/>
        <v>#DIV/0!</v>
      </c>
      <c r="T85" s="85" t="e">
        <f t="shared" si="11"/>
        <v>#DIV/0!</v>
      </c>
      <c r="U85" s="85">
        <f t="shared" si="12"/>
        <v>2.360971717290242</v>
      </c>
      <c r="V85" s="85">
        <f t="shared" si="13"/>
        <v>0</v>
      </c>
      <c r="W85" s="85">
        <f t="shared" si="14"/>
        <v>4.721943434580484</v>
      </c>
      <c r="X85" s="85">
        <f t="shared" si="15"/>
        <v>0</v>
      </c>
    </row>
    <row r="86" spans="1:24">
      <c r="A86">
        <v>83</v>
      </c>
      <c r="B86" t="s">
        <v>27</v>
      </c>
      <c r="C86" t="s">
        <v>178</v>
      </c>
      <c r="D86" t="s">
        <v>776</v>
      </c>
      <c r="E86">
        <v>250</v>
      </c>
      <c r="F86" t="s">
        <v>606</v>
      </c>
      <c r="G86">
        <f>IFERROR(VLOOKUP(C86,[4]SOC!$B$4:$BF$261,57,FALSE),0)</f>
        <v>0</v>
      </c>
      <c r="H86">
        <f>IFERROR(VLOOKUP($C86,[5]Data!$B$4:$BF$261,57,FALSE),0)</f>
        <v>0.57710267322660258</v>
      </c>
      <c r="I86">
        <f>IFERROR(VLOOKUP($C86,[6]Data!$B$4:$BF$261,56,FALSE),0)</f>
        <v>18526424</v>
      </c>
      <c r="J86" s="85">
        <f>IFERROR(VLOOKUP($C86,[7]WIID2c!$B$2:$E$5314,4,FALSE),0)</f>
        <v>23.1</v>
      </c>
      <c r="K86" s="99">
        <f>IFERROR(VLOOKUP($C86,[8]Data!$B$4:$BC$261,54,FALSE),0)</f>
        <v>12.03</v>
      </c>
      <c r="L86" s="99">
        <f>IFERROR(VLOOKUP($C86,[9]Data!$B$4:$BC$261,54,FALSE),0)</f>
        <v>16.329999999999998</v>
      </c>
      <c r="M86" s="99">
        <f>IFERROR(VLOOKUP($C86,[10]Data!$B$4:$BC$261,54,FALSE),0)</f>
        <v>22.16</v>
      </c>
      <c r="N86" s="99">
        <f>IFERROR(VLOOKUP($C86,[11]Data!$B$4:$BC$261,54,FALSE),0)</f>
        <v>41.79</v>
      </c>
      <c r="O86" s="99">
        <f t="shared" si="9"/>
        <v>50.519999999999996</v>
      </c>
      <c r="P86" s="99">
        <f t="shared" si="8"/>
        <v>0</v>
      </c>
      <c r="Q86" s="101">
        <f>IFERROR(VLOOKUP($C86,'GAR13 eq'!$C$4:$H$208,6,FALSE),0)*H86</f>
        <v>38.14648670027843</v>
      </c>
      <c r="R86" s="101">
        <f>IFERROR(VLOOKUP($C86,'GAR13 wd'!$C$4:$H$208,6,FALSE),0)*H86</f>
        <v>0</v>
      </c>
      <c r="S86" s="85" t="e">
        <f t="shared" si="10"/>
        <v>#DIV/0!</v>
      </c>
      <c r="T86" s="85" t="e">
        <f t="shared" si="11"/>
        <v>#DIV/0!</v>
      </c>
      <c r="U86" s="85">
        <f t="shared" si="12"/>
        <v>2.0590312895936331</v>
      </c>
      <c r="V86" s="85">
        <f t="shared" si="13"/>
        <v>0</v>
      </c>
      <c r="W86" s="85">
        <f t="shared" si="14"/>
        <v>4.1180625791872663</v>
      </c>
      <c r="X86" s="85">
        <f t="shared" si="15"/>
        <v>0</v>
      </c>
    </row>
    <row r="87" spans="1:24">
      <c r="A87">
        <v>86</v>
      </c>
      <c r="B87" t="s">
        <v>27</v>
      </c>
      <c r="C87" t="s">
        <v>214</v>
      </c>
      <c r="D87" t="s">
        <v>777</v>
      </c>
      <c r="E87">
        <v>250</v>
      </c>
      <c r="F87" t="s">
        <v>610</v>
      </c>
      <c r="G87">
        <f>IFERROR(VLOOKUP(C87,[4]SOC!$B$4:$BF$261,57,FALSE),0)</f>
        <v>0</v>
      </c>
      <c r="H87">
        <f>IFERROR(VLOOKUP($C87,[5]Data!$B$4:$BF$261,57,FALSE),0)</f>
        <v>0</v>
      </c>
      <c r="I87">
        <f>IFERROR(VLOOKUP($C87,[6]Data!$B$4:$BF$261,56,FALSE),0)</f>
        <v>0</v>
      </c>
      <c r="J87" s="85">
        <f>IFERROR(VLOOKUP($C87,[7]WIID2c!$B$2:$E$5314,4,FALSE),0)</f>
        <v>0</v>
      </c>
      <c r="K87" s="99">
        <f>IFERROR(VLOOKUP($C87,[8]Data!$B$4:$BC$261,54,FALSE),0)</f>
        <v>0</v>
      </c>
      <c r="L87" s="99">
        <f>IFERROR(VLOOKUP($C87,[9]Data!$B$4:$BC$261,54,FALSE),0)</f>
        <v>0</v>
      </c>
      <c r="M87" s="99">
        <f>IFERROR(VLOOKUP($C87,[10]Data!$B$4:$BC$261,54,FALSE),0)</f>
        <v>0</v>
      </c>
      <c r="N87" s="99">
        <f>IFERROR(VLOOKUP($C87,[11]Data!$B$4:$BC$261,54,FALSE),0)</f>
        <v>0</v>
      </c>
      <c r="O87" s="99">
        <f t="shared" si="9"/>
        <v>0</v>
      </c>
      <c r="P87" s="99">
        <f t="shared" si="8"/>
        <v>0</v>
      </c>
      <c r="Q87" s="101">
        <f>IFERROR(VLOOKUP($C87,'GAR13 eq'!$C$4:$H$208,6,FALSE),0)*H87</f>
        <v>0</v>
      </c>
      <c r="R87" s="101">
        <f>IFERROR(VLOOKUP($C87,'GAR13 wd'!$C$4:$H$208,6,FALSE),0)*H87</f>
        <v>0</v>
      </c>
      <c r="S87" s="85" t="e">
        <f t="shared" si="10"/>
        <v>#DIV/0!</v>
      </c>
      <c r="T87" s="85" t="e">
        <f t="shared" si="11"/>
        <v>#DIV/0!</v>
      </c>
      <c r="U87" s="85" t="e">
        <f t="shared" si="12"/>
        <v>#DIV/0!</v>
      </c>
      <c r="V87" s="85" t="e">
        <f t="shared" si="13"/>
        <v>#DIV/0!</v>
      </c>
      <c r="W87" s="85" t="e">
        <f t="shared" si="14"/>
        <v>#DIV/0!</v>
      </c>
      <c r="X87" s="85" t="e">
        <f t="shared" si="15"/>
        <v>#DIV/0!</v>
      </c>
    </row>
    <row r="88" spans="1:24">
      <c r="A88">
        <v>87</v>
      </c>
      <c r="B88" t="s">
        <v>27</v>
      </c>
      <c r="C88" t="s">
        <v>184</v>
      </c>
      <c r="D88" t="s">
        <v>778</v>
      </c>
      <c r="E88">
        <v>250</v>
      </c>
      <c r="F88" t="s">
        <v>611</v>
      </c>
      <c r="G88">
        <f>IFERROR(VLOOKUP(C88,[4]SOC!$B$4:$BF$261,57,FALSE),0)</f>
        <v>0</v>
      </c>
      <c r="H88">
        <f>IFERROR(VLOOKUP($C88,[5]Data!$B$4:$BF$261,57,FALSE),0)</f>
        <v>0.47966128054464885</v>
      </c>
      <c r="I88">
        <f>IFERROR(VLOOKUP($C88,[6]Data!$B$4:$BF$261,56,FALSE),0)</f>
        <v>3145704</v>
      </c>
      <c r="J88" s="85">
        <f>IFERROR(VLOOKUP($C88,[7]WIID2c!$B$2:$E$5314,4,FALSE),0)</f>
        <v>31.1</v>
      </c>
      <c r="K88" s="99">
        <f>IFERROR(VLOOKUP($C88,[8]Data!$B$4:$BC$261,54,FALSE),0)</f>
        <v>13.22</v>
      </c>
      <c r="L88" s="99">
        <f>IFERROR(VLOOKUP($C88,[9]Data!$B$4:$BC$261,54,FALSE),0)</f>
        <v>17.45</v>
      </c>
      <c r="M88" s="99">
        <f>IFERROR(VLOOKUP($C88,[10]Data!$B$4:$BC$261,54,FALSE),0)</f>
        <v>22.76</v>
      </c>
      <c r="N88" s="99">
        <f>IFERROR(VLOOKUP($C88,[11]Data!$B$4:$BC$261,54,FALSE),0)</f>
        <v>38.21</v>
      </c>
      <c r="O88" s="99">
        <f t="shared" si="9"/>
        <v>53.430000000000007</v>
      </c>
      <c r="P88" s="99">
        <f t="shared" si="8"/>
        <v>0</v>
      </c>
      <c r="Q88" s="101">
        <f>IFERROR(VLOOKUP($C88,'GAR13 eq'!$C$4:$H$208,6,FALSE),0)*H88</f>
        <v>2.5901709149411039</v>
      </c>
      <c r="R88" s="101">
        <f>IFERROR(VLOOKUP($C88,'GAR13 wd'!$C$4:$H$208,6,FALSE),0)*H88</f>
        <v>0</v>
      </c>
      <c r="S88" s="85" t="e">
        <f t="shared" si="10"/>
        <v>#DIV/0!</v>
      </c>
      <c r="T88" s="85" t="e">
        <f t="shared" si="11"/>
        <v>#DIV/0!</v>
      </c>
      <c r="U88" s="85">
        <f t="shared" si="12"/>
        <v>0.82339944093312778</v>
      </c>
      <c r="V88" s="85">
        <f t="shared" si="13"/>
        <v>0</v>
      </c>
      <c r="W88" s="85">
        <f t="shared" si="14"/>
        <v>1.6467988818662556</v>
      </c>
      <c r="X88" s="85">
        <f t="shared" si="15"/>
        <v>0</v>
      </c>
    </row>
    <row r="89" spans="1:24">
      <c r="A89">
        <v>88</v>
      </c>
      <c r="B89" t="s">
        <v>27</v>
      </c>
      <c r="C89" t="s">
        <v>174</v>
      </c>
      <c r="D89" t="s">
        <v>779</v>
      </c>
      <c r="E89">
        <v>250</v>
      </c>
      <c r="F89" t="s">
        <v>612</v>
      </c>
      <c r="G89">
        <f>IFERROR(VLOOKUP(C89,[4]SOC!$B$4:$BF$261,57,FALSE),0)</f>
        <v>0</v>
      </c>
      <c r="H89">
        <f>IFERROR(VLOOKUP($C89,[5]Data!$B$4:$BF$261,57,FALSE),0)</f>
        <v>0</v>
      </c>
      <c r="I89">
        <f>IFERROR(VLOOKUP($C89,[6]Data!$B$4:$BF$261,56,FALSE),0)</f>
        <v>2734777</v>
      </c>
      <c r="J89" s="85">
        <f>IFERROR(VLOOKUP($C89,[7]WIID2c!$B$2:$E$5314,4,FALSE),0)</f>
        <v>30.600000381469727</v>
      </c>
      <c r="K89" s="99">
        <f>IFERROR(VLOOKUP($C89,[8]Data!$B$4:$BC$261,54,FALSE),0)</f>
        <v>0</v>
      </c>
      <c r="L89" s="99">
        <f>IFERROR(VLOOKUP($C89,[9]Data!$B$4:$BC$261,54,FALSE),0)</f>
        <v>0</v>
      </c>
      <c r="M89" s="99">
        <f>IFERROR(VLOOKUP($C89,[10]Data!$B$4:$BC$261,54,FALSE),0)</f>
        <v>0</v>
      </c>
      <c r="N89" s="99">
        <f>IFERROR(VLOOKUP($C89,[11]Data!$B$4:$BC$261,54,FALSE),0)</f>
        <v>0</v>
      </c>
      <c r="O89" s="99">
        <f t="shared" si="9"/>
        <v>0</v>
      </c>
      <c r="P89" s="99">
        <f t="shared" si="8"/>
        <v>0</v>
      </c>
      <c r="Q89" s="101">
        <f>IFERROR(VLOOKUP($C89,'GAR13 eq'!$C$4:$H$208,6,FALSE),0)*H89</f>
        <v>0</v>
      </c>
      <c r="R89" s="101">
        <f>IFERROR(VLOOKUP($C89,'GAR13 wd'!$C$4:$H$208,6,FALSE),0)*H89</f>
        <v>0</v>
      </c>
      <c r="S89" s="85" t="e">
        <f t="shared" si="10"/>
        <v>#DIV/0!</v>
      </c>
      <c r="T89" s="85" t="e">
        <f t="shared" si="11"/>
        <v>#DIV/0!</v>
      </c>
      <c r="U89" s="85">
        <f t="shared" si="12"/>
        <v>0</v>
      </c>
      <c r="V89" s="85">
        <f t="shared" si="13"/>
        <v>0</v>
      </c>
      <c r="W89" s="85">
        <f t="shared" si="14"/>
        <v>0</v>
      </c>
      <c r="X89" s="85">
        <f t="shared" si="15"/>
        <v>0</v>
      </c>
    </row>
    <row r="90" spans="1:24">
      <c r="A90">
        <v>89</v>
      </c>
      <c r="B90" t="s">
        <v>27</v>
      </c>
      <c r="C90" t="s">
        <v>148</v>
      </c>
      <c r="D90" t="s">
        <v>780</v>
      </c>
      <c r="E90">
        <v>250</v>
      </c>
      <c r="F90" t="s">
        <v>613</v>
      </c>
      <c r="G90">
        <f>IFERROR(VLOOKUP(C90,[4]SOC!$B$4:$BF$261,57,FALSE),0)</f>
        <v>0</v>
      </c>
      <c r="H90">
        <f>IFERROR(VLOOKUP($C90,[5]Data!$B$4:$BF$261,57,FALSE),0)</f>
        <v>0</v>
      </c>
      <c r="I90">
        <f>IFERROR(VLOOKUP($C90,[6]Data!$B$4:$BF$261,56,FALSE),0)</f>
        <v>1020729</v>
      </c>
      <c r="J90" s="85">
        <f>IFERROR(VLOOKUP($C90,[7]WIID2c!$B$2:$E$5314,4,FALSE),0)</f>
        <v>22.2</v>
      </c>
      <c r="K90" s="99">
        <f>IFERROR(VLOOKUP($C90,[8]Data!$B$4:$BC$261,54,FALSE),0)</f>
        <v>0</v>
      </c>
      <c r="L90" s="99">
        <f>IFERROR(VLOOKUP($C90,[9]Data!$B$4:$BC$261,54,FALSE),0)</f>
        <v>0</v>
      </c>
      <c r="M90" s="99">
        <f>IFERROR(VLOOKUP($C90,[10]Data!$B$4:$BC$261,54,FALSE),0)</f>
        <v>0</v>
      </c>
      <c r="N90" s="99">
        <f>IFERROR(VLOOKUP($C90,[11]Data!$B$4:$BC$261,54,FALSE),0)</f>
        <v>0</v>
      </c>
      <c r="O90" s="99">
        <f t="shared" si="9"/>
        <v>0</v>
      </c>
      <c r="P90" s="99">
        <f t="shared" si="8"/>
        <v>0</v>
      </c>
      <c r="Q90" s="101">
        <f>IFERROR(VLOOKUP($C90,'GAR13 eq'!$C$4:$H$208,6,FALSE),0)*H90</f>
        <v>0</v>
      </c>
      <c r="R90" s="101">
        <f>IFERROR(VLOOKUP($C90,'GAR13 wd'!$C$4:$H$208,6,FALSE),0)*H90</f>
        <v>0</v>
      </c>
      <c r="S90" s="85" t="e">
        <f t="shared" si="10"/>
        <v>#DIV/0!</v>
      </c>
      <c r="T90" s="85" t="e">
        <f t="shared" si="11"/>
        <v>#DIV/0!</v>
      </c>
      <c r="U90" s="85">
        <f t="shared" si="12"/>
        <v>0</v>
      </c>
      <c r="V90" s="85">
        <f t="shared" si="13"/>
        <v>0</v>
      </c>
      <c r="W90" s="85">
        <f t="shared" si="14"/>
        <v>0</v>
      </c>
      <c r="X90" s="85">
        <f t="shared" si="15"/>
        <v>0</v>
      </c>
    </row>
    <row r="91" spans="1:24">
      <c r="A91">
        <v>90</v>
      </c>
      <c r="B91" t="s">
        <v>27</v>
      </c>
      <c r="C91" t="s">
        <v>182</v>
      </c>
      <c r="D91" t="s">
        <v>781</v>
      </c>
      <c r="E91">
        <v>250</v>
      </c>
      <c r="F91" t="s">
        <v>614</v>
      </c>
      <c r="G91">
        <f>IFERROR(VLOOKUP(C91,[4]SOC!$B$4:$BF$261,57,FALSE),0)</f>
        <v>0</v>
      </c>
      <c r="H91">
        <f>IFERROR(VLOOKUP($C91,[5]Data!$B$4:$BF$261,57,FALSE),0)</f>
        <v>0.90699306927990819</v>
      </c>
      <c r="I91">
        <f>IFERROR(VLOOKUP($C91,[6]Data!$B$4:$BF$261,56,FALSE),0)</f>
        <v>23553719</v>
      </c>
      <c r="J91" s="85">
        <f>IFERROR(VLOOKUP($C91,[7]WIID2c!$B$2:$E$5314,4,FALSE),0)</f>
        <v>32.700000000000003</v>
      </c>
      <c r="K91" s="99">
        <f>IFERROR(VLOOKUP($C91,[8]Data!$B$4:$BC$261,54,FALSE),0)</f>
        <v>0</v>
      </c>
      <c r="L91" s="99">
        <f>IFERROR(VLOOKUP($C91,[9]Data!$B$4:$BC$261,54,FALSE),0)</f>
        <v>0</v>
      </c>
      <c r="M91" s="99">
        <f>IFERROR(VLOOKUP($C91,[10]Data!$B$4:$BC$261,54,FALSE),0)</f>
        <v>0</v>
      </c>
      <c r="N91" s="99">
        <f>IFERROR(VLOOKUP($C91,[11]Data!$B$4:$BC$261,54,FALSE),0)</f>
        <v>0</v>
      </c>
      <c r="O91" s="99">
        <f t="shared" si="9"/>
        <v>0</v>
      </c>
      <c r="P91" s="99">
        <f t="shared" si="8"/>
        <v>0</v>
      </c>
      <c r="Q91" s="101">
        <f>IFERROR(VLOOKUP($C91,'GAR13 eq'!$C$4:$H$208,6,FALSE),0)*H91</f>
        <v>179.40322910356585</v>
      </c>
      <c r="R91" s="101">
        <f>IFERROR(VLOOKUP($C91,'GAR13 wd'!$C$4:$H$208,6,FALSE),0)*H91</f>
        <v>0</v>
      </c>
      <c r="S91" s="85" t="e">
        <f t="shared" si="10"/>
        <v>#DIV/0!</v>
      </c>
      <c r="T91" s="85" t="e">
        <f t="shared" si="11"/>
        <v>#DIV/0!</v>
      </c>
      <c r="U91" s="85">
        <f t="shared" si="12"/>
        <v>7.6167686768941181</v>
      </c>
      <c r="V91" s="85">
        <f t="shared" si="13"/>
        <v>0</v>
      </c>
      <c r="W91" s="85">
        <f t="shared" si="14"/>
        <v>15.233537353788236</v>
      </c>
      <c r="X91" s="85">
        <f t="shared" si="15"/>
        <v>0</v>
      </c>
    </row>
    <row r="92" spans="1:24">
      <c r="A92">
        <v>91</v>
      </c>
      <c r="B92" t="s">
        <v>27</v>
      </c>
      <c r="C92" t="s">
        <v>212</v>
      </c>
      <c r="D92" t="s">
        <v>782</v>
      </c>
      <c r="E92">
        <v>250</v>
      </c>
      <c r="F92" t="s">
        <v>615</v>
      </c>
      <c r="G92">
        <f>IFERROR(VLOOKUP(C92,[4]SOC!$B$4:$BF$261,57,FALSE),0)</f>
        <v>0</v>
      </c>
      <c r="H92">
        <f>IFERROR(VLOOKUP($C92,[5]Data!$B$4:$BF$261,57,FALSE),0)</f>
        <v>1.3384878160610147</v>
      </c>
      <c r="I92">
        <f>IFERROR(VLOOKUP($C92,[6]Data!$B$4:$BF$261,56,FALSE),0)</f>
        <v>5082428</v>
      </c>
      <c r="J92" s="85">
        <f>IFERROR(VLOOKUP($C92,[7]WIID2c!$B$2:$E$5314,4,FALSE),0)</f>
        <v>20.899999618530273</v>
      </c>
      <c r="K92" s="99">
        <f>IFERROR(VLOOKUP($C92,[8]Data!$B$4:$BC$261,54,FALSE),0)</f>
        <v>0</v>
      </c>
      <c r="L92" s="99">
        <f>IFERROR(VLOOKUP($C92,[9]Data!$B$4:$BC$261,54,FALSE),0)</f>
        <v>0</v>
      </c>
      <c r="M92" s="99">
        <f>IFERROR(VLOOKUP($C92,[10]Data!$B$4:$BC$261,54,FALSE),0)</f>
        <v>0</v>
      </c>
      <c r="N92" s="99">
        <f>IFERROR(VLOOKUP($C92,[11]Data!$B$4:$BC$261,54,FALSE),0)</f>
        <v>0</v>
      </c>
      <c r="O92" s="99">
        <f t="shared" si="9"/>
        <v>0</v>
      </c>
      <c r="P92" s="99">
        <f t="shared" si="8"/>
        <v>0</v>
      </c>
      <c r="Q92" s="101">
        <f>IFERROR(VLOOKUP($C92,'GAR13 eq'!$C$4:$H$208,6,FALSE),0)*H92</f>
        <v>2.1415805056976236</v>
      </c>
      <c r="R92" s="101">
        <f>IFERROR(VLOOKUP($C92,'GAR13 wd'!$C$4:$H$208,6,FALSE),0)*H92</f>
        <v>0</v>
      </c>
      <c r="S92" s="85" t="e">
        <f t="shared" si="10"/>
        <v>#DIV/0!</v>
      </c>
      <c r="T92" s="85" t="e">
        <f t="shared" si="11"/>
        <v>#DIV/0!</v>
      </c>
      <c r="U92" s="85">
        <f t="shared" si="12"/>
        <v>0.42136957094082267</v>
      </c>
      <c r="V92" s="85">
        <f t="shared" si="13"/>
        <v>0</v>
      </c>
      <c r="W92" s="85">
        <f t="shared" si="14"/>
        <v>0.84273914188164534</v>
      </c>
      <c r="X92" s="85">
        <f t="shared" si="15"/>
        <v>0</v>
      </c>
    </row>
    <row r="93" spans="1:24">
      <c r="A93">
        <v>92</v>
      </c>
      <c r="B93" t="s">
        <v>27</v>
      </c>
      <c r="C93" t="s">
        <v>158</v>
      </c>
      <c r="D93" t="s">
        <v>783</v>
      </c>
      <c r="E93">
        <v>250</v>
      </c>
      <c r="F93" t="s">
        <v>616</v>
      </c>
      <c r="G93">
        <f>IFERROR(VLOOKUP(C93,[4]SOC!$B$4:$BF$261,57,FALSE),0)</f>
        <v>0</v>
      </c>
      <c r="H93">
        <f>IFERROR(VLOOKUP($C93,[5]Data!$B$4:$BF$261,57,FALSE),0)</f>
        <v>1.4994343331205329</v>
      </c>
      <c r="I93">
        <f>IFERROR(VLOOKUP($C93,[6]Data!$B$4:$BF$261,56,FALSE),0)</f>
        <v>4640316</v>
      </c>
      <c r="J93" s="85">
        <f>IFERROR(VLOOKUP($C93,[7]WIID2c!$B$2:$E$5314,4,FALSE),0)</f>
        <v>35.200000000000003</v>
      </c>
      <c r="K93" s="99">
        <f>IFERROR(VLOOKUP($C93,[8]Data!$B$4:$BC$261,54,FALSE),0)</f>
        <v>0</v>
      </c>
      <c r="L93" s="99">
        <f>IFERROR(VLOOKUP($C93,[9]Data!$B$4:$BC$261,54,FALSE),0)</f>
        <v>0</v>
      </c>
      <c r="M93" s="99">
        <f>IFERROR(VLOOKUP($C93,[10]Data!$B$4:$BC$261,54,FALSE),0)</f>
        <v>0</v>
      </c>
      <c r="N93" s="99">
        <f>IFERROR(VLOOKUP($C93,[11]Data!$B$4:$BC$261,54,FALSE),0)</f>
        <v>0</v>
      </c>
      <c r="O93" s="99">
        <f t="shared" si="9"/>
        <v>0</v>
      </c>
      <c r="P93" s="99">
        <f t="shared" si="8"/>
        <v>0</v>
      </c>
      <c r="Q93" s="101">
        <f>IFERROR(VLOOKUP($C93,'GAR13 eq'!$C$4:$H$208,6,FALSE),0)*H93</f>
        <v>384.6049064454167</v>
      </c>
      <c r="R93" s="101">
        <f>IFERROR(VLOOKUP($C93,'GAR13 wd'!$C$4:$H$208,6,FALSE),0)*H93</f>
        <v>0</v>
      </c>
      <c r="S93" s="85" t="e">
        <f t="shared" si="10"/>
        <v>#DIV/0!</v>
      </c>
      <c r="T93" s="85" t="e">
        <f t="shared" si="11"/>
        <v>#DIV/0!</v>
      </c>
      <c r="U93" s="85">
        <f t="shared" si="12"/>
        <v>82.883343816545406</v>
      </c>
      <c r="V93" s="85">
        <f t="shared" si="13"/>
        <v>0</v>
      </c>
      <c r="W93" s="85">
        <f t="shared" si="14"/>
        <v>165.76668763309081</v>
      </c>
      <c r="X93" s="85">
        <f t="shared" si="15"/>
        <v>0</v>
      </c>
    </row>
    <row r="94" spans="1:24">
      <c r="A94">
        <v>93</v>
      </c>
      <c r="B94" t="s">
        <v>27</v>
      </c>
      <c r="C94" t="s">
        <v>194</v>
      </c>
      <c r="D94" t="s">
        <v>784</v>
      </c>
      <c r="E94">
        <v>250</v>
      </c>
      <c r="F94" t="s">
        <v>619</v>
      </c>
      <c r="G94">
        <f>IFERROR(VLOOKUP(C94,[4]SOC!$B$4:$BF$261,57,FALSE),0)</f>
        <v>0</v>
      </c>
      <c r="H94">
        <f>IFERROR(VLOOKUP($C94,[5]Data!$B$4:$BF$261,57,FALSE),0)</f>
        <v>0.44384837773447078</v>
      </c>
      <c r="I94">
        <f>IFERROR(VLOOKUP($C94,[6]Data!$B$4:$BF$261,56,FALSE),0)</f>
        <v>23125061</v>
      </c>
      <c r="J94" s="85">
        <f>IFERROR(VLOOKUP($C94,[7]WIID2c!$B$2:$E$5314,4,FALSE),0)</f>
        <v>24.799999237060547</v>
      </c>
      <c r="K94" s="99">
        <f>IFERROR(VLOOKUP($C94,[8]Data!$B$4:$BC$261,54,FALSE),0)</f>
        <v>14.13</v>
      </c>
      <c r="L94" s="99">
        <f>IFERROR(VLOOKUP($C94,[9]Data!$B$4:$BC$261,54,FALSE),0)</f>
        <v>17.79</v>
      </c>
      <c r="M94" s="99">
        <f>IFERROR(VLOOKUP($C94,[10]Data!$B$4:$BC$261,54,FALSE),0)</f>
        <v>22.41</v>
      </c>
      <c r="N94" s="99">
        <f>IFERROR(VLOOKUP($C94,[11]Data!$B$4:$BC$261,54,FALSE),0)</f>
        <v>35.74</v>
      </c>
      <c r="O94" s="99">
        <f t="shared" si="9"/>
        <v>54.33</v>
      </c>
      <c r="P94" s="99">
        <f t="shared" si="8"/>
        <v>0</v>
      </c>
      <c r="Q94" s="101">
        <f>IFERROR(VLOOKUP($C94,'GAR13 eq'!$C$4:$H$208,6,FALSE),0)*H94</f>
        <v>2.5743205908599305</v>
      </c>
      <c r="R94" s="101">
        <f>IFERROR(VLOOKUP($C94,'GAR13 wd'!$C$4:$H$208,6,FALSE),0)*H94</f>
        <v>0</v>
      </c>
      <c r="S94" s="85" t="e">
        <f t="shared" si="10"/>
        <v>#DIV/0!</v>
      </c>
      <c r="T94" s="85" t="e">
        <f t="shared" si="11"/>
        <v>#DIV/0!</v>
      </c>
      <c r="U94" s="85">
        <f t="shared" si="12"/>
        <v>0.11132167784811164</v>
      </c>
      <c r="V94" s="85">
        <f t="shared" si="13"/>
        <v>0</v>
      </c>
      <c r="W94" s="85">
        <f t="shared" si="14"/>
        <v>0.22264335569622329</v>
      </c>
      <c r="X94" s="85">
        <f t="shared" si="15"/>
        <v>0</v>
      </c>
    </row>
    <row r="95" spans="1:24">
      <c r="A95">
        <v>94</v>
      </c>
      <c r="B95" t="s">
        <v>27</v>
      </c>
      <c r="C95" t="s">
        <v>164</v>
      </c>
      <c r="D95" t="s">
        <v>785</v>
      </c>
      <c r="E95">
        <v>250</v>
      </c>
      <c r="F95" t="s">
        <v>620</v>
      </c>
      <c r="G95">
        <f>IFERROR(VLOOKUP(C95,[4]SOC!$B$4:$BF$261,57,FALSE),0)</f>
        <v>0</v>
      </c>
      <c r="H95">
        <f>IFERROR(VLOOKUP($C95,[5]Data!$B$4:$BF$261,57,FALSE),0)</f>
        <v>1.0867533694096982</v>
      </c>
      <c r="I95">
        <f>IFERROR(VLOOKUP($C95,[6]Data!$B$4:$BF$261,56,FALSE),0)</f>
        <v>32617520</v>
      </c>
      <c r="J95" s="85">
        <f>IFERROR(VLOOKUP($C95,[7]WIID2c!$B$2:$E$5314,4,FALSE),0)</f>
        <v>30.399999618530273</v>
      </c>
      <c r="K95" s="99">
        <f>IFERROR(VLOOKUP($C95,[8]Data!$B$4:$BC$261,54,FALSE),0)</f>
        <v>0</v>
      </c>
      <c r="L95" s="99">
        <f>IFERROR(VLOOKUP($C95,[9]Data!$B$4:$BC$261,54,FALSE),0)</f>
        <v>0</v>
      </c>
      <c r="M95" s="99">
        <f>IFERROR(VLOOKUP($C95,[10]Data!$B$4:$BC$261,54,FALSE),0)</f>
        <v>0</v>
      </c>
      <c r="N95" s="99">
        <f>IFERROR(VLOOKUP($C95,[11]Data!$B$4:$BC$261,54,FALSE),0)</f>
        <v>0</v>
      </c>
      <c r="O95" s="99">
        <f t="shared" si="9"/>
        <v>0</v>
      </c>
      <c r="P95" s="99">
        <f t="shared" si="8"/>
        <v>0</v>
      </c>
      <c r="Q95" s="101">
        <f>IFERROR(VLOOKUP($C95,'GAR13 eq'!$C$4:$H$208,6,FALSE),0)*H95</f>
        <v>612.60287433624694</v>
      </c>
      <c r="R95" s="101">
        <f>IFERROR(VLOOKUP($C95,'GAR13 wd'!$C$4:$H$208,6,FALSE),0)*H95</f>
        <v>0</v>
      </c>
      <c r="S95" s="85" t="e">
        <f t="shared" si="10"/>
        <v>#DIV/0!</v>
      </c>
      <c r="T95" s="85" t="e">
        <f t="shared" si="11"/>
        <v>#DIV/0!</v>
      </c>
      <c r="U95" s="85">
        <f t="shared" si="12"/>
        <v>18.781405647524611</v>
      </c>
      <c r="V95" s="85">
        <f t="shared" si="13"/>
        <v>0</v>
      </c>
      <c r="W95" s="85">
        <f t="shared" si="14"/>
        <v>37.562811295049222</v>
      </c>
      <c r="X95" s="85">
        <f t="shared" si="15"/>
        <v>0</v>
      </c>
    </row>
    <row r="96" spans="1:24">
      <c r="A96">
        <v>63</v>
      </c>
      <c r="B96" t="s">
        <v>27</v>
      </c>
      <c r="C96" t="s">
        <v>222</v>
      </c>
      <c r="D96" t="s">
        <v>786</v>
      </c>
      <c r="E96">
        <v>250</v>
      </c>
      <c r="F96" t="e">
        <v>#N/A</v>
      </c>
      <c r="G96">
        <f>IFERROR(VLOOKUP(C96,[4]SOC!$B$4:$BF$261,57,FALSE),0)</f>
        <v>0</v>
      </c>
      <c r="H96">
        <f>IFERROR(VLOOKUP($C96,[5]Data!$B$4:$BF$261,57,FALSE),0)</f>
        <v>0</v>
      </c>
      <c r="I96">
        <f>IFERROR(VLOOKUP($C96,[6]Data!$B$4:$BF$261,56,FALSE),0)</f>
        <v>0</v>
      </c>
      <c r="J96" s="85">
        <f>IFERROR(VLOOKUP($C96,[7]WIID2c!$B$2:$E$5314,4,FALSE),0)</f>
        <v>0</v>
      </c>
      <c r="K96" s="99">
        <f>IFERROR(VLOOKUP($C96,[8]Data!$B$4:$BC$261,54,FALSE),0)</f>
        <v>0</v>
      </c>
      <c r="L96" s="99">
        <f>IFERROR(VLOOKUP($C96,[9]Data!$B$4:$BC$261,54,FALSE),0)</f>
        <v>0</v>
      </c>
      <c r="M96" s="99">
        <f>IFERROR(VLOOKUP($C96,[10]Data!$B$4:$BC$261,54,FALSE),0)</f>
        <v>0</v>
      </c>
      <c r="N96" s="99">
        <f>IFERROR(VLOOKUP($C96,[11]Data!$B$4:$BC$261,54,FALSE),0)</f>
        <v>0</v>
      </c>
      <c r="O96" s="99">
        <f t="shared" si="9"/>
        <v>0</v>
      </c>
      <c r="P96" s="99">
        <f t="shared" si="8"/>
        <v>0</v>
      </c>
      <c r="Q96" s="101">
        <f>IFERROR(VLOOKUP($C96,'GAR13 eq'!$C$4:$H$208,6,FALSE),0)*H96</f>
        <v>0</v>
      </c>
      <c r="R96" s="101">
        <f>IFERROR(VLOOKUP($C96,'GAR13 wd'!$C$4:$H$208,6,FALSE),0)*H96</f>
        <v>0</v>
      </c>
      <c r="S96" s="85" t="e">
        <f t="shared" si="10"/>
        <v>#DIV/0!</v>
      </c>
      <c r="T96" s="85" t="e">
        <f t="shared" si="11"/>
        <v>#DIV/0!</v>
      </c>
      <c r="U96" s="85" t="e">
        <f t="shared" si="12"/>
        <v>#DIV/0!</v>
      </c>
      <c r="V96" s="85" t="e">
        <f t="shared" si="13"/>
        <v>#DIV/0!</v>
      </c>
      <c r="W96" s="85" t="e">
        <f t="shared" si="14"/>
        <v>#DIV/0!</v>
      </c>
      <c r="X96" s="85" t="e">
        <f t="shared" si="15"/>
        <v>#DIV/0!</v>
      </c>
    </row>
    <row r="97" spans="1:24">
      <c r="A97">
        <v>67</v>
      </c>
      <c r="B97" t="s">
        <v>27</v>
      </c>
      <c r="C97" t="s">
        <v>220</v>
      </c>
      <c r="D97" t="s">
        <v>787</v>
      </c>
      <c r="E97">
        <v>250</v>
      </c>
      <c r="F97" t="e">
        <v>#N/A</v>
      </c>
      <c r="G97">
        <f>IFERROR(VLOOKUP(C97,[4]SOC!$B$4:$BF$261,57,FALSE),0)</f>
        <v>0</v>
      </c>
      <c r="H97">
        <f>IFERROR(VLOOKUP($C97,[5]Data!$B$4:$BF$261,57,FALSE),0)</f>
        <v>0</v>
      </c>
      <c r="I97">
        <f>IFERROR(VLOOKUP($C97,[6]Data!$B$4:$BF$261,56,FALSE),0)</f>
        <v>0</v>
      </c>
      <c r="J97" s="85">
        <f>IFERROR(VLOOKUP($C97,[7]WIID2c!$B$2:$E$5314,4,FALSE),0)</f>
        <v>0</v>
      </c>
      <c r="K97" s="99">
        <f>IFERROR(VLOOKUP($C97,[8]Data!$B$4:$BC$261,54,FALSE),0)</f>
        <v>0</v>
      </c>
      <c r="L97" s="99">
        <f>IFERROR(VLOOKUP($C97,[9]Data!$B$4:$BC$261,54,FALSE),0)</f>
        <v>0</v>
      </c>
      <c r="M97" s="99">
        <f>IFERROR(VLOOKUP($C97,[10]Data!$B$4:$BC$261,54,FALSE),0)</f>
        <v>0</v>
      </c>
      <c r="N97" s="99">
        <f>IFERROR(VLOOKUP($C97,[11]Data!$B$4:$BC$261,54,FALSE),0)</f>
        <v>0</v>
      </c>
      <c r="O97" s="99">
        <f t="shared" si="9"/>
        <v>0</v>
      </c>
      <c r="P97" s="99">
        <f t="shared" si="8"/>
        <v>0</v>
      </c>
      <c r="Q97" s="101">
        <f>IFERROR(VLOOKUP($C97,'GAR13 eq'!$C$4:$H$208,6,FALSE),0)*H97</f>
        <v>0</v>
      </c>
      <c r="R97" s="101">
        <f>IFERROR(VLOOKUP($C97,'GAR13 wd'!$C$4:$H$208,6,FALSE),0)*H97</f>
        <v>0</v>
      </c>
      <c r="S97" s="85" t="e">
        <f t="shared" si="10"/>
        <v>#DIV/0!</v>
      </c>
      <c r="T97" s="85" t="e">
        <f t="shared" si="11"/>
        <v>#DIV/0!</v>
      </c>
      <c r="U97" s="85" t="e">
        <f t="shared" si="12"/>
        <v>#DIV/0!</v>
      </c>
      <c r="V97" s="85" t="e">
        <f t="shared" si="13"/>
        <v>#DIV/0!</v>
      </c>
      <c r="W97" s="85" t="e">
        <f t="shared" si="14"/>
        <v>#DIV/0!</v>
      </c>
      <c r="X97" s="85" t="e">
        <f t="shared" si="15"/>
        <v>#DIV/0!</v>
      </c>
    </row>
    <row r="98" spans="1:24">
      <c r="A98">
        <v>100</v>
      </c>
      <c r="B98" t="s">
        <v>35</v>
      </c>
      <c r="C98" t="s">
        <v>242</v>
      </c>
      <c r="D98" t="s">
        <v>788</v>
      </c>
      <c r="E98">
        <v>250</v>
      </c>
      <c r="F98" t="e">
        <v>#N/A</v>
      </c>
      <c r="G98">
        <f>IFERROR(VLOOKUP(C98,[4]SOC!$B$4:$BF$261,57,FALSE),0)</f>
        <v>0</v>
      </c>
      <c r="H98">
        <f>IFERROR(VLOOKUP($C98,[5]Data!$B$4:$BF$261,57,FALSE),0)</f>
        <v>0.90924741034932799</v>
      </c>
      <c r="I98">
        <f>IFERROR(VLOOKUP($C98,[6]Data!$B$4:$BF$261,56,FALSE),0)</f>
        <v>0</v>
      </c>
      <c r="J98" s="85">
        <f>IFERROR(VLOOKUP($C98,[7]WIID2c!$B$2:$E$5314,4,FALSE),0)</f>
        <v>0</v>
      </c>
      <c r="K98" s="99">
        <f>IFERROR(VLOOKUP($C98,[8]Data!$B$4:$BC$261,54,FALSE),0)</f>
        <v>0</v>
      </c>
      <c r="L98" s="99">
        <f>IFERROR(VLOOKUP($C98,[9]Data!$B$4:$BC$261,54,FALSE),0)</f>
        <v>0</v>
      </c>
      <c r="M98" s="99">
        <f>IFERROR(VLOOKUP($C98,[10]Data!$B$4:$BC$261,54,FALSE),0)</f>
        <v>0</v>
      </c>
      <c r="N98" s="99">
        <f>IFERROR(VLOOKUP($C98,[11]Data!$B$4:$BC$261,54,FALSE),0)</f>
        <v>0</v>
      </c>
      <c r="O98" s="99">
        <f t="shared" si="9"/>
        <v>0</v>
      </c>
      <c r="P98" s="99">
        <f t="shared" si="8"/>
        <v>0</v>
      </c>
      <c r="Q98" s="101">
        <f>IFERROR(VLOOKUP($C98,'GAR13 eq'!$C$4:$H$208,6,FALSE),0)*H98</f>
        <v>0</v>
      </c>
      <c r="R98" s="101">
        <f>IFERROR(VLOOKUP($C98,'GAR13 wd'!$C$4:$H$208,6,FALSE),0)*H98</f>
        <v>2.3640432669082529</v>
      </c>
      <c r="S98" s="85" t="e">
        <f t="shared" si="10"/>
        <v>#DIV/0!</v>
      </c>
      <c r="T98" s="85" t="e">
        <f t="shared" si="11"/>
        <v>#DIV/0!</v>
      </c>
      <c r="U98" s="85" t="e">
        <f t="shared" si="12"/>
        <v>#DIV/0!</v>
      </c>
      <c r="V98" s="85" t="e">
        <f t="shared" si="13"/>
        <v>#DIV/0!</v>
      </c>
      <c r="W98" s="85" t="e">
        <f t="shared" si="14"/>
        <v>#DIV/0!</v>
      </c>
      <c r="X98" s="85" t="e">
        <f t="shared" si="15"/>
        <v>#DIV/0!</v>
      </c>
    </row>
    <row r="99" spans="1:24">
      <c r="A99">
        <v>104</v>
      </c>
      <c r="B99" t="s">
        <v>35</v>
      </c>
      <c r="C99" t="s">
        <v>224</v>
      </c>
      <c r="D99" t="s">
        <v>789</v>
      </c>
      <c r="E99">
        <v>250</v>
      </c>
      <c r="F99" t="s">
        <v>669</v>
      </c>
      <c r="G99">
        <f>IFERROR(VLOOKUP(C99,[4]SOC!$B$4:$BF$261,57,FALSE),0)</f>
        <v>0</v>
      </c>
      <c r="H99">
        <f>IFERROR(VLOOKUP($C99,[5]Data!$B$4:$BF$261,57,FALSE),0)</f>
        <v>0.83481422741873923</v>
      </c>
      <c r="I99">
        <f>IFERROR(VLOOKUP($C99,[6]Data!$B$4:$BF$261,56,FALSE),0)</f>
        <v>42090</v>
      </c>
      <c r="J99" s="85">
        <f>IFERROR(VLOOKUP($C99,[7]WIID2c!$B$2:$E$5314,4,FALSE),0)</f>
        <v>0</v>
      </c>
      <c r="K99" s="99">
        <f>IFERROR(VLOOKUP($C99,[8]Data!$B$4:$BC$261,54,FALSE),0)</f>
        <v>0</v>
      </c>
      <c r="L99" s="99">
        <f>IFERROR(VLOOKUP($C99,[9]Data!$B$4:$BC$261,54,FALSE),0)</f>
        <v>0</v>
      </c>
      <c r="M99" s="99">
        <f>IFERROR(VLOOKUP($C99,[10]Data!$B$4:$BC$261,54,FALSE),0)</f>
        <v>0</v>
      </c>
      <c r="N99" s="99">
        <f>IFERROR(VLOOKUP($C99,[11]Data!$B$4:$BC$261,54,FALSE),0)</f>
        <v>0</v>
      </c>
      <c r="O99" s="99">
        <f t="shared" si="9"/>
        <v>0</v>
      </c>
      <c r="P99" s="99">
        <f t="shared" si="8"/>
        <v>0</v>
      </c>
      <c r="Q99" s="101">
        <f>IFERROR(VLOOKUP($C99,'GAR13 eq'!$C$4:$H$208,6,FALSE),0)*H99</f>
        <v>7.7637723149942754</v>
      </c>
      <c r="R99" s="101">
        <f>IFERROR(VLOOKUP($C99,'GAR13 wd'!$C$4:$H$208,6,FALSE),0)*H99</f>
        <v>1.9200727230631001</v>
      </c>
      <c r="S99" s="85" t="e">
        <f t="shared" si="10"/>
        <v>#DIV/0!</v>
      </c>
      <c r="T99" s="85" t="e">
        <f t="shared" si="11"/>
        <v>#DIV/0!</v>
      </c>
      <c r="U99" s="85">
        <f t="shared" si="12"/>
        <v>184.45645794711987</v>
      </c>
      <c r="V99" s="85">
        <f t="shared" si="13"/>
        <v>45.618263793373728</v>
      </c>
      <c r="W99" s="85">
        <f t="shared" si="14"/>
        <v>368.91291589423975</v>
      </c>
      <c r="X99" s="85">
        <f t="shared" si="15"/>
        <v>91.236527586747457</v>
      </c>
    </row>
    <row r="100" spans="1:24">
      <c r="A100">
        <v>102</v>
      </c>
      <c r="B100" t="s">
        <v>35</v>
      </c>
      <c r="C100" t="s">
        <v>230</v>
      </c>
      <c r="D100" t="s">
        <v>790</v>
      </c>
      <c r="E100">
        <v>250</v>
      </c>
      <c r="F100" t="s">
        <v>672</v>
      </c>
      <c r="G100">
        <f>IFERROR(VLOOKUP(C100,[4]SOC!$B$4:$BF$261,57,FALSE),0)</f>
        <v>0</v>
      </c>
      <c r="H100">
        <f>IFERROR(VLOOKUP($C100,[5]Data!$B$4:$BF$261,57,FALSE),0)</f>
        <v>0.72173808073907397</v>
      </c>
      <c r="I100">
        <f>IFERROR(VLOOKUP($C100,[6]Data!$B$4:$BF$261,56,FALSE),0)</f>
        <v>48577</v>
      </c>
      <c r="J100" s="85">
        <f>IFERROR(VLOOKUP($C100,[7]WIID2c!$B$2:$E$5314,4,FALSE),0)</f>
        <v>0</v>
      </c>
      <c r="K100" s="99">
        <f>IFERROR(VLOOKUP($C100,[8]Data!$B$4:$BC$261,54,FALSE),0)</f>
        <v>0</v>
      </c>
      <c r="L100" s="99">
        <f>IFERROR(VLOOKUP($C100,[9]Data!$B$4:$BC$261,54,FALSE),0)</f>
        <v>0</v>
      </c>
      <c r="M100" s="99">
        <f>IFERROR(VLOOKUP($C100,[10]Data!$B$4:$BC$261,54,FALSE),0)</f>
        <v>0</v>
      </c>
      <c r="N100" s="99">
        <f>IFERROR(VLOOKUP($C100,[11]Data!$B$4:$BC$261,54,FALSE),0)</f>
        <v>0</v>
      </c>
      <c r="O100" s="99">
        <f t="shared" si="9"/>
        <v>0</v>
      </c>
      <c r="P100" s="99">
        <f t="shared" si="8"/>
        <v>0</v>
      </c>
      <c r="Q100" s="101">
        <f>IFERROR(VLOOKUP($C100,'GAR13 eq'!$C$4:$H$208,6,FALSE),0)*H100</f>
        <v>0.64956427266516659</v>
      </c>
      <c r="R100" s="101">
        <f>IFERROR(VLOOKUP($C100,'GAR13 wd'!$C$4:$H$208,6,FALSE),0)*H100</f>
        <v>1.8043452018476849</v>
      </c>
      <c r="S100" s="85" t="e">
        <f t="shared" si="10"/>
        <v>#DIV/0!</v>
      </c>
      <c r="T100" s="85" t="e">
        <f t="shared" si="11"/>
        <v>#DIV/0!</v>
      </c>
      <c r="U100" s="85">
        <f t="shared" si="12"/>
        <v>13.371848254630104</v>
      </c>
      <c r="V100" s="85">
        <f t="shared" si="13"/>
        <v>37.144022929528063</v>
      </c>
      <c r="W100" s="85">
        <f t="shared" si="14"/>
        <v>26.743696509260207</v>
      </c>
      <c r="X100" s="85">
        <f t="shared" si="15"/>
        <v>74.288045859056126</v>
      </c>
    </row>
    <row r="101" spans="1:24">
      <c r="A101">
        <v>101</v>
      </c>
      <c r="B101" t="s">
        <v>35</v>
      </c>
      <c r="C101" t="s">
        <v>226</v>
      </c>
      <c r="D101" t="s">
        <v>791</v>
      </c>
      <c r="E101">
        <v>250</v>
      </c>
      <c r="F101" t="s">
        <v>666</v>
      </c>
      <c r="G101">
        <f>IFERROR(VLOOKUP(C101,[4]SOC!$B$4:$BF$261,57,FALSE),0)</f>
        <v>0</v>
      </c>
      <c r="H101">
        <f>IFERROR(VLOOKUP($C101,[5]Data!$B$4:$BF$261,57,FALSE),0)</f>
        <v>0.78252385741213204</v>
      </c>
      <c r="I101">
        <f>IFERROR(VLOOKUP($C101,[6]Data!$B$4:$BF$261,56,FALSE),0)</f>
        <v>0</v>
      </c>
      <c r="J101" s="85">
        <f>IFERROR(VLOOKUP($C101,[7]WIID2c!$B$2:$E$5314,4,FALSE),0)</f>
        <v>0</v>
      </c>
      <c r="K101" s="99">
        <f>IFERROR(VLOOKUP($C101,[8]Data!$B$4:$BC$261,54,FALSE),0)</f>
        <v>0</v>
      </c>
      <c r="L101" s="99">
        <f>IFERROR(VLOOKUP($C101,[9]Data!$B$4:$BC$261,54,FALSE),0)</f>
        <v>0</v>
      </c>
      <c r="M101" s="99">
        <f>IFERROR(VLOOKUP($C101,[10]Data!$B$4:$BC$261,54,FALSE),0)</f>
        <v>0</v>
      </c>
      <c r="N101" s="99">
        <f>IFERROR(VLOOKUP($C101,[11]Data!$B$4:$BC$261,54,FALSE),0)</f>
        <v>0</v>
      </c>
      <c r="O101" s="99">
        <f t="shared" si="9"/>
        <v>0</v>
      </c>
      <c r="P101" s="99">
        <f t="shared" si="8"/>
        <v>0</v>
      </c>
      <c r="Q101" s="101">
        <f>IFERROR(VLOOKUP($C101,'GAR13 eq'!$C$4:$H$208,6,FALSE),0)*H101</f>
        <v>0.15650477148242642</v>
      </c>
      <c r="R101" s="101">
        <f>IFERROR(VLOOKUP($C101,'GAR13 wd'!$C$4:$H$208,6,FALSE),0)*H101</f>
        <v>0.39126192870606602</v>
      </c>
      <c r="S101" s="85" t="e">
        <f t="shared" si="10"/>
        <v>#DIV/0!</v>
      </c>
      <c r="T101" s="85" t="e">
        <f t="shared" si="11"/>
        <v>#DIV/0!</v>
      </c>
      <c r="U101" s="85" t="e">
        <f t="shared" si="12"/>
        <v>#DIV/0!</v>
      </c>
      <c r="V101" s="85" t="e">
        <f t="shared" si="13"/>
        <v>#DIV/0!</v>
      </c>
      <c r="W101" s="85" t="e">
        <f t="shared" si="14"/>
        <v>#DIV/0!</v>
      </c>
      <c r="X101" s="85" t="e">
        <f t="shared" si="15"/>
        <v>#DIV/0!</v>
      </c>
    </row>
    <row r="102" spans="1:24">
      <c r="A102">
        <v>97</v>
      </c>
      <c r="B102" t="s">
        <v>35</v>
      </c>
      <c r="C102" t="s">
        <v>238</v>
      </c>
      <c r="D102" t="s">
        <v>792</v>
      </c>
      <c r="E102">
        <v>250</v>
      </c>
      <c r="F102" t="e">
        <v>#N/A</v>
      </c>
      <c r="G102">
        <f>IFERROR(VLOOKUP(C102,[4]SOC!$B$4:$BF$261,57,FALSE),0)</f>
        <v>0</v>
      </c>
      <c r="H102">
        <f>IFERROR(VLOOKUP($C102,[5]Data!$B$4:$BF$261,57,FALSE),0)</f>
        <v>0</v>
      </c>
      <c r="I102">
        <f>IFERROR(VLOOKUP($C102,[6]Data!$B$4:$BF$261,56,FALSE),0)</f>
        <v>117780</v>
      </c>
      <c r="J102" s="85">
        <f>IFERROR(VLOOKUP($C102,[7]WIID2c!$B$2:$E$5314,4,FALSE),0)</f>
        <v>0</v>
      </c>
      <c r="K102" s="99">
        <f>IFERROR(VLOOKUP($C102,[8]Data!$B$4:$BC$261,54,FALSE),0)</f>
        <v>0</v>
      </c>
      <c r="L102" s="99">
        <f>IFERROR(VLOOKUP($C102,[9]Data!$B$4:$BC$261,54,FALSE),0)</f>
        <v>0</v>
      </c>
      <c r="M102" s="99">
        <f>IFERROR(VLOOKUP($C102,[10]Data!$B$4:$BC$261,54,FALSE),0)</f>
        <v>0</v>
      </c>
      <c r="N102" s="99">
        <f>IFERROR(VLOOKUP($C102,[11]Data!$B$4:$BC$261,54,FALSE),0)</f>
        <v>0</v>
      </c>
      <c r="O102" s="99">
        <f t="shared" si="9"/>
        <v>0</v>
      </c>
      <c r="P102" s="99">
        <f t="shared" si="8"/>
        <v>0</v>
      </c>
      <c r="Q102" s="101">
        <f>IFERROR(VLOOKUP($C102,'GAR13 eq'!$C$4:$H$208,6,FALSE),0)*H102</f>
        <v>0</v>
      </c>
      <c r="R102" s="101">
        <f>IFERROR(VLOOKUP($C102,'GAR13 wd'!$C$4:$H$208,6,FALSE),0)*H102</f>
        <v>0</v>
      </c>
      <c r="S102" s="85" t="e">
        <f t="shared" si="10"/>
        <v>#DIV/0!</v>
      </c>
      <c r="T102" s="85" t="e">
        <f t="shared" si="11"/>
        <v>#DIV/0!</v>
      </c>
      <c r="U102" s="85">
        <f t="shared" si="12"/>
        <v>0</v>
      </c>
      <c r="V102" s="85">
        <f t="shared" si="13"/>
        <v>0</v>
      </c>
      <c r="W102" s="85">
        <f t="shared" si="14"/>
        <v>0</v>
      </c>
      <c r="X102" s="85">
        <f t="shared" si="15"/>
        <v>0</v>
      </c>
    </row>
    <row r="103" spans="1:24">
      <c r="A103">
        <v>96</v>
      </c>
      <c r="B103" t="s">
        <v>31</v>
      </c>
      <c r="C103" t="s">
        <v>234</v>
      </c>
      <c r="D103" t="s">
        <v>793</v>
      </c>
      <c r="E103">
        <v>250</v>
      </c>
      <c r="F103" t="s">
        <v>665</v>
      </c>
      <c r="G103">
        <f>IFERROR(VLOOKUP(C103,[4]SOC!$B$4:$BF$261,57,FALSE),0)</f>
        <v>0</v>
      </c>
      <c r="H103">
        <f>IFERROR(VLOOKUP($C103,[5]Data!$B$4:$BF$261,57,FALSE),0)</f>
        <v>1.1932516616818933</v>
      </c>
      <c r="I103">
        <f>IFERROR(VLOOKUP($C103,[6]Data!$B$4:$BF$261,56,FALSE),0)</f>
        <v>2396653</v>
      </c>
      <c r="J103" s="85">
        <f>IFERROR(VLOOKUP($C103,[7]WIID2c!$B$2:$E$5314,4,FALSE),0)</f>
        <v>35.700000762939453</v>
      </c>
      <c r="K103" s="99">
        <f>IFERROR(VLOOKUP($C103,[8]Data!$B$4:$BC$261,54,FALSE),0)</f>
        <v>0</v>
      </c>
      <c r="L103" s="99">
        <f>IFERROR(VLOOKUP($C103,[9]Data!$B$4:$BC$261,54,FALSE),0)</f>
        <v>0</v>
      </c>
      <c r="M103" s="99">
        <f>IFERROR(VLOOKUP($C103,[10]Data!$B$4:$BC$261,54,FALSE),0)</f>
        <v>0</v>
      </c>
      <c r="N103" s="99">
        <f>IFERROR(VLOOKUP($C103,[11]Data!$B$4:$BC$261,54,FALSE),0)</f>
        <v>0</v>
      </c>
      <c r="O103" s="99">
        <f t="shared" si="9"/>
        <v>0</v>
      </c>
      <c r="P103" s="99">
        <f t="shared" si="8"/>
        <v>0</v>
      </c>
      <c r="Q103" s="101">
        <f>IFERROR(VLOOKUP($C103,'GAR13 eq'!$C$4:$H$208,6,FALSE),0)*H103</f>
        <v>194.38069568798042</v>
      </c>
      <c r="R103" s="101">
        <f>IFERROR(VLOOKUP($C103,'GAR13 wd'!$C$4:$H$208,6,FALSE),0)*H103</f>
        <v>35.200924019615854</v>
      </c>
      <c r="S103" s="85" t="e">
        <f t="shared" si="10"/>
        <v>#DIV/0!</v>
      </c>
      <c r="T103" s="85" t="e">
        <f t="shared" si="11"/>
        <v>#DIV/0!</v>
      </c>
      <c r="U103" s="85">
        <f t="shared" si="12"/>
        <v>81.105064307590794</v>
      </c>
      <c r="V103" s="85">
        <f t="shared" si="13"/>
        <v>14.687534665892748</v>
      </c>
      <c r="W103" s="85">
        <f t="shared" si="14"/>
        <v>162.21012861518159</v>
      </c>
      <c r="X103" s="85">
        <f t="shared" si="15"/>
        <v>29.375069331785497</v>
      </c>
    </row>
    <row r="104" spans="1:24">
      <c r="A104">
        <v>95</v>
      </c>
      <c r="B104" t="s">
        <v>31</v>
      </c>
      <c r="C104" t="s">
        <v>236</v>
      </c>
      <c r="D104" t="s">
        <v>794</v>
      </c>
      <c r="E104">
        <v>250</v>
      </c>
      <c r="F104" t="s">
        <v>31</v>
      </c>
      <c r="G104">
        <f>IFERROR(VLOOKUP(C104,[4]SOC!$B$4:$BF$261,57,FALSE),0)</f>
        <v>0</v>
      </c>
      <c r="H104">
        <f>IFERROR(VLOOKUP($C104,[5]Data!$B$4:$BF$261,57,FALSE),0)</f>
        <v>1.5492064715746181</v>
      </c>
      <c r="I104">
        <f>IFERROR(VLOOKUP($C104,[6]Data!$B$4:$BF$261,56,FALSE),0)</f>
        <v>12027327</v>
      </c>
      <c r="J104" s="85">
        <f>IFERROR(VLOOKUP($C104,[7]WIID2c!$B$2:$E$5314,4,FALSE),0)</f>
        <v>32.299999237060547</v>
      </c>
      <c r="K104" s="99">
        <f>IFERROR(VLOOKUP($C104,[8]Data!$B$4:$BC$261,54,FALSE),0)</f>
        <v>0</v>
      </c>
      <c r="L104" s="99">
        <f>IFERROR(VLOOKUP($C104,[9]Data!$B$4:$BC$261,54,FALSE),0)</f>
        <v>0</v>
      </c>
      <c r="M104" s="99">
        <f>IFERROR(VLOOKUP($C104,[10]Data!$B$4:$BC$261,54,FALSE),0)</f>
        <v>0</v>
      </c>
      <c r="N104" s="99">
        <f>IFERROR(VLOOKUP($C104,[11]Data!$B$4:$BC$261,54,FALSE),0)</f>
        <v>0</v>
      </c>
      <c r="O104" s="99">
        <f t="shared" si="9"/>
        <v>0</v>
      </c>
      <c r="P104" s="99">
        <f t="shared" si="8"/>
        <v>0</v>
      </c>
      <c r="Q104" s="101">
        <f>IFERROR(VLOOKUP($C104,'GAR13 eq'!$C$4:$H$208,6,FALSE),0)*H104</f>
        <v>26.646351311083432</v>
      </c>
      <c r="R104" s="101">
        <f>IFERROR(VLOOKUP($C104,'GAR13 wd'!$C$4:$H$208,6,FALSE),0)*H104</f>
        <v>129.97842296511047</v>
      </c>
      <c r="S104" s="85" t="e">
        <f t="shared" si="10"/>
        <v>#DIV/0!</v>
      </c>
      <c r="T104" s="85" t="e">
        <f t="shared" si="11"/>
        <v>#DIV/0!</v>
      </c>
      <c r="U104" s="85">
        <f t="shared" si="12"/>
        <v>2.2154840648369696</v>
      </c>
      <c r="V104" s="85">
        <f t="shared" si="13"/>
        <v>10.806925176733822</v>
      </c>
      <c r="W104" s="85">
        <f t="shared" si="14"/>
        <v>4.4309681296739392</v>
      </c>
      <c r="X104" s="85">
        <f t="shared" si="15"/>
        <v>21.613850353467644</v>
      </c>
    </row>
    <row r="105" spans="1:24">
      <c r="A105">
        <v>98</v>
      </c>
      <c r="B105" t="s">
        <v>35</v>
      </c>
      <c r="C105" t="s">
        <v>240</v>
      </c>
      <c r="D105" t="s">
        <v>795</v>
      </c>
      <c r="E105">
        <v>250</v>
      </c>
      <c r="F105" t="s">
        <v>555</v>
      </c>
      <c r="G105">
        <f>IFERROR(VLOOKUP(C105,[4]SOC!$B$4:$BF$261,57,FALSE),0)</f>
        <v>0</v>
      </c>
      <c r="H105">
        <f>IFERROR(VLOOKUP($C105,[5]Data!$B$4:$BF$261,57,FALSE),0)</f>
        <v>0.57197777549279938</v>
      </c>
      <c r="I105">
        <f>IFERROR(VLOOKUP($C105,[6]Data!$B$4:$BF$261,56,FALSE),0)</f>
        <v>159737</v>
      </c>
      <c r="J105" s="85">
        <f>IFERROR(VLOOKUP($C105,[7]WIID2c!$B$2:$E$5314,4,FALSE),0)</f>
        <v>0</v>
      </c>
      <c r="K105" s="99">
        <f>IFERROR(VLOOKUP($C105,[8]Data!$B$4:$BC$261,54,FALSE),0)</f>
        <v>0</v>
      </c>
      <c r="L105" s="99">
        <f>IFERROR(VLOOKUP($C105,[9]Data!$B$4:$BC$261,54,FALSE),0)</f>
        <v>0</v>
      </c>
      <c r="M105" s="99">
        <f>IFERROR(VLOOKUP($C105,[10]Data!$B$4:$BC$261,54,FALSE),0)</f>
        <v>0</v>
      </c>
      <c r="N105" s="99">
        <f>IFERROR(VLOOKUP($C105,[11]Data!$B$4:$BC$261,54,FALSE),0)</f>
        <v>0</v>
      </c>
      <c r="O105" s="99">
        <f t="shared" si="9"/>
        <v>0</v>
      </c>
      <c r="P105" s="99">
        <f t="shared" si="8"/>
        <v>0</v>
      </c>
      <c r="Q105" s="101">
        <f>IFERROR(VLOOKUP($C105,'GAR13 eq'!$C$4:$H$208,6,FALSE),0)*H105</f>
        <v>0</v>
      </c>
      <c r="R105" s="101">
        <f>IFERROR(VLOOKUP($C105,'GAR13 wd'!$C$4:$H$208,6,FALSE),0)*H105</f>
        <v>0</v>
      </c>
      <c r="S105" s="85" t="e">
        <f t="shared" si="10"/>
        <v>#DIV/0!</v>
      </c>
      <c r="T105" s="85" t="e">
        <f t="shared" si="11"/>
        <v>#DIV/0!</v>
      </c>
      <c r="U105" s="85">
        <f t="shared" si="12"/>
        <v>0</v>
      </c>
      <c r="V105" s="85">
        <f t="shared" si="13"/>
        <v>0</v>
      </c>
      <c r="W105" s="85">
        <f t="shared" si="14"/>
        <v>0</v>
      </c>
      <c r="X105" s="85">
        <f t="shared" si="15"/>
        <v>0</v>
      </c>
    </row>
    <row r="106" spans="1:24">
      <c r="A106">
        <v>99</v>
      </c>
      <c r="B106" t="s">
        <v>35</v>
      </c>
      <c r="C106" t="s">
        <v>228</v>
      </c>
      <c r="D106" t="s">
        <v>796</v>
      </c>
      <c r="E106">
        <v>250</v>
      </c>
      <c r="F106" t="s">
        <v>601</v>
      </c>
      <c r="G106">
        <f>IFERROR(VLOOKUP(C106,[4]SOC!$B$4:$BF$261,57,FALSE),0)</f>
        <v>0</v>
      </c>
      <c r="H106">
        <f>IFERROR(VLOOKUP($C106,[5]Data!$B$4:$BF$261,57,FALSE),0)</f>
        <v>0</v>
      </c>
      <c r="I106">
        <f>IFERROR(VLOOKUP($C106,[6]Data!$B$4:$BF$261,56,FALSE),0)</f>
        <v>186156</v>
      </c>
      <c r="J106" s="85">
        <f>IFERROR(VLOOKUP($C106,[7]WIID2c!$B$2:$E$5314,4,FALSE),0)</f>
        <v>30</v>
      </c>
      <c r="K106" s="99">
        <f>IFERROR(VLOOKUP($C106,[8]Data!$B$4:$BC$261,54,FALSE),0)</f>
        <v>0</v>
      </c>
      <c r="L106" s="99">
        <f>IFERROR(VLOOKUP($C106,[9]Data!$B$4:$BC$261,54,FALSE),0)</f>
        <v>0</v>
      </c>
      <c r="M106" s="99">
        <f>IFERROR(VLOOKUP($C106,[10]Data!$B$4:$BC$261,54,FALSE),0)</f>
        <v>0</v>
      </c>
      <c r="N106" s="99">
        <f>IFERROR(VLOOKUP($C106,[11]Data!$B$4:$BC$261,54,FALSE),0)</f>
        <v>0</v>
      </c>
      <c r="O106" s="99">
        <f t="shared" si="9"/>
        <v>0</v>
      </c>
      <c r="P106" s="99">
        <f t="shared" si="8"/>
        <v>0</v>
      </c>
      <c r="Q106" s="101">
        <f>IFERROR(VLOOKUP($C106,'GAR13 eq'!$C$4:$H$208,6,FALSE),0)*H106</f>
        <v>0</v>
      </c>
      <c r="R106" s="101">
        <f>IFERROR(VLOOKUP($C106,'GAR13 wd'!$C$4:$H$208,6,FALSE),0)*H106</f>
        <v>0</v>
      </c>
      <c r="S106" s="85" t="e">
        <f t="shared" si="10"/>
        <v>#DIV/0!</v>
      </c>
      <c r="T106" s="85" t="e">
        <f t="shared" si="11"/>
        <v>#DIV/0!</v>
      </c>
      <c r="U106" s="85">
        <f t="shared" si="12"/>
        <v>0</v>
      </c>
      <c r="V106" s="85">
        <f t="shared" si="13"/>
        <v>0</v>
      </c>
      <c r="W106" s="85">
        <f t="shared" si="14"/>
        <v>0</v>
      </c>
      <c r="X106" s="85">
        <f t="shared" si="15"/>
        <v>0</v>
      </c>
    </row>
    <row r="107" spans="1:24">
      <c r="A107">
        <v>103</v>
      </c>
      <c r="B107" t="s">
        <v>35</v>
      </c>
      <c r="C107" t="s">
        <v>232</v>
      </c>
      <c r="D107" t="s">
        <v>797</v>
      </c>
      <c r="E107">
        <v>250</v>
      </c>
      <c r="F107" t="s">
        <v>564</v>
      </c>
      <c r="G107">
        <f>IFERROR(VLOOKUP(C107,[4]SOC!$B$4:$BF$261,57,FALSE),0)</f>
        <v>0</v>
      </c>
      <c r="H107">
        <f>IFERROR(VLOOKUP($C107,[5]Data!$B$4:$BF$261,57,FALSE),0)</f>
        <v>0.70078219648621509</v>
      </c>
      <c r="I107">
        <f>IFERROR(VLOOKUP($C107,[6]Data!$B$4:$BF$261,56,FALSE),0)</f>
        <v>3021715</v>
      </c>
      <c r="J107" s="85">
        <f>IFERROR(VLOOKUP($C107,[7]WIID2c!$B$2:$E$5314,4,FALSE),0)</f>
        <v>40</v>
      </c>
      <c r="K107" s="99">
        <f>IFERROR(VLOOKUP($C107,[8]Data!$B$4:$BC$261,54,FALSE),0)</f>
        <v>0</v>
      </c>
      <c r="L107" s="99">
        <f>IFERROR(VLOOKUP($C107,[9]Data!$B$4:$BC$261,54,FALSE),0)</f>
        <v>0</v>
      </c>
      <c r="M107" s="99">
        <f>IFERROR(VLOOKUP($C107,[10]Data!$B$4:$BC$261,54,FALSE),0)</f>
        <v>0</v>
      </c>
      <c r="N107" s="99">
        <f>IFERROR(VLOOKUP($C107,[11]Data!$B$4:$BC$261,54,FALSE),0)</f>
        <v>0</v>
      </c>
      <c r="O107" s="99">
        <f t="shared" si="9"/>
        <v>0</v>
      </c>
      <c r="P107" s="99">
        <f t="shared" si="8"/>
        <v>0</v>
      </c>
      <c r="Q107" s="101">
        <f>IFERROR(VLOOKUP($C107,'GAR13 eq'!$C$4:$H$208,6,FALSE),0)*H107</f>
        <v>79.538779301185414</v>
      </c>
      <c r="R107" s="101">
        <f>IFERROR(VLOOKUP($C107,'GAR13 wd'!$C$4:$H$208,6,FALSE),0)*H107</f>
        <v>0</v>
      </c>
      <c r="S107" s="85" t="e">
        <f t="shared" si="10"/>
        <v>#DIV/0!</v>
      </c>
      <c r="T107" s="85" t="e">
        <f t="shared" si="11"/>
        <v>#DIV/0!</v>
      </c>
      <c r="U107" s="85">
        <f t="shared" si="12"/>
        <v>26.322396156217714</v>
      </c>
      <c r="V107" s="85">
        <f t="shared" si="13"/>
        <v>0</v>
      </c>
      <c r="W107" s="85">
        <f t="shared" si="14"/>
        <v>52.644792312435428</v>
      </c>
      <c r="X107" s="85">
        <f t="shared" si="15"/>
        <v>0</v>
      </c>
    </row>
    <row r="108" spans="1:24">
      <c r="A108">
        <v>106</v>
      </c>
      <c r="B108" t="s">
        <v>38</v>
      </c>
      <c r="C108" t="s">
        <v>246</v>
      </c>
      <c r="D108" t="s">
        <v>798</v>
      </c>
      <c r="E108">
        <v>250</v>
      </c>
      <c r="F108" t="s">
        <v>622</v>
      </c>
      <c r="G108">
        <f>IFERROR(VLOOKUP(C108,[4]SOC!$B$4:$BF$261,57,FALSE),0)</f>
        <v>0</v>
      </c>
      <c r="H108">
        <f>IFERROR(VLOOKUP($C108,[5]Data!$B$4:$BF$261,57,FALSE),0)</f>
        <v>0.65163115601170374</v>
      </c>
      <c r="I108">
        <f>IFERROR(VLOOKUP($C108,[6]Data!$B$4:$BF$261,56,FALSE),0)</f>
        <v>0</v>
      </c>
      <c r="J108" s="85">
        <f>IFERROR(VLOOKUP($C108,[7]WIID2c!$B$2:$E$5314,4,FALSE),0)</f>
        <v>0</v>
      </c>
      <c r="K108" s="99">
        <f>IFERROR(VLOOKUP($C108,[8]Data!$B$4:$BC$261,54,FALSE),0)</f>
        <v>0</v>
      </c>
      <c r="L108" s="99">
        <f>IFERROR(VLOOKUP($C108,[9]Data!$B$4:$BC$261,54,FALSE),0)</f>
        <v>0</v>
      </c>
      <c r="M108" s="99">
        <f>IFERROR(VLOOKUP($C108,[10]Data!$B$4:$BC$261,54,FALSE),0)</f>
        <v>0</v>
      </c>
      <c r="N108" s="99">
        <f>IFERROR(VLOOKUP($C108,[11]Data!$B$4:$BC$261,54,FALSE),0)</f>
        <v>0</v>
      </c>
      <c r="O108" s="99">
        <f t="shared" si="9"/>
        <v>0</v>
      </c>
      <c r="P108" s="99">
        <f t="shared" si="8"/>
        <v>0</v>
      </c>
      <c r="Q108" s="101">
        <f>IFERROR(VLOOKUP($C108,'GAR13 eq'!$C$4:$H$208,6,FALSE),0)*H108</f>
        <v>13.814580507448118</v>
      </c>
      <c r="R108" s="101">
        <f>IFERROR(VLOOKUP($C108,'GAR13 wd'!$C$4:$H$208,6,FALSE),0)*H108</f>
        <v>7.8195738721404453</v>
      </c>
      <c r="S108" s="85" t="e">
        <f t="shared" si="10"/>
        <v>#DIV/0!</v>
      </c>
      <c r="T108" s="85" t="e">
        <f t="shared" si="11"/>
        <v>#DIV/0!</v>
      </c>
      <c r="U108" s="85" t="e">
        <f t="shared" si="12"/>
        <v>#DIV/0!</v>
      </c>
      <c r="V108" s="85" t="e">
        <f t="shared" si="13"/>
        <v>#DIV/0!</v>
      </c>
      <c r="W108" s="85" t="e">
        <f t="shared" si="14"/>
        <v>#DIV/0!</v>
      </c>
      <c r="X108" s="85" t="e">
        <f t="shared" si="15"/>
        <v>#DIV/0!</v>
      </c>
    </row>
    <row r="109" spans="1:24">
      <c r="A109">
        <v>130</v>
      </c>
      <c r="B109" t="s">
        <v>45</v>
      </c>
      <c r="C109" t="s">
        <v>286</v>
      </c>
      <c r="D109" t="s">
        <v>799</v>
      </c>
      <c r="E109">
        <v>250</v>
      </c>
      <c r="F109" t="s">
        <v>628</v>
      </c>
      <c r="G109">
        <f>IFERROR(VLOOKUP(C109,[4]SOC!$B$4:$BF$261,57,FALSE),0)</f>
        <v>0</v>
      </c>
      <c r="H109">
        <f>IFERROR(VLOOKUP($C109,[5]Data!$B$4:$BF$261,57,FALSE),0)</f>
        <v>0.57266250760458504</v>
      </c>
      <c r="I109">
        <f>IFERROR(VLOOKUP($C109,[6]Data!$B$4:$BF$261,56,FALSE),0)</f>
        <v>139456</v>
      </c>
      <c r="J109" s="85">
        <f>IFERROR(VLOOKUP($C109,[7]WIID2c!$B$2:$E$5314,4,FALSE),0)</f>
        <v>0</v>
      </c>
      <c r="K109" s="99">
        <f>IFERROR(VLOOKUP($C109,[8]Data!$B$4:$BC$261,54,FALSE),0)</f>
        <v>0</v>
      </c>
      <c r="L109" s="99">
        <f>IFERROR(VLOOKUP($C109,[9]Data!$B$4:$BC$261,54,FALSE),0)</f>
        <v>0</v>
      </c>
      <c r="M109" s="99">
        <f>IFERROR(VLOOKUP($C109,[10]Data!$B$4:$BC$261,54,FALSE),0)</f>
        <v>0</v>
      </c>
      <c r="N109" s="99">
        <f>IFERROR(VLOOKUP($C109,[11]Data!$B$4:$BC$261,54,FALSE),0)</f>
        <v>0</v>
      </c>
      <c r="O109" s="99">
        <f t="shared" si="9"/>
        <v>0</v>
      </c>
      <c r="P109" s="99">
        <f t="shared" si="8"/>
        <v>0</v>
      </c>
      <c r="Q109" s="101">
        <f>IFERROR(VLOOKUP($C109,'GAR13 eq'!$C$4:$H$208,6,FALSE),0)*H109</f>
        <v>0.74446125988596057</v>
      </c>
      <c r="R109" s="101">
        <f>IFERROR(VLOOKUP($C109,'GAR13 wd'!$C$4:$H$208,6,FALSE),0)*H109</f>
        <v>3.3787087948670518</v>
      </c>
      <c r="S109" s="85" t="e">
        <f t="shared" si="10"/>
        <v>#DIV/0!</v>
      </c>
      <c r="T109" s="85" t="e">
        <f t="shared" si="11"/>
        <v>#DIV/0!</v>
      </c>
      <c r="U109" s="85">
        <f t="shared" si="12"/>
        <v>5.3383236281404933</v>
      </c>
      <c r="V109" s="85">
        <f t="shared" si="13"/>
        <v>24.227776466176081</v>
      </c>
      <c r="W109" s="85">
        <f t="shared" si="14"/>
        <v>10.676647256280987</v>
      </c>
      <c r="X109" s="85">
        <f t="shared" si="15"/>
        <v>48.455552932352163</v>
      </c>
    </row>
    <row r="110" spans="1:24">
      <c r="A110">
        <v>141</v>
      </c>
      <c r="B110" t="s">
        <v>45</v>
      </c>
      <c r="C110" t="s">
        <v>252</v>
      </c>
      <c r="D110" t="s">
        <v>800</v>
      </c>
      <c r="E110">
        <v>250</v>
      </c>
      <c r="F110" t="s">
        <v>645</v>
      </c>
      <c r="G110">
        <f>IFERROR(VLOOKUP(C110,[4]SOC!$B$4:$BF$261,57,FALSE),0)</f>
        <v>0</v>
      </c>
      <c r="H110">
        <f>IFERROR(VLOOKUP($C110,[5]Data!$B$4:$BF$261,57,FALSE),0)</f>
        <v>0.49892048651564547</v>
      </c>
      <c r="I110">
        <f>IFERROR(VLOOKUP($C110,[6]Data!$B$4:$BF$261,56,FALSE),0)</f>
        <v>3188355</v>
      </c>
      <c r="J110" s="85">
        <f>IFERROR(VLOOKUP($C110,[7]WIID2c!$B$2:$E$5314,4,FALSE),0)</f>
        <v>59.1</v>
      </c>
      <c r="K110" s="99">
        <f>IFERROR(VLOOKUP($C110,[8]Data!$B$4:$BC$261,54,FALSE),0)</f>
        <v>0</v>
      </c>
      <c r="L110" s="99">
        <f>IFERROR(VLOOKUP($C110,[9]Data!$B$4:$BC$261,54,FALSE),0)</f>
        <v>0</v>
      </c>
      <c r="M110" s="99">
        <f>IFERROR(VLOOKUP($C110,[10]Data!$B$4:$BC$261,54,FALSE),0)</f>
        <v>0</v>
      </c>
      <c r="N110" s="99">
        <f>IFERROR(VLOOKUP($C110,[11]Data!$B$4:$BC$261,54,FALSE),0)</f>
        <v>0</v>
      </c>
      <c r="O110" s="99">
        <f t="shared" si="9"/>
        <v>0</v>
      </c>
      <c r="P110" s="99">
        <f t="shared" si="8"/>
        <v>0</v>
      </c>
      <c r="Q110" s="101">
        <f>IFERROR(VLOOKUP($C110,'GAR13 eq'!$C$4:$H$208,6,FALSE),0)*H110</f>
        <v>114.75171189859846</v>
      </c>
      <c r="R110" s="101">
        <f>IFERROR(VLOOKUP($C110,'GAR13 wd'!$C$4:$H$208,6,FALSE),0)*H110</f>
        <v>34.674973812837358</v>
      </c>
      <c r="S110" s="85" t="e">
        <f t="shared" si="10"/>
        <v>#DIV/0!</v>
      </c>
      <c r="T110" s="85" t="e">
        <f t="shared" si="11"/>
        <v>#DIV/0!</v>
      </c>
      <c r="U110" s="85">
        <f t="shared" si="12"/>
        <v>35.990883041128875</v>
      </c>
      <c r="V110" s="85">
        <f t="shared" si="13"/>
        <v>10.875505962428072</v>
      </c>
      <c r="W110" s="85">
        <f t="shared" si="14"/>
        <v>71.981766082257749</v>
      </c>
      <c r="X110" s="85">
        <f t="shared" si="15"/>
        <v>21.751011924856144</v>
      </c>
    </row>
    <row r="111" spans="1:24">
      <c r="A111">
        <v>118</v>
      </c>
      <c r="B111" t="s">
        <v>38</v>
      </c>
      <c r="C111" t="s">
        <v>262</v>
      </c>
      <c r="D111" t="s">
        <v>801</v>
      </c>
      <c r="E111">
        <v>250</v>
      </c>
      <c r="F111" t="s">
        <v>646</v>
      </c>
      <c r="G111">
        <f>IFERROR(VLOOKUP(C111,[4]SOC!$B$4:$BF$261,57,FALSE),0)</f>
        <v>0</v>
      </c>
      <c r="H111">
        <f>IFERROR(VLOOKUP($C111,[5]Data!$B$4:$BF$261,57,FALSE),0)</f>
        <v>0.59506590492066025</v>
      </c>
      <c r="I111">
        <f>IFERROR(VLOOKUP($C111,[6]Data!$B$4:$BF$261,56,FALSE),0)</f>
        <v>1237799</v>
      </c>
      <c r="J111" s="85">
        <f>IFERROR(VLOOKUP($C111,[7]WIID2c!$B$2:$E$5314,4,FALSE),0)</f>
        <v>54.310001373291016</v>
      </c>
      <c r="K111" s="99">
        <f>IFERROR(VLOOKUP($C111,[8]Data!$B$4:$BC$261,54,FALSE),0)</f>
        <v>0</v>
      </c>
      <c r="L111" s="99">
        <f>IFERROR(VLOOKUP($C111,[9]Data!$B$4:$BC$261,54,FALSE),0)</f>
        <v>0</v>
      </c>
      <c r="M111" s="99">
        <f>IFERROR(VLOOKUP($C111,[10]Data!$B$4:$BC$261,54,FALSE),0)</f>
        <v>0</v>
      </c>
      <c r="N111" s="99">
        <f>IFERROR(VLOOKUP($C111,[11]Data!$B$4:$BC$261,54,FALSE),0)</f>
        <v>0</v>
      </c>
      <c r="O111" s="99">
        <f t="shared" si="9"/>
        <v>0</v>
      </c>
      <c r="P111" s="99">
        <f t="shared" si="8"/>
        <v>0</v>
      </c>
      <c r="Q111" s="101">
        <f>IFERROR(VLOOKUP($C111,'GAR13 eq'!$C$4:$H$208,6,FALSE),0)*H111</f>
        <v>15.233687165968902</v>
      </c>
      <c r="R111" s="101">
        <f>IFERROR(VLOOKUP($C111,'GAR13 wd'!$C$4:$H$208,6,FALSE),0)*H111</f>
        <v>35.108888390318953</v>
      </c>
      <c r="S111" s="85" t="e">
        <f t="shared" si="10"/>
        <v>#DIV/0!</v>
      </c>
      <c r="T111" s="85" t="e">
        <f t="shared" si="11"/>
        <v>#DIV/0!</v>
      </c>
      <c r="U111" s="85">
        <f t="shared" si="12"/>
        <v>12.30707664650634</v>
      </c>
      <c r="V111" s="85">
        <f t="shared" si="13"/>
        <v>28.363965708745081</v>
      </c>
      <c r="W111" s="85">
        <f t="shared" si="14"/>
        <v>24.614153293012681</v>
      </c>
      <c r="X111" s="85">
        <f t="shared" si="15"/>
        <v>56.727931417490161</v>
      </c>
    </row>
    <row r="112" spans="1:24">
      <c r="A112">
        <v>113</v>
      </c>
      <c r="B112" t="s">
        <v>38</v>
      </c>
      <c r="C112" t="s">
        <v>248</v>
      </c>
      <c r="D112" t="s">
        <v>802</v>
      </c>
      <c r="E112">
        <v>250</v>
      </c>
      <c r="F112" t="s">
        <v>635</v>
      </c>
      <c r="G112">
        <f>IFERROR(VLOOKUP(C112,[4]SOC!$B$4:$BF$261,57,FALSE),0)</f>
        <v>0</v>
      </c>
      <c r="H112">
        <f>IFERROR(VLOOKUP($C112,[5]Data!$B$4:$BF$261,57,FALSE),0)</f>
        <v>0.69903900271843333</v>
      </c>
      <c r="I112">
        <f>IFERROR(VLOOKUP($C112,[6]Data!$B$4:$BF$261,56,FALSE),0)</f>
        <v>0</v>
      </c>
      <c r="J112" s="85">
        <f>IFERROR(VLOOKUP($C112,[7]WIID2c!$B$2:$E$5314,4,FALSE),0)</f>
        <v>0</v>
      </c>
      <c r="K112" s="99">
        <f>IFERROR(VLOOKUP($C112,[8]Data!$B$4:$BC$261,54,FALSE),0)</f>
        <v>0</v>
      </c>
      <c r="L112" s="99">
        <f>IFERROR(VLOOKUP($C112,[9]Data!$B$4:$BC$261,54,FALSE),0)</f>
        <v>0</v>
      </c>
      <c r="M112" s="99">
        <f>IFERROR(VLOOKUP($C112,[10]Data!$B$4:$BC$261,54,FALSE),0)</f>
        <v>0</v>
      </c>
      <c r="N112" s="99">
        <f>IFERROR(VLOOKUP($C112,[11]Data!$B$4:$BC$261,54,FALSE),0)</f>
        <v>0</v>
      </c>
      <c r="O112" s="99">
        <f t="shared" si="9"/>
        <v>0</v>
      </c>
      <c r="P112" s="99">
        <f t="shared" si="8"/>
        <v>0</v>
      </c>
      <c r="Q112" s="101">
        <f>IFERROR(VLOOKUP($C112,'GAR13 eq'!$C$4:$H$208,6,FALSE),0)*H112</f>
        <v>3.3553872130484801</v>
      </c>
      <c r="R112" s="101">
        <f>IFERROR(VLOOKUP($C112,'GAR13 wd'!$C$4:$H$208,6,FALSE),0)*H112</f>
        <v>0.90875070353396337</v>
      </c>
      <c r="S112" s="85" t="e">
        <f t="shared" si="10"/>
        <v>#DIV/0!</v>
      </c>
      <c r="T112" s="85" t="e">
        <f t="shared" si="11"/>
        <v>#DIV/0!</v>
      </c>
      <c r="U112" s="85" t="e">
        <f t="shared" si="12"/>
        <v>#DIV/0!</v>
      </c>
      <c r="V112" s="85" t="e">
        <f t="shared" si="13"/>
        <v>#DIV/0!</v>
      </c>
      <c r="W112" s="85" t="e">
        <f t="shared" si="14"/>
        <v>#DIV/0!</v>
      </c>
      <c r="X112" s="85" t="e">
        <f t="shared" si="15"/>
        <v>#DIV/0!</v>
      </c>
    </row>
    <row r="113" spans="1:24">
      <c r="A113">
        <v>123</v>
      </c>
      <c r="B113" t="s">
        <v>38</v>
      </c>
      <c r="C113" t="s">
        <v>254</v>
      </c>
      <c r="D113" t="s">
        <v>803</v>
      </c>
      <c r="E113">
        <v>250</v>
      </c>
      <c r="F113" t="e">
        <v>#N/A</v>
      </c>
      <c r="G113">
        <f>IFERROR(VLOOKUP(C113,[4]SOC!$B$4:$BF$261,57,FALSE),0)</f>
        <v>0</v>
      </c>
      <c r="H113">
        <f>IFERROR(VLOOKUP($C113,[5]Data!$B$4:$BF$261,57,FALSE),0)</f>
        <v>0.6221125261628222</v>
      </c>
      <c r="I113">
        <f>IFERROR(VLOOKUP($C113,[6]Data!$B$4:$BF$261,56,FALSE),0)</f>
        <v>54525</v>
      </c>
      <c r="J113" s="85">
        <f>IFERROR(VLOOKUP($C113,[7]WIID2c!$B$2:$E$5314,4,FALSE),0)</f>
        <v>0</v>
      </c>
      <c r="K113" s="99">
        <f>IFERROR(VLOOKUP($C113,[8]Data!$B$4:$BC$261,54,FALSE),0)</f>
        <v>0</v>
      </c>
      <c r="L113" s="99">
        <f>IFERROR(VLOOKUP($C113,[9]Data!$B$4:$BC$261,54,FALSE),0)</f>
        <v>0</v>
      </c>
      <c r="M113" s="99">
        <f>IFERROR(VLOOKUP($C113,[10]Data!$B$4:$BC$261,54,FALSE),0)</f>
        <v>0</v>
      </c>
      <c r="N113" s="99">
        <f>IFERROR(VLOOKUP($C113,[11]Data!$B$4:$BC$261,54,FALSE),0)</f>
        <v>0</v>
      </c>
      <c r="O113" s="99">
        <f t="shared" si="9"/>
        <v>0</v>
      </c>
      <c r="P113" s="99">
        <f t="shared" si="8"/>
        <v>0</v>
      </c>
      <c r="Q113" s="101">
        <f>IFERROR(VLOOKUP($C113,'GAR13 eq'!$C$4:$H$208,6,FALSE),0)*H113</f>
        <v>1.7419150732559021</v>
      </c>
      <c r="R113" s="101">
        <f>IFERROR(VLOOKUP($C113,'GAR13 wd'!$C$4:$H$208,6,FALSE),0)*H113</f>
        <v>0.9331687892442333</v>
      </c>
      <c r="S113" s="85" t="e">
        <f t="shared" si="10"/>
        <v>#DIV/0!</v>
      </c>
      <c r="T113" s="85" t="e">
        <f t="shared" si="11"/>
        <v>#DIV/0!</v>
      </c>
      <c r="U113" s="85">
        <f t="shared" si="12"/>
        <v>31.947089835046349</v>
      </c>
      <c r="V113" s="85">
        <f t="shared" si="13"/>
        <v>17.114512411631971</v>
      </c>
      <c r="W113" s="85">
        <f t="shared" si="14"/>
        <v>63.894179670092697</v>
      </c>
      <c r="X113" s="85">
        <f t="shared" si="15"/>
        <v>34.229024823263941</v>
      </c>
    </row>
    <row r="114" spans="1:24">
      <c r="A114">
        <v>115</v>
      </c>
      <c r="B114" t="s">
        <v>38</v>
      </c>
      <c r="C114" t="s">
        <v>250</v>
      </c>
      <c r="D114" t="s">
        <v>804</v>
      </c>
      <c r="E114">
        <v>250</v>
      </c>
      <c r="F114" t="s">
        <v>639</v>
      </c>
      <c r="G114">
        <f>IFERROR(VLOOKUP(C114,[4]SOC!$B$4:$BF$261,57,FALSE),0)</f>
        <v>0</v>
      </c>
      <c r="H114">
        <f>IFERROR(VLOOKUP($C114,[5]Data!$B$4:$BF$261,57,FALSE),0)</f>
        <v>0.6850138286231342</v>
      </c>
      <c r="I114">
        <f>IFERROR(VLOOKUP($C114,[6]Data!$B$4:$BF$261,56,FALSE),0)</f>
        <v>0</v>
      </c>
      <c r="J114" s="85">
        <f>IFERROR(VLOOKUP($C114,[7]WIID2c!$B$2:$E$5314,4,FALSE),0)</f>
        <v>0</v>
      </c>
      <c r="K114" s="99">
        <f>IFERROR(VLOOKUP($C114,[8]Data!$B$4:$BC$261,54,FALSE),0)</f>
        <v>0</v>
      </c>
      <c r="L114" s="99">
        <f>IFERROR(VLOOKUP($C114,[9]Data!$B$4:$BC$261,54,FALSE),0)</f>
        <v>0</v>
      </c>
      <c r="M114" s="99">
        <f>IFERROR(VLOOKUP($C114,[10]Data!$B$4:$BC$261,54,FALSE),0)</f>
        <v>0</v>
      </c>
      <c r="N114" s="99">
        <f>IFERROR(VLOOKUP($C114,[11]Data!$B$4:$BC$261,54,FALSE),0)</f>
        <v>0</v>
      </c>
      <c r="O114" s="99">
        <f t="shared" si="9"/>
        <v>0</v>
      </c>
      <c r="P114" s="99">
        <f t="shared" si="8"/>
        <v>0</v>
      </c>
      <c r="Q114" s="101">
        <f>IFERROR(VLOOKUP($C114,'GAR13 eq'!$C$4:$H$208,6,FALSE),0)*H114</f>
        <v>3.1510636116664172</v>
      </c>
      <c r="R114" s="101">
        <f>IFERROR(VLOOKUP($C114,'GAR13 wd'!$C$4:$H$208,6,FALSE),0)*H114</f>
        <v>0.95901936007238786</v>
      </c>
      <c r="S114" s="85" t="e">
        <f t="shared" si="10"/>
        <v>#DIV/0!</v>
      </c>
      <c r="T114" s="85" t="e">
        <f t="shared" si="11"/>
        <v>#DIV/0!</v>
      </c>
      <c r="U114" s="85" t="e">
        <f t="shared" si="12"/>
        <v>#DIV/0!</v>
      </c>
      <c r="V114" s="85" t="e">
        <f t="shared" si="13"/>
        <v>#DIV/0!</v>
      </c>
      <c r="W114" s="85" t="e">
        <f t="shared" si="14"/>
        <v>#DIV/0!</v>
      </c>
      <c r="X114" s="85" t="e">
        <f t="shared" si="15"/>
        <v>#DIV/0!</v>
      </c>
    </row>
    <row r="115" spans="1:24">
      <c r="A115">
        <v>142</v>
      </c>
      <c r="B115" t="s">
        <v>45</v>
      </c>
      <c r="C115" t="s">
        <v>282</v>
      </c>
      <c r="D115" t="s">
        <v>805</v>
      </c>
      <c r="E115">
        <v>250</v>
      </c>
      <c r="F115" t="s">
        <v>647</v>
      </c>
      <c r="G115">
        <f>IFERROR(VLOOKUP(C115,[4]SOC!$B$4:$BF$261,57,FALSE),0)</f>
        <v>0</v>
      </c>
      <c r="H115">
        <f>IFERROR(VLOOKUP($C115,[5]Data!$B$4:$BF$261,57,FALSE),0)</f>
        <v>0.62607284176323208</v>
      </c>
      <c r="I115">
        <f>IFERROR(VLOOKUP($C115,[6]Data!$B$4:$BF$261,56,FALSE),0)</f>
        <v>52847521</v>
      </c>
      <c r="J115" s="85">
        <f>IFERROR(VLOOKUP($C115,[7]WIID2c!$B$2:$E$5314,4,FALSE),0)</f>
        <v>54.2</v>
      </c>
      <c r="K115" s="99">
        <f>IFERROR(VLOOKUP($C115,[8]Data!$B$4:$BC$261,54,FALSE),0)</f>
        <v>8.7899999999999991</v>
      </c>
      <c r="L115" s="99">
        <f>IFERROR(VLOOKUP($C115,[9]Data!$B$4:$BC$261,54,FALSE),0)</f>
        <v>13.33</v>
      </c>
      <c r="M115" s="99">
        <f>IFERROR(VLOOKUP($C115,[10]Data!$B$4:$BC$261,54,FALSE),0)</f>
        <v>20.2</v>
      </c>
      <c r="N115" s="99">
        <f>IFERROR(VLOOKUP($C115,[11]Data!$B$4:$BC$261,54,FALSE),0)</f>
        <v>52.75</v>
      </c>
      <c r="O115" s="99">
        <f t="shared" si="9"/>
        <v>42.319999999999993</v>
      </c>
      <c r="P115" s="99">
        <f t="shared" si="8"/>
        <v>0</v>
      </c>
      <c r="Q115" s="101">
        <f>IFERROR(VLOOKUP($C115,'GAR13 eq'!$C$4:$H$208,6,FALSE),0)*H115</f>
        <v>981.36917946386632</v>
      </c>
      <c r="R115" s="101">
        <f>IFERROR(VLOOKUP($C115,'GAR13 wd'!$C$4:$H$208,6,FALSE),0)*H115</f>
        <v>2173.7875138861182</v>
      </c>
      <c r="S115" s="85" t="e">
        <f t="shared" si="10"/>
        <v>#DIV/0!</v>
      </c>
      <c r="T115" s="85" t="e">
        <f t="shared" si="11"/>
        <v>#DIV/0!</v>
      </c>
      <c r="U115" s="85">
        <f t="shared" si="12"/>
        <v>18.569824296278085</v>
      </c>
      <c r="V115" s="85">
        <f t="shared" si="13"/>
        <v>41.133197409318754</v>
      </c>
      <c r="W115" s="85">
        <f t="shared" si="14"/>
        <v>37.139648592556171</v>
      </c>
      <c r="X115" s="85">
        <f t="shared" si="15"/>
        <v>82.266394818637508</v>
      </c>
    </row>
    <row r="116" spans="1:24">
      <c r="A116">
        <v>122</v>
      </c>
      <c r="B116" t="s">
        <v>38</v>
      </c>
      <c r="C116" t="s">
        <v>272</v>
      </c>
      <c r="D116" t="s">
        <v>806</v>
      </c>
      <c r="E116">
        <v>250</v>
      </c>
      <c r="F116" t="e">
        <v>#N/A</v>
      </c>
      <c r="G116">
        <f>IFERROR(VLOOKUP(C116,[4]SOC!$B$4:$BF$261,57,FALSE),0)</f>
        <v>0</v>
      </c>
      <c r="H116">
        <f>IFERROR(VLOOKUP($C116,[5]Data!$B$4:$BF$261,57,FALSE),0)</f>
        <v>0.69211549477502587</v>
      </c>
      <c r="I116">
        <f>IFERROR(VLOOKUP($C116,[6]Data!$B$4:$BF$261,56,FALSE),0)</f>
        <v>94603</v>
      </c>
      <c r="J116" s="85">
        <f>IFERROR(VLOOKUP($C116,[7]WIID2c!$B$2:$E$5314,4,FALSE),0)</f>
        <v>0</v>
      </c>
      <c r="K116" s="99">
        <f>IFERROR(VLOOKUP($C116,[8]Data!$B$4:$BC$261,54,FALSE),0)</f>
        <v>0</v>
      </c>
      <c r="L116" s="99">
        <f>IFERROR(VLOOKUP($C116,[9]Data!$B$4:$BC$261,54,FALSE),0)</f>
        <v>0</v>
      </c>
      <c r="M116" s="99">
        <f>IFERROR(VLOOKUP($C116,[10]Data!$B$4:$BC$261,54,FALSE),0)</f>
        <v>0</v>
      </c>
      <c r="N116" s="99">
        <f>IFERROR(VLOOKUP($C116,[11]Data!$B$4:$BC$261,54,FALSE),0)</f>
        <v>0</v>
      </c>
      <c r="O116" s="99">
        <f t="shared" si="9"/>
        <v>0</v>
      </c>
      <c r="P116" s="99">
        <f t="shared" si="8"/>
        <v>0</v>
      </c>
      <c r="Q116" s="101">
        <f>IFERROR(VLOOKUP($C116,'GAR13 eq'!$C$4:$H$208,6,FALSE),0)*H116</f>
        <v>1.315019440072549</v>
      </c>
      <c r="R116" s="101">
        <f>IFERROR(VLOOKUP($C116,'GAR13 wd'!$C$4:$H$208,6,FALSE),0)*H116</f>
        <v>1.0381732421625389</v>
      </c>
      <c r="S116" s="85" t="e">
        <f t="shared" si="10"/>
        <v>#DIV/0!</v>
      </c>
      <c r="T116" s="85" t="e">
        <f t="shared" si="11"/>
        <v>#DIV/0!</v>
      </c>
      <c r="U116" s="85">
        <f t="shared" si="12"/>
        <v>13.900398931033362</v>
      </c>
      <c r="V116" s="85">
        <f t="shared" si="13"/>
        <v>10.973999156078971</v>
      </c>
      <c r="W116" s="85">
        <f t="shared" si="14"/>
        <v>27.800797862066723</v>
      </c>
      <c r="X116" s="85">
        <f t="shared" si="15"/>
        <v>21.947998312157942</v>
      </c>
    </row>
    <row r="117" spans="1:24">
      <c r="A117">
        <v>124</v>
      </c>
      <c r="B117" t="s">
        <v>38</v>
      </c>
      <c r="C117" t="s">
        <v>244</v>
      </c>
      <c r="D117" t="s">
        <v>807</v>
      </c>
      <c r="E117">
        <v>250</v>
      </c>
      <c r="F117" t="s">
        <v>655</v>
      </c>
      <c r="G117">
        <f>IFERROR(VLOOKUP(C117,[4]SOC!$B$4:$BF$261,57,FALSE),0)</f>
        <v>0</v>
      </c>
      <c r="H117">
        <f>IFERROR(VLOOKUP($C117,[5]Data!$B$4:$BF$261,57,FALSE),0)</f>
        <v>0.60360615339688195</v>
      </c>
      <c r="I117">
        <f>IFERROR(VLOOKUP($C117,[6]Data!$B$4:$BF$261,56,FALSE),0)</f>
        <v>678521</v>
      </c>
      <c r="J117" s="85">
        <f>IFERROR(VLOOKUP($C117,[7]WIID2c!$B$2:$E$5314,4,FALSE),0)</f>
        <v>46.020000457763672</v>
      </c>
      <c r="K117" s="99">
        <f>IFERROR(VLOOKUP($C117,[8]Data!$B$4:$BC$261,54,FALSE),0)</f>
        <v>0</v>
      </c>
      <c r="L117" s="99">
        <f>IFERROR(VLOOKUP($C117,[9]Data!$B$4:$BC$261,54,FALSE),0)</f>
        <v>0</v>
      </c>
      <c r="M117" s="99">
        <f>IFERROR(VLOOKUP($C117,[10]Data!$B$4:$BC$261,54,FALSE),0)</f>
        <v>0</v>
      </c>
      <c r="N117" s="99">
        <f>IFERROR(VLOOKUP($C117,[11]Data!$B$4:$BC$261,54,FALSE),0)</f>
        <v>0</v>
      </c>
      <c r="O117" s="99">
        <f t="shared" si="9"/>
        <v>0</v>
      </c>
      <c r="P117" s="99">
        <f t="shared" si="8"/>
        <v>0</v>
      </c>
      <c r="Q117" s="101">
        <f>IFERROR(VLOOKUP($C117,'GAR13 eq'!$C$4:$H$208,6,FALSE),0)*H117</f>
        <v>286.53184101749986</v>
      </c>
      <c r="R117" s="101">
        <f>IFERROR(VLOOKUP($C117,'GAR13 wd'!$C$4:$H$208,6,FALSE),0)*H117</f>
        <v>10.261304607746993</v>
      </c>
      <c r="S117" s="85" t="e">
        <f t="shared" si="10"/>
        <v>#DIV/0!</v>
      </c>
      <c r="T117" s="85" t="e">
        <f t="shared" si="11"/>
        <v>#DIV/0!</v>
      </c>
      <c r="U117" s="85">
        <f t="shared" si="12"/>
        <v>422.28883264851032</v>
      </c>
      <c r="V117" s="85">
        <f t="shared" si="13"/>
        <v>15.123046460974667</v>
      </c>
      <c r="W117" s="85">
        <f t="shared" si="14"/>
        <v>844.57766529702064</v>
      </c>
      <c r="X117" s="85">
        <f t="shared" si="15"/>
        <v>30.246092921949334</v>
      </c>
    </row>
    <row r="118" spans="1:24">
      <c r="A118">
        <v>114</v>
      </c>
      <c r="B118" t="s">
        <v>38</v>
      </c>
      <c r="C118" t="s">
        <v>260</v>
      </c>
      <c r="D118" t="s">
        <v>808</v>
      </c>
      <c r="E118">
        <v>250</v>
      </c>
      <c r="F118" t="s">
        <v>636</v>
      </c>
      <c r="G118">
        <f>IFERROR(VLOOKUP(C118,[4]SOC!$B$4:$BF$261,57,FALSE),0)</f>
        <v>0</v>
      </c>
      <c r="H118">
        <f>IFERROR(VLOOKUP($C118,[5]Data!$B$4:$BF$261,57,FALSE),0)</f>
        <v>0.49813906607621955</v>
      </c>
      <c r="I118">
        <f>IFERROR(VLOOKUP($C118,[6]Data!$B$4:$BF$261,56,FALSE),0)</f>
        <v>4633318</v>
      </c>
      <c r="J118" s="85">
        <f>IFERROR(VLOOKUP($C118,[7]WIID2c!$B$2:$E$5314,4,FALSE),0)</f>
        <v>51.5</v>
      </c>
      <c r="K118" s="99">
        <f>IFERROR(VLOOKUP($C118,[8]Data!$B$4:$BC$261,54,FALSE),0)</f>
        <v>8.59</v>
      </c>
      <c r="L118" s="99">
        <f>IFERROR(VLOOKUP($C118,[9]Data!$B$4:$BC$261,54,FALSE),0)</f>
        <v>13.15</v>
      </c>
      <c r="M118" s="99">
        <f>IFERROR(VLOOKUP($C118,[10]Data!$B$4:$BC$261,54,FALSE),0)</f>
        <v>20.81</v>
      </c>
      <c r="N118" s="99">
        <f>IFERROR(VLOOKUP($C118,[11]Data!$B$4:$BC$261,54,FALSE),0)</f>
        <v>52.78</v>
      </c>
      <c r="O118" s="99">
        <f t="shared" si="9"/>
        <v>42.55</v>
      </c>
      <c r="P118" s="99">
        <f t="shared" si="8"/>
        <v>0</v>
      </c>
      <c r="Q118" s="101">
        <f>IFERROR(VLOOKUP($C118,'GAR13 eq'!$C$4:$H$208,6,FALSE),0)*H118</f>
        <v>180.77466707906007</v>
      </c>
      <c r="R118" s="101">
        <f>IFERROR(VLOOKUP($C118,'GAR13 wd'!$C$4:$H$208,6,FALSE),0)*H118</f>
        <v>30.137413497611284</v>
      </c>
      <c r="S118" s="85" t="e">
        <f t="shared" si="10"/>
        <v>#DIV/0!</v>
      </c>
      <c r="T118" s="85" t="e">
        <f t="shared" si="11"/>
        <v>#DIV/0!</v>
      </c>
      <c r="U118" s="85">
        <f t="shared" si="12"/>
        <v>39.016244315425809</v>
      </c>
      <c r="V118" s="85">
        <f t="shared" si="13"/>
        <v>6.5044992589784005</v>
      </c>
      <c r="W118" s="85">
        <f t="shared" si="14"/>
        <v>78.032488630851617</v>
      </c>
      <c r="X118" s="85">
        <f t="shared" si="15"/>
        <v>13.008998517956801</v>
      </c>
    </row>
    <row r="119" spans="1:24">
      <c r="A119">
        <v>143</v>
      </c>
      <c r="B119" t="s">
        <v>45</v>
      </c>
      <c r="C119" t="s">
        <v>258</v>
      </c>
      <c r="D119" t="s">
        <v>809</v>
      </c>
      <c r="E119">
        <v>250</v>
      </c>
      <c r="F119" t="s">
        <v>648</v>
      </c>
      <c r="G119">
        <f>IFERROR(VLOOKUP(C119,[4]SOC!$B$4:$BF$261,57,FALSE),0)</f>
        <v>0</v>
      </c>
      <c r="H119">
        <f>IFERROR(VLOOKUP($C119,[5]Data!$B$4:$BF$261,57,FALSE),0)</f>
        <v>0.40498340777897329</v>
      </c>
      <c r="I119">
        <f>IFERROR(VLOOKUP($C119,[6]Data!$B$4:$BF$261,56,FALSE),0)</f>
        <v>2519281</v>
      </c>
      <c r="J119" s="85">
        <f>IFERROR(VLOOKUP($C119,[7]WIID2c!$B$2:$E$5314,4,FALSE),0)</f>
        <v>55.7</v>
      </c>
      <c r="K119" s="99">
        <f>IFERROR(VLOOKUP($C119,[8]Data!$B$4:$BC$261,54,FALSE),0)</f>
        <v>0</v>
      </c>
      <c r="L119" s="99">
        <f>IFERROR(VLOOKUP($C119,[9]Data!$B$4:$BC$261,54,FALSE),0)</f>
        <v>0</v>
      </c>
      <c r="M119" s="99">
        <f>IFERROR(VLOOKUP($C119,[10]Data!$B$4:$BC$261,54,FALSE),0)</f>
        <v>0</v>
      </c>
      <c r="N119" s="99">
        <f>IFERROR(VLOOKUP($C119,[11]Data!$B$4:$BC$261,54,FALSE),0)</f>
        <v>0</v>
      </c>
      <c r="O119" s="99">
        <f t="shared" si="9"/>
        <v>0</v>
      </c>
      <c r="P119" s="99">
        <f t="shared" si="8"/>
        <v>0</v>
      </c>
      <c r="Q119" s="101">
        <f>IFERROR(VLOOKUP($C119,'GAR13 eq'!$C$4:$H$208,6,FALSE),0)*H119</f>
        <v>23.651031014292041</v>
      </c>
      <c r="R119" s="101">
        <f>IFERROR(VLOOKUP($C119,'GAR13 wd'!$C$4:$H$208,6,FALSE),0)*H119</f>
        <v>1.2554485641148172</v>
      </c>
      <c r="S119" s="85" t="e">
        <f t="shared" si="10"/>
        <v>#DIV/0!</v>
      </c>
      <c r="T119" s="85" t="e">
        <f t="shared" si="11"/>
        <v>#DIV/0!</v>
      </c>
      <c r="U119" s="85">
        <f t="shared" si="12"/>
        <v>9.3880083302704396</v>
      </c>
      <c r="V119" s="85">
        <f t="shared" si="13"/>
        <v>0.49833605862736913</v>
      </c>
      <c r="W119" s="85">
        <f t="shared" si="14"/>
        <v>18.776016660540879</v>
      </c>
      <c r="X119" s="85">
        <f t="shared" si="15"/>
        <v>0.99667211725473825</v>
      </c>
    </row>
    <row r="120" spans="1:24">
      <c r="A120">
        <v>139</v>
      </c>
      <c r="B120" t="s">
        <v>45</v>
      </c>
      <c r="C120" t="s">
        <v>274</v>
      </c>
      <c r="D120" t="s">
        <v>810</v>
      </c>
      <c r="E120">
        <v>250</v>
      </c>
      <c r="F120" t="s">
        <v>641</v>
      </c>
      <c r="G120">
        <f>IFERROR(VLOOKUP(C120,[4]SOC!$B$4:$BF$261,57,FALSE),0)</f>
        <v>0</v>
      </c>
      <c r="H120">
        <f>IFERROR(VLOOKUP($C120,[5]Data!$B$4:$BF$261,57,FALSE),0)</f>
        <v>0.47676286619838359</v>
      </c>
      <c r="I120">
        <f>IFERROR(VLOOKUP($C120,[6]Data!$B$4:$BF$261,56,FALSE),0)</f>
        <v>6036302</v>
      </c>
      <c r="J120" s="85">
        <f>IFERROR(VLOOKUP($C120,[7]WIID2c!$B$2:$E$5314,4,FALSE),0)</f>
        <v>54.2</v>
      </c>
      <c r="K120" s="99">
        <f>IFERROR(VLOOKUP($C120,[8]Data!$B$4:$BC$261,54,FALSE),0)</f>
        <v>0</v>
      </c>
      <c r="L120" s="99">
        <f>IFERROR(VLOOKUP($C120,[9]Data!$B$4:$BC$261,54,FALSE),0)</f>
        <v>0</v>
      </c>
      <c r="M120" s="99">
        <f>IFERROR(VLOOKUP($C120,[10]Data!$B$4:$BC$261,54,FALSE),0)</f>
        <v>0</v>
      </c>
      <c r="N120" s="99">
        <f>IFERROR(VLOOKUP($C120,[11]Data!$B$4:$BC$261,54,FALSE),0)</f>
        <v>0</v>
      </c>
      <c r="O120" s="99">
        <f t="shared" si="9"/>
        <v>0</v>
      </c>
      <c r="P120" s="99">
        <f t="shared" si="8"/>
        <v>0</v>
      </c>
      <c r="Q120" s="101">
        <f>IFERROR(VLOOKUP($C120,'GAR13 eq'!$C$4:$H$208,6,FALSE),0)*H120</f>
        <v>74.27965455370817</v>
      </c>
      <c r="R120" s="101">
        <f>IFERROR(VLOOKUP($C120,'GAR13 wd'!$C$4:$H$208,6,FALSE),0)*H120</f>
        <v>8.4863790183312275</v>
      </c>
      <c r="S120" s="85" t="e">
        <f t="shared" si="10"/>
        <v>#DIV/0!</v>
      </c>
      <c r="T120" s="85" t="e">
        <f t="shared" si="11"/>
        <v>#DIV/0!</v>
      </c>
      <c r="U120" s="85">
        <f t="shared" si="12"/>
        <v>12.305490108630774</v>
      </c>
      <c r="V120" s="85">
        <f t="shared" si="13"/>
        <v>1.4058903975200756</v>
      </c>
      <c r="W120" s="85">
        <f t="shared" si="14"/>
        <v>24.610980217261549</v>
      </c>
      <c r="X120" s="85">
        <f t="shared" si="15"/>
        <v>2.8117807950401512</v>
      </c>
    </row>
    <row r="121" spans="1:24">
      <c r="A121">
        <v>128</v>
      </c>
      <c r="B121" t="s">
        <v>42</v>
      </c>
      <c r="C121" t="s">
        <v>318</v>
      </c>
      <c r="D121" t="s">
        <v>811</v>
      </c>
      <c r="E121">
        <v>250</v>
      </c>
      <c r="F121" t="s">
        <v>659</v>
      </c>
      <c r="G121">
        <f>IFERROR(VLOOKUP(C121,[4]SOC!$B$4:$BF$261,57,FALSE),0)</f>
        <v>0</v>
      </c>
      <c r="H121">
        <f>IFERROR(VLOOKUP($C121,[5]Data!$B$4:$BF$261,57,FALSE),0)</f>
        <v>1</v>
      </c>
      <c r="I121">
        <f>IFERROR(VLOOKUP($C121,[6]Data!$B$4:$BF$261,56,FALSE),0)</f>
        <v>158666072</v>
      </c>
      <c r="J121" s="85">
        <f>IFERROR(VLOOKUP($C121,[7]WIID2c!$B$2:$E$5314,4,FALSE),0)</f>
        <v>35.900001525878906</v>
      </c>
      <c r="K121" s="99">
        <f>IFERROR(VLOOKUP($C121,[8]Data!$B$4:$BC$261,54,FALSE),0)</f>
        <v>0</v>
      </c>
      <c r="L121" s="99">
        <f>IFERROR(VLOOKUP($C121,[9]Data!$B$4:$BC$261,54,FALSE),0)</f>
        <v>0</v>
      </c>
      <c r="M121" s="99">
        <f>IFERROR(VLOOKUP($C121,[10]Data!$B$4:$BC$261,54,FALSE),0)</f>
        <v>0</v>
      </c>
      <c r="N121" s="99">
        <f>IFERROR(VLOOKUP($C121,[11]Data!$B$4:$BC$261,54,FALSE),0)</f>
        <v>0</v>
      </c>
      <c r="O121" s="99">
        <f t="shared" si="9"/>
        <v>0</v>
      </c>
      <c r="P121" s="99">
        <f t="shared" si="8"/>
        <v>0</v>
      </c>
      <c r="Q121" s="101">
        <f>IFERROR(VLOOKUP($C121,'GAR13 eq'!$C$4:$H$208,6,FALSE),0)*H121</f>
        <v>0</v>
      </c>
      <c r="R121" s="101">
        <f>IFERROR(VLOOKUP($C121,'GAR13 wd'!$C$4:$H$208,6,FALSE),0)*H121</f>
        <v>11460</v>
      </c>
      <c r="S121" s="85" t="e">
        <f t="shared" si="10"/>
        <v>#DIV/0!</v>
      </c>
      <c r="T121" s="85" t="e">
        <f t="shared" si="11"/>
        <v>#DIV/0!</v>
      </c>
      <c r="U121" s="85">
        <f t="shared" si="12"/>
        <v>0</v>
      </c>
      <c r="V121" s="85">
        <f t="shared" si="13"/>
        <v>72.227161456420248</v>
      </c>
      <c r="W121" s="85">
        <f t="shared" si="14"/>
        <v>0</v>
      </c>
      <c r="X121" s="85">
        <f t="shared" si="15"/>
        <v>144.4543229128405</v>
      </c>
    </row>
    <row r="122" spans="1:24">
      <c r="A122">
        <v>149</v>
      </c>
      <c r="B122" t="s">
        <v>45</v>
      </c>
      <c r="C122" t="s">
        <v>284</v>
      </c>
      <c r="D122" t="s">
        <v>812</v>
      </c>
      <c r="E122">
        <v>250</v>
      </c>
      <c r="F122" t="s">
        <v>657</v>
      </c>
      <c r="G122">
        <f>IFERROR(VLOOKUP(C122,[4]SOC!$B$4:$BF$261,57,FALSE),0)</f>
        <v>0</v>
      </c>
      <c r="H122">
        <f>IFERROR(VLOOKUP($C122,[5]Data!$B$4:$BF$261,57,FALSE),0)</f>
        <v>0.79228407281066471</v>
      </c>
      <c r="I122">
        <f>IFERROR(VLOOKUP($C122,[6]Data!$B$4:$BF$261,56,FALSE),0)</f>
        <v>13856075</v>
      </c>
      <c r="J122" s="85">
        <f>IFERROR(VLOOKUP($C122,[7]WIID2c!$B$2:$E$5314,4,FALSE),0)</f>
        <v>39.700000762939453</v>
      </c>
      <c r="K122" s="99">
        <f>IFERROR(VLOOKUP($C122,[8]Data!$B$4:$BC$261,54,FALSE),0)</f>
        <v>0</v>
      </c>
      <c r="L122" s="99">
        <f>IFERROR(VLOOKUP($C122,[9]Data!$B$4:$BC$261,54,FALSE),0)</f>
        <v>0</v>
      </c>
      <c r="M122" s="99">
        <f>IFERROR(VLOOKUP($C122,[10]Data!$B$4:$BC$261,54,FALSE),0)</f>
        <v>0</v>
      </c>
      <c r="N122" s="99">
        <f>IFERROR(VLOOKUP($C122,[11]Data!$B$4:$BC$261,54,FALSE),0)</f>
        <v>0</v>
      </c>
      <c r="O122" s="99">
        <f t="shared" si="9"/>
        <v>0</v>
      </c>
      <c r="P122" s="99">
        <f t="shared" si="8"/>
        <v>0</v>
      </c>
      <c r="Q122" s="101">
        <f>IFERROR(VLOOKUP($C122,'GAR13 eq'!$C$4:$H$208,6,FALSE),0)*H122</f>
        <v>347.65425114931969</v>
      </c>
      <c r="R122" s="101">
        <f>IFERROR(VLOOKUP($C122,'GAR13 wd'!$C$4:$H$208,6,FALSE),0)*H122</f>
        <v>52.21152039822281</v>
      </c>
      <c r="S122" s="85" t="e">
        <f t="shared" si="10"/>
        <v>#DIV/0!</v>
      </c>
      <c r="T122" s="85" t="e">
        <f t="shared" si="11"/>
        <v>#DIV/0!</v>
      </c>
      <c r="U122" s="85">
        <f t="shared" si="12"/>
        <v>25.090384625467149</v>
      </c>
      <c r="V122" s="85">
        <f t="shared" si="13"/>
        <v>3.7681320574710235</v>
      </c>
      <c r="W122" s="85">
        <f t="shared" si="14"/>
        <v>50.180769250934297</v>
      </c>
      <c r="X122" s="85">
        <f t="shared" si="15"/>
        <v>7.5362641149420471</v>
      </c>
    </row>
    <row r="123" spans="1:24">
      <c r="A123">
        <v>137</v>
      </c>
      <c r="B123" t="s">
        <v>45</v>
      </c>
      <c r="C123" t="s">
        <v>256</v>
      </c>
      <c r="D123" t="s">
        <v>813</v>
      </c>
      <c r="E123">
        <v>250</v>
      </c>
      <c r="F123" t="s">
        <v>638</v>
      </c>
      <c r="G123">
        <f>IFERROR(VLOOKUP(C123,[4]SOC!$B$4:$BF$261,57,FALSE),0)</f>
        <v>0</v>
      </c>
      <c r="H123">
        <f>IFERROR(VLOOKUP($C123,[5]Data!$B$4:$BF$261,57,FALSE),0)</f>
        <v>0.49290930065462102</v>
      </c>
      <c r="I123">
        <f>IFERROR(VLOOKUP($C123,[6]Data!$B$4:$BF$261,56,FALSE),0)</f>
        <v>2708794</v>
      </c>
      <c r="J123" s="85">
        <f>IFERROR(VLOOKUP($C123,[7]WIID2c!$B$2:$E$5314,4,FALSE),0)</f>
        <v>42.400001525878906</v>
      </c>
      <c r="K123" s="99">
        <f>IFERROR(VLOOKUP($C123,[8]Data!$B$4:$BC$261,54,FALSE),0)</f>
        <v>0</v>
      </c>
      <c r="L123" s="99">
        <f>IFERROR(VLOOKUP($C123,[9]Data!$B$4:$BC$261,54,FALSE),0)</f>
        <v>0</v>
      </c>
      <c r="M123" s="99">
        <f>IFERROR(VLOOKUP($C123,[10]Data!$B$4:$BC$261,54,FALSE),0)</f>
        <v>0</v>
      </c>
      <c r="N123" s="99">
        <f>IFERROR(VLOOKUP($C123,[11]Data!$B$4:$BC$261,54,FALSE),0)</f>
        <v>0</v>
      </c>
      <c r="O123" s="99">
        <f t="shared" si="9"/>
        <v>0</v>
      </c>
      <c r="P123" s="99">
        <f t="shared" si="8"/>
        <v>0</v>
      </c>
      <c r="Q123" s="101">
        <f>IFERROR(VLOOKUP($C123,'GAR13 eq'!$C$4:$H$208,6,FALSE),0)*H123</f>
        <v>148.06995391664813</v>
      </c>
      <c r="R123" s="101">
        <f>IFERROR(VLOOKUP($C123,'GAR13 wd'!$C$4:$H$208,6,FALSE),0)*H123</f>
        <v>2.6124192934694914</v>
      </c>
      <c r="S123" s="85" t="e">
        <f t="shared" si="10"/>
        <v>#DIV/0!</v>
      </c>
      <c r="T123" s="85" t="e">
        <f t="shared" si="11"/>
        <v>#DIV/0!</v>
      </c>
      <c r="U123" s="85">
        <f t="shared" si="12"/>
        <v>54.662685282324205</v>
      </c>
      <c r="V123" s="85">
        <f t="shared" si="13"/>
        <v>0.96442154459493468</v>
      </c>
      <c r="W123" s="85">
        <f t="shared" si="14"/>
        <v>109.32537056464841</v>
      </c>
      <c r="X123" s="85">
        <f t="shared" si="15"/>
        <v>1.9288430891898694</v>
      </c>
    </row>
    <row r="124" spans="1:24">
      <c r="A124">
        <v>127</v>
      </c>
      <c r="B124" t="s">
        <v>42</v>
      </c>
      <c r="C124" t="s">
        <v>290</v>
      </c>
      <c r="D124" t="s">
        <v>814</v>
      </c>
      <c r="E124">
        <v>250</v>
      </c>
      <c r="F124" t="s">
        <v>658</v>
      </c>
      <c r="G124">
        <f>IFERROR(VLOOKUP(C124,[4]SOC!$B$4:$BF$261,57,FALSE),0)</f>
        <v>0</v>
      </c>
      <c r="H124">
        <f>IFERROR(VLOOKUP($C124,[5]Data!$B$4:$BF$261,57,FALSE),0)</f>
        <v>1.2014319596381986</v>
      </c>
      <c r="I124">
        <f>IFERROR(VLOOKUP($C124,[6]Data!$B$4:$BF$261,56,FALSE),0)</f>
        <v>19271114</v>
      </c>
      <c r="J124" s="85">
        <f>IFERROR(VLOOKUP($C124,[7]WIID2c!$B$2:$E$5314,4,FALSE),0)</f>
        <v>33.099998474121094</v>
      </c>
      <c r="K124" s="99">
        <f>IFERROR(VLOOKUP($C124,[8]Data!$B$4:$BC$261,54,FALSE),0)</f>
        <v>0</v>
      </c>
      <c r="L124" s="99">
        <f>IFERROR(VLOOKUP($C124,[9]Data!$B$4:$BC$261,54,FALSE),0)</f>
        <v>0</v>
      </c>
      <c r="M124" s="99">
        <f>IFERROR(VLOOKUP($C124,[10]Data!$B$4:$BC$261,54,FALSE),0)</f>
        <v>0</v>
      </c>
      <c r="N124" s="99">
        <f>IFERROR(VLOOKUP($C124,[11]Data!$B$4:$BC$261,54,FALSE),0)</f>
        <v>0</v>
      </c>
      <c r="O124" s="99">
        <f t="shared" si="9"/>
        <v>0</v>
      </c>
      <c r="P124" s="99">
        <f t="shared" si="8"/>
        <v>0</v>
      </c>
      <c r="Q124" s="101">
        <f>IFERROR(VLOOKUP($C124,'GAR13 eq'!$C$4:$H$208,6,FALSE),0)*H124</f>
        <v>86.743387485877946</v>
      </c>
      <c r="R124" s="101">
        <f>IFERROR(VLOOKUP($C124,'GAR13 wd'!$C$4:$H$208,6,FALSE),0)*H124</f>
        <v>371.96333470398633</v>
      </c>
      <c r="S124" s="85" t="e">
        <f t="shared" si="10"/>
        <v>#DIV/0!</v>
      </c>
      <c r="T124" s="85" t="e">
        <f t="shared" si="11"/>
        <v>#DIV/0!</v>
      </c>
      <c r="U124" s="85">
        <f t="shared" si="12"/>
        <v>4.5012129286287212</v>
      </c>
      <c r="V124" s="85">
        <f t="shared" si="13"/>
        <v>19.301600037443936</v>
      </c>
      <c r="W124" s="85">
        <f t="shared" si="14"/>
        <v>9.0024258572574425</v>
      </c>
      <c r="X124" s="85">
        <f t="shared" si="15"/>
        <v>38.603200074887873</v>
      </c>
    </row>
    <row r="125" spans="1:24">
      <c r="A125">
        <v>144</v>
      </c>
      <c r="B125" t="s">
        <v>45</v>
      </c>
      <c r="C125" t="s">
        <v>280</v>
      </c>
      <c r="D125" t="s">
        <v>815</v>
      </c>
      <c r="E125">
        <v>250</v>
      </c>
      <c r="F125" t="s">
        <v>649</v>
      </c>
      <c r="G125">
        <f>IFERROR(VLOOKUP(C125,[4]SOC!$B$4:$BF$261,57,FALSE),0)</f>
        <v>0</v>
      </c>
      <c r="H125">
        <f>IFERROR(VLOOKUP($C125,[5]Data!$B$4:$BF$261,57,FALSE),0)</f>
        <v>0.56857100160463203</v>
      </c>
      <c r="I125">
        <f>IFERROR(VLOOKUP($C125,[6]Data!$B$4:$BF$261,56,FALSE),0)</f>
        <v>1777005</v>
      </c>
      <c r="J125" s="85">
        <f>IFERROR(VLOOKUP($C125,[7]WIID2c!$B$2:$E$5314,4,FALSE),0)</f>
        <v>49.900001525878906</v>
      </c>
      <c r="K125" s="99">
        <f>IFERROR(VLOOKUP($C125,[8]Data!$B$4:$BC$261,54,FALSE),0)</f>
        <v>7.75</v>
      </c>
      <c r="L125" s="99">
        <f>IFERROR(VLOOKUP($C125,[9]Data!$B$4:$BC$261,54,FALSE),0)</f>
        <v>12.51</v>
      </c>
      <c r="M125" s="99">
        <f>IFERROR(VLOOKUP($C125,[10]Data!$B$4:$BC$261,54,FALSE),0)</f>
        <v>20.059999999999999</v>
      </c>
      <c r="N125" s="99">
        <f>IFERROR(VLOOKUP($C125,[11]Data!$B$4:$BC$261,54,FALSE),0)</f>
        <v>56.38</v>
      </c>
      <c r="O125" s="99">
        <f t="shared" si="9"/>
        <v>40.319999999999993</v>
      </c>
      <c r="P125" s="99">
        <f t="shared" si="8"/>
        <v>0</v>
      </c>
      <c r="Q125" s="101">
        <f>IFERROR(VLOOKUP($C125,'GAR13 eq'!$C$4:$H$208,6,FALSE),0)*H125</f>
        <v>24.960266970443346</v>
      </c>
      <c r="R125" s="101">
        <f>IFERROR(VLOOKUP($C125,'GAR13 wd'!$C$4:$H$208,6,FALSE),0)*H125</f>
        <v>1.2508562035301907</v>
      </c>
      <c r="S125" s="85" t="e">
        <f t="shared" si="10"/>
        <v>#DIV/0!</v>
      </c>
      <c r="T125" s="85" t="e">
        <f t="shared" si="11"/>
        <v>#DIV/0!</v>
      </c>
      <c r="U125" s="85">
        <f t="shared" si="12"/>
        <v>14.046255902737103</v>
      </c>
      <c r="V125" s="85">
        <f t="shared" si="13"/>
        <v>0.70391259649252014</v>
      </c>
      <c r="W125" s="85">
        <f t="shared" si="14"/>
        <v>28.092511805474206</v>
      </c>
      <c r="X125" s="85">
        <f t="shared" si="15"/>
        <v>1.4078251929850403</v>
      </c>
    </row>
    <row r="126" spans="1:24">
      <c r="A126">
        <v>135</v>
      </c>
      <c r="B126" t="s">
        <v>45</v>
      </c>
      <c r="C126" t="s">
        <v>264</v>
      </c>
      <c r="D126" t="s">
        <v>816</v>
      </c>
      <c r="E126">
        <v>250</v>
      </c>
      <c r="F126" t="s">
        <v>633</v>
      </c>
      <c r="G126">
        <f>IFERROR(VLOOKUP(C126,[4]SOC!$B$4:$BF$261,57,FALSE),0)</f>
        <v>0</v>
      </c>
      <c r="H126">
        <f>IFERROR(VLOOKUP($C126,[5]Data!$B$4:$BF$261,57,FALSE),0)</f>
        <v>0.73415983134833296</v>
      </c>
      <c r="I126">
        <f>IFERROR(VLOOKUP($C126,[6]Data!$B$4:$BF$261,56,FALSE),0)</f>
        <v>2298866</v>
      </c>
      <c r="J126" s="85">
        <f>IFERROR(VLOOKUP($C126,[7]WIID2c!$B$2:$E$5314,4,FALSE),0)</f>
        <v>46.4</v>
      </c>
      <c r="K126" s="99">
        <f>IFERROR(VLOOKUP($C126,[8]Data!$B$4:$BC$261,54,FALSE),0)</f>
        <v>0</v>
      </c>
      <c r="L126" s="99">
        <f>IFERROR(VLOOKUP($C126,[9]Data!$B$4:$BC$261,54,FALSE),0)</f>
        <v>0</v>
      </c>
      <c r="M126" s="99">
        <f>IFERROR(VLOOKUP($C126,[10]Data!$B$4:$BC$261,54,FALSE),0)</f>
        <v>0</v>
      </c>
      <c r="N126" s="99">
        <f>IFERROR(VLOOKUP($C126,[11]Data!$B$4:$BC$261,54,FALSE),0)</f>
        <v>0</v>
      </c>
      <c r="O126" s="99">
        <f t="shared" si="9"/>
        <v>0</v>
      </c>
      <c r="P126" s="99">
        <f t="shared" si="8"/>
        <v>0</v>
      </c>
      <c r="Q126" s="101">
        <f>IFERROR(VLOOKUP($C126,'GAR13 eq'!$C$4:$H$208,6,FALSE),0)*H126</f>
        <v>96.248353889766449</v>
      </c>
      <c r="R126" s="101">
        <f>IFERROR(VLOOKUP($C126,'GAR13 wd'!$C$4:$H$208,6,FALSE),0)*H126</f>
        <v>0.80757581448316629</v>
      </c>
      <c r="S126" s="85" t="e">
        <f t="shared" si="10"/>
        <v>#DIV/0!</v>
      </c>
      <c r="T126" s="85" t="e">
        <f t="shared" si="11"/>
        <v>#DIV/0!</v>
      </c>
      <c r="U126" s="85">
        <f t="shared" si="12"/>
        <v>41.867753009425712</v>
      </c>
      <c r="V126" s="85">
        <f t="shared" si="13"/>
        <v>0.35129312212332792</v>
      </c>
      <c r="W126" s="85">
        <f t="shared" si="14"/>
        <v>83.735506018851424</v>
      </c>
      <c r="X126" s="85">
        <f t="shared" si="15"/>
        <v>0.70258624424665583</v>
      </c>
    </row>
    <row r="127" spans="1:24">
      <c r="A127">
        <v>140</v>
      </c>
      <c r="B127" t="s">
        <v>45</v>
      </c>
      <c r="C127" t="s">
        <v>292</v>
      </c>
      <c r="D127" t="s">
        <v>817</v>
      </c>
      <c r="E127">
        <v>250</v>
      </c>
      <c r="F127" t="s">
        <v>643</v>
      </c>
      <c r="G127">
        <f>IFERROR(VLOOKUP(C127,[4]SOC!$B$4:$BF$261,57,FALSE),0)</f>
        <v>0</v>
      </c>
      <c r="H127">
        <f>IFERROR(VLOOKUP($C127,[5]Data!$B$4:$BF$261,57,FALSE),0)</f>
        <v>0.58716905362992966</v>
      </c>
      <c r="I127">
        <f>IFERROR(VLOOKUP($C127,[6]Data!$B$4:$BF$261,56,FALSE),0)</f>
        <v>308766</v>
      </c>
      <c r="J127" s="85">
        <f>IFERROR(VLOOKUP($C127,[7]WIID2c!$B$2:$E$5314,4,FALSE),0)</f>
        <v>54</v>
      </c>
      <c r="K127" s="99">
        <f>IFERROR(VLOOKUP($C127,[8]Data!$B$4:$BC$261,54,FALSE),0)</f>
        <v>0</v>
      </c>
      <c r="L127" s="99">
        <f>IFERROR(VLOOKUP($C127,[9]Data!$B$4:$BC$261,54,FALSE),0)</f>
        <v>0</v>
      </c>
      <c r="M127" s="99">
        <f>IFERROR(VLOOKUP($C127,[10]Data!$B$4:$BC$261,54,FALSE),0)</f>
        <v>0</v>
      </c>
      <c r="N127" s="99">
        <f>IFERROR(VLOOKUP($C127,[11]Data!$B$4:$BC$261,54,FALSE),0)</f>
        <v>0</v>
      </c>
      <c r="O127" s="99">
        <f t="shared" si="9"/>
        <v>0</v>
      </c>
      <c r="P127" s="99">
        <f t="shared" si="8"/>
        <v>0</v>
      </c>
      <c r="Q127" s="101">
        <f>IFERROR(VLOOKUP($C127,'GAR13 eq'!$C$4:$H$208,6,FALSE),0)*H127</f>
        <v>0</v>
      </c>
      <c r="R127" s="101">
        <f>IFERROR(VLOOKUP($C127,'GAR13 wd'!$C$4:$H$208,6,FALSE),0)*H127</f>
        <v>0.11743381072598594</v>
      </c>
      <c r="S127" s="85" t="e">
        <f t="shared" si="10"/>
        <v>#DIV/0!</v>
      </c>
      <c r="T127" s="85" t="e">
        <f t="shared" si="11"/>
        <v>#DIV/0!</v>
      </c>
      <c r="U127" s="85">
        <f t="shared" si="12"/>
        <v>0</v>
      </c>
      <c r="V127" s="85">
        <f t="shared" si="13"/>
        <v>0.38033271385445916</v>
      </c>
      <c r="W127" s="85">
        <f t="shared" si="14"/>
        <v>0</v>
      </c>
      <c r="X127" s="85">
        <f t="shared" si="15"/>
        <v>0.76066542770891832</v>
      </c>
    </row>
    <row r="128" spans="1:24">
      <c r="A128">
        <v>134</v>
      </c>
      <c r="B128" t="s">
        <v>45</v>
      </c>
      <c r="C128" t="s">
        <v>268</v>
      </c>
      <c r="D128" t="s">
        <v>818</v>
      </c>
      <c r="E128">
        <v>250</v>
      </c>
      <c r="F128" t="s">
        <v>632</v>
      </c>
      <c r="G128">
        <f>IFERROR(VLOOKUP(C128,[4]SOC!$B$4:$BF$261,57,FALSE),0)</f>
        <v>0</v>
      </c>
      <c r="H128">
        <f>IFERROR(VLOOKUP($C128,[5]Data!$B$4:$BF$261,57,FALSE),0)</f>
        <v>0.63258543043062254</v>
      </c>
      <c r="I128">
        <f>IFERROR(VLOOKUP($C128,[6]Data!$B$4:$BF$261,56,FALSE),0)</f>
        <v>23107344</v>
      </c>
      <c r="J128" s="85">
        <f>IFERROR(VLOOKUP($C128,[7]WIID2c!$B$2:$E$5314,4,FALSE),0)</f>
        <v>43.172000885009766</v>
      </c>
      <c r="K128" s="99">
        <f>IFERROR(VLOOKUP($C128,[8]Data!$B$4:$BC$261,54,FALSE),0)</f>
        <v>6.83</v>
      </c>
      <c r="L128" s="99">
        <f>IFERROR(VLOOKUP($C128,[9]Data!$B$4:$BC$261,54,FALSE),0)</f>
        <v>11.23</v>
      </c>
      <c r="M128" s="99">
        <f>IFERROR(VLOOKUP($C128,[10]Data!$B$4:$BC$261,54,FALSE),0)</f>
        <v>18.79</v>
      </c>
      <c r="N128" s="99">
        <f>IFERROR(VLOOKUP($C128,[11]Data!$B$4:$BC$261,54,FALSE),0)</f>
        <v>60.15</v>
      </c>
      <c r="O128" s="99">
        <f t="shared" si="9"/>
        <v>36.85</v>
      </c>
      <c r="P128" s="99">
        <f t="shared" si="8"/>
        <v>0</v>
      </c>
      <c r="Q128" s="101">
        <f>IFERROR(VLOOKUP($C128,'GAR13 eq'!$C$4:$H$208,6,FALSE),0)*H128</f>
        <v>507.77632500666073</v>
      </c>
      <c r="R128" s="101">
        <f>IFERROR(VLOOKUP($C128,'GAR13 wd'!$C$4:$H$208,6,FALSE),0)*H128</f>
        <v>4.4280980130143579</v>
      </c>
      <c r="S128" s="85" t="e">
        <f t="shared" si="10"/>
        <v>#DIV/0!</v>
      </c>
      <c r="T128" s="85" t="e">
        <f t="shared" si="11"/>
        <v>#DIV/0!</v>
      </c>
      <c r="U128" s="85">
        <f t="shared" si="12"/>
        <v>21.974672857540906</v>
      </c>
      <c r="V128" s="85">
        <f t="shared" si="13"/>
        <v>0.19163163074970266</v>
      </c>
      <c r="W128" s="85">
        <f t="shared" si="14"/>
        <v>43.949345715081812</v>
      </c>
      <c r="X128" s="85">
        <f t="shared" si="15"/>
        <v>0.38326326149940532</v>
      </c>
    </row>
    <row r="129" spans="1:24">
      <c r="A129">
        <v>108</v>
      </c>
      <c r="B129" t="s">
        <v>38</v>
      </c>
      <c r="C129" t="s">
        <v>298</v>
      </c>
      <c r="D129" t="s">
        <v>819</v>
      </c>
      <c r="E129">
        <v>250</v>
      </c>
      <c r="F129" t="s">
        <v>626</v>
      </c>
      <c r="G129">
        <f>IFERROR(VLOOKUP(C129,[4]SOC!$B$4:$BF$261,57,FALSE),0)</f>
        <v>0</v>
      </c>
      <c r="H129">
        <f>IFERROR(VLOOKUP($C129,[5]Data!$B$4:$BF$261,57,FALSE),0)</f>
        <v>0</v>
      </c>
      <c r="I129">
        <f>IFERROR(VLOOKUP($C129,[6]Data!$B$4:$BF$261,56,FALSE),0)</f>
        <v>216028</v>
      </c>
      <c r="J129" s="85">
        <f>IFERROR(VLOOKUP($C129,[7]WIID2c!$B$2:$E$5314,4,FALSE),0)</f>
        <v>47.247299999999996</v>
      </c>
      <c r="K129" s="99">
        <f>IFERROR(VLOOKUP($C129,[8]Data!$B$4:$BC$261,54,FALSE),0)</f>
        <v>0</v>
      </c>
      <c r="L129" s="99">
        <f>IFERROR(VLOOKUP($C129,[9]Data!$B$4:$BC$261,54,FALSE),0)</f>
        <v>0</v>
      </c>
      <c r="M129" s="99">
        <f>IFERROR(VLOOKUP($C129,[10]Data!$B$4:$BC$261,54,FALSE),0)</f>
        <v>0</v>
      </c>
      <c r="N129" s="99">
        <f>IFERROR(VLOOKUP($C129,[11]Data!$B$4:$BC$261,54,FALSE),0)</f>
        <v>0</v>
      </c>
      <c r="O129" s="99">
        <f t="shared" si="9"/>
        <v>0</v>
      </c>
      <c r="P129" s="99">
        <f t="shared" si="8"/>
        <v>0</v>
      </c>
      <c r="Q129" s="101">
        <f>IFERROR(VLOOKUP($C129,'GAR13 eq'!$C$4:$H$208,6,FALSE),0)*H129</f>
        <v>0</v>
      </c>
      <c r="R129" s="101">
        <f>IFERROR(VLOOKUP($C129,'GAR13 wd'!$C$4:$H$208,6,FALSE),0)*H129</f>
        <v>0</v>
      </c>
      <c r="S129" s="85" t="e">
        <f t="shared" si="10"/>
        <v>#DIV/0!</v>
      </c>
      <c r="T129" s="85" t="e">
        <f t="shared" si="11"/>
        <v>#DIV/0!</v>
      </c>
      <c r="U129" s="85">
        <f t="shared" si="12"/>
        <v>0</v>
      </c>
      <c r="V129" s="85">
        <f t="shared" si="13"/>
        <v>0</v>
      </c>
      <c r="W129" s="85">
        <f t="shared" si="14"/>
        <v>0</v>
      </c>
      <c r="X129" s="85">
        <f t="shared" si="15"/>
        <v>0</v>
      </c>
    </row>
    <row r="130" spans="1:24">
      <c r="A130">
        <v>117</v>
      </c>
      <c r="B130" t="s">
        <v>38</v>
      </c>
      <c r="C130" t="s">
        <v>294</v>
      </c>
      <c r="D130" t="s">
        <v>820</v>
      </c>
      <c r="E130">
        <v>250</v>
      </c>
      <c r="F130" t="s">
        <v>644</v>
      </c>
      <c r="G130">
        <f>IFERROR(VLOOKUP(C130,[4]SOC!$B$4:$BF$261,57,FALSE),0)</f>
        <v>0</v>
      </c>
      <c r="H130">
        <f>IFERROR(VLOOKUP($C130,[5]Data!$B$4:$BF$261,57,FALSE),0)</f>
        <v>0.48155624894029253</v>
      </c>
      <c r="I130">
        <f>IFERROR(VLOOKUP($C130,[6]Data!$B$4:$BF$261,56,FALSE),0)</f>
        <v>4314484</v>
      </c>
      <c r="J130" s="85">
        <f>IFERROR(VLOOKUP($C130,[7]WIID2c!$B$2:$E$5314,4,FALSE),0)</f>
        <v>50.9</v>
      </c>
      <c r="K130" s="99">
        <f>IFERROR(VLOOKUP($C130,[8]Data!$B$4:$BC$261,54,FALSE),0)</f>
        <v>0</v>
      </c>
      <c r="L130" s="99">
        <f>IFERROR(VLOOKUP($C130,[9]Data!$B$4:$BC$261,54,FALSE),0)</f>
        <v>0</v>
      </c>
      <c r="M130" s="99">
        <f>IFERROR(VLOOKUP($C130,[10]Data!$B$4:$BC$261,54,FALSE),0)</f>
        <v>0</v>
      </c>
      <c r="N130" s="99">
        <f>IFERROR(VLOOKUP($C130,[11]Data!$B$4:$BC$261,54,FALSE),0)</f>
        <v>0</v>
      </c>
      <c r="O130" s="99">
        <f t="shared" si="9"/>
        <v>0</v>
      </c>
      <c r="P130" s="99">
        <f t="shared" si="8"/>
        <v>0</v>
      </c>
      <c r="Q130" s="101">
        <f>IFERROR(VLOOKUP($C130,'GAR13 eq'!$C$4:$H$208,6,FALSE),0)*H130</f>
        <v>30.723288682390663</v>
      </c>
      <c r="R130" s="101">
        <f>IFERROR(VLOOKUP($C130,'GAR13 wd'!$C$4:$H$208,6,FALSE),0)*H130</f>
        <v>15.361644341195332</v>
      </c>
      <c r="S130" s="85" t="e">
        <f t="shared" si="10"/>
        <v>#DIV/0!</v>
      </c>
      <c r="T130" s="85" t="e">
        <f t="shared" si="11"/>
        <v>#DIV/0!</v>
      </c>
      <c r="U130" s="85">
        <f t="shared" si="12"/>
        <v>7.1209647972713919</v>
      </c>
      <c r="V130" s="85">
        <f t="shared" si="13"/>
        <v>3.5604823986356959</v>
      </c>
      <c r="W130" s="85">
        <f t="shared" si="14"/>
        <v>14.241929594542784</v>
      </c>
      <c r="X130" s="85">
        <f t="shared" si="15"/>
        <v>7.1209647972713919</v>
      </c>
    </row>
    <row r="131" spans="1:24">
      <c r="A131">
        <v>109</v>
      </c>
      <c r="B131" t="s">
        <v>38</v>
      </c>
      <c r="C131" t="s">
        <v>296</v>
      </c>
      <c r="D131" t="s">
        <v>821</v>
      </c>
      <c r="E131">
        <v>250</v>
      </c>
      <c r="F131" t="s">
        <v>627</v>
      </c>
      <c r="G131">
        <f>IFERROR(VLOOKUP(C131,[4]SOC!$B$4:$BF$261,57,FALSE),0)</f>
        <v>0</v>
      </c>
      <c r="H131">
        <f>IFERROR(VLOOKUP($C131,[5]Data!$B$4:$BF$261,57,FALSE),0)</f>
        <v>0</v>
      </c>
      <c r="I131">
        <f>IFERROR(VLOOKUP($C131,[6]Data!$B$4:$BF$261,56,FALSE),0)</f>
        <v>163584</v>
      </c>
      <c r="J131" s="85">
        <f>IFERROR(VLOOKUP($C131,[7]WIID2c!$B$2:$E$5314,4,FALSE),0)</f>
        <v>45.599998474121094</v>
      </c>
      <c r="K131" s="99">
        <f>IFERROR(VLOOKUP($C131,[8]Data!$B$4:$BC$261,54,FALSE),0)</f>
        <v>0</v>
      </c>
      <c r="L131" s="99">
        <f>IFERROR(VLOOKUP($C131,[9]Data!$B$4:$BC$261,54,FALSE),0)</f>
        <v>0</v>
      </c>
      <c r="M131" s="99">
        <f>IFERROR(VLOOKUP($C131,[10]Data!$B$4:$BC$261,54,FALSE),0)</f>
        <v>0</v>
      </c>
      <c r="N131" s="99">
        <f>IFERROR(VLOOKUP($C131,[11]Data!$B$4:$BC$261,54,FALSE),0)</f>
        <v>0</v>
      </c>
      <c r="O131" s="99">
        <f t="shared" si="9"/>
        <v>0</v>
      </c>
      <c r="P131" s="99">
        <f t="shared" si="8"/>
        <v>0</v>
      </c>
      <c r="Q131" s="101">
        <f>IFERROR(VLOOKUP($C131,'GAR13 eq'!$C$4:$H$208,6,FALSE),0)*H131</f>
        <v>0</v>
      </c>
      <c r="R131" s="101">
        <f>IFERROR(VLOOKUP($C131,'GAR13 wd'!$C$4:$H$208,6,FALSE),0)*H131</f>
        <v>0</v>
      </c>
      <c r="S131" s="85" t="e">
        <f t="shared" si="10"/>
        <v>#DIV/0!</v>
      </c>
      <c r="T131" s="85" t="e">
        <f t="shared" si="11"/>
        <v>#DIV/0!</v>
      </c>
      <c r="U131" s="85">
        <f t="shared" si="12"/>
        <v>0</v>
      </c>
      <c r="V131" s="85">
        <f t="shared" si="13"/>
        <v>0</v>
      </c>
      <c r="W131" s="85">
        <f t="shared" si="14"/>
        <v>0</v>
      </c>
      <c r="X131" s="85">
        <f t="shared" si="15"/>
        <v>0</v>
      </c>
    </row>
    <row r="132" spans="1:24">
      <c r="A132">
        <v>126</v>
      </c>
      <c r="B132" t="s">
        <v>38</v>
      </c>
      <c r="C132" t="s">
        <v>302</v>
      </c>
      <c r="D132" t="s">
        <v>822</v>
      </c>
      <c r="E132">
        <v>250</v>
      </c>
      <c r="F132" t="e">
        <v>#N/A</v>
      </c>
      <c r="G132">
        <f>IFERROR(VLOOKUP(C132,[4]SOC!$B$4:$BF$261,57,FALSE),0)</f>
        <v>0</v>
      </c>
      <c r="H132">
        <f>IFERROR(VLOOKUP($C132,[5]Data!$B$4:$BF$261,57,FALSE),0)</f>
        <v>0</v>
      </c>
      <c r="I132">
        <f>IFERROR(VLOOKUP($C132,[6]Data!$B$4:$BF$261,56,FALSE),0)</f>
        <v>52650</v>
      </c>
      <c r="J132" s="85">
        <f>IFERROR(VLOOKUP($C132,[7]WIID2c!$B$2:$E$5314,4,FALSE),0)</f>
        <v>0</v>
      </c>
      <c r="K132" s="99">
        <f>IFERROR(VLOOKUP($C132,[8]Data!$B$4:$BC$261,54,FALSE),0)</f>
        <v>0</v>
      </c>
      <c r="L132" s="99">
        <f>IFERROR(VLOOKUP($C132,[9]Data!$B$4:$BC$261,54,FALSE),0)</f>
        <v>0</v>
      </c>
      <c r="M132" s="99">
        <f>IFERROR(VLOOKUP($C132,[10]Data!$B$4:$BC$261,54,FALSE),0)</f>
        <v>0</v>
      </c>
      <c r="N132" s="99">
        <f>IFERROR(VLOOKUP($C132,[11]Data!$B$4:$BC$261,54,FALSE),0)</f>
        <v>0</v>
      </c>
      <c r="O132" s="99">
        <f t="shared" si="9"/>
        <v>0</v>
      </c>
      <c r="P132" s="99">
        <f t="shared" ref="P132:P195" si="16">O132*G132/100</f>
        <v>0</v>
      </c>
      <c r="Q132" s="101">
        <f>IFERROR(VLOOKUP($C132,'GAR13 eq'!$C$4:$H$208,6,FALSE),0)*H132</f>
        <v>0</v>
      </c>
      <c r="R132" s="101">
        <f>IFERROR(VLOOKUP($C132,'GAR13 wd'!$C$4:$H$208,6,FALSE),0)*H132</f>
        <v>0</v>
      </c>
      <c r="S132" s="85" t="e">
        <f t="shared" si="10"/>
        <v>#DIV/0!</v>
      </c>
      <c r="T132" s="85" t="e">
        <f t="shared" si="11"/>
        <v>#DIV/0!</v>
      </c>
      <c r="U132" s="85">
        <f t="shared" si="12"/>
        <v>0</v>
      </c>
      <c r="V132" s="85">
        <f t="shared" si="13"/>
        <v>0</v>
      </c>
      <c r="W132" s="85">
        <f t="shared" si="14"/>
        <v>0</v>
      </c>
      <c r="X132" s="85">
        <f t="shared" si="15"/>
        <v>0</v>
      </c>
    </row>
    <row r="133" spans="1:24">
      <c r="A133">
        <v>120</v>
      </c>
      <c r="B133" t="s">
        <v>38</v>
      </c>
      <c r="C133" t="s">
        <v>304</v>
      </c>
      <c r="D133" t="s">
        <v>823</v>
      </c>
      <c r="E133">
        <v>250</v>
      </c>
      <c r="F133" t="e">
        <v>#N/A</v>
      </c>
      <c r="G133">
        <f>IFERROR(VLOOKUP(C133,[4]SOC!$B$4:$BF$261,57,FALSE),0)</f>
        <v>0</v>
      </c>
      <c r="H133">
        <f>IFERROR(VLOOKUP($C133,[5]Data!$B$4:$BF$261,57,FALSE),0)</f>
        <v>0</v>
      </c>
      <c r="I133">
        <f>IFERROR(VLOOKUP($C133,[6]Data!$B$4:$BF$261,56,FALSE),0)</f>
        <v>1241768</v>
      </c>
      <c r="J133" s="85">
        <f>IFERROR(VLOOKUP($C133,[7]WIID2c!$B$2:$E$5314,4,FALSE),0)</f>
        <v>44.099998474121094</v>
      </c>
      <c r="K133" s="99">
        <f>IFERROR(VLOOKUP($C133,[8]Data!$B$4:$BC$261,54,FALSE),0)</f>
        <v>0</v>
      </c>
      <c r="L133" s="99">
        <f>IFERROR(VLOOKUP($C133,[9]Data!$B$4:$BC$261,54,FALSE),0)</f>
        <v>0</v>
      </c>
      <c r="M133" s="99">
        <f>IFERROR(VLOOKUP($C133,[10]Data!$B$4:$BC$261,54,FALSE),0)</f>
        <v>0</v>
      </c>
      <c r="N133" s="99">
        <f>IFERROR(VLOOKUP($C133,[11]Data!$B$4:$BC$261,54,FALSE),0)</f>
        <v>0</v>
      </c>
      <c r="O133" s="99">
        <f t="shared" ref="O133:O196" si="17">SUM(K133:M133)</f>
        <v>0</v>
      </c>
      <c r="P133" s="99">
        <f t="shared" si="16"/>
        <v>0</v>
      </c>
      <c r="Q133" s="101">
        <f>IFERROR(VLOOKUP($C133,'GAR13 eq'!$C$4:$H$208,6,FALSE),0)*H133</f>
        <v>0</v>
      </c>
      <c r="R133" s="101">
        <f>IFERROR(VLOOKUP($C133,'GAR13 wd'!$C$4:$H$208,6,FALSE),0)*H133</f>
        <v>0</v>
      </c>
      <c r="S133" s="85" t="e">
        <f t="shared" ref="S133:S196" si="18">Q133*1000000/$G133</f>
        <v>#DIV/0!</v>
      </c>
      <c r="T133" s="85" t="e">
        <f t="shared" ref="T133:T196" si="19">R133*1000000/$G133</f>
        <v>#DIV/0!</v>
      </c>
      <c r="U133" s="85">
        <f t="shared" ref="U133:U196" si="20">Q133*1000000/$I133</f>
        <v>0</v>
      </c>
      <c r="V133" s="85">
        <f t="shared" ref="V133:V196" si="21">R133*1000000/$I133</f>
        <v>0</v>
      </c>
      <c r="W133" s="85">
        <f t="shared" ref="W133:W196" si="22">Q133*1000000/($I133/2)</f>
        <v>0</v>
      </c>
      <c r="X133" s="85">
        <f t="shared" ref="X133:X196" si="23">R133*1000000/($I133/2)</f>
        <v>0</v>
      </c>
    </row>
    <row r="134" spans="1:24">
      <c r="A134">
        <v>107</v>
      </c>
      <c r="B134" t="s">
        <v>38</v>
      </c>
      <c r="C134" t="s">
        <v>306</v>
      </c>
      <c r="D134" t="s">
        <v>824</v>
      </c>
      <c r="E134">
        <v>250</v>
      </c>
      <c r="F134" t="s">
        <v>625</v>
      </c>
      <c r="G134">
        <f>IFERROR(VLOOKUP(C134,[4]SOC!$B$4:$BF$261,57,FALSE),0)</f>
        <v>0</v>
      </c>
      <c r="H134">
        <f>IFERROR(VLOOKUP($C134,[5]Data!$B$4:$BF$261,57,FALSE),0)</f>
        <v>0</v>
      </c>
      <c r="I134">
        <f>IFERROR(VLOOKUP($C134,[6]Data!$B$4:$BF$261,56,FALSE),0)</f>
        <v>0</v>
      </c>
      <c r="J134" s="85">
        <f>IFERROR(VLOOKUP($C134,[7]WIID2c!$B$2:$E$5314,4,FALSE),0)</f>
        <v>0</v>
      </c>
      <c r="K134" s="99">
        <f>IFERROR(VLOOKUP($C134,[8]Data!$B$4:$BC$261,54,FALSE),0)</f>
        <v>0</v>
      </c>
      <c r="L134" s="99">
        <f>IFERROR(VLOOKUP($C134,[9]Data!$B$4:$BC$261,54,FALSE),0)</f>
        <v>0</v>
      </c>
      <c r="M134" s="99">
        <f>IFERROR(VLOOKUP($C134,[10]Data!$B$4:$BC$261,54,FALSE),0)</f>
        <v>0</v>
      </c>
      <c r="N134" s="99">
        <f>IFERROR(VLOOKUP($C134,[11]Data!$B$4:$BC$261,54,FALSE),0)</f>
        <v>0</v>
      </c>
      <c r="O134" s="99">
        <f t="shared" si="17"/>
        <v>0</v>
      </c>
      <c r="P134" s="99">
        <f t="shared" si="16"/>
        <v>0</v>
      </c>
      <c r="Q134" s="101">
        <f>IFERROR(VLOOKUP($C134,'GAR13 eq'!$C$4:$H$208,6,FALSE),0)*H134</f>
        <v>0</v>
      </c>
      <c r="R134" s="101">
        <f>IFERROR(VLOOKUP($C134,'GAR13 wd'!$C$4:$H$208,6,FALSE),0)*H134</f>
        <v>0</v>
      </c>
      <c r="S134" s="85" t="e">
        <f t="shared" si="18"/>
        <v>#DIV/0!</v>
      </c>
      <c r="T134" s="85" t="e">
        <f t="shared" si="19"/>
        <v>#DIV/0!</v>
      </c>
      <c r="U134" s="85" t="e">
        <f t="shared" si="20"/>
        <v>#DIV/0!</v>
      </c>
      <c r="V134" s="85" t="e">
        <f t="shared" si="21"/>
        <v>#DIV/0!</v>
      </c>
      <c r="W134" s="85" t="e">
        <f t="shared" si="22"/>
        <v>#DIV/0!</v>
      </c>
      <c r="X134" s="85" t="e">
        <f t="shared" si="23"/>
        <v>#DIV/0!</v>
      </c>
    </row>
    <row r="135" spans="1:24">
      <c r="A135">
        <v>112</v>
      </c>
      <c r="B135" t="s">
        <v>38</v>
      </c>
      <c r="C135" t="s">
        <v>308</v>
      </c>
      <c r="D135" t="s">
        <v>825</v>
      </c>
      <c r="E135">
        <v>250</v>
      </c>
      <c r="F135" t="s">
        <v>634</v>
      </c>
      <c r="G135">
        <f>IFERROR(VLOOKUP(C135,[4]SOC!$B$4:$BF$261,57,FALSE),0)</f>
        <v>0</v>
      </c>
      <c r="H135">
        <f>IFERROR(VLOOKUP($C135,[5]Data!$B$4:$BF$261,57,FALSE),0)</f>
        <v>0</v>
      </c>
      <c r="I135">
        <f>IFERROR(VLOOKUP($C135,[6]Data!$B$4:$BF$261,56,FALSE),0)</f>
        <v>5331358</v>
      </c>
      <c r="J135" s="85">
        <f>IFERROR(VLOOKUP($C135,[7]WIID2c!$B$2:$E$5314,4,FALSE),0)</f>
        <v>47.1</v>
      </c>
      <c r="K135" s="99">
        <f>IFERROR(VLOOKUP($C135,[8]Data!$B$4:$BC$261,54,FALSE),0)</f>
        <v>0</v>
      </c>
      <c r="L135" s="99">
        <f>IFERROR(VLOOKUP($C135,[9]Data!$B$4:$BC$261,54,FALSE),0)</f>
        <v>0</v>
      </c>
      <c r="M135" s="99">
        <f>IFERROR(VLOOKUP($C135,[10]Data!$B$4:$BC$261,54,FALSE),0)</f>
        <v>0</v>
      </c>
      <c r="N135" s="99">
        <f>IFERROR(VLOOKUP($C135,[11]Data!$B$4:$BC$261,54,FALSE),0)</f>
        <v>0</v>
      </c>
      <c r="O135" s="99">
        <f t="shared" si="17"/>
        <v>0</v>
      </c>
      <c r="P135" s="99">
        <f t="shared" si="16"/>
        <v>0</v>
      </c>
      <c r="Q135" s="101">
        <f>IFERROR(VLOOKUP($C135,'GAR13 eq'!$C$4:$H$208,6,FALSE),0)*H135</f>
        <v>0</v>
      </c>
      <c r="R135" s="101">
        <f>IFERROR(VLOOKUP($C135,'GAR13 wd'!$C$4:$H$208,6,FALSE),0)*H135</f>
        <v>0</v>
      </c>
      <c r="S135" s="85" t="e">
        <f t="shared" si="18"/>
        <v>#DIV/0!</v>
      </c>
      <c r="T135" s="85" t="e">
        <f t="shared" si="19"/>
        <v>#DIV/0!</v>
      </c>
      <c r="U135" s="85">
        <f t="shared" si="20"/>
        <v>0</v>
      </c>
      <c r="V135" s="85">
        <f t="shared" si="21"/>
        <v>0</v>
      </c>
      <c r="W135" s="85">
        <f t="shared" si="22"/>
        <v>0</v>
      </c>
      <c r="X135" s="85">
        <f t="shared" si="23"/>
        <v>0</v>
      </c>
    </row>
    <row r="136" spans="1:24">
      <c r="A136">
        <v>147</v>
      </c>
      <c r="B136" t="s">
        <v>45</v>
      </c>
      <c r="C136" t="s">
        <v>314</v>
      </c>
      <c r="D136" t="s">
        <v>826</v>
      </c>
      <c r="E136">
        <v>250</v>
      </c>
      <c r="F136" t="e">
        <v>#N/A</v>
      </c>
      <c r="G136">
        <f>IFERROR(VLOOKUP(C136,[4]SOC!$B$4:$BF$261,57,FALSE),0)</f>
        <v>0</v>
      </c>
      <c r="H136">
        <f>IFERROR(VLOOKUP($C136,[5]Data!$B$4:$BF$261,57,FALSE),0)</f>
        <v>0.59779142095604854</v>
      </c>
      <c r="I136">
        <f>IFERROR(VLOOKUP($C136,[6]Data!$B$4:$BF$261,56,FALSE),0)</f>
        <v>210247</v>
      </c>
      <c r="J136" s="85">
        <f>IFERROR(VLOOKUP($C136,[7]WIID2c!$B$2:$E$5314,4,FALSE),0)</f>
        <v>29</v>
      </c>
      <c r="K136" s="99">
        <f>IFERROR(VLOOKUP($C136,[8]Data!$B$4:$BC$261,54,FALSE),0)</f>
        <v>0</v>
      </c>
      <c r="L136" s="99">
        <f>IFERROR(VLOOKUP($C136,[9]Data!$B$4:$BC$261,54,FALSE),0)</f>
        <v>0</v>
      </c>
      <c r="M136" s="99">
        <f>IFERROR(VLOOKUP($C136,[10]Data!$B$4:$BC$261,54,FALSE),0)</f>
        <v>0</v>
      </c>
      <c r="N136" s="99">
        <f>IFERROR(VLOOKUP($C136,[11]Data!$B$4:$BC$261,54,FALSE),0)</f>
        <v>0</v>
      </c>
      <c r="O136" s="99">
        <f t="shared" si="17"/>
        <v>0</v>
      </c>
      <c r="P136" s="99">
        <f t="shared" si="16"/>
        <v>0</v>
      </c>
      <c r="Q136" s="101">
        <f>IFERROR(VLOOKUP($C136,'GAR13 eq'!$C$4:$H$208,6,FALSE),0)*H136</f>
        <v>0</v>
      </c>
      <c r="R136" s="101">
        <f>IFERROR(VLOOKUP($C136,'GAR13 wd'!$C$4:$H$208,6,FALSE),0)*H136</f>
        <v>5.9779142095604858E-2</v>
      </c>
      <c r="S136" s="85" t="e">
        <f t="shared" si="18"/>
        <v>#DIV/0!</v>
      </c>
      <c r="T136" s="85" t="e">
        <f t="shared" si="19"/>
        <v>#DIV/0!</v>
      </c>
      <c r="U136" s="85">
        <f t="shared" si="20"/>
        <v>0</v>
      </c>
      <c r="V136" s="85">
        <f t="shared" si="21"/>
        <v>0.28432815733686978</v>
      </c>
      <c r="W136" s="85">
        <f t="shared" si="22"/>
        <v>0</v>
      </c>
      <c r="X136" s="85">
        <f t="shared" si="23"/>
        <v>0.56865631467373956</v>
      </c>
    </row>
    <row r="137" spans="1:24">
      <c r="A137">
        <v>121</v>
      </c>
      <c r="B137" t="s">
        <v>38</v>
      </c>
      <c r="C137" t="s">
        <v>310</v>
      </c>
      <c r="D137" t="s">
        <v>827</v>
      </c>
      <c r="E137">
        <v>250</v>
      </c>
      <c r="F137" t="s">
        <v>652</v>
      </c>
      <c r="G137">
        <f>IFERROR(VLOOKUP(C137,[4]SOC!$B$4:$BF$261,57,FALSE),0)</f>
        <v>0</v>
      </c>
      <c r="H137">
        <f>IFERROR(VLOOKUP($C137,[5]Data!$B$4:$BF$261,57,FALSE),0)</f>
        <v>0.6550602845141037</v>
      </c>
      <c r="I137">
        <f>IFERROR(VLOOKUP($C137,[6]Data!$B$4:$BF$261,56,FALSE),0)</f>
        <v>0</v>
      </c>
      <c r="J137" s="85">
        <f>IFERROR(VLOOKUP($C137,[7]WIID2c!$B$2:$E$5314,4,FALSE),0)</f>
        <v>0</v>
      </c>
      <c r="K137" s="99">
        <f>IFERROR(VLOOKUP($C137,[8]Data!$B$4:$BC$261,54,FALSE),0)</f>
        <v>0</v>
      </c>
      <c r="L137" s="99">
        <f>IFERROR(VLOOKUP($C137,[9]Data!$B$4:$BC$261,54,FALSE),0)</f>
        <v>0</v>
      </c>
      <c r="M137" s="99">
        <f>IFERROR(VLOOKUP($C137,[10]Data!$B$4:$BC$261,54,FALSE),0)</f>
        <v>0</v>
      </c>
      <c r="N137" s="99">
        <f>IFERROR(VLOOKUP($C137,[11]Data!$B$4:$BC$261,54,FALSE),0)</f>
        <v>0</v>
      </c>
      <c r="O137" s="99">
        <f t="shared" si="17"/>
        <v>0</v>
      </c>
      <c r="P137" s="99">
        <f t="shared" si="16"/>
        <v>0</v>
      </c>
      <c r="Q137" s="101">
        <f>IFERROR(VLOOKUP($C137,'GAR13 eq'!$C$4:$H$208,6,FALSE),0)*H137</f>
        <v>0</v>
      </c>
      <c r="R137" s="101">
        <f>IFERROR(VLOOKUP($C137,'GAR13 wd'!$C$4:$H$208,6,FALSE),0)*H137</f>
        <v>0</v>
      </c>
      <c r="S137" s="85" t="e">
        <f t="shared" si="18"/>
        <v>#DIV/0!</v>
      </c>
      <c r="T137" s="85" t="e">
        <f t="shared" si="19"/>
        <v>#DIV/0!</v>
      </c>
      <c r="U137" s="85" t="e">
        <f t="shared" si="20"/>
        <v>#DIV/0!</v>
      </c>
      <c r="V137" s="85" t="e">
        <f t="shared" si="21"/>
        <v>#DIV/0!</v>
      </c>
      <c r="W137" s="85" t="e">
        <f t="shared" si="22"/>
        <v>#DIV/0!</v>
      </c>
      <c r="X137" s="85" t="e">
        <f t="shared" si="23"/>
        <v>#DIV/0!</v>
      </c>
    </row>
    <row r="138" spans="1:24">
      <c r="A138">
        <v>129</v>
      </c>
      <c r="B138" t="s">
        <v>45</v>
      </c>
      <c r="C138" t="s">
        <v>288</v>
      </c>
      <c r="D138" t="s">
        <v>828</v>
      </c>
      <c r="E138">
        <v>250</v>
      </c>
      <c r="F138" t="s">
        <v>623</v>
      </c>
      <c r="G138">
        <f>IFERROR(VLOOKUP(C138,[4]SOC!$B$4:$BF$261,57,FALSE),0)</f>
        <v>0</v>
      </c>
      <c r="H138">
        <f>IFERROR(VLOOKUP($C138,[5]Data!$B$4:$BF$261,57,FALSE),0)</f>
        <v>0</v>
      </c>
      <c r="I138">
        <f>IFERROR(VLOOKUP($C138,[6]Data!$B$4:$BF$261,56,FALSE),0)</f>
        <v>18850709</v>
      </c>
      <c r="J138" s="85">
        <f>IFERROR(VLOOKUP($C138,[7]WIID2c!$B$2:$E$5314,4,FALSE),0)</f>
        <v>41.3</v>
      </c>
      <c r="K138" s="99">
        <f>IFERROR(VLOOKUP($C138,[8]Data!$B$4:$BC$261,54,FALSE),0)</f>
        <v>9.31</v>
      </c>
      <c r="L138" s="99">
        <f>IFERROR(VLOOKUP($C138,[9]Data!$B$4:$BC$261,54,FALSE),0)</f>
        <v>14.78</v>
      </c>
      <c r="M138" s="99">
        <f>IFERROR(VLOOKUP($C138,[10]Data!$B$4:$BC$261,54,FALSE),0)</f>
        <v>22.17</v>
      </c>
      <c r="N138" s="99">
        <f>IFERROR(VLOOKUP($C138,[11]Data!$B$4:$BC$261,54,FALSE),0)</f>
        <v>49.36</v>
      </c>
      <c r="O138" s="99">
        <f t="shared" si="17"/>
        <v>46.260000000000005</v>
      </c>
      <c r="P138" s="99">
        <f t="shared" si="16"/>
        <v>0</v>
      </c>
      <c r="Q138" s="101">
        <f>IFERROR(VLOOKUP($C138,'GAR13 eq'!$C$4:$H$208,6,FALSE),0)*H138</f>
        <v>0</v>
      </c>
      <c r="R138" s="101">
        <f>IFERROR(VLOOKUP($C138,'GAR13 wd'!$C$4:$H$208,6,FALSE),0)*H138</f>
        <v>0</v>
      </c>
      <c r="S138" s="85" t="e">
        <f t="shared" si="18"/>
        <v>#DIV/0!</v>
      </c>
      <c r="T138" s="85" t="e">
        <f t="shared" si="19"/>
        <v>#DIV/0!</v>
      </c>
      <c r="U138" s="85">
        <f t="shared" si="20"/>
        <v>0</v>
      </c>
      <c r="V138" s="85">
        <f t="shared" si="21"/>
        <v>0</v>
      </c>
      <c r="W138" s="85">
        <f t="shared" si="22"/>
        <v>0</v>
      </c>
      <c r="X138" s="85">
        <f t="shared" si="23"/>
        <v>0</v>
      </c>
    </row>
    <row r="139" spans="1:24">
      <c r="A139">
        <v>131</v>
      </c>
      <c r="B139" t="s">
        <v>45</v>
      </c>
      <c r="C139" t="s">
        <v>278</v>
      </c>
      <c r="D139" t="s">
        <v>829</v>
      </c>
      <c r="E139">
        <v>250</v>
      </c>
      <c r="F139" t="s">
        <v>629</v>
      </c>
      <c r="G139">
        <f>IFERROR(VLOOKUP(C139,[4]SOC!$B$4:$BF$261,57,FALSE),0)</f>
        <v>0</v>
      </c>
      <c r="H139">
        <f>IFERROR(VLOOKUP($C139,[5]Data!$B$4:$BF$261,57,FALSE),0)</f>
        <v>0.46783758355871924</v>
      </c>
      <c r="I139">
        <f>IFERROR(VLOOKUP($C139,[6]Data!$B$4:$BF$261,56,FALSE),0)</f>
        <v>4921879</v>
      </c>
      <c r="J139" s="85">
        <f>IFERROR(VLOOKUP($C139,[7]WIID2c!$B$2:$E$5314,4,FALSE),0)</f>
        <v>46.200000762939453</v>
      </c>
      <c r="K139" s="99">
        <f>IFERROR(VLOOKUP($C139,[8]Data!$B$4:$BC$261,54,FALSE),0)</f>
        <v>0</v>
      </c>
      <c r="L139" s="99">
        <f>IFERROR(VLOOKUP($C139,[9]Data!$B$4:$BC$261,54,FALSE),0)</f>
        <v>0</v>
      </c>
      <c r="M139" s="99">
        <f>IFERROR(VLOOKUP($C139,[10]Data!$B$4:$BC$261,54,FALSE),0)</f>
        <v>0</v>
      </c>
      <c r="N139" s="99">
        <f>IFERROR(VLOOKUP($C139,[11]Data!$B$4:$BC$261,54,FALSE),0)</f>
        <v>0</v>
      </c>
      <c r="O139" s="99">
        <f t="shared" si="17"/>
        <v>0</v>
      </c>
      <c r="P139" s="99">
        <f t="shared" si="16"/>
        <v>0</v>
      </c>
      <c r="Q139" s="101">
        <f>IFERROR(VLOOKUP($C139,'GAR13 eq'!$C$4:$H$208,6,FALSE),0)*H139</f>
        <v>9.590670462953744</v>
      </c>
      <c r="R139" s="101">
        <f>IFERROR(VLOOKUP($C139,'GAR13 wd'!$C$4:$H$208,6,FALSE),0)*H139</f>
        <v>0</v>
      </c>
      <c r="S139" s="85" t="e">
        <f t="shared" si="18"/>
        <v>#DIV/0!</v>
      </c>
      <c r="T139" s="85" t="e">
        <f t="shared" si="19"/>
        <v>#DIV/0!</v>
      </c>
      <c r="U139" s="85">
        <f t="shared" si="20"/>
        <v>1.9485790818818878</v>
      </c>
      <c r="V139" s="85">
        <f t="shared" si="21"/>
        <v>0</v>
      </c>
      <c r="W139" s="85">
        <f t="shared" si="22"/>
        <v>3.8971581637637756</v>
      </c>
      <c r="X139" s="85">
        <f t="shared" si="23"/>
        <v>0</v>
      </c>
    </row>
    <row r="140" spans="1:24">
      <c r="A140">
        <v>132</v>
      </c>
      <c r="B140" t="s">
        <v>45</v>
      </c>
      <c r="C140" t="s">
        <v>300</v>
      </c>
      <c r="D140" t="s">
        <v>830</v>
      </c>
      <c r="E140">
        <v>250</v>
      </c>
      <c r="F140" t="s">
        <v>630</v>
      </c>
      <c r="G140">
        <f>IFERROR(VLOOKUP(C140,[4]SOC!$B$4:$BF$261,57,FALSE),0)</f>
        <v>0</v>
      </c>
      <c r="H140">
        <f>IFERROR(VLOOKUP($C140,[5]Data!$B$4:$BF$261,57,FALSE),0)</f>
        <v>0.74552654546272357</v>
      </c>
      <c r="I140">
        <f>IFERROR(VLOOKUP($C140,[6]Data!$B$4:$BF$261,56,FALSE),0)</f>
        <v>104745358</v>
      </c>
      <c r="J140" s="85">
        <f>IFERROR(VLOOKUP($C140,[7]WIID2c!$B$2:$E$5314,4,FALSE),0)</f>
        <v>57.9</v>
      </c>
      <c r="K140" s="99">
        <f>IFERROR(VLOOKUP($C140,[8]Data!$B$4:$BC$261,54,FALSE),0)</f>
        <v>0</v>
      </c>
      <c r="L140" s="99">
        <f>IFERROR(VLOOKUP($C140,[9]Data!$B$4:$BC$261,54,FALSE),0)</f>
        <v>0</v>
      </c>
      <c r="M140" s="99">
        <f>IFERROR(VLOOKUP($C140,[10]Data!$B$4:$BC$261,54,FALSE),0)</f>
        <v>0</v>
      </c>
      <c r="N140" s="99">
        <f>IFERROR(VLOOKUP($C140,[11]Data!$B$4:$BC$261,54,FALSE),0)</f>
        <v>0</v>
      </c>
      <c r="O140" s="99">
        <f t="shared" si="17"/>
        <v>0</v>
      </c>
      <c r="P140" s="99">
        <f t="shared" si="16"/>
        <v>0</v>
      </c>
      <c r="Q140" s="101">
        <f>IFERROR(VLOOKUP($C140,'GAR13 eq'!$C$4:$H$208,6,FALSE),0)*H140</f>
        <v>1.863816363656809</v>
      </c>
      <c r="R140" s="101">
        <f>IFERROR(VLOOKUP($C140,'GAR13 wd'!$C$4:$H$208,6,FALSE),0)*H140</f>
        <v>0</v>
      </c>
      <c r="S140" s="85" t="e">
        <f t="shared" si="18"/>
        <v>#DIV/0!</v>
      </c>
      <c r="T140" s="85" t="e">
        <f t="shared" si="19"/>
        <v>#DIV/0!</v>
      </c>
      <c r="U140" s="85">
        <f t="shared" si="20"/>
        <v>1.7793784843971882E-2</v>
      </c>
      <c r="V140" s="85">
        <f t="shared" si="21"/>
        <v>0</v>
      </c>
      <c r="W140" s="85">
        <f t="shared" si="22"/>
        <v>3.5587569687943764E-2</v>
      </c>
      <c r="X140" s="85">
        <f t="shared" si="23"/>
        <v>0</v>
      </c>
    </row>
    <row r="141" spans="1:24">
      <c r="A141">
        <v>133</v>
      </c>
      <c r="B141" t="s">
        <v>45</v>
      </c>
      <c r="C141" t="s">
        <v>276</v>
      </c>
      <c r="D141" t="s">
        <v>831</v>
      </c>
      <c r="E141">
        <v>250</v>
      </c>
      <c r="F141" t="s">
        <v>631</v>
      </c>
      <c r="G141">
        <f>IFERROR(VLOOKUP(C141,[4]SOC!$B$4:$BF$261,57,FALSE),0)</f>
        <v>0</v>
      </c>
      <c r="H141">
        <f>IFERROR(VLOOKUP($C141,[5]Data!$B$4:$BF$261,57,FALSE),0)</f>
        <v>0.71799998512106789</v>
      </c>
      <c r="I141">
        <f>IFERROR(VLOOKUP($C141,[6]Data!$B$4:$BF$261,56,FALSE),0)</f>
        <v>8458204</v>
      </c>
      <c r="J141" s="85">
        <f>IFERROR(VLOOKUP($C141,[7]WIID2c!$B$2:$E$5314,4,FALSE),0)</f>
        <v>53.209999084472656</v>
      </c>
      <c r="K141" s="99">
        <f>IFERROR(VLOOKUP($C141,[8]Data!$B$4:$BC$261,54,FALSE),0)</f>
        <v>0</v>
      </c>
      <c r="L141" s="99">
        <f>IFERROR(VLOOKUP($C141,[9]Data!$B$4:$BC$261,54,FALSE),0)</f>
        <v>0</v>
      </c>
      <c r="M141" s="99">
        <f>IFERROR(VLOOKUP($C141,[10]Data!$B$4:$BC$261,54,FALSE),0)</f>
        <v>0</v>
      </c>
      <c r="N141" s="99">
        <f>IFERROR(VLOOKUP($C141,[11]Data!$B$4:$BC$261,54,FALSE),0)</f>
        <v>0</v>
      </c>
      <c r="O141" s="99">
        <f t="shared" si="17"/>
        <v>0</v>
      </c>
      <c r="P141" s="99">
        <f t="shared" si="16"/>
        <v>0</v>
      </c>
      <c r="Q141" s="101">
        <f>IFERROR(VLOOKUP($C141,'GAR13 eq'!$C$4:$H$208,6,FALSE),0)*H141</f>
        <v>623.72658707467167</v>
      </c>
      <c r="R141" s="101">
        <f>IFERROR(VLOOKUP($C141,'GAR13 wd'!$C$4:$H$208,6,FALSE),0)*H141</f>
        <v>0</v>
      </c>
      <c r="S141" s="85" t="e">
        <f t="shared" si="18"/>
        <v>#DIV/0!</v>
      </c>
      <c r="T141" s="85" t="e">
        <f t="shared" si="19"/>
        <v>#DIV/0!</v>
      </c>
      <c r="U141" s="85">
        <f t="shared" si="20"/>
        <v>73.742201899442435</v>
      </c>
      <c r="V141" s="85">
        <f t="shared" si="21"/>
        <v>0</v>
      </c>
      <c r="W141" s="85">
        <f t="shared" si="22"/>
        <v>147.48440379888487</v>
      </c>
      <c r="X141" s="85">
        <f t="shared" si="23"/>
        <v>0</v>
      </c>
    </row>
    <row r="142" spans="1:24">
      <c r="A142">
        <v>136</v>
      </c>
      <c r="B142" t="s">
        <v>45</v>
      </c>
      <c r="C142" t="s">
        <v>266</v>
      </c>
      <c r="D142" t="s">
        <v>832</v>
      </c>
      <c r="E142">
        <v>250</v>
      </c>
      <c r="F142" t="s">
        <v>637</v>
      </c>
      <c r="G142">
        <f>IFERROR(VLOOKUP(C142,[4]SOC!$B$4:$BF$261,57,FALSE),0)</f>
        <v>0</v>
      </c>
      <c r="H142">
        <f>IFERROR(VLOOKUP($C142,[5]Data!$B$4:$BF$261,57,FALSE),0)</f>
        <v>0.54640616036840395</v>
      </c>
      <c r="I142">
        <f>IFERROR(VLOOKUP($C142,[6]Data!$B$4:$BF$261,56,FALSE),0)</f>
        <v>7387243</v>
      </c>
      <c r="J142" s="85">
        <f>IFERROR(VLOOKUP($C142,[7]WIID2c!$B$2:$E$5314,4,FALSE),0)</f>
        <v>32</v>
      </c>
      <c r="K142" s="99">
        <f>IFERROR(VLOOKUP($C142,[8]Data!$B$4:$BC$261,54,FALSE),0)</f>
        <v>8.23</v>
      </c>
      <c r="L142" s="99">
        <f>IFERROR(VLOOKUP($C142,[9]Data!$B$4:$BC$261,54,FALSE),0)</f>
        <v>12.98</v>
      </c>
      <c r="M142" s="99">
        <f>IFERROR(VLOOKUP($C142,[10]Data!$B$4:$BC$261,54,FALSE),0)</f>
        <v>20.71</v>
      </c>
      <c r="N142" s="99">
        <f>IFERROR(VLOOKUP($C142,[11]Data!$B$4:$BC$261,54,FALSE),0)</f>
        <v>53.79</v>
      </c>
      <c r="O142" s="99">
        <f t="shared" si="17"/>
        <v>41.92</v>
      </c>
      <c r="P142" s="99">
        <f t="shared" si="16"/>
        <v>0</v>
      </c>
      <c r="Q142" s="101">
        <f>IFERROR(VLOOKUP($C142,'GAR13 eq'!$C$4:$H$208,6,FALSE),0)*H142</f>
        <v>105.07390463884408</v>
      </c>
      <c r="R142" s="101">
        <f>IFERROR(VLOOKUP($C142,'GAR13 wd'!$C$4:$H$208,6,FALSE),0)*H142</f>
        <v>0</v>
      </c>
      <c r="S142" s="85" t="e">
        <f t="shared" si="18"/>
        <v>#DIV/0!</v>
      </c>
      <c r="T142" s="85" t="e">
        <f t="shared" si="19"/>
        <v>#DIV/0!</v>
      </c>
      <c r="U142" s="85">
        <f t="shared" si="20"/>
        <v>14.223696802561401</v>
      </c>
      <c r="V142" s="85">
        <f t="shared" si="21"/>
        <v>0</v>
      </c>
      <c r="W142" s="85">
        <f t="shared" si="22"/>
        <v>28.447393605122802</v>
      </c>
      <c r="X142" s="85">
        <f t="shared" si="23"/>
        <v>0</v>
      </c>
    </row>
    <row r="143" spans="1:24">
      <c r="A143">
        <v>145</v>
      </c>
      <c r="B143" t="s">
        <v>45</v>
      </c>
      <c r="C143" t="s">
        <v>312</v>
      </c>
      <c r="D143" t="s">
        <v>833</v>
      </c>
      <c r="E143">
        <v>250</v>
      </c>
      <c r="F143" t="s">
        <v>650</v>
      </c>
      <c r="G143">
        <f>IFERROR(VLOOKUP(C143,[4]SOC!$B$4:$BF$261,57,FALSE),0)</f>
        <v>0</v>
      </c>
      <c r="H143">
        <f>IFERROR(VLOOKUP($C143,[5]Data!$B$4:$BF$261,57,FALSE),0)</f>
        <v>0.54740092875483082</v>
      </c>
      <c r="I143">
        <f>IFERROR(VLOOKUP($C143,[6]Data!$B$4:$BF$261,56,FALSE),0)</f>
        <v>3155865</v>
      </c>
      <c r="J143" s="85">
        <f>IFERROR(VLOOKUP($C143,[7]WIID2c!$B$2:$E$5314,4,FALSE),0)</f>
        <v>62.1</v>
      </c>
      <c r="K143" s="99">
        <f>IFERROR(VLOOKUP($C143,[8]Data!$B$4:$BC$261,54,FALSE),0)</f>
        <v>7.76</v>
      </c>
      <c r="L143" s="99">
        <f>IFERROR(VLOOKUP($C143,[9]Data!$B$4:$BC$261,54,FALSE),0)</f>
        <v>12.77</v>
      </c>
      <c r="M143" s="99">
        <f>IFERROR(VLOOKUP($C143,[10]Data!$B$4:$BC$261,54,FALSE),0)</f>
        <v>19.78</v>
      </c>
      <c r="N143" s="99">
        <f>IFERROR(VLOOKUP($C143,[11]Data!$B$4:$BC$261,54,FALSE),0)</f>
        <v>56.43</v>
      </c>
      <c r="O143" s="99">
        <f t="shared" si="17"/>
        <v>40.31</v>
      </c>
      <c r="P143" s="99">
        <f t="shared" si="16"/>
        <v>0</v>
      </c>
      <c r="Q143" s="101">
        <f>IFERROR(VLOOKUP($C143,'GAR13 eq'!$C$4:$H$208,6,FALSE),0)*H143</f>
        <v>0</v>
      </c>
      <c r="R143" s="101">
        <f>IFERROR(VLOOKUP($C143,'GAR13 wd'!$C$4:$H$208,6,FALSE),0)*H143</f>
        <v>0</v>
      </c>
      <c r="S143" s="85" t="e">
        <f t="shared" si="18"/>
        <v>#DIV/0!</v>
      </c>
      <c r="T143" s="85" t="e">
        <f t="shared" si="19"/>
        <v>#DIV/0!</v>
      </c>
      <c r="U143" s="85">
        <f t="shared" si="20"/>
        <v>0</v>
      </c>
      <c r="V143" s="85">
        <f t="shared" si="21"/>
        <v>0</v>
      </c>
      <c r="W143" s="85">
        <f t="shared" si="22"/>
        <v>0</v>
      </c>
      <c r="X143" s="85">
        <f t="shared" si="23"/>
        <v>0</v>
      </c>
    </row>
    <row r="144" spans="1:24">
      <c r="A144">
        <v>146</v>
      </c>
      <c r="B144" t="s">
        <v>45</v>
      </c>
      <c r="C144" t="s">
        <v>270</v>
      </c>
      <c r="D144" t="s">
        <v>834</v>
      </c>
      <c r="E144">
        <v>250</v>
      </c>
      <c r="F144" t="s">
        <v>651</v>
      </c>
      <c r="G144">
        <f>IFERROR(VLOOKUP(C144,[4]SOC!$B$4:$BF$261,57,FALSE),0)</f>
        <v>0</v>
      </c>
      <c r="H144">
        <f>IFERROR(VLOOKUP($C144,[5]Data!$B$4:$BF$261,57,FALSE),0)</f>
        <v>0.56557099013761625</v>
      </c>
      <c r="I144">
        <f>IFERROR(VLOOKUP($C144,[6]Data!$B$4:$BF$261,56,FALSE),0)</f>
        <v>16162300</v>
      </c>
      <c r="J144" s="85">
        <f>IFERROR(VLOOKUP($C144,[7]WIID2c!$B$2:$E$5314,4,FALSE),0)</f>
        <v>41.299999237060547</v>
      </c>
      <c r="K144" s="99">
        <f>IFERROR(VLOOKUP($C144,[8]Data!$B$4:$BC$261,54,FALSE),0)</f>
        <v>8.34</v>
      </c>
      <c r="L144" s="99">
        <f>IFERROR(VLOOKUP($C144,[9]Data!$B$4:$BC$261,54,FALSE),0)</f>
        <v>13.63</v>
      </c>
      <c r="M144" s="99">
        <f>IFERROR(VLOOKUP($C144,[10]Data!$B$4:$BC$261,54,FALSE),0)</f>
        <v>21.53</v>
      </c>
      <c r="N144" s="99">
        <f>IFERROR(VLOOKUP($C144,[11]Data!$B$4:$BC$261,54,FALSE),0)</f>
        <v>52.59</v>
      </c>
      <c r="O144" s="99">
        <f t="shared" si="17"/>
        <v>43.5</v>
      </c>
      <c r="P144" s="99">
        <f t="shared" si="16"/>
        <v>0</v>
      </c>
      <c r="Q144" s="101">
        <f>IFERROR(VLOOKUP($C144,'GAR13 eq'!$C$4:$H$208,6,FALSE),0)*H144</f>
        <v>252.92334678954197</v>
      </c>
      <c r="R144" s="101">
        <f>IFERROR(VLOOKUP($C144,'GAR13 wd'!$C$4:$H$208,6,FALSE),0)*H144</f>
        <v>0</v>
      </c>
      <c r="S144" s="85" t="e">
        <f t="shared" si="18"/>
        <v>#DIV/0!</v>
      </c>
      <c r="T144" s="85" t="e">
        <f t="shared" si="19"/>
        <v>#DIV/0!</v>
      </c>
      <c r="U144" s="85">
        <f t="shared" si="20"/>
        <v>15.64896993556251</v>
      </c>
      <c r="V144" s="85">
        <f t="shared" si="21"/>
        <v>0</v>
      </c>
      <c r="W144" s="85">
        <f t="shared" si="22"/>
        <v>31.297939871125021</v>
      </c>
      <c r="X144" s="85">
        <f t="shared" si="23"/>
        <v>0</v>
      </c>
    </row>
    <row r="145" spans="1:24">
      <c r="A145">
        <v>148</v>
      </c>
      <c r="B145" t="s">
        <v>45</v>
      </c>
      <c r="C145" t="s">
        <v>316</v>
      </c>
      <c r="D145" t="s">
        <v>835</v>
      </c>
      <c r="E145">
        <v>250</v>
      </c>
      <c r="F145" t="s">
        <v>656</v>
      </c>
      <c r="G145">
        <f>IFERROR(VLOOKUP(C145,[4]SOC!$B$4:$BF$261,57,FALSE),0)</f>
        <v>0</v>
      </c>
      <c r="H145">
        <f>IFERROR(VLOOKUP($C145,[5]Data!$B$4:$BF$261,57,FALSE),0)</f>
        <v>0.83466460975209</v>
      </c>
      <c r="I145">
        <f>IFERROR(VLOOKUP($C145,[6]Data!$B$4:$BF$261,56,FALSE),0)</f>
        <v>1736244</v>
      </c>
      <c r="J145" s="85">
        <f>IFERROR(VLOOKUP($C145,[7]WIID2c!$B$2:$E$5314,4,FALSE),0)</f>
        <v>36.900001525878906</v>
      </c>
      <c r="K145" s="99">
        <f>IFERROR(VLOOKUP($C145,[8]Data!$B$4:$BC$261,54,FALSE),0)</f>
        <v>8.99</v>
      </c>
      <c r="L145" s="99">
        <f>IFERROR(VLOOKUP($C145,[9]Data!$B$4:$BC$261,54,FALSE),0)</f>
        <v>13.74</v>
      </c>
      <c r="M145" s="99">
        <f>IFERROR(VLOOKUP($C145,[10]Data!$B$4:$BC$261,54,FALSE),0)</f>
        <v>21.45</v>
      </c>
      <c r="N145" s="99">
        <f>IFERROR(VLOOKUP($C145,[11]Data!$B$4:$BC$261,54,FALSE),0)</f>
        <v>50.9</v>
      </c>
      <c r="O145" s="99">
        <f t="shared" si="17"/>
        <v>44.18</v>
      </c>
      <c r="P145" s="99">
        <f t="shared" si="16"/>
        <v>0</v>
      </c>
      <c r="Q145" s="101">
        <f>IFERROR(VLOOKUP($C145,'GAR13 eq'!$C$4:$H$208,6,FALSE),0)*H145</f>
        <v>0</v>
      </c>
      <c r="R145" s="101">
        <f>IFERROR(VLOOKUP($C145,'GAR13 wd'!$C$4:$H$208,6,FALSE),0)*H145</f>
        <v>0</v>
      </c>
      <c r="S145" s="85" t="e">
        <f t="shared" si="18"/>
        <v>#DIV/0!</v>
      </c>
      <c r="T145" s="85" t="e">
        <f t="shared" si="19"/>
        <v>#DIV/0!</v>
      </c>
      <c r="U145" s="85">
        <f t="shared" si="20"/>
        <v>0</v>
      </c>
      <c r="V145" s="85">
        <f t="shared" si="21"/>
        <v>0</v>
      </c>
      <c r="W145" s="85">
        <f t="shared" si="22"/>
        <v>0</v>
      </c>
      <c r="X145" s="85">
        <f t="shared" si="23"/>
        <v>0</v>
      </c>
    </row>
    <row r="146" spans="1:24">
      <c r="A146">
        <v>105</v>
      </c>
      <c r="B146" t="s">
        <v>38</v>
      </c>
      <c r="C146" t="s">
        <v>322</v>
      </c>
      <c r="D146" t="s">
        <v>836</v>
      </c>
      <c r="E146">
        <v>250</v>
      </c>
      <c r="F146" t="e">
        <v>#N/A</v>
      </c>
      <c r="G146">
        <f>IFERROR(VLOOKUP(C146,[4]SOC!$B$4:$BF$261,57,FALSE),0)</f>
        <v>0</v>
      </c>
      <c r="H146">
        <f>IFERROR(VLOOKUP($C146,[5]Data!$B$4:$BF$261,57,FALSE),0)</f>
        <v>0</v>
      </c>
      <c r="I146">
        <f>IFERROR(VLOOKUP($C146,[6]Data!$B$4:$BF$261,56,FALSE),0)</f>
        <v>0</v>
      </c>
      <c r="J146" s="85">
        <f>IFERROR(VLOOKUP($C146,[7]WIID2c!$B$2:$E$5314,4,FALSE),0)</f>
        <v>0</v>
      </c>
      <c r="K146" s="99">
        <f>IFERROR(VLOOKUP($C146,[8]Data!$B$4:$BC$261,54,FALSE),0)</f>
        <v>0</v>
      </c>
      <c r="L146" s="99">
        <f>IFERROR(VLOOKUP($C146,[9]Data!$B$4:$BC$261,54,FALSE),0)</f>
        <v>0</v>
      </c>
      <c r="M146" s="99">
        <f>IFERROR(VLOOKUP($C146,[10]Data!$B$4:$BC$261,54,FALSE),0)</f>
        <v>0</v>
      </c>
      <c r="N146" s="99">
        <f>IFERROR(VLOOKUP($C146,[11]Data!$B$4:$BC$261,54,FALSE),0)</f>
        <v>0</v>
      </c>
      <c r="O146" s="99">
        <f t="shared" si="17"/>
        <v>0</v>
      </c>
      <c r="P146" s="99">
        <f t="shared" si="16"/>
        <v>0</v>
      </c>
      <c r="Q146" s="101">
        <f>IFERROR(VLOOKUP($C146,'GAR13 eq'!$C$4:$H$208,6,FALSE),0)*H146</f>
        <v>0</v>
      </c>
      <c r="R146" s="101">
        <f>IFERROR(VLOOKUP($C146,'GAR13 wd'!$C$4:$H$208,6,FALSE),0)*H146</f>
        <v>0</v>
      </c>
      <c r="S146" s="85" t="e">
        <f t="shared" si="18"/>
        <v>#DIV/0!</v>
      </c>
      <c r="T146" s="85" t="e">
        <f t="shared" si="19"/>
        <v>#DIV/0!</v>
      </c>
      <c r="U146" s="85" t="e">
        <f t="shared" si="20"/>
        <v>#DIV/0!</v>
      </c>
      <c r="V146" s="85" t="e">
        <f t="shared" si="21"/>
        <v>#DIV/0!</v>
      </c>
      <c r="W146" s="85" t="e">
        <f t="shared" si="22"/>
        <v>#DIV/0!</v>
      </c>
      <c r="X146" s="85" t="e">
        <f t="shared" si="23"/>
        <v>#DIV/0!</v>
      </c>
    </row>
    <row r="147" spans="1:24">
      <c r="A147">
        <v>125</v>
      </c>
      <c r="B147" t="s">
        <v>38</v>
      </c>
      <c r="C147" t="s">
        <v>330</v>
      </c>
      <c r="D147" t="s">
        <v>837</v>
      </c>
      <c r="E147">
        <v>250</v>
      </c>
      <c r="F147" t="e">
        <v>#N/A</v>
      </c>
      <c r="G147">
        <f>IFERROR(VLOOKUP(C147,[4]SOC!$B$4:$BF$261,57,FALSE),0)</f>
        <v>0</v>
      </c>
      <c r="H147">
        <f>IFERROR(VLOOKUP($C147,[5]Data!$B$4:$BF$261,57,FALSE),0)</f>
        <v>0</v>
      </c>
      <c r="I147">
        <f>IFERROR(VLOOKUP($C147,[6]Data!$B$4:$BF$261,56,FALSE),0)</f>
        <v>0</v>
      </c>
      <c r="J147" s="85">
        <f>IFERROR(VLOOKUP($C147,[7]WIID2c!$B$2:$E$5314,4,FALSE),0)</f>
        <v>0</v>
      </c>
      <c r="K147" s="99">
        <f>IFERROR(VLOOKUP($C147,[8]Data!$B$4:$BC$261,54,FALSE),0)</f>
        <v>0</v>
      </c>
      <c r="L147" s="99">
        <f>IFERROR(VLOOKUP($C147,[9]Data!$B$4:$BC$261,54,FALSE),0)</f>
        <v>0</v>
      </c>
      <c r="M147" s="99">
        <f>IFERROR(VLOOKUP($C147,[10]Data!$B$4:$BC$261,54,FALSE),0)</f>
        <v>0</v>
      </c>
      <c r="N147" s="99">
        <f>IFERROR(VLOOKUP($C147,[11]Data!$B$4:$BC$261,54,FALSE),0)</f>
        <v>0</v>
      </c>
      <c r="O147" s="99">
        <f t="shared" si="17"/>
        <v>0</v>
      </c>
      <c r="P147" s="99">
        <f t="shared" si="16"/>
        <v>0</v>
      </c>
      <c r="Q147" s="101">
        <f>IFERROR(VLOOKUP($C147,'GAR13 eq'!$C$4:$H$208,6,FALSE),0)*H147</f>
        <v>0</v>
      </c>
      <c r="R147" s="101">
        <f>IFERROR(VLOOKUP($C147,'GAR13 wd'!$C$4:$H$208,6,FALSE),0)*H147</f>
        <v>0</v>
      </c>
      <c r="S147" s="85" t="e">
        <f t="shared" si="18"/>
        <v>#DIV/0!</v>
      </c>
      <c r="T147" s="85" t="e">
        <f t="shared" si="19"/>
        <v>#DIV/0!</v>
      </c>
      <c r="U147" s="85" t="e">
        <f t="shared" si="20"/>
        <v>#DIV/0!</v>
      </c>
      <c r="V147" s="85" t="e">
        <f t="shared" si="21"/>
        <v>#DIV/0!</v>
      </c>
      <c r="W147" s="85" t="e">
        <f t="shared" si="22"/>
        <v>#DIV/0!</v>
      </c>
      <c r="X147" s="85" t="e">
        <f t="shared" si="23"/>
        <v>#DIV/0!</v>
      </c>
    </row>
    <row r="148" spans="1:24">
      <c r="A148">
        <v>111</v>
      </c>
      <c r="B148" t="s">
        <v>38</v>
      </c>
      <c r="C148" t="s">
        <v>328</v>
      </c>
      <c r="D148" t="s">
        <v>838</v>
      </c>
      <c r="E148">
        <v>250</v>
      </c>
      <c r="F148" t="e">
        <v>#N/A</v>
      </c>
      <c r="G148">
        <f>IFERROR(VLOOKUP(C148,[4]SOC!$B$4:$BF$261,57,FALSE),0)</f>
        <v>0</v>
      </c>
      <c r="H148">
        <f>IFERROR(VLOOKUP($C148,[5]Data!$B$4:$BF$261,57,FALSE),0)</f>
        <v>0</v>
      </c>
      <c r="I148">
        <f>IFERROR(VLOOKUP($C148,[6]Data!$B$4:$BF$261,56,FALSE),0)</f>
        <v>0</v>
      </c>
      <c r="J148" s="85">
        <f>IFERROR(VLOOKUP($C148,[7]WIID2c!$B$2:$E$5314,4,FALSE),0)</f>
        <v>0</v>
      </c>
      <c r="K148" s="99">
        <f>IFERROR(VLOOKUP($C148,[8]Data!$B$4:$BC$261,54,FALSE),0)</f>
        <v>0</v>
      </c>
      <c r="L148" s="99">
        <f>IFERROR(VLOOKUP($C148,[9]Data!$B$4:$BC$261,54,FALSE),0)</f>
        <v>0</v>
      </c>
      <c r="M148" s="99">
        <f>IFERROR(VLOOKUP($C148,[10]Data!$B$4:$BC$261,54,FALSE),0)</f>
        <v>0</v>
      </c>
      <c r="N148" s="99">
        <f>IFERROR(VLOOKUP($C148,[11]Data!$B$4:$BC$261,54,FALSE),0)</f>
        <v>0</v>
      </c>
      <c r="O148" s="99">
        <f t="shared" si="17"/>
        <v>0</v>
      </c>
      <c r="P148" s="99">
        <f t="shared" si="16"/>
        <v>0</v>
      </c>
      <c r="Q148" s="101">
        <f>IFERROR(VLOOKUP($C148,'GAR13 eq'!$C$4:$H$208,6,FALSE),0)*H148</f>
        <v>0</v>
      </c>
      <c r="R148" s="101">
        <f>IFERROR(VLOOKUP($C148,'GAR13 wd'!$C$4:$H$208,6,FALSE),0)*H148</f>
        <v>0</v>
      </c>
      <c r="S148" s="85" t="e">
        <f t="shared" si="18"/>
        <v>#DIV/0!</v>
      </c>
      <c r="T148" s="85" t="e">
        <f t="shared" si="19"/>
        <v>#DIV/0!</v>
      </c>
      <c r="U148" s="85" t="e">
        <f t="shared" si="20"/>
        <v>#DIV/0!</v>
      </c>
      <c r="V148" s="85" t="e">
        <f t="shared" si="21"/>
        <v>#DIV/0!</v>
      </c>
      <c r="W148" s="85" t="e">
        <f t="shared" si="22"/>
        <v>#DIV/0!</v>
      </c>
      <c r="X148" s="85" t="e">
        <f t="shared" si="23"/>
        <v>#DIV/0!</v>
      </c>
    </row>
    <row r="149" spans="1:24">
      <c r="A149">
        <v>116</v>
      </c>
      <c r="B149" t="s">
        <v>38</v>
      </c>
      <c r="C149" t="s">
        <v>324</v>
      </c>
      <c r="D149" t="s">
        <v>839</v>
      </c>
      <c r="E149">
        <v>250</v>
      </c>
      <c r="F149" t="e">
        <v>#N/A</v>
      </c>
      <c r="G149">
        <f>IFERROR(VLOOKUP(C149,[4]SOC!$B$4:$BF$261,57,FALSE),0)</f>
        <v>0</v>
      </c>
      <c r="H149">
        <f>IFERROR(VLOOKUP($C149,[5]Data!$B$4:$BF$261,57,FALSE),0)</f>
        <v>0</v>
      </c>
      <c r="I149">
        <f>IFERROR(VLOOKUP($C149,[6]Data!$B$4:$BF$261,56,FALSE),0)</f>
        <v>0</v>
      </c>
      <c r="J149" s="85">
        <f>IFERROR(VLOOKUP($C149,[7]WIID2c!$B$2:$E$5314,4,FALSE),0)</f>
        <v>0</v>
      </c>
      <c r="K149" s="99">
        <f>IFERROR(VLOOKUP($C149,[8]Data!$B$4:$BC$261,54,FALSE),0)</f>
        <v>0</v>
      </c>
      <c r="L149" s="99">
        <f>IFERROR(VLOOKUP($C149,[9]Data!$B$4:$BC$261,54,FALSE),0)</f>
        <v>0</v>
      </c>
      <c r="M149" s="99">
        <f>IFERROR(VLOOKUP($C149,[10]Data!$B$4:$BC$261,54,FALSE),0)</f>
        <v>0</v>
      </c>
      <c r="N149" s="99">
        <f>IFERROR(VLOOKUP($C149,[11]Data!$B$4:$BC$261,54,FALSE),0)</f>
        <v>0</v>
      </c>
      <c r="O149" s="99">
        <f t="shared" si="17"/>
        <v>0</v>
      </c>
      <c r="P149" s="99">
        <f t="shared" si="16"/>
        <v>0</v>
      </c>
      <c r="Q149" s="101">
        <f>IFERROR(VLOOKUP($C149,'GAR13 eq'!$C$4:$H$208,6,FALSE),0)*H149</f>
        <v>0</v>
      </c>
      <c r="R149" s="101">
        <f>IFERROR(VLOOKUP($C149,'GAR13 wd'!$C$4:$H$208,6,FALSE),0)*H149</f>
        <v>0</v>
      </c>
      <c r="S149" s="85" t="e">
        <f t="shared" si="18"/>
        <v>#DIV/0!</v>
      </c>
      <c r="T149" s="85" t="e">
        <f t="shared" si="19"/>
        <v>#DIV/0!</v>
      </c>
      <c r="U149" s="85" t="e">
        <f t="shared" si="20"/>
        <v>#DIV/0!</v>
      </c>
      <c r="V149" s="85" t="e">
        <f t="shared" si="21"/>
        <v>#DIV/0!</v>
      </c>
      <c r="W149" s="85" t="e">
        <f t="shared" si="22"/>
        <v>#DIV/0!</v>
      </c>
      <c r="X149" s="85" t="e">
        <f t="shared" si="23"/>
        <v>#DIV/0!</v>
      </c>
    </row>
    <row r="150" spans="1:24">
      <c r="A150">
        <v>110</v>
      </c>
      <c r="B150" t="s">
        <v>38</v>
      </c>
      <c r="C150" t="s">
        <v>320</v>
      </c>
      <c r="D150" t="s">
        <v>840</v>
      </c>
      <c r="E150">
        <v>250</v>
      </c>
      <c r="F150" t="e">
        <v>#N/A</v>
      </c>
      <c r="G150">
        <f>IFERROR(VLOOKUP(C150,[4]SOC!$B$4:$BF$261,57,FALSE),0)</f>
        <v>0</v>
      </c>
      <c r="H150">
        <f>IFERROR(VLOOKUP($C150,[5]Data!$B$4:$BF$261,57,FALSE),0)</f>
        <v>0</v>
      </c>
      <c r="I150">
        <f>IFERROR(VLOOKUP($C150,[6]Data!$B$4:$BF$261,56,FALSE),0)</f>
        <v>0</v>
      </c>
      <c r="J150" s="85">
        <f>IFERROR(VLOOKUP($C150,[7]WIID2c!$B$2:$E$5314,4,FALSE),0)</f>
        <v>0</v>
      </c>
      <c r="K150" s="99">
        <f>IFERROR(VLOOKUP($C150,[8]Data!$B$4:$BC$261,54,FALSE),0)</f>
        <v>0</v>
      </c>
      <c r="L150" s="99">
        <f>IFERROR(VLOOKUP($C150,[9]Data!$B$4:$BC$261,54,FALSE),0)</f>
        <v>0</v>
      </c>
      <c r="M150" s="99">
        <f>IFERROR(VLOOKUP($C150,[10]Data!$B$4:$BC$261,54,FALSE),0)</f>
        <v>0</v>
      </c>
      <c r="N150" s="99">
        <f>IFERROR(VLOOKUP($C150,[11]Data!$B$4:$BC$261,54,FALSE),0)</f>
        <v>0</v>
      </c>
      <c r="O150" s="99">
        <f t="shared" si="17"/>
        <v>0</v>
      </c>
      <c r="P150" s="99">
        <f t="shared" si="16"/>
        <v>0</v>
      </c>
      <c r="Q150" s="101">
        <f>IFERROR(VLOOKUP($C150,'GAR13 eq'!$C$4:$H$208,6,FALSE),0)*H150</f>
        <v>0</v>
      </c>
      <c r="R150" s="101">
        <f>IFERROR(VLOOKUP($C150,'GAR13 wd'!$C$4:$H$208,6,FALSE),0)*H150</f>
        <v>0</v>
      </c>
      <c r="S150" s="85" t="e">
        <f t="shared" si="18"/>
        <v>#DIV/0!</v>
      </c>
      <c r="T150" s="85" t="e">
        <f t="shared" si="19"/>
        <v>#DIV/0!</v>
      </c>
      <c r="U150" s="85" t="e">
        <f t="shared" si="20"/>
        <v>#DIV/0!</v>
      </c>
      <c r="V150" s="85" t="e">
        <f t="shared" si="21"/>
        <v>#DIV/0!</v>
      </c>
      <c r="W150" s="85" t="e">
        <f t="shared" si="22"/>
        <v>#DIV/0!</v>
      </c>
      <c r="X150" s="85" t="e">
        <f t="shared" si="23"/>
        <v>#DIV/0!</v>
      </c>
    </row>
    <row r="151" spans="1:24">
      <c r="A151">
        <v>119</v>
      </c>
      <c r="B151" t="s">
        <v>38</v>
      </c>
      <c r="C151" t="s">
        <v>326</v>
      </c>
      <c r="D151" t="s">
        <v>841</v>
      </c>
      <c r="E151">
        <v>250</v>
      </c>
      <c r="F151" t="e">
        <v>#N/A</v>
      </c>
      <c r="G151">
        <f>IFERROR(VLOOKUP(C151,[4]SOC!$B$4:$BF$261,57,FALSE),0)</f>
        <v>0</v>
      </c>
      <c r="H151">
        <f>IFERROR(VLOOKUP($C151,[5]Data!$B$4:$BF$261,57,FALSE),0)</f>
        <v>0</v>
      </c>
      <c r="I151">
        <f>IFERROR(VLOOKUP($C151,[6]Data!$B$4:$BF$261,56,FALSE),0)</f>
        <v>0</v>
      </c>
      <c r="J151" s="85">
        <f>IFERROR(VLOOKUP($C151,[7]WIID2c!$B$2:$E$5314,4,FALSE),0)</f>
        <v>0</v>
      </c>
      <c r="K151" s="99">
        <f>IFERROR(VLOOKUP($C151,[8]Data!$B$4:$BC$261,54,FALSE),0)</f>
        <v>0</v>
      </c>
      <c r="L151" s="99">
        <f>IFERROR(VLOOKUP($C151,[9]Data!$B$4:$BC$261,54,FALSE),0)</f>
        <v>0</v>
      </c>
      <c r="M151" s="99">
        <f>IFERROR(VLOOKUP($C151,[10]Data!$B$4:$BC$261,54,FALSE),0)</f>
        <v>0</v>
      </c>
      <c r="N151" s="99">
        <f>IFERROR(VLOOKUP($C151,[11]Data!$B$4:$BC$261,54,FALSE),0)</f>
        <v>0</v>
      </c>
      <c r="O151" s="99">
        <f t="shared" si="17"/>
        <v>0</v>
      </c>
      <c r="P151" s="99">
        <f t="shared" si="16"/>
        <v>0</v>
      </c>
      <c r="Q151" s="101">
        <f>IFERROR(VLOOKUP($C151,'GAR13 eq'!$C$4:$H$208,6,FALSE),0)*H151</f>
        <v>0</v>
      </c>
      <c r="R151" s="101">
        <f>IFERROR(VLOOKUP($C151,'GAR13 wd'!$C$4:$H$208,6,FALSE),0)*H151</f>
        <v>0</v>
      </c>
      <c r="S151" s="85" t="e">
        <f t="shared" si="18"/>
        <v>#DIV/0!</v>
      </c>
      <c r="T151" s="85" t="e">
        <f t="shared" si="19"/>
        <v>#DIV/0!</v>
      </c>
      <c r="U151" s="85" t="e">
        <f t="shared" si="20"/>
        <v>#DIV/0!</v>
      </c>
      <c r="V151" s="85" t="e">
        <f t="shared" si="21"/>
        <v>#DIV/0!</v>
      </c>
      <c r="W151" s="85" t="e">
        <f t="shared" si="22"/>
        <v>#DIV/0!</v>
      </c>
      <c r="X151" s="85" t="e">
        <f t="shared" si="23"/>
        <v>#DIV/0!</v>
      </c>
    </row>
    <row r="152" spans="1:24">
      <c r="A152">
        <v>138</v>
      </c>
      <c r="B152" t="s">
        <v>45</v>
      </c>
      <c r="C152" t="s">
        <v>332</v>
      </c>
      <c r="D152" t="s">
        <v>842</v>
      </c>
      <c r="E152">
        <v>250</v>
      </c>
      <c r="F152" t="e">
        <v>#N/A</v>
      </c>
      <c r="G152">
        <f>IFERROR(VLOOKUP(C152,[4]SOC!$B$4:$BF$261,57,FALSE),0)</f>
        <v>0</v>
      </c>
      <c r="H152">
        <f>IFERROR(VLOOKUP($C152,[5]Data!$B$4:$BF$261,57,FALSE),0)</f>
        <v>0</v>
      </c>
      <c r="I152">
        <f>IFERROR(VLOOKUP($C152,[6]Data!$B$4:$BF$261,56,FALSE),0)</f>
        <v>0</v>
      </c>
      <c r="J152" s="85">
        <f>IFERROR(VLOOKUP($C152,[7]WIID2c!$B$2:$E$5314,4,FALSE),0)</f>
        <v>0</v>
      </c>
      <c r="K152" s="99">
        <f>IFERROR(VLOOKUP($C152,[8]Data!$B$4:$BC$261,54,FALSE),0)</f>
        <v>0</v>
      </c>
      <c r="L152" s="99">
        <f>IFERROR(VLOOKUP($C152,[9]Data!$B$4:$BC$261,54,FALSE),0)</f>
        <v>0</v>
      </c>
      <c r="M152" s="99">
        <f>IFERROR(VLOOKUP($C152,[10]Data!$B$4:$BC$261,54,FALSE),0)</f>
        <v>0</v>
      </c>
      <c r="N152" s="99">
        <f>IFERROR(VLOOKUP($C152,[11]Data!$B$4:$BC$261,54,FALSE),0)</f>
        <v>0</v>
      </c>
      <c r="O152" s="99">
        <f t="shared" si="17"/>
        <v>0</v>
      </c>
      <c r="P152" s="99">
        <f t="shared" si="16"/>
        <v>0</v>
      </c>
      <c r="Q152" s="101">
        <f>IFERROR(VLOOKUP($C152,'GAR13 eq'!$C$4:$H$208,6,FALSE),0)*H152</f>
        <v>0</v>
      </c>
      <c r="R152" s="101">
        <f>IFERROR(VLOOKUP($C152,'GAR13 wd'!$C$4:$H$208,6,FALSE),0)*H152</f>
        <v>0</v>
      </c>
      <c r="S152" s="85" t="e">
        <f t="shared" si="18"/>
        <v>#DIV/0!</v>
      </c>
      <c r="T152" s="85" t="e">
        <f t="shared" si="19"/>
        <v>#DIV/0!</v>
      </c>
      <c r="U152" s="85" t="e">
        <f t="shared" si="20"/>
        <v>#DIV/0!</v>
      </c>
      <c r="V152" s="85" t="e">
        <f t="shared" si="21"/>
        <v>#DIV/0!</v>
      </c>
      <c r="W152" s="85" t="e">
        <f t="shared" si="22"/>
        <v>#DIV/0!</v>
      </c>
      <c r="X152" s="85" t="e">
        <f t="shared" si="23"/>
        <v>#DIV/0!</v>
      </c>
    </row>
    <row r="153" spans="1:24">
      <c r="A153">
        <v>184</v>
      </c>
      <c r="B153" t="s">
        <v>52</v>
      </c>
      <c r="C153" t="s">
        <v>428</v>
      </c>
      <c r="D153" t="s">
        <v>843</v>
      </c>
      <c r="E153">
        <v>250</v>
      </c>
      <c r="F153" t="s">
        <v>493</v>
      </c>
      <c r="G153">
        <f>IFERROR(VLOOKUP(C153,[4]SOC!$B$4:$BF$261,57,FALSE),0)</f>
        <v>0</v>
      </c>
      <c r="H153">
        <f>IFERROR(VLOOKUP($C153,[5]Data!$B$4:$BF$261,57,FALSE),0)</f>
        <v>0.53544207935943</v>
      </c>
      <c r="I153">
        <f>IFERROR(VLOOKUP($C153,[6]Data!$B$4:$BF$261,56,FALSE),0)</f>
        <v>603995</v>
      </c>
      <c r="J153" s="85">
        <f>IFERROR(VLOOKUP($C153,[7]WIID2c!$B$2:$E$5314,4,FALSE),0)</f>
        <v>37.9</v>
      </c>
      <c r="K153" s="99">
        <f>IFERROR(VLOOKUP($C153,[8]Data!$B$4:$BC$261,54,FALSE),0)</f>
        <v>0</v>
      </c>
      <c r="L153" s="99">
        <f>IFERROR(VLOOKUP($C153,[9]Data!$B$4:$BC$261,54,FALSE),0)</f>
        <v>0</v>
      </c>
      <c r="M153" s="99">
        <f>IFERROR(VLOOKUP($C153,[10]Data!$B$4:$BC$261,54,FALSE),0)</f>
        <v>0</v>
      </c>
      <c r="N153" s="99">
        <f>IFERROR(VLOOKUP($C153,[11]Data!$B$4:$BC$261,54,FALSE),0)</f>
        <v>0</v>
      </c>
      <c r="O153" s="99">
        <f t="shared" si="17"/>
        <v>0</v>
      </c>
      <c r="P153" s="99">
        <f t="shared" si="16"/>
        <v>0</v>
      </c>
      <c r="Q153" s="101">
        <f>IFERROR(VLOOKUP($C153,'GAR13 eq'!$C$4:$H$208,6,FALSE),0)*H153</f>
        <v>0</v>
      </c>
      <c r="R153" s="101">
        <f>IFERROR(VLOOKUP($C153,'GAR13 wd'!$C$4:$H$208,6,FALSE),0)*H153</f>
        <v>36.94550347580067</v>
      </c>
      <c r="S153" s="85" t="e">
        <f t="shared" si="18"/>
        <v>#DIV/0!</v>
      </c>
      <c r="T153" s="85" t="e">
        <f t="shared" si="19"/>
        <v>#DIV/0!</v>
      </c>
      <c r="U153" s="85">
        <f t="shared" si="20"/>
        <v>0</v>
      </c>
      <c r="V153" s="85">
        <f t="shared" si="21"/>
        <v>61.168558474491796</v>
      </c>
      <c r="W153" s="85">
        <f t="shared" si="22"/>
        <v>0</v>
      </c>
      <c r="X153" s="85">
        <f t="shared" si="23"/>
        <v>122.33711694898359</v>
      </c>
    </row>
    <row r="154" spans="1:24">
      <c r="A154">
        <v>164</v>
      </c>
      <c r="B154" t="s">
        <v>52</v>
      </c>
      <c r="C154" t="s">
        <v>342</v>
      </c>
      <c r="D154" t="s">
        <v>844</v>
      </c>
      <c r="E154">
        <v>250</v>
      </c>
      <c r="F154" t="e">
        <v>#N/A</v>
      </c>
      <c r="G154">
        <f>IFERROR(VLOOKUP(C154,[4]SOC!$B$4:$BF$261,57,FALSE),0)</f>
        <v>0</v>
      </c>
      <c r="H154">
        <f>IFERROR(VLOOKUP($C154,[5]Data!$B$4:$BF$261,57,FALSE),0)</f>
        <v>0.57377303693218362</v>
      </c>
      <c r="I154">
        <f>IFERROR(VLOOKUP($C154,[6]Data!$B$4:$BF$261,56,FALSE),0)</f>
        <v>239019</v>
      </c>
      <c r="J154" s="85">
        <f>IFERROR(VLOOKUP($C154,[7]WIID2c!$B$2:$E$5314,4,FALSE),0)</f>
        <v>0</v>
      </c>
      <c r="K154" s="99">
        <f>IFERROR(VLOOKUP($C154,[8]Data!$B$4:$BC$261,54,FALSE),0)</f>
        <v>0</v>
      </c>
      <c r="L154" s="99">
        <f>IFERROR(VLOOKUP($C154,[9]Data!$B$4:$BC$261,54,FALSE),0)</f>
        <v>0</v>
      </c>
      <c r="M154" s="99">
        <f>IFERROR(VLOOKUP($C154,[10]Data!$B$4:$BC$261,54,FALSE),0)</f>
        <v>0</v>
      </c>
      <c r="N154" s="99">
        <f>IFERROR(VLOOKUP($C154,[11]Data!$B$4:$BC$261,54,FALSE),0)</f>
        <v>0</v>
      </c>
      <c r="O154" s="99">
        <f t="shared" si="17"/>
        <v>0</v>
      </c>
      <c r="P154" s="99">
        <f t="shared" si="16"/>
        <v>0</v>
      </c>
      <c r="Q154" s="101">
        <f>IFERROR(VLOOKUP($C154,'GAR13 eq'!$C$4:$H$208,6,FALSE),0)*H154</f>
        <v>5.7377303693218362E-2</v>
      </c>
      <c r="R154" s="101">
        <f>IFERROR(VLOOKUP($C154,'GAR13 wd'!$C$4:$H$208,6,FALSE),0)*H154</f>
        <v>0.57377303693218362</v>
      </c>
      <c r="S154" s="85" t="e">
        <f t="shared" si="18"/>
        <v>#DIV/0!</v>
      </c>
      <c r="T154" s="85" t="e">
        <f t="shared" si="19"/>
        <v>#DIV/0!</v>
      </c>
      <c r="U154" s="85">
        <f t="shared" si="20"/>
        <v>0.24005331665356461</v>
      </c>
      <c r="V154" s="85">
        <f t="shared" si="21"/>
        <v>2.4005331665356464</v>
      </c>
      <c r="W154" s="85">
        <f t="shared" si="22"/>
        <v>0.48010663330712922</v>
      </c>
      <c r="X154" s="85">
        <f t="shared" si="23"/>
        <v>4.8010663330712928</v>
      </c>
    </row>
    <row r="155" spans="1:24">
      <c r="A155">
        <v>180</v>
      </c>
      <c r="B155" t="s">
        <v>52</v>
      </c>
      <c r="C155" t="s">
        <v>386</v>
      </c>
      <c r="D155" t="s">
        <v>845</v>
      </c>
      <c r="E155">
        <v>250</v>
      </c>
      <c r="F155" t="s">
        <v>488</v>
      </c>
      <c r="G155">
        <f>IFERROR(VLOOKUP(C155,[4]SOC!$B$4:$BF$261,57,FALSE),0)</f>
        <v>0</v>
      </c>
      <c r="H155">
        <f>IFERROR(VLOOKUP($C155,[5]Data!$B$4:$BF$261,57,FALSE),0)</f>
        <v>0.33768663001733285</v>
      </c>
      <c r="I155">
        <f>IFERROR(VLOOKUP($C155,[6]Data!$B$4:$BF$261,56,FALSE),0)</f>
        <v>11327642</v>
      </c>
      <c r="J155" s="85">
        <f>IFERROR(VLOOKUP($C155,[7]WIID2c!$B$2:$E$5314,4,FALSE),0)</f>
        <v>46</v>
      </c>
      <c r="K155" s="99">
        <f>IFERROR(VLOOKUP($C155,[8]Data!$B$4:$BC$261,54,FALSE),0)</f>
        <v>9.48</v>
      </c>
      <c r="L155" s="99">
        <f>IFERROR(VLOOKUP($C155,[9]Data!$B$4:$BC$261,54,FALSE),0)</f>
        <v>14.09</v>
      </c>
      <c r="M155" s="99">
        <f>IFERROR(VLOOKUP($C155,[10]Data!$B$4:$BC$261,54,FALSE),0)</f>
        <v>20.88</v>
      </c>
      <c r="N155" s="99">
        <f>IFERROR(VLOOKUP($C155,[11]Data!$B$4:$BC$261,54,FALSE),0)</f>
        <v>50.14</v>
      </c>
      <c r="O155" s="99">
        <f t="shared" si="17"/>
        <v>44.45</v>
      </c>
      <c r="P155" s="99">
        <f t="shared" si="16"/>
        <v>0</v>
      </c>
      <c r="Q155" s="101">
        <f>IFERROR(VLOOKUP($C155,'GAR13 eq'!$C$4:$H$208,6,FALSE),0)*H155</f>
        <v>6.7537326003466569E-2</v>
      </c>
      <c r="R155" s="101">
        <f>IFERROR(VLOOKUP($C155,'GAR13 wd'!$C$4:$H$208,6,FALSE),0)*H155</f>
        <v>5.0990681132617262</v>
      </c>
      <c r="S155" s="85" t="e">
        <f t="shared" si="18"/>
        <v>#DIV/0!</v>
      </c>
      <c r="T155" s="85" t="e">
        <f t="shared" si="19"/>
        <v>#DIV/0!</v>
      </c>
      <c r="U155" s="85">
        <f t="shared" si="20"/>
        <v>5.9621698852653157E-3</v>
      </c>
      <c r="V155" s="85">
        <f t="shared" si="21"/>
        <v>0.45014382633753131</v>
      </c>
      <c r="W155" s="85">
        <f t="shared" si="22"/>
        <v>1.1924339770530631E-2</v>
      </c>
      <c r="X155" s="85">
        <f t="shared" si="23"/>
        <v>0.90028765267506261</v>
      </c>
    </row>
    <row r="156" spans="1:24">
      <c r="A156">
        <v>186</v>
      </c>
      <c r="B156" t="s">
        <v>52</v>
      </c>
      <c r="C156" t="s">
        <v>360</v>
      </c>
      <c r="D156" t="s">
        <v>846</v>
      </c>
      <c r="E156">
        <v>250</v>
      </c>
      <c r="F156" t="s">
        <v>495</v>
      </c>
      <c r="G156">
        <f>IFERROR(VLOOKUP(C156,[4]SOC!$B$4:$BF$261,57,FALSE),0)</f>
        <v>0</v>
      </c>
      <c r="H156">
        <f>IFERROR(VLOOKUP($C156,[5]Data!$B$4:$BF$261,57,FALSE),0)</f>
        <v>0.56724058981198344</v>
      </c>
      <c r="I156">
        <f>IFERROR(VLOOKUP($C156,[6]Data!$B$4:$BF$261,56,FALSE),0)</f>
        <v>11617705</v>
      </c>
      <c r="J156" s="85">
        <f>IFERROR(VLOOKUP($C156,[7]WIID2c!$B$2:$E$5314,4,FALSE),0)</f>
        <v>39.4</v>
      </c>
      <c r="K156" s="99">
        <f>IFERROR(VLOOKUP($C156,[8]Data!$B$4:$BC$261,54,FALSE),0)</f>
        <v>0</v>
      </c>
      <c r="L156" s="99">
        <f>IFERROR(VLOOKUP($C156,[9]Data!$B$4:$BC$261,54,FALSE),0)</f>
        <v>0</v>
      </c>
      <c r="M156" s="99">
        <f>IFERROR(VLOOKUP($C156,[10]Data!$B$4:$BC$261,54,FALSE),0)</f>
        <v>0</v>
      </c>
      <c r="N156" s="99">
        <f>IFERROR(VLOOKUP($C156,[11]Data!$B$4:$BC$261,54,FALSE),0)</f>
        <v>0</v>
      </c>
      <c r="O156" s="99">
        <f t="shared" si="17"/>
        <v>0</v>
      </c>
      <c r="P156" s="99">
        <f t="shared" si="16"/>
        <v>0</v>
      </c>
      <c r="Q156" s="101">
        <f>IFERROR(VLOOKUP($C156,'GAR13 eq'!$C$4:$H$208,6,FALSE),0)*H156</f>
        <v>0.34034435388719003</v>
      </c>
      <c r="R156" s="101">
        <f>IFERROR(VLOOKUP($C156,'GAR13 wd'!$C$4:$H$208,6,FALSE),0)*H156</f>
        <v>4.3110284825710741</v>
      </c>
      <c r="S156" s="85" t="e">
        <f t="shared" si="18"/>
        <v>#DIV/0!</v>
      </c>
      <c r="T156" s="85" t="e">
        <f t="shared" si="19"/>
        <v>#DIV/0!</v>
      </c>
      <c r="U156" s="85">
        <f t="shared" si="20"/>
        <v>2.9295317266808726E-2</v>
      </c>
      <c r="V156" s="85">
        <f t="shared" si="21"/>
        <v>0.37107401871291051</v>
      </c>
      <c r="W156" s="85">
        <f t="shared" si="22"/>
        <v>5.8590634533617451E-2</v>
      </c>
      <c r="X156" s="85">
        <f t="shared" si="23"/>
        <v>0.74214803742582103</v>
      </c>
    </row>
    <row r="157" spans="1:24">
      <c r="A157">
        <v>194</v>
      </c>
      <c r="B157" t="s">
        <v>52</v>
      </c>
      <c r="C157" t="s">
        <v>434</v>
      </c>
      <c r="D157" t="s">
        <v>847</v>
      </c>
      <c r="E157">
        <v>250</v>
      </c>
      <c r="F157" t="s">
        <v>502</v>
      </c>
      <c r="G157">
        <f>IFERROR(VLOOKUP(C157,[4]SOC!$B$4:$BF$261,57,FALSE),0)</f>
        <v>0</v>
      </c>
      <c r="H157">
        <f>IFERROR(VLOOKUP($C157,[5]Data!$B$4:$BF$261,57,FALSE),0)</f>
        <v>0.58786916225154973</v>
      </c>
      <c r="I157">
        <f>IFERROR(VLOOKUP($C157,[6]Data!$B$4:$BF$261,56,FALSE),0)</f>
        <v>0</v>
      </c>
      <c r="J157" s="85">
        <f>IFERROR(VLOOKUP($C157,[7]WIID2c!$B$2:$E$5314,4,FALSE),0)</f>
        <v>0</v>
      </c>
      <c r="K157" s="99">
        <f>IFERROR(VLOOKUP($C157,[8]Data!$B$4:$BC$261,54,FALSE),0)</f>
        <v>0</v>
      </c>
      <c r="L157" s="99">
        <f>IFERROR(VLOOKUP($C157,[9]Data!$B$4:$BC$261,54,FALSE),0)</f>
        <v>0</v>
      </c>
      <c r="M157" s="99">
        <f>IFERROR(VLOOKUP($C157,[10]Data!$B$4:$BC$261,54,FALSE),0)</f>
        <v>0</v>
      </c>
      <c r="N157" s="99">
        <f>IFERROR(VLOOKUP($C157,[11]Data!$B$4:$BC$261,54,FALSE),0)</f>
        <v>0</v>
      </c>
      <c r="O157" s="99">
        <f t="shared" si="17"/>
        <v>0</v>
      </c>
      <c r="P157" s="99">
        <f t="shared" si="16"/>
        <v>0</v>
      </c>
      <c r="Q157" s="101">
        <f>IFERROR(VLOOKUP($C157,'GAR13 eq'!$C$4:$H$208,6,FALSE),0)*H157</f>
        <v>0</v>
      </c>
      <c r="R157" s="101">
        <f>IFERROR(VLOOKUP($C157,'GAR13 wd'!$C$4:$H$208,6,FALSE),0)*H157</f>
        <v>0.35272149735092984</v>
      </c>
      <c r="S157" s="85" t="e">
        <f t="shared" si="18"/>
        <v>#DIV/0!</v>
      </c>
      <c r="T157" s="85" t="e">
        <f t="shared" si="19"/>
        <v>#DIV/0!</v>
      </c>
      <c r="U157" s="85" t="e">
        <f t="shared" si="20"/>
        <v>#DIV/0!</v>
      </c>
      <c r="V157" s="85" t="e">
        <f t="shared" si="21"/>
        <v>#DIV/0!</v>
      </c>
      <c r="W157" s="85" t="e">
        <f t="shared" si="22"/>
        <v>#DIV/0!</v>
      </c>
      <c r="X157" s="85" t="e">
        <f t="shared" si="23"/>
        <v>#DIV/0!</v>
      </c>
    </row>
    <row r="158" spans="1:24">
      <c r="A158">
        <v>199</v>
      </c>
      <c r="B158" t="s">
        <v>52</v>
      </c>
      <c r="C158" t="s">
        <v>378</v>
      </c>
      <c r="D158" t="s">
        <v>848</v>
      </c>
      <c r="E158">
        <v>250</v>
      </c>
      <c r="F158" t="s">
        <v>506</v>
      </c>
      <c r="G158">
        <f>IFERROR(VLOOKUP(C158,[4]SOC!$B$4:$BF$261,57,FALSE),0)</f>
        <v>0</v>
      </c>
      <c r="H158">
        <f>IFERROR(VLOOKUP($C158,[5]Data!$B$4:$BF$261,57,FALSE),0)</f>
        <v>0.45398727755642648</v>
      </c>
      <c r="I158">
        <f>IFERROR(VLOOKUP($C158,[6]Data!$B$4:$BF$261,56,FALSE),0)</f>
        <v>435475</v>
      </c>
      <c r="J158" s="85">
        <f>IFERROR(VLOOKUP($C158,[7]WIID2c!$B$2:$E$5314,4,FALSE),0)</f>
        <v>63.700000762939453</v>
      </c>
      <c r="K158" s="99">
        <f>IFERROR(VLOOKUP($C158,[8]Data!$B$4:$BC$261,54,FALSE),0)</f>
        <v>7.37</v>
      </c>
      <c r="L158" s="99">
        <f>IFERROR(VLOOKUP($C158,[9]Data!$B$4:$BC$261,54,FALSE),0)</f>
        <v>12</v>
      </c>
      <c r="M158" s="99">
        <f>IFERROR(VLOOKUP($C158,[10]Data!$B$4:$BC$261,54,FALSE),0)</f>
        <v>19.97</v>
      </c>
      <c r="N158" s="99">
        <f>IFERROR(VLOOKUP($C158,[11]Data!$B$4:$BC$261,54,FALSE),0)</f>
        <v>56.61</v>
      </c>
      <c r="O158" s="99">
        <f t="shared" si="17"/>
        <v>39.340000000000003</v>
      </c>
      <c r="P158" s="99">
        <f t="shared" si="16"/>
        <v>0</v>
      </c>
      <c r="Q158" s="101">
        <f>IFERROR(VLOOKUP($C158,'GAR13 eq'!$C$4:$H$208,6,FALSE),0)*H158</f>
        <v>9.0797455511285305E-2</v>
      </c>
      <c r="R158" s="101">
        <f>IFERROR(VLOOKUP($C158,'GAR13 wd'!$C$4:$H$208,6,FALSE),0)*H158</f>
        <v>9.0797455511285305E-2</v>
      </c>
      <c r="S158" s="85" t="e">
        <f t="shared" si="18"/>
        <v>#DIV/0!</v>
      </c>
      <c r="T158" s="85" t="e">
        <f t="shared" si="19"/>
        <v>#DIV/0!</v>
      </c>
      <c r="U158" s="85">
        <f t="shared" si="20"/>
        <v>0.20850210806885652</v>
      </c>
      <c r="V158" s="85">
        <f t="shared" si="21"/>
        <v>0.20850210806885652</v>
      </c>
      <c r="W158" s="85">
        <f t="shared" si="22"/>
        <v>0.41700421613771305</v>
      </c>
      <c r="X158" s="85">
        <f t="shared" si="23"/>
        <v>0.41700421613771305</v>
      </c>
    </row>
    <row r="159" spans="1:24">
      <c r="A159">
        <v>181</v>
      </c>
      <c r="B159" t="s">
        <v>52</v>
      </c>
      <c r="C159" t="s">
        <v>340</v>
      </c>
      <c r="D159" t="s">
        <v>849</v>
      </c>
      <c r="E159">
        <v>250</v>
      </c>
      <c r="F159" t="s">
        <v>489</v>
      </c>
      <c r="G159">
        <f>IFERROR(VLOOKUP(C159,[4]SOC!$B$4:$BF$261,57,FALSE),0)</f>
        <v>0</v>
      </c>
      <c r="H159">
        <f>IFERROR(VLOOKUP($C159,[5]Data!$B$4:$BF$261,57,FALSE),0)</f>
        <v>0.29039706397068682</v>
      </c>
      <c r="I159">
        <f>IFERROR(VLOOKUP($C159,[6]Data!$B$4:$BF$261,56,FALSE),0)</f>
        <v>7202593</v>
      </c>
      <c r="J159" s="85">
        <f>IFERROR(VLOOKUP($C159,[7]WIID2c!$B$2:$E$5314,4,FALSE),0)</f>
        <v>53.1</v>
      </c>
      <c r="K159" s="99">
        <f>IFERROR(VLOOKUP($C159,[8]Data!$B$4:$BC$261,54,FALSE),0)</f>
        <v>9.5299999999999994</v>
      </c>
      <c r="L159" s="99">
        <f>IFERROR(VLOOKUP($C159,[9]Data!$B$4:$BC$261,54,FALSE),0)</f>
        <v>14.01</v>
      </c>
      <c r="M159" s="99">
        <f>IFERROR(VLOOKUP($C159,[10]Data!$B$4:$BC$261,54,FALSE),0)</f>
        <v>20.66</v>
      </c>
      <c r="N159" s="99">
        <f>IFERROR(VLOOKUP($C159,[11]Data!$B$4:$BC$261,54,FALSE),0)</f>
        <v>50.16</v>
      </c>
      <c r="O159" s="99">
        <f t="shared" si="17"/>
        <v>44.2</v>
      </c>
      <c r="P159" s="99">
        <f t="shared" si="16"/>
        <v>0</v>
      </c>
      <c r="Q159" s="101">
        <f>IFERROR(VLOOKUP($C159,'GAR13 eq'!$C$4:$H$208,6,FALSE),0)*H159</f>
        <v>0.29039706397068682</v>
      </c>
      <c r="R159" s="101">
        <f>IFERROR(VLOOKUP($C159,'GAR13 wd'!$C$4:$H$208,6,FALSE),0)*H159</f>
        <v>8.7119119191206046E-2</v>
      </c>
      <c r="S159" s="85" t="e">
        <f t="shared" si="18"/>
        <v>#DIV/0!</v>
      </c>
      <c r="T159" s="85" t="e">
        <f t="shared" si="19"/>
        <v>#DIV/0!</v>
      </c>
      <c r="U159" s="85">
        <f t="shared" si="20"/>
        <v>4.0318405325788481E-2</v>
      </c>
      <c r="V159" s="85">
        <f t="shared" si="21"/>
        <v>1.2095521597736544E-2</v>
      </c>
      <c r="W159" s="85">
        <f t="shared" si="22"/>
        <v>8.0636810651576962E-2</v>
      </c>
      <c r="X159" s="85">
        <f t="shared" si="23"/>
        <v>2.4191043195473088E-2</v>
      </c>
    </row>
    <row r="160" spans="1:24">
      <c r="A160">
        <v>197</v>
      </c>
      <c r="B160" t="s">
        <v>52</v>
      </c>
      <c r="C160" t="s">
        <v>362</v>
      </c>
      <c r="D160" t="s">
        <v>850</v>
      </c>
      <c r="E160">
        <v>250</v>
      </c>
      <c r="F160" t="s">
        <v>504</v>
      </c>
      <c r="G160">
        <f>IFERROR(VLOOKUP(C160,[4]SOC!$B$4:$BF$261,57,FALSE),0)</f>
        <v>0</v>
      </c>
      <c r="H160">
        <f>IFERROR(VLOOKUP($C160,[5]Data!$B$4:$BF$261,57,FALSE),0)</f>
        <v>0.52927661660870939</v>
      </c>
      <c r="I160">
        <f>IFERROR(VLOOKUP($C160,[6]Data!$B$4:$BF$261,56,FALSE),0)</f>
        <v>19083339</v>
      </c>
      <c r="J160" s="85">
        <f>IFERROR(VLOOKUP($C160,[7]WIID2c!$B$2:$E$5314,4,FALSE),0)</f>
        <v>51.700000762939453</v>
      </c>
      <c r="K160" s="99">
        <f>IFERROR(VLOOKUP($C160,[8]Data!$B$4:$BC$261,54,FALSE),0)</f>
        <v>0</v>
      </c>
      <c r="L160" s="99">
        <f>IFERROR(VLOOKUP($C160,[9]Data!$B$4:$BC$261,54,FALSE),0)</f>
        <v>0</v>
      </c>
      <c r="M160" s="99">
        <f>IFERROR(VLOOKUP($C160,[10]Data!$B$4:$BC$261,54,FALSE),0)</f>
        <v>0</v>
      </c>
      <c r="N160" s="99">
        <f>IFERROR(VLOOKUP($C160,[11]Data!$B$4:$BC$261,54,FALSE),0)</f>
        <v>0</v>
      </c>
      <c r="O160" s="99">
        <f t="shared" si="17"/>
        <v>0</v>
      </c>
      <c r="P160" s="99">
        <f t="shared" si="16"/>
        <v>0</v>
      </c>
      <c r="Q160" s="101">
        <f>IFERROR(VLOOKUP($C160,'GAR13 eq'!$C$4:$H$208,6,FALSE),0)*H160</f>
        <v>23.129388145800601</v>
      </c>
      <c r="R160" s="101">
        <f>IFERROR(VLOOKUP($C160,'GAR13 wd'!$C$4:$H$208,6,FALSE),0)*H160</f>
        <v>5.8749704443566744</v>
      </c>
      <c r="S160" s="85" t="e">
        <f t="shared" si="18"/>
        <v>#DIV/0!</v>
      </c>
      <c r="T160" s="85" t="e">
        <f t="shared" si="19"/>
        <v>#DIV/0!</v>
      </c>
      <c r="U160" s="85">
        <f t="shared" si="20"/>
        <v>1.2120199796168061</v>
      </c>
      <c r="V160" s="85">
        <f t="shared" si="21"/>
        <v>0.30785862182486379</v>
      </c>
      <c r="W160" s="85">
        <f t="shared" si="22"/>
        <v>2.4240399592336122</v>
      </c>
      <c r="X160" s="85">
        <f t="shared" si="23"/>
        <v>0.61571724364972757</v>
      </c>
    </row>
    <row r="161" spans="1:24">
      <c r="A161">
        <v>205</v>
      </c>
      <c r="B161" t="s">
        <v>52</v>
      </c>
      <c r="C161" t="s">
        <v>370</v>
      </c>
      <c r="D161" t="s">
        <v>851</v>
      </c>
      <c r="E161">
        <v>250</v>
      </c>
      <c r="F161" t="s">
        <v>512</v>
      </c>
      <c r="G161">
        <f>IFERROR(VLOOKUP(C161,[4]SOC!$B$4:$BF$261,57,FALSE),0)</f>
        <v>0</v>
      </c>
      <c r="H161">
        <f>IFERROR(VLOOKUP($C161,[5]Data!$B$4:$BF$261,57,FALSE),0)</f>
        <v>0.53220360840181102</v>
      </c>
      <c r="I161">
        <f>IFERROR(VLOOKUP($C161,[6]Data!$B$4:$BF$261,56,FALSE),0)</f>
        <v>7085750</v>
      </c>
      <c r="J161" s="85">
        <f>IFERROR(VLOOKUP($C161,[7]WIID2c!$B$2:$E$5314,4,FALSE),0)</f>
        <v>46</v>
      </c>
      <c r="K161" s="99">
        <f>IFERROR(VLOOKUP($C161,[8]Data!$B$4:$BC$261,54,FALSE),0)</f>
        <v>0</v>
      </c>
      <c r="L161" s="99">
        <f>IFERROR(VLOOKUP($C161,[9]Data!$B$4:$BC$261,54,FALSE),0)</f>
        <v>0</v>
      </c>
      <c r="M161" s="99">
        <f>IFERROR(VLOOKUP($C161,[10]Data!$B$4:$BC$261,54,FALSE),0)</f>
        <v>0</v>
      </c>
      <c r="N161" s="99">
        <f>IFERROR(VLOOKUP($C161,[11]Data!$B$4:$BC$261,54,FALSE),0)</f>
        <v>0</v>
      </c>
      <c r="O161" s="99">
        <f t="shared" si="17"/>
        <v>0</v>
      </c>
      <c r="P161" s="99">
        <f t="shared" si="16"/>
        <v>0</v>
      </c>
      <c r="Q161" s="101">
        <f>IFERROR(VLOOKUP($C161,'GAR13 eq'!$C$4:$H$208,6,FALSE),0)*H161</f>
        <v>0.15966108252054331</v>
      </c>
      <c r="R161" s="101">
        <f>IFERROR(VLOOKUP($C161,'GAR13 wd'!$C$4:$H$208,6,FALSE),0)*H161</f>
        <v>5.3220360840181107E-2</v>
      </c>
      <c r="S161" s="85" t="e">
        <f t="shared" si="18"/>
        <v>#DIV/0!</v>
      </c>
      <c r="T161" s="85" t="e">
        <f t="shared" si="19"/>
        <v>#DIV/0!</v>
      </c>
      <c r="U161" s="85">
        <f t="shared" si="20"/>
        <v>2.2532700493320158E-2</v>
      </c>
      <c r="V161" s="85">
        <f t="shared" si="21"/>
        <v>7.5109001644400536E-3</v>
      </c>
      <c r="W161" s="85">
        <f t="shared" si="22"/>
        <v>4.5065400986640317E-2</v>
      </c>
      <c r="X161" s="85">
        <f t="shared" si="23"/>
        <v>1.5021800328880107E-2</v>
      </c>
    </row>
    <row r="162" spans="1:24">
      <c r="A162">
        <v>161</v>
      </c>
      <c r="B162" t="s">
        <v>52</v>
      </c>
      <c r="C162" t="s">
        <v>416</v>
      </c>
      <c r="D162" t="s">
        <v>852</v>
      </c>
      <c r="E162">
        <v>250</v>
      </c>
      <c r="F162" t="s">
        <v>463</v>
      </c>
      <c r="G162">
        <f>IFERROR(VLOOKUP(C162,[4]SOC!$B$4:$BF$261,57,FALSE),0)</f>
        <v>0</v>
      </c>
      <c r="H162">
        <f>IFERROR(VLOOKUP($C162,[5]Data!$B$4:$BF$261,57,FALSE),0)</f>
        <v>0.59020174324579144</v>
      </c>
      <c r="I162">
        <f>IFERROR(VLOOKUP($C162,[6]Data!$B$4:$BF$261,56,FALSE),0)</f>
        <v>232009</v>
      </c>
      <c r="J162" s="85">
        <f>IFERROR(VLOOKUP($C162,[7]WIID2c!$B$2:$E$5314,4,FALSE),0)</f>
        <v>0</v>
      </c>
      <c r="K162" s="99">
        <f>IFERROR(VLOOKUP($C162,[8]Data!$B$4:$BC$261,54,FALSE),0)</f>
        <v>0</v>
      </c>
      <c r="L162" s="99">
        <f>IFERROR(VLOOKUP($C162,[9]Data!$B$4:$BC$261,54,FALSE),0)</f>
        <v>0</v>
      </c>
      <c r="M162" s="99">
        <f>IFERROR(VLOOKUP($C162,[10]Data!$B$4:$BC$261,54,FALSE),0)</f>
        <v>0</v>
      </c>
      <c r="N162" s="99">
        <f>IFERROR(VLOOKUP($C162,[11]Data!$B$4:$BC$261,54,FALSE),0)</f>
        <v>0</v>
      </c>
      <c r="O162" s="99">
        <f t="shared" si="17"/>
        <v>0</v>
      </c>
      <c r="P162" s="99">
        <f t="shared" si="16"/>
        <v>0</v>
      </c>
      <c r="Q162" s="101">
        <f>IFERROR(VLOOKUP($C162,'GAR13 eq'!$C$4:$H$208,6,FALSE),0)*H162</f>
        <v>0</v>
      </c>
      <c r="R162" s="101">
        <f>IFERROR(VLOOKUP($C162,'GAR13 wd'!$C$4:$H$208,6,FALSE),0)*H162</f>
        <v>0</v>
      </c>
      <c r="S162" s="85" t="e">
        <f t="shared" si="18"/>
        <v>#DIV/0!</v>
      </c>
      <c r="T162" s="85" t="e">
        <f t="shared" si="19"/>
        <v>#DIV/0!</v>
      </c>
      <c r="U162" s="85">
        <f t="shared" si="20"/>
        <v>0</v>
      </c>
      <c r="V162" s="85">
        <f t="shared" si="21"/>
        <v>0</v>
      </c>
      <c r="W162" s="85">
        <f t="shared" si="22"/>
        <v>0</v>
      </c>
      <c r="X162" s="85">
        <f t="shared" si="23"/>
        <v>0</v>
      </c>
    </row>
    <row r="163" spans="1:24">
      <c r="A163">
        <v>157</v>
      </c>
      <c r="B163" t="s">
        <v>52</v>
      </c>
      <c r="C163" t="s">
        <v>366</v>
      </c>
      <c r="D163" t="s">
        <v>853</v>
      </c>
      <c r="E163">
        <v>250</v>
      </c>
      <c r="F163" t="s">
        <v>459</v>
      </c>
      <c r="G163">
        <f>IFERROR(VLOOKUP(C163,[4]SOC!$B$4:$BF$261,57,FALSE),0)</f>
        <v>0</v>
      </c>
      <c r="H163">
        <f>IFERROR(VLOOKUP($C163,[5]Data!$B$4:$BF$261,57,FALSE),0)</f>
        <v>0.46678004611674878</v>
      </c>
      <c r="I163">
        <f>IFERROR(VLOOKUP($C163,[6]Data!$B$4:$BF$261,56,FALSE),0)</f>
        <v>1018258</v>
      </c>
      <c r="J163" s="85">
        <f>IFERROR(VLOOKUP($C163,[7]WIID2c!$B$2:$E$5314,4,FALSE),0)</f>
        <v>47.7</v>
      </c>
      <c r="K163" s="99">
        <f>IFERROR(VLOOKUP($C163,[8]Data!$B$4:$BC$261,54,FALSE),0)</f>
        <v>0</v>
      </c>
      <c r="L163" s="99">
        <f>IFERROR(VLOOKUP($C163,[9]Data!$B$4:$BC$261,54,FALSE),0)</f>
        <v>0</v>
      </c>
      <c r="M163" s="99">
        <f>IFERROR(VLOOKUP($C163,[10]Data!$B$4:$BC$261,54,FALSE),0)</f>
        <v>0</v>
      </c>
      <c r="N163" s="99">
        <f>IFERROR(VLOOKUP($C163,[11]Data!$B$4:$BC$261,54,FALSE),0)</f>
        <v>0</v>
      </c>
      <c r="O163" s="99">
        <f t="shared" si="17"/>
        <v>0</v>
      </c>
      <c r="P163" s="99">
        <f t="shared" si="16"/>
        <v>0</v>
      </c>
      <c r="Q163" s="101">
        <f>IFERROR(VLOOKUP($C163,'GAR13 eq'!$C$4:$H$208,6,FALSE),0)*H163</f>
        <v>0.65349206456344822</v>
      </c>
      <c r="R163" s="101">
        <f>IFERROR(VLOOKUP($C163,'GAR13 wd'!$C$4:$H$208,6,FALSE),0)*H163</f>
        <v>0.18671201844669952</v>
      </c>
      <c r="S163" s="85" t="e">
        <f t="shared" si="18"/>
        <v>#DIV/0!</v>
      </c>
      <c r="T163" s="85" t="e">
        <f t="shared" si="19"/>
        <v>#DIV/0!</v>
      </c>
      <c r="U163" s="85">
        <f t="shared" si="20"/>
        <v>0.64177454492225761</v>
      </c>
      <c r="V163" s="85">
        <f t="shared" si="21"/>
        <v>0.18336415569207362</v>
      </c>
      <c r="W163" s="85">
        <f t="shared" si="22"/>
        <v>1.2835490898445152</v>
      </c>
      <c r="X163" s="85">
        <f t="shared" si="23"/>
        <v>0.36672831138414724</v>
      </c>
    </row>
    <row r="164" spans="1:24">
      <c r="A164">
        <v>204</v>
      </c>
      <c r="B164" t="s">
        <v>52</v>
      </c>
      <c r="C164" t="s">
        <v>348</v>
      </c>
      <c r="D164" t="s">
        <v>854</v>
      </c>
      <c r="E164">
        <v>250</v>
      </c>
      <c r="F164" t="s">
        <v>511</v>
      </c>
      <c r="G164">
        <f>IFERROR(VLOOKUP(C164,[4]SOC!$B$4:$BF$261,57,FALSE),0)</f>
        <v>0</v>
      </c>
      <c r="H164">
        <f>IFERROR(VLOOKUP($C164,[5]Data!$B$4:$BF$261,57,FALSE),0)</f>
        <v>0.48405999546144773</v>
      </c>
      <c r="I164">
        <f>IFERROR(VLOOKUP($C164,[6]Data!$B$4:$BF$261,56,FALSE),0)</f>
        <v>5953195</v>
      </c>
      <c r="J164" s="85">
        <f>IFERROR(VLOOKUP($C164,[7]WIID2c!$B$2:$E$5314,4,FALSE),0)</f>
        <v>43.200000762939453</v>
      </c>
      <c r="K164" s="99">
        <f>IFERROR(VLOOKUP($C164,[8]Data!$B$4:$BC$261,54,FALSE),0)</f>
        <v>6.36</v>
      </c>
      <c r="L164" s="99">
        <f>IFERROR(VLOOKUP($C164,[9]Data!$B$4:$BC$261,54,FALSE),0)</f>
        <v>10.36</v>
      </c>
      <c r="M164" s="99">
        <f>IFERROR(VLOOKUP($C164,[10]Data!$B$4:$BC$261,54,FALSE),0)</f>
        <v>17.54</v>
      </c>
      <c r="N164" s="99">
        <f>IFERROR(VLOOKUP($C164,[11]Data!$B$4:$BC$261,54,FALSE),0)</f>
        <v>62.16</v>
      </c>
      <c r="O164" s="99">
        <f t="shared" si="17"/>
        <v>34.26</v>
      </c>
      <c r="P164" s="99">
        <f t="shared" si="16"/>
        <v>0</v>
      </c>
      <c r="Q164" s="101">
        <f>IFERROR(VLOOKUP($C164,'GAR13 eq'!$C$4:$H$208,6,FALSE),0)*H164</f>
        <v>1.2585559881997641</v>
      </c>
      <c r="R164" s="101">
        <f>IFERROR(VLOOKUP($C164,'GAR13 wd'!$C$4:$H$208,6,FALSE),0)*H164</f>
        <v>4.8405999546144773E-2</v>
      </c>
      <c r="S164" s="85" t="e">
        <f t="shared" si="18"/>
        <v>#DIV/0!</v>
      </c>
      <c r="T164" s="85" t="e">
        <f t="shared" si="19"/>
        <v>#DIV/0!</v>
      </c>
      <c r="U164" s="85">
        <f t="shared" si="20"/>
        <v>0.2114084937919494</v>
      </c>
      <c r="V164" s="85">
        <f t="shared" si="21"/>
        <v>8.1310959150749772E-3</v>
      </c>
      <c r="W164" s="85">
        <f t="shared" si="22"/>
        <v>0.4228169875838988</v>
      </c>
      <c r="X164" s="85">
        <f t="shared" si="23"/>
        <v>1.6262191830149954E-2</v>
      </c>
    </row>
    <row r="165" spans="1:24">
      <c r="A165">
        <v>178</v>
      </c>
      <c r="B165" t="s">
        <v>52</v>
      </c>
      <c r="C165" t="s">
        <v>358</v>
      </c>
      <c r="D165" t="s">
        <v>855</v>
      </c>
      <c r="E165">
        <v>250</v>
      </c>
      <c r="F165" t="s">
        <v>486</v>
      </c>
      <c r="G165">
        <f>IFERROR(VLOOKUP(C165,[4]SOC!$B$4:$BF$261,57,FALSE),0)</f>
        <v>0</v>
      </c>
      <c r="H165">
        <f>IFERROR(VLOOKUP($C165,[5]Data!$B$4:$BF$261,57,FALSE),0)</f>
        <v>0.41569751693940371</v>
      </c>
      <c r="I165">
        <f>IFERROR(VLOOKUP($C165,[6]Data!$B$4:$BF$261,56,FALSE),0)</f>
        <v>855110</v>
      </c>
      <c r="J165" s="85">
        <f>IFERROR(VLOOKUP($C165,[7]WIID2c!$B$2:$E$5314,4,FALSE),0)</f>
        <v>69</v>
      </c>
      <c r="K165" s="99">
        <f>IFERROR(VLOOKUP($C165,[8]Data!$B$4:$BC$261,54,FALSE),0)</f>
        <v>0</v>
      </c>
      <c r="L165" s="99">
        <f>IFERROR(VLOOKUP($C165,[9]Data!$B$4:$BC$261,54,FALSE),0)</f>
        <v>0</v>
      </c>
      <c r="M165" s="99">
        <f>IFERROR(VLOOKUP($C165,[10]Data!$B$4:$BC$261,54,FALSE),0)</f>
        <v>0</v>
      </c>
      <c r="N165" s="99">
        <f>IFERROR(VLOOKUP($C165,[11]Data!$B$4:$BC$261,54,FALSE),0)</f>
        <v>0</v>
      </c>
      <c r="O165" s="99">
        <f t="shared" si="17"/>
        <v>0</v>
      </c>
      <c r="P165" s="99">
        <f t="shared" si="16"/>
        <v>0</v>
      </c>
      <c r="Q165" s="101">
        <f>IFERROR(VLOOKUP($C165,'GAR13 eq'!$C$4:$H$208,6,FALSE),0)*H165</f>
        <v>0.20784875846970186</v>
      </c>
      <c r="R165" s="101">
        <f>IFERROR(VLOOKUP($C165,'GAR13 wd'!$C$4:$H$208,6,FALSE),0)*H165</f>
        <v>0</v>
      </c>
      <c r="S165" s="85" t="e">
        <f t="shared" si="18"/>
        <v>#DIV/0!</v>
      </c>
      <c r="T165" s="85" t="e">
        <f t="shared" si="19"/>
        <v>#DIV/0!</v>
      </c>
      <c r="U165" s="85">
        <f t="shared" si="20"/>
        <v>0.24306669138438547</v>
      </c>
      <c r="V165" s="85">
        <f t="shared" si="21"/>
        <v>0</v>
      </c>
      <c r="W165" s="85">
        <f t="shared" si="22"/>
        <v>0.48613338276877094</v>
      </c>
      <c r="X165" s="85">
        <f t="shared" si="23"/>
        <v>0</v>
      </c>
    </row>
    <row r="166" spans="1:24">
      <c r="A166">
        <v>200</v>
      </c>
      <c r="B166" t="s">
        <v>52</v>
      </c>
      <c r="C166" t="s">
        <v>350</v>
      </c>
      <c r="D166" t="s">
        <v>856</v>
      </c>
      <c r="E166">
        <v>250</v>
      </c>
      <c r="F166" t="s">
        <v>507</v>
      </c>
      <c r="G166">
        <f>IFERROR(VLOOKUP(C166,[4]SOC!$B$4:$BF$261,57,FALSE),0)</f>
        <v>0</v>
      </c>
      <c r="H166">
        <f>IFERROR(VLOOKUP($C166,[5]Data!$B$4:$BF$261,57,FALSE),0)</f>
        <v>0.39150317795783912</v>
      </c>
      <c r="I166">
        <f>IFERROR(VLOOKUP($C166,[6]Data!$B$4:$BF$261,56,FALSE),0)</f>
        <v>23505402</v>
      </c>
      <c r="J166" s="85">
        <f>IFERROR(VLOOKUP($C166,[7]WIID2c!$B$2:$E$5314,4,FALSE),0)</f>
        <v>41.200000762939453</v>
      </c>
      <c r="K166" s="99">
        <f>IFERROR(VLOOKUP($C166,[8]Data!$B$4:$BC$261,54,FALSE),0)</f>
        <v>0</v>
      </c>
      <c r="L166" s="99">
        <f>IFERROR(VLOOKUP($C166,[9]Data!$B$4:$BC$261,54,FALSE),0)</f>
        <v>0</v>
      </c>
      <c r="M166" s="99">
        <f>IFERROR(VLOOKUP($C166,[10]Data!$B$4:$BC$261,54,FALSE),0)</f>
        <v>0</v>
      </c>
      <c r="N166" s="99">
        <f>IFERROR(VLOOKUP($C166,[11]Data!$B$4:$BC$261,54,FALSE),0)</f>
        <v>0</v>
      </c>
      <c r="O166" s="99">
        <f t="shared" si="17"/>
        <v>0</v>
      </c>
      <c r="P166" s="99">
        <f t="shared" si="16"/>
        <v>0</v>
      </c>
      <c r="Q166" s="101">
        <f>IFERROR(VLOOKUP($C166,'GAR13 eq'!$C$4:$H$208,6,FALSE),0)*H166</f>
        <v>1.0962088982819496</v>
      </c>
      <c r="R166" s="101">
        <f>IFERROR(VLOOKUP($C166,'GAR13 wd'!$C$4:$H$208,6,FALSE),0)*H166</f>
        <v>3.9150317795783915E-2</v>
      </c>
      <c r="S166" s="85" t="e">
        <f t="shared" si="18"/>
        <v>#DIV/0!</v>
      </c>
      <c r="T166" s="85" t="e">
        <f t="shared" si="19"/>
        <v>#DIV/0!</v>
      </c>
      <c r="U166" s="85">
        <f t="shared" si="20"/>
        <v>4.663646672717827E-2</v>
      </c>
      <c r="V166" s="85">
        <f t="shared" si="21"/>
        <v>1.6655880973992241E-3</v>
      </c>
      <c r="W166" s="85">
        <f t="shared" si="22"/>
        <v>9.3272933454356541E-2</v>
      </c>
      <c r="X166" s="85">
        <f t="shared" si="23"/>
        <v>3.3311761947984481E-3</v>
      </c>
    </row>
    <row r="167" spans="1:24">
      <c r="A167">
        <v>150</v>
      </c>
      <c r="B167" t="s">
        <v>48</v>
      </c>
      <c r="C167" t="s">
        <v>336</v>
      </c>
      <c r="D167" t="s">
        <v>857</v>
      </c>
      <c r="E167">
        <v>250</v>
      </c>
      <c r="F167" t="s">
        <v>450</v>
      </c>
      <c r="G167">
        <f>IFERROR(VLOOKUP(C167,[4]SOC!$B$4:$BF$261,57,FALSE),0)</f>
        <v>0</v>
      </c>
      <c r="H167">
        <f>IFERROR(VLOOKUP($C167,[5]Data!$B$4:$BF$261,57,FALSE),0)</f>
        <v>0.40293868716437653</v>
      </c>
      <c r="I167">
        <f>IFERROR(VLOOKUP($C167,[6]Data!$B$4:$BF$261,56,FALSE),0)</f>
        <v>12205635</v>
      </c>
      <c r="J167" s="85">
        <f>IFERROR(VLOOKUP($C167,[7]WIID2c!$B$2:$E$5314,4,FALSE),0)</f>
        <v>39.9</v>
      </c>
      <c r="K167" s="99">
        <f>IFERROR(VLOOKUP($C167,[8]Data!$B$4:$BC$261,54,FALSE),0)</f>
        <v>0</v>
      </c>
      <c r="L167" s="99">
        <f>IFERROR(VLOOKUP($C167,[9]Data!$B$4:$BC$261,54,FALSE),0)</f>
        <v>0</v>
      </c>
      <c r="M167" s="99">
        <f>IFERROR(VLOOKUP($C167,[10]Data!$B$4:$BC$261,54,FALSE),0)</f>
        <v>0</v>
      </c>
      <c r="N167" s="99">
        <f>IFERROR(VLOOKUP($C167,[11]Data!$B$4:$BC$261,54,FALSE),0)</f>
        <v>0</v>
      </c>
      <c r="O167" s="99">
        <f t="shared" si="17"/>
        <v>0</v>
      </c>
      <c r="P167" s="99">
        <f t="shared" si="16"/>
        <v>0</v>
      </c>
      <c r="Q167" s="101">
        <f>IFERROR(VLOOKUP($C167,'GAR13 eq'!$C$4:$H$208,6,FALSE),0)*H167</f>
        <v>144.61469482329474</v>
      </c>
      <c r="R167" s="101">
        <f>IFERROR(VLOOKUP($C167,'GAR13 wd'!$C$4:$H$208,6,FALSE),0)*H167</f>
        <v>0</v>
      </c>
      <c r="S167" s="85" t="e">
        <f t="shared" si="18"/>
        <v>#DIV/0!</v>
      </c>
      <c r="T167" s="85" t="e">
        <f t="shared" si="19"/>
        <v>#DIV/0!</v>
      </c>
      <c r="U167" s="85">
        <f t="shared" si="20"/>
        <v>11.848191005490065</v>
      </c>
      <c r="V167" s="85">
        <f t="shared" si="21"/>
        <v>0</v>
      </c>
      <c r="W167" s="85">
        <f t="shared" si="22"/>
        <v>23.69638201098013</v>
      </c>
      <c r="X167" s="85">
        <f t="shared" si="23"/>
        <v>0</v>
      </c>
    </row>
    <row r="168" spans="1:24">
      <c r="A168">
        <v>151</v>
      </c>
      <c r="B168" t="s">
        <v>48</v>
      </c>
      <c r="C168" t="s">
        <v>346</v>
      </c>
      <c r="D168" t="s">
        <v>858</v>
      </c>
      <c r="E168">
        <v>250</v>
      </c>
      <c r="F168" t="s">
        <v>476</v>
      </c>
      <c r="G168">
        <f>IFERROR(VLOOKUP(C168,[4]SOC!$B$4:$BF$261,57,FALSE),0)</f>
        <v>0</v>
      </c>
      <c r="H168">
        <f>IFERROR(VLOOKUP($C168,[5]Data!$B$4:$BF$261,57,FALSE),0)</f>
        <v>0.29901110513381474</v>
      </c>
      <c r="I168">
        <f>IFERROR(VLOOKUP($C168,[6]Data!$B$4:$BF$261,56,FALSE),0)</f>
        <v>27193916</v>
      </c>
      <c r="J168" s="85">
        <f>IFERROR(VLOOKUP($C168,[7]WIID2c!$B$2:$E$5314,4,FALSE),0)</f>
        <v>42.9</v>
      </c>
      <c r="K168" s="99">
        <f>IFERROR(VLOOKUP($C168,[8]Data!$B$4:$BC$261,54,FALSE),0)</f>
        <v>0</v>
      </c>
      <c r="L168" s="99">
        <f>IFERROR(VLOOKUP($C168,[9]Data!$B$4:$BC$261,54,FALSE),0)</f>
        <v>0</v>
      </c>
      <c r="M168" s="99">
        <f>IFERROR(VLOOKUP($C168,[10]Data!$B$4:$BC$261,54,FALSE),0)</f>
        <v>0</v>
      </c>
      <c r="N168" s="99">
        <f>IFERROR(VLOOKUP($C168,[11]Data!$B$4:$BC$261,54,FALSE),0)</f>
        <v>0</v>
      </c>
      <c r="O168" s="99">
        <f t="shared" si="17"/>
        <v>0</v>
      </c>
      <c r="P168" s="99">
        <f t="shared" si="16"/>
        <v>0</v>
      </c>
      <c r="Q168" s="101">
        <f>IFERROR(VLOOKUP($C168,'GAR13 eq'!$C$4:$H$208,6,FALSE),0)*H168</f>
        <v>15.339269693364695</v>
      </c>
      <c r="R168" s="101">
        <f>IFERROR(VLOOKUP($C168,'GAR13 wd'!$C$4:$H$208,6,FALSE),0)*H168</f>
        <v>0</v>
      </c>
      <c r="S168" s="85" t="e">
        <f t="shared" si="18"/>
        <v>#DIV/0!</v>
      </c>
      <c r="T168" s="85" t="e">
        <f t="shared" si="19"/>
        <v>#DIV/0!</v>
      </c>
      <c r="U168" s="85">
        <f t="shared" si="20"/>
        <v>0.56406990789280564</v>
      </c>
      <c r="V168" s="85">
        <f t="shared" si="21"/>
        <v>0</v>
      </c>
      <c r="W168" s="85">
        <f t="shared" si="22"/>
        <v>1.1281398157856113</v>
      </c>
      <c r="X168" s="85">
        <f t="shared" si="23"/>
        <v>0</v>
      </c>
    </row>
    <row r="169" spans="1:24">
      <c r="A169">
        <v>152</v>
      </c>
      <c r="B169" t="s">
        <v>48</v>
      </c>
      <c r="C169" t="s">
        <v>410</v>
      </c>
      <c r="D169" t="s">
        <v>859</v>
      </c>
      <c r="E169">
        <v>250</v>
      </c>
      <c r="F169" t="s">
        <v>552</v>
      </c>
      <c r="G169">
        <f>IFERROR(VLOOKUP(C169,[4]SOC!$B$4:$BF$261,57,FALSE),0)</f>
        <v>0</v>
      </c>
      <c r="H169">
        <f>IFERROR(VLOOKUP($C169,[5]Data!$B$4:$BF$261,57,FALSE),0)</f>
        <v>0.56864311635914933</v>
      </c>
      <c r="I169">
        <f>IFERROR(VLOOKUP($C169,[6]Data!$B$4:$BF$261,56,FALSE),0)</f>
        <v>2305489</v>
      </c>
      <c r="J169" s="85">
        <f>IFERROR(VLOOKUP($C169,[7]WIID2c!$B$2:$E$5314,4,FALSE),0)</f>
        <v>0</v>
      </c>
      <c r="K169" s="99">
        <f>IFERROR(VLOOKUP($C169,[8]Data!$B$4:$BC$261,54,FALSE),0)</f>
        <v>0</v>
      </c>
      <c r="L169" s="99">
        <f>IFERROR(VLOOKUP($C169,[9]Data!$B$4:$BC$261,54,FALSE),0)</f>
        <v>0</v>
      </c>
      <c r="M169" s="99">
        <f>IFERROR(VLOOKUP($C169,[10]Data!$B$4:$BC$261,54,FALSE),0)</f>
        <v>0</v>
      </c>
      <c r="N169" s="99">
        <f>IFERROR(VLOOKUP($C169,[11]Data!$B$4:$BC$261,54,FALSE),0)</f>
        <v>0</v>
      </c>
      <c r="O169" s="99">
        <f t="shared" si="17"/>
        <v>0</v>
      </c>
      <c r="P169" s="99">
        <f t="shared" si="16"/>
        <v>0</v>
      </c>
      <c r="Q169" s="101">
        <f>IFERROR(VLOOKUP($C169,'GAR13 eq'!$C$4:$H$208,6,FALSE),0)*H169</f>
        <v>11.88464113190622</v>
      </c>
      <c r="R169" s="101">
        <f>IFERROR(VLOOKUP($C169,'GAR13 wd'!$C$4:$H$208,6,FALSE),0)*H169</f>
        <v>0</v>
      </c>
      <c r="S169" s="85" t="e">
        <f t="shared" si="18"/>
        <v>#DIV/0!</v>
      </c>
      <c r="T169" s="85" t="e">
        <f t="shared" si="19"/>
        <v>#DIV/0!</v>
      </c>
      <c r="U169" s="85">
        <f t="shared" si="20"/>
        <v>5.1549329152757695</v>
      </c>
      <c r="V169" s="85">
        <f t="shared" si="21"/>
        <v>0</v>
      </c>
      <c r="W169" s="85">
        <f t="shared" si="22"/>
        <v>10.309865830551539</v>
      </c>
      <c r="X169" s="85">
        <f t="shared" si="23"/>
        <v>0</v>
      </c>
    </row>
    <row r="170" spans="1:24">
      <c r="A170">
        <v>153</v>
      </c>
      <c r="B170" t="s">
        <v>48</v>
      </c>
      <c r="C170" t="s">
        <v>338</v>
      </c>
      <c r="D170" t="s">
        <v>860</v>
      </c>
      <c r="E170">
        <v>250</v>
      </c>
      <c r="F170" t="s">
        <v>494</v>
      </c>
      <c r="G170">
        <f>IFERROR(VLOOKUP(C170,[4]SOC!$B$4:$BF$261,57,FALSE),0)</f>
        <v>0</v>
      </c>
      <c r="H170">
        <f>IFERROR(VLOOKUP($C170,[5]Data!$B$4:$BF$261,57,FALSE),0)</f>
        <v>0.43173184322115282</v>
      </c>
      <c r="I170">
        <f>IFERROR(VLOOKUP($C170,[6]Data!$B$4:$BF$261,56,FALSE),0)</f>
        <v>11803097</v>
      </c>
      <c r="J170" s="85">
        <f>IFERROR(VLOOKUP($C170,[7]WIID2c!$B$2:$E$5314,4,FALSE),0)</f>
        <v>0</v>
      </c>
      <c r="K170" s="99">
        <f>IFERROR(VLOOKUP($C170,[8]Data!$B$4:$BC$261,54,FALSE),0)</f>
        <v>0</v>
      </c>
      <c r="L170" s="99">
        <f>IFERROR(VLOOKUP($C170,[9]Data!$B$4:$BC$261,54,FALSE),0)</f>
        <v>0</v>
      </c>
      <c r="M170" s="99">
        <f>IFERROR(VLOOKUP($C170,[10]Data!$B$4:$BC$261,54,FALSE),0)</f>
        <v>0</v>
      </c>
      <c r="N170" s="99">
        <f>IFERROR(VLOOKUP($C170,[11]Data!$B$4:$BC$261,54,FALSE),0)</f>
        <v>0</v>
      </c>
      <c r="O170" s="99">
        <f t="shared" si="17"/>
        <v>0</v>
      </c>
      <c r="P170" s="99">
        <f t="shared" si="16"/>
        <v>0</v>
      </c>
      <c r="Q170" s="101">
        <f>IFERROR(VLOOKUP($C170,'GAR13 eq'!$C$4:$H$208,6,FALSE),0)*H170</f>
        <v>20.032357525461489</v>
      </c>
      <c r="R170" s="101">
        <f>IFERROR(VLOOKUP($C170,'GAR13 wd'!$C$4:$H$208,6,FALSE),0)*H170</f>
        <v>0</v>
      </c>
      <c r="S170" s="85" t="e">
        <f t="shared" si="18"/>
        <v>#DIV/0!</v>
      </c>
      <c r="T170" s="85" t="e">
        <f t="shared" si="19"/>
        <v>#DIV/0!</v>
      </c>
      <c r="U170" s="85">
        <f t="shared" si="20"/>
        <v>1.6972119711853157</v>
      </c>
      <c r="V170" s="85">
        <f t="shared" si="21"/>
        <v>0</v>
      </c>
      <c r="W170" s="85">
        <f t="shared" si="22"/>
        <v>3.3944239423706315</v>
      </c>
      <c r="X170" s="85">
        <f t="shared" si="23"/>
        <v>0</v>
      </c>
    </row>
    <row r="171" spans="1:24">
      <c r="A171">
        <v>154</v>
      </c>
      <c r="B171" t="s">
        <v>48</v>
      </c>
      <c r="C171" t="s">
        <v>334</v>
      </c>
      <c r="D171" t="s">
        <v>861</v>
      </c>
      <c r="E171">
        <v>250</v>
      </c>
      <c r="F171" t="s">
        <v>509</v>
      </c>
      <c r="G171">
        <f>IFERROR(VLOOKUP(C171,[4]SOC!$B$4:$BF$261,57,FALSE),0)</f>
        <v>0</v>
      </c>
      <c r="H171">
        <f>IFERROR(VLOOKUP($C171,[5]Data!$B$4:$BF$261,57,FALSE),0)</f>
        <v>0.39028471378288665</v>
      </c>
      <c r="I171">
        <f>IFERROR(VLOOKUP($C171,[6]Data!$B$4:$BF$261,56,FALSE),0)</f>
        <v>3930459</v>
      </c>
      <c r="J171" s="85">
        <f>IFERROR(VLOOKUP($C171,[7]WIID2c!$B$2:$E$5314,4,FALSE),0)</f>
        <v>51.599998474121094</v>
      </c>
      <c r="K171" s="99">
        <f>IFERROR(VLOOKUP($C171,[8]Data!$B$4:$BC$261,54,FALSE),0)</f>
        <v>11.54</v>
      </c>
      <c r="L171" s="99">
        <f>IFERROR(VLOOKUP($C171,[9]Data!$B$4:$BC$261,54,FALSE),0)</f>
        <v>16.23</v>
      </c>
      <c r="M171" s="99">
        <f>IFERROR(VLOOKUP($C171,[10]Data!$B$4:$BC$261,54,FALSE),0)</f>
        <v>22.57</v>
      </c>
      <c r="N171" s="99">
        <f>IFERROR(VLOOKUP($C171,[11]Data!$B$4:$BC$261,54,FALSE),0)</f>
        <v>42.92</v>
      </c>
      <c r="O171" s="99">
        <f t="shared" si="17"/>
        <v>50.34</v>
      </c>
      <c r="P171" s="99">
        <f t="shared" si="16"/>
        <v>0</v>
      </c>
      <c r="Q171" s="101">
        <f>IFERROR(VLOOKUP($C171,'GAR13 eq'!$C$4:$H$208,6,FALSE),0)*H171</f>
        <v>19.084922503983158</v>
      </c>
      <c r="R171" s="101">
        <f>IFERROR(VLOOKUP($C171,'GAR13 wd'!$C$4:$H$208,6,FALSE),0)*H171</f>
        <v>0</v>
      </c>
      <c r="S171" s="85" t="e">
        <f t="shared" si="18"/>
        <v>#DIV/0!</v>
      </c>
      <c r="T171" s="85" t="e">
        <f t="shared" si="19"/>
        <v>#DIV/0!</v>
      </c>
      <c r="U171" s="85">
        <f t="shared" si="20"/>
        <v>4.8556472676558027</v>
      </c>
      <c r="V171" s="85">
        <f t="shared" si="21"/>
        <v>0</v>
      </c>
      <c r="W171" s="85">
        <f t="shared" si="22"/>
        <v>9.7112945353116054</v>
      </c>
      <c r="X171" s="85">
        <f t="shared" si="23"/>
        <v>0</v>
      </c>
    </row>
    <row r="172" spans="1:24">
      <c r="A172">
        <v>155</v>
      </c>
      <c r="B172" t="s">
        <v>52</v>
      </c>
      <c r="C172" t="s">
        <v>398</v>
      </c>
      <c r="D172" t="s">
        <v>862</v>
      </c>
      <c r="E172">
        <v>250</v>
      </c>
      <c r="F172" t="s">
        <v>455</v>
      </c>
      <c r="G172">
        <f>IFERROR(VLOOKUP(C172,[4]SOC!$B$4:$BF$261,57,FALSE),0)</f>
        <v>0</v>
      </c>
      <c r="H172">
        <f>IFERROR(VLOOKUP($C172,[5]Data!$B$4:$BF$261,57,FALSE),0)</f>
        <v>0.7519200124504396</v>
      </c>
      <c r="I172">
        <f>IFERROR(VLOOKUP($C172,[6]Data!$B$4:$BF$261,56,FALSE),0)</f>
        <v>7628708</v>
      </c>
      <c r="J172" s="85">
        <f>IFERROR(VLOOKUP($C172,[7]WIID2c!$B$2:$E$5314,4,FALSE),0)</f>
        <v>0</v>
      </c>
      <c r="K172" s="99">
        <f>IFERROR(VLOOKUP($C172,[8]Data!$B$4:$BC$261,54,FALSE),0)</f>
        <v>0</v>
      </c>
      <c r="L172" s="99">
        <f>IFERROR(VLOOKUP($C172,[9]Data!$B$4:$BC$261,54,FALSE),0)</f>
        <v>0</v>
      </c>
      <c r="M172" s="99">
        <f>IFERROR(VLOOKUP($C172,[10]Data!$B$4:$BC$261,54,FALSE),0)</f>
        <v>0</v>
      </c>
      <c r="N172" s="99">
        <f>IFERROR(VLOOKUP($C172,[11]Data!$B$4:$BC$261,54,FALSE),0)</f>
        <v>0</v>
      </c>
      <c r="O172" s="99">
        <f t="shared" si="17"/>
        <v>0</v>
      </c>
      <c r="P172" s="99">
        <f t="shared" si="16"/>
        <v>0</v>
      </c>
      <c r="Q172" s="101">
        <f>IFERROR(VLOOKUP($C172,'GAR13 eq'!$C$4:$H$208,6,FALSE),0)*H172</f>
        <v>0.15038400249008793</v>
      </c>
      <c r="R172" s="101">
        <f>IFERROR(VLOOKUP($C172,'GAR13 wd'!$C$4:$H$208,6,FALSE),0)*H172</f>
        <v>0</v>
      </c>
      <c r="S172" s="85" t="e">
        <f t="shared" si="18"/>
        <v>#DIV/0!</v>
      </c>
      <c r="T172" s="85" t="e">
        <f t="shared" si="19"/>
        <v>#DIV/0!</v>
      </c>
      <c r="U172" s="85">
        <f t="shared" si="20"/>
        <v>1.9712905840685989E-2</v>
      </c>
      <c r="V172" s="85">
        <f t="shared" si="21"/>
        <v>0</v>
      </c>
      <c r="W172" s="85">
        <f t="shared" si="22"/>
        <v>3.9425811681371978E-2</v>
      </c>
      <c r="X172" s="85">
        <f t="shared" si="23"/>
        <v>0</v>
      </c>
    </row>
    <row r="173" spans="1:24">
      <c r="A173">
        <v>156</v>
      </c>
      <c r="B173" t="s">
        <v>52</v>
      </c>
      <c r="C173" t="s">
        <v>402</v>
      </c>
      <c r="D173" t="s">
        <v>863</v>
      </c>
      <c r="E173">
        <v>250</v>
      </c>
      <c r="F173" t="s">
        <v>457</v>
      </c>
      <c r="G173">
        <f>IFERROR(VLOOKUP(C173,[4]SOC!$B$4:$BF$261,57,FALSE),0)</f>
        <v>0</v>
      </c>
      <c r="H173">
        <f>IFERROR(VLOOKUP($C173,[5]Data!$B$4:$BF$261,57,FALSE),0)</f>
        <v>0.44929646906614645</v>
      </c>
      <c r="I173">
        <f>IFERROR(VLOOKUP($C173,[6]Data!$B$4:$BF$261,56,FALSE),0)</f>
        <v>4174221</v>
      </c>
      <c r="J173" s="85">
        <f>IFERROR(VLOOKUP($C173,[7]WIID2c!$B$2:$E$5314,4,FALSE),0)</f>
        <v>36.477789999999999</v>
      </c>
      <c r="K173" s="99">
        <f>IFERROR(VLOOKUP($C173,[8]Data!$B$4:$BC$261,54,FALSE),0)</f>
        <v>0</v>
      </c>
      <c r="L173" s="99">
        <f>IFERROR(VLOOKUP($C173,[9]Data!$B$4:$BC$261,54,FALSE),0)</f>
        <v>0</v>
      </c>
      <c r="M173" s="99">
        <f>IFERROR(VLOOKUP($C173,[10]Data!$B$4:$BC$261,54,FALSE),0)</f>
        <v>0</v>
      </c>
      <c r="N173" s="99">
        <f>IFERROR(VLOOKUP($C173,[11]Data!$B$4:$BC$261,54,FALSE),0)</f>
        <v>0</v>
      </c>
      <c r="O173" s="99">
        <f t="shared" si="17"/>
        <v>0</v>
      </c>
      <c r="P173" s="99">
        <f t="shared" si="16"/>
        <v>0</v>
      </c>
      <c r="Q173" s="101">
        <f>IFERROR(VLOOKUP($C173,'GAR13 eq'!$C$4:$H$208,6,FALSE),0)*H173</f>
        <v>0</v>
      </c>
      <c r="R173" s="101">
        <f>IFERROR(VLOOKUP($C173,'GAR13 wd'!$C$4:$H$208,6,FALSE),0)*H173</f>
        <v>0</v>
      </c>
      <c r="S173" s="85" t="e">
        <f t="shared" si="18"/>
        <v>#DIV/0!</v>
      </c>
      <c r="T173" s="85" t="e">
        <f t="shared" si="19"/>
        <v>#DIV/0!</v>
      </c>
      <c r="U173" s="85">
        <f t="shared" si="20"/>
        <v>0</v>
      </c>
      <c r="V173" s="85">
        <f t="shared" si="21"/>
        <v>0</v>
      </c>
      <c r="W173" s="85">
        <f t="shared" si="22"/>
        <v>0</v>
      </c>
      <c r="X173" s="85">
        <f t="shared" si="23"/>
        <v>0</v>
      </c>
    </row>
    <row r="174" spans="1:24">
      <c r="A174">
        <v>158</v>
      </c>
      <c r="B174" t="s">
        <v>52</v>
      </c>
      <c r="C174" t="s">
        <v>414</v>
      </c>
      <c r="D174" t="s">
        <v>864</v>
      </c>
      <c r="E174">
        <v>250</v>
      </c>
      <c r="F174" t="s">
        <v>460</v>
      </c>
      <c r="G174">
        <f>IFERROR(VLOOKUP(C174,[4]SOC!$B$4:$BF$261,57,FALSE),0)</f>
        <v>0</v>
      </c>
      <c r="H174">
        <f>IFERROR(VLOOKUP($C174,[5]Data!$B$4:$BF$261,57,FALSE),0)</f>
        <v>0.4185679017539895</v>
      </c>
      <c r="I174">
        <f>IFERROR(VLOOKUP($C174,[6]Data!$B$4:$BF$261,56,FALSE),0)</f>
        <v>7468034</v>
      </c>
      <c r="J174" s="85">
        <f>IFERROR(VLOOKUP($C174,[7]WIID2c!$B$2:$E$5314,4,FALSE),0)</f>
        <v>77.3</v>
      </c>
      <c r="K174" s="99">
        <f>IFERROR(VLOOKUP($C174,[8]Data!$B$4:$BC$261,54,FALSE),0)</f>
        <v>0</v>
      </c>
      <c r="L174" s="99">
        <f>IFERROR(VLOOKUP($C174,[9]Data!$B$4:$BC$261,54,FALSE),0)</f>
        <v>0</v>
      </c>
      <c r="M174" s="99">
        <f>IFERROR(VLOOKUP($C174,[10]Data!$B$4:$BC$261,54,FALSE),0)</f>
        <v>0</v>
      </c>
      <c r="N174" s="99">
        <f>IFERROR(VLOOKUP($C174,[11]Data!$B$4:$BC$261,54,FALSE),0)</f>
        <v>0</v>
      </c>
      <c r="O174" s="99">
        <f t="shared" si="17"/>
        <v>0</v>
      </c>
      <c r="P174" s="99">
        <f t="shared" si="16"/>
        <v>0</v>
      </c>
      <c r="Q174" s="101">
        <f>IFERROR(VLOOKUP($C174,'GAR13 eq'!$C$4:$H$208,6,FALSE),0)*H174</f>
        <v>0</v>
      </c>
      <c r="R174" s="101">
        <f>IFERROR(VLOOKUP($C174,'GAR13 wd'!$C$4:$H$208,6,FALSE),0)*H174</f>
        <v>0</v>
      </c>
      <c r="S174" s="85" t="e">
        <f t="shared" si="18"/>
        <v>#DIV/0!</v>
      </c>
      <c r="T174" s="85" t="e">
        <f t="shared" si="19"/>
        <v>#DIV/0!</v>
      </c>
      <c r="U174" s="85">
        <f t="shared" si="20"/>
        <v>0</v>
      </c>
      <c r="V174" s="85">
        <f t="shared" si="21"/>
        <v>0</v>
      </c>
      <c r="W174" s="85">
        <f t="shared" si="22"/>
        <v>0</v>
      </c>
      <c r="X174" s="85">
        <f t="shared" si="23"/>
        <v>0</v>
      </c>
    </row>
    <row r="175" spans="1:24">
      <c r="A175">
        <v>159</v>
      </c>
      <c r="B175" t="s">
        <v>52</v>
      </c>
      <c r="C175" t="s">
        <v>352</v>
      </c>
      <c r="D175" t="s">
        <v>865</v>
      </c>
      <c r="E175">
        <v>250</v>
      </c>
      <c r="F175" t="s">
        <v>461</v>
      </c>
      <c r="G175">
        <f>IFERROR(VLOOKUP(C175,[4]SOC!$B$4:$BF$261,57,FALSE),0)</f>
        <v>0</v>
      </c>
      <c r="H175">
        <f>IFERROR(VLOOKUP($C175,[5]Data!$B$4:$BF$261,57,FALSE),0)</f>
        <v>0.3470928302940563</v>
      </c>
      <c r="I175">
        <f>IFERROR(VLOOKUP($C175,[6]Data!$B$4:$BF$261,56,FALSE),0)</f>
        <v>4534583</v>
      </c>
      <c r="J175" s="85">
        <f>IFERROR(VLOOKUP($C175,[7]WIID2c!$B$2:$E$5314,4,FALSE),0)</f>
        <v>33.299999999999997</v>
      </c>
      <c r="K175" s="99">
        <f>IFERROR(VLOOKUP($C175,[8]Data!$B$4:$BC$261,54,FALSE),0)</f>
        <v>0</v>
      </c>
      <c r="L175" s="99">
        <f>IFERROR(VLOOKUP($C175,[9]Data!$B$4:$BC$261,54,FALSE),0)</f>
        <v>0</v>
      </c>
      <c r="M175" s="99">
        <f>IFERROR(VLOOKUP($C175,[10]Data!$B$4:$BC$261,54,FALSE),0)</f>
        <v>0</v>
      </c>
      <c r="N175" s="99">
        <f>IFERROR(VLOOKUP($C175,[11]Data!$B$4:$BC$261,54,FALSE),0)</f>
        <v>0</v>
      </c>
      <c r="O175" s="99">
        <f t="shared" si="17"/>
        <v>0</v>
      </c>
      <c r="P175" s="99">
        <f t="shared" si="16"/>
        <v>0</v>
      </c>
      <c r="Q175" s="101">
        <f>IFERROR(VLOOKUP($C175,'GAR13 eq'!$C$4:$H$208,6,FALSE),0)*H175</f>
        <v>6.9418566058811262E-2</v>
      </c>
      <c r="R175" s="101">
        <f>IFERROR(VLOOKUP($C175,'GAR13 wd'!$C$4:$H$208,6,FALSE),0)*H175</f>
        <v>0</v>
      </c>
      <c r="S175" s="85" t="e">
        <f t="shared" si="18"/>
        <v>#DIV/0!</v>
      </c>
      <c r="T175" s="85" t="e">
        <f t="shared" si="19"/>
        <v>#DIV/0!</v>
      </c>
      <c r="U175" s="85">
        <f t="shared" si="20"/>
        <v>1.5308698960590481E-2</v>
      </c>
      <c r="V175" s="85">
        <f t="shared" si="21"/>
        <v>0</v>
      </c>
      <c r="W175" s="85">
        <f t="shared" si="22"/>
        <v>3.0617397921180962E-2</v>
      </c>
      <c r="X175" s="85">
        <f t="shared" si="23"/>
        <v>0</v>
      </c>
    </row>
    <row r="176" spans="1:24">
      <c r="A176">
        <v>160</v>
      </c>
      <c r="B176" t="s">
        <v>52</v>
      </c>
      <c r="C176" t="s">
        <v>380</v>
      </c>
      <c r="D176" t="s">
        <v>866</v>
      </c>
      <c r="E176">
        <v>250</v>
      </c>
      <c r="F176" t="s">
        <v>465</v>
      </c>
      <c r="G176">
        <f>IFERROR(VLOOKUP(C176,[4]SOC!$B$4:$BF$261,57,FALSE),0)</f>
        <v>0</v>
      </c>
      <c r="H176">
        <f>IFERROR(VLOOKUP($C176,[5]Data!$B$4:$BF$261,57,FALSE),0)</f>
        <v>0.48523596488990162</v>
      </c>
      <c r="I176">
        <f>IFERROR(VLOOKUP($C176,[6]Data!$B$4:$BF$261,56,FALSE),0)</f>
        <v>8658591</v>
      </c>
      <c r="J176" s="85">
        <f>IFERROR(VLOOKUP($C176,[7]WIID2c!$B$2:$E$5314,4,FALSE),0)</f>
        <v>50.8</v>
      </c>
      <c r="K176" s="99">
        <f>IFERROR(VLOOKUP($C176,[8]Data!$B$4:$BC$261,54,FALSE),0)</f>
        <v>0</v>
      </c>
      <c r="L176" s="99">
        <f>IFERROR(VLOOKUP($C176,[9]Data!$B$4:$BC$261,54,FALSE),0)</f>
        <v>0</v>
      </c>
      <c r="M176" s="99">
        <f>IFERROR(VLOOKUP($C176,[10]Data!$B$4:$BC$261,54,FALSE),0)</f>
        <v>0</v>
      </c>
      <c r="N176" s="99">
        <f>IFERROR(VLOOKUP($C176,[11]Data!$B$4:$BC$261,54,FALSE),0)</f>
        <v>0</v>
      </c>
      <c r="O176" s="99">
        <f t="shared" si="17"/>
        <v>0</v>
      </c>
      <c r="P176" s="99">
        <f t="shared" si="16"/>
        <v>0</v>
      </c>
      <c r="Q176" s="101">
        <f>IFERROR(VLOOKUP($C176,'GAR13 eq'!$C$4:$H$208,6,FALSE),0)*H176</f>
        <v>0.19409438595596065</v>
      </c>
      <c r="R176" s="101">
        <f>IFERROR(VLOOKUP($C176,'GAR13 wd'!$C$4:$H$208,6,FALSE),0)*H176</f>
        <v>0</v>
      </c>
      <c r="S176" s="85" t="e">
        <f t="shared" si="18"/>
        <v>#DIV/0!</v>
      </c>
      <c r="T176" s="85" t="e">
        <f t="shared" si="19"/>
        <v>#DIV/0!</v>
      </c>
      <c r="U176" s="85">
        <f t="shared" si="20"/>
        <v>2.2416393840055577E-2</v>
      </c>
      <c r="V176" s="85">
        <f t="shared" si="21"/>
        <v>0</v>
      </c>
      <c r="W176" s="85">
        <f t="shared" si="22"/>
        <v>4.4832787680111154E-2</v>
      </c>
      <c r="X176" s="85">
        <f t="shared" si="23"/>
        <v>0</v>
      </c>
    </row>
    <row r="177" spans="1:24">
      <c r="A177">
        <v>162</v>
      </c>
      <c r="B177" t="s">
        <v>52</v>
      </c>
      <c r="C177" t="s">
        <v>384</v>
      </c>
      <c r="D177" t="s">
        <v>867</v>
      </c>
      <c r="E177">
        <v>250</v>
      </c>
      <c r="F177" t="s">
        <v>467</v>
      </c>
      <c r="G177">
        <f>IFERROR(VLOOKUP(C177,[4]SOC!$B$4:$BF$261,57,FALSE),0)</f>
        <v>0</v>
      </c>
      <c r="H177">
        <f>IFERROR(VLOOKUP($C177,[5]Data!$B$4:$BF$261,57,FALSE),0)</f>
        <v>0.55202029265100827</v>
      </c>
      <c r="I177">
        <f>IFERROR(VLOOKUP($C177,[6]Data!$B$4:$BF$261,56,FALSE),0)</f>
        <v>2134465</v>
      </c>
      <c r="J177" s="85">
        <f>IFERROR(VLOOKUP($C177,[7]WIID2c!$B$2:$E$5314,4,FALSE),0)</f>
        <v>64.900000000000006</v>
      </c>
      <c r="K177" s="99">
        <f>IFERROR(VLOOKUP($C177,[8]Data!$B$4:$BC$261,54,FALSE),0)</f>
        <v>0</v>
      </c>
      <c r="L177" s="99">
        <f>IFERROR(VLOOKUP($C177,[9]Data!$B$4:$BC$261,54,FALSE),0)</f>
        <v>0</v>
      </c>
      <c r="M177" s="99">
        <f>IFERROR(VLOOKUP($C177,[10]Data!$B$4:$BC$261,54,FALSE),0)</f>
        <v>0</v>
      </c>
      <c r="N177" s="99">
        <f>IFERROR(VLOOKUP($C177,[11]Data!$B$4:$BC$261,54,FALSE),0)</f>
        <v>0</v>
      </c>
      <c r="O177" s="99">
        <f t="shared" si="17"/>
        <v>0</v>
      </c>
      <c r="P177" s="99">
        <f t="shared" si="16"/>
        <v>0</v>
      </c>
      <c r="Q177" s="101">
        <f>IFERROR(VLOOKUP($C177,'GAR13 eq'!$C$4:$H$208,6,FALSE),0)*H177</f>
        <v>0</v>
      </c>
      <c r="R177" s="101">
        <f>IFERROR(VLOOKUP($C177,'GAR13 wd'!$C$4:$H$208,6,FALSE),0)*H177</f>
        <v>0</v>
      </c>
      <c r="S177" s="85" t="e">
        <f t="shared" si="18"/>
        <v>#DIV/0!</v>
      </c>
      <c r="T177" s="85" t="e">
        <f t="shared" si="19"/>
        <v>#DIV/0!</v>
      </c>
      <c r="U177" s="85">
        <f t="shared" si="20"/>
        <v>0</v>
      </c>
      <c r="V177" s="85">
        <f t="shared" si="21"/>
        <v>0</v>
      </c>
      <c r="W177" s="85">
        <f t="shared" si="22"/>
        <v>0</v>
      </c>
      <c r="X177" s="85">
        <f t="shared" si="23"/>
        <v>0</v>
      </c>
    </row>
    <row r="178" spans="1:24">
      <c r="A178">
        <v>163</v>
      </c>
      <c r="B178" t="s">
        <v>52</v>
      </c>
      <c r="C178" t="s">
        <v>404</v>
      </c>
      <c r="D178" t="s">
        <v>868</v>
      </c>
      <c r="E178">
        <v>250</v>
      </c>
      <c r="F178" t="s">
        <v>469</v>
      </c>
      <c r="G178">
        <f>IFERROR(VLOOKUP(C178,[4]SOC!$B$4:$BF$261,57,FALSE),0)</f>
        <v>0</v>
      </c>
      <c r="H178">
        <f>IFERROR(VLOOKUP($C178,[5]Data!$B$4:$BF$261,57,FALSE),0)</f>
        <v>0.50265389670284188</v>
      </c>
      <c r="I178">
        <f>IFERROR(VLOOKUP($C178,[6]Data!$B$4:$BF$261,56,FALSE),0)</f>
        <v>4588580</v>
      </c>
      <c r="J178" s="85">
        <f>IFERROR(VLOOKUP($C178,[7]WIID2c!$B$2:$E$5314,4,FALSE),0)</f>
        <v>29.600000381469727</v>
      </c>
      <c r="K178" s="99">
        <f>IFERROR(VLOOKUP($C178,[8]Data!$B$4:$BC$261,54,FALSE),0)</f>
        <v>0</v>
      </c>
      <c r="L178" s="99">
        <f>IFERROR(VLOOKUP($C178,[9]Data!$B$4:$BC$261,54,FALSE),0)</f>
        <v>0</v>
      </c>
      <c r="M178" s="99">
        <f>IFERROR(VLOOKUP($C178,[10]Data!$B$4:$BC$261,54,FALSE),0)</f>
        <v>0</v>
      </c>
      <c r="N178" s="99">
        <f>IFERROR(VLOOKUP($C178,[11]Data!$B$4:$BC$261,54,FALSE),0)</f>
        <v>0</v>
      </c>
      <c r="O178" s="99">
        <f t="shared" si="17"/>
        <v>0</v>
      </c>
      <c r="P178" s="99">
        <f t="shared" si="16"/>
        <v>0</v>
      </c>
      <c r="Q178" s="101">
        <f>IFERROR(VLOOKUP($C178,'GAR13 eq'!$C$4:$H$208,6,FALSE),0)*H178</f>
        <v>0</v>
      </c>
      <c r="R178" s="101">
        <f>IFERROR(VLOOKUP($C178,'GAR13 wd'!$C$4:$H$208,6,FALSE),0)*H178</f>
        <v>0</v>
      </c>
      <c r="S178" s="85" t="e">
        <f t="shared" si="18"/>
        <v>#DIV/0!</v>
      </c>
      <c r="T178" s="85" t="e">
        <f t="shared" si="19"/>
        <v>#DIV/0!</v>
      </c>
      <c r="U178" s="85">
        <f t="shared" si="20"/>
        <v>0</v>
      </c>
      <c r="V178" s="85">
        <f t="shared" si="21"/>
        <v>0</v>
      </c>
      <c r="W178" s="85">
        <f t="shared" si="22"/>
        <v>0</v>
      </c>
      <c r="X178" s="85">
        <f t="shared" si="23"/>
        <v>0</v>
      </c>
    </row>
    <row r="179" spans="1:24">
      <c r="A179">
        <v>165</v>
      </c>
      <c r="B179" t="s">
        <v>52</v>
      </c>
      <c r="C179" t="s">
        <v>364</v>
      </c>
      <c r="D179" t="s">
        <v>869</v>
      </c>
      <c r="E179">
        <v>250</v>
      </c>
      <c r="F179" t="e">
        <v>#N/A</v>
      </c>
      <c r="G179">
        <f>IFERROR(VLOOKUP(C179,[4]SOC!$B$4:$BF$261,57,FALSE),0)</f>
        <v>0</v>
      </c>
      <c r="H179">
        <f>IFERROR(VLOOKUP($C179,[5]Data!$B$4:$BF$261,57,FALSE),0)</f>
        <v>0</v>
      </c>
      <c r="I179">
        <f>IFERROR(VLOOKUP($C179,[6]Data!$B$4:$BF$261,56,FALSE),0)</f>
        <v>0</v>
      </c>
      <c r="J179" s="85">
        <f>IFERROR(VLOOKUP($C179,[7]WIID2c!$B$2:$E$5314,4,FALSE),0)</f>
        <v>0</v>
      </c>
      <c r="K179" s="99">
        <f>IFERROR(VLOOKUP($C179,[8]Data!$B$4:$BC$261,54,FALSE),0)</f>
        <v>0</v>
      </c>
      <c r="L179" s="99">
        <f>IFERROR(VLOOKUP($C179,[9]Data!$B$4:$BC$261,54,FALSE),0)</f>
        <v>0</v>
      </c>
      <c r="M179" s="99">
        <f>IFERROR(VLOOKUP($C179,[10]Data!$B$4:$BC$261,54,FALSE),0)</f>
        <v>0</v>
      </c>
      <c r="N179" s="99">
        <f>IFERROR(VLOOKUP($C179,[11]Data!$B$4:$BC$261,54,FALSE),0)</f>
        <v>0</v>
      </c>
      <c r="O179" s="99">
        <f t="shared" si="17"/>
        <v>0</v>
      </c>
      <c r="P179" s="99">
        <f t="shared" si="16"/>
        <v>0</v>
      </c>
      <c r="Q179" s="101">
        <f>IFERROR(VLOOKUP($C179,'GAR13 eq'!$C$4:$H$208,6,FALSE),0)*H179</f>
        <v>0</v>
      </c>
      <c r="R179" s="101">
        <f>IFERROR(VLOOKUP($C179,'GAR13 wd'!$C$4:$H$208,6,FALSE),0)*H179</f>
        <v>0</v>
      </c>
      <c r="S179" s="85" t="e">
        <f t="shared" si="18"/>
        <v>#DIV/0!</v>
      </c>
      <c r="T179" s="85" t="e">
        <f t="shared" si="19"/>
        <v>#DIV/0!</v>
      </c>
      <c r="U179" s="85" t="e">
        <f t="shared" si="20"/>
        <v>#DIV/0!</v>
      </c>
      <c r="V179" s="85" t="e">
        <f t="shared" si="21"/>
        <v>#DIV/0!</v>
      </c>
      <c r="W179" s="85" t="e">
        <f t="shared" si="22"/>
        <v>#DIV/0!</v>
      </c>
      <c r="X179" s="85" t="e">
        <f t="shared" si="23"/>
        <v>#DIV/0!</v>
      </c>
    </row>
    <row r="180" spans="1:24">
      <c r="A180">
        <v>166</v>
      </c>
      <c r="B180" t="s">
        <v>52</v>
      </c>
      <c r="C180" t="s">
        <v>396</v>
      </c>
      <c r="D180" t="s">
        <v>870</v>
      </c>
      <c r="E180">
        <v>250</v>
      </c>
      <c r="F180" t="s">
        <v>471</v>
      </c>
      <c r="G180">
        <f>IFERROR(VLOOKUP(C180,[4]SOC!$B$4:$BF$261,57,FALSE),0)</f>
        <v>0</v>
      </c>
      <c r="H180">
        <f>IFERROR(VLOOKUP($C180,[5]Data!$B$4:$BF$261,57,FALSE),0)</f>
        <v>0.54065647700637798</v>
      </c>
      <c r="I180">
        <f>IFERROR(VLOOKUP($C180,[6]Data!$B$4:$BF$261,56,FALSE),0)</f>
        <v>1767178</v>
      </c>
      <c r="J180" s="85">
        <f>IFERROR(VLOOKUP($C180,[7]WIID2c!$B$2:$E$5314,4,FALSE),0)</f>
        <v>41.900001525878906</v>
      </c>
      <c r="K180" s="99">
        <f>IFERROR(VLOOKUP($C180,[8]Data!$B$4:$BC$261,54,FALSE),0)</f>
        <v>0</v>
      </c>
      <c r="L180" s="99">
        <f>IFERROR(VLOOKUP($C180,[9]Data!$B$4:$BC$261,54,FALSE),0)</f>
        <v>0</v>
      </c>
      <c r="M180" s="99">
        <f>IFERROR(VLOOKUP($C180,[10]Data!$B$4:$BC$261,54,FALSE),0)</f>
        <v>0</v>
      </c>
      <c r="N180" s="99">
        <f>IFERROR(VLOOKUP($C180,[11]Data!$B$4:$BC$261,54,FALSE),0)</f>
        <v>0</v>
      </c>
      <c r="O180" s="99">
        <f t="shared" si="17"/>
        <v>0</v>
      </c>
      <c r="P180" s="99">
        <f t="shared" si="16"/>
        <v>0</v>
      </c>
      <c r="Q180" s="101">
        <f>IFERROR(VLOOKUP($C180,'GAR13 eq'!$C$4:$H$208,6,FALSE),0)*H180</f>
        <v>0</v>
      </c>
      <c r="R180" s="101">
        <f>IFERROR(VLOOKUP($C180,'GAR13 wd'!$C$4:$H$208,6,FALSE),0)*H180</f>
        <v>0</v>
      </c>
      <c r="S180" s="85" t="e">
        <f t="shared" si="18"/>
        <v>#DIV/0!</v>
      </c>
      <c r="T180" s="85" t="e">
        <f t="shared" si="19"/>
        <v>#DIV/0!</v>
      </c>
      <c r="U180" s="85">
        <f t="shared" si="20"/>
        <v>0</v>
      </c>
      <c r="V180" s="85">
        <f t="shared" si="21"/>
        <v>0</v>
      </c>
      <c r="W180" s="85">
        <f t="shared" si="22"/>
        <v>0</v>
      </c>
      <c r="X180" s="85">
        <f t="shared" si="23"/>
        <v>0</v>
      </c>
    </row>
    <row r="181" spans="1:24">
      <c r="A181">
        <v>167</v>
      </c>
      <c r="B181" t="s">
        <v>52</v>
      </c>
      <c r="C181" t="s">
        <v>418</v>
      </c>
      <c r="D181" t="s">
        <v>871</v>
      </c>
      <c r="E181">
        <v>250</v>
      </c>
      <c r="F181" t="s">
        <v>473</v>
      </c>
      <c r="G181">
        <f>IFERROR(VLOOKUP(C181,[4]SOC!$B$4:$BF$261,57,FALSE),0)</f>
        <v>0</v>
      </c>
      <c r="H181">
        <f>IFERROR(VLOOKUP($C181,[5]Data!$B$4:$BF$261,57,FALSE),0)</f>
        <v>0.50506567344362352</v>
      </c>
      <c r="I181">
        <f>IFERROR(VLOOKUP($C181,[6]Data!$B$4:$BF$261,56,FALSE),0)</f>
        <v>7813057</v>
      </c>
      <c r="J181" s="85">
        <f>IFERROR(VLOOKUP($C181,[7]WIID2c!$B$2:$E$5314,4,FALSE),0)</f>
        <v>39.599998474121094</v>
      </c>
      <c r="K181" s="99">
        <f>IFERROR(VLOOKUP($C181,[8]Data!$B$4:$BC$261,54,FALSE),0)</f>
        <v>0</v>
      </c>
      <c r="L181" s="99">
        <f>IFERROR(VLOOKUP($C181,[9]Data!$B$4:$BC$261,54,FALSE),0)</f>
        <v>0</v>
      </c>
      <c r="M181" s="99">
        <f>IFERROR(VLOOKUP($C181,[10]Data!$B$4:$BC$261,54,FALSE),0)</f>
        <v>0</v>
      </c>
      <c r="N181" s="99">
        <f>IFERROR(VLOOKUP($C181,[11]Data!$B$4:$BC$261,54,FALSE),0)</f>
        <v>0</v>
      </c>
      <c r="O181" s="99">
        <f t="shared" si="17"/>
        <v>0</v>
      </c>
      <c r="P181" s="99">
        <f t="shared" si="16"/>
        <v>0</v>
      </c>
      <c r="Q181" s="101">
        <f>IFERROR(VLOOKUP($C181,'GAR13 eq'!$C$4:$H$208,6,FALSE),0)*H181</f>
        <v>0</v>
      </c>
      <c r="R181" s="101">
        <f>IFERROR(VLOOKUP($C181,'GAR13 wd'!$C$4:$H$208,6,FALSE),0)*H181</f>
        <v>0</v>
      </c>
      <c r="S181" s="85" t="e">
        <f t="shared" si="18"/>
        <v>#DIV/0!</v>
      </c>
      <c r="T181" s="85" t="e">
        <f t="shared" si="19"/>
        <v>#DIV/0!</v>
      </c>
      <c r="U181" s="85">
        <f t="shared" si="20"/>
        <v>0</v>
      </c>
      <c r="V181" s="85">
        <f t="shared" si="21"/>
        <v>0</v>
      </c>
      <c r="W181" s="85">
        <f t="shared" si="22"/>
        <v>0</v>
      </c>
      <c r="X181" s="85">
        <f t="shared" si="23"/>
        <v>0</v>
      </c>
    </row>
    <row r="182" spans="1:24">
      <c r="A182">
        <v>168</v>
      </c>
      <c r="B182" t="s">
        <v>52</v>
      </c>
      <c r="C182" t="s">
        <v>408</v>
      </c>
      <c r="D182" t="s">
        <v>872</v>
      </c>
      <c r="E182">
        <v>250</v>
      </c>
      <c r="F182" t="s">
        <v>475</v>
      </c>
      <c r="G182">
        <f>IFERROR(VLOOKUP(C182,[4]SOC!$B$4:$BF$261,57,FALSE),0)</f>
        <v>0</v>
      </c>
      <c r="H182">
        <f>IFERROR(VLOOKUP($C182,[5]Data!$B$4:$BF$261,57,FALSE),0)</f>
        <v>0.55648184776784904</v>
      </c>
      <c r="I182">
        <f>IFERROR(VLOOKUP($C182,[6]Data!$B$4:$BF$261,56,FALSE),0)</f>
        <v>294586</v>
      </c>
      <c r="J182" s="85">
        <f>IFERROR(VLOOKUP($C182,[7]WIID2c!$B$2:$E$5314,4,FALSE),0)</f>
        <v>48.5</v>
      </c>
      <c r="K182" s="99">
        <f>IFERROR(VLOOKUP($C182,[8]Data!$B$4:$BC$261,54,FALSE),0)</f>
        <v>0</v>
      </c>
      <c r="L182" s="99">
        <f>IFERROR(VLOOKUP($C182,[9]Data!$B$4:$BC$261,54,FALSE),0)</f>
        <v>0</v>
      </c>
      <c r="M182" s="99">
        <f>IFERROR(VLOOKUP($C182,[10]Data!$B$4:$BC$261,54,FALSE),0)</f>
        <v>0</v>
      </c>
      <c r="N182" s="99">
        <f>IFERROR(VLOOKUP($C182,[11]Data!$B$4:$BC$261,54,FALSE),0)</f>
        <v>0</v>
      </c>
      <c r="O182" s="99">
        <f t="shared" si="17"/>
        <v>0</v>
      </c>
      <c r="P182" s="99">
        <f t="shared" si="16"/>
        <v>0</v>
      </c>
      <c r="Q182" s="101">
        <f>IFERROR(VLOOKUP($C182,'GAR13 eq'!$C$4:$H$208,6,FALSE),0)*H182</f>
        <v>0.83472277165177355</v>
      </c>
      <c r="R182" s="101">
        <f>IFERROR(VLOOKUP($C182,'GAR13 wd'!$C$4:$H$208,6,FALSE),0)*H182</f>
        <v>0</v>
      </c>
      <c r="S182" s="85" t="e">
        <f t="shared" si="18"/>
        <v>#DIV/0!</v>
      </c>
      <c r="T182" s="85" t="e">
        <f t="shared" si="19"/>
        <v>#DIV/0!</v>
      </c>
      <c r="U182" s="85">
        <f t="shared" si="20"/>
        <v>2.8335452861024408</v>
      </c>
      <c r="V182" s="85">
        <f t="shared" si="21"/>
        <v>0</v>
      </c>
      <c r="W182" s="85">
        <f t="shared" si="22"/>
        <v>5.6670905722048817</v>
      </c>
      <c r="X182" s="85">
        <f t="shared" si="23"/>
        <v>0</v>
      </c>
    </row>
    <row r="183" spans="1:24">
      <c r="A183">
        <v>169</v>
      </c>
      <c r="B183" t="s">
        <v>52</v>
      </c>
      <c r="C183" t="s">
        <v>376</v>
      </c>
      <c r="D183" t="s">
        <v>873</v>
      </c>
      <c r="E183">
        <v>250</v>
      </c>
      <c r="F183" t="s">
        <v>477</v>
      </c>
      <c r="G183">
        <f>IFERROR(VLOOKUP(C183,[4]SOC!$B$4:$BF$261,57,FALSE),0)</f>
        <v>0</v>
      </c>
      <c r="H183">
        <f>IFERROR(VLOOKUP($C183,[5]Data!$B$4:$BF$261,57,FALSE),0)</f>
        <v>0.61008900557769608</v>
      </c>
      <c r="I183">
        <f>IFERROR(VLOOKUP($C183,[6]Data!$B$4:$BF$261,56,FALSE),0)</f>
        <v>389259</v>
      </c>
      <c r="J183" s="85">
        <f>IFERROR(VLOOKUP($C183,[7]WIID2c!$B$2:$E$5314,4,FALSE),0)</f>
        <v>0</v>
      </c>
      <c r="K183" s="99">
        <f>IFERROR(VLOOKUP($C183,[8]Data!$B$4:$BC$261,54,FALSE),0)</f>
        <v>0</v>
      </c>
      <c r="L183" s="99">
        <f>IFERROR(VLOOKUP($C183,[9]Data!$B$4:$BC$261,54,FALSE),0)</f>
        <v>0</v>
      </c>
      <c r="M183" s="99">
        <f>IFERROR(VLOOKUP($C183,[10]Data!$B$4:$BC$261,54,FALSE),0)</f>
        <v>0</v>
      </c>
      <c r="N183" s="99">
        <f>IFERROR(VLOOKUP($C183,[11]Data!$B$4:$BC$261,54,FALSE),0)</f>
        <v>0</v>
      </c>
      <c r="O183" s="99">
        <f t="shared" si="17"/>
        <v>0</v>
      </c>
      <c r="P183" s="99">
        <f t="shared" si="16"/>
        <v>0</v>
      </c>
      <c r="Q183" s="101">
        <f>IFERROR(VLOOKUP($C183,'GAR13 eq'!$C$4:$H$208,6,FALSE),0)*H183</f>
        <v>0.12201780111553923</v>
      </c>
      <c r="R183" s="101">
        <f>IFERROR(VLOOKUP($C183,'GAR13 wd'!$C$4:$H$208,6,FALSE),0)*H183</f>
        <v>0</v>
      </c>
      <c r="S183" s="85" t="e">
        <f t="shared" si="18"/>
        <v>#DIV/0!</v>
      </c>
      <c r="T183" s="85" t="e">
        <f t="shared" si="19"/>
        <v>#DIV/0!</v>
      </c>
      <c r="U183" s="85">
        <f t="shared" si="20"/>
        <v>0.31346173400111293</v>
      </c>
      <c r="V183" s="85">
        <f t="shared" si="21"/>
        <v>0</v>
      </c>
      <c r="W183" s="85">
        <f t="shared" si="22"/>
        <v>0.62692346800222587</v>
      </c>
      <c r="X183" s="85">
        <f t="shared" si="23"/>
        <v>0</v>
      </c>
    </row>
    <row r="184" spans="1:24">
      <c r="A184">
        <v>170</v>
      </c>
      <c r="B184" t="s">
        <v>52</v>
      </c>
      <c r="C184" t="s">
        <v>372</v>
      </c>
      <c r="D184" t="s">
        <v>874</v>
      </c>
      <c r="E184">
        <v>250</v>
      </c>
      <c r="F184" t="s">
        <v>479</v>
      </c>
      <c r="G184">
        <f>IFERROR(VLOOKUP(C184,[4]SOC!$B$4:$BF$261,57,FALSE),0)</f>
        <v>0</v>
      </c>
      <c r="H184">
        <f>IFERROR(VLOOKUP($C184,[5]Data!$B$4:$BF$261,57,FALSE),0)</f>
        <v>0.45493474631210928</v>
      </c>
      <c r="I184">
        <f>IFERROR(VLOOKUP($C184,[6]Data!$B$4:$BF$261,56,FALSE),0)</f>
        <v>2954933</v>
      </c>
      <c r="J184" s="85">
        <f>IFERROR(VLOOKUP($C184,[7]WIID2c!$B$2:$E$5314,4,FALSE),0)</f>
        <v>0</v>
      </c>
      <c r="K184" s="99">
        <f>IFERROR(VLOOKUP($C184,[8]Data!$B$4:$BC$261,54,FALSE),0)</f>
        <v>0</v>
      </c>
      <c r="L184" s="99">
        <f>IFERROR(VLOOKUP($C184,[9]Data!$B$4:$BC$261,54,FALSE),0)</f>
        <v>0</v>
      </c>
      <c r="M184" s="99">
        <f>IFERROR(VLOOKUP($C184,[10]Data!$B$4:$BC$261,54,FALSE),0)</f>
        <v>0</v>
      </c>
      <c r="N184" s="99">
        <f>IFERROR(VLOOKUP($C184,[11]Data!$B$4:$BC$261,54,FALSE),0)</f>
        <v>0</v>
      </c>
      <c r="O184" s="99">
        <f t="shared" si="17"/>
        <v>0</v>
      </c>
      <c r="P184" s="99">
        <f t="shared" si="16"/>
        <v>0</v>
      </c>
      <c r="Q184" s="101">
        <f>IFERROR(VLOOKUP($C184,'GAR13 eq'!$C$4:$H$208,6,FALSE),0)*H184</f>
        <v>4.549347463121093E-2</v>
      </c>
      <c r="R184" s="101">
        <f>IFERROR(VLOOKUP($C184,'GAR13 wd'!$C$4:$H$208,6,FALSE),0)*H184</f>
        <v>0</v>
      </c>
      <c r="S184" s="85" t="e">
        <f t="shared" si="18"/>
        <v>#DIV/0!</v>
      </c>
      <c r="T184" s="85" t="e">
        <f t="shared" si="19"/>
        <v>#DIV/0!</v>
      </c>
      <c r="U184" s="85">
        <f t="shared" si="20"/>
        <v>1.5395771962075257E-2</v>
      </c>
      <c r="V184" s="85">
        <f t="shared" si="21"/>
        <v>0</v>
      </c>
      <c r="W184" s="85">
        <f t="shared" si="22"/>
        <v>3.0791543924150514E-2</v>
      </c>
      <c r="X184" s="85">
        <f t="shared" si="23"/>
        <v>0</v>
      </c>
    </row>
    <row r="185" spans="1:24">
      <c r="A185">
        <v>171</v>
      </c>
      <c r="B185" t="s">
        <v>52</v>
      </c>
      <c r="C185" t="s">
        <v>382</v>
      </c>
      <c r="D185" t="s">
        <v>875</v>
      </c>
      <c r="E185">
        <v>250</v>
      </c>
      <c r="F185" t="s">
        <v>480</v>
      </c>
      <c r="G185">
        <f>IFERROR(VLOOKUP(C185,[4]SOC!$B$4:$BF$261,57,FALSE),0)</f>
        <v>0</v>
      </c>
      <c r="H185">
        <f>IFERROR(VLOOKUP($C185,[5]Data!$B$4:$BF$261,57,FALSE),0)</f>
        <v>0.36791132048750524</v>
      </c>
      <c r="I185">
        <f>IFERROR(VLOOKUP($C185,[6]Data!$B$4:$BF$261,56,FALSE),0)</f>
        <v>43591175</v>
      </c>
      <c r="J185" s="85">
        <f>IFERROR(VLOOKUP($C185,[7]WIID2c!$B$2:$E$5314,4,FALSE),0)</f>
        <v>52.7</v>
      </c>
      <c r="K185" s="99">
        <f>IFERROR(VLOOKUP($C185,[8]Data!$B$4:$BC$261,54,FALSE),0)</f>
        <v>0</v>
      </c>
      <c r="L185" s="99">
        <f>IFERROR(VLOOKUP($C185,[9]Data!$B$4:$BC$261,54,FALSE),0)</f>
        <v>0</v>
      </c>
      <c r="M185" s="99">
        <f>IFERROR(VLOOKUP($C185,[10]Data!$B$4:$BC$261,54,FALSE),0)</f>
        <v>0</v>
      </c>
      <c r="N185" s="99">
        <f>IFERROR(VLOOKUP($C185,[11]Data!$B$4:$BC$261,54,FALSE),0)</f>
        <v>0</v>
      </c>
      <c r="O185" s="99">
        <f t="shared" si="17"/>
        <v>0</v>
      </c>
      <c r="P185" s="99">
        <f t="shared" si="16"/>
        <v>0</v>
      </c>
      <c r="Q185" s="101">
        <f>IFERROR(VLOOKUP($C185,'GAR13 eq'!$C$4:$H$208,6,FALSE),0)*H185</f>
        <v>0.14716452819500211</v>
      </c>
      <c r="R185" s="101">
        <f>IFERROR(VLOOKUP($C185,'GAR13 wd'!$C$4:$H$208,6,FALSE),0)*H185</f>
        <v>0</v>
      </c>
      <c r="S185" s="85" t="e">
        <f t="shared" si="18"/>
        <v>#DIV/0!</v>
      </c>
      <c r="T185" s="85" t="e">
        <f t="shared" si="19"/>
        <v>#DIV/0!</v>
      </c>
      <c r="U185" s="85">
        <f t="shared" si="20"/>
        <v>3.3760165491066052E-3</v>
      </c>
      <c r="V185" s="85">
        <f t="shared" si="21"/>
        <v>0</v>
      </c>
      <c r="W185" s="85">
        <f t="shared" si="22"/>
        <v>6.7520330982132103E-3</v>
      </c>
      <c r="X185" s="85">
        <f t="shared" si="23"/>
        <v>0</v>
      </c>
    </row>
    <row r="186" spans="1:24">
      <c r="A186">
        <v>172</v>
      </c>
      <c r="B186" t="s">
        <v>52</v>
      </c>
      <c r="C186" t="s">
        <v>374</v>
      </c>
      <c r="D186" t="s">
        <v>876</v>
      </c>
      <c r="E186">
        <v>250</v>
      </c>
      <c r="F186" t="e">
        <v>#N/A</v>
      </c>
      <c r="G186">
        <f>IFERROR(VLOOKUP(C186,[4]SOC!$B$4:$BF$261,57,FALSE),0)</f>
        <v>0</v>
      </c>
      <c r="H186">
        <f>IFERROR(VLOOKUP($C186,[5]Data!$B$4:$BF$261,57,FALSE),0)</f>
        <v>0.60079479062485419</v>
      </c>
      <c r="I186">
        <f>IFERROR(VLOOKUP($C186,[6]Data!$B$4:$BF$261,56,FALSE),0)</f>
        <v>608562</v>
      </c>
      <c r="J186" s="85">
        <f>IFERROR(VLOOKUP($C186,[7]WIID2c!$B$2:$E$5314,4,FALSE),0)</f>
        <v>58.400001525878906</v>
      </c>
      <c r="K186" s="99">
        <f>IFERROR(VLOOKUP($C186,[8]Data!$B$4:$BC$261,54,FALSE),0)</f>
        <v>0</v>
      </c>
      <c r="L186" s="99">
        <f>IFERROR(VLOOKUP($C186,[9]Data!$B$4:$BC$261,54,FALSE),0)</f>
        <v>0</v>
      </c>
      <c r="M186" s="99">
        <f>IFERROR(VLOOKUP($C186,[10]Data!$B$4:$BC$261,54,FALSE),0)</f>
        <v>0</v>
      </c>
      <c r="N186" s="99">
        <f>IFERROR(VLOOKUP($C186,[11]Data!$B$4:$BC$261,54,FALSE),0)</f>
        <v>0</v>
      </c>
      <c r="O186" s="99">
        <f t="shared" si="17"/>
        <v>0</v>
      </c>
      <c r="P186" s="99">
        <f t="shared" si="16"/>
        <v>0</v>
      </c>
      <c r="Q186" s="101">
        <f>IFERROR(VLOOKUP($C186,'GAR13 eq'!$C$4:$H$208,6,FALSE),0)*H186</f>
        <v>0.12015895812497085</v>
      </c>
      <c r="R186" s="101">
        <f>IFERROR(VLOOKUP($C186,'GAR13 wd'!$C$4:$H$208,6,FALSE),0)*H186</f>
        <v>0</v>
      </c>
      <c r="S186" s="85" t="e">
        <f t="shared" si="18"/>
        <v>#DIV/0!</v>
      </c>
      <c r="T186" s="85" t="e">
        <f t="shared" si="19"/>
        <v>#DIV/0!</v>
      </c>
      <c r="U186" s="85">
        <f t="shared" si="20"/>
        <v>0.19744735643200009</v>
      </c>
      <c r="V186" s="85">
        <f t="shared" si="21"/>
        <v>0</v>
      </c>
      <c r="W186" s="85">
        <f t="shared" si="22"/>
        <v>0.39489471286400019</v>
      </c>
      <c r="X186" s="85">
        <f t="shared" si="23"/>
        <v>0</v>
      </c>
    </row>
    <row r="187" spans="1:24">
      <c r="A187">
        <v>173</v>
      </c>
      <c r="B187" t="s">
        <v>52</v>
      </c>
      <c r="C187" t="s">
        <v>420</v>
      </c>
      <c r="D187" t="s">
        <v>877</v>
      </c>
      <c r="E187">
        <v>250</v>
      </c>
      <c r="F187" t="s">
        <v>481</v>
      </c>
      <c r="G187">
        <f>IFERROR(VLOOKUP(C187,[4]SOC!$B$4:$BF$261,57,FALSE),0)</f>
        <v>0</v>
      </c>
      <c r="H187">
        <f>IFERROR(VLOOKUP($C187,[5]Data!$B$4:$BF$261,57,FALSE),0)</f>
        <v>0.29669423686058077</v>
      </c>
      <c r="I187">
        <f>IFERROR(VLOOKUP($C187,[6]Data!$B$4:$BF$261,56,FALSE),0)</f>
        <v>751038</v>
      </c>
      <c r="J187" s="85">
        <f>IFERROR(VLOOKUP($C187,[7]WIID2c!$B$2:$E$5314,4,FALSE),0)</f>
        <v>70.099999999999994</v>
      </c>
      <c r="K187" s="99">
        <f>IFERROR(VLOOKUP($C187,[8]Data!$B$4:$BC$261,54,FALSE),0)</f>
        <v>0</v>
      </c>
      <c r="L187" s="99">
        <f>IFERROR(VLOOKUP($C187,[9]Data!$B$4:$BC$261,54,FALSE),0)</f>
        <v>0</v>
      </c>
      <c r="M187" s="99">
        <f>IFERROR(VLOOKUP($C187,[10]Data!$B$4:$BC$261,54,FALSE),0)</f>
        <v>0</v>
      </c>
      <c r="N187" s="99">
        <f>IFERROR(VLOOKUP($C187,[11]Data!$B$4:$BC$261,54,FALSE),0)</f>
        <v>0</v>
      </c>
      <c r="O187" s="99">
        <f t="shared" si="17"/>
        <v>0</v>
      </c>
      <c r="P187" s="99">
        <f t="shared" si="16"/>
        <v>0</v>
      </c>
      <c r="Q187" s="101">
        <f>IFERROR(VLOOKUP($C187,'GAR13 eq'!$C$4:$H$208,6,FALSE),0)*H187</f>
        <v>0</v>
      </c>
      <c r="R187" s="101">
        <f>IFERROR(VLOOKUP($C187,'GAR13 wd'!$C$4:$H$208,6,FALSE),0)*H187</f>
        <v>0</v>
      </c>
      <c r="S187" s="85" t="e">
        <f t="shared" si="18"/>
        <v>#DIV/0!</v>
      </c>
      <c r="T187" s="85" t="e">
        <f t="shared" si="19"/>
        <v>#DIV/0!</v>
      </c>
      <c r="U187" s="85">
        <f t="shared" si="20"/>
        <v>0</v>
      </c>
      <c r="V187" s="85">
        <f t="shared" si="21"/>
        <v>0</v>
      </c>
      <c r="W187" s="85">
        <f t="shared" si="22"/>
        <v>0</v>
      </c>
      <c r="X187" s="85">
        <f t="shared" si="23"/>
        <v>0</v>
      </c>
    </row>
    <row r="188" spans="1:24">
      <c r="A188">
        <v>174</v>
      </c>
      <c r="B188" t="s">
        <v>52</v>
      </c>
      <c r="C188" t="s">
        <v>422</v>
      </c>
      <c r="D188" t="s">
        <v>878</v>
      </c>
      <c r="E188">
        <v>250</v>
      </c>
      <c r="F188" t="s">
        <v>482</v>
      </c>
      <c r="G188">
        <f>IFERROR(VLOOKUP(C188,[4]SOC!$B$4:$BF$261,57,FALSE),0)</f>
        <v>0</v>
      </c>
      <c r="H188">
        <f>IFERROR(VLOOKUP($C188,[5]Data!$B$4:$BF$261,57,FALSE),0)</f>
        <v>0.46551852429351537</v>
      </c>
      <c r="I188">
        <f>IFERROR(VLOOKUP($C188,[6]Data!$B$4:$BF$261,56,FALSE),0)</f>
        <v>10779112</v>
      </c>
      <c r="J188" s="85">
        <f>IFERROR(VLOOKUP($C188,[7]WIID2c!$B$2:$E$5314,4,FALSE),0)</f>
        <v>51.3</v>
      </c>
      <c r="K188" s="99">
        <f>IFERROR(VLOOKUP($C188,[8]Data!$B$4:$BC$261,54,FALSE),0)</f>
        <v>0</v>
      </c>
      <c r="L188" s="99">
        <f>IFERROR(VLOOKUP($C188,[9]Data!$B$4:$BC$261,54,FALSE),0)</f>
        <v>0</v>
      </c>
      <c r="M188" s="99">
        <f>IFERROR(VLOOKUP($C188,[10]Data!$B$4:$BC$261,54,FALSE),0)</f>
        <v>0</v>
      </c>
      <c r="N188" s="99">
        <f>IFERROR(VLOOKUP($C188,[11]Data!$B$4:$BC$261,54,FALSE),0)</f>
        <v>0</v>
      </c>
      <c r="O188" s="99">
        <f t="shared" si="17"/>
        <v>0</v>
      </c>
      <c r="P188" s="99">
        <f t="shared" si="16"/>
        <v>0</v>
      </c>
      <c r="Q188" s="101">
        <f>IFERROR(VLOOKUP($C188,'GAR13 eq'!$C$4:$H$208,6,FALSE),0)*H188</f>
        <v>0</v>
      </c>
      <c r="R188" s="101">
        <f>IFERROR(VLOOKUP($C188,'GAR13 wd'!$C$4:$H$208,6,FALSE),0)*H188</f>
        <v>0</v>
      </c>
      <c r="S188" s="85" t="e">
        <f t="shared" si="18"/>
        <v>#DIV/0!</v>
      </c>
      <c r="T188" s="85" t="e">
        <f t="shared" si="19"/>
        <v>#DIV/0!</v>
      </c>
      <c r="U188" s="85">
        <f t="shared" si="20"/>
        <v>0</v>
      </c>
      <c r="V188" s="85">
        <f t="shared" si="21"/>
        <v>0</v>
      </c>
      <c r="W188" s="85">
        <f t="shared" si="22"/>
        <v>0</v>
      </c>
      <c r="X188" s="85">
        <f t="shared" si="23"/>
        <v>0</v>
      </c>
    </row>
    <row r="189" spans="1:24">
      <c r="A189">
        <v>175</v>
      </c>
      <c r="B189" t="s">
        <v>52</v>
      </c>
      <c r="C189" t="s">
        <v>400</v>
      </c>
      <c r="D189" t="s">
        <v>879</v>
      </c>
      <c r="E189">
        <v>250</v>
      </c>
      <c r="F189" t="s">
        <v>483</v>
      </c>
      <c r="G189">
        <f>IFERROR(VLOOKUP(C189,[4]SOC!$B$4:$BF$261,57,FALSE),0)</f>
        <v>0</v>
      </c>
      <c r="H189">
        <f>IFERROR(VLOOKUP($C189,[5]Data!$B$4:$BF$261,57,FALSE),0)</f>
        <v>0.42005471709569736</v>
      </c>
      <c r="I189">
        <f>IFERROR(VLOOKUP($C189,[6]Data!$B$4:$BF$261,56,FALSE),0)</f>
        <v>4737904</v>
      </c>
      <c r="J189" s="85">
        <f>IFERROR(VLOOKUP($C189,[7]WIID2c!$B$2:$E$5314,4,FALSE),0)</f>
        <v>70.8</v>
      </c>
      <c r="K189" s="99">
        <f>IFERROR(VLOOKUP($C189,[8]Data!$B$4:$BC$261,54,FALSE),0)</f>
        <v>0</v>
      </c>
      <c r="L189" s="99">
        <f>IFERROR(VLOOKUP($C189,[9]Data!$B$4:$BC$261,54,FALSE),0)</f>
        <v>0</v>
      </c>
      <c r="M189" s="99">
        <f>IFERROR(VLOOKUP($C189,[10]Data!$B$4:$BC$261,54,FALSE),0)</f>
        <v>0</v>
      </c>
      <c r="N189" s="99">
        <f>IFERROR(VLOOKUP($C189,[11]Data!$B$4:$BC$261,54,FALSE),0)</f>
        <v>0</v>
      </c>
      <c r="O189" s="99">
        <f t="shared" si="17"/>
        <v>0</v>
      </c>
      <c r="P189" s="99">
        <f t="shared" si="16"/>
        <v>0</v>
      </c>
      <c r="Q189" s="101">
        <f>IFERROR(VLOOKUP($C189,'GAR13 eq'!$C$4:$H$208,6,FALSE),0)*H189</f>
        <v>0</v>
      </c>
      <c r="R189" s="101">
        <f>IFERROR(VLOOKUP($C189,'GAR13 wd'!$C$4:$H$208,6,FALSE),0)*H189</f>
        <v>0</v>
      </c>
      <c r="S189" s="85" t="e">
        <f t="shared" si="18"/>
        <v>#DIV/0!</v>
      </c>
      <c r="T189" s="85" t="e">
        <f t="shared" si="19"/>
        <v>#DIV/0!</v>
      </c>
      <c r="U189" s="85">
        <f t="shared" si="20"/>
        <v>0</v>
      </c>
      <c r="V189" s="85">
        <f t="shared" si="21"/>
        <v>0</v>
      </c>
      <c r="W189" s="85">
        <f t="shared" si="22"/>
        <v>0</v>
      </c>
      <c r="X189" s="85">
        <f t="shared" si="23"/>
        <v>0</v>
      </c>
    </row>
    <row r="190" spans="1:24">
      <c r="A190">
        <v>176</v>
      </c>
      <c r="B190" t="s">
        <v>52</v>
      </c>
      <c r="C190" t="s">
        <v>424</v>
      </c>
      <c r="D190" t="s">
        <v>880</v>
      </c>
      <c r="E190">
        <v>250</v>
      </c>
      <c r="F190" t="s">
        <v>484</v>
      </c>
      <c r="G190">
        <f>IFERROR(VLOOKUP(C190,[4]SOC!$B$4:$BF$261,57,FALSE),0)</f>
        <v>0</v>
      </c>
      <c r="H190">
        <f>IFERROR(VLOOKUP($C190,[5]Data!$B$4:$BF$261,57,FALSE),0)</f>
        <v>0.40551106636338752</v>
      </c>
      <c r="I190">
        <f>IFERROR(VLOOKUP($C190,[6]Data!$B$4:$BF$261,56,FALSE),0)</f>
        <v>711710</v>
      </c>
      <c r="J190" s="85">
        <f>IFERROR(VLOOKUP($C190,[7]WIID2c!$B$2:$E$5314,4,FALSE),0)</f>
        <v>44.3</v>
      </c>
      <c r="K190" s="99">
        <f>IFERROR(VLOOKUP($C190,[8]Data!$B$4:$BC$261,54,FALSE),0)</f>
        <v>0</v>
      </c>
      <c r="L190" s="99">
        <f>IFERROR(VLOOKUP($C190,[9]Data!$B$4:$BC$261,54,FALSE),0)</f>
        <v>0</v>
      </c>
      <c r="M190" s="99">
        <f>IFERROR(VLOOKUP($C190,[10]Data!$B$4:$BC$261,54,FALSE),0)</f>
        <v>0</v>
      </c>
      <c r="N190" s="99">
        <f>IFERROR(VLOOKUP($C190,[11]Data!$B$4:$BC$261,54,FALSE),0)</f>
        <v>0</v>
      </c>
      <c r="O190" s="99">
        <f t="shared" si="17"/>
        <v>0</v>
      </c>
      <c r="P190" s="99">
        <f t="shared" si="16"/>
        <v>0</v>
      </c>
      <c r="Q190" s="101">
        <f>IFERROR(VLOOKUP($C190,'GAR13 eq'!$C$4:$H$208,6,FALSE),0)*H190</f>
        <v>0</v>
      </c>
      <c r="R190" s="101">
        <f>IFERROR(VLOOKUP($C190,'GAR13 wd'!$C$4:$H$208,6,FALSE),0)*H190</f>
        <v>0</v>
      </c>
      <c r="S190" s="85" t="e">
        <f t="shared" si="18"/>
        <v>#DIV/0!</v>
      </c>
      <c r="T190" s="85" t="e">
        <f t="shared" si="19"/>
        <v>#DIV/0!</v>
      </c>
      <c r="U190" s="85">
        <f t="shared" si="20"/>
        <v>0</v>
      </c>
      <c r="V190" s="85">
        <f t="shared" si="21"/>
        <v>0</v>
      </c>
      <c r="W190" s="85">
        <f t="shared" si="22"/>
        <v>0</v>
      </c>
      <c r="X190" s="85">
        <f t="shared" si="23"/>
        <v>0</v>
      </c>
    </row>
    <row r="191" spans="1:24">
      <c r="A191">
        <v>177</v>
      </c>
      <c r="B191" t="s">
        <v>52</v>
      </c>
      <c r="C191" t="s">
        <v>354</v>
      </c>
      <c r="D191" t="s">
        <v>881</v>
      </c>
      <c r="E191">
        <v>250</v>
      </c>
      <c r="F191" t="s">
        <v>485</v>
      </c>
      <c r="G191">
        <f>IFERROR(VLOOKUP(C191,[4]SOC!$B$4:$BF$261,57,FALSE),0)</f>
        <v>0</v>
      </c>
      <c r="H191">
        <f>IFERROR(VLOOKUP($C191,[5]Data!$B$4:$BF$261,57,FALSE),0)</f>
        <v>0.43904511571086385</v>
      </c>
      <c r="I191">
        <f>IFERROR(VLOOKUP($C191,[6]Data!$B$4:$BF$261,56,FALSE),0)</f>
        <v>16697482</v>
      </c>
      <c r="J191" s="85">
        <f>IFERROR(VLOOKUP($C191,[7]WIID2c!$B$2:$E$5314,4,FALSE),0)</f>
        <v>50</v>
      </c>
      <c r="K191" s="99">
        <f>IFERROR(VLOOKUP($C191,[8]Data!$B$4:$BC$261,54,FALSE),0)</f>
        <v>0</v>
      </c>
      <c r="L191" s="99">
        <f>IFERROR(VLOOKUP($C191,[9]Data!$B$4:$BC$261,54,FALSE),0)</f>
        <v>0</v>
      </c>
      <c r="M191" s="99">
        <f>IFERROR(VLOOKUP($C191,[10]Data!$B$4:$BC$261,54,FALSE),0)</f>
        <v>0</v>
      </c>
      <c r="N191" s="99">
        <f>IFERROR(VLOOKUP($C191,[11]Data!$B$4:$BC$261,54,FALSE),0)</f>
        <v>0</v>
      </c>
      <c r="O191" s="99">
        <f t="shared" si="17"/>
        <v>0</v>
      </c>
      <c r="P191" s="99">
        <f t="shared" si="16"/>
        <v>0</v>
      </c>
      <c r="Q191" s="101">
        <f>IFERROR(VLOOKUP($C191,'GAR13 eq'!$C$4:$H$208,6,FALSE),0)*H191</f>
        <v>1.2293263239904186</v>
      </c>
      <c r="R191" s="101">
        <f>IFERROR(VLOOKUP($C191,'GAR13 wd'!$C$4:$H$208,6,FALSE),0)*H191</f>
        <v>0</v>
      </c>
      <c r="S191" s="85" t="e">
        <f t="shared" si="18"/>
        <v>#DIV/0!</v>
      </c>
      <c r="T191" s="85" t="e">
        <f t="shared" si="19"/>
        <v>#DIV/0!</v>
      </c>
      <c r="U191" s="85">
        <f t="shared" si="20"/>
        <v>7.3623455559971171E-2</v>
      </c>
      <c r="V191" s="85">
        <f t="shared" si="21"/>
        <v>0</v>
      </c>
      <c r="W191" s="85">
        <f t="shared" si="22"/>
        <v>0.14724691111994234</v>
      </c>
      <c r="X191" s="85">
        <f t="shared" si="23"/>
        <v>0</v>
      </c>
    </row>
    <row r="192" spans="1:24">
      <c r="A192">
        <v>179</v>
      </c>
      <c r="B192" t="s">
        <v>52</v>
      </c>
      <c r="C192" t="s">
        <v>392</v>
      </c>
      <c r="D192" t="s">
        <v>882</v>
      </c>
      <c r="E192">
        <v>250</v>
      </c>
      <c r="F192" t="s">
        <v>487</v>
      </c>
      <c r="G192">
        <f>IFERROR(VLOOKUP(C192,[4]SOC!$B$4:$BF$261,57,FALSE),0)</f>
        <v>0</v>
      </c>
      <c r="H192">
        <f>IFERROR(VLOOKUP($C192,[5]Data!$B$4:$BF$261,57,FALSE),0)</f>
        <v>0.51759787368491583</v>
      </c>
      <c r="I192">
        <f>IFERROR(VLOOKUP($C192,[6]Data!$B$4:$BF$261,56,FALSE),0)</f>
        <v>1465080</v>
      </c>
      <c r="J192" s="85">
        <f>IFERROR(VLOOKUP($C192,[7]WIID2c!$B$2:$E$5314,4,FALSE),0)</f>
        <v>43</v>
      </c>
      <c r="K192" s="99">
        <f>IFERROR(VLOOKUP($C192,[8]Data!$B$4:$BC$261,54,FALSE),0)</f>
        <v>0</v>
      </c>
      <c r="L192" s="99">
        <f>IFERROR(VLOOKUP($C192,[9]Data!$B$4:$BC$261,54,FALSE),0)</f>
        <v>0</v>
      </c>
      <c r="M192" s="99">
        <f>IFERROR(VLOOKUP($C192,[10]Data!$B$4:$BC$261,54,FALSE),0)</f>
        <v>0</v>
      </c>
      <c r="N192" s="99">
        <f>IFERROR(VLOOKUP($C192,[11]Data!$B$4:$BC$261,54,FALSE),0)</f>
        <v>0</v>
      </c>
      <c r="O192" s="99">
        <f t="shared" si="17"/>
        <v>0</v>
      </c>
      <c r="P192" s="99">
        <f t="shared" si="16"/>
        <v>0</v>
      </c>
      <c r="Q192" s="101">
        <f>IFERROR(VLOOKUP($C192,'GAR13 eq'!$C$4:$H$208,6,FALSE),0)*H192</f>
        <v>0</v>
      </c>
      <c r="R192" s="101">
        <f>IFERROR(VLOOKUP($C192,'GAR13 wd'!$C$4:$H$208,6,FALSE),0)*H192</f>
        <v>0</v>
      </c>
      <c r="S192" s="85" t="e">
        <f t="shared" si="18"/>
        <v>#DIV/0!</v>
      </c>
      <c r="T192" s="85" t="e">
        <f t="shared" si="19"/>
        <v>#DIV/0!</v>
      </c>
      <c r="U192" s="85">
        <f t="shared" si="20"/>
        <v>0</v>
      </c>
      <c r="V192" s="85">
        <f t="shared" si="21"/>
        <v>0</v>
      </c>
      <c r="W192" s="85">
        <f t="shared" si="22"/>
        <v>0</v>
      </c>
      <c r="X192" s="85">
        <f t="shared" si="23"/>
        <v>0</v>
      </c>
    </row>
    <row r="193" spans="1:24">
      <c r="A193">
        <v>182</v>
      </c>
      <c r="B193" t="s">
        <v>52</v>
      </c>
      <c r="C193" t="s">
        <v>426</v>
      </c>
      <c r="D193" t="s">
        <v>883</v>
      </c>
      <c r="E193">
        <v>250</v>
      </c>
      <c r="F193" t="s">
        <v>491</v>
      </c>
      <c r="G193">
        <f>IFERROR(VLOOKUP(C193,[4]SOC!$B$4:$BF$261,57,FALSE),0)</f>
        <v>0</v>
      </c>
      <c r="H193">
        <f>IFERROR(VLOOKUP($C193,[5]Data!$B$4:$BF$261,57,FALSE),0)</f>
        <v>0.43567649038418343</v>
      </c>
      <c r="I193">
        <f>IFERROR(VLOOKUP($C193,[6]Data!$B$4:$BF$261,56,FALSE),0)</f>
        <v>5174448</v>
      </c>
      <c r="J193" s="85">
        <f>IFERROR(VLOOKUP($C193,[7]WIID2c!$B$2:$E$5314,4,FALSE),0)</f>
        <v>73.099999999999994</v>
      </c>
      <c r="K193" s="99">
        <f>IFERROR(VLOOKUP($C193,[8]Data!$B$4:$BC$261,54,FALSE),0)</f>
        <v>11.99</v>
      </c>
      <c r="L193" s="99">
        <f>IFERROR(VLOOKUP($C193,[9]Data!$B$4:$BC$261,54,FALSE),0)</f>
        <v>16.329999999999998</v>
      </c>
      <c r="M193" s="99">
        <f>IFERROR(VLOOKUP($C193,[10]Data!$B$4:$BC$261,54,FALSE),0)</f>
        <v>22.41</v>
      </c>
      <c r="N193" s="99">
        <f>IFERROR(VLOOKUP($C193,[11]Data!$B$4:$BC$261,54,FALSE),0)</f>
        <v>41.3</v>
      </c>
      <c r="O193" s="99">
        <f t="shared" si="17"/>
        <v>50.730000000000004</v>
      </c>
      <c r="P193" s="99">
        <f t="shared" si="16"/>
        <v>0</v>
      </c>
      <c r="Q193" s="101">
        <f>IFERROR(VLOOKUP($C193,'GAR13 eq'!$C$4:$H$208,6,FALSE),0)*H193</f>
        <v>0</v>
      </c>
      <c r="R193" s="101">
        <f>IFERROR(VLOOKUP($C193,'GAR13 wd'!$C$4:$H$208,6,FALSE),0)*H193</f>
        <v>0</v>
      </c>
      <c r="S193" s="85" t="e">
        <f t="shared" si="18"/>
        <v>#DIV/0!</v>
      </c>
      <c r="T193" s="85" t="e">
        <f t="shared" si="19"/>
        <v>#DIV/0!</v>
      </c>
      <c r="U193" s="85">
        <f t="shared" si="20"/>
        <v>0</v>
      </c>
      <c r="V193" s="85">
        <f t="shared" si="21"/>
        <v>0</v>
      </c>
      <c r="W193" s="85">
        <f t="shared" si="22"/>
        <v>0</v>
      </c>
      <c r="X193" s="85">
        <f t="shared" si="23"/>
        <v>0</v>
      </c>
    </row>
    <row r="194" spans="1:24">
      <c r="A194">
        <v>183</v>
      </c>
      <c r="B194" t="s">
        <v>52</v>
      </c>
      <c r="C194" t="s">
        <v>406</v>
      </c>
      <c r="D194" t="s">
        <v>884</v>
      </c>
      <c r="E194">
        <v>250</v>
      </c>
      <c r="F194" t="s">
        <v>492</v>
      </c>
      <c r="G194">
        <f>IFERROR(VLOOKUP(C194,[4]SOC!$B$4:$BF$261,57,FALSE),0)</f>
        <v>0</v>
      </c>
      <c r="H194">
        <f>IFERROR(VLOOKUP($C194,[5]Data!$B$4:$BF$261,57,FALSE),0)</f>
        <v>0.35171566331693505</v>
      </c>
      <c r="I194">
        <f>IFERROR(VLOOKUP($C194,[6]Data!$B$4:$BF$261,56,FALSE),0)</f>
        <v>1220963</v>
      </c>
      <c r="J194" s="85">
        <f>IFERROR(VLOOKUP($C194,[7]WIID2c!$B$2:$E$5314,4,FALSE),0)</f>
        <v>76.2</v>
      </c>
      <c r="K194" s="99">
        <f>IFERROR(VLOOKUP($C194,[8]Data!$B$4:$BC$261,54,FALSE),0)</f>
        <v>0</v>
      </c>
      <c r="L194" s="99">
        <f>IFERROR(VLOOKUP($C194,[9]Data!$B$4:$BC$261,54,FALSE),0)</f>
        <v>0</v>
      </c>
      <c r="M194" s="99">
        <f>IFERROR(VLOOKUP($C194,[10]Data!$B$4:$BC$261,54,FALSE),0)</f>
        <v>0</v>
      </c>
      <c r="N194" s="99">
        <f>IFERROR(VLOOKUP($C194,[11]Data!$B$4:$BC$261,54,FALSE),0)</f>
        <v>0</v>
      </c>
      <c r="O194" s="99">
        <f t="shared" si="17"/>
        <v>0</v>
      </c>
      <c r="P194" s="99">
        <f t="shared" si="16"/>
        <v>0</v>
      </c>
      <c r="Q194" s="101">
        <f>IFERROR(VLOOKUP($C194,'GAR13 eq'!$C$4:$H$208,6,FALSE),0)*H194</f>
        <v>0</v>
      </c>
      <c r="R194" s="101">
        <f>IFERROR(VLOOKUP($C194,'GAR13 wd'!$C$4:$H$208,6,FALSE),0)*H194</f>
        <v>0</v>
      </c>
      <c r="S194" s="85" t="e">
        <f t="shared" si="18"/>
        <v>#DIV/0!</v>
      </c>
      <c r="T194" s="85" t="e">
        <f t="shared" si="19"/>
        <v>#DIV/0!</v>
      </c>
      <c r="U194" s="85">
        <f t="shared" si="20"/>
        <v>0</v>
      </c>
      <c r="V194" s="85">
        <f t="shared" si="21"/>
        <v>0</v>
      </c>
      <c r="W194" s="85">
        <f t="shared" si="22"/>
        <v>0</v>
      </c>
      <c r="X194" s="85">
        <f t="shared" si="23"/>
        <v>0</v>
      </c>
    </row>
    <row r="195" spans="1:24">
      <c r="A195">
        <v>187</v>
      </c>
      <c r="B195" t="s">
        <v>52</v>
      </c>
      <c r="C195" t="s">
        <v>390</v>
      </c>
      <c r="D195" t="s">
        <v>885</v>
      </c>
      <c r="E195">
        <v>250</v>
      </c>
      <c r="F195" t="s">
        <v>496</v>
      </c>
      <c r="G195">
        <f>IFERROR(VLOOKUP(C195,[4]SOC!$B$4:$BF$261,57,FALSE),0)</f>
        <v>0</v>
      </c>
      <c r="H195">
        <f>IFERROR(VLOOKUP($C195,[5]Data!$B$4:$BF$261,57,FALSE),0)</f>
        <v>0.56391674661671143</v>
      </c>
      <c r="I195">
        <f>IFERROR(VLOOKUP($C195,[6]Data!$B$4:$BF$261,56,FALSE),0)</f>
        <v>838159</v>
      </c>
      <c r="J195" s="85">
        <f>IFERROR(VLOOKUP($C195,[7]WIID2c!$B$2:$E$5314,4,FALSE),0)</f>
        <v>73.900000000000006</v>
      </c>
      <c r="K195" s="99">
        <f>IFERROR(VLOOKUP($C195,[8]Data!$B$4:$BC$261,54,FALSE),0)</f>
        <v>0</v>
      </c>
      <c r="L195" s="99">
        <f>IFERROR(VLOOKUP($C195,[9]Data!$B$4:$BC$261,54,FALSE),0)</f>
        <v>0</v>
      </c>
      <c r="M195" s="99">
        <f>IFERROR(VLOOKUP($C195,[10]Data!$B$4:$BC$261,54,FALSE),0)</f>
        <v>0</v>
      </c>
      <c r="N195" s="99">
        <f>IFERROR(VLOOKUP($C195,[11]Data!$B$4:$BC$261,54,FALSE),0)</f>
        <v>0</v>
      </c>
      <c r="O195" s="99">
        <f t="shared" si="17"/>
        <v>0</v>
      </c>
      <c r="P195" s="99">
        <f t="shared" si="16"/>
        <v>0</v>
      </c>
      <c r="Q195" s="101">
        <f>IFERROR(VLOOKUP($C195,'GAR13 eq'!$C$4:$H$208,6,FALSE),0)*H195</f>
        <v>5.6391674661671144E-2</v>
      </c>
      <c r="R195" s="101">
        <f>IFERROR(VLOOKUP($C195,'GAR13 wd'!$C$4:$H$208,6,FALSE),0)*H195</f>
        <v>0</v>
      </c>
      <c r="S195" s="85" t="e">
        <f t="shared" si="18"/>
        <v>#DIV/0!</v>
      </c>
      <c r="T195" s="85" t="e">
        <f t="shared" si="19"/>
        <v>#DIV/0!</v>
      </c>
      <c r="U195" s="85">
        <f t="shared" si="20"/>
        <v>6.7280402240709872E-2</v>
      </c>
      <c r="V195" s="85">
        <f t="shared" si="21"/>
        <v>0</v>
      </c>
      <c r="W195" s="85">
        <f t="shared" si="22"/>
        <v>0.13456080448141974</v>
      </c>
      <c r="X195" s="85">
        <f t="shared" si="23"/>
        <v>0</v>
      </c>
    </row>
    <row r="196" spans="1:24">
      <c r="A196">
        <v>188</v>
      </c>
      <c r="B196" t="s">
        <v>52</v>
      </c>
      <c r="C196" t="s">
        <v>430</v>
      </c>
      <c r="D196" t="s">
        <v>886</v>
      </c>
      <c r="E196">
        <v>250</v>
      </c>
      <c r="F196" t="s">
        <v>497</v>
      </c>
      <c r="G196">
        <f>IFERROR(VLOOKUP(C196,[4]SOC!$B$4:$BF$261,57,FALSE),0)</f>
        <v>0</v>
      </c>
      <c r="H196">
        <f>IFERROR(VLOOKUP($C196,[5]Data!$B$4:$BF$261,57,FALSE),0)</f>
        <v>0.45203635945445303</v>
      </c>
      <c r="I196">
        <f>IFERROR(VLOOKUP($C196,[6]Data!$B$4:$BF$261,56,FALSE),0)</f>
        <v>5551209</v>
      </c>
      <c r="J196" s="85">
        <f>IFERROR(VLOOKUP($C196,[7]WIID2c!$B$2:$E$5314,4,FALSE),0)</f>
        <v>29.200000762939453</v>
      </c>
      <c r="K196" s="99">
        <f>IFERROR(VLOOKUP($C196,[8]Data!$B$4:$BC$261,54,FALSE),0)</f>
        <v>0</v>
      </c>
      <c r="L196" s="99">
        <f>IFERROR(VLOOKUP($C196,[9]Data!$B$4:$BC$261,54,FALSE),0)</f>
        <v>0</v>
      </c>
      <c r="M196" s="99">
        <f>IFERROR(VLOOKUP($C196,[10]Data!$B$4:$BC$261,54,FALSE),0)</f>
        <v>0</v>
      </c>
      <c r="N196" s="99">
        <f>IFERROR(VLOOKUP($C196,[11]Data!$B$4:$BC$261,54,FALSE),0)</f>
        <v>0</v>
      </c>
      <c r="O196" s="99">
        <f t="shared" si="17"/>
        <v>0</v>
      </c>
      <c r="P196" s="99">
        <f t="shared" ref="P196:P208" si="24">O196*G196/100</f>
        <v>0</v>
      </c>
      <c r="Q196" s="101">
        <f>IFERROR(VLOOKUP($C196,'GAR13 eq'!$C$4:$H$208,6,FALSE),0)*H196</f>
        <v>0</v>
      </c>
      <c r="R196" s="101">
        <f>IFERROR(VLOOKUP($C196,'GAR13 wd'!$C$4:$H$208,6,FALSE),0)*H196</f>
        <v>0</v>
      </c>
      <c r="S196" s="85" t="e">
        <f t="shared" si="18"/>
        <v>#DIV/0!</v>
      </c>
      <c r="T196" s="85" t="e">
        <f t="shared" si="19"/>
        <v>#DIV/0!</v>
      </c>
      <c r="U196" s="85">
        <f t="shared" si="20"/>
        <v>0</v>
      </c>
      <c r="V196" s="85">
        <f t="shared" si="21"/>
        <v>0</v>
      </c>
      <c r="W196" s="85">
        <f t="shared" si="22"/>
        <v>0</v>
      </c>
      <c r="X196" s="85">
        <f t="shared" si="23"/>
        <v>0</v>
      </c>
    </row>
    <row r="197" spans="1:24">
      <c r="A197">
        <v>189</v>
      </c>
      <c r="B197" t="s">
        <v>52</v>
      </c>
      <c r="C197" t="s">
        <v>394</v>
      </c>
      <c r="D197" t="s">
        <v>887</v>
      </c>
      <c r="E197">
        <v>250</v>
      </c>
      <c r="F197" t="s">
        <v>498</v>
      </c>
      <c r="G197">
        <f>IFERROR(VLOOKUP(C197,[4]SOC!$B$4:$BF$261,57,FALSE),0)</f>
        <v>0</v>
      </c>
      <c r="H197">
        <f>IFERROR(VLOOKUP($C197,[5]Data!$B$4:$BF$261,57,FALSE),0)</f>
        <v>0.51344046042122127</v>
      </c>
      <c r="I197">
        <f>IFERROR(VLOOKUP($C197,[6]Data!$B$4:$BF$261,56,FALSE),0)</f>
        <v>52642336</v>
      </c>
      <c r="J197" s="85">
        <f>IFERROR(VLOOKUP($C197,[7]WIID2c!$B$2:$E$5314,4,FALSE),0)</f>
        <v>35.5</v>
      </c>
      <c r="K197" s="99">
        <f>IFERROR(VLOOKUP($C197,[8]Data!$B$4:$BC$261,54,FALSE),0)</f>
        <v>8.27</v>
      </c>
      <c r="L197" s="99">
        <f>IFERROR(VLOOKUP($C197,[9]Data!$B$4:$BC$261,54,FALSE),0)</f>
        <v>12.98</v>
      </c>
      <c r="M197" s="99">
        <f>IFERROR(VLOOKUP($C197,[10]Data!$B$4:$BC$261,54,FALSE),0)</f>
        <v>20.329999999999998</v>
      </c>
      <c r="N197" s="99">
        <f>IFERROR(VLOOKUP($C197,[11]Data!$B$4:$BC$261,54,FALSE),0)</f>
        <v>54.01</v>
      </c>
      <c r="O197" s="99">
        <f t="shared" ref="O197:O208" si="25">SUM(K197:M197)</f>
        <v>41.58</v>
      </c>
      <c r="P197" s="99">
        <f t="shared" si="24"/>
        <v>0</v>
      </c>
      <c r="Q197" s="101">
        <f>IFERROR(VLOOKUP($C197,'GAR13 eq'!$C$4:$H$208,6,FALSE),0)*H197</f>
        <v>0.41075236833697704</v>
      </c>
      <c r="R197" s="101">
        <f>IFERROR(VLOOKUP($C197,'GAR13 wd'!$C$4:$H$208,6,FALSE),0)*H197</f>
        <v>0</v>
      </c>
      <c r="S197" s="85" t="e">
        <f t="shared" ref="S197:S208" si="26">Q197*1000000/$G197</f>
        <v>#DIV/0!</v>
      </c>
      <c r="T197" s="85" t="e">
        <f t="shared" ref="T197:T208" si="27">R197*1000000/$G197</f>
        <v>#DIV/0!</v>
      </c>
      <c r="U197" s="85">
        <f t="shared" ref="U197:U208" si="28">Q197*1000000/$I197</f>
        <v>7.8027002513143991E-3</v>
      </c>
      <c r="V197" s="85">
        <f t="shared" ref="V197:V208" si="29">R197*1000000/$I197</f>
        <v>0</v>
      </c>
      <c r="W197" s="85">
        <f t="shared" ref="W197:W208" si="30">Q197*1000000/($I197/2)</f>
        <v>1.5605400502628798E-2</v>
      </c>
      <c r="X197" s="85">
        <f t="shared" ref="X197:X208" si="31">R197*1000000/($I197/2)</f>
        <v>0</v>
      </c>
    </row>
    <row r="198" spans="1:24">
      <c r="A198">
        <v>191</v>
      </c>
      <c r="B198" t="s">
        <v>52</v>
      </c>
      <c r="C198" t="s">
        <v>344</v>
      </c>
      <c r="D198" t="s">
        <v>888</v>
      </c>
      <c r="E198">
        <v>250</v>
      </c>
      <c r="F198" t="s">
        <v>499</v>
      </c>
      <c r="G198">
        <f>IFERROR(VLOOKUP(C198,[4]SOC!$B$4:$BF$261,57,FALSE),0)</f>
        <v>0</v>
      </c>
      <c r="H198">
        <f>IFERROR(VLOOKUP($C198,[5]Data!$B$4:$BF$261,57,FALSE),0)</f>
        <v>0.43585805081179674</v>
      </c>
      <c r="I198">
        <f>IFERROR(VLOOKUP($C198,[6]Data!$B$4:$BF$261,56,FALSE),0)</f>
        <v>5561379</v>
      </c>
      <c r="J198" s="85">
        <f>IFERROR(VLOOKUP($C198,[7]WIID2c!$B$2:$E$5314,4,FALSE),0)</f>
        <v>45.425370000000001</v>
      </c>
      <c r="K198" s="99">
        <f>IFERROR(VLOOKUP($C198,[8]Data!$B$4:$BC$261,54,FALSE),0)</f>
        <v>0</v>
      </c>
      <c r="L198" s="99">
        <f>IFERROR(VLOOKUP($C198,[9]Data!$B$4:$BC$261,54,FALSE),0)</f>
        <v>0</v>
      </c>
      <c r="M198" s="99">
        <f>IFERROR(VLOOKUP($C198,[10]Data!$B$4:$BC$261,54,FALSE),0)</f>
        <v>0</v>
      </c>
      <c r="N198" s="99">
        <f>IFERROR(VLOOKUP($C198,[11]Data!$B$4:$BC$261,54,FALSE),0)</f>
        <v>0</v>
      </c>
      <c r="O198" s="99">
        <f t="shared" si="25"/>
        <v>0</v>
      </c>
      <c r="P198" s="99">
        <f t="shared" si="24"/>
        <v>0</v>
      </c>
      <c r="Q198" s="101">
        <f>IFERROR(VLOOKUP($C198,'GAR13 eq'!$C$4:$H$208,6,FALSE),0)*H198</f>
        <v>0.47944385589297644</v>
      </c>
      <c r="R198" s="101">
        <f>IFERROR(VLOOKUP($C198,'GAR13 wd'!$C$4:$H$208,6,FALSE),0)*H198</f>
        <v>0</v>
      </c>
      <c r="S198" s="85" t="e">
        <f t="shared" si="26"/>
        <v>#DIV/0!</v>
      </c>
      <c r="T198" s="85" t="e">
        <f t="shared" si="27"/>
        <v>#DIV/0!</v>
      </c>
      <c r="U198" s="85">
        <f t="shared" si="28"/>
        <v>8.6209527509809425E-2</v>
      </c>
      <c r="V198" s="85">
        <f t="shared" si="29"/>
        <v>0</v>
      </c>
      <c r="W198" s="85">
        <f t="shared" si="30"/>
        <v>0.17241905501961885</v>
      </c>
      <c r="X198" s="85">
        <f t="shared" si="31"/>
        <v>0</v>
      </c>
    </row>
    <row r="199" spans="1:24">
      <c r="A199">
        <v>192</v>
      </c>
      <c r="B199" t="s">
        <v>52</v>
      </c>
      <c r="C199" t="s">
        <v>432</v>
      </c>
      <c r="D199" t="s">
        <v>889</v>
      </c>
      <c r="E199">
        <v>250</v>
      </c>
      <c r="F199" t="s">
        <v>500</v>
      </c>
      <c r="G199">
        <f>IFERROR(VLOOKUP(C199,[4]SOC!$B$4:$BF$261,57,FALSE),0)</f>
        <v>0</v>
      </c>
      <c r="H199">
        <f>IFERROR(VLOOKUP($C199,[5]Data!$B$4:$BF$261,57,FALSE),0)</f>
        <v>0.54196589485937308</v>
      </c>
      <c r="I199">
        <f>IFERROR(VLOOKUP($C199,[6]Data!$B$4:$BF$261,56,FALSE),0)</f>
        <v>66675</v>
      </c>
      <c r="J199" s="85">
        <f>IFERROR(VLOOKUP($C199,[7]WIID2c!$B$2:$E$5314,4,FALSE),0)</f>
        <v>0</v>
      </c>
      <c r="K199" s="99">
        <f>IFERROR(VLOOKUP($C199,[8]Data!$B$4:$BC$261,54,FALSE),0)</f>
        <v>0</v>
      </c>
      <c r="L199" s="99">
        <f>IFERROR(VLOOKUP($C199,[9]Data!$B$4:$BC$261,54,FALSE),0)</f>
        <v>0</v>
      </c>
      <c r="M199" s="99">
        <f>IFERROR(VLOOKUP($C199,[10]Data!$B$4:$BC$261,54,FALSE),0)</f>
        <v>0</v>
      </c>
      <c r="N199" s="99">
        <f>IFERROR(VLOOKUP($C199,[11]Data!$B$4:$BC$261,54,FALSE),0)</f>
        <v>0</v>
      </c>
      <c r="O199" s="99">
        <f t="shared" si="25"/>
        <v>0</v>
      </c>
      <c r="P199" s="99">
        <f t="shared" si="24"/>
        <v>0</v>
      </c>
      <c r="Q199" s="101">
        <f>IFERROR(VLOOKUP($C199,'GAR13 eq'!$C$4:$H$208,6,FALSE),0)*H199</f>
        <v>0</v>
      </c>
      <c r="R199" s="101">
        <f>IFERROR(VLOOKUP($C199,'GAR13 wd'!$C$4:$H$208,6,FALSE),0)*H199</f>
        <v>0</v>
      </c>
      <c r="S199" s="85" t="e">
        <f t="shared" si="26"/>
        <v>#DIV/0!</v>
      </c>
      <c r="T199" s="85" t="e">
        <f t="shared" si="27"/>
        <v>#DIV/0!</v>
      </c>
      <c r="U199" s="85">
        <f t="shared" si="28"/>
        <v>0</v>
      </c>
      <c r="V199" s="85">
        <f t="shared" si="29"/>
        <v>0</v>
      </c>
      <c r="W199" s="85">
        <f t="shared" si="30"/>
        <v>0</v>
      </c>
      <c r="X199" s="85">
        <f t="shared" si="31"/>
        <v>0</v>
      </c>
    </row>
    <row r="200" spans="1:24">
      <c r="A200">
        <v>193</v>
      </c>
      <c r="B200" t="s">
        <v>52</v>
      </c>
      <c r="C200" t="s">
        <v>388</v>
      </c>
      <c r="D200" t="s">
        <v>890</v>
      </c>
      <c r="E200">
        <v>250</v>
      </c>
      <c r="F200" t="s">
        <v>501</v>
      </c>
      <c r="G200">
        <f>IFERROR(VLOOKUP(C200,[4]SOC!$B$4:$BF$261,57,FALSE),0)</f>
        <v>0</v>
      </c>
      <c r="H200">
        <f>IFERROR(VLOOKUP($C200,[5]Data!$B$4:$BF$261,57,FALSE),0)</f>
        <v>0.47250677114276174</v>
      </c>
      <c r="I200">
        <f>IFERROR(VLOOKUP($C200,[6]Data!$B$4:$BF$261,56,FALSE),0)</f>
        <v>5928261</v>
      </c>
      <c r="J200" s="85">
        <f>IFERROR(VLOOKUP($C200,[7]WIID2c!$B$2:$E$5314,4,FALSE),0)</f>
        <v>52.400001525878906</v>
      </c>
      <c r="K200" s="99">
        <f>IFERROR(VLOOKUP($C200,[8]Data!$B$4:$BC$261,54,FALSE),0)</f>
        <v>0</v>
      </c>
      <c r="L200" s="99">
        <f>IFERROR(VLOOKUP($C200,[9]Data!$B$4:$BC$261,54,FALSE),0)</f>
        <v>0</v>
      </c>
      <c r="M200" s="99">
        <f>IFERROR(VLOOKUP($C200,[10]Data!$B$4:$BC$261,54,FALSE),0)</f>
        <v>0</v>
      </c>
      <c r="N200" s="99">
        <f>IFERROR(VLOOKUP($C200,[11]Data!$B$4:$BC$261,54,FALSE),0)</f>
        <v>0</v>
      </c>
      <c r="O200" s="99">
        <f t="shared" si="25"/>
        <v>0</v>
      </c>
      <c r="P200" s="99">
        <f t="shared" si="24"/>
        <v>0</v>
      </c>
      <c r="Q200" s="101">
        <f>IFERROR(VLOOKUP($C200,'GAR13 eq'!$C$4:$H$208,6,FALSE),0)*H200</f>
        <v>4.7250677114276177E-2</v>
      </c>
      <c r="R200" s="101">
        <f>IFERROR(VLOOKUP($C200,'GAR13 wd'!$C$4:$H$208,6,FALSE),0)*H200</f>
        <v>0</v>
      </c>
      <c r="S200" s="85" t="e">
        <f t="shared" si="26"/>
        <v>#DIV/0!</v>
      </c>
      <c r="T200" s="85" t="e">
        <f t="shared" si="27"/>
        <v>#DIV/0!</v>
      </c>
      <c r="U200" s="85">
        <f t="shared" si="28"/>
        <v>7.9704110723661081E-3</v>
      </c>
      <c r="V200" s="85">
        <f t="shared" si="29"/>
        <v>0</v>
      </c>
      <c r="W200" s="85">
        <f t="shared" si="30"/>
        <v>1.5940822144732216E-2</v>
      </c>
      <c r="X200" s="85">
        <f t="shared" si="31"/>
        <v>0</v>
      </c>
    </row>
    <row r="201" spans="1:24">
      <c r="A201">
        <v>195</v>
      </c>
      <c r="B201" t="s">
        <v>52</v>
      </c>
      <c r="C201" t="s">
        <v>436</v>
      </c>
      <c r="D201" t="s">
        <v>891</v>
      </c>
      <c r="E201">
        <v>250</v>
      </c>
      <c r="F201" t="s">
        <v>503</v>
      </c>
      <c r="G201">
        <f>IFERROR(VLOOKUP(C201,[4]SOC!$B$4:$BF$261,57,FALSE),0)</f>
        <v>0</v>
      </c>
      <c r="H201">
        <f>IFERROR(VLOOKUP($C201,[5]Data!$B$4:$BF$261,57,FALSE),0)</f>
        <v>0.41998986797118526</v>
      </c>
      <c r="I201">
        <f>IFERROR(VLOOKUP($C201,[6]Data!$B$4:$BF$261,56,FALSE),0)</f>
        <v>2344265</v>
      </c>
      <c r="J201" s="85">
        <f>IFERROR(VLOOKUP($C201,[7]WIID2c!$B$2:$E$5314,4,FALSE),0)</f>
        <v>52.400001525878906</v>
      </c>
      <c r="K201" s="99">
        <f>IFERROR(VLOOKUP($C201,[8]Data!$B$4:$BC$261,54,FALSE),0)</f>
        <v>0</v>
      </c>
      <c r="L201" s="99">
        <f>IFERROR(VLOOKUP($C201,[9]Data!$B$4:$BC$261,54,FALSE),0)</f>
        <v>0</v>
      </c>
      <c r="M201" s="99">
        <f>IFERROR(VLOOKUP($C201,[10]Data!$B$4:$BC$261,54,FALSE),0)</f>
        <v>0</v>
      </c>
      <c r="N201" s="99">
        <f>IFERROR(VLOOKUP($C201,[11]Data!$B$4:$BC$261,54,FALSE),0)</f>
        <v>0</v>
      </c>
      <c r="O201" s="99">
        <f t="shared" si="25"/>
        <v>0</v>
      </c>
      <c r="P201" s="99">
        <f t="shared" si="24"/>
        <v>0</v>
      </c>
      <c r="Q201" s="101">
        <f>IFERROR(VLOOKUP($C201,'GAR13 eq'!$C$4:$H$208,6,FALSE),0)*H201</f>
        <v>0</v>
      </c>
      <c r="R201" s="101">
        <f>IFERROR(VLOOKUP($C201,'GAR13 wd'!$C$4:$H$208,6,FALSE),0)*H201</f>
        <v>0</v>
      </c>
      <c r="S201" s="85" t="e">
        <f t="shared" si="26"/>
        <v>#DIV/0!</v>
      </c>
      <c r="T201" s="85" t="e">
        <f t="shared" si="27"/>
        <v>#DIV/0!</v>
      </c>
      <c r="U201" s="85">
        <f t="shared" si="28"/>
        <v>0</v>
      </c>
      <c r="V201" s="85">
        <f t="shared" si="29"/>
        <v>0</v>
      </c>
      <c r="W201" s="85">
        <f t="shared" si="30"/>
        <v>0</v>
      </c>
      <c r="X201" s="85">
        <f t="shared" si="31"/>
        <v>0</v>
      </c>
    </row>
    <row r="202" spans="1:24">
      <c r="A202">
        <v>196</v>
      </c>
      <c r="B202" t="s">
        <v>52</v>
      </c>
      <c r="C202" t="s">
        <v>412</v>
      </c>
      <c r="D202" t="s">
        <v>892</v>
      </c>
      <c r="E202">
        <v>250</v>
      </c>
      <c r="F202" t="e">
        <v>#N/A</v>
      </c>
      <c r="G202">
        <f>IFERROR(VLOOKUP(C202,[4]SOC!$B$4:$BF$261,57,FALSE),0)</f>
        <v>0</v>
      </c>
      <c r="H202">
        <f>IFERROR(VLOOKUP($C202,[5]Data!$B$4:$BF$261,57,FALSE),0)</f>
        <v>0</v>
      </c>
      <c r="I202">
        <f>IFERROR(VLOOKUP($C202,[6]Data!$B$4:$BF$261,56,FALSE),0)</f>
        <v>3011344</v>
      </c>
      <c r="J202" s="85">
        <f>IFERROR(VLOOKUP($C202,[7]WIID2c!$B$2:$E$5314,4,FALSE),0)</f>
        <v>47.39508</v>
      </c>
      <c r="K202" s="99">
        <f>IFERROR(VLOOKUP($C202,[8]Data!$B$4:$BC$261,54,FALSE),0)</f>
        <v>0</v>
      </c>
      <c r="L202" s="99">
        <f>IFERROR(VLOOKUP($C202,[9]Data!$B$4:$BC$261,54,FALSE),0)</f>
        <v>0</v>
      </c>
      <c r="M202" s="99">
        <f>IFERROR(VLOOKUP($C202,[10]Data!$B$4:$BC$261,54,FALSE),0)</f>
        <v>0</v>
      </c>
      <c r="N202" s="99">
        <f>IFERROR(VLOOKUP($C202,[11]Data!$B$4:$BC$261,54,FALSE),0)</f>
        <v>0</v>
      </c>
      <c r="O202" s="99">
        <f t="shared" si="25"/>
        <v>0</v>
      </c>
      <c r="P202" s="99">
        <f t="shared" si="24"/>
        <v>0</v>
      </c>
      <c r="Q202" s="101">
        <f>IFERROR(VLOOKUP($C202,'GAR13 eq'!$C$4:$H$208,6,FALSE),0)*H202</f>
        <v>0</v>
      </c>
      <c r="R202" s="101">
        <f>IFERROR(VLOOKUP($C202,'GAR13 wd'!$C$4:$H$208,6,FALSE),0)*H202</f>
        <v>0</v>
      </c>
      <c r="S202" s="85" t="e">
        <f t="shared" si="26"/>
        <v>#DIV/0!</v>
      </c>
      <c r="T202" s="85" t="e">
        <f t="shared" si="27"/>
        <v>#DIV/0!</v>
      </c>
      <c r="U202" s="85">
        <f t="shared" si="28"/>
        <v>0</v>
      </c>
      <c r="V202" s="85">
        <f t="shared" si="29"/>
        <v>0</v>
      </c>
      <c r="W202" s="85">
        <f t="shared" si="30"/>
        <v>0</v>
      </c>
      <c r="X202" s="85">
        <f t="shared" si="31"/>
        <v>0</v>
      </c>
    </row>
    <row r="203" spans="1:24">
      <c r="A203">
        <v>198</v>
      </c>
      <c r="B203" t="s">
        <v>52</v>
      </c>
      <c r="C203" t="s">
        <v>368</v>
      </c>
      <c r="D203" t="s">
        <v>893</v>
      </c>
      <c r="E203">
        <v>250</v>
      </c>
      <c r="F203" t="s">
        <v>505</v>
      </c>
      <c r="G203">
        <f>IFERROR(VLOOKUP(C203,[4]SOC!$B$4:$BF$261,57,FALSE),0)</f>
        <v>0</v>
      </c>
      <c r="H203">
        <f>IFERROR(VLOOKUP($C203,[5]Data!$B$4:$BF$261,57,FALSE),0)</f>
        <v>0.51981812053198528</v>
      </c>
      <c r="I203">
        <f>IFERROR(VLOOKUP($C203,[6]Data!$B$4:$BF$261,56,FALSE),0)</f>
        <v>11645635</v>
      </c>
      <c r="J203" s="85">
        <f>IFERROR(VLOOKUP($C203,[7]WIID2c!$B$2:$E$5314,4,FALSE),0)</f>
        <v>39.299999237060547</v>
      </c>
      <c r="K203" s="99">
        <f>IFERROR(VLOOKUP($C203,[8]Data!$B$4:$BC$261,54,FALSE),0)</f>
        <v>0</v>
      </c>
      <c r="L203" s="99">
        <f>IFERROR(VLOOKUP($C203,[9]Data!$B$4:$BC$261,54,FALSE),0)</f>
        <v>0</v>
      </c>
      <c r="M203" s="99">
        <f>IFERROR(VLOOKUP($C203,[10]Data!$B$4:$BC$261,54,FALSE),0)</f>
        <v>0</v>
      </c>
      <c r="N203" s="99">
        <f>IFERROR(VLOOKUP($C203,[11]Data!$B$4:$BC$261,54,FALSE),0)</f>
        <v>0</v>
      </c>
      <c r="O203" s="99">
        <f t="shared" si="25"/>
        <v>0</v>
      </c>
      <c r="P203" s="99">
        <f t="shared" si="24"/>
        <v>0</v>
      </c>
      <c r="Q203" s="101">
        <f>IFERROR(VLOOKUP($C203,'GAR13 eq'!$C$4:$H$208,6,FALSE),0)*H203</f>
        <v>0.51981812053198528</v>
      </c>
      <c r="R203" s="101">
        <f>IFERROR(VLOOKUP($C203,'GAR13 wd'!$C$4:$H$208,6,FALSE),0)*H203</f>
        <v>0</v>
      </c>
      <c r="S203" s="85" t="e">
        <f t="shared" si="26"/>
        <v>#DIV/0!</v>
      </c>
      <c r="T203" s="85" t="e">
        <f t="shared" si="27"/>
        <v>#DIV/0!</v>
      </c>
      <c r="U203" s="85">
        <f t="shared" si="28"/>
        <v>4.4636305408162401E-2</v>
      </c>
      <c r="V203" s="85">
        <f t="shared" si="29"/>
        <v>0</v>
      </c>
      <c r="W203" s="85">
        <f t="shared" si="30"/>
        <v>8.9272610816324802E-2</v>
      </c>
      <c r="X203" s="85">
        <f t="shared" si="31"/>
        <v>0</v>
      </c>
    </row>
    <row r="204" spans="1:24">
      <c r="A204">
        <v>201</v>
      </c>
      <c r="B204" t="s">
        <v>52</v>
      </c>
      <c r="C204" t="s">
        <v>438</v>
      </c>
      <c r="D204" t="s">
        <v>894</v>
      </c>
      <c r="E204">
        <v>250</v>
      </c>
      <c r="F204" t="s">
        <v>508</v>
      </c>
      <c r="G204">
        <f>IFERROR(VLOOKUP(C204,[4]SOC!$B$4:$BF$261,57,FALSE),0)</f>
        <v>0</v>
      </c>
      <c r="H204">
        <f>IFERROR(VLOOKUP($C204,[5]Data!$B$4:$BF$261,57,FALSE),0)</f>
        <v>0.45780875182691888</v>
      </c>
      <c r="I204">
        <f>IFERROR(VLOOKUP($C204,[6]Data!$B$4:$BF$261,56,FALSE),0)</f>
        <v>3122802</v>
      </c>
      <c r="J204" s="85">
        <f>IFERROR(VLOOKUP($C204,[7]WIID2c!$B$2:$E$5314,4,FALSE),0)</f>
        <v>33.799999237060547</v>
      </c>
      <c r="K204" s="99">
        <f>IFERROR(VLOOKUP($C204,[8]Data!$B$4:$BC$261,54,FALSE),0)</f>
        <v>0</v>
      </c>
      <c r="L204" s="99">
        <f>IFERROR(VLOOKUP($C204,[9]Data!$B$4:$BC$261,54,FALSE),0)</f>
        <v>0</v>
      </c>
      <c r="M204" s="99">
        <f>IFERROR(VLOOKUP($C204,[10]Data!$B$4:$BC$261,54,FALSE),0)</f>
        <v>0</v>
      </c>
      <c r="N204" s="99">
        <f>IFERROR(VLOOKUP($C204,[11]Data!$B$4:$BC$261,54,FALSE),0)</f>
        <v>0</v>
      </c>
      <c r="O204" s="99">
        <f t="shared" si="25"/>
        <v>0</v>
      </c>
      <c r="P204" s="99">
        <f t="shared" si="24"/>
        <v>0</v>
      </c>
      <c r="Q204" s="101">
        <f>IFERROR(VLOOKUP($C204,'GAR13 eq'!$C$4:$H$208,6,FALSE),0)*H204</f>
        <v>0</v>
      </c>
      <c r="R204" s="101">
        <f>IFERROR(VLOOKUP($C204,'GAR13 wd'!$C$4:$H$208,6,FALSE),0)*H204</f>
        <v>0</v>
      </c>
      <c r="S204" s="85" t="e">
        <f t="shared" si="26"/>
        <v>#DIV/0!</v>
      </c>
      <c r="T204" s="85" t="e">
        <f t="shared" si="27"/>
        <v>#DIV/0!</v>
      </c>
      <c r="U204" s="85">
        <f t="shared" si="28"/>
        <v>0</v>
      </c>
      <c r="V204" s="85">
        <f t="shared" si="29"/>
        <v>0</v>
      </c>
      <c r="W204" s="85">
        <f t="shared" si="30"/>
        <v>0</v>
      </c>
      <c r="X204" s="85">
        <f t="shared" si="31"/>
        <v>0</v>
      </c>
    </row>
    <row r="205" spans="1:24">
      <c r="A205">
        <v>202</v>
      </c>
      <c r="B205" t="s">
        <v>52</v>
      </c>
      <c r="C205" t="s">
        <v>356</v>
      </c>
      <c r="D205" t="s">
        <v>895</v>
      </c>
      <c r="E205">
        <v>250</v>
      </c>
      <c r="F205" t="s">
        <v>510</v>
      </c>
      <c r="G205">
        <f>IFERROR(VLOOKUP(C205,[4]SOC!$B$4:$BF$261,57,FALSE),0)</f>
        <v>0</v>
      </c>
      <c r="H205">
        <f>IFERROR(VLOOKUP($C205,[5]Data!$B$4:$BF$261,57,FALSE),0)</f>
        <v>0.40543590484145248</v>
      </c>
      <c r="I205">
        <f>IFERROR(VLOOKUP($C205,[6]Data!$B$4:$BF$261,56,FALSE),0)</f>
        <v>14513236</v>
      </c>
      <c r="J205" s="85">
        <f>IFERROR(VLOOKUP($C205,[7]WIID2c!$B$2:$E$5314,4,FALSE),0)</f>
        <v>52.2</v>
      </c>
      <c r="K205" s="99">
        <f>IFERROR(VLOOKUP($C205,[8]Data!$B$4:$BC$261,54,FALSE),0)</f>
        <v>0</v>
      </c>
      <c r="L205" s="99">
        <f>IFERROR(VLOOKUP($C205,[9]Data!$B$4:$BC$261,54,FALSE),0)</f>
        <v>0</v>
      </c>
      <c r="M205" s="99">
        <f>IFERROR(VLOOKUP($C205,[10]Data!$B$4:$BC$261,54,FALSE),0)</f>
        <v>0</v>
      </c>
      <c r="N205" s="99">
        <f>IFERROR(VLOOKUP($C205,[11]Data!$B$4:$BC$261,54,FALSE),0)</f>
        <v>0</v>
      </c>
      <c r="O205" s="99">
        <f t="shared" si="25"/>
        <v>0</v>
      </c>
      <c r="P205" s="99">
        <f t="shared" si="24"/>
        <v>0</v>
      </c>
      <c r="Q205" s="101">
        <f>IFERROR(VLOOKUP($C205,'GAR13 eq'!$C$4:$H$208,6,FALSE),0)*H205</f>
        <v>0.64869744774632399</v>
      </c>
      <c r="R205" s="101">
        <f>IFERROR(VLOOKUP($C205,'GAR13 wd'!$C$4:$H$208,6,FALSE),0)*H205</f>
        <v>0</v>
      </c>
      <c r="S205" s="85" t="e">
        <f t="shared" si="26"/>
        <v>#DIV/0!</v>
      </c>
      <c r="T205" s="85" t="e">
        <f t="shared" si="27"/>
        <v>#DIV/0!</v>
      </c>
      <c r="U205" s="85">
        <f t="shared" si="28"/>
        <v>4.4696954403988472E-2</v>
      </c>
      <c r="V205" s="85">
        <f t="shared" si="29"/>
        <v>0</v>
      </c>
      <c r="W205" s="85">
        <f t="shared" si="30"/>
        <v>8.9393908807976943E-2</v>
      </c>
      <c r="X205" s="85">
        <f t="shared" si="31"/>
        <v>0</v>
      </c>
    </row>
    <row r="206" spans="1:24">
      <c r="A206">
        <v>190</v>
      </c>
      <c r="B206" t="s">
        <v>52</v>
      </c>
      <c r="C206" t="s">
        <v>442</v>
      </c>
      <c r="D206" t="s">
        <v>896</v>
      </c>
      <c r="E206">
        <v>250</v>
      </c>
      <c r="F206" t="e">
        <v>#N/A</v>
      </c>
      <c r="G206">
        <f>IFERROR(VLOOKUP(C206,[4]SOC!$B$4:$BF$261,57,FALSE),0)</f>
        <v>0</v>
      </c>
      <c r="H206">
        <f>IFERROR(VLOOKUP($C206,[5]Data!$B$4:$BF$261,57,FALSE),0)</f>
        <v>0</v>
      </c>
      <c r="I206">
        <f>IFERROR(VLOOKUP($C206,[6]Data!$B$4:$BF$261,56,FALSE),0)</f>
        <v>0</v>
      </c>
      <c r="J206" s="85">
        <f>IFERROR(VLOOKUP($C206,[7]WIID2c!$B$2:$E$5314,4,FALSE),0)</f>
        <v>51</v>
      </c>
      <c r="K206" s="99">
        <f>IFERROR(VLOOKUP($C206,[8]Data!$B$4:$BC$261,54,FALSE),0)</f>
        <v>0</v>
      </c>
      <c r="L206" s="99">
        <f>IFERROR(VLOOKUP($C206,[9]Data!$B$4:$BC$261,54,FALSE),0)</f>
        <v>0</v>
      </c>
      <c r="M206" s="99">
        <f>IFERROR(VLOOKUP($C206,[10]Data!$B$4:$BC$261,54,FALSE),0)</f>
        <v>0</v>
      </c>
      <c r="N206" s="99">
        <f>IFERROR(VLOOKUP($C206,[11]Data!$B$4:$BC$261,54,FALSE),0)</f>
        <v>0</v>
      </c>
      <c r="O206" s="99">
        <f t="shared" si="25"/>
        <v>0</v>
      </c>
      <c r="P206" s="99">
        <f t="shared" si="24"/>
        <v>0</v>
      </c>
      <c r="Q206" s="101">
        <f>IFERROR(VLOOKUP($C206,'GAR13 eq'!$C$4:$H$208,6,FALSE),0)*H206</f>
        <v>0</v>
      </c>
      <c r="R206" s="101">
        <f>IFERROR(VLOOKUP($C206,'GAR13 wd'!$C$4:$H$208,6,FALSE),0)*H206</f>
        <v>0</v>
      </c>
      <c r="S206" s="85" t="e">
        <f t="shared" si="26"/>
        <v>#DIV/0!</v>
      </c>
      <c r="T206" s="85" t="e">
        <f t="shared" si="27"/>
        <v>#DIV/0!</v>
      </c>
      <c r="U206" s="85" t="e">
        <f t="shared" si="28"/>
        <v>#DIV/0!</v>
      </c>
      <c r="V206" s="85" t="e">
        <f t="shared" si="29"/>
        <v>#DIV/0!</v>
      </c>
      <c r="W206" s="85" t="e">
        <f t="shared" si="30"/>
        <v>#DIV/0!</v>
      </c>
      <c r="X206" s="85" t="e">
        <f t="shared" si="31"/>
        <v>#DIV/0!</v>
      </c>
    </row>
    <row r="207" spans="1:24">
      <c r="A207">
        <v>185</v>
      </c>
      <c r="B207" t="s">
        <v>52</v>
      </c>
      <c r="C207" t="s">
        <v>440</v>
      </c>
      <c r="D207" t="s">
        <v>897</v>
      </c>
      <c r="E207">
        <v>250</v>
      </c>
      <c r="F207" t="e">
        <v>#N/A</v>
      </c>
      <c r="G207">
        <f>IFERROR(VLOOKUP(C207,[4]SOC!$B$4:$BF$261,57,FALSE),0)</f>
        <v>0</v>
      </c>
      <c r="H207">
        <f>IFERROR(VLOOKUP($C207,[5]Data!$B$4:$BF$261,57,FALSE),0)</f>
        <v>0</v>
      </c>
      <c r="I207">
        <f>IFERROR(VLOOKUP($C207,[6]Data!$B$4:$BF$261,56,FALSE),0)</f>
        <v>0</v>
      </c>
      <c r="J207" s="85">
        <f>IFERROR(VLOOKUP($C207,[7]WIID2c!$B$2:$E$5314,4,FALSE),0)</f>
        <v>0</v>
      </c>
      <c r="K207" s="99">
        <f>IFERROR(VLOOKUP($C207,[8]Data!$B$4:$BC$261,54,FALSE),0)</f>
        <v>0</v>
      </c>
      <c r="L207" s="99">
        <f>IFERROR(VLOOKUP($C207,[9]Data!$B$4:$BC$261,54,FALSE),0)</f>
        <v>0</v>
      </c>
      <c r="M207" s="99">
        <f>IFERROR(VLOOKUP($C207,[10]Data!$B$4:$BC$261,54,FALSE),0)</f>
        <v>0</v>
      </c>
      <c r="N207" s="99">
        <f>IFERROR(VLOOKUP($C207,[11]Data!$B$4:$BC$261,54,FALSE),0)</f>
        <v>0</v>
      </c>
      <c r="O207" s="99">
        <f t="shared" si="25"/>
        <v>0</v>
      </c>
      <c r="P207" s="99">
        <f t="shared" si="24"/>
        <v>0</v>
      </c>
      <c r="Q207" s="101">
        <f>IFERROR(VLOOKUP($C207,'GAR13 eq'!$C$4:$H$208,6,FALSE),0)*H207</f>
        <v>0</v>
      </c>
      <c r="R207" s="101">
        <f>IFERROR(VLOOKUP($C207,'GAR13 wd'!$C$4:$H$208,6,FALSE),0)*H207</f>
        <v>0</v>
      </c>
      <c r="S207" s="85" t="e">
        <f t="shared" si="26"/>
        <v>#DIV/0!</v>
      </c>
      <c r="T207" s="85" t="e">
        <f t="shared" si="27"/>
        <v>#DIV/0!</v>
      </c>
      <c r="U207" s="85" t="e">
        <f t="shared" si="28"/>
        <v>#DIV/0!</v>
      </c>
      <c r="V207" s="85" t="e">
        <f t="shared" si="29"/>
        <v>#DIV/0!</v>
      </c>
      <c r="W207" s="85" t="e">
        <f t="shared" si="30"/>
        <v>#DIV/0!</v>
      </c>
      <c r="X207" s="85" t="e">
        <f t="shared" si="31"/>
        <v>#DIV/0!</v>
      </c>
    </row>
    <row r="208" spans="1:24">
      <c r="A208">
        <v>203</v>
      </c>
      <c r="B208" t="s">
        <v>52</v>
      </c>
      <c r="C208" t="s">
        <v>444</v>
      </c>
      <c r="D208" t="s">
        <v>898</v>
      </c>
      <c r="E208">
        <v>250</v>
      </c>
      <c r="F208" t="e">
        <v>#N/A</v>
      </c>
      <c r="G208">
        <f>IFERROR(VLOOKUP(C208,[4]SOC!$B$4:$BF$261,57,FALSE),0)</f>
        <v>0</v>
      </c>
      <c r="H208">
        <f>IFERROR(VLOOKUP($C208,[5]Data!$B$4:$BF$261,57,FALSE),0)</f>
        <v>0</v>
      </c>
      <c r="I208">
        <f>IFERROR(VLOOKUP($C208,[6]Data!$B$4:$BF$261,56,FALSE),0)</f>
        <v>0</v>
      </c>
      <c r="J208" s="85">
        <f>IFERROR(VLOOKUP($C208,[7]WIID2c!$B$2:$E$5314,4,FALSE),0)</f>
        <v>0</v>
      </c>
      <c r="K208" s="99">
        <f>IFERROR(VLOOKUP($C208,[8]Data!$B$4:$BC$261,54,FALSE),0)</f>
        <v>0</v>
      </c>
      <c r="L208" s="99">
        <f>IFERROR(VLOOKUP($C208,[9]Data!$B$4:$BC$261,54,FALSE),0)</f>
        <v>0</v>
      </c>
      <c r="M208" s="99">
        <f>IFERROR(VLOOKUP($C208,[10]Data!$B$4:$BC$261,54,FALSE),0)</f>
        <v>0</v>
      </c>
      <c r="N208" s="99">
        <f>IFERROR(VLOOKUP($C208,[11]Data!$B$4:$BC$261,54,FALSE),0)</f>
        <v>0</v>
      </c>
      <c r="O208" s="99">
        <f t="shared" si="25"/>
        <v>0</v>
      </c>
      <c r="P208" s="99">
        <f t="shared" si="24"/>
        <v>0</v>
      </c>
      <c r="Q208" s="101">
        <f>IFERROR(VLOOKUP($C208,'GAR13 eq'!$C$4:$H$208,6,FALSE),0)*H208</f>
        <v>0</v>
      </c>
      <c r="R208" s="101">
        <f>IFERROR(VLOOKUP($C208,'GAR13 wd'!$C$4:$H$208,6,FALSE),0)*H208</f>
        <v>0</v>
      </c>
      <c r="S208" s="85" t="e">
        <f t="shared" si="26"/>
        <v>#DIV/0!</v>
      </c>
      <c r="T208" s="85" t="e">
        <f t="shared" si="27"/>
        <v>#DIV/0!</v>
      </c>
      <c r="U208" s="85" t="e">
        <f t="shared" si="28"/>
        <v>#DIV/0!</v>
      </c>
      <c r="V208" s="85" t="e">
        <f t="shared" si="29"/>
        <v>#DIV/0!</v>
      </c>
      <c r="W208" s="85" t="e">
        <f t="shared" si="30"/>
        <v>#DIV/0!</v>
      </c>
      <c r="X208" s="85" t="e">
        <f t="shared" si="31"/>
        <v>#DIV/0!</v>
      </c>
    </row>
  </sheetData>
  <mergeCells count="19">
    <mergeCell ref="R1:R3"/>
    <mergeCell ref="K1:K3"/>
    <mergeCell ref="B1:B3"/>
    <mergeCell ref="C1:C3"/>
    <mergeCell ref="G1:G3"/>
    <mergeCell ref="H1:H3"/>
    <mergeCell ref="J1:J3"/>
    <mergeCell ref="I1:I3"/>
    <mergeCell ref="L1:L3"/>
    <mergeCell ref="M1:M3"/>
    <mergeCell ref="N1:N3"/>
    <mergeCell ref="O1:O3"/>
    <mergeCell ref="Q1:Q3"/>
    <mergeCell ref="U1:U3"/>
    <mergeCell ref="V1:V3"/>
    <mergeCell ref="W1:W3"/>
    <mergeCell ref="X1:X3"/>
    <mergeCell ref="S1:S3"/>
    <mergeCell ref="T1:T3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1:AF256"/>
  <sheetViews>
    <sheetView topLeftCell="C1" workbookViewId="0">
      <selection activeCell="F33" sqref="F33"/>
    </sheetView>
  </sheetViews>
  <sheetFormatPr baseColWidth="10" defaultColWidth="10.83203125" defaultRowHeight="12" x14ac:dyDescent="0"/>
  <cols>
    <col min="1" max="1" width="17.5" style="125" bestFit="1" customWidth="1"/>
    <col min="2" max="2" width="6.6640625" style="125" customWidth="1"/>
    <col min="3" max="5" width="28.6640625" style="125" customWidth="1"/>
    <col min="6" max="6" width="17.33203125" style="125" customWidth="1"/>
    <col min="7" max="7" width="11.83203125" style="125" bestFit="1" customWidth="1"/>
    <col min="8" max="16" width="10.83203125" style="125"/>
    <col min="17" max="32" width="10.83203125" style="119"/>
    <col min="33" max="16384" width="10.83203125" style="125"/>
  </cols>
  <sheetData>
    <row r="1" spans="1:32" ht="13" thickBot="1">
      <c r="A1" s="119"/>
      <c r="B1" s="119"/>
      <c r="C1" s="119"/>
      <c r="D1" s="119"/>
      <c r="E1" s="283" t="s">
        <v>998</v>
      </c>
      <c r="F1" s="294" t="s">
        <v>999</v>
      </c>
      <c r="G1" s="286" t="s">
        <v>984</v>
      </c>
      <c r="H1" s="293"/>
      <c r="I1" s="286" t="s">
        <v>1000</v>
      </c>
      <c r="J1" s="293"/>
      <c r="K1" s="286" t="s">
        <v>983</v>
      </c>
      <c r="L1" s="293"/>
      <c r="M1" s="286" t="s">
        <v>1028</v>
      </c>
      <c r="N1" s="293"/>
      <c r="O1" s="286" t="s">
        <v>988</v>
      </c>
      <c r="P1" s="288"/>
      <c r="Q1" s="118"/>
      <c r="R1" s="118"/>
      <c r="S1" s="118"/>
      <c r="T1" s="118"/>
      <c r="U1" s="118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</row>
    <row r="2" spans="1:32" ht="15" customHeight="1">
      <c r="A2" s="119"/>
      <c r="B2" s="119"/>
      <c r="C2" s="119"/>
      <c r="D2" s="119"/>
      <c r="E2" s="284"/>
      <c r="F2" s="295"/>
      <c r="G2" s="296" t="s">
        <v>927</v>
      </c>
      <c r="H2" s="297"/>
      <c r="I2" s="297"/>
      <c r="J2" s="297"/>
      <c r="K2" s="297"/>
      <c r="L2" s="297"/>
      <c r="M2" s="297"/>
      <c r="N2" s="297"/>
      <c r="O2" s="297"/>
      <c r="P2" s="298"/>
      <c r="Q2" s="118"/>
      <c r="R2" s="118"/>
      <c r="S2" s="118"/>
      <c r="T2" s="118"/>
      <c r="U2" s="118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</row>
    <row r="3" spans="1:32" ht="13" thickBot="1">
      <c r="A3" s="119"/>
      <c r="B3" s="119"/>
      <c r="C3" s="119"/>
      <c r="D3" s="119"/>
      <c r="E3" s="284"/>
      <c r="F3" s="126" t="s">
        <v>474</v>
      </c>
      <c r="G3" s="289" t="s">
        <v>985</v>
      </c>
      <c r="H3" s="290"/>
      <c r="I3" s="289" t="s">
        <v>985</v>
      </c>
      <c r="J3" s="290"/>
      <c r="K3" s="289" t="s">
        <v>985</v>
      </c>
      <c r="L3" s="290"/>
      <c r="M3" s="289" t="s">
        <v>985</v>
      </c>
      <c r="N3" s="290"/>
      <c r="O3" s="289" t="s">
        <v>985</v>
      </c>
      <c r="P3" s="299"/>
      <c r="Q3" s="118"/>
      <c r="R3" s="282"/>
      <c r="S3" s="282"/>
      <c r="T3" s="282"/>
      <c r="U3" s="282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</row>
    <row r="4" spans="1:32" ht="13" thickBot="1">
      <c r="A4" s="119"/>
      <c r="B4" s="119"/>
      <c r="C4" s="119"/>
      <c r="D4" s="119"/>
      <c r="E4" s="285"/>
      <c r="F4" s="126" t="s">
        <v>1029</v>
      </c>
      <c r="G4" s="126" t="s">
        <v>1029</v>
      </c>
      <c r="H4" s="195" t="s">
        <v>446</v>
      </c>
      <c r="I4" s="126" t="s">
        <v>1029</v>
      </c>
      <c r="J4" s="156" t="s">
        <v>446</v>
      </c>
      <c r="K4" s="126" t="s">
        <v>1029</v>
      </c>
      <c r="L4" s="195" t="s">
        <v>446</v>
      </c>
      <c r="M4" s="154" t="s">
        <v>944</v>
      </c>
      <c r="N4" s="195" t="s">
        <v>446</v>
      </c>
      <c r="O4" s="126" t="s">
        <v>1029</v>
      </c>
      <c r="P4" s="117" t="s">
        <v>446</v>
      </c>
      <c r="Q4" s="118"/>
      <c r="R4" s="120"/>
      <c r="S4" s="120"/>
      <c r="T4" s="120"/>
      <c r="U4" s="120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</row>
    <row r="5" spans="1:32" s="119" customFormat="1">
      <c r="E5" s="169" t="s">
        <v>1021</v>
      </c>
      <c r="F5" s="170">
        <f t="shared" ref="F5:G11" si="0">SUMIF($A$33:$A$248,$E5,F$33:F$248)</f>
        <v>100376925.17099997</v>
      </c>
      <c r="G5" s="188">
        <f t="shared" si="0"/>
        <v>43721.039999999972</v>
      </c>
      <c r="H5" s="184">
        <f t="shared" ref="H5:H13" si="1">IFERROR((G5/$F5)*1000,"")</f>
        <v>0.43556863218830172</v>
      </c>
      <c r="I5" s="182">
        <f t="shared" ref="I5:I11" si="2">SUMIF($A$33:$A$248,$E5,I$33:I$248)</f>
        <v>58595.16</v>
      </c>
      <c r="J5" s="183">
        <f>IFERROR((I5/$F5)*1000,0)</f>
        <v>0.58375129443523555</v>
      </c>
      <c r="K5" s="196">
        <f t="shared" ref="K5:M11" si="3">SUMIF($A$33:$A$248,$E5,K$33:K$248)</f>
        <v>3297.7300000000005</v>
      </c>
      <c r="L5" s="184">
        <f>IFERROR((K5/$F5)*1000,0)</f>
        <v>3.2853467013280777E-2</v>
      </c>
      <c r="M5" s="196">
        <f t="shared" si="3"/>
        <v>34877.9</v>
      </c>
      <c r="N5" s="184">
        <f>IFERROR((M5/$F5)*1000,0)</f>
        <v>0.34746930074399829</v>
      </c>
      <c r="O5" s="182">
        <f>SUMIF($A$33:$A$248,$E5,O$33:O$248)</f>
        <v>140491.82999999999</v>
      </c>
      <c r="P5" s="184">
        <f t="shared" ref="P5:P13" si="4">(O5/$F5)*1000</f>
        <v>1.3996426943808162</v>
      </c>
    </row>
    <row r="6" spans="1:32" s="119" customFormat="1">
      <c r="E6" s="171" t="s">
        <v>1022</v>
      </c>
      <c r="F6" s="172">
        <f t="shared" si="0"/>
        <v>83678516.690000027</v>
      </c>
      <c r="G6" s="189">
        <f t="shared" si="0"/>
        <v>25633.619999999988</v>
      </c>
      <c r="H6" s="187">
        <f t="shared" si="1"/>
        <v>0.30633454097858459</v>
      </c>
      <c r="I6" s="185">
        <f t="shared" si="2"/>
        <v>1.1299999999999999</v>
      </c>
      <c r="J6" s="186">
        <f t="shared" ref="J6:J13" si="5">IFERROR((I6/$F6)*1000,0)</f>
        <v>1.3504063464536055E-5</v>
      </c>
      <c r="K6" s="197">
        <f t="shared" si="3"/>
        <v>0.55000000000000004</v>
      </c>
      <c r="L6" s="187">
        <f t="shared" ref="L6:L13" si="6">IFERROR((K6/$F6)*1000,0)</f>
        <v>6.5727742526502936E-6</v>
      </c>
      <c r="M6" s="197">
        <f t="shared" si="3"/>
        <v>19862.309999999998</v>
      </c>
      <c r="N6" s="187">
        <f t="shared" ref="N6:N11" si="7">IFERROR((M6/$F6)*1000,0)</f>
        <v>0.23736450866574257</v>
      </c>
      <c r="O6" s="185">
        <f t="shared" ref="O6:O11" si="8">SUMIF($A$33:$A$248,$E6,O$33:O$248)</f>
        <v>45497.609999999986</v>
      </c>
      <c r="P6" s="187">
        <f t="shared" si="4"/>
        <v>0.54371912648204435</v>
      </c>
    </row>
    <row r="7" spans="1:32" s="119" customFormat="1">
      <c r="E7" s="171" t="s">
        <v>1023</v>
      </c>
      <c r="F7" s="172">
        <f t="shared" si="0"/>
        <v>18499706.064500004</v>
      </c>
      <c r="G7" s="189">
        <f t="shared" si="0"/>
        <v>19020.5</v>
      </c>
      <c r="H7" s="187">
        <f t="shared" si="1"/>
        <v>1.0281514708225215</v>
      </c>
      <c r="I7" s="185">
        <f t="shared" si="2"/>
        <v>11192.46</v>
      </c>
      <c r="J7" s="186">
        <f t="shared" si="5"/>
        <v>0.60500745044148352</v>
      </c>
      <c r="K7" s="197">
        <f t="shared" si="3"/>
        <v>39.4</v>
      </c>
      <c r="L7" s="187">
        <f t="shared" si="6"/>
        <v>2.1297635682767197E-3</v>
      </c>
      <c r="M7" s="197">
        <f t="shared" si="3"/>
        <v>7179.4199999999992</v>
      </c>
      <c r="N7" s="187">
        <f t="shared" si="7"/>
        <v>0.38808292277556461</v>
      </c>
      <c r="O7" s="185">
        <f t="shared" si="8"/>
        <v>37431.780000000013</v>
      </c>
      <c r="P7" s="187">
        <f t="shared" si="4"/>
        <v>2.0233716076078472</v>
      </c>
    </row>
    <row r="8" spans="1:32" s="119" customFormat="1">
      <c r="E8" s="171" t="s">
        <v>1024</v>
      </c>
      <c r="F8" s="172">
        <f t="shared" si="0"/>
        <v>10749428.040000003</v>
      </c>
      <c r="G8" s="189">
        <f t="shared" si="0"/>
        <v>7909.2699999999977</v>
      </c>
      <c r="H8" s="187">
        <f t="shared" si="1"/>
        <v>0.73578519439067713</v>
      </c>
      <c r="I8" s="185">
        <f t="shared" si="2"/>
        <v>24.89</v>
      </c>
      <c r="J8" s="186">
        <f t="shared" si="5"/>
        <v>2.3154720332450355E-3</v>
      </c>
      <c r="K8" s="197">
        <f t="shared" si="3"/>
        <v>11.56</v>
      </c>
      <c r="L8" s="187">
        <f t="shared" si="6"/>
        <v>1.0754060548136845E-3</v>
      </c>
      <c r="M8" s="197">
        <f t="shared" si="3"/>
        <v>2139.59</v>
      </c>
      <c r="N8" s="187">
        <f t="shared" si="7"/>
        <v>0.19904221806391104</v>
      </c>
      <c r="O8" s="185">
        <f t="shared" si="8"/>
        <v>10085.31</v>
      </c>
      <c r="P8" s="187">
        <f t="shared" si="4"/>
        <v>0.93821829054264705</v>
      </c>
    </row>
    <row r="9" spans="1:32" s="119" customFormat="1">
      <c r="E9" s="171" t="s">
        <v>42</v>
      </c>
      <c r="F9" s="172">
        <f t="shared" si="0"/>
        <v>61224871.899999999</v>
      </c>
      <c r="G9" s="189">
        <f t="shared" si="0"/>
        <v>14753.09</v>
      </c>
      <c r="H9" s="187">
        <f t="shared" si="1"/>
        <v>0.24096563279212024</v>
      </c>
      <c r="I9" s="185">
        <f t="shared" si="2"/>
        <v>28711.389999999996</v>
      </c>
      <c r="J9" s="186">
        <f t="shared" si="5"/>
        <v>0.46894977660214582</v>
      </c>
      <c r="K9" s="197">
        <f t="shared" si="3"/>
        <v>7.0000000000000007E-2</v>
      </c>
      <c r="L9" s="187">
        <f t="shared" si="6"/>
        <v>1.1433261977964221E-6</v>
      </c>
      <c r="M9" s="197">
        <f t="shared" si="3"/>
        <v>8071.18</v>
      </c>
      <c r="N9" s="187">
        <f t="shared" si="7"/>
        <v>0.13182845058757894</v>
      </c>
      <c r="O9" s="185">
        <f t="shared" si="8"/>
        <v>51535.729999999996</v>
      </c>
      <c r="P9" s="187">
        <f t="shared" si="4"/>
        <v>0.84174500330804281</v>
      </c>
    </row>
    <row r="10" spans="1:32" s="119" customFormat="1">
      <c r="E10" s="171" t="s">
        <v>1025</v>
      </c>
      <c r="F10" s="172">
        <f t="shared" si="0"/>
        <v>6994131.3199999994</v>
      </c>
      <c r="G10" s="189">
        <f t="shared" si="0"/>
        <v>1029.3499999999999</v>
      </c>
      <c r="H10" s="187">
        <f t="shared" si="1"/>
        <v>0.14717338764522941</v>
      </c>
      <c r="I10" s="185">
        <f t="shared" si="2"/>
        <v>2422.4300000000003</v>
      </c>
      <c r="J10" s="186">
        <f t="shared" si="5"/>
        <v>0.34635180398643134</v>
      </c>
      <c r="K10" s="197">
        <f t="shared" si="3"/>
        <v>7.3</v>
      </c>
      <c r="L10" s="187">
        <f t="shared" si="6"/>
        <v>1.0437321900327145E-3</v>
      </c>
      <c r="M10" s="197">
        <f t="shared" si="3"/>
        <v>9909.74</v>
      </c>
      <c r="N10" s="187">
        <f t="shared" si="7"/>
        <v>1.4168650181992868</v>
      </c>
      <c r="O10" s="185">
        <f t="shared" si="8"/>
        <v>13368.82</v>
      </c>
      <c r="P10" s="187">
        <f t="shared" si="4"/>
        <v>1.91143394202098</v>
      </c>
    </row>
    <row r="11" spans="1:32" s="119" customFormat="1" ht="13" thickBot="1">
      <c r="E11" s="171" t="s">
        <v>1026</v>
      </c>
      <c r="F11" s="172">
        <f t="shared" si="0"/>
        <v>3492086.9899999998</v>
      </c>
      <c r="G11" s="189">
        <f t="shared" si="0"/>
        <v>830.53</v>
      </c>
      <c r="H11" s="187">
        <f t="shared" si="1"/>
        <v>0.23783199054843707</v>
      </c>
      <c r="I11" s="185">
        <f t="shared" si="2"/>
        <v>527.64</v>
      </c>
      <c r="J11" s="186">
        <f t="shared" si="5"/>
        <v>0.15109589237351731</v>
      </c>
      <c r="K11" s="197">
        <f t="shared" si="3"/>
        <v>0</v>
      </c>
      <c r="L11" s="187">
        <f t="shared" si="6"/>
        <v>0</v>
      </c>
      <c r="M11" s="197">
        <f t="shared" si="3"/>
        <v>3411.8300000000008</v>
      </c>
      <c r="N11" s="187">
        <f t="shared" si="7"/>
        <v>0.97701747114839244</v>
      </c>
      <c r="O11" s="185">
        <f t="shared" si="8"/>
        <v>4769.9999999999991</v>
      </c>
      <c r="P11" s="187">
        <f t="shared" si="4"/>
        <v>1.3659453540703461</v>
      </c>
    </row>
    <row r="12" spans="1:32" s="119" customFormat="1" ht="13" thickBot="1">
      <c r="E12" s="173"/>
      <c r="F12" s="190">
        <f>SUM(F5:F11)</f>
        <v>285015666.17549998</v>
      </c>
      <c r="G12" s="191">
        <f>SUM(G5:G11)</f>
        <v>112897.39999999997</v>
      </c>
      <c r="H12" s="194">
        <f t="shared" si="1"/>
        <v>0.39610945431498762</v>
      </c>
      <c r="I12" s="193">
        <f>SUM(I5:I11)</f>
        <v>101475.09999999999</v>
      </c>
      <c r="J12" s="192">
        <f>IFERROR((I12/$F12)*1000,"")</f>
        <v>0.35603341164241881</v>
      </c>
      <c r="K12" s="191">
        <f>SUM(K5:K11)</f>
        <v>3356.610000000001</v>
      </c>
      <c r="L12" s="194">
        <f>IFERROR((K12/$F12)*1000,"")</f>
        <v>1.1776931580782475E-2</v>
      </c>
      <c r="M12" s="191">
        <f>SUM(M5:M11)</f>
        <v>85451.97</v>
      </c>
      <c r="N12" s="194">
        <f>IFERROR((M12/$F12)*1000,"")</f>
        <v>0.29981499314280669</v>
      </c>
      <c r="O12" s="193">
        <f>SUM(O5:O11)</f>
        <v>303181.07999999996</v>
      </c>
      <c r="P12" s="194">
        <f>IFERROR((O12/$F12)*1000,"")</f>
        <v>1.0637347906809955</v>
      </c>
      <c r="Q12" s="150"/>
      <c r="R12" s="122"/>
    </row>
    <row r="13" spans="1:32" s="119" customFormat="1" ht="13" thickBot="1">
      <c r="E13" s="198" t="s">
        <v>1027</v>
      </c>
      <c r="F13" s="199">
        <f>SUMIF($D$33:$D$248,$E13,F$33:F$248)</f>
        <v>2454295.7779999999</v>
      </c>
      <c r="G13" s="199">
        <f>SUMIF($D$33:$D$248,$E13,G$33:G$248)</f>
        <v>2049.1699999999996</v>
      </c>
      <c r="H13" s="200">
        <f t="shared" si="1"/>
        <v>0.83493196637850375</v>
      </c>
      <c r="I13" s="199">
        <f>SUMIF($D$33:$D$248,$E13,I$33:I$248)</f>
        <v>11443.14</v>
      </c>
      <c r="J13" s="200">
        <f t="shared" si="5"/>
        <v>4.6624942692624396</v>
      </c>
      <c r="K13" s="199">
        <f>SUMIF($D$33:$D$248,$E13,K$33:K$248)</f>
        <v>5.8199999999999985</v>
      </c>
      <c r="L13" s="200">
        <f t="shared" si="6"/>
        <v>2.3713523252452901E-3</v>
      </c>
      <c r="M13" s="199">
        <f>SUMIF($D$33:$D$248,$E13,M$33:M$248)</f>
        <v>350.17</v>
      </c>
      <c r="N13" s="200">
        <f>IFERROR((M13/$F13)*1000,0)</f>
        <v>0.14267636490225835</v>
      </c>
      <c r="O13" s="199">
        <f>SUMIF($D$33:$D$248,$E13,O$33:O$248)</f>
        <v>13848.299999999997</v>
      </c>
      <c r="P13" s="201">
        <f t="shared" si="4"/>
        <v>5.6424739528684462</v>
      </c>
    </row>
    <row r="14" spans="1:32" s="119" customFormat="1" ht="13" thickBot="1"/>
    <row r="15" spans="1:32" ht="13" thickBot="1">
      <c r="A15" s="119"/>
      <c r="B15" s="119"/>
      <c r="C15" s="119"/>
      <c r="D15" s="119"/>
      <c r="E15" s="283" t="s">
        <v>945</v>
      </c>
      <c r="F15" s="291" t="s">
        <v>999</v>
      </c>
      <c r="G15" s="286" t="s">
        <v>984</v>
      </c>
      <c r="H15" s="293"/>
      <c r="I15" s="286" t="s">
        <v>1000</v>
      </c>
      <c r="J15" s="293"/>
      <c r="K15" s="286" t="s">
        <v>983</v>
      </c>
      <c r="L15" s="293"/>
      <c r="M15" s="286" t="s">
        <v>1028</v>
      </c>
      <c r="N15" s="293"/>
      <c r="O15" s="286" t="s">
        <v>988</v>
      </c>
      <c r="P15" s="293"/>
      <c r="Q15" s="118"/>
      <c r="R15" s="118"/>
      <c r="S15" s="118"/>
      <c r="T15" s="118"/>
      <c r="U15" s="118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</row>
    <row r="16" spans="1:32" ht="15" customHeight="1" thickBot="1">
      <c r="A16" s="119"/>
      <c r="B16" s="119"/>
      <c r="C16" s="119"/>
      <c r="D16" s="119"/>
      <c r="E16" s="284"/>
      <c r="F16" s="292"/>
      <c r="G16" s="300" t="s">
        <v>927</v>
      </c>
      <c r="H16" s="301"/>
      <c r="I16" s="301"/>
      <c r="J16" s="301"/>
      <c r="K16" s="301"/>
      <c r="L16" s="301"/>
      <c r="M16" s="301"/>
      <c r="N16" s="301"/>
      <c r="O16" s="301"/>
      <c r="P16" s="301"/>
      <c r="Q16" s="118"/>
      <c r="R16" s="118"/>
      <c r="S16" s="118"/>
      <c r="T16" s="118"/>
      <c r="U16" s="118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</row>
    <row r="17" spans="1:32" ht="13" thickBot="1">
      <c r="A17" s="119"/>
      <c r="B17" s="119"/>
      <c r="C17" s="119"/>
      <c r="D17" s="119"/>
      <c r="E17" s="284"/>
      <c r="F17" s="137" t="s">
        <v>474</v>
      </c>
      <c r="G17" s="286" t="s">
        <v>985</v>
      </c>
      <c r="H17" s="287"/>
      <c r="I17" s="286" t="s">
        <v>985</v>
      </c>
      <c r="J17" s="287"/>
      <c r="K17" s="286" t="s">
        <v>985</v>
      </c>
      <c r="L17" s="287"/>
      <c r="M17" s="286" t="s">
        <v>985</v>
      </c>
      <c r="N17" s="287"/>
      <c r="O17" s="286" t="s">
        <v>985</v>
      </c>
      <c r="P17" s="288"/>
      <c r="Q17" s="118"/>
      <c r="R17" s="282"/>
      <c r="S17" s="282"/>
      <c r="T17" s="282"/>
      <c r="U17" s="282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</row>
    <row r="18" spans="1:32" ht="13" thickBot="1">
      <c r="A18" s="119"/>
      <c r="B18" s="119"/>
      <c r="C18" s="119"/>
      <c r="D18" s="119"/>
      <c r="E18" s="285"/>
      <c r="F18" s="137" t="s">
        <v>1029</v>
      </c>
      <c r="G18" s="206" t="s">
        <v>1029</v>
      </c>
      <c r="H18" s="155" t="s">
        <v>446</v>
      </c>
      <c r="I18" s="126" t="s">
        <v>1029</v>
      </c>
      <c r="J18" s="155" t="s">
        <v>446</v>
      </c>
      <c r="K18" s="126" t="s">
        <v>1029</v>
      </c>
      <c r="L18" s="155" t="s">
        <v>446</v>
      </c>
      <c r="M18" s="126" t="s">
        <v>1029</v>
      </c>
      <c r="N18" s="155" t="s">
        <v>446</v>
      </c>
      <c r="O18" s="126" t="s">
        <v>1029</v>
      </c>
      <c r="P18" s="117" t="s">
        <v>446</v>
      </c>
      <c r="Q18" s="118"/>
      <c r="R18" s="120"/>
      <c r="S18" s="120"/>
      <c r="T18" s="120"/>
      <c r="U18" s="120"/>
    </row>
    <row r="19" spans="1:32" s="119" customFormat="1">
      <c r="E19" s="176" t="s">
        <v>946</v>
      </c>
      <c r="F19" s="182">
        <f t="shared" ref="F19:G24" si="9">SUMIF($E$33:$E$248,$E19,F$33:F$248)</f>
        <v>6878049.1800000006</v>
      </c>
      <c r="G19" s="196">
        <f t="shared" si="9"/>
        <v>675.67</v>
      </c>
      <c r="H19" s="184">
        <f>(G19/$F19)*1000</f>
        <v>9.823570351382685E-2</v>
      </c>
      <c r="I19" s="182">
        <f t="shared" ref="I19:I24" si="10">SUMIF($E$33:$E$248,$E19,I$33:I$248)</f>
        <v>8627.64</v>
      </c>
      <c r="J19" s="183">
        <f>(I19/$F19)*1000</f>
        <v>1.2543731186289655</v>
      </c>
      <c r="K19" s="196">
        <f t="shared" ref="K19:M24" si="11">SUMIF($E$33:$E$248,$E19,K$33:K$248)</f>
        <v>8.77</v>
      </c>
      <c r="L19" s="184">
        <f>(K19/$F19)*1000</f>
        <v>1.2750708479231897E-3</v>
      </c>
      <c r="M19" s="182">
        <f t="shared" si="11"/>
        <v>7604.99</v>
      </c>
      <c r="N19" s="183">
        <f>(M19/$F19)*1000</f>
        <v>1.1056899712368733</v>
      </c>
      <c r="O19" s="196">
        <f t="shared" ref="O19:O24" si="12">SUMIF($E$33:$E$248,$E19,O$33:O$248)</f>
        <v>16917.070000000003</v>
      </c>
      <c r="P19" s="184">
        <f>(O19/$F19)*1000</f>
        <v>2.4595738642275893</v>
      </c>
    </row>
    <row r="20" spans="1:32" s="119" customFormat="1">
      <c r="E20" s="177" t="s">
        <v>948</v>
      </c>
      <c r="F20" s="185">
        <f t="shared" si="9"/>
        <v>14337082.304999998</v>
      </c>
      <c r="G20" s="197">
        <f t="shared" si="9"/>
        <v>5541.579999999999</v>
      </c>
      <c r="H20" s="187">
        <f t="shared" ref="H20:H26" si="13">(G20/$F20)*1000</f>
        <v>0.38652076357735604</v>
      </c>
      <c r="I20" s="185">
        <f t="shared" si="10"/>
        <v>8809.61</v>
      </c>
      <c r="J20" s="186">
        <f t="shared" ref="J20:J26" si="14">(I20/$F20)*1000</f>
        <v>0.61446323684196791</v>
      </c>
      <c r="K20" s="197">
        <f t="shared" si="11"/>
        <v>89.87</v>
      </c>
      <c r="L20" s="187">
        <f t="shared" ref="L20:L26" si="15">(K20/$F20)*1000</f>
        <v>6.2683604716880373E-3</v>
      </c>
      <c r="M20" s="185">
        <f t="shared" si="11"/>
        <v>15888.32</v>
      </c>
      <c r="N20" s="186">
        <f t="shared" ref="N20:N26" si="16">(M20/$F20)*1000</f>
        <v>1.1081975859522697</v>
      </c>
      <c r="O20" s="197">
        <f t="shared" si="12"/>
        <v>30329.380000000008</v>
      </c>
      <c r="P20" s="187">
        <f t="shared" ref="P20:P26" si="17">(O20/$F20)*1000</f>
        <v>2.1154499468432824</v>
      </c>
    </row>
    <row r="21" spans="1:32" s="119" customFormat="1">
      <c r="E21" s="177" t="s">
        <v>949</v>
      </c>
      <c r="F21" s="185">
        <f t="shared" si="9"/>
        <v>60860908.475999989</v>
      </c>
      <c r="G21" s="197">
        <f t="shared" si="9"/>
        <v>30121.750000000007</v>
      </c>
      <c r="H21" s="187">
        <f t="shared" si="13"/>
        <v>0.49492770900517002</v>
      </c>
      <c r="I21" s="185">
        <f t="shared" si="10"/>
        <v>8582.52</v>
      </c>
      <c r="J21" s="186">
        <f t="shared" si="14"/>
        <v>0.1410185982252376</v>
      </c>
      <c r="K21" s="197">
        <f t="shared" si="11"/>
        <v>26.9</v>
      </c>
      <c r="L21" s="187">
        <f t="shared" si="15"/>
        <v>4.4199143051911225E-4</v>
      </c>
      <c r="M21" s="185">
        <f t="shared" si="11"/>
        <v>29056.249999999989</v>
      </c>
      <c r="N21" s="186">
        <f t="shared" si="16"/>
        <v>0.47742057632048146</v>
      </c>
      <c r="O21" s="197">
        <f t="shared" si="12"/>
        <v>67787.420000000027</v>
      </c>
      <c r="P21" s="187">
        <f t="shared" si="17"/>
        <v>1.1138088749814088</v>
      </c>
    </row>
    <row r="22" spans="1:32" s="119" customFormat="1">
      <c r="E22" s="202" t="s">
        <v>962</v>
      </c>
      <c r="F22" s="185">
        <f t="shared" si="9"/>
        <v>1955737.7144999998</v>
      </c>
      <c r="G22" s="197">
        <f t="shared" si="9"/>
        <v>3032.96</v>
      </c>
      <c r="H22" s="187">
        <f>(G22/$F22)*1000</f>
        <v>1.5508009982695461</v>
      </c>
      <c r="I22" s="185">
        <f t="shared" si="10"/>
        <v>5938.3799999999992</v>
      </c>
      <c r="J22" s="186">
        <f>(I22/$F22)*1000</f>
        <v>3.0363887529357148</v>
      </c>
      <c r="K22" s="197">
        <f t="shared" si="11"/>
        <v>15.58</v>
      </c>
      <c r="L22" s="187">
        <f t="shared" si="15"/>
        <v>7.9663033976839544E-3</v>
      </c>
      <c r="M22" s="185">
        <f t="shared" si="11"/>
        <v>104.13</v>
      </c>
      <c r="N22" s="186">
        <f t="shared" si="16"/>
        <v>5.3243335866548794E-2</v>
      </c>
      <c r="O22" s="197">
        <f t="shared" si="12"/>
        <v>9091.0500000000011</v>
      </c>
      <c r="P22" s="187">
        <f>(O22/$F22)*1000</f>
        <v>4.6483993904694945</v>
      </c>
    </row>
    <row r="23" spans="1:32" s="119" customFormat="1">
      <c r="E23" s="177" t="s">
        <v>950</v>
      </c>
      <c r="F23" s="185">
        <f t="shared" si="9"/>
        <v>186168516</v>
      </c>
      <c r="G23" s="197">
        <f t="shared" si="9"/>
        <v>70589.719999999987</v>
      </c>
      <c r="H23" s="187">
        <f t="shared" si="13"/>
        <v>0.37917109464416626</v>
      </c>
      <c r="I23" s="185">
        <f t="shared" si="10"/>
        <v>60278.75</v>
      </c>
      <c r="J23" s="186">
        <f t="shared" si="14"/>
        <v>0.32378595100365948</v>
      </c>
      <c r="K23" s="197">
        <f t="shared" si="11"/>
        <v>3082</v>
      </c>
      <c r="L23" s="187">
        <f t="shared" si="15"/>
        <v>1.655489373939039E-2</v>
      </c>
      <c r="M23" s="185">
        <f t="shared" si="11"/>
        <v>27465.350000000009</v>
      </c>
      <c r="N23" s="186">
        <f t="shared" si="16"/>
        <v>0.14752951030667294</v>
      </c>
      <c r="O23" s="197">
        <f t="shared" si="12"/>
        <v>161415.82</v>
      </c>
      <c r="P23" s="187">
        <f t="shared" si="17"/>
        <v>0.86704144969388919</v>
      </c>
    </row>
    <row r="24" spans="1:32" s="119" customFormat="1">
      <c r="E24" s="177" t="s">
        <v>951</v>
      </c>
      <c r="F24" s="185">
        <f t="shared" si="9"/>
        <v>14842774.499999998</v>
      </c>
      <c r="G24" s="197">
        <f t="shared" si="9"/>
        <v>2939.9</v>
      </c>
      <c r="H24" s="187">
        <f t="shared" si="13"/>
        <v>0.19806943775909286</v>
      </c>
      <c r="I24" s="185">
        <f t="shared" si="10"/>
        <v>9238.1999999999989</v>
      </c>
      <c r="J24" s="186">
        <f t="shared" si="14"/>
        <v>0.62240385043914803</v>
      </c>
      <c r="K24" s="197">
        <f t="shared" si="11"/>
        <v>133.49</v>
      </c>
      <c r="L24" s="187">
        <f t="shared" si="15"/>
        <v>8.9936015668768687E-3</v>
      </c>
      <c r="M24" s="185">
        <f t="shared" si="11"/>
        <v>5396.25</v>
      </c>
      <c r="N24" s="186">
        <f t="shared" si="16"/>
        <v>0.36356073455134691</v>
      </c>
      <c r="O24" s="197">
        <f t="shared" si="12"/>
        <v>17707.839999999993</v>
      </c>
      <c r="P24" s="187">
        <f t="shared" si="17"/>
        <v>1.1930276243164641</v>
      </c>
    </row>
    <row r="25" spans="1:32" s="128" customFormat="1" ht="13" thickBot="1">
      <c r="E25" s="203" t="s">
        <v>947</v>
      </c>
      <c r="F25" s="204">
        <f>F23+F24</f>
        <v>201011290.5</v>
      </c>
      <c r="G25" s="208">
        <f>G23+G24</f>
        <v>73529.619999999981</v>
      </c>
      <c r="H25" s="209">
        <f t="shared" si="13"/>
        <v>0.36579845747520323</v>
      </c>
      <c r="I25" s="204">
        <f>I23+I24</f>
        <v>69516.95</v>
      </c>
      <c r="J25" s="205">
        <f t="shared" si="14"/>
        <v>0.34583604645829585</v>
      </c>
      <c r="K25" s="208">
        <f>K23+K24</f>
        <v>3215.49</v>
      </c>
      <c r="L25" s="209">
        <f t="shared" si="15"/>
        <v>1.5996564133296778E-2</v>
      </c>
      <c r="M25" s="204">
        <f>M23+M24</f>
        <v>32861.600000000006</v>
      </c>
      <c r="N25" s="205">
        <f t="shared" si="16"/>
        <v>0.16348136424704962</v>
      </c>
      <c r="O25" s="208">
        <f>O23+O24</f>
        <v>179123.66</v>
      </c>
      <c r="P25" s="209">
        <f t="shared" si="17"/>
        <v>0.89111243231384563</v>
      </c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</row>
    <row r="26" spans="1:32" s="119" customFormat="1" ht="13" thickBot="1">
      <c r="A26" s="127"/>
      <c r="E26" s="198"/>
      <c r="F26" s="207">
        <f>SUM(F19:F24)</f>
        <v>285043068.17549998</v>
      </c>
      <c r="G26" s="191">
        <f>SUM(G19:G24)</f>
        <v>112901.57999999999</v>
      </c>
      <c r="H26" s="192">
        <f t="shared" si="13"/>
        <v>0.39608603963835703</v>
      </c>
      <c r="I26" s="193">
        <f>SUM(I19:I24)</f>
        <v>101475.09999999999</v>
      </c>
      <c r="J26" s="192">
        <f t="shared" si="14"/>
        <v>0.35599918513900553</v>
      </c>
      <c r="K26" s="193">
        <f>SUM(K19:K24)</f>
        <v>3356.6099999999997</v>
      </c>
      <c r="L26" s="192">
        <f t="shared" si="15"/>
        <v>1.1775799430889326E-2</v>
      </c>
      <c r="M26" s="193">
        <f>SUM(M19:M24)</f>
        <v>85515.29</v>
      </c>
      <c r="N26" s="192">
        <f t="shared" si="16"/>
        <v>0.30000831294500574</v>
      </c>
      <c r="O26" s="193">
        <f>SUM(O19:O24)</f>
        <v>303248.58</v>
      </c>
      <c r="P26" s="194">
        <f t="shared" si="17"/>
        <v>1.0638693371532579</v>
      </c>
      <c r="Q26" s="121"/>
      <c r="R26" s="122"/>
    </row>
    <row r="27" spans="1:32" s="119" customFormat="1">
      <c r="A27" s="127"/>
    </row>
    <row r="28" spans="1:32" s="158" customFormat="1" ht="13" thickBot="1">
      <c r="A28" s="157"/>
      <c r="F28" s="158">
        <v>3</v>
      </c>
      <c r="G28" s="158">
        <v>4</v>
      </c>
      <c r="H28" s="158">
        <v>5</v>
      </c>
      <c r="I28" s="158">
        <v>6</v>
      </c>
      <c r="J28" s="158">
        <v>7</v>
      </c>
      <c r="K28" s="158">
        <v>8</v>
      </c>
      <c r="L28" s="158">
        <v>9</v>
      </c>
      <c r="M28" s="158">
        <v>10</v>
      </c>
      <c r="N28" s="158">
        <v>11</v>
      </c>
      <c r="O28" s="158">
        <v>12</v>
      </c>
      <c r="P28" s="158">
        <v>13</v>
      </c>
    </row>
    <row r="29" spans="1:32" ht="13" thickBot="1">
      <c r="A29" s="283" t="s">
        <v>998</v>
      </c>
      <c r="B29" s="302" t="s">
        <v>929</v>
      </c>
      <c r="C29" s="304" t="s">
        <v>997</v>
      </c>
      <c r="D29" s="140"/>
      <c r="E29" s="304" t="s">
        <v>945</v>
      </c>
      <c r="F29" s="306" t="s">
        <v>986</v>
      </c>
      <c r="G29" s="286" t="s">
        <v>984</v>
      </c>
      <c r="H29" s="293"/>
      <c r="I29" s="286" t="s">
        <v>1000</v>
      </c>
      <c r="J29" s="293"/>
      <c r="K29" s="286" t="s">
        <v>983</v>
      </c>
      <c r="L29" s="293"/>
      <c r="M29" s="286" t="s">
        <v>1028</v>
      </c>
      <c r="N29" s="293"/>
      <c r="O29" s="286" t="s">
        <v>988</v>
      </c>
      <c r="P29" s="288"/>
    </row>
    <row r="30" spans="1:32" ht="15" customHeight="1">
      <c r="A30" s="284"/>
      <c r="B30" s="303"/>
      <c r="C30" s="305"/>
      <c r="D30" s="141"/>
      <c r="E30" s="305" t="s">
        <v>945</v>
      </c>
      <c r="F30" s="307"/>
      <c r="G30" s="296" t="s">
        <v>927</v>
      </c>
      <c r="H30" s="297"/>
      <c r="I30" s="297"/>
      <c r="J30" s="297"/>
      <c r="K30" s="297"/>
      <c r="L30" s="297"/>
      <c r="M30" s="297"/>
      <c r="N30" s="297"/>
      <c r="O30" s="297"/>
      <c r="P30" s="298"/>
    </row>
    <row r="31" spans="1:32" ht="13" thickBot="1">
      <c r="A31" s="284"/>
      <c r="B31" s="303"/>
      <c r="C31" s="305"/>
      <c r="D31" s="141"/>
      <c r="E31" s="305"/>
      <c r="F31" s="206" t="s">
        <v>987</v>
      </c>
      <c r="G31" s="289" t="s">
        <v>985</v>
      </c>
      <c r="H31" s="290"/>
      <c r="I31" s="289" t="s">
        <v>985</v>
      </c>
      <c r="J31" s="290"/>
      <c r="K31" s="289" t="s">
        <v>985</v>
      </c>
      <c r="L31" s="290"/>
      <c r="M31" s="289" t="s">
        <v>985</v>
      </c>
      <c r="N31" s="290"/>
      <c r="O31" s="289" t="s">
        <v>985</v>
      </c>
      <c r="P31" s="299"/>
    </row>
    <row r="32" spans="1:32" ht="15.75" customHeight="1" thickBot="1">
      <c r="A32" s="284"/>
      <c r="B32" s="303"/>
      <c r="C32" s="305"/>
      <c r="D32" s="141"/>
      <c r="E32" s="305"/>
      <c r="F32" s="206" t="s">
        <v>1029</v>
      </c>
      <c r="G32" s="126" t="s">
        <v>1029</v>
      </c>
      <c r="H32" s="155" t="s">
        <v>446</v>
      </c>
      <c r="I32" s="126" t="s">
        <v>1029</v>
      </c>
      <c r="J32" s="155" t="s">
        <v>446</v>
      </c>
      <c r="K32" s="126" t="s">
        <v>1029</v>
      </c>
      <c r="L32" s="155" t="s">
        <v>446</v>
      </c>
      <c r="M32" s="126" t="s">
        <v>1029</v>
      </c>
      <c r="N32" s="155" t="s">
        <v>446</v>
      </c>
      <c r="O32" s="126" t="s">
        <v>1029</v>
      </c>
      <c r="P32" s="117" t="s">
        <v>446</v>
      </c>
      <c r="Q32" s="119" t="s">
        <v>1001</v>
      </c>
    </row>
    <row r="33" spans="1:17" s="119" customFormat="1">
      <c r="A33" s="257" t="str">
        <f>IFERROR(VLOOKUP($B33,'[12]regions WB'!$B$1:$C$216,2,FALSE),"")</f>
        <v>South Asia</v>
      </c>
      <c r="B33" s="257" t="s">
        <v>65</v>
      </c>
      <c r="C33" s="257" t="s">
        <v>526</v>
      </c>
      <c r="D33" s="257" t="str">
        <f>IFERROR(VLOOKUP($B33,'[12]regions WB'!$B$1:$E$216,4,FALSE),0)</f>
        <v/>
      </c>
      <c r="E33" s="258" t="s">
        <v>946</v>
      </c>
      <c r="F33" s="189">
        <f>IFERROR(VLOOKUP($B33,[13]Multihazard!$B$7:$N$222,F$28,FALSE),"")</f>
        <v>60187.9</v>
      </c>
      <c r="G33" s="259">
        <f>IFERROR(VLOOKUP($B33,[13]Multihazard!$B$7:$N$222,G$28,FALSE),"")</f>
        <v>146.81</v>
      </c>
      <c r="H33" s="260">
        <f>IFERROR(VLOOKUP($B33,[13]Multihazard!$B$7:$N$222,H$28,FALSE),"")</f>
        <v>2.44</v>
      </c>
      <c r="I33" s="259">
        <f>IFERROR(VLOOKUP($B33,[13]Multihazard!$B$7:$N$222,I$28,FALSE),"")</f>
        <v>0</v>
      </c>
      <c r="J33" s="261">
        <f>IFERROR(VLOOKUP($B33,[13]Multihazard!$B$7:$N$222,J$28,FALSE),"")</f>
        <v>0</v>
      </c>
      <c r="K33" s="260" t="str">
        <f>IFERROR(VLOOKUP($B33,[13]Multihazard!$B$7:$N$222,K$28,FALSE),"")</f>
        <v>---</v>
      </c>
      <c r="L33" s="260" t="str">
        <f>IFERROR(VLOOKUP($B33,[13]Multihazard!$B$7:$N$222,L$28,FALSE),"")</f>
        <v>---</v>
      </c>
      <c r="M33" s="259">
        <f>IFERROR(VLOOKUP($B33,[13]Multihazard!$B$7:$N$222,M$28,FALSE),"")</f>
        <v>74.52</v>
      </c>
      <c r="N33" s="261">
        <f>IFERROR(VLOOKUP($B33,[13]Multihazard!$B$7:$N$222,N$28,FALSE),"")</f>
        <v>1.2381226126846094</v>
      </c>
      <c r="O33" s="260">
        <f>IFERROR(VLOOKUP($B33,[13]Multihazard!$B$7:$N$222,O$28,FALSE),"")</f>
        <v>221.32999999999998</v>
      </c>
      <c r="P33" s="261">
        <f>IFERROR(VLOOKUP($B33,[13]Multihazard!$B$7:$N$222,P$28,FALSE),"")</f>
        <v>3.6773172016302276</v>
      </c>
      <c r="Q33" s="262">
        <f t="shared" ref="Q33:Q96" si="18">IFERROR(($O33/$F33)*100,0)</f>
        <v>0.36773172016302275</v>
      </c>
    </row>
    <row r="34" spans="1:17" s="119" customFormat="1">
      <c r="A34" s="263" t="str">
        <f>IFERROR(VLOOKUP($B34,'[12]regions WB'!$B$1:$C$216,2,FALSE),"")</f>
        <v>Europe and Central Asia</v>
      </c>
      <c r="B34" s="263" t="s">
        <v>144</v>
      </c>
      <c r="C34" s="263" t="s">
        <v>575</v>
      </c>
      <c r="D34" s="263" t="str">
        <f>IFERROR(VLOOKUP($B34,'[12]regions WB'!$B$1:$E$216,4,FALSE),0)</f>
        <v/>
      </c>
      <c r="E34" s="264" t="s">
        <v>949</v>
      </c>
      <c r="F34" s="189">
        <f>IFERROR(VLOOKUP($B34,[13]Multihazard!$B$7:$N$222,F$28,FALSE),"")</f>
        <v>40459.699999999997</v>
      </c>
      <c r="G34" s="265">
        <f>IFERROR(VLOOKUP($B34,[13]Multihazard!$B$7:$N$222,G$28,FALSE),"")</f>
        <v>46.73</v>
      </c>
      <c r="H34" s="266">
        <f>IFERROR(VLOOKUP($B34,[13]Multihazard!$B$7:$N$222,H$28,FALSE),"")</f>
        <v>1.1499999999999999</v>
      </c>
      <c r="I34" s="265">
        <f>IFERROR(VLOOKUP($B34,[13]Multihazard!$B$7:$N$222,I$28,FALSE),"")</f>
        <v>0</v>
      </c>
      <c r="J34" s="267">
        <f>IFERROR(VLOOKUP($B34,[13]Multihazard!$B$7:$N$222,J$28,FALSE),"")</f>
        <v>0</v>
      </c>
      <c r="K34" s="266" t="str">
        <f>IFERROR(VLOOKUP($B34,[13]Multihazard!$B$7:$N$222,K$28,FALSE),"")</f>
        <v>---</v>
      </c>
      <c r="L34" s="266" t="str">
        <f>IFERROR(VLOOKUP($B34,[13]Multihazard!$B$7:$N$222,L$28,FALSE),"")</f>
        <v>---</v>
      </c>
      <c r="M34" s="265">
        <f>IFERROR(VLOOKUP($B34,[13]Multihazard!$B$7:$N$222,M$28,FALSE),"")</f>
        <v>27.74</v>
      </c>
      <c r="N34" s="267">
        <f>IFERROR(VLOOKUP($B34,[13]Multihazard!$B$7:$N$222,N$28,FALSE),"")</f>
        <v>0.68562050633099114</v>
      </c>
      <c r="O34" s="266">
        <f>IFERROR(VLOOKUP($B34,[13]Multihazard!$B$7:$N$222,O$28,FALSE),"")</f>
        <v>74.47</v>
      </c>
      <c r="P34" s="267">
        <f>IFERROR(VLOOKUP($B34,[13]Multihazard!$B$7:$N$222,P$28,FALSE),"")</f>
        <v>1.840596939670833</v>
      </c>
      <c r="Q34" s="262">
        <f t="shared" si="18"/>
        <v>0.1840596939670833</v>
      </c>
    </row>
    <row r="35" spans="1:17" s="119" customFormat="1">
      <c r="A35" s="263" t="str">
        <f>IFERROR(VLOOKUP($B35,'[12]regions WB'!$B$1:$C$216,2,FALSE),"")</f>
        <v>Middle East and North Africa</v>
      </c>
      <c r="B35" s="263" t="s">
        <v>336</v>
      </c>
      <c r="C35" s="263" t="s">
        <v>450</v>
      </c>
      <c r="D35" s="263" t="str">
        <f>IFERROR(VLOOKUP($B35,'[12]regions WB'!$B$1:$E$216,4,FALSE),0)</f>
        <v/>
      </c>
      <c r="E35" s="264" t="s">
        <v>949</v>
      </c>
      <c r="F35" s="189">
        <f>IFERROR(VLOOKUP($B35,[13]Multihazard!$B$7:$N$222,F$28,FALSE),"")</f>
        <v>899206</v>
      </c>
      <c r="G35" s="265">
        <f>IFERROR(VLOOKUP($B35,[13]Multihazard!$B$7:$N$222,G$28,FALSE),"")</f>
        <v>991.52</v>
      </c>
      <c r="H35" s="266">
        <f>IFERROR(VLOOKUP($B35,[13]Multihazard!$B$7:$N$222,H$28,FALSE),"")</f>
        <v>1.1000000000000001</v>
      </c>
      <c r="I35" s="265">
        <f>IFERROR(VLOOKUP($B35,[13]Multihazard!$B$7:$N$222,I$28,FALSE),"")</f>
        <v>0</v>
      </c>
      <c r="J35" s="267">
        <f>IFERROR(VLOOKUP($B35,[13]Multihazard!$B$7:$N$222,J$28,FALSE),"")</f>
        <v>0</v>
      </c>
      <c r="K35" s="266" t="str">
        <f>IFERROR(VLOOKUP($B35,[13]Multihazard!$B$7:$N$222,K$28,FALSE),"")</f>
        <v>---</v>
      </c>
      <c r="L35" s="266" t="str">
        <f>IFERROR(VLOOKUP($B35,[13]Multihazard!$B$7:$N$222,L$28,FALSE),"")</f>
        <v>---</v>
      </c>
      <c r="M35" s="265">
        <f>IFERROR(VLOOKUP($B35,[13]Multihazard!$B$7:$N$222,M$28,FALSE),"")</f>
        <v>161.69</v>
      </c>
      <c r="N35" s="267">
        <f>IFERROR(VLOOKUP($B35,[13]Multihazard!$B$7:$N$222,N$28,FALSE),"")</f>
        <v>0.17981419163128359</v>
      </c>
      <c r="O35" s="266">
        <f>IFERROR(VLOOKUP($B35,[13]Multihazard!$B$7:$N$222,O$28,FALSE),"")</f>
        <v>1153.21</v>
      </c>
      <c r="P35" s="267">
        <f>IFERROR(VLOOKUP($B35,[13]Multihazard!$B$7:$N$222,P$28,FALSE),"")</f>
        <v>1.2824758731592094</v>
      </c>
      <c r="Q35" s="262">
        <f t="shared" si="18"/>
        <v>0.12824758731592092</v>
      </c>
    </row>
    <row r="36" spans="1:17" s="119" customFormat="1">
      <c r="A36" s="263" t="str">
        <f>IFERROR(VLOOKUP($B36,'[12]regions WB'!$B$1:$C$216,2,FALSE),"")</f>
        <v>East Asia and the Pacific</v>
      </c>
      <c r="B36" s="263" t="s">
        <v>230</v>
      </c>
      <c r="C36" s="263" t="s">
        <v>1018</v>
      </c>
      <c r="D36" s="263" t="str">
        <f>IFERROR(VLOOKUP($B36,'[12]regions WB'!$B$1:$E$216,4,FALSE),0)</f>
        <v>SIDS</v>
      </c>
      <c r="E36" s="264" t="s">
        <v>948</v>
      </c>
      <c r="F36" s="189">
        <f>IFERROR(VLOOKUP($B36,[13]Multihazard!$B$7:$N$222,F$28,FALSE),"")</f>
        <v>1930.49</v>
      </c>
      <c r="G36" s="265">
        <f>IFERROR(VLOOKUP($B36,[13]Multihazard!$B$7:$N$222,G$28,FALSE),"")</f>
        <v>0.4</v>
      </c>
      <c r="H36" s="266">
        <f>IFERROR(VLOOKUP($B36,[13]Multihazard!$B$7:$N$222,H$28,FALSE),"")</f>
        <v>0.21</v>
      </c>
      <c r="I36" s="265">
        <f>IFERROR(VLOOKUP($B36,[13]Multihazard!$B$7:$N$222,I$28,FALSE),"")</f>
        <v>14.29</v>
      </c>
      <c r="J36" s="267">
        <f>IFERROR(VLOOKUP($B36,[13]Multihazard!$B$7:$N$222,J$28,FALSE),"")</f>
        <v>7.4022657460023105</v>
      </c>
      <c r="K36" s="266">
        <f>IFERROR(VLOOKUP($B36,[13]Multihazard!$B$7:$N$222,K$28,FALSE),"")</f>
        <v>0.01</v>
      </c>
      <c r="L36" s="266">
        <f>IFERROR(VLOOKUP($B36,[13]Multihazard!$B$7:$N$222,L$28,FALSE),"")</f>
        <v>0.01</v>
      </c>
      <c r="M36" s="265" t="str">
        <f>IFERROR(VLOOKUP($B36,[13]Multihazard!$B$7:$N$222,M$28,FALSE),"")</f>
        <v>---</v>
      </c>
      <c r="N36" s="267" t="str">
        <f>IFERROR(VLOOKUP($B36,[13]Multihazard!$B$7:$N$222,N$28,FALSE),"")</f>
        <v>---</v>
      </c>
      <c r="O36" s="266">
        <f>IFERROR(VLOOKUP($B36,[13]Multihazard!$B$7:$N$222,O$28,FALSE),"")</f>
        <v>14.7</v>
      </c>
      <c r="P36" s="267">
        <f>IFERROR(VLOOKUP($B36,[13]Multihazard!$B$7:$N$222,P$28,FALSE),"")</f>
        <v>7.6146470585188215</v>
      </c>
      <c r="Q36" s="262">
        <f t="shared" si="18"/>
        <v>0.76146470585188208</v>
      </c>
    </row>
    <row r="37" spans="1:17" s="119" customFormat="1">
      <c r="A37" s="263" t="str">
        <f>IFERROR(VLOOKUP($B37,'[12]regions WB'!$B$1:$C$216,2,FALSE),"")</f>
        <v>Europe and Central Asia</v>
      </c>
      <c r="B37" s="263" t="s">
        <v>979</v>
      </c>
      <c r="C37" s="263" t="s">
        <v>980</v>
      </c>
      <c r="D37" s="263" t="str">
        <f>IFERROR(VLOOKUP($B37,'[12]regions WB'!$B$1:$E$216,4,FALSE),0)</f>
        <v/>
      </c>
      <c r="E37" s="264" t="s">
        <v>962</v>
      </c>
      <c r="F37" s="189">
        <f>IFERROR(VLOOKUP($B37,[13]Multihazard!$B$7:$N$222,F$28,FALSE),"")</f>
        <v>8381.65</v>
      </c>
      <c r="G37" s="265">
        <f>IFERROR(VLOOKUP($B37,[13]Multihazard!$B$7:$N$222,G$28,FALSE),"")</f>
        <v>0.12</v>
      </c>
      <c r="H37" s="266">
        <f>IFERROR(VLOOKUP($B37,[13]Multihazard!$B$7:$N$222,H$28,FALSE),"")</f>
        <v>0.01</v>
      </c>
      <c r="I37" s="265">
        <f>IFERROR(VLOOKUP($B37,[13]Multihazard!$B$7:$N$222,I$28,FALSE),"")</f>
        <v>0</v>
      </c>
      <c r="J37" s="267">
        <f>IFERROR(VLOOKUP($B37,[13]Multihazard!$B$7:$N$222,J$28,FALSE),"")</f>
        <v>0</v>
      </c>
      <c r="K37" s="266" t="str">
        <f>IFERROR(VLOOKUP($B37,[13]Multihazard!$B$7:$N$222,K$28,FALSE),"")</f>
        <v>---</v>
      </c>
      <c r="L37" s="266" t="str">
        <f>IFERROR(VLOOKUP($B37,[13]Multihazard!$B$7:$N$222,L$28,FALSE),"")</f>
        <v>---</v>
      </c>
      <c r="M37" s="265" t="str">
        <f>IFERROR(VLOOKUP($B37,[13]Multihazard!$B$7:$N$222,M$28,FALSE),"")</f>
        <v>---</v>
      </c>
      <c r="N37" s="267" t="str">
        <f>IFERROR(VLOOKUP($B37,[13]Multihazard!$B$7:$N$222,N$28,FALSE),"")</f>
        <v>---</v>
      </c>
      <c r="O37" s="266">
        <f>IFERROR(VLOOKUP($B37,[13]Multihazard!$B$7:$N$222,O$28,FALSE),"")</f>
        <v>0.12</v>
      </c>
      <c r="P37" s="267">
        <f>IFERROR(VLOOKUP($B37,[13]Multihazard!$B$7:$N$222,P$28,FALSE),"")</f>
        <v>1.4316990091449775E-2</v>
      </c>
      <c r="Q37" s="262">
        <f t="shared" si="18"/>
        <v>1.4316990091449776E-3</v>
      </c>
    </row>
    <row r="38" spans="1:17" s="119" customFormat="1">
      <c r="A38" s="263" t="str">
        <f>IFERROR(VLOOKUP($B38,'[12]regions WB'!$B$1:$C$216,2,FALSE),"")</f>
        <v>Sub-Saharan Africa</v>
      </c>
      <c r="B38" s="263" t="s">
        <v>398</v>
      </c>
      <c r="C38" s="263" t="s">
        <v>455</v>
      </c>
      <c r="D38" s="263" t="str">
        <f>IFERROR(VLOOKUP($B38,'[12]regions WB'!$B$1:$E$216,4,FALSE),0)</f>
        <v/>
      </c>
      <c r="E38" s="264" t="s">
        <v>949</v>
      </c>
      <c r="F38" s="189">
        <f>IFERROR(VLOOKUP($B38,[13]Multihazard!$B$7:$N$222,F$28,FALSE),"")</f>
        <v>176183</v>
      </c>
      <c r="G38" s="265">
        <f>IFERROR(VLOOKUP($B38,[13]Multihazard!$B$7:$N$222,G$28,FALSE),"")</f>
        <v>4.5999999999999996</v>
      </c>
      <c r="H38" s="266">
        <f>IFERROR(VLOOKUP($B38,[13]Multihazard!$B$7:$N$222,H$28,FALSE),"")</f>
        <v>0.03</v>
      </c>
      <c r="I38" s="265">
        <f>IFERROR(VLOOKUP($B38,[13]Multihazard!$B$7:$N$222,I$28,FALSE),"")</f>
        <v>0</v>
      </c>
      <c r="J38" s="267">
        <f>IFERROR(VLOOKUP($B38,[13]Multihazard!$B$7:$N$222,J$28,FALSE),"")</f>
        <v>0</v>
      </c>
      <c r="K38" s="266" t="str">
        <f>IFERROR(VLOOKUP($B38,[13]Multihazard!$B$7:$N$222,K$28,FALSE),"")</f>
        <v>---</v>
      </c>
      <c r="L38" s="266" t="str">
        <f>IFERROR(VLOOKUP($B38,[13]Multihazard!$B$7:$N$222,L$28,FALSE),"")</f>
        <v>---</v>
      </c>
      <c r="M38" s="265">
        <f>IFERROR(VLOOKUP($B38,[13]Multihazard!$B$7:$N$222,M$28,FALSE),"")</f>
        <v>159.94999999999999</v>
      </c>
      <c r="N38" s="267">
        <f>IFERROR(VLOOKUP($B38,[13]Multihazard!$B$7:$N$222,N$28,FALSE),"")</f>
        <v>0.90786284715324395</v>
      </c>
      <c r="O38" s="266">
        <f>IFERROR(VLOOKUP($B38,[13]Multihazard!$B$7:$N$222,O$28,FALSE),"")</f>
        <v>164.54999999999998</v>
      </c>
      <c r="P38" s="267">
        <f>IFERROR(VLOOKUP($B38,[13]Multihazard!$B$7:$N$222,P$28,FALSE),"")</f>
        <v>0.93397206313889514</v>
      </c>
      <c r="Q38" s="262">
        <f t="shared" si="18"/>
        <v>9.3397206313889536E-2</v>
      </c>
    </row>
    <row r="39" spans="1:17" s="119" customFormat="1">
      <c r="A39" s="263" t="str">
        <f>IFERROR(VLOOKUP($B39,'[12]regions WB'!$B$1:$C$216,2,FALSE),"")</f>
        <v>LAC</v>
      </c>
      <c r="B39" s="263" t="s">
        <v>322</v>
      </c>
      <c r="C39" s="263" t="s">
        <v>933</v>
      </c>
      <c r="D39" s="263" t="str">
        <f>IFERROR(VLOOKUP($B39,'[12]regions WB'!$B$1:$E$216,4,FALSE),0)</f>
        <v>SIDS</v>
      </c>
      <c r="E39" s="264" t="s">
        <v>962</v>
      </c>
      <c r="F39" s="189">
        <f>IFERROR(VLOOKUP($B39,[13]Multihazard!$B$7:$N$222,F$28,FALSE),"")</f>
        <v>865.49599999999998</v>
      </c>
      <c r="G39" s="265">
        <f>IFERROR(VLOOKUP($B39,[13]Multihazard!$B$7:$N$222,G$28,FALSE),"")</f>
        <v>4.4400000000000004</v>
      </c>
      <c r="H39" s="266">
        <f>IFERROR(VLOOKUP($B39,[13]Multihazard!$B$7:$N$222,H$28,FALSE),"")</f>
        <v>5.13</v>
      </c>
      <c r="I39" s="265">
        <f>IFERROR(VLOOKUP($B39,[13]Multihazard!$B$7:$N$222,I$28,FALSE),"")</f>
        <v>20.72</v>
      </c>
      <c r="J39" s="267">
        <f>IFERROR(VLOOKUP($B39,[13]Multihazard!$B$7:$N$222,J$28,FALSE),"")</f>
        <v>23.940029763280247</v>
      </c>
      <c r="K39" s="266">
        <f>IFERROR(VLOOKUP($B39,[13]Multihazard!$B$7:$N$222,K$28,FALSE),"")</f>
        <v>0</v>
      </c>
      <c r="L39" s="266">
        <f>IFERROR(VLOOKUP($B39,[13]Multihazard!$B$7:$N$222,L$28,FALSE),"")</f>
        <v>0.01</v>
      </c>
      <c r="M39" s="265" t="str">
        <f>IFERROR(VLOOKUP($B39,[13]Multihazard!$B$7:$N$222,M$28,FALSE),"")</f>
        <v>---</v>
      </c>
      <c r="N39" s="267" t="str">
        <f>IFERROR(VLOOKUP($B39,[13]Multihazard!$B$7:$N$222,N$28,FALSE),"")</f>
        <v>---</v>
      </c>
      <c r="O39" s="266">
        <f>IFERROR(VLOOKUP($B39,[13]Multihazard!$B$7:$N$222,O$28,FALSE),"")</f>
        <v>25.16</v>
      </c>
      <c r="P39" s="267">
        <f>IFERROR(VLOOKUP($B39,[13]Multihazard!$B$7:$N$222,P$28,FALSE),"")</f>
        <v>29.070036141126014</v>
      </c>
      <c r="Q39" s="262">
        <f t="shared" si="18"/>
        <v>2.9070036141126012</v>
      </c>
    </row>
    <row r="40" spans="1:17" s="119" customFormat="1">
      <c r="A40" s="263" t="str">
        <f>IFERROR(VLOOKUP($B40,'[12]regions WB'!$B$1:$C$216,2,FALSE),"")</f>
        <v>LAC</v>
      </c>
      <c r="B40" s="263" t="s">
        <v>246</v>
      </c>
      <c r="C40" s="263" t="s">
        <v>622</v>
      </c>
      <c r="D40" s="263" t="str">
        <f>IFERROR(VLOOKUP($B40,'[12]regions WB'!$B$1:$E$216,4,FALSE),0)</f>
        <v>SIDS</v>
      </c>
      <c r="E40" s="264" t="s">
        <v>951</v>
      </c>
      <c r="F40" s="189">
        <f>IFERROR(VLOOKUP($B40,[13]Multihazard!$B$7:$N$222,F$28,FALSE),"")</f>
        <v>6257.29</v>
      </c>
      <c r="G40" s="265">
        <f>IFERROR(VLOOKUP($B40,[13]Multihazard!$B$7:$N$222,G$28,FALSE),"")</f>
        <v>30.93</v>
      </c>
      <c r="H40" s="266">
        <f>IFERROR(VLOOKUP($B40,[13]Multihazard!$B$7:$N$222,H$28,FALSE),"")</f>
        <v>4.9400000000000004</v>
      </c>
      <c r="I40" s="265">
        <f>IFERROR(VLOOKUP($B40,[13]Multihazard!$B$7:$N$222,I$28,FALSE),"")</f>
        <v>238.29</v>
      </c>
      <c r="J40" s="267">
        <f>IFERROR(VLOOKUP($B40,[13]Multihazard!$B$7:$N$222,J$28,FALSE),"")</f>
        <v>38.081981177154965</v>
      </c>
      <c r="K40" s="266">
        <f>IFERROR(VLOOKUP($B40,[13]Multihazard!$B$7:$N$222,K$28,FALSE),"")</f>
        <v>0.06</v>
      </c>
      <c r="L40" s="266">
        <f>IFERROR(VLOOKUP($B40,[13]Multihazard!$B$7:$N$222,L$28,FALSE),"")</f>
        <v>0.01</v>
      </c>
      <c r="M40" s="265" t="str">
        <f>IFERROR(VLOOKUP($B40,[13]Multihazard!$B$7:$N$222,M$28,FALSE),"")</f>
        <v>---</v>
      </c>
      <c r="N40" s="267" t="str">
        <f>IFERROR(VLOOKUP($B40,[13]Multihazard!$B$7:$N$222,N$28,FALSE),"")</f>
        <v>---</v>
      </c>
      <c r="O40" s="266">
        <f>IFERROR(VLOOKUP($B40,[13]Multihazard!$B$7:$N$222,O$28,FALSE),"")</f>
        <v>269.27999999999997</v>
      </c>
      <c r="P40" s="267">
        <f>IFERROR(VLOOKUP($B40,[13]Multihazard!$B$7:$N$222,P$28,FALSE),"")</f>
        <v>43.034604437384232</v>
      </c>
      <c r="Q40" s="262">
        <f t="shared" si="18"/>
        <v>4.3034604437384232</v>
      </c>
    </row>
    <row r="41" spans="1:17" s="119" customFormat="1">
      <c r="A41" s="263" t="str">
        <f>IFERROR(VLOOKUP($B41,'[12]regions WB'!$B$1:$C$216,2,FALSE),"")</f>
        <v>LAC</v>
      </c>
      <c r="B41" s="263" t="s">
        <v>288</v>
      </c>
      <c r="C41" s="263" t="s">
        <v>623</v>
      </c>
      <c r="D41" s="263" t="str">
        <f>IFERROR(VLOOKUP($B41,'[12]regions WB'!$B$1:$E$216,4,FALSE),0)</f>
        <v/>
      </c>
      <c r="E41" s="264" t="s">
        <v>949</v>
      </c>
      <c r="F41" s="189">
        <f>IFERROR(VLOOKUP($B41,[13]Multihazard!$B$7:$N$222,F$28,FALSE),"")</f>
        <v>1380560</v>
      </c>
      <c r="G41" s="265">
        <f>IFERROR(VLOOKUP($B41,[13]Multihazard!$B$7:$N$222,G$28,FALSE),"")</f>
        <v>1103.92</v>
      </c>
      <c r="H41" s="266">
        <f>IFERROR(VLOOKUP($B41,[13]Multihazard!$B$7:$N$222,H$28,FALSE),"")</f>
        <v>0.8</v>
      </c>
      <c r="I41" s="265">
        <f>IFERROR(VLOOKUP($B41,[13]Multihazard!$B$7:$N$222,I$28,FALSE),"")</f>
        <v>0</v>
      </c>
      <c r="J41" s="267">
        <f>IFERROR(VLOOKUP($B41,[13]Multihazard!$B$7:$N$222,J$28,FALSE),"")</f>
        <v>0</v>
      </c>
      <c r="K41" s="266" t="str">
        <f>IFERROR(VLOOKUP($B41,[13]Multihazard!$B$7:$N$222,K$28,FALSE),"")</f>
        <v>---</v>
      </c>
      <c r="L41" s="266" t="str">
        <f>IFERROR(VLOOKUP($B41,[13]Multihazard!$B$7:$N$222,L$28,FALSE),"")</f>
        <v>---</v>
      </c>
      <c r="M41" s="265">
        <f>IFERROR(VLOOKUP($B41,[13]Multihazard!$B$7:$N$222,M$28,FALSE),"")</f>
        <v>648.20000000000005</v>
      </c>
      <c r="N41" s="267">
        <f>IFERROR(VLOOKUP($B41,[13]Multihazard!$B$7:$N$222,N$28,FALSE),"")</f>
        <v>0.46951961522860292</v>
      </c>
      <c r="O41" s="266">
        <f>IFERROR(VLOOKUP($B41,[13]Multihazard!$B$7:$N$222,O$28,FALSE),"")</f>
        <v>1752.1200000000001</v>
      </c>
      <c r="P41" s="267">
        <f>IFERROR(VLOOKUP($B41,[13]Multihazard!$B$7:$N$222,P$28,FALSE),"")</f>
        <v>1.2691371617314715</v>
      </c>
      <c r="Q41" s="262">
        <f t="shared" si="18"/>
        <v>0.12691371617314715</v>
      </c>
    </row>
    <row r="42" spans="1:17" s="119" customFormat="1">
      <c r="A42" s="263" t="str">
        <f>IFERROR(VLOOKUP($B42,'[12]regions WB'!$B$1:$C$216,2,FALSE),"")</f>
        <v>Europe and Central Asia</v>
      </c>
      <c r="B42" s="263" t="s">
        <v>55</v>
      </c>
      <c r="C42" s="263" t="s">
        <v>527</v>
      </c>
      <c r="D42" s="263" t="str">
        <f>IFERROR(VLOOKUP($B42,'[12]regions WB'!$B$1:$E$216,4,FALSE),0)</f>
        <v/>
      </c>
      <c r="E42" s="264" t="s">
        <v>948</v>
      </c>
      <c r="F42" s="189">
        <f>IFERROR(VLOOKUP($B42,[13]Multihazard!$B$7:$N$222,F$28,FALSE),"")</f>
        <v>22895.200000000001</v>
      </c>
      <c r="G42" s="265">
        <f>IFERROR(VLOOKUP($B42,[13]Multihazard!$B$7:$N$222,G$28,FALSE),"")</f>
        <v>45.24</v>
      </c>
      <c r="H42" s="266">
        <f>IFERROR(VLOOKUP($B42,[13]Multihazard!$B$7:$N$222,H$28,FALSE),"")</f>
        <v>1.98</v>
      </c>
      <c r="I42" s="265">
        <f>IFERROR(VLOOKUP($B42,[13]Multihazard!$B$7:$N$222,I$28,FALSE),"")</f>
        <v>0</v>
      </c>
      <c r="J42" s="267">
        <f>IFERROR(VLOOKUP($B42,[13]Multihazard!$B$7:$N$222,J$28,FALSE),"")</f>
        <v>0</v>
      </c>
      <c r="K42" s="266" t="str">
        <f>IFERROR(VLOOKUP($B42,[13]Multihazard!$B$7:$N$222,K$28,FALSE),"")</f>
        <v>---</v>
      </c>
      <c r="L42" s="266" t="str">
        <f>IFERROR(VLOOKUP($B42,[13]Multihazard!$B$7:$N$222,L$28,FALSE),"")</f>
        <v>---</v>
      </c>
      <c r="M42" s="265">
        <f>IFERROR(VLOOKUP($B42,[13]Multihazard!$B$7:$N$222,M$28,FALSE),"")</f>
        <v>17.68</v>
      </c>
      <c r="N42" s="267">
        <f>IFERROR(VLOOKUP($B42,[13]Multihazard!$B$7:$N$222,N$28,FALSE),"")</f>
        <v>0.77221426325168585</v>
      </c>
      <c r="O42" s="266">
        <f>IFERROR(VLOOKUP($B42,[13]Multihazard!$B$7:$N$222,O$28,FALSE),"")</f>
        <v>62.92</v>
      </c>
      <c r="P42" s="267">
        <f>IFERROR(VLOOKUP($B42,[13]Multihazard!$B$7:$N$222,P$28,FALSE),"")</f>
        <v>2.7481742898074706</v>
      </c>
      <c r="Q42" s="262">
        <f t="shared" si="18"/>
        <v>0.27481742898074707</v>
      </c>
    </row>
    <row r="43" spans="1:17" s="119" customFormat="1">
      <c r="A43" s="263" t="str">
        <f>IFERROR(VLOOKUP($B43,'[12]regions WB'!$B$1:$C$216,2,FALSE),"")</f>
        <v>LAC</v>
      </c>
      <c r="B43" s="263" t="s">
        <v>306</v>
      </c>
      <c r="C43" s="263" t="s">
        <v>625</v>
      </c>
      <c r="D43" s="263" t="str">
        <f>IFERROR(VLOOKUP($B43,'[12]regions WB'!$B$1:$E$216,4,FALSE),0)</f>
        <v>SIDS</v>
      </c>
      <c r="E43" s="264" t="s">
        <v>951</v>
      </c>
      <c r="F43" s="189">
        <f>IFERROR(VLOOKUP($B43,[13]Multihazard!$B$7:$N$222,F$28,FALSE),"")</f>
        <v>8909.3799999999992</v>
      </c>
      <c r="G43" s="265">
        <f>IFERROR(VLOOKUP($B43,[13]Multihazard!$B$7:$N$222,G$28,FALSE),"")</f>
        <v>16.14</v>
      </c>
      <c r="H43" s="266">
        <f>IFERROR(VLOOKUP($B43,[13]Multihazard!$B$7:$N$222,H$28,FALSE),"")</f>
        <v>1.81</v>
      </c>
      <c r="I43" s="265">
        <f>IFERROR(VLOOKUP($B43,[13]Multihazard!$B$7:$N$222,I$28,FALSE),"")</f>
        <v>39.35</v>
      </c>
      <c r="J43" s="267">
        <f>IFERROR(VLOOKUP($B43,[13]Multihazard!$B$7:$N$222,J$28,FALSE),"")</f>
        <v>4.4166934174993102</v>
      </c>
      <c r="K43" s="266" t="str">
        <f>IFERROR(VLOOKUP($B43,[13]Multihazard!$B$7:$N$222,K$28,FALSE),"")</f>
        <v>---</v>
      </c>
      <c r="L43" s="266" t="str">
        <f>IFERROR(VLOOKUP($B43,[13]Multihazard!$B$7:$N$222,L$28,FALSE),"")</f>
        <v>---</v>
      </c>
      <c r="M43" s="265" t="str">
        <f>IFERROR(VLOOKUP($B43,[13]Multihazard!$B$7:$N$222,M$28,FALSE),"")</f>
        <v>---</v>
      </c>
      <c r="N43" s="267" t="str">
        <f>IFERROR(VLOOKUP($B43,[13]Multihazard!$B$7:$N$222,N$28,FALSE),"")</f>
        <v>---</v>
      </c>
      <c r="O43" s="266">
        <f>IFERROR(VLOOKUP($B43,[13]Multihazard!$B$7:$N$222,O$28,FALSE),"")</f>
        <v>55.49</v>
      </c>
      <c r="P43" s="267">
        <f>IFERROR(VLOOKUP($B43,[13]Multihazard!$B$7:$N$222,P$28,FALSE),"")</f>
        <v>6.2282672868370197</v>
      </c>
      <c r="Q43" s="262">
        <f t="shared" si="18"/>
        <v>0.62282672868370192</v>
      </c>
    </row>
    <row r="44" spans="1:17" s="119" customFormat="1">
      <c r="A44" s="263" t="str">
        <f>IFERROR(VLOOKUP($B44,'[12]regions WB'!$B$1:$C$216,2,FALSE),"")</f>
        <v>East Asia and the Pacific</v>
      </c>
      <c r="B44" s="263" t="s">
        <v>236</v>
      </c>
      <c r="C44" s="263" t="s">
        <v>31</v>
      </c>
      <c r="D44" s="263" t="str">
        <f>IFERROR(VLOOKUP($B44,'[12]regions WB'!$B$1:$E$216,4,FALSE),0)</f>
        <v/>
      </c>
      <c r="E44" s="264" t="s">
        <v>950</v>
      </c>
      <c r="F44" s="189">
        <f>IFERROR(VLOOKUP($B44,[13]Multihazard!$B$7:$N$222,F$28,FALSE),"")</f>
        <v>6616530</v>
      </c>
      <c r="G44" s="265">
        <f>IFERROR(VLOOKUP($B44,[13]Multihazard!$B$7:$N$222,G$28,FALSE),"")</f>
        <v>61.35</v>
      </c>
      <c r="H44" s="266">
        <f>IFERROR(VLOOKUP($B44,[13]Multihazard!$B$7:$N$222,H$28,FALSE),"")</f>
        <v>0.01</v>
      </c>
      <c r="I44" s="265">
        <f>IFERROR(VLOOKUP($B44,[13]Multihazard!$B$7:$N$222,I$28,FALSE),"")</f>
        <v>1205.46</v>
      </c>
      <c r="J44" s="267">
        <f>IFERROR(VLOOKUP($B44,[13]Multihazard!$B$7:$N$222,J$28,FALSE),"")</f>
        <v>0.18218915352911572</v>
      </c>
      <c r="K44" s="266">
        <f>IFERROR(VLOOKUP($B44,[13]Multihazard!$B$7:$N$222,K$28,FALSE),"")</f>
        <v>51.13</v>
      </c>
      <c r="L44" s="266">
        <f>IFERROR(VLOOKUP($B44,[13]Multihazard!$B$7:$N$222,L$28,FALSE),"")</f>
        <v>0.01</v>
      </c>
      <c r="M44" s="265">
        <f>IFERROR(VLOOKUP($B44,[13]Multihazard!$B$7:$N$222,M$28,FALSE),"")</f>
        <v>3376.6</v>
      </c>
      <c r="N44" s="267">
        <f>IFERROR(VLOOKUP($B44,[13]Multihazard!$B$7:$N$222,N$28,FALSE),"")</f>
        <v>0.51032792113086467</v>
      </c>
      <c r="O44" s="266">
        <f>IFERROR(VLOOKUP($B44,[13]Multihazard!$B$7:$N$222,O$28,FALSE),"")</f>
        <v>4694.54</v>
      </c>
      <c r="P44" s="267">
        <f>IFERROR(VLOOKUP($B44,[13]Multihazard!$B$7:$N$222,P$28,FALSE),"")</f>
        <v>0.70951692201199112</v>
      </c>
      <c r="Q44" s="262">
        <f t="shared" si="18"/>
        <v>7.095169220119911E-2</v>
      </c>
    </row>
    <row r="45" spans="1:17" s="119" customFormat="1">
      <c r="A45" s="263" t="str">
        <f>IFERROR(VLOOKUP($B45,'[12]regions WB'!$B$1:$C$216,2,FALSE),"")</f>
        <v>Europe and Central Asia</v>
      </c>
      <c r="B45" s="263" t="s">
        <v>152</v>
      </c>
      <c r="C45" s="263" t="s">
        <v>576</v>
      </c>
      <c r="D45" s="263" t="str">
        <f>IFERROR(VLOOKUP($B45,'[12]regions WB'!$B$1:$E$216,4,FALSE),0)</f>
        <v/>
      </c>
      <c r="E45" s="264" t="s">
        <v>950</v>
      </c>
      <c r="F45" s="189">
        <f>IFERROR(VLOOKUP($B45,[13]Multihazard!$B$7:$N$222,F$28,FALSE),"")</f>
        <v>1801470</v>
      </c>
      <c r="G45" s="265">
        <f>IFERROR(VLOOKUP($B45,[13]Multihazard!$B$7:$N$222,G$28,FALSE),"")</f>
        <v>524.6</v>
      </c>
      <c r="H45" s="266">
        <f>IFERROR(VLOOKUP($B45,[13]Multihazard!$B$7:$N$222,H$28,FALSE),"")</f>
        <v>0.28999999999999998</v>
      </c>
      <c r="I45" s="265">
        <f>IFERROR(VLOOKUP($B45,[13]Multihazard!$B$7:$N$222,I$28,FALSE),"")</f>
        <v>0</v>
      </c>
      <c r="J45" s="267">
        <f>IFERROR(VLOOKUP($B45,[13]Multihazard!$B$7:$N$222,J$28,FALSE),"")</f>
        <v>0</v>
      </c>
      <c r="K45" s="266" t="str">
        <f>IFERROR(VLOOKUP($B45,[13]Multihazard!$B$7:$N$222,K$28,FALSE),"")</f>
        <v>---</v>
      </c>
      <c r="L45" s="266" t="str">
        <f>IFERROR(VLOOKUP($B45,[13]Multihazard!$B$7:$N$222,L$28,FALSE),"")</f>
        <v>---</v>
      </c>
      <c r="M45" s="265">
        <f>IFERROR(VLOOKUP($B45,[13]Multihazard!$B$7:$N$222,M$28,FALSE),"")</f>
        <v>607.29999999999995</v>
      </c>
      <c r="N45" s="267">
        <f>IFERROR(VLOOKUP($B45,[13]Multihazard!$B$7:$N$222,N$28,FALSE),"")</f>
        <v>0.33711357946565856</v>
      </c>
      <c r="O45" s="266">
        <f>IFERROR(VLOOKUP($B45,[13]Multihazard!$B$7:$N$222,O$28,FALSE),"")</f>
        <v>1131.9000000000001</v>
      </c>
      <c r="P45" s="267">
        <f>IFERROR(VLOOKUP($B45,[13]Multihazard!$B$7:$N$222,P$28,FALSE),"")</f>
        <v>0.62832020516578124</v>
      </c>
      <c r="Q45" s="262">
        <f t="shared" si="18"/>
        <v>6.283202051657813E-2</v>
      </c>
    </row>
    <row r="46" spans="1:17" s="119" customFormat="1">
      <c r="A46" s="263" t="str">
        <f>IFERROR(VLOOKUP($B46,'[12]regions WB'!$B$1:$C$216,2,FALSE),"")</f>
        <v>Europe and Central Asia</v>
      </c>
      <c r="B46" s="263" t="s">
        <v>53</v>
      </c>
      <c r="C46" s="263" t="s">
        <v>529</v>
      </c>
      <c r="D46" s="263" t="str">
        <f>IFERROR(VLOOKUP($B46,'[12]regions WB'!$B$1:$E$216,4,FALSE),0)</f>
        <v/>
      </c>
      <c r="E46" s="264" t="s">
        <v>949</v>
      </c>
      <c r="F46" s="189">
        <f>IFERROR(VLOOKUP($B46,[13]Multihazard!$B$7:$N$222,F$28,FALSE),"")</f>
        <v>192784</v>
      </c>
      <c r="G46" s="265">
        <f>IFERROR(VLOOKUP($B46,[13]Multihazard!$B$7:$N$222,G$28,FALSE),"")</f>
        <v>282.02</v>
      </c>
      <c r="H46" s="266">
        <f>IFERROR(VLOOKUP($B46,[13]Multihazard!$B$7:$N$222,H$28,FALSE),"")</f>
        <v>1.46</v>
      </c>
      <c r="I46" s="265">
        <f>IFERROR(VLOOKUP($B46,[13]Multihazard!$B$7:$N$222,I$28,FALSE),"")</f>
        <v>0</v>
      </c>
      <c r="J46" s="267">
        <f>IFERROR(VLOOKUP($B46,[13]Multihazard!$B$7:$N$222,J$28,FALSE),"")</f>
        <v>0</v>
      </c>
      <c r="K46" s="266" t="str">
        <f>IFERROR(VLOOKUP($B46,[13]Multihazard!$B$7:$N$222,K$28,FALSE),"")</f>
        <v>---</v>
      </c>
      <c r="L46" s="266" t="str">
        <f>IFERROR(VLOOKUP($B46,[13]Multihazard!$B$7:$N$222,L$28,FALSE),"")</f>
        <v>---</v>
      </c>
      <c r="M46" s="265">
        <f>IFERROR(VLOOKUP($B46,[13]Multihazard!$B$7:$N$222,M$28,FALSE),"")</f>
        <v>28.59</v>
      </c>
      <c r="N46" s="267">
        <f>IFERROR(VLOOKUP($B46,[13]Multihazard!$B$7:$N$222,N$28,FALSE),"")</f>
        <v>0.14830068885384678</v>
      </c>
      <c r="O46" s="266">
        <f>IFERROR(VLOOKUP($B46,[13]Multihazard!$B$7:$N$222,O$28,FALSE),"")</f>
        <v>310.60999999999996</v>
      </c>
      <c r="P46" s="267">
        <f>IFERROR(VLOOKUP($B46,[13]Multihazard!$B$7:$N$222,P$28,FALSE),"")</f>
        <v>1.6111814258444681</v>
      </c>
      <c r="Q46" s="262">
        <f t="shared" si="18"/>
        <v>0.16111814258444682</v>
      </c>
    </row>
    <row r="47" spans="1:17" s="119" customFormat="1">
      <c r="A47" s="263" t="str">
        <f>IFERROR(VLOOKUP($B47,'[12]regions WB'!$B$1:$C$216,2,FALSE),"")</f>
        <v>LAC</v>
      </c>
      <c r="B47" s="263" t="s">
        <v>298</v>
      </c>
      <c r="C47" s="263" t="s">
        <v>626</v>
      </c>
      <c r="D47" s="263" t="str">
        <f>IFERROR(VLOOKUP($B47,'[12]regions WB'!$B$1:$E$216,4,FALSE),0)</f>
        <v>SIDS</v>
      </c>
      <c r="E47" s="264" t="s">
        <v>951</v>
      </c>
      <c r="F47" s="189">
        <f>IFERROR(VLOOKUP($B47,[13]Multihazard!$B$7:$N$222,F$28,FALSE),"")</f>
        <v>45743.7</v>
      </c>
      <c r="G47" s="265" t="str">
        <f>IFERROR(VLOOKUP($B47,[13]Multihazard!$B$7:$N$222,G$28,FALSE),"")</f>
        <v>---</v>
      </c>
      <c r="H47" s="266" t="str">
        <f>IFERROR(VLOOKUP($B47,[13]Multihazard!$B$7:$N$222,H$28,FALSE),"")</f>
        <v>---</v>
      </c>
      <c r="I47" s="265">
        <f>IFERROR(VLOOKUP($B47,[13]Multihazard!$B$7:$N$222,I$28,FALSE),"")</f>
        <v>2189.98</v>
      </c>
      <c r="J47" s="267">
        <f>IFERROR(VLOOKUP($B47,[13]Multihazard!$B$7:$N$222,J$28,FALSE),"")</f>
        <v>47.875007924588523</v>
      </c>
      <c r="K47" s="266" t="str">
        <f>IFERROR(VLOOKUP($B47,[13]Multihazard!$B$7:$N$222,K$28,FALSE),"")</f>
        <v>---</v>
      </c>
      <c r="L47" s="266" t="str">
        <f>IFERROR(VLOOKUP($B47,[13]Multihazard!$B$7:$N$222,L$28,FALSE),"")</f>
        <v>---</v>
      </c>
      <c r="M47" s="265" t="str">
        <f>IFERROR(VLOOKUP($B47,[13]Multihazard!$B$7:$N$222,M$28,FALSE),"")</f>
        <v>---</v>
      </c>
      <c r="N47" s="267" t="str">
        <f>IFERROR(VLOOKUP($B47,[13]Multihazard!$B$7:$N$222,N$28,FALSE),"")</f>
        <v>---</v>
      </c>
      <c r="O47" s="266">
        <f>IFERROR(VLOOKUP($B47,[13]Multihazard!$B$7:$N$222,O$28,FALSE),"")</f>
        <v>2189.98</v>
      </c>
      <c r="P47" s="267">
        <f>IFERROR(VLOOKUP($B47,[13]Multihazard!$B$7:$N$222,P$28,FALSE),"")</f>
        <v>47.875007924588523</v>
      </c>
      <c r="Q47" s="262">
        <f t="shared" si="18"/>
        <v>4.7875007924588528</v>
      </c>
    </row>
    <row r="48" spans="1:17" s="119" customFormat="1">
      <c r="A48" s="263" t="str">
        <f>IFERROR(VLOOKUP($B48,'[12]regions WB'!$B$1:$C$216,2,FALSE),"")</f>
        <v>Middle East and North Africa</v>
      </c>
      <c r="B48" s="263" t="s">
        <v>130</v>
      </c>
      <c r="C48" s="263" t="s">
        <v>530</v>
      </c>
      <c r="D48" s="263" t="str">
        <f>IFERROR(VLOOKUP($B48,'[12]regions WB'!$B$1:$E$216,4,FALSE),0)</f>
        <v>SIDS</v>
      </c>
      <c r="E48" s="264" t="s">
        <v>951</v>
      </c>
      <c r="F48" s="189">
        <f>IFERROR(VLOOKUP($B48,[13]Multihazard!$B$7:$N$222,F$28,FALSE),"")</f>
        <v>103503</v>
      </c>
      <c r="G48" s="265">
        <f>IFERROR(VLOOKUP($B48,[13]Multihazard!$B$7:$N$222,G$28,FALSE),"")</f>
        <v>25.66</v>
      </c>
      <c r="H48" s="266">
        <f>IFERROR(VLOOKUP($B48,[13]Multihazard!$B$7:$N$222,H$28,FALSE),"")</f>
        <v>0.25</v>
      </c>
      <c r="I48" s="265">
        <f>IFERROR(VLOOKUP($B48,[13]Multihazard!$B$7:$N$222,I$28,FALSE),"")</f>
        <v>0</v>
      </c>
      <c r="J48" s="267">
        <f>IFERROR(VLOOKUP($B48,[13]Multihazard!$B$7:$N$222,J$28,FALSE),"")</f>
        <v>0</v>
      </c>
      <c r="K48" s="266" t="str">
        <f>IFERROR(VLOOKUP($B48,[13]Multihazard!$B$7:$N$222,K$28,FALSE),"")</f>
        <v>---</v>
      </c>
      <c r="L48" s="266" t="str">
        <f>IFERROR(VLOOKUP($B48,[13]Multihazard!$B$7:$N$222,L$28,FALSE),"")</f>
        <v>---</v>
      </c>
      <c r="M48" s="265" t="str">
        <f>IFERROR(VLOOKUP($B48,[13]Multihazard!$B$7:$N$222,M$28,FALSE),"")</f>
        <v>---</v>
      </c>
      <c r="N48" s="267" t="str">
        <f>IFERROR(VLOOKUP($B48,[13]Multihazard!$B$7:$N$222,N$28,FALSE),"")</f>
        <v>---</v>
      </c>
      <c r="O48" s="266">
        <f>IFERROR(VLOOKUP($B48,[13]Multihazard!$B$7:$N$222,O$28,FALSE),"")</f>
        <v>25.66</v>
      </c>
      <c r="P48" s="267">
        <f>IFERROR(VLOOKUP($B48,[13]Multihazard!$B$7:$N$222,P$28,FALSE),"")</f>
        <v>0.24791551935692685</v>
      </c>
      <c r="Q48" s="262">
        <f t="shared" si="18"/>
        <v>2.4791551935692685E-2</v>
      </c>
    </row>
    <row r="49" spans="1:17" s="119" customFormat="1">
      <c r="A49" s="263" t="str">
        <f>IFERROR(VLOOKUP($B49,'[12]regions WB'!$B$1:$C$216,2,FALSE),"")</f>
        <v>South Asia</v>
      </c>
      <c r="B49" s="263" t="s">
        <v>70</v>
      </c>
      <c r="C49" s="263" t="s">
        <v>531</v>
      </c>
      <c r="D49" s="263" t="str">
        <f>IFERROR(VLOOKUP($B49,'[12]regions WB'!$B$1:$E$216,4,FALSE),0)</f>
        <v/>
      </c>
      <c r="E49" s="264" t="s">
        <v>946</v>
      </c>
      <c r="F49" s="189">
        <f>IFERROR(VLOOKUP($B49,[13]Multihazard!$B$7:$N$222,F$28,FALSE),"")</f>
        <v>381432</v>
      </c>
      <c r="G49" s="265">
        <f>IFERROR(VLOOKUP($B49,[13]Multihazard!$B$7:$N$222,G$28,FALSE),"")</f>
        <v>126.46</v>
      </c>
      <c r="H49" s="266">
        <f>IFERROR(VLOOKUP($B49,[13]Multihazard!$B$7:$N$222,H$28,FALSE),"")</f>
        <v>0.33</v>
      </c>
      <c r="I49" s="265">
        <f>IFERROR(VLOOKUP($B49,[13]Multihazard!$B$7:$N$222,I$28,FALSE),"")</f>
        <v>489.20000000000005</v>
      </c>
      <c r="J49" s="267">
        <f>IFERROR(VLOOKUP($B49,[13]Multihazard!$B$7:$N$222,J$28,FALSE),"")</f>
        <v>1.2825352880723171</v>
      </c>
      <c r="K49" s="266">
        <f>IFERROR(VLOOKUP($B49,[13]Multihazard!$B$7:$N$222,K$28,FALSE),"")</f>
        <v>5.5</v>
      </c>
      <c r="L49" s="266">
        <f>IFERROR(VLOOKUP($B49,[13]Multihazard!$B$7:$N$222,L$28,FALSE),"")</f>
        <v>0.01</v>
      </c>
      <c r="M49" s="265">
        <f>IFERROR(VLOOKUP($B49,[13]Multihazard!$B$7:$N$222,M$28,FALSE),"")</f>
        <v>2343.16</v>
      </c>
      <c r="N49" s="267">
        <f>IFERROR(VLOOKUP($B49,[13]Multihazard!$B$7:$N$222,N$28,FALSE),"")</f>
        <v>6.1430608863440925</v>
      </c>
      <c r="O49" s="266">
        <f>IFERROR(VLOOKUP($B49,[13]Multihazard!$B$7:$N$222,O$28,FALSE),"")</f>
        <v>2964.3199999999997</v>
      </c>
      <c r="P49" s="267">
        <f>IFERROR(VLOOKUP($B49,[13]Multihazard!$B$7:$N$222,P$28,FALSE),"")</f>
        <v>7.7715556114851392</v>
      </c>
      <c r="Q49" s="262">
        <f t="shared" si="18"/>
        <v>0.77715556114851392</v>
      </c>
    </row>
    <row r="50" spans="1:17" s="119" customFormat="1">
      <c r="A50" s="263" t="str">
        <f>IFERROR(VLOOKUP($B50,'[12]regions WB'!$B$1:$C$216,2,FALSE),"")</f>
        <v>LAC</v>
      </c>
      <c r="B50" s="263" t="s">
        <v>296</v>
      </c>
      <c r="C50" s="263" t="s">
        <v>627</v>
      </c>
      <c r="D50" s="263" t="str">
        <f>IFERROR(VLOOKUP($B50,'[12]regions WB'!$B$1:$E$216,4,FALSE),0)</f>
        <v>SIDS</v>
      </c>
      <c r="E50" s="264" t="s">
        <v>951</v>
      </c>
      <c r="F50" s="189">
        <f>IFERROR(VLOOKUP($B50,[13]Multihazard!$B$7:$N$222,F$28,FALSE),"")</f>
        <v>14036.5</v>
      </c>
      <c r="G50" s="265">
        <f>IFERROR(VLOOKUP($B50,[13]Multihazard!$B$7:$N$222,G$28,FALSE),"")</f>
        <v>22.82</v>
      </c>
      <c r="H50" s="266">
        <f>IFERROR(VLOOKUP($B50,[13]Multihazard!$B$7:$N$222,H$28,FALSE),"")</f>
        <v>1.63</v>
      </c>
      <c r="I50" s="265">
        <f>IFERROR(VLOOKUP($B50,[13]Multihazard!$B$7:$N$222,I$28,FALSE),"")</f>
        <v>80.72</v>
      </c>
      <c r="J50" s="267">
        <f>IFERROR(VLOOKUP($B50,[13]Multihazard!$B$7:$N$222,J$28,FALSE),"")</f>
        <v>5.7507213336658003</v>
      </c>
      <c r="K50" s="266" t="str">
        <f>IFERROR(VLOOKUP($B50,[13]Multihazard!$B$7:$N$222,K$28,FALSE),"")</f>
        <v>---</v>
      </c>
      <c r="L50" s="266" t="str">
        <f>IFERROR(VLOOKUP($B50,[13]Multihazard!$B$7:$N$222,L$28,FALSE),"")</f>
        <v>---</v>
      </c>
      <c r="M50" s="265" t="str">
        <f>IFERROR(VLOOKUP($B50,[13]Multihazard!$B$7:$N$222,M$28,FALSE),"")</f>
        <v>---</v>
      </c>
      <c r="N50" s="267" t="str">
        <f>IFERROR(VLOOKUP($B50,[13]Multihazard!$B$7:$N$222,N$28,FALSE),"")</f>
        <v>---</v>
      </c>
      <c r="O50" s="266">
        <f>IFERROR(VLOOKUP($B50,[13]Multihazard!$B$7:$N$222,O$28,FALSE),"")</f>
        <v>103.53999999999999</v>
      </c>
      <c r="P50" s="267">
        <f>IFERROR(VLOOKUP($B50,[13]Multihazard!$B$7:$N$222,P$28,FALSE),"")</f>
        <v>7.3764827414241427</v>
      </c>
      <c r="Q50" s="262">
        <f t="shared" si="18"/>
        <v>0.73764827414241441</v>
      </c>
    </row>
    <row r="51" spans="1:17" s="119" customFormat="1">
      <c r="A51" s="263" t="str">
        <f>IFERROR(VLOOKUP($B51,'[12]regions WB'!$B$1:$C$216,2,FALSE),"")</f>
        <v>Europe and Central Asia</v>
      </c>
      <c r="B51" s="263" t="s">
        <v>208</v>
      </c>
      <c r="C51" s="263" t="s">
        <v>577</v>
      </c>
      <c r="D51" s="263" t="str">
        <f>IFERROR(VLOOKUP($B51,'[12]regions WB'!$B$1:$E$216,4,FALSE),0)</f>
        <v/>
      </c>
      <c r="E51" s="264" t="s">
        <v>949</v>
      </c>
      <c r="F51" s="189">
        <f>IFERROR(VLOOKUP($B51,[13]Multihazard!$B$7:$N$222,F$28,FALSE),"")</f>
        <v>229400</v>
      </c>
      <c r="G51" s="265" t="str">
        <f>IFERROR(VLOOKUP($B51,[13]Multihazard!$B$7:$N$222,G$28,FALSE),"")</f>
        <v>---</v>
      </c>
      <c r="H51" s="266" t="str">
        <f>IFERROR(VLOOKUP($B51,[13]Multihazard!$B$7:$N$222,H$28,FALSE),"")</f>
        <v>---</v>
      </c>
      <c r="I51" s="265">
        <f>IFERROR(VLOOKUP($B51,[13]Multihazard!$B$7:$N$222,I$28,FALSE),"")</f>
        <v>0</v>
      </c>
      <c r="J51" s="267">
        <f>IFERROR(VLOOKUP($B51,[13]Multihazard!$B$7:$N$222,J$28,FALSE),"")</f>
        <v>0</v>
      </c>
      <c r="K51" s="266" t="str">
        <f>IFERROR(VLOOKUP($B51,[13]Multihazard!$B$7:$N$222,K$28,FALSE),"")</f>
        <v>---</v>
      </c>
      <c r="L51" s="266" t="str">
        <f>IFERROR(VLOOKUP($B51,[13]Multihazard!$B$7:$N$222,L$28,FALSE),"")</f>
        <v>---</v>
      </c>
      <c r="M51" s="265">
        <f>IFERROR(VLOOKUP($B51,[13]Multihazard!$B$7:$N$222,M$28,FALSE),"")</f>
        <v>394.65</v>
      </c>
      <c r="N51" s="267">
        <f>IFERROR(VLOOKUP($B51,[13]Multihazard!$B$7:$N$222,N$28,FALSE),"")</f>
        <v>1.7203574542284219</v>
      </c>
      <c r="O51" s="266">
        <f>IFERROR(VLOOKUP($B51,[13]Multihazard!$B$7:$N$222,O$28,FALSE),"")</f>
        <v>394.65</v>
      </c>
      <c r="P51" s="267">
        <f>IFERROR(VLOOKUP($B51,[13]Multihazard!$B$7:$N$222,P$28,FALSE),"")</f>
        <v>1.7203574542284219</v>
      </c>
      <c r="Q51" s="262">
        <f t="shared" si="18"/>
        <v>0.1720357454228422</v>
      </c>
    </row>
    <row r="52" spans="1:17" s="119" customFormat="1">
      <c r="A52" s="263" t="str">
        <f>IFERROR(VLOOKUP($B52,'[12]regions WB'!$B$1:$C$216,2,FALSE),"")</f>
        <v>Europe and Central Asia</v>
      </c>
      <c r="B52" s="263" t="s">
        <v>172</v>
      </c>
      <c r="C52" s="263" t="s">
        <v>578</v>
      </c>
      <c r="D52" s="263" t="str">
        <f>IFERROR(VLOOKUP($B52,'[12]regions WB'!$B$1:$E$216,4,FALSE),0)</f>
        <v/>
      </c>
      <c r="E52" s="264" t="s">
        <v>950</v>
      </c>
      <c r="F52" s="189">
        <f>IFERROR(VLOOKUP($B52,[13]Multihazard!$B$7:$N$222,F$28,FALSE),"")</f>
        <v>1980550</v>
      </c>
      <c r="G52" s="265">
        <f>IFERROR(VLOOKUP($B52,[13]Multihazard!$B$7:$N$222,G$28,FALSE),"")</f>
        <v>190.39</v>
      </c>
      <c r="H52" s="266">
        <f>IFERROR(VLOOKUP($B52,[13]Multihazard!$B$7:$N$222,H$28,FALSE),"")</f>
        <v>0.1</v>
      </c>
      <c r="I52" s="265">
        <f>IFERROR(VLOOKUP($B52,[13]Multihazard!$B$7:$N$222,I$28,FALSE),"")</f>
        <v>0</v>
      </c>
      <c r="J52" s="267">
        <f>IFERROR(VLOOKUP($B52,[13]Multihazard!$B$7:$N$222,J$28,FALSE),"")</f>
        <v>0</v>
      </c>
      <c r="K52" s="266" t="str">
        <f>IFERROR(VLOOKUP($B52,[13]Multihazard!$B$7:$N$222,K$28,FALSE),"")</f>
        <v>---</v>
      </c>
      <c r="L52" s="266" t="str">
        <f>IFERROR(VLOOKUP($B52,[13]Multihazard!$B$7:$N$222,L$28,FALSE),"")</f>
        <v>---</v>
      </c>
      <c r="M52" s="265">
        <f>IFERROR(VLOOKUP($B52,[13]Multihazard!$B$7:$N$222,M$28,FALSE),"")</f>
        <v>100.41</v>
      </c>
      <c r="N52" s="267">
        <f>IFERROR(VLOOKUP($B52,[13]Multihazard!$B$7:$N$222,N$28,FALSE),"")</f>
        <v>5.069803842367019E-2</v>
      </c>
      <c r="O52" s="266">
        <f>IFERROR(VLOOKUP($B52,[13]Multihazard!$B$7:$N$222,O$28,FALSE),"")</f>
        <v>290.79999999999995</v>
      </c>
      <c r="P52" s="267">
        <f>IFERROR(VLOOKUP($B52,[13]Multihazard!$B$7:$N$222,P$28,FALSE),"")</f>
        <v>0.14682790134053669</v>
      </c>
      <c r="Q52" s="262">
        <f t="shared" si="18"/>
        <v>1.4682790134053669E-2</v>
      </c>
    </row>
    <row r="53" spans="1:17" s="119" customFormat="1">
      <c r="A53" s="263" t="str">
        <f>IFERROR(VLOOKUP($B53,'[12]regions WB'!$B$1:$C$216,2,FALSE),"")</f>
        <v>LAC</v>
      </c>
      <c r="B53" s="263" t="s">
        <v>286</v>
      </c>
      <c r="C53" s="263" t="s">
        <v>628</v>
      </c>
      <c r="D53" s="263" t="str">
        <f>IFERROR(VLOOKUP($B53,'[12]regions WB'!$B$1:$E$216,4,FALSE),0)</f>
        <v>SIDS</v>
      </c>
      <c r="E53" s="264" t="s">
        <v>949</v>
      </c>
      <c r="F53" s="189">
        <f>IFERROR(VLOOKUP($B53,[13]Multihazard!$B$7:$N$222,F$28,FALSE),"")</f>
        <v>5994.43</v>
      </c>
      <c r="G53" s="265">
        <f>IFERROR(VLOOKUP($B53,[13]Multihazard!$B$7:$N$222,G$28,FALSE),"")</f>
        <v>2.95</v>
      </c>
      <c r="H53" s="266">
        <f>IFERROR(VLOOKUP($B53,[13]Multihazard!$B$7:$N$222,H$28,FALSE),"")</f>
        <v>0.49</v>
      </c>
      <c r="I53" s="265">
        <f>IFERROR(VLOOKUP($B53,[13]Multihazard!$B$7:$N$222,I$28,FALSE),"")</f>
        <v>43.51</v>
      </c>
      <c r="J53" s="267">
        <f>IFERROR(VLOOKUP($B53,[13]Multihazard!$B$7:$N$222,J$28,FALSE),"")</f>
        <v>7.258404885869048</v>
      </c>
      <c r="K53" s="266" t="str">
        <f>IFERROR(VLOOKUP($B53,[13]Multihazard!$B$7:$N$222,K$28,FALSE),"")</f>
        <v>---</v>
      </c>
      <c r="L53" s="266" t="str">
        <f>IFERROR(VLOOKUP($B53,[13]Multihazard!$B$7:$N$222,L$28,FALSE),"")</f>
        <v>---</v>
      </c>
      <c r="M53" s="265">
        <f>IFERROR(VLOOKUP($B53,[13]Multihazard!$B$7:$N$222,M$28,FALSE),"")</f>
        <v>36.86</v>
      </c>
      <c r="N53" s="267">
        <f>IFERROR(VLOOKUP($B53,[13]Multihazard!$B$7:$N$222,N$28,FALSE),"")</f>
        <v>6.149041693705656</v>
      </c>
      <c r="O53" s="266">
        <f>IFERROR(VLOOKUP($B53,[13]Multihazard!$B$7:$N$222,O$28,FALSE),"")</f>
        <v>83.32</v>
      </c>
      <c r="P53" s="267">
        <f>IFERROR(VLOOKUP($B53,[13]Multihazard!$B$7:$N$222,P$28,FALSE),"")</f>
        <v>13.899570100910344</v>
      </c>
      <c r="Q53" s="262">
        <f t="shared" si="18"/>
        <v>1.3899570100910343</v>
      </c>
    </row>
    <row r="54" spans="1:17" s="119" customFormat="1">
      <c r="A54" s="263" t="str">
        <f>IFERROR(VLOOKUP($B54,'[12]regions WB'!$B$1:$C$216,2,FALSE),"")</f>
        <v>Sub-Saharan Africa</v>
      </c>
      <c r="B54" s="263" t="s">
        <v>402</v>
      </c>
      <c r="C54" s="263" t="s">
        <v>457</v>
      </c>
      <c r="D54" s="263" t="str">
        <f>IFERROR(VLOOKUP($B54,'[12]regions WB'!$B$1:$E$216,4,FALSE),0)</f>
        <v/>
      </c>
      <c r="E54" s="264" t="s">
        <v>946</v>
      </c>
      <c r="F54" s="189">
        <f>IFERROR(VLOOKUP($B54,[13]Multihazard!$B$7:$N$222,F$28,FALSE),"")</f>
        <v>21971.9</v>
      </c>
      <c r="G54" s="265">
        <f>IFERROR(VLOOKUP($B54,[13]Multihazard!$B$7:$N$222,G$28,FALSE),"")</f>
        <v>0.23</v>
      </c>
      <c r="H54" s="266">
        <f>IFERROR(VLOOKUP($B54,[13]Multihazard!$B$7:$N$222,H$28,FALSE),"")</f>
        <v>0.01</v>
      </c>
      <c r="I54" s="265">
        <f>IFERROR(VLOOKUP($B54,[13]Multihazard!$B$7:$N$222,I$28,FALSE),"")</f>
        <v>0</v>
      </c>
      <c r="J54" s="267">
        <f>IFERROR(VLOOKUP($B54,[13]Multihazard!$B$7:$N$222,J$28,FALSE),"")</f>
        <v>0</v>
      </c>
      <c r="K54" s="266" t="str">
        <f>IFERROR(VLOOKUP($B54,[13]Multihazard!$B$7:$N$222,K$28,FALSE),"")</f>
        <v>---</v>
      </c>
      <c r="L54" s="266" t="str">
        <f>IFERROR(VLOOKUP($B54,[13]Multihazard!$B$7:$N$222,L$28,FALSE),"")</f>
        <v>---</v>
      </c>
      <c r="M54" s="265">
        <f>IFERROR(VLOOKUP($B54,[13]Multihazard!$B$7:$N$222,M$28,FALSE),"")</f>
        <v>23.89</v>
      </c>
      <c r="N54" s="267">
        <f>IFERROR(VLOOKUP($B54,[13]Multihazard!$B$7:$N$222,N$28,FALSE),"")</f>
        <v>1.0872978668208029</v>
      </c>
      <c r="O54" s="266">
        <f>IFERROR(VLOOKUP($B54,[13]Multihazard!$B$7:$N$222,O$28,FALSE),"")</f>
        <v>24.12</v>
      </c>
      <c r="P54" s="267">
        <f>IFERROR(VLOOKUP($B54,[13]Multihazard!$B$7:$N$222,P$28,FALSE),"")</f>
        <v>1.0977657826587595</v>
      </c>
      <c r="Q54" s="262">
        <f t="shared" si="18"/>
        <v>0.10977657826587595</v>
      </c>
    </row>
    <row r="55" spans="1:17" s="119" customFormat="1">
      <c r="A55" s="263" t="str">
        <f>IFERROR(VLOOKUP($B55,'[12]regions WB'!$B$1:$C$216,2,FALSE),"")</f>
        <v>North America</v>
      </c>
      <c r="B55" s="263" t="s">
        <v>973</v>
      </c>
      <c r="C55" s="263" t="s">
        <v>974</v>
      </c>
      <c r="D55" s="263" t="str">
        <f>IFERROR(VLOOKUP($B55,'[12]regions WB'!$B$1:$E$216,4,FALSE),0)</f>
        <v>SIDS</v>
      </c>
      <c r="E55" s="264" t="s">
        <v>951</v>
      </c>
      <c r="F55" s="189">
        <f>IFERROR(VLOOKUP($B55,[13]Multihazard!$B$7:$N$222,F$28,FALSE),"")</f>
        <v>10451.9</v>
      </c>
      <c r="G55" s="265" t="str">
        <f>IFERROR(VLOOKUP($B55,[13]Multihazard!$B$7:$N$222,G$28,FALSE),"")</f>
        <v>---</v>
      </c>
      <c r="H55" s="266" t="str">
        <f>IFERROR(VLOOKUP($B55,[13]Multihazard!$B$7:$N$222,H$28,FALSE),"")</f>
        <v>---</v>
      </c>
      <c r="I55" s="265">
        <f>IFERROR(VLOOKUP($B55,[13]Multihazard!$B$7:$N$222,I$28,FALSE),"")</f>
        <v>61.19</v>
      </c>
      <c r="J55" s="267">
        <f>IFERROR(VLOOKUP($B55,[13]Multihazard!$B$7:$N$222,J$28,FALSE),"")</f>
        <v>5.8544379490810288</v>
      </c>
      <c r="K55" s="266">
        <f>IFERROR(VLOOKUP($B55,[13]Multihazard!$B$7:$N$222,K$28,FALSE),"")</f>
        <v>7.0000000000000007E-2</v>
      </c>
      <c r="L55" s="266">
        <f>IFERROR(VLOOKUP($B55,[13]Multihazard!$B$7:$N$222,L$28,FALSE),"")</f>
        <v>0.01</v>
      </c>
      <c r="M55" s="265" t="str">
        <f>IFERROR(VLOOKUP($B55,[13]Multihazard!$B$7:$N$222,M$28,FALSE),"")</f>
        <v>---</v>
      </c>
      <c r="N55" s="267" t="str">
        <f>IFERROR(VLOOKUP($B55,[13]Multihazard!$B$7:$N$222,N$28,FALSE),"")</f>
        <v>---</v>
      </c>
      <c r="O55" s="266">
        <f>IFERROR(VLOOKUP($B55,[13]Multihazard!$B$7:$N$222,O$28,FALSE),"")</f>
        <v>61.26</v>
      </c>
      <c r="P55" s="267">
        <f>IFERROR(VLOOKUP($B55,[13]Multihazard!$B$7:$N$222,P$28,FALSE),"")</f>
        <v>5.8611352959748944</v>
      </c>
      <c r="Q55" s="262">
        <f t="shared" si="18"/>
        <v>0.58611352959748952</v>
      </c>
    </row>
    <row r="56" spans="1:17" s="119" customFormat="1">
      <c r="A56" s="263" t="str">
        <f>IFERROR(VLOOKUP($B56,'[12]regions WB'!$B$1:$C$216,2,FALSE),"")</f>
        <v>South Asia</v>
      </c>
      <c r="B56" s="263" t="s">
        <v>36</v>
      </c>
      <c r="C56" s="263" t="s">
        <v>532</v>
      </c>
      <c r="D56" s="263" t="str">
        <f>IFERROR(VLOOKUP($B56,'[12]regions WB'!$B$1:$E$216,4,FALSE),0)</f>
        <v/>
      </c>
      <c r="E56" s="264" t="s">
        <v>948</v>
      </c>
      <c r="F56" s="189">
        <f>IFERROR(VLOOKUP($B56,[13]Multihazard!$B$7:$N$222,F$28,FALSE),"")</f>
        <v>11083.7</v>
      </c>
      <c r="G56" s="265">
        <f>IFERROR(VLOOKUP($B56,[13]Multihazard!$B$7:$N$222,G$28,FALSE),"")</f>
        <v>7.98</v>
      </c>
      <c r="H56" s="266">
        <f>IFERROR(VLOOKUP($B56,[13]Multihazard!$B$7:$N$222,H$28,FALSE),"")</f>
        <v>0.72</v>
      </c>
      <c r="I56" s="265">
        <f>IFERROR(VLOOKUP($B56,[13]Multihazard!$B$7:$N$222,I$28,FALSE),"")</f>
        <v>0</v>
      </c>
      <c r="J56" s="267">
        <f>IFERROR(VLOOKUP($B56,[13]Multihazard!$B$7:$N$222,J$28,FALSE),"")</f>
        <v>0</v>
      </c>
      <c r="K56" s="266" t="str">
        <f>IFERROR(VLOOKUP($B56,[13]Multihazard!$B$7:$N$222,K$28,FALSE),"")</f>
        <v>---</v>
      </c>
      <c r="L56" s="266" t="str">
        <f>IFERROR(VLOOKUP($B56,[13]Multihazard!$B$7:$N$222,L$28,FALSE),"")</f>
        <v>---</v>
      </c>
      <c r="M56" s="265">
        <f>IFERROR(VLOOKUP($B56,[13]Multihazard!$B$7:$N$222,M$28,FALSE),"")</f>
        <v>45.54</v>
      </c>
      <c r="N56" s="267">
        <f>IFERROR(VLOOKUP($B56,[13]Multihazard!$B$7:$N$222,N$28,FALSE),"")</f>
        <v>4.1087362523345092</v>
      </c>
      <c r="O56" s="266">
        <f>IFERROR(VLOOKUP($B56,[13]Multihazard!$B$7:$N$222,O$28,FALSE),"")</f>
        <v>53.519999999999996</v>
      </c>
      <c r="P56" s="267">
        <f>IFERROR(VLOOKUP($B56,[13]Multihazard!$B$7:$N$222,P$28,FALSE),"")</f>
        <v>4.8287124335736253</v>
      </c>
      <c r="Q56" s="262">
        <f t="shared" si="18"/>
        <v>0.48287124335736253</v>
      </c>
    </row>
    <row r="57" spans="1:17" s="119" customFormat="1">
      <c r="A57" s="263" t="str">
        <f>IFERROR(VLOOKUP($B57,'[12]regions WB'!$B$1:$C$216,2,FALSE),"")</f>
        <v>LAC</v>
      </c>
      <c r="B57" s="263" t="s">
        <v>278</v>
      </c>
      <c r="C57" s="263" t="s">
        <v>1014</v>
      </c>
      <c r="D57" s="263" t="str">
        <f>IFERROR(VLOOKUP($B57,'[12]regions WB'!$B$1:$E$216,4,FALSE),0)</f>
        <v/>
      </c>
      <c r="E57" s="264" t="s">
        <v>948</v>
      </c>
      <c r="F57" s="189">
        <f>IFERROR(VLOOKUP($B57,[13]Multihazard!$B$7:$N$222,F$28,FALSE),"")</f>
        <v>60590</v>
      </c>
      <c r="G57" s="265">
        <f>IFERROR(VLOOKUP($B57,[13]Multihazard!$B$7:$N$222,G$28,FALSE),"")</f>
        <v>74.5</v>
      </c>
      <c r="H57" s="266">
        <f>IFERROR(VLOOKUP($B57,[13]Multihazard!$B$7:$N$222,H$28,FALSE),"")</f>
        <v>1.23</v>
      </c>
      <c r="I57" s="265">
        <f>IFERROR(VLOOKUP($B57,[13]Multihazard!$B$7:$N$222,I$28,FALSE),"")</f>
        <v>0</v>
      </c>
      <c r="J57" s="267">
        <f>IFERROR(VLOOKUP($B57,[13]Multihazard!$B$7:$N$222,J$28,FALSE),"")</f>
        <v>0</v>
      </c>
      <c r="K57" s="266" t="str">
        <f>IFERROR(VLOOKUP($B57,[13]Multihazard!$B$7:$N$222,K$28,FALSE),"")</f>
        <v>---</v>
      </c>
      <c r="L57" s="266" t="str">
        <f>IFERROR(VLOOKUP($B57,[13]Multihazard!$B$7:$N$222,L$28,FALSE),"")</f>
        <v>---</v>
      </c>
      <c r="M57" s="265">
        <f>IFERROR(VLOOKUP($B57,[13]Multihazard!$B$7:$N$222,M$28,FALSE),"")</f>
        <v>61.7</v>
      </c>
      <c r="N57" s="267">
        <f>IFERROR(VLOOKUP($B57,[13]Multihazard!$B$7:$N$222,N$28,FALSE),"")</f>
        <v>1.018319854761512</v>
      </c>
      <c r="O57" s="266">
        <f>IFERROR(VLOOKUP($B57,[13]Multihazard!$B$7:$N$222,O$28,FALSE),"")</f>
        <v>136.19999999999999</v>
      </c>
      <c r="P57" s="267">
        <f>IFERROR(VLOOKUP($B57,[13]Multihazard!$B$7:$N$222,P$28,FALSE),"")</f>
        <v>2.2478956923584752</v>
      </c>
      <c r="Q57" s="262">
        <f t="shared" si="18"/>
        <v>0.2247895692358475</v>
      </c>
    </row>
    <row r="58" spans="1:17" s="119" customFormat="1">
      <c r="A58" s="263" t="str">
        <f>IFERROR(VLOOKUP($B58,'[12]regions WB'!$B$1:$C$216,2,FALSE),"")</f>
        <v>Europe and Central Asia</v>
      </c>
      <c r="B58" s="263" t="s">
        <v>180</v>
      </c>
      <c r="C58" s="263" t="s">
        <v>579</v>
      </c>
      <c r="D58" s="263" t="str">
        <f>IFERROR(VLOOKUP($B58,'[12]regions WB'!$B$1:$E$216,4,FALSE),0)</f>
        <v/>
      </c>
      <c r="E58" s="264" t="s">
        <v>949</v>
      </c>
      <c r="F58" s="189">
        <f>IFERROR(VLOOKUP($B58,[13]Multihazard!$B$7:$N$222,F$28,FALSE),"")</f>
        <v>30656.2</v>
      </c>
      <c r="G58" s="265">
        <f>IFERROR(VLOOKUP($B58,[13]Multihazard!$B$7:$N$222,G$28,FALSE),"")</f>
        <v>14.91</v>
      </c>
      <c r="H58" s="266">
        <f>IFERROR(VLOOKUP($B58,[13]Multihazard!$B$7:$N$222,H$28,FALSE),"")</f>
        <v>0.49</v>
      </c>
      <c r="I58" s="265">
        <f>IFERROR(VLOOKUP($B58,[13]Multihazard!$B$7:$N$222,I$28,FALSE),"")</f>
        <v>0</v>
      </c>
      <c r="J58" s="267">
        <f>IFERROR(VLOOKUP($B58,[13]Multihazard!$B$7:$N$222,J$28,FALSE),"")</f>
        <v>0</v>
      </c>
      <c r="K58" s="266" t="str">
        <f>IFERROR(VLOOKUP($B58,[13]Multihazard!$B$7:$N$222,K$28,FALSE),"")</f>
        <v>---</v>
      </c>
      <c r="L58" s="266" t="str">
        <f>IFERROR(VLOOKUP($B58,[13]Multihazard!$B$7:$N$222,L$28,FALSE),"")</f>
        <v>---</v>
      </c>
      <c r="M58" s="265">
        <f>IFERROR(VLOOKUP($B58,[13]Multihazard!$B$7:$N$222,M$28,FALSE),"")</f>
        <v>46.86</v>
      </c>
      <c r="N58" s="267">
        <f>IFERROR(VLOOKUP($B58,[13]Multihazard!$B$7:$N$222,N$28,FALSE),"")</f>
        <v>1.5285651842041741</v>
      </c>
      <c r="O58" s="266">
        <f>IFERROR(VLOOKUP($B58,[13]Multihazard!$B$7:$N$222,O$28,FALSE),"")</f>
        <v>61.769999999999996</v>
      </c>
      <c r="P58" s="267">
        <f>IFERROR(VLOOKUP($B58,[13]Multihazard!$B$7:$N$222,P$28,FALSE),"")</f>
        <v>2.0149268337236839</v>
      </c>
      <c r="Q58" s="262">
        <f t="shared" si="18"/>
        <v>0.20149268337236836</v>
      </c>
    </row>
    <row r="59" spans="1:17" s="119" customFormat="1">
      <c r="A59" s="263" t="str">
        <f>IFERROR(VLOOKUP($B59,'[12]regions WB'!$B$1:$C$216,2,FALSE),"")</f>
        <v>Sub-Saharan Africa</v>
      </c>
      <c r="B59" s="263" t="s">
        <v>366</v>
      </c>
      <c r="C59" s="263" t="s">
        <v>459</v>
      </c>
      <c r="D59" s="263" t="str">
        <f>IFERROR(VLOOKUP($B59,'[12]regions WB'!$B$1:$E$216,4,FALSE),0)</f>
        <v/>
      </c>
      <c r="E59" s="264" t="s">
        <v>949</v>
      </c>
      <c r="F59" s="189">
        <f>IFERROR(VLOOKUP($B59,[13]Multihazard!$B$7:$N$222,F$28,FALSE),"")</f>
        <v>90628.6</v>
      </c>
      <c r="G59" s="265">
        <f>IFERROR(VLOOKUP($B59,[13]Multihazard!$B$7:$N$222,G$28,FALSE),"")</f>
        <v>31.51</v>
      </c>
      <c r="H59" s="266">
        <f>IFERROR(VLOOKUP($B59,[13]Multihazard!$B$7:$N$222,H$28,FALSE),"")</f>
        <v>0.35</v>
      </c>
      <c r="I59" s="265">
        <f>IFERROR(VLOOKUP($B59,[13]Multihazard!$B$7:$N$222,I$28,FALSE),"")</f>
        <v>0</v>
      </c>
      <c r="J59" s="267">
        <f>IFERROR(VLOOKUP($B59,[13]Multihazard!$B$7:$N$222,J$28,FALSE),"")</f>
        <v>0</v>
      </c>
      <c r="K59" s="266" t="str">
        <f>IFERROR(VLOOKUP($B59,[13]Multihazard!$B$7:$N$222,K$28,FALSE),"")</f>
        <v>---</v>
      </c>
      <c r="L59" s="266" t="str">
        <f>IFERROR(VLOOKUP($B59,[13]Multihazard!$B$7:$N$222,L$28,FALSE),"")</f>
        <v>---</v>
      </c>
      <c r="M59" s="265">
        <f>IFERROR(VLOOKUP($B59,[13]Multihazard!$B$7:$N$222,M$28,FALSE),"")</f>
        <v>51.01</v>
      </c>
      <c r="N59" s="267">
        <f>IFERROR(VLOOKUP($B59,[13]Multihazard!$B$7:$N$222,N$28,FALSE),"")</f>
        <v>0.56284660692099397</v>
      </c>
      <c r="O59" s="266">
        <f>IFERROR(VLOOKUP($B59,[13]Multihazard!$B$7:$N$222,O$28,FALSE),"")</f>
        <v>82.52</v>
      </c>
      <c r="P59" s="267">
        <f>IFERROR(VLOOKUP($B59,[13]Multihazard!$B$7:$N$222,P$28,FALSE),"")</f>
        <v>0.91052934724799894</v>
      </c>
      <c r="Q59" s="262">
        <f t="shared" si="18"/>
        <v>9.1052934724799889E-2</v>
      </c>
    </row>
    <row r="60" spans="1:17" s="119" customFormat="1">
      <c r="A60" s="263" t="str">
        <f>IFERROR(VLOOKUP($B60,'[12]regions WB'!$B$1:$C$216,2,FALSE),"")</f>
        <v>LAC</v>
      </c>
      <c r="B60" s="263" t="s">
        <v>300</v>
      </c>
      <c r="C60" s="263" t="s">
        <v>630</v>
      </c>
      <c r="D60" s="263" t="str">
        <f>IFERROR(VLOOKUP($B60,'[12]regions WB'!$B$1:$E$216,4,FALSE),0)</f>
        <v/>
      </c>
      <c r="E60" s="264" t="s">
        <v>949</v>
      </c>
      <c r="F60" s="189">
        <f>IFERROR(VLOOKUP($B60,[13]Multihazard!$B$7:$N$222,F$28,FALSE),"")</f>
        <v>6817410</v>
      </c>
      <c r="G60" s="265" t="str">
        <f>IFERROR(VLOOKUP($B60,[13]Multihazard!$B$7:$N$222,G$28,FALSE),"")</f>
        <v>---</v>
      </c>
      <c r="H60" s="266" t="str">
        <f>IFERROR(VLOOKUP($B60,[13]Multihazard!$B$7:$N$222,H$28,FALSE),"")</f>
        <v>---</v>
      </c>
      <c r="I60" s="265">
        <f>IFERROR(VLOOKUP($B60,[13]Multihazard!$B$7:$N$222,I$28,FALSE),"")</f>
        <v>0</v>
      </c>
      <c r="J60" s="267">
        <f>IFERROR(VLOOKUP($B60,[13]Multihazard!$B$7:$N$222,J$28,FALSE),"")</f>
        <v>0</v>
      </c>
      <c r="K60" s="266" t="str">
        <f>IFERROR(VLOOKUP($B60,[13]Multihazard!$B$7:$N$222,K$28,FALSE),"")</f>
        <v>---</v>
      </c>
      <c r="L60" s="266" t="str">
        <f>IFERROR(VLOOKUP($B60,[13]Multihazard!$B$7:$N$222,L$28,FALSE),"")</f>
        <v>---</v>
      </c>
      <c r="M60" s="265">
        <f>IFERROR(VLOOKUP($B60,[13]Multihazard!$B$7:$N$222,M$28,FALSE),"")</f>
        <v>3614.74</v>
      </c>
      <c r="N60" s="267">
        <f>IFERROR(VLOOKUP($B60,[13]Multihazard!$B$7:$N$222,N$28,FALSE),"")</f>
        <v>0.53022188778436385</v>
      </c>
      <c r="O60" s="266">
        <f>IFERROR(VLOOKUP($B60,[13]Multihazard!$B$7:$N$222,O$28,FALSE),"")</f>
        <v>3614.74</v>
      </c>
      <c r="P60" s="267">
        <f>IFERROR(VLOOKUP($B60,[13]Multihazard!$B$7:$N$222,P$28,FALSE),"")</f>
        <v>0.53022188778436385</v>
      </c>
      <c r="Q60" s="262">
        <f t="shared" si="18"/>
        <v>5.3022188778436383E-2</v>
      </c>
    </row>
    <row r="61" spans="1:17" s="119" customFormat="1">
      <c r="A61" s="263" t="str">
        <f>IFERROR(VLOOKUP($B61,'[12]regions WB'!$B$1:$C$216,2,FALSE),"")</f>
        <v>LAC</v>
      </c>
      <c r="B61" s="263" t="s">
        <v>320</v>
      </c>
      <c r="C61" s="263" t="s">
        <v>1020</v>
      </c>
      <c r="D61" s="263" t="str">
        <f>IFERROR(VLOOKUP($B61,'[12]regions WB'!$B$1:$E$216,4,FALSE),0)</f>
        <v>SIDS</v>
      </c>
      <c r="E61" s="264" t="s">
        <v>962</v>
      </c>
      <c r="F61" s="189">
        <f>IFERROR(VLOOKUP($B61,[13]Multihazard!$B$7:$N$222,F$28,FALSE),"")</f>
        <v>3849.5</v>
      </c>
      <c r="G61" s="265">
        <f>IFERROR(VLOOKUP($B61,[13]Multihazard!$B$7:$N$222,G$28,FALSE),"")</f>
        <v>20.54</v>
      </c>
      <c r="H61" s="266">
        <f>IFERROR(VLOOKUP($B61,[13]Multihazard!$B$7:$N$222,H$28,FALSE),"")</f>
        <v>5.34</v>
      </c>
      <c r="I61" s="265">
        <f>IFERROR(VLOOKUP($B61,[13]Multihazard!$B$7:$N$222,I$28,FALSE),"")</f>
        <v>66.12</v>
      </c>
      <c r="J61" s="267">
        <f>IFERROR(VLOOKUP($B61,[13]Multihazard!$B$7:$N$222,J$28,FALSE),"")</f>
        <v>17.176256656708663</v>
      </c>
      <c r="K61" s="266" t="str">
        <f>IFERROR(VLOOKUP($B61,[13]Multihazard!$B$7:$N$222,K$28,FALSE),"")</f>
        <v>---</v>
      </c>
      <c r="L61" s="266" t="str">
        <f>IFERROR(VLOOKUP($B61,[13]Multihazard!$B$7:$N$222,L$28,FALSE),"")</f>
        <v>---</v>
      </c>
      <c r="M61" s="265" t="str">
        <f>IFERROR(VLOOKUP($B61,[13]Multihazard!$B$7:$N$222,M$28,FALSE),"")</f>
        <v>---</v>
      </c>
      <c r="N61" s="267" t="str">
        <f>IFERROR(VLOOKUP($B61,[13]Multihazard!$B$7:$N$222,N$28,FALSE),"")</f>
        <v>---</v>
      </c>
      <c r="O61" s="266">
        <f>IFERROR(VLOOKUP($B61,[13]Multihazard!$B$7:$N$222,O$28,FALSE),"")</f>
        <v>86.66</v>
      </c>
      <c r="P61" s="267">
        <f>IFERROR(VLOOKUP($B61,[13]Multihazard!$B$7:$N$222,P$28,FALSE),"")</f>
        <v>22.51201454734381</v>
      </c>
      <c r="Q61" s="262">
        <f t="shared" si="18"/>
        <v>2.2512014547343808</v>
      </c>
    </row>
    <row r="62" spans="1:17" s="119" customFormat="1">
      <c r="A62" s="263" t="str">
        <f>IFERROR(VLOOKUP($B62,'[12]regions WB'!$B$1:$C$216,2,FALSE),"")</f>
        <v>East Asia and the Pacific</v>
      </c>
      <c r="B62" s="263" t="s">
        <v>126</v>
      </c>
      <c r="C62" s="263" t="s">
        <v>580</v>
      </c>
      <c r="D62" s="263" t="str">
        <f>IFERROR(VLOOKUP($B62,'[12]regions WB'!$B$1:$E$216,4,FALSE),0)</f>
        <v/>
      </c>
      <c r="E62" s="264" t="s">
        <v>951</v>
      </c>
      <c r="F62" s="189">
        <f>IFERROR(VLOOKUP($B62,[13]Multihazard!$B$7:$N$222,F$28,FALSE),"")</f>
        <v>71236.5</v>
      </c>
      <c r="G62" s="265">
        <f>IFERROR(VLOOKUP($B62,[13]Multihazard!$B$7:$N$222,G$28,FALSE),"")</f>
        <v>5.94</v>
      </c>
      <c r="H62" s="266">
        <f>IFERROR(VLOOKUP($B62,[13]Multihazard!$B$7:$N$222,H$28,FALSE),"")</f>
        <v>0.08</v>
      </c>
      <c r="I62" s="265">
        <f>IFERROR(VLOOKUP($B62,[13]Multihazard!$B$7:$N$222,I$28,FALSE),"")</f>
        <v>0</v>
      </c>
      <c r="J62" s="267">
        <f>IFERROR(VLOOKUP($B62,[13]Multihazard!$B$7:$N$222,J$28,FALSE),"")</f>
        <v>0</v>
      </c>
      <c r="K62" s="266">
        <f>IFERROR(VLOOKUP($B62,[13]Multihazard!$B$7:$N$222,K$28,FALSE),"")</f>
        <v>0.4</v>
      </c>
      <c r="L62" s="266">
        <f>IFERROR(VLOOKUP($B62,[13]Multihazard!$B$7:$N$222,L$28,FALSE),"")</f>
        <v>0.01</v>
      </c>
      <c r="M62" s="265">
        <f>IFERROR(VLOOKUP($B62,[13]Multihazard!$B$7:$N$222,M$28,FALSE),"")</f>
        <v>26.12</v>
      </c>
      <c r="N62" s="267">
        <f>IFERROR(VLOOKUP($B62,[13]Multihazard!$B$7:$N$222,N$28,FALSE),"")</f>
        <v>0.36666596477929153</v>
      </c>
      <c r="O62" s="266">
        <f>IFERROR(VLOOKUP($B62,[13]Multihazard!$B$7:$N$222,O$28,FALSE),"")</f>
        <v>32.46</v>
      </c>
      <c r="P62" s="267">
        <f>IFERROR(VLOOKUP($B62,[13]Multihazard!$B$7:$N$222,P$28,FALSE),"")</f>
        <v>0.45566528394853761</v>
      </c>
      <c r="Q62" s="262">
        <f t="shared" si="18"/>
        <v>4.5566528394853763E-2</v>
      </c>
    </row>
    <row r="63" spans="1:17" s="119" customFormat="1">
      <c r="A63" s="263" t="str">
        <f>IFERROR(VLOOKUP($B63,'[12]regions WB'!$B$1:$C$216,2,FALSE),"")</f>
        <v>Europe and Central Asia</v>
      </c>
      <c r="B63" s="263" t="s">
        <v>146</v>
      </c>
      <c r="C63" s="263" t="s">
        <v>581</v>
      </c>
      <c r="D63" s="263" t="str">
        <f>IFERROR(VLOOKUP($B63,'[12]regions WB'!$B$1:$E$216,4,FALSE),0)</f>
        <v/>
      </c>
      <c r="E63" s="264" t="s">
        <v>949</v>
      </c>
      <c r="F63" s="189">
        <f>IFERROR(VLOOKUP($B63,[13]Multihazard!$B$7:$N$222,F$28,FALSE),"")</f>
        <v>163822</v>
      </c>
      <c r="G63" s="265">
        <f>IFERROR(VLOOKUP($B63,[13]Multihazard!$B$7:$N$222,G$28,FALSE),"")</f>
        <v>83.36</v>
      </c>
      <c r="H63" s="266">
        <f>IFERROR(VLOOKUP($B63,[13]Multihazard!$B$7:$N$222,H$28,FALSE),"")</f>
        <v>0.51</v>
      </c>
      <c r="I63" s="265">
        <f>IFERROR(VLOOKUP($B63,[13]Multihazard!$B$7:$N$222,I$28,FALSE),"")</f>
        <v>0</v>
      </c>
      <c r="J63" s="267">
        <f>IFERROR(VLOOKUP($B63,[13]Multihazard!$B$7:$N$222,J$28,FALSE),"")</f>
        <v>0</v>
      </c>
      <c r="K63" s="266" t="str">
        <f>IFERROR(VLOOKUP($B63,[13]Multihazard!$B$7:$N$222,K$28,FALSE),"")</f>
        <v>---</v>
      </c>
      <c r="L63" s="266" t="str">
        <f>IFERROR(VLOOKUP($B63,[13]Multihazard!$B$7:$N$222,L$28,FALSE),"")</f>
        <v>---</v>
      </c>
      <c r="M63" s="265">
        <f>IFERROR(VLOOKUP($B63,[13]Multihazard!$B$7:$N$222,M$28,FALSE),"")</f>
        <v>48.15</v>
      </c>
      <c r="N63" s="267">
        <f>IFERROR(VLOOKUP($B63,[13]Multihazard!$B$7:$N$222,N$28,FALSE),"")</f>
        <v>0.2939165679823223</v>
      </c>
      <c r="O63" s="266">
        <f>IFERROR(VLOOKUP($B63,[13]Multihazard!$B$7:$N$222,O$28,FALSE),"")</f>
        <v>131.51</v>
      </c>
      <c r="P63" s="267">
        <f>IFERROR(VLOOKUP($B63,[13]Multihazard!$B$7:$N$222,P$28,FALSE),"")</f>
        <v>0.80276153385992111</v>
      </c>
      <c r="Q63" s="262">
        <f t="shared" si="18"/>
        <v>8.0276153385992102E-2</v>
      </c>
    </row>
    <row r="64" spans="1:17" s="119" customFormat="1">
      <c r="A64" s="263" t="str">
        <f>IFERROR(VLOOKUP($B64,'[12]regions WB'!$B$1:$C$216,2,FALSE),"")</f>
        <v>Sub-Saharan Africa</v>
      </c>
      <c r="B64" s="263" t="s">
        <v>414</v>
      </c>
      <c r="C64" s="263" t="s">
        <v>460</v>
      </c>
      <c r="D64" s="263" t="str">
        <f>IFERROR(VLOOKUP($B64,'[12]regions WB'!$B$1:$E$216,4,FALSE),0)</f>
        <v/>
      </c>
      <c r="E64" s="264" t="s">
        <v>946</v>
      </c>
      <c r="F64" s="189">
        <f>IFERROR(VLOOKUP($B64,[13]Multihazard!$B$7:$N$222,F$28,FALSE),"")</f>
        <v>24689.4</v>
      </c>
      <c r="G64" s="265" t="str">
        <f>IFERROR(VLOOKUP($B64,[13]Multihazard!$B$7:$N$222,G$28,FALSE),"")</f>
        <v>---</v>
      </c>
      <c r="H64" s="266" t="str">
        <f>IFERROR(VLOOKUP($B64,[13]Multihazard!$B$7:$N$222,H$28,FALSE),"")</f>
        <v>---</v>
      </c>
      <c r="I64" s="265">
        <f>IFERROR(VLOOKUP($B64,[13]Multihazard!$B$7:$N$222,I$28,FALSE),"")</f>
        <v>0</v>
      </c>
      <c r="J64" s="267">
        <f>IFERROR(VLOOKUP($B64,[13]Multihazard!$B$7:$N$222,J$28,FALSE),"")</f>
        <v>0</v>
      </c>
      <c r="K64" s="266" t="str">
        <f>IFERROR(VLOOKUP($B64,[13]Multihazard!$B$7:$N$222,K$28,FALSE),"")</f>
        <v>---</v>
      </c>
      <c r="L64" s="266" t="str">
        <f>IFERROR(VLOOKUP($B64,[13]Multihazard!$B$7:$N$222,L$28,FALSE),"")</f>
        <v>---</v>
      </c>
      <c r="M64" s="265">
        <f>IFERROR(VLOOKUP($B64,[13]Multihazard!$B$7:$N$222,M$28,FALSE),"")</f>
        <v>25.04</v>
      </c>
      <c r="N64" s="267">
        <f>IFERROR(VLOOKUP($B64,[13]Multihazard!$B$7:$N$222,N$28,FALSE),"")</f>
        <v>1.0142004260937891</v>
      </c>
      <c r="O64" s="266">
        <f>IFERROR(VLOOKUP($B64,[13]Multihazard!$B$7:$N$222,O$28,FALSE),"")</f>
        <v>25.04</v>
      </c>
      <c r="P64" s="267">
        <f>IFERROR(VLOOKUP($B64,[13]Multihazard!$B$7:$N$222,P$28,FALSE),"")</f>
        <v>1.0142004260937891</v>
      </c>
      <c r="Q64" s="262">
        <f t="shared" si="18"/>
        <v>0.10142004260937892</v>
      </c>
    </row>
    <row r="65" spans="1:17" s="119" customFormat="1">
      <c r="A65" s="263" t="str">
        <f>IFERROR(VLOOKUP($B65,'[12]regions WB'!$B$1:$C$216,2,FALSE),"")</f>
        <v>Sub-Saharan Africa</v>
      </c>
      <c r="B65" s="263" t="s">
        <v>352</v>
      </c>
      <c r="C65" s="263" t="s">
        <v>461</v>
      </c>
      <c r="D65" s="263" t="str">
        <f>IFERROR(VLOOKUP($B65,'[12]regions WB'!$B$1:$E$216,4,FALSE),0)</f>
        <v/>
      </c>
      <c r="E65" s="264" t="s">
        <v>946</v>
      </c>
      <c r="F65" s="189">
        <f>IFERROR(VLOOKUP($B65,[13]Multihazard!$B$7:$N$222,F$28,FALSE),"")</f>
        <v>3616.17</v>
      </c>
      <c r="G65" s="265">
        <f>IFERROR(VLOOKUP($B65,[13]Multihazard!$B$7:$N$222,G$28,FALSE),"")</f>
        <v>3.87</v>
      </c>
      <c r="H65" s="266">
        <f>IFERROR(VLOOKUP($B65,[13]Multihazard!$B$7:$N$222,H$28,FALSE),"")</f>
        <v>1.07</v>
      </c>
      <c r="I65" s="265">
        <f>IFERROR(VLOOKUP($B65,[13]Multihazard!$B$7:$N$222,I$28,FALSE),"")</f>
        <v>0</v>
      </c>
      <c r="J65" s="267">
        <f>IFERROR(VLOOKUP($B65,[13]Multihazard!$B$7:$N$222,J$28,FALSE),"")</f>
        <v>0</v>
      </c>
      <c r="K65" s="266" t="str">
        <f>IFERROR(VLOOKUP($B65,[13]Multihazard!$B$7:$N$222,K$28,FALSE),"")</f>
        <v>---</v>
      </c>
      <c r="L65" s="266" t="str">
        <f>IFERROR(VLOOKUP($B65,[13]Multihazard!$B$7:$N$222,L$28,FALSE),"")</f>
        <v>---</v>
      </c>
      <c r="M65" s="265">
        <f>IFERROR(VLOOKUP($B65,[13]Multihazard!$B$7:$N$222,M$28,FALSE),"")</f>
        <v>2.8</v>
      </c>
      <c r="N65" s="267">
        <f>IFERROR(VLOOKUP($B65,[13]Multihazard!$B$7:$N$222,N$28,FALSE),"")</f>
        <v>0.7742998808131254</v>
      </c>
      <c r="O65" s="266">
        <f>IFERROR(VLOOKUP($B65,[13]Multihazard!$B$7:$N$222,O$28,FALSE),"")</f>
        <v>6.67</v>
      </c>
      <c r="P65" s="267">
        <f>IFERROR(VLOOKUP($B65,[13]Multihazard!$B$7:$N$222,P$28,FALSE),"")</f>
        <v>1.8444929303655524</v>
      </c>
      <c r="Q65" s="262">
        <f t="shared" si="18"/>
        <v>0.18444929303655525</v>
      </c>
    </row>
    <row r="66" spans="1:17" s="119" customFormat="1">
      <c r="A66" s="263" t="str">
        <f>IFERROR(VLOOKUP($B66,'[12]regions WB'!$B$1:$C$216,2,FALSE),"")</f>
        <v>Sub-Saharan Africa</v>
      </c>
      <c r="B66" s="263" t="s">
        <v>416</v>
      </c>
      <c r="C66" s="263" t="s">
        <v>463</v>
      </c>
      <c r="D66" s="263" t="str">
        <f>IFERROR(VLOOKUP($B66,'[12]regions WB'!$B$1:$E$216,4,FALSE),0)</f>
        <v>SIDS</v>
      </c>
      <c r="E66" s="264" t="s">
        <v>948</v>
      </c>
      <c r="F66" s="189">
        <f>IFERROR(VLOOKUP($B66,[13]Multihazard!$B$7:$N$222,F$28,FALSE),"")</f>
        <v>7137.79</v>
      </c>
      <c r="G66" s="265" t="str">
        <f>IFERROR(VLOOKUP($B66,[13]Multihazard!$B$7:$N$222,G$28,FALSE),"")</f>
        <v>---</v>
      </c>
      <c r="H66" s="266" t="str">
        <f>IFERROR(VLOOKUP($B66,[13]Multihazard!$B$7:$N$222,H$28,FALSE),"")</f>
        <v>---</v>
      </c>
      <c r="I66" s="265">
        <f>IFERROR(VLOOKUP($B66,[13]Multihazard!$B$7:$N$222,I$28,FALSE),"")</f>
        <v>0.15</v>
      </c>
      <c r="J66" s="267">
        <f>IFERROR(VLOOKUP($B66,[13]Multihazard!$B$7:$N$222,J$28,FALSE),"")</f>
        <v>2.1014907975717975E-2</v>
      </c>
      <c r="K66" s="266" t="str">
        <f>IFERROR(VLOOKUP($B66,[13]Multihazard!$B$7:$N$222,K$28,FALSE),"")</f>
        <v>---</v>
      </c>
      <c r="L66" s="266" t="str">
        <f>IFERROR(VLOOKUP($B66,[13]Multihazard!$B$7:$N$222,L$28,FALSE),"")</f>
        <v>---</v>
      </c>
      <c r="M66" s="265" t="str">
        <f>IFERROR(VLOOKUP($B66,[13]Multihazard!$B$7:$N$222,M$28,FALSE),"")</f>
        <v>---</v>
      </c>
      <c r="N66" s="267" t="str">
        <f>IFERROR(VLOOKUP($B66,[13]Multihazard!$B$7:$N$222,N$28,FALSE),"")</f>
        <v>---</v>
      </c>
      <c r="O66" s="266">
        <f>IFERROR(VLOOKUP($B66,[13]Multihazard!$B$7:$N$222,O$28,FALSE),"")</f>
        <v>0.15</v>
      </c>
      <c r="P66" s="267">
        <f>IFERROR(VLOOKUP($B66,[13]Multihazard!$B$7:$N$222,P$28,FALSE),"")</f>
        <v>2.1014907975717975E-2</v>
      </c>
      <c r="Q66" s="262">
        <f t="shared" si="18"/>
        <v>2.1014907975717974E-3</v>
      </c>
    </row>
    <row r="67" spans="1:17" s="119" customFormat="1">
      <c r="A67" s="263" t="str">
        <f>IFERROR(VLOOKUP($B67,'[12]regions WB'!$B$1:$C$216,2,FALSE),"")</f>
        <v>East Asia and the Pacific</v>
      </c>
      <c r="B67" s="263" t="s">
        <v>106</v>
      </c>
      <c r="C67" s="263" t="s">
        <v>533</v>
      </c>
      <c r="D67" s="263" t="str">
        <f>IFERROR(VLOOKUP($B67,'[12]regions WB'!$B$1:$E$216,4,FALSE),0)</f>
        <v/>
      </c>
      <c r="E67" s="264" t="s">
        <v>946</v>
      </c>
      <c r="F67" s="189">
        <f>IFERROR(VLOOKUP($B67,[13]Multihazard!$B$7:$N$222,F$28,FALSE),"")</f>
        <v>27390.5</v>
      </c>
      <c r="G67" s="265" t="str">
        <f>IFERROR(VLOOKUP($B67,[13]Multihazard!$B$7:$N$222,G$28,FALSE),"")</f>
        <v>---</v>
      </c>
      <c r="H67" s="266" t="str">
        <f>IFERROR(VLOOKUP($B67,[13]Multihazard!$B$7:$N$222,H$28,FALSE),"")</f>
        <v>---</v>
      </c>
      <c r="I67" s="265">
        <f>IFERROR(VLOOKUP($B67,[13]Multihazard!$B$7:$N$222,I$28,FALSE),"")</f>
        <v>0.01</v>
      </c>
      <c r="J67" s="267">
        <f>IFERROR(VLOOKUP($B67,[13]Multihazard!$B$7:$N$222,J$28,FALSE),"")</f>
        <v>3.6509008597871524E-4</v>
      </c>
      <c r="K67" s="266" t="str">
        <f>IFERROR(VLOOKUP($B67,[13]Multihazard!$B$7:$N$222,K$28,FALSE),"")</f>
        <v>---</v>
      </c>
      <c r="L67" s="266" t="str">
        <f>IFERROR(VLOOKUP($B67,[13]Multihazard!$B$7:$N$222,L$28,FALSE),"")</f>
        <v>---</v>
      </c>
      <c r="M67" s="265">
        <f>IFERROR(VLOOKUP($B67,[13]Multihazard!$B$7:$N$222,M$28,FALSE),"")</f>
        <v>242.43</v>
      </c>
      <c r="N67" s="267">
        <f>IFERROR(VLOOKUP($B67,[13]Multihazard!$B$7:$N$222,N$28,FALSE),"")</f>
        <v>8.8508789543819955</v>
      </c>
      <c r="O67" s="266">
        <f>IFERROR(VLOOKUP($B67,[13]Multihazard!$B$7:$N$222,O$28,FALSE),"")</f>
        <v>242.44</v>
      </c>
      <c r="P67" s="267">
        <f>IFERROR(VLOOKUP($B67,[13]Multihazard!$B$7:$N$222,P$28,FALSE),"")</f>
        <v>8.8512440444679719</v>
      </c>
      <c r="Q67" s="262">
        <f t="shared" si="18"/>
        <v>0.88512440444679719</v>
      </c>
    </row>
    <row r="68" spans="1:17" s="119" customFormat="1">
      <c r="A68" s="263" t="str">
        <f>IFERROR(VLOOKUP($B68,'[12]regions WB'!$B$1:$C$216,2,FALSE),"")</f>
        <v>Sub-Saharan Africa</v>
      </c>
      <c r="B68" s="263" t="s">
        <v>380</v>
      </c>
      <c r="C68" s="263" t="s">
        <v>465</v>
      </c>
      <c r="D68" s="263" t="str">
        <f>IFERROR(VLOOKUP($B68,'[12]regions WB'!$B$1:$E$216,4,FALSE),0)</f>
        <v/>
      </c>
      <c r="E68" s="264" t="s">
        <v>948</v>
      </c>
      <c r="F68" s="189">
        <f>IFERROR(VLOOKUP($B68,[13]Multihazard!$B$7:$N$222,F$28,FALSE),"")</f>
        <v>81683.7</v>
      </c>
      <c r="G68" s="265">
        <f>IFERROR(VLOOKUP($B68,[13]Multihazard!$B$7:$N$222,G$28,FALSE),"")</f>
        <v>9.8800000000000008</v>
      </c>
      <c r="H68" s="266">
        <f>IFERROR(VLOOKUP($B68,[13]Multihazard!$B$7:$N$222,H$28,FALSE),"")</f>
        <v>0.12</v>
      </c>
      <c r="I68" s="265">
        <f>IFERROR(VLOOKUP($B68,[13]Multihazard!$B$7:$N$222,I$28,FALSE),"")</f>
        <v>0</v>
      </c>
      <c r="J68" s="267">
        <f>IFERROR(VLOOKUP($B68,[13]Multihazard!$B$7:$N$222,J$28,FALSE),"")</f>
        <v>0</v>
      </c>
      <c r="K68" s="266" t="str">
        <f>IFERROR(VLOOKUP($B68,[13]Multihazard!$B$7:$N$222,K$28,FALSE),"")</f>
        <v>---</v>
      </c>
      <c r="L68" s="266" t="str">
        <f>IFERROR(VLOOKUP($B68,[13]Multihazard!$B$7:$N$222,L$28,FALSE),"")</f>
        <v>---</v>
      </c>
      <c r="M68" s="265">
        <f>IFERROR(VLOOKUP($B68,[13]Multihazard!$B$7:$N$222,M$28,FALSE),"")</f>
        <v>102.84</v>
      </c>
      <c r="N68" s="267">
        <f>IFERROR(VLOOKUP($B68,[13]Multihazard!$B$7:$N$222,N$28,FALSE),"")</f>
        <v>1.2590027141277882</v>
      </c>
      <c r="O68" s="266">
        <f>IFERROR(VLOOKUP($B68,[13]Multihazard!$B$7:$N$222,O$28,FALSE),"")</f>
        <v>112.72</v>
      </c>
      <c r="P68" s="267">
        <f>IFERROR(VLOOKUP($B68,[13]Multihazard!$B$7:$N$222,P$28,FALSE),"")</f>
        <v>1.379957078339987</v>
      </c>
      <c r="Q68" s="262">
        <f t="shared" si="18"/>
        <v>0.1379957078339987</v>
      </c>
    </row>
    <row r="69" spans="1:17" s="119" customFormat="1">
      <c r="A69" s="263" t="str">
        <f>IFERROR(VLOOKUP($B69,'[12]regions WB'!$B$1:$C$216,2,FALSE),"")</f>
        <v>North America</v>
      </c>
      <c r="B69" s="263" t="s">
        <v>290</v>
      </c>
      <c r="C69" s="263" t="s">
        <v>658</v>
      </c>
      <c r="D69" s="263" t="str">
        <f>IFERROR(VLOOKUP($B69,'[12]regions WB'!$B$1:$E$216,4,FALSE),0)</f>
        <v/>
      </c>
      <c r="E69" s="264" t="s">
        <v>950</v>
      </c>
      <c r="F69" s="189">
        <f>IFERROR(VLOOKUP($B69,[13]Multihazard!$B$7:$N$222,F$28,FALSE),"")</f>
        <v>6291920</v>
      </c>
      <c r="G69" s="265">
        <f>IFERROR(VLOOKUP($B69,[13]Multihazard!$B$7:$N$222,G$28,FALSE),"")</f>
        <v>294.11</v>
      </c>
      <c r="H69" s="266">
        <f>IFERROR(VLOOKUP($B69,[13]Multihazard!$B$7:$N$222,H$28,FALSE),"")</f>
        <v>0.05</v>
      </c>
      <c r="I69" s="265">
        <f>IFERROR(VLOOKUP($B69,[13]Multihazard!$B$7:$N$222,I$28,FALSE),"")</f>
        <v>97.47</v>
      </c>
      <c r="J69" s="267">
        <f>IFERROR(VLOOKUP($B69,[13]Multihazard!$B$7:$N$222,J$28,FALSE),"")</f>
        <v>1.5491296774275579E-2</v>
      </c>
      <c r="K69" s="266" t="str">
        <f>IFERROR(VLOOKUP($B69,[13]Multihazard!$B$7:$N$222,K$28,FALSE),"")</f>
        <v>---</v>
      </c>
      <c r="L69" s="266" t="str">
        <f>IFERROR(VLOOKUP($B69,[13]Multihazard!$B$7:$N$222,L$28,FALSE),"")</f>
        <v>---</v>
      </c>
      <c r="M69" s="265">
        <f>IFERROR(VLOOKUP($B69,[13]Multihazard!$B$7:$N$222,M$28,FALSE),"")</f>
        <v>2083.02</v>
      </c>
      <c r="N69" s="267">
        <f>IFERROR(VLOOKUP($B69,[13]Multihazard!$B$7:$N$222,N$28,FALSE),"")</f>
        <v>0.33106269628348739</v>
      </c>
      <c r="O69" s="266">
        <f>IFERROR(VLOOKUP($B69,[13]Multihazard!$B$7:$N$222,O$28,FALSE),"")</f>
        <v>2474.6</v>
      </c>
      <c r="P69" s="267">
        <f>IFERROR(VLOOKUP($B69,[13]Multihazard!$B$7:$N$222,P$28,FALSE),"")</f>
        <v>0.39329807117700161</v>
      </c>
      <c r="Q69" s="262">
        <f t="shared" si="18"/>
        <v>3.9329807117700163E-2</v>
      </c>
    </row>
    <row r="70" spans="1:17" s="119" customFormat="1">
      <c r="A70" s="263" t="str">
        <f>IFERROR(VLOOKUP($B70,'[12]regions WB'!$B$1:$C$216,2,FALSE),"")</f>
        <v>LAC</v>
      </c>
      <c r="B70" s="263" t="s">
        <v>328</v>
      </c>
      <c r="C70" s="263" t="s">
        <v>934</v>
      </c>
      <c r="D70" s="263" t="str">
        <f>IFERROR(VLOOKUP($B70,'[12]regions WB'!$B$1:$E$216,4,FALSE),0)</f>
        <v>SIDS</v>
      </c>
      <c r="E70" s="264" t="s">
        <v>951</v>
      </c>
      <c r="F70" s="189">
        <f>IFERROR(VLOOKUP($B70,[13]Multihazard!$B$7:$N$222,F$28,FALSE),"")</f>
        <v>8554.0300000000007</v>
      </c>
      <c r="G70" s="265">
        <f>IFERROR(VLOOKUP($B70,[13]Multihazard!$B$7:$N$222,G$28,FALSE),"")</f>
        <v>3.26</v>
      </c>
      <c r="H70" s="266">
        <f>IFERROR(VLOOKUP($B70,[13]Multihazard!$B$7:$N$222,H$28,FALSE),"")</f>
        <v>0.38</v>
      </c>
      <c r="I70" s="265">
        <f>IFERROR(VLOOKUP($B70,[13]Multihazard!$B$7:$N$222,I$28,FALSE),"")</f>
        <v>386.51</v>
      </c>
      <c r="J70" s="267">
        <f>IFERROR(VLOOKUP($B70,[13]Multihazard!$B$7:$N$222,J$28,FALSE),"")</f>
        <v>45.184550439968056</v>
      </c>
      <c r="K70" s="266" t="str">
        <f>IFERROR(VLOOKUP($B70,[13]Multihazard!$B$7:$N$222,K$28,FALSE),"")</f>
        <v>---</v>
      </c>
      <c r="L70" s="266" t="str">
        <f>IFERROR(VLOOKUP($B70,[13]Multihazard!$B$7:$N$222,L$28,FALSE),"")</f>
        <v>---</v>
      </c>
      <c r="M70" s="265" t="str">
        <f>IFERROR(VLOOKUP($B70,[13]Multihazard!$B$7:$N$222,M$28,FALSE),"")</f>
        <v>---</v>
      </c>
      <c r="N70" s="267" t="str">
        <f>IFERROR(VLOOKUP($B70,[13]Multihazard!$B$7:$N$222,N$28,FALSE),"")</f>
        <v>---</v>
      </c>
      <c r="O70" s="266">
        <f>IFERROR(VLOOKUP($B70,[13]Multihazard!$B$7:$N$222,O$28,FALSE),"")</f>
        <v>389.77</v>
      </c>
      <c r="P70" s="267">
        <f>IFERROR(VLOOKUP($B70,[13]Multihazard!$B$7:$N$222,P$28,FALSE),"")</f>
        <v>45.565657356824794</v>
      </c>
      <c r="Q70" s="262">
        <f t="shared" si="18"/>
        <v>4.5565657356824785</v>
      </c>
    </row>
    <row r="71" spans="1:17" s="119" customFormat="1">
      <c r="A71" s="263" t="str">
        <f>IFERROR(VLOOKUP($B71,'[12]regions WB'!$B$1:$C$216,2,FALSE),"")</f>
        <v>Sub-Saharan Africa</v>
      </c>
      <c r="B71" s="263" t="s">
        <v>384</v>
      </c>
      <c r="C71" s="263" t="s">
        <v>467</v>
      </c>
      <c r="D71" s="263" t="str">
        <f>IFERROR(VLOOKUP($B71,'[12]regions WB'!$B$1:$E$216,4,FALSE),0)</f>
        <v/>
      </c>
      <c r="E71" s="264" t="s">
        <v>946</v>
      </c>
      <c r="F71" s="189">
        <f>IFERROR(VLOOKUP($B71,[13]Multihazard!$B$7:$N$222,F$28,FALSE),"")</f>
        <v>3893.74</v>
      </c>
      <c r="G71" s="265">
        <f>IFERROR(VLOOKUP($B71,[13]Multihazard!$B$7:$N$222,G$28,FALSE),"")</f>
        <v>0.43</v>
      </c>
      <c r="H71" s="266">
        <f>IFERROR(VLOOKUP($B71,[13]Multihazard!$B$7:$N$222,H$28,FALSE),"")</f>
        <v>0.11</v>
      </c>
      <c r="I71" s="265">
        <f>IFERROR(VLOOKUP($B71,[13]Multihazard!$B$7:$N$222,I$28,FALSE),"")</f>
        <v>0</v>
      </c>
      <c r="J71" s="267">
        <f>IFERROR(VLOOKUP($B71,[13]Multihazard!$B$7:$N$222,J$28,FALSE),"")</f>
        <v>0</v>
      </c>
      <c r="K71" s="266" t="str">
        <f>IFERROR(VLOOKUP($B71,[13]Multihazard!$B$7:$N$222,K$28,FALSE),"")</f>
        <v>---</v>
      </c>
      <c r="L71" s="266" t="str">
        <f>IFERROR(VLOOKUP($B71,[13]Multihazard!$B$7:$N$222,L$28,FALSE),"")</f>
        <v>---</v>
      </c>
      <c r="M71" s="265">
        <f>IFERROR(VLOOKUP($B71,[13]Multihazard!$B$7:$N$222,M$28,FALSE),"")</f>
        <v>6.57</v>
      </c>
      <c r="N71" s="267">
        <f>IFERROR(VLOOKUP($B71,[13]Multihazard!$B$7:$N$222,N$28,FALSE),"")</f>
        <v>1.6873237555666276</v>
      </c>
      <c r="O71" s="266">
        <f>IFERROR(VLOOKUP($B71,[13]Multihazard!$B$7:$N$222,O$28,FALSE),"")</f>
        <v>7</v>
      </c>
      <c r="P71" s="267">
        <f>IFERROR(VLOOKUP($B71,[13]Multihazard!$B$7:$N$222,P$28,FALSE),"")</f>
        <v>1.7977574260222819</v>
      </c>
      <c r="Q71" s="262">
        <f t="shared" si="18"/>
        <v>0.1797757426022282</v>
      </c>
    </row>
    <row r="72" spans="1:17" s="119" customFormat="1">
      <c r="A72" s="263" t="str">
        <f>IFERROR(VLOOKUP($B72,'[12]regions WB'!$B$1:$C$216,2,FALSE),"")</f>
        <v>Sub-Saharan Africa</v>
      </c>
      <c r="B72" s="263" t="s">
        <v>404</v>
      </c>
      <c r="C72" s="263" t="s">
        <v>469</v>
      </c>
      <c r="D72" s="263" t="str">
        <f>IFERROR(VLOOKUP($B72,'[12]regions WB'!$B$1:$E$216,4,FALSE),0)</f>
        <v/>
      </c>
      <c r="E72" s="264" t="s">
        <v>946</v>
      </c>
      <c r="F72" s="189">
        <f>IFERROR(VLOOKUP($B72,[13]Multihazard!$B$7:$N$222,F$28,FALSE),"")</f>
        <v>26745.1</v>
      </c>
      <c r="G72" s="265" t="str">
        <f>IFERROR(VLOOKUP($B72,[13]Multihazard!$B$7:$N$222,G$28,FALSE),"")</f>
        <v>---</v>
      </c>
      <c r="H72" s="266" t="str">
        <f>IFERROR(VLOOKUP($B72,[13]Multihazard!$B$7:$N$222,H$28,FALSE),"")</f>
        <v>---</v>
      </c>
      <c r="I72" s="265">
        <f>IFERROR(VLOOKUP($B72,[13]Multihazard!$B$7:$N$222,I$28,FALSE),"")</f>
        <v>0</v>
      </c>
      <c r="J72" s="267">
        <f>IFERROR(VLOOKUP($B72,[13]Multihazard!$B$7:$N$222,J$28,FALSE),"")</f>
        <v>0</v>
      </c>
      <c r="K72" s="266" t="str">
        <f>IFERROR(VLOOKUP($B72,[13]Multihazard!$B$7:$N$222,K$28,FALSE),"")</f>
        <v>---</v>
      </c>
      <c r="L72" s="266" t="str">
        <f>IFERROR(VLOOKUP($B72,[13]Multihazard!$B$7:$N$222,L$28,FALSE),"")</f>
        <v>---</v>
      </c>
      <c r="M72" s="265">
        <f>IFERROR(VLOOKUP($B72,[13]Multihazard!$B$7:$N$222,M$28,FALSE),"")</f>
        <v>49.83</v>
      </c>
      <c r="N72" s="267">
        <f>IFERROR(VLOOKUP($B72,[13]Multihazard!$B$7:$N$222,N$28,FALSE),"")</f>
        <v>1.8631450246961125</v>
      </c>
      <c r="O72" s="266">
        <f>IFERROR(VLOOKUP($B72,[13]Multihazard!$B$7:$N$222,O$28,FALSE),"")</f>
        <v>49.83</v>
      </c>
      <c r="P72" s="267">
        <f>IFERROR(VLOOKUP($B72,[13]Multihazard!$B$7:$N$222,P$28,FALSE),"")</f>
        <v>1.8631450246961128</v>
      </c>
      <c r="Q72" s="262">
        <f t="shared" si="18"/>
        <v>0.18631450246961126</v>
      </c>
    </row>
    <row r="73" spans="1:17" s="119" customFormat="1">
      <c r="A73" s="263" t="str">
        <f>IFERROR(VLOOKUP($B73,'[12]regions WB'!$B$1:$C$216,2,FALSE),"")</f>
        <v>LAC</v>
      </c>
      <c r="B73" s="263" t="s">
        <v>276</v>
      </c>
      <c r="C73" s="263" t="s">
        <v>631</v>
      </c>
      <c r="D73" s="263" t="str">
        <f>IFERROR(VLOOKUP($B73,'[12]regions WB'!$B$1:$E$216,4,FALSE),0)</f>
        <v/>
      </c>
      <c r="E73" s="264" t="s">
        <v>950</v>
      </c>
      <c r="F73" s="189">
        <f>IFERROR(VLOOKUP($B73,[13]Multihazard!$B$7:$N$222,F$28,FALSE),"")</f>
        <v>784154</v>
      </c>
      <c r="G73" s="265">
        <f>IFERROR(VLOOKUP($B73,[13]Multihazard!$B$7:$N$222,G$28,FALSE),"")</f>
        <v>2396.64</v>
      </c>
      <c r="H73" s="266">
        <f>IFERROR(VLOOKUP($B73,[13]Multihazard!$B$7:$N$222,H$28,FALSE),"")</f>
        <v>3.06</v>
      </c>
      <c r="I73" s="265">
        <f>IFERROR(VLOOKUP($B73,[13]Multihazard!$B$7:$N$222,I$28,FALSE),"")</f>
        <v>0</v>
      </c>
      <c r="J73" s="267">
        <f>IFERROR(VLOOKUP($B73,[13]Multihazard!$B$7:$N$222,J$28,FALSE),"")</f>
        <v>0</v>
      </c>
      <c r="K73" s="266">
        <f>IFERROR(VLOOKUP($B73,[13]Multihazard!$B$7:$N$222,K$28,FALSE),"")</f>
        <v>11.81</v>
      </c>
      <c r="L73" s="266">
        <f>IFERROR(VLOOKUP($B73,[13]Multihazard!$B$7:$N$222,L$28,FALSE),"")</f>
        <v>0.02</v>
      </c>
      <c r="M73" s="265">
        <f>IFERROR(VLOOKUP($B73,[13]Multihazard!$B$7:$N$222,M$28,FALSE),"")</f>
        <v>347.97</v>
      </c>
      <c r="N73" s="267">
        <f>IFERROR(VLOOKUP($B73,[13]Multihazard!$B$7:$N$222,N$28,FALSE),"")</f>
        <v>0.44375212011926229</v>
      </c>
      <c r="O73" s="266">
        <f>IFERROR(VLOOKUP($B73,[13]Multihazard!$B$7:$N$222,O$28,FALSE),"")</f>
        <v>2756.42</v>
      </c>
      <c r="P73" s="267">
        <f>IFERROR(VLOOKUP($B73,[13]Multihazard!$B$7:$N$222,P$28,FALSE),"")</f>
        <v>3.5151513605745812</v>
      </c>
      <c r="Q73" s="262">
        <f t="shared" si="18"/>
        <v>0.3515151360574581</v>
      </c>
    </row>
    <row r="74" spans="1:17" s="119" customFormat="1">
      <c r="A74" s="263" t="str">
        <f>IFERROR(VLOOKUP($B74,'[12]regions WB'!$B$1:$C$216,2,FALSE),"")</f>
        <v>East Asia and the Pacific</v>
      </c>
      <c r="B74" s="263" t="s">
        <v>96</v>
      </c>
      <c r="C74" s="263" t="s">
        <v>534</v>
      </c>
      <c r="D74" s="263" t="str">
        <f>IFERROR(VLOOKUP($B74,'[12]regions WB'!$B$1:$E$216,4,FALSE),0)</f>
        <v/>
      </c>
      <c r="E74" s="264" t="s">
        <v>949</v>
      </c>
      <c r="F74" s="189">
        <f>IFERROR(VLOOKUP($B74,[13]Multihazard!$B$7:$N$222,F$28,FALSE),"")</f>
        <v>31726100</v>
      </c>
      <c r="G74" s="265">
        <f>IFERROR(VLOOKUP($B74,[13]Multihazard!$B$7:$N$222,G$28,FALSE),"")</f>
        <v>6954.76</v>
      </c>
      <c r="H74" s="266">
        <f>IFERROR(VLOOKUP($B74,[13]Multihazard!$B$7:$N$222,H$28,FALSE),"")</f>
        <v>0.22</v>
      </c>
      <c r="I74" s="265">
        <f>IFERROR(VLOOKUP($B74,[13]Multihazard!$B$7:$N$222,I$28,FALSE),"")</f>
        <v>6105.05</v>
      </c>
      <c r="J74" s="267">
        <f>IFERROR(VLOOKUP($B74,[13]Multihazard!$B$7:$N$222,J$28,FALSE),"")</f>
        <v>0.19242989210775985</v>
      </c>
      <c r="K74" s="266" t="str">
        <f>IFERROR(VLOOKUP($B74,[13]Multihazard!$B$7:$N$222,K$28,FALSE),"")</f>
        <v>---</v>
      </c>
      <c r="L74" s="266" t="str">
        <f>IFERROR(VLOOKUP($B74,[13]Multihazard!$B$7:$N$222,L$28,FALSE),"")</f>
        <v>---</v>
      </c>
      <c r="M74" s="265">
        <f>IFERROR(VLOOKUP($B74,[13]Multihazard!$B$7:$N$222,M$28,FALSE),"")</f>
        <v>13732.71</v>
      </c>
      <c r="N74" s="267">
        <f>IFERROR(VLOOKUP($B74,[13]Multihazard!$B$7:$N$222,N$28,FALSE),"")</f>
        <v>0.43285213121058053</v>
      </c>
      <c r="O74" s="266">
        <f>IFERROR(VLOOKUP($B74,[13]Multihazard!$B$7:$N$222,O$28,FALSE),"")</f>
        <v>26792.52</v>
      </c>
      <c r="P74" s="267">
        <f>IFERROR(VLOOKUP($B74,[13]Multihazard!$B$7:$N$222,P$28,FALSE),"")</f>
        <v>0.84449459593205589</v>
      </c>
      <c r="Q74" s="262">
        <f t="shared" si="18"/>
        <v>8.44494595932056E-2</v>
      </c>
    </row>
    <row r="75" spans="1:17" s="119" customFormat="1">
      <c r="A75" s="263" t="str">
        <f>IFERROR(VLOOKUP($B75,'[12]regions WB'!$B$1:$C$216,2,FALSE),"")</f>
        <v>East Asia and the Pacific</v>
      </c>
      <c r="B75" s="263" t="s">
        <v>92</v>
      </c>
      <c r="C75" s="263" t="s">
        <v>1009</v>
      </c>
      <c r="D75" s="263" t="str">
        <f>IFERROR(VLOOKUP($B75,'[12]regions WB'!$B$1:$E$216,4,FALSE),0)</f>
        <v/>
      </c>
      <c r="E75" s="264" t="s">
        <v>951</v>
      </c>
      <c r="F75" s="189">
        <f>IFERROR(VLOOKUP($B75,[13]Multihazard!$B$7:$N$222,F$28,FALSE),"")</f>
        <v>1250060</v>
      </c>
      <c r="G75" s="265">
        <f>IFERROR(VLOOKUP($B75,[13]Multihazard!$B$7:$N$222,G$28,FALSE),"")</f>
        <v>7.91</v>
      </c>
      <c r="H75" s="266">
        <f>IFERROR(VLOOKUP($B75,[13]Multihazard!$B$7:$N$222,H$28,FALSE),"")</f>
        <v>0.01</v>
      </c>
      <c r="I75" s="265">
        <f>IFERROR(VLOOKUP($B75,[13]Multihazard!$B$7:$N$222,I$28,FALSE),"")</f>
        <v>1011.6700000000001</v>
      </c>
      <c r="J75" s="267">
        <f>IFERROR(VLOOKUP($B75,[13]Multihazard!$B$7:$N$222,J$28,FALSE),"")</f>
        <v>0.8092971537366207</v>
      </c>
      <c r="K75" s="266">
        <f>IFERROR(VLOOKUP($B75,[13]Multihazard!$B$7:$N$222,K$28,FALSE),"")</f>
        <v>119.06</v>
      </c>
      <c r="L75" s="266">
        <f>IFERROR(VLOOKUP($B75,[13]Multihazard!$B$7:$N$222,L$28,FALSE),"")</f>
        <v>0.1</v>
      </c>
      <c r="M75" s="265" t="str">
        <f>IFERROR(VLOOKUP($B75,[13]Multihazard!$B$7:$N$222,M$28,FALSE),"")</f>
        <v>---</v>
      </c>
      <c r="N75" s="267" t="str">
        <f>IFERROR(VLOOKUP($B75,[13]Multihazard!$B$7:$N$222,N$28,FALSE),"")</f>
        <v>---</v>
      </c>
      <c r="O75" s="266">
        <f>IFERROR(VLOOKUP($B75,[13]Multihazard!$B$7:$N$222,O$28,FALSE),"")</f>
        <v>1138.6400000000001</v>
      </c>
      <c r="P75" s="267">
        <f>IFERROR(VLOOKUP($B75,[13]Multihazard!$B$7:$N$222,P$28,FALSE),"")</f>
        <v>0.9108682783226405</v>
      </c>
      <c r="Q75" s="262">
        <f t="shared" si="18"/>
        <v>9.1086827832264058E-2</v>
      </c>
    </row>
    <row r="76" spans="1:17" s="119" customFormat="1">
      <c r="A76" s="263" t="str">
        <f>IFERROR(VLOOKUP($B76,'[12]regions WB'!$B$1:$C$216,2,FALSE),"")</f>
        <v>East Asia and the Pacific</v>
      </c>
      <c r="B76" s="263" t="s">
        <v>112</v>
      </c>
      <c r="C76" s="263" t="s">
        <v>1010</v>
      </c>
      <c r="D76" s="263" t="str">
        <f>IFERROR(VLOOKUP($B76,'[12]regions WB'!$B$1:$E$216,4,FALSE),0)</f>
        <v/>
      </c>
      <c r="E76" s="264" t="s">
        <v>951</v>
      </c>
      <c r="F76" s="189">
        <f>IFERROR(VLOOKUP($B76,[13]Multihazard!$B$7:$N$222,F$28,FALSE),"")</f>
        <v>56709.1</v>
      </c>
      <c r="G76" s="265" t="str">
        <f>IFERROR(VLOOKUP($B76,[13]Multihazard!$B$7:$N$222,G$28,FALSE),"")</f>
        <v>---</v>
      </c>
      <c r="H76" s="266" t="str">
        <f>IFERROR(VLOOKUP($B76,[13]Multihazard!$B$7:$N$222,H$28,FALSE),"")</f>
        <v>---</v>
      </c>
      <c r="I76" s="265">
        <f>IFERROR(VLOOKUP($B76,[13]Multihazard!$B$7:$N$222,I$28,FALSE),"")</f>
        <v>2.1800000000000002</v>
      </c>
      <c r="J76" s="267">
        <f>IFERROR(VLOOKUP($B76,[13]Multihazard!$B$7:$N$222,J$28,FALSE),"")</f>
        <v>3.8441802109361635E-2</v>
      </c>
      <c r="K76" s="266">
        <f>IFERROR(VLOOKUP($B76,[13]Multihazard!$B$7:$N$222,K$28,FALSE),"")</f>
        <v>9.3000000000000007</v>
      </c>
      <c r="L76" s="266">
        <f>IFERROR(VLOOKUP($B76,[13]Multihazard!$B$7:$N$222,L$28,FALSE),"")</f>
        <v>0.16</v>
      </c>
      <c r="M76" s="265" t="str">
        <f>IFERROR(VLOOKUP($B76,[13]Multihazard!$B$7:$N$222,M$28,FALSE),"")</f>
        <v>---</v>
      </c>
      <c r="N76" s="267" t="str">
        <f>IFERROR(VLOOKUP($B76,[13]Multihazard!$B$7:$N$222,N$28,FALSE),"")</f>
        <v>---</v>
      </c>
      <c r="O76" s="266">
        <f>IFERROR(VLOOKUP($B76,[13]Multihazard!$B$7:$N$222,O$28,FALSE),"")</f>
        <v>11.48</v>
      </c>
      <c r="P76" s="267">
        <f>IFERROR(VLOOKUP($B76,[13]Multihazard!$B$7:$N$222,P$28,FALSE),"")</f>
        <v>0.20243664597039981</v>
      </c>
      <c r="Q76" s="262">
        <f t="shared" si="18"/>
        <v>2.0243664597039981E-2</v>
      </c>
    </row>
    <row r="77" spans="1:17" s="119" customFormat="1">
      <c r="A77" s="263" t="str">
        <f>IFERROR(VLOOKUP($B77,'[12]regions WB'!$B$1:$C$216,2,FALSE),"")</f>
        <v>LAC</v>
      </c>
      <c r="B77" s="263" t="s">
        <v>268</v>
      </c>
      <c r="C77" s="263" t="s">
        <v>632</v>
      </c>
      <c r="D77" s="263" t="str">
        <f>IFERROR(VLOOKUP($B77,'[12]regions WB'!$B$1:$E$216,4,FALSE),0)</f>
        <v/>
      </c>
      <c r="E77" s="264" t="s">
        <v>949</v>
      </c>
      <c r="F77" s="189">
        <f>IFERROR(VLOOKUP($B77,[13]Multihazard!$B$7:$N$222,F$28,FALSE),"")</f>
        <v>944577</v>
      </c>
      <c r="G77" s="265">
        <f>IFERROR(VLOOKUP($B77,[13]Multihazard!$B$7:$N$222,G$28,FALSE),"")</f>
        <v>3140.03</v>
      </c>
      <c r="H77" s="266">
        <f>IFERROR(VLOOKUP($B77,[13]Multihazard!$B$7:$N$222,H$28,FALSE),"")</f>
        <v>3.32</v>
      </c>
      <c r="I77" s="265">
        <f>IFERROR(VLOOKUP($B77,[13]Multihazard!$B$7:$N$222,I$28,FALSE),"")</f>
        <v>0</v>
      </c>
      <c r="J77" s="267">
        <f>IFERROR(VLOOKUP($B77,[13]Multihazard!$B$7:$N$222,J$28,FALSE),"")</f>
        <v>0</v>
      </c>
      <c r="K77" s="266">
        <f>IFERROR(VLOOKUP($B77,[13]Multihazard!$B$7:$N$222,K$28,FALSE),"")</f>
        <v>13.2</v>
      </c>
      <c r="L77" s="266">
        <f>IFERROR(VLOOKUP($B77,[13]Multihazard!$B$7:$N$222,L$28,FALSE),"")</f>
        <v>0.01</v>
      </c>
      <c r="M77" s="265">
        <f>IFERROR(VLOOKUP($B77,[13]Multihazard!$B$7:$N$222,M$28,FALSE),"")</f>
        <v>599.64</v>
      </c>
      <c r="N77" s="267">
        <f>IFERROR(VLOOKUP($B77,[13]Multihazard!$B$7:$N$222,N$28,FALSE),"")</f>
        <v>0.63482384178314744</v>
      </c>
      <c r="O77" s="266">
        <f>IFERROR(VLOOKUP($B77,[13]Multihazard!$B$7:$N$222,O$28,FALSE),"")</f>
        <v>3752.87</v>
      </c>
      <c r="P77" s="267">
        <f>IFERROR(VLOOKUP($B77,[13]Multihazard!$B$7:$N$222,P$28,FALSE),"")</f>
        <v>3.9730694268439737</v>
      </c>
      <c r="Q77" s="262">
        <f t="shared" si="18"/>
        <v>0.39730694268439737</v>
      </c>
    </row>
    <row r="78" spans="1:17" s="119" customFormat="1">
      <c r="A78" s="263" t="str">
        <f>IFERROR(VLOOKUP($B78,'[12]regions WB'!$B$1:$C$216,2,FALSE),"")</f>
        <v>Sub-Saharan Africa</v>
      </c>
      <c r="B78" s="263" t="s">
        <v>342</v>
      </c>
      <c r="C78" s="263" t="s">
        <v>939</v>
      </c>
      <c r="D78" s="263" t="str">
        <f>IFERROR(VLOOKUP($B78,'[12]regions WB'!$B$1:$E$216,4,FALSE),0)</f>
        <v>SIDS</v>
      </c>
      <c r="E78" s="264" t="s">
        <v>946</v>
      </c>
      <c r="F78" s="189">
        <f>IFERROR(VLOOKUP($B78,[13]Multihazard!$B$7:$N$222,F$28,FALSE),"")</f>
        <v>1426.14</v>
      </c>
      <c r="G78" s="265">
        <f>IFERROR(VLOOKUP($B78,[13]Multihazard!$B$7:$N$222,G$28,FALSE),"")</f>
        <v>0.25</v>
      </c>
      <c r="H78" s="266">
        <f>IFERROR(VLOOKUP($B78,[13]Multihazard!$B$7:$N$222,H$28,FALSE),"")</f>
        <v>0.17</v>
      </c>
      <c r="I78" s="265">
        <f>IFERROR(VLOOKUP($B78,[13]Multihazard!$B$7:$N$222,I$28,FALSE),"")</f>
        <v>0.56000000000000005</v>
      </c>
      <c r="J78" s="267">
        <f>IFERROR(VLOOKUP($B78,[13]Multihazard!$B$7:$N$222,J$28,FALSE),"")</f>
        <v>0.39266832148316433</v>
      </c>
      <c r="K78" s="266" t="str">
        <f>IFERROR(VLOOKUP($B78,[13]Multihazard!$B$7:$N$222,K$28,FALSE),"")</f>
        <v>---</v>
      </c>
      <c r="L78" s="266" t="str">
        <f>IFERROR(VLOOKUP($B78,[13]Multihazard!$B$7:$N$222,L$28,FALSE),"")</f>
        <v>---</v>
      </c>
      <c r="M78" s="265" t="str">
        <f>IFERROR(VLOOKUP($B78,[13]Multihazard!$B$7:$N$222,M$28,FALSE),"")</f>
        <v>---</v>
      </c>
      <c r="N78" s="267" t="str">
        <f>IFERROR(VLOOKUP($B78,[13]Multihazard!$B$7:$N$222,N$28,FALSE),"")</f>
        <v>---</v>
      </c>
      <c r="O78" s="266">
        <f>IFERROR(VLOOKUP($B78,[13]Multihazard!$B$7:$N$222,O$28,FALSE),"")</f>
        <v>0.81</v>
      </c>
      <c r="P78" s="267">
        <f>IFERROR(VLOOKUP($B78,[13]Multihazard!$B$7:$N$222,P$28,FALSE),"")</f>
        <v>0.56796667928814837</v>
      </c>
      <c r="Q78" s="262">
        <f t="shared" si="18"/>
        <v>5.6796667928814847E-2</v>
      </c>
    </row>
    <row r="79" spans="1:17" s="119" customFormat="1">
      <c r="A79" s="263" t="str">
        <f>IFERROR(VLOOKUP($B79,'[12]regions WB'!$B$1:$C$216,2,FALSE),"")</f>
        <v>Sub-Saharan Africa</v>
      </c>
      <c r="B79" s="263" t="s">
        <v>396</v>
      </c>
      <c r="C79" s="263" t="s">
        <v>471</v>
      </c>
      <c r="D79" s="263" t="str">
        <f>IFERROR(VLOOKUP($B79,'[12]regions WB'!$B$1:$E$216,4,FALSE),0)</f>
        <v/>
      </c>
      <c r="E79" s="264" t="s">
        <v>948</v>
      </c>
      <c r="F79" s="189">
        <f>IFERROR(VLOOKUP($B79,[13]Multihazard!$B$7:$N$222,F$28,FALSE),"")</f>
        <v>69047.7</v>
      </c>
      <c r="G79" s="265">
        <f>IFERROR(VLOOKUP($B79,[13]Multihazard!$B$7:$N$222,G$28,FALSE),"")</f>
        <v>0.99</v>
      </c>
      <c r="H79" s="266">
        <f>IFERROR(VLOOKUP($B79,[13]Multihazard!$B$7:$N$222,H$28,FALSE),"")</f>
        <v>0.01</v>
      </c>
      <c r="I79" s="265">
        <f>IFERROR(VLOOKUP($B79,[13]Multihazard!$B$7:$N$222,I$28,FALSE),"")</f>
        <v>0</v>
      </c>
      <c r="J79" s="267">
        <f>IFERROR(VLOOKUP($B79,[13]Multihazard!$B$7:$N$222,J$28,FALSE),"")</f>
        <v>0</v>
      </c>
      <c r="K79" s="266" t="str">
        <f>IFERROR(VLOOKUP($B79,[13]Multihazard!$B$7:$N$222,K$28,FALSE),"")</f>
        <v>---</v>
      </c>
      <c r="L79" s="266" t="str">
        <f>IFERROR(VLOOKUP($B79,[13]Multihazard!$B$7:$N$222,L$28,FALSE),"")</f>
        <v>---</v>
      </c>
      <c r="M79" s="265">
        <f>IFERROR(VLOOKUP($B79,[13]Multihazard!$B$7:$N$222,M$28,FALSE),"")</f>
        <v>153.62</v>
      </c>
      <c r="N79" s="267">
        <f>IFERROR(VLOOKUP($B79,[13]Multihazard!$B$7:$N$222,N$28,FALSE),"")</f>
        <v>2.2248387708786828</v>
      </c>
      <c r="O79" s="266">
        <f>IFERROR(VLOOKUP($B79,[13]Multihazard!$B$7:$N$222,O$28,FALSE),"")</f>
        <v>154.61000000000001</v>
      </c>
      <c r="P79" s="267">
        <f>IFERROR(VLOOKUP($B79,[13]Multihazard!$B$7:$N$222,P$28,FALSE),"")</f>
        <v>2.2391766851031969</v>
      </c>
      <c r="Q79" s="262">
        <f t="shared" si="18"/>
        <v>0.22391766851031972</v>
      </c>
    </row>
    <row r="80" spans="1:17" s="119" customFormat="1">
      <c r="A80" s="263" t="str">
        <f>IFERROR(VLOOKUP($B80,'[12]regions WB'!$B$1:$C$216,2,FALSE),"")</f>
        <v>LAC</v>
      </c>
      <c r="B80" s="263" t="s">
        <v>264</v>
      </c>
      <c r="C80" s="263" t="s">
        <v>633</v>
      </c>
      <c r="D80" s="263" t="str">
        <f>IFERROR(VLOOKUP($B80,'[12]regions WB'!$B$1:$E$216,4,FALSE),0)</f>
        <v/>
      </c>
      <c r="E80" s="264" t="s">
        <v>949</v>
      </c>
      <c r="F80" s="189">
        <f>IFERROR(VLOOKUP($B80,[13]Multihazard!$B$7:$N$222,F$28,FALSE),"")</f>
        <v>140412</v>
      </c>
      <c r="G80" s="265">
        <f>IFERROR(VLOOKUP($B80,[13]Multihazard!$B$7:$N$222,G$28,FALSE),"")</f>
        <v>236.24</v>
      </c>
      <c r="H80" s="266">
        <f>IFERROR(VLOOKUP($B80,[13]Multihazard!$B$7:$N$222,H$28,FALSE),"")</f>
        <v>1.68</v>
      </c>
      <c r="I80" s="265">
        <f>IFERROR(VLOOKUP($B80,[13]Multihazard!$B$7:$N$222,I$28,FALSE),"")</f>
        <v>0.83</v>
      </c>
      <c r="J80" s="267">
        <f>IFERROR(VLOOKUP($B80,[13]Multihazard!$B$7:$N$222,J$28,FALSE),"")</f>
        <v>5.911175682990058E-3</v>
      </c>
      <c r="K80" s="266">
        <f>IFERROR(VLOOKUP($B80,[13]Multihazard!$B$7:$N$222,K$28,FALSE),"")</f>
        <v>0.47</v>
      </c>
      <c r="L80" s="266">
        <f>IFERROR(VLOOKUP($B80,[13]Multihazard!$B$7:$N$222,L$28,FALSE),"")</f>
        <v>0</v>
      </c>
      <c r="M80" s="265">
        <f>IFERROR(VLOOKUP($B80,[13]Multihazard!$B$7:$N$222,M$28,FALSE),"")</f>
        <v>38.869999999999997</v>
      </c>
      <c r="N80" s="267">
        <f>IFERROR(VLOOKUP($B80,[13]Multihazard!$B$7:$N$222,N$28,FALSE),"")</f>
        <v>0.27682819132267894</v>
      </c>
      <c r="O80" s="266">
        <f>IFERROR(VLOOKUP($B80,[13]Multihazard!$B$7:$N$222,O$28,FALSE),"")</f>
        <v>276.41000000000003</v>
      </c>
      <c r="P80" s="267">
        <f>IFERROR(VLOOKUP($B80,[13]Multihazard!$B$7:$N$222,P$28,FALSE),"")</f>
        <v>1.9685639404039541</v>
      </c>
      <c r="Q80" s="262">
        <f t="shared" si="18"/>
        <v>0.19685639404039543</v>
      </c>
    </row>
    <row r="81" spans="1:17" s="119" customFormat="1">
      <c r="A81" s="263" t="str">
        <f>IFERROR(VLOOKUP($B81,'[12]regions WB'!$B$1:$C$216,2,FALSE),"")</f>
        <v>Sub-Saharan Africa</v>
      </c>
      <c r="B81" s="263" t="s">
        <v>418</v>
      </c>
      <c r="C81" s="263" t="s">
        <v>1004</v>
      </c>
      <c r="D81" s="263" t="str">
        <f>IFERROR(VLOOKUP($B81,'[12]regions WB'!$B$1:$E$216,4,FALSE),0)</f>
        <v/>
      </c>
      <c r="E81" s="264" t="s">
        <v>948</v>
      </c>
      <c r="F81" s="189">
        <f>IFERROR(VLOOKUP($B81,[13]Multihazard!$B$7:$N$222,F$28,FALSE),"")</f>
        <v>45467.6</v>
      </c>
      <c r="G81" s="265">
        <f>IFERROR(VLOOKUP($B81,[13]Multihazard!$B$7:$N$222,G$28,FALSE),"")</f>
        <v>0.33</v>
      </c>
      <c r="H81" s="266">
        <f>IFERROR(VLOOKUP($B81,[13]Multihazard!$B$7:$N$222,H$28,FALSE),"")</f>
        <v>0.01</v>
      </c>
      <c r="I81" s="265">
        <f>IFERROR(VLOOKUP($B81,[13]Multihazard!$B$7:$N$222,I$28,FALSE),"")</f>
        <v>0</v>
      </c>
      <c r="J81" s="267">
        <f>IFERROR(VLOOKUP($B81,[13]Multihazard!$B$7:$N$222,J$28,FALSE),"")</f>
        <v>0</v>
      </c>
      <c r="K81" s="266" t="str">
        <f>IFERROR(VLOOKUP($B81,[13]Multihazard!$B$7:$N$222,K$28,FALSE),"")</f>
        <v>---</v>
      </c>
      <c r="L81" s="266" t="str">
        <f>IFERROR(VLOOKUP($B81,[13]Multihazard!$B$7:$N$222,L$28,FALSE),"")</f>
        <v>---</v>
      </c>
      <c r="M81" s="265">
        <f>IFERROR(VLOOKUP($B81,[13]Multihazard!$B$7:$N$222,M$28,FALSE),"")</f>
        <v>54.93</v>
      </c>
      <c r="N81" s="267">
        <f>IFERROR(VLOOKUP($B81,[13]Multihazard!$B$7:$N$222,N$28,FALSE),"")</f>
        <v>1.2081130299378018</v>
      </c>
      <c r="O81" s="266">
        <f>IFERROR(VLOOKUP($B81,[13]Multihazard!$B$7:$N$222,O$28,FALSE),"")</f>
        <v>55.26</v>
      </c>
      <c r="P81" s="267">
        <f>IFERROR(VLOOKUP($B81,[13]Multihazard!$B$7:$N$222,P$28,FALSE),"")</f>
        <v>1.2153709454644626</v>
      </c>
      <c r="Q81" s="262">
        <f t="shared" si="18"/>
        <v>0.12153709454644628</v>
      </c>
    </row>
    <row r="82" spans="1:17" s="119" customFormat="1">
      <c r="A82" s="263" t="str">
        <f>IFERROR(VLOOKUP($B82,'[12]regions WB'!$B$1:$C$216,2,FALSE),"")</f>
        <v>Europe and Central Asia</v>
      </c>
      <c r="B82" s="263" t="s">
        <v>156</v>
      </c>
      <c r="C82" s="263" t="s">
        <v>583</v>
      </c>
      <c r="D82" s="263" t="str">
        <f>IFERROR(VLOOKUP($B82,'[12]regions WB'!$B$1:$E$216,4,FALSE),0)</f>
        <v/>
      </c>
      <c r="E82" s="264" t="s">
        <v>951</v>
      </c>
      <c r="F82" s="189">
        <f>IFERROR(VLOOKUP($B82,[13]Multihazard!$B$7:$N$222,F$28,FALSE),"")</f>
        <v>188114</v>
      </c>
      <c r="G82" s="265">
        <f>IFERROR(VLOOKUP($B82,[13]Multihazard!$B$7:$N$222,G$28,FALSE),"")</f>
        <v>152.79</v>
      </c>
      <c r="H82" s="266">
        <f>IFERROR(VLOOKUP($B82,[13]Multihazard!$B$7:$N$222,H$28,FALSE),"")</f>
        <v>0.81</v>
      </c>
      <c r="I82" s="265">
        <f>IFERROR(VLOOKUP($B82,[13]Multihazard!$B$7:$N$222,I$28,FALSE),"")</f>
        <v>0</v>
      </c>
      <c r="J82" s="267">
        <f>IFERROR(VLOOKUP($B82,[13]Multihazard!$B$7:$N$222,J$28,FALSE),"")</f>
        <v>0</v>
      </c>
      <c r="K82" s="266" t="str">
        <f>IFERROR(VLOOKUP($B82,[13]Multihazard!$B$7:$N$222,K$28,FALSE),"")</f>
        <v>---</v>
      </c>
      <c r="L82" s="266" t="str">
        <f>IFERROR(VLOOKUP($B82,[13]Multihazard!$B$7:$N$222,L$28,FALSE),"")</f>
        <v>---</v>
      </c>
      <c r="M82" s="265">
        <f>IFERROR(VLOOKUP($B82,[13]Multihazard!$B$7:$N$222,M$28,FALSE),"")</f>
        <v>123.07</v>
      </c>
      <c r="N82" s="267">
        <f>IFERROR(VLOOKUP($B82,[13]Multihazard!$B$7:$N$222,N$28,FALSE),"")</f>
        <v>0.65423094506522639</v>
      </c>
      <c r="O82" s="266">
        <f>IFERROR(VLOOKUP($B82,[13]Multihazard!$B$7:$N$222,O$28,FALSE),"")</f>
        <v>275.86</v>
      </c>
      <c r="P82" s="267">
        <f>IFERROR(VLOOKUP($B82,[13]Multihazard!$B$7:$N$222,P$28,FALSE),"")</f>
        <v>1.4664511944884484</v>
      </c>
      <c r="Q82" s="262">
        <f t="shared" si="18"/>
        <v>0.14664511944884484</v>
      </c>
    </row>
    <row r="83" spans="1:17" s="119" customFormat="1">
      <c r="A83" s="263" t="str">
        <f>IFERROR(VLOOKUP($B83,'[12]regions WB'!$B$1:$C$216,2,FALSE),"")</f>
        <v>LAC</v>
      </c>
      <c r="B83" s="263" t="s">
        <v>308</v>
      </c>
      <c r="C83" s="263" t="s">
        <v>634</v>
      </c>
      <c r="D83" s="263" t="str">
        <f>IFERROR(VLOOKUP($B83,'[12]regions WB'!$B$1:$E$216,4,FALSE),0)</f>
        <v>SIDS</v>
      </c>
      <c r="E83" s="264" t="s">
        <v>949</v>
      </c>
      <c r="F83" s="189">
        <f>IFERROR(VLOOKUP($B83,[13]Multihazard!$B$7:$N$222,F$28,FALSE),"")</f>
        <v>174919</v>
      </c>
      <c r="G83" s="265">
        <f>IFERROR(VLOOKUP($B83,[13]Multihazard!$B$7:$N$222,G$28,FALSE),"")</f>
        <v>3.41</v>
      </c>
      <c r="H83" s="266">
        <f>IFERROR(VLOOKUP($B83,[13]Multihazard!$B$7:$N$222,H$28,FALSE),"")</f>
        <v>0.02</v>
      </c>
      <c r="I83" s="265">
        <f>IFERROR(VLOOKUP($B83,[13]Multihazard!$B$7:$N$222,I$28,FALSE),"")</f>
        <v>321.90999999999997</v>
      </c>
      <c r="J83" s="267">
        <f>IFERROR(VLOOKUP($B83,[13]Multihazard!$B$7:$N$222,J$28,FALSE),"")</f>
        <v>1.8403375276556575</v>
      </c>
      <c r="K83" s="266" t="str">
        <f>IFERROR(VLOOKUP($B83,[13]Multihazard!$B$7:$N$222,K$28,FALSE),"")</f>
        <v>---</v>
      </c>
      <c r="L83" s="266" t="str">
        <f>IFERROR(VLOOKUP($B83,[13]Multihazard!$B$7:$N$222,L$28,FALSE),"")</f>
        <v>---</v>
      </c>
      <c r="M83" s="265">
        <f>IFERROR(VLOOKUP($B83,[13]Multihazard!$B$7:$N$222,M$28,FALSE),"")</f>
        <v>5.51</v>
      </c>
      <c r="N83" s="267">
        <f>IFERROR(VLOOKUP($B83,[13]Multihazard!$B$7:$N$222,N$28,FALSE),"")</f>
        <v>3.1500294421989601E-2</v>
      </c>
      <c r="O83" s="266">
        <f>IFERROR(VLOOKUP($B83,[13]Multihazard!$B$7:$N$222,O$28,FALSE),"")</f>
        <v>330.83</v>
      </c>
      <c r="P83" s="267">
        <f>IFERROR(VLOOKUP($B83,[13]Multihazard!$B$7:$N$222,P$28,FALSE),"")</f>
        <v>1.8913325596418913</v>
      </c>
      <c r="Q83" s="262">
        <f t="shared" si="18"/>
        <v>0.18913325596418915</v>
      </c>
    </row>
    <row r="84" spans="1:17" s="119" customFormat="1">
      <c r="A84" s="263" t="str">
        <f>IFERROR(VLOOKUP($B84,'[12]regions WB'!$B$1:$C$216,2,FALSE),"")</f>
        <v>Europe and Central Asia</v>
      </c>
      <c r="B84" s="263" t="s">
        <v>57</v>
      </c>
      <c r="C84" s="263" t="s">
        <v>584</v>
      </c>
      <c r="D84" s="263" t="str">
        <f>IFERROR(VLOOKUP($B84,'[12]regions WB'!$B$1:$E$216,4,FALSE),0)</f>
        <v/>
      </c>
      <c r="E84" s="264" t="s">
        <v>951</v>
      </c>
      <c r="F84" s="189">
        <f>IFERROR(VLOOKUP($B84,[13]Multihazard!$B$7:$N$222,F$28,FALSE),"")</f>
        <v>71610.5</v>
      </c>
      <c r="G84" s="265">
        <f>IFERROR(VLOOKUP($B84,[13]Multihazard!$B$7:$N$222,G$28,FALSE),"")</f>
        <v>28.55</v>
      </c>
      <c r="H84" s="266">
        <f>IFERROR(VLOOKUP($B84,[13]Multihazard!$B$7:$N$222,H$28,FALSE),"")</f>
        <v>0.4</v>
      </c>
      <c r="I84" s="265">
        <f>IFERROR(VLOOKUP($B84,[13]Multihazard!$B$7:$N$222,I$28,FALSE),"")</f>
        <v>0</v>
      </c>
      <c r="J84" s="267">
        <f>IFERROR(VLOOKUP($B84,[13]Multihazard!$B$7:$N$222,J$28,FALSE),"")</f>
        <v>0</v>
      </c>
      <c r="K84" s="266">
        <f>IFERROR(VLOOKUP($B84,[13]Multihazard!$B$7:$N$222,K$28,FALSE),"")</f>
        <v>0.55000000000000004</v>
      </c>
      <c r="L84" s="266">
        <f>IFERROR(VLOOKUP($B84,[13]Multihazard!$B$7:$N$222,L$28,FALSE),"")</f>
        <v>0.01</v>
      </c>
      <c r="M84" s="265">
        <f>IFERROR(VLOOKUP($B84,[13]Multihazard!$B$7:$N$222,M$28,FALSE),"")</f>
        <v>0.01</v>
      </c>
      <c r="N84" s="267">
        <f>IFERROR(VLOOKUP($B84,[13]Multihazard!$B$7:$N$222,N$28,FALSE),"")</f>
        <v>1.3964432590192781E-4</v>
      </c>
      <c r="O84" s="266">
        <f>IFERROR(VLOOKUP($B84,[13]Multihazard!$B$7:$N$222,O$28,FALSE),"")</f>
        <v>29.110000000000003</v>
      </c>
      <c r="P84" s="267">
        <f>IFERROR(VLOOKUP($B84,[13]Multihazard!$B$7:$N$222,P$28,FALSE),"")</f>
        <v>0.40650463270051185</v>
      </c>
      <c r="Q84" s="262">
        <f t="shared" si="18"/>
        <v>4.0650463270051188E-2</v>
      </c>
    </row>
    <row r="85" spans="1:17" s="119" customFormat="1">
      <c r="A85" s="263" t="str">
        <f>IFERROR(VLOOKUP($B85,'[12]regions WB'!$B$1:$C$216,2,FALSE),"")</f>
        <v>Europe and Central Asia</v>
      </c>
      <c r="B85" s="263" t="s">
        <v>176</v>
      </c>
      <c r="C85" s="263" t="s">
        <v>586</v>
      </c>
      <c r="D85" s="263" t="str">
        <f>IFERROR(VLOOKUP($B85,'[12]regions WB'!$B$1:$E$216,4,FALSE),0)</f>
        <v/>
      </c>
      <c r="E85" s="264" t="s">
        <v>950</v>
      </c>
      <c r="F85" s="189">
        <f>IFERROR(VLOOKUP($B85,[13]Multihazard!$B$7:$N$222,F$28,FALSE),"")</f>
        <v>1007260</v>
      </c>
      <c r="G85" s="265">
        <f>IFERROR(VLOOKUP($B85,[13]Multihazard!$B$7:$N$222,G$28,FALSE),"")</f>
        <v>149.9</v>
      </c>
      <c r="H85" s="266">
        <f>IFERROR(VLOOKUP($B85,[13]Multihazard!$B$7:$N$222,H$28,FALSE),"")</f>
        <v>0.15</v>
      </c>
      <c r="I85" s="265">
        <f>IFERROR(VLOOKUP($B85,[13]Multihazard!$B$7:$N$222,I$28,FALSE),"")</f>
        <v>0</v>
      </c>
      <c r="J85" s="267">
        <f>IFERROR(VLOOKUP($B85,[13]Multihazard!$B$7:$N$222,J$28,FALSE),"")</f>
        <v>0</v>
      </c>
      <c r="K85" s="266" t="str">
        <f>IFERROR(VLOOKUP($B85,[13]Multihazard!$B$7:$N$222,K$28,FALSE),"")</f>
        <v>---</v>
      </c>
      <c r="L85" s="266" t="str">
        <f>IFERROR(VLOOKUP($B85,[13]Multihazard!$B$7:$N$222,L$28,FALSE),"")</f>
        <v>---</v>
      </c>
      <c r="M85" s="265">
        <f>IFERROR(VLOOKUP($B85,[13]Multihazard!$B$7:$N$222,M$28,FALSE),"")</f>
        <v>334.81</v>
      </c>
      <c r="N85" s="267">
        <f>IFERROR(VLOOKUP($B85,[13]Multihazard!$B$7:$N$222,N$28,FALSE),"")</f>
        <v>0.33239679923753546</v>
      </c>
      <c r="O85" s="266">
        <f>IFERROR(VLOOKUP($B85,[13]Multihazard!$B$7:$N$222,O$28,FALSE),"")</f>
        <v>484.71000000000004</v>
      </c>
      <c r="P85" s="267">
        <f>IFERROR(VLOOKUP($B85,[13]Multihazard!$B$7:$N$222,P$28,FALSE),"")</f>
        <v>0.48121636915989918</v>
      </c>
      <c r="Q85" s="262">
        <f t="shared" si="18"/>
        <v>4.8121636915989918E-2</v>
      </c>
    </row>
    <row r="86" spans="1:17" s="119" customFormat="1">
      <c r="A86" s="263" t="str">
        <f>IFERROR(VLOOKUP($B86,'[12]regions WB'!$B$1:$C$216,2,FALSE),"")</f>
        <v>East Asia and the Pacific</v>
      </c>
      <c r="B86" s="263" t="s">
        <v>102</v>
      </c>
      <c r="C86" s="263" t="s">
        <v>1008</v>
      </c>
      <c r="D86" s="263" t="str">
        <f>IFERROR(VLOOKUP($B86,'[12]regions WB'!$B$1:$E$216,4,FALSE),0)</f>
        <v/>
      </c>
      <c r="E86" s="264" t="s">
        <v>950</v>
      </c>
      <c r="F86" s="189">
        <f>IFERROR(VLOOKUP($B86,[13]Multihazard!$B$7:$N$222,F$28,FALSE),"")</f>
        <v>5538600</v>
      </c>
      <c r="G86" s="265">
        <f>IFERROR(VLOOKUP($B86,[13]Multihazard!$B$7:$N$222,G$28,FALSE),"")</f>
        <v>45.48</v>
      </c>
      <c r="H86" s="266">
        <f>IFERROR(VLOOKUP($B86,[13]Multihazard!$B$7:$N$222,H$28,FALSE),"")</f>
        <v>0.01</v>
      </c>
      <c r="I86" s="265">
        <f>IFERROR(VLOOKUP($B86,[13]Multihazard!$B$7:$N$222,I$28,FALSE),"")</f>
        <v>7753</v>
      </c>
      <c r="J86" s="267">
        <f>IFERROR(VLOOKUP($B86,[13]Multihazard!$B$7:$N$222,J$28,FALSE),"")</f>
        <v>1.3998122269165494</v>
      </c>
      <c r="K86" s="266" t="str">
        <f>IFERROR(VLOOKUP($B86,[13]Multihazard!$B$7:$N$222,K$28,FALSE),"")</f>
        <v>---</v>
      </c>
      <c r="L86" s="266" t="str">
        <f>IFERROR(VLOOKUP($B86,[13]Multihazard!$B$7:$N$222,L$28,FALSE),"")</f>
        <v>---</v>
      </c>
      <c r="M86" s="265">
        <f>IFERROR(VLOOKUP($B86,[13]Multihazard!$B$7:$N$222,M$28,FALSE),"")</f>
        <v>2062.7800000000002</v>
      </c>
      <c r="N86" s="267">
        <f>IFERROR(VLOOKUP($B86,[13]Multihazard!$B$7:$N$222,N$28,FALSE),"")</f>
        <v>0.37243707796193992</v>
      </c>
      <c r="O86" s="266">
        <f>IFERROR(VLOOKUP($B86,[13]Multihazard!$B$7:$N$222,O$28,FALSE),"")</f>
        <v>9861.26</v>
      </c>
      <c r="P86" s="267">
        <f>IFERROR(VLOOKUP($B86,[13]Multihazard!$B$7:$N$222,P$28,FALSE),"")</f>
        <v>1.7804607662586214</v>
      </c>
      <c r="Q86" s="262">
        <f t="shared" si="18"/>
        <v>0.17804607662586214</v>
      </c>
    </row>
    <row r="87" spans="1:17" s="119" customFormat="1">
      <c r="A87" s="263" t="str">
        <f>IFERROR(VLOOKUP($B87,'[12]regions WB'!$B$1:$C$216,2,FALSE),"")</f>
        <v/>
      </c>
      <c r="B87" s="263" t="s">
        <v>1032</v>
      </c>
      <c r="C87" s="263" t="s">
        <v>1005</v>
      </c>
      <c r="D87" s="263">
        <f>IFERROR(VLOOKUP($B87,'[12]regions WB'!$B$1:$E$216,4,FALSE),0)</f>
        <v>0</v>
      </c>
      <c r="E87" s="264" t="s">
        <v>946</v>
      </c>
      <c r="F87" s="189">
        <f>IFERROR(VLOOKUP($B87,[13]Multihazard!$B$7:$N$222,F$28,FALSE),"")</f>
        <v>27402</v>
      </c>
      <c r="G87" s="265">
        <f>IFERROR(VLOOKUP($B87,[13]Multihazard!$B$7:$N$222,G$28,FALSE),"")</f>
        <v>4.18</v>
      </c>
      <c r="H87" s="266">
        <f>IFERROR(VLOOKUP($B87,[13]Multihazard!$B$7:$N$222,H$28,FALSE),"")</f>
        <v>0.15</v>
      </c>
      <c r="I87" s="265">
        <f>IFERROR(VLOOKUP($B87,[13]Multihazard!$B$7:$N$222,I$28,FALSE),"")</f>
        <v>0</v>
      </c>
      <c r="J87" s="267">
        <f>IFERROR(VLOOKUP($B87,[13]Multihazard!$B$7:$N$222,J$28,FALSE),"")</f>
        <v>0</v>
      </c>
      <c r="K87" s="266" t="str">
        <f>IFERROR(VLOOKUP($B87,[13]Multihazard!$B$7:$N$222,K$28,FALSE),"")</f>
        <v>---</v>
      </c>
      <c r="L87" s="266" t="str">
        <f>IFERROR(VLOOKUP($B87,[13]Multihazard!$B$7:$N$222,L$28,FALSE),"")</f>
        <v>---</v>
      </c>
      <c r="M87" s="265">
        <f>IFERROR(VLOOKUP($B87,[13]Multihazard!$B$7:$N$222,M$28,FALSE),"")</f>
        <v>63.32</v>
      </c>
      <c r="N87" s="267">
        <f>IFERROR(VLOOKUP($B87,[13]Multihazard!$B$7:$N$222,N$28,FALSE),"")</f>
        <v>2.3107802350193416</v>
      </c>
      <c r="O87" s="266">
        <f>IFERROR(VLOOKUP($B87,[13]Multihazard!$B$7:$N$222,O$28,FALSE),"")</f>
        <v>67.5</v>
      </c>
      <c r="P87" s="267">
        <f>IFERROR(VLOOKUP($B87,[13]Multihazard!$B$7:$N$222,P$28,FALSE),"")</f>
        <v>2.4633238449748194</v>
      </c>
      <c r="Q87" s="262">
        <f t="shared" si="18"/>
        <v>0.2463323844974819</v>
      </c>
    </row>
    <row r="88" spans="1:17" s="119" customFormat="1">
      <c r="A88" s="263" t="str">
        <f>IFERROR(VLOOKUP($B88,'[12]regions WB'!$B$1:$C$216,2,FALSE),"")</f>
        <v>Europe and Central Asia</v>
      </c>
      <c r="B88" s="263" t="s">
        <v>206</v>
      </c>
      <c r="C88" s="263" t="s">
        <v>587</v>
      </c>
      <c r="D88" s="263" t="str">
        <f>IFERROR(VLOOKUP($B88,'[12]regions WB'!$B$1:$E$216,4,FALSE),0)</f>
        <v/>
      </c>
      <c r="E88" s="264" t="s">
        <v>950</v>
      </c>
      <c r="F88" s="189">
        <f>IFERROR(VLOOKUP($B88,[13]Multihazard!$B$7:$N$222,F$28,FALSE),"")</f>
        <v>1346390</v>
      </c>
      <c r="G88" s="265" t="str">
        <f>IFERROR(VLOOKUP($B88,[13]Multihazard!$B$7:$N$222,G$28,FALSE),"")</f>
        <v>---</v>
      </c>
      <c r="H88" s="266" t="str">
        <f>IFERROR(VLOOKUP($B88,[13]Multihazard!$B$7:$N$222,H$28,FALSE),"")</f>
        <v>---</v>
      </c>
      <c r="I88" s="265">
        <f>IFERROR(VLOOKUP($B88,[13]Multihazard!$B$7:$N$222,I$28,FALSE),"")</f>
        <v>0</v>
      </c>
      <c r="J88" s="267">
        <f>IFERROR(VLOOKUP($B88,[13]Multihazard!$B$7:$N$222,J$28,FALSE),"")</f>
        <v>0</v>
      </c>
      <c r="K88" s="266" t="str">
        <f>IFERROR(VLOOKUP($B88,[13]Multihazard!$B$7:$N$222,K$28,FALSE),"")</f>
        <v>---</v>
      </c>
      <c r="L88" s="266" t="str">
        <f>IFERROR(VLOOKUP($B88,[13]Multihazard!$B$7:$N$222,L$28,FALSE),"")</f>
        <v>---</v>
      </c>
      <c r="M88" s="265">
        <f>IFERROR(VLOOKUP($B88,[13]Multihazard!$B$7:$N$222,M$28,FALSE),"")</f>
        <v>19.64</v>
      </c>
      <c r="N88" s="267">
        <f>IFERROR(VLOOKUP($B88,[13]Multihazard!$B$7:$N$222,N$28,FALSE),"")</f>
        <v>1.4587155281901975E-2</v>
      </c>
      <c r="O88" s="266">
        <f>IFERROR(VLOOKUP($B88,[13]Multihazard!$B$7:$N$222,O$28,FALSE),"")</f>
        <v>19.64</v>
      </c>
      <c r="P88" s="267">
        <f>IFERROR(VLOOKUP($B88,[13]Multihazard!$B$7:$N$222,P$28,FALSE),"")</f>
        <v>1.4587155281901975E-2</v>
      </c>
      <c r="Q88" s="262">
        <f t="shared" si="18"/>
        <v>1.4587155281901975E-3</v>
      </c>
    </row>
    <row r="89" spans="1:17" s="119" customFormat="1">
      <c r="A89" s="263" t="str">
        <f>IFERROR(VLOOKUP($B89,'[12]regions WB'!$B$1:$C$216,2,FALSE),"")</f>
        <v>Middle East and North Africa</v>
      </c>
      <c r="B89" s="263" t="s">
        <v>408</v>
      </c>
      <c r="C89" s="263" t="s">
        <v>475</v>
      </c>
      <c r="D89" s="263" t="str">
        <f>IFERROR(VLOOKUP($B89,'[12]regions WB'!$B$1:$E$216,4,FALSE),0)</f>
        <v/>
      </c>
      <c r="E89" s="264" t="s">
        <v>948</v>
      </c>
      <c r="F89" s="189">
        <f>IFERROR(VLOOKUP($B89,[13]Multihazard!$B$7:$N$222,F$28,FALSE),"")</f>
        <v>4744.66</v>
      </c>
      <c r="G89" s="265">
        <f>IFERROR(VLOOKUP($B89,[13]Multihazard!$B$7:$N$222,G$28,FALSE),"")</f>
        <v>2.95</v>
      </c>
      <c r="H89" s="266">
        <f>IFERROR(VLOOKUP($B89,[13]Multihazard!$B$7:$N$222,H$28,FALSE),"")</f>
        <v>0.62</v>
      </c>
      <c r="I89" s="265">
        <f>IFERROR(VLOOKUP($B89,[13]Multihazard!$B$7:$N$222,I$28,FALSE),"")</f>
        <v>0</v>
      </c>
      <c r="J89" s="267">
        <f>IFERROR(VLOOKUP($B89,[13]Multihazard!$B$7:$N$222,J$28,FALSE),"")</f>
        <v>0</v>
      </c>
      <c r="K89" s="266" t="str">
        <f>IFERROR(VLOOKUP($B89,[13]Multihazard!$B$7:$N$222,K$28,FALSE),"")</f>
        <v>---</v>
      </c>
      <c r="L89" s="266" t="str">
        <f>IFERROR(VLOOKUP($B89,[13]Multihazard!$B$7:$N$222,L$28,FALSE),"")</f>
        <v>---</v>
      </c>
      <c r="M89" s="265">
        <f>IFERROR(VLOOKUP($B89,[13]Multihazard!$B$7:$N$222,M$28,FALSE),"")</f>
        <v>0.22</v>
      </c>
      <c r="N89" s="267">
        <f>IFERROR(VLOOKUP($B89,[13]Multihazard!$B$7:$N$222,N$28,FALSE),"")</f>
        <v>4.6367916773804654E-2</v>
      </c>
      <c r="O89" s="266">
        <f>IFERROR(VLOOKUP($B89,[13]Multihazard!$B$7:$N$222,O$28,FALSE),"")</f>
        <v>3.1700000000000004</v>
      </c>
      <c r="P89" s="267">
        <f>IFERROR(VLOOKUP($B89,[13]Multihazard!$B$7:$N$222,P$28,FALSE),"")</f>
        <v>0.66811952805891262</v>
      </c>
      <c r="Q89" s="262">
        <f t="shared" si="18"/>
        <v>6.6811952805891264E-2</v>
      </c>
    </row>
    <row r="90" spans="1:17" s="119" customFormat="1">
      <c r="A90" s="263" t="str">
        <f>IFERROR(VLOOKUP($B90,'[12]regions WB'!$B$1:$C$216,2,FALSE),"")</f>
        <v>LAC</v>
      </c>
      <c r="B90" s="263" t="s">
        <v>248</v>
      </c>
      <c r="C90" s="263" t="s">
        <v>635</v>
      </c>
      <c r="D90" s="263" t="str">
        <f>IFERROR(VLOOKUP($B90,'[12]regions WB'!$B$1:$E$216,4,FALSE),0)</f>
        <v>SIDS</v>
      </c>
      <c r="E90" s="264" t="s">
        <v>949</v>
      </c>
      <c r="F90" s="189">
        <f>IFERROR(VLOOKUP($B90,[13]Multihazard!$B$7:$N$222,F$28,FALSE),"")</f>
        <v>2027.94</v>
      </c>
      <c r="G90" s="265">
        <f>IFERROR(VLOOKUP($B90,[13]Multihazard!$B$7:$N$222,G$28,FALSE),"")</f>
        <v>13.06</v>
      </c>
      <c r="H90" s="266">
        <f>IFERROR(VLOOKUP($B90,[13]Multihazard!$B$7:$N$222,H$28,FALSE),"")</f>
        <v>6.44</v>
      </c>
      <c r="I90" s="265">
        <f>IFERROR(VLOOKUP($B90,[13]Multihazard!$B$7:$N$222,I$28,FALSE),"")</f>
        <v>55.459999999999994</v>
      </c>
      <c r="J90" s="267">
        <f>IFERROR(VLOOKUP($B90,[13]Multihazard!$B$7:$N$222,J$28,FALSE),"")</f>
        <v>27.347949150369335</v>
      </c>
      <c r="K90" s="266" t="str">
        <f>IFERROR(VLOOKUP($B90,[13]Multihazard!$B$7:$N$222,K$28,FALSE),"")</f>
        <v>---</v>
      </c>
      <c r="L90" s="266" t="str">
        <f>IFERROR(VLOOKUP($B90,[13]Multihazard!$B$7:$N$222,L$28,FALSE),"")</f>
        <v>---</v>
      </c>
      <c r="M90" s="265" t="str">
        <f>IFERROR(VLOOKUP($B90,[13]Multihazard!$B$7:$N$222,M$28,FALSE),"")</f>
        <v>---</v>
      </c>
      <c r="N90" s="267" t="str">
        <f>IFERROR(VLOOKUP($B90,[13]Multihazard!$B$7:$N$222,N$28,FALSE),"")</f>
        <v>---</v>
      </c>
      <c r="O90" s="266">
        <f>IFERROR(VLOOKUP($B90,[13]Multihazard!$B$7:$N$222,O$28,FALSE),"")</f>
        <v>68.52</v>
      </c>
      <c r="P90" s="267">
        <f>IFERROR(VLOOKUP($B90,[13]Multihazard!$B$7:$N$222,P$28,FALSE),"")</f>
        <v>33.787981892955415</v>
      </c>
      <c r="Q90" s="262">
        <f t="shared" si="18"/>
        <v>3.3787981892955412</v>
      </c>
    </row>
    <row r="91" spans="1:17" s="119" customFormat="1">
      <c r="A91" s="263" t="str">
        <f>IFERROR(VLOOKUP($B91,'[12]regions WB'!$B$1:$C$216,2,FALSE),"")</f>
        <v>LAC</v>
      </c>
      <c r="B91" s="263" t="s">
        <v>260</v>
      </c>
      <c r="C91" s="263" t="s">
        <v>636</v>
      </c>
      <c r="D91" s="263" t="str">
        <f>IFERROR(VLOOKUP($B91,'[12]regions WB'!$B$1:$E$216,4,FALSE),0)</f>
        <v>SIDS</v>
      </c>
      <c r="E91" s="264" t="s">
        <v>949</v>
      </c>
      <c r="F91" s="189">
        <f>IFERROR(VLOOKUP($B91,[13]Multihazard!$B$7:$N$222,F$28,FALSE),"")</f>
        <v>202173</v>
      </c>
      <c r="G91" s="265">
        <f>IFERROR(VLOOKUP($B91,[13]Multihazard!$B$7:$N$222,G$28,FALSE),"")</f>
        <v>363.87</v>
      </c>
      <c r="H91" s="266">
        <f>IFERROR(VLOOKUP($B91,[13]Multihazard!$B$7:$N$222,H$28,FALSE),"")</f>
        <v>1.8</v>
      </c>
      <c r="I91" s="265">
        <f>IFERROR(VLOOKUP($B91,[13]Multihazard!$B$7:$N$222,I$28,FALSE),"")</f>
        <v>549.35</v>
      </c>
      <c r="J91" s="267">
        <f>IFERROR(VLOOKUP($B91,[13]Multihazard!$B$7:$N$222,J$28,FALSE),"")</f>
        <v>2.7172273251126509</v>
      </c>
      <c r="K91" s="266" t="str">
        <f>IFERROR(VLOOKUP($B91,[13]Multihazard!$B$7:$N$222,K$28,FALSE),"")</f>
        <v>---</v>
      </c>
      <c r="L91" s="266" t="str">
        <f>IFERROR(VLOOKUP($B91,[13]Multihazard!$B$7:$N$222,L$28,FALSE),"")</f>
        <v>---</v>
      </c>
      <c r="M91" s="265">
        <f>IFERROR(VLOOKUP($B91,[13]Multihazard!$B$7:$N$222,M$28,FALSE),"")</f>
        <v>87.07</v>
      </c>
      <c r="N91" s="267">
        <f>IFERROR(VLOOKUP($B91,[13]Multihazard!$B$7:$N$222,N$28,FALSE),"")</f>
        <v>0.43067076216903344</v>
      </c>
      <c r="O91" s="266">
        <f>IFERROR(VLOOKUP($B91,[13]Multihazard!$B$7:$N$222,O$28,FALSE),"")</f>
        <v>1000.29</v>
      </c>
      <c r="P91" s="267">
        <f>IFERROR(VLOOKUP($B91,[13]Multihazard!$B$7:$N$222,P$28,FALSE),"")</f>
        <v>4.9476933121633451</v>
      </c>
      <c r="Q91" s="262">
        <f t="shared" si="18"/>
        <v>0.49476933121633448</v>
      </c>
    </row>
    <row r="92" spans="1:17" s="119" customFormat="1">
      <c r="A92" s="263" t="str">
        <f>IFERROR(VLOOKUP($B92,'[12]regions WB'!$B$1:$C$216,2,FALSE),"")</f>
        <v>LAC</v>
      </c>
      <c r="B92" s="263" t="s">
        <v>266</v>
      </c>
      <c r="C92" s="263" t="s">
        <v>637</v>
      </c>
      <c r="D92" s="263" t="str">
        <f>IFERROR(VLOOKUP($B92,'[12]regions WB'!$B$1:$E$216,4,FALSE),0)</f>
        <v/>
      </c>
      <c r="E92" s="264" t="s">
        <v>949</v>
      </c>
      <c r="F92" s="189">
        <f>IFERROR(VLOOKUP($B92,[13]Multihazard!$B$7:$N$222,F$28,FALSE),"")</f>
        <v>282705</v>
      </c>
      <c r="G92" s="265">
        <f>IFERROR(VLOOKUP($B92,[13]Multihazard!$B$7:$N$222,G$28,FALSE),"")</f>
        <v>1248.8599999999999</v>
      </c>
      <c r="H92" s="266">
        <f>IFERROR(VLOOKUP($B92,[13]Multihazard!$B$7:$N$222,H$28,FALSE),"")</f>
        <v>4.42</v>
      </c>
      <c r="I92" s="265">
        <f>IFERROR(VLOOKUP($B92,[13]Multihazard!$B$7:$N$222,I$28,FALSE),"")</f>
        <v>0</v>
      </c>
      <c r="J92" s="267">
        <f>IFERROR(VLOOKUP($B92,[13]Multihazard!$B$7:$N$222,J$28,FALSE),"")</f>
        <v>0</v>
      </c>
      <c r="K92" s="266">
        <f>IFERROR(VLOOKUP($B92,[13]Multihazard!$B$7:$N$222,K$28,FALSE),"")</f>
        <v>2.2400000000000002</v>
      </c>
      <c r="L92" s="266">
        <f>IFERROR(VLOOKUP($B92,[13]Multihazard!$B$7:$N$222,L$28,FALSE),"")</f>
        <v>0.01</v>
      </c>
      <c r="M92" s="265">
        <f>IFERROR(VLOOKUP($B92,[13]Multihazard!$B$7:$N$222,M$28,FALSE),"")</f>
        <v>189.62</v>
      </c>
      <c r="N92" s="267">
        <f>IFERROR(VLOOKUP($B92,[13]Multihazard!$B$7:$N$222,N$28,FALSE),"")</f>
        <v>0.67073451123963146</v>
      </c>
      <c r="O92" s="266">
        <f>IFERROR(VLOOKUP($B92,[13]Multihazard!$B$7:$N$222,O$28,FALSE),"")</f>
        <v>1440.7199999999998</v>
      </c>
      <c r="P92" s="267">
        <f>IFERROR(VLOOKUP($B92,[13]Multihazard!$B$7:$N$222,P$28,FALSE),"")</f>
        <v>5.0961956810102391</v>
      </c>
      <c r="Q92" s="262">
        <f t="shared" si="18"/>
        <v>0.50961956810102405</v>
      </c>
    </row>
    <row r="93" spans="1:17" s="119" customFormat="1">
      <c r="A93" s="263" t="str">
        <f>IFERROR(VLOOKUP($B93,'[12]regions WB'!$B$1:$C$216,2,FALSE),"")</f>
        <v>Middle East and North Africa</v>
      </c>
      <c r="B93" s="263" t="s">
        <v>346</v>
      </c>
      <c r="C93" s="263" t="s">
        <v>476</v>
      </c>
      <c r="D93" s="263" t="str">
        <f>IFERROR(VLOOKUP($B93,'[12]regions WB'!$B$1:$E$216,4,FALSE),0)</f>
        <v/>
      </c>
      <c r="E93" s="264" t="s">
        <v>948</v>
      </c>
      <c r="F93" s="189">
        <f>IFERROR(VLOOKUP($B93,[13]Multihazard!$B$7:$N$222,F$28,FALSE),"")</f>
        <v>617149</v>
      </c>
      <c r="G93" s="265">
        <f>IFERROR(VLOOKUP($B93,[13]Multihazard!$B$7:$N$222,G$28,FALSE),"")</f>
        <v>176.9</v>
      </c>
      <c r="H93" s="266">
        <f>IFERROR(VLOOKUP($B93,[13]Multihazard!$B$7:$N$222,H$28,FALSE),"")</f>
        <v>0.28999999999999998</v>
      </c>
      <c r="I93" s="265">
        <f>IFERROR(VLOOKUP($B93,[13]Multihazard!$B$7:$N$222,I$28,FALSE),"")</f>
        <v>0</v>
      </c>
      <c r="J93" s="267">
        <f>IFERROR(VLOOKUP($B93,[13]Multihazard!$B$7:$N$222,J$28,FALSE),"")</f>
        <v>0</v>
      </c>
      <c r="K93" s="266">
        <f>IFERROR(VLOOKUP($B93,[13]Multihazard!$B$7:$N$222,K$28,FALSE),"")</f>
        <v>8.52</v>
      </c>
      <c r="L93" s="266">
        <f>IFERROR(VLOOKUP($B93,[13]Multihazard!$B$7:$N$222,L$28,FALSE),"")</f>
        <v>0.01</v>
      </c>
      <c r="M93" s="265">
        <f>IFERROR(VLOOKUP($B93,[13]Multihazard!$B$7:$N$222,M$28,FALSE),"")</f>
        <v>93.59</v>
      </c>
      <c r="N93" s="267">
        <f>IFERROR(VLOOKUP($B93,[13]Multihazard!$B$7:$N$222,N$28,FALSE),"")</f>
        <v>0.15164895349421292</v>
      </c>
      <c r="O93" s="266">
        <f>IFERROR(VLOOKUP($B93,[13]Multihazard!$B$7:$N$222,O$28,FALSE),"")</f>
        <v>279.01</v>
      </c>
      <c r="P93" s="267">
        <f>IFERROR(VLOOKUP($B93,[13]Multihazard!$B$7:$N$222,P$28,FALSE),"")</f>
        <v>0.45209503701699266</v>
      </c>
      <c r="Q93" s="262">
        <f t="shared" si="18"/>
        <v>4.5209503701699259E-2</v>
      </c>
    </row>
    <row r="94" spans="1:17" s="119" customFormat="1">
      <c r="A94" s="263" t="str">
        <f>IFERROR(VLOOKUP($B94,'[12]regions WB'!$B$1:$C$216,2,FALSE),"")</f>
        <v>LAC</v>
      </c>
      <c r="B94" s="263" t="s">
        <v>256</v>
      </c>
      <c r="C94" s="263" t="s">
        <v>638</v>
      </c>
      <c r="D94" s="263" t="str">
        <f>IFERROR(VLOOKUP($B94,'[12]regions WB'!$B$1:$E$216,4,FALSE),0)</f>
        <v/>
      </c>
      <c r="E94" s="264" t="s">
        <v>948</v>
      </c>
      <c r="F94" s="189">
        <f>IFERROR(VLOOKUP($B94,[13]Multihazard!$B$7:$N$222,F$28,FALSE),"")</f>
        <v>71580.5</v>
      </c>
      <c r="G94" s="265">
        <f>IFERROR(VLOOKUP($B94,[13]Multihazard!$B$7:$N$222,G$28,FALSE),"")</f>
        <v>250.38</v>
      </c>
      <c r="H94" s="266">
        <f>IFERROR(VLOOKUP($B94,[13]Multihazard!$B$7:$N$222,H$28,FALSE),"")</f>
        <v>3.5</v>
      </c>
      <c r="I94" s="265">
        <f>IFERROR(VLOOKUP($B94,[13]Multihazard!$B$7:$N$222,I$28,FALSE),"")</f>
        <v>0</v>
      </c>
      <c r="J94" s="267">
        <f>IFERROR(VLOOKUP($B94,[13]Multihazard!$B$7:$N$222,J$28,FALSE),"")</f>
        <v>0</v>
      </c>
      <c r="K94" s="266" t="str">
        <f>IFERROR(VLOOKUP($B94,[13]Multihazard!$B$7:$N$222,K$28,FALSE),"")</f>
        <v>---</v>
      </c>
      <c r="L94" s="266" t="str">
        <f>IFERROR(VLOOKUP($B94,[13]Multihazard!$B$7:$N$222,L$28,FALSE),"")</f>
        <v>---</v>
      </c>
      <c r="M94" s="265">
        <f>IFERROR(VLOOKUP($B94,[13]Multihazard!$B$7:$N$222,M$28,FALSE),"")</f>
        <v>10.7</v>
      </c>
      <c r="N94" s="267">
        <f>IFERROR(VLOOKUP($B94,[13]Multihazard!$B$7:$N$222,N$28,FALSE),"")</f>
        <v>0.14948205167608494</v>
      </c>
      <c r="O94" s="266">
        <f>IFERROR(VLOOKUP($B94,[13]Multihazard!$B$7:$N$222,O$28,FALSE),"")</f>
        <v>261.08</v>
      </c>
      <c r="P94" s="267">
        <f>IFERROR(VLOOKUP($B94,[13]Multihazard!$B$7:$N$222,P$28,FALSE),"")</f>
        <v>3.647362060896473</v>
      </c>
      <c r="Q94" s="262">
        <f t="shared" si="18"/>
        <v>0.3647362060896473</v>
      </c>
    </row>
    <row r="95" spans="1:17" s="119" customFormat="1">
      <c r="A95" s="263" t="str">
        <f>IFERROR(VLOOKUP($B95,'[12]regions WB'!$B$1:$C$216,2,FALSE),"")</f>
        <v>Sub-Saharan Africa</v>
      </c>
      <c r="B95" s="263" t="s">
        <v>376</v>
      </c>
      <c r="C95" s="263" t="s">
        <v>477</v>
      </c>
      <c r="D95" s="263" t="str">
        <f>IFERROR(VLOOKUP($B95,'[12]regions WB'!$B$1:$E$216,4,FALSE),0)</f>
        <v/>
      </c>
      <c r="E95" s="264" t="s">
        <v>951</v>
      </c>
      <c r="F95" s="189">
        <f>IFERROR(VLOOKUP($B95,[13]Multihazard!$B$7:$N$222,F$28,FALSE),"")</f>
        <v>20061.400000000001</v>
      </c>
      <c r="G95" s="265">
        <f>IFERROR(VLOOKUP($B95,[13]Multihazard!$B$7:$N$222,G$28,FALSE),"")</f>
        <v>2.5299999999999998</v>
      </c>
      <c r="H95" s="266">
        <f>IFERROR(VLOOKUP($B95,[13]Multihazard!$B$7:$N$222,H$28,FALSE),"")</f>
        <v>0.13</v>
      </c>
      <c r="I95" s="265">
        <f>IFERROR(VLOOKUP($B95,[13]Multihazard!$B$7:$N$222,I$28,FALSE),"")</f>
        <v>0</v>
      </c>
      <c r="J95" s="267">
        <f>IFERROR(VLOOKUP($B95,[13]Multihazard!$B$7:$N$222,J$28,FALSE),"")</f>
        <v>0</v>
      </c>
      <c r="K95" s="266" t="str">
        <f>IFERROR(VLOOKUP($B95,[13]Multihazard!$B$7:$N$222,K$28,FALSE),"")</f>
        <v>---</v>
      </c>
      <c r="L95" s="266" t="str">
        <f>IFERROR(VLOOKUP($B95,[13]Multihazard!$B$7:$N$222,L$28,FALSE),"")</f>
        <v>---</v>
      </c>
      <c r="M95" s="265">
        <f>IFERROR(VLOOKUP($B95,[13]Multihazard!$B$7:$N$222,M$28,FALSE),"")</f>
        <v>31.74</v>
      </c>
      <c r="N95" s="267">
        <f>IFERROR(VLOOKUP($B95,[13]Multihazard!$B$7:$N$222,N$28,FALSE),"")</f>
        <v>1.5821428215378786</v>
      </c>
      <c r="O95" s="266">
        <f>IFERROR(VLOOKUP($B95,[13]Multihazard!$B$7:$N$222,O$28,FALSE),"")</f>
        <v>34.269999999999996</v>
      </c>
      <c r="P95" s="267">
        <f>IFERROR(VLOOKUP($B95,[13]Multihazard!$B$7:$N$222,P$28,FALSE),"")</f>
        <v>1.7082556551387236</v>
      </c>
      <c r="Q95" s="262">
        <f t="shared" si="18"/>
        <v>0.17082556551387237</v>
      </c>
    </row>
    <row r="96" spans="1:17" s="119" customFormat="1">
      <c r="A96" s="263" t="str">
        <f>IFERROR(VLOOKUP($B96,'[12]regions WB'!$B$1:$C$216,2,FALSE),"")</f>
        <v>Sub-Saharan Africa</v>
      </c>
      <c r="B96" s="263" t="s">
        <v>372</v>
      </c>
      <c r="C96" s="263" t="s">
        <v>479</v>
      </c>
      <c r="D96" s="263" t="str">
        <f>IFERROR(VLOOKUP($B96,'[12]regions WB'!$B$1:$E$216,4,FALSE),0)</f>
        <v/>
      </c>
      <c r="E96" s="264" t="s">
        <v>946</v>
      </c>
      <c r="F96" s="189">
        <f>IFERROR(VLOOKUP($B96,[13]Multihazard!$B$7:$N$222,F$28,FALSE),"")</f>
        <v>9081.7900000000009</v>
      </c>
      <c r="G96" s="265">
        <f>IFERROR(VLOOKUP($B96,[13]Multihazard!$B$7:$N$222,G$28,FALSE),"")</f>
        <v>0.71</v>
      </c>
      <c r="H96" s="266">
        <f>IFERROR(VLOOKUP($B96,[13]Multihazard!$B$7:$N$222,H$28,FALSE),"")</f>
        <v>0.08</v>
      </c>
      <c r="I96" s="265">
        <f>IFERROR(VLOOKUP($B96,[13]Multihazard!$B$7:$N$222,I$28,FALSE),"")</f>
        <v>0</v>
      </c>
      <c r="J96" s="267">
        <f>IFERROR(VLOOKUP($B96,[13]Multihazard!$B$7:$N$222,J$28,FALSE),"")</f>
        <v>0</v>
      </c>
      <c r="K96" s="266" t="str">
        <f>IFERROR(VLOOKUP($B96,[13]Multihazard!$B$7:$N$222,K$28,FALSE),"")</f>
        <v>---</v>
      </c>
      <c r="L96" s="266" t="str">
        <f>IFERROR(VLOOKUP($B96,[13]Multihazard!$B$7:$N$222,L$28,FALSE),"")</f>
        <v>---</v>
      </c>
      <c r="M96" s="265">
        <f>IFERROR(VLOOKUP($B96,[13]Multihazard!$B$7:$N$222,M$28,FALSE),"")</f>
        <v>7.21</v>
      </c>
      <c r="N96" s="267">
        <f>IFERROR(VLOOKUP($B96,[13]Multihazard!$B$7:$N$222,N$28,FALSE),"")</f>
        <v>0.79389635743614417</v>
      </c>
      <c r="O96" s="266">
        <f>IFERROR(VLOOKUP($B96,[13]Multihazard!$B$7:$N$222,O$28,FALSE),"")</f>
        <v>7.92</v>
      </c>
      <c r="P96" s="267">
        <f>IFERROR(VLOOKUP($B96,[13]Multihazard!$B$7:$N$222,P$28,FALSE),"")</f>
        <v>0.87207477821002244</v>
      </c>
      <c r="Q96" s="262">
        <f t="shared" si="18"/>
        <v>8.7207477821002244E-2</v>
      </c>
    </row>
    <row r="97" spans="1:17" s="119" customFormat="1">
      <c r="A97" s="263" t="str">
        <f>IFERROR(VLOOKUP($B97,'[12]regions WB'!$B$1:$C$216,2,FALSE),"")</f>
        <v>Europe and Central Asia</v>
      </c>
      <c r="B97" s="263" t="s">
        <v>196</v>
      </c>
      <c r="C97" s="263" t="s">
        <v>588</v>
      </c>
      <c r="D97" s="263" t="str">
        <f>IFERROR(VLOOKUP($B97,'[12]regions WB'!$B$1:$E$216,4,FALSE),0)</f>
        <v/>
      </c>
      <c r="E97" s="264" t="s">
        <v>950</v>
      </c>
      <c r="F97" s="189">
        <f>IFERROR(VLOOKUP($B97,[13]Multihazard!$B$7:$N$222,F$28,FALSE),"")</f>
        <v>79617.3</v>
      </c>
      <c r="G97" s="265">
        <f>IFERROR(VLOOKUP($B97,[13]Multihazard!$B$7:$N$222,G$28,FALSE),"")</f>
        <v>1.0900000000000001</v>
      </c>
      <c r="H97" s="266">
        <f>IFERROR(VLOOKUP($B97,[13]Multihazard!$B$7:$N$222,H$28,FALSE),"")</f>
        <v>0.01</v>
      </c>
      <c r="I97" s="265">
        <f>IFERROR(VLOOKUP($B97,[13]Multihazard!$B$7:$N$222,I$28,FALSE),"")</f>
        <v>0</v>
      </c>
      <c r="J97" s="267">
        <f>IFERROR(VLOOKUP($B97,[13]Multihazard!$B$7:$N$222,J$28,FALSE),"")</f>
        <v>0</v>
      </c>
      <c r="K97" s="266" t="str">
        <f>IFERROR(VLOOKUP($B97,[13]Multihazard!$B$7:$N$222,K$28,FALSE),"")</f>
        <v>---</v>
      </c>
      <c r="L97" s="266" t="str">
        <f>IFERROR(VLOOKUP($B97,[13]Multihazard!$B$7:$N$222,L$28,FALSE),"")</f>
        <v>---</v>
      </c>
      <c r="M97" s="265">
        <f>IFERROR(VLOOKUP($B97,[13]Multihazard!$B$7:$N$222,M$28,FALSE),"")</f>
        <v>52.81</v>
      </c>
      <c r="N97" s="267">
        <f>IFERROR(VLOOKUP($B97,[13]Multihazard!$B$7:$N$222,N$28,FALSE),"")</f>
        <v>0.66329805205652548</v>
      </c>
      <c r="O97" s="266">
        <f>IFERROR(VLOOKUP($B97,[13]Multihazard!$B$7:$N$222,O$28,FALSE),"")</f>
        <v>53.900000000000006</v>
      </c>
      <c r="P97" s="267">
        <f>IFERROR(VLOOKUP($B97,[13]Multihazard!$B$7:$N$222,P$28,FALSE),"")</f>
        <v>0.67698854394710706</v>
      </c>
      <c r="Q97" s="262">
        <f t="shared" ref="Q97:Q160" si="19">IFERROR(($O97/$F97)*100,0)</f>
        <v>6.7698854394710697E-2</v>
      </c>
    </row>
    <row r="98" spans="1:17" s="119" customFormat="1">
      <c r="A98" s="263" t="str">
        <f>IFERROR(VLOOKUP($B98,'[12]regions WB'!$B$1:$C$216,2,FALSE),"")</f>
        <v>Sub-Saharan Africa</v>
      </c>
      <c r="B98" s="263" t="s">
        <v>382</v>
      </c>
      <c r="C98" s="263" t="s">
        <v>480</v>
      </c>
      <c r="D98" s="263" t="str">
        <f>IFERROR(VLOOKUP($B98,'[12]regions WB'!$B$1:$E$216,4,FALSE),0)</f>
        <v/>
      </c>
      <c r="E98" s="264" t="s">
        <v>946</v>
      </c>
      <c r="F98" s="189">
        <f>IFERROR(VLOOKUP($B98,[13]Multihazard!$B$7:$N$222,F$28,FALSE),"")</f>
        <v>65598.899999999994</v>
      </c>
      <c r="G98" s="265">
        <f>IFERROR(VLOOKUP($B98,[13]Multihazard!$B$7:$N$222,G$28,FALSE),"")</f>
        <v>2.94</v>
      </c>
      <c r="H98" s="266">
        <f>IFERROR(VLOOKUP($B98,[13]Multihazard!$B$7:$N$222,H$28,FALSE),"")</f>
        <v>0.04</v>
      </c>
      <c r="I98" s="265">
        <f>IFERROR(VLOOKUP($B98,[13]Multihazard!$B$7:$N$222,I$28,FALSE),"")</f>
        <v>0</v>
      </c>
      <c r="J98" s="267">
        <f>IFERROR(VLOOKUP($B98,[13]Multihazard!$B$7:$N$222,J$28,FALSE),"")</f>
        <v>0</v>
      </c>
      <c r="K98" s="266" t="str">
        <f>IFERROR(VLOOKUP($B98,[13]Multihazard!$B$7:$N$222,K$28,FALSE),"")</f>
        <v>---</v>
      </c>
      <c r="L98" s="266" t="str">
        <f>IFERROR(VLOOKUP($B98,[13]Multihazard!$B$7:$N$222,L$28,FALSE),"")</f>
        <v>---</v>
      </c>
      <c r="M98" s="265">
        <f>IFERROR(VLOOKUP($B98,[13]Multihazard!$B$7:$N$222,M$28,FALSE),"")</f>
        <v>83.72</v>
      </c>
      <c r="N98" s="267">
        <f>IFERROR(VLOOKUP($B98,[13]Multihazard!$B$7:$N$222,N$28,FALSE),"")</f>
        <v>1.2762409125762781</v>
      </c>
      <c r="O98" s="266">
        <f>IFERROR(VLOOKUP($B98,[13]Multihazard!$B$7:$N$222,O$28,FALSE),"")</f>
        <v>86.66</v>
      </c>
      <c r="P98" s="267">
        <f>IFERROR(VLOOKUP($B98,[13]Multihazard!$B$7:$N$222,P$28,FALSE),"")</f>
        <v>1.3210587372654117</v>
      </c>
      <c r="Q98" s="262">
        <f t="shared" si="19"/>
        <v>0.13210587372654115</v>
      </c>
    </row>
    <row r="99" spans="1:17" s="119" customFormat="1">
      <c r="A99" s="263" t="str">
        <f>IFERROR(VLOOKUP($B99,'[12]regions WB'!$B$1:$C$216,2,FALSE),"")</f>
        <v>Europe and Central Asia</v>
      </c>
      <c r="B99" s="263" t="s">
        <v>222</v>
      </c>
      <c r="C99" s="263" t="s">
        <v>684</v>
      </c>
      <c r="D99" s="263" t="str">
        <f>IFERROR(VLOOKUP($B99,'[12]regions WB'!$B$1:$E$216,4,FALSE),0)</f>
        <v/>
      </c>
      <c r="E99" s="264" t="s">
        <v>951</v>
      </c>
      <c r="F99" s="189">
        <f>IFERROR(VLOOKUP($B99,[13]Multihazard!$B$7:$N$222,F$28,FALSE),"")</f>
        <v>9272.3700000000008</v>
      </c>
      <c r="G99" s="265" t="str">
        <f>IFERROR(VLOOKUP($B99,[13]Multihazard!$B$7:$N$222,G$28,FALSE),"")</f>
        <v>---</v>
      </c>
      <c r="H99" s="266" t="str">
        <f>IFERROR(VLOOKUP($B99,[13]Multihazard!$B$7:$N$222,H$28,FALSE),"")</f>
        <v>---</v>
      </c>
      <c r="I99" s="265">
        <f>IFERROR(VLOOKUP($B99,[13]Multihazard!$B$7:$N$222,I$28,FALSE),"")</f>
        <v>1.1299999999999999</v>
      </c>
      <c r="J99" s="267">
        <f>IFERROR(VLOOKUP($B99,[13]Multihazard!$B$7:$N$222,J$28,FALSE),"")</f>
        <v>0.12186744057883798</v>
      </c>
      <c r="K99" s="266" t="str">
        <f>IFERROR(VLOOKUP($B99,[13]Multihazard!$B$7:$N$222,K$28,FALSE),"")</f>
        <v>---</v>
      </c>
      <c r="L99" s="266" t="str">
        <f>IFERROR(VLOOKUP($B99,[13]Multihazard!$B$7:$N$222,L$28,FALSE),"")</f>
        <v>---</v>
      </c>
      <c r="M99" s="265" t="str">
        <f>IFERROR(VLOOKUP($B99,[13]Multihazard!$B$7:$N$222,M$28,FALSE),"")</f>
        <v>---</v>
      </c>
      <c r="N99" s="267" t="str">
        <f>IFERROR(VLOOKUP($B99,[13]Multihazard!$B$7:$N$222,N$28,FALSE),"")</f>
        <v>---</v>
      </c>
      <c r="O99" s="266">
        <f>IFERROR(VLOOKUP($B99,[13]Multihazard!$B$7:$N$222,O$28,FALSE),"")</f>
        <v>1.1299999999999999</v>
      </c>
      <c r="P99" s="267">
        <f>IFERROR(VLOOKUP($B99,[13]Multihazard!$B$7:$N$222,P$28,FALSE),"")</f>
        <v>0.12186744057883798</v>
      </c>
      <c r="Q99" s="262">
        <f t="shared" si="19"/>
        <v>1.2186744057883798E-2</v>
      </c>
    </row>
    <row r="100" spans="1:17" s="119" customFormat="1">
      <c r="A100" s="263" t="str">
        <f>IFERROR(VLOOKUP($B100,'[12]regions WB'!$B$1:$C$216,2,FALSE),"")</f>
        <v>LAC</v>
      </c>
      <c r="B100" s="263" t="s">
        <v>969</v>
      </c>
      <c r="C100" s="263" t="s">
        <v>1016</v>
      </c>
      <c r="D100" s="263" t="str">
        <f>IFERROR(VLOOKUP($B100,'[12]regions WB'!$B$1:$E$216,4,FALSE),0)</f>
        <v/>
      </c>
      <c r="E100" s="264" t="s">
        <v>962</v>
      </c>
      <c r="F100" s="189">
        <f>IFERROR(VLOOKUP($B100,[13]Multihazard!$B$7:$N$222,F$28,FALSE),"")</f>
        <v>44.9375</v>
      </c>
      <c r="G100" s="265" t="str">
        <f>IFERROR(VLOOKUP($B100,[13]Multihazard!$B$7:$N$222,G$28,FALSE),"")</f>
        <v>---</v>
      </c>
      <c r="H100" s="266" t="str">
        <f>IFERROR(VLOOKUP($B100,[13]Multihazard!$B$7:$N$222,H$28,FALSE),"")</f>
        <v>---</v>
      </c>
      <c r="I100" s="265">
        <f>IFERROR(VLOOKUP($B100,[13]Multihazard!$B$7:$N$222,I$28,FALSE),"")</f>
        <v>0</v>
      </c>
      <c r="J100" s="267">
        <f>IFERROR(VLOOKUP($B100,[13]Multihazard!$B$7:$N$222,J$28,FALSE),"")</f>
        <v>0</v>
      </c>
      <c r="K100" s="266" t="str">
        <f>IFERROR(VLOOKUP($B100,[13]Multihazard!$B$7:$N$222,K$28,FALSE),"")</f>
        <v>---</v>
      </c>
      <c r="L100" s="266" t="str">
        <f>IFERROR(VLOOKUP($B100,[13]Multihazard!$B$7:$N$222,L$28,FALSE),"")</f>
        <v>---</v>
      </c>
      <c r="M100" s="265" t="str">
        <f>IFERROR(VLOOKUP($B100,[13]Multihazard!$B$7:$N$222,M$28,FALSE),"")</f>
        <v>---</v>
      </c>
      <c r="N100" s="267" t="str">
        <f>IFERROR(VLOOKUP($B100,[13]Multihazard!$B$7:$N$222,N$28,FALSE),"")</f>
        <v>---</v>
      </c>
      <c r="O100" s="266">
        <f>IFERROR(VLOOKUP($B100,[13]Multihazard!$B$7:$N$222,O$28,FALSE),"")</f>
        <v>0</v>
      </c>
      <c r="P100" s="267">
        <f>IFERROR(VLOOKUP($B100,[13]Multihazard!$B$7:$N$222,P$28,FALSE),"")</f>
        <v>0</v>
      </c>
      <c r="Q100" s="262">
        <f t="shared" si="19"/>
        <v>0</v>
      </c>
    </row>
    <row r="101" spans="1:17" s="119" customFormat="1">
      <c r="A101" s="263" t="str">
        <f>IFERROR(VLOOKUP($B101,'[12]regions WB'!$B$1:$C$216,2,FALSE),"")</f>
        <v>East Asia and the Pacific</v>
      </c>
      <c r="B101" s="263" t="s">
        <v>66</v>
      </c>
      <c r="C101" s="263" t="s">
        <v>662</v>
      </c>
      <c r="D101" s="263" t="str">
        <f>IFERROR(VLOOKUP($B101,'[12]regions WB'!$B$1:$E$216,4,FALSE),0)</f>
        <v>SIDS</v>
      </c>
      <c r="E101" s="264" t="s">
        <v>949</v>
      </c>
      <c r="F101" s="189">
        <f>IFERROR(VLOOKUP($B101,[13]Multihazard!$B$7:$N$222,F$28,FALSE),"")</f>
        <v>11571</v>
      </c>
      <c r="G101" s="265">
        <f>IFERROR(VLOOKUP($B101,[13]Multihazard!$B$7:$N$222,G$28,FALSE),"")</f>
        <v>1.52</v>
      </c>
      <c r="H101" s="266">
        <f>IFERROR(VLOOKUP($B101,[13]Multihazard!$B$7:$N$222,H$28,FALSE),"")</f>
        <v>0.13</v>
      </c>
      <c r="I101" s="265">
        <f>IFERROR(VLOOKUP($B101,[13]Multihazard!$B$7:$N$222,I$28,FALSE),"")</f>
        <v>130.26999999999998</v>
      </c>
      <c r="J101" s="267">
        <f>IFERROR(VLOOKUP($B101,[13]Multihazard!$B$7:$N$222,J$28,FALSE),"")</f>
        <v>11.258318209316393</v>
      </c>
      <c r="K101" s="266" t="str">
        <f>IFERROR(VLOOKUP($B101,[13]Multihazard!$B$7:$N$222,K$28,FALSE),"")</f>
        <v>---</v>
      </c>
      <c r="L101" s="266" t="str">
        <f>IFERROR(VLOOKUP($B101,[13]Multihazard!$B$7:$N$222,L$28,FALSE),"")</f>
        <v>---</v>
      </c>
      <c r="M101" s="265" t="str">
        <f>IFERROR(VLOOKUP($B101,[13]Multihazard!$B$7:$N$222,M$28,FALSE),"")</f>
        <v>---</v>
      </c>
      <c r="N101" s="267" t="str">
        <f>IFERROR(VLOOKUP($B101,[13]Multihazard!$B$7:$N$222,N$28,FALSE),"")</f>
        <v>---</v>
      </c>
      <c r="O101" s="266">
        <f>IFERROR(VLOOKUP($B101,[13]Multihazard!$B$7:$N$222,O$28,FALSE),"")</f>
        <v>131.79</v>
      </c>
      <c r="P101" s="267">
        <f>IFERROR(VLOOKUP($B101,[13]Multihazard!$B$7:$N$222,P$28,FALSE),"")</f>
        <v>11.389681099299974</v>
      </c>
      <c r="Q101" s="262">
        <f t="shared" si="19"/>
        <v>1.1389681099299973</v>
      </c>
    </row>
    <row r="102" spans="1:17" s="119" customFormat="1">
      <c r="A102" s="263" t="str">
        <f>IFERROR(VLOOKUP($B102,'[12]regions WB'!$B$1:$C$216,2,FALSE),"")</f>
        <v>Europe and Central Asia</v>
      </c>
      <c r="B102" s="263" t="s">
        <v>210</v>
      </c>
      <c r="C102" s="263" t="s">
        <v>589</v>
      </c>
      <c r="D102" s="263" t="str">
        <f>IFERROR(VLOOKUP($B102,'[12]regions WB'!$B$1:$E$216,4,FALSE),0)</f>
        <v/>
      </c>
      <c r="E102" s="264" t="s">
        <v>950</v>
      </c>
      <c r="F102" s="189">
        <f>IFERROR(VLOOKUP($B102,[13]Multihazard!$B$7:$N$222,F$28,FALSE),"")</f>
        <v>965383</v>
      </c>
      <c r="G102" s="265" t="str">
        <f>IFERROR(VLOOKUP($B102,[13]Multihazard!$B$7:$N$222,G$28,FALSE),"")</f>
        <v>---</v>
      </c>
      <c r="H102" s="266" t="str">
        <f>IFERROR(VLOOKUP($B102,[13]Multihazard!$B$7:$N$222,H$28,FALSE),"")</f>
        <v>---</v>
      </c>
      <c r="I102" s="265">
        <f>IFERROR(VLOOKUP($B102,[13]Multihazard!$B$7:$N$222,I$28,FALSE),"")</f>
        <v>0</v>
      </c>
      <c r="J102" s="267">
        <f>IFERROR(VLOOKUP($B102,[13]Multihazard!$B$7:$N$222,J$28,FALSE),"")</f>
        <v>0</v>
      </c>
      <c r="K102" s="266" t="str">
        <f>IFERROR(VLOOKUP($B102,[13]Multihazard!$B$7:$N$222,K$28,FALSE),"")</f>
        <v>---</v>
      </c>
      <c r="L102" s="266" t="str">
        <f>IFERROR(VLOOKUP($B102,[13]Multihazard!$B$7:$N$222,L$28,FALSE),"")</f>
        <v>---</v>
      </c>
      <c r="M102" s="265" t="str">
        <f>IFERROR(VLOOKUP($B102,[13]Multihazard!$B$7:$N$222,M$28,FALSE),"")</f>
        <v>---</v>
      </c>
      <c r="N102" s="267" t="str">
        <f>IFERROR(VLOOKUP($B102,[13]Multihazard!$B$7:$N$222,N$28,FALSE),"")</f>
        <v>---</v>
      </c>
      <c r="O102" s="266">
        <f>IFERROR(VLOOKUP($B102,[13]Multihazard!$B$7:$N$222,O$28,FALSE),"")</f>
        <v>0</v>
      </c>
      <c r="P102" s="267">
        <f>IFERROR(VLOOKUP($B102,[13]Multihazard!$B$7:$N$222,P$28,FALSE),"")</f>
        <v>0</v>
      </c>
      <c r="Q102" s="262">
        <f t="shared" si="19"/>
        <v>0</v>
      </c>
    </row>
    <row r="103" spans="1:17" s="119" customFormat="1">
      <c r="A103" s="263" t="str">
        <f>IFERROR(VLOOKUP($B103,'[12]regions WB'!$B$1:$C$216,2,FALSE),"")</f>
        <v>Europe and Central Asia</v>
      </c>
      <c r="B103" s="263" t="s">
        <v>186</v>
      </c>
      <c r="C103" s="263" t="s">
        <v>590</v>
      </c>
      <c r="D103" s="263" t="str">
        <f>IFERROR(VLOOKUP($B103,'[12]regions WB'!$B$1:$E$216,4,FALSE),0)</f>
        <v/>
      </c>
      <c r="E103" s="264" t="s">
        <v>950</v>
      </c>
      <c r="F103" s="189">
        <f>IFERROR(VLOOKUP($B103,[13]Multihazard!$B$7:$N$222,F$28,FALSE),"")</f>
        <v>10329400</v>
      </c>
      <c r="G103" s="265">
        <f>IFERROR(VLOOKUP($B103,[13]Multihazard!$B$7:$N$222,G$28,FALSE),"")</f>
        <v>501.01</v>
      </c>
      <c r="H103" s="266">
        <f>IFERROR(VLOOKUP($B103,[13]Multihazard!$B$7:$N$222,H$28,FALSE),"")</f>
        <v>0.05</v>
      </c>
      <c r="I103" s="265">
        <f>IFERROR(VLOOKUP($B103,[13]Multihazard!$B$7:$N$222,I$28,FALSE),"")</f>
        <v>0</v>
      </c>
      <c r="J103" s="267">
        <f>IFERROR(VLOOKUP($B103,[13]Multihazard!$B$7:$N$222,J$28,FALSE),"")</f>
        <v>0</v>
      </c>
      <c r="K103" s="266" t="str">
        <f>IFERROR(VLOOKUP($B103,[13]Multihazard!$B$7:$N$222,K$28,FALSE),"")</f>
        <v>---</v>
      </c>
      <c r="L103" s="266" t="str">
        <f>IFERROR(VLOOKUP($B103,[13]Multihazard!$B$7:$N$222,L$28,FALSE),"")</f>
        <v>---</v>
      </c>
      <c r="M103" s="265">
        <f>IFERROR(VLOOKUP($B103,[13]Multihazard!$B$7:$N$222,M$28,FALSE),"")</f>
        <v>2813.36</v>
      </c>
      <c r="N103" s="267">
        <f>IFERROR(VLOOKUP($B103,[13]Multihazard!$B$7:$N$222,N$28,FALSE),"")</f>
        <v>0.2723643193215482</v>
      </c>
      <c r="O103" s="266">
        <f>IFERROR(VLOOKUP($B103,[13]Multihazard!$B$7:$N$222,O$28,FALSE),"")</f>
        <v>3314.37</v>
      </c>
      <c r="P103" s="267">
        <f>IFERROR(VLOOKUP($B103,[13]Multihazard!$B$7:$N$222,P$28,FALSE),"")</f>
        <v>0.32086762057815554</v>
      </c>
      <c r="Q103" s="262">
        <f t="shared" si="19"/>
        <v>3.2086762057815556E-2</v>
      </c>
    </row>
    <row r="104" spans="1:17" s="119" customFormat="1">
      <c r="A104" s="263" t="str">
        <f>IFERROR(VLOOKUP($B104,'[12]regions WB'!$B$1:$C$216,2,FALSE),"")</f>
        <v>LAC</v>
      </c>
      <c r="B104" s="263" t="s">
        <v>332</v>
      </c>
      <c r="C104" s="263" t="s">
        <v>937</v>
      </c>
      <c r="D104" s="263" t="str">
        <f>IFERROR(VLOOKUP($B104,'[12]regions WB'!$B$1:$E$216,4,FALSE),0)</f>
        <v/>
      </c>
      <c r="E104" s="264" t="s">
        <v>962</v>
      </c>
      <c r="F104" s="189">
        <f>IFERROR(VLOOKUP($B104,[13]Multihazard!$B$7:$N$222,F$28,FALSE),"")</f>
        <v>16800.400000000001</v>
      </c>
      <c r="G104" s="265">
        <f>IFERROR(VLOOKUP($B104,[13]Multihazard!$B$7:$N$222,G$28,FALSE),"")</f>
        <v>0.18</v>
      </c>
      <c r="H104" s="266">
        <f>IFERROR(VLOOKUP($B104,[13]Multihazard!$B$7:$N$222,H$28,FALSE),"")</f>
        <v>0.01</v>
      </c>
      <c r="I104" s="265">
        <f>IFERROR(VLOOKUP($B104,[13]Multihazard!$B$7:$N$222,I$28,FALSE),"")</f>
        <v>0</v>
      </c>
      <c r="J104" s="267">
        <f>IFERROR(VLOOKUP($B104,[13]Multihazard!$B$7:$N$222,J$28,FALSE),"")</f>
        <v>0</v>
      </c>
      <c r="K104" s="266" t="str">
        <f>IFERROR(VLOOKUP($B104,[13]Multihazard!$B$7:$N$222,K$28,FALSE),"")</f>
        <v>---</v>
      </c>
      <c r="L104" s="266" t="str">
        <f>IFERROR(VLOOKUP($B104,[13]Multihazard!$B$7:$N$222,L$28,FALSE),"")</f>
        <v>---</v>
      </c>
      <c r="M104" s="265">
        <f>IFERROR(VLOOKUP($B104,[13]Multihazard!$B$7:$N$222,M$28,FALSE),"")</f>
        <v>58.4</v>
      </c>
      <c r="N104" s="267">
        <f>IFERROR(VLOOKUP($B104,[13]Multihazard!$B$7:$N$222,N$28,FALSE),"")</f>
        <v>3.476107711721149</v>
      </c>
      <c r="O104" s="266">
        <f>IFERROR(VLOOKUP($B104,[13]Multihazard!$B$7:$N$222,O$28,FALSE),"")</f>
        <v>58.58</v>
      </c>
      <c r="P104" s="267">
        <f>IFERROR(VLOOKUP($B104,[13]Multihazard!$B$7:$N$222,P$28,FALSE),"")</f>
        <v>3.4868217423394676</v>
      </c>
      <c r="Q104" s="262">
        <f t="shared" si="19"/>
        <v>0.34868217423394676</v>
      </c>
    </row>
    <row r="105" spans="1:17" s="119" customFormat="1">
      <c r="A105" s="263" t="str">
        <f>IFERROR(VLOOKUP($B105,'[12]regions WB'!$B$1:$C$216,2,FALSE),"")</f>
        <v>East Asia and the Pacific</v>
      </c>
      <c r="B105" s="263" t="s">
        <v>238</v>
      </c>
      <c r="C105" s="263" t="s">
        <v>932</v>
      </c>
      <c r="D105" s="263" t="str">
        <f>IFERROR(VLOOKUP($B105,'[12]regions WB'!$B$1:$E$216,4,FALSE),0)</f>
        <v>SIDS</v>
      </c>
      <c r="E105" s="264" t="s">
        <v>951</v>
      </c>
      <c r="F105" s="189">
        <f>IFERROR(VLOOKUP($B105,[13]Multihazard!$B$7:$N$222,F$28,FALSE),"")</f>
        <v>22002</v>
      </c>
      <c r="G105" s="265" t="str">
        <f>IFERROR(VLOOKUP($B105,[13]Multihazard!$B$7:$N$222,G$28,FALSE),"")</f>
        <v>---</v>
      </c>
      <c r="H105" s="266" t="str">
        <f>IFERROR(VLOOKUP($B105,[13]Multihazard!$B$7:$N$222,H$28,FALSE),"")</f>
        <v>---</v>
      </c>
      <c r="I105" s="265">
        <f>IFERROR(VLOOKUP($B105,[13]Multihazard!$B$7:$N$222,I$28,FALSE),"")</f>
        <v>104.08</v>
      </c>
      <c r="J105" s="267">
        <f>IFERROR(VLOOKUP($B105,[13]Multihazard!$B$7:$N$222,J$28,FALSE),"")</f>
        <v>4.7304790473593306</v>
      </c>
      <c r="K105" s="266" t="str">
        <f>IFERROR(VLOOKUP($B105,[13]Multihazard!$B$7:$N$222,K$28,FALSE),"")</f>
        <v>---</v>
      </c>
      <c r="L105" s="266" t="str">
        <f>IFERROR(VLOOKUP($B105,[13]Multihazard!$B$7:$N$222,L$28,FALSE),"")</f>
        <v>---</v>
      </c>
      <c r="M105" s="265" t="str">
        <f>IFERROR(VLOOKUP($B105,[13]Multihazard!$B$7:$N$222,M$28,FALSE),"")</f>
        <v>---</v>
      </c>
      <c r="N105" s="267" t="str">
        <f>IFERROR(VLOOKUP($B105,[13]Multihazard!$B$7:$N$222,N$28,FALSE),"")</f>
        <v>---</v>
      </c>
      <c r="O105" s="266">
        <f>IFERROR(VLOOKUP($B105,[13]Multihazard!$B$7:$N$222,O$28,FALSE),"")</f>
        <v>104.08</v>
      </c>
      <c r="P105" s="267">
        <f>IFERROR(VLOOKUP($B105,[13]Multihazard!$B$7:$N$222,P$28,FALSE),"")</f>
        <v>4.7304790473593306</v>
      </c>
      <c r="Q105" s="262">
        <f t="shared" si="19"/>
        <v>0.47304790473593311</v>
      </c>
    </row>
    <row r="106" spans="1:17" s="119" customFormat="1">
      <c r="A106" s="263" t="str">
        <f>IFERROR(VLOOKUP($B106,'[12]regions WB'!$B$1:$C$216,2,FALSE),"")</f>
        <v>Sub-Saharan Africa</v>
      </c>
      <c r="B106" s="263" t="s">
        <v>374</v>
      </c>
      <c r="C106" s="263" t="s">
        <v>940</v>
      </c>
      <c r="D106" s="263" t="str">
        <f>IFERROR(VLOOKUP($B106,'[12]regions WB'!$B$1:$E$216,4,FALSE),0)</f>
        <v/>
      </c>
      <c r="E106" s="264" t="s">
        <v>949</v>
      </c>
      <c r="F106" s="189">
        <f>IFERROR(VLOOKUP($B106,[13]Multihazard!$B$7:$N$222,F$28,FALSE),"")</f>
        <v>120252</v>
      </c>
      <c r="G106" s="265">
        <f>IFERROR(VLOOKUP($B106,[13]Multihazard!$B$7:$N$222,G$28,FALSE),"")</f>
        <v>2.9</v>
      </c>
      <c r="H106" s="266">
        <f>IFERROR(VLOOKUP($B106,[13]Multihazard!$B$7:$N$222,H$28,FALSE),"")</f>
        <v>0.02</v>
      </c>
      <c r="I106" s="265">
        <f>IFERROR(VLOOKUP($B106,[13]Multihazard!$B$7:$N$222,I$28,FALSE),"")</f>
        <v>0</v>
      </c>
      <c r="J106" s="267">
        <f>IFERROR(VLOOKUP($B106,[13]Multihazard!$B$7:$N$222,J$28,FALSE),"")</f>
        <v>0</v>
      </c>
      <c r="K106" s="266" t="str">
        <f>IFERROR(VLOOKUP($B106,[13]Multihazard!$B$7:$N$222,K$28,FALSE),"")</f>
        <v>---</v>
      </c>
      <c r="L106" s="266" t="str">
        <f>IFERROR(VLOOKUP($B106,[13]Multihazard!$B$7:$N$222,L$28,FALSE),"")</f>
        <v>---</v>
      </c>
      <c r="M106" s="265">
        <f>IFERROR(VLOOKUP($B106,[13]Multihazard!$B$7:$N$222,M$28,FALSE),"")</f>
        <v>296.97000000000003</v>
      </c>
      <c r="N106" s="267">
        <f>IFERROR(VLOOKUP($B106,[13]Multihazard!$B$7:$N$222,N$28,FALSE),"")</f>
        <v>2.469563915776869</v>
      </c>
      <c r="O106" s="266">
        <f>IFERROR(VLOOKUP($B106,[13]Multihazard!$B$7:$N$222,O$28,FALSE),"")</f>
        <v>299.87</v>
      </c>
      <c r="P106" s="267">
        <f>IFERROR(VLOOKUP($B106,[13]Multihazard!$B$7:$N$222,P$28,FALSE),"")</f>
        <v>2.4936799387951969</v>
      </c>
      <c r="Q106" s="262">
        <f t="shared" si="19"/>
        <v>0.24936799387951969</v>
      </c>
    </row>
    <row r="107" spans="1:17" s="119" customFormat="1">
      <c r="A107" s="263" t="str">
        <f>IFERROR(VLOOKUP($B107,'[12]regions WB'!$B$1:$C$216,2,FALSE),"")</f>
        <v>Sub-Saharan Africa</v>
      </c>
      <c r="B107" s="263" t="s">
        <v>420</v>
      </c>
      <c r="C107" s="263" t="s">
        <v>481</v>
      </c>
      <c r="D107" s="263" t="str">
        <f>IFERROR(VLOOKUP($B107,'[12]regions WB'!$B$1:$E$216,4,FALSE),0)</f>
        <v/>
      </c>
      <c r="E107" s="264" t="s">
        <v>946</v>
      </c>
      <c r="F107" s="189">
        <f>IFERROR(VLOOKUP($B107,[13]Multihazard!$B$7:$N$222,F$28,FALSE),"")</f>
        <v>2097.61</v>
      </c>
      <c r="G107" s="265">
        <f>IFERROR(VLOOKUP($B107,[13]Multihazard!$B$7:$N$222,G$28,FALSE),"")</f>
        <v>0.05</v>
      </c>
      <c r="H107" s="266">
        <f>IFERROR(VLOOKUP($B107,[13]Multihazard!$B$7:$N$222,H$28,FALSE),"")</f>
        <v>0.02</v>
      </c>
      <c r="I107" s="265">
        <f>IFERROR(VLOOKUP($B107,[13]Multihazard!$B$7:$N$222,I$28,FALSE),"")</f>
        <v>0</v>
      </c>
      <c r="J107" s="267">
        <f>IFERROR(VLOOKUP($B107,[13]Multihazard!$B$7:$N$222,J$28,FALSE),"")</f>
        <v>0</v>
      </c>
      <c r="K107" s="266" t="str">
        <f>IFERROR(VLOOKUP($B107,[13]Multihazard!$B$7:$N$222,K$28,FALSE),"")</f>
        <v>---</v>
      </c>
      <c r="L107" s="266" t="str">
        <f>IFERROR(VLOOKUP($B107,[13]Multihazard!$B$7:$N$222,L$28,FALSE),"")</f>
        <v>---</v>
      </c>
      <c r="M107" s="265">
        <f>IFERROR(VLOOKUP($B107,[13]Multihazard!$B$7:$N$222,M$28,FALSE),"")</f>
        <v>1.75</v>
      </c>
      <c r="N107" s="267">
        <f>IFERROR(VLOOKUP($B107,[13]Multihazard!$B$7:$N$222,N$28,FALSE),"")</f>
        <v>0.83428282664556319</v>
      </c>
      <c r="O107" s="266">
        <f>IFERROR(VLOOKUP($B107,[13]Multihazard!$B$7:$N$222,O$28,FALSE),"")</f>
        <v>1.8</v>
      </c>
      <c r="P107" s="267">
        <f>IFERROR(VLOOKUP($B107,[13]Multihazard!$B$7:$N$222,P$28,FALSE),"")</f>
        <v>0.85811947883543649</v>
      </c>
      <c r="Q107" s="262">
        <f t="shared" si="19"/>
        <v>8.5811947883543654E-2</v>
      </c>
    </row>
    <row r="108" spans="1:17" s="119" customFormat="1">
      <c r="A108" s="263" t="str">
        <f>IFERROR(VLOOKUP($B108,'[12]regions WB'!$B$1:$C$216,2,FALSE),"")</f>
        <v>Europe and Central Asia</v>
      </c>
      <c r="B108" s="263" t="s">
        <v>40</v>
      </c>
      <c r="C108" s="263" t="s">
        <v>535</v>
      </c>
      <c r="D108" s="263" t="str">
        <f>IFERROR(VLOOKUP($B108,'[12]regions WB'!$B$1:$E$216,4,FALSE),0)</f>
        <v/>
      </c>
      <c r="E108" s="264" t="s">
        <v>948</v>
      </c>
      <c r="F108" s="189">
        <f>IFERROR(VLOOKUP($B108,[13]Multihazard!$B$7:$N$222,F$28,FALSE),"")</f>
        <v>53823.5</v>
      </c>
      <c r="G108" s="265">
        <f>IFERROR(VLOOKUP($B108,[13]Multihazard!$B$7:$N$222,G$28,FALSE),"")</f>
        <v>167.01</v>
      </c>
      <c r="H108" s="266">
        <f>IFERROR(VLOOKUP($B108,[13]Multihazard!$B$7:$N$222,H$28,FALSE),"")</f>
        <v>3.1</v>
      </c>
      <c r="I108" s="265">
        <f>IFERROR(VLOOKUP($B108,[13]Multihazard!$B$7:$N$222,I$28,FALSE),"")</f>
        <v>0</v>
      </c>
      <c r="J108" s="267">
        <f>IFERROR(VLOOKUP($B108,[13]Multihazard!$B$7:$N$222,J$28,FALSE),"")</f>
        <v>0</v>
      </c>
      <c r="K108" s="266" t="str">
        <f>IFERROR(VLOOKUP($B108,[13]Multihazard!$B$7:$N$222,K$28,FALSE),"")</f>
        <v>---</v>
      </c>
      <c r="L108" s="266" t="str">
        <f>IFERROR(VLOOKUP($B108,[13]Multihazard!$B$7:$N$222,L$28,FALSE),"")</f>
        <v>---</v>
      </c>
      <c r="M108" s="265">
        <f>IFERROR(VLOOKUP($B108,[13]Multihazard!$B$7:$N$222,M$28,FALSE),"")</f>
        <v>40.32</v>
      </c>
      <c r="N108" s="267">
        <f>IFERROR(VLOOKUP($B108,[13]Multihazard!$B$7:$N$222,N$28,FALSE),"")</f>
        <v>0.74911516345090901</v>
      </c>
      <c r="O108" s="266">
        <f>IFERROR(VLOOKUP($B108,[13]Multihazard!$B$7:$N$222,O$28,FALSE),"")</f>
        <v>207.32999999999998</v>
      </c>
      <c r="P108" s="267">
        <f>IFERROR(VLOOKUP($B108,[13]Multihazard!$B$7:$N$222,P$28,FALSE),"")</f>
        <v>3.8520348918223446</v>
      </c>
      <c r="Q108" s="262">
        <f t="shared" si="19"/>
        <v>0.38520348918223452</v>
      </c>
    </row>
    <row r="109" spans="1:17" s="119" customFormat="1">
      <c r="A109" s="263" t="str">
        <f>IFERROR(VLOOKUP($B109,'[12]regions WB'!$B$1:$C$216,2,FALSE),"")</f>
        <v>Europe and Central Asia</v>
      </c>
      <c r="B109" s="263" t="s">
        <v>162</v>
      </c>
      <c r="C109" s="263" t="s">
        <v>591</v>
      </c>
      <c r="D109" s="263" t="str">
        <f>IFERROR(VLOOKUP($B109,'[12]regions WB'!$B$1:$E$216,4,FALSE),0)</f>
        <v/>
      </c>
      <c r="E109" s="264" t="s">
        <v>950</v>
      </c>
      <c r="F109" s="189">
        <f>IFERROR(VLOOKUP($B109,[13]Multihazard!$B$7:$N$222,F$28,FALSE),"")</f>
        <v>15114900</v>
      </c>
      <c r="G109" s="265">
        <f>IFERROR(VLOOKUP($B109,[13]Multihazard!$B$7:$N$222,G$28,FALSE),"")</f>
        <v>2350.12</v>
      </c>
      <c r="H109" s="266">
        <f>IFERROR(VLOOKUP($B109,[13]Multihazard!$B$7:$N$222,H$28,FALSE),"")</f>
        <v>0.16</v>
      </c>
      <c r="I109" s="265">
        <f>IFERROR(VLOOKUP($B109,[13]Multihazard!$B$7:$N$222,I$28,FALSE),"")</f>
        <v>0</v>
      </c>
      <c r="J109" s="267">
        <f>IFERROR(VLOOKUP($B109,[13]Multihazard!$B$7:$N$222,J$28,FALSE),"")</f>
        <v>0</v>
      </c>
      <c r="K109" s="266" t="str">
        <f>IFERROR(VLOOKUP($B109,[13]Multihazard!$B$7:$N$222,K$28,FALSE),"")</f>
        <v>---</v>
      </c>
      <c r="L109" s="266" t="str">
        <f>IFERROR(VLOOKUP($B109,[13]Multihazard!$B$7:$N$222,L$28,FALSE),"")</f>
        <v>---</v>
      </c>
      <c r="M109" s="265">
        <f>IFERROR(VLOOKUP($B109,[13]Multihazard!$B$7:$N$222,M$28,FALSE),"")</f>
        <v>2105.63</v>
      </c>
      <c r="N109" s="267">
        <f>IFERROR(VLOOKUP($B109,[13]Multihazard!$B$7:$N$222,N$28,FALSE),"")</f>
        <v>0.13930823227411365</v>
      </c>
      <c r="O109" s="266">
        <f>IFERROR(VLOOKUP($B109,[13]Multihazard!$B$7:$N$222,O$28,FALSE),"")</f>
        <v>4455.75</v>
      </c>
      <c r="P109" s="267">
        <f>IFERROR(VLOOKUP($B109,[13]Multihazard!$B$7:$N$222,P$28,FALSE),"")</f>
        <v>0.29479189409126094</v>
      </c>
      <c r="Q109" s="262">
        <f t="shared" si="19"/>
        <v>2.9479189409126097E-2</v>
      </c>
    </row>
    <row r="110" spans="1:17" s="119" customFormat="1">
      <c r="A110" s="263" t="str">
        <f>IFERROR(VLOOKUP($B110,'[12]regions WB'!$B$1:$C$216,2,FALSE),"")</f>
        <v>Sub-Saharan Africa</v>
      </c>
      <c r="B110" s="263" t="s">
        <v>422</v>
      </c>
      <c r="C110" s="263" t="s">
        <v>482</v>
      </c>
      <c r="D110" s="263" t="str">
        <f>IFERROR(VLOOKUP($B110,'[12]regions WB'!$B$1:$E$216,4,FALSE),0)</f>
        <v/>
      </c>
      <c r="E110" s="264" t="s">
        <v>948</v>
      </c>
      <c r="F110" s="189">
        <f>IFERROR(VLOOKUP($B110,[13]Multihazard!$B$7:$N$222,F$28,FALSE),"")</f>
        <v>74174</v>
      </c>
      <c r="G110" s="265" t="str">
        <f>IFERROR(VLOOKUP($B110,[13]Multihazard!$B$7:$N$222,G$28,FALSE),"")</f>
        <v>---</v>
      </c>
      <c r="H110" s="266" t="str">
        <f>IFERROR(VLOOKUP($B110,[13]Multihazard!$B$7:$N$222,H$28,FALSE),"")</f>
        <v>---</v>
      </c>
      <c r="I110" s="265">
        <f>IFERROR(VLOOKUP($B110,[13]Multihazard!$B$7:$N$222,I$28,FALSE),"")</f>
        <v>0</v>
      </c>
      <c r="J110" s="267">
        <f>IFERROR(VLOOKUP($B110,[13]Multihazard!$B$7:$N$222,J$28,FALSE),"")</f>
        <v>0</v>
      </c>
      <c r="K110" s="266" t="str">
        <f>IFERROR(VLOOKUP($B110,[13]Multihazard!$B$7:$N$222,K$28,FALSE),"")</f>
        <v>---</v>
      </c>
      <c r="L110" s="266" t="str">
        <f>IFERROR(VLOOKUP($B110,[13]Multihazard!$B$7:$N$222,L$28,FALSE),"")</f>
        <v>---</v>
      </c>
      <c r="M110" s="265">
        <f>IFERROR(VLOOKUP($B110,[13]Multihazard!$B$7:$N$222,M$28,FALSE),"")</f>
        <v>66.260000000000005</v>
      </c>
      <c r="N110" s="267">
        <f>IFERROR(VLOOKUP($B110,[13]Multihazard!$B$7:$N$222,N$28,FALSE),"")</f>
        <v>0.89330493164720803</v>
      </c>
      <c r="O110" s="266">
        <f>IFERROR(VLOOKUP($B110,[13]Multihazard!$B$7:$N$222,O$28,FALSE),"")</f>
        <v>66.260000000000005</v>
      </c>
      <c r="P110" s="267">
        <f>IFERROR(VLOOKUP($B110,[13]Multihazard!$B$7:$N$222,P$28,FALSE),"")</f>
        <v>0.89330493164720792</v>
      </c>
      <c r="Q110" s="262">
        <f t="shared" si="19"/>
        <v>8.9330493164720803E-2</v>
      </c>
    </row>
    <row r="111" spans="1:17" s="119" customFormat="1">
      <c r="A111" s="263" t="str">
        <f>IFERROR(VLOOKUP($B111,'[12]regions WB'!$B$1:$C$216,2,FALSE),"")</f>
        <v>Europe and Central Asia</v>
      </c>
      <c r="B111" s="263" t="s">
        <v>220</v>
      </c>
      <c r="C111" s="263" t="s">
        <v>683</v>
      </c>
      <c r="D111" s="263" t="str">
        <f>IFERROR(VLOOKUP($B111,'[12]regions WB'!$B$1:$E$216,4,FALSE),0)</f>
        <v/>
      </c>
      <c r="E111" s="264" t="s">
        <v>962</v>
      </c>
      <c r="F111" s="189">
        <f>IFERROR(VLOOKUP($B111,[13]Multihazard!$B$7:$N$222,F$28,FALSE),"")</f>
        <v>4042.19</v>
      </c>
      <c r="G111" s="265">
        <f>IFERROR(VLOOKUP($B111,[13]Multihazard!$B$7:$N$222,G$28,FALSE),"")</f>
        <v>2.5299999999999998</v>
      </c>
      <c r="H111" s="266">
        <f>IFERROR(VLOOKUP($B111,[13]Multihazard!$B$7:$N$222,H$28,FALSE),"")</f>
        <v>0.63</v>
      </c>
      <c r="I111" s="265">
        <f>IFERROR(VLOOKUP($B111,[13]Multihazard!$B$7:$N$222,I$28,FALSE),"")</f>
        <v>0</v>
      </c>
      <c r="J111" s="267">
        <f>IFERROR(VLOOKUP($B111,[13]Multihazard!$B$7:$N$222,J$28,FALSE),"")</f>
        <v>0</v>
      </c>
      <c r="K111" s="266" t="str">
        <f>IFERROR(VLOOKUP($B111,[13]Multihazard!$B$7:$N$222,K$28,FALSE),"")</f>
        <v>---</v>
      </c>
      <c r="L111" s="266" t="str">
        <f>IFERROR(VLOOKUP($B111,[13]Multihazard!$B$7:$N$222,L$28,FALSE),"")</f>
        <v>---</v>
      </c>
      <c r="M111" s="265" t="str">
        <f>IFERROR(VLOOKUP($B111,[13]Multihazard!$B$7:$N$222,M$28,FALSE),"")</f>
        <v>---</v>
      </c>
      <c r="N111" s="267" t="str">
        <f>IFERROR(VLOOKUP($B111,[13]Multihazard!$B$7:$N$222,N$28,FALSE),"")</f>
        <v>---</v>
      </c>
      <c r="O111" s="266">
        <f>IFERROR(VLOOKUP($B111,[13]Multihazard!$B$7:$N$222,O$28,FALSE),"")</f>
        <v>2.5299999999999998</v>
      </c>
      <c r="P111" s="267">
        <f>IFERROR(VLOOKUP($B111,[13]Multihazard!$B$7:$N$222,P$28,FALSE),"")</f>
        <v>0.62589833728746047</v>
      </c>
      <c r="Q111" s="262">
        <f t="shared" si="19"/>
        <v>6.2589833728746047E-2</v>
      </c>
    </row>
    <row r="112" spans="1:17" s="119" customFormat="1">
      <c r="A112" s="263" t="str">
        <f>IFERROR(VLOOKUP($B112,'[12]regions WB'!$B$1:$C$216,2,FALSE),"")</f>
        <v>Europe and Central Asia</v>
      </c>
      <c r="B112" s="263" t="s">
        <v>140</v>
      </c>
      <c r="C112" s="263" t="s">
        <v>592</v>
      </c>
      <c r="D112" s="263" t="str">
        <f>IFERROR(VLOOKUP($B112,'[12]regions WB'!$B$1:$E$216,4,FALSE),0)</f>
        <v/>
      </c>
      <c r="E112" s="264" t="s">
        <v>950</v>
      </c>
      <c r="F112" s="189">
        <f>IFERROR(VLOOKUP($B112,[13]Multihazard!$B$7:$N$222,F$28,FALSE),"")</f>
        <v>1181280</v>
      </c>
      <c r="G112" s="265">
        <f>IFERROR(VLOOKUP($B112,[13]Multihazard!$B$7:$N$222,G$28,FALSE),"")</f>
        <v>5109.1099999999997</v>
      </c>
      <c r="H112" s="266">
        <f>IFERROR(VLOOKUP($B112,[13]Multihazard!$B$7:$N$222,H$28,FALSE),"")</f>
        <v>4.33</v>
      </c>
      <c r="I112" s="265">
        <f>IFERROR(VLOOKUP($B112,[13]Multihazard!$B$7:$N$222,I$28,FALSE),"")</f>
        <v>0</v>
      </c>
      <c r="J112" s="267">
        <f>IFERROR(VLOOKUP($B112,[13]Multihazard!$B$7:$N$222,J$28,FALSE),"")</f>
        <v>0</v>
      </c>
      <c r="K112" s="266" t="str">
        <f>IFERROR(VLOOKUP($B112,[13]Multihazard!$B$7:$N$222,K$28,FALSE),"")</f>
        <v>---</v>
      </c>
      <c r="L112" s="266" t="str">
        <f>IFERROR(VLOOKUP($B112,[13]Multihazard!$B$7:$N$222,L$28,FALSE),"")</f>
        <v>---</v>
      </c>
      <c r="M112" s="265">
        <f>IFERROR(VLOOKUP($B112,[13]Multihazard!$B$7:$N$222,M$28,FALSE),"")</f>
        <v>42.38</v>
      </c>
      <c r="N112" s="267">
        <f>IFERROR(VLOOKUP($B112,[13]Multihazard!$B$7:$N$222,N$28,FALSE),"")</f>
        <v>3.5876337532168498E-2</v>
      </c>
      <c r="O112" s="266">
        <f>IFERROR(VLOOKUP($B112,[13]Multihazard!$B$7:$N$222,O$28,FALSE),"")</f>
        <v>5151.49</v>
      </c>
      <c r="P112" s="267">
        <f>IFERROR(VLOOKUP($B112,[13]Multihazard!$B$7:$N$222,P$28,FALSE),"")</f>
        <v>4.3609389814438577</v>
      </c>
      <c r="Q112" s="262">
        <f t="shared" si="19"/>
        <v>0.43609389814438576</v>
      </c>
    </row>
    <row r="113" spans="1:17" s="119" customFormat="1">
      <c r="A113" s="263" t="str">
        <f>IFERROR(VLOOKUP($B113,'[12]regions WB'!$B$1:$C$216,2,FALSE),"")</f>
        <v>LAC</v>
      </c>
      <c r="B113" s="263" t="s">
        <v>250</v>
      </c>
      <c r="C113" s="263" t="s">
        <v>639</v>
      </c>
      <c r="D113" s="263" t="str">
        <f>IFERROR(VLOOKUP($B113,'[12]regions WB'!$B$1:$E$216,4,FALSE),0)</f>
        <v>SIDS</v>
      </c>
      <c r="E113" s="264" t="s">
        <v>949</v>
      </c>
      <c r="F113" s="189">
        <f>IFERROR(VLOOKUP($B113,[13]Multihazard!$B$7:$N$222,F$28,FALSE),"")</f>
        <v>4536.1899999999996</v>
      </c>
      <c r="G113" s="265">
        <f>IFERROR(VLOOKUP($B113,[13]Multihazard!$B$7:$N$222,G$28,FALSE),"")</f>
        <v>8.6</v>
      </c>
      <c r="H113" s="266">
        <f>IFERROR(VLOOKUP($B113,[13]Multihazard!$B$7:$N$222,H$28,FALSE),"")</f>
        <v>1.9</v>
      </c>
      <c r="I113" s="265">
        <f>IFERROR(VLOOKUP($B113,[13]Multihazard!$B$7:$N$222,I$28,FALSE),"")</f>
        <v>21.07</v>
      </c>
      <c r="J113" s="267">
        <f>IFERROR(VLOOKUP($B113,[13]Multihazard!$B$7:$N$222,J$28,FALSE),"")</f>
        <v>4.644867168262353</v>
      </c>
      <c r="K113" s="266" t="str">
        <f>IFERROR(VLOOKUP($B113,[13]Multihazard!$B$7:$N$222,K$28,FALSE),"")</f>
        <v>---</v>
      </c>
      <c r="L113" s="266" t="str">
        <f>IFERROR(VLOOKUP($B113,[13]Multihazard!$B$7:$N$222,L$28,FALSE),"")</f>
        <v>---</v>
      </c>
      <c r="M113" s="265" t="str">
        <f>IFERROR(VLOOKUP($B113,[13]Multihazard!$B$7:$N$222,M$28,FALSE),"")</f>
        <v>---</v>
      </c>
      <c r="N113" s="267" t="str">
        <f>IFERROR(VLOOKUP($B113,[13]Multihazard!$B$7:$N$222,N$28,FALSE),"")</f>
        <v>---</v>
      </c>
      <c r="O113" s="266">
        <f>IFERROR(VLOOKUP($B113,[13]Multihazard!$B$7:$N$222,O$28,FALSE),"")</f>
        <v>29.67</v>
      </c>
      <c r="P113" s="267">
        <f>IFERROR(VLOOKUP($B113,[13]Multihazard!$B$7:$N$222,P$28,FALSE),"")</f>
        <v>6.540731318573517</v>
      </c>
      <c r="Q113" s="262">
        <f t="shared" si="19"/>
        <v>0.65407313185735172</v>
      </c>
    </row>
    <row r="114" spans="1:17" s="119" customFormat="1">
      <c r="A114" s="263" t="str">
        <f>IFERROR(VLOOKUP($B114,'[12]regions WB'!$B$1:$C$216,2,FALSE),"")</f>
        <v>LAC</v>
      </c>
      <c r="B114" s="263" t="s">
        <v>324</v>
      </c>
      <c r="C114" s="263" t="s">
        <v>935</v>
      </c>
      <c r="D114" s="263" t="str">
        <f>IFERROR(VLOOKUP($B114,'[12]regions WB'!$B$1:$E$216,4,FALSE),0)</f>
        <v>SIDS</v>
      </c>
      <c r="E114" s="264" t="s">
        <v>962</v>
      </c>
      <c r="F114" s="189">
        <f>IFERROR(VLOOKUP($B114,[13]Multihazard!$B$7:$N$222,F$28,FALSE),"")</f>
        <v>41119.1</v>
      </c>
      <c r="G114" s="265">
        <f>IFERROR(VLOOKUP($B114,[13]Multihazard!$B$7:$N$222,G$28,FALSE),"")</f>
        <v>179.86</v>
      </c>
      <c r="H114" s="266">
        <f>IFERROR(VLOOKUP($B114,[13]Multihazard!$B$7:$N$222,H$28,FALSE),"")</f>
        <v>4.37</v>
      </c>
      <c r="I114" s="265">
        <f>IFERROR(VLOOKUP($B114,[13]Multihazard!$B$7:$N$222,I$28,FALSE),"")</f>
        <v>903.51</v>
      </c>
      <c r="J114" s="267">
        <f>IFERROR(VLOOKUP($B114,[13]Multihazard!$B$7:$N$222,J$28,FALSE),"")</f>
        <v>21.973000381817695</v>
      </c>
      <c r="K114" s="266">
        <f>IFERROR(VLOOKUP($B114,[13]Multihazard!$B$7:$N$222,K$28,FALSE),"")</f>
        <v>0.28000000000000003</v>
      </c>
      <c r="L114" s="266">
        <f>IFERROR(VLOOKUP($B114,[13]Multihazard!$B$7:$N$222,L$28,FALSE),"")</f>
        <v>0.01</v>
      </c>
      <c r="M114" s="265" t="str">
        <f>IFERROR(VLOOKUP($B114,[13]Multihazard!$B$7:$N$222,M$28,FALSE),"")</f>
        <v>---</v>
      </c>
      <c r="N114" s="267" t="str">
        <f>IFERROR(VLOOKUP($B114,[13]Multihazard!$B$7:$N$222,N$28,FALSE),"")</f>
        <v>---</v>
      </c>
      <c r="O114" s="266">
        <f>IFERROR(VLOOKUP($B114,[13]Multihazard!$B$7:$N$222,O$28,FALSE),"")</f>
        <v>1083.6499999999999</v>
      </c>
      <c r="P114" s="267">
        <f>IFERROR(VLOOKUP($B114,[13]Multihazard!$B$7:$N$222,P$28,FALSE),"")</f>
        <v>26.353932843860878</v>
      </c>
      <c r="Q114" s="262">
        <f t="shared" si="19"/>
        <v>2.6353932843860881</v>
      </c>
    </row>
    <row r="115" spans="1:17" s="119" customFormat="1">
      <c r="A115" s="263" t="str">
        <f>IFERROR(VLOOKUP($B115,'[12]regions WB'!$B$1:$C$216,2,FALSE),"")</f>
        <v>LAC</v>
      </c>
      <c r="B115" s="263" t="s">
        <v>274</v>
      </c>
      <c r="C115" s="263" t="s">
        <v>641</v>
      </c>
      <c r="D115" s="263" t="str">
        <f>IFERROR(VLOOKUP($B115,'[12]regions WB'!$B$1:$E$216,4,FALSE),0)</f>
        <v/>
      </c>
      <c r="E115" s="264" t="s">
        <v>948</v>
      </c>
      <c r="F115" s="189">
        <f>IFERROR(VLOOKUP($B115,[13]Multihazard!$B$7:$N$222,F$28,FALSE),"")</f>
        <v>172912</v>
      </c>
      <c r="G115" s="265">
        <f>IFERROR(VLOOKUP($B115,[13]Multihazard!$B$7:$N$222,G$28,FALSE),"")</f>
        <v>701.65</v>
      </c>
      <c r="H115" s="266">
        <f>IFERROR(VLOOKUP($B115,[13]Multihazard!$B$7:$N$222,H$28,FALSE),"")</f>
        <v>4.0599999999999996</v>
      </c>
      <c r="I115" s="265">
        <f>IFERROR(VLOOKUP($B115,[13]Multihazard!$B$7:$N$222,I$28,FALSE),"")</f>
        <v>0</v>
      </c>
      <c r="J115" s="267">
        <f>IFERROR(VLOOKUP($B115,[13]Multihazard!$B$7:$N$222,J$28,FALSE),"")</f>
        <v>0</v>
      </c>
      <c r="K115" s="266" t="str">
        <f>IFERROR(VLOOKUP($B115,[13]Multihazard!$B$7:$N$222,K$28,FALSE),"")</f>
        <v>---</v>
      </c>
      <c r="L115" s="266" t="str">
        <f>IFERROR(VLOOKUP($B115,[13]Multihazard!$B$7:$N$222,L$28,FALSE),"")</f>
        <v>---</v>
      </c>
      <c r="M115" s="265">
        <f>IFERROR(VLOOKUP($B115,[13]Multihazard!$B$7:$N$222,M$28,FALSE),"")</f>
        <v>57.41</v>
      </c>
      <c r="N115" s="267">
        <f>IFERROR(VLOOKUP($B115,[13]Multihazard!$B$7:$N$222,N$28,FALSE),"")</f>
        <v>0.33201859905616726</v>
      </c>
      <c r="O115" s="266">
        <f>IFERROR(VLOOKUP($B115,[13]Multihazard!$B$7:$N$222,O$28,FALSE),"")</f>
        <v>759.06</v>
      </c>
      <c r="P115" s="267">
        <f>IFERROR(VLOOKUP($B115,[13]Multihazard!$B$7:$N$222,P$28,FALSE),"")</f>
        <v>4.3898630517257331</v>
      </c>
      <c r="Q115" s="262">
        <f t="shared" si="19"/>
        <v>0.43898630517257331</v>
      </c>
    </row>
    <row r="116" spans="1:17" s="119" customFormat="1">
      <c r="A116" s="263" t="str">
        <f>IFERROR(VLOOKUP($B116,'[12]regions WB'!$B$1:$C$216,2,FALSE),"")</f>
        <v>Sub-Saharan Africa</v>
      </c>
      <c r="B116" s="263" t="s">
        <v>400</v>
      </c>
      <c r="C116" s="263" t="s">
        <v>483</v>
      </c>
      <c r="D116" s="263" t="str">
        <f>IFERROR(VLOOKUP($B116,'[12]regions WB'!$B$1:$E$216,4,FALSE),0)</f>
        <v/>
      </c>
      <c r="E116" s="264" t="s">
        <v>946</v>
      </c>
      <c r="F116" s="189">
        <f>IFERROR(VLOOKUP($B116,[13]Multihazard!$B$7:$N$222,F$28,FALSE),"")</f>
        <v>13665.9</v>
      </c>
      <c r="G116" s="265">
        <f>IFERROR(VLOOKUP($B116,[13]Multihazard!$B$7:$N$222,G$28,FALSE),"")</f>
        <v>0.45</v>
      </c>
      <c r="H116" s="266">
        <f>IFERROR(VLOOKUP($B116,[13]Multihazard!$B$7:$N$222,H$28,FALSE),"")</f>
        <v>0.03</v>
      </c>
      <c r="I116" s="265">
        <f>IFERROR(VLOOKUP($B116,[13]Multihazard!$B$7:$N$222,I$28,FALSE),"")</f>
        <v>0</v>
      </c>
      <c r="J116" s="267">
        <f>IFERROR(VLOOKUP($B116,[13]Multihazard!$B$7:$N$222,J$28,FALSE),"")</f>
        <v>0</v>
      </c>
      <c r="K116" s="266" t="str">
        <f>IFERROR(VLOOKUP($B116,[13]Multihazard!$B$7:$N$222,K$28,FALSE),"")</f>
        <v>---</v>
      </c>
      <c r="L116" s="266" t="str">
        <f>IFERROR(VLOOKUP($B116,[13]Multihazard!$B$7:$N$222,L$28,FALSE),"")</f>
        <v>---</v>
      </c>
      <c r="M116" s="265">
        <f>IFERROR(VLOOKUP($B116,[13]Multihazard!$B$7:$N$222,M$28,FALSE),"")</f>
        <v>24.41</v>
      </c>
      <c r="N116" s="267">
        <f>IFERROR(VLOOKUP($B116,[13]Multihazard!$B$7:$N$222,N$28,FALSE),"")</f>
        <v>1.7861977623134957</v>
      </c>
      <c r="O116" s="266">
        <f>IFERROR(VLOOKUP($B116,[13]Multihazard!$B$7:$N$222,O$28,FALSE),"")</f>
        <v>24.86</v>
      </c>
      <c r="P116" s="267">
        <f>IFERROR(VLOOKUP($B116,[13]Multihazard!$B$7:$N$222,P$28,FALSE),"")</f>
        <v>1.8191264388002255</v>
      </c>
      <c r="Q116" s="262">
        <f t="shared" si="19"/>
        <v>0.18191264388002254</v>
      </c>
    </row>
    <row r="117" spans="1:17" s="119" customFormat="1">
      <c r="A117" s="263" t="str">
        <f>IFERROR(VLOOKUP($B117,'[12]regions WB'!$B$1:$C$216,2,FALSE),"")</f>
        <v>Sub-Saharan Africa</v>
      </c>
      <c r="B117" s="263" t="s">
        <v>424</v>
      </c>
      <c r="C117" s="263" t="s">
        <v>484</v>
      </c>
      <c r="D117" s="263" t="str">
        <f>IFERROR(VLOOKUP($B117,'[12]regions WB'!$B$1:$E$216,4,FALSE),0)</f>
        <v>SIDS</v>
      </c>
      <c r="E117" s="264" t="s">
        <v>946</v>
      </c>
      <c r="F117" s="189">
        <f>IFERROR(VLOOKUP($B117,[13]Multihazard!$B$7:$N$222,F$28,FALSE),"")</f>
        <v>2029.35</v>
      </c>
      <c r="G117" s="265">
        <f>IFERROR(VLOOKUP($B117,[13]Multihazard!$B$7:$N$222,G$28,FALSE),"")</f>
        <v>0.06</v>
      </c>
      <c r="H117" s="266">
        <f>IFERROR(VLOOKUP($B117,[13]Multihazard!$B$7:$N$222,H$28,FALSE),"")</f>
        <v>0.03</v>
      </c>
      <c r="I117" s="265">
        <f>IFERROR(VLOOKUP($B117,[13]Multihazard!$B$7:$N$222,I$28,FALSE),"")</f>
        <v>0</v>
      </c>
      <c r="J117" s="267">
        <f>IFERROR(VLOOKUP($B117,[13]Multihazard!$B$7:$N$222,J$28,FALSE),"")</f>
        <v>0</v>
      </c>
      <c r="K117" s="266" t="str">
        <f>IFERROR(VLOOKUP($B117,[13]Multihazard!$B$7:$N$222,K$28,FALSE),"")</f>
        <v>---</v>
      </c>
      <c r="L117" s="266" t="str">
        <f>IFERROR(VLOOKUP($B117,[13]Multihazard!$B$7:$N$222,L$28,FALSE),"")</f>
        <v>---</v>
      </c>
      <c r="M117" s="265">
        <f>IFERROR(VLOOKUP($B117,[13]Multihazard!$B$7:$N$222,M$28,FALSE),"")</f>
        <v>1.01</v>
      </c>
      <c r="N117" s="267">
        <f>IFERROR(VLOOKUP($B117,[13]Multihazard!$B$7:$N$222,N$28,FALSE),"")</f>
        <v>0.49769630669918941</v>
      </c>
      <c r="O117" s="266">
        <f>IFERROR(VLOOKUP($B117,[13]Multihazard!$B$7:$N$222,O$28,FALSE),"")</f>
        <v>1.07</v>
      </c>
      <c r="P117" s="267">
        <f>IFERROR(VLOOKUP($B117,[13]Multihazard!$B$7:$N$222,P$28,FALSE),"")</f>
        <v>0.52726242392884426</v>
      </c>
      <c r="Q117" s="262">
        <f t="shared" si="19"/>
        <v>5.2726242392884433E-2</v>
      </c>
    </row>
    <row r="118" spans="1:17" s="119" customFormat="1">
      <c r="A118" s="263" t="str">
        <f>IFERROR(VLOOKUP($B118,'[12]regions WB'!$B$1:$C$216,2,FALSE),"")</f>
        <v>LAC</v>
      </c>
      <c r="B118" s="263" t="s">
        <v>292</v>
      </c>
      <c r="C118" s="263" t="s">
        <v>643</v>
      </c>
      <c r="D118" s="263" t="str">
        <f>IFERROR(VLOOKUP($B118,'[12]regions WB'!$B$1:$E$216,4,FALSE),0)</f>
        <v>SIDS</v>
      </c>
      <c r="E118" s="264" t="s">
        <v>948</v>
      </c>
      <c r="F118" s="189">
        <f>IFERROR(VLOOKUP($B118,[13]Multihazard!$B$7:$N$222,F$28,FALSE),"")</f>
        <v>8076.05</v>
      </c>
      <c r="G118" s="265">
        <f>IFERROR(VLOOKUP($B118,[13]Multihazard!$B$7:$N$222,G$28,FALSE),"")</f>
        <v>0.06</v>
      </c>
      <c r="H118" s="266">
        <f>IFERROR(VLOOKUP($B118,[13]Multihazard!$B$7:$N$222,H$28,FALSE),"")</f>
        <v>0.01</v>
      </c>
      <c r="I118" s="265">
        <f>IFERROR(VLOOKUP($B118,[13]Multihazard!$B$7:$N$222,I$28,FALSE),"")</f>
        <v>0</v>
      </c>
      <c r="J118" s="267">
        <f>IFERROR(VLOOKUP($B118,[13]Multihazard!$B$7:$N$222,J$28,FALSE),"")</f>
        <v>0</v>
      </c>
      <c r="K118" s="266" t="str">
        <f>IFERROR(VLOOKUP($B118,[13]Multihazard!$B$7:$N$222,K$28,FALSE),"")</f>
        <v>---</v>
      </c>
      <c r="L118" s="266" t="str">
        <f>IFERROR(VLOOKUP($B118,[13]Multihazard!$B$7:$N$222,L$28,FALSE),"")</f>
        <v>---</v>
      </c>
      <c r="M118" s="265">
        <f>IFERROR(VLOOKUP($B118,[13]Multihazard!$B$7:$N$222,M$28,FALSE),"")</f>
        <v>33.75</v>
      </c>
      <c r="N118" s="267">
        <f>IFERROR(VLOOKUP($B118,[13]Multihazard!$B$7:$N$222,N$28,FALSE),"")</f>
        <v>4.1790231610750306</v>
      </c>
      <c r="O118" s="266">
        <f>IFERROR(VLOOKUP($B118,[13]Multihazard!$B$7:$N$222,O$28,FALSE),"")</f>
        <v>33.81</v>
      </c>
      <c r="P118" s="267">
        <f>IFERROR(VLOOKUP($B118,[13]Multihazard!$B$7:$N$222,P$28,FALSE),"")</f>
        <v>4.1864525355836086</v>
      </c>
      <c r="Q118" s="262">
        <f t="shared" si="19"/>
        <v>0.41864525355836091</v>
      </c>
    </row>
    <row r="119" spans="1:17" s="119" customFormat="1">
      <c r="A119" s="263" t="str">
        <f>IFERROR(VLOOKUP($B119,'[12]regions WB'!$B$1:$C$216,2,FALSE),"")</f>
        <v>LAC</v>
      </c>
      <c r="B119" s="263" t="s">
        <v>294</v>
      </c>
      <c r="C119" s="263" t="s">
        <v>644</v>
      </c>
      <c r="D119" s="263" t="str">
        <f>IFERROR(VLOOKUP($B119,'[12]regions WB'!$B$1:$E$216,4,FALSE),0)</f>
        <v>SIDS</v>
      </c>
      <c r="E119" s="264" t="s">
        <v>946</v>
      </c>
      <c r="F119" s="189">
        <f>IFERROR(VLOOKUP($B119,[13]Multihazard!$B$7:$N$222,F$28,FALSE),"")</f>
        <v>28268.6</v>
      </c>
      <c r="G119" s="265">
        <f>IFERROR(VLOOKUP($B119,[13]Multihazard!$B$7:$N$222,G$28,FALSE),"")</f>
        <v>119.53</v>
      </c>
      <c r="H119" s="266">
        <f>IFERROR(VLOOKUP($B119,[13]Multihazard!$B$7:$N$222,H$28,FALSE),"")</f>
        <v>4.2300000000000004</v>
      </c>
      <c r="I119" s="265">
        <f>IFERROR(VLOOKUP($B119,[13]Multihazard!$B$7:$N$222,I$28,FALSE),"")</f>
        <v>51.16</v>
      </c>
      <c r="J119" s="267">
        <f>IFERROR(VLOOKUP($B119,[13]Multihazard!$B$7:$N$222,J$28,FALSE),"")</f>
        <v>1.8097818781262602</v>
      </c>
      <c r="K119" s="266" t="str">
        <f>IFERROR(VLOOKUP($B119,[13]Multihazard!$B$7:$N$222,K$28,FALSE),"")</f>
        <v>---</v>
      </c>
      <c r="L119" s="266" t="str">
        <f>IFERROR(VLOOKUP($B119,[13]Multihazard!$B$7:$N$222,L$28,FALSE),"")</f>
        <v>---</v>
      </c>
      <c r="M119" s="265">
        <f>IFERROR(VLOOKUP($B119,[13]Multihazard!$B$7:$N$222,M$28,FALSE),"")</f>
        <v>27.94</v>
      </c>
      <c r="N119" s="267">
        <f>IFERROR(VLOOKUP($B119,[13]Multihazard!$B$7:$N$222,N$28,FALSE),"")</f>
        <v>0.98837579505175366</v>
      </c>
      <c r="O119" s="266">
        <f>IFERROR(VLOOKUP($B119,[13]Multihazard!$B$7:$N$222,O$28,FALSE),"")</f>
        <v>198.63</v>
      </c>
      <c r="P119" s="267">
        <f>IFERROR(VLOOKUP($B119,[13]Multihazard!$B$7:$N$222,P$28,FALSE),"")</f>
        <v>7.0265241292458773</v>
      </c>
      <c r="Q119" s="262">
        <f t="shared" si="19"/>
        <v>0.70265241292458769</v>
      </c>
    </row>
    <row r="120" spans="1:17" s="119" customFormat="1">
      <c r="A120" s="263" t="str">
        <f>IFERROR(VLOOKUP($B120,'[12]regions WB'!$B$1:$C$216,2,FALSE),"")</f>
        <v>LAC</v>
      </c>
      <c r="B120" s="263" t="s">
        <v>252</v>
      </c>
      <c r="C120" s="263" t="s">
        <v>645</v>
      </c>
      <c r="D120" s="263" t="str">
        <f>IFERROR(VLOOKUP($B120,'[12]regions WB'!$B$1:$E$216,4,FALSE),0)</f>
        <v/>
      </c>
      <c r="E120" s="264" t="s">
        <v>948</v>
      </c>
      <c r="F120" s="189">
        <f>IFERROR(VLOOKUP($B120,[13]Multihazard!$B$7:$N$222,F$28,FALSE),"")</f>
        <v>77974.8</v>
      </c>
      <c r="G120" s="265">
        <f>IFERROR(VLOOKUP($B120,[13]Multihazard!$B$7:$N$222,G$28,FALSE),"")</f>
        <v>675.94</v>
      </c>
      <c r="H120" s="266">
        <f>IFERROR(VLOOKUP($B120,[13]Multihazard!$B$7:$N$222,H$28,FALSE),"")</f>
        <v>8.67</v>
      </c>
      <c r="I120" s="265">
        <f>IFERROR(VLOOKUP($B120,[13]Multihazard!$B$7:$N$222,I$28,FALSE),"")</f>
        <v>24.34</v>
      </c>
      <c r="J120" s="267">
        <f>IFERROR(VLOOKUP($B120,[13]Multihazard!$B$7:$N$222,J$28,FALSE),"")</f>
        <v>0.31215213120136248</v>
      </c>
      <c r="K120" s="266" t="str">
        <f>IFERROR(VLOOKUP($B120,[13]Multihazard!$B$7:$N$222,K$28,FALSE),"")</f>
        <v>---</v>
      </c>
      <c r="L120" s="266" t="str">
        <f>IFERROR(VLOOKUP($B120,[13]Multihazard!$B$7:$N$222,L$28,FALSE),"")</f>
        <v>---</v>
      </c>
      <c r="M120" s="265">
        <f>IFERROR(VLOOKUP($B120,[13]Multihazard!$B$7:$N$222,M$28,FALSE),"")</f>
        <v>104.84</v>
      </c>
      <c r="N120" s="267">
        <f>IFERROR(VLOOKUP($B120,[13]Multihazard!$B$7:$N$222,N$28,FALSE),"")</f>
        <v>1.344536952964291</v>
      </c>
      <c r="O120" s="266">
        <f>IFERROR(VLOOKUP($B120,[13]Multihazard!$B$7:$N$222,O$28,FALSE),"")</f>
        <v>805.12000000000012</v>
      </c>
      <c r="P120" s="267">
        <f>IFERROR(VLOOKUP($B120,[13]Multihazard!$B$7:$N$222,P$28,FALSE),"")</f>
        <v>10.325387176369803</v>
      </c>
      <c r="Q120" s="262">
        <f t="shared" si="19"/>
        <v>1.0325387176369802</v>
      </c>
    </row>
    <row r="121" spans="1:17" s="119" customFormat="1">
      <c r="A121" s="263" t="str">
        <f>IFERROR(VLOOKUP($B121,'[12]regions WB'!$B$1:$C$216,2,FALSE),"")</f>
        <v>Europe and Central Asia</v>
      </c>
      <c r="B121" s="263" t="s">
        <v>166</v>
      </c>
      <c r="C121" s="263" t="s">
        <v>593</v>
      </c>
      <c r="D121" s="263" t="str">
        <f>IFERROR(VLOOKUP($B121,'[12]regions WB'!$B$1:$E$216,4,FALSE),0)</f>
        <v/>
      </c>
      <c r="E121" s="264" t="s">
        <v>949</v>
      </c>
      <c r="F121" s="189">
        <f>IFERROR(VLOOKUP($B121,[13]Multihazard!$B$7:$N$222,F$28,FALSE),"")</f>
        <v>562480</v>
      </c>
      <c r="G121" s="265">
        <f>IFERROR(VLOOKUP($B121,[13]Multihazard!$B$7:$N$222,G$28,FALSE),"")</f>
        <v>123.2</v>
      </c>
      <c r="H121" s="266">
        <f>IFERROR(VLOOKUP($B121,[13]Multihazard!$B$7:$N$222,H$28,FALSE),"")</f>
        <v>0.22</v>
      </c>
      <c r="I121" s="265">
        <f>IFERROR(VLOOKUP($B121,[13]Multihazard!$B$7:$N$222,I$28,FALSE),"")</f>
        <v>0</v>
      </c>
      <c r="J121" s="267">
        <f>IFERROR(VLOOKUP($B121,[13]Multihazard!$B$7:$N$222,J$28,FALSE),"")</f>
        <v>0</v>
      </c>
      <c r="K121" s="266" t="str">
        <f>IFERROR(VLOOKUP($B121,[13]Multihazard!$B$7:$N$222,K$28,FALSE),"")</f>
        <v>---</v>
      </c>
      <c r="L121" s="266" t="str">
        <f>IFERROR(VLOOKUP($B121,[13]Multihazard!$B$7:$N$222,L$28,FALSE),"")</f>
        <v>---</v>
      </c>
      <c r="M121" s="265">
        <f>IFERROR(VLOOKUP($B121,[13]Multihazard!$B$7:$N$222,M$28,FALSE),"")</f>
        <v>1403.06</v>
      </c>
      <c r="N121" s="267">
        <f>IFERROR(VLOOKUP($B121,[13]Multihazard!$B$7:$N$222,N$28,FALSE),"")</f>
        <v>2.4944175792917078</v>
      </c>
      <c r="O121" s="266">
        <f>IFERROR(VLOOKUP($B121,[13]Multihazard!$B$7:$N$222,O$28,FALSE),"")</f>
        <v>1526.26</v>
      </c>
      <c r="P121" s="267">
        <f>IFERROR(VLOOKUP($B121,[13]Multihazard!$B$7:$N$222,P$28,FALSE),"")</f>
        <v>2.7134475892476178</v>
      </c>
      <c r="Q121" s="262">
        <f t="shared" si="19"/>
        <v>0.27134475892476179</v>
      </c>
    </row>
    <row r="122" spans="1:17" s="119" customFormat="1">
      <c r="A122" s="263" t="str">
        <f>IFERROR(VLOOKUP($B122,'[12]regions WB'!$B$1:$C$216,2,FALSE),"")</f>
        <v>Europe and Central Asia</v>
      </c>
      <c r="B122" s="263" t="s">
        <v>142</v>
      </c>
      <c r="C122" s="263" t="s">
        <v>594</v>
      </c>
      <c r="D122" s="263" t="str">
        <f>IFERROR(VLOOKUP($B122,'[12]regions WB'!$B$1:$E$216,4,FALSE),0)</f>
        <v/>
      </c>
      <c r="E122" s="264" t="s">
        <v>950</v>
      </c>
      <c r="F122" s="189">
        <f>IFERROR(VLOOKUP($B122,[13]Multihazard!$B$7:$N$222,F$28,FALSE),"")</f>
        <v>57291.7</v>
      </c>
      <c r="G122" s="265">
        <f>IFERROR(VLOOKUP($B122,[13]Multihazard!$B$7:$N$222,G$28,FALSE),"")</f>
        <v>31.5</v>
      </c>
      <c r="H122" s="266">
        <f>IFERROR(VLOOKUP($B122,[13]Multihazard!$B$7:$N$222,H$28,FALSE),"")</f>
        <v>0.55000000000000004</v>
      </c>
      <c r="I122" s="265">
        <f>IFERROR(VLOOKUP($B122,[13]Multihazard!$B$7:$N$222,I$28,FALSE),"")</f>
        <v>0</v>
      </c>
      <c r="J122" s="267">
        <f>IFERROR(VLOOKUP($B122,[13]Multihazard!$B$7:$N$222,J$28,FALSE),"")</f>
        <v>0</v>
      </c>
      <c r="K122" s="266" t="str">
        <f>IFERROR(VLOOKUP($B122,[13]Multihazard!$B$7:$N$222,K$28,FALSE),"")</f>
        <v>---</v>
      </c>
      <c r="L122" s="266" t="str">
        <f>IFERROR(VLOOKUP($B122,[13]Multihazard!$B$7:$N$222,L$28,FALSE),"")</f>
        <v>---</v>
      </c>
      <c r="M122" s="265" t="str">
        <f>IFERROR(VLOOKUP($B122,[13]Multihazard!$B$7:$N$222,M$28,FALSE),"")</f>
        <v>---</v>
      </c>
      <c r="N122" s="267" t="str">
        <f>IFERROR(VLOOKUP($B122,[13]Multihazard!$B$7:$N$222,N$28,FALSE),"")</f>
        <v>---</v>
      </c>
      <c r="O122" s="266">
        <f>IFERROR(VLOOKUP($B122,[13]Multihazard!$B$7:$N$222,O$28,FALSE),"")</f>
        <v>31.5</v>
      </c>
      <c r="P122" s="267">
        <f>IFERROR(VLOOKUP($B122,[13]Multihazard!$B$7:$N$222,P$28,FALSE),"")</f>
        <v>0.54981786192415305</v>
      </c>
      <c r="Q122" s="262">
        <f t="shared" si="19"/>
        <v>5.4981786192415311E-2</v>
      </c>
    </row>
    <row r="123" spans="1:17" s="119" customFormat="1">
      <c r="A123" s="263" t="str">
        <f>IFERROR(VLOOKUP($B123,'[12]regions WB'!$B$1:$C$216,2,FALSE),"")</f>
        <v>South Asia</v>
      </c>
      <c r="B123" s="263" t="s">
        <v>98</v>
      </c>
      <c r="C123" s="263" t="s">
        <v>537</v>
      </c>
      <c r="D123" s="263" t="str">
        <f>IFERROR(VLOOKUP($B123,'[12]regions WB'!$B$1:$E$216,4,FALSE),0)</f>
        <v/>
      </c>
      <c r="E123" s="264" t="s">
        <v>948</v>
      </c>
      <c r="F123" s="189">
        <f>IFERROR(VLOOKUP($B123,[13]Multihazard!$B$7:$N$222,F$28,FALSE),"")</f>
        <v>5769370</v>
      </c>
      <c r="G123" s="265">
        <f>IFERROR(VLOOKUP($B123,[13]Multihazard!$B$7:$N$222,G$28,FALSE),"")</f>
        <v>446.55</v>
      </c>
      <c r="H123" s="266">
        <f>IFERROR(VLOOKUP($B123,[13]Multihazard!$B$7:$N$222,H$28,FALSE),"")</f>
        <v>0.08</v>
      </c>
      <c r="I123" s="265">
        <f>IFERROR(VLOOKUP($B123,[13]Multihazard!$B$7:$N$222,I$28,FALSE),"")</f>
        <v>1887.3600000000001</v>
      </c>
      <c r="J123" s="267">
        <f>IFERROR(VLOOKUP($B123,[13]Multihazard!$B$7:$N$222,J$28,FALSE),"")</f>
        <v>0.32713450515394232</v>
      </c>
      <c r="K123" s="266" t="str">
        <f>IFERROR(VLOOKUP($B123,[13]Multihazard!$B$7:$N$222,K$28,FALSE),"")</f>
        <v>---</v>
      </c>
      <c r="L123" s="266" t="str">
        <f>IFERROR(VLOOKUP($B123,[13]Multihazard!$B$7:$N$222,L$28,FALSE),"")</f>
        <v>---</v>
      </c>
      <c r="M123" s="265">
        <f>IFERROR(VLOOKUP($B123,[13]Multihazard!$B$7:$N$222,M$28,FALSE),"")</f>
        <v>6230.81</v>
      </c>
      <c r="N123" s="267">
        <f>IFERROR(VLOOKUP($B123,[13]Multihazard!$B$7:$N$222,N$28,FALSE),"")</f>
        <v>1.0799810031251245</v>
      </c>
      <c r="O123" s="266">
        <f>IFERROR(VLOOKUP($B123,[13]Multihazard!$B$7:$N$222,O$28,FALSE),"")</f>
        <v>8564.7200000000012</v>
      </c>
      <c r="P123" s="267">
        <f>IFERROR(VLOOKUP($B123,[13]Multihazard!$B$7:$N$222,P$28,FALSE),"")</f>
        <v>1.4845156403558797</v>
      </c>
      <c r="Q123" s="262">
        <f t="shared" si="19"/>
        <v>0.14845156403558796</v>
      </c>
    </row>
    <row r="124" spans="1:17" s="119" customFormat="1">
      <c r="A124" s="263" t="str">
        <f>IFERROR(VLOOKUP($B124,'[12]regions WB'!$B$1:$C$216,2,FALSE),"")</f>
        <v>East Asia and the Pacific</v>
      </c>
      <c r="B124" s="263" t="s">
        <v>84</v>
      </c>
      <c r="C124" s="263" t="s">
        <v>538</v>
      </c>
      <c r="D124" s="263" t="str">
        <f>IFERROR(VLOOKUP($B124,'[12]regions WB'!$B$1:$E$216,4,FALSE),0)</f>
        <v/>
      </c>
      <c r="E124" s="264" t="s">
        <v>948</v>
      </c>
      <c r="F124" s="189">
        <f>IFERROR(VLOOKUP($B124,[13]Multihazard!$B$7:$N$222,F$28,FALSE),"")</f>
        <v>2827830</v>
      </c>
      <c r="G124" s="265">
        <f>IFERROR(VLOOKUP($B124,[13]Multihazard!$B$7:$N$222,G$28,FALSE),"")</f>
        <v>1116.01</v>
      </c>
      <c r="H124" s="266">
        <f>IFERROR(VLOOKUP($B124,[13]Multihazard!$B$7:$N$222,H$28,FALSE),"")</f>
        <v>0.39</v>
      </c>
      <c r="I124" s="265">
        <f>IFERROR(VLOOKUP($B124,[13]Multihazard!$B$7:$N$222,I$28,FALSE),"")</f>
        <v>37.86</v>
      </c>
      <c r="J124" s="267">
        <f>IFERROR(VLOOKUP($B124,[13]Multihazard!$B$7:$N$222,J$28,FALSE),"")</f>
        <v>1.3388357857438389E-2</v>
      </c>
      <c r="K124" s="266">
        <f>IFERROR(VLOOKUP($B124,[13]Multihazard!$B$7:$N$222,K$28,FALSE),"")</f>
        <v>48.15</v>
      </c>
      <c r="L124" s="266">
        <f>IFERROR(VLOOKUP($B124,[13]Multihazard!$B$7:$N$222,L$28,FALSE),"")</f>
        <v>0.02</v>
      </c>
      <c r="M124" s="265">
        <f>IFERROR(VLOOKUP($B124,[13]Multihazard!$B$7:$N$222,M$28,FALSE),"")</f>
        <v>2086.88</v>
      </c>
      <c r="N124" s="267">
        <f>IFERROR(VLOOKUP($B124,[13]Multihazard!$B$7:$N$222,N$28,FALSE),"")</f>
        <v>0.7379792986141317</v>
      </c>
      <c r="O124" s="266">
        <f>IFERROR(VLOOKUP($B124,[13]Multihazard!$B$7:$N$222,O$28,FALSE),"")</f>
        <v>3288.9</v>
      </c>
      <c r="P124" s="267">
        <f>IFERROR(VLOOKUP($B124,[13]Multihazard!$B$7:$N$222,P$28,FALSE),"")</f>
        <v>1.1630472836061574</v>
      </c>
      <c r="Q124" s="262">
        <f t="shared" si="19"/>
        <v>0.11630472836061574</v>
      </c>
    </row>
    <row r="125" spans="1:17" s="119" customFormat="1">
      <c r="A125" s="263" t="str">
        <f>IFERROR(VLOOKUP($B125,'[12]regions WB'!$B$1:$C$216,2,FALSE),"")</f>
        <v>Middle East and North Africa</v>
      </c>
      <c r="B125" s="263" t="s">
        <v>120</v>
      </c>
      <c r="C125" s="263" t="s">
        <v>1006</v>
      </c>
      <c r="D125" s="263" t="str">
        <f>IFERROR(VLOOKUP($B125,'[12]regions WB'!$B$1:$E$216,4,FALSE),0)</f>
        <v/>
      </c>
      <c r="E125" s="264" t="s">
        <v>949</v>
      </c>
      <c r="F125" s="189">
        <f>IFERROR(VLOOKUP($B125,[13]Multihazard!$B$7:$N$222,F$28,FALSE),"")</f>
        <v>2067640</v>
      </c>
      <c r="G125" s="265">
        <f>IFERROR(VLOOKUP($B125,[13]Multihazard!$B$7:$N$222,G$28,FALSE),"")</f>
        <v>4190.8999999999996</v>
      </c>
      <c r="H125" s="266">
        <f>IFERROR(VLOOKUP($B125,[13]Multihazard!$B$7:$N$222,H$28,FALSE),"")</f>
        <v>2.0299999999999998</v>
      </c>
      <c r="I125" s="265">
        <f>IFERROR(VLOOKUP($B125,[13]Multihazard!$B$7:$N$222,I$28,FALSE),"")</f>
        <v>0</v>
      </c>
      <c r="J125" s="267">
        <f>IFERROR(VLOOKUP($B125,[13]Multihazard!$B$7:$N$222,J$28,FALSE),"")</f>
        <v>0</v>
      </c>
      <c r="K125" s="266" t="str">
        <f>IFERROR(VLOOKUP($B125,[13]Multihazard!$B$7:$N$222,K$28,FALSE),"")</f>
        <v>---</v>
      </c>
      <c r="L125" s="266" t="str">
        <f>IFERROR(VLOOKUP($B125,[13]Multihazard!$B$7:$N$222,L$28,FALSE),"")</f>
        <v>---</v>
      </c>
      <c r="M125" s="265">
        <f>IFERROR(VLOOKUP($B125,[13]Multihazard!$B$7:$N$222,M$28,FALSE),"")</f>
        <v>495.34</v>
      </c>
      <c r="N125" s="267">
        <f>IFERROR(VLOOKUP($B125,[13]Multihazard!$B$7:$N$222,N$28,FALSE),"")</f>
        <v>0.2395678164477375</v>
      </c>
      <c r="O125" s="266">
        <f>IFERROR(VLOOKUP($B125,[13]Multihazard!$B$7:$N$222,O$28,FALSE),"")</f>
        <v>4686.24</v>
      </c>
      <c r="P125" s="267">
        <f>IFERROR(VLOOKUP($B125,[13]Multihazard!$B$7:$N$222,P$28,FALSE),"")</f>
        <v>2.2664680505310404</v>
      </c>
      <c r="Q125" s="262">
        <f t="shared" si="19"/>
        <v>0.226646805053104</v>
      </c>
    </row>
    <row r="126" spans="1:17" s="119" customFormat="1">
      <c r="A126" s="263" t="str">
        <f>IFERROR(VLOOKUP($B126,'[12]regions WB'!$B$1:$C$216,2,FALSE),"")</f>
        <v>Middle East and North Africa</v>
      </c>
      <c r="B126" s="263" t="s">
        <v>86</v>
      </c>
      <c r="C126" s="263" t="s">
        <v>540</v>
      </c>
      <c r="D126" s="263" t="str">
        <f>IFERROR(VLOOKUP($B126,'[12]regions WB'!$B$1:$E$216,4,FALSE),0)</f>
        <v/>
      </c>
      <c r="E126" s="264" t="s">
        <v>949</v>
      </c>
      <c r="F126" s="189">
        <f>IFERROR(VLOOKUP($B126,[13]Multihazard!$B$7:$N$222,F$28,FALSE),"")</f>
        <v>132500</v>
      </c>
      <c r="G126" s="265">
        <f>IFERROR(VLOOKUP($B126,[13]Multihazard!$B$7:$N$222,G$28,FALSE),"")</f>
        <v>159.43</v>
      </c>
      <c r="H126" s="266">
        <f>IFERROR(VLOOKUP($B126,[13]Multihazard!$B$7:$N$222,H$28,FALSE),"")</f>
        <v>1.2</v>
      </c>
      <c r="I126" s="265">
        <f>IFERROR(VLOOKUP($B126,[13]Multihazard!$B$7:$N$222,I$28,FALSE),"")</f>
        <v>0</v>
      </c>
      <c r="J126" s="267">
        <f>IFERROR(VLOOKUP($B126,[13]Multihazard!$B$7:$N$222,J$28,FALSE),"")</f>
        <v>0</v>
      </c>
      <c r="K126" s="266" t="str">
        <f>IFERROR(VLOOKUP($B126,[13]Multihazard!$B$7:$N$222,K$28,FALSE),"")</f>
        <v>---</v>
      </c>
      <c r="L126" s="266" t="str">
        <f>IFERROR(VLOOKUP($B126,[13]Multihazard!$B$7:$N$222,L$28,FALSE),"")</f>
        <v>---</v>
      </c>
      <c r="M126" s="265">
        <f>IFERROR(VLOOKUP($B126,[13]Multihazard!$B$7:$N$222,M$28,FALSE),"")</f>
        <v>285.01</v>
      </c>
      <c r="N126" s="267">
        <f>IFERROR(VLOOKUP($B126,[13]Multihazard!$B$7:$N$222,N$28,FALSE),"")</f>
        <v>2.1510188679245279</v>
      </c>
      <c r="O126" s="266">
        <f>IFERROR(VLOOKUP($B126,[13]Multihazard!$B$7:$N$222,O$28,FALSE),"")</f>
        <v>444.44</v>
      </c>
      <c r="P126" s="267">
        <f>IFERROR(VLOOKUP($B126,[13]Multihazard!$B$7:$N$222,P$28,FALSE),"")</f>
        <v>3.3542641509433961</v>
      </c>
      <c r="Q126" s="262">
        <f t="shared" si="19"/>
        <v>0.33542641509433962</v>
      </c>
    </row>
    <row r="127" spans="1:17" s="119" customFormat="1">
      <c r="A127" s="263" t="str">
        <f>IFERROR(VLOOKUP($B127,'[12]regions WB'!$B$1:$C$216,2,FALSE),"")</f>
        <v>Europe and Central Asia</v>
      </c>
      <c r="B127" s="263" t="s">
        <v>190</v>
      </c>
      <c r="C127" s="263" t="s">
        <v>595</v>
      </c>
      <c r="D127" s="263" t="str">
        <f>IFERROR(VLOOKUP($B127,'[12]regions WB'!$B$1:$E$216,4,FALSE),0)</f>
        <v/>
      </c>
      <c r="E127" s="264" t="s">
        <v>950</v>
      </c>
      <c r="F127" s="189">
        <f>IFERROR(VLOOKUP($B127,[13]Multihazard!$B$7:$N$222,F$28,FALSE),"")</f>
        <v>778822</v>
      </c>
      <c r="G127" s="265">
        <f>IFERROR(VLOOKUP($B127,[13]Multihazard!$B$7:$N$222,G$28,FALSE),"")</f>
        <v>12.72</v>
      </c>
      <c r="H127" s="266">
        <f>IFERROR(VLOOKUP($B127,[13]Multihazard!$B$7:$N$222,H$28,FALSE),"")</f>
        <v>0.02</v>
      </c>
      <c r="I127" s="265">
        <f>IFERROR(VLOOKUP($B127,[13]Multihazard!$B$7:$N$222,I$28,FALSE),"")</f>
        <v>0</v>
      </c>
      <c r="J127" s="267">
        <f>IFERROR(VLOOKUP($B127,[13]Multihazard!$B$7:$N$222,J$28,FALSE),"")</f>
        <v>0</v>
      </c>
      <c r="K127" s="266" t="str">
        <f>IFERROR(VLOOKUP($B127,[13]Multihazard!$B$7:$N$222,K$28,FALSE),"")</f>
        <v>---</v>
      </c>
      <c r="L127" s="266" t="str">
        <f>IFERROR(VLOOKUP($B127,[13]Multihazard!$B$7:$N$222,L$28,FALSE),"")</f>
        <v>---</v>
      </c>
      <c r="M127" s="265">
        <f>IFERROR(VLOOKUP($B127,[13]Multihazard!$B$7:$N$222,M$28,FALSE),"")</f>
        <v>169.73</v>
      </c>
      <c r="N127" s="267">
        <f>IFERROR(VLOOKUP($B127,[13]Multihazard!$B$7:$N$222,N$28,FALSE),"")</f>
        <v>0.21793169684472188</v>
      </c>
      <c r="O127" s="266">
        <f>IFERROR(VLOOKUP($B127,[13]Multihazard!$B$7:$N$222,O$28,FALSE),"")</f>
        <v>182.45</v>
      </c>
      <c r="P127" s="267">
        <f>IFERROR(VLOOKUP($B127,[13]Multihazard!$B$7:$N$222,P$28,FALSE),"")</f>
        <v>0.23426405520131685</v>
      </c>
      <c r="Q127" s="262">
        <f t="shared" si="19"/>
        <v>2.3426405520131685E-2</v>
      </c>
    </row>
    <row r="128" spans="1:17" s="119" customFormat="1">
      <c r="A128" s="263" t="str">
        <f>IFERROR(VLOOKUP($B128,'[12]regions WB'!$B$1:$C$216,2,FALSE),"")</f>
        <v>Middle East and North Africa</v>
      </c>
      <c r="B128" s="263" t="s">
        <v>68</v>
      </c>
      <c r="C128" s="263" t="s">
        <v>541</v>
      </c>
      <c r="D128" s="263" t="str">
        <f>IFERROR(VLOOKUP($B128,'[12]regions WB'!$B$1:$E$216,4,FALSE),0)</f>
        <v/>
      </c>
      <c r="E128" s="264" t="s">
        <v>950</v>
      </c>
      <c r="F128" s="189">
        <f>IFERROR(VLOOKUP($B128,[13]Multihazard!$B$7:$N$222,F$28,FALSE),"")</f>
        <v>853829</v>
      </c>
      <c r="G128" s="265">
        <f>IFERROR(VLOOKUP($B128,[13]Multihazard!$B$7:$N$222,G$28,FALSE),"")</f>
        <v>381.32</v>
      </c>
      <c r="H128" s="266">
        <f>IFERROR(VLOOKUP($B128,[13]Multihazard!$B$7:$N$222,H$28,FALSE),"")</f>
        <v>0.45</v>
      </c>
      <c r="I128" s="265">
        <f>IFERROR(VLOOKUP($B128,[13]Multihazard!$B$7:$N$222,I$28,FALSE),"")</f>
        <v>0</v>
      </c>
      <c r="J128" s="267">
        <f>IFERROR(VLOOKUP($B128,[13]Multihazard!$B$7:$N$222,J$28,FALSE),"")</f>
        <v>0</v>
      </c>
      <c r="K128" s="266" t="str">
        <f>IFERROR(VLOOKUP($B128,[13]Multihazard!$B$7:$N$222,K$28,FALSE),"")</f>
        <v>---</v>
      </c>
      <c r="L128" s="266" t="str">
        <f>IFERROR(VLOOKUP($B128,[13]Multihazard!$B$7:$N$222,L$28,FALSE),"")</f>
        <v>---</v>
      </c>
      <c r="M128" s="265">
        <f>IFERROR(VLOOKUP($B128,[13]Multihazard!$B$7:$N$222,M$28,FALSE),"")</f>
        <v>3.12</v>
      </c>
      <c r="N128" s="267">
        <f>IFERROR(VLOOKUP($B128,[13]Multihazard!$B$7:$N$222,N$28,FALSE),"")</f>
        <v>3.654127465804043E-3</v>
      </c>
      <c r="O128" s="266">
        <f>IFERROR(VLOOKUP($B128,[13]Multihazard!$B$7:$N$222,O$28,FALSE),"")</f>
        <v>384.44</v>
      </c>
      <c r="P128" s="267">
        <f>IFERROR(VLOOKUP($B128,[13]Multihazard!$B$7:$N$222,P$28,FALSE),"")</f>
        <v>0.45025409069029043</v>
      </c>
      <c r="Q128" s="262">
        <f t="shared" si="19"/>
        <v>4.5025409069029042E-2</v>
      </c>
    </row>
    <row r="129" spans="1:17" s="119" customFormat="1">
      <c r="A129" s="263" t="str">
        <f>IFERROR(VLOOKUP($B129,'[12]regions WB'!$B$1:$C$216,2,FALSE),"")</f>
        <v>Europe and Central Asia</v>
      </c>
      <c r="B129" s="263" t="s">
        <v>150</v>
      </c>
      <c r="C129" s="263" t="s">
        <v>596</v>
      </c>
      <c r="D129" s="263" t="str">
        <f>IFERROR(VLOOKUP($B129,'[12]regions WB'!$B$1:$E$216,4,FALSE),0)</f>
        <v/>
      </c>
      <c r="E129" s="264" t="s">
        <v>950</v>
      </c>
      <c r="F129" s="189">
        <f>IFERROR(VLOOKUP($B129,[13]Multihazard!$B$7:$N$222,F$28,FALSE),"")</f>
        <v>8604330</v>
      </c>
      <c r="G129" s="265">
        <f>IFERROR(VLOOKUP($B129,[13]Multihazard!$B$7:$N$222,G$28,FALSE),"")</f>
        <v>9772.86</v>
      </c>
      <c r="H129" s="266">
        <f>IFERROR(VLOOKUP($B129,[13]Multihazard!$B$7:$N$222,H$28,FALSE),"")</f>
        <v>1.1399999999999999</v>
      </c>
      <c r="I129" s="265">
        <f>IFERROR(VLOOKUP($B129,[13]Multihazard!$B$7:$N$222,I$28,FALSE),"")</f>
        <v>0</v>
      </c>
      <c r="J129" s="267">
        <f>IFERROR(VLOOKUP($B129,[13]Multihazard!$B$7:$N$222,J$28,FALSE),"")</f>
        <v>0</v>
      </c>
      <c r="K129" s="266" t="str">
        <f>IFERROR(VLOOKUP($B129,[13]Multihazard!$B$7:$N$222,K$28,FALSE),"")</f>
        <v>---</v>
      </c>
      <c r="L129" s="266" t="str">
        <f>IFERROR(VLOOKUP($B129,[13]Multihazard!$B$7:$N$222,L$28,FALSE),"")</f>
        <v>---</v>
      </c>
      <c r="M129" s="265">
        <f>IFERROR(VLOOKUP($B129,[13]Multihazard!$B$7:$N$222,M$28,FALSE),"")</f>
        <v>527.66999999999996</v>
      </c>
      <c r="N129" s="267">
        <f>IFERROR(VLOOKUP($B129,[13]Multihazard!$B$7:$N$222,N$28,FALSE),"")</f>
        <v>6.1326099766048019E-2</v>
      </c>
      <c r="O129" s="266">
        <f>IFERROR(VLOOKUP($B129,[13]Multihazard!$B$7:$N$222,O$28,FALSE),"")</f>
        <v>10300.530000000001</v>
      </c>
      <c r="P129" s="267">
        <f>IFERROR(VLOOKUP($B129,[13]Multihazard!$B$7:$N$222,P$28,FALSE),"")</f>
        <v>1.1971333038133125</v>
      </c>
      <c r="Q129" s="262">
        <f t="shared" si="19"/>
        <v>0.11971333038133125</v>
      </c>
    </row>
    <row r="130" spans="1:17" s="119" customFormat="1">
      <c r="A130" s="263" t="str">
        <f>IFERROR(VLOOKUP($B130,'[12]regions WB'!$B$1:$C$216,2,FALSE),"")</f>
        <v>LAC</v>
      </c>
      <c r="B130" s="263" t="s">
        <v>262</v>
      </c>
      <c r="C130" s="263" t="s">
        <v>646</v>
      </c>
      <c r="D130" s="263" t="str">
        <f>IFERROR(VLOOKUP($B130,'[12]regions WB'!$B$1:$E$216,4,FALSE),0)</f>
        <v>SIDS</v>
      </c>
      <c r="E130" s="264" t="s">
        <v>949</v>
      </c>
      <c r="F130" s="189">
        <f>IFERROR(VLOOKUP($B130,[13]Multihazard!$B$7:$N$222,F$28,FALSE),"")</f>
        <v>70711.399999999994</v>
      </c>
      <c r="G130" s="265">
        <f>IFERROR(VLOOKUP($B130,[13]Multihazard!$B$7:$N$222,G$28,FALSE),"")</f>
        <v>48.75</v>
      </c>
      <c r="H130" s="266">
        <f>IFERROR(VLOOKUP($B130,[13]Multihazard!$B$7:$N$222,H$28,FALSE),"")</f>
        <v>0.69</v>
      </c>
      <c r="I130" s="265">
        <f>IFERROR(VLOOKUP($B130,[13]Multihazard!$B$7:$N$222,I$28,FALSE),"")</f>
        <v>402.91</v>
      </c>
      <c r="J130" s="267">
        <f>IFERROR(VLOOKUP($B130,[13]Multihazard!$B$7:$N$222,J$28,FALSE),"")</f>
        <v>5.69794969410873</v>
      </c>
      <c r="K130" s="266" t="str">
        <f>IFERROR(VLOOKUP($B130,[13]Multihazard!$B$7:$N$222,K$28,FALSE),"")</f>
        <v>---</v>
      </c>
      <c r="L130" s="266" t="str">
        <f>IFERROR(VLOOKUP($B130,[13]Multihazard!$B$7:$N$222,L$28,FALSE),"")</f>
        <v>---</v>
      </c>
      <c r="M130" s="265">
        <f>IFERROR(VLOOKUP($B130,[13]Multihazard!$B$7:$N$222,M$28,FALSE),"")</f>
        <v>9.7799999999999994</v>
      </c>
      <c r="N130" s="267">
        <f>IFERROR(VLOOKUP($B130,[13]Multihazard!$B$7:$N$222,N$28,FALSE),"")</f>
        <v>0.13830867441459227</v>
      </c>
      <c r="O130" s="266">
        <f>IFERROR(VLOOKUP($B130,[13]Multihazard!$B$7:$N$222,O$28,FALSE),"")</f>
        <v>461.44</v>
      </c>
      <c r="P130" s="267">
        <f>IFERROR(VLOOKUP($B130,[13]Multihazard!$B$7:$N$222,P$28,FALSE),"")</f>
        <v>6.5256804419089427</v>
      </c>
      <c r="Q130" s="262">
        <f t="shared" si="19"/>
        <v>0.65256804419089431</v>
      </c>
    </row>
    <row r="131" spans="1:17" s="119" customFormat="1">
      <c r="A131" s="263" t="str">
        <f>IFERROR(VLOOKUP($B131,'[12]regions WB'!$B$1:$C$216,2,FALSE),"")</f>
        <v>East Asia and the Pacific</v>
      </c>
      <c r="B131" s="263" t="s">
        <v>33</v>
      </c>
      <c r="C131" s="263" t="s">
        <v>543</v>
      </c>
      <c r="D131" s="263" t="str">
        <f>IFERROR(VLOOKUP($B131,'[12]regions WB'!$B$1:$E$216,4,FALSE),0)</f>
        <v/>
      </c>
      <c r="E131" s="264" t="s">
        <v>950</v>
      </c>
      <c r="F131" s="189">
        <f>IFERROR(VLOOKUP($B131,[13]Multihazard!$B$7:$N$222,F$28,FALSE),"")</f>
        <v>39255200</v>
      </c>
      <c r="G131" s="265">
        <f>IFERROR(VLOOKUP($B131,[13]Multihazard!$B$7:$N$222,G$28,FALSE),"")</f>
        <v>31857.11</v>
      </c>
      <c r="H131" s="266">
        <f>IFERROR(VLOOKUP($B131,[13]Multihazard!$B$7:$N$222,H$28,FALSE),"")</f>
        <v>0.81</v>
      </c>
      <c r="I131" s="265">
        <f>IFERROR(VLOOKUP($B131,[13]Multihazard!$B$7:$N$222,I$28,FALSE),"")</f>
        <v>22345.620000000003</v>
      </c>
      <c r="J131" s="267">
        <f>IFERROR(VLOOKUP($B131,[13]Multihazard!$B$7:$N$222,J$28,FALSE),"")</f>
        <v>0.56923974403391153</v>
      </c>
      <c r="K131" s="266">
        <f>IFERROR(VLOOKUP($B131,[13]Multihazard!$B$7:$N$222,K$28,FALSE),"")</f>
        <v>2997.17</v>
      </c>
      <c r="L131" s="266">
        <f>IFERROR(VLOOKUP($B131,[13]Multihazard!$B$7:$N$222,L$28,FALSE),"")</f>
        <v>0.08</v>
      </c>
      <c r="M131" s="265">
        <f>IFERROR(VLOOKUP($B131,[13]Multihazard!$B$7:$N$222,M$28,FALSE),"")</f>
        <v>2436.62</v>
      </c>
      <c r="N131" s="267">
        <f>IFERROR(VLOOKUP($B131,[13]Multihazard!$B$7:$N$222,N$28,FALSE),"")</f>
        <v>6.2071266991379478E-2</v>
      </c>
      <c r="O131" s="266">
        <f>IFERROR(VLOOKUP($B131,[13]Multihazard!$B$7:$N$222,O$28,FALSE),"")</f>
        <v>59636.520000000004</v>
      </c>
      <c r="P131" s="267">
        <f>IFERROR(VLOOKUP($B131,[13]Multihazard!$B$7:$N$222,P$28,FALSE),"")</f>
        <v>1.5192005135625346</v>
      </c>
      <c r="Q131" s="262">
        <f t="shared" si="19"/>
        <v>0.15192005135625347</v>
      </c>
    </row>
    <row r="132" spans="1:17" s="119" customFormat="1">
      <c r="A132" s="263" t="str">
        <f>IFERROR(VLOOKUP($B132,'[12]regions WB'!$B$1:$C$216,2,FALSE),"")</f>
        <v>Middle East and North Africa</v>
      </c>
      <c r="B132" s="263" t="s">
        <v>72</v>
      </c>
      <c r="C132" s="263" t="s">
        <v>544</v>
      </c>
      <c r="D132" s="263" t="str">
        <f>IFERROR(VLOOKUP($B132,'[12]regions WB'!$B$1:$E$216,4,FALSE),0)</f>
        <v/>
      </c>
      <c r="E132" s="264" t="s">
        <v>949</v>
      </c>
      <c r="F132" s="189">
        <f>IFERROR(VLOOKUP($B132,[13]Multihazard!$B$7:$N$222,F$28,FALSE),"")</f>
        <v>121481</v>
      </c>
      <c r="G132" s="265">
        <f>IFERROR(VLOOKUP($B132,[13]Multihazard!$B$7:$N$222,G$28,FALSE),"")</f>
        <v>46.25</v>
      </c>
      <c r="H132" s="266">
        <f>IFERROR(VLOOKUP($B132,[13]Multihazard!$B$7:$N$222,H$28,FALSE),"")</f>
        <v>0.38</v>
      </c>
      <c r="I132" s="265">
        <f>IFERROR(VLOOKUP($B132,[13]Multihazard!$B$7:$N$222,I$28,FALSE),"")</f>
        <v>0</v>
      </c>
      <c r="J132" s="267">
        <f>IFERROR(VLOOKUP($B132,[13]Multihazard!$B$7:$N$222,J$28,FALSE),"")</f>
        <v>0</v>
      </c>
      <c r="K132" s="266" t="str">
        <f>IFERROR(VLOOKUP($B132,[13]Multihazard!$B$7:$N$222,K$28,FALSE),"")</f>
        <v>---</v>
      </c>
      <c r="L132" s="266" t="str">
        <f>IFERROR(VLOOKUP($B132,[13]Multihazard!$B$7:$N$222,L$28,FALSE),"")</f>
        <v>---</v>
      </c>
      <c r="M132" s="265">
        <f>IFERROR(VLOOKUP($B132,[13]Multihazard!$B$7:$N$222,M$28,FALSE),"")</f>
        <v>0.89</v>
      </c>
      <c r="N132" s="267">
        <f>IFERROR(VLOOKUP($B132,[13]Multihazard!$B$7:$N$222,N$28,FALSE),"")</f>
        <v>7.3262485491558359E-3</v>
      </c>
      <c r="O132" s="266">
        <f>IFERROR(VLOOKUP($B132,[13]Multihazard!$B$7:$N$222,O$28,FALSE),"")</f>
        <v>47.14</v>
      </c>
      <c r="P132" s="267">
        <f>IFERROR(VLOOKUP($B132,[13]Multihazard!$B$7:$N$222,P$28,FALSE),"")</f>
        <v>0.3880442209069731</v>
      </c>
      <c r="Q132" s="262">
        <f t="shared" si="19"/>
        <v>3.8804422090697309E-2</v>
      </c>
    </row>
    <row r="133" spans="1:17" s="119" customFormat="1">
      <c r="A133" s="263" t="str">
        <f>IFERROR(VLOOKUP($B133,'[12]regions WB'!$B$1:$C$216,2,FALSE),"")</f>
        <v>Europe and Central Asia</v>
      </c>
      <c r="B133" s="263" t="s">
        <v>82</v>
      </c>
      <c r="C133" s="263" t="s">
        <v>545</v>
      </c>
      <c r="D133" s="263" t="str">
        <f>IFERROR(VLOOKUP($B133,'[12]regions WB'!$B$1:$E$216,4,FALSE),0)</f>
        <v/>
      </c>
      <c r="E133" s="264" t="s">
        <v>949</v>
      </c>
      <c r="F133" s="189">
        <f>IFERROR(VLOOKUP($B133,[13]Multihazard!$B$7:$N$222,F$28,FALSE),"")</f>
        <v>734310</v>
      </c>
      <c r="G133" s="265">
        <f>IFERROR(VLOOKUP($B133,[13]Multihazard!$B$7:$N$222,G$28,FALSE),"")</f>
        <v>387.3</v>
      </c>
      <c r="H133" s="266">
        <f>IFERROR(VLOOKUP($B133,[13]Multihazard!$B$7:$N$222,H$28,FALSE),"")</f>
        <v>0.53</v>
      </c>
      <c r="I133" s="265">
        <f>IFERROR(VLOOKUP($B133,[13]Multihazard!$B$7:$N$222,I$28,FALSE),"")</f>
        <v>0</v>
      </c>
      <c r="J133" s="267">
        <f>IFERROR(VLOOKUP($B133,[13]Multihazard!$B$7:$N$222,J$28,FALSE),"")</f>
        <v>0</v>
      </c>
      <c r="K133" s="266" t="str">
        <f>IFERROR(VLOOKUP($B133,[13]Multihazard!$B$7:$N$222,K$28,FALSE),"")</f>
        <v>---</v>
      </c>
      <c r="L133" s="266" t="str">
        <f>IFERROR(VLOOKUP($B133,[13]Multihazard!$B$7:$N$222,L$28,FALSE),"")</f>
        <v>---</v>
      </c>
      <c r="M133" s="265">
        <f>IFERROR(VLOOKUP($B133,[13]Multihazard!$B$7:$N$222,M$28,FALSE),"")</f>
        <v>363.16</v>
      </c>
      <c r="N133" s="267">
        <f>IFERROR(VLOOKUP($B133,[13]Multihazard!$B$7:$N$222,N$28,FALSE),"")</f>
        <v>0.49455951845950624</v>
      </c>
      <c r="O133" s="266">
        <f>IFERROR(VLOOKUP($B133,[13]Multihazard!$B$7:$N$222,O$28,FALSE),"")</f>
        <v>750.46</v>
      </c>
      <c r="P133" s="267">
        <f>IFERROR(VLOOKUP($B133,[13]Multihazard!$B$7:$N$222,P$28,FALSE),"")</f>
        <v>1.0219934360147622</v>
      </c>
      <c r="Q133" s="262">
        <f t="shared" si="19"/>
        <v>0.10219934360147621</v>
      </c>
    </row>
    <row r="134" spans="1:17" s="119" customFormat="1">
      <c r="A134" s="263" t="str">
        <f>IFERROR(VLOOKUP($B134,'[12]regions WB'!$B$1:$C$216,2,FALSE),"")</f>
        <v>Sub-Saharan Africa</v>
      </c>
      <c r="B134" s="263" t="s">
        <v>354</v>
      </c>
      <c r="C134" s="263" t="s">
        <v>485</v>
      </c>
      <c r="D134" s="263" t="str">
        <f>IFERROR(VLOOKUP($B134,'[12]regions WB'!$B$1:$E$216,4,FALSE),0)</f>
        <v/>
      </c>
      <c r="E134" s="264" t="s">
        <v>946</v>
      </c>
      <c r="F134" s="189">
        <f>IFERROR(VLOOKUP($B134,[13]Multihazard!$B$7:$N$222,F$28,FALSE),"")</f>
        <v>98382.7</v>
      </c>
      <c r="G134" s="265">
        <f>IFERROR(VLOOKUP($B134,[13]Multihazard!$B$7:$N$222,G$28,FALSE),"")</f>
        <v>12.57</v>
      </c>
      <c r="H134" s="266">
        <f>IFERROR(VLOOKUP($B134,[13]Multihazard!$B$7:$N$222,H$28,FALSE),"")</f>
        <v>0.13</v>
      </c>
      <c r="I134" s="265">
        <f>IFERROR(VLOOKUP($B134,[13]Multihazard!$B$7:$N$222,I$28,FALSE),"")</f>
        <v>0</v>
      </c>
      <c r="J134" s="267">
        <f>IFERROR(VLOOKUP($B134,[13]Multihazard!$B$7:$N$222,J$28,FALSE),"")</f>
        <v>0</v>
      </c>
      <c r="K134" s="266" t="str">
        <f>IFERROR(VLOOKUP($B134,[13]Multihazard!$B$7:$N$222,K$28,FALSE),"")</f>
        <v>---</v>
      </c>
      <c r="L134" s="266" t="str">
        <f>IFERROR(VLOOKUP($B134,[13]Multihazard!$B$7:$N$222,L$28,FALSE),"")</f>
        <v>---</v>
      </c>
      <c r="M134" s="265">
        <f>IFERROR(VLOOKUP($B134,[13]Multihazard!$B$7:$N$222,M$28,FALSE),"")</f>
        <v>107.67</v>
      </c>
      <c r="N134" s="267">
        <f>IFERROR(VLOOKUP($B134,[13]Multihazard!$B$7:$N$222,N$28,FALSE),"")</f>
        <v>1.0943997267812329</v>
      </c>
      <c r="O134" s="266">
        <f>IFERROR(VLOOKUP($B134,[13]Multihazard!$B$7:$N$222,O$28,FALSE),"")</f>
        <v>120.24000000000001</v>
      </c>
      <c r="P134" s="267">
        <f>IFERROR(VLOOKUP($B134,[13]Multihazard!$B$7:$N$222,P$28,FALSE),"")</f>
        <v>1.2221660922093012</v>
      </c>
      <c r="Q134" s="262">
        <f t="shared" si="19"/>
        <v>0.12221660922093011</v>
      </c>
    </row>
    <row r="135" spans="1:17" s="119" customFormat="1">
      <c r="A135" s="263" t="str">
        <f>IFERROR(VLOOKUP($B135,'[12]regions WB'!$B$1:$C$216,2,FALSE),"")</f>
        <v>East Asia and the Pacific</v>
      </c>
      <c r="B135" s="263" t="s">
        <v>968</v>
      </c>
      <c r="C135" s="263" t="s">
        <v>546</v>
      </c>
      <c r="D135" s="263" t="str">
        <f>IFERROR(VLOOKUP($B135,'[12]regions WB'!$B$1:$E$216,4,FALSE),0)</f>
        <v>SIDS</v>
      </c>
      <c r="E135" s="264" t="s">
        <v>948</v>
      </c>
      <c r="F135" s="189">
        <f>IFERROR(VLOOKUP($B135,[13]Multihazard!$B$7:$N$222,F$28,FALSE),"")</f>
        <v>595.11500000000001</v>
      </c>
      <c r="G135" s="265" t="str">
        <f>IFERROR(VLOOKUP($B135,[13]Multihazard!$B$7:$N$222,G$28,FALSE),"")</f>
        <v>---</v>
      </c>
      <c r="H135" s="266" t="str">
        <f>IFERROR(VLOOKUP($B135,[13]Multihazard!$B$7:$N$222,H$28,FALSE),"")</f>
        <v>---</v>
      </c>
      <c r="I135" s="265">
        <f>IFERROR(VLOOKUP($B135,[13]Multihazard!$B$7:$N$222,I$28,FALSE),"")</f>
        <v>0</v>
      </c>
      <c r="J135" s="267">
        <f>IFERROR(VLOOKUP($B135,[13]Multihazard!$B$7:$N$222,J$28,FALSE),"")</f>
        <v>0</v>
      </c>
      <c r="K135" s="266">
        <f>IFERROR(VLOOKUP($B135,[13]Multihazard!$B$7:$N$222,K$28,FALSE),"")</f>
        <v>0.01</v>
      </c>
      <c r="L135" s="266">
        <f>IFERROR(VLOOKUP($B135,[13]Multihazard!$B$7:$N$222,L$28,FALSE),"")</f>
        <v>0.02</v>
      </c>
      <c r="M135" s="265" t="str">
        <f>IFERROR(VLOOKUP($B135,[13]Multihazard!$B$7:$N$222,M$28,FALSE),"")</f>
        <v>---</v>
      </c>
      <c r="N135" s="267" t="str">
        <f>IFERROR(VLOOKUP($B135,[13]Multihazard!$B$7:$N$222,N$28,FALSE),"")</f>
        <v>---</v>
      </c>
      <c r="O135" s="266">
        <f>IFERROR(VLOOKUP($B135,[13]Multihazard!$B$7:$N$222,O$28,FALSE),"")</f>
        <v>0.01</v>
      </c>
      <c r="P135" s="267">
        <f>IFERROR(VLOOKUP($B135,[13]Multihazard!$B$7:$N$222,P$28,FALSE),"")</f>
        <v>1.6803474958621441E-2</v>
      </c>
      <c r="Q135" s="262">
        <f t="shared" si="19"/>
        <v>1.6803474958621441E-3</v>
      </c>
    </row>
    <row r="136" spans="1:17" s="119" customFormat="1">
      <c r="A136" s="263" t="str">
        <f>IFERROR(VLOOKUP($B136,'[12]regions WB'!$B$1:$C$216,2,FALSE),"")</f>
        <v>Middle East and North Africa</v>
      </c>
      <c r="B136" s="263" t="s">
        <v>122</v>
      </c>
      <c r="C136" s="263" t="s">
        <v>548</v>
      </c>
      <c r="D136" s="263" t="str">
        <f>IFERROR(VLOOKUP($B136,'[12]regions WB'!$B$1:$E$216,4,FALSE),0)</f>
        <v/>
      </c>
      <c r="E136" s="264" t="s">
        <v>951</v>
      </c>
      <c r="F136" s="189">
        <f>IFERROR(VLOOKUP($B136,[13]Multihazard!$B$7:$N$222,F$28,FALSE),"")</f>
        <v>469418</v>
      </c>
      <c r="G136" s="265">
        <f>IFERROR(VLOOKUP($B136,[13]Multihazard!$B$7:$N$222,G$28,FALSE),"")</f>
        <v>201.43</v>
      </c>
      <c r="H136" s="266">
        <f>IFERROR(VLOOKUP($B136,[13]Multihazard!$B$7:$N$222,H$28,FALSE),"")</f>
        <v>0.43</v>
      </c>
      <c r="I136" s="265">
        <f>IFERROR(VLOOKUP($B136,[13]Multihazard!$B$7:$N$222,I$28,FALSE),"")</f>
        <v>0</v>
      </c>
      <c r="J136" s="267">
        <f>IFERROR(VLOOKUP($B136,[13]Multihazard!$B$7:$N$222,J$28,FALSE),"")</f>
        <v>0</v>
      </c>
      <c r="K136" s="266" t="str">
        <f>IFERROR(VLOOKUP($B136,[13]Multihazard!$B$7:$N$222,K$28,FALSE),"")</f>
        <v>---</v>
      </c>
      <c r="L136" s="266" t="str">
        <f>IFERROR(VLOOKUP($B136,[13]Multihazard!$B$7:$N$222,L$28,FALSE),"")</f>
        <v>---</v>
      </c>
      <c r="M136" s="265">
        <f>IFERROR(VLOOKUP($B136,[13]Multihazard!$B$7:$N$222,M$28,FALSE),"")</f>
        <v>0.74</v>
      </c>
      <c r="N136" s="267">
        <f>IFERROR(VLOOKUP($B136,[13]Multihazard!$B$7:$N$222,N$28,FALSE),"")</f>
        <v>1.5764201628399421E-3</v>
      </c>
      <c r="O136" s="266">
        <f>IFERROR(VLOOKUP($B136,[13]Multihazard!$B$7:$N$222,O$28,FALSE),"")</f>
        <v>202.17000000000002</v>
      </c>
      <c r="P136" s="267">
        <f>IFERROR(VLOOKUP($B136,[13]Multihazard!$B$7:$N$222,P$28,FALSE),"")</f>
        <v>0.43068224908290698</v>
      </c>
      <c r="Q136" s="262">
        <f t="shared" si="19"/>
        <v>4.3068224908290695E-2</v>
      </c>
    </row>
    <row r="137" spans="1:17" s="119" customFormat="1">
      <c r="A137" s="263" t="str">
        <f>IFERROR(VLOOKUP($B137,'[12]regions WB'!$B$1:$C$216,2,FALSE),"")</f>
        <v>Europe and Central Asia</v>
      </c>
      <c r="B137" s="263" t="s">
        <v>43</v>
      </c>
      <c r="C137" s="263" t="s">
        <v>549</v>
      </c>
      <c r="D137" s="263" t="str">
        <f>IFERROR(VLOOKUP($B137,'[12]regions WB'!$B$1:$E$216,4,FALSE),0)</f>
        <v/>
      </c>
      <c r="E137" s="264" t="s">
        <v>948</v>
      </c>
      <c r="F137" s="189">
        <f>IFERROR(VLOOKUP($B137,[13]Multihazard!$B$7:$N$222,F$28,FALSE),"")</f>
        <v>18466.599999999999</v>
      </c>
      <c r="G137" s="265">
        <f>IFERROR(VLOOKUP($B137,[13]Multihazard!$B$7:$N$222,G$28,FALSE),"")</f>
        <v>62.6</v>
      </c>
      <c r="H137" s="266">
        <f>IFERROR(VLOOKUP($B137,[13]Multihazard!$B$7:$N$222,H$28,FALSE),"")</f>
        <v>3.39</v>
      </c>
      <c r="I137" s="265">
        <f>IFERROR(VLOOKUP($B137,[13]Multihazard!$B$7:$N$222,I$28,FALSE),"")</f>
        <v>0</v>
      </c>
      <c r="J137" s="267">
        <f>IFERROR(VLOOKUP($B137,[13]Multihazard!$B$7:$N$222,J$28,FALSE),"")</f>
        <v>0</v>
      </c>
      <c r="K137" s="266" t="str">
        <f>IFERROR(VLOOKUP($B137,[13]Multihazard!$B$7:$N$222,K$28,FALSE),"")</f>
        <v>---</v>
      </c>
      <c r="L137" s="266" t="str">
        <f>IFERROR(VLOOKUP($B137,[13]Multihazard!$B$7:$N$222,L$28,FALSE),"")</f>
        <v>---</v>
      </c>
      <c r="M137" s="265">
        <f>IFERROR(VLOOKUP($B137,[13]Multihazard!$B$7:$N$222,M$28,FALSE),"")</f>
        <v>30.08</v>
      </c>
      <c r="N137" s="267">
        <f>IFERROR(VLOOKUP($B137,[13]Multihazard!$B$7:$N$222,N$28,FALSE),"")</f>
        <v>1.6288867468835628</v>
      </c>
      <c r="O137" s="266">
        <f>IFERROR(VLOOKUP($B137,[13]Multihazard!$B$7:$N$222,O$28,FALSE),"")</f>
        <v>92.68</v>
      </c>
      <c r="P137" s="267">
        <f>IFERROR(VLOOKUP($B137,[13]Multihazard!$B$7:$N$222,P$28,FALSE),"")</f>
        <v>5.0187906815548073</v>
      </c>
      <c r="Q137" s="262">
        <f t="shared" si="19"/>
        <v>0.50187906815548078</v>
      </c>
    </row>
    <row r="138" spans="1:17" s="119" customFormat="1">
      <c r="A138" s="263" t="str">
        <f>IFERROR(VLOOKUP($B138,'[12]regions WB'!$B$1:$C$216,2,FALSE),"")</f>
        <v>East Asia and the Pacific</v>
      </c>
      <c r="B138" s="263" t="s">
        <v>100</v>
      </c>
      <c r="C138" s="263" t="s">
        <v>550</v>
      </c>
      <c r="D138" s="263" t="str">
        <f>IFERROR(VLOOKUP($B138,'[12]regions WB'!$B$1:$E$216,4,FALSE),0)</f>
        <v/>
      </c>
      <c r="E138" s="264" t="s">
        <v>948</v>
      </c>
      <c r="F138" s="189">
        <f>IFERROR(VLOOKUP($B138,[13]Multihazard!$B$7:$N$222,F$28,FALSE),"")</f>
        <v>21925.599999999999</v>
      </c>
      <c r="G138" s="265">
        <f>IFERROR(VLOOKUP($B138,[13]Multihazard!$B$7:$N$222,G$28,FALSE),"")</f>
        <v>5.03</v>
      </c>
      <c r="H138" s="266">
        <f>IFERROR(VLOOKUP($B138,[13]Multihazard!$B$7:$N$222,H$28,FALSE),"")</f>
        <v>0.23</v>
      </c>
      <c r="I138" s="265">
        <f>IFERROR(VLOOKUP($B138,[13]Multihazard!$B$7:$N$222,I$28,FALSE),"")</f>
        <v>0.35</v>
      </c>
      <c r="J138" s="267">
        <f>IFERROR(VLOOKUP($B138,[13]Multihazard!$B$7:$N$222,J$28,FALSE),"")</f>
        <v>1.5963075126792427E-2</v>
      </c>
      <c r="K138" s="266" t="str">
        <f>IFERROR(VLOOKUP($B138,[13]Multihazard!$B$7:$N$222,K$28,FALSE),"")</f>
        <v>---</v>
      </c>
      <c r="L138" s="266" t="str">
        <f>IFERROR(VLOOKUP($B138,[13]Multihazard!$B$7:$N$222,L$28,FALSE),"")</f>
        <v>---</v>
      </c>
      <c r="M138" s="265">
        <f>IFERROR(VLOOKUP($B138,[13]Multihazard!$B$7:$N$222,M$28,FALSE),"")</f>
        <v>207.59</v>
      </c>
      <c r="N138" s="267">
        <f>IFERROR(VLOOKUP($B138,[13]Multihazard!$B$7:$N$222,N$28,FALSE),"")</f>
        <v>9.4679279016309703</v>
      </c>
      <c r="O138" s="266">
        <f>IFERROR(VLOOKUP($B138,[13]Multihazard!$B$7:$N$222,O$28,FALSE),"")</f>
        <v>212.97</v>
      </c>
      <c r="P138" s="267">
        <f>IFERROR(VLOOKUP($B138,[13]Multihazard!$B$7:$N$222,P$28,FALSE),"")</f>
        <v>9.7133031707228081</v>
      </c>
      <c r="Q138" s="262">
        <f t="shared" si="19"/>
        <v>0.9713303170722809</v>
      </c>
    </row>
    <row r="139" spans="1:17" s="119" customFormat="1">
      <c r="A139" s="263" t="str">
        <f>IFERROR(VLOOKUP($B139,'[12]regions WB'!$B$1:$C$216,2,FALSE),"")</f>
        <v>Europe and Central Asia</v>
      </c>
      <c r="B139" s="263" t="s">
        <v>202</v>
      </c>
      <c r="C139" s="263" t="s">
        <v>598</v>
      </c>
      <c r="D139" s="263" t="str">
        <f>IFERROR(VLOOKUP($B139,'[12]regions WB'!$B$1:$E$216,4,FALSE),0)</f>
        <v/>
      </c>
      <c r="E139" s="264" t="s">
        <v>951</v>
      </c>
      <c r="F139" s="189">
        <f>IFERROR(VLOOKUP($B139,[13]Multihazard!$B$7:$N$222,F$28,FALSE),"")</f>
        <v>95608.8</v>
      </c>
      <c r="G139" s="265" t="str">
        <f>IFERROR(VLOOKUP($B139,[13]Multihazard!$B$7:$N$222,G$28,FALSE),"")</f>
        <v>---</v>
      </c>
      <c r="H139" s="266" t="str">
        <f>IFERROR(VLOOKUP($B139,[13]Multihazard!$B$7:$N$222,H$28,FALSE),"")</f>
        <v>---</v>
      </c>
      <c r="I139" s="265">
        <f>IFERROR(VLOOKUP($B139,[13]Multihazard!$B$7:$N$222,I$28,FALSE),"")</f>
        <v>0</v>
      </c>
      <c r="J139" s="267">
        <f>IFERROR(VLOOKUP($B139,[13]Multihazard!$B$7:$N$222,J$28,FALSE),"")</f>
        <v>0</v>
      </c>
      <c r="K139" s="266" t="str">
        <f>IFERROR(VLOOKUP($B139,[13]Multihazard!$B$7:$N$222,K$28,FALSE),"")</f>
        <v>---</v>
      </c>
      <c r="L139" s="266" t="str">
        <f>IFERROR(VLOOKUP($B139,[13]Multihazard!$B$7:$N$222,L$28,FALSE),"")</f>
        <v>---</v>
      </c>
      <c r="M139" s="265">
        <f>IFERROR(VLOOKUP($B139,[13]Multihazard!$B$7:$N$222,M$28,FALSE),"")</f>
        <v>154.49</v>
      </c>
      <c r="N139" s="267">
        <f>IFERROR(VLOOKUP($B139,[13]Multihazard!$B$7:$N$222,N$28,FALSE),"")</f>
        <v>1.6158554442687283</v>
      </c>
      <c r="O139" s="266">
        <f>IFERROR(VLOOKUP($B139,[13]Multihazard!$B$7:$N$222,O$28,FALSE),"")</f>
        <v>154.49</v>
      </c>
      <c r="P139" s="267">
        <f>IFERROR(VLOOKUP($B139,[13]Multihazard!$B$7:$N$222,P$28,FALSE),"")</f>
        <v>1.6158554442687283</v>
      </c>
      <c r="Q139" s="262">
        <f t="shared" si="19"/>
        <v>0.16158554442687284</v>
      </c>
    </row>
    <row r="140" spans="1:17" s="119" customFormat="1">
      <c r="A140" s="263" t="str">
        <f>IFERROR(VLOOKUP($B140,'[12]regions WB'!$B$1:$C$216,2,FALSE),"")</f>
        <v>Middle East and North Africa</v>
      </c>
      <c r="B140" s="263" t="s">
        <v>50</v>
      </c>
      <c r="C140" s="263" t="s">
        <v>551</v>
      </c>
      <c r="D140" s="263" t="str">
        <f>IFERROR(VLOOKUP($B140,'[12]regions WB'!$B$1:$E$216,4,FALSE),0)</f>
        <v/>
      </c>
      <c r="E140" s="264" t="s">
        <v>949</v>
      </c>
      <c r="F140" s="189">
        <f>IFERROR(VLOOKUP($B140,[13]Multihazard!$B$7:$N$222,F$28,FALSE),"")</f>
        <v>207724</v>
      </c>
      <c r="G140" s="265">
        <f>IFERROR(VLOOKUP($B140,[13]Multihazard!$B$7:$N$222,G$28,FALSE),"")</f>
        <v>119.65</v>
      </c>
      <c r="H140" s="266">
        <f>IFERROR(VLOOKUP($B140,[13]Multihazard!$B$7:$N$222,H$28,FALSE),"")</f>
        <v>0.57999999999999996</v>
      </c>
      <c r="I140" s="265">
        <f>IFERROR(VLOOKUP($B140,[13]Multihazard!$B$7:$N$222,I$28,FALSE),"")</f>
        <v>0</v>
      </c>
      <c r="J140" s="267">
        <f>IFERROR(VLOOKUP($B140,[13]Multihazard!$B$7:$N$222,J$28,FALSE),"")</f>
        <v>0</v>
      </c>
      <c r="K140" s="266">
        <f>IFERROR(VLOOKUP($B140,[13]Multihazard!$B$7:$N$222,K$28,FALSE),"")</f>
        <v>2.73</v>
      </c>
      <c r="L140" s="266">
        <f>IFERROR(VLOOKUP($B140,[13]Multihazard!$B$7:$N$222,L$28,FALSE),"")</f>
        <v>0.01</v>
      </c>
      <c r="M140" s="265">
        <f>IFERROR(VLOOKUP($B140,[13]Multihazard!$B$7:$N$222,M$28,FALSE),"")</f>
        <v>3.24</v>
      </c>
      <c r="N140" s="267">
        <f>IFERROR(VLOOKUP($B140,[13]Multihazard!$B$7:$N$222,N$28,FALSE),"")</f>
        <v>1.5597619918738329E-2</v>
      </c>
      <c r="O140" s="266">
        <f>IFERROR(VLOOKUP($B140,[13]Multihazard!$B$7:$N$222,O$28,FALSE),"")</f>
        <v>125.62</v>
      </c>
      <c r="P140" s="267">
        <f>IFERROR(VLOOKUP($B140,[13]Multihazard!$B$7:$N$222,P$28,FALSE),"")</f>
        <v>0.60474475746663847</v>
      </c>
      <c r="Q140" s="262">
        <f t="shared" si="19"/>
        <v>6.0474475746663842E-2</v>
      </c>
    </row>
    <row r="141" spans="1:17" s="119" customFormat="1">
      <c r="A141" s="263" t="str">
        <f>IFERROR(VLOOKUP($B141,'[12]regions WB'!$B$1:$C$216,2,FALSE),"")</f>
        <v>Sub-Saharan Africa</v>
      </c>
      <c r="B141" s="263" t="s">
        <v>358</v>
      </c>
      <c r="C141" s="263" t="s">
        <v>486</v>
      </c>
      <c r="D141" s="263" t="str">
        <f>IFERROR(VLOOKUP($B141,'[12]regions WB'!$B$1:$E$216,4,FALSE),0)</f>
        <v/>
      </c>
      <c r="E141" s="264" t="s">
        <v>948</v>
      </c>
      <c r="F141" s="189">
        <f>IFERROR(VLOOKUP($B141,[13]Multihazard!$B$7:$N$222,F$28,FALSE),"")</f>
        <v>17938</v>
      </c>
      <c r="G141" s="265">
        <f>IFERROR(VLOOKUP($B141,[13]Multihazard!$B$7:$N$222,G$28,FALSE),"")</f>
        <v>15.77</v>
      </c>
      <c r="H141" s="266">
        <f>IFERROR(VLOOKUP($B141,[13]Multihazard!$B$7:$N$222,H$28,FALSE),"")</f>
        <v>0.88</v>
      </c>
      <c r="I141" s="265">
        <f>IFERROR(VLOOKUP($B141,[13]Multihazard!$B$7:$N$222,I$28,FALSE),"")</f>
        <v>0</v>
      </c>
      <c r="J141" s="267">
        <f>IFERROR(VLOOKUP($B141,[13]Multihazard!$B$7:$N$222,J$28,FALSE),"")</f>
        <v>0</v>
      </c>
      <c r="K141" s="266" t="str">
        <f>IFERROR(VLOOKUP($B141,[13]Multihazard!$B$7:$N$222,K$28,FALSE),"")</f>
        <v>---</v>
      </c>
      <c r="L141" s="266" t="str">
        <f>IFERROR(VLOOKUP($B141,[13]Multihazard!$B$7:$N$222,L$28,FALSE),"")</f>
        <v>---</v>
      </c>
      <c r="M141" s="265">
        <f>IFERROR(VLOOKUP($B141,[13]Multihazard!$B$7:$N$222,M$28,FALSE),"")</f>
        <v>19.829999999999998</v>
      </c>
      <c r="N141" s="267">
        <f>IFERROR(VLOOKUP($B141,[13]Multihazard!$B$7:$N$222,N$28,FALSE),"")</f>
        <v>1.1054744118630839</v>
      </c>
      <c r="O141" s="266">
        <f>IFERROR(VLOOKUP($B141,[13]Multihazard!$B$7:$N$222,O$28,FALSE),"")</f>
        <v>35.599999999999994</v>
      </c>
      <c r="P141" s="267">
        <f>IFERROR(VLOOKUP($B141,[13]Multihazard!$B$7:$N$222,P$28,FALSE),"")</f>
        <v>1.9846136693053849</v>
      </c>
      <c r="Q141" s="262">
        <f t="shared" si="19"/>
        <v>0.19846136693053851</v>
      </c>
    </row>
    <row r="142" spans="1:17" s="119" customFormat="1">
      <c r="A142" s="263" t="str">
        <f>IFERROR(VLOOKUP($B142,'[12]regions WB'!$B$1:$C$216,2,FALSE),"")</f>
        <v>Sub-Saharan Africa</v>
      </c>
      <c r="B142" s="263" t="s">
        <v>392</v>
      </c>
      <c r="C142" s="263" t="s">
        <v>487</v>
      </c>
      <c r="D142" s="263" t="str">
        <f>IFERROR(VLOOKUP($B142,'[12]regions WB'!$B$1:$E$216,4,FALSE),0)</f>
        <v/>
      </c>
      <c r="E142" s="264" t="s">
        <v>946</v>
      </c>
      <c r="F142" s="189">
        <f>IFERROR(VLOOKUP($B142,[13]Multihazard!$B$7:$N$222,F$28,FALSE),"")</f>
        <v>1911.24</v>
      </c>
      <c r="G142" s="265">
        <f>IFERROR(VLOOKUP($B142,[13]Multihazard!$B$7:$N$222,G$28,FALSE),"")</f>
        <v>0.11</v>
      </c>
      <c r="H142" s="266">
        <f>IFERROR(VLOOKUP($B142,[13]Multihazard!$B$7:$N$222,H$28,FALSE),"")</f>
        <v>0.05</v>
      </c>
      <c r="I142" s="265">
        <f>IFERROR(VLOOKUP($B142,[13]Multihazard!$B$7:$N$222,I$28,FALSE),"")</f>
        <v>0</v>
      </c>
      <c r="J142" s="267">
        <f>IFERROR(VLOOKUP($B142,[13]Multihazard!$B$7:$N$222,J$28,FALSE),"")</f>
        <v>0</v>
      </c>
      <c r="K142" s="266" t="str">
        <f>IFERROR(VLOOKUP($B142,[13]Multihazard!$B$7:$N$222,K$28,FALSE),"")</f>
        <v>---</v>
      </c>
      <c r="L142" s="266" t="str">
        <f>IFERROR(VLOOKUP($B142,[13]Multihazard!$B$7:$N$222,L$28,FALSE),"")</f>
        <v>---</v>
      </c>
      <c r="M142" s="265">
        <f>IFERROR(VLOOKUP($B142,[13]Multihazard!$B$7:$N$222,M$28,FALSE),"")</f>
        <v>2.73</v>
      </c>
      <c r="N142" s="267">
        <f>IFERROR(VLOOKUP($B142,[13]Multihazard!$B$7:$N$222,N$28,FALSE),"")</f>
        <v>1.4283920386764613</v>
      </c>
      <c r="O142" s="266">
        <f>IFERROR(VLOOKUP($B142,[13]Multihazard!$B$7:$N$222,O$28,FALSE),"")</f>
        <v>2.84</v>
      </c>
      <c r="P142" s="267">
        <f>IFERROR(VLOOKUP($B142,[13]Multihazard!$B$7:$N$222,P$28,FALSE),"")</f>
        <v>1.48594629664511</v>
      </c>
      <c r="Q142" s="262">
        <f t="shared" si="19"/>
        <v>0.14859462966451098</v>
      </c>
    </row>
    <row r="143" spans="1:17" s="119" customFormat="1">
      <c r="A143" s="263" t="str">
        <f>IFERROR(VLOOKUP($B143,'[12]regions WB'!$B$1:$C$216,2,FALSE),"")</f>
        <v>Middle East and North Africa</v>
      </c>
      <c r="B143" s="263" t="s">
        <v>410</v>
      </c>
      <c r="C143" s="263" t="s">
        <v>938</v>
      </c>
      <c r="D143" s="263" t="str">
        <f>IFERROR(VLOOKUP($B143,'[12]regions WB'!$B$1:$E$216,4,FALSE),0)</f>
        <v/>
      </c>
      <c r="E143" s="264" t="s">
        <v>949</v>
      </c>
      <c r="F143" s="189">
        <f>IFERROR(VLOOKUP($B143,[13]Multihazard!$B$7:$N$222,F$28,FALSE),"")</f>
        <v>73757.399999999994</v>
      </c>
      <c r="G143" s="265">
        <f>IFERROR(VLOOKUP($B143,[13]Multihazard!$B$7:$N$222,G$28,FALSE),"")</f>
        <v>11.49</v>
      </c>
      <c r="H143" s="266">
        <f>IFERROR(VLOOKUP($B143,[13]Multihazard!$B$7:$N$222,H$28,FALSE),"")</f>
        <v>0.16</v>
      </c>
      <c r="I143" s="265">
        <f>IFERROR(VLOOKUP($B143,[13]Multihazard!$B$7:$N$222,I$28,FALSE),"")</f>
        <v>0</v>
      </c>
      <c r="J143" s="267">
        <f>IFERROR(VLOOKUP($B143,[13]Multihazard!$B$7:$N$222,J$28,FALSE),"")</f>
        <v>0</v>
      </c>
      <c r="K143" s="266">
        <f>IFERROR(VLOOKUP($B143,[13]Multihazard!$B$7:$N$222,K$28,FALSE),"")</f>
        <v>0.31</v>
      </c>
      <c r="L143" s="266">
        <f>IFERROR(VLOOKUP($B143,[13]Multihazard!$B$7:$N$222,L$28,FALSE),"")</f>
        <v>0</v>
      </c>
      <c r="M143" s="265">
        <f>IFERROR(VLOOKUP($B143,[13]Multihazard!$B$7:$N$222,M$28,FALSE),"")</f>
        <v>3.03</v>
      </c>
      <c r="N143" s="267">
        <f>IFERROR(VLOOKUP($B143,[13]Multihazard!$B$7:$N$222,N$28,FALSE),"")</f>
        <v>4.1080623774699218E-2</v>
      </c>
      <c r="O143" s="266">
        <f>IFERROR(VLOOKUP($B143,[13]Multihazard!$B$7:$N$222,O$28,FALSE),"")</f>
        <v>14.83</v>
      </c>
      <c r="P143" s="267">
        <f>IFERROR(VLOOKUP($B143,[13]Multihazard!$B$7:$N$222,P$28,FALSE),"")</f>
        <v>0.20106457114811532</v>
      </c>
      <c r="Q143" s="262">
        <f t="shared" si="19"/>
        <v>2.0106457114811533E-2</v>
      </c>
    </row>
    <row r="144" spans="1:17" s="119" customFormat="1">
      <c r="A144" s="263" t="str">
        <f>IFERROR(VLOOKUP($B144,'[12]regions WB'!$B$1:$C$216,2,FALSE),"")</f>
        <v>Europe and Central Asia</v>
      </c>
      <c r="B144" s="263" t="s">
        <v>216</v>
      </c>
      <c r="C144" s="263" t="s">
        <v>931</v>
      </c>
      <c r="D144" s="263" t="str">
        <f>IFERROR(VLOOKUP($B144,'[12]regions WB'!$B$1:$E$216,4,FALSE),0)</f>
        <v/>
      </c>
      <c r="E144" s="264" t="s">
        <v>951</v>
      </c>
      <c r="F144" s="189">
        <f>IFERROR(VLOOKUP($B144,[13]Multihazard!$B$7:$N$222,F$28,FALSE),"")</f>
        <v>18837.099999999999</v>
      </c>
      <c r="G144" s="265">
        <f>IFERROR(VLOOKUP($B144,[13]Multihazard!$B$7:$N$222,G$28,FALSE),"")</f>
        <v>9.8000000000000007</v>
      </c>
      <c r="H144" s="266">
        <f>IFERROR(VLOOKUP($B144,[13]Multihazard!$B$7:$N$222,H$28,FALSE),"")</f>
        <v>0.52</v>
      </c>
      <c r="I144" s="265">
        <f>IFERROR(VLOOKUP($B144,[13]Multihazard!$B$7:$N$222,I$28,FALSE),"")</f>
        <v>0</v>
      </c>
      <c r="J144" s="267">
        <f>IFERROR(VLOOKUP($B144,[13]Multihazard!$B$7:$N$222,J$28,FALSE),"")</f>
        <v>0</v>
      </c>
      <c r="K144" s="266" t="str">
        <f>IFERROR(VLOOKUP($B144,[13]Multihazard!$B$7:$N$222,K$28,FALSE),"")</f>
        <v>---</v>
      </c>
      <c r="L144" s="266" t="str">
        <f>IFERROR(VLOOKUP($B144,[13]Multihazard!$B$7:$N$222,L$28,FALSE),"")</f>
        <v>---</v>
      </c>
      <c r="M144" s="265" t="str">
        <f>IFERROR(VLOOKUP($B144,[13]Multihazard!$B$7:$N$222,M$28,FALSE),"")</f>
        <v>---</v>
      </c>
      <c r="N144" s="267" t="str">
        <f>IFERROR(VLOOKUP($B144,[13]Multihazard!$B$7:$N$222,N$28,FALSE),"")</f>
        <v>---</v>
      </c>
      <c r="O144" s="266">
        <f>IFERROR(VLOOKUP($B144,[13]Multihazard!$B$7:$N$222,O$28,FALSE),"")</f>
        <v>9.8000000000000007</v>
      </c>
      <c r="P144" s="267">
        <f>IFERROR(VLOOKUP($B144,[13]Multihazard!$B$7:$N$222,P$28,FALSE),"")</f>
        <v>0.52024993231442207</v>
      </c>
      <c r="Q144" s="262">
        <f t="shared" si="19"/>
        <v>5.2024993231442211E-2</v>
      </c>
    </row>
    <row r="145" spans="1:17" s="119" customFormat="1">
      <c r="A145" s="263" t="str">
        <f>IFERROR(VLOOKUP($B145,'[12]regions WB'!$B$1:$C$216,2,FALSE),"")</f>
        <v>Europe and Central Asia</v>
      </c>
      <c r="B145" s="263" t="s">
        <v>200</v>
      </c>
      <c r="C145" s="263" t="s">
        <v>599</v>
      </c>
      <c r="D145" s="263" t="str">
        <f>IFERROR(VLOOKUP($B145,'[12]regions WB'!$B$1:$E$216,4,FALSE),0)</f>
        <v/>
      </c>
      <c r="E145" s="264" t="s">
        <v>951</v>
      </c>
      <c r="F145" s="189">
        <f>IFERROR(VLOOKUP($B145,[13]Multihazard!$B$7:$N$222,F$28,FALSE),"")</f>
        <v>135614</v>
      </c>
      <c r="G145" s="265" t="str">
        <f>IFERROR(VLOOKUP($B145,[13]Multihazard!$B$7:$N$222,G$28,FALSE),"")</f>
        <v>---</v>
      </c>
      <c r="H145" s="266" t="str">
        <f>IFERROR(VLOOKUP($B145,[13]Multihazard!$B$7:$N$222,H$28,FALSE),"")</f>
        <v>---</v>
      </c>
      <c r="I145" s="265">
        <f>IFERROR(VLOOKUP($B145,[13]Multihazard!$B$7:$N$222,I$28,FALSE),"")</f>
        <v>0</v>
      </c>
      <c r="J145" s="267">
        <f>IFERROR(VLOOKUP($B145,[13]Multihazard!$B$7:$N$222,J$28,FALSE),"")</f>
        <v>0</v>
      </c>
      <c r="K145" s="266" t="str">
        <f>IFERROR(VLOOKUP($B145,[13]Multihazard!$B$7:$N$222,K$28,FALSE),"")</f>
        <v>---</v>
      </c>
      <c r="L145" s="266" t="str">
        <f>IFERROR(VLOOKUP($B145,[13]Multihazard!$B$7:$N$222,L$28,FALSE),"")</f>
        <v>---</v>
      </c>
      <c r="M145" s="265">
        <f>IFERROR(VLOOKUP($B145,[13]Multihazard!$B$7:$N$222,M$28,FALSE),"")</f>
        <v>125.39</v>
      </c>
      <c r="N145" s="267">
        <f>IFERROR(VLOOKUP($B145,[13]Multihazard!$B$7:$N$222,N$28,FALSE),"")</f>
        <v>0.92460955358591301</v>
      </c>
      <c r="O145" s="266">
        <f>IFERROR(VLOOKUP($B145,[13]Multihazard!$B$7:$N$222,O$28,FALSE),"")</f>
        <v>125.39</v>
      </c>
      <c r="P145" s="267">
        <f>IFERROR(VLOOKUP($B145,[13]Multihazard!$B$7:$N$222,P$28,FALSE),"")</f>
        <v>0.92460955358591301</v>
      </c>
      <c r="Q145" s="262">
        <f t="shared" si="19"/>
        <v>9.2460955358591293E-2</v>
      </c>
    </row>
    <row r="146" spans="1:17" s="119" customFormat="1">
      <c r="A146" s="263" t="str">
        <f>IFERROR(VLOOKUP($B146,'[12]regions WB'!$B$1:$C$216,2,FALSE),"")</f>
        <v>Europe and Central Asia</v>
      </c>
      <c r="B146" s="263" t="s">
        <v>188</v>
      </c>
      <c r="C146" s="263" t="s">
        <v>600</v>
      </c>
      <c r="D146" s="263" t="str">
        <f>IFERROR(VLOOKUP($B146,'[12]regions WB'!$B$1:$E$216,4,FALSE),0)</f>
        <v/>
      </c>
      <c r="E146" s="264" t="s">
        <v>950</v>
      </c>
      <c r="F146" s="189">
        <f>IFERROR(VLOOKUP($B146,[13]Multihazard!$B$7:$N$222,F$28,FALSE),"")</f>
        <v>201131</v>
      </c>
      <c r="G146" s="265">
        <f>IFERROR(VLOOKUP($B146,[13]Multihazard!$B$7:$N$222,G$28,FALSE),"")</f>
        <v>13.27</v>
      </c>
      <c r="H146" s="266">
        <f>IFERROR(VLOOKUP($B146,[13]Multihazard!$B$7:$N$222,H$28,FALSE),"")</f>
        <v>7.0000000000000007E-2</v>
      </c>
      <c r="I146" s="265">
        <f>IFERROR(VLOOKUP($B146,[13]Multihazard!$B$7:$N$222,I$28,FALSE),"")</f>
        <v>0</v>
      </c>
      <c r="J146" s="267">
        <f>IFERROR(VLOOKUP($B146,[13]Multihazard!$B$7:$N$222,J$28,FALSE),"")</f>
        <v>0</v>
      </c>
      <c r="K146" s="266" t="str">
        <f>IFERROR(VLOOKUP($B146,[13]Multihazard!$B$7:$N$222,K$28,FALSE),"")</f>
        <v>---</v>
      </c>
      <c r="L146" s="266" t="str">
        <f>IFERROR(VLOOKUP($B146,[13]Multihazard!$B$7:$N$222,L$28,FALSE),"")</f>
        <v>---</v>
      </c>
      <c r="M146" s="265">
        <f>IFERROR(VLOOKUP($B146,[13]Multihazard!$B$7:$N$222,M$28,FALSE),"")</f>
        <v>6.73</v>
      </c>
      <c r="N146" s="267">
        <f>IFERROR(VLOOKUP($B146,[13]Multihazard!$B$7:$N$222,N$28,FALSE),"")</f>
        <v>3.3460779293097535E-2</v>
      </c>
      <c r="O146" s="266">
        <f>IFERROR(VLOOKUP($B146,[13]Multihazard!$B$7:$N$222,O$28,FALSE),"")</f>
        <v>20</v>
      </c>
      <c r="P146" s="267">
        <f>IFERROR(VLOOKUP($B146,[13]Multihazard!$B$7:$N$222,P$28,FALSE),"")</f>
        <v>9.9437679920052105E-2</v>
      </c>
      <c r="Q146" s="262">
        <f t="shared" si="19"/>
        <v>9.9437679920052115E-3</v>
      </c>
    </row>
    <row r="147" spans="1:17" s="119" customFormat="1">
      <c r="A147" s="263" t="str">
        <f>IFERROR(VLOOKUP($B147,'[12]regions WB'!$B$1:$C$216,2,FALSE),"")</f>
        <v>Sub-Saharan Africa</v>
      </c>
      <c r="B147" s="263" t="s">
        <v>386</v>
      </c>
      <c r="C147" s="263" t="s">
        <v>488</v>
      </c>
      <c r="D147" s="263" t="str">
        <f>IFERROR(VLOOKUP($B147,'[12]regions WB'!$B$1:$E$216,4,FALSE),0)</f>
        <v/>
      </c>
      <c r="E147" s="264" t="s">
        <v>946</v>
      </c>
      <c r="F147" s="189">
        <f>IFERROR(VLOOKUP($B147,[13]Multihazard!$B$7:$N$222,F$28,FALSE),"")</f>
        <v>23496.400000000001</v>
      </c>
      <c r="G147" s="265">
        <f>IFERROR(VLOOKUP($B147,[13]Multihazard!$B$7:$N$222,G$28,FALSE),"")</f>
        <v>0.57999999999999996</v>
      </c>
      <c r="H147" s="266">
        <f>IFERROR(VLOOKUP($B147,[13]Multihazard!$B$7:$N$222,H$28,FALSE),"")</f>
        <v>0.02</v>
      </c>
      <c r="I147" s="265">
        <f>IFERROR(VLOOKUP($B147,[13]Multihazard!$B$7:$N$222,I$28,FALSE),"")</f>
        <v>206.26000000000002</v>
      </c>
      <c r="J147" s="267">
        <f>IFERROR(VLOOKUP($B147,[13]Multihazard!$B$7:$N$222,J$28,FALSE),"")</f>
        <v>8.7783660475647345</v>
      </c>
      <c r="K147" s="266" t="str">
        <f>IFERROR(VLOOKUP($B147,[13]Multihazard!$B$7:$N$222,K$28,FALSE),"")</f>
        <v>---</v>
      </c>
      <c r="L147" s="266" t="str">
        <f>IFERROR(VLOOKUP($B147,[13]Multihazard!$B$7:$N$222,L$28,FALSE),"")</f>
        <v>---</v>
      </c>
      <c r="M147" s="265">
        <f>IFERROR(VLOOKUP($B147,[13]Multihazard!$B$7:$N$222,M$28,FALSE),"")</f>
        <v>57.42</v>
      </c>
      <c r="N147" s="267">
        <f>IFERROR(VLOOKUP($B147,[13]Multihazard!$B$7:$N$222,N$28,FALSE),"")</f>
        <v>2.4437786214058326</v>
      </c>
      <c r="O147" s="266">
        <f>IFERROR(VLOOKUP($B147,[13]Multihazard!$B$7:$N$222,O$28,FALSE),"")</f>
        <v>264.26000000000005</v>
      </c>
      <c r="P147" s="267">
        <f>IFERROR(VLOOKUP($B147,[13]Multihazard!$B$7:$N$222,P$28,FALSE),"")</f>
        <v>11.24682930151002</v>
      </c>
      <c r="Q147" s="262">
        <f t="shared" si="19"/>
        <v>1.124682930151002</v>
      </c>
    </row>
    <row r="148" spans="1:17" s="119" customFormat="1">
      <c r="A148" s="263" t="str">
        <f>IFERROR(VLOOKUP($B148,'[12]regions WB'!$B$1:$C$216,2,FALSE),"")</f>
        <v>Sub-Saharan Africa</v>
      </c>
      <c r="B148" s="263" t="s">
        <v>340</v>
      </c>
      <c r="C148" s="263" t="s">
        <v>489</v>
      </c>
      <c r="D148" s="263" t="str">
        <f>IFERROR(VLOOKUP($B148,'[12]regions WB'!$B$1:$E$216,4,FALSE),0)</f>
        <v/>
      </c>
      <c r="E148" s="264" t="s">
        <v>946</v>
      </c>
      <c r="F148" s="189">
        <f>IFERROR(VLOOKUP($B148,[13]Multihazard!$B$7:$N$222,F$28,FALSE),"")</f>
        <v>18357</v>
      </c>
      <c r="G148" s="265">
        <f>IFERROR(VLOOKUP($B148,[13]Multihazard!$B$7:$N$222,G$28,FALSE),"")</f>
        <v>8.1999999999999993</v>
      </c>
      <c r="H148" s="266">
        <f>IFERROR(VLOOKUP($B148,[13]Multihazard!$B$7:$N$222,H$28,FALSE),"")</f>
        <v>0.45</v>
      </c>
      <c r="I148" s="265">
        <f>IFERROR(VLOOKUP($B148,[13]Multihazard!$B$7:$N$222,I$28,FALSE),"")</f>
        <v>0</v>
      </c>
      <c r="J148" s="267">
        <f>IFERROR(VLOOKUP($B148,[13]Multihazard!$B$7:$N$222,J$28,FALSE),"")</f>
        <v>0</v>
      </c>
      <c r="K148" s="266" t="str">
        <f>IFERROR(VLOOKUP($B148,[13]Multihazard!$B$7:$N$222,K$28,FALSE),"")</f>
        <v>---</v>
      </c>
      <c r="L148" s="266" t="str">
        <f>IFERROR(VLOOKUP($B148,[13]Multihazard!$B$7:$N$222,L$28,FALSE),"")</f>
        <v>---</v>
      </c>
      <c r="M148" s="265">
        <f>IFERROR(VLOOKUP($B148,[13]Multihazard!$B$7:$N$222,M$28,FALSE),"")</f>
        <v>46.05</v>
      </c>
      <c r="N148" s="267">
        <f>IFERROR(VLOOKUP($B148,[13]Multihazard!$B$7:$N$222,N$28,FALSE),"")</f>
        <v>2.5085798333060954</v>
      </c>
      <c r="O148" s="266">
        <f>IFERROR(VLOOKUP($B148,[13]Multihazard!$B$7:$N$222,O$28,FALSE),"")</f>
        <v>54.25</v>
      </c>
      <c r="P148" s="267">
        <f>IFERROR(VLOOKUP($B148,[13]Multihazard!$B$7:$N$222,P$28,FALSE),"")</f>
        <v>2.9552759165440978</v>
      </c>
      <c r="Q148" s="262">
        <f t="shared" si="19"/>
        <v>0.29552759165440978</v>
      </c>
    </row>
    <row r="149" spans="1:17" s="119" customFormat="1">
      <c r="A149" s="263" t="str">
        <f>IFERROR(VLOOKUP($B149,'[12]regions WB'!$B$1:$C$216,2,FALSE),"")</f>
        <v>East Asia and the Pacific</v>
      </c>
      <c r="B149" s="263" t="s">
        <v>90</v>
      </c>
      <c r="C149" s="263" t="s">
        <v>554</v>
      </c>
      <c r="D149" s="263" t="str">
        <f>IFERROR(VLOOKUP($B149,'[12]regions WB'!$B$1:$E$216,4,FALSE),0)</f>
        <v/>
      </c>
      <c r="E149" s="264" t="s">
        <v>949</v>
      </c>
      <c r="F149" s="189">
        <f>IFERROR(VLOOKUP($B149,[13]Multihazard!$B$7:$N$222,F$28,FALSE),"")</f>
        <v>1170980</v>
      </c>
      <c r="G149" s="265">
        <f>IFERROR(VLOOKUP($B149,[13]Multihazard!$B$7:$N$222,G$28,FALSE),"")</f>
        <v>10.49</v>
      </c>
      <c r="H149" s="266">
        <f>IFERROR(VLOOKUP($B149,[13]Multihazard!$B$7:$N$222,H$28,FALSE),"")</f>
        <v>0.01</v>
      </c>
      <c r="I149" s="265">
        <f>IFERROR(VLOOKUP($B149,[13]Multihazard!$B$7:$N$222,I$28,FALSE),"")</f>
        <v>0</v>
      </c>
      <c r="J149" s="267">
        <f>IFERROR(VLOOKUP($B149,[13]Multihazard!$B$7:$N$222,J$28,FALSE),"")</f>
        <v>0</v>
      </c>
      <c r="K149" s="266" t="str">
        <f>IFERROR(VLOOKUP($B149,[13]Multihazard!$B$7:$N$222,K$28,FALSE),"")</f>
        <v>---</v>
      </c>
      <c r="L149" s="266" t="str">
        <f>IFERROR(VLOOKUP($B149,[13]Multihazard!$B$7:$N$222,L$28,FALSE),"")</f>
        <v>---</v>
      </c>
      <c r="M149" s="265">
        <f>IFERROR(VLOOKUP($B149,[13]Multihazard!$B$7:$N$222,M$28,FALSE),"")</f>
        <v>1145.54</v>
      </c>
      <c r="N149" s="267">
        <f>IFERROR(VLOOKUP($B149,[13]Multihazard!$B$7:$N$222,N$28,FALSE),"")</f>
        <v>0.9782746075936396</v>
      </c>
      <c r="O149" s="266">
        <f>IFERROR(VLOOKUP($B149,[13]Multihazard!$B$7:$N$222,O$28,FALSE),"")</f>
        <v>1156.03</v>
      </c>
      <c r="P149" s="267">
        <f>IFERROR(VLOOKUP($B149,[13]Multihazard!$B$7:$N$222,P$28,FALSE),"")</f>
        <v>0.98723291601906094</v>
      </c>
      <c r="Q149" s="262">
        <f t="shared" si="19"/>
        <v>9.8723291601906099E-2</v>
      </c>
    </row>
    <row r="150" spans="1:17" s="119" customFormat="1">
      <c r="A150" s="263" t="str">
        <f>IFERROR(VLOOKUP($B150,'[12]regions WB'!$B$1:$C$216,2,FALSE),"")</f>
        <v>South Asia</v>
      </c>
      <c r="B150" s="263" t="s">
        <v>240</v>
      </c>
      <c r="C150" s="263" t="s">
        <v>555</v>
      </c>
      <c r="D150" s="263" t="str">
        <f>IFERROR(VLOOKUP($B150,'[12]regions WB'!$B$1:$E$216,4,FALSE),0)</f>
        <v>SIDS</v>
      </c>
      <c r="E150" s="264" t="s">
        <v>949</v>
      </c>
      <c r="F150" s="189">
        <f>IFERROR(VLOOKUP($B150,[13]Multihazard!$B$7:$N$222,F$28,FALSE),"")</f>
        <v>7443.12</v>
      </c>
      <c r="G150" s="265" t="str">
        <f>IFERROR(VLOOKUP($B150,[13]Multihazard!$B$7:$N$222,G$28,FALSE),"")</f>
        <v>---</v>
      </c>
      <c r="H150" s="266" t="str">
        <f>IFERROR(VLOOKUP($B150,[13]Multihazard!$B$7:$N$222,H$28,FALSE),"")</f>
        <v>---</v>
      </c>
      <c r="I150" s="265">
        <f>IFERROR(VLOOKUP($B150,[13]Multihazard!$B$7:$N$222,I$28,FALSE),"")</f>
        <v>0</v>
      </c>
      <c r="J150" s="267">
        <f>IFERROR(VLOOKUP($B150,[13]Multihazard!$B$7:$N$222,J$28,FALSE),"")</f>
        <v>0</v>
      </c>
      <c r="K150" s="266">
        <f>IFERROR(VLOOKUP($B150,[13]Multihazard!$B$7:$N$222,K$28,FALSE),"")</f>
        <v>0.05</v>
      </c>
      <c r="L150" s="266">
        <f>IFERROR(VLOOKUP($B150,[13]Multihazard!$B$7:$N$222,L$28,FALSE),"")</f>
        <v>0.01</v>
      </c>
      <c r="M150" s="265" t="str">
        <f>IFERROR(VLOOKUP($B150,[13]Multihazard!$B$7:$N$222,M$28,FALSE),"")</f>
        <v>---</v>
      </c>
      <c r="N150" s="267" t="str">
        <f>IFERROR(VLOOKUP($B150,[13]Multihazard!$B$7:$N$222,N$28,FALSE),"")</f>
        <v>---</v>
      </c>
      <c r="O150" s="266">
        <f>IFERROR(VLOOKUP($B150,[13]Multihazard!$B$7:$N$222,O$28,FALSE),"")</f>
        <v>0.05</v>
      </c>
      <c r="P150" s="267">
        <f>IFERROR(VLOOKUP($B150,[13]Multihazard!$B$7:$N$222,P$28,FALSE),"")</f>
        <v>6.7176130439923045E-3</v>
      </c>
      <c r="Q150" s="262">
        <f t="shared" si="19"/>
        <v>6.7176130439923053E-4</v>
      </c>
    </row>
    <row r="151" spans="1:17" s="119" customFormat="1">
      <c r="A151" s="263" t="str">
        <f>IFERROR(VLOOKUP($B151,'[12]regions WB'!$B$1:$C$216,2,FALSE),"")</f>
        <v>Sub-Saharan Africa</v>
      </c>
      <c r="B151" s="263" t="s">
        <v>426</v>
      </c>
      <c r="C151" s="263" t="s">
        <v>491</v>
      </c>
      <c r="D151" s="263" t="str">
        <f>IFERROR(VLOOKUP($B151,'[12]regions WB'!$B$1:$E$216,4,FALSE),0)</f>
        <v/>
      </c>
      <c r="E151" s="264" t="s">
        <v>946</v>
      </c>
      <c r="F151" s="189">
        <f>IFERROR(VLOOKUP($B151,[13]Multihazard!$B$7:$N$222,F$28,FALSE),"")</f>
        <v>27719.200000000001</v>
      </c>
      <c r="G151" s="265" t="str">
        <f>IFERROR(VLOOKUP($B151,[13]Multihazard!$B$7:$N$222,G$28,FALSE),"")</f>
        <v>---</v>
      </c>
      <c r="H151" s="266" t="str">
        <f>IFERROR(VLOOKUP($B151,[13]Multihazard!$B$7:$N$222,H$28,FALSE),"")</f>
        <v>---</v>
      </c>
      <c r="I151" s="265">
        <f>IFERROR(VLOOKUP($B151,[13]Multihazard!$B$7:$N$222,I$28,FALSE),"")</f>
        <v>0</v>
      </c>
      <c r="J151" s="267">
        <f>IFERROR(VLOOKUP($B151,[13]Multihazard!$B$7:$N$222,J$28,FALSE),"")</f>
        <v>0</v>
      </c>
      <c r="K151" s="266" t="str">
        <f>IFERROR(VLOOKUP($B151,[13]Multihazard!$B$7:$N$222,K$28,FALSE),"")</f>
        <v>---</v>
      </c>
      <c r="L151" s="266" t="str">
        <f>IFERROR(VLOOKUP($B151,[13]Multihazard!$B$7:$N$222,L$28,FALSE),"")</f>
        <v>---</v>
      </c>
      <c r="M151" s="265">
        <f>IFERROR(VLOOKUP($B151,[13]Multihazard!$B$7:$N$222,M$28,FALSE),"")</f>
        <v>56</v>
      </c>
      <c r="N151" s="267">
        <f>IFERROR(VLOOKUP($B151,[13]Multihazard!$B$7:$N$222,N$28,FALSE),"")</f>
        <v>2.0202603249733038</v>
      </c>
      <c r="O151" s="266">
        <f>IFERROR(VLOOKUP($B151,[13]Multihazard!$B$7:$N$222,O$28,FALSE),"")</f>
        <v>56</v>
      </c>
      <c r="P151" s="267">
        <f>IFERROR(VLOOKUP($B151,[13]Multihazard!$B$7:$N$222,P$28,FALSE),"")</f>
        <v>2.0202603249733038</v>
      </c>
      <c r="Q151" s="262">
        <f t="shared" si="19"/>
        <v>0.20202603249733037</v>
      </c>
    </row>
    <row r="152" spans="1:17" s="119" customFormat="1">
      <c r="A152" s="263" t="str">
        <f>IFERROR(VLOOKUP($B152,'[12]regions WB'!$B$1:$C$216,2,FALSE),"")</f>
        <v>Middle East and North Africa</v>
      </c>
      <c r="B152" s="263" t="s">
        <v>228</v>
      </c>
      <c r="C152" s="263" t="s">
        <v>601</v>
      </c>
      <c r="D152" s="263" t="str">
        <f>IFERROR(VLOOKUP($B152,'[12]regions WB'!$B$1:$E$216,4,FALSE),0)</f>
        <v/>
      </c>
      <c r="E152" s="264" t="s">
        <v>951</v>
      </c>
      <c r="F152" s="189">
        <f>IFERROR(VLOOKUP($B152,[13]Multihazard!$B$7:$N$222,F$28,FALSE),"")</f>
        <v>36990.199999999997</v>
      </c>
      <c r="G152" s="265">
        <f>IFERROR(VLOOKUP($B152,[13]Multihazard!$B$7:$N$222,G$28,FALSE),"")</f>
        <v>13.32</v>
      </c>
      <c r="H152" s="266">
        <f>IFERROR(VLOOKUP($B152,[13]Multihazard!$B$7:$N$222,H$28,FALSE),"")</f>
        <v>0.36</v>
      </c>
      <c r="I152" s="265">
        <f>IFERROR(VLOOKUP($B152,[13]Multihazard!$B$7:$N$222,I$28,FALSE),"")</f>
        <v>0</v>
      </c>
      <c r="J152" s="267">
        <f>IFERROR(VLOOKUP($B152,[13]Multihazard!$B$7:$N$222,J$28,FALSE),"")</f>
        <v>0</v>
      </c>
      <c r="K152" s="266" t="str">
        <f>IFERROR(VLOOKUP($B152,[13]Multihazard!$B$7:$N$222,K$28,FALSE),"")</f>
        <v>---</v>
      </c>
      <c r="L152" s="266" t="str">
        <f>IFERROR(VLOOKUP($B152,[13]Multihazard!$B$7:$N$222,L$28,FALSE),"")</f>
        <v>---</v>
      </c>
      <c r="M152" s="265" t="str">
        <f>IFERROR(VLOOKUP($B152,[13]Multihazard!$B$7:$N$222,M$28,FALSE),"")</f>
        <v>---</v>
      </c>
      <c r="N152" s="267" t="str">
        <f>IFERROR(VLOOKUP($B152,[13]Multihazard!$B$7:$N$222,N$28,FALSE),"")</f>
        <v>---</v>
      </c>
      <c r="O152" s="266">
        <f>IFERROR(VLOOKUP($B152,[13]Multihazard!$B$7:$N$222,O$28,FALSE),"")</f>
        <v>13.32</v>
      </c>
      <c r="P152" s="267">
        <f>IFERROR(VLOOKUP($B152,[13]Multihazard!$B$7:$N$222,P$28,FALSE),"")</f>
        <v>0.36009537661326518</v>
      </c>
      <c r="Q152" s="262">
        <f t="shared" si="19"/>
        <v>3.6009537661326516E-2</v>
      </c>
    </row>
    <row r="153" spans="1:17" s="119" customFormat="1">
      <c r="A153" s="263" t="str">
        <f>IFERROR(VLOOKUP($B153,'[12]regions WB'!$B$1:$C$216,2,FALSE),"")</f>
        <v>East Asia and the Pacific</v>
      </c>
      <c r="B153" s="263" t="s">
        <v>967</v>
      </c>
      <c r="C153" s="263" t="s">
        <v>663</v>
      </c>
      <c r="D153" s="263" t="str">
        <f>IFERROR(VLOOKUP($B153,'[12]regions WB'!$B$1:$E$216,4,FALSE),0)</f>
        <v>SIDS</v>
      </c>
      <c r="E153" s="264" t="s">
        <v>949</v>
      </c>
      <c r="F153" s="189">
        <f>IFERROR(VLOOKUP($B153,[13]Multihazard!$B$7:$N$222,F$28,FALSE),"")</f>
        <v>766.31399999999996</v>
      </c>
      <c r="G153" s="265" t="str">
        <f>IFERROR(VLOOKUP($B153,[13]Multihazard!$B$7:$N$222,G$28,FALSE),"")</f>
        <v>---</v>
      </c>
      <c r="H153" s="266" t="str">
        <f>IFERROR(VLOOKUP($B153,[13]Multihazard!$B$7:$N$222,H$28,FALSE),"")</f>
        <v>---</v>
      </c>
      <c r="I153" s="265">
        <f>IFERROR(VLOOKUP($B153,[13]Multihazard!$B$7:$N$222,I$28,FALSE),"")</f>
        <v>0.25</v>
      </c>
      <c r="J153" s="267">
        <f>IFERROR(VLOOKUP($B153,[13]Multihazard!$B$7:$N$222,J$28,FALSE),"")</f>
        <v>0.32623702555349376</v>
      </c>
      <c r="K153" s="266">
        <f>IFERROR(VLOOKUP($B153,[13]Multihazard!$B$7:$N$222,K$28,FALSE),"")</f>
        <v>0</v>
      </c>
      <c r="L153" s="266">
        <f>IFERROR(VLOOKUP($B153,[13]Multihazard!$B$7:$N$222,L$28,FALSE),"")</f>
        <v>0.01</v>
      </c>
      <c r="M153" s="265" t="str">
        <f>IFERROR(VLOOKUP($B153,[13]Multihazard!$B$7:$N$222,M$28,FALSE),"")</f>
        <v>---</v>
      </c>
      <c r="N153" s="267" t="str">
        <f>IFERROR(VLOOKUP($B153,[13]Multihazard!$B$7:$N$222,N$28,FALSE),"")</f>
        <v>---</v>
      </c>
      <c r="O153" s="266">
        <f>IFERROR(VLOOKUP($B153,[13]Multihazard!$B$7:$N$222,O$28,FALSE),"")</f>
        <v>0.25</v>
      </c>
      <c r="P153" s="267">
        <f>IFERROR(VLOOKUP($B153,[13]Multihazard!$B$7:$N$222,P$28,FALSE),"")</f>
        <v>0.32623702555349376</v>
      </c>
      <c r="Q153" s="262">
        <f t="shared" si="19"/>
        <v>3.2623702555349375E-2</v>
      </c>
    </row>
    <row r="154" spans="1:17" s="119" customFormat="1">
      <c r="A154" s="263" t="str">
        <f>IFERROR(VLOOKUP($B154,'[12]regions WB'!$B$1:$C$216,2,FALSE),"")</f>
        <v>LAC</v>
      </c>
      <c r="B154" s="263" t="s">
        <v>326</v>
      </c>
      <c r="C154" s="263" t="s">
        <v>936</v>
      </c>
      <c r="D154" s="263" t="str">
        <f>IFERROR(VLOOKUP($B154,'[12]regions WB'!$B$1:$E$216,4,FALSE),0)</f>
        <v>SIDS</v>
      </c>
      <c r="E154" s="264" t="s">
        <v>962</v>
      </c>
      <c r="F154" s="189">
        <f>IFERROR(VLOOKUP($B154,[13]Multihazard!$B$7:$N$222,F$28,FALSE),"")</f>
        <v>39559.9</v>
      </c>
      <c r="G154" s="265">
        <f>IFERROR(VLOOKUP($B154,[13]Multihazard!$B$7:$N$222,G$28,FALSE),"")</f>
        <v>78.91</v>
      </c>
      <c r="H154" s="266">
        <f>IFERROR(VLOOKUP($B154,[13]Multihazard!$B$7:$N$222,H$28,FALSE),"")</f>
        <v>1.99</v>
      </c>
      <c r="I154" s="265">
        <f>IFERROR(VLOOKUP($B154,[13]Multihazard!$B$7:$N$222,I$28,FALSE),"")</f>
        <v>351.46000000000004</v>
      </c>
      <c r="J154" s="267">
        <f>IFERROR(VLOOKUP($B154,[13]Multihazard!$B$7:$N$222,J$28,FALSE),"")</f>
        <v>8.8842489490620569</v>
      </c>
      <c r="K154" s="266" t="str">
        <f>IFERROR(VLOOKUP($B154,[13]Multihazard!$B$7:$N$222,K$28,FALSE),"")</f>
        <v>---</v>
      </c>
      <c r="L154" s="266" t="str">
        <f>IFERROR(VLOOKUP($B154,[13]Multihazard!$B$7:$N$222,L$28,FALSE),"")</f>
        <v>---</v>
      </c>
      <c r="M154" s="265" t="str">
        <f>IFERROR(VLOOKUP($B154,[13]Multihazard!$B$7:$N$222,M$28,FALSE),"")</f>
        <v>---</v>
      </c>
      <c r="N154" s="267" t="str">
        <f>IFERROR(VLOOKUP($B154,[13]Multihazard!$B$7:$N$222,N$28,FALSE),"")</f>
        <v>---</v>
      </c>
      <c r="O154" s="266">
        <f>IFERROR(VLOOKUP($B154,[13]Multihazard!$B$7:$N$222,O$28,FALSE),"")</f>
        <v>430.37</v>
      </c>
      <c r="P154" s="267">
        <f>IFERROR(VLOOKUP($B154,[13]Multihazard!$B$7:$N$222,P$28,FALSE),"")</f>
        <v>10.878945598952475</v>
      </c>
      <c r="Q154" s="262">
        <f t="shared" si="19"/>
        <v>1.0878945598952474</v>
      </c>
    </row>
    <row r="155" spans="1:17" s="119" customFormat="1">
      <c r="A155" s="263" t="str">
        <f>IFERROR(VLOOKUP($B155,'[12]regions WB'!$B$1:$C$216,2,FALSE),"")</f>
        <v>Sub-Saharan Africa</v>
      </c>
      <c r="B155" s="263" t="s">
        <v>406</v>
      </c>
      <c r="C155" s="263" t="s">
        <v>492</v>
      </c>
      <c r="D155" s="263" t="str">
        <f>IFERROR(VLOOKUP($B155,'[12]regions WB'!$B$1:$E$216,4,FALSE),0)</f>
        <v/>
      </c>
      <c r="E155" s="264" t="s">
        <v>948</v>
      </c>
      <c r="F155" s="189">
        <f>IFERROR(VLOOKUP($B155,[13]Multihazard!$B$7:$N$222,F$28,FALSE),"")</f>
        <v>11985.5</v>
      </c>
      <c r="G155" s="265">
        <f>IFERROR(VLOOKUP($B155,[13]Multihazard!$B$7:$N$222,G$28,FALSE),"")</f>
        <v>0.22</v>
      </c>
      <c r="H155" s="266">
        <f>IFERROR(VLOOKUP($B155,[13]Multihazard!$B$7:$N$222,H$28,FALSE),"")</f>
        <v>0.02</v>
      </c>
      <c r="I155" s="265">
        <f>IFERROR(VLOOKUP($B155,[13]Multihazard!$B$7:$N$222,I$28,FALSE),"")</f>
        <v>0</v>
      </c>
      <c r="J155" s="267">
        <f>IFERROR(VLOOKUP($B155,[13]Multihazard!$B$7:$N$222,J$28,FALSE),"")</f>
        <v>0</v>
      </c>
      <c r="K155" s="266" t="str">
        <f>IFERROR(VLOOKUP($B155,[13]Multihazard!$B$7:$N$222,K$28,FALSE),"")</f>
        <v>---</v>
      </c>
      <c r="L155" s="266" t="str">
        <f>IFERROR(VLOOKUP($B155,[13]Multihazard!$B$7:$N$222,L$28,FALSE),"")</f>
        <v>---</v>
      </c>
      <c r="M155" s="265">
        <f>IFERROR(VLOOKUP($B155,[13]Multihazard!$B$7:$N$222,M$28,FALSE),"")</f>
        <v>17.39</v>
      </c>
      <c r="N155" s="267">
        <f>IFERROR(VLOOKUP($B155,[13]Multihazard!$B$7:$N$222,N$28,FALSE),"")</f>
        <v>1.4509198614993117</v>
      </c>
      <c r="O155" s="266">
        <f>IFERROR(VLOOKUP($B155,[13]Multihazard!$B$7:$N$222,O$28,FALSE),"")</f>
        <v>17.61</v>
      </c>
      <c r="P155" s="267">
        <f>IFERROR(VLOOKUP($B155,[13]Multihazard!$B$7:$N$222,P$28,FALSE),"")</f>
        <v>1.4692753744107463</v>
      </c>
      <c r="Q155" s="262">
        <f t="shared" si="19"/>
        <v>0.14692753744107462</v>
      </c>
    </row>
    <row r="156" spans="1:17" s="119" customFormat="1">
      <c r="A156" s="263" t="str">
        <f>IFERROR(VLOOKUP($B156,'[12]regions WB'!$B$1:$C$216,2,FALSE),"")</f>
        <v>Sub-Saharan Africa</v>
      </c>
      <c r="B156" s="263" t="s">
        <v>428</v>
      </c>
      <c r="C156" s="263" t="s">
        <v>493</v>
      </c>
      <c r="D156" s="263" t="str">
        <f>IFERROR(VLOOKUP($B156,'[12]regions WB'!$B$1:$E$216,4,FALSE),0)</f>
        <v>SIDS</v>
      </c>
      <c r="E156" s="264" t="s">
        <v>949</v>
      </c>
      <c r="F156" s="189">
        <f>IFERROR(VLOOKUP($B156,[13]Multihazard!$B$7:$N$222,F$28,FALSE),"")</f>
        <v>44217.9</v>
      </c>
      <c r="G156" s="265" t="str">
        <f>IFERROR(VLOOKUP($B156,[13]Multihazard!$B$7:$N$222,G$28,FALSE),"")</f>
        <v>---</v>
      </c>
      <c r="H156" s="266" t="str">
        <f>IFERROR(VLOOKUP($B156,[13]Multihazard!$B$7:$N$222,H$28,FALSE),"")</f>
        <v>---</v>
      </c>
      <c r="I156" s="265">
        <f>IFERROR(VLOOKUP($B156,[13]Multihazard!$B$7:$N$222,I$28,FALSE),"")</f>
        <v>93.52</v>
      </c>
      <c r="J156" s="267">
        <f>IFERROR(VLOOKUP($B156,[13]Multihazard!$B$7:$N$222,J$28,FALSE),"")</f>
        <v>2.1149805847857994</v>
      </c>
      <c r="K156" s="266" t="str">
        <f>IFERROR(VLOOKUP($B156,[13]Multihazard!$B$7:$N$222,K$28,FALSE),"")</f>
        <v>---</v>
      </c>
      <c r="L156" s="266" t="str">
        <f>IFERROR(VLOOKUP($B156,[13]Multihazard!$B$7:$N$222,L$28,FALSE),"")</f>
        <v>---</v>
      </c>
      <c r="M156" s="265" t="str">
        <f>IFERROR(VLOOKUP($B156,[13]Multihazard!$B$7:$N$222,M$28,FALSE),"")</f>
        <v>---</v>
      </c>
      <c r="N156" s="267" t="str">
        <f>IFERROR(VLOOKUP($B156,[13]Multihazard!$B$7:$N$222,N$28,FALSE),"")</f>
        <v>---</v>
      </c>
      <c r="O156" s="266">
        <f>IFERROR(VLOOKUP($B156,[13]Multihazard!$B$7:$N$222,O$28,FALSE),"")</f>
        <v>93.52</v>
      </c>
      <c r="P156" s="267">
        <f>IFERROR(VLOOKUP($B156,[13]Multihazard!$B$7:$N$222,P$28,FALSE),"")</f>
        <v>2.1149805847857994</v>
      </c>
      <c r="Q156" s="262">
        <f t="shared" si="19"/>
        <v>0.21149805847857994</v>
      </c>
    </row>
    <row r="157" spans="1:17" s="119" customFormat="1">
      <c r="A157" s="263" t="str">
        <f>IFERROR(VLOOKUP($B157,'[12]regions WB'!$B$1:$C$216,2,FALSE),"")</f>
        <v>Sub-Saharan Africa</v>
      </c>
      <c r="B157" s="263" t="s">
        <v>440</v>
      </c>
      <c r="C157" s="263" t="s">
        <v>941</v>
      </c>
      <c r="D157" s="263" t="str">
        <f>IFERROR(VLOOKUP($B157,'[12]regions WB'!$B$1:$E$216,4,FALSE),0)</f>
        <v/>
      </c>
      <c r="E157" s="264" t="s">
        <v>962</v>
      </c>
      <c r="F157" s="189">
        <f>IFERROR(VLOOKUP($B157,[13]Multihazard!$B$7:$N$222,F$28,FALSE),"")</f>
        <v>6949.04</v>
      </c>
      <c r="G157" s="265">
        <f>IFERROR(VLOOKUP($B157,[13]Multihazard!$B$7:$N$222,G$28,FALSE),"")</f>
        <v>1.79</v>
      </c>
      <c r="H157" s="266">
        <f>IFERROR(VLOOKUP($B157,[13]Multihazard!$B$7:$N$222,H$28,FALSE),"")</f>
        <v>0.26</v>
      </c>
      <c r="I157" s="265">
        <f>IFERROR(VLOOKUP($B157,[13]Multihazard!$B$7:$N$222,I$28,FALSE),"")</f>
        <v>42.43</v>
      </c>
      <c r="J157" s="267">
        <f>IFERROR(VLOOKUP($B157,[13]Multihazard!$B$7:$N$222,J$28,FALSE),"")</f>
        <v>6.1058793732659478</v>
      </c>
      <c r="K157" s="266" t="str">
        <f>IFERROR(VLOOKUP($B157,[13]Multihazard!$B$7:$N$222,K$28,FALSE),"")</f>
        <v>---</v>
      </c>
      <c r="L157" s="266" t="str">
        <f>IFERROR(VLOOKUP($B157,[13]Multihazard!$B$7:$N$222,L$28,FALSE),"")</f>
        <v>---</v>
      </c>
      <c r="M157" s="265" t="str">
        <f>IFERROR(VLOOKUP($B157,[13]Multihazard!$B$7:$N$222,M$28,FALSE),"")</f>
        <v>---</v>
      </c>
      <c r="N157" s="267" t="str">
        <f>IFERROR(VLOOKUP($B157,[13]Multihazard!$B$7:$N$222,N$28,FALSE),"")</f>
        <v>---</v>
      </c>
      <c r="O157" s="266">
        <f>IFERROR(VLOOKUP($B157,[13]Multihazard!$B$7:$N$222,O$28,FALSE),"")</f>
        <v>44.22</v>
      </c>
      <c r="P157" s="267">
        <f>IFERROR(VLOOKUP($B157,[13]Multihazard!$B$7:$N$222,P$28,FALSE),"")</f>
        <v>6.3634689108135802</v>
      </c>
      <c r="Q157" s="262">
        <f t="shared" si="19"/>
        <v>0.636346891081358</v>
      </c>
    </row>
    <row r="158" spans="1:17" s="119" customFormat="1">
      <c r="A158" s="263" t="str">
        <f>IFERROR(VLOOKUP($B158,'[12]regions WB'!$B$1:$C$216,2,FALSE),"")</f>
        <v>LAC</v>
      </c>
      <c r="B158" s="263" t="s">
        <v>282</v>
      </c>
      <c r="C158" s="263" t="s">
        <v>647</v>
      </c>
      <c r="D158" s="263" t="str">
        <f>IFERROR(VLOOKUP($B158,'[12]regions WB'!$B$1:$E$216,4,FALSE),0)</f>
        <v/>
      </c>
      <c r="E158" s="264" t="s">
        <v>949</v>
      </c>
      <c r="F158" s="189">
        <f>IFERROR(VLOOKUP($B158,[13]Multihazard!$B$7:$N$222,F$28,FALSE),"")</f>
        <v>4513850</v>
      </c>
      <c r="G158" s="265">
        <f>IFERROR(VLOOKUP($B158,[13]Multihazard!$B$7:$N$222,G$28,FALSE),"")</f>
        <v>1354.65</v>
      </c>
      <c r="H158" s="266">
        <f>IFERROR(VLOOKUP($B158,[13]Multihazard!$B$7:$N$222,H$28,FALSE),"")</f>
        <v>0.3</v>
      </c>
      <c r="I158" s="265">
        <f>IFERROR(VLOOKUP($B158,[13]Multihazard!$B$7:$N$222,I$28,FALSE),"")</f>
        <v>716.06999999999994</v>
      </c>
      <c r="J158" s="267">
        <f>IFERROR(VLOOKUP($B158,[13]Multihazard!$B$7:$N$222,J$28,FALSE),"")</f>
        <v>0.15863841288478792</v>
      </c>
      <c r="K158" s="266" t="str">
        <f>IFERROR(VLOOKUP($B158,[13]Multihazard!$B$7:$N$222,K$28,FALSE),"")</f>
        <v>---</v>
      </c>
      <c r="L158" s="266" t="str">
        <f>IFERROR(VLOOKUP($B158,[13]Multihazard!$B$7:$N$222,L$28,FALSE),"")</f>
        <v>---</v>
      </c>
      <c r="M158" s="265">
        <f>IFERROR(VLOOKUP($B158,[13]Multihazard!$B$7:$N$222,M$28,FALSE),"")</f>
        <v>566.49</v>
      </c>
      <c r="N158" s="267">
        <f>IFERROR(VLOOKUP($B158,[13]Multihazard!$B$7:$N$222,N$28,FALSE),"")</f>
        <v>0.12550040431117562</v>
      </c>
      <c r="O158" s="266">
        <f>IFERROR(VLOOKUP($B158,[13]Multihazard!$B$7:$N$222,O$28,FALSE),"")</f>
        <v>2637.21</v>
      </c>
      <c r="P158" s="267">
        <f>IFERROR(VLOOKUP($B158,[13]Multihazard!$B$7:$N$222,P$28,FALSE),"")</f>
        <v>0.58424847967920956</v>
      </c>
      <c r="Q158" s="262">
        <f t="shared" si="19"/>
        <v>5.8424847967920954E-2</v>
      </c>
    </row>
    <row r="159" spans="1:17" s="119" customFormat="1">
      <c r="A159" s="263" t="str">
        <f>IFERROR(VLOOKUP($B159,'[12]regions WB'!$B$1:$C$216,2,FALSE),"")</f>
        <v>East Asia and the Pacific</v>
      </c>
      <c r="B159" s="263" t="s">
        <v>242</v>
      </c>
      <c r="C159" s="263" t="s">
        <v>1017</v>
      </c>
      <c r="D159" s="263" t="str">
        <f>IFERROR(VLOOKUP($B159,'[12]regions WB'!$B$1:$E$216,4,FALSE),0)</f>
        <v>SIDS</v>
      </c>
      <c r="E159" s="264" t="s">
        <v>948</v>
      </c>
      <c r="F159" s="189">
        <f>IFERROR(VLOOKUP($B159,[13]Multihazard!$B$7:$N$222,F$28,FALSE),"")</f>
        <v>1347.82</v>
      </c>
      <c r="G159" s="265">
        <f>IFERROR(VLOOKUP($B159,[13]Multihazard!$B$7:$N$222,G$28,FALSE),"")</f>
        <v>0.06</v>
      </c>
      <c r="H159" s="266">
        <f>IFERROR(VLOOKUP($B159,[13]Multihazard!$B$7:$N$222,H$28,FALSE),"")</f>
        <v>0.05</v>
      </c>
      <c r="I159" s="265">
        <f>IFERROR(VLOOKUP($B159,[13]Multihazard!$B$7:$N$222,I$28,FALSE),"")</f>
        <v>6.379999999999999</v>
      </c>
      <c r="J159" s="267">
        <f>IFERROR(VLOOKUP($B159,[13]Multihazard!$B$7:$N$222,J$28,FALSE),"")</f>
        <v>4.7335697645086139</v>
      </c>
      <c r="K159" s="266">
        <f>IFERROR(VLOOKUP($B159,[13]Multihazard!$B$7:$N$222,K$28,FALSE),"")</f>
        <v>0.02</v>
      </c>
      <c r="L159" s="266">
        <f>IFERROR(VLOOKUP($B159,[13]Multihazard!$B$7:$N$222,L$28,FALSE),"")</f>
        <v>0.02</v>
      </c>
      <c r="M159" s="265" t="str">
        <f>IFERROR(VLOOKUP($B159,[13]Multihazard!$B$7:$N$222,M$28,FALSE),"")</f>
        <v>---</v>
      </c>
      <c r="N159" s="267" t="str">
        <f>IFERROR(VLOOKUP($B159,[13]Multihazard!$B$7:$N$222,N$28,FALSE),"")</f>
        <v>---</v>
      </c>
      <c r="O159" s="266">
        <f>IFERROR(VLOOKUP($B159,[13]Multihazard!$B$7:$N$222,O$28,FALSE),"")</f>
        <v>6.4599999999999982</v>
      </c>
      <c r="P159" s="267">
        <f>IFERROR(VLOOKUP($B159,[13]Multihazard!$B$7:$N$222,P$28,FALSE),"")</f>
        <v>4.7929248712736108</v>
      </c>
      <c r="Q159" s="262">
        <f t="shared" si="19"/>
        <v>0.47929248712736111</v>
      </c>
    </row>
    <row r="160" spans="1:17" s="119" customFormat="1">
      <c r="A160" s="263" t="str">
        <f>IFERROR(VLOOKUP($B160,'[12]regions WB'!$B$1:$C$216,2,FALSE),"")</f>
        <v>Europe and Central Asia</v>
      </c>
      <c r="B160" s="263" t="s">
        <v>218</v>
      </c>
      <c r="C160" s="263" t="s">
        <v>682</v>
      </c>
      <c r="D160" s="263" t="str">
        <f>IFERROR(VLOOKUP($B160,'[12]regions WB'!$B$1:$E$216,4,FALSE),0)</f>
        <v/>
      </c>
      <c r="E160" s="264" t="s">
        <v>951</v>
      </c>
      <c r="F160" s="189">
        <f>IFERROR(VLOOKUP($B160,[13]Multihazard!$B$7:$N$222,F$28,FALSE),"")</f>
        <v>20716.400000000001</v>
      </c>
      <c r="G160" s="265">
        <f>IFERROR(VLOOKUP($B160,[13]Multihazard!$B$7:$N$222,G$28,FALSE),"")</f>
        <v>11.7</v>
      </c>
      <c r="H160" s="266">
        <f>IFERROR(VLOOKUP($B160,[13]Multihazard!$B$7:$N$222,H$28,FALSE),"")</f>
        <v>0.56000000000000005</v>
      </c>
      <c r="I160" s="265">
        <f>IFERROR(VLOOKUP($B160,[13]Multihazard!$B$7:$N$222,I$28,FALSE),"")</f>
        <v>0</v>
      </c>
      <c r="J160" s="267">
        <f>IFERROR(VLOOKUP($B160,[13]Multihazard!$B$7:$N$222,J$28,FALSE),"")</f>
        <v>0</v>
      </c>
      <c r="K160" s="266" t="str">
        <f>IFERROR(VLOOKUP($B160,[13]Multihazard!$B$7:$N$222,K$28,FALSE),"")</f>
        <v>---</v>
      </c>
      <c r="L160" s="266" t="str">
        <f>IFERROR(VLOOKUP($B160,[13]Multihazard!$B$7:$N$222,L$28,FALSE),"")</f>
        <v>---</v>
      </c>
      <c r="M160" s="265" t="str">
        <f>IFERROR(VLOOKUP($B160,[13]Multihazard!$B$7:$N$222,M$28,FALSE),"")</f>
        <v>---</v>
      </c>
      <c r="N160" s="267" t="str">
        <f>IFERROR(VLOOKUP($B160,[13]Multihazard!$B$7:$N$222,N$28,FALSE),"")</f>
        <v>---</v>
      </c>
      <c r="O160" s="266">
        <f>IFERROR(VLOOKUP($B160,[13]Multihazard!$B$7:$N$222,O$28,FALSE),"")</f>
        <v>11.7</v>
      </c>
      <c r="P160" s="267">
        <f>IFERROR(VLOOKUP($B160,[13]Multihazard!$B$7:$N$222,P$28,FALSE),"")</f>
        <v>0.56476994072329167</v>
      </c>
      <c r="Q160" s="262">
        <f t="shared" si="19"/>
        <v>5.6476994072329159E-2</v>
      </c>
    </row>
    <row r="161" spans="1:17" s="119" customFormat="1">
      <c r="A161" s="263" t="str">
        <f>IFERROR(VLOOKUP($B161,'[12]regions WB'!$B$1:$C$216,2,FALSE),"")</f>
        <v>East Asia and the Pacific</v>
      </c>
      <c r="B161" s="263" t="s">
        <v>88</v>
      </c>
      <c r="C161" s="263" t="s">
        <v>556</v>
      </c>
      <c r="D161" s="263" t="str">
        <f>IFERROR(VLOOKUP($B161,'[12]regions WB'!$B$1:$E$216,4,FALSE),0)</f>
        <v/>
      </c>
      <c r="E161" s="264" t="s">
        <v>948</v>
      </c>
      <c r="F161" s="189">
        <f>IFERROR(VLOOKUP($B161,[13]Multihazard!$B$7:$N$222,F$28,FALSE),"")</f>
        <v>36587.599999999999</v>
      </c>
      <c r="G161" s="265">
        <f>IFERROR(VLOOKUP($B161,[13]Multihazard!$B$7:$N$222,G$28,FALSE),"")</f>
        <v>3.83</v>
      </c>
      <c r="H161" s="266">
        <f>IFERROR(VLOOKUP($B161,[13]Multihazard!$B$7:$N$222,H$28,FALSE),"")</f>
        <v>0.1</v>
      </c>
      <c r="I161" s="265">
        <f>IFERROR(VLOOKUP($B161,[13]Multihazard!$B$7:$N$222,I$28,FALSE),"")</f>
        <v>0</v>
      </c>
      <c r="J161" s="267">
        <f>IFERROR(VLOOKUP($B161,[13]Multihazard!$B$7:$N$222,J$28,FALSE),"")</f>
        <v>0</v>
      </c>
      <c r="K161" s="266" t="str">
        <f>IFERROR(VLOOKUP($B161,[13]Multihazard!$B$7:$N$222,K$28,FALSE),"")</f>
        <v>---</v>
      </c>
      <c r="L161" s="266" t="str">
        <f>IFERROR(VLOOKUP($B161,[13]Multihazard!$B$7:$N$222,L$28,FALSE),"")</f>
        <v>---</v>
      </c>
      <c r="M161" s="265">
        <f>IFERROR(VLOOKUP($B161,[13]Multihazard!$B$7:$N$222,M$28,FALSE),"")</f>
        <v>31.04</v>
      </c>
      <c r="N161" s="267">
        <f>IFERROR(VLOOKUP($B161,[13]Multihazard!$B$7:$N$222,N$28,FALSE),"")</f>
        <v>0.8483748592419289</v>
      </c>
      <c r="O161" s="266">
        <f>IFERROR(VLOOKUP($B161,[13]Multihazard!$B$7:$N$222,O$28,FALSE),"")</f>
        <v>34.869999999999997</v>
      </c>
      <c r="P161" s="267">
        <f>IFERROR(VLOOKUP($B161,[13]Multihazard!$B$7:$N$222,P$28,FALSE),"")</f>
        <v>0.95305513343318504</v>
      </c>
      <c r="Q161" s="262">
        <f t="shared" ref="Q161:Q224" si="20">IFERROR(($O161/$F161)*100,0)</f>
        <v>9.5305513343318507E-2</v>
      </c>
    </row>
    <row r="162" spans="1:17" s="119" customFormat="1">
      <c r="A162" s="263" t="str">
        <f>IFERROR(VLOOKUP($B162,'[12]regions WB'!$B$1:$C$216,2,FALSE),"")</f>
        <v>Europe and Central Asia</v>
      </c>
      <c r="B162" s="263" t="s">
        <v>154</v>
      </c>
      <c r="C162" s="263" t="s">
        <v>602</v>
      </c>
      <c r="D162" s="263" t="str">
        <f>IFERROR(VLOOKUP($B162,'[12]regions WB'!$B$1:$E$216,4,FALSE),0)</f>
        <v/>
      </c>
      <c r="E162" s="264" t="s">
        <v>949</v>
      </c>
      <c r="F162" s="189">
        <f>IFERROR(VLOOKUP($B162,[13]Multihazard!$B$7:$N$222,F$28,FALSE),"")</f>
        <v>8892.93</v>
      </c>
      <c r="G162" s="265">
        <f>IFERROR(VLOOKUP($B162,[13]Multihazard!$B$7:$N$222,G$28,FALSE),"")</f>
        <v>5.0999999999999996</v>
      </c>
      <c r="H162" s="266">
        <f>IFERROR(VLOOKUP($B162,[13]Multihazard!$B$7:$N$222,H$28,FALSE),"")</f>
        <v>0.56999999999999995</v>
      </c>
      <c r="I162" s="265">
        <f>IFERROR(VLOOKUP($B162,[13]Multihazard!$B$7:$N$222,I$28,FALSE),"")</f>
        <v>0</v>
      </c>
      <c r="J162" s="267">
        <f>IFERROR(VLOOKUP($B162,[13]Multihazard!$B$7:$N$222,J$28,FALSE),"")</f>
        <v>0</v>
      </c>
      <c r="K162" s="266" t="str">
        <f>IFERROR(VLOOKUP($B162,[13]Multihazard!$B$7:$N$222,K$28,FALSE),"")</f>
        <v>---</v>
      </c>
      <c r="L162" s="266" t="str">
        <f>IFERROR(VLOOKUP($B162,[13]Multihazard!$B$7:$N$222,L$28,FALSE),"")</f>
        <v>---</v>
      </c>
      <c r="M162" s="265">
        <f>IFERROR(VLOOKUP($B162,[13]Multihazard!$B$7:$N$222,M$28,FALSE),"")</f>
        <v>2.76</v>
      </c>
      <c r="N162" s="267">
        <f>IFERROR(VLOOKUP($B162,[13]Multihazard!$B$7:$N$222,N$28,FALSE),"")</f>
        <v>0.31035890308368552</v>
      </c>
      <c r="O162" s="266">
        <f>IFERROR(VLOOKUP($B162,[13]Multihazard!$B$7:$N$222,O$28,FALSE),"")</f>
        <v>7.8599999999999994</v>
      </c>
      <c r="P162" s="267">
        <f>IFERROR(VLOOKUP($B162,[13]Multihazard!$B$7:$N$222,P$28,FALSE),"")</f>
        <v>0.8838481805209305</v>
      </c>
      <c r="Q162" s="262">
        <f t="shared" si="20"/>
        <v>8.8384818052093056E-2</v>
      </c>
    </row>
    <row r="163" spans="1:17" s="119" customFormat="1">
      <c r="A163" s="263" t="str">
        <f>IFERROR(VLOOKUP($B163,'[12]regions WB'!$B$1:$C$216,2,FALSE),"")</f>
        <v>LAC</v>
      </c>
      <c r="B163" s="263" t="s">
        <v>971</v>
      </c>
      <c r="C163" s="263" t="s">
        <v>972</v>
      </c>
      <c r="D163" s="263" t="str">
        <f>IFERROR(VLOOKUP($B163,'[12]regions WB'!$B$1:$E$216,4,FALSE),0)</f>
        <v>SIDS</v>
      </c>
      <c r="E163" s="264" t="s">
        <v>962</v>
      </c>
      <c r="F163" s="189">
        <f>IFERROR(VLOOKUP($B163,[13]Multihazard!$B$7:$N$222,F$28,FALSE),"")</f>
        <v>158.42099999999999</v>
      </c>
      <c r="G163" s="265">
        <f>IFERROR(VLOOKUP($B163,[13]Multihazard!$B$7:$N$222,G$28,FALSE),"")</f>
        <v>1.0900000000000001</v>
      </c>
      <c r="H163" s="266">
        <f>IFERROR(VLOOKUP($B163,[13]Multihazard!$B$7:$N$222,H$28,FALSE),"")</f>
        <v>6.9</v>
      </c>
      <c r="I163" s="265">
        <f>IFERROR(VLOOKUP($B163,[13]Multihazard!$B$7:$N$222,I$28,FALSE),"")</f>
        <v>6.9399999999999995</v>
      </c>
      <c r="J163" s="267">
        <f>IFERROR(VLOOKUP($B163,[13]Multihazard!$B$7:$N$222,J$28,FALSE),"")</f>
        <v>43.807323524027744</v>
      </c>
      <c r="K163" s="266" t="str">
        <f>IFERROR(VLOOKUP($B163,[13]Multihazard!$B$7:$N$222,K$28,FALSE),"")</f>
        <v>---</v>
      </c>
      <c r="L163" s="266" t="str">
        <f>IFERROR(VLOOKUP($B163,[13]Multihazard!$B$7:$N$222,L$28,FALSE),"")</f>
        <v>---</v>
      </c>
      <c r="M163" s="265" t="str">
        <f>IFERROR(VLOOKUP($B163,[13]Multihazard!$B$7:$N$222,M$28,FALSE),"")</f>
        <v>---</v>
      </c>
      <c r="N163" s="267" t="str">
        <f>IFERROR(VLOOKUP($B163,[13]Multihazard!$B$7:$N$222,N$28,FALSE),"")</f>
        <v>---</v>
      </c>
      <c r="O163" s="266">
        <f>IFERROR(VLOOKUP($B163,[13]Multihazard!$B$7:$N$222,O$28,FALSE),"")</f>
        <v>8.0299999999999994</v>
      </c>
      <c r="P163" s="267">
        <f>IFERROR(VLOOKUP($B163,[13]Multihazard!$B$7:$N$222,P$28,FALSE),"")</f>
        <v>50.687724480971582</v>
      </c>
      <c r="Q163" s="262">
        <f t="shared" si="20"/>
        <v>5.0687724480971585</v>
      </c>
    </row>
    <row r="164" spans="1:17" s="119" customFormat="1">
      <c r="A164" s="263" t="str">
        <f>IFERROR(VLOOKUP($B164,'[12]regions WB'!$B$1:$C$216,2,FALSE),"")</f>
        <v>Middle East and North Africa</v>
      </c>
      <c r="B164" s="263" t="s">
        <v>338</v>
      </c>
      <c r="C164" s="263" t="s">
        <v>494</v>
      </c>
      <c r="D164" s="263" t="str">
        <f>IFERROR(VLOOKUP($B164,'[12]regions WB'!$B$1:$E$216,4,FALSE),0)</f>
        <v/>
      </c>
      <c r="E164" s="264" t="s">
        <v>948</v>
      </c>
      <c r="F164" s="189">
        <f>IFERROR(VLOOKUP($B164,[13]Multihazard!$B$7:$N$222,F$28,FALSE),"")</f>
        <v>374846</v>
      </c>
      <c r="G164" s="265">
        <f>IFERROR(VLOOKUP($B164,[13]Multihazard!$B$7:$N$222,G$28,FALSE),"")</f>
        <v>157.28</v>
      </c>
      <c r="H164" s="266">
        <f>IFERROR(VLOOKUP($B164,[13]Multihazard!$B$7:$N$222,H$28,FALSE),"")</f>
        <v>0.42</v>
      </c>
      <c r="I164" s="265">
        <f>IFERROR(VLOOKUP($B164,[13]Multihazard!$B$7:$N$222,I$28,FALSE),"")</f>
        <v>0</v>
      </c>
      <c r="J164" s="267">
        <f>IFERROR(VLOOKUP($B164,[13]Multihazard!$B$7:$N$222,J$28,FALSE),"")</f>
        <v>0</v>
      </c>
      <c r="K164" s="266" t="str">
        <f>IFERROR(VLOOKUP($B164,[13]Multihazard!$B$7:$N$222,K$28,FALSE),"")</f>
        <v>---</v>
      </c>
      <c r="L164" s="266" t="str">
        <f>IFERROR(VLOOKUP($B164,[13]Multihazard!$B$7:$N$222,L$28,FALSE),"")</f>
        <v>---</v>
      </c>
      <c r="M164" s="265">
        <f>IFERROR(VLOOKUP($B164,[13]Multihazard!$B$7:$N$222,M$28,FALSE),"")</f>
        <v>176.51</v>
      </c>
      <c r="N164" s="267">
        <f>IFERROR(VLOOKUP($B164,[13]Multihazard!$B$7:$N$222,N$28,FALSE),"")</f>
        <v>0.47088671080923894</v>
      </c>
      <c r="O164" s="266">
        <f>IFERROR(VLOOKUP($B164,[13]Multihazard!$B$7:$N$222,O$28,FALSE),"")</f>
        <v>333.78999999999996</v>
      </c>
      <c r="P164" s="267">
        <f>IFERROR(VLOOKUP($B164,[13]Multihazard!$B$7:$N$222,P$28,FALSE),"")</f>
        <v>0.89047235398003433</v>
      </c>
      <c r="Q164" s="262">
        <f t="shared" si="20"/>
        <v>8.9047235398003438E-2</v>
      </c>
    </row>
    <row r="165" spans="1:17" s="119" customFormat="1">
      <c r="A165" s="263" t="str">
        <f>IFERROR(VLOOKUP($B165,'[12]regions WB'!$B$1:$C$216,2,FALSE),"")</f>
        <v>Sub-Saharan Africa</v>
      </c>
      <c r="B165" s="263" t="s">
        <v>360</v>
      </c>
      <c r="C165" s="263" t="s">
        <v>495</v>
      </c>
      <c r="D165" s="263" t="str">
        <f>IFERROR(VLOOKUP($B165,'[12]regions WB'!$B$1:$E$216,4,FALSE),0)</f>
        <v/>
      </c>
      <c r="E165" s="264" t="s">
        <v>946</v>
      </c>
      <c r="F165" s="189">
        <f>IFERROR(VLOOKUP($B165,[13]Multihazard!$B$7:$N$222,F$28,FALSE),"")</f>
        <v>36409.4</v>
      </c>
      <c r="G165" s="265">
        <f>IFERROR(VLOOKUP($B165,[13]Multihazard!$B$7:$N$222,G$28,FALSE),"")</f>
        <v>7.91</v>
      </c>
      <c r="H165" s="266">
        <f>IFERROR(VLOOKUP($B165,[13]Multihazard!$B$7:$N$222,H$28,FALSE),"")</f>
        <v>0.22</v>
      </c>
      <c r="I165" s="265">
        <f>IFERROR(VLOOKUP($B165,[13]Multihazard!$B$7:$N$222,I$28,FALSE),"")</f>
        <v>45.08</v>
      </c>
      <c r="J165" s="267">
        <f>IFERROR(VLOOKUP($B165,[13]Multihazard!$B$7:$N$222,J$28,FALSE),"")</f>
        <v>1.2381417985465291</v>
      </c>
      <c r="K165" s="266" t="str">
        <f>IFERROR(VLOOKUP($B165,[13]Multihazard!$B$7:$N$222,K$28,FALSE),"")</f>
        <v>---</v>
      </c>
      <c r="L165" s="266" t="str">
        <f>IFERROR(VLOOKUP($B165,[13]Multihazard!$B$7:$N$222,L$28,FALSE),"")</f>
        <v>---</v>
      </c>
      <c r="M165" s="265">
        <f>IFERROR(VLOOKUP($B165,[13]Multihazard!$B$7:$N$222,M$28,FALSE),"")</f>
        <v>50.56</v>
      </c>
      <c r="N165" s="267">
        <f>IFERROR(VLOOKUP($B165,[13]Multihazard!$B$7:$N$222,N$28,FALSE),"")</f>
        <v>1.3886523809785385</v>
      </c>
      <c r="O165" s="266">
        <f>IFERROR(VLOOKUP($B165,[13]Multihazard!$B$7:$N$222,O$28,FALSE),"")</f>
        <v>103.55</v>
      </c>
      <c r="P165" s="267">
        <f>IFERROR(VLOOKUP($B165,[13]Multihazard!$B$7:$N$222,P$28,FALSE),"")</f>
        <v>2.8440457684004681</v>
      </c>
      <c r="Q165" s="262">
        <f t="shared" si="20"/>
        <v>0.28440457684004677</v>
      </c>
    </row>
    <row r="166" spans="1:17" s="119" customFormat="1">
      <c r="A166" s="263" t="str">
        <f>IFERROR(VLOOKUP($B166,'[12]regions WB'!$B$1:$C$216,2,FALSE),"")</f>
        <v>East Asia and the Pacific</v>
      </c>
      <c r="B166" s="263" t="s">
        <v>134</v>
      </c>
      <c r="C166" s="263" t="s">
        <v>557</v>
      </c>
      <c r="D166" s="263" t="str">
        <f>IFERROR(VLOOKUP($B166,'[12]regions WB'!$B$1:$E$216,4,FALSE),0)</f>
        <v/>
      </c>
      <c r="E166" s="264" t="s">
        <v>946</v>
      </c>
      <c r="F166" s="189">
        <f>IFERROR(VLOOKUP($B166,[13]Multihazard!$B$7:$N$222,F$28,FALSE),"")</f>
        <v>195390</v>
      </c>
      <c r="G166" s="265">
        <f>IFERROR(VLOOKUP($B166,[13]Multihazard!$B$7:$N$222,G$28,FALSE),"")</f>
        <v>35.57</v>
      </c>
      <c r="H166" s="266">
        <f>IFERROR(VLOOKUP($B166,[13]Multihazard!$B$7:$N$222,H$28,FALSE),"")</f>
        <v>0.18</v>
      </c>
      <c r="I166" s="265">
        <f>IFERROR(VLOOKUP($B166,[13]Multihazard!$B$7:$N$222,I$28,FALSE),"")</f>
        <v>82.37</v>
      </c>
      <c r="J166" s="267">
        <f>IFERROR(VLOOKUP($B166,[13]Multihazard!$B$7:$N$222,J$28,FALSE),"")</f>
        <v>0.42156712216592457</v>
      </c>
      <c r="K166" s="266">
        <f>IFERROR(VLOOKUP($B166,[13]Multihazard!$B$7:$N$222,K$28,FALSE),"")</f>
        <v>3.27</v>
      </c>
      <c r="L166" s="266">
        <f>IFERROR(VLOOKUP($B166,[13]Multihazard!$B$7:$N$222,L$28,FALSE),"")</f>
        <v>0.02</v>
      </c>
      <c r="M166" s="265">
        <f>IFERROR(VLOOKUP($B166,[13]Multihazard!$B$7:$N$222,M$28,FALSE),"")</f>
        <v>1909.01</v>
      </c>
      <c r="N166" s="267">
        <f>IFERROR(VLOOKUP($B166,[13]Multihazard!$B$7:$N$222,N$28,FALSE),"")</f>
        <v>9.7702543630687337</v>
      </c>
      <c r="O166" s="266">
        <f>IFERROR(VLOOKUP($B166,[13]Multihazard!$B$7:$N$222,O$28,FALSE),"")</f>
        <v>2030.22</v>
      </c>
      <c r="P166" s="267">
        <f>IFERROR(VLOOKUP($B166,[13]Multihazard!$B$7:$N$222,P$28,FALSE),"")</f>
        <v>10.390603408567481</v>
      </c>
      <c r="Q166" s="262">
        <f t="shared" si="20"/>
        <v>1.039060340856748</v>
      </c>
    </row>
    <row r="167" spans="1:17" s="119" customFormat="1">
      <c r="A167" s="263" t="str">
        <f>IFERROR(VLOOKUP($B167,'[12]regions WB'!$B$1:$C$216,2,FALSE),"")</f>
        <v>Sub-Saharan Africa</v>
      </c>
      <c r="B167" s="263" t="s">
        <v>390</v>
      </c>
      <c r="C167" s="263" t="s">
        <v>496</v>
      </c>
      <c r="D167" s="263" t="str">
        <f>IFERROR(VLOOKUP($B167,'[12]regions WB'!$B$1:$E$216,4,FALSE),0)</f>
        <v/>
      </c>
      <c r="E167" s="264" t="s">
        <v>949</v>
      </c>
      <c r="F167" s="189">
        <f>IFERROR(VLOOKUP($B167,[13]Multihazard!$B$7:$N$222,F$28,FALSE),"")</f>
        <v>42062.7</v>
      </c>
      <c r="G167" s="265">
        <f>IFERROR(VLOOKUP($B167,[13]Multihazard!$B$7:$N$222,G$28,FALSE),"")</f>
        <v>3.39</v>
      </c>
      <c r="H167" s="266">
        <f>IFERROR(VLOOKUP($B167,[13]Multihazard!$B$7:$N$222,H$28,FALSE),"")</f>
        <v>0.08</v>
      </c>
      <c r="I167" s="265">
        <f>IFERROR(VLOOKUP($B167,[13]Multihazard!$B$7:$N$222,I$28,FALSE),"")</f>
        <v>0</v>
      </c>
      <c r="J167" s="267">
        <f>IFERROR(VLOOKUP($B167,[13]Multihazard!$B$7:$N$222,J$28,FALSE),"")</f>
        <v>0</v>
      </c>
      <c r="K167" s="266" t="str">
        <f>IFERROR(VLOOKUP($B167,[13]Multihazard!$B$7:$N$222,K$28,FALSE),"")</f>
        <v>---</v>
      </c>
      <c r="L167" s="266" t="str">
        <f>IFERROR(VLOOKUP($B167,[13]Multihazard!$B$7:$N$222,L$28,FALSE),"")</f>
        <v>---</v>
      </c>
      <c r="M167" s="265">
        <f>IFERROR(VLOOKUP($B167,[13]Multihazard!$B$7:$N$222,M$28,FALSE),"")</f>
        <v>87.3</v>
      </c>
      <c r="N167" s="267">
        <f>IFERROR(VLOOKUP($B167,[13]Multihazard!$B$7:$N$222,N$28,FALSE),"")</f>
        <v>2.0754730438131648</v>
      </c>
      <c r="O167" s="266">
        <f>IFERROR(VLOOKUP($B167,[13]Multihazard!$B$7:$N$222,O$28,FALSE),"")</f>
        <v>90.69</v>
      </c>
      <c r="P167" s="267">
        <f>IFERROR(VLOOKUP($B167,[13]Multihazard!$B$7:$N$222,P$28,FALSE),"")</f>
        <v>2.1560670142430229</v>
      </c>
      <c r="Q167" s="262">
        <f t="shared" si="20"/>
        <v>0.21560670142430233</v>
      </c>
    </row>
    <row r="168" spans="1:17" s="119" customFormat="1">
      <c r="A168" s="263" t="str">
        <f>IFERROR(VLOOKUP($B168,'[12]regions WB'!$B$1:$C$216,2,FALSE),"")</f>
        <v>South Asia</v>
      </c>
      <c r="B168" s="263" t="s">
        <v>116</v>
      </c>
      <c r="C168" s="263" t="s">
        <v>558</v>
      </c>
      <c r="D168" s="263" t="str">
        <f>IFERROR(VLOOKUP($B168,'[12]regions WB'!$B$1:$E$216,4,FALSE),0)</f>
        <v/>
      </c>
      <c r="E168" s="264" t="s">
        <v>946</v>
      </c>
      <c r="F168" s="189">
        <f>IFERROR(VLOOKUP($B168,[13]Multihazard!$B$7:$N$222,F$28,FALSE),"")</f>
        <v>53996.6</v>
      </c>
      <c r="G168" s="265">
        <f>IFERROR(VLOOKUP($B168,[13]Multihazard!$B$7:$N$222,G$28,FALSE),"")</f>
        <v>29.5</v>
      </c>
      <c r="H168" s="266">
        <f>IFERROR(VLOOKUP($B168,[13]Multihazard!$B$7:$N$222,H$28,FALSE),"")</f>
        <v>0.55000000000000004</v>
      </c>
      <c r="I168" s="265">
        <f>IFERROR(VLOOKUP($B168,[13]Multihazard!$B$7:$N$222,I$28,FALSE),"")</f>
        <v>0</v>
      </c>
      <c r="J168" s="267">
        <f>IFERROR(VLOOKUP($B168,[13]Multihazard!$B$7:$N$222,J$28,FALSE),"")</f>
        <v>0</v>
      </c>
      <c r="K168" s="266" t="str">
        <f>IFERROR(VLOOKUP($B168,[13]Multihazard!$B$7:$N$222,K$28,FALSE),"")</f>
        <v>---</v>
      </c>
      <c r="L168" s="266" t="str">
        <f>IFERROR(VLOOKUP($B168,[13]Multihazard!$B$7:$N$222,L$28,FALSE),"")</f>
        <v>---</v>
      </c>
      <c r="M168" s="265">
        <f>IFERROR(VLOOKUP($B168,[13]Multihazard!$B$7:$N$222,M$28,FALSE),"")</f>
        <v>132.07</v>
      </c>
      <c r="N168" s="267">
        <f>IFERROR(VLOOKUP($B168,[13]Multihazard!$B$7:$N$222,N$28,FALSE),"")</f>
        <v>2.4458947415207626</v>
      </c>
      <c r="O168" s="266">
        <f>IFERROR(VLOOKUP($B168,[13]Multihazard!$B$7:$N$222,O$28,FALSE),"")</f>
        <v>161.57</v>
      </c>
      <c r="P168" s="267">
        <f>IFERROR(VLOOKUP($B168,[13]Multihazard!$B$7:$N$222,P$28,FALSE),"")</f>
        <v>2.992225436416367</v>
      </c>
      <c r="Q168" s="262">
        <f t="shared" si="20"/>
        <v>0.2992225436416367</v>
      </c>
    </row>
    <row r="169" spans="1:17" s="119" customFormat="1">
      <c r="A169" s="263" t="str">
        <f>IFERROR(VLOOKUP($B169,'[12]regions WB'!$B$1:$C$216,2,FALSE),"")</f>
        <v>Europe and Central Asia</v>
      </c>
      <c r="B169" s="263" t="s">
        <v>170</v>
      </c>
      <c r="C169" s="263" t="s">
        <v>604</v>
      </c>
      <c r="D169" s="263" t="str">
        <f>IFERROR(VLOOKUP($B169,'[12]regions WB'!$B$1:$E$216,4,FALSE),0)</f>
        <v/>
      </c>
      <c r="E169" s="264" t="s">
        <v>950</v>
      </c>
      <c r="F169" s="189">
        <f>IFERROR(VLOOKUP($B169,[13]Multihazard!$B$7:$N$222,F$28,FALSE),"")</f>
        <v>3410960</v>
      </c>
      <c r="G169" s="265">
        <f>IFERROR(VLOOKUP($B169,[13]Multihazard!$B$7:$N$222,G$28,FALSE),"")</f>
        <v>237.82</v>
      </c>
      <c r="H169" s="266">
        <f>IFERROR(VLOOKUP($B169,[13]Multihazard!$B$7:$N$222,H$28,FALSE),"")</f>
        <v>7.0000000000000007E-2</v>
      </c>
      <c r="I169" s="265">
        <f>IFERROR(VLOOKUP($B169,[13]Multihazard!$B$7:$N$222,I$28,FALSE),"")</f>
        <v>0</v>
      </c>
      <c r="J169" s="267">
        <f>IFERROR(VLOOKUP($B169,[13]Multihazard!$B$7:$N$222,J$28,FALSE),"")</f>
        <v>0</v>
      </c>
      <c r="K169" s="266" t="str">
        <f>IFERROR(VLOOKUP($B169,[13]Multihazard!$B$7:$N$222,K$28,FALSE),"")</f>
        <v>---</v>
      </c>
      <c r="L169" s="266" t="str">
        <f>IFERROR(VLOOKUP($B169,[13]Multihazard!$B$7:$N$222,L$28,FALSE),"")</f>
        <v>---</v>
      </c>
      <c r="M169" s="265">
        <f>IFERROR(VLOOKUP($B169,[13]Multihazard!$B$7:$N$222,M$28,FALSE),"")</f>
        <v>691.54</v>
      </c>
      <c r="N169" s="267">
        <f>IFERROR(VLOOKUP($B169,[13]Multihazard!$B$7:$N$222,N$28,FALSE),"")</f>
        <v>0.20274057743274621</v>
      </c>
      <c r="O169" s="266">
        <f>IFERROR(VLOOKUP($B169,[13]Multihazard!$B$7:$N$222,O$28,FALSE),"")</f>
        <v>929.3599999999999</v>
      </c>
      <c r="P169" s="267">
        <f>IFERROR(VLOOKUP($B169,[13]Multihazard!$B$7:$N$222,P$28,FALSE),"")</f>
        <v>0.27246288434927407</v>
      </c>
      <c r="Q169" s="262">
        <f t="shared" si="20"/>
        <v>2.7246288434927404E-2</v>
      </c>
    </row>
    <row r="170" spans="1:17" s="119" customFormat="1">
      <c r="A170" s="263" t="str">
        <f>IFERROR(VLOOKUP($B170,'[12]regions WB'!$B$1:$C$216,2,FALSE),"")</f>
        <v>East Asia and the Pacific</v>
      </c>
      <c r="B170" s="263" t="s">
        <v>118</v>
      </c>
      <c r="C170" s="263" t="s">
        <v>680</v>
      </c>
      <c r="D170" s="263" t="str">
        <f>IFERROR(VLOOKUP($B170,'[12]regions WB'!$B$1:$E$216,4,FALSE),0)</f>
        <v>SIDS</v>
      </c>
      <c r="E170" s="264" t="s">
        <v>951</v>
      </c>
      <c r="F170" s="189">
        <f>IFERROR(VLOOKUP($B170,[13]Multihazard!$B$7:$N$222,F$28,FALSE),"")</f>
        <v>17113.3</v>
      </c>
      <c r="G170" s="265">
        <f>IFERROR(VLOOKUP($B170,[13]Multihazard!$B$7:$N$222,G$28,FALSE),"")</f>
        <v>2.38</v>
      </c>
      <c r="H170" s="266">
        <f>IFERROR(VLOOKUP($B170,[13]Multihazard!$B$7:$N$222,H$28,FALSE),"")</f>
        <v>0.14000000000000001</v>
      </c>
      <c r="I170" s="265">
        <f>IFERROR(VLOOKUP($B170,[13]Multihazard!$B$7:$N$222,I$28,FALSE),"")</f>
        <v>480.15999999999997</v>
      </c>
      <c r="J170" s="267">
        <f>IFERROR(VLOOKUP($B170,[13]Multihazard!$B$7:$N$222,J$28,FALSE),"")</f>
        <v>28.057709500797625</v>
      </c>
      <c r="K170" s="266">
        <f>IFERROR(VLOOKUP($B170,[13]Multihazard!$B$7:$N$222,K$28,FALSE),"")</f>
        <v>0.37</v>
      </c>
      <c r="L170" s="266">
        <f>IFERROR(VLOOKUP($B170,[13]Multihazard!$B$7:$N$222,L$28,FALSE),"")</f>
        <v>0.02</v>
      </c>
      <c r="M170" s="265" t="str">
        <f>IFERROR(VLOOKUP($B170,[13]Multihazard!$B$7:$N$222,M$28,FALSE),"")</f>
        <v>---</v>
      </c>
      <c r="N170" s="267" t="str">
        <f>IFERROR(VLOOKUP($B170,[13]Multihazard!$B$7:$N$222,N$28,FALSE),"")</f>
        <v>---</v>
      </c>
      <c r="O170" s="266">
        <f>IFERROR(VLOOKUP($B170,[13]Multihazard!$B$7:$N$222,O$28,FALSE),"")</f>
        <v>482.90999999999997</v>
      </c>
      <c r="P170" s="267">
        <f>IFERROR(VLOOKUP($B170,[13]Multihazard!$B$7:$N$222,P$28,FALSE),"")</f>
        <v>28.218403230236131</v>
      </c>
      <c r="Q170" s="262">
        <f t="shared" si="20"/>
        <v>2.8218403230236131</v>
      </c>
    </row>
    <row r="171" spans="1:17" s="119" customFormat="1">
      <c r="A171" s="263" t="str">
        <f>IFERROR(VLOOKUP($B171,'[12]regions WB'!$B$1:$C$216,2,FALSE),"")</f>
        <v>East Asia and the Pacific</v>
      </c>
      <c r="B171" s="263" t="s">
        <v>234</v>
      </c>
      <c r="C171" s="263" t="s">
        <v>665</v>
      </c>
      <c r="D171" s="263" t="str">
        <f>IFERROR(VLOOKUP($B171,'[12]regions WB'!$B$1:$E$216,4,FALSE),0)</f>
        <v/>
      </c>
      <c r="E171" s="264" t="s">
        <v>950</v>
      </c>
      <c r="F171" s="189">
        <f>IFERROR(VLOOKUP($B171,[13]Multihazard!$B$7:$N$222,F$28,FALSE),"")</f>
        <v>679705</v>
      </c>
      <c r="G171" s="265">
        <f>IFERROR(VLOOKUP($B171,[13]Multihazard!$B$7:$N$222,G$28,FALSE),"")</f>
        <v>22.81</v>
      </c>
      <c r="H171" s="266">
        <f>IFERROR(VLOOKUP($B171,[13]Multihazard!$B$7:$N$222,H$28,FALSE),"")</f>
        <v>0.03</v>
      </c>
      <c r="I171" s="265">
        <f>IFERROR(VLOOKUP($B171,[13]Multihazard!$B$7:$N$222,I$28,FALSE),"")</f>
        <v>324.47000000000003</v>
      </c>
      <c r="J171" s="267">
        <f>IFERROR(VLOOKUP($B171,[13]Multihazard!$B$7:$N$222,J$28,FALSE),"")</f>
        <v>0.4773688585489293</v>
      </c>
      <c r="K171" s="266">
        <f>IFERROR(VLOOKUP($B171,[13]Multihazard!$B$7:$N$222,K$28,FALSE),"")</f>
        <v>21.89</v>
      </c>
      <c r="L171" s="266">
        <f>IFERROR(VLOOKUP($B171,[13]Multihazard!$B$7:$N$222,L$28,FALSE),"")</f>
        <v>0.03</v>
      </c>
      <c r="M171" s="265">
        <f>IFERROR(VLOOKUP($B171,[13]Multihazard!$B$7:$N$222,M$28,FALSE),"")</f>
        <v>376.49</v>
      </c>
      <c r="N171" s="267">
        <f>IFERROR(VLOOKUP($B171,[13]Multihazard!$B$7:$N$222,N$28,FALSE),"")</f>
        <v>0.55390206045269641</v>
      </c>
      <c r="O171" s="266">
        <f>IFERROR(VLOOKUP($B171,[13]Multihazard!$B$7:$N$222,O$28,FALSE),"")</f>
        <v>745.66000000000008</v>
      </c>
      <c r="P171" s="267">
        <f>IFERROR(VLOOKUP($B171,[13]Multihazard!$B$7:$N$222,P$28,FALSE),"")</f>
        <v>1.0970347430135134</v>
      </c>
      <c r="Q171" s="262">
        <f t="shared" si="20"/>
        <v>0.10970347430135133</v>
      </c>
    </row>
    <row r="172" spans="1:17" s="119" customFormat="1">
      <c r="A172" s="263" t="str">
        <f>IFERROR(VLOOKUP($B172,'[12]regions WB'!$B$1:$C$216,2,FALSE),"")</f>
        <v>LAC</v>
      </c>
      <c r="B172" s="263" t="s">
        <v>258</v>
      </c>
      <c r="C172" s="263" t="s">
        <v>648</v>
      </c>
      <c r="D172" s="263" t="str">
        <f>IFERROR(VLOOKUP($B172,'[12]regions WB'!$B$1:$E$216,4,FALSE),0)</f>
        <v/>
      </c>
      <c r="E172" s="264" t="s">
        <v>948</v>
      </c>
      <c r="F172" s="189">
        <f>IFERROR(VLOOKUP($B172,[13]Multihazard!$B$7:$N$222,F$28,FALSE),"")</f>
        <v>35973.800000000003</v>
      </c>
      <c r="G172" s="265">
        <f>IFERROR(VLOOKUP($B172,[13]Multihazard!$B$7:$N$222,G$28,FALSE),"")</f>
        <v>72.5</v>
      </c>
      <c r="H172" s="266">
        <f>IFERROR(VLOOKUP($B172,[13]Multihazard!$B$7:$N$222,H$28,FALSE),"")</f>
        <v>2.02</v>
      </c>
      <c r="I172" s="265">
        <f>IFERROR(VLOOKUP($B172,[13]Multihazard!$B$7:$N$222,I$28,FALSE),"")</f>
        <v>3.85</v>
      </c>
      <c r="J172" s="267">
        <f>IFERROR(VLOOKUP($B172,[13]Multihazard!$B$7:$N$222,J$28,FALSE),"")</f>
        <v>0.1070223329200696</v>
      </c>
      <c r="K172" s="266" t="str">
        <f>IFERROR(VLOOKUP($B172,[13]Multihazard!$B$7:$N$222,K$28,FALSE),"")</f>
        <v>---</v>
      </c>
      <c r="L172" s="266" t="str">
        <f>IFERROR(VLOOKUP($B172,[13]Multihazard!$B$7:$N$222,L$28,FALSE),"")</f>
        <v>---</v>
      </c>
      <c r="M172" s="265">
        <f>IFERROR(VLOOKUP($B172,[13]Multihazard!$B$7:$N$222,M$28,FALSE),"")</f>
        <v>33.28</v>
      </c>
      <c r="N172" s="267">
        <f>IFERROR(VLOOKUP($B172,[13]Multihazard!$B$7:$N$222,N$28,FALSE),"")</f>
        <v>0.92511772456621211</v>
      </c>
      <c r="O172" s="266">
        <f>IFERROR(VLOOKUP($B172,[13]Multihazard!$B$7:$N$222,O$28,FALSE),"")</f>
        <v>109.63</v>
      </c>
      <c r="P172" s="267">
        <f>IFERROR(VLOOKUP($B172,[13]Multihazard!$B$7:$N$222,P$28,FALSE),"")</f>
        <v>3.0474956774096702</v>
      </c>
      <c r="Q172" s="262">
        <f t="shared" si="20"/>
        <v>0.30474956774096701</v>
      </c>
    </row>
    <row r="173" spans="1:17" s="119" customFormat="1">
      <c r="A173" s="263" t="str">
        <f>IFERROR(VLOOKUP($B173,'[12]regions WB'!$B$1:$C$216,2,FALSE),"")</f>
        <v>Sub-Saharan Africa</v>
      </c>
      <c r="B173" s="263" t="s">
        <v>430</v>
      </c>
      <c r="C173" s="263" t="s">
        <v>497</v>
      </c>
      <c r="D173" s="263" t="str">
        <f>IFERROR(VLOOKUP($B173,'[12]regions WB'!$B$1:$E$216,4,FALSE),0)</f>
        <v/>
      </c>
      <c r="E173" s="264" t="s">
        <v>946</v>
      </c>
      <c r="F173" s="189">
        <f>IFERROR(VLOOKUP($B173,[13]Multihazard!$B$7:$N$222,F$28,FALSE),"")</f>
        <v>12723.5</v>
      </c>
      <c r="G173" s="265" t="str">
        <f>IFERROR(VLOOKUP($B173,[13]Multihazard!$B$7:$N$222,G$28,FALSE),"")</f>
        <v>---</v>
      </c>
      <c r="H173" s="266" t="str">
        <f>IFERROR(VLOOKUP($B173,[13]Multihazard!$B$7:$N$222,H$28,FALSE),"")</f>
        <v>---</v>
      </c>
      <c r="I173" s="265">
        <f>IFERROR(VLOOKUP($B173,[13]Multihazard!$B$7:$N$222,I$28,FALSE),"")</f>
        <v>0</v>
      </c>
      <c r="J173" s="267">
        <f>IFERROR(VLOOKUP($B173,[13]Multihazard!$B$7:$N$222,J$28,FALSE),"")</f>
        <v>0</v>
      </c>
      <c r="K173" s="266" t="str">
        <f>IFERROR(VLOOKUP($B173,[13]Multihazard!$B$7:$N$222,K$28,FALSE),"")</f>
        <v>---</v>
      </c>
      <c r="L173" s="266" t="str">
        <f>IFERROR(VLOOKUP($B173,[13]Multihazard!$B$7:$N$222,L$28,FALSE),"")</f>
        <v>---</v>
      </c>
      <c r="M173" s="265">
        <f>IFERROR(VLOOKUP($B173,[13]Multihazard!$B$7:$N$222,M$28,FALSE),"")</f>
        <v>21.43</v>
      </c>
      <c r="N173" s="267">
        <f>IFERROR(VLOOKUP($B173,[13]Multihazard!$B$7:$N$222,N$28,FALSE),"")</f>
        <v>1.6842849844775414</v>
      </c>
      <c r="O173" s="266">
        <f>IFERROR(VLOOKUP($B173,[13]Multihazard!$B$7:$N$222,O$28,FALSE),"")</f>
        <v>21.43</v>
      </c>
      <c r="P173" s="267">
        <f>IFERROR(VLOOKUP($B173,[13]Multihazard!$B$7:$N$222,P$28,FALSE),"")</f>
        <v>1.6842849844775416</v>
      </c>
      <c r="Q173" s="262">
        <f t="shared" si="20"/>
        <v>0.16842849844775415</v>
      </c>
    </row>
    <row r="174" spans="1:17" s="119" customFormat="1">
      <c r="A174" s="263" t="str">
        <f>IFERROR(VLOOKUP($B174,'[12]regions WB'!$B$1:$C$216,2,FALSE),"")</f>
        <v>Sub-Saharan Africa</v>
      </c>
      <c r="B174" s="263" t="s">
        <v>394</v>
      </c>
      <c r="C174" s="263" t="s">
        <v>498</v>
      </c>
      <c r="D174" s="263" t="str">
        <f>IFERROR(VLOOKUP($B174,'[12]regions WB'!$B$1:$E$216,4,FALSE),0)</f>
        <v/>
      </c>
      <c r="E174" s="264" t="s">
        <v>948</v>
      </c>
      <c r="F174" s="189">
        <f>IFERROR(VLOOKUP($B174,[13]Multihazard!$B$7:$N$222,F$28,FALSE),"")</f>
        <v>592030</v>
      </c>
      <c r="G174" s="265">
        <f>IFERROR(VLOOKUP($B174,[13]Multihazard!$B$7:$N$222,G$28,FALSE),"")</f>
        <v>20.64</v>
      </c>
      <c r="H174" s="266">
        <f>IFERROR(VLOOKUP($B174,[13]Multihazard!$B$7:$N$222,H$28,FALSE),"")</f>
        <v>0.03</v>
      </c>
      <c r="I174" s="265">
        <f>IFERROR(VLOOKUP($B174,[13]Multihazard!$B$7:$N$222,I$28,FALSE),"")</f>
        <v>0</v>
      </c>
      <c r="J174" s="267">
        <f>IFERROR(VLOOKUP($B174,[13]Multihazard!$B$7:$N$222,J$28,FALSE),"")</f>
        <v>0</v>
      </c>
      <c r="K174" s="266" t="str">
        <f>IFERROR(VLOOKUP($B174,[13]Multihazard!$B$7:$N$222,K$28,FALSE),"")</f>
        <v>---</v>
      </c>
      <c r="L174" s="266" t="str">
        <f>IFERROR(VLOOKUP($B174,[13]Multihazard!$B$7:$N$222,L$28,FALSE),"")</f>
        <v>---</v>
      </c>
      <c r="M174" s="265">
        <f>IFERROR(VLOOKUP($B174,[13]Multihazard!$B$7:$N$222,M$28,FALSE),"")</f>
        <v>693.24</v>
      </c>
      <c r="N174" s="267">
        <f>IFERROR(VLOOKUP($B174,[13]Multihazard!$B$7:$N$222,N$28,FALSE),"")</f>
        <v>1.1709541746195293</v>
      </c>
      <c r="O174" s="266">
        <f>IFERROR(VLOOKUP($B174,[13]Multihazard!$B$7:$N$222,O$28,FALSE),"")</f>
        <v>713.88</v>
      </c>
      <c r="P174" s="267">
        <f>IFERROR(VLOOKUP($B174,[13]Multihazard!$B$7:$N$222,P$28,FALSE),"")</f>
        <v>1.2058172727733392</v>
      </c>
      <c r="Q174" s="262">
        <f t="shared" si="20"/>
        <v>0.12058172727733392</v>
      </c>
    </row>
    <row r="175" spans="1:17" s="119" customFormat="1">
      <c r="A175" s="263" t="str">
        <f>IFERROR(VLOOKUP($B175,'[12]regions WB'!$B$1:$C$216,2,FALSE),"")</f>
        <v>Europe and Central Asia</v>
      </c>
      <c r="B175" s="263" t="s">
        <v>204</v>
      </c>
      <c r="C175" s="263" t="s">
        <v>605</v>
      </c>
      <c r="D175" s="263" t="str">
        <f>IFERROR(VLOOKUP($B175,'[12]regions WB'!$B$1:$E$216,4,FALSE),0)</f>
        <v/>
      </c>
      <c r="E175" s="264" t="s">
        <v>950</v>
      </c>
      <c r="F175" s="189">
        <f>IFERROR(VLOOKUP($B175,[13]Multihazard!$B$7:$N$222,F$28,FALSE),"")</f>
        <v>1933680</v>
      </c>
      <c r="G175" s="265">
        <f>IFERROR(VLOOKUP($B175,[13]Multihazard!$B$7:$N$222,G$28,FALSE),"")</f>
        <v>10.36</v>
      </c>
      <c r="H175" s="266">
        <f>IFERROR(VLOOKUP($B175,[13]Multihazard!$B$7:$N$222,H$28,FALSE),"")</f>
        <v>0.01</v>
      </c>
      <c r="I175" s="265">
        <f>IFERROR(VLOOKUP($B175,[13]Multihazard!$B$7:$N$222,I$28,FALSE),"")</f>
        <v>0</v>
      </c>
      <c r="J175" s="267">
        <f>IFERROR(VLOOKUP($B175,[13]Multihazard!$B$7:$N$222,J$28,FALSE),"")</f>
        <v>0</v>
      </c>
      <c r="K175" s="266" t="str">
        <f>IFERROR(VLOOKUP($B175,[13]Multihazard!$B$7:$N$222,K$28,FALSE),"")</f>
        <v>---</v>
      </c>
      <c r="L175" s="266" t="str">
        <f>IFERROR(VLOOKUP($B175,[13]Multihazard!$B$7:$N$222,L$28,FALSE),"")</f>
        <v>---</v>
      </c>
      <c r="M175" s="265" t="str">
        <f>IFERROR(VLOOKUP($B175,[13]Multihazard!$B$7:$N$222,M$28,FALSE),"")</f>
        <v>---</v>
      </c>
      <c r="N175" s="267" t="str">
        <f>IFERROR(VLOOKUP($B175,[13]Multihazard!$B$7:$N$222,N$28,FALSE),"")</f>
        <v>---</v>
      </c>
      <c r="O175" s="266">
        <f>IFERROR(VLOOKUP($B175,[13]Multihazard!$B$7:$N$222,O$28,FALSE),"")</f>
        <v>10.36</v>
      </c>
      <c r="P175" s="267">
        <f>IFERROR(VLOOKUP($B175,[13]Multihazard!$B$7:$N$222,P$28,FALSE),"")</f>
        <v>5.3576600057920649E-3</v>
      </c>
      <c r="Q175" s="262">
        <f t="shared" si="20"/>
        <v>5.3576600057920652E-4</v>
      </c>
    </row>
    <row r="176" spans="1:17" s="119" customFormat="1">
      <c r="A176" s="263" t="str">
        <f>IFERROR(VLOOKUP($B176,'[12]regions WB'!$B$1:$C$216,2,FALSE),"")</f>
        <v>Middle East and North Africa</v>
      </c>
      <c r="B176" s="263" t="s">
        <v>128</v>
      </c>
      <c r="C176" s="263" t="s">
        <v>559</v>
      </c>
      <c r="D176" s="263" t="str">
        <f>IFERROR(VLOOKUP($B176,'[12]regions WB'!$B$1:$E$216,4,FALSE),0)</f>
        <v/>
      </c>
      <c r="E176" s="264" t="s">
        <v>951</v>
      </c>
      <c r="F176" s="189">
        <f>IFERROR(VLOOKUP($B176,[13]Multihazard!$B$7:$N$222,F$28,FALSE),"")</f>
        <v>202534</v>
      </c>
      <c r="G176" s="265">
        <f>IFERROR(VLOOKUP($B176,[13]Multihazard!$B$7:$N$222,G$28,FALSE),"")</f>
        <v>43.37</v>
      </c>
      <c r="H176" s="266">
        <f>IFERROR(VLOOKUP($B176,[13]Multihazard!$B$7:$N$222,H$28,FALSE),"")</f>
        <v>0.21</v>
      </c>
      <c r="I176" s="265">
        <f>IFERROR(VLOOKUP($B176,[13]Multihazard!$B$7:$N$222,I$28,FALSE),"")</f>
        <v>24.89</v>
      </c>
      <c r="J176" s="267">
        <f>IFERROR(VLOOKUP($B176,[13]Multihazard!$B$7:$N$222,J$28,FALSE),"")</f>
        <v>0.12289294636949845</v>
      </c>
      <c r="K176" s="266" t="str">
        <f>IFERROR(VLOOKUP($B176,[13]Multihazard!$B$7:$N$222,K$28,FALSE),"")</f>
        <v>---</v>
      </c>
      <c r="L176" s="266" t="str">
        <f>IFERROR(VLOOKUP($B176,[13]Multihazard!$B$7:$N$222,L$28,FALSE),"")</f>
        <v>---</v>
      </c>
      <c r="M176" s="265">
        <f>IFERROR(VLOOKUP($B176,[13]Multihazard!$B$7:$N$222,M$28,FALSE),"")</f>
        <v>14.5</v>
      </c>
      <c r="N176" s="267">
        <f>IFERROR(VLOOKUP($B176,[13]Multihazard!$B$7:$N$222,N$28,FALSE),"")</f>
        <v>7.1592917732331354E-2</v>
      </c>
      <c r="O176" s="266">
        <f>IFERROR(VLOOKUP($B176,[13]Multihazard!$B$7:$N$222,O$28,FALSE),"")</f>
        <v>82.759999999999991</v>
      </c>
      <c r="P176" s="267">
        <f>IFERROR(VLOOKUP($B176,[13]Multihazard!$B$7:$N$222,P$28,FALSE),"")</f>
        <v>0.40862274976053398</v>
      </c>
      <c r="Q176" s="262">
        <f t="shared" si="20"/>
        <v>4.0862274976053395E-2</v>
      </c>
    </row>
    <row r="177" spans="1:17" s="119" customFormat="1">
      <c r="A177" s="263" t="str">
        <f>IFERROR(VLOOKUP($B177,'[12]regions WB'!$B$1:$C$216,2,FALSE),"")</f>
        <v>South Asia</v>
      </c>
      <c r="B177" s="263" t="s">
        <v>76</v>
      </c>
      <c r="C177" s="263" t="s">
        <v>560</v>
      </c>
      <c r="D177" s="263" t="str">
        <f>IFERROR(VLOOKUP($B177,'[12]regions WB'!$B$1:$E$216,4,FALSE),0)</f>
        <v/>
      </c>
      <c r="E177" s="264" t="s">
        <v>948</v>
      </c>
      <c r="F177" s="189">
        <f>IFERROR(VLOOKUP($B177,[13]Multihazard!$B$7:$N$222,F$28,FALSE),"")</f>
        <v>502344</v>
      </c>
      <c r="G177" s="265">
        <f>IFERROR(VLOOKUP($B177,[13]Multihazard!$B$7:$N$222,G$28,FALSE),"")</f>
        <v>272.05</v>
      </c>
      <c r="H177" s="266">
        <f>IFERROR(VLOOKUP($B177,[13]Multihazard!$B$7:$N$222,H$28,FALSE),"")</f>
        <v>0.54</v>
      </c>
      <c r="I177" s="265">
        <f>IFERROR(VLOOKUP($B177,[13]Multihazard!$B$7:$N$222,I$28,FALSE),"")</f>
        <v>25.6</v>
      </c>
      <c r="J177" s="267">
        <f>IFERROR(VLOOKUP($B177,[13]Multihazard!$B$7:$N$222,J$28,FALSE),"")</f>
        <v>5.0961094389502012E-2</v>
      </c>
      <c r="K177" s="266" t="str">
        <f>IFERROR(VLOOKUP($B177,[13]Multihazard!$B$7:$N$222,K$28,FALSE),"")</f>
        <v>---</v>
      </c>
      <c r="L177" s="266" t="str">
        <f>IFERROR(VLOOKUP($B177,[13]Multihazard!$B$7:$N$222,L$28,FALSE),"")</f>
        <v>---</v>
      </c>
      <c r="M177" s="265">
        <f>IFERROR(VLOOKUP($B177,[13]Multihazard!$B$7:$N$222,M$28,FALSE),"")</f>
        <v>955.59</v>
      </c>
      <c r="N177" s="267">
        <f>IFERROR(VLOOKUP($B177,[13]Multihazard!$B$7:$N$222,N$28,FALSE),"")</f>
        <v>1.9022621948306342</v>
      </c>
      <c r="O177" s="266">
        <f>IFERROR(VLOOKUP($B177,[13]Multihazard!$B$7:$N$222,O$28,FALSE),"")</f>
        <v>1253.24</v>
      </c>
      <c r="P177" s="267">
        <f>IFERROR(VLOOKUP($B177,[13]Multihazard!$B$7:$N$222,P$28,FALSE),"")</f>
        <v>2.4947844504960743</v>
      </c>
      <c r="Q177" s="262">
        <f t="shared" si="20"/>
        <v>0.24947844504960742</v>
      </c>
    </row>
    <row r="178" spans="1:17" s="119" customFormat="1">
      <c r="A178" s="263" t="str">
        <f>IFERROR(VLOOKUP($B178,'[12]regions WB'!$B$1:$C$216,2,FALSE),"")</f>
        <v>East Asia and the Pacific</v>
      </c>
      <c r="B178" s="263" t="s">
        <v>226</v>
      </c>
      <c r="C178" s="263" t="s">
        <v>666</v>
      </c>
      <c r="D178" s="263" t="str">
        <f>IFERROR(VLOOKUP($B178,'[12]regions WB'!$B$1:$E$216,4,FALSE),0)</f>
        <v>SIDS</v>
      </c>
      <c r="E178" s="264" t="s">
        <v>949</v>
      </c>
      <c r="F178" s="189">
        <f>IFERROR(VLOOKUP($B178,[13]Multihazard!$B$7:$N$222,F$28,FALSE),"")</f>
        <v>780.06700000000001</v>
      </c>
      <c r="G178" s="265">
        <f>IFERROR(VLOOKUP($B178,[13]Multihazard!$B$7:$N$222,G$28,FALSE),"")</f>
        <v>0.13</v>
      </c>
      <c r="H178" s="266">
        <f>IFERROR(VLOOKUP($B178,[13]Multihazard!$B$7:$N$222,H$28,FALSE),"")</f>
        <v>0.16</v>
      </c>
      <c r="I178" s="265">
        <f>IFERROR(VLOOKUP($B178,[13]Multihazard!$B$7:$N$222,I$28,FALSE),"")</f>
        <v>12.81</v>
      </c>
      <c r="J178" s="267">
        <f>IFERROR(VLOOKUP($B178,[13]Multihazard!$B$7:$N$222,J$28,FALSE),"")</f>
        <v>16.421666344044805</v>
      </c>
      <c r="K178" s="266">
        <f>IFERROR(VLOOKUP($B178,[13]Multihazard!$B$7:$N$222,K$28,FALSE),"")</f>
        <v>0.06</v>
      </c>
      <c r="L178" s="266">
        <f>IFERROR(VLOOKUP($B178,[13]Multihazard!$B$7:$N$222,L$28,FALSE),"")</f>
        <v>0.08</v>
      </c>
      <c r="M178" s="265" t="str">
        <f>IFERROR(VLOOKUP($B178,[13]Multihazard!$B$7:$N$222,M$28,FALSE),"")</f>
        <v>---</v>
      </c>
      <c r="N178" s="267" t="str">
        <f>IFERROR(VLOOKUP($B178,[13]Multihazard!$B$7:$N$222,N$28,FALSE),"")</f>
        <v>---</v>
      </c>
      <c r="O178" s="266">
        <f>IFERROR(VLOOKUP($B178,[13]Multihazard!$B$7:$N$222,O$28,FALSE),"")</f>
        <v>13.000000000000002</v>
      </c>
      <c r="P178" s="267">
        <f>IFERROR(VLOOKUP($B178,[13]Multihazard!$B$7:$N$222,P$28,FALSE),"")</f>
        <v>16.665235165697307</v>
      </c>
      <c r="Q178" s="262">
        <f t="shared" si="20"/>
        <v>1.6665235165697307</v>
      </c>
    </row>
    <row r="179" spans="1:17" s="119" customFormat="1">
      <c r="A179" s="263" t="str">
        <f>IFERROR(VLOOKUP($B179,'[12]regions WB'!$B$1:$C$216,2,FALSE),"")</f>
        <v>LAC</v>
      </c>
      <c r="B179" s="263" t="s">
        <v>280</v>
      </c>
      <c r="C179" s="263" t="s">
        <v>649</v>
      </c>
      <c r="D179" s="263" t="str">
        <f>IFERROR(VLOOKUP($B179,'[12]regions WB'!$B$1:$E$216,4,FALSE),0)</f>
        <v/>
      </c>
      <c r="E179" s="264" t="s">
        <v>949</v>
      </c>
      <c r="F179" s="189">
        <f>IFERROR(VLOOKUP($B179,[13]Multihazard!$B$7:$N$222,F$28,FALSE),"")</f>
        <v>124687</v>
      </c>
      <c r="G179" s="265">
        <f>IFERROR(VLOOKUP($B179,[13]Multihazard!$B$7:$N$222,G$28,FALSE),"")</f>
        <v>135.35</v>
      </c>
      <c r="H179" s="266">
        <f>IFERROR(VLOOKUP($B179,[13]Multihazard!$B$7:$N$222,H$28,FALSE),"")</f>
        <v>1.0900000000000001</v>
      </c>
      <c r="I179" s="265">
        <f>IFERROR(VLOOKUP($B179,[13]Multihazard!$B$7:$N$222,I$28,FALSE),"")</f>
        <v>0</v>
      </c>
      <c r="J179" s="267">
        <f>IFERROR(VLOOKUP($B179,[13]Multihazard!$B$7:$N$222,J$28,FALSE),"")</f>
        <v>0</v>
      </c>
      <c r="K179" s="266">
        <f>IFERROR(VLOOKUP($B179,[13]Multihazard!$B$7:$N$222,K$28,FALSE),"")</f>
        <v>0.74</v>
      </c>
      <c r="L179" s="266">
        <f>IFERROR(VLOOKUP($B179,[13]Multihazard!$B$7:$N$222,L$28,FALSE),"")</f>
        <v>0.01</v>
      </c>
      <c r="M179" s="265">
        <f>IFERROR(VLOOKUP($B179,[13]Multihazard!$B$7:$N$222,M$28,FALSE),"")</f>
        <v>21.85</v>
      </c>
      <c r="N179" s="267">
        <f>IFERROR(VLOOKUP($B179,[13]Multihazard!$B$7:$N$222,N$28,FALSE),"")</f>
        <v>0.17523879795006697</v>
      </c>
      <c r="O179" s="266">
        <f>IFERROR(VLOOKUP($B179,[13]Multihazard!$B$7:$N$222,O$28,FALSE),"")</f>
        <v>157.94</v>
      </c>
      <c r="P179" s="267">
        <f>IFERROR(VLOOKUP($B179,[13]Multihazard!$B$7:$N$222,P$28,FALSE),"")</f>
        <v>1.2666917962578297</v>
      </c>
      <c r="Q179" s="262">
        <f t="shared" si="20"/>
        <v>0.12666917962578295</v>
      </c>
    </row>
    <row r="180" spans="1:17" s="119" customFormat="1">
      <c r="A180" s="263" t="str">
        <f>IFERROR(VLOOKUP($B180,'[12]regions WB'!$B$1:$C$216,2,FALSE),"")</f>
        <v>East Asia and the Pacific</v>
      </c>
      <c r="B180" s="263" t="s">
        <v>74</v>
      </c>
      <c r="C180" s="263" t="s">
        <v>667</v>
      </c>
      <c r="D180" s="263" t="str">
        <f>IFERROR(VLOOKUP($B180,'[12]regions WB'!$B$1:$E$216,4,FALSE),0)</f>
        <v>SIDS</v>
      </c>
      <c r="E180" s="264" t="s">
        <v>948</v>
      </c>
      <c r="F180" s="189">
        <f>IFERROR(VLOOKUP($B180,[13]Multihazard!$B$7:$N$222,F$28,FALSE),"")</f>
        <v>47017.9</v>
      </c>
      <c r="G180" s="265">
        <f>IFERROR(VLOOKUP($B180,[13]Multihazard!$B$7:$N$222,G$28,FALSE),"")</f>
        <v>73.59</v>
      </c>
      <c r="H180" s="266">
        <f>IFERROR(VLOOKUP($B180,[13]Multihazard!$B$7:$N$222,H$28,FALSE),"")</f>
        <v>1.57</v>
      </c>
      <c r="I180" s="265">
        <f>IFERROR(VLOOKUP($B180,[13]Multihazard!$B$7:$N$222,I$28,FALSE),"")</f>
        <v>1.4300000000000002</v>
      </c>
      <c r="J180" s="267">
        <f>IFERROR(VLOOKUP($B180,[13]Multihazard!$B$7:$N$222,J$28,FALSE),"")</f>
        <v>3.0413948730164474E-2</v>
      </c>
      <c r="K180" s="266">
        <f>IFERROR(VLOOKUP($B180,[13]Multihazard!$B$7:$N$222,K$28,FALSE),"")</f>
        <v>0.59</v>
      </c>
      <c r="L180" s="266">
        <f>IFERROR(VLOOKUP($B180,[13]Multihazard!$B$7:$N$222,L$28,FALSE),"")</f>
        <v>0.01</v>
      </c>
      <c r="M180" s="265">
        <f>IFERROR(VLOOKUP($B180,[13]Multihazard!$B$7:$N$222,M$28,FALSE),"")</f>
        <v>86.39</v>
      </c>
      <c r="N180" s="267">
        <f>IFERROR(VLOOKUP($B180,[13]Multihazard!$B$7:$N$222,N$28,FALSE),"")</f>
        <v>1.837385336223013</v>
      </c>
      <c r="O180" s="266">
        <f>IFERROR(VLOOKUP($B180,[13]Multihazard!$B$7:$N$222,O$28,FALSE),"")</f>
        <v>162</v>
      </c>
      <c r="P180" s="267">
        <f>IFERROR(VLOOKUP($B180,[13]Multihazard!$B$7:$N$222,P$28,FALSE),"")</f>
        <v>3.4454962897109396</v>
      </c>
      <c r="Q180" s="262">
        <f t="shared" si="20"/>
        <v>0.34454962897109398</v>
      </c>
    </row>
    <row r="181" spans="1:17" s="119" customFormat="1">
      <c r="A181" s="263" t="str">
        <f>IFERROR(VLOOKUP($B181,'[12]regions WB'!$B$1:$C$216,2,FALSE),"")</f>
        <v>LAC</v>
      </c>
      <c r="B181" s="263" t="s">
        <v>312</v>
      </c>
      <c r="C181" s="263" t="s">
        <v>650</v>
      </c>
      <c r="D181" s="263" t="str">
        <f>IFERROR(VLOOKUP($B181,'[12]regions WB'!$B$1:$E$216,4,FALSE),0)</f>
        <v/>
      </c>
      <c r="E181" s="264" t="s">
        <v>948</v>
      </c>
      <c r="F181" s="189">
        <f>IFERROR(VLOOKUP($B181,[13]Multihazard!$B$7:$N$222,F$28,FALSE),"")</f>
        <v>92568.6</v>
      </c>
      <c r="G181" s="265" t="str">
        <f>IFERROR(VLOOKUP($B181,[13]Multihazard!$B$7:$N$222,G$28,FALSE),"")</f>
        <v>---</v>
      </c>
      <c r="H181" s="266" t="str">
        <f>IFERROR(VLOOKUP($B181,[13]Multihazard!$B$7:$N$222,H$28,FALSE),"")</f>
        <v>---</v>
      </c>
      <c r="I181" s="265">
        <f>IFERROR(VLOOKUP($B181,[13]Multihazard!$B$7:$N$222,I$28,FALSE),"")</f>
        <v>0</v>
      </c>
      <c r="J181" s="267">
        <f>IFERROR(VLOOKUP($B181,[13]Multihazard!$B$7:$N$222,J$28,FALSE),"")</f>
        <v>0</v>
      </c>
      <c r="K181" s="266" t="str">
        <f>IFERROR(VLOOKUP($B181,[13]Multihazard!$B$7:$N$222,K$28,FALSE),"")</f>
        <v>---</v>
      </c>
      <c r="L181" s="266" t="str">
        <f>IFERROR(VLOOKUP($B181,[13]Multihazard!$B$7:$N$222,L$28,FALSE),"")</f>
        <v>---</v>
      </c>
      <c r="M181" s="265">
        <f>IFERROR(VLOOKUP($B181,[13]Multihazard!$B$7:$N$222,M$28,FALSE),"")</f>
        <v>79.06</v>
      </c>
      <c r="N181" s="267">
        <f>IFERROR(VLOOKUP($B181,[13]Multihazard!$B$7:$N$222,N$28,FALSE),"")</f>
        <v>0.85406930643868439</v>
      </c>
      <c r="O181" s="266">
        <f>IFERROR(VLOOKUP($B181,[13]Multihazard!$B$7:$N$222,O$28,FALSE),"")</f>
        <v>79.06</v>
      </c>
      <c r="P181" s="267">
        <f>IFERROR(VLOOKUP($B181,[13]Multihazard!$B$7:$N$222,P$28,FALSE),"")</f>
        <v>0.85406930643868428</v>
      </c>
      <c r="Q181" s="262">
        <f t="shared" si="20"/>
        <v>8.5406930643868437E-2</v>
      </c>
    </row>
    <row r="182" spans="1:17" s="119" customFormat="1">
      <c r="A182" s="263" t="str">
        <f>IFERROR(VLOOKUP($B182,'[12]regions WB'!$B$1:$C$216,2,FALSE),"")</f>
        <v>LAC</v>
      </c>
      <c r="B182" s="263" t="s">
        <v>270</v>
      </c>
      <c r="C182" s="263" t="s">
        <v>651</v>
      </c>
      <c r="D182" s="263" t="str">
        <f>IFERROR(VLOOKUP($B182,'[12]regions WB'!$B$1:$E$216,4,FALSE),0)</f>
        <v/>
      </c>
      <c r="E182" s="264" t="s">
        <v>949</v>
      </c>
      <c r="F182" s="189">
        <f>IFERROR(VLOOKUP($B182,[13]Multihazard!$B$7:$N$222,F$28,FALSE),"")</f>
        <v>692345</v>
      </c>
      <c r="G182" s="265">
        <f>IFERROR(VLOOKUP($B182,[13]Multihazard!$B$7:$N$222,G$28,FALSE),"")</f>
        <v>3669.56</v>
      </c>
      <c r="H182" s="266">
        <f>IFERROR(VLOOKUP($B182,[13]Multihazard!$B$7:$N$222,H$28,FALSE),"")</f>
        <v>5.3</v>
      </c>
      <c r="I182" s="265">
        <f>IFERROR(VLOOKUP($B182,[13]Multihazard!$B$7:$N$222,I$28,FALSE),"")</f>
        <v>0</v>
      </c>
      <c r="J182" s="267">
        <f>IFERROR(VLOOKUP($B182,[13]Multihazard!$B$7:$N$222,J$28,FALSE),"")</f>
        <v>0</v>
      </c>
      <c r="K182" s="266">
        <f>IFERROR(VLOOKUP($B182,[13]Multihazard!$B$7:$N$222,K$28,FALSE),"")</f>
        <v>6.92</v>
      </c>
      <c r="L182" s="266">
        <f>IFERROR(VLOOKUP($B182,[13]Multihazard!$B$7:$N$222,L$28,FALSE),"")</f>
        <v>0.01</v>
      </c>
      <c r="M182" s="265">
        <f>IFERROR(VLOOKUP($B182,[13]Multihazard!$B$7:$N$222,M$28,FALSE),"")</f>
        <v>301.27</v>
      </c>
      <c r="N182" s="267">
        <f>IFERROR(VLOOKUP($B182,[13]Multihazard!$B$7:$N$222,N$28,FALSE),"")</f>
        <v>0.4351443283334176</v>
      </c>
      <c r="O182" s="266">
        <f>IFERROR(VLOOKUP($B182,[13]Multihazard!$B$7:$N$222,O$28,FALSE),"")</f>
        <v>3977.75</v>
      </c>
      <c r="P182" s="267">
        <f>IFERROR(VLOOKUP($B182,[13]Multihazard!$B$7:$N$222,P$28,FALSE),"")</f>
        <v>5.7453292794777173</v>
      </c>
      <c r="Q182" s="262">
        <f t="shared" si="20"/>
        <v>0.57453292794777178</v>
      </c>
    </row>
    <row r="183" spans="1:17" s="119" customFormat="1">
      <c r="A183" s="263" t="str">
        <f>IFERROR(VLOOKUP($B183,'[12]regions WB'!$B$1:$C$216,2,FALSE),"")</f>
        <v>East Asia and the Pacific</v>
      </c>
      <c r="B183" s="263" t="s">
        <v>29</v>
      </c>
      <c r="C183" s="263" t="s">
        <v>561</v>
      </c>
      <c r="D183" s="263" t="str">
        <f>IFERROR(VLOOKUP($B183,'[12]regions WB'!$B$1:$E$216,4,FALSE),0)</f>
        <v/>
      </c>
      <c r="E183" s="264" t="s">
        <v>948</v>
      </c>
      <c r="F183" s="189">
        <f>IFERROR(VLOOKUP($B183,[13]Multihazard!$B$7:$N$222,F$28,FALSE),"")</f>
        <v>566949</v>
      </c>
      <c r="G183" s="265">
        <f>IFERROR(VLOOKUP($B183,[13]Multihazard!$B$7:$N$222,G$28,FALSE),"")</f>
        <v>703.46</v>
      </c>
      <c r="H183" s="266">
        <f>IFERROR(VLOOKUP($B183,[13]Multihazard!$B$7:$N$222,H$28,FALSE),"")</f>
        <v>1.24</v>
      </c>
      <c r="I183" s="265">
        <f>IFERROR(VLOOKUP($B183,[13]Multihazard!$B$7:$N$222,I$28,FALSE),"")</f>
        <v>6613.13</v>
      </c>
      <c r="J183" s="267">
        <f>IFERROR(VLOOKUP($B183,[13]Multihazard!$B$7:$N$222,J$28,FALSE),"")</f>
        <v>11.66441778713782</v>
      </c>
      <c r="K183" s="266">
        <f>IFERROR(VLOOKUP($B183,[13]Multihazard!$B$7:$N$222,K$28,FALSE),"")</f>
        <v>30.63</v>
      </c>
      <c r="L183" s="266">
        <f>IFERROR(VLOOKUP($B183,[13]Multihazard!$B$7:$N$222,L$28,FALSE),"")</f>
        <v>0.05</v>
      </c>
      <c r="M183" s="265">
        <f>IFERROR(VLOOKUP($B183,[13]Multihazard!$B$7:$N$222,M$28,FALSE),"")</f>
        <v>506.7</v>
      </c>
      <c r="N183" s="267">
        <f>IFERROR(VLOOKUP($B183,[13]Multihazard!$B$7:$N$222,N$28,FALSE),"")</f>
        <v>0.89373118216982472</v>
      </c>
      <c r="O183" s="266">
        <f>IFERROR(VLOOKUP($B183,[13]Multihazard!$B$7:$N$222,O$28,FALSE),"")</f>
        <v>7853.92</v>
      </c>
      <c r="P183" s="267">
        <f>IFERROR(VLOOKUP($B183,[13]Multihazard!$B$7:$N$222,P$28,FALSE),"")</f>
        <v>13.852956791527985</v>
      </c>
      <c r="Q183" s="262">
        <f t="shared" si="20"/>
        <v>1.3852956791527986</v>
      </c>
    </row>
    <row r="184" spans="1:17" s="119" customFormat="1">
      <c r="A184" s="263" t="str">
        <f>IFERROR(VLOOKUP($B184,'[12]regions WB'!$B$1:$C$216,2,FALSE),"")</f>
        <v>Europe and Central Asia</v>
      </c>
      <c r="B184" s="263" t="s">
        <v>178</v>
      </c>
      <c r="C184" s="263" t="s">
        <v>606</v>
      </c>
      <c r="D184" s="263" t="str">
        <f>IFERROR(VLOOKUP($B184,'[12]regions WB'!$B$1:$E$216,4,FALSE),0)</f>
        <v/>
      </c>
      <c r="E184" s="264" t="s">
        <v>950</v>
      </c>
      <c r="F184" s="189">
        <f>IFERROR(VLOOKUP($B184,[13]Multihazard!$B$7:$N$222,F$28,FALSE),"")</f>
        <v>1614720</v>
      </c>
      <c r="G184" s="265">
        <f>IFERROR(VLOOKUP($B184,[13]Multihazard!$B$7:$N$222,G$28,FALSE),"")</f>
        <v>188.81</v>
      </c>
      <c r="H184" s="266">
        <f>IFERROR(VLOOKUP($B184,[13]Multihazard!$B$7:$N$222,H$28,FALSE),"")</f>
        <v>0.12</v>
      </c>
      <c r="I184" s="265">
        <f>IFERROR(VLOOKUP($B184,[13]Multihazard!$B$7:$N$222,I$28,FALSE),"")</f>
        <v>0</v>
      </c>
      <c r="J184" s="267">
        <f>IFERROR(VLOOKUP($B184,[13]Multihazard!$B$7:$N$222,J$28,FALSE),"")</f>
        <v>0</v>
      </c>
      <c r="K184" s="266" t="str">
        <f>IFERROR(VLOOKUP($B184,[13]Multihazard!$B$7:$N$222,K$28,FALSE),"")</f>
        <v>---</v>
      </c>
      <c r="L184" s="266" t="str">
        <f>IFERROR(VLOOKUP($B184,[13]Multihazard!$B$7:$N$222,L$28,FALSE),"")</f>
        <v>---</v>
      </c>
      <c r="M184" s="265">
        <f>IFERROR(VLOOKUP($B184,[13]Multihazard!$B$7:$N$222,M$28,FALSE),"")</f>
        <v>502.02</v>
      </c>
      <c r="N184" s="267">
        <f>IFERROR(VLOOKUP($B184,[13]Multihazard!$B$7:$N$222,N$28,FALSE),"")</f>
        <v>0.31090219976218786</v>
      </c>
      <c r="O184" s="266">
        <f>IFERROR(VLOOKUP($B184,[13]Multihazard!$B$7:$N$222,O$28,FALSE),"")</f>
        <v>690.82999999999993</v>
      </c>
      <c r="P184" s="267">
        <f>IFERROR(VLOOKUP($B184,[13]Multihazard!$B$7:$N$222,P$28,FALSE),"")</f>
        <v>0.42783268925881879</v>
      </c>
      <c r="Q184" s="262">
        <f t="shared" si="20"/>
        <v>4.2783268925881884E-2</v>
      </c>
    </row>
    <row r="185" spans="1:17" s="119" customFormat="1">
      <c r="A185" s="263" t="str">
        <f>IFERROR(VLOOKUP($B185,'[12]regions WB'!$B$1:$C$216,2,FALSE),"")</f>
        <v>Europe and Central Asia</v>
      </c>
      <c r="B185" s="263" t="s">
        <v>192</v>
      </c>
      <c r="C185" s="263" t="s">
        <v>607</v>
      </c>
      <c r="D185" s="263" t="str">
        <f>IFERROR(VLOOKUP($B185,'[12]regions WB'!$B$1:$E$216,4,FALSE),0)</f>
        <v/>
      </c>
      <c r="E185" s="264" t="s">
        <v>950</v>
      </c>
      <c r="F185" s="189">
        <f>IFERROR(VLOOKUP($B185,[13]Multihazard!$B$7:$N$222,F$28,FALSE),"")</f>
        <v>1054340</v>
      </c>
      <c r="G185" s="265">
        <f>IFERROR(VLOOKUP($B185,[13]Multihazard!$B$7:$N$222,G$28,FALSE),"")</f>
        <v>7.35</v>
      </c>
      <c r="H185" s="266">
        <f>IFERROR(VLOOKUP($B185,[13]Multihazard!$B$7:$N$222,H$28,FALSE),"")</f>
        <v>0.01</v>
      </c>
      <c r="I185" s="265">
        <f>IFERROR(VLOOKUP($B185,[13]Multihazard!$B$7:$N$222,I$28,FALSE),"")</f>
        <v>0</v>
      </c>
      <c r="J185" s="267">
        <f>IFERROR(VLOOKUP($B185,[13]Multihazard!$B$7:$N$222,J$28,FALSE),"")</f>
        <v>0</v>
      </c>
      <c r="K185" s="266" t="str">
        <f>IFERROR(VLOOKUP($B185,[13]Multihazard!$B$7:$N$222,K$28,FALSE),"")</f>
        <v>---</v>
      </c>
      <c r="L185" s="266" t="str">
        <f>IFERROR(VLOOKUP($B185,[13]Multihazard!$B$7:$N$222,L$28,FALSE),"")</f>
        <v>---</v>
      </c>
      <c r="M185" s="265">
        <f>IFERROR(VLOOKUP($B185,[13]Multihazard!$B$7:$N$222,M$28,FALSE),"")</f>
        <v>104.04</v>
      </c>
      <c r="N185" s="267">
        <f>IFERROR(VLOOKUP($B185,[13]Multihazard!$B$7:$N$222,N$28,FALSE),"")</f>
        <v>9.8677845856175436E-2</v>
      </c>
      <c r="O185" s="266">
        <f>IFERROR(VLOOKUP($B185,[13]Multihazard!$B$7:$N$222,O$28,FALSE),"")</f>
        <v>111.39</v>
      </c>
      <c r="P185" s="267">
        <f>IFERROR(VLOOKUP($B185,[13]Multihazard!$B$7:$N$222,P$28,FALSE),"")</f>
        <v>0.10564903162167802</v>
      </c>
      <c r="Q185" s="262">
        <f t="shared" si="20"/>
        <v>1.0564903162167802E-2</v>
      </c>
    </row>
    <row r="186" spans="1:17" s="119" customFormat="1">
      <c r="A186" s="263" t="str">
        <f>IFERROR(VLOOKUP($B186,'[12]regions WB'!$B$1:$C$216,2,FALSE),"")</f>
        <v>LAC</v>
      </c>
      <c r="B186" s="263" t="s">
        <v>304</v>
      </c>
      <c r="C186" s="263" t="s">
        <v>690</v>
      </c>
      <c r="D186" s="263" t="str">
        <f>IFERROR(VLOOKUP($B186,'[12]regions WB'!$B$1:$E$216,4,FALSE),0)</f>
        <v>SIDS</v>
      </c>
      <c r="E186" s="264" t="s">
        <v>951</v>
      </c>
      <c r="F186" s="189">
        <f>IFERROR(VLOOKUP($B186,[13]Multihazard!$B$7:$N$222,F$28,FALSE),"")</f>
        <v>259030</v>
      </c>
      <c r="G186" s="265">
        <f>IFERROR(VLOOKUP($B186,[13]Multihazard!$B$7:$N$222,G$28,FALSE),"")</f>
        <v>354.23</v>
      </c>
      <c r="H186" s="266">
        <f>IFERROR(VLOOKUP($B186,[13]Multihazard!$B$7:$N$222,H$28,FALSE),"")</f>
        <v>1.37</v>
      </c>
      <c r="I186" s="265">
        <f>IFERROR(VLOOKUP($B186,[13]Multihazard!$B$7:$N$222,I$28,FALSE),"")</f>
        <v>4355.08</v>
      </c>
      <c r="J186" s="267">
        <f>IFERROR(VLOOKUP($B186,[13]Multihazard!$B$7:$N$222,J$28,FALSE),"")</f>
        <v>16.813033239393121</v>
      </c>
      <c r="K186" s="266">
        <f>IFERROR(VLOOKUP($B186,[13]Multihazard!$B$7:$N$222,K$28,FALSE),"")</f>
        <v>3.67</v>
      </c>
      <c r="L186" s="266">
        <f>IFERROR(VLOOKUP($B186,[13]Multihazard!$B$7:$N$222,L$28,FALSE),"")</f>
        <v>0.01</v>
      </c>
      <c r="M186" s="265">
        <f>IFERROR(VLOOKUP($B186,[13]Multihazard!$B$7:$N$222,M$28,FALSE),"")</f>
        <v>7.98</v>
      </c>
      <c r="N186" s="267">
        <f>IFERROR(VLOOKUP($B186,[13]Multihazard!$B$7:$N$222,N$28,FALSE),"")</f>
        <v>3.0807242404354711E-2</v>
      </c>
      <c r="O186" s="266">
        <f>IFERROR(VLOOKUP($B186,[13]Multihazard!$B$7:$N$222,O$28,FALSE),"")</f>
        <v>4720.9599999999991</v>
      </c>
      <c r="P186" s="267">
        <f>IFERROR(VLOOKUP($B186,[13]Multihazard!$B$7:$N$222,P$28,FALSE),"")</f>
        <v>18.225533721962705</v>
      </c>
      <c r="Q186" s="262">
        <f t="shared" si="20"/>
        <v>1.8225533721962703</v>
      </c>
    </row>
    <row r="187" spans="1:17" s="119" customFormat="1">
      <c r="A187" s="263" t="str">
        <f>IFERROR(VLOOKUP($B187,'[12]regions WB'!$B$1:$C$216,2,FALSE),"")</f>
        <v>Middle East and North Africa</v>
      </c>
      <c r="B187" s="263" t="s">
        <v>138</v>
      </c>
      <c r="C187" s="263" t="s">
        <v>562</v>
      </c>
      <c r="D187" s="263" t="str">
        <f>IFERROR(VLOOKUP($B187,'[12]regions WB'!$B$1:$E$216,4,FALSE),0)</f>
        <v/>
      </c>
      <c r="E187" s="264" t="s">
        <v>951</v>
      </c>
      <c r="F187" s="189">
        <f>IFERROR(VLOOKUP($B187,[13]Multihazard!$B$7:$N$222,F$28,FALSE),"")</f>
        <v>624818</v>
      </c>
      <c r="G187" s="265">
        <f>IFERROR(VLOOKUP($B187,[13]Multihazard!$B$7:$N$222,G$28,FALSE),"")</f>
        <v>152.9</v>
      </c>
      <c r="H187" s="266">
        <f>IFERROR(VLOOKUP($B187,[13]Multihazard!$B$7:$N$222,H$28,FALSE),"")</f>
        <v>0.24</v>
      </c>
      <c r="I187" s="265">
        <f>IFERROR(VLOOKUP($B187,[13]Multihazard!$B$7:$N$222,I$28,FALSE),"")</f>
        <v>0</v>
      </c>
      <c r="J187" s="267">
        <f>IFERROR(VLOOKUP($B187,[13]Multihazard!$B$7:$N$222,J$28,FALSE),"")</f>
        <v>0</v>
      </c>
      <c r="K187" s="266" t="str">
        <f>IFERROR(VLOOKUP($B187,[13]Multihazard!$B$7:$N$222,K$28,FALSE),"")</f>
        <v>---</v>
      </c>
      <c r="L187" s="266" t="str">
        <f>IFERROR(VLOOKUP($B187,[13]Multihazard!$B$7:$N$222,L$28,FALSE),"")</f>
        <v>---</v>
      </c>
      <c r="M187" s="265">
        <f>IFERROR(VLOOKUP($B187,[13]Multihazard!$B$7:$N$222,M$28,FALSE),"")</f>
        <v>7.0000000000000007E-2</v>
      </c>
      <c r="N187" s="267">
        <f>IFERROR(VLOOKUP($B187,[13]Multihazard!$B$7:$N$222,N$28,FALSE),"")</f>
        <v>1.1203262390007971E-4</v>
      </c>
      <c r="O187" s="266">
        <f>IFERROR(VLOOKUP($B187,[13]Multihazard!$B$7:$N$222,O$28,FALSE),"")</f>
        <v>152.97</v>
      </c>
      <c r="P187" s="267">
        <f>IFERROR(VLOOKUP($B187,[13]Multihazard!$B$7:$N$222,P$28,FALSE),"")</f>
        <v>0.24482329254278845</v>
      </c>
      <c r="Q187" s="262">
        <f t="shared" si="20"/>
        <v>2.4482329254278845E-2</v>
      </c>
    </row>
    <row r="188" spans="1:17" s="119" customFormat="1">
      <c r="A188" s="263" t="str">
        <f>IFERROR(VLOOKUP($B188,'[12]regions WB'!$B$1:$C$216,2,FALSE),"")</f>
        <v>East Asia and the Pacific</v>
      </c>
      <c r="B188" s="263" t="s">
        <v>102</v>
      </c>
      <c r="C188" s="263" t="s">
        <v>1007</v>
      </c>
      <c r="D188" s="263" t="str">
        <f>IFERROR(VLOOKUP($B188,'[12]regions WB'!$B$1:$E$216,4,FALSE),0)</f>
        <v/>
      </c>
      <c r="E188" s="264" t="s">
        <v>946</v>
      </c>
      <c r="F188" s="189">
        <f>IFERROR(VLOOKUP($B188,[13]Multihazard!$B$7:$N$222,F$28,FALSE),"")</f>
        <v>5538600</v>
      </c>
      <c r="G188" s="265">
        <f>IFERROR(VLOOKUP($B188,[13]Multihazard!$B$7:$N$222,G$28,FALSE),"")</f>
        <v>45.48</v>
      </c>
      <c r="H188" s="266">
        <f>IFERROR(VLOOKUP($B188,[13]Multihazard!$B$7:$N$222,H$28,FALSE),"")</f>
        <v>0.01</v>
      </c>
      <c r="I188" s="265">
        <f>IFERROR(VLOOKUP($B188,[13]Multihazard!$B$7:$N$222,I$28,FALSE),"")</f>
        <v>7753</v>
      </c>
      <c r="J188" s="267">
        <f>IFERROR(VLOOKUP($B188,[13]Multihazard!$B$7:$N$222,J$28,FALSE),"")</f>
        <v>1.3998122269165494</v>
      </c>
      <c r="K188" s="266" t="str">
        <f>IFERROR(VLOOKUP($B188,[13]Multihazard!$B$7:$N$222,K$28,FALSE),"")</f>
        <v>---</v>
      </c>
      <c r="L188" s="266" t="str">
        <f>IFERROR(VLOOKUP($B188,[13]Multihazard!$B$7:$N$222,L$28,FALSE),"")</f>
        <v>---</v>
      </c>
      <c r="M188" s="265">
        <f>IFERROR(VLOOKUP($B188,[13]Multihazard!$B$7:$N$222,M$28,FALSE),"")</f>
        <v>2062.7800000000002</v>
      </c>
      <c r="N188" s="267">
        <f>IFERROR(VLOOKUP($B188,[13]Multihazard!$B$7:$N$222,N$28,FALSE),"")</f>
        <v>0.37243707796193992</v>
      </c>
      <c r="O188" s="266">
        <f>IFERROR(VLOOKUP($B188,[13]Multihazard!$B$7:$N$222,O$28,FALSE),"")</f>
        <v>9861.26</v>
      </c>
      <c r="P188" s="267">
        <f>IFERROR(VLOOKUP($B188,[13]Multihazard!$B$7:$N$222,P$28,FALSE),"")</f>
        <v>1.7804607662586214</v>
      </c>
      <c r="Q188" s="262">
        <f t="shared" si="20"/>
        <v>0.17804607662586214</v>
      </c>
    </row>
    <row r="189" spans="1:17" s="119" customFormat="1">
      <c r="A189" s="263" t="str">
        <f>IFERROR(VLOOKUP($B189,'[12]regions WB'!$B$1:$C$216,2,FALSE),"")</f>
        <v>Europe and Central Asia</v>
      </c>
      <c r="B189" s="263" t="s">
        <v>168</v>
      </c>
      <c r="C189" s="263" t="s">
        <v>1013</v>
      </c>
      <c r="D189" s="263" t="str">
        <f>IFERROR(VLOOKUP($B189,'[12]regions WB'!$B$1:$E$216,4,FALSE),0)</f>
        <v/>
      </c>
      <c r="E189" s="264" t="s">
        <v>948</v>
      </c>
      <c r="F189" s="189">
        <f>IFERROR(VLOOKUP($B189,[13]Multihazard!$B$7:$N$222,F$28,FALSE),"")</f>
        <v>33762.699999999997</v>
      </c>
      <c r="G189" s="265">
        <f>IFERROR(VLOOKUP($B189,[13]Multihazard!$B$7:$N$222,G$28,FALSE),"")</f>
        <v>2.83</v>
      </c>
      <c r="H189" s="266">
        <f>IFERROR(VLOOKUP($B189,[13]Multihazard!$B$7:$N$222,H$28,FALSE),"")</f>
        <v>0.08</v>
      </c>
      <c r="I189" s="265">
        <f>IFERROR(VLOOKUP($B189,[13]Multihazard!$B$7:$N$222,I$28,FALSE),"")</f>
        <v>0</v>
      </c>
      <c r="J189" s="267">
        <f>IFERROR(VLOOKUP($B189,[13]Multihazard!$B$7:$N$222,J$28,FALSE),"")</f>
        <v>0</v>
      </c>
      <c r="K189" s="266" t="str">
        <f>IFERROR(VLOOKUP($B189,[13]Multihazard!$B$7:$N$222,K$28,FALSE),"")</f>
        <v>---</v>
      </c>
      <c r="L189" s="266" t="str">
        <f>IFERROR(VLOOKUP($B189,[13]Multihazard!$B$7:$N$222,L$28,FALSE),"")</f>
        <v>---</v>
      </c>
      <c r="M189" s="265">
        <f>IFERROR(VLOOKUP($B189,[13]Multihazard!$B$7:$N$222,M$28,FALSE),"")</f>
        <v>84.76</v>
      </c>
      <c r="N189" s="267">
        <f>IFERROR(VLOOKUP($B189,[13]Multihazard!$B$7:$N$222,N$28,FALSE),"")</f>
        <v>2.5104627295802771</v>
      </c>
      <c r="O189" s="266">
        <f>IFERROR(VLOOKUP($B189,[13]Multihazard!$B$7:$N$222,O$28,FALSE),"")</f>
        <v>87.59</v>
      </c>
      <c r="P189" s="267">
        <f>IFERROR(VLOOKUP($B189,[13]Multihazard!$B$7:$N$222,P$28,FALSE),"")</f>
        <v>2.594283040159703</v>
      </c>
      <c r="Q189" s="262">
        <f t="shared" si="20"/>
        <v>0.25942830401597028</v>
      </c>
    </row>
    <row r="190" spans="1:17" s="119" customFormat="1">
      <c r="A190" s="263" t="str">
        <f>IFERROR(VLOOKUP($B190,'[12]regions WB'!$B$1:$C$216,2,FALSE),"")</f>
        <v>Sub-Saharan Africa</v>
      </c>
      <c r="B190" s="263" t="s">
        <v>442</v>
      </c>
      <c r="C190" s="263" t="s">
        <v>1002</v>
      </c>
      <c r="D190" s="263" t="str">
        <f>IFERROR(VLOOKUP($B190,'[12]regions WB'!$B$1:$E$216,4,FALSE),0)</f>
        <v/>
      </c>
      <c r="E190" s="264" t="s">
        <v>962</v>
      </c>
      <c r="F190" s="189">
        <f>IFERROR(VLOOKUP($B190,[13]Multihazard!$B$7:$N$222,F$28,FALSE),"")</f>
        <v>67897.7</v>
      </c>
      <c r="G190" s="265" t="str">
        <f>IFERROR(VLOOKUP($B190,[13]Multihazard!$B$7:$N$222,G$28,FALSE),"")</f>
        <v>---</v>
      </c>
      <c r="H190" s="266" t="str">
        <f>IFERROR(VLOOKUP($B190,[13]Multihazard!$B$7:$N$222,H$28,FALSE),"")</f>
        <v>---</v>
      </c>
      <c r="I190" s="265">
        <f>IFERROR(VLOOKUP($B190,[13]Multihazard!$B$7:$N$222,I$28,FALSE),"")</f>
        <v>139.64000000000001</v>
      </c>
      <c r="J190" s="267">
        <f>IFERROR(VLOOKUP($B190,[13]Multihazard!$B$7:$N$222,J$28,FALSE),"")</f>
        <v>2.0566234202336755</v>
      </c>
      <c r="K190" s="266" t="str">
        <f>IFERROR(VLOOKUP($B190,[13]Multihazard!$B$7:$N$222,K$28,FALSE),"")</f>
        <v>---</v>
      </c>
      <c r="L190" s="266" t="str">
        <f>IFERROR(VLOOKUP($B190,[13]Multihazard!$B$7:$N$222,L$28,FALSE),"")</f>
        <v>---</v>
      </c>
      <c r="M190" s="265" t="str">
        <f>IFERROR(VLOOKUP($B190,[13]Multihazard!$B$7:$N$222,M$28,FALSE),"")</f>
        <v>---</v>
      </c>
      <c r="N190" s="267" t="str">
        <f>IFERROR(VLOOKUP($B190,[13]Multihazard!$B$7:$N$222,N$28,FALSE),"")</f>
        <v>---</v>
      </c>
      <c r="O190" s="266">
        <f>IFERROR(VLOOKUP($B190,[13]Multihazard!$B$7:$N$222,O$28,FALSE),"")</f>
        <v>139.64000000000001</v>
      </c>
      <c r="P190" s="267">
        <f>IFERROR(VLOOKUP($B190,[13]Multihazard!$B$7:$N$222,P$28,FALSE),"")</f>
        <v>2.0566234202336755</v>
      </c>
      <c r="Q190" s="262">
        <f t="shared" si="20"/>
        <v>0.20566234202336756</v>
      </c>
    </row>
    <row r="191" spans="1:17" s="119" customFormat="1">
      <c r="A191" s="263" t="str">
        <f>IFERROR(VLOOKUP($B191,'[12]regions WB'!$B$1:$C$216,2,FALSE),"")</f>
        <v>Europe and Central Asia</v>
      </c>
      <c r="B191" s="263" t="s">
        <v>978</v>
      </c>
      <c r="C191" s="263" t="s">
        <v>608</v>
      </c>
      <c r="D191" s="263" t="str">
        <f>IFERROR(VLOOKUP($B191,'[12]regions WB'!$B$1:$E$216,4,FALSE),0)</f>
        <v/>
      </c>
      <c r="E191" s="264" t="s">
        <v>949</v>
      </c>
      <c r="F191" s="189">
        <f>IFERROR(VLOOKUP($B191,[13]Multihazard!$B$7:$N$222,F$28,FALSE),"")</f>
        <v>555697</v>
      </c>
      <c r="G191" s="265">
        <f>IFERROR(VLOOKUP($B191,[13]Multihazard!$B$7:$N$222,G$28,FALSE),"")</f>
        <v>255.64</v>
      </c>
      <c r="H191" s="266">
        <f>IFERROR(VLOOKUP($B191,[13]Multihazard!$B$7:$N$222,H$28,FALSE),"")</f>
        <v>0.46</v>
      </c>
      <c r="I191" s="265">
        <f>IFERROR(VLOOKUP($B191,[13]Multihazard!$B$7:$N$222,I$28,FALSE),"")</f>
        <v>0</v>
      </c>
      <c r="J191" s="267">
        <f>IFERROR(VLOOKUP($B191,[13]Multihazard!$B$7:$N$222,J$28,FALSE),"")</f>
        <v>0</v>
      </c>
      <c r="K191" s="266" t="str">
        <f>IFERROR(VLOOKUP($B191,[13]Multihazard!$B$7:$N$222,K$28,FALSE),"")</f>
        <v>---</v>
      </c>
      <c r="L191" s="266" t="str">
        <f>IFERROR(VLOOKUP($B191,[13]Multihazard!$B$7:$N$222,L$28,FALSE),"")</f>
        <v>---</v>
      </c>
      <c r="M191" s="265">
        <f>IFERROR(VLOOKUP($B191,[13]Multihazard!$B$7:$N$222,M$28,FALSE),"")</f>
        <v>448.66</v>
      </c>
      <c r="N191" s="267">
        <f>IFERROR(VLOOKUP($B191,[13]Multihazard!$B$7:$N$222,N$28,FALSE),"")</f>
        <v>0.80738244043066643</v>
      </c>
      <c r="O191" s="266">
        <f>IFERROR(VLOOKUP($B191,[13]Multihazard!$B$7:$N$222,O$28,FALSE),"")</f>
        <v>704.3</v>
      </c>
      <c r="P191" s="267">
        <f>IFERROR(VLOOKUP($B191,[13]Multihazard!$B$7:$N$222,P$28,FALSE),"")</f>
        <v>1.2674173155514605</v>
      </c>
      <c r="Q191" s="262">
        <f t="shared" si="20"/>
        <v>0.12674173155514604</v>
      </c>
    </row>
    <row r="192" spans="1:17" s="119" customFormat="1">
      <c r="A192" s="263" t="str">
        <f>IFERROR(VLOOKUP($B192,'[12]regions WB'!$B$1:$C$216,2,FALSE),"")</f>
        <v>Europe and Central Asia</v>
      </c>
      <c r="B192" s="263" t="s">
        <v>198</v>
      </c>
      <c r="C192" s="263" t="s">
        <v>609</v>
      </c>
      <c r="D192" s="263" t="str">
        <f>IFERROR(VLOOKUP($B192,'[12]regions WB'!$B$1:$E$216,4,FALSE),0)</f>
        <v/>
      </c>
      <c r="E192" s="264" t="s">
        <v>951</v>
      </c>
      <c r="F192" s="189">
        <f>IFERROR(VLOOKUP($B192,[13]Multihazard!$B$7:$N$222,F$28,FALSE),"")</f>
        <v>6325790</v>
      </c>
      <c r="G192" s="265">
        <f>IFERROR(VLOOKUP($B192,[13]Multihazard!$B$7:$N$222,G$28,FALSE),"")</f>
        <v>296.92</v>
      </c>
      <c r="H192" s="266">
        <f>IFERROR(VLOOKUP($B192,[13]Multihazard!$B$7:$N$222,H$28,FALSE),"")</f>
        <v>0.05</v>
      </c>
      <c r="I192" s="265">
        <f>IFERROR(VLOOKUP($B192,[13]Multihazard!$B$7:$N$222,I$28,FALSE),"")</f>
        <v>0</v>
      </c>
      <c r="J192" s="267">
        <f>IFERROR(VLOOKUP($B192,[13]Multihazard!$B$7:$N$222,J$28,FALSE),"")</f>
        <v>0</v>
      </c>
      <c r="K192" s="266" t="str">
        <f>IFERROR(VLOOKUP($B192,[13]Multihazard!$B$7:$N$222,K$28,FALSE),"")</f>
        <v>---</v>
      </c>
      <c r="L192" s="266" t="str">
        <f>IFERROR(VLOOKUP($B192,[13]Multihazard!$B$7:$N$222,L$28,FALSE),"")</f>
        <v>---</v>
      </c>
      <c r="M192" s="265">
        <f>IFERROR(VLOOKUP($B192,[13]Multihazard!$B$7:$N$222,M$28,FALSE),"")</f>
        <v>4144.32</v>
      </c>
      <c r="N192" s="267">
        <f>IFERROR(VLOOKUP($B192,[13]Multihazard!$B$7:$N$222,N$28,FALSE),"")</f>
        <v>0.6551466299070946</v>
      </c>
      <c r="O192" s="266">
        <f>IFERROR(VLOOKUP($B192,[13]Multihazard!$B$7:$N$222,O$28,FALSE),"")</f>
        <v>4441.24</v>
      </c>
      <c r="P192" s="267">
        <f>IFERROR(VLOOKUP($B192,[13]Multihazard!$B$7:$N$222,P$28,FALSE),"")</f>
        <v>0.70208464081166144</v>
      </c>
      <c r="Q192" s="262">
        <f t="shared" si="20"/>
        <v>7.0208464081166141E-2</v>
      </c>
    </row>
    <row r="193" spans="1:17" s="119" customFormat="1">
      <c r="A193" s="263" t="str">
        <f>IFERROR(VLOOKUP($B193,'[12]regions WB'!$B$1:$C$216,2,FALSE),"")</f>
        <v>Sub-Saharan Africa</v>
      </c>
      <c r="B193" s="263" t="s">
        <v>344</v>
      </c>
      <c r="C193" s="263" t="s">
        <v>499</v>
      </c>
      <c r="D193" s="263" t="str">
        <f>IFERROR(VLOOKUP($B193,'[12]regions WB'!$B$1:$E$216,4,FALSE),0)</f>
        <v/>
      </c>
      <c r="E193" s="264" t="s">
        <v>946</v>
      </c>
      <c r="F193" s="189">
        <f>IFERROR(VLOOKUP($B193,[13]Multihazard!$B$7:$N$222,F$28,FALSE),"")</f>
        <v>13197.4</v>
      </c>
      <c r="G193" s="265">
        <f>IFERROR(VLOOKUP($B193,[13]Multihazard!$B$7:$N$222,G$28,FALSE),"")</f>
        <v>12.68</v>
      </c>
      <c r="H193" s="266">
        <f>IFERROR(VLOOKUP($B193,[13]Multihazard!$B$7:$N$222,H$28,FALSE),"")</f>
        <v>0.96</v>
      </c>
      <c r="I193" s="265">
        <f>IFERROR(VLOOKUP($B193,[13]Multihazard!$B$7:$N$222,I$28,FALSE),"")</f>
        <v>0</v>
      </c>
      <c r="J193" s="267">
        <f>IFERROR(VLOOKUP($B193,[13]Multihazard!$B$7:$N$222,J$28,FALSE),"")</f>
        <v>0</v>
      </c>
      <c r="K193" s="266" t="str">
        <f>IFERROR(VLOOKUP($B193,[13]Multihazard!$B$7:$N$222,K$28,FALSE),"")</f>
        <v>---</v>
      </c>
      <c r="L193" s="266" t="str">
        <f>IFERROR(VLOOKUP($B193,[13]Multihazard!$B$7:$N$222,L$28,FALSE),"")</f>
        <v>---</v>
      </c>
      <c r="M193" s="265">
        <f>IFERROR(VLOOKUP($B193,[13]Multihazard!$B$7:$N$222,M$28,FALSE),"")</f>
        <v>22.48</v>
      </c>
      <c r="N193" s="267">
        <f>IFERROR(VLOOKUP($B193,[13]Multihazard!$B$7:$N$222,N$28,FALSE),"")</f>
        <v>1.7033658144786095</v>
      </c>
      <c r="O193" s="266">
        <f>IFERROR(VLOOKUP($B193,[13]Multihazard!$B$7:$N$222,O$28,FALSE),"")</f>
        <v>35.159999999999997</v>
      </c>
      <c r="P193" s="267">
        <f>IFERROR(VLOOKUP($B193,[13]Multihazard!$B$7:$N$222,P$28,FALSE),"")</f>
        <v>2.6641611226453694</v>
      </c>
      <c r="Q193" s="262">
        <f t="shared" si="20"/>
        <v>0.26641611226453693</v>
      </c>
    </row>
    <row r="194" spans="1:17" s="119" customFormat="1">
      <c r="A194" s="263" t="str">
        <f>IFERROR(VLOOKUP($B194,'[12]regions WB'!$B$1:$C$216,2,FALSE),"")</f>
        <v>LAC</v>
      </c>
      <c r="B194" s="263" t="s">
        <v>310</v>
      </c>
      <c r="C194" s="263" t="s">
        <v>652</v>
      </c>
      <c r="D194" s="263" t="str">
        <f>IFERROR(VLOOKUP($B194,'[12]regions WB'!$B$1:$E$216,4,FALSE),0)</f>
        <v>SIDS</v>
      </c>
      <c r="E194" s="264" t="s">
        <v>951</v>
      </c>
      <c r="F194" s="189">
        <f>IFERROR(VLOOKUP($B194,[13]Multihazard!$B$7:$N$222,F$28,FALSE),"")</f>
        <v>4112.0600000000004</v>
      </c>
      <c r="G194" s="265">
        <f>IFERROR(VLOOKUP($B194,[13]Multihazard!$B$7:$N$222,G$28,FALSE),"")</f>
        <v>26.66</v>
      </c>
      <c r="H194" s="266">
        <f>IFERROR(VLOOKUP($B194,[13]Multihazard!$B$7:$N$222,H$28,FALSE),"")</f>
        <v>6.48</v>
      </c>
      <c r="I194" s="265">
        <f>IFERROR(VLOOKUP($B194,[13]Multihazard!$B$7:$N$222,I$28,FALSE),"")</f>
        <v>55.38</v>
      </c>
      <c r="J194" s="267">
        <f>IFERROR(VLOOKUP($B194,[13]Multihazard!$B$7:$N$222,J$28,FALSE),"")</f>
        <v>13.467702319518683</v>
      </c>
      <c r="K194" s="266" t="str">
        <f>IFERROR(VLOOKUP($B194,[13]Multihazard!$B$7:$N$222,K$28,FALSE),"")</f>
        <v>---</v>
      </c>
      <c r="L194" s="266" t="str">
        <f>IFERROR(VLOOKUP($B194,[13]Multihazard!$B$7:$N$222,L$28,FALSE),"")</f>
        <v>---</v>
      </c>
      <c r="M194" s="265" t="str">
        <f>IFERROR(VLOOKUP($B194,[13]Multihazard!$B$7:$N$222,M$28,FALSE),"")</f>
        <v>---</v>
      </c>
      <c r="N194" s="267" t="str">
        <f>IFERROR(VLOOKUP($B194,[13]Multihazard!$B$7:$N$222,N$28,FALSE),"")</f>
        <v>---</v>
      </c>
      <c r="O194" s="266">
        <f>IFERROR(VLOOKUP($B194,[13]Multihazard!$B$7:$N$222,O$28,FALSE),"")</f>
        <v>82.04</v>
      </c>
      <c r="P194" s="267">
        <f>IFERROR(VLOOKUP($B194,[13]Multihazard!$B$7:$N$222,P$28,FALSE),"")</f>
        <v>19.951070752858662</v>
      </c>
      <c r="Q194" s="262">
        <f t="shared" si="20"/>
        <v>1.9951070752858666</v>
      </c>
    </row>
    <row r="195" spans="1:17" s="119" customFormat="1">
      <c r="A195" s="263" t="str">
        <f>IFERROR(VLOOKUP($B195,'[12]regions WB'!$B$1:$C$216,2,FALSE),"")</f>
        <v>LAC</v>
      </c>
      <c r="B195" s="263" t="s">
        <v>272</v>
      </c>
      <c r="C195" s="263" t="s">
        <v>653</v>
      </c>
      <c r="D195" s="263" t="str">
        <f>IFERROR(VLOOKUP($B195,'[12]regions WB'!$B$1:$E$216,4,FALSE),0)</f>
        <v>SIDS</v>
      </c>
      <c r="E195" s="264" t="s">
        <v>949</v>
      </c>
      <c r="F195" s="189">
        <f>IFERROR(VLOOKUP($B195,[13]Multihazard!$B$7:$N$222,F$28,FALSE),"")</f>
        <v>3361.85</v>
      </c>
      <c r="G195" s="265">
        <f>IFERROR(VLOOKUP($B195,[13]Multihazard!$B$7:$N$222,G$28,FALSE),"")</f>
        <v>5.0599999999999996</v>
      </c>
      <c r="H195" s="266">
        <f>IFERROR(VLOOKUP($B195,[13]Multihazard!$B$7:$N$222,H$28,FALSE),"")</f>
        <v>1.51</v>
      </c>
      <c r="I195" s="265">
        <f>IFERROR(VLOOKUP($B195,[13]Multihazard!$B$7:$N$222,I$28,FALSE),"")</f>
        <v>41.67</v>
      </c>
      <c r="J195" s="267">
        <f>IFERROR(VLOOKUP($B195,[13]Multihazard!$B$7:$N$222,J$28,FALSE),"")</f>
        <v>12.394961107723427</v>
      </c>
      <c r="K195" s="266" t="str">
        <f>IFERROR(VLOOKUP($B195,[13]Multihazard!$B$7:$N$222,K$28,FALSE),"")</f>
        <v>---</v>
      </c>
      <c r="L195" s="266" t="str">
        <f>IFERROR(VLOOKUP($B195,[13]Multihazard!$B$7:$N$222,L$28,FALSE),"")</f>
        <v>---</v>
      </c>
      <c r="M195" s="265" t="str">
        <f>IFERROR(VLOOKUP($B195,[13]Multihazard!$B$7:$N$222,M$28,FALSE),"")</f>
        <v>---</v>
      </c>
      <c r="N195" s="267" t="str">
        <f>IFERROR(VLOOKUP($B195,[13]Multihazard!$B$7:$N$222,N$28,FALSE),"")</f>
        <v>---</v>
      </c>
      <c r="O195" s="266">
        <f>IFERROR(VLOOKUP($B195,[13]Multihazard!$B$7:$N$222,O$28,FALSE),"")</f>
        <v>46.730000000000004</v>
      </c>
      <c r="P195" s="267">
        <f>IFERROR(VLOOKUP($B195,[13]Multihazard!$B$7:$N$222,P$28,FALSE),"")</f>
        <v>13.900084774751999</v>
      </c>
      <c r="Q195" s="262">
        <f t="shared" si="20"/>
        <v>1.3900084774752</v>
      </c>
    </row>
    <row r="196" spans="1:17" s="119" customFormat="1">
      <c r="A196" s="263" t="str">
        <f>IFERROR(VLOOKUP($B196,'[12]regions WB'!$B$1:$C$216,2,FALSE),"")</f>
        <v>LAC</v>
      </c>
      <c r="B196" s="263" t="s">
        <v>254</v>
      </c>
      <c r="C196" s="263" t="s">
        <v>654</v>
      </c>
      <c r="D196" s="263" t="str">
        <f>IFERROR(VLOOKUP($B196,'[12]regions WB'!$B$1:$E$216,4,FALSE),0)</f>
        <v>SIDS</v>
      </c>
      <c r="E196" s="264" t="s">
        <v>949</v>
      </c>
      <c r="F196" s="189">
        <f>IFERROR(VLOOKUP($B196,[13]Multihazard!$B$7:$N$222,F$28,FALSE),"")</f>
        <v>2645.41</v>
      </c>
      <c r="G196" s="265">
        <f>IFERROR(VLOOKUP($B196,[13]Multihazard!$B$7:$N$222,G$28,FALSE),"")</f>
        <v>2.79</v>
      </c>
      <c r="H196" s="266">
        <f>IFERROR(VLOOKUP($B196,[13]Multihazard!$B$7:$N$222,H$28,FALSE),"")</f>
        <v>1.06</v>
      </c>
      <c r="I196" s="265">
        <f>IFERROR(VLOOKUP($B196,[13]Multihazard!$B$7:$N$222,I$28,FALSE),"")</f>
        <v>21.689999999999998</v>
      </c>
      <c r="J196" s="267">
        <f>IFERROR(VLOOKUP($B196,[13]Multihazard!$B$7:$N$222,J$28,FALSE),"")</f>
        <v>8.1991071327317879</v>
      </c>
      <c r="K196" s="266" t="str">
        <f>IFERROR(VLOOKUP($B196,[13]Multihazard!$B$7:$N$222,K$28,FALSE),"")</f>
        <v>---</v>
      </c>
      <c r="L196" s="266" t="str">
        <f>IFERROR(VLOOKUP($B196,[13]Multihazard!$B$7:$N$222,L$28,FALSE),"")</f>
        <v>---</v>
      </c>
      <c r="M196" s="265" t="str">
        <f>IFERROR(VLOOKUP($B196,[13]Multihazard!$B$7:$N$222,M$28,FALSE),"")</f>
        <v>---</v>
      </c>
      <c r="N196" s="267" t="str">
        <f>IFERROR(VLOOKUP($B196,[13]Multihazard!$B$7:$N$222,N$28,FALSE),"")</f>
        <v>---</v>
      </c>
      <c r="O196" s="266">
        <f>IFERROR(VLOOKUP($B196,[13]Multihazard!$B$7:$N$222,O$28,FALSE),"")</f>
        <v>24.479999999999997</v>
      </c>
      <c r="P196" s="267">
        <f>IFERROR(VLOOKUP($B196,[13]Multihazard!$B$7:$N$222,P$28,FALSE),"")</f>
        <v>9.2537640668176184</v>
      </c>
      <c r="Q196" s="262">
        <f t="shared" si="20"/>
        <v>0.9253764066817618</v>
      </c>
    </row>
    <row r="197" spans="1:17" s="119" customFormat="1">
      <c r="A197" s="263" t="str">
        <f>IFERROR(VLOOKUP($B197,'[12]regions WB'!$B$1:$C$216,2,FALSE),"")</f>
        <v>Europe and Central Asia</v>
      </c>
      <c r="B197" s="263" t="s">
        <v>214</v>
      </c>
      <c r="C197" s="263" t="s">
        <v>610</v>
      </c>
      <c r="D197" s="263" t="str">
        <f>IFERROR(VLOOKUP($B197,'[12]regions WB'!$B$1:$E$216,4,FALSE),0)</f>
        <v/>
      </c>
      <c r="E197" s="264" t="s">
        <v>951</v>
      </c>
      <c r="F197" s="189">
        <f>IFERROR(VLOOKUP($B197,[13]Multihazard!$B$7:$N$222,F$28,FALSE),"")</f>
        <v>4049.35</v>
      </c>
      <c r="G197" s="265">
        <f>IFERROR(VLOOKUP($B197,[13]Multihazard!$B$7:$N$222,G$28,FALSE),"")</f>
        <v>5.92</v>
      </c>
      <c r="H197" s="266">
        <f>IFERROR(VLOOKUP($B197,[13]Multihazard!$B$7:$N$222,H$28,FALSE),"")</f>
        <v>1.46</v>
      </c>
      <c r="I197" s="265">
        <f>IFERROR(VLOOKUP($B197,[13]Multihazard!$B$7:$N$222,I$28,FALSE),"")</f>
        <v>0</v>
      </c>
      <c r="J197" s="267">
        <f>IFERROR(VLOOKUP($B197,[13]Multihazard!$B$7:$N$222,J$28,FALSE),"")</f>
        <v>0</v>
      </c>
      <c r="K197" s="266" t="str">
        <f>IFERROR(VLOOKUP($B197,[13]Multihazard!$B$7:$N$222,K$28,FALSE),"")</f>
        <v>---</v>
      </c>
      <c r="L197" s="266" t="str">
        <f>IFERROR(VLOOKUP($B197,[13]Multihazard!$B$7:$N$222,L$28,FALSE),"")</f>
        <v>---</v>
      </c>
      <c r="M197" s="265" t="str">
        <f>IFERROR(VLOOKUP($B197,[13]Multihazard!$B$7:$N$222,M$28,FALSE),"")</f>
        <v>---</v>
      </c>
      <c r="N197" s="267" t="str">
        <f>IFERROR(VLOOKUP($B197,[13]Multihazard!$B$7:$N$222,N$28,FALSE),"")</f>
        <v>---</v>
      </c>
      <c r="O197" s="266">
        <f>IFERROR(VLOOKUP($B197,[13]Multihazard!$B$7:$N$222,O$28,FALSE),"")</f>
        <v>5.92</v>
      </c>
      <c r="P197" s="267">
        <f>IFERROR(VLOOKUP($B197,[13]Multihazard!$B$7:$N$222,P$28,FALSE),"")</f>
        <v>1.4619630311037575</v>
      </c>
      <c r="Q197" s="262">
        <f t="shared" si="20"/>
        <v>0.14619630311037574</v>
      </c>
    </row>
    <row r="198" spans="1:17" s="119" customFormat="1">
      <c r="A198" s="263" t="str">
        <f>IFERROR(VLOOKUP($B198,'[12]regions WB'!$B$1:$C$216,2,FALSE),"")</f>
        <v>Sub-Saharan Africa</v>
      </c>
      <c r="B198" s="263" t="s">
        <v>432</v>
      </c>
      <c r="C198" s="263" t="s">
        <v>500</v>
      </c>
      <c r="D198" s="263" t="str">
        <f>IFERROR(VLOOKUP($B198,'[12]regions WB'!$B$1:$E$216,4,FALSE),0)</f>
        <v>SIDS</v>
      </c>
      <c r="E198" s="264" t="s">
        <v>948</v>
      </c>
      <c r="F198" s="189">
        <f>IFERROR(VLOOKUP($B198,[13]Multihazard!$B$7:$N$222,F$28,FALSE),"")</f>
        <v>2122.6999999999998</v>
      </c>
      <c r="G198" s="265">
        <f>IFERROR(VLOOKUP($B198,[13]Multihazard!$B$7:$N$222,G$28,FALSE),"")</f>
        <v>0.06</v>
      </c>
      <c r="H198" s="266">
        <f>IFERROR(VLOOKUP($B198,[13]Multihazard!$B$7:$N$222,H$28,FALSE),"")</f>
        <v>0.03</v>
      </c>
      <c r="I198" s="265">
        <f>IFERROR(VLOOKUP($B198,[13]Multihazard!$B$7:$N$222,I$28,FALSE),"")</f>
        <v>0</v>
      </c>
      <c r="J198" s="267">
        <f>IFERROR(VLOOKUP($B198,[13]Multihazard!$B$7:$N$222,J$28,FALSE),"")</f>
        <v>0</v>
      </c>
      <c r="K198" s="266" t="str">
        <f>IFERROR(VLOOKUP($B198,[13]Multihazard!$B$7:$N$222,K$28,FALSE),"")</f>
        <v>---</v>
      </c>
      <c r="L198" s="266" t="str">
        <f>IFERROR(VLOOKUP($B198,[13]Multihazard!$B$7:$N$222,L$28,FALSE),"")</f>
        <v>---</v>
      </c>
      <c r="M198" s="265" t="str">
        <f>IFERROR(VLOOKUP($B198,[13]Multihazard!$B$7:$N$222,M$28,FALSE),"")</f>
        <v>---</v>
      </c>
      <c r="N198" s="267" t="str">
        <f>IFERROR(VLOOKUP($B198,[13]Multihazard!$B$7:$N$222,N$28,FALSE),"")</f>
        <v>---</v>
      </c>
      <c r="O198" s="266">
        <f>IFERROR(VLOOKUP($B198,[13]Multihazard!$B$7:$N$222,O$28,FALSE),"")</f>
        <v>0.06</v>
      </c>
      <c r="P198" s="267">
        <f>IFERROR(VLOOKUP($B198,[13]Multihazard!$B$7:$N$222,P$28,FALSE),"")</f>
        <v>2.8265887784425497E-2</v>
      </c>
      <c r="Q198" s="262">
        <f t="shared" si="20"/>
        <v>2.8265887784425497E-3</v>
      </c>
    </row>
    <row r="199" spans="1:17" s="119" customFormat="1">
      <c r="A199" s="263" t="str">
        <f>IFERROR(VLOOKUP($B199,'[12]regions WB'!$B$1:$C$216,2,FALSE),"")</f>
        <v>Middle East and North Africa</v>
      </c>
      <c r="B199" s="263" t="s">
        <v>114</v>
      </c>
      <c r="C199" s="263" t="s">
        <v>563</v>
      </c>
      <c r="D199" s="263" t="str">
        <f>IFERROR(VLOOKUP($B199,'[12]regions WB'!$B$1:$E$216,4,FALSE),0)</f>
        <v/>
      </c>
      <c r="E199" s="264" t="s">
        <v>951</v>
      </c>
      <c r="F199" s="189">
        <f>IFERROR(VLOOKUP($B199,[13]Multihazard!$B$7:$N$222,F$28,FALSE),"")</f>
        <v>2141420</v>
      </c>
      <c r="G199" s="265">
        <f>IFERROR(VLOOKUP($B199,[13]Multihazard!$B$7:$N$222,G$28,FALSE),"")</f>
        <v>162.74</v>
      </c>
      <c r="H199" s="266">
        <f>IFERROR(VLOOKUP($B199,[13]Multihazard!$B$7:$N$222,H$28,FALSE),"")</f>
        <v>0.08</v>
      </c>
      <c r="I199" s="265">
        <f>IFERROR(VLOOKUP($B199,[13]Multihazard!$B$7:$N$222,I$28,FALSE),"")</f>
        <v>0</v>
      </c>
      <c r="J199" s="267">
        <f>IFERROR(VLOOKUP($B199,[13]Multihazard!$B$7:$N$222,J$28,FALSE),"")</f>
        <v>0</v>
      </c>
      <c r="K199" s="266" t="str">
        <f>IFERROR(VLOOKUP($B199,[13]Multihazard!$B$7:$N$222,K$28,FALSE),"")</f>
        <v>---</v>
      </c>
      <c r="L199" s="266" t="str">
        <f>IFERROR(VLOOKUP($B199,[13]Multihazard!$B$7:$N$222,L$28,FALSE),"")</f>
        <v>---</v>
      </c>
      <c r="M199" s="265">
        <f>IFERROR(VLOOKUP($B199,[13]Multihazard!$B$7:$N$222,M$28,FALSE),"")</f>
        <v>74.739999999999995</v>
      </c>
      <c r="N199" s="267">
        <f>IFERROR(VLOOKUP($B199,[13]Multihazard!$B$7:$N$222,N$28,FALSE),"")</f>
        <v>3.4902074324513636E-2</v>
      </c>
      <c r="O199" s="266">
        <f>IFERROR(VLOOKUP($B199,[13]Multihazard!$B$7:$N$222,O$28,FALSE),"")</f>
        <v>237.48000000000002</v>
      </c>
      <c r="P199" s="267">
        <f>IFERROR(VLOOKUP($B199,[13]Multihazard!$B$7:$N$222,P$28,FALSE),"")</f>
        <v>0.1108983758440661</v>
      </c>
      <c r="Q199" s="262">
        <f t="shared" si="20"/>
        <v>1.108983758440661E-2</v>
      </c>
    </row>
    <row r="200" spans="1:17" s="119" customFormat="1">
      <c r="A200" s="263" t="str">
        <f>IFERROR(VLOOKUP($B200,'[12]regions WB'!$B$1:$C$216,2,FALSE),"")</f>
        <v>Sub-Saharan Africa</v>
      </c>
      <c r="B200" s="263" t="s">
        <v>388</v>
      </c>
      <c r="C200" s="263" t="s">
        <v>501</v>
      </c>
      <c r="D200" s="263" t="str">
        <f>IFERROR(VLOOKUP($B200,'[12]regions WB'!$B$1:$E$216,4,FALSE),0)</f>
        <v/>
      </c>
      <c r="E200" s="264" t="s">
        <v>948</v>
      </c>
      <c r="F200" s="189">
        <f>IFERROR(VLOOKUP($B200,[13]Multihazard!$B$7:$N$222,F$28,FALSE),"")</f>
        <v>35335.199999999997</v>
      </c>
      <c r="G200" s="265">
        <f>IFERROR(VLOOKUP($B200,[13]Multihazard!$B$7:$N$222,G$28,FALSE),"")</f>
        <v>0.79</v>
      </c>
      <c r="H200" s="266">
        <f>IFERROR(VLOOKUP($B200,[13]Multihazard!$B$7:$N$222,H$28,FALSE),"")</f>
        <v>0.02</v>
      </c>
      <c r="I200" s="265">
        <f>IFERROR(VLOOKUP($B200,[13]Multihazard!$B$7:$N$222,I$28,FALSE),"")</f>
        <v>0</v>
      </c>
      <c r="J200" s="267">
        <f>IFERROR(VLOOKUP($B200,[13]Multihazard!$B$7:$N$222,J$28,FALSE),"")</f>
        <v>0</v>
      </c>
      <c r="K200" s="266" t="str">
        <f>IFERROR(VLOOKUP($B200,[13]Multihazard!$B$7:$N$222,K$28,FALSE),"")</f>
        <v>---</v>
      </c>
      <c r="L200" s="266" t="str">
        <f>IFERROR(VLOOKUP($B200,[13]Multihazard!$B$7:$N$222,L$28,FALSE),"")</f>
        <v>---</v>
      </c>
      <c r="M200" s="265">
        <f>IFERROR(VLOOKUP($B200,[13]Multihazard!$B$7:$N$222,M$28,FALSE),"")</f>
        <v>14.09</v>
      </c>
      <c r="N200" s="267">
        <f>IFERROR(VLOOKUP($B200,[13]Multihazard!$B$7:$N$222,N$28,FALSE),"")</f>
        <v>0.39875251873485934</v>
      </c>
      <c r="O200" s="266">
        <f>IFERROR(VLOOKUP($B200,[13]Multihazard!$B$7:$N$222,O$28,FALSE),"")</f>
        <v>14.879999999999999</v>
      </c>
      <c r="P200" s="267">
        <f>IFERROR(VLOOKUP($B200,[13]Multihazard!$B$7:$N$222,P$28,FALSE),"")</f>
        <v>0.42110982816002174</v>
      </c>
      <c r="Q200" s="262">
        <f t="shared" si="20"/>
        <v>4.2110982816002174E-2</v>
      </c>
    </row>
    <row r="201" spans="1:17" s="119" customFormat="1">
      <c r="A201" s="263" t="str">
        <f>IFERROR(VLOOKUP($B201,'[12]regions WB'!$B$1:$C$216,2,FALSE),"")</f>
        <v>Europe and Central Asia</v>
      </c>
      <c r="B201" s="263" t="s">
        <v>184</v>
      </c>
      <c r="C201" s="263" t="s">
        <v>611</v>
      </c>
      <c r="D201" s="263" t="str">
        <f>IFERROR(VLOOKUP($B201,'[12]regions WB'!$B$1:$E$216,4,FALSE),0)</f>
        <v/>
      </c>
      <c r="E201" s="264" t="s">
        <v>949</v>
      </c>
      <c r="F201" s="189">
        <f>IFERROR(VLOOKUP($B201,[13]Multihazard!$B$7:$N$222,F$28,FALSE),"")</f>
        <v>57317.2</v>
      </c>
      <c r="G201" s="265">
        <f>IFERROR(VLOOKUP($B201,[13]Multihazard!$B$7:$N$222,G$28,FALSE),"")</f>
        <v>33.369999999999997</v>
      </c>
      <c r="H201" s="266">
        <f>IFERROR(VLOOKUP($B201,[13]Multihazard!$B$7:$N$222,H$28,FALSE),"")</f>
        <v>0.57999999999999996</v>
      </c>
      <c r="I201" s="265">
        <f>IFERROR(VLOOKUP($B201,[13]Multihazard!$B$7:$N$222,I$28,FALSE),"")</f>
        <v>0</v>
      </c>
      <c r="J201" s="267">
        <f>IFERROR(VLOOKUP($B201,[13]Multihazard!$B$7:$N$222,J$28,FALSE),"")</f>
        <v>0</v>
      </c>
      <c r="K201" s="266" t="str">
        <f>IFERROR(VLOOKUP($B201,[13]Multihazard!$B$7:$N$222,K$28,FALSE),"")</f>
        <v>---</v>
      </c>
      <c r="L201" s="266" t="str">
        <f>IFERROR(VLOOKUP($B201,[13]Multihazard!$B$7:$N$222,L$28,FALSE),"")</f>
        <v>---</v>
      </c>
      <c r="M201" s="265">
        <f>IFERROR(VLOOKUP($B201,[13]Multihazard!$B$7:$N$222,M$28,FALSE),"")</f>
        <v>156.18</v>
      </c>
      <c r="N201" s="267">
        <f>IFERROR(VLOOKUP($B201,[13]Multihazard!$B$7:$N$222,N$28,FALSE),"")</f>
        <v>2.7248365237659904</v>
      </c>
      <c r="O201" s="266">
        <f>IFERROR(VLOOKUP($B201,[13]Multihazard!$B$7:$N$222,O$28,FALSE),"")</f>
        <v>189.55</v>
      </c>
      <c r="P201" s="267">
        <f>IFERROR(VLOOKUP($B201,[13]Multihazard!$B$7:$N$222,P$28,FALSE),"")</f>
        <v>3.3070352354965005</v>
      </c>
      <c r="Q201" s="262">
        <f t="shared" si="20"/>
        <v>0.33070352354965005</v>
      </c>
    </row>
    <row r="202" spans="1:17" s="119" customFormat="1">
      <c r="A202" s="263" t="str">
        <f>IFERROR(VLOOKUP($B202,'[12]regions WB'!$B$1:$C$216,2,FALSE),"")</f>
        <v>Sub-Saharan Africa</v>
      </c>
      <c r="B202" s="263" t="s">
        <v>434</v>
      </c>
      <c r="C202" s="263" t="s">
        <v>502</v>
      </c>
      <c r="D202" s="263" t="str">
        <f>IFERROR(VLOOKUP($B202,'[12]regions WB'!$B$1:$E$216,4,FALSE),0)</f>
        <v>SIDS</v>
      </c>
      <c r="E202" s="264" t="s">
        <v>949</v>
      </c>
      <c r="F202" s="189">
        <f>IFERROR(VLOOKUP($B202,[13]Multihazard!$B$7:$N$222,F$28,FALSE),"")</f>
        <v>6234.98</v>
      </c>
      <c r="G202" s="265" t="str">
        <f>IFERROR(VLOOKUP($B202,[13]Multihazard!$B$7:$N$222,G$28,FALSE),"")</f>
        <v>---</v>
      </c>
      <c r="H202" s="266" t="str">
        <f>IFERROR(VLOOKUP($B202,[13]Multihazard!$B$7:$N$222,H$28,FALSE),"")</f>
        <v>---</v>
      </c>
      <c r="I202" s="265">
        <f>IFERROR(VLOOKUP($B202,[13]Multihazard!$B$7:$N$222,I$28,FALSE),"")</f>
        <v>0</v>
      </c>
      <c r="J202" s="267">
        <f>IFERROR(VLOOKUP($B202,[13]Multihazard!$B$7:$N$222,J$28,FALSE),"")</f>
        <v>0</v>
      </c>
      <c r="K202" s="266" t="str">
        <f>IFERROR(VLOOKUP($B202,[13]Multihazard!$B$7:$N$222,K$28,FALSE),"")</f>
        <v>---</v>
      </c>
      <c r="L202" s="266" t="str">
        <f>IFERROR(VLOOKUP($B202,[13]Multihazard!$B$7:$N$222,L$28,FALSE),"")</f>
        <v>---</v>
      </c>
      <c r="M202" s="265" t="str">
        <f>IFERROR(VLOOKUP($B202,[13]Multihazard!$B$7:$N$222,M$28,FALSE),"")</f>
        <v>---</v>
      </c>
      <c r="N202" s="267" t="str">
        <f>IFERROR(VLOOKUP($B202,[13]Multihazard!$B$7:$N$222,N$28,FALSE),"")</f>
        <v>---</v>
      </c>
      <c r="O202" s="266">
        <f>IFERROR(VLOOKUP($B202,[13]Multihazard!$B$7:$N$222,O$28,FALSE),"")</f>
        <v>0</v>
      </c>
      <c r="P202" s="267">
        <f>IFERROR(VLOOKUP($B202,[13]Multihazard!$B$7:$N$222,P$28,FALSE),"")</f>
        <v>0</v>
      </c>
      <c r="Q202" s="262">
        <f t="shared" si="20"/>
        <v>0</v>
      </c>
    </row>
    <row r="203" spans="1:17" s="119" customFormat="1">
      <c r="A203" s="263" t="str">
        <f>IFERROR(VLOOKUP($B203,'[12]regions WB'!$B$1:$C$216,2,FALSE),"")</f>
        <v>Sub-Saharan Africa</v>
      </c>
      <c r="B203" s="263" t="s">
        <v>436</v>
      </c>
      <c r="C203" s="263" t="s">
        <v>503</v>
      </c>
      <c r="D203" s="263" t="str">
        <f>IFERROR(VLOOKUP($B203,'[12]regions WB'!$B$1:$E$216,4,FALSE),0)</f>
        <v/>
      </c>
      <c r="E203" s="264" t="s">
        <v>946</v>
      </c>
      <c r="F203" s="189">
        <f>IFERROR(VLOOKUP($B203,[13]Multihazard!$B$7:$N$222,F$28,FALSE),"")</f>
        <v>3031.82</v>
      </c>
      <c r="G203" s="265">
        <f>IFERROR(VLOOKUP($B203,[13]Multihazard!$B$7:$N$222,G$28,FALSE),"")</f>
        <v>0.1</v>
      </c>
      <c r="H203" s="266">
        <f>IFERROR(VLOOKUP($B203,[13]Multihazard!$B$7:$N$222,H$28,FALSE),"")</f>
        <v>0.03</v>
      </c>
      <c r="I203" s="265">
        <f>IFERROR(VLOOKUP($B203,[13]Multihazard!$B$7:$N$222,I$28,FALSE),"")</f>
        <v>0</v>
      </c>
      <c r="J203" s="267">
        <f>IFERROR(VLOOKUP($B203,[13]Multihazard!$B$7:$N$222,J$28,FALSE),"")</f>
        <v>0</v>
      </c>
      <c r="K203" s="266" t="str">
        <f>IFERROR(VLOOKUP($B203,[13]Multihazard!$B$7:$N$222,K$28,FALSE),"")</f>
        <v>---</v>
      </c>
      <c r="L203" s="266" t="str">
        <f>IFERROR(VLOOKUP($B203,[13]Multihazard!$B$7:$N$222,L$28,FALSE),"")</f>
        <v>---</v>
      </c>
      <c r="M203" s="265">
        <f>IFERROR(VLOOKUP($B203,[13]Multihazard!$B$7:$N$222,M$28,FALSE),"")</f>
        <v>7.72</v>
      </c>
      <c r="N203" s="267">
        <f>IFERROR(VLOOKUP($B203,[13]Multihazard!$B$7:$N$222,N$28,FALSE),"")</f>
        <v>2.5463253095500393</v>
      </c>
      <c r="O203" s="266">
        <f>IFERROR(VLOOKUP($B203,[13]Multihazard!$B$7:$N$222,O$28,FALSE),"")</f>
        <v>7.8199999999999994</v>
      </c>
      <c r="P203" s="267">
        <f>IFERROR(VLOOKUP($B203,[13]Multihazard!$B$7:$N$222,P$28,FALSE),"")</f>
        <v>2.5793087980157128</v>
      </c>
      <c r="Q203" s="262">
        <f t="shared" si="20"/>
        <v>0.25793087980157131</v>
      </c>
    </row>
    <row r="204" spans="1:17" s="119" customFormat="1">
      <c r="A204" s="263" t="str">
        <f>IFERROR(VLOOKUP($B204,'[12]regions WB'!$B$1:$C$216,2,FALSE),"")</f>
        <v>East Asia and the Pacific</v>
      </c>
      <c r="B204" s="263" t="s">
        <v>232</v>
      </c>
      <c r="C204" s="263" t="s">
        <v>564</v>
      </c>
      <c r="D204" s="263" t="str">
        <f>IFERROR(VLOOKUP($B204,'[12]regions WB'!$B$1:$E$216,4,FALSE),0)</f>
        <v>SIDS</v>
      </c>
      <c r="E204" s="264" t="s">
        <v>951</v>
      </c>
      <c r="F204" s="189">
        <f>IFERROR(VLOOKUP($B204,[13]Multihazard!$B$7:$N$222,F$28,FALSE),"")</f>
        <v>1126580</v>
      </c>
      <c r="G204" s="265" t="str">
        <f>IFERROR(VLOOKUP($B204,[13]Multihazard!$B$7:$N$222,G$28,FALSE),"")</f>
        <v>---</v>
      </c>
      <c r="H204" s="266" t="str">
        <f>IFERROR(VLOOKUP($B204,[13]Multihazard!$B$7:$N$222,H$28,FALSE),"")</f>
        <v>---</v>
      </c>
      <c r="I204" s="265">
        <f>IFERROR(VLOOKUP($B204,[13]Multihazard!$B$7:$N$222,I$28,FALSE),"")</f>
        <v>0</v>
      </c>
      <c r="J204" s="267">
        <f>IFERROR(VLOOKUP($B204,[13]Multihazard!$B$7:$N$222,J$28,FALSE),"")</f>
        <v>0</v>
      </c>
      <c r="K204" s="266" t="str">
        <f>IFERROR(VLOOKUP($B204,[13]Multihazard!$B$7:$N$222,K$28,FALSE),"")</f>
        <v>---</v>
      </c>
      <c r="L204" s="266" t="str">
        <f>IFERROR(VLOOKUP($B204,[13]Multihazard!$B$7:$N$222,L$28,FALSE),"")</f>
        <v>---</v>
      </c>
      <c r="M204" s="265" t="str">
        <f>IFERROR(VLOOKUP($B204,[13]Multihazard!$B$7:$N$222,M$28,FALSE),"")</f>
        <v>---</v>
      </c>
      <c r="N204" s="267" t="str">
        <f>IFERROR(VLOOKUP($B204,[13]Multihazard!$B$7:$N$222,N$28,FALSE),"")</f>
        <v>---</v>
      </c>
      <c r="O204" s="266">
        <f>IFERROR(VLOOKUP($B204,[13]Multihazard!$B$7:$N$222,O$28,FALSE),"")</f>
        <v>0</v>
      </c>
      <c r="P204" s="267">
        <f>IFERROR(VLOOKUP($B204,[13]Multihazard!$B$7:$N$222,P$28,FALSE),"")</f>
        <v>0</v>
      </c>
      <c r="Q204" s="262">
        <f t="shared" si="20"/>
        <v>0</v>
      </c>
    </row>
    <row r="205" spans="1:17" s="119" customFormat="1">
      <c r="A205" s="263" t="str">
        <f>IFERROR(VLOOKUP($B205,'[12]regions WB'!$B$1:$C$216,2,FALSE),"")</f>
        <v>Europe and Central Asia</v>
      </c>
      <c r="B205" s="263" t="s">
        <v>174</v>
      </c>
      <c r="C205" s="263" t="s">
        <v>612</v>
      </c>
      <c r="D205" s="263" t="str">
        <f>IFERROR(VLOOKUP($B205,'[12]regions WB'!$B$1:$E$216,4,FALSE),0)</f>
        <v/>
      </c>
      <c r="E205" s="264" t="s">
        <v>950</v>
      </c>
      <c r="F205" s="189">
        <f>IFERROR(VLOOKUP($B205,[13]Multihazard!$B$7:$N$222,F$28,FALSE),"")</f>
        <v>414783</v>
      </c>
      <c r="G205" s="265">
        <f>IFERROR(VLOOKUP($B205,[13]Multihazard!$B$7:$N$222,G$28,FALSE),"")</f>
        <v>60.97</v>
      </c>
      <c r="H205" s="266">
        <f>IFERROR(VLOOKUP($B205,[13]Multihazard!$B$7:$N$222,H$28,FALSE),"")</f>
        <v>0.15</v>
      </c>
      <c r="I205" s="265">
        <f>IFERROR(VLOOKUP($B205,[13]Multihazard!$B$7:$N$222,I$28,FALSE),"")</f>
        <v>0</v>
      </c>
      <c r="J205" s="267">
        <f>IFERROR(VLOOKUP($B205,[13]Multihazard!$B$7:$N$222,J$28,FALSE),"")</f>
        <v>0</v>
      </c>
      <c r="K205" s="266" t="str">
        <f>IFERROR(VLOOKUP($B205,[13]Multihazard!$B$7:$N$222,K$28,FALSE),"")</f>
        <v>---</v>
      </c>
      <c r="L205" s="266" t="str">
        <f>IFERROR(VLOOKUP($B205,[13]Multihazard!$B$7:$N$222,L$28,FALSE),"")</f>
        <v>---</v>
      </c>
      <c r="M205" s="265">
        <f>IFERROR(VLOOKUP($B205,[13]Multihazard!$B$7:$N$222,M$28,FALSE),"")</f>
        <v>419.82</v>
      </c>
      <c r="N205" s="267">
        <f>IFERROR(VLOOKUP($B205,[13]Multihazard!$B$7:$N$222,N$28,FALSE),"")</f>
        <v>1.0121436992355037</v>
      </c>
      <c r="O205" s="266">
        <f>IFERROR(VLOOKUP($B205,[13]Multihazard!$B$7:$N$222,O$28,FALSE),"")</f>
        <v>480.78999999999996</v>
      </c>
      <c r="P205" s="267">
        <f>IFERROR(VLOOKUP($B205,[13]Multihazard!$B$7:$N$222,P$28,FALSE),"")</f>
        <v>1.1591362230371061</v>
      </c>
      <c r="Q205" s="262">
        <f t="shared" si="20"/>
        <v>0.11591362230371061</v>
      </c>
    </row>
    <row r="206" spans="1:17" s="119" customFormat="1">
      <c r="A206" s="263" t="str">
        <f>IFERROR(VLOOKUP($B206,'[12]regions WB'!$B$1:$C$216,2,FALSE),"")</f>
        <v>Europe and Central Asia</v>
      </c>
      <c r="B206" s="263" t="s">
        <v>148</v>
      </c>
      <c r="C206" s="263" t="s">
        <v>613</v>
      </c>
      <c r="D206" s="263" t="str">
        <f>IFERROR(VLOOKUP($B206,'[12]regions WB'!$B$1:$E$216,4,FALSE),0)</f>
        <v/>
      </c>
      <c r="E206" s="264" t="s">
        <v>950</v>
      </c>
      <c r="F206" s="189">
        <f>IFERROR(VLOOKUP($B206,[13]Multihazard!$B$7:$N$222,F$28,FALSE),"")</f>
        <v>139900</v>
      </c>
      <c r="G206" s="265">
        <f>IFERROR(VLOOKUP($B206,[13]Multihazard!$B$7:$N$222,G$28,FALSE),"")</f>
        <v>159.19</v>
      </c>
      <c r="H206" s="266">
        <f>IFERROR(VLOOKUP($B206,[13]Multihazard!$B$7:$N$222,H$28,FALSE),"")</f>
        <v>1.1399999999999999</v>
      </c>
      <c r="I206" s="265">
        <f>IFERROR(VLOOKUP($B206,[13]Multihazard!$B$7:$N$222,I$28,FALSE),"")</f>
        <v>0</v>
      </c>
      <c r="J206" s="267">
        <f>IFERROR(VLOOKUP($B206,[13]Multihazard!$B$7:$N$222,J$28,FALSE),"")</f>
        <v>0</v>
      </c>
      <c r="K206" s="266" t="str">
        <f>IFERROR(VLOOKUP($B206,[13]Multihazard!$B$7:$N$222,K$28,FALSE),"")</f>
        <v>---</v>
      </c>
      <c r="L206" s="266" t="str">
        <f>IFERROR(VLOOKUP($B206,[13]Multihazard!$B$7:$N$222,L$28,FALSE),"")</f>
        <v>---</v>
      </c>
      <c r="M206" s="265">
        <f>IFERROR(VLOOKUP($B206,[13]Multihazard!$B$7:$N$222,M$28,FALSE),"")</f>
        <v>29.61</v>
      </c>
      <c r="N206" s="267">
        <f>IFERROR(VLOOKUP($B206,[13]Multihazard!$B$7:$N$222,N$28,FALSE),"")</f>
        <v>0.21165117941386705</v>
      </c>
      <c r="O206" s="266">
        <f>IFERROR(VLOOKUP($B206,[13]Multihazard!$B$7:$N$222,O$28,FALSE),"")</f>
        <v>188.8</v>
      </c>
      <c r="P206" s="267">
        <f>IFERROR(VLOOKUP($B206,[13]Multihazard!$B$7:$N$222,P$28,FALSE),"")</f>
        <v>1.3495353824160115</v>
      </c>
      <c r="Q206" s="262">
        <f t="shared" si="20"/>
        <v>0.13495353824160114</v>
      </c>
    </row>
    <row r="207" spans="1:17" s="119" customFormat="1">
      <c r="A207" s="263" t="str">
        <f>IFERROR(VLOOKUP($B207,'[12]regions WB'!$B$1:$C$216,2,FALSE),"")</f>
        <v>East Asia and the Pacific</v>
      </c>
      <c r="B207" s="263" t="s">
        <v>25</v>
      </c>
      <c r="C207" s="263" t="s">
        <v>668</v>
      </c>
      <c r="D207" s="263" t="str">
        <f>IFERROR(VLOOKUP($B207,'[12]regions WB'!$B$1:$E$216,4,FALSE),0)</f>
        <v>SIDS</v>
      </c>
      <c r="E207" s="264" t="s">
        <v>948</v>
      </c>
      <c r="F207" s="189">
        <f>IFERROR(VLOOKUP($B207,[13]Multihazard!$B$7:$N$222,F$28,FALSE),"")</f>
        <v>3693.47</v>
      </c>
      <c r="G207" s="265">
        <f>IFERROR(VLOOKUP($B207,[13]Multihazard!$B$7:$N$222,G$28,FALSE),"")</f>
        <v>3.61</v>
      </c>
      <c r="H207" s="266">
        <f>IFERROR(VLOOKUP($B207,[13]Multihazard!$B$7:$N$222,H$28,FALSE),"")</f>
        <v>0.98</v>
      </c>
      <c r="I207" s="265">
        <f>IFERROR(VLOOKUP($B207,[13]Multihazard!$B$7:$N$222,I$28,FALSE),"")</f>
        <v>39.659999999999997</v>
      </c>
      <c r="J207" s="267">
        <f>IFERROR(VLOOKUP($B207,[13]Multihazard!$B$7:$N$222,J$28,FALSE),"")</f>
        <v>10.737869808066669</v>
      </c>
      <c r="K207" s="266">
        <f>IFERROR(VLOOKUP($B207,[13]Multihazard!$B$7:$N$222,K$28,FALSE),"")</f>
        <v>0.13</v>
      </c>
      <c r="L207" s="266">
        <f>IFERROR(VLOOKUP($B207,[13]Multihazard!$B$7:$N$222,L$28,FALSE),"")</f>
        <v>0.03</v>
      </c>
      <c r="M207" s="265" t="str">
        <f>IFERROR(VLOOKUP($B207,[13]Multihazard!$B$7:$N$222,M$28,FALSE),"")</f>
        <v>---</v>
      </c>
      <c r="N207" s="267" t="str">
        <f>IFERROR(VLOOKUP($B207,[13]Multihazard!$B$7:$N$222,N$28,FALSE),"")</f>
        <v>---</v>
      </c>
      <c r="O207" s="266">
        <f>IFERROR(VLOOKUP($B207,[13]Multihazard!$B$7:$N$222,O$28,FALSE),"")</f>
        <v>43.4</v>
      </c>
      <c r="P207" s="267">
        <f>IFERROR(VLOOKUP($B207,[13]Multihazard!$B$7:$N$222,P$28,FALSE),"")</f>
        <v>11.75046771734981</v>
      </c>
      <c r="Q207" s="262">
        <f t="shared" si="20"/>
        <v>1.1750467717349811</v>
      </c>
    </row>
    <row r="208" spans="1:17" s="119" customFormat="1">
      <c r="A208" s="263" t="str">
        <f>IFERROR(VLOOKUP($B208,'[12]regions WB'!$B$1:$C$216,2,FALSE),"")</f>
        <v>Sub-Saharan Africa</v>
      </c>
      <c r="B208" s="263" t="s">
        <v>412</v>
      </c>
      <c r="C208" s="263" t="s">
        <v>942</v>
      </c>
      <c r="D208" s="263" t="str">
        <f>IFERROR(VLOOKUP($B208,'[12]regions WB'!$B$1:$E$216,4,FALSE),0)</f>
        <v/>
      </c>
      <c r="E208" s="264" t="s">
        <v>946</v>
      </c>
      <c r="F208" s="189">
        <f>IFERROR(VLOOKUP($B208,[13]Multihazard!$B$7:$N$222,F$28,FALSE),"")</f>
        <v>6408.32</v>
      </c>
      <c r="G208" s="265">
        <f>IFERROR(VLOOKUP($B208,[13]Multihazard!$B$7:$N$222,G$28,FALSE),"")</f>
        <v>0.16</v>
      </c>
      <c r="H208" s="266">
        <f>IFERROR(VLOOKUP($B208,[13]Multihazard!$B$7:$N$222,H$28,FALSE),"")</f>
        <v>0.03</v>
      </c>
      <c r="I208" s="265">
        <f>IFERROR(VLOOKUP($B208,[13]Multihazard!$B$7:$N$222,I$28,FALSE),"")</f>
        <v>0</v>
      </c>
      <c r="J208" s="267">
        <f>IFERROR(VLOOKUP($B208,[13]Multihazard!$B$7:$N$222,J$28,FALSE),"")</f>
        <v>0</v>
      </c>
      <c r="K208" s="266" t="str">
        <f>IFERROR(VLOOKUP($B208,[13]Multihazard!$B$7:$N$222,K$28,FALSE),"")</f>
        <v>---</v>
      </c>
      <c r="L208" s="266" t="str">
        <f>IFERROR(VLOOKUP($B208,[13]Multihazard!$B$7:$N$222,L$28,FALSE),"")</f>
        <v>---</v>
      </c>
      <c r="M208" s="265">
        <f>IFERROR(VLOOKUP($B208,[13]Multihazard!$B$7:$N$222,M$28,FALSE),"")</f>
        <v>18.88</v>
      </c>
      <c r="N208" s="267">
        <f>IFERROR(VLOOKUP($B208,[13]Multihazard!$B$7:$N$222,N$28,FALSE),"")</f>
        <v>2.9461699790272644</v>
      </c>
      <c r="O208" s="266">
        <f>IFERROR(VLOOKUP($B208,[13]Multihazard!$B$7:$N$222,O$28,FALSE),"")</f>
        <v>19.04</v>
      </c>
      <c r="P208" s="267">
        <f>IFERROR(VLOOKUP($B208,[13]Multihazard!$B$7:$N$222,P$28,FALSE),"")</f>
        <v>2.9711375212224111</v>
      </c>
      <c r="Q208" s="262">
        <f t="shared" si="20"/>
        <v>0.29711375212224106</v>
      </c>
    </row>
    <row r="209" spans="1:17" s="119" customFormat="1">
      <c r="A209" s="263" t="str">
        <f>IFERROR(VLOOKUP($B209,'[12]regions WB'!$B$1:$C$216,2,FALSE),"")</f>
        <v>Sub-Saharan Africa</v>
      </c>
      <c r="B209" s="263" t="s">
        <v>362</v>
      </c>
      <c r="C209" s="263" t="s">
        <v>504</v>
      </c>
      <c r="D209" s="263" t="str">
        <f>IFERROR(VLOOKUP($B209,'[12]regions WB'!$B$1:$E$216,4,FALSE),0)</f>
        <v/>
      </c>
      <c r="E209" s="264" t="s">
        <v>949</v>
      </c>
      <c r="F209" s="189">
        <f>IFERROR(VLOOKUP($B209,[13]Multihazard!$B$7:$N$222,F$28,FALSE),"")</f>
        <v>1282850</v>
      </c>
      <c r="G209" s="265">
        <f>IFERROR(VLOOKUP($B209,[13]Multihazard!$B$7:$N$222,G$28,FALSE),"")</f>
        <v>601.24</v>
      </c>
      <c r="H209" s="266">
        <f>IFERROR(VLOOKUP($B209,[13]Multihazard!$B$7:$N$222,H$28,FALSE),"")</f>
        <v>0.47</v>
      </c>
      <c r="I209" s="265">
        <f>IFERROR(VLOOKUP($B209,[13]Multihazard!$B$7:$N$222,I$28,FALSE),"")</f>
        <v>0</v>
      </c>
      <c r="J209" s="267">
        <f>IFERROR(VLOOKUP($B209,[13]Multihazard!$B$7:$N$222,J$28,FALSE),"")</f>
        <v>0</v>
      </c>
      <c r="K209" s="266" t="str">
        <f>IFERROR(VLOOKUP($B209,[13]Multihazard!$B$7:$N$222,K$28,FALSE),"")</f>
        <v>---</v>
      </c>
      <c r="L209" s="266" t="str">
        <f>IFERROR(VLOOKUP($B209,[13]Multihazard!$B$7:$N$222,L$28,FALSE),"")</f>
        <v>---</v>
      </c>
      <c r="M209" s="265">
        <f>IFERROR(VLOOKUP($B209,[13]Multihazard!$B$7:$N$222,M$28,FALSE),"")</f>
        <v>762.14</v>
      </c>
      <c r="N209" s="267">
        <f>IFERROR(VLOOKUP($B209,[13]Multihazard!$B$7:$N$222,N$28,FALSE),"")</f>
        <v>0.59409907627548031</v>
      </c>
      <c r="O209" s="266">
        <f>IFERROR(VLOOKUP($B209,[13]Multihazard!$B$7:$N$222,O$28,FALSE),"")</f>
        <v>1363.38</v>
      </c>
      <c r="P209" s="267">
        <f>IFERROR(VLOOKUP($B209,[13]Multihazard!$B$7:$N$222,P$28,FALSE),"")</f>
        <v>1.062774291616323</v>
      </c>
      <c r="Q209" s="262">
        <f t="shared" si="20"/>
        <v>0.10627742916163231</v>
      </c>
    </row>
    <row r="210" spans="1:17" s="119" customFormat="1">
      <c r="A210" s="263" t="str">
        <f>IFERROR(VLOOKUP($B210,'[12]regions WB'!$B$1:$C$216,2,FALSE),"")</f>
        <v>Sub-Saharan Africa</v>
      </c>
      <c r="B210" s="263" t="s">
        <v>963</v>
      </c>
      <c r="C210" s="263" t="s">
        <v>964</v>
      </c>
      <c r="D210" s="263" t="str">
        <f>IFERROR(VLOOKUP($B210,'[12]regions WB'!$B$1:$E$216,4,FALSE),0)</f>
        <v/>
      </c>
      <c r="E210" s="264" t="s">
        <v>948</v>
      </c>
      <c r="F210" s="189">
        <f>IFERROR(VLOOKUP($B210,[13]Multihazard!$B$7:$N$222,F$28,FALSE),"")</f>
        <v>19958.3</v>
      </c>
      <c r="G210" s="265">
        <f>IFERROR(VLOOKUP($B210,[13]Multihazard!$B$7:$N$222,G$28,FALSE),"")</f>
        <v>3.9</v>
      </c>
      <c r="H210" s="266">
        <f>IFERROR(VLOOKUP($B210,[13]Multihazard!$B$7:$N$222,H$28,FALSE),"")</f>
        <v>0.2</v>
      </c>
      <c r="I210" s="265">
        <f>IFERROR(VLOOKUP($B210,[13]Multihazard!$B$7:$N$222,I$28,FALSE),"")</f>
        <v>0</v>
      </c>
      <c r="J210" s="267">
        <f>IFERROR(VLOOKUP($B210,[13]Multihazard!$B$7:$N$222,J$28,FALSE),"")</f>
        <v>0</v>
      </c>
      <c r="K210" s="266" t="str">
        <f>IFERROR(VLOOKUP($B210,[13]Multihazard!$B$7:$N$222,K$28,FALSE),"")</f>
        <v>---</v>
      </c>
      <c r="L210" s="266" t="str">
        <f>IFERROR(VLOOKUP($B210,[13]Multihazard!$B$7:$N$222,L$28,FALSE),"")</f>
        <v>---</v>
      </c>
      <c r="M210" s="265">
        <f>IFERROR(VLOOKUP($B210,[13]Multihazard!$B$7:$N$222,M$28,FALSE),"")</f>
        <v>30.01</v>
      </c>
      <c r="N210" s="267">
        <f>IFERROR(VLOOKUP($B210,[13]Multihazard!$B$7:$N$222,N$28,FALSE),"")</f>
        <v>1.503635079140007</v>
      </c>
      <c r="O210" s="266">
        <f>IFERROR(VLOOKUP($B210,[13]Multihazard!$B$7:$N$222,O$28,FALSE),"")</f>
        <v>33.910000000000004</v>
      </c>
      <c r="P210" s="267">
        <f>IFERROR(VLOOKUP($B210,[13]Multihazard!$B$7:$N$222,P$28,FALSE),"")</f>
        <v>1.6990425036200483</v>
      </c>
      <c r="Q210" s="262">
        <f t="shared" si="20"/>
        <v>0.16990425036200479</v>
      </c>
    </row>
    <row r="211" spans="1:17" s="119" customFormat="1">
      <c r="A211" s="263" t="str">
        <f>IFERROR(VLOOKUP($B211,'[12]regions WB'!$B$1:$C$216,2,FALSE),"")</f>
        <v>Europe and Central Asia</v>
      </c>
      <c r="B211" s="263" t="s">
        <v>182</v>
      </c>
      <c r="C211" s="263" t="s">
        <v>614</v>
      </c>
      <c r="D211" s="263" t="str">
        <f>IFERROR(VLOOKUP($B211,'[12]regions WB'!$B$1:$E$216,4,FALSE),0)</f>
        <v/>
      </c>
      <c r="E211" s="264" t="s">
        <v>950</v>
      </c>
      <c r="F211" s="189">
        <f>IFERROR(VLOOKUP($B211,[13]Multihazard!$B$7:$N$222,F$28,FALSE),"")</f>
        <v>6233960</v>
      </c>
      <c r="G211" s="265">
        <f>IFERROR(VLOOKUP($B211,[13]Multihazard!$B$7:$N$222,G$28,FALSE),"")</f>
        <v>72.48</v>
      </c>
      <c r="H211" s="266">
        <f>IFERROR(VLOOKUP($B211,[13]Multihazard!$B$7:$N$222,H$28,FALSE),"")</f>
        <v>0.01</v>
      </c>
      <c r="I211" s="265">
        <f>IFERROR(VLOOKUP($B211,[13]Multihazard!$B$7:$N$222,I$28,FALSE),"")</f>
        <v>0</v>
      </c>
      <c r="J211" s="267">
        <f>IFERROR(VLOOKUP($B211,[13]Multihazard!$B$7:$N$222,J$28,FALSE),"")</f>
        <v>0</v>
      </c>
      <c r="K211" s="266" t="str">
        <f>IFERROR(VLOOKUP($B211,[13]Multihazard!$B$7:$N$222,K$28,FALSE),"")</f>
        <v>---</v>
      </c>
      <c r="L211" s="266" t="str">
        <f>IFERROR(VLOOKUP($B211,[13]Multihazard!$B$7:$N$222,L$28,FALSE),"")</f>
        <v>---</v>
      </c>
      <c r="M211" s="265">
        <f>IFERROR(VLOOKUP($B211,[13]Multihazard!$B$7:$N$222,M$28,FALSE),"")</f>
        <v>745.83</v>
      </c>
      <c r="N211" s="267">
        <f>IFERROR(VLOOKUP($B211,[13]Multihazard!$B$7:$N$222,N$28,FALSE),"")</f>
        <v>0.1196398436948585</v>
      </c>
      <c r="O211" s="266">
        <f>IFERROR(VLOOKUP($B211,[13]Multihazard!$B$7:$N$222,O$28,FALSE),"")</f>
        <v>818.31000000000006</v>
      </c>
      <c r="P211" s="267">
        <f>IFERROR(VLOOKUP($B211,[13]Multihazard!$B$7:$N$222,P$28,FALSE),"")</f>
        <v>0.13126648230017518</v>
      </c>
      <c r="Q211" s="262">
        <f t="shared" si="20"/>
        <v>1.3126648230017517E-2</v>
      </c>
    </row>
    <row r="212" spans="1:17" s="119" customFormat="1">
      <c r="A212" s="263" t="str">
        <f>IFERROR(VLOOKUP($B212,'[12]regions WB'!$B$1:$C$216,2,FALSE),"")</f>
        <v>South Asia</v>
      </c>
      <c r="B212" s="263" t="s">
        <v>108</v>
      </c>
      <c r="C212" s="263" t="s">
        <v>565</v>
      </c>
      <c r="D212" s="263" t="str">
        <f>IFERROR(VLOOKUP($B212,'[12]regions WB'!$B$1:$E$216,4,FALSE),0)</f>
        <v/>
      </c>
      <c r="E212" s="264" t="s">
        <v>948</v>
      </c>
      <c r="F212" s="189">
        <f>IFERROR(VLOOKUP($B212,[13]Multihazard!$B$7:$N$222,F$28,FALSE),"")</f>
        <v>208274</v>
      </c>
      <c r="G212" s="265" t="str">
        <f>IFERROR(VLOOKUP($B212,[13]Multihazard!$B$7:$N$222,G$28,FALSE),"")</f>
        <v>---</v>
      </c>
      <c r="H212" s="266" t="str">
        <f>IFERROR(VLOOKUP($B212,[13]Multihazard!$B$7:$N$222,H$28,FALSE),"")</f>
        <v>---</v>
      </c>
      <c r="I212" s="265">
        <f>IFERROR(VLOOKUP($B212,[13]Multihazard!$B$7:$N$222,I$28,FALSE),"")</f>
        <v>20.27</v>
      </c>
      <c r="J212" s="267">
        <f>IFERROR(VLOOKUP($B212,[13]Multihazard!$B$7:$N$222,J$28,FALSE),"")</f>
        <v>9.7323717794827971E-2</v>
      </c>
      <c r="K212" s="266">
        <f>IFERROR(VLOOKUP($B212,[13]Multihazard!$B$7:$N$222,K$28,FALSE),"")</f>
        <v>1.75</v>
      </c>
      <c r="L212" s="266">
        <f>IFERROR(VLOOKUP($B212,[13]Multihazard!$B$7:$N$222,L$28,FALSE),"")</f>
        <v>0.01</v>
      </c>
      <c r="M212" s="265">
        <f>IFERROR(VLOOKUP($B212,[13]Multihazard!$B$7:$N$222,M$28,FALSE),"")</f>
        <v>128.05000000000001</v>
      </c>
      <c r="N212" s="267">
        <f>IFERROR(VLOOKUP($B212,[13]Multihazard!$B$7:$N$222,N$28,FALSE),"")</f>
        <v>0.61481509934029221</v>
      </c>
      <c r="O212" s="266">
        <f>IFERROR(VLOOKUP($B212,[13]Multihazard!$B$7:$N$222,O$28,FALSE),"")</f>
        <v>150.07000000000002</v>
      </c>
      <c r="P212" s="267">
        <f>IFERROR(VLOOKUP($B212,[13]Multihazard!$B$7:$N$222,P$28,FALSE),"")</f>
        <v>0.72054121013664707</v>
      </c>
      <c r="Q212" s="262">
        <f t="shared" si="20"/>
        <v>7.2054121013664707E-2</v>
      </c>
    </row>
    <row r="213" spans="1:17" s="119" customFormat="1">
      <c r="A213" s="263" t="str">
        <f>IFERROR(VLOOKUP($B213,'[12]regions WB'!$B$1:$C$216,2,FALSE),"")</f>
        <v>Middle East and North Africa</v>
      </c>
      <c r="B213" s="263" t="s">
        <v>976</v>
      </c>
      <c r="C213" s="263" t="s">
        <v>977</v>
      </c>
      <c r="D213" s="263" t="str">
        <f>IFERROR(VLOOKUP($B213,'[12]regions WB'!$B$1:$E$216,4,FALSE),0)</f>
        <v/>
      </c>
      <c r="E213" s="264" t="s">
        <v>962</v>
      </c>
      <c r="F213" s="189">
        <f>IFERROR(VLOOKUP($B213,[13]Multihazard!$B$7:$N$222,F$28,FALSE),"")</f>
        <v>69454.3</v>
      </c>
      <c r="G213" s="265">
        <f>IFERROR(VLOOKUP($B213,[13]Multihazard!$B$7:$N$222,G$28,FALSE),"")</f>
        <v>26.75</v>
      </c>
      <c r="H213" s="266">
        <f>IFERROR(VLOOKUP($B213,[13]Multihazard!$B$7:$N$222,H$28,FALSE),"")</f>
        <v>0.39</v>
      </c>
      <c r="I213" s="265">
        <f>IFERROR(VLOOKUP($B213,[13]Multihazard!$B$7:$N$222,I$28,FALSE),"")</f>
        <v>0</v>
      </c>
      <c r="J213" s="267">
        <f>IFERROR(VLOOKUP($B213,[13]Multihazard!$B$7:$N$222,J$28,FALSE),"")</f>
        <v>0</v>
      </c>
      <c r="K213" s="266" t="str">
        <f>IFERROR(VLOOKUP($B213,[13]Multihazard!$B$7:$N$222,K$28,FALSE),"")</f>
        <v>---</v>
      </c>
      <c r="L213" s="266" t="str">
        <f>IFERROR(VLOOKUP($B213,[13]Multihazard!$B$7:$N$222,L$28,FALSE),"")</f>
        <v>---</v>
      </c>
      <c r="M213" s="265">
        <f>IFERROR(VLOOKUP($B213,[13]Multihazard!$B$7:$N$222,M$28,FALSE),"")</f>
        <v>0.15</v>
      </c>
      <c r="N213" s="267">
        <f>IFERROR(VLOOKUP($B213,[13]Multihazard!$B$7:$N$222,N$28,FALSE),"")</f>
        <v>2.1596934962990052E-3</v>
      </c>
      <c r="O213" s="266">
        <f>IFERROR(VLOOKUP($B213,[13]Multihazard!$B$7:$N$222,O$28,FALSE),"")</f>
        <v>26.9</v>
      </c>
      <c r="P213" s="267">
        <f>IFERROR(VLOOKUP($B213,[13]Multihazard!$B$7:$N$222,P$28,FALSE),"")</f>
        <v>0.3873050336696216</v>
      </c>
      <c r="Q213" s="262">
        <f t="shared" si="20"/>
        <v>3.8730503366962155E-2</v>
      </c>
    </row>
    <row r="214" spans="1:17" s="119" customFormat="1">
      <c r="A214" s="263" t="str">
        <f>IFERROR(VLOOKUP($B214,'[12]regions WB'!$B$1:$C$216,2,FALSE),"")</f>
        <v>Sub-Saharan Africa</v>
      </c>
      <c r="B214" s="263" t="s">
        <v>368</v>
      </c>
      <c r="C214" s="263" t="s">
        <v>505</v>
      </c>
      <c r="D214" s="263" t="str">
        <f>IFERROR(VLOOKUP($B214,'[12]regions WB'!$B$1:$E$216,4,FALSE),0)</f>
        <v/>
      </c>
      <c r="E214" s="264" t="s">
        <v>948</v>
      </c>
      <c r="F214" s="189">
        <f>IFERROR(VLOOKUP($B214,[13]Multihazard!$B$7:$N$222,F$28,FALSE),"")</f>
        <v>70368.800000000003</v>
      </c>
      <c r="G214" s="265">
        <f>IFERROR(VLOOKUP($B214,[13]Multihazard!$B$7:$N$222,G$28,FALSE),"")</f>
        <v>1.89</v>
      </c>
      <c r="H214" s="266">
        <f>IFERROR(VLOOKUP($B214,[13]Multihazard!$B$7:$N$222,H$28,FALSE),"")</f>
        <v>0.03</v>
      </c>
      <c r="I214" s="265">
        <f>IFERROR(VLOOKUP($B214,[13]Multihazard!$B$7:$N$222,I$28,FALSE),"")</f>
        <v>0</v>
      </c>
      <c r="J214" s="267">
        <f>IFERROR(VLOOKUP($B214,[13]Multihazard!$B$7:$N$222,J$28,FALSE),"")</f>
        <v>0</v>
      </c>
      <c r="K214" s="266" t="str">
        <f>IFERROR(VLOOKUP($B214,[13]Multihazard!$B$7:$N$222,K$28,FALSE),"")</f>
        <v>---</v>
      </c>
      <c r="L214" s="266" t="str">
        <f>IFERROR(VLOOKUP($B214,[13]Multihazard!$B$7:$N$222,L$28,FALSE),"")</f>
        <v>---</v>
      </c>
      <c r="M214" s="265">
        <f>IFERROR(VLOOKUP($B214,[13]Multihazard!$B$7:$N$222,M$28,FALSE),"")</f>
        <v>120.4</v>
      </c>
      <c r="N214" s="267">
        <f>IFERROR(VLOOKUP($B214,[13]Multihazard!$B$7:$N$222,N$28,FALSE),"")</f>
        <v>1.7109855504143883</v>
      </c>
      <c r="O214" s="266">
        <f>IFERROR(VLOOKUP($B214,[13]Multihazard!$B$7:$N$222,O$28,FALSE),"")</f>
        <v>122.29</v>
      </c>
      <c r="P214" s="267">
        <f>IFERROR(VLOOKUP($B214,[13]Multihazard!$B$7:$N$222,P$28,FALSE),"")</f>
        <v>1.7378440445197303</v>
      </c>
      <c r="Q214" s="262">
        <f t="shared" si="20"/>
        <v>0.17378440445197305</v>
      </c>
    </row>
    <row r="215" spans="1:17" s="119" customFormat="1">
      <c r="A215" s="263" t="str">
        <f>IFERROR(VLOOKUP($B215,'[12]regions WB'!$B$1:$C$216,2,FALSE),"")</f>
        <v>LAC</v>
      </c>
      <c r="B215" s="263" t="s">
        <v>314</v>
      </c>
      <c r="C215" s="263" t="s">
        <v>691</v>
      </c>
      <c r="D215" s="263" t="str">
        <f>IFERROR(VLOOKUP($B215,'[12]regions WB'!$B$1:$E$216,4,FALSE),0)</f>
        <v>SIDS</v>
      </c>
      <c r="E215" s="264" t="s">
        <v>949</v>
      </c>
      <c r="F215" s="189">
        <f>IFERROR(VLOOKUP($B215,[13]Multihazard!$B$7:$N$222,F$28,FALSE),"")</f>
        <v>9620.16</v>
      </c>
      <c r="G215" s="265" t="str">
        <f>IFERROR(VLOOKUP($B215,[13]Multihazard!$B$7:$N$222,G$28,FALSE),"")</f>
        <v>---</v>
      </c>
      <c r="H215" s="266" t="str">
        <f>IFERROR(VLOOKUP($B215,[13]Multihazard!$B$7:$N$222,H$28,FALSE),"")</f>
        <v>---</v>
      </c>
      <c r="I215" s="265">
        <f>IFERROR(VLOOKUP($B215,[13]Multihazard!$B$7:$N$222,I$28,FALSE),"")</f>
        <v>0</v>
      </c>
      <c r="J215" s="267">
        <f>IFERROR(VLOOKUP($B215,[13]Multihazard!$B$7:$N$222,J$28,FALSE),"")</f>
        <v>0</v>
      </c>
      <c r="K215" s="266" t="str">
        <f>IFERROR(VLOOKUP($B215,[13]Multihazard!$B$7:$N$222,K$28,FALSE),"")</f>
        <v>---</v>
      </c>
      <c r="L215" s="266" t="str">
        <f>IFERROR(VLOOKUP($B215,[13]Multihazard!$B$7:$N$222,L$28,FALSE),"")</f>
        <v>---</v>
      </c>
      <c r="M215" s="265">
        <f>IFERROR(VLOOKUP($B215,[13]Multihazard!$B$7:$N$222,M$28,FALSE),"")</f>
        <v>52.8</v>
      </c>
      <c r="N215" s="267">
        <f>IFERROR(VLOOKUP($B215,[13]Multihazard!$B$7:$N$222,N$28,FALSE),"")</f>
        <v>5.48847420417124</v>
      </c>
      <c r="O215" s="266">
        <f>IFERROR(VLOOKUP($B215,[13]Multihazard!$B$7:$N$222,O$28,FALSE),"")</f>
        <v>52.8</v>
      </c>
      <c r="P215" s="267">
        <f>IFERROR(VLOOKUP($B215,[13]Multihazard!$B$7:$N$222,P$28,FALSE),"")</f>
        <v>5.4884742041712409</v>
      </c>
      <c r="Q215" s="262">
        <f t="shared" si="20"/>
        <v>0.54884742041712398</v>
      </c>
    </row>
    <row r="216" spans="1:17" s="119" customFormat="1">
      <c r="A216" s="263" t="str">
        <f>IFERROR(VLOOKUP($B216,'[12]regions WB'!$B$1:$C$216,2,FALSE),"")</f>
        <v>Sub-Saharan Africa</v>
      </c>
      <c r="B216" s="263" t="s">
        <v>378</v>
      </c>
      <c r="C216" s="263" t="s">
        <v>506</v>
      </c>
      <c r="D216" s="263" t="str">
        <f>IFERROR(VLOOKUP($B216,'[12]regions WB'!$B$1:$E$216,4,FALSE),0)</f>
        <v/>
      </c>
      <c r="E216" s="264" t="s">
        <v>948</v>
      </c>
      <c r="F216" s="189">
        <f>IFERROR(VLOOKUP($B216,[13]Multihazard!$B$7:$N$222,F$28,FALSE),"")</f>
        <v>13701.2</v>
      </c>
      <c r="G216" s="265">
        <f>IFERROR(VLOOKUP($B216,[13]Multihazard!$B$7:$N$222,G$28,FALSE),"")</f>
        <v>6.99</v>
      </c>
      <c r="H216" s="266">
        <f>IFERROR(VLOOKUP($B216,[13]Multihazard!$B$7:$N$222,H$28,FALSE),"")</f>
        <v>0.51</v>
      </c>
      <c r="I216" s="265">
        <f>IFERROR(VLOOKUP($B216,[13]Multihazard!$B$7:$N$222,I$28,FALSE),"")</f>
        <v>0</v>
      </c>
      <c r="J216" s="267">
        <f>IFERROR(VLOOKUP($B216,[13]Multihazard!$B$7:$N$222,J$28,FALSE),"")</f>
        <v>0</v>
      </c>
      <c r="K216" s="266" t="str">
        <f>IFERROR(VLOOKUP($B216,[13]Multihazard!$B$7:$N$222,K$28,FALSE),"")</f>
        <v>---</v>
      </c>
      <c r="L216" s="266" t="str">
        <f>IFERROR(VLOOKUP($B216,[13]Multihazard!$B$7:$N$222,L$28,FALSE),"")</f>
        <v>---</v>
      </c>
      <c r="M216" s="265">
        <f>IFERROR(VLOOKUP($B216,[13]Multihazard!$B$7:$N$222,M$28,FALSE),"")</f>
        <v>8.41</v>
      </c>
      <c r="N216" s="267">
        <f>IFERROR(VLOOKUP($B216,[13]Multihazard!$B$7:$N$222,N$28,FALSE),"")</f>
        <v>0.61381484833445243</v>
      </c>
      <c r="O216" s="266">
        <f>IFERROR(VLOOKUP($B216,[13]Multihazard!$B$7:$N$222,O$28,FALSE),"")</f>
        <v>15.4</v>
      </c>
      <c r="P216" s="267">
        <f>IFERROR(VLOOKUP($B216,[13]Multihazard!$B$7:$N$222,P$28,FALSE),"")</f>
        <v>1.123989139637404</v>
      </c>
      <c r="Q216" s="262">
        <f t="shared" si="20"/>
        <v>0.1123989139637404</v>
      </c>
    </row>
    <row r="217" spans="1:17" s="119" customFormat="1">
      <c r="A217" s="263" t="str">
        <f>IFERROR(VLOOKUP($B217,'[12]regions WB'!$B$1:$C$216,2,FALSE),"")</f>
        <v>Europe and Central Asia</v>
      </c>
      <c r="B217" s="263" t="s">
        <v>212</v>
      </c>
      <c r="C217" s="263" t="s">
        <v>615</v>
      </c>
      <c r="D217" s="263" t="str">
        <f>IFERROR(VLOOKUP($B217,'[12]regions WB'!$B$1:$E$216,4,FALSE),0)</f>
        <v/>
      </c>
      <c r="E217" s="264" t="s">
        <v>950</v>
      </c>
      <c r="F217" s="189">
        <f>IFERROR(VLOOKUP($B217,[13]Multihazard!$B$7:$N$222,F$28,FALSE),"")</f>
        <v>1747500</v>
      </c>
      <c r="G217" s="265" t="str">
        <f>IFERROR(VLOOKUP($B217,[13]Multihazard!$B$7:$N$222,G$28,FALSE),"")</f>
        <v>---</v>
      </c>
      <c r="H217" s="266" t="str">
        <f>IFERROR(VLOOKUP($B217,[13]Multihazard!$B$7:$N$222,H$28,FALSE),"")</f>
        <v>---</v>
      </c>
      <c r="I217" s="265">
        <f>IFERROR(VLOOKUP($B217,[13]Multihazard!$B$7:$N$222,I$28,FALSE),"")</f>
        <v>0</v>
      </c>
      <c r="J217" s="267">
        <f>IFERROR(VLOOKUP($B217,[13]Multihazard!$B$7:$N$222,J$28,FALSE),"")</f>
        <v>0</v>
      </c>
      <c r="K217" s="266" t="str">
        <f>IFERROR(VLOOKUP($B217,[13]Multihazard!$B$7:$N$222,K$28,FALSE),"")</f>
        <v>---</v>
      </c>
      <c r="L217" s="266" t="str">
        <f>IFERROR(VLOOKUP($B217,[13]Multihazard!$B$7:$N$222,L$28,FALSE),"")</f>
        <v>---</v>
      </c>
      <c r="M217" s="265">
        <f>IFERROR(VLOOKUP($B217,[13]Multihazard!$B$7:$N$222,M$28,FALSE),"")</f>
        <v>69.39</v>
      </c>
      <c r="N217" s="267">
        <f>IFERROR(VLOOKUP($B217,[13]Multihazard!$B$7:$N$222,N$28,FALSE),"")</f>
        <v>3.9708154506437769E-2</v>
      </c>
      <c r="O217" s="266">
        <f>IFERROR(VLOOKUP($B217,[13]Multihazard!$B$7:$N$222,O$28,FALSE),"")</f>
        <v>69.39</v>
      </c>
      <c r="P217" s="267">
        <f>IFERROR(VLOOKUP($B217,[13]Multihazard!$B$7:$N$222,P$28,FALSE),"")</f>
        <v>3.9708154506437769E-2</v>
      </c>
      <c r="Q217" s="262">
        <f t="shared" si="20"/>
        <v>3.9708154506437766E-3</v>
      </c>
    </row>
    <row r="218" spans="1:17" s="119" customFormat="1">
      <c r="A218" s="263" t="str">
        <f>IFERROR(VLOOKUP($B218,'[12]regions WB'!$B$1:$C$216,2,FALSE),"")</f>
        <v>Europe and Central Asia</v>
      </c>
      <c r="B218" s="263" t="s">
        <v>158</v>
      </c>
      <c r="C218" s="263" t="s">
        <v>616</v>
      </c>
      <c r="D218" s="263" t="str">
        <f>IFERROR(VLOOKUP($B218,'[12]regions WB'!$B$1:$E$216,4,FALSE),0)</f>
        <v/>
      </c>
      <c r="E218" s="264" t="s">
        <v>950</v>
      </c>
      <c r="F218" s="189">
        <f>IFERROR(VLOOKUP($B218,[13]Multihazard!$B$7:$N$222,F$28,FALSE),"")</f>
        <v>3421610</v>
      </c>
      <c r="G218" s="265">
        <f>IFERROR(VLOOKUP($B218,[13]Multihazard!$B$7:$N$222,G$28,FALSE),"")</f>
        <v>786.78</v>
      </c>
      <c r="H218" s="266">
        <f>IFERROR(VLOOKUP($B218,[13]Multihazard!$B$7:$N$222,H$28,FALSE),"")</f>
        <v>0.23</v>
      </c>
      <c r="I218" s="265">
        <f>IFERROR(VLOOKUP($B218,[13]Multihazard!$B$7:$N$222,I$28,FALSE),"")</f>
        <v>0</v>
      </c>
      <c r="J218" s="267">
        <f>IFERROR(VLOOKUP($B218,[13]Multihazard!$B$7:$N$222,J$28,FALSE),"")</f>
        <v>0</v>
      </c>
      <c r="K218" s="266" t="str">
        <f>IFERROR(VLOOKUP($B218,[13]Multihazard!$B$7:$N$222,K$28,FALSE),"")</f>
        <v>---</v>
      </c>
      <c r="L218" s="266" t="str">
        <f>IFERROR(VLOOKUP($B218,[13]Multihazard!$B$7:$N$222,L$28,FALSE),"")</f>
        <v>---</v>
      </c>
      <c r="M218" s="265">
        <f>IFERROR(VLOOKUP($B218,[13]Multihazard!$B$7:$N$222,M$28,FALSE),"")</f>
        <v>780.08</v>
      </c>
      <c r="N218" s="267">
        <f>IFERROR(VLOOKUP($B218,[13]Multihazard!$B$7:$N$222,N$28,FALSE),"")</f>
        <v>0.22798624039560325</v>
      </c>
      <c r="O218" s="266">
        <f>IFERROR(VLOOKUP($B218,[13]Multihazard!$B$7:$N$222,O$28,FALSE),"")</f>
        <v>1566.8600000000001</v>
      </c>
      <c r="P218" s="267">
        <f>IFERROR(VLOOKUP($B218,[13]Multihazard!$B$7:$N$222,P$28,FALSE),"")</f>
        <v>0.457930623303065</v>
      </c>
      <c r="Q218" s="262">
        <f t="shared" si="20"/>
        <v>4.57930623303065E-2</v>
      </c>
    </row>
    <row r="219" spans="1:17" s="119" customFormat="1">
      <c r="A219" s="263" t="str">
        <f>IFERROR(VLOOKUP($B219,'[12]regions WB'!$B$1:$C$216,2,FALSE),"")</f>
        <v>Middle East and North Africa</v>
      </c>
      <c r="B219" s="263" t="s">
        <v>78</v>
      </c>
      <c r="C219" s="263" t="s">
        <v>566</v>
      </c>
      <c r="D219" s="263" t="str">
        <f>IFERROR(VLOOKUP($B219,'[12]regions WB'!$B$1:$E$216,4,FALSE),0)</f>
        <v/>
      </c>
      <c r="E219" s="264" t="s">
        <v>948</v>
      </c>
      <c r="F219" s="189">
        <f>IFERROR(VLOOKUP($B219,[13]Multihazard!$B$7:$N$222,F$28,FALSE),"")</f>
        <v>204643</v>
      </c>
      <c r="G219" s="265">
        <f>IFERROR(VLOOKUP($B219,[13]Multihazard!$B$7:$N$222,G$28,FALSE),"")</f>
        <v>149.11000000000001</v>
      </c>
      <c r="H219" s="266">
        <f>IFERROR(VLOOKUP($B219,[13]Multihazard!$B$7:$N$222,H$28,FALSE),"")</f>
        <v>0.73</v>
      </c>
      <c r="I219" s="265">
        <f>IFERROR(VLOOKUP($B219,[13]Multihazard!$B$7:$N$222,I$28,FALSE),"")</f>
        <v>0</v>
      </c>
      <c r="J219" s="267">
        <f>IFERROR(VLOOKUP($B219,[13]Multihazard!$B$7:$N$222,J$28,FALSE),"")</f>
        <v>0</v>
      </c>
      <c r="K219" s="266" t="str">
        <f>IFERROR(VLOOKUP($B219,[13]Multihazard!$B$7:$N$222,K$28,FALSE),"")</f>
        <v>---</v>
      </c>
      <c r="L219" s="266" t="str">
        <f>IFERROR(VLOOKUP($B219,[13]Multihazard!$B$7:$N$222,L$28,FALSE),"")</f>
        <v>---</v>
      </c>
      <c r="M219" s="265">
        <f>IFERROR(VLOOKUP($B219,[13]Multihazard!$B$7:$N$222,M$28,FALSE),"")</f>
        <v>89.16</v>
      </c>
      <c r="N219" s="267">
        <f>IFERROR(VLOOKUP($B219,[13]Multihazard!$B$7:$N$222,N$28,FALSE),"")</f>
        <v>0.43568555973084833</v>
      </c>
      <c r="O219" s="266">
        <f>IFERROR(VLOOKUP($B219,[13]Multihazard!$B$7:$N$222,O$28,FALSE),"")</f>
        <v>238.27</v>
      </c>
      <c r="P219" s="267">
        <f>IFERROR(VLOOKUP($B219,[13]Multihazard!$B$7:$N$222,P$28,FALSE),"")</f>
        <v>1.1643203041394037</v>
      </c>
      <c r="Q219" s="262">
        <f t="shared" si="20"/>
        <v>0.11643203041394037</v>
      </c>
    </row>
    <row r="220" spans="1:17" s="119" customFormat="1">
      <c r="A220" s="263" t="str">
        <f>IFERROR(VLOOKUP($B220,'[12]regions WB'!$B$1:$C$216,2,FALSE),"")</f>
        <v>East Asia and the Pacific</v>
      </c>
      <c r="B220" s="263" t="s">
        <v>132</v>
      </c>
      <c r="C220" s="263" t="s">
        <v>567</v>
      </c>
      <c r="D220" s="263" t="str">
        <f>IFERROR(VLOOKUP($B220,'[12]regions WB'!$B$1:$E$216,4,FALSE),0)</f>
        <v/>
      </c>
      <c r="E220" s="264" t="s">
        <v>962</v>
      </c>
      <c r="F220" s="189">
        <f>IFERROR(VLOOKUP($B220,[13]Multihazard!$B$7:$N$222,F$28,FALSE),"")</f>
        <v>1680400</v>
      </c>
      <c r="G220" s="265">
        <f>IFERROR(VLOOKUP($B220,[13]Multihazard!$B$7:$N$222,G$28,FALSE),"")</f>
        <v>2702.02</v>
      </c>
      <c r="H220" s="266">
        <f>IFERROR(VLOOKUP($B220,[13]Multihazard!$B$7:$N$222,H$28,FALSE),"")</f>
        <v>1.61</v>
      </c>
      <c r="I220" s="265">
        <f>IFERROR(VLOOKUP($B220,[13]Multihazard!$B$7:$N$222,I$28,FALSE),"")</f>
        <v>4407.5599999999995</v>
      </c>
      <c r="J220" s="267">
        <f>IFERROR(VLOOKUP($B220,[13]Multihazard!$B$7:$N$222,J$28,FALSE),"")</f>
        <v>2.6229231135443936</v>
      </c>
      <c r="K220" s="266">
        <f>IFERROR(VLOOKUP($B220,[13]Multihazard!$B$7:$N$222,K$28,FALSE),"")</f>
        <v>15.05</v>
      </c>
      <c r="L220" s="266">
        <f>IFERROR(VLOOKUP($B220,[13]Multihazard!$B$7:$N$222,L$28,FALSE),"")</f>
        <v>0.01</v>
      </c>
      <c r="M220" s="265">
        <f>IFERROR(VLOOKUP($B220,[13]Multihazard!$B$7:$N$222,M$28,FALSE),"")</f>
        <v>44.89</v>
      </c>
      <c r="N220" s="267">
        <f>IFERROR(VLOOKUP($B220,[13]Multihazard!$B$7:$N$222,N$28,FALSE),"")</f>
        <v>2.6713877648179004E-2</v>
      </c>
      <c r="O220" s="266">
        <f>IFERROR(VLOOKUP($B220,[13]Multihazard!$B$7:$N$222,O$28,FALSE),"")</f>
        <v>7169.52</v>
      </c>
      <c r="P220" s="267">
        <f>IFERROR(VLOOKUP($B220,[13]Multihazard!$B$7:$N$222,P$28,FALSE),"")</f>
        <v>4.2665555820042851</v>
      </c>
      <c r="Q220" s="262">
        <f t="shared" si="20"/>
        <v>0.4266555582004285</v>
      </c>
    </row>
    <row r="221" spans="1:17" s="119" customFormat="1">
      <c r="A221" s="263" t="str">
        <f>IFERROR(VLOOKUP($B221,'[12]regions WB'!$B$1:$C$216,2,FALSE),"")</f>
        <v>Europe and Central Asia</v>
      </c>
      <c r="B221" s="263" t="s">
        <v>61</v>
      </c>
      <c r="C221" s="263" t="s">
        <v>568</v>
      </c>
      <c r="D221" s="263" t="str">
        <f>IFERROR(VLOOKUP($B221,'[12]regions WB'!$B$1:$E$216,4,FALSE),0)</f>
        <v/>
      </c>
      <c r="E221" s="264" t="s">
        <v>946</v>
      </c>
      <c r="F221" s="189">
        <f>IFERROR(VLOOKUP($B221,[13]Multihazard!$B$7:$N$222,F$28,FALSE),"")</f>
        <v>20536.900000000001</v>
      </c>
      <c r="G221" s="265">
        <f>IFERROR(VLOOKUP($B221,[13]Multihazard!$B$7:$N$222,G$28,FALSE),"")</f>
        <v>64.44</v>
      </c>
      <c r="H221" s="266">
        <f>IFERROR(VLOOKUP($B221,[13]Multihazard!$B$7:$N$222,H$28,FALSE),"")</f>
        <v>3.14</v>
      </c>
      <c r="I221" s="265">
        <f>IFERROR(VLOOKUP($B221,[13]Multihazard!$B$7:$N$222,I$28,FALSE),"")</f>
        <v>0</v>
      </c>
      <c r="J221" s="267">
        <f>IFERROR(VLOOKUP($B221,[13]Multihazard!$B$7:$N$222,J$28,FALSE),"")</f>
        <v>0</v>
      </c>
      <c r="K221" s="266" t="str">
        <f>IFERROR(VLOOKUP($B221,[13]Multihazard!$B$7:$N$222,K$28,FALSE),"")</f>
        <v>---</v>
      </c>
      <c r="L221" s="266" t="str">
        <f>IFERROR(VLOOKUP($B221,[13]Multihazard!$B$7:$N$222,L$28,FALSE),"")</f>
        <v>---</v>
      </c>
      <c r="M221" s="265">
        <f>IFERROR(VLOOKUP($B221,[13]Multihazard!$B$7:$N$222,M$28,FALSE),"")</f>
        <v>42.34</v>
      </c>
      <c r="N221" s="267">
        <f>IFERROR(VLOOKUP($B221,[13]Multihazard!$B$7:$N$222,N$28,FALSE),"")</f>
        <v>2.0616548748837458</v>
      </c>
      <c r="O221" s="266">
        <f>IFERROR(VLOOKUP($B221,[13]Multihazard!$B$7:$N$222,O$28,FALSE),"")</f>
        <v>106.78</v>
      </c>
      <c r="P221" s="267">
        <f>IFERROR(VLOOKUP($B221,[13]Multihazard!$B$7:$N$222,P$28,FALSE),"")</f>
        <v>5.1994215290525831</v>
      </c>
      <c r="Q221" s="262">
        <f t="shared" si="20"/>
        <v>0.51994215290525836</v>
      </c>
    </row>
    <row r="222" spans="1:17" s="119" customFormat="1">
      <c r="A222" s="263" t="str">
        <f>IFERROR(VLOOKUP($B222,'[12]regions WB'!$B$1:$C$216,2,FALSE),"")</f>
        <v>East Asia and the Pacific</v>
      </c>
      <c r="B222" s="263" t="s">
        <v>94</v>
      </c>
      <c r="C222" s="263" t="s">
        <v>569</v>
      </c>
      <c r="D222" s="263" t="str">
        <f>IFERROR(VLOOKUP($B222,'[12]regions WB'!$B$1:$E$216,4,FALSE),0)</f>
        <v/>
      </c>
      <c r="E222" s="264" t="s">
        <v>949</v>
      </c>
      <c r="F222" s="189">
        <f>IFERROR(VLOOKUP($B222,[13]Multihazard!$B$7:$N$222,F$28,FALSE),"")</f>
        <v>1379000</v>
      </c>
      <c r="G222" s="265">
        <f>IFERROR(VLOOKUP($B222,[13]Multihazard!$B$7:$N$222,G$28,FALSE),"")</f>
        <v>32.56</v>
      </c>
      <c r="H222" s="266">
        <f>IFERROR(VLOOKUP($B222,[13]Multihazard!$B$7:$N$222,H$28,FALSE),"")</f>
        <v>0.02</v>
      </c>
      <c r="I222" s="265">
        <f>IFERROR(VLOOKUP($B222,[13]Multihazard!$B$7:$N$222,I$28,FALSE),"")</f>
        <v>0.02</v>
      </c>
      <c r="J222" s="267">
        <f>IFERROR(VLOOKUP($B222,[13]Multihazard!$B$7:$N$222,J$28,FALSE),"")</f>
        <v>1.4503263234227701E-5</v>
      </c>
      <c r="K222" s="266" t="str">
        <f>IFERROR(VLOOKUP($B222,[13]Multihazard!$B$7:$N$222,K$28,FALSE),"")</f>
        <v>---</v>
      </c>
      <c r="L222" s="266" t="str">
        <f>IFERROR(VLOOKUP($B222,[13]Multihazard!$B$7:$N$222,L$28,FALSE),"")</f>
        <v>---</v>
      </c>
      <c r="M222" s="265">
        <f>IFERROR(VLOOKUP($B222,[13]Multihazard!$B$7:$N$222,M$28,FALSE),"")</f>
        <v>2289.8200000000002</v>
      </c>
      <c r="N222" s="267">
        <f>IFERROR(VLOOKUP($B222,[13]Multihazard!$B$7:$N$222,N$28,FALSE),"")</f>
        <v>1.6604931109499639</v>
      </c>
      <c r="O222" s="266">
        <f>IFERROR(VLOOKUP($B222,[13]Multihazard!$B$7:$N$222,O$28,FALSE),"")</f>
        <v>2322.4</v>
      </c>
      <c r="P222" s="267">
        <f>IFERROR(VLOOKUP($B222,[13]Multihazard!$B$7:$N$222,P$28,FALSE),"")</f>
        <v>1.6841189267585206</v>
      </c>
      <c r="Q222" s="262">
        <f t="shared" si="20"/>
        <v>0.16841189267585208</v>
      </c>
    </row>
    <row r="223" spans="1:17" s="119" customFormat="1">
      <c r="A223" s="263" t="str">
        <f>IFERROR(VLOOKUP($B223,'[12]regions WB'!$B$1:$C$216,2,FALSE),"")</f>
        <v>Europe and Central Asia</v>
      </c>
      <c r="B223" s="263" t="s">
        <v>160</v>
      </c>
      <c r="C223" s="263" t="s">
        <v>1011</v>
      </c>
      <c r="D223" s="263" t="str">
        <f>IFERROR(VLOOKUP($B223,'[12]regions WB'!$B$1:$E$216,4,FALSE),0)</f>
        <v/>
      </c>
      <c r="E223" s="264" t="s">
        <v>949</v>
      </c>
      <c r="F223" s="189">
        <f>IFERROR(VLOOKUP($B223,[13]Multihazard!$B$7:$N$222,F$28,FALSE),"")</f>
        <v>32996.400000000001</v>
      </c>
      <c r="G223" s="265">
        <f>IFERROR(VLOOKUP($B223,[13]Multihazard!$B$7:$N$222,G$28,FALSE),"")</f>
        <v>26.26</v>
      </c>
      <c r="H223" s="266">
        <f>IFERROR(VLOOKUP($B223,[13]Multihazard!$B$7:$N$222,H$28,FALSE),"")</f>
        <v>0.8</v>
      </c>
      <c r="I223" s="265">
        <f>IFERROR(VLOOKUP($B223,[13]Multihazard!$B$7:$N$222,I$28,FALSE),"")</f>
        <v>0</v>
      </c>
      <c r="J223" s="267">
        <f>IFERROR(VLOOKUP($B223,[13]Multihazard!$B$7:$N$222,J$28,FALSE),"")</f>
        <v>0</v>
      </c>
      <c r="K223" s="266" t="str">
        <f>IFERROR(VLOOKUP($B223,[13]Multihazard!$B$7:$N$222,K$28,FALSE),"")</f>
        <v>---</v>
      </c>
      <c r="L223" s="266" t="str">
        <f>IFERROR(VLOOKUP($B223,[13]Multihazard!$B$7:$N$222,L$28,FALSE),"")</f>
        <v>---</v>
      </c>
      <c r="M223" s="265">
        <f>IFERROR(VLOOKUP($B223,[13]Multihazard!$B$7:$N$222,M$28,FALSE),"")</f>
        <v>4.87</v>
      </c>
      <c r="N223" s="267">
        <f>IFERROR(VLOOKUP($B223,[13]Multihazard!$B$7:$N$222,N$28,FALSE),"")</f>
        <v>0.14759185850577639</v>
      </c>
      <c r="O223" s="266">
        <f>IFERROR(VLOOKUP($B223,[13]Multihazard!$B$7:$N$222,O$28,FALSE),"")</f>
        <v>31.130000000000003</v>
      </c>
      <c r="P223" s="267">
        <f>IFERROR(VLOOKUP($B223,[13]Multihazard!$B$7:$N$222,P$28,FALSE),"")</f>
        <v>0.94343625365191364</v>
      </c>
      <c r="Q223" s="262">
        <f t="shared" si="20"/>
        <v>9.4343625365191364E-2</v>
      </c>
    </row>
    <row r="224" spans="1:17" s="119" customFormat="1">
      <c r="A224" s="263" t="str">
        <f>IFERROR(VLOOKUP($B224,'[12]regions WB'!$B$1:$C$216,2,FALSE),"")</f>
        <v>East Asia and the Pacific</v>
      </c>
      <c r="B224" s="263" t="s">
        <v>965</v>
      </c>
      <c r="C224" s="263" t="s">
        <v>570</v>
      </c>
      <c r="D224" s="263" t="str">
        <f>IFERROR(VLOOKUP($B224,'[12]regions WB'!$B$1:$E$216,4,FALSE),0)</f>
        <v>SIDS</v>
      </c>
      <c r="E224" s="264" t="s">
        <v>962</v>
      </c>
      <c r="F224" s="189">
        <f>IFERROR(VLOOKUP($B224,[13]Multihazard!$B$7:$N$222,F$28,FALSE),"")</f>
        <v>12524.2</v>
      </c>
      <c r="G224" s="265">
        <f>IFERROR(VLOOKUP($B224,[13]Multihazard!$B$7:$N$222,G$28,FALSE),"")</f>
        <v>14.59</v>
      </c>
      <c r="H224" s="266">
        <f>IFERROR(VLOOKUP($B224,[13]Multihazard!$B$7:$N$222,H$28,FALSE),"")</f>
        <v>1.1599999999999999</v>
      </c>
      <c r="I224" s="265">
        <f>IFERROR(VLOOKUP($B224,[13]Multihazard!$B$7:$N$222,I$28,FALSE),"")</f>
        <v>0</v>
      </c>
      <c r="J224" s="267">
        <f>IFERROR(VLOOKUP($B224,[13]Multihazard!$B$7:$N$222,J$28,FALSE),"")</f>
        <v>0</v>
      </c>
      <c r="K224" s="266">
        <f>IFERROR(VLOOKUP($B224,[13]Multihazard!$B$7:$N$222,K$28,FALSE),"")</f>
        <v>0.25</v>
      </c>
      <c r="L224" s="266">
        <f>IFERROR(VLOOKUP($B224,[13]Multihazard!$B$7:$N$222,L$28,FALSE),"")</f>
        <v>0.02</v>
      </c>
      <c r="M224" s="265">
        <f>IFERROR(VLOOKUP($B224,[13]Multihazard!$B$7:$N$222,M$28,FALSE),"")</f>
        <v>0.69</v>
      </c>
      <c r="N224" s="267">
        <f>IFERROR(VLOOKUP($B224,[13]Multihazard!$B$7:$N$222,N$28,FALSE),"")</f>
        <v>5.5093339295124631E-2</v>
      </c>
      <c r="O224" s="266">
        <f>IFERROR(VLOOKUP($B224,[13]Multihazard!$B$7:$N$222,O$28,FALSE),"")</f>
        <v>15.53</v>
      </c>
      <c r="P224" s="267">
        <f>IFERROR(VLOOKUP($B224,[13]Multihazard!$B$7:$N$222,P$28,FALSE),"")</f>
        <v>1.2399993612366458</v>
      </c>
      <c r="Q224" s="262">
        <f t="shared" si="20"/>
        <v>0.12399993612366457</v>
      </c>
    </row>
    <row r="225" spans="1:17" s="119" customFormat="1">
      <c r="A225" s="263" t="str">
        <f>IFERROR(VLOOKUP($B225,'[12]regions WB'!$B$1:$C$216,2,FALSE),"")</f>
        <v>Sub-Saharan Africa</v>
      </c>
      <c r="B225" s="263" t="s">
        <v>438</v>
      </c>
      <c r="C225" s="263" t="s">
        <v>508</v>
      </c>
      <c r="D225" s="263" t="str">
        <f>IFERROR(VLOOKUP($B225,'[12]regions WB'!$B$1:$E$216,4,FALSE),0)</f>
        <v/>
      </c>
      <c r="E225" s="264" t="s">
        <v>946</v>
      </c>
      <c r="F225" s="189">
        <f>IFERROR(VLOOKUP($B225,[13]Multihazard!$B$7:$N$222,F$28,FALSE),"")</f>
        <v>12513.7</v>
      </c>
      <c r="G225" s="265" t="str">
        <f>IFERROR(VLOOKUP($B225,[13]Multihazard!$B$7:$N$222,G$28,FALSE),"")</f>
        <v>---</v>
      </c>
      <c r="H225" s="266" t="str">
        <f>IFERROR(VLOOKUP($B225,[13]Multihazard!$B$7:$N$222,H$28,FALSE),"")</f>
        <v>---</v>
      </c>
      <c r="I225" s="265">
        <f>IFERROR(VLOOKUP($B225,[13]Multihazard!$B$7:$N$222,I$28,FALSE),"")</f>
        <v>0</v>
      </c>
      <c r="J225" s="267">
        <f>IFERROR(VLOOKUP($B225,[13]Multihazard!$B$7:$N$222,J$28,FALSE),"")</f>
        <v>0</v>
      </c>
      <c r="K225" s="266" t="str">
        <f>IFERROR(VLOOKUP($B225,[13]Multihazard!$B$7:$N$222,K$28,FALSE),"")</f>
        <v>---</v>
      </c>
      <c r="L225" s="266" t="str">
        <f>IFERROR(VLOOKUP($B225,[13]Multihazard!$B$7:$N$222,L$28,FALSE),"")</f>
        <v>---</v>
      </c>
      <c r="M225" s="265">
        <f>IFERROR(VLOOKUP($B225,[13]Multihazard!$B$7:$N$222,M$28,FALSE),"")</f>
        <v>15.84</v>
      </c>
      <c r="N225" s="267">
        <f>IFERROR(VLOOKUP($B225,[13]Multihazard!$B$7:$N$222,N$28,FALSE),"")</f>
        <v>1.2658126693144311</v>
      </c>
      <c r="O225" s="266">
        <f>IFERROR(VLOOKUP($B225,[13]Multihazard!$B$7:$N$222,O$28,FALSE),"")</f>
        <v>15.84</v>
      </c>
      <c r="P225" s="267">
        <f>IFERROR(VLOOKUP($B225,[13]Multihazard!$B$7:$N$222,P$28,FALSE),"")</f>
        <v>1.2658126693144314</v>
      </c>
      <c r="Q225" s="262">
        <f t="shared" ref="Q225:Q248" si="21">IFERROR(($O225/$F225)*100,0)</f>
        <v>0.12658126693144311</v>
      </c>
    </row>
    <row r="226" spans="1:17" s="119" customFormat="1">
      <c r="A226" s="263" t="str">
        <f>IFERROR(VLOOKUP($B226,'[12]regions WB'!$B$1:$C$216,2,FALSE),"")</f>
        <v>East Asia and the Pacific</v>
      </c>
      <c r="B226" s="263" t="s">
        <v>224</v>
      </c>
      <c r="C226" s="263" t="s">
        <v>669</v>
      </c>
      <c r="D226" s="263" t="str">
        <f>IFERROR(VLOOKUP($B226,'[12]regions WB'!$B$1:$E$216,4,FALSE),0)</f>
        <v>SIDS</v>
      </c>
      <c r="E226" s="264" t="s">
        <v>949</v>
      </c>
      <c r="F226" s="189">
        <f>IFERROR(VLOOKUP($B226,[13]Multihazard!$B$7:$N$222,F$28,FALSE),"")</f>
        <v>1303.32</v>
      </c>
      <c r="G226" s="265">
        <f>IFERROR(VLOOKUP($B226,[13]Multihazard!$B$7:$N$222,G$28,FALSE),"")</f>
        <v>3.35</v>
      </c>
      <c r="H226" s="266">
        <f>IFERROR(VLOOKUP($B226,[13]Multihazard!$B$7:$N$222,H$28,FALSE),"")</f>
        <v>2.57</v>
      </c>
      <c r="I226" s="265">
        <f>IFERROR(VLOOKUP($B226,[13]Multihazard!$B$7:$N$222,I$28,FALSE),"")</f>
        <v>29.14</v>
      </c>
      <c r="J226" s="267">
        <f>IFERROR(VLOOKUP($B226,[13]Multihazard!$B$7:$N$222,J$28,FALSE),"")</f>
        <v>22.358284995242919</v>
      </c>
      <c r="K226" s="266">
        <f>IFERROR(VLOOKUP($B226,[13]Multihazard!$B$7:$N$222,K$28,FALSE),"")</f>
        <v>0.18</v>
      </c>
      <c r="L226" s="266">
        <f>IFERROR(VLOOKUP($B226,[13]Multihazard!$B$7:$N$222,L$28,FALSE),"")</f>
        <v>0.14000000000000001</v>
      </c>
      <c r="M226" s="265" t="str">
        <f>IFERROR(VLOOKUP($B226,[13]Multihazard!$B$7:$N$222,M$28,FALSE),"")</f>
        <v>---</v>
      </c>
      <c r="N226" s="267" t="str">
        <f>IFERROR(VLOOKUP($B226,[13]Multihazard!$B$7:$N$222,N$28,FALSE),"")</f>
        <v>---</v>
      </c>
      <c r="O226" s="266">
        <f>IFERROR(VLOOKUP($B226,[13]Multihazard!$B$7:$N$222,O$28,FALSE),"")</f>
        <v>32.67</v>
      </c>
      <c r="P226" s="267">
        <f>IFERROR(VLOOKUP($B226,[13]Multihazard!$B$7:$N$222,P$28,FALSE),"")</f>
        <v>25.066752601049629</v>
      </c>
      <c r="Q226" s="262">
        <f t="shared" si="21"/>
        <v>2.5066752601049629</v>
      </c>
    </row>
    <row r="227" spans="1:17" s="119" customFormat="1">
      <c r="A227" s="263" t="str">
        <f>IFERROR(VLOOKUP($B227,'[12]regions WB'!$B$1:$C$216,2,FALSE),"")</f>
        <v>LAC</v>
      </c>
      <c r="B227" s="263" t="s">
        <v>244</v>
      </c>
      <c r="C227" s="263" t="s">
        <v>655</v>
      </c>
      <c r="D227" s="263" t="str">
        <f>IFERROR(VLOOKUP($B227,'[12]regions WB'!$B$1:$E$216,4,FALSE),0)</f>
        <v>SIDS</v>
      </c>
      <c r="E227" s="264" t="s">
        <v>951</v>
      </c>
      <c r="F227" s="189">
        <f>IFERROR(VLOOKUP($B227,[13]Multihazard!$B$7:$N$222,F$28,FALSE),"")</f>
        <v>68647.899999999994</v>
      </c>
      <c r="G227" s="265">
        <f>IFERROR(VLOOKUP($B227,[13]Multihazard!$B$7:$N$222,G$28,FALSE),"")</f>
        <v>596.11</v>
      </c>
      <c r="H227" s="266">
        <f>IFERROR(VLOOKUP($B227,[13]Multihazard!$B$7:$N$222,H$28,FALSE),"")</f>
        <v>8.68</v>
      </c>
      <c r="I227" s="265">
        <f>IFERROR(VLOOKUP($B227,[13]Multihazard!$B$7:$N$222,I$28,FALSE),"")</f>
        <v>23.979999999999997</v>
      </c>
      <c r="J227" s="267">
        <f>IFERROR(VLOOKUP($B227,[13]Multihazard!$B$7:$N$222,J$28,FALSE),"")</f>
        <v>0.34931877012989471</v>
      </c>
      <c r="K227" s="266" t="str">
        <f>IFERROR(VLOOKUP($B227,[13]Multihazard!$B$7:$N$222,K$28,FALSE),"")</f>
        <v>---</v>
      </c>
      <c r="L227" s="266" t="str">
        <f>IFERROR(VLOOKUP($B227,[13]Multihazard!$B$7:$N$222,L$28,FALSE),"")</f>
        <v>---</v>
      </c>
      <c r="M227" s="265">
        <f>IFERROR(VLOOKUP($B227,[13]Multihazard!$B$7:$N$222,M$28,FALSE),"")</f>
        <v>0.39</v>
      </c>
      <c r="N227" s="267">
        <f>IFERROR(VLOOKUP($B227,[13]Multihazard!$B$7:$N$222,N$28,FALSE),"")</f>
        <v>5.6811643182092982E-3</v>
      </c>
      <c r="O227" s="266">
        <f>IFERROR(VLOOKUP($B227,[13]Multihazard!$B$7:$N$222,O$28,FALSE),"")</f>
        <v>620.48</v>
      </c>
      <c r="P227" s="267">
        <f>IFERROR(VLOOKUP($B227,[13]Multihazard!$B$7:$N$222,P$28,FALSE),"")</f>
        <v>9.0385867593910376</v>
      </c>
      <c r="Q227" s="262">
        <f t="shared" si="21"/>
        <v>0.90385867593910396</v>
      </c>
    </row>
    <row r="228" spans="1:17" s="119" customFormat="1">
      <c r="A228" s="263" t="str">
        <f>IFERROR(VLOOKUP($B228,'[12]regions WB'!$B$1:$C$216,2,FALSE),"")</f>
        <v>Middle East and North Africa</v>
      </c>
      <c r="B228" s="263" t="s">
        <v>334</v>
      </c>
      <c r="C228" s="263" t="s">
        <v>509</v>
      </c>
      <c r="D228" s="263" t="str">
        <f>IFERROR(VLOOKUP($B228,'[12]regions WB'!$B$1:$E$216,4,FALSE),0)</f>
        <v/>
      </c>
      <c r="E228" s="264" t="s">
        <v>949</v>
      </c>
      <c r="F228" s="189">
        <f>IFERROR(VLOOKUP($B228,[13]Multihazard!$B$7:$N$222,F$28,FALSE),"")</f>
        <v>178846</v>
      </c>
      <c r="G228" s="265">
        <f>IFERROR(VLOOKUP($B228,[13]Multihazard!$B$7:$N$222,G$28,FALSE),"")</f>
        <v>97.19</v>
      </c>
      <c r="H228" s="266">
        <f>IFERROR(VLOOKUP($B228,[13]Multihazard!$B$7:$N$222,H$28,FALSE),"")</f>
        <v>0.54</v>
      </c>
      <c r="I228" s="265">
        <f>IFERROR(VLOOKUP($B228,[13]Multihazard!$B$7:$N$222,I$28,FALSE),"")</f>
        <v>0</v>
      </c>
      <c r="J228" s="267">
        <f>IFERROR(VLOOKUP($B228,[13]Multihazard!$B$7:$N$222,J$28,FALSE),"")</f>
        <v>0</v>
      </c>
      <c r="K228" s="266" t="str">
        <f>IFERROR(VLOOKUP($B228,[13]Multihazard!$B$7:$N$222,K$28,FALSE),"")</f>
        <v>---</v>
      </c>
      <c r="L228" s="266" t="str">
        <f>IFERROR(VLOOKUP($B228,[13]Multihazard!$B$7:$N$222,L$28,FALSE),"")</f>
        <v>---</v>
      </c>
      <c r="M228" s="265">
        <f>IFERROR(VLOOKUP($B228,[13]Multihazard!$B$7:$N$222,M$28,FALSE),"")</f>
        <v>22.45</v>
      </c>
      <c r="N228" s="267">
        <f>IFERROR(VLOOKUP($B228,[13]Multihazard!$B$7:$N$222,N$28,FALSE),"")</f>
        <v>0.1255269897006363</v>
      </c>
      <c r="O228" s="266">
        <f>IFERROR(VLOOKUP($B228,[13]Multihazard!$B$7:$N$222,O$28,FALSE),"")</f>
        <v>119.64</v>
      </c>
      <c r="P228" s="267">
        <f>IFERROR(VLOOKUP($B228,[13]Multihazard!$B$7:$N$222,P$28,FALSE),"")</f>
        <v>0.66895541415519499</v>
      </c>
      <c r="Q228" s="262">
        <f t="shared" si="21"/>
        <v>6.6895541415519497E-2</v>
      </c>
    </row>
    <row r="229" spans="1:17" s="119" customFormat="1">
      <c r="A229" s="263" t="str">
        <f>IFERROR(VLOOKUP($B229,'[12]regions WB'!$B$1:$C$216,2,FALSE),"")</f>
        <v>Europe and Central Asia</v>
      </c>
      <c r="B229" s="263" t="s">
        <v>63</v>
      </c>
      <c r="C229" s="263" t="s">
        <v>618</v>
      </c>
      <c r="D229" s="263" t="str">
        <f>IFERROR(VLOOKUP($B229,'[12]regions WB'!$B$1:$E$216,4,FALSE),0)</f>
        <v/>
      </c>
      <c r="E229" s="264" t="s">
        <v>949</v>
      </c>
      <c r="F229" s="189">
        <f>IFERROR(VLOOKUP($B229,[13]Multihazard!$B$7:$N$222,F$28,FALSE),"")</f>
        <v>1947250</v>
      </c>
      <c r="G229" s="265">
        <f>IFERROR(VLOOKUP($B229,[13]Multihazard!$B$7:$N$222,G$28,FALSE),"")</f>
        <v>2200.39</v>
      </c>
      <c r="H229" s="266">
        <f>IFERROR(VLOOKUP($B229,[13]Multihazard!$B$7:$N$222,H$28,FALSE),"")</f>
        <v>1.1299999999999999</v>
      </c>
      <c r="I229" s="265">
        <f>IFERROR(VLOOKUP($B229,[13]Multihazard!$B$7:$N$222,I$28,FALSE),"")</f>
        <v>0</v>
      </c>
      <c r="J229" s="267">
        <f>IFERROR(VLOOKUP($B229,[13]Multihazard!$B$7:$N$222,J$28,FALSE),"")</f>
        <v>0</v>
      </c>
      <c r="K229" s="266" t="str">
        <f>IFERROR(VLOOKUP($B229,[13]Multihazard!$B$7:$N$222,K$28,FALSE),"")</f>
        <v>---</v>
      </c>
      <c r="L229" s="266" t="str">
        <f>IFERROR(VLOOKUP($B229,[13]Multihazard!$B$7:$N$222,L$28,FALSE),"")</f>
        <v>---</v>
      </c>
      <c r="M229" s="265">
        <f>IFERROR(VLOOKUP($B229,[13]Multihazard!$B$7:$N$222,M$28,FALSE),"")</f>
        <v>230.37</v>
      </c>
      <c r="N229" s="267">
        <f>IFERROR(VLOOKUP($B229,[13]Multihazard!$B$7:$N$222,N$28,FALSE),"")</f>
        <v>0.11830530234946719</v>
      </c>
      <c r="O229" s="266">
        <f>IFERROR(VLOOKUP($B229,[13]Multihazard!$B$7:$N$222,O$28,FALSE),"")</f>
        <v>2430.7599999999998</v>
      </c>
      <c r="P229" s="267">
        <f>IFERROR(VLOOKUP($B229,[13]Multihazard!$B$7:$N$222,P$28,FALSE),"")</f>
        <v>1.2483040184876104</v>
      </c>
      <c r="Q229" s="262">
        <f t="shared" si="21"/>
        <v>0.12483040184876106</v>
      </c>
    </row>
    <row r="230" spans="1:17" s="119" customFormat="1">
      <c r="A230" s="263" t="str">
        <f>IFERROR(VLOOKUP($B230,'[12]regions WB'!$B$1:$C$216,2,FALSE),"")</f>
        <v>Europe and Central Asia</v>
      </c>
      <c r="B230" s="263" t="s">
        <v>80</v>
      </c>
      <c r="C230" s="263" t="s">
        <v>677</v>
      </c>
      <c r="D230" s="263" t="str">
        <f>IFERROR(VLOOKUP($B230,'[12]regions WB'!$B$1:$E$216,4,FALSE),0)</f>
        <v/>
      </c>
      <c r="E230" s="264" t="s">
        <v>949</v>
      </c>
      <c r="F230" s="189">
        <f>IFERROR(VLOOKUP($B230,[13]Multihazard!$B$7:$N$222,F$28,FALSE),"")</f>
        <v>36127</v>
      </c>
      <c r="G230" s="265">
        <f>IFERROR(VLOOKUP($B230,[13]Multihazard!$B$7:$N$222,G$28,FALSE),"")</f>
        <v>19.25</v>
      </c>
      <c r="H230" s="266">
        <f>IFERROR(VLOOKUP($B230,[13]Multihazard!$B$7:$N$222,H$28,FALSE),"")</f>
        <v>0.53</v>
      </c>
      <c r="I230" s="265">
        <f>IFERROR(VLOOKUP($B230,[13]Multihazard!$B$7:$N$222,I$28,FALSE),"")</f>
        <v>0</v>
      </c>
      <c r="J230" s="267">
        <f>IFERROR(VLOOKUP($B230,[13]Multihazard!$B$7:$N$222,J$28,FALSE),"")</f>
        <v>0</v>
      </c>
      <c r="K230" s="266" t="str">
        <f>IFERROR(VLOOKUP($B230,[13]Multihazard!$B$7:$N$222,K$28,FALSE),"")</f>
        <v>---</v>
      </c>
      <c r="L230" s="266" t="str">
        <f>IFERROR(VLOOKUP($B230,[13]Multihazard!$B$7:$N$222,L$28,FALSE),"")</f>
        <v>---</v>
      </c>
      <c r="M230" s="265">
        <f>IFERROR(VLOOKUP($B230,[13]Multihazard!$B$7:$N$222,M$28,FALSE),"")</f>
        <v>71.709999999999994</v>
      </c>
      <c r="N230" s="267">
        <f>IFERROR(VLOOKUP($B230,[13]Multihazard!$B$7:$N$222,N$28,FALSE),"")</f>
        <v>1.984942010130927</v>
      </c>
      <c r="O230" s="266">
        <f>IFERROR(VLOOKUP($B230,[13]Multihazard!$B$7:$N$222,O$28,FALSE),"")</f>
        <v>90.96</v>
      </c>
      <c r="P230" s="267">
        <f>IFERROR(VLOOKUP($B230,[13]Multihazard!$B$7:$N$222,P$28,FALSE),"")</f>
        <v>2.5177844825199989</v>
      </c>
      <c r="Q230" s="262">
        <f t="shared" si="21"/>
        <v>0.25177844825199985</v>
      </c>
    </row>
    <row r="231" spans="1:17" s="119" customFormat="1">
      <c r="A231" s="263" t="str">
        <f>IFERROR(VLOOKUP($B231,'[12]regions WB'!$B$1:$C$216,2,FALSE),"")</f>
        <v>LAC</v>
      </c>
      <c r="B231" s="263" t="s">
        <v>330</v>
      </c>
      <c r="C231" s="263" t="s">
        <v>970</v>
      </c>
      <c r="D231" s="263" t="str">
        <f>IFERROR(VLOOKUP($B231,'[12]regions WB'!$B$1:$E$216,4,FALSE),0)</f>
        <v>SIDS</v>
      </c>
      <c r="E231" s="264" t="s">
        <v>951</v>
      </c>
      <c r="F231" s="189">
        <f>IFERROR(VLOOKUP($B231,[13]Multihazard!$B$7:$N$222,F$28,FALSE),"")</f>
        <v>1049.28</v>
      </c>
      <c r="G231" s="265">
        <f>IFERROR(VLOOKUP($B231,[13]Multihazard!$B$7:$N$222,G$28,FALSE),"")</f>
        <v>0.1</v>
      </c>
      <c r="H231" s="266">
        <f>IFERROR(VLOOKUP($B231,[13]Multihazard!$B$7:$N$222,H$28,FALSE),"")</f>
        <v>0.09</v>
      </c>
      <c r="I231" s="265">
        <f>IFERROR(VLOOKUP($B231,[13]Multihazard!$B$7:$N$222,I$28,FALSE),"")</f>
        <v>20.61</v>
      </c>
      <c r="J231" s="267">
        <f>IFERROR(VLOOKUP($B231,[13]Multihazard!$B$7:$N$222,J$28,FALSE),"")</f>
        <v>19.642040256175665</v>
      </c>
      <c r="K231" s="266">
        <f>IFERROR(VLOOKUP($B231,[13]Multihazard!$B$7:$N$222,K$28,FALSE),"")</f>
        <v>0.01</v>
      </c>
      <c r="L231" s="266">
        <f>IFERROR(VLOOKUP($B231,[13]Multihazard!$B$7:$N$222,L$28,FALSE),"")</f>
        <v>0.01</v>
      </c>
      <c r="M231" s="265" t="str">
        <f>IFERROR(VLOOKUP($B231,[13]Multihazard!$B$7:$N$222,M$28,FALSE),"")</f>
        <v>---</v>
      </c>
      <c r="N231" s="267" t="str">
        <f>IFERROR(VLOOKUP($B231,[13]Multihazard!$B$7:$N$222,N$28,FALSE),"")</f>
        <v>---</v>
      </c>
      <c r="O231" s="266">
        <f>IFERROR(VLOOKUP($B231,[13]Multihazard!$B$7:$N$222,O$28,FALSE),"")</f>
        <v>20.720000000000002</v>
      </c>
      <c r="P231" s="267">
        <f>IFERROR(VLOOKUP($B231,[13]Multihazard!$B$7:$N$222,P$28,FALSE),"")</f>
        <v>19.746874046965541</v>
      </c>
      <c r="Q231" s="262">
        <f t="shared" si="21"/>
        <v>1.9746874046965539</v>
      </c>
    </row>
    <row r="232" spans="1:17" s="119" customFormat="1">
      <c r="A232" s="263" t="str">
        <f>IFERROR(VLOOKUP($B232,'[12]regions WB'!$B$1:$C$216,2,FALSE),"")</f>
        <v>East Asia and the Pacific</v>
      </c>
      <c r="B232" s="263" t="s">
        <v>966</v>
      </c>
      <c r="C232" s="263" t="s">
        <v>670</v>
      </c>
      <c r="D232" s="263" t="str">
        <f>IFERROR(VLOOKUP($B232,'[12]regions WB'!$B$1:$E$216,4,FALSE),0)</f>
        <v>SIDS</v>
      </c>
      <c r="E232" s="264" t="s">
        <v>949</v>
      </c>
      <c r="F232" s="189">
        <f>IFERROR(VLOOKUP($B232,[13]Multihazard!$B$7:$N$222,F$28,FALSE),"")</f>
        <v>123.265</v>
      </c>
      <c r="G232" s="265" t="str">
        <f>IFERROR(VLOOKUP($B232,[13]Multihazard!$B$7:$N$222,G$28,FALSE),"")</f>
        <v>---</v>
      </c>
      <c r="H232" s="266" t="str">
        <f>IFERROR(VLOOKUP($B232,[13]Multihazard!$B$7:$N$222,H$28,FALSE),"")</f>
        <v>---</v>
      </c>
      <c r="I232" s="265">
        <f>IFERROR(VLOOKUP($B232,[13]Multihazard!$B$7:$N$222,I$28,FALSE),"")</f>
        <v>0</v>
      </c>
      <c r="J232" s="267">
        <f>IFERROR(VLOOKUP($B232,[13]Multihazard!$B$7:$N$222,J$28,FALSE),"")</f>
        <v>0</v>
      </c>
      <c r="K232" s="266">
        <f>IFERROR(VLOOKUP($B232,[13]Multihazard!$B$7:$N$222,K$28,FALSE),"")</f>
        <v>0</v>
      </c>
      <c r="L232" s="266">
        <f>IFERROR(VLOOKUP($B232,[13]Multihazard!$B$7:$N$222,L$28,FALSE),"")</f>
        <v>0.01</v>
      </c>
      <c r="M232" s="265" t="str">
        <f>IFERROR(VLOOKUP($B232,[13]Multihazard!$B$7:$N$222,M$28,FALSE),"")</f>
        <v>---</v>
      </c>
      <c r="N232" s="267" t="str">
        <f>IFERROR(VLOOKUP($B232,[13]Multihazard!$B$7:$N$222,N$28,FALSE),"")</f>
        <v>---</v>
      </c>
      <c r="O232" s="266">
        <f>IFERROR(VLOOKUP($B232,[13]Multihazard!$B$7:$N$222,O$28,FALSE),"")</f>
        <v>0</v>
      </c>
      <c r="P232" s="267">
        <f>IFERROR(VLOOKUP($B232,[13]Multihazard!$B$7:$N$222,P$28,FALSE),"")</f>
        <v>0</v>
      </c>
      <c r="Q232" s="262">
        <f t="shared" si="21"/>
        <v>0</v>
      </c>
    </row>
    <row r="233" spans="1:17" s="119" customFormat="1">
      <c r="A233" s="263" t="str">
        <f>IFERROR(VLOOKUP($B233,'[12]regions WB'!$B$1:$C$216,2,FALSE),"")</f>
        <v>Sub-Saharan Africa</v>
      </c>
      <c r="B233" s="263" t="s">
        <v>356</v>
      </c>
      <c r="C233" s="263" t="s">
        <v>510</v>
      </c>
      <c r="D233" s="263" t="str">
        <f>IFERROR(VLOOKUP($B233,'[12]regions WB'!$B$1:$E$216,4,FALSE),0)</f>
        <v/>
      </c>
      <c r="E233" s="264" t="s">
        <v>946</v>
      </c>
      <c r="F233" s="189">
        <f>IFERROR(VLOOKUP($B233,[13]Multihazard!$B$7:$N$222,F$28,FALSE),"")</f>
        <v>43697.1</v>
      </c>
      <c r="G233" s="265">
        <f>IFERROR(VLOOKUP($B233,[13]Multihazard!$B$7:$N$222,G$28,FALSE),"")</f>
        <v>22.14</v>
      </c>
      <c r="H233" s="266">
        <f>IFERROR(VLOOKUP($B233,[13]Multihazard!$B$7:$N$222,H$28,FALSE),"")</f>
        <v>0.51</v>
      </c>
      <c r="I233" s="265">
        <f>IFERROR(VLOOKUP($B233,[13]Multihazard!$B$7:$N$222,I$28,FALSE),"")</f>
        <v>0</v>
      </c>
      <c r="J233" s="267">
        <f>IFERROR(VLOOKUP($B233,[13]Multihazard!$B$7:$N$222,J$28,FALSE),"")</f>
        <v>0</v>
      </c>
      <c r="K233" s="266" t="str">
        <f>IFERROR(VLOOKUP($B233,[13]Multihazard!$B$7:$N$222,K$28,FALSE),"")</f>
        <v>---</v>
      </c>
      <c r="L233" s="266" t="str">
        <f>IFERROR(VLOOKUP($B233,[13]Multihazard!$B$7:$N$222,L$28,FALSE),"")</f>
        <v>---</v>
      </c>
      <c r="M233" s="265">
        <f>IFERROR(VLOOKUP($B233,[13]Multihazard!$B$7:$N$222,M$28,FALSE),"")</f>
        <v>28.4</v>
      </c>
      <c r="N233" s="267">
        <f>IFERROR(VLOOKUP($B233,[13]Multihazard!$B$7:$N$222,N$28,FALSE),"")</f>
        <v>0.64992871380480632</v>
      </c>
      <c r="O233" s="266">
        <f>IFERROR(VLOOKUP($B233,[13]Multihazard!$B$7:$N$222,O$28,FALSE),"")</f>
        <v>50.54</v>
      </c>
      <c r="P233" s="267">
        <f>IFERROR(VLOOKUP($B233,[13]Multihazard!$B$7:$N$222,P$28,FALSE),"")</f>
        <v>1.1565984928061588</v>
      </c>
      <c r="Q233" s="262">
        <f t="shared" si="21"/>
        <v>0.11565984928061587</v>
      </c>
    </row>
    <row r="234" spans="1:17" s="119" customFormat="1">
      <c r="A234" s="263" t="str">
        <f>IFERROR(VLOOKUP($B234,'[12]regions WB'!$B$1:$C$216,2,FALSE),"")</f>
        <v>Europe and Central Asia</v>
      </c>
      <c r="B234" s="263" t="s">
        <v>194</v>
      </c>
      <c r="C234" s="263" t="s">
        <v>619</v>
      </c>
      <c r="D234" s="263" t="str">
        <f>IFERROR(VLOOKUP($B234,'[12]regions WB'!$B$1:$E$216,4,FALSE),0)</f>
        <v/>
      </c>
      <c r="E234" s="264" t="s">
        <v>948</v>
      </c>
      <c r="F234" s="189">
        <f>IFERROR(VLOOKUP($B234,[13]Multihazard!$B$7:$N$222,F$28,FALSE),"")</f>
        <v>676834</v>
      </c>
      <c r="G234" s="265">
        <f>IFERROR(VLOOKUP($B234,[13]Multihazard!$B$7:$N$222,G$28,FALSE),"")</f>
        <v>8.67</v>
      </c>
      <c r="H234" s="266">
        <f>IFERROR(VLOOKUP($B234,[13]Multihazard!$B$7:$N$222,H$28,FALSE),"")</f>
        <v>0.01</v>
      </c>
      <c r="I234" s="265">
        <f>IFERROR(VLOOKUP($B234,[13]Multihazard!$B$7:$N$222,I$28,FALSE),"")</f>
        <v>0</v>
      </c>
      <c r="J234" s="267">
        <f>IFERROR(VLOOKUP($B234,[13]Multihazard!$B$7:$N$222,J$28,FALSE),"")</f>
        <v>0</v>
      </c>
      <c r="K234" s="266" t="str">
        <f>IFERROR(VLOOKUP($B234,[13]Multihazard!$B$7:$N$222,K$28,FALSE),"")</f>
        <v>---</v>
      </c>
      <c r="L234" s="266" t="str">
        <f>IFERROR(VLOOKUP($B234,[13]Multihazard!$B$7:$N$222,L$28,FALSE),"")</f>
        <v>---</v>
      </c>
      <c r="M234" s="265">
        <f>IFERROR(VLOOKUP($B234,[13]Multihazard!$B$7:$N$222,M$28,FALSE),"")</f>
        <v>1018.35</v>
      </c>
      <c r="N234" s="267">
        <f>IFERROR(VLOOKUP($B234,[13]Multihazard!$B$7:$N$222,N$28,FALSE),"")</f>
        <v>1.5045786706932571</v>
      </c>
      <c r="O234" s="266">
        <f>IFERROR(VLOOKUP($B234,[13]Multihazard!$B$7:$N$222,O$28,FALSE),"")</f>
        <v>1027.02</v>
      </c>
      <c r="P234" s="267">
        <f>IFERROR(VLOOKUP($B234,[13]Multihazard!$B$7:$N$222,P$28,FALSE),"")</f>
        <v>1.5173883108709079</v>
      </c>
      <c r="Q234" s="262">
        <f t="shared" si="21"/>
        <v>0.15173883108709077</v>
      </c>
    </row>
    <row r="235" spans="1:17" s="119" customFormat="1">
      <c r="A235" s="263" t="str">
        <f>IFERROR(VLOOKUP($B235,'[12]regions WB'!$B$1:$C$216,2,FALSE),"")</f>
        <v>Middle East and North Africa</v>
      </c>
      <c r="B235" s="263" t="s">
        <v>110</v>
      </c>
      <c r="C235" s="263" t="s">
        <v>571</v>
      </c>
      <c r="D235" s="263" t="str">
        <f>IFERROR(VLOOKUP($B235,'[12]regions WB'!$B$1:$E$216,4,FALSE),0)</f>
        <v/>
      </c>
      <c r="E235" s="264" t="s">
        <v>951</v>
      </c>
      <c r="F235" s="189">
        <f>IFERROR(VLOOKUP($B235,[13]Multihazard!$B$7:$N$222,F$28,FALSE),"")</f>
        <v>1282120</v>
      </c>
      <c r="G235" s="265">
        <f>IFERROR(VLOOKUP($B235,[13]Multihazard!$B$7:$N$222,G$28,FALSE),"")</f>
        <v>753.1</v>
      </c>
      <c r="H235" s="266">
        <f>IFERROR(VLOOKUP($B235,[13]Multihazard!$B$7:$N$222,H$28,FALSE),"")</f>
        <v>0.59</v>
      </c>
      <c r="I235" s="265">
        <f>IFERROR(VLOOKUP($B235,[13]Multihazard!$B$7:$N$222,I$28,FALSE),"")</f>
        <v>0</v>
      </c>
      <c r="J235" s="267">
        <f>IFERROR(VLOOKUP($B235,[13]Multihazard!$B$7:$N$222,J$28,FALSE),"")</f>
        <v>0</v>
      </c>
      <c r="K235" s="266" t="str">
        <f>IFERROR(VLOOKUP($B235,[13]Multihazard!$B$7:$N$222,K$28,FALSE),"")</f>
        <v>---</v>
      </c>
      <c r="L235" s="266" t="str">
        <f>IFERROR(VLOOKUP($B235,[13]Multihazard!$B$7:$N$222,L$28,FALSE),"")</f>
        <v>---</v>
      </c>
      <c r="M235" s="265">
        <f>IFERROR(VLOOKUP($B235,[13]Multihazard!$B$7:$N$222,M$28,FALSE),"")</f>
        <v>669.09</v>
      </c>
      <c r="N235" s="267">
        <f>IFERROR(VLOOKUP($B235,[13]Multihazard!$B$7:$N$222,N$28,FALSE),"")</f>
        <v>0.52186222818456929</v>
      </c>
      <c r="O235" s="266">
        <f>IFERROR(VLOOKUP($B235,[13]Multihazard!$B$7:$N$222,O$28,FALSE),"")</f>
        <v>1422.19</v>
      </c>
      <c r="P235" s="267">
        <f>IFERROR(VLOOKUP($B235,[13]Multihazard!$B$7:$N$222,P$28,FALSE),"")</f>
        <v>1.1092487442673074</v>
      </c>
      <c r="Q235" s="262">
        <f t="shared" si="21"/>
        <v>0.11092487442673073</v>
      </c>
    </row>
    <row r="236" spans="1:17" s="119" customFormat="1">
      <c r="A236" s="263" t="str">
        <f>IFERROR(VLOOKUP($B236,'[12]regions WB'!$B$1:$C$216,2,FALSE),"")</f>
        <v>Europe and Central Asia</v>
      </c>
      <c r="B236" s="263" t="s">
        <v>164</v>
      </c>
      <c r="C236" s="263" t="s">
        <v>1012</v>
      </c>
      <c r="D236" s="263" t="str">
        <f>IFERROR(VLOOKUP($B236,'[12]regions WB'!$B$1:$E$216,4,FALSE),0)</f>
        <v/>
      </c>
      <c r="E236" s="264" t="s">
        <v>950</v>
      </c>
      <c r="F236" s="189">
        <f>IFERROR(VLOOKUP($B236,[13]Multihazard!$B$7:$N$222,F$28,FALSE),"")</f>
        <v>7806800</v>
      </c>
      <c r="G236" s="265">
        <f>IFERROR(VLOOKUP($B236,[13]Multihazard!$B$7:$N$222,G$28,FALSE),"")</f>
        <v>891.59</v>
      </c>
      <c r="H236" s="266">
        <f>IFERROR(VLOOKUP($B236,[13]Multihazard!$B$7:$N$222,H$28,FALSE),"")</f>
        <v>0.11</v>
      </c>
      <c r="I236" s="265">
        <f>IFERROR(VLOOKUP($B236,[13]Multihazard!$B$7:$N$222,I$28,FALSE),"")</f>
        <v>0</v>
      </c>
      <c r="J236" s="267">
        <f>IFERROR(VLOOKUP($B236,[13]Multihazard!$B$7:$N$222,J$28,FALSE),"")</f>
        <v>0</v>
      </c>
      <c r="K236" s="266" t="str">
        <f>IFERROR(VLOOKUP($B236,[13]Multihazard!$B$7:$N$222,K$28,FALSE),"")</f>
        <v>---</v>
      </c>
      <c r="L236" s="266" t="str">
        <f>IFERROR(VLOOKUP($B236,[13]Multihazard!$B$7:$N$222,L$28,FALSE),"")</f>
        <v>---</v>
      </c>
      <c r="M236" s="265">
        <f>IFERROR(VLOOKUP($B236,[13]Multihazard!$B$7:$N$222,M$28,FALSE),"")</f>
        <v>667.79</v>
      </c>
      <c r="N236" s="267">
        <f>IFERROR(VLOOKUP($B236,[13]Multihazard!$B$7:$N$222,N$28,FALSE),"")</f>
        <v>8.5539529640825937E-2</v>
      </c>
      <c r="O236" s="266">
        <f>IFERROR(VLOOKUP($B236,[13]Multihazard!$B$7:$N$222,O$28,FALSE),"")</f>
        <v>1559.38</v>
      </c>
      <c r="P236" s="267">
        <f>IFERROR(VLOOKUP($B236,[13]Multihazard!$B$7:$N$222,P$28,FALSE),"")</f>
        <v>0.19974637495516728</v>
      </c>
      <c r="Q236" s="262">
        <f t="shared" si="21"/>
        <v>1.9974637495516732E-2</v>
      </c>
    </row>
    <row r="237" spans="1:17" s="119" customFormat="1">
      <c r="A237" s="263" t="str">
        <f>IFERROR(VLOOKUP($B237,'[12]regions WB'!$B$1:$C$216,2,FALSE),"")</f>
        <v>Sub-Saharan Africa</v>
      </c>
      <c r="B237" s="263" t="s">
        <v>350</v>
      </c>
      <c r="C237" s="263" t="s">
        <v>1003</v>
      </c>
      <c r="D237" s="263" t="str">
        <f>IFERROR(VLOOKUP($B237,'[12]regions WB'!$B$1:$E$216,4,FALSE),0)</f>
        <v/>
      </c>
      <c r="E237" s="264" t="s">
        <v>946</v>
      </c>
      <c r="F237" s="189">
        <f>IFERROR(VLOOKUP($B237,[13]Multihazard!$B$7:$N$222,F$28,FALSE),"")</f>
        <v>50142.8</v>
      </c>
      <c r="G237" s="265">
        <f>IFERROR(VLOOKUP($B237,[13]Multihazard!$B$7:$N$222,G$28,FALSE),"")</f>
        <v>26.08</v>
      </c>
      <c r="H237" s="266">
        <f>IFERROR(VLOOKUP($B237,[13]Multihazard!$B$7:$N$222,H$28,FALSE),"")</f>
        <v>0.52</v>
      </c>
      <c r="I237" s="265">
        <f>IFERROR(VLOOKUP($B237,[13]Multihazard!$B$7:$N$222,I$28,FALSE),"")</f>
        <v>0</v>
      </c>
      <c r="J237" s="267">
        <f>IFERROR(VLOOKUP($B237,[13]Multihazard!$B$7:$N$222,J$28,FALSE),"")</f>
        <v>0</v>
      </c>
      <c r="K237" s="266" t="str">
        <f>IFERROR(VLOOKUP($B237,[13]Multihazard!$B$7:$N$222,K$28,FALSE),"")</f>
        <v>---</v>
      </c>
      <c r="L237" s="266" t="str">
        <f>IFERROR(VLOOKUP($B237,[13]Multihazard!$B$7:$N$222,L$28,FALSE),"")</f>
        <v>---</v>
      </c>
      <c r="M237" s="265">
        <f>IFERROR(VLOOKUP($B237,[13]Multihazard!$B$7:$N$222,M$28,FALSE),"")</f>
        <v>38.01</v>
      </c>
      <c r="N237" s="267">
        <f>IFERROR(VLOOKUP($B237,[13]Multihazard!$B$7:$N$222,N$28,FALSE),"")</f>
        <v>0.75803505189179698</v>
      </c>
      <c r="O237" s="266">
        <f>IFERROR(VLOOKUP($B237,[13]Multihazard!$B$7:$N$222,O$28,FALSE),"")</f>
        <v>64.09</v>
      </c>
      <c r="P237" s="267">
        <f>IFERROR(VLOOKUP($B237,[13]Multihazard!$B$7:$N$222,P$28,FALSE),"")</f>
        <v>1.2781496047288943</v>
      </c>
      <c r="Q237" s="262">
        <f t="shared" si="21"/>
        <v>0.12781496047288943</v>
      </c>
    </row>
    <row r="238" spans="1:17" s="119" customFormat="1">
      <c r="A238" s="263" t="str">
        <f>IFERROR(VLOOKUP($B238,'[12]regions WB'!$B$1:$C$216,2,FALSE),"")</f>
        <v>North America</v>
      </c>
      <c r="B238" s="263" t="s">
        <v>318</v>
      </c>
      <c r="C238" s="263" t="s">
        <v>975</v>
      </c>
      <c r="D238" s="263" t="str">
        <f>IFERROR(VLOOKUP($B238,'[12]regions WB'!$B$1:$E$216,4,FALSE),0)</f>
        <v/>
      </c>
      <c r="E238" s="264" t="s">
        <v>950</v>
      </c>
      <c r="F238" s="189">
        <f>IFERROR(VLOOKUP($B238,[13]Multihazard!$B$7:$N$222,F$28,FALSE),"")</f>
        <v>54922500</v>
      </c>
      <c r="G238" s="265">
        <f>IFERROR(VLOOKUP($B238,[13]Multihazard!$B$7:$N$222,G$28,FALSE),"")</f>
        <v>14458.98</v>
      </c>
      <c r="H238" s="266">
        <f>IFERROR(VLOOKUP($B238,[13]Multihazard!$B$7:$N$222,H$28,FALSE),"")</f>
        <v>0.26</v>
      </c>
      <c r="I238" s="265">
        <f>IFERROR(VLOOKUP($B238,[13]Multihazard!$B$7:$N$222,I$28,FALSE),"")</f>
        <v>28552.729999999996</v>
      </c>
      <c r="J238" s="267">
        <f>IFERROR(VLOOKUP($B238,[13]Multihazard!$B$7:$N$222,J$28,FALSE),"")</f>
        <v>0.51987309390504799</v>
      </c>
      <c r="K238" s="266" t="str">
        <f>IFERROR(VLOOKUP($B238,[13]Multihazard!$B$7:$N$222,K$28,FALSE),"")</f>
        <v>---</v>
      </c>
      <c r="L238" s="266" t="str">
        <f>IFERROR(VLOOKUP($B238,[13]Multihazard!$B$7:$N$222,L$28,FALSE),"")</f>
        <v>---</v>
      </c>
      <c r="M238" s="265">
        <f>IFERROR(VLOOKUP($B238,[13]Multihazard!$B$7:$N$222,M$28,FALSE),"")</f>
        <v>5988.16</v>
      </c>
      <c r="N238" s="267">
        <f>IFERROR(VLOOKUP($B238,[13]Multihazard!$B$7:$N$222,N$28,FALSE),"")</f>
        <v>0.10902926851472529</v>
      </c>
      <c r="O238" s="266">
        <f>IFERROR(VLOOKUP($B238,[13]Multihazard!$B$7:$N$222,O$28,FALSE),"")</f>
        <v>48999.869999999995</v>
      </c>
      <c r="P238" s="267">
        <f>IFERROR(VLOOKUP($B238,[13]Multihazard!$B$7:$N$222,P$28,FALSE),"")</f>
        <v>0.89216386726751318</v>
      </c>
      <c r="Q238" s="262">
        <f t="shared" si="21"/>
        <v>8.9216386726751321E-2</v>
      </c>
    </row>
    <row r="239" spans="1:17" s="119" customFormat="1">
      <c r="A239" s="263" t="str">
        <f>IFERROR(VLOOKUP($B239,'[12]regions WB'!$B$1:$C$216,2,FALSE),"")</f>
        <v>LAC</v>
      </c>
      <c r="B239" s="263" t="s">
        <v>302</v>
      </c>
      <c r="C239" s="263" t="s">
        <v>1019</v>
      </c>
      <c r="D239" s="263" t="str">
        <f>IFERROR(VLOOKUP($B239,'[12]regions WB'!$B$1:$E$216,4,FALSE),0)</f>
        <v>SIDS</v>
      </c>
      <c r="E239" s="264" t="s">
        <v>951</v>
      </c>
      <c r="F239" s="189">
        <f>IFERROR(VLOOKUP($B239,[13]Multihazard!$B$7:$N$222,F$28,FALSE),"")</f>
        <v>5344.44</v>
      </c>
      <c r="G239" s="265">
        <f>IFERROR(VLOOKUP($B239,[13]Multihazard!$B$7:$N$222,G$28,FALSE),"")</f>
        <v>12.69</v>
      </c>
      <c r="H239" s="266">
        <f>IFERROR(VLOOKUP($B239,[13]Multihazard!$B$7:$N$222,H$28,FALSE),"")</f>
        <v>2.37</v>
      </c>
      <c r="I239" s="265">
        <f>IFERROR(VLOOKUP($B239,[13]Multihazard!$B$7:$N$222,I$28,FALSE),"")</f>
        <v>163</v>
      </c>
      <c r="J239" s="267">
        <f>IFERROR(VLOOKUP($B239,[13]Multihazard!$B$7:$N$222,J$28,FALSE),"")</f>
        <v>30.498985861942508</v>
      </c>
      <c r="K239" s="266" t="str">
        <f>IFERROR(VLOOKUP($B239,[13]Multihazard!$B$7:$N$222,K$28,FALSE),"")</f>
        <v>---</v>
      </c>
      <c r="L239" s="266" t="str">
        <f>IFERROR(VLOOKUP($B239,[13]Multihazard!$B$7:$N$222,L$28,FALSE),"")</f>
        <v>---</v>
      </c>
      <c r="M239" s="265" t="str">
        <f>IFERROR(VLOOKUP($B239,[13]Multihazard!$B$7:$N$222,M$28,FALSE),"")</f>
        <v>---</v>
      </c>
      <c r="N239" s="267" t="str">
        <f>IFERROR(VLOOKUP($B239,[13]Multihazard!$B$7:$N$222,N$28,FALSE),"")</f>
        <v>---</v>
      </c>
      <c r="O239" s="266">
        <f>IFERROR(VLOOKUP($B239,[13]Multihazard!$B$7:$N$222,O$28,FALSE),"")</f>
        <v>175.69</v>
      </c>
      <c r="P239" s="267">
        <f>IFERROR(VLOOKUP($B239,[13]Multihazard!$B$7:$N$222,P$28,FALSE),"")</f>
        <v>32.873416110948952</v>
      </c>
      <c r="Q239" s="262">
        <f t="shared" si="21"/>
        <v>3.2873416110948952</v>
      </c>
    </row>
    <row r="240" spans="1:17" s="119" customFormat="1">
      <c r="A240" s="263" t="str">
        <f>IFERROR(VLOOKUP($B240,'[12]regions WB'!$B$1:$C$216,2,FALSE),"")</f>
        <v>LAC</v>
      </c>
      <c r="B240" s="263" t="s">
        <v>316</v>
      </c>
      <c r="C240" s="263" t="s">
        <v>656</v>
      </c>
      <c r="D240" s="263" t="str">
        <f>IFERROR(VLOOKUP($B240,'[12]regions WB'!$B$1:$E$216,4,FALSE),0)</f>
        <v/>
      </c>
      <c r="E240" s="264" t="s">
        <v>951</v>
      </c>
      <c r="F240" s="189">
        <f>IFERROR(VLOOKUP($B240,[13]Multihazard!$B$7:$N$222,F$28,FALSE),"")</f>
        <v>116460</v>
      </c>
      <c r="G240" s="265" t="str">
        <f>IFERROR(VLOOKUP($B240,[13]Multihazard!$B$7:$N$222,G$28,FALSE),"")</f>
        <v>---</v>
      </c>
      <c r="H240" s="266" t="str">
        <f>IFERROR(VLOOKUP($B240,[13]Multihazard!$B$7:$N$222,H$28,FALSE),"")</f>
        <v>---</v>
      </c>
      <c r="I240" s="265">
        <f>IFERROR(VLOOKUP($B240,[13]Multihazard!$B$7:$N$222,I$28,FALSE),"")</f>
        <v>0</v>
      </c>
      <c r="J240" s="267">
        <f>IFERROR(VLOOKUP($B240,[13]Multihazard!$B$7:$N$222,J$28,FALSE),"")</f>
        <v>0</v>
      </c>
      <c r="K240" s="266" t="str">
        <f>IFERROR(VLOOKUP($B240,[13]Multihazard!$B$7:$N$222,K$28,FALSE),"")</f>
        <v>---</v>
      </c>
      <c r="L240" s="266" t="str">
        <f>IFERROR(VLOOKUP($B240,[13]Multihazard!$B$7:$N$222,L$28,FALSE),"")</f>
        <v>---</v>
      </c>
      <c r="M240" s="265">
        <f>IFERROR(VLOOKUP($B240,[13]Multihazard!$B$7:$N$222,M$28,FALSE),"")</f>
        <v>23.6</v>
      </c>
      <c r="N240" s="267">
        <f>IFERROR(VLOOKUP($B240,[13]Multihazard!$B$7:$N$222,N$28,FALSE),"")</f>
        <v>0.20264468487034176</v>
      </c>
      <c r="O240" s="266">
        <f>IFERROR(VLOOKUP($B240,[13]Multihazard!$B$7:$N$222,O$28,FALSE),"")</f>
        <v>23.6</v>
      </c>
      <c r="P240" s="267">
        <f>IFERROR(VLOOKUP($B240,[13]Multihazard!$B$7:$N$222,P$28,FALSE),"")</f>
        <v>0.20264468487034173</v>
      </c>
      <c r="Q240" s="262">
        <f t="shared" si="21"/>
        <v>2.0264468487034178E-2</v>
      </c>
    </row>
    <row r="241" spans="1:17" s="119" customFormat="1">
      <c r="A241" s="263" t="str">
        <f>IFERROR(VLOOKUP($B241,'[12]regions WB'!$B$1:$C$216,2,FALSE),"")</f>
        <v>Europe and Central Asia</v>
      </c>
      <c r="B241" s="263" t="s">
        <v>59</v>
      </c>
      <c r="C241" s="263" t="s">
        <v>572</v>
      </c>
      <c r="D241" s="263" t="str">
        <f>IFERROR(VLOOKUP($B241,'[12]regions WB'!$B$1:$E$216,4,FALSE),0)</f>
        <v/>
      </c>
      <c r="E241" s="264" t="s">
        <v>948</v>
      </c>
      <c r="F241" s="189">
        <f>IFERROR(VLOOKUP($B241,[13]Multihazard!$B$7:$N$222,F$28,FALSE),"")</f>
        <v>151891</v>
      </c>
      <c r="G241" s="265">
        <f>IFERROR(VLOOKUP($B241,[13]Multihazard!$B$7:$N$222,G$28,FALSE),"")</f>
        <v>225.05</v>
      </c>
      <c r="H241" s="266">
        <f>IFERROR(VLOOKUP($B241,[13]Multihazard!$B$7:$N$222,H$28,FALSE),"")</f>
        <v>1.48</v>
      </c>
      <c r="I241" s="265">
        <f>IFERROR(VLOOKUP($B241,[13]Multihazard!$B$7:$N$222,I$28,FALSE),"")</f>
        <v>0</v>
      </c>
      <c r="J241" s="267">
        <f>IFERROR(VLOOKUP($B241,[13]Multihazard!$B$7:$N$222,J$28,FALSE),"")</f>
        <v>0</v>
      </c>
      <c r="K241" s="266" t="str">
        <f>IFERROR(VLOOKUP($B241,[13]Multihazard!$B$7:$N$222,K$28,FALSE),"")</f>
        <v>---</v>
      </c>
      <c r="L241" s="266" t="str">
        <f>IFERROR(VLOOKUP($B241,[13]Multihazard!$B$7:$N$222,L$28,FALSE),"")</f>
        <v>---</v>
      </c>
      <c r="M241" s="265">
        <f>IFERROR(VLOOKUP($B241,[13]Multihazard!$B$7:$N$222,M$28,FALSE),"")</f>
        <v>64.150000000000006</v>
      </c>
      <c r="N241" s="267">
        <f>IFERROR(VLOOKUP($B241,[13]Multihazard!$B$7:$N$222,N$28,FALSE),"")</f>
        <v>0.42234233759735601</v>
      </c>
      <c r="O241" s="266">
        <f>IFERROR(VLOOKUP($B241,[13]Multihazard!$B$7:$N$222,O$28,FALSE),"")</f>
        <v>289.20000000000005</v>
      </c>
      <c r="P241" s="267">
        <f>IFERROR(VLOOKUP($B241,[13]Multihazard!$B$7:$N$222,P$28,FALSE),"")</f>
        <v>1.9039969451777923</v>
      </c>
      <c r="Q241" s="262">
        <f t="shared" si="21"/>
        <v>0.19039969451777922</v>
      </c>
    </row>
    <row r="242" spans="1:17" s="119" customFormat="1">
      <c r="A242" s="263" t="str">
        <f>IFERROR(VLOOKUP($B242,'[12]regions WB'!$B$1:$C$216,2,FALSE),"")</f>
        <v>East Asia and the Pacific</v>
      </c>
      <c r="B242" s="263" t="s">
        <v>46</v>
      </c>
      <c r="C242" s="263" t="s">
        <v>671</v>
      </c>
      <c r="D242" s="263" t="str">
        <f>IFERROR(VLOOKUP($B242,'[12]regions WB'!$B$1:$E$216,4,FALSE),0)</f>
        <v>SIDS</v>
      </c>
      <c r="E242" s="264" t="s">
        <v>948</v>
      </c>
      <c r="F242" s="189">
        <f>IFERROR(VLOOKUP($B242,[13]Multihazard!$B$7:$N$222,F$28,FALSE),"")</f>
        <v>2809.61</v>
      </c>
      <c r="G242" s="265">
        <f>IFERROR(VLOOKUP($B242,[13]Multihazard!$B$7:$N$222,G$28,FALSE),"")</f>
        <v>7.65</v>
      </c>
      <c r="H242" s="266">
        <f>IFERROR(VLOOKUP($B242,[13]Multihazard!$B$7:$N$222,H$28,FALSE),"")</f>
        <v>2.72</v>
      </c>
      <c r="I242" s="265">
        <f>IFERROR(VLOOKUP($B242,[13]Multihazard!$B$7:$N$222,I$28,FALSE),"")</f>
        <v>58.87</v>
      </c>
      <c r="J242" s="267">
        <f>IFERROR(VLOOKUP($B242,[13]Multihazard!$B$7:$N$222,J$28,FALSE),"")</f>
        <v>20.953086015496812</v>
      </c>
      <c r="K242" s="266">
        <f>IFERROR(VLOOKUP($B242,[13]Multihazard!$B$7:$N$222,K$28,FALSE),"")</f>
        <v>0.06</v>
      </c>
      <c r="L242" s="266">
        <f>IFERROR(VLOOKUP($B242,[13]Multihazard!$B$7:$N$222,L$28,FALSE),"")</f>
        <v>0.02</v>
      </c>
      <c r="M242" s="265" t="str">
        <f>IFERROR(VLOOKUP($B242,[13]Multihazard!$B$7:$N$222,M$28,FALSE),"")</f>
        <v>---</v>
      </c>
      <c r="N242" s="267" t="str">
        <f>IFERROR(VLOOKUP($B242,[13]Multihazard!$B$7:$N$222,N$28,FALSE),"")</f>
        <v>---</v>
      </c>
      <c r="O242" s="266">
        <f>IFERROR(VLOOKUP($B242,[13]Multihazard!$B$7:$N$222,O$28,FALSE),"")</f>
        <v>66.58</v>
      </c>
      <c r="P242" s="267">
        <f>IFERROR(VLOOKUP($B242,[13]Multihazard!$B$7:$N$222,P$28,FALSE),"")</f>
        <v>23.697239118596531</v>
      </c>
      <c r="Q242" s="262">
        <f t="shared" si="21"/>
        <v>2.3697239118596531</v>
      </c>
    </row>
    <row r="243" spans="1:17" s="119" customFormat="1">
      <c r="A243" s="263" t="str">
        <f>IFERROR(VLOOKUP($B243,'[12]regions WB'!$B$1:$C$216,2,FALSE),"")</f>
        <v>LAC</v>
      </c>
      <c r="B243" s="263" t="s">
        <v>284</v>
      </c>
      <c r="C243" s="263" t="s">
        <v>1015</v>
      </c>
      <c r="D243" s="263" t="str">
        <f>IFERROR(VLOOKUP($B243,'[12]regions WB'!$B$1:$E$216,4,FALSE),0)</f>
        <v/>
      </c>
      <c r="E243" s="264" t="s">
        <v>949</v>
      </c>
      <c r="F243" s="189">
        <f>IFERROR(VLOOKUP($B243,[13]Multihazard!$B$7:$N$222,F$28,FALSE),"")</f>
        <v>1154530</v>
      </c>
      <c r="G243" s="265">
        <f>IFERROR(VLOOKUP($B243,[13]Multihazard!$B$7:$N$222,G$28,FALSE),"")</f>
        <v>2044.24</v>
      </c>
      <c r="H243" s="266">
        <f>IFERROR(VLOOKUP($B243,[13]Multihazard!$B$7:$N$222,H$28,FALSE),"")</f>
        <v>1.77</v>
      </c>
      <c r="I243" s="265">
        <f>IFERROR(VLOOKUP($B243,[13]Multihazard!$B$7:$N$222,I$28,FALSE),"")</f>
        <v>36.989999999999995</v>
      </c>
      <c r="J243" s="267">
        <f>IFERROR(VLOOKUP($B243,[13]Multihazard!$B$7:$N$222,J$28,FALSE),"")</f>
        <v>3.2039011545823837E-2</v>
      </c>
      <c r="K243" s="266" t="str">
        <f>IFERROR(VLOOKUP($B243,[13]Multihazard!$B$7:$N$222,K$28,FALSE),"")</f>
        <v>---</v>
      </c>
      <c r="L243" s="266" t="str">
        <f>IFERROR(VLOOKUP($B243,[13]Multihazard!$B$7:$N$222,L$28,FALSE),"")</f>
        <v>---</v>
      </c>
      <c r="M243" s="265">
        <f>IFERROR(VLOOKUP($B243,[13]Multihazard!$B$7:$N$222,M$28,FALSE),"")</f>
        <v>159.69999999999999</v>
      </c>
      <c r="N243" s="267">
        <f>IFERROR(VLOOKUP($B243,[13]Multihazard!$B$7:$N$222,N$28,FALSE),"")</f>
        <v>0.13832468623595748</v>
      </c>
      <c r="O243" s="266">
        <f>IFERROR(VLOOKUP($B243,[13]Multihazard!$B$7:$N$222,O$28,FALSE),"")</f>
        <v>2240.9299999999998</v>
      </c>
      <c r="P243" s="267">
        <f>IFERROR(VLOOKUP($B243,[13]Multihazard!$B$7:$N$222,P$28,FALSE),"")</f>
        <v>1.9409889738681541</v>
      </c>
      <c r="Q243" s="262">
        <f t="shared" si="21"/>
        <v>0.19409889738681541</v>
      </c>
    </row>
    <row r="244" spans="1:17" s="119" customFormat="1">
      <c r="A244" s="263" t="str">
        <f>IFERROR(VLOOKUP($B244,'[12]regions WB'!$B$1:$C$216,2,FALSE),"")</f>
        <v>East Asia and the Pacific</v>
      </c>
      <c r="B244" s="263" t="s">
        <v>104</v>
      </c>
      <c r="C244" s="263" t="s">
        <v>573</v>
      </c>
      <c r="D244" s="263" t="str">
        <f>IFERROR(VLOOKUP($B244,'[12]regions WB'!$B$1:$E$216,4,FALSE),0)</f>
        <v/>
      </c>
      <c r="E244" s="264" t="s">
        <v>948</v>
      </c>
      <c r="F244" s="189">
        <f>IFERROR(VLOOKUP($B244,[13]Multihazard!$B$7:$N$222,F$28,FALSE),"")</f>
        <v>487574</v>
      </c>
      <c r="G244" s="265">
        <f>IFERROR(VLOOKUP($B244,[13]Multihazard!$B$7:$N$222,G$28,FALSE),"")</f>
        <v>3.95</v>
      </c>
      <c r="H244" s="266">
        <f>IFERROR(VLOOKUP($B244,[13]Multihazard!$B$7:$N$222,H$28,FALSE),"")</f>
        <v>0.01</v>
      </c>
      <c r="I244" s="265">
        <f>IFERROR(VLOOKUP($B244,[13]Multihazard!$B$7:$N$222,I$28,FALSE),"")</f>
        <v>76.069999999999993</v>
      </c>
      <c r="J244" s="267">
        <f>IFERROR(VLOOKUP($B244,[13]Multihazard!$B$7:$N$222,J$28,FALSE),"")</f>
        <v>0.15601734300844589</v>
      </c>
      <c r="K244" s="266" t="str">
        <f>IFERROR(VLOOKUP($B244,[13]Multihazard!$B$7:$N$222,K$28,FALSE),"")</f>
        <v>---</v>
      </c>
      <c r="L244" s="266" t="str">
        <f>IFERROR(VLOOKUP($B244,[13]Multihazard!$B$7:$N$222,L$28,FALSE),"")</f>
        <v>---</v>
      </c>
      <c r="M244" s="265">
        <f>IFERROR(VLOOKUP($B244,[13]Multihazard!$B$7:$N$222,M$28,FALSE),"")</f>
        <v>2252.8200000000002</v>
      </c>
      <c r="N244" s="267">
        <f>IFERROR(VLOOKUP($B244,[13]Multihazard!$B$7:$N$222,N$28,FALSE),"")</f>
        <v>4.6204678674416604</v>
      </c>
      <c r="O244" s="266">
        <f>IFERROR(VLOOKUP($B244,[13]Multihazard!$B$7:$N$222,O$28,FALSE),"")</f>
        <v>2332.84</v>
      </c>
      <c r="P244" s="267">
        <f>IFERROR(VLOOKUP($B244,[13]Multihazard!$B$7:$N$222,P$28,FALSE),"")</f>
        <v>4.7845865448116598</v>
      </c>
      <c r="Q244" s="262">
        <f t="shared" si="21"/>
        <v>0.47845865448116598</v>
      </c>
    </row>
    <row r="245" spans="1:17" s="119" customFormat="1">
      <c r="A245" s="263" t="str">
        <f>IFERROR(VLOOKUP($B245,'[12]regions WB'!$B$1:$C$216,2,FALSE),"")</f>
        <v>Middle East and North Africa</v>
      </c>
      <c r="B245" s="263" t="s">
        <v>444</v>
      </c>
      <c r="C245" s="263" t="s">
        <v>943</v>
      </c>
      <c r="D245" s="263" t="str">
        <f>IFERROR(VLOOKUP($B245,'[12]regions WB'!$B$1:$E$216,4,FALSE),0)</f>
        <v/>
      </c>
      <c r="E245" s="264" t="s">
        <v>962</v>
      </c>
      <c r="F245" s="189">
        <f>IFERROR(VLOOKUP($B245,[13]Multihazard!$B$7:$N$222,F$28,FALSE),"")</f>
        <v>3690.88</v>
      </c>
      <c r="G245" s="265">
        <f>IFERROR(VLOOKUP($B245,[13]Multihazard!$B$7:$N$222,G$28,FALSE),"")</f>
        <v>0.14000000000000001</v>
      </c>
      <c r="H245" s="266">
        <f>IFERROR(VLOOKUP($B245,[13]Multihazard!$B$7:$N$222,H$28,FALSE),"")</f>
        <v>0.04</v>
      </c>
      <c r="I245" s="265">
        <f>IFERROR(VLOOKUP($B245,[13]Multihazard!$B$7:$N$222,I$28,FALSE),"")</f>
        <v>0</v>
      </c>
      <c r="J245" s="267">
        <f>IFERROR(VLOOKUP($B245,[13]Multihazard!$B$7:$N$222,J$28,FALSE),"")</f>
        <v>0</v>
      </c>
      <c r="K245" s="266" t="str">
        <f>IFERROR(VLOOKUP($B245,[13]Multihazard!$B$7:$N$222,K$28,FALSE),"")</f>
        <v>---</v>
      </c>
      <c r="L245" s="266" t="str">
        <f>IFERROR(VLOOKUP($B245,[13]Multihazard!$B$7:$N$222,L$28,FALSE),"")</f>
        <v>---</v>
      </c>
      <c r="M245" s="265">
        <f>IFERROR(VLOOKUP($B245,[13]Multihazard!$B$7:$N$222,M$28,FALSE),"")</f>
        <v>0</v>
      </c>
      <c r="N245" s="267">
        <f>IFERROR(VLOOKUP($B245,[13]Multihazard!$B$7:$N$222,N$28,FALSE),"")</f>
        <v>0</v>
      </c>
      <c r="O245" s="266">
        <f>IFERROR(VLOOKUP($B245,[13]Multihazard!$B$7:$N$222,O$28,FALSE),"")</f>
        <v>0.14000000000000001</v>
      </c>
      <c r="P245" s="267">
        <f>IFERROR(VLOOKUP($B245,[13]Multihazard!$B$7:$N$222,P$28,FALSE),"")</f>
        <v>3.7931333448933589E-2</v>
      </c>
      <c r="Q245" s="262">
        <f t="shared" si="21"/>
        <v>3.7931333448933593E-3</v>
      </c>
    </row>
    <row r="246" spans="1:17" s="119" customFormat="1">
      <c r="A246" s="263" t="str">
        <f>IFERROR(VLOOKUP($B246,'[12]regions WB'!$B$1:$C$216,2,FALSE),"")</f>
        <v>Middle East and North Africa</v>
      </c>
      <c r="B246" s="263" t="s">
        <v>124</v>
      </c>
      <c r="C246" s="263" t="s">
        <v>574</v>
      </c>
      <c r="D246" s="263" t="str">
        <f>IFERROR(VLOOKUP($B246,'[12]regions WB'!$B$1:$E$216,4,FALSE),0)</f>
        <v/>
      </c>
      <c r="E246" s="264" t="s">
        <v>948</v>
      </c>
      <c r="F246" s="189">
        <f>IFERROR(VLOOKUP($B246,[13]Multihazard!$B$7:$N$222,F$28,FALSE),"")</f>
        <v>79113.600000000006</v>
      </c>
      <c r="G246" s="265">
        <f>IFERROR(VLOOKUP($B246,[13]Multihazard!$B$7:$N$222,G$28,FALSE),"")</f>
        <v>45.87</v>
      </c>
      <c r="H246" s="266">
        <f>IFERROR(VLOOKUP($B246,[13]Multihazard!$B$7:$N$222,H$28,FALSE),"")</f>
        <v>0.57999999999999996</v>
      </c>
      <c r="I246" s="265">
        <f>IFERROR(VLOOKUP($B246,[13]Multihazard!$B$7:$N$222,I$28,FALSE),"")</f>
        <v>0</v>
      </c>
      <c r="J246" s="267">
        <f>IFERROR(VLOOKUP($B246,[13]Multihazard!$B$7:$N$222,J$28,FALSE),"")</f>
        <v>0</v>
      </c>
      <c r="K246" s="266" t="str">
        <f>IFERROR(VLOOKUP($B246,[13]Multihazard!$B$7:$N$222,K$28,FALSE),"")</f>
        <v>---</v>
      </c>
      <c r="L246" s="266" t="str">
        <f>IFERROR(VLOOKUP($B246,[13]Multihazard!$B$7:$N$222,L$28,FALSE),"")</f>
        <v>---</v>
      </c>
      <c r="M246" s="265">
        <f>IFERROR(VLOOKUP($B246,[13]Multihazard!$B$7:$N$222,M$28,FALSE),"")</f>
        <v>46.05</v>
      </c>
      <c r="N246" s="267">
        <f>IFERROR(VLOOKUP($B246,[13]Multihazard!$B$7:$N$222,N$28,FALSE),"")</f>
        <v>0.58207438417667745</v>
      </c>
      <c r="O246" s="266">
        <f>IFERROR(VLOOKUP($B246,[13]Multihazard!$B$7:$N$222,O$28,FALSE),"")</f>
        <v>91.919999999999987</v>
      </c>
      <c r="P246" s="267">
        <f>IFERROR(VLOOKUP($B246,[13]Multihazard!$B$7:$N$222,P$28,FALSE),"")</f>
        <v>1.1618735590340976</v>
      </c>
      <c r="Q246" s="262">
        <f t="shared" si="21"/>
        <v>0.11618735590340976</v>
      </c>
    </row>
    <row r="247" spans="1:17" s="119" customFormat="1">
      <c r="A247" s="263" t="str">
        <f>IFERROR(VLOOKUP($B247,'[12]regions WB'!$B$1:$C$216,2,FALSE),"")</f>
        <v>Sub-Saharan Africa</v>
      </c>
      <c r="B247" s="263" t="s">
        <v>348</v>
      </c>
      <c r="C247" s="263" t="s">
        <v>511</v>
      </c>
      <c r="D247" s="263" t="str">
        <f>IFERROR(VLOOKUP($B247,'[12]regions WB'!$B$1:$E$216,4,FALSE),0)</f>
        <v/>
      </c>
      <c r="E247" s="264" t="s">
        <v>948</v>
      </c>
      <c r="F247" s="189">
        <f>IFERROR(VLOOKUP($B247,[13]Multihazard!$B$7:$N$222,F$28,FALSE),"")</f>
        <v>48954.5</v>
      </c>
      <c r="G247" s="265">
        <f>IFERROR(VLOOKUP($B247,[13]Multihazard!$B$7:$N$222,G$28,FALSE),"")</f>
        <v>17.41</v>
      </c>
      <c r="H247" s="266">
        <f>IFERROR(VLOOKUP($B247,[13]Multihazard!$B$7:$N$222,H$28,FALSE),"")</f>
        <v>0.36</v>
      </c>
      <c r="I247" s="265">
        <f>IFERROR(VLOOKUP($B247,[13]Multihazard!$B$7:$N$222,I$28,FALSE),"")</f>
        <v>0</v>
      </c>
      <c r="J247" s="267">
        <f>IFERROR(VLOOKUP($B247,[13]Multihazard!$B$7:$N$222,J$28,FALSE),"")</f>
        <v>0</v>
      </c>
      <c r="K247" s="266" t="str">
        <f>IFERROR(VLOOKUP($B247,[13]Multihazard!$B$7:$N$222,K$28,FALSE),"")</f>
        <v>---</v>
      </c>
      <c r="L247" s="266" t="str">
        <f>IFERROR(VLOOKUP($B247,[13]Multihazard!$B$7:$N$222,L$28,FALSE),"")</f>
        <v>---</v>
      </c>
      <c r="M247" s="265">
        <f>IFERROR(VLOOKUP($B247,[13]Multihazard!$B$7:$N$222,M$28,FALSE),"")</f>
        <v>34.28</v>
      </c>
      <c r="N247" s="267">
        <f>IFERROR(VLOOKUP($B247,[13]Multihazard!$B$7:$N$222,N$28,FALSE),"")</f>
        <v>0.70024206150609247</v>
      </c>
      <c r="O247" s="266">
        <f>IFERROR(VLOOKUP($B247,[13]Multihazard!$B$7:$N$222,O$28,FALSE),"")</f>
        <v>51.69</v>
      </c>
      <c r="P247" s="267">
        <f>IFERROR(VLOOKUP($B247,[13]Multihazard!$B$7:$N$222,P$28,FALSE),"")</f>
        <v>1.0558784177144083</v>
      </c>
      <c r="Q247" s="262">
        <f t="shared" si="21"/>
        <v>0.10558784177144083</v>
      </c>
    </row>
    <row r="248" spans="1:17" s="119" customFormat="1" ht="13" thickBot="1">
      <c r="A248" s="263" t="str">
        <f>IFERROR(VLOOKUP($B248,'[12]regions WB'!$B$1:$C$216,2,FALSE),"")</f>
        <v>Sub-Saharan Africa</v>
      </c>
      <c r="B248" s="263" t="s">
        <v>370</v>
      </c>
      <c r="C248" s="263" t="s">
        <v>512</v>
      </c>
      <c r="D248" s="263" t="str">
        <f>IFERROR(VLOOKUP($B248,'[12]regions WB'!$B$1:$E$216,4,FALSE),0)</f>
        <v/>
      </c>
      <c r="E248" s="264" t="s">
        <v>946</v>
      </c>
      <c r="F248" s="250">
        <f>IFERROR(VLOOKUP($B248,[13]Multihazard!$B$7:$N$222,F$28,FALSE),"")</f>
        <v>22038.1</v>
      </c>
      <c r="G248" s="268">
        <f>IFERROR(VLOOKUP($B248,[13]Multihazard!$B$7:$N$222,G$28,FALSE),"")</f>
        <v>4.18</v>
      </c>
      <c r="H248" s="269">
        <f>IFERROR(VLOOKUP($B248,[13]Multihazard!$B$7:$N$222,H$28,FALSE),"")</f>
        <v>0.19</v>
      </c>
      <c r="I248" s="268">
        <f>IFERROR(VLOOKUP($B248,[13]Multihazard!$B$7:$N$222,I$28,FALSE),"")</f>
        <v>0</v>
      </c>
      <c r="J248" s="270">
        <f>IFERROR(VLOOKUP($B248,[13]Multihazard!$B$7:$N$222,J$28,FALSE),"")</f>
        <v>0</v>
      </c>
      <c r="K248" s="269" t="str">
        <f>IFERROR(VLOOKUP($B248,[13]Multihazard!$B$7:$N$222,K$28,FALSE),"")</f>
        <v>---</v>
      </c>
      <c r="L248" s="269" t="str">
        <f>IFERROR(VLOOKUP($B248,[13]Multihazard!$B$7:$N$222,L$28,FALSE),"")</f>
        <v>---</v>
      </c>
      <c r="M248" s="268">
        <f>IFERROR(VLOOKUP($B248,[13]Multihazard!$B$7:$N$222,M$28,FALSE),"")</f>
        <v>8</v>
      </c>
      <c r="N248" s="270">
        <f>IFERROR(VLOOKUP($B248,[13]Multihazard!$B$7:$N$222,N$28,FALSE),"")</f>
        <v>0.36300770030084262</v>
      </c>
      <c r="O248" s="269">
        <f>IFERROR(VLOOKUP($B248,[13]Multihazard!$B$7:$N$222,O$28,FALSE),"")</f>
        <v>12.18</v>
      </c>
      <c r="P248" s="270">
        <f>IFERROR(VLOOKUP($B248,[13]Multihazard!$B$7:$N$222,P$28,FALSE),"")</f>
        <v>0.55267922370803291</v>
      </c>
      <c r="Q248" s="262">
        <f t="shared" si="21"/>
        <v>5.5267922370803295E-2</v>
      </c>
    </row>
    <row r="249" spans="1:17" s="119" customFormat="1"/>
    <row r="250" spans="1:17" s="119" customFormat="1"/>
    <row r="251" spans="1:17" s="119" customFormat="1">
      <c r="G251" s="119">
        <f>COUNTIF(G33:G248,0)</f>
        <v>0</v>
      </c>
      <c r="H251" s="119">
        <f t="shared" ref="H251:P251" si="22">COUNTIF(H33:H248,0)</f>
        <v>0</v>
      </c>
      <c r="I251" s="119">
        <f t="shared" si="22"/>
        <v>144</v>
      </c>
      <c r="J251" s="119">
        <f t="shared" si="22"/>
        <v>144</v>
      </c>
      <c r="K251" s="119">
        <f t="shared" si="22"/>
        <v>3</v>
      </c>
      <c r="L251" s="119">
        <f t="shared" si="22"/>
        <v>2</v>
      </c>
      <c r="O251" s="119">
        <f t="shared" si="22"/>
        <v>5</v>
      </c>
      <c r="P251" s="119">
        <f t="shared" si="22"/>
        <v>5</v>
      </c>
      <c r="Q251" s="119">
        <f>COUNTIF(Q33:Q248,0)</f>
        <v>5</v>
      </c>
    </row>
    <row r="252" spans="1:17" s="119" customFormat="1">
      <c r="G252" s="119">
        <f>COUNT(G33:G248)</f>
        <v>183</v>
      </c>
      <c r="H252" s="119">
        <f>COUNT(H33:H248)</f>
        <v>183</v>
      </c>
      <c r="I252" s="119">
        <f>COUNT(I33:I248)</f>
        <v>216</v>
      </c>
      <c r="J252" s="119">
        <f>COUNT(J33:J248)</f>
        <v>216</v>
      </c>
      <c r="K252" s="119">
        <f t="shared" ref="K252:P252" si="23">COUNT(K33:K248)</f>
        <v>41</v>
      </c>
      <c r="L252" s="119">
        <f t="shared" si="23"/>
        <v>41</v>
      </c>
      <c r="O252" s="119">
        <f t="shared" si="23"/>
        <v>216</v>
      </c>
      <c r="P252" s="119">
        <f t="shared" si="23"/>
        <v>216</v>
      </c>
      <c r="Q252" s="119">
        <f>COUNT(Q33:Q248)</f>
        <v>216</v>
      </c>
    </row>
    <row r="253" spans="1:17" s="119" customFormat="1">
      <c r="G253" s="119">
        <f t="shared" ref="G253:P253" si="24">G252-G251</f>
        <v>183</v>
      </c>
      <c r="H253" s="119">
        <f t="shared" si="24"/>
        <v>183</v>
      </c>
      <c r="I253" s="119">
        <f t="shared" si="24"/>
        <v>72</v>
      </c>
      <c r="J253" s="119">
        <f t="shared" si="24"/>
        <v>72</v>
      </c>
      <c r="K253" s="119">
        <f t="shared" si="24"/>
        <v>38</v>
      </c>
      <c r="L253" s="119">
        <f t="shared" si="24"/>
        <v>39</v>
      </c>
      <c r="O253" s="119">
        <f t="shared" si="24"/>
        <v>211</v>
      </c>
      <c r="P253" s="119">
        <f t="shared" si="24"/>
        <v>211</v>
      </c>
      <c r="Q253" s="119">
        <f>Q252-Q251</f>
        <v>211</v>
      </c>
    </row>
    <row r="254" spans="1:17" s="119" customFormat="1"/>
    <row r="255" spans="1:17" s="119" customFormat="1"/>
    <row r="256" spans="1:17" s="119" customFormat="1">
      <c r="O256" s="122">
        <f>SUM(O33:O248)</f>
        <v>303248.57999999996</v>
      </c>
    </row>
  </sheetData>
  <autoFilter ref="A29:Q248">
    <filterColumn colId="6" showButton="0"/>
    <filterColumn colId="8" showButton="0"/>
    <filterColumn colId="10" showButton="0"/>
    <filterColumn colId="12" showButton="0"/>
    <filterColumn colId="14" showButton="0"/>
  </autoFilter>
  <sortState ref="A33:F248">
    <sortCondition ref="C33:C248"/>
  </sortState>
  <mergeCells count="46">
    <mergeCell ref="A29:A32"/>
    <mergeCell ref="B29:B32"/>
    <mergeCell ref="C29:C32"/>
    <mergeCell ref="F29:F30"/>
    <mergeCell ref="G29:H29"/>
    <mergeCell ref="E29:E32"/>
    <mergeCell ref="G30:P30"/>
    <mergeCell ref="O31:P31"/>
    <mergeCell ref="O29:P29"/>
    <mergeCell ref="G31:H31"/>
    <mergeCell ref="I31:J31"/>
    <mergeCell ref="I29:J29"/>
    <mergeCell ref="K29:L29"/>
    <mergeCell ref="K31:L31"/>
    <mergeCell ref="M29:N29"/>
    <mergeCell ref="M31:N31"/>
    <mergeCell ref="M3:N3"/>
    <mergeCell ref="G2:P2"/>
    <mergeCell ref="O3:P3"/>
    <mergeCell ref="K3:L3"/>
    <mergeCell ref="M17:N17"/>
    <mergeCell ref="K17:L17"/>
    <mergeCell ref="M15:N15"/>
    <mergeCell ref="G16:P16"/>
    <mergeCell ref="F1:F2"/>
    <mergeCell ref="G1:H1"/>
    <mergeCell ref="I1:J1"/>
    <mergeCell ref="O1:P1"/>
    <mergeCell ref="K1:L1"/>
    <mergeCell ref="M1:N1"/>
    <mergeCell ref="R17:S17"/>
    <mergeCell ref="T17:U17"/>
    <mergeCell ref="E1:E4"/>
    <mergeCell ref="E15:E18"/>
    <mergeCell ref="G17:H17"/>
    <mergeCell ref="I17:J17"/>
    <mergeCell ref="O17:P17"/>
    <mergeCell ref="G3:H3"/>
    <mergeCell ref="I3:J3"/>
    <mergeCell ref="F15:F16"/>
    <mergeCell ref="G15:H15"/>
    <mergeCell ref="I15:J15"/>
    <mergeCell ref="O15:P15"/>
    <mergeCell ref="K15:L15"/>
    <mergeCell ref="R3:S3"/>
    <mergeCell ref="T3:U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Z253"/>
  <sheetViews>
    <sheetView topLeftCell="A26" workbookViewId="0">
      <selection activeCell="A37" sqref="A37"/>
    </sheetView>
  </sheetViews>
  <sheetFormatPr baseColWidth="10" defaultColWidth="10.83203125" defaultRowHeight="12" x14ac:dyDescent="0"/>
  <cols>
    <col min="1" max="1" width="17.5" style="125" bestFit="1" customWidth="1"/>
    <col min="2" max="2" width="6.6640625" style="125" customWidth="1"/>
    <col min="3" max="5" width="28.6640625" style="125" customWidth="1"/>
    <col min="6" max="6" width="17.33203125" style="125" customWidth="1"/>
    <col min="7" max="11" width="17.5" style="125" customWidth="1"/>
    <col min="12" max="26" width="10.83203125" style="119"/>
    <col min="27" max="16384" width="10.83203125" style="125"/>
  </cols>
  <sheetData>
    <row r="1" spans="1:15" ht="19.5" customHeight="1" thickBot="1">
      <c r="A1" s="119"/>
      <c r="B1" s="119"/>
      <c r="C1" s="119"/>
      <c r="D1" s="119"/>
      <c r="E1" s="283" t="s">
        <v>998</v>
      </c>
      <c r="F1" s="304" t="s">
        <v>999</v>
      </c>
      <c r="G1" s="154" t="s">
        <v>995</v>
      </c>
      <c r="H1" s="154" t="s">
        <v>989</v>
      </c>
      <c r="I1" s="154" t="s">
        <v>983</v>
      </c>
      <c r="J1" s="154" t="s">
        <v>1028</v>
      </c>
      <c r="K1" s="164" t="s">
        <v>994</v>
      </c>
      <c r="L1" s="118"/>
      <c r="M1" s="118"/>
      <c r="N1" s="118"/>
      <c r="O1" s="118"/>
    </row>
    <row r="2" spans="1:15" ht="15" customHeight="1">
      <c r="A2" s="119"/>
      <c r="B2" s="119"/>
      <c r="C2" s="119"/>
      <c r="D2" s="119"/>
      <c r="E2" s="284"/>
      <c r="F2" s="308"/>
      <c r="G2" s="153" t="s">
        <v>927</v>
      </c>
      <c r="H2" s="153" t="s">
        <v>927</v>
      </c>
      <c r="I2" s="153" t="s">
        <v>927</v>
      </c>
      <c r="J2" s="153" t="s">
        <v>927</v>
      </c>
      <c r="K2" s="179" t="s">
        <v>927</v>
      </c>
      <c r="L2" s="118"/>
      <c r="M2" s="118"/>
      <c r="N2" s="118"/>
      <c r="O2" s="118"/>
    </row>
    <row r="3" spans="1:15" ht="15" customHeight="1" thickBot="1">
      <c r="A3" s="119"/>
      <c r="B3" s="119"/>
      <c r="C3" s="119"/>
      <c r="D3" s="119"/>
      <c r="E3" s="284"/>
      <c r="F3" s="180" t="s">
        <v>474</v>
      </c>
      <c r="G3" s="130" t="s">
        <v>996</v>
      </c>
      <c r="H3" s="130" t="s">
        <v>996</v>
      </c>
      <c r="I3" s="130" t="s">
        <v>996</v>
      </c>
      <c r="J3" s="130" t="s">
        <v>996</v>
      </c>
      <c r="K3" s="167" t="s">
        <v>996</v>
      </c>
      <c r="L3" s="282"/>
      <c r="M3" s="282"/>
      <c r="N3" s="282"/>
      <c r="O3" s="282"/>
    </row>
    <row r="4" spans="1:15" ht="15.75" customHeight="1" thickBot="1">
      <c r="A4" s="119"/>
      <c r="B4" s="119"/>
      <c r="C4" s="119"/>
      <c r="D4" s="119"/>
      <c r="E4" s="285"/>
      <c r="F4" s="180" t="s">
        <v>1031</v>
      </c>
      <c r="G4" s="152" t="s">
        <v>447</v>
      </c>
      <c r="H4" s="152" t="s">
        <v>447</v>
      </c>
      <c r="I4" s="152" t="s">
        <v>447</v>
      </c>
      <c r="J4" s="152" t="s">
        <v>447</v>
      </c>
      <c r="K4" s="166" t="s">
        <v>447</v>
      </c>
      <c r="L4" s="120"/>
      <c r="M4" s="120"/>
      <c r="N4" s="120"/>
      <c r="O4" s="120"/>
    </row>
    <row r="5" spans="1:15" s="119" customFormat="1">
      <c r="E5" s="171" t="str">
        <f>'AAL mundo '!E5</f>
        <v>East Asia and the Pacific</v>
      </c>
      <c r="F5" s="172">
        <f t="shared" ref="F5:F11" si="0">SUMIF($A$33:$A$248,$E5,F$33:F$248)</f>
        <v>100376925.17099997</v>
      </c>
      <c r="G5" s="189">
        <f>IFERROR('AAL mundo '!$G5/(Indicadores!$Q5)*100,"")</f>
        <v>0.56665388174978537</v>
      </c>
      <c r="H5" s="186">
        <f>IFERROR('AAL mundo '!$I5/(Indicadores!$Q5)*100,"")</f>
        <v>0.75943241207779544</v>
      </c>
      <c r="I5" s="186">
        <f>IFERROR('AAL mundo '!$K5/(Indicadores!$Q5)*100,"")</f>
        <v>4.274078350978662E-2</v>
      </c>
      <c r="J5" s="186">
        <f>IFERROR('AAL mundo '!$M5/(Indicadores!$Q5)*100,"")</f>
        <v>0.4520408805984682</v>
      </c>
      <c r="K5" s="187">
        <f>IFERROR('AAL mundo '!$O5/(Indicadores!$Q5)*100,"")</f>
        <v>1.8208679579358358</v>
      </c>
    </row>
    <row r="6" spans="1:15" s="119" customFormat="1">
      <c r="E6" s="171" t="str">
        <f>'AAL mundo '!E6</f>
        <v>Europe and Central Asia</v>
      </c>
      <c r="F6" s="172">
        <f>SUMIF($A$33:$A$248,$E6,F$33:F$248)</f>
        <v>83678516.690000027</v>
      </c>
      <c r="G6" s="189">
        <f>IFERROR('AAL mundo '!$G6/(Indicadores!$Q6)*100,"")</f>
        <v>0.5586546451806218</v>
      </c>
      <c r="H6" s="186">
        <f>IFERROR('AAL mundo '!$I6/(Indicadores!$Q6)*100,"")</f>
        <v>2.462702298988995E-5</v>
      </c>
      <c r="I6" s="186">
        <f>IFERROR('AAL mundo '!$K6/(Indicadores!$Q6)*100,"")</f>
        <v>1.198660411012343E-5</v>
      </c>
      <c r="J6" s="186">
        <f>IFERROR('AAL mundo '!$M6/(Indicadores!$Q6)*100,"")</f>
        <v>0.43287572124099211</v>
      </c>
      <c r="K6" s="187">
        <f>IFERROR('AAL mundo '!$O6/(Indicadores!$Q6)*100,"")</f>
        <v>0.99156698004871391</v>
      </c>
    </row>
    <row r="7" spans="1:15" s="119" customFormat="1">
      <c r="E7" s="171" t="str">
        <f>'AAL mundo '!E7</f>
        <v>LAC</v>
      </c>
      <c r="F7" s="172">
        <f t="shared" si="0"/>
        <v>18499706.064500004</v>
      </c>
      <c r="G7" s="189">
        <f>IFERROR('AAL mundo '!$G7/(Indicadores!$Q7)*100,"")</f>
        <v>1.616097450289234</v>
      </c>
      <c r="H7" s="186">
        <f>IFERROR('AAL mundo '!$I7/(Indicadores!$Q7)*100,"")</f>
        <v>0.95097952569407962</v>
      </c>
      <c r="I7" s="186">
        <f>IFERROR('AAL mundo '!$K7/(Indicadores!$Q7)*100,"")</f>
        <v>3.3476638122760085E-3</v>
      </c>
      <c r="J7" s="186">
        <f>IFERROR('AAL mundo '!$M7/(Indicadores!$Q7)*100,"")</f>
        <v>0.61000722150077713</v>
      </c>
      <c r="K7" s="187">
        <f>IFERROR('AAL mundo '!$O7/(Indicadores!$Q7)*100,"")</f>
        <v>3.1804318612963685</v>
      </c>
    </row>
    <row r="8" spans="1:15" s="119" customFormat="1">
      <c r="E8" s="171" t="str">
        <f>'AAL mundo '!E8</f>
        <v>Middle East and North Africa</v>
      </c>
      <c r="F8" s="172">
        <f t="shared" si="0"/>
        <v>10749428.040000003</v>
      </c>
      <c r="G8" s="189">
        <f>IFERROR('AAL mundo '!$G8/(Indicadores!$Q8)*100,"")</f>
        <v>0.93988992843840913</v>
      </c>
      <c r="H8" s="186">
        <f>IFERROR('AAL mundo '!$I8/(Indicadores!$Q8)*100,"")</f>
        <v>2.9577774331679169E-3</v>
      </c>
      <c r="I8" s="186">
        <f>IFERROR('AAL mundo '!$K8/(Indicadores!$Q8)*100,"")</f>
        <v>1.3737206559831707E-3</v>
      </c>
      <c r="J8" s="186">
        <f>IFERROR('AAL mundo '!$M8/(Indicadores!$Q8)*100,"")</f>
        <v>0.25425596698399933</v>
      </c>
      <c r="K8" s="187">
        <f>IFERROR('AAL mundo '!$O8/(Indicadores!$Q8)*100,"")</f>
        <v>1.1984773935115596</v>
      </c>
    </row>
    <row r="9" spans="1:15" s="119" customFormat="1">
      <c r="E9" s="171" t="str">
        <f>'AAL mundo '!E9</f>
        <v>North America</v>
      </c>
      <c r="F9" s="172">
        <f t="shared" si="0"/>
        <v>61224871.899999999</v>
      </c>
      <c r="G9" s="189">
        <f>IFERROR('AAL mundo '!$G9/(Indicadores!$Q9)*100,"")</f>
        <v>0.40887213930276745</v>
      </c>
      <c r="H9" s="186">
        <f>IFERROR('AAL mundo '!$I9/(Indicadores!$Q9)*100,"")</f>
        <v>0.79571719901770299</v>
      </c>
      <c r="I9" s="186">
        <f>IFERROR('AAL mundo '!$K9/(Indicadores!$Q9)*100,"")</f>
        <v>1.9400037382808429E-6</v>
      </c>
      <c r="J9" s="186">
        <f>IFERROR('AAL mundo '!$M9/(Indicadores!$Q9)*100,"")</f>
        <v>0.22368741960482252</v>
      </c>
      <c r="K9" s="187">
        <f>IFERROR('AAL mundo '!$O9/(Indicadores!$Q9)*100,"")</f>
        <v>1.4282786979290312</v>
      </c>
    </row>
    <row r="10" spans="1:15" s="119" customFormat="1">
      <c r="E10" s="171" t="str">
        <f>'AAL mundo '!E10</f>
        <v>South Asia</v>
      </c>
      <c r="F10" s="172">
        <f t="shared" si="0"/>
        <v>6994131.3199999994</v>
      </c>
      <c r="G10" s="189">
        <f>IFERROR('AAL mundo '!$G10/(Indicadores!$Q10)*100,"")</f>
        <v>0.14628345367471215</v>
      </c>
      <c r="H10" s="186">
        <f>IFERROR('AAL mundo '!$I10/(Indicadores!$Q10)*100,"")</f>
        <v>0.34425746994242296</v>
      </c>
      <c r="I10" s="186">
        <f>IFERROR('AAL mundo '!$K10/(Indicadores!$Q10)*100,"")</f>
        <v>1.0374209081705919E-3</v>
      </c>
      <c r="J10" s="186">
        <f>IFERROR('AAL mundo '!$M10/(Indicadores!$Q10)*100,"")</f>
        <v>1.408297461717047</v>
      </c>
      <c r="K10" s="187">
        <f>IFERROR('AAL mundo '!$O10/(Indicadores!$Q10)*100,"")</f>
        <v>1.8998758062423526</v>
      </c>
    </row>
    <row r="11" spans="1:15" s="119" customFormat="1">
      <c r="E11" s="171" t="str">
        <f>'AAL mundo '!E11</f>
        <v>Sub-Saharan Africa</v>
      </c>
      <c r="F11" s="172">
        <f t="shared" si="0"/>
        <v>3492086.9899999998</v>
      </c>
      <c r="G11" s="189">
        <f>IFERROR('AAL mundo '!$G11/(Indicadores!$Q11)*100,"")</f>
        <v>0.23030400052994246</v>
      </c>
      <c r="H11" s="186">
        <f>IFERROR('AAL mundo '!$I11/(Indicadores!$Q11)*100,"")</f>
        <v>0.14631332142080219</v>
      </c>
      <c r="I11" s="186">
        <f>IFERROR('AAL mundo '!$K11/(Indicadores!$Q11)*100,"")</f>
        <v>0</v>
      </c>
      <c r="J11" s="186">
        <f>IFERROR('AAL mundo '!$M11/(Indicadores!$Q11)*100,"")</f>
        <v>0.94609237249476097</v>
      </c>
      <c r="K11" s="187">
        <f>IFERROR('AAL mundo '!$O11/(Indicadores!$Q11)*100,"")</f>
        <v>1.3227096944455052</v>
      </c>
    </row>
    <row r="12" spans="1:15" s="119" customFormat="1">
      <c r="E12" s="171"/>
      <c r="F12" s="172">
        <f>SUM(F5:F11)</f>
        <v>285015666.17549998</v>
      </c>
      <c r="G12" s="189">
        <f>IFERROR('AAL mundo '!$G12/(Indicadores!$Q12)*100,"")</f>
        <v>0.59435044768537137</v>
      </c>
      <c r="H12" s="186">
        <f>IFERROR('AAL mundo '!$I12/(Indicadores!$Q12)*100,"")</f>
        <v>0.53421753834825103</v>
      </c>
      <c r="I12" s="186">
        <f>IFERROR('AAL mundo '!$K12/(Indicadores!$Q12)*100,"")</f>
        <v>1.7670935346652761E-2</v>
      </c>
      <c r="J12" s="186">
        <f>IFERROR('AAL mundo '!$M12/(Indicadores!$Q12)*100,"")</f>
        <v>0.44986347449185665</v>
      </c>
      <c r="K12" s="187">
        <f>IFERROR('AAL mundo '!$O12/(Indicadores!$Q12)*100,"")</f>
        <v>1.5961023958721317</v>
      </c>
    </row>
    <row r="13" spans="1:15" s="119" customFormat="1" ht="13" thickBot="1">
      <c r="E13" s="173" t="s">
        <v>1027</v>
      </c>
      <c r="F13" s="174">
        <f>SUMIF($D$33:$D$248,$E13,F$33:F$248)</f>
        <v>2454295.7779999999</v>
      </c>
      <c r="G13" s="250">
        <f>IFERROR('AAL mundo '!$G13/(Indicadores!$Q13)*100,"")</f>
        <v>1.4446199972641554</v>
      </c>
      <c r="H13" s="251">
        <f>IFERROR('AAL mundo '!$I13/(Indicadores!$Q13)*100,"")</f>
        <v>8.0671632297434339</v>
      </c>
      <c r="I13" s="251">
        <f>IFERROR('AAL mundo '!$K13/(Indicadores!$Q13)*100,"")</f>
        <v>4.1029726104117193E-3</v>
      </c>
      <c r="J13" s="251">
        <f>IFERROR('AAL mundo '!$M13/(Indicadores!$Q13)*100,"")</f>
        <v>0.24686218539310525</v>
      </c>
      <c r="K13" s="252">
        <f>IFERROR('AAL mundo '!$O13/(Indicadores!$Q13)*100,"")</f>
        <v>9.7627483850111041</v>
      </c>
    </row>
    <row r="14" spans="1:15" s="119" customFormat="1" ht="13" thickBot="1"/>
    <row r="15" spans="1:15" ht="18.75" customHeight="1" thickBot="1">
      <c r="A15" s="119"/>
      <c r="B15" s="119"/>
      <c r="C15" s="119"/>
      <c r="D15" s="119"/>
      <c r="E15" s="283" t="s">
        <v>945</v>
      </c>
      <c r="F15" s="291" t="s">
        <v>999</v>
      </c>
      <c r="G15" s="210" t="s">
        <v>995</v>
      </c>
      <c r="H15" s="210" t="s">
        <v>989</v>
      </c>
      <c r="I15" s="210" t="s">
        <v>983</v>
      </c>
      <c r="J15" s="210" t="s">
        <v>1028</v>
      </c>
      <c r="K15" s="164" t="s">
        <v>994</v>
      </c>
      <c r="L15" s="118"/>
      <c r="M15" s="118"/>
      <c r="N15" s="118"/>
      <c r="O15" s="118"/>
    </row>
    <row r="16" spans="1:15" ht="15" customHeight="1">
      <c r="A16" s="119"/>
      <c r="B16" s="119"/>
      <c r="C16" s="119"/>
      <c r="D16" s="119"/>
      <c r="E16" s="284"/>
      <c r="F16" s="292"/>
      <c r="G16" s="212" t="s">
        <v>927</v>
      </c>
      <c r="H16" s="212" t="s">
        <v>927</v>
      </c>
      <c r="I16" s="212" t="s">
        <v>927</v>
      </c>
      <c r="J16" s="212" t="s">
        <v>927</v>
      </c>
      <c r="K16" s="179" t="s">
        <v>927</v>
      </c>
      <c r="L16" s="118"/>
      <c r="M16" s="118"/>
      <c r="N16" s="118"/>
      <c r="O16" s="118"/>
    </row>
    <row r="17" spans="1:26" ht="15" customHeight="1" thickBot="1">
      <c r="A17" s="119"/>
      <c r="B17" s="119"/>
      <c r="C17" s="119"/>
      <c r="D17" s="119"/>
      <c r="E17" s="284"/>
      <c r="F17" s="126" t="s">
        <v>474</v>
      </c>
      <c r="G17" s="211" t="s">
        <v>996</v>
      </c>
      <c r="H17" s="211" t="s">
        <v>996</v>
      </c>
      <c r="I17" s="211" t="s">
        <v>996</v>
      </c>
      <c r="J17" s="211" t="s">
        <v>996</v>
      </c>
      <c r="K17" s="166" t="s">
        <v>996</v>
      </c>
      <c r="L17" s="282"/>
      <c r="M17" s="282"/>
      <c r="N17" s="282"/>
      <c r="O17" s="282"/>
    </row>
    <row r="18" spans="1:26" ht="15.75" customHeight="1" thickBot="1">
      <c r="A18" s="119"/>
      <c r="B18" s="119"/>
      <c r="C18" s="119"/>
      <c r="D18" s="119"/>
      <c r="E18" s="285"/>
      <c r="F18" s="180" t="s">
        <v>1031</v>
      </c>
      <c r="G18" s="211" t="s">
        <v>447</v>
      </c>
      <c r="H18" s="211" t="s">
        <v>447</v>
      </c>
      <c r="I18" s="211" t="s">
        <v>447</v>
      </c>
      <c r="J18" s="211" t="s">
        <v>447</v>
      </c>
      <c r="K18" s="166" t="s">
        <v>447</v>
      </c>
      <c r="L18" s="120"/>
      <c r="M18" s="120"/>
      <c r="N18" s="120"/>
      <c r="O18" s="120"/>
    </row>
    <row r="19" spans="1:26" s="119" customFormat="1">
      <c r="E19" s="176" t="s">
        <v>946</v>
      </c>
      <c r="F19" s="170">
        <f t="shared" ref="F19:F24" si="1">SUMIF($E$33:$E$248,$E19,F$33:F$248)</f>
        <v>6878049.1800000006</v>
      </c>
      <c r="G19" s="189">
        <f>IFERROR('AAL mundo '!$G19/(Indicadores!$Q19)*100,"")</f>
        <v>0.11803813302539239</v>
      </c>
      <c r="H19" s="186">
        <f>IFERROR('AAL mundo '!$I19/(Indicadores!$Q19)*100,"")</f>
        <v>1.5072306273997609</v>
      </c>
      <c r="I19" s="186">
        <f>IFERROR('AAL mundo '!$K19/(Indicadores!$Q19)*100,"")</f>
        <v>1.5321006210615999E-3</v>
      </c>
      <c r="J19" s="186">
        <f>IFERROR('AAL mundo '!$M19/(Indicadores!$Q19)*100,"")</f>
        <v>1.3285758155264833</v>
      </c>
      <c r="K19" s="187">
        <f>IFERROR('AAL mundo '!$O19/(Indicadores!$Q19)*100,"")</f>
        <v>2.9553766765726985</v>
      </c>
    </row>
    <row r="20" spans="1:26" s="119" customFormat="1">
      <c r="E20" s="177" t="s">
        <v>948</v>
      </c>
      <c r="F20" s="172">
        <f t="shared" si="1"/>
        <v>14337082.304999998</v>
      </c>
      <c r="G20" s="189">
        <f>IFERROR('AAL mundo '!$G20/(Indicadores!$Q20)*100,"")</f>
        <v>0.41064919454765109</v>
      </c>
      <c r="H20" s="186">
        <f>IFERROR('AAL mundo '!$I20/(Indicadores!$Q20)*100,"")</f>
        <v>0.65282090139976934</v>
      </c>
      <c r="I20" s="186">
        <f>IFERROR('AAL mundo '!$K20/(Indicadores!$Q20)*100,"")</f>
        <v>6.6596608032361559E-3</v>
      </c>
      <c r="J20" s="186">
        <f>IFERROR('AAL mundo '!$M20/(Indicadores!$Q20)*100,"")</f>
        <v>1.177376454136787</v>
      </c>
      <c r="K20" s="187">
        <f>IFERROR('AAL mundo '!$O20/(Indicadores!$Q20)*100,"")</f>
        <v>2.2475062108874444</v>
      </c>
    </row>
    <row r="21" spans="1:26" s="119" customFormat="1">
      <c r="E21" s="177" t="s">
        <v>949</v>
      </c>
      <c r="F21" s="172">
        <f t="shared" si="1"/>
        <v>60860908.475999989</v>
      </c>
      <c r="G21" s="189">
        <f>IFERROR('AAL mundo '!$G21/(Indicadores!$Q21)*100,"")</f>
        <v>0.45515412097224667</v>
      </c>
      <c r="H21" s="186">
        <f>IFERROR('AAL mundo '!$I21/(Indicadores!$Q21)*100,"")</f>
        <v>0.12968600251734133</v>
      </c>
      <c r="I21" s="186">
        <f>IFERROR('AAL mundo '!$K21/(Indicadores!$Q21)*100,"")</f>
        <v>4.0647192988964553E-4</v>
      </c>
      <c r="J21" s="186">
        <f>IFERROR('AAL mundo '!$M21/(Indicadores!$Q21)*100,"")</f>
        <v>0.43905390382364357</v>
      </c>
      <c r="K21" s="187">
        <f>IFERROR('AAL mundo '!$O21/(Indicadores!$Q21)*100,"")</f>
        <v>1.0243004992431215</v>
      </c>
    </row>
    <row r="22" spans="1:26" s="119" customFormat="1">
      <c r="E22" s="177" t="s">
        <v>962</v>
      </c>
      <c r="F22" s="172">
        <f t="shared" si="1"/>
        <v>1955737.7144999998</v>
      </c>
      <c r="G22" s="189">
        <f>IFERROR('AAL mundo '!$G22/(Indicadores!$Q22)*100,"")</f>
        <v>2.5234066807764588</v>
      </c>
      <c r="H22" s="186">
        <f>IFERROR('AAL mundo '!$I22/(Indicadores!$Q22)*100,"")</f>
        <v>4.9407007560235892</v>
      </c>
      <c r="I22" s="186">
        <f>IFERROR('AAL mundo '!$K22/(Indicadores!$Q22)*100,"")</f>
        <v>1.2962477608177236E-2</v>
      </c>
      <c r="J22" s="186">
        <f>IFERROR('AAL mundo '!$M22/(Indicadores!$Q22)*100,"")</f>
        <v>8.6635609328594057E-2</v>
      </c>
      <c r="K22" s="187">
        <f>IFERROR('AAL mundo '!$O22/(Indicadores!$Q22)*100,"")</f>
        <v>7.5637055237368216</v>
      </c>
    </row>
    <row r="23" spans="1:26" s="119" customFormat="1">
      <c r="E23" s="177" t="s">
        <v>950</v>
      </c>
      <c r="F23" s="172">
        <f t="shared" si="1"/>
        <v>186168516</v>
      </c>
      <c r="G23" s="189">
        <f>IFERROR('AAL mundo '!$G23/(Indicadores!$Q23)*100,"")</f>
        <v>0.75648617784904015</v>
      </c>
      <c r="H23" s="186">
        <f>IFERROR('AAL mundo '!$I23/(Indicadores!$Q23)*100,"")</f>
        <v>0.64598699630793033</v>
      </c>
      <c r="I23" s="186">
        <f>IFERROR('AAL mundo '!$K23/(Indicadores!$Q23)*100,"")</f>
        <v>3.3028752630421855E-2</v>
      </c>
      <c r="J23" s="186">
        <f>IFERROR('AAL mundo '!$M23/(Indicadores!$Q23)*100,"")</f>
        <v>0.29433687574885048</v>
      </c>
      <c r="K23" s="187">
        <f>IFERROR('AAL mundo '!$O23/(Indicadores!$Q23)*100,"")</f>
        <v>1.7298388025362428</v>
      </c>
    </row>
    <row r="24" spans="1:26" s="119" customFormat="1">
      <c r="E24" s="177" t="s">
        <v>951</v>
      </c>
      <c r="F24" s="172">
        <f t="shared" si="1"/>
        <v>14842774.499999998</v>
      </c>
      <c r="G24" s="189">
        <f>IFERROR('AAL mundo '!$G24/(Indicadores!$Q24)*100,"")</f>
        <v>0.29081340471856082</v>
      </c>
      <c r="H24" s="186">
        <f>IFERROR('AAL mundo '!$I24/(Indicadores!$Q24)*100,"")</f>
        <v>0.91383802016089255</v>
      </c>
      <c r="I24" s="186">
        <f>IFERROR('AAL mundo '!$K24/(Indicadores!$Q24)*100,"")</f>
        <v>1.3204762541542462E-2</v>
      </c>
      <c r="J24" s="186">
        <f>IFERROR('AAL mundo '!$M24/(Indicadores!$Q24)*100,"")</f>
        <v>0.53379429069442286</v>
      </c>
      <c r="K24" s="187">
        <f>IFERROR('AAL mundo '!$O24/(Indicadores!$Q24)*100,"")</f>
        <v>1.7516504781154181</v>
      </c>
    </row>
    <row r="25" spans="1:26" s="128" customFormat="1" ht="13" thickBot="1">
      <c r="E25" s="178" t="s">
        <v>947</v>
      </c>
      <c r="F25" s="174">
        <f>F23+F24</f>
        <v>201011290.5</v>
      </c>
      <c r="G25" s="250">
        <f>IFERROR('AAL mundo '!$G25/(Indicadores!$Q25)*100,"")</f>
        <v>0.71096781798947595</v>
      </c>
      <c r="H25" s="251">
        <f>IFERROR('AAL mundo '!$I25/(Indicadores!$Q25)*100,"")</f>
        <v>0.67216877028309818</v>
      </c>
      <c r="I25" s="251">
        <f>IFERROR('AAL mundo '!$K25/(Indicadores!$Q25)*100,"")</f>
        <v>3.1091006713579915E-2</v>
      </c>
      <c r="J25" s="251">
        <f>IFERROR('AAL mundo '!$M25/(Indicadores!$Q25)*100,"")</f>
        <v>0.31774324479907512</v>
      </c>
      <c r="K25" s="252">
        <f>IFERROR('AAL mundo '!$O25/(Indicadores!$Q25)*100,"")</f>
        <v>1.7319708397852291</v>
      </c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</row>
    <row r="26" spans="1:26" s="119" customFormat="1" ht="13" thickBot="1">
      <c r="A26" s="127"/>
      <c r="F26" s="181">
        <f>SUM(F19:F24)</f>
        <v>285043068.17549998</v>
      </c>
      <c r="G26" s="200">
        <f>IFERROR('AAL mundo '!$G26/(Indicadores!$Q26)*100,"")</f>
        <v>0.59415042412099295</v>
      </c>
      <c r="H26" s="200">
        <f>IFERROR('AAL mundo '!$I26/(Indicadores!$Q26)*100,"")</f>
        <v>0.53401798010904877</v>
      </c>
      <c r="I26" s="200">
        <f>IFERROR('AAL mundo '!$K26/(Indicadores!$Q26)*100,"")</f>
        <v>1.7664334326488312E-2</v>
      </c>
      <c r="J26" s="200">
        <f>IFERROR('AAL mundo '!$M26/(Indicadores!$Q26)*100,"")</f>
        <v>0.45002865170115169</v>
      </c>
      <c r="K26" s="201">
        <f>IFERROR('AAL mundo '!$O26/(Indicadores!$Q26)*100,"")</f>
        <v>1.5958613902576819</v>
      </c>
    </row>
    <row r="27" spans="1:26" s="119" customFormat="1">
      <c r="A27" s="127"/>
      <c r="G27" s="122" t="str">
        <f>IFERROR('AAL mundo '!$G27/(Indicadores!$Q27)*100,"")</f>
        <v/>
      </c>
      <c r="H27" s="122" t="str">
        <f>IFERROR('AAL mundo '!$I27/(Indicadores!$Q27)*100,"")</f>
        <v/>
      </c>
      <c r="I27" s="122" t="str">
        <f>IFERROR('AAL mundo '!$K27/(Indicadores!$Q27)*100,"")</f>
        <v/>
      </c>
      <c r="J27" s="122" t="str">
        <f>IFERROR('AAL mundo '!$M27/(Indicadores!$Q27)*100,"")</f>
        <v/>
      </c>
      <c r="K27" s="122" t="str">
        <f>IFERROR('AAL mundo '!$O27/(Indicadores!$Q27)*100,"")</f>
        <v/>
      </c>
    </row>
    <row r="28" spans="1:26" s="119" customFormat="1" ht="13" thickBot="1">
      <c r="A28" s="127"/>
    </row>
    <row r="29" spans="1:26" ht="13" thickBot="1">
      <c r="A29" s="283" t="s">
        <v>0</v>
      </c>
      <c r="B29" s="283" t="s">
        <v>929</v>
      </c>
      <c r="C29" s="283" t="s">
        <v>930</v>
      </c>
      <c r="D29" s="283"/>
      <c r="E29" s="283" t="s">
        <v>945</v>
      </c>
      <c r="F29" s="291" t="s">
        <v>999</v>
      </c>
      <c r="G29" s="210" t="s">
        <v>995</v>
      </c>
      <c r="H29" s="210" t="s">
        <v>1033</v>
      </c>
      <c r="I29" s="210" t="s">
        <v>983</v>
      </c>
      <c r="J29" s="210" t="s">
        <v>1028</v>
      </c>
      <c r="K29" s="164" t="s">
        <v>994</v>
      </c>
    </row>
    <row r="30" spans="1:26">
      <c r="A30" s="284"/>
      <c r="B30" s="284"/>
      <c r="C30" s="284"/>
      <c r="D30" s="284"/>
      <c r="E30" s="284" t="s">
        <v>945</v>
      </c>
      <c r="F30" s="292"/>
      <c r="G30" s="212" t="s">
        <v>927</v>
      </c>
      <c r="H30" s="212" t="s">
        <v>927</v>
      </c>
      <c r="I30" s="212" t="s">
        <v>927</v>
      </c>
      <c r="J30" s="212" t="s">
        <v>927</v>
      </c>
      <c r="K30" s="179" t="s">
        <v>927</v>
      </c>
    </row>
    <row r="31" spans="1:26" ht="13" thickBot="1">
      <c r="A31" s="284"/>
      <c r="B31" s="284"/>
      <c r="C31" s="284"/>
      <c r="D31" s="284"/>
      <c r="E31" s="284"/>
      <c r="F31" s="126" t="s">
        <v>928</v>
      </c>
      <c r="G31" s="211" t="s">
        <v>996</v>
      </c>
      <c r="H31" s="211" t="s">
        <v>996</v>
      </c>
      <c r="I31" s="211" t="s">
        <v>996</v>
      </c>
      <c r="J31" s="211" t="s">
        <v>996</v>
      </c>
      <c r="K31" s="166" t="s">
        <v>996</v>
      </c>
    </row>
    <row r="32" spans="1:26" ht="15.75" customHeight="1" thickBot="1">
      <c r="A32" s="285"/>
      <c r="B32" s="285"/>
      <c r="C32" s="285"/>
      <c r="D32" s="285"/>
      <c r="E32" s="285"/>
      <c r="F32" s="180" t="s">
        <v>1031</v>
      </c>
      <c r="G32" s="211" t="s">
        <v>447</v>
      </c>
      <c r="H32" s="211" t="s">
        <v>447</v>
      </c>
      <c r="I32" s="211" t="s">
        <v>447</v>
      </c>
      <c r="J32" s="211" t="s">
        <v>447</v>
      </c>
      <c r="K32" s="166" t="s">
        <v>447</v>
      </c>
    </row>
    <row r="33" spans="1:11" ht="15.75" customHeight="1">
      <c r="A33" s="219" t="str">
        <f>'AAL mundo '!A33</f>
        <v>South Asia</v>
      </c>
      <c r="B33" s="220" t="str">
        <f>'AAL mundo '!B33</f>
        <v>AFG</v>
      </c>
      <c r="C33" s="220" t="str">
        <f>'AAL mundo '!C33</f>
        <v>Afghanistan</v>
      </c>
      <c r="D33" s="220" t="str">
        <f>'AAL mundo '!D33</f>
        <v/>
      </c>
      <c r="E33" s="236" t="str">
        <f>'AAL mundo '!E33</f>
        <v>Low income</v>
      </c>
      <c r="F33" s="122">
        <f>'AAL mundo '!F33</f>
        <v>60187.9</v>
      </c>
      <c r="G33" s="189">
        <f>IFERROR('AAL mundo '!$G33/(Indicadores!$Q33)*100,"")</f>
        <v>4.0172411061999211</v>
      </c>
      <c r="H33" s="186">
        <f>IFERROR('AAL mundo '!$I33/(Indicadores!$Q33)*100,"")</f>
        <v>0</v>
      </c>
      <c r="I33" s="186" t="str">
        <f>IFERROR('AAL mundo '!$K33/(Indicadores!$Q33)*100,"")</f>
        <v/>
      </c>
      <c r="J33" s="186">
        <f>IFERROR('AAL mundo '!$M33/(Indicadores!$Q33)*100,"")</f>
        <v>2.0391308986718757</v>
      </c>
      <c r="K33" s="187">
        <f>IFERROR('AAL mundo '!$O33/(Indicadores!$Q33)*100,"")</f>
        <v>6.0563720048717968</v>
      </c>
    </row>
    <row r="34" spans="1:11" ht="14">
      <c r="A34" s="235" t="str">
        <f>'AAL mundo '!A34</f>
        <v>Europe and Central Asia</v>
      </c>
      <c r="B34" s="236" t="str">
        <f>'AAL mundo '!B34</f>
        <v>ALB</v>
      </c>
      <c r="C34" s="236" t="str">
        <f>'AAL mundo '!C34</f>
        <v>Albania</v>
      </c>
      <c r="D34" s="236" t="str">
        <f>'AAL mundo '!D34</f>
        <v/>
      </c>
      <c r="E34" s="236" t="str">
        <f>'AAL mundo '!E34</f>
        <v>Upper middle income</v>
      </c>
      <c r="F34" s="256">
        <f>'AAL mundo '!F34</f>
        <v>40459.699999999997</v>
      </c>
      <c r="G34" s="189">
        <f>IFERROR('AAL mundo '!$G34/(Indicadores!$Q34)*100,"")</f>
        <v>1.4285001803913275</v>
      </c>
      <c r="H34" s="186">
        <f>IFERROR('AAL mundo '!$I34/(Indicadores!$Q34)*100,"")</f>
        <v>0</v>
      </c>
      <c r="I34" s="186" t="str">
        <f>IFERROR('AAL mundo '!$K34/(Indicadores!$Q34)*100,"")</f>
        <v/>
      </c>
      <c r="J34" s="186">
        <f>IFERROR('AAL mundo '!$M34/(Indicadores!$Q34)*100,"")</f>
        <v>0.84799047729628563</v>
      </c>
      <c r="K34" s="187">
        <f>IFERROR('AAL mundo '!$O34/(Indicadores!$Q34)*100,"")</f>
        <v>2.2764906576876132</v>
      </c>
    </row>
    <row r="35" spans="1:11" ht="14">
      <c r="A35" s="235" t="str">
        <f>'AAL mundo '!A35</f>
        <v>Middle East and North Africa</v>
      </c>
      <c r="B35" s="236" t="str">
        <f>'AAL mundo '!B35</f>
        <v>DZA</v>
      </c>
      <c r="C35" s="236" t="str">
        <f>'AAL mundo '!C35</f>
        <v>Algeria</v>
      </c>
      <c r="D35" s="236" t="str">
        <f>'AAL mundo '!D35</f>
        <v/>
      </c>
      <c r="E35" s="236" t="str">
        <f>'AAL mundo '!E35</f>
        <v>Upper middle income</v>
      </c>
      <c r="F35" s="256">
        <f>'AAL mundo '!F35</f>
        <v>899206</v>
      </c>
      <c r="G35" s="189">
        <f>IFERROR('AAL mundo '!$G35/(Indicadores!$Q35)*100,"")</f>
        <v>1.2658089703452646</v>
      </c>
      <c r="H35" s="186">
        <f>IFERROR('AAL mundo '!$I35/(Indicadores!$Q35)*100,"")</f>
        <v>0</v>
      </c>
      <c r="I35" s="186" t="str">
        <f>IFERROR('AAL mundo '!$K35/(Indicadores!$Q35)*100,"")</f>
        <v/>
      </c>
      <c r="J35" s="186">
        <f>IFERROR('AAL mundo '!$M35/(Indicadores!$Q35)*100,"")</f>
        <v>0.20641908626666716</v>
      </c>
      <c r="K35" s="187">
        <f>IFERROR('AAL mundo '!$O35/(Indicadores!$Q35)*100,"")</f>
        <v>1.4722280566119319</v>
      </c>
    </row>
    <row r="36" spans="1:11" ht="14">
      <c r="A36" s="235" t="str">
        <f>'AAL mundo '!A36</f>
        <v>East Asia and the Pacific</v>
      </c>
      <c r="B36" s="236" t="str">
        <f>'AAL mundo '!B36</f>
        <v>WSM</v>
      </c>
      <c r="C36" s="236" t="str">
        <f>'AAL mundo '!C36</f>
        <v>American Samoa</v>
      </c>
      <c r="D36" s="236" t="str">
        <f>'AAL mundo '!D36</f>
        <v>SIDS</v>
      </c>
      <c r="E36" s="236" t="str">
        <f>'AAL mundo '!E36</f>
        <v>Lower middle income</v>
      </c>
      <c r="F36" s="256">
        <f>'AAL mundo '!F36</f>
        <v>1930.49</v>
      </c>
      <c r="G36" s="189" t="str">
        <f>IFERROR('AAL mundo '!$G36/(Indicadores!$Q36)*100,"")</f>
        <v/>
      </c>
      <c r="H36" s="186" t="str">
        <f>IFERROR('AAL mundo '!$I36/(Indicadores!$Q36)*100,"")</f>
        <v/>
      </c>
      <c r="I36" s="186" t="str">
        <f>IFERROR('AAL mundo '!$K36/(Indicadores!$Q36)*100,"")</f>
        <v/>
      </c>
      <c r="J36" s="186" t="str">
        <f>IFERROR('AAL mundo '!$M36/(Indicadores!$Q36)*100,"")</f>
        <v/>
      </c>
      <c r="K36" s="187" t="str">
        <f>IFERROR('AAL mundo '!$O36/(Indicadores!$Q36)*100,"")</f>
        <v/>
      </c>
    </row>
    <row r="37" spans="1:11" ht="14">
      <c r="A37" s="235" t="str">
        <f>'AAL mundo '!A37</f>
        <v>Europe and Central Asia</v>
      </c>
      <c r="B37" s="236" t="str">
        <f>'AAL mundo '!B37</f>
        <v>AND</v>
      </c>
      <c r="C37" s="236" t="str">
        <f>'AAL mundo '!C37</f>
        <v>Andorra</v>
      </c>
      <c r="D37" s="236" t="str">
        <f>'AAL mundo '!D37</f>
        <v/>
      </c>
      <c r="E37" s="236" t="str">
        <f>'AAL mundo '!E37</f>
        <v>N.D</v>
      </c>
      <c r="F37" s="256">
        <f>'AAL mundo '!F37</f>
        <v>8381.65</v>
      </c>
      <c r="G37" s="189">
        <f>IFERROR('AAL mundo '!$G37/(Indicadores!$Q37)*100,"")</f>
        <v>1.9963944289924943E-2</v>
      </c>
      <c r="H37" s="186">
        <f>IFERROR('AAL mundo '!$I37/(Indicadores!$Q37)*100,"")</f>
        <v>0</v>
      </c>
      <c r="I37" s="186" t="str">
        <f>IFERROR('AAL mundo '!$K37/(Indicadores!$Q37)*100,"")</f>
        <v/>
      </c>
      <c r="J37" s="186" t="str">
        <f>IFERROR('AAL mundo '!$M37/(Indicadores!$Q37)*100,"")</f>
        <v/>
      </c>
      <c r="K37" s="187">
        <f>IFERROR('AAL mundo '!$O37/(Indicadores!$Q37)*100,"")</f>
        <v>1.9963944289924943E-2</v>
      </c>
    </row>
    <row r="38" spans="1:11" ht="14">
      <c r="A38" s="235" t="str">
        <f>'AAL mundo '!A38</f>
        <v>Sub-Saharan Africa</v>
      </c>
      <c r="B38" s="236" t="str">
        <f>'AAL mundo '!B38</f>
        <v>AGO</v>
      </c>
      <c r="C38" s="236" t="str">
        <f>'AAL mundo '!C38</f>
        <v>Angola</v>
      </c>
      <c r="D38" s="236" t="str">
        <f>'AAL mundo '!D38</f>
        <v/>
      </c>
      <c r="E38" s="236" t="str">
        <f>'AAL mundo '!E38</f>
        <v>Upper middle income</v>
      </c>
      <c r="F38" s="256">
        <f>'AAL mundo '!F38</f>
        <v>176183</v>
      </c>
      <c r="G38" s="189">
        <f>IFERROR('AAL mundo '!$G38/(Indicadores!$Q38)*100,"")</f>
        <v>1.3522294936447601E-2</v>
      </c>
      <c r="H38" s="186">
        <f>IFERROR('AAL mundo '!$I38/(Indicadores!$Q38)*100,"")</f>
        <v>0</v>
      </c>
      <c r="I38" s="186" t="str">
        <f>IFERROR('AAL mundo '!$K38/(Indicadores!$Q38)*100,"")</f>
        <v/>
      </c>
      <c r="J38" s="186">
        <f>IFERROR('AAL mundo '!$M38/(Indicadores!$Q38)*100,"")</f>
        <v>0.47019371197495519</v>
      </c>
      <c r="K38" s="187">
        <f>IFERROR('AAL mundo '!$O38/(Indicadores!$Q38)*100,"")</f>
        <v>0.48371600691140282</v>
      </c>
    </row>
    <row r="39" spans="1:11" ht="14">
      <c r="A39" s="235" t="str">
        <f>'AAL mundo '!A39</f>
        <v>LAC</v>
      </c>
      <c r="B39" s="236" t="str">
        <f>'AAL mundo '!B39</f>
        <v>AIA</v>
      </c>
      <c r="C39" s="236" t="str">
        <f>'AAL mundo '!C39</f>
        <v>Anguilla</v>
      </c>
      <c r="D39" s="236" t="str">
        <f>'AAL mundo '!D39</f>
        <v>SIDS</v>
      </c>
      <c r="E39" s="236" t="str">
        <f>'AAL mundo '!E39</f>
        <v>N.D</v>
      </c>
      <c r="F39" s="256">
        <f>'AAL mundo '!F39</f>
        <v>865.49599999999998</v>
      </c>
      <c r="G39" s="189">
        <f>IFERROR('AAL mundo '!$G39/(Indicadores!$Q39)*100,"")</f>
        <v>7.8561823200509595</v>
      </c>
      <c r="H39" s="186">
        <f>IFERROR('AAL mundo '!$I39/(Indicadores!$Q39)*100,"")</f>
        <v>36.662184160237807</v>
      </c>
      <c r="I39" s="186">
        <f>IFERROR('AAL mundo '!$K39/(Indicadores!$Q39)*100,"")</f>
        <v>0</v>
      </c>
      <c r="J39" s="186" t="str">
        <f>IFERROR('AAL mundo '!$M39/(Indicadores!$Q39)*100,"")</f>
        <v/>
      </c>
      <c r="K39" s="187">
        <f>IFERROR('AAL mundo '!$O39/(Indicadores!$Q39)*100,"")</f>
        <v>44.518366480288769</v>
      </c>
    </row>
    <row r="40" spans="1:11" ht="14">
      <c r="A40" s="235" t="str">
        <f>'AAL mundo '!A40</f>
        <v>LAC</v>
      </c>
      <c r="B40" s="236" t="str">
        <f>'AAL mundo '!B40</f>
        <v>ATG</v>
      </c>
      <c r="C40" s="236" t="str">
        <f>'AAL mundo '!C40</f>
        <v>Antigua and Barbuda</v>
      </c>
      <c r="D40" s="236" t="str">
        <f>'AAL mundo '!D40</f>
        <v>SIDS</v>
      </c>
      <c r="E40" s="236" t="str">
        <f>'AAL mundo '!E40</f>
        <v>High income: nonOECD</v>
      </c>
      <c r="F40" s="256">
        <f>'AAL mundo '!F40</f>
        <v>6257.29</v>
      </c>
      <c r="G40" s="189">
        <f>IFERROR('AAL mundo '!$G40/(Indicadores!$Q40)*100,"")</f>
        <v>9.887749855820374</v>
      </c>
      <c r="H40" s="186">
        <f>IFERROR('AAL mundo '!$I40/(Indicadores!$Q40)*100,"")</f>
        <v>76.176912807741246</v>
      </c>
      <c r="I40" s="186">
        <f>IFERROR('AAL mundo '!$K40/(Indicadores!$Q40)*100,"")</f>
        <v>1.9180892057847475E-2</v>
      </c>
      <c r="J40" s="186" t="str">
        <f>IFERROR('AAL mundo '!$M40/(Indicadores!$Q40)*100,"")</f>
        <v/>
      </c>
      <c r="K40" s="187">
        <f>IFERROR('AAL mundo '!$O40/(Indicadores!$Q40)*100,"")</f>
        <v>86.083843555619467</v>
      </c>
    </row>
    <row r="41" spans="1:11" ht="14">
      <c r="A41" s="235" t="str">
        <f>'AAL mundo '!A41</f>
        <v>LAC</v>
      </c>
      <c r="B41" s="236" t="str">
        <f>'AAL mundo '!B41</f>
        <v>ARG</v>
      </c>
      <c r="C41" s="236" t="str">
        <f>'AAL mundo '!C41</f>
        <v>Argentina</v>
      </c>
      <c r="D41" s="236" t="str">
        <f>'AAL mundo '!D41</f>
        <v/>
      </c>
      <c r="E41" s="236" t="str">
        <f>'AAL mundo '!E41</f>
        <v>Upper middle income</v>
      </c>
      <c r="F41" s="256">
        <f>'AAL mundo '!F41</f>
        <v>1380560</v>
      </c>
      <c r="G41" s="189">
        <f>IFERROR('AAL mundo '!$G41/(Indicadores!$Q41)*100,"")</f>
        <v>1.2000015019948098</v>
      </c>
      <c r="H41" s="186">
        <f>IFERROR('AAL mundo '!$I41/(Indicadores!$Q41)*100,"")</f>
        <v>0</v>
      </c>
      <c r="I41" s="186" t="str">
        <f>IFERROR('AAL mundo '!$K41/(Indicadores!$Q41)*100,"")</f>
        <v/>
      </c>
      <c r="J41" s="186">
        <f>IFERROR('AAL mundo '!$M41/(Indicadores!$Q41)*100,"")</f>
        <v>0.70461715848343698</v>
      </c>
      <c r="K41" s="187">
        <f>IFERROR('AAL mundo '!$O41/(Indicadores!$Q41)*100,"")</f>
        <v>1.9046186604782467</v>
      </c>
    </row>
    <row r="42" spans="1:11" ht="14">
      <c r="A42" s="235" t="str">
        <f>'AAL mundo '!A42</f>
        <v>Europe and Central Asia</v>
      </c>
      <c r="B42" s="236" t="str">
        <f>'AAL mundo '!B42</f>
        <v>ARM</v>
      </c>
      <c r="C42" s="236" t="str">
        <f>'AAL mundo '!C42</f>
        <v>Armenia</v>
      </c>
      <c r="D42" s="236" t="str">
        <f>'AAL mundo '!D42</f>
        <v/>
      </c>
      <c r="E42" s="236" t="str">
        <f>'AAL mundo '!E42</f>
        <v>Lower middle income</v>
      </c>
      <c r="F42" s="256">
        <f>'AAL mundo '!F42</f>
        <v>22895.200000000001</v>
      </c>
      <c r="G42" s="189">
        <f>IFERROR('AAL mundo '!$G42/(Indicadores!$Q42)*100,"")</f>
        <v>1.9377274934547339</v>
      </c>
      <c r="H42" s="186">
        <f>IFERROR('AAL mundo '!$I42/(Indicadores!$Q42)*100,"")</f>
        <v>0</v>
      </c>
      <c r="I42" s="186" t="str">
        <f>IFERROR('AAL mundo '!$K42/(Indicadores!$Q42)*100,"")</f>
        <v/>
      </c>
      <c r="J42" s="186">
        <f>IFERROR('AAL mundo '!$M42/(Indicadores!$Q42)*100,"")</f>
        <v>0.75727281353403386</v>
      </c>
      <c r="K42" s="187">
        <f>IFERROR('AAL mundo '!$O42/(Indicadores!$Q42)*100,"")</f>
        <v>2.6950003069887676</v>
      </c>
    </row>
    <row r="43" spans="1:11" ht="14">
      <c r="A43" s="235" t="str">
        <f>'AAL mundo '!A43</f>
        <v>LAC</v>
      </c>
      <c r="B43" s="236" t="str">
        <f>'AAL mundo '!B43</f>
        <v>ABW</v>
      </c>
      <c r="C43" s="236" t="str">
        <f>'AAL mundo '!C43</f>
        <v>Aruba</v>
      </c>
      <c r="D43" s="236" t="str">
        <f>'AAL mundo '!D43</f>
        <v>SIDS</v>
      </c>
      <c r="E43" s="236" t="str">
        <f>'AAL mundo '!E43</f>
        <v>High income: nonOECD</v>
      </c>
      <c r="F43" s="256">
        <f>'AAL mundo '!F43</f>
        <v>8909.3799999999992</v>
      </c>
      <c r="G43" s="189">
        <f>IFERROR('AAL mundo '!$G43/(Indicadores!$Q43)*100,"")</f>
        <v>2.3336510500807752</v>
      </c>
      <c r="H43" s="186">
        <f>IFERROR('AAL mundo '!$I43/(Indicadores!$Q43)*100,"")</f>
        <v>5.6895395799676898</v>
      </c>
      <c r="I43" s="186" t="str">
        <f>IFERROR('AAL mundo '!$K43/(Indicadores!$Q43)*100,"")</f>
        <v/>
      </c>
      <c r="J43" s="186" t="str">
        <f>IFERROR('AAL mundo '!$M43/(Indicadores!$Q43)*100,"")</f>
        <v/>
      </c>
      <c r="K43" s="187">
        <f>IFERROR('AAL mundo '!$O43/(Indicadores!$Q43)*100,"")</f>
        <v>8.0231906300484663</v>
      </c>
    </row>
    <row r="44" spans="1:11" ht="14">
      <c r="A44" s="235" t="str">
        <f>'AAL mundo '!A44</f>
        <v>East Asia and the Pacific</v>
      </c>
      <c r="B44" s="236" t="str">
        <f>'AAL mundo '!B44</f>
        <v>AUS</v>
      </c>
      <c r="C44" s="236" t="str">
        <f>'AAL mundo '!C44</f>
        <v>Australia</v>
      </c>
      <c r="D44" s="236" t="str">
        <f>'AAL mundo '!D44</f>
        <v/>
      </c>
      <c r="E44" s="236" t="str">
        <f>'AAL mundo '!E44</f>
        <v>High income: OECD</v>
      </c>
      <c r="F44" s="256">
        <f>'AAL mundo '!F44</f>
        <v>6616530</v>
      </c>
      <c r="G44" s="189">
        <f>IFERROR('AAL mundo '!$G44/(Indicadores!$Q44)*100,"")</f>
        <v>1.5427931785966579E-2</v>
      </c>
      <c r="H44" s="186">
        <f>IFERROR('AAL mundo '!$I44/(Indicadores!$Q44)*100,"")</f>
        <v>0.30314188509716822</v>
      </c>
      <c r="I44" s="186">
        <f>IFERROR('AAL mundo '!$K44/(Indicadores!$Q44)*100,"")</f>
        <v>1.285786719179252E-2</v>
      </c>
      <c r="J44" s="186">
        <f>IFERROR('AAL mundo '!$M44/(Indicadores!$Q44)*100,"")</f>
        <v>0.84912721220040333</v>
      </c>
      <c r="K44" s="187">
        <f>IFERROR('AAL mundo '!$O44/(Indicadores!$Q44)*100,"")</f>
        <v>1.1805548962753307</v>
      </c>
    </row>
    <row r="45" spans="1:11" ht="14">
      <c r="A45" s="235" t="str">
        <f>'AAL mundo '!A45</f>
        <v>Europe and Central Asia</v>
      </c>
      <c r="B45" s="236" t="str">
        <f>'AAL mundo '!B45</f>
        <v>AUT</v>
      </c>
      <c r="C45" s="236" t="str">
        <f>'AAL mundo '!C45</f>
        <v>Austria</v>
      </c>
      <c r="D45" s="236" t="str">
        <f>'AAL mundo '!D45</f>
        <v/>
      </c>
      <c r="E45" s="236" t="str">
        <f>'AAL mundo '!E45</f>
        <v>High income: OECD</v>
      </c>
      <c r="F45" s="256">
        <f>'AAL mundo '!F45</f>
        <v>1801470</v>
      </c>
      <c r="G45" s="189">
        <f>IFERROR('AAL mundo '!$G45/(Indicadores!$Q45)*100,"")</f>
        <v>0.53702563861564123</v>
      </c>
      <c r="H45" s="186">
        <f>IFERROR('AAL mundo '!$I45/(Indicadores!$Q45)*100,"")</f>
        <v>0</v>
      </c>
      <c r="I45" s="186" t="str">
        <f>IFERROR('AAL mundo '!$K45/(Indicadores!$Q45)*100,"")</f>
        <v/>
      </c>
      <c r="J45" s="186">
        <f>IFERROR('AAL mundo '!$M45/(Indicadores!$Q45)*100,"")</f>
        <v>0.62168446498528185</v>
      </c>
      <c r="K45" s="187">
        <f>IFERROR('AAL mundo '!$O45/(Indicadores!$Q45)*100,"")</f>
        <v>1.1587101036009233</v>
      </c>
    </row>
    <row r="46" spans="1:11" ht="14">
      <c r="A46" s="235" t="str">
        <f>'AAL mundo '!A46</f>
        <v>Europe and Central Asia</v>
      </c>
      <c r="B46" s="236" t="str">
        <f>'AAL mundo '!B46</f>
        <v>AZE</v>
      </c>
      <c r="C46" s="236" t="str">
        <f>'AAL mundo '!C46</f>
        <v>Azerbaijan</v>
      </c>
      <c r="D46" s="236" t="str">
        <f>'AAL mundo '!D46</f>
        <v/>
      </c>
      <c r="E46" s="236" t="str">
        <f>'AAL mundo '!E46</f>
        <v>Upper middle income</v>
      </c>
      <c r="F46" s="256">
        <f>'AAL mundo '!F46</f>
        <v>192784</v>
      </c>
      <c r="G46" s="189">
        <f>IFERROR('AAL mundo '!$G46/(Indicadores!$Q46)*100,"")</f>
        <v>1.451557199107494</v>
      </c>
      <c r="H46" s="186">
        <f>IFERROR('AAL mundo '!$I46/(Indicadores!$Q46)*100,"")</f>
        <v>0</v>
      </c>
      <c r="I46" s="186" t="str">
        <f>IFERROR('AAL mundo '!$K46/(Indicadores!$Q46)*100,"")</f>
        <v/>
      </c>
      <c r="J46" s="186">
        <f>IFERROR('AAL mundo '!$M46/(Indicadores!$Q46)*100,"")</f>
        <v>0.14715275626722665</v>
      </c>
      <c r="K46" s="187">
        <f>IFERROR('AAL mundo '!$O46/(Indicadores!$Q46)*100,"")</f>
        <v>1.5987099553747206</v>
      </c>
    </row>
    <row r="47" spans="1:11" ht="14">
      <c r="A47" s="235" t="str">
        <f>'AAL mundo '!A47</f>
        <v>LAC</v>
      </c>
      <c r="B47" s="236" t="str">
        <f>'AAL mundo '!B47</f>
        <v>BHS</v>
      </c>
      <c r="C47" s="236" t="str">
        <f>'AAL mundo '!C47</f>
        <v>Bahamas</v>
      </c>
      <c r="D47" s="236" t="str">
        <f>'AAL mundo '!D47</f>
        <v>SIDS</v>
      </c>
      <c r="E47" s="236" t="str">
        <f>'AAL mundo '!E47</f>
        <v>High income: nonOECD</v>
      </c>
      <c r="F47" s="256">
        <f>'AAL mundo '!F47</f>
        <v>45743.7</v>
      </c>
      <c r="G47" s="189" t="str">
        <f>IFERROR('AAL mundo '!$G47/(Indicadores!$Q47)*100,"")</f>
        <v/>
      </c>
      <c r="H47" s="186">
        <f>IFERROR('AAL mundo '!$I47/(Indicadores!$Q47)*100,"")</f>
        <v>92.971857713550676</v>
      </c>
      <c r="I47" s="186" t="str">
        <f>IFERROR('AAL mundo '!$K47/(Indicadores!$Q47)*100,"")</f>
        <v/>
      </c>
      <c r="J47" s="186" t="str">
        <f>IFERROR('AAL mundo '!$M47/(Indicadores!$Q47)*100,"")</f>
        <v/>
      </c>
      <c r="K47" s="187">
        <f>IFERROR('AAL mundo '!$O47/(Indicadores!$Q47)*100,"")</f>
        <v>92.971857713550676</v>
      </c>
    </row>
    <row r="48" spans="1:11" ht="14">
      <c r="A48" s="235" t="str">
        <f>'AAL mundo '!A48</f>
        <v>Middle East and North Africa</v>
      </c>
      <c r="B48" s="236" t="str">
        <f>'AAL mundo '!B48</f>
        <v>BHR</v>
      </c>
      <c r="C48" s="236" t="str">
        <f>'AAL mundo '!C48</f>
        <v>Bahrain</v>
      </c>
      <c r="D48" s="236" t="str">
        <f>'AAL mundo '!D48</f>
        <v>SIDS</v>
      </c>
      <c r="E48" s="236" t="str">
        <f>'AAL mundo '!E48</f>
        <v>High income: nonOECD</v>
      </c>
      <c r="F48" s="256">
        <f>'AAL mundo '!F48</f>
        <v>103503</v>
      </c>
      <c r="G48" s="189">
        <f>IFERROR('AAL mundo '!$G48/(Indicadores!$Q48)*100,"")</f>
        <v>0.49630452674897119</v>
      </c>
      <c r="H48" s="186">
        <f>IFERROR('AAL mundo '!$I48/(Indicadores!$Q48)*100,"")</f>
        <v>0</v>
      </c>
      <c r="I48" s="186" t="str">
        <f>IFERROR('AAL mundo '!$K48/(Indicadores!$Q48)*100,"")</f>
        <v/>
      </c>
      <c r="J48" s="186" t="str">
        <f>IFERROR('AAL mundo '!$M48/(Indicadores!$Q48)*100,"")</f>
        <v/>
      </c>
      <c r="K48" s="187">
        <f>IFERROR('AAL mundo '!$O48/(Indicadores!$Q48)*100,"")</f>
        <v>0.49630452674897119</v>
      </c>
    </row>
    <row r="49" spans="1:11" ht="14">
      <c r="A49" s="235" t="str">
        <f>'AAL mundo '!A49</f>
        <v>South Asia</v>
      </c>
      <c r="B49" s="236" t="str">
        <f>'AAL mundo '!B49</f>
        <v>BGD</v>
      </c>
      <c r="C49" s="236" t="str">
        <f>'AAL mundo '!C49</f>
        <v>Bangladesh</v>
      </c>
      <c r="D49" s="236" t="str">
        <f>'AAL mundo '!D49</f>
        <v/>
      </c>
      <c r="E49" s="236" t="str">
        <f>'AAL mundo '!E49</f>
        <v>Low income</v>
      </c>
      <c r="F49" s="256">
        <f>'AAL mundo '!F49</f>
        <v>381432</v>
      </c>
      <c r="G49" s="189">
        <f>IFERROR('AAL mundo '!$G49/(Indicadores!$Q49)*100,"")</f>
        <v>0.25595403673394557</v>
      </c>
      <c r="H49" s="186">
        <f>IFERROR('AAL mundo '!$I49/(Indicadores!$Q49)*100,"")</f>
        <v>0.9901369189486493</v>
      </c>
      <c r="I49" s="186">
        <f>IFERROR('AAL mundo '!$K49/(Indicadores!$Q49)*100,"")</f>
        <v>1.1131956365939433E-2</v>
      </c>
      <c r="J49" s="186">
        <f>IFERROR('AAL mundo '!$M49/(Indicadores!$Q49)*100,"")</f>
        <v>4.7425372506208436</v>
      </c>
      <c r="K49" s="187">
        <f>IFERROR('AAL mundo '!$O49/(Indicadores!$Q49)*100,"")</f>
        <v>5.9997601626693768</v>
      </c>
    </row>
    <row r="50" spans="1:11" ht="14">
      <c r="A50" s="235" t="str">
        <f>'AAL mundo '!A50</f>
        <v>LAC</v>
      </c>
      <c r="B50" s="236" t="str">
        <f>'AAL mundo '!B50</f>
        <v>BRB</v>
      </c>
      <c r="C50" s="236" t="str">
        <f>'AAL mundo '!C50</f>
        <v>Barbados</v>
      </c>
      <c r="D50" s="236" t="str">
        <f>'AAL mundo '!D50</f>
        <v>SIDS</v>
      </c>
      <c r="E50" s="236" t="str">
        <f>'AAL mundo '!E50</f>
        <v>High income: nonOECD</v>
      </c>
      <c r="F50" s="256">
        <f>'AAL mundo '!F50</f>
        <v>14036.5</v>
      </c>
      <c r="G50" s="189">
        <f>IFERROR('AAL mundo '!$G50/(Indicadores!$Q50)*100,"")</f>
        <v>4.1043165467625906</v>
      </c>
      <c r="H50" s="186">
        <f>IFERROR('AAL mundo '!$I50/(Indicadores!$Q50)*100,"")</f>
        <v>14.517985611510792</v>
      </c>
      <c r="I50" s="186" t="str">
        <f>IFERROR('AAL mundo '!$K50/(Indicadores!$Q50)*100,"")</f>
        <v/>
      </c>
      <c r="J50" s="186" t="str">
        <f>IFERROR('AAL mundo '!$M50/(Indicadores!$Q50)*100,"")</f>
        <v/>
      </c>
      <c r="K50" s="187">
        <f>IFERROR('AAL mundo '!$O50/(Indicadores!$Q50)*100,"")</f>
        <v>18.622302158273378</v>
      </c>
    </row>
    <row r="51" spans="1:11" ht="14">
      <c r="A51" s="235" t="str">
        <f>'AAL mundo '!A51</f>
        <v>Europe and Central Asia</v>
      </c>
      <c r="B51" s="236" t="str">
        <f>'AAL mundo '!B51</f>
        <v>BLR</v>
      </c>
      <c r="C51" s="236" t="str">
        <f>'AAL mundo '!C51</f>
        <v>Belarus</v>
      </c>
      <c r="D51" s="236" t="str">
        <f>'AAL mundo '!D51</f>
        <v/>
      </c>
      <c r="E51" s="236" t="str">
        <f>'AAL mundo '!E51</f>
        <v>Upper middle income</v>
      </c>
      <c r="F51" s="256">
        <f>'AAL mundo '!F51</f>
        <v>229400</v>
      </c>
      <c r="G51" s="189" t="str">
        <f>IFERROR('AAL mundo '!$G51/(Indicadores!$Q51)*100,"")</f>
        <v/>
      </c>
      <c r="H51" s="186">
        <f>IFERROR('AAL mundo '!$I51/(Indicadores!$Q51)*100,"")</f>
        <v>0</v>
      </c>
      <c r="I51" s="186" t="str">
        <f>IFERROR('AAL mundo '!$K51/(Indicadores!$Q51)*100,"")</f>
        <v/>
      </c>
      <c r="J51" s="186">
        <f>IFERROR('AAL mundo '!$M51/(Indicadores!$Q51)*100,"")</f>
        <v>1.6164150210677786</v>
      </c>
      <c r="K51" s="187">
        <f>IFERROR('AAL mundo '!$O51/(Indicadores!$Q51)*100,"")</f>
        <v>1.6164150210677786</v>
      </c>
    </row>
    <row r="52" spans="1:11" ht="14">
      <c r="A52" s="235" t="str">
        <f>'AAL mundo '!A52</f>
        <v>Europe and Central Asia</v>
      </c>
      <c r="B52" s="236" t="str">
        <f>'AAL mundo '!B52</f>
        <v>BEL</v>
      </c>
      <c r="C52" s="236" t="str">
        <f>'AAL mundo '!C52</f>
        <v>Belgium</v>
      </c>
      <c r="D52" s="236" t="str">
        <f>'AAL mundo '!D52</f>
        <v/>
      </c>
      <c r="E52" s="236" t="str">
        <f>'AAL mundo '!E52</f>
        <v>High income: OECD</v>
      </c>
      <c r="F52" s="256">
        <f>'AAL mundo '!F52</f>
        <v>1980550</v>
      </c>
      <c r="G52" s="189">
        <f>IFERROR('AAL mundo '!$G52/(Indicadores!$Q52)*100,"")</f>
        <v>0.1537650761455823</v>
      </c>
      <c r="H52" s="186">
        <f>IFERROR('AAL mundo '!$I52/(Indicadores!$Q52)*100,"")</f>
        <v>0</v>
      </c>
      <c r="I52" s="186" t="str">
        <f>IFERROR('AAL mundo '!$K52/(Indicadores!$Q52)*100,"")</f>
        <v/>
      </c>
      <c r="J52" s="186">
        <f>IFERROR('AAL mundo '!$M52/(Indicadores!$Q52)*100,"")</f>
        <v>8.1094339491453962E-2</v>
      </c>
      <c r="K52" s="187">
        <f>IFERROR('AAL mundo '!$O52/(Indicadores!$Q52)*100,"")</f>
        <v>0.23485941563703622</v>
      </c>
    </row>
    <row r="53" spans="1:11" ht="14">
      <c r="A53" s="235" t="str">
        <f>'AAL mundo '!A53</f>
        <v>LAC</v>
      </c>
      <c r="B53" s="236" t="str">
        <f>'AAL mundo '!B53</f>
        <v>BLZ</v>
      </c>
      <c r="C53" s="236" t="str">
        <f>'AAL mundo '!C53</f>
        <v>Belize</v>
      </c>
      <c r="D53" s="236" t="str">
        <f>'AAL mundo '!D53</f>
        <v>SIDS</v>
      </c>
      <c r="E53" s="236" t="str">
        <f>'AAL mundo '!E53</f>
        <v>Upper middle income</v>
      </c>
      <c r="F53" s="256">
        <f>'AAL mundo '!F53</f>
        <v>5994.43</v>
      </c>
      <c r="G53" s="189">
        <f>IFERROR('AAL mundo '!$G53/(Indicadores!$Q53)*100,"")</f>
        <v>1.0760450112861926</v>
      </c>
      <c r="H53" s="186">
        <f>IFERROR('AAL mundo '!$I53/(Indicadores!$Q53)*100,"")</f>
        <v>15.8707520139194</v>
      </c>
      <c r="I53" s="186" t="str">
        <f>IFERROR('AAL mundo '!$K53/(Indicadores!$Q53)*100,"")</f>
        <v/>
      </c>
      <c r="J53" s="186">
        <f>IFERROR('AAL mundo '!$M53/(Indicadores!$Q53)*100,"")</f>
        <v>13.445091225765783</v>
      </c>
      <c r="K53" s="187">
        <f>IFERROR('AAL mundo '!$O53/(Indicadores!$Q53)*100,"")</f>
        <v>30.391888250971373</v>
      </c>
    </row>
    <row r="54" spans="1:11" ht="14">
      <c r="A54" s="235" t="str">
        <f>'AAL mundo '!A54</f>
        <v>Sub-Saharan Africa</v>
      </c>
      <c r="B54" s="236" t="str">
        <f>'AAL mundo '!B54</f>
        <v>BEN</v>
      </c>
      <c r="C54" s="236" t="str">
        <f>'AAL mundo '!C54</f>
        <v>Benin</v>
      </c>
      <c r="D54" s="236" t="str">
        <f>'AAL mundo '!D54</f>
        <v/>
      </c>
      <c r="E54" s="236" t="str">
        <f>'AAL mundo '!E54</f>
        <v>Low income</v>
      </c>
      <c r="F54" s="256">
        <f>'AAL mundo '!F54</f>
        <v>21971.9</v>
      </c>
      <c r="G54" s="189">
        <f>IFERROR('AAL mundo '!$G54/(Indicadores!$Q54)*100,"")</f>
        <v>9.8310236016253133E-3</v>
      </c>
      <c r="H54" s="186">
        <f>IFERROR('AAL mundo '!$I54/(Indicadores!$Q54)*100,"")</f>
        <v>0</v>
      </c>
      <c r="I54" s="186" t="str">
        <f>IFERROR('AAL mundo '!$K54/(Indicadores!$Q54)*100,"")</f>
        <v/>
      </c>
      <c r="J54" s="186">
        <f>IFERROR('AAL mundo '!$M54/(Indicadores!$Q54)*100,"")</f>
        <v>1.0211441471427336</v>
      </c>
      <c r="K54" s="187">
        <f>IFERROR('AAL mundo '!$O54/(Indicadores!$Q54)*100,"")</f>
        <v>1.0309751707443588</v>
      </c>
    </row>
    <row r="55" spans="1:11" ht="14">
      <c r="A55" s="235" t="str">
        <f>'AAL mundo '!A55</f>
        <v>North America</v>
      </c>
      <c r="B55" s="236" t="str">
        <f>'AAL mundo '!B55</f>
        <v>BMU</v>
      </c>
      <c r="C55" s="236" t="str">
        <f>'AAL mundo '!C55</f>
        <v>Bermuda</v>
      </c>
      <c r="D55" s="236" t="str">
        <f>'AAL mundo '!D55</f>
        <v>SIDS</v>
      </c>
      <c r="E55" s="236" t="str">
        <f>'AAL mundo '!E55</f>
        <v>High income: nonOECD</v>
      </c>
      <c r="F55" s="256">
        <f>'AAL mundo '!F55</f>
        <v>10451.9</v>
      </c>
      <c r="G55" s="189" t="str">
        <f>IFERROR('AAL mundo '!$G55/(Indicadores!$Q55)*100,"")</f>
        <v/>
      </c>
      <c r="H55" s="186">
        <f>IFERROR('AAL mundo '!$I55/(Indicadores!$Q55)*100,"")</f>
        <v>19.299247143276173</v>
      </c>
      <c r="I55" s="186">
        <f>IFERROR('AAL mundo '!$K55/(Indicadores!$Q55)*100,"")</f>
        <v>2.2077909789660601E-2</v>
      </c>
      <c r="J55" s="186" t="str">
        <f>IFERROR('AAL mundo '!$M55/(Indicadores!$Q55)*100,"")</f>
        <v/>
      </c>
      <c r="K55" s="187">
        <f>IFERROR('AAL mundo '!$O55/(Indicadores!$Q55)*100,"")</f>
        <v>19.321325053065831</v>
      </c>
    </row>
    <row r="56" spans="1:11" ht="14">
      <c r="A56" s="235" t="str">
        <f>'AAL mundo '!A56</f>
        <v>South Asia</v>
      </c>
      <c r="B56" s="236" t="str">
        <f>'AAL mundo '!B56</f>
        <v>BTN</v>
      </c>
      <c r="C56" s="236" t="str">
        <f>'AAL mundo '!C56</f>
        <v>Bhutan</v>
      </c>
      <c r="D56" s="236" t="str">
        <f>'AAL mundo '!D56</f>
        <v/>
      </c>
      <c r="E56" s="236" t="str">
        <f>'AAL mundo '!E56</f>
        <v>Lower middle income</v>
      </c>
      <c r="F56" s="256">
        <f>'AAL mundo '!F56</f>
        <v>11083.7</v>
      </c>
      <c r="G56" s="189">
        <f>IFERROR('AAL mundo '!$G56/(Indicadores!$Q56)*100,"")</f>
        <v>0.69664335698345681</v>
      </c>
      <c r="H56" s="186">
        <f>IFERROR('AAL mundo '!$I56/(Indicadores!$Q56)*100,"")</f>
        <v>0</v>
      </c>
      <c r="I56" s="186" t="str">
        <f>IFERROR('AAL mundo '!$K56/(Indicadores!$Q56)*100,"")</f>
        <v/>
      </c>
      <c r="J56" s="186">
        <f>IFERROR('AAL mundo '!$M56/(Indicadores!$Q56)*100,"")</f>
        <v>3.9755812627852909</v>
      </c>
      <c r="K56" s="187">
        <f>IFERROR('AAL mundo '!$O56/(Indicadores!$Q56)*100,"")</f>
        <v>4.6722246197687483</v>
      </c>
    </row>
    <row r="57" spans="1:11" ht="14">
      <c r="A57" s="235" t="str">
        <f>'AAL mundo '!A57</f>
        <v>LAC</v>
      </c>
      <c r="B57" s="236" t="str">
        <f>'AAL mundo '!B57</f>
        <v>BOL</v>
      </c>
      <c r="C57" s="236" t="str">
        <f>'AAL mundo '!C57</f>
        <v>Bolivia (Plurinational State of)</v>
      </c>
      <c r="D57" s="236" t="str">
        <f>'AAL mundo '!D57</f>
        <v/>
      </c>
      <c r="E57" s="236" t="str">
        <f>'AAL mundo '!E57</f>
        <v>Lower middle income</v>
      </c>
      <c r="F57" s="256">
        <f>'AAL mundo '!F57</f>
        <v>60590</v>
      </c>
      <c r="G57" s="189">
        <f>IFERROR('AAL mundo '!$G57/(Indicadores!$Q57)*100,"")</f>
        <v>1.0760800814534481</v>
      </c>
      <c r="H57" s="186">
        <f>IFERROR('AAL mundo '!$I57/(Indicadores!$Q57)*100,"")</f>
        <v>0</v>
      </c>
      <c r="I57" s="186" t="str">
        <f>IFERROR('AAL mundo '!$K57/(Indicadores!$Q57)*100,"")</f>
        <v/>
      </c>
      <c r="J57" s="186">
        <f>IFERROR('AAL mundo '!$M57/(Indicadores!$Q57)*100,"")</f>
        <v>0.89119652383460068</v>
      </c>
      <c r="K57" s="187">
        <f>IFERROR('AAL mundo '!$O57/(Indicadores!$Q57)*100,"")</f>
        <v>1.9672766052880486</v>
      </c>
    </row>
    <row r="58" spans="1:11" ht="14">
      <c r="A58" s="235" t="str">
        <f>'AAL mundo '!A58</f>
        <v>Europe and Central Asia</v>
      </c>
      <c r="B58" s="236" t="str">
        <f>'AAL mundo '!B58</f>
        <v>BIH</v>
      </c>
      <c r="C58" s="236" t="str">
        <f>'AAL mundo '!C58</f>
        <v>Bosnia and Herzegovina</v>
      </c>
      <c r="D58" s="236" t="str">
        <f>'AAL mundo '!D58</f>
        <v/>
      </c>
      <c r="E58" s="236" t="str">
        <f>'AAL mundo '!E58</f>
        <v>Upper middle income</v>
      </c>
      <c r="F58" s="256">
        <f>'AAL mundo '!F58</f>
        <v>30656.2</v>
      </c>
      <c r="G58" s="189">
        <f>IFERROR('AAL mundo '!$G58/(Indicadores!$Q58)*100,"")</f>
        <v>0.42606432624186341</v>
      </c>
      <c r="H58" s="186">
        <f>IFERROR('AAL mundo '!$I58/(Indicadores!$Q58)*100,"")</f>
        <v>0</v>
      </c>
      <c r="I58" s="186" t="str">
        <f>IFERROR('AAL mundo '!$K58/(Indicadores!$Q58)*100,"")</f>
        <v/>
      </c>
      <c r="J58" s="186">
        <f>IFERROR('AAL mundo '!$M58/(Indicadores!$Q58)*100,"")</f>
        <v>1.3390593110458564</v>
      </c>
      <c r="K58" s="187">
        <f>IFERROR('AAL mundo '!$O58/(Indicadores!$Q58)*100,"")</f>
        <v>1.7651236372877199</v>
      </c>
    </row>
    <row r="59" spans="1:11" ht="14">
      <c r="A59" s="235" t="str">
        <f>'AAL mundo '!A59</f>
        <v>Sub-Saharan Africa</v>
      </c>
      <c r="B59" s="236" t="str">
        <f>'AAL mundo '!B59</f>
        <v>BWA</v>
      </c>
      <c r="C59" s="236" t="str">
        <f>'AAL mundo '!C59</f>
        <v>Botswana</v>
      </c>
      <c r="D59" s="236" t="str">
        <f>'AAL mundo '!D59</f>
        <v/>
      </c>
      <c r="E59" s="236" t="str">
        <f>'AAL mundo '!E59</f>
        <v>Upper middle income</v>
      </c>
      <c r="F59" s="256">
        <f>'AAL mundo '!F59</f>
        <v>90628.6</v>
      </c>
      <c r="G59" s="189">
        <f>IFERROR('AAL mundo '!$G59/(Indicadores!$Q59)*100,"")</f>
        <v>0.6709111336475363</v>
      </c>
      <c r="H59" s="186">
        <f>IFERROR('AAL mundo '!$I59/(Indicadores!$Q59)*100,"")</f>
        <v>0</v>
      </c>
      <c r="I59" s="186" t="str">
        <f>IFERROR('AAL mundo '!$K59/(Indicadores!$Q59)*100,"")</f>
        <v/>
      </c>
      <c r="J59" s="186">
        <f>IFERROR('AAL mundo '!$M59/(Indicadores!$Q59)*100,"")</f>
        <v>1.0861052658635615</v>
      </c>
      <c r="K59" s="187">
        <f>IFERROR('AAL mundo '!$O59/(Indicadores!$Q59)*100,"")</f>
        <v>1.7570163995110977</v>
      </c>
    </row>
    <row r="60" spans="1:11" ht="14">
      <c r="A60" s="235" t="str">
        <f>'AAL mundo '!A60</f>
        <v>LAC</v>
      </c>
      <c r="B60" s="236" t="str">
        <f>'AAL mundo '!B60</f>
        <v>BRA</v>
      </c>
      <c r="C60" s="236" t="str">
        <f>'AAL mundo '!C60</f>
        <v>Brazil</v>
      </c>
      <c r="D60" s="236" t="str">
        <f>'AAL mundo '!D60</f>
        <v/>
      </c>
      <c r="E60" s="236" t="str">
        <f>'AAL mundo '!E60</f>
        <v>Upper middle income</v>
      </c>
      <c r="F60" s="256">
        <f>'AAL mundo '!F60</f>
        <v>6817410</v>
      </c>
      <c r="G60" s="189" t="str">
        <f>IFERROR('AAL mundo '!$G60/(Indicadores!$Q60)*100,"")</f>
        <v/>
      </c>
      <c r="H60" s="186">
        <f>IFERROR('AAL mundo '!$I60/(Indicadores!$Q60)*100,"")</f>
        <v>0</v>
      </c>
      <c r="I60" s="186" t="str">
        <f>IFERROR('AAL mundo '!$K60/(Indicadores!$Q60)*100,"")</f>
        <v/>
      </c>
      <c r="J60" s="186">
        <f>IFERROR('AAL mundo '!$M60/(Indicadores!$Q60)*100,"")</f>
        <v>0.78036916401557266</v>
      </c>
      <c r="K60" s="187">
        <f>IFERROR('AAL mundo '!$O60/(Indicadores!$Q60)*100,"")</f>
        <v>0.78036916401557266</v>
      </c>
    </row>
    <row r="61" spans="1:11" ht="14">
      <c r="A61" s="235" t="str">
        <f>'AAL mundo '!A61</f>
        <v>LAC</v>
      </c>
      <c r="B61" s="236" t="str">
        <f>'AAL mundo '!B61</f>
        <v>VGB</v>
      </c>
      <c r="C61" s="236" t="str">
        <f>'AAL mundo '!C61</f>
        <v>British Virgin Islands</v>
      </c>
      <c r="D61" s="236" t="str">
        <f>'AAL mundo '!D61</f>
        <v>SIDS</v>
      </c>
      <c r="E61" s="236" t="str">
        <f>'AAL mundo '!E61</f>
        <v>N.D</v>
      </c>
      <c r="F61" s="256">
        <f>'AAL mundo '!F61</f>
        <v>3849.5</v>
      </c>
      <c r="G61" s="189">
        <f>IFERROR('AAL mundo '!$G61/(Indicadores!$Q61)*100,"")</f>
        <v>9.3822513749063603</v>
      </c>
      <c r="H61" s="186">
        <f>IFERROR('AAL mundo '!$I61/(Indicadores!$Q61)*100,"")</f>
        <v>30.202261972191263</v>
      </c>
      <c r="I61" s="186" t="str">
        <f>IFERROR('AAL mundo '!$K61/(Indicadores!$Q61)*100,"")</f>
        <v/>
      </c>
      <c r="J61" s="186" t="str">
        <f>IFERROR('AAL mundo '!$M61/(Indicadores!$Q61)*100,"")</f>
        <v/>
      </c>
      <c r="K61" s="187">
        <f>IFERROR('AAL mundo '!$O61/(Indicadores!$Q61)*100,"")</f>
        <v>39.584513347097619</v>
      </c>
    </row>
    <row r="62" spans="1:11" ht="14">
      <c r="A62" s="235" t="str">
        <f>'AAL mundo '!A62</f>
        <v>East Asia and the Pacific</v>
      </c>
      <c r="B62" s="236" t="str">
        <f>'AAL mundo '!B62</f>
        <v>BRN</v>
      </c>
      <c r="C62" s="236" t="str">
        <f>'AAL mundo '!C62</f>
        <v>Brunei Darussalam</v>
      </c>
      <c r="D62" s="236" t="str">
        <f>'AAL mundo '!D62</f>
        <v/>
      </c>
      <c r="E62" s="236" t="str">
        <f>'AAL mundo '!E62</f>
        <v>High income: nonOECD</v>
      </c>
      <c r="F62" s="256">
        <f>'AAL mundo '!F62</f>
        <v>71236.5</v>
      </c>
      <c r="G62" s="189">
        <f>IFERROR('AAL mundo '!$G62/(Indicadores!$Q62)*100,"")</f>
        <v>0.12735392165157799</v>
      </c>
      <c r="H62" s="186">
        <f>IFERROR('AAL mundo '!$I62/(Indicadores!$Q62)*100,"")</f>
        <v>0</v>
      </c>
      <c r="I62" s="186">
        <f>IFERROR('AAL mundo '!$K62/(Indicadores!$Q62)*100,"")</f>
        <v>8.5760216600389207E-3</v>
      </c>
      <c r="J62" s="186">
        <f>IFERROR('AAL mundo '!$M62/(Indicadores!$Q62)*100,"")</f>
        <v>0.56001421440054155</v>
      </c>
      <c r="K62" s="187">
        <f>IFERROR('AAL mundo '!$O62/(Indicadores!$Q62)*100,"")</f>
        <v>0.69594415771215845</v>
      </c>
    </row>
    <row r="63" spans="1:11" ht="14">
      <c r="A63" s="235" t="str">
        <f>'AAL mundo '!A63</f>
        <v>Europe and Central Asia</v>
      </c>
      <c r="B63" s="236" t="str">
        <f>'AAL mundo '!B63</f>
        <v>BGR</v>
      </c>
      <c r="C63" s="236" t="str">
        <f>'AAL mundo '!C63</f>
        <v>Bulgaria</v>
      </c>
      <c r="D63" s="236" t="str">
        <f>'AAL mundo '!D63</f>
        <v/>
      </c>
      <c r="E63" s="236" t="str">
        <f>'AAL mundo '!E63</f>
        <v>Upper middle income</v>
      </c>
      <c r="F63" s="256">
        <f>'AAL mundo '!F63</f>
        <v>163822</v>
      </c>
      <c r="G63" s="189">
        <f>IFERROR('AAL mundo '!$G63/(Indicadores!$Q63)*100,"")</f>
        <v>0.69613784932136802</v>
      </c>
      <c r="H63" s="186">
        <f>IFERROR('AAL mundo '!$I63/(Indicadores!$Q63)*100,"")</f>
        <v>0</v>
      </c>
      <c r="I63" s="186" t="str">
        <f>IFERROR('AAL mundo '!$K63/(Indicadores!$Q63)*100,"")</f>
        <v/>
      </c>
      <c r="J63" s="186">
        <f>IFERROR('AAL mundo '!$M63/(Indicadores!$Q63)*100,"")</f>
        <v>0.40209977740911551</v>
      </c>
      <c r="K63" s="187">
        <f>IFERROR('AAL mundo '!$O63/(Indicadores!$Q63)*100,"")</f>
        <v>1.0982376267304834</v>
      </c>
    </row>
    <row r="64" spans="1:11" ht="14">
      <c r="A64" s="235" t="str">
        <f>'AAL mundo '!A64</f>
        <v>Sub-Saharan Africa</v>
      </c>
      <c r="B64" s="236" t="str">
        <f>'AAL mundo '!B64</f>
        <v>BFA</v>
      </c>
      <c r="C64" s="236" t="str">
        <f>'AAL mundo '!C64</f>
        <v>Burkina Faso</v>
      </c>
      <c r="D64" s="236" t="str">
        <f>'AAL mundo '!D64</f>
        <v/>
      </c>
      <c r="E64" s="236" t="str">
        <f>'AAL mundo '!E64</f>
        <v>Low income</v>
      </c>
      <c r="F64" s="256">
        <f>'AAL mundo '!F64</f>
        <v>24689.4</v>
      </c>
      <c r="G64" s="189" t="str">
        <f>IFERROR('AAL mundo '!$G64/(Indicadores!$Q64)*100,"")</f>
        <v/>
      </c>
      <c r="H64" s="186">
        <f>IFERROR('AAL mundo '!$I64/(Indicadores!$Q64)*100,"")</f>
        <v>0</v>
      </c>
      <c r="I64" s="186" t="str">
        <f>IFERROR('AAL mundo '!$K64/(Indicadores!$Q64)*100,"")</f>
        <v/>
      </c>
      <c r="J64" s="186">
        <f>IFERROR('AAL mundo '!$M64/(Indicadores!$Q64)*100,"")</f>
        <v>0.60961184568883675</v>
      </c>
      <c r="K64" s="187">
        <f>IFERROR('AAL mundo '!$O64/(Indicadores!$Q64)*100,"")</f>
        <v>0.60961184568883675</v>
      </c>
    </row>
    <row r="65" spans="1:11" ht="14">
      <c r="A65" s="235" t="str">
        <f>'AAL mundo '!A65</f>
        <v>Sub-Saharan Africa</v>
      </c>
      <c r="B65" s="236" t="str">
        <f>'AAL mundo '!B65</f>
        <v>BDI</v>
      </c>
      <c r="C65" s="236" t="str">
        <f>'AAL mundo '!C65</f>
        <v>Burundi</v>
      </c>
      <c r="D65" s="236" t="str">
        <f>'AAL mundo '!D65</f>
        <v/>
      </c>
      <c r="E65" s="236" t="str">
        <f>'AAL mundo '!E65</f>
        <v>Low income</v>
      </c>
      <c r="F65" s="256">
        <f>'AAL mundo '!F65</f>
        <v>3616.17</v>
      </c>
      <c r="G65" s="189">
        <f>IFERROR('AAL mundo '!$G65/(Indicadores!$Q65)*100,"")</f>
        <v>0.44977878768305696</v>
      </c>
      <c r="H65" s="186">
        <f>IFERROR('AAL mundo '!$I65/(Indicadores!$Q65)*100,"")</f>
        <v>0</v>
      </c>
      <c r="I65" s="186" t="str">
        <f>IFERROR('AAL mundo '!$K65/(Indicadores!$Q65)*100,"")</f>
        <v/>
      </c>
      <c r="J65" s="186">
        <f>IFERROR('AAL mundo '!$M65/(Indicadores!$Q65)*100,"")</f>
        <v>0.32542134509368459</v>
      </c>
      <c r="K65" s="187">
        <f>IFERROR('AAL mundo '!$O65/(Indicadores!$Q65)*100,"")</f>
        <v>0.77520013277674149</v>
      </c>
    </row>
    <row r="66" spans="1:11" ht="14">
      <c r="A66" s="235" t="str">
        <f>'AAL mundo '!A66</f>
        <v>Sub-Saharan Africa</v>
      </c>
      <c r="B66" s="236" t="str">
        <f>'AAL mundo '!B66</f>
        <v>CPV</v>
      </c>
      <c r="C66" s="236" t="str">
        <f>'AAL mundo '!C66</f>
        <v>Cabo Verde</v>
      </c>
      <c r="D66" s="236" t="str">
        <f>'AAL mundo '!D66</f>
        <v>SIDS</v>
      </c>
      <c r="E66" s="236" t="str">
        <f>'AAL mundo '!E66</f>
        <v>Lower middle income</v>
      </c>
      <c r="F66" s="256">
        <f>'AAL mundo '!F66</f>
        <v>7137.79</v>
      </c>
      <c r="G66" s="189" t="str">
        <f>IFERROR('AAL mundo '!$G66/(Indicadores!$Q66)*100,"")</f>
        <v/>
      </c>
      <c r="H66" s="186">
        <f>IFERROR('AAL mundo '!$I66/(Indicadores!$Q66)*100,"")</f>
        <v>1.7212214932759783E-2</v>
      </c>
      <c r="I66" s="186" t="str">
        <f>IFERROR('AAL mundo '!$K66/(Indicadores!$Q66)*100,"")</f>
        <v/>
      </c>
      <c r="J66" s="186" t="str">
        <f>IFERROR('AAL mundo '!$M66/(Indicadores!$Q66)*100,"")</f>
        <v/>
      </c>
      <c r="K66" s="187">
        <f>IFERROR('AAL mundo '!$O66/(Indicadores!$Q66)*100,"")</f>
        <v>1.7212214932759783E-2</v>
      </c>
    </row>
    <row r="67" spans="1:11" ht="14">
      <c r="A67" s="235" t="str">
        <f>'AAL mundo '!A67</f>
        <v>East Asia and the Pacific</v>
      </c>
      <c r="B67" s="236" t="str">
        <f>'AAL mundo '!B67</f>
        <v>KHM</v>
      </c>
      <c r="C67" s="236" t="str">
        <f>'AAL mundo '!C67</f>
        <v>Cambodia</v>
      </c>
      <c r="D67" s="236" t="str">
        <f>'AAL mundo '!D67</f>
        <v/>
      </c>
      <c r="E67" s="236" t="str">
        <f>'AAL mundo '!E67</f>
        <v>Low income</v>
      </c>
      <c r="F67" s="256">
        <f>'AAL mundo '!F67</f>
        <v>27390.5</v>
      </c>
      <c r="G67" s="189" t="str">
        <f>IFERROR('AAL mundo '!$G67/(Indicadores!$Q67)*100,"")</f>
        <v/>
      </c>
      <c r="H67" s="186">
        <f>IFERROR('AAL mundo '!$I67/(Indicadores!$Q67)*100,"")</f>
        <v>2.8456066434644163E-4</v>
      </c>
      <c r="I67" s="186" t="str">
        <f>IFERROR('AAL mundo '!$K67/(Indicadores!$Q67)*100,"")</f>
        <v/>
      </c>
      <c r="J67" s="186">
        <f>IFERROR('AAL mundo '!$M67/(Indicadores!$Q67)*100,"")</f>
        <v>6.8986041857507843</v>
      </c>
      <c r="K67" s="187">
        <f>IFERROR('AAL mundo '!$O67/(Indicadores!$Q67)*100,"")</f>
        <v>6.8988887464151309</v>
      </c>
    </row>
    <row r="68" spans="1:11" ht="14">
      <c r="A68" s="235" t="str">
        <f>'AAL mundo '!A68</f>
        <v>Sub-Saharan Africa</v>
      </c>
      <c r="B68" s="236" t="str">
        <f>'AAL mundo '!B68</f>
        <v>CMR</v>
      </c>
      <c r="C68" s="236" t="str">
        <f>'AAL mundo '!C68</f>
        <v>Cameroon</v>
      </c>
      <c r="D68" s="236" t="str">
        <f>'AAL mundo '!D68</f>
        <v/>
      </c>
      <c r="E68" s="236" t="str">
        <f>'AAL mundo '!E68</f>
        <v>Lower middle income</v>
      </c>
      <c r="F68" s="256">
        <f>'AAL mundo '!F68</f>
        <v>81683.7</v>
      </c>
      <c r="G68" s="189">
        <f>IFERROR('AAL mundo '!$G68/(Indicadores!$Q68)*100,"")</f>
        <v>0.15026119648612721</v>
      </c>
      <c r="H68" s="186">
        <f>IFERROR('AAL mundo '!$I68/(Indicadores!$Q68)*100,"")</f>
        <v>0</v>
      </c>
      <c r="I68" s="186" t="str">
        <f>IFERROR('AAL mundo '!$K68/(Indicadores!$Q68)*100,"")</f>
        <v/>
      </c>
      <c r="J68" s="186">
        <f>IFERROR('AAL mundo '!$M68/(Indicadores!$Q68)*100,"")</f>
        <v>1.5640548022908221</v>
      </c>
      <c r="K68" s="187">
        <f>IFERROR('AAL mundo '!$O68/(Indicadores!$Q68)*100,"")</f>
        <v>1.7143159987769492</v>
      </c>
    </row>
    <row r="69" spans="1:11" ht="14">
      <c r="A69" s="235" t="str">
        <f>'AAL mundo '!A69</f>
        <v>North America</v>
      </c>
      <c r="B69" s="236" t="str">
        <f>'AAL mundo '!B69</f>
        <v>CAN</v>
      </c>
      <c r="C69" s="236" t="str">
        <f>'AAL mundo '!C69</f>
        <v>Canada</v>
      </c>
      <c r="D69" s="236" t="str">
        <f>'AAL mundo '!D69</f>
        <v/>
      </c>
      <c r="E69" s="236" t="str">
        <f>'AAL mundo '!E69</f>
        <v>High income: OECD</v>
      </c>
      <c r="F69" s="256">
        <f>'AAL mundo '!F69</f>
        <v>6291920</v>
      </c>
      <c r="G69" s="189">
        <f>IFERROR('AAL mundo '!$G69/(Indicadores!$Q69)*100,"")</f>
        <v>6.9625889556053297E-2</v>
      </c>
      <c r="H69" s="186">
        <f>IFERROR('AAL mundo '!$I69/(Indicadores!$Q69)*100,"")</f>
        <v>2.3074480483589527E-2</v>
      </c>
      <c r="I69" s="186" t="str">
        <f>IFERROR('AAL mundo '!$K69/(Indicadores!$Q69)*100,"")</f>
        <v/>
      </c>
      <c r="J69" s="186">
        <f>IFERROR('AAL mundo '!$M69/(Indicadores!$Q69)*100,"")</f>
        <v>0.49312203074716993</v>
      </c>
      <c r="K69" s="187">
        <f>IFERROR('AAL mundo '!$O69/(Indicadores!$Q69)*100,"")</f>
        <v>0.5858224007868128</v>
      </c>
    </row>
    <row r="70" spans="1:11" ht="14">
      <c r="A70" s="235" t="str">
        <f>'AAL mundo '!A70</f>
        <v>LAC</v>
      </c>
      <c r="B70" s="236" t="str">
        <f>'AAL mundo '!B70</f>
        <v>CYM</v>
      </c>
      <c r="C70" s="236" t="str">
        <f>'AAL mundo '!C70</f>
        <v>Cayman Islands</v>
      </c>
      <c r="D70" s="236" t="str">
        <f>'AAL mundo '!D70</f>
        <v>SIDS</v>
      </c>
      <c r="E70" s="236" t="str">
        <f>'AAL mundo '!E70</f>
        <v>High income: nonOECD</v>
      </c>
      <c r="F70" s="256">
        <f>'AAL mundo '!F70</f>
        <v>8554.0300000000007</v>
      </c>
      <c r="G70" s="189" t="str">
        <f>IFERROR('AAL mundo '!$G70/(Indicadores!$Q70)*100,"")</f>
        <v/>
      </c>
      <c r="H70" s="186" t="str">
        <f>IFERROR('AAL mundo '!$I70/(Indicadores!$Q70)*100,"")</f>
        <v/>
      </c>
      <c r="I70" s="186" t="str">
        <f>IFERROR('AAL mundo '!$K70/(Indicadores!$Q70)*100,"")</f>
        <v/>
      </c>
      <c r="J70" s="186" t="str">
        <f>IFERROR('AAL mundo '!$M70/(Indicadores!$Q70)*100,"")</f>
        <v/>
      </c>
      <c r="K70" s="187" t="str">
        <f>IFERROR('AAL mundo '!$O70/(Indicadores!$Q70)*100,"")</f>
        <v/>
      </c>
    </row>
    <row r="71" spans="1:11" ht="14">
      <c r="A71" s="235" t="str">
        <f>'AAL mundo '!A71</f>
        <v>Sub-Saharan Africa</v>
      </c>
      <c r="B71" s="236" t="str">
        <f>'AAL mundo '!B71</f>
        <v>CAF</v>
      </c>
      <c r="C71" s="236" t="str">
        <f>'AAL mundo '!C71</f>
        <v>Central African Republic</v>
      </c>
      <c r="D71" s="236" t="str">
        <f>'AAL mundo '!D71</f>
        <v/>
      </c>
      <c r="E71" s="236" t="str">
        <f>'AAL mundo '!E71</f>
        <v>Low income</v>
      </c>
      <c r="F71" s="256">
        <f>'AAL mundo '!F71</f>
        <v>3893.74</v>
      </c>
      <c r="G71" s="189">
        <f>IFERROR('AAL mundo '!$G71/(Indicadores!$Q71)*100,"")</f>
        <v>0.24533397118476802</v>
      </c>
      <c r="H71" s="186">
        <f>IFERROR('AAL mundo '!$I71/(Indicadores!$Q71)*100,"")</f>
        <v>0</v>
      </c>
      <c r="I71" s="186" t="str">
        <f>IFERROR('AAL mundo '!$K71/(Indicadores!$Q71)*100,"")</f>
        <v/>
      </c>
      <c r="J71" s="186">
        <f>IFERROR('AAL mundo '!$M71/(Indicadores!$Q71)*100,"")</f>
        <v>3.7484748620556423</v>
      </c>
      <c r="K71" s="187">
        <f>IFERROR('AAL mundo '!$O71/(Indicadores!$Q71)*100,"")</f>
        <v>3.99380883324041</v>
      </c>
    </row>
    <row r="72" spans="1:11" ht="14">
      <c r="A72" s="235" t="str">
        <f>'AAL mundo '!A72</f>
        <v>Sub-Saharan Africa</v>
      </c>
      <c r="B72" s="236" t="str">
        <f>'AAL mundo '!B72</f>
        <v>TCD</v>
      </c>
      <c r="C72" s="236" t="str">
        <f>'AAL mundo '!C72</f>
        <v>Chad</v>
      </c>
      <c r="D72" s="236" t="str">
        <f>'AAL mundo '!D72</f>
        <v/>
      </c>
      <c r="E72" s="236" t="str">
        <f>'AAL mundo '!E72</f>
        <v>Low income</v>
      </c>
      <c r="F72" s="256">
        <f>'AAL mundo '!F72</f>
        <v>26745.1</v>
      </c>
      <c r="G72" s="189" t="str">
        <f>IFERROR('AAL mundo '!$G72/(Indicadores!$Q72)*100,"")</f>
        <v/>
      </c>
      <c r="H72" s="186">
        <f>IFERROR('AAL mundo '!$I72/(Indicadores!$Q72)*100,"")</f>
        <v>0</v>
      </c>
      <c r="I72" s="186" t="str">
        <f>IFERROR('AAL mundo '!$K72/(Indicadores!$Q72)*100,"")</f>
        <v/>
      </c>
      <c r="J72" s="186">
        <f>IFERROR('AAL mundo '!$M72/(Indicadores!$Q72)*100,"")</f>
        <v>1.0789341828594461</v>
      </c>
      <c r="K72" s="187">
        <f>IFERROR('AAL mundo '!$O72/(Indicadores!$Q72)*100,"")</f>
        <v>1.0789341828594461</v>
      </c>
    </row>
    <row r="73" spans="1:11" ht="14">
      <c r="A73" s="235" t="str">
        <f>'AAL mundo '!A73</f>
        <v>LAC</v>
      </c>
      <c r="B73" s="236" t="str">
        <f>'AAL mundo '!B73</f>
        <v>CHL</v>
      </c>
      <c r="C73" s="236" t="str">
        <f>'AAL mundo '!C73</f>
        <v>Chile</v>
      </c>
      <c r="D73" s="236" t="str">
        <f>'AAL mundo '!D73</f>
        <v/>
      </c>
      <c r="E73" s="236" t="str">
        <f>'AAL mundo '!E73</f>
        <v>High income: OECD</v>
      </c>
      <c r="F73" s="256">
        <f>'AAL mundo '!F73</f>
        <v>784154</v>
      </c>
      <c r="G73" s="189">
        <f>IFERROR('AAL mundo '!$G73/(Indicadores!$Q73)*100,"")</f>
        <v>4.2160382530964595</v>
      </c>
      <c r="H73" s="186">
        <f>IFERROR('AAL mundo '!$I73/(Indicadores!$Q73)*100,"")</f>
        <v>0</v>
      </c>
      <c r="I73" s="186">
        <f>IFERROR('AAL mundo '!$K73/(Indicadores!$Q73)*100,"")</f>
        <v>2.077550728063839E-2</v>
      </c>
      <c r="J73" s="186">
        <f>IFERROR('AAL mundo '!$M73/(Indicadores!$Q73)*100,"")</f>
        <v>0.61212982797999504</v>
      </c>
      <c r="K73" s="187">
        <f>IFERROR('AAL mundo '!$O73/(Indicadores!$Q73)*100,"")</f>
        <v>4.8489435883570939</v>
      </c>
    </row>
    <row r="74" spans="1:11" ht="14">
      <c r="A74" s="235" t="str">
        <f>'AAL mundo '!A74</f>
        <v>East Asia and the Pacific</v>
      </c>
      <c r="B74" s="236" t="str">
        <f>'AAL mundo '!B74</f>
        <v>CHN</v>
      </c>
      <c r="C74" s="236" t="str">
        <f>'AAL mundo '!C74</f>
        <v>China</v>
      </c>
      <c r="D74" s="236" t="str">
        <f>'AAL mundo '!D74</f>
        <v/>
      </c>
      <c r="E74" s="236" t="str">
        <f>'AAL mundo '!E74</f>
        <v>Upper middle income</v>
      </c>
      <c r="F74" s="256">
        <f>'AAL mundo '!F74</f>
        <v>31726100</v>
      </c>
      <c r="G74" s="189">
        <f>IFERROR('AAL mundo '!$G74/(Indicadores!$Q74)*100,"")</f>
        <v>0.15170453496395292</v>
      </c>
      <c r="H74" s="186">
        <f>IFERROR('AAL mundo '!$I74/(Indicadores!$Q74)*100,"")</f>
        <v>0.13316976735094826</v>
      </c>
      <c r="I74" s="186" t="str">
        <f>IFERROR('AAL mundo '!$K74/(Indicadores!$Q74)*100,"")</f>
        <v/>
      </c>
      <c r="J74" s="186">
        <f>IFERROR('AAL mundo '!$M74/(Indicadores!$Q74)*100,"")</f>
        <v>0.29955230437065056</v>
      </c>
      <c r="K74" s="187">
        <f>IFERROR('AAL mundo '!$O74/(Indicadores!$Q74)*100,"")</f>
        <v>0.5844266066855518</v>
      </c>
    </row>
    <row r="75" spans="1:11" ht="14">
      <c r="A75" s="235" t="str">
        <f>'AAL mundo '!A75</f>
        <v>East Asia and the Pacific</v>
      </c>
      <c r="B75" s="236" t="str">
        <f>'AAL mundo '!B75</f>
        <v>HKG</v>
      </c>
      <c r="C75" s="236" t="str">
        <f>'AAL mundo '!C75</f>
        <v>China, Hong Kong Special Administrative Region</v>
      </c>
      <c r="D75" s="236" t="str">
        <f>'AAL mundo '!D75</f>
        <v/>
      </c>
      <c r="E75" s="236" t="str">
        <f>'AAL mundo '!E75</f>
        <v>High income: nonOECD</v>
      </c>
      <c r="F75" s="256">
        <f>'AAL mundo '!F75</f>
        <v>1250060</v>
      </c>
      <c r="G75" s="189">
        <f>IFERROR('AAL mundo '!$G75/(Indicadores!$Q75)*100,"")</f>
        <v>1.1496232770157556E-2</v>
      </c>
      <c r="H75" s="186">
        <f>IFERROR('AAL mundo '!$I75/(Indicadores!$Q75)*100,"")</f>
        <v>1.4703405570904291</v>
      </c>
      <c r="I75" s="186">
        <f>IFERROR('AAL mundo '!$K75/(Indicadores!$Q75)*100,"")</f>
        <v>0.17303937719531715</v>
      </c>
      <c r="J75" s="186" t="str">
        <f>IFERROR('AAL mundo '!$M75/(Indicadores!$Q75)*100,"")</f>
        <v/>
      </c>
      <c r="K75" s="187">
        <f>IFERROR('AAL mundo '!$O75/(Indicadores!$Q75)*100,"")</f>
        <v>1.654876167055904</v>
      </c>
    </row>
    <row r="76" spans="1:11" ht="14">
      <c r="A76" s="235" t="str">
        <f>'AAL mundo '!A76</f>
        <v>East Asia and the Pacific</v>
      </c>
      <c r="B76" s="236" t="str">
        <f>'AAL mundo '!B76</f>
        <v>MAC</v>
      </c>
      <c r="C76" s="236" t="str">
        <f>'AAL mundo '!C76</f>
        <v>China, Macao Special Administrative Region</v>
      </c>
      <c r="D76" s="236" t="str">
        <f>'AAL mundo '!D76</f>
        <v/>
      </c>
      <c r="E76" s="236" t="str">
        <f>'AAL mundo '!E76</f>
        <v>High income: nonOECD</v>
      </c>
      <c r="F76" s="256">
        <f>'AAL mundo '!F76</f>
        <v>56709.1</v>
      </c>
      <c r="G76" s="189" t="str">
        <f>IFERROR('AAL mundo '!$G76/(Indicadores!$Q76)*100,"")</f>
        <v/>
      </c>
      <c r="H76" s="186">
        <f>IFERROR('AAL mundo '!$I76/(Indicadores!$Q76)*100,"")</f>
        <v>2.1353682346419687E-2</v>
      </c>
      <c r="I76" s="186">
        <f>IFERROR('AAL mundo '!$K76/(Indicadores!$Q76)*100,"")</f>
        <v>9.1095984321882151E-2</v>
      </c>
      <c r="J76" s="186" t="str">
        <f>IFERROR('AAL mundo '!$M76/(Indicadores!$Q76)*100,"")</f>
        <v/>
      </c>
      <c r="K76" s="187">
        <f>IFERROR('AAL mundo '!$O76/(Indicadores!$Q76)*100,"")</f>
        <v>0.11244966666830185</v>
      </c>
    </row>
    <row r="77" spans="1:11" ht="14">
      <c r="A77" s="235" t="str">
        <f>'AAL mundo '!A77</f>
        <v>LAC</v>
      </c>
      <c r="B77" s="236" t="str">
        <f>'AAL mundo '!B77</f>
        <v>COL</v>
      </c>
      <c r="C77" s="236" t="str">
        <f>'AAL mundo '!C77</f>
        <v>Colombia</v>
      </c>
      <c r="D77" s="236" t="str">
        <f>'AAL mundo '!D77</f>
        <v/>
      </c>
      <c r="E77" s="236" t="str">
        <f>'AAL mundo '!E77</f>
        <v>Upper middle income</v>
      </c>
      <c r="F77" s="256">
        <f>'AAL mundo '!F77</f>
        <v>944577</v>
      </c>
      <c r="G77" s="189">
        <f>IFERROR('AAL mundo '!$G77/(Indicadores!$Q77)*100,"")</f>
        <v>3.2548584236572831</v>
      </c>
      <c r="H77" s="186">
        <f>IFERROR('AAL mundo '!$I77/(Indicadores!$Q77)*100,"")</f>
        <v>0</v>
      </c>
      <c r="I77" s="186">
        <f>IFERROR('AAL mundo '!$K77/(Indicadores!$Q77)*100,"")</f>
        <v>1.3682713602187282E-2</v>
      </c>
      <c r="J77" s="186">
        <f>IFERROR('AAL mundo '!$M77/(Indicadores!$Q77)*100,"")</f>
        <v>0.62156836245572589</v>
      </c>
      <c r="K77" s="187">
        <f>IFERROR('AAL mundo '!$O77/(Indicadores!$Q77)*100,"")</f>
        <v>3.8901094997151957</v>
      </c>
    </row>
    <row r="78" spans="1:11" ht="14">
      <c r="A78" s="235" t="str">
        <f>'AAL mundo '!A78</f>
        <v>Sub-Saharan Africa</v>
      </c>
      <c r="B78" s="236" t="str">
        <f>'AAL mundo '!B78</f>
        <v>COM</v>
      </c>
      <c r="C78" s="236" t="str">
        <f>'AAL mundo '!C78</f>
        <v>Comoros</v>
      </c>
      <c r="D78" s="236" t="str">
        <f>'AAL mundo '!D78</f>
        <v>SIDS</v>
      </c>
      <c r="E78" s="236" t="str">
        <f>'AAL mundo '!E78</f>
        <v>Low income</v>
      </c>
      <c r="F78" s="256">
        <f>'AAL mundo '!F78</f>
        <v>1426.14</v>
      </c>
      <c r="G78" s="189">
        <f>IFERROR('AAL mundo '!$G78/(Indicadores!$Q78)*100,"")</f>
        <v>0.19670326759172571</v>
      </c>
      <c r="H78" s="186">
        <f>IFERROR('AAL mundo '!$I78/(Indicadores!$Q78)*100,"")</f>
        <v>0.44061531940546561</v>
      </c>
      <c r="I78" s="186" t="str">
        <f>IFERROR('AAL mundo '!$K78/(Indicadores!$Q78)*100,"")</f>
        <v/>
      </c>
      <c r="J78" s="186" t="str">
        <f>IFERROR('AAL mundo '!$M78/(Indicadores!$Q78)*100,"")</f>
        <v/>
      </c>
      <c r="K78" s="187">
        <f>IFERROR('AAL mundo '!$O78/(Indicadores!$Q78)*100,"")</f>
        <v>0.63731858699719135</v>
      </c>
    </row>
    <row r="79" spans="1:11" ht="14">
      <c r="A79" s="235" t="str">
        <f>'AAL mundo '!A79</f>
        <v>Sub-Saharan Africa</v>
      </c>
      <c r="B79" s="236" t="str">
        <f>'AAL mundo '!B79</f>
        <v>COG</v>
      </c>
      <c r="C79" s="236" t="str">
        <f>'AAL mundo '!C79</f>
        <v>Congo</v>
      </c>
      <c r="D79" s="236" t="str">
        <f>'AAL mundo '!D79</f>
        <v/>
      </c>
      <c r="E79" s="236" t="str">
        <f>'AAL mundo '!E79</f>
        <v>Lower middle income</v>
      </c>
      <c r="F79" s="256">
        <f>'AAL mundo '!F79</f>
        <v>69047.7</v>
      </c>
      <c r="G79" s="189">
        <f>IFERROR('AAL mundo '!$G79/(Indicadores!$Q79)*100,"")</f>
        <v>1.7027965972316268E-2</v>
      </c>
      <c r="H79" s="186">
        <f>IFERROR('AAL mundo '!$I79/(Indicadores!$Q79)*100,"")</f>
        <v>0</v>
      </c>
      <c r="I79" s="186" t="str">
        <f>IFERROR('AAL mundo '!$K79/(Indicadores!$Q79)*100,"")</f>
        <v/>
      </c>
      <c r="J79" s="186">
        <f>IFERROR('AAL mundo '!$M79/(Indicadores!$Q79)*100,"")</f>
        <v>2.6422587198658842</v>
      </c>
      <c r="K79" s="187">
        <f>IFERROR('AAL mundo '!$O79/(Indicadores!$Q79)*100,"")</f>
        <v>2.6592866858382003</v>
      </c>
    </row>
    <row r="80" spans="1:11" ht="14">
      <c r="A80" s="235" t="str">
        <f>'AAL mundo '!A80</f>
        <v>LAC</v>
      </c>
      <c r="B80" s="236" t="str">
        <f>'AAL mundo '!B80</f>
        <v>CRI</v>
      </c>
      <c r="C80" s="236" t="str">
        <f>'AAL mundo '!C80</f>
        <v>Costa Rica</v>
      </c>
      <c r="D80" s="236" t="str">
        <f>'AAL mundo '!D80</f>
        <v/>
      </c>
      <c r="E80" s="236" t="str">
        <f>'AAL mundo '!E80</f>
        <v>Upper middle income</v>
      </c>
      <c r="F80" s="256">
        <f>'AAL mundo '!F80</f>
        <v>140412</v>
      </c>
      <c r="G80" s="189">
        <f>IFERROR('AAL mundo '!$G80/(Indicadores!$Q80)*100,"")</f>
        <v>2.1826475850047373</v>
      </c>
      <c r="H80" s="186">
        <f>IFERROR('AAL mundo '!$I80/(Indicadores!$Q80)*100,"")</f>
        <v>7.668462138308213E-3</v>
      </c>
      <c r="I80" s="186">
        <f>IFERROR('AAL mundo '!$K80/(Indicadores!$Q80)*100,"")</f>
        <v>4.3423821747046506E-3</v>
      </c>
      <c r="J80" s="186">
        <f>IFERROR('AAL mundo '!$M80/(Indicadores!$Q80)*100,"")</f>
        <v>0.35912424495908463</v>
      </c>
      <c r="K80" s="187">
        <f>IFERROR('AAL mundo '!$O80/(Indicadores!$Q80)*100,"")</f>
        <v>2.5537826742768353</v>
      </c>
    </row>
    <row r="81" spans="1:11" ht="14">
      <c r="A81" s="235" t="str">
        <f>'AAL mundo '!A81</f>
        <v>Sub-Saharan Africa</v>
      </c>
      <c r="B81" s="236" t="str">
        <f>'AAL mundo '!B81</f>
        <v>CIV</v>
      </c>
      <c r="C81" s="236" t="str">
        <f>'AAL mundo '!C81</f>
        <v>Cote d'Ivoire</v>
      </c>
      <c r="D81" s="236" t="str">
        <f>'AAL mundo '!D81</f>
        <v/>
      </c>
      <c r="E81" s="236" t="str">
        <f>'AAL mundo '!E81</f>
        <v>Lower middle income</v>
      </c>
      <c r="F81" s="256">
        <f>'AAL mundo '!F81</f>
        <v>45467.6</v>
      </c>
      <c r="G81" s="189">
        <f>IFERROR('AAL mundo '!$G81/(Indicadores!$Q81)*100,"")</f>
        <v>5.9758472892545581E-3</v>
      </c>
      <c r="H81" s="186">
        <f>IFERROR('AAL mundo '!$I81/(Indicadores!$Q81)*100,"")</f>
        <v>0</v>
      </c>
      <c r="I81" s="186" t="str">
        <f>IFERROR('AAL mundo '!$K81/(Indicadores!$Q81)*100,"")</f>
        <v/>
      </c>
      <c r="J81" s="186">
        <f>IFERROR('AAL mundo '!$M81/(Indicadores!$Q81)*100,"")</f>
        <v>0.99470694423864514</v>
      </c>
      <c r="K81" s="187">
        <f>IFERROR('AAL mundo '!$O81/(Indicadores!$Q81)*100,"")</f>
        <v>1.0006827915278995</v>
      </c>
    </row>
    <row r="82" spans="1:11" ht="14">
      <c r="A82" s="235" t="str">
        <f>'AAL mundo '!A82</f>
        <v>Europe and Central Asia</v>
      </c>
      <c r="B82" s="236" t="str">
        <f>'AAL mundo '!B82</f>
        <v>HRV</v>
      </c>
      <c r="C82" s="236" t="str">
        <f>'AAL mundo '!C82</f>
        <v>Croatia</v>
      </c>
      <c r="D82" s="236" t="str">
        <f>'AAL mundo '!D82</f>
        <v/>
      </c>
      <c r="E82" s="236" t="str">
        <f>'AAL mundo '!E82</f>
        <v>High income: nonOECD</v>
      </c>
      <c r="F82" s="256">
        <f>'AAL mundo '!F82</f>
        <v>188114</v>
      </c>
      <c r="G82" s="189">
        <f>IFERROR('AAL mundo '!$G82/(Indicadores!$Q82)*100,"")</f>
        <v>1.4026659115060567</v>
      </c>
      <c r="H82" s="186">
        <f>IFERROR('AAL mundo '!$I82/(Indicadores!$Q82)*100,"")</f>
        <v>0</v>
      </c>
      <c r="I82" s="186" t="str">
        <f>IFERROR('AAL mundo '!$K82/(Indicadores!$Q82)*100,"")</f>
        <v/>
      </c>
      <c r="J82" s="186">
        <f>IFERROR('AAL mundo '!$M82/(Indicadores!$Q82)*100,"")</f>
        <v>1.1298258637937719</v>
      </c>
      <c r="K82" s="187">
        <f>IFERROR('AAL mundo '!$O82/(Indicadores!$Q82)*100,"")</f>
        <v>2.5324917752998286</v>
      </c>
    </row>
    <row r="83" spans="1:11" ht="14">
      <c r="A83" s="235" t="str">
        <f>'AAL mundo '!A83</f>
        <v>LAC</v>
      </c>
      <c r="B83" s="236" t="str">
        <f>'AAL mundo '!B83</f>
        <v>CUB</v>
      </c>
      <c r="C83" s="236" t="str">
        <f>'AAL mundo '!C83</f>
        <v>Cuba</v>
      </c>
      <c r="D83" s="236" t="str">
        <f>'AAL mundo '!D83</f>
        <v>SIDS</v>
      </c>
      <c r="E83" s="236" t="str">
        <f>'AAL mundo '!E83</f>
        <v>Upper middle income</v>
      </c>
      <c r="F83" s="256">
        <f>'AAL mundo '!F83</f>
        <v>174919</v>
      </c>
      <c r="G83" s="189">
        <f>IFERROR('AAL mundo '!$G83/(Indicadores!$Q83)*100,"")</f>
        <v>5.0892484030804146E-2</v>
      </c>
      <c r="H83" s="186">
        <f>IFERROR('AAL mundo '!$I83/(Indicadores!$Q83)*100,"")</f>
        <v>4.8043400394006337</v>
      </c>
      <c r="I83" s="186" t="str">
        <f>IFERROR('AAL mundo '!$K83/(Indicadores!$Q83)*100,"")</f>
        <v/>
      </c>
      <c r="J83" s="186">
        <f>IFERROR('AAL mundo '!$M83/(Indicadores!$Q83)*100,"")</f>
        <v>8.2233896483792021E-2</v>
      </c>
      <c r="K83" s="187">
        <f>IFERROR('AAL mundo '!$O83/(Indicadores!$Q83)*100,"")</f>
        <v>4.9374664199152294</v>
      </c>
    </row>
    <row r="84" spans="1:11" ht="14">
      <c r="A84" s="235" t="str">
        <f>'AAL mundo '!A84</f>
        <v>Europe and Central Asia</v>
      </c>
      <c r="B84" s="236" t="str">
        <f>'AAL mundo '!B84</f>
        <v>CYP</v>
      </c>
      <c r="C84" s="236" t="str">
        <f>'AAL mundo '!C84</f>
        <v>Cyprus</v>
      </c>
      <c r="D84" s="236" t="str">
        <f>'AAL mundo '!D84</f>
        <v/>
      </c>
      <c r="E84" s="236" t="str">
        <f>'AAL mundo '!E84</f>
        <v>High income: nonOECD</v>
      </c>
      <c r="F84" s="256">
        <f>'AAL mundo '!F84</f>
        <v>71610.5</v>
      </c>
      <c r="G84" s="189">
        <f>IFERROR('AAL mundo '!$G84/(Indicadores!$Q84)*100,"")</f>
        <v>1.1356878101646612</v>
      </c>
      <c r="H84" s="186">
        <f>IFERROR('AAL mundo '!$I84/(Indicadores!$Q84)*100,"")</f>
        <v>0</v>
      </c>
      <c r="I84" s="186">
        <f>IFERROR('AAL mundo '!$K84/(Indicadores!$Q84)*100,"")</f>
        <v>2.1878399145028503E-2</v>
      </c>
      <c r="J84" s="186">
        <f>IFERROR('AAL mundo '!$M84/(Indicadores!$Q84)*100,"")</f>
        <v>3.9778907536415454E-4</v>
      </c>
      <c r="K84" s="187">
        <f>IFERROR('AAL mundo '!$O84/(Indicadores!$Q84)*100,"")</f>
        <v>1.157963998385054</v>
      </c>
    </row>
    <row r="85" spans="1:11" ht="14">
      <c r="A85" s="235" t="str">
        <f>'AAL mundo '!A85</f>
        <v>Europe and Central Asia</v>
      </c>
      <c r="B85" s="236" t="str">
        <f>'AAL mundo '!B85</f>
        <v>CZE</v>
      </c>
      <c r="C85" s="236" t="str">
        <f>'AAL mundo '!C85</f>
        <v>Czech Republic</v>
      </c>
      <c r="D85" s="236" t="str">
        <f>'AAL mundo '!D85</f>
        <v/>
      </c>
      <c r="E85" s="236" t="str">
        <f>'AAL mundo '!E85</f>
        <v>High income: OECD</v>
      </c>
      <c r="F85" s="256">
        <f>'AAL mundo '!F85</f>
        <v>1007260</v>
      </c>
      <c r="G85" s="189">
        <f>IFERROR('AAL mundo '!$G85/(Indicadores!$Q85)*100,"")</f>
        <v>0.29203701392069559</v>
      </c>
      <c r="H85" s="186">
        <f>IFERROR('AAL mundo '!$I85/(Indicadores!$Q85)*100,"")</f>
        <v>0</v>
      </c>
      <c r="I85" s="186" t="str">
        <f>IFERROR('AAL mundo '!$K85/(Indicadores!$Q85)*100,"")</f>
        <v/>
      </c>
      <c r="J85" s="186">
        <f>IFERROR('AAL mundo '!$M85/(Indicadores!$Q85)*100,"")</f>
        <v>0.65228093816402988</v>
      </c>
      <c r="K85" s="187">
        <f>IFERROR('AAL mundo '!$O85/(Indicadores!$Q85)*100,"")</f>
        <v>0.94431795208472558</v>
      </c>
    </row>
    <row r="86" spans="1:11" ht="14">
      <c r="A86" s="235" t="str">
        <f>'AAL mundo '!A86</f>
        <v>East Asia and the Pacific</v>
      </c>
      <c r="B86" s="236" t="s">
        <v>136</v>
      </c>
      <c r="C86" s="236" t="str">
        <f>'AAL mundo '!C86</f>
        <v>Democratic People's Republic of Korea</v>
      </c>
      <c r="D86" s="236" t="str">
        <f>'AAL mundo '!D86</f>
        <v/>
      </c>
      <c r="E86" s="236" t="str">
        <f>'AAL mundo '!E86</f>
        <v>High income: OECD</v>
      </c>
      <c r="F86" s="256">
        <f>'AAL mundo '!F86</f>
        <v>5538600</v>
      </c>
      <c r="G86" s="189">
        <f>IFERROR('AAL mundo '!$G86/(Indicadores!$Q86)*100,"")</f>
        <v>1.1079000225565421E-2</v>
      </c>
      <c r="H86" s="186">
        <f>IFERROR('AAL mundo '!$I86/(Indicadores!$Q86)*100,"")</f>
        <v>1.8886431123308864</v>
      </c>
      <c r="I86" s="186" t="str">
        <f>IFERROR('AAL mundo '!$K86/(Indicadores!$Q86)*100,"")</f>
        <v/>
      </c>
      <c r="J86" s="186">
        <f>IFERROR('AAL mundo '!$M86/(Indicadores!$Q86)*100,"")</f>
        <v>0.50249648384546708</v>
      </c>
      <c r="K86" s="187">
        <f>IFERROR('AAL mundo '!$O86/(Indicadores!$Q86)*100,"")</f>
        <v>2.4022185964019189</v>
      </c>
    </row>
    <row r="87" spans="1:11" ht="14">
      <c r="A87" s="235" t="str">
        <f>'AAL mundo '!A87</f>
        <v/>
      </c>
      <c r="B87" s="236" t="str">
        <f>'AAL mundo '!B87</f>
        <v>COD</v>
      </c>
      <c r="C87" s="236" t="str">
        <f>'AAL mundo '!C87</f>
        <v>Democratic Republic of the Congo</v>
      </c>
      <c r="D87" s="236">
        <f>'AAL mundo '!D87</f>
        <v>0</v>
      </c>
      <c r="E87" s="236" t="str">
        <f>'AAL mundo '!E87</f>
        <v>Low income</v>
      </c>
      <c r="F87" s="256">
        <f>'AAL mundo '!F87</f>
        <v>27402</v>
      </c>
      <c r="G87" s="189">
        <f>IFERROR('AAL mundo '!$G87/(Indicadores!$Q87)*100,"")</f>
        <v>5.8887233532712462E-2</v>
      </c>
      <c r="H87" s="186">
        <f>IFERROR('AAL mundo '!$I87/(Indicadores!$Q87)*100,"")</f>
        <v>0</v>
      </c>
      <c r="I87" s="186" t="str">
        <f>IFERROR('AAL mundo '!$K87/(Indicadores!$Q87)*100,"")</f>
        <v/>
      </c>
      <c r="J87" s="186">
        <f>IFERROR('AAL mundo '!$M87/(Indicadores!$Q87)*100,"")</f>
        <v>0.89204297303620894</v>
      </c>
      <c r="K87" s="187">
        <f>IFERROR('AAL mundo '!$O87/(Indicadores!$Q87)*100,"")</f>
        <v>0.95093020656892135</v>
      </c>
    </row>
    <row r="88" spans="1:11" ht="14">
      <c r="A88" s="235" t="str">
        <f>'AAL mundo '!A88</f>
        <v>Europe and Central Asia</v>
      </c>
      <c r="B88" s="236" t="str">
        <f>'AAL mundo '!B88</f>
        <v>DNK</v>
      </c>
      <c r="C88" s="236" t="str">
        <f>'AAL mundo '!C88</f>
        <v>Denmark</v>
      </c>
      <c r="D88" s="236" t="str">
        <f>'AAL mundo '!D88</f>
        <v/>
      </c>
      <c r="E88" s="236" t="str">
        <f>'AAL mundo '!E88</f>
        <v>High income: OECD</v>
      </c>
      <c r="F88" s="256">
        <f>'AAL mundo '!F88</f>
        <v>1346390</v>
      </c>
      <c r="G88" s="189" t="str">
        <f>IFERROR('AAL mundo '!$G88/(Indicadores!$Q88)*100,"")</f>
        <v/>
      </c>
      <c r="H88" s="186">
        <f>IFERROR('AAL mundo '!$I88/(Indicadores!$Q88)*100,"")</f>
        <v>0</v>
      </c>
      <c r="I88" s="186" t="str">
        <f>IFERROR('AAL mundo '!$K88/(Indicadores!$Q88)*100,"")</f>
        <v/>
      </c>
      <c r="J88" s="186">
        <f>IFERROR('AAL mundo '!$M88/(Indicadores!$Q88)*100,"")</f>
        <v>3.0697573057071794E-2</v>
      </c>
      <c r="K88" s="187">
        <f>IFERROR('AAL mundo '!$O88/(Indicadores!$Q88)*100,"")</f>
        <v>3.0697573057071794E-2</v>
      </c>
    </row>
    <row r="89" spans="1:11" ht="14">
      <c r="A89" s="235" t="str">
        <f>'AAL mundo '!A89</f>
        <v>Middle East and North Africa</v>
      </c>
      <c r="B89" s="236" t="str">
        <f>'AAL mundo '!B89</f>
        <v>DJI</v>
      </c>
      <c r="C89" s="236" t="str">
        <f>'AAL mundo '!C89</f>
        <v>Djibouti</v>
      </c>
      <c r="D89" s="236" t="str">
        <f>'AAL mundo '!D89</f>
        <v/>
      </c>
      <c r="E89" s="236" t="str">
        <f>'AAL mundo '!E89</f>
        <v>Lower middle income</v>
      </c>
      <c r="F89" s="256">
        <f>'AAL mundo '!F89</f>
        <v>4744.66</v>
      </c>
      <c r="G89" s="189">
        <f>IFERROR('AAL mundo '!$G89/(Indicadores!$Q89)*100,"")</f>
        <v>0.42099983431379795</v>
      </c>
      <c r="H89" s="186">
        <f>IFERROR('AAL mundo '!$I89/(Indicadores!$Q89)*100,"")</f>
        <v>0</v>
      </c>
      <c r="I89" s="186" t="str">
        <f>IFERROR('AAL mundo '!$K89/(Indicadores!$Q89)*100,"")</f>
        <v/>
      </c>
      <c r="J89" s="186">
        <f>IFERROR('AAL mundo '!$M89/(Indicadores!$Q89)*100,"")</f>
        <v>3.1396597813232389E-2</v>
      </c>
      <c r="K89" s="187">
        <f>IFERROR('AAL mundo '!$O89/(Indicadores!$Q89)*100,"")</f>
        <v>0.45239643212703029</v>
      </c>
    </row>
    <row r="90" spans="1:11" ht="14">
      <c r="A90" s="235" t="str">
        <f>'AAL mundo '!A90</f>
        <v>LAC</v>
      </c>
      <c r="B90" s="236" t="str">
        <f>'AAL mundo '!B90</f>
        <v>DMA</v>
      </c>
      <c r="C90" s="236" t="str">
        <f>'AAL mundo '!C90</f>
        <v>Dominica</v>
      </c>
      <c r="D90" s="236" t="str">
        <f>'AAL mundo '!D90</f>
        <v>SIDS</v>
      </c>
      <c r="E90" s="236" t="str">
        <f>'AAL mundo '!E90</f>
        <v>Upper middle income</v>
      </c>
      <c r="F90" s="256">
        <f>'AAL mundo '!F90</f>
        <v>2027.94</v>
      </c>
      <c r="G90" s="189">
        <f>IFERROR('AAL mundo '!$G90/(Indicadores!$Q90)*100,"")</f>
        <v>16.71184834123223</v>
      </c>
      <c r="H90" s="186">
        <f>IFERROR('AAL mundo '!$I90/(Indicadores!$Q90)*100,"")</f>
        <v>70.967772511848338</v>
      </c>
      <c r="I90" s="186" t="str">
        <f>IFERROR('AAL mundo '!$K90/(Indicadores!$Q90)*100,"")</f>
        <v/>
      </c>
      <c r="J90" s="186" t="str">
        <f>IFERROR('AAL mundo '!$M90/(Indicadores!$Q90)*100,"")</f>
        <v/>
      </c>
      <c r="K90" s="187">
        <f>IFERROR('AAL mundo '!$O90/(Indicadores!$Q90)*100,"")</f>
        <v>87.679620853080579</v>
      </c>
    </row>
    <row r="91" spans="1:11" ht="14">
      <c r="A91" s="235" t="str">
        <f>'AAL mundo '!A91</f>
        <v>LAC</v>
      </c>
      <c r="B91" s="236" t="str">
        <f>'AAL mundo '!B91</f>
        <v>DOM</v>
      </c>
      <c r="C91" s="236" t="str">
        <f>'AAL mundo '!C91</f>
        <v>Dominican Republic</v>
      </c>
      <c r="D91" s="236" t="str">
        <f>'AAL mundo '!D91</f>
        <v>SIDS</v>
      </c>
      <c r="E91" s="236" t="str">
        <f>'AAL mundo '!E91</f>
        <v>Upper middle income</v>
      </c>
      <c r="F91" s="256">
        <f>'AAL mundo '!F91</f>
        <v>202173</v>
      </c>
      <c r="G91" s="189">
        <f>IFERROR('AAL mundo '!$G91/(Indicadores!$Q91)*100,"")</f>
        <v>2.7595074477417767</v>
      </c>
      <c r="H91" s="186">
        <f>IFERROR('AAL mundo '!$I91/(Indicadores!$Q91)*100,"")</f>
        <v>4.1661456465686779</v>
      </c>
      <c r="I91" s="186" t="str">
        <f>IFERROR('AAL mundo '!$K91/(Indicadores!$Q91)*100,"")</f>
        <v/>
      </c>
      <c r="J91" s="186">
        <f>IFERROR('AAL mundo '!$M91/(Indicadores!$Q91)*100,"")</f>
        <v>0.6603191070296438</v>
      </c>
      <c r="K91" s="187">
        <f>IFERROR('AAL mundo '!$O91/(Indicadores!$Q91)*100,"")</f>
        <v>7.5859722013400983</v>
      </c>
    </row>
    <row r="92" spans="1:11" ht="14">
      <c r="A92" s="235" t="str">
        <f>'AAL mundo '!A92</f>
        <v>LAC</v>
      </c>
      <c r="B92" s="236" t="str">
        <f>'AAL mundo '!B92</f>
        <v>ECU</v>
      </c>
      <c r="C92" s="236" t="str">
        <f>'AAL mundo '!C92</f>
        <v>Ecuador</v>
      </c>
      <c r="D92" s="236" t="str">
        <f>'AAL mundo '!D92</f>
        <v/>
      </c>
      <c r="E92" s="236" t="str">
        <f>'AAL mundo '!E92</f>
        <v>Upper middle income</v>
      </c>
      <c r="F92" s="256">
        <f>'AAL mundo '!F92</f>
        <v>282705</v>
      </c>
      <c r="G92" s="189">
        <f>IFERROR('AAL mundo '!$G92/(Indicadores!$Q92)*100,"")</f>
        <v>4.4892322016767601</v>
      </c>
      <c r="H92" s="186">
        <f>IFERROR('AAL mundo '!$I92/(Indicadores!$Q92)*100,"")</f>
        <v>0</v>
      </c>
      <c r="I92" s="186">
        <f>IFERROR('AAL mundo '!$K92/(Indicadores!$Q92)*100,"")</f>
        <v>8.0520475727911423E-3</v>
      </c>
      <c r="J92" s="186">
        <f>IFERROR('AAL mundo '!$M92/(Indicadores!$Q92)*100,"")</f>
        <v>0.68162020569315007</v>
      </c>
      <c r="K92" s="187">
        <f>IFERROR('AAL mundo '!$O92/(Indicadores!$Q92)*100,"")</f>
        <v>5.1789044549427015</v>
      </c>
    </row>
    <row r="93" spans="1:11" ht="14">
      <c r="A93" s="235" t="str">
        <f>'AAL mundo '!A93</f>
        <v>Middle East and North Africa</v>
      </c>
      <c r="B93" s="236" t="str">
        <f>'AAL mundo '!B93</f>
        <v>EGY</v>
      </c>
      <c r="C93" s="236" t="str">
        <f>'AAL mundo '!C93</f>
        <v>Egypt</v>
      </c>
      <c r="D93" s="236" t="str">
        <f>'AAL mundo '!D93</f>
        <v/>
      </c>
      <c r="E93" s="236" t="str">
        <f>'AAL mundo '!E93</f>
        <v>Lower middle income</v>
      </c>
      <c r="F93" s="256">
        <f>'AAL mundo '!F93</f>
        <v>617149</v>
      </c>
      <c r="G93" s="189">
        <f>IFERROR('AAL mundo '!$G93/(Indicadores!$Q93)*100,"")</f>
        <v>0.46522022789884099</v>
      </c>
      <c r="H93" s="186">
        <f>IFERROR('AAL mundo '!$I93/(Indicadores!$Q93)*100,"")</f>
        <v>0</v>
      </c>
      <c r="I93" s="186">
        <f>IFERROR('AAL mundo '!$K93/(Indicadores!$Q93)*100,"")</f>
        <v>2.2406310580543383E-2</v>
      </c>
      <c r="J93" s="186">
        <f>IFERROR('AAL mundo '!$M93/(Indicadores!$Q93)*100,"")</f>
        <v>0.24612753606021781</v>
      </c>
      <c r="K93" s="187">
        <f>IFERROR('AAL mundo '!$O93/(Indicadores!$Q93)*100,"")</f>
        <v>0.73375407453960206</v>
      </c>
    </row>
    <row r="94" spans="1:11" ht="14">
      <c r="A94" s="235" t="str">
        <f>'AAL mundo '!A94</f>
        <v>LAC</v>
      </c>
      <c r="B94" s="236" t="str">
        <f>'AAL mundo '!B94</f>
        <v>SLV</v>
      </c>
      <c r="C94" s="236" t="str">
        <f>'AAL mundo '!C94</f>
        <v>El Salvador</v>
      </c>
      <c r="D94" s="236" t="str">
        <f>'AAL mundo '!D94</f>
        <v/>
      </c>
      <c r="E94" s="236" t="str">
        <f>'AAL mundo '!E94</f>
        <v>Lower middle income</v>
      </c>
      <c r="F94" s="256">
        <f>'AAL mundo '!F94</f>
        <v>71580.5</v>
      </c>
      <c r="G94" s="189">
        <f>IFERROR('AAL mundo '!$G94/(Indicadores!$Q94)*100,"")</f>
        <v>7.327694694020896</v>
      </c>
      <c r="H94" s="186">
        <f>IFERROR('AAL mundo '!$I94/(Indicadores!$Q94)*100,"")</f>
        <v>0</v>
      </c>
      <c r="I94" s="186" t="str">
        <f>IFERROR('AAL mundo '!$K94/(Indicadores!$Q94)*100,"")</f>
        <v/>
      </c>
      <c r="J94" s="186">
        <f>IFERROR('AAL mundo '!$M94/(Indicadores!$Q94)*100,"")</f>
        <v>0.31314934589832888</v>
      </c>
      <c r="K94" s="187">
        <f>IFERROR('AAL mundo '!$O94/(Indicadores!$Q94)*100,"")</f>
        <v>7.6408440399192239</v>
      </c>
    </row>
    <row r="95" spans="1:11" ht="14">
      <c r="A95" s="235" t="str">
        <f>'AAL mundo '!A95</f>
        <v>Sub-Saharan Africa</v>
      </c>
      <c r="B95" s="236" t="str">
        <f>'AAL mundo '!B95</f>
        <v>GNQ</v>
      </c>
      <c r="C95" s="236" t="str">
        <f>'AAL mundo '!C95</f>
        <v>Equatorial Guinea</v>
      </c>
      <c r="D95" s="236" t="str">
        <f>'AAL mundo '!D95</f>
        <v/>
      </c>
      <c r="E95" s="236" t="str">
        <f>'AAL mundo '!E95</f>
        <v>High income: nonOECD</v>
      </c>
      <c r="F95" s="256">
        <f>'AAL mundo '!F95</f>
        <v>20061.400000000001</v>
      </c>
      <c r="G95" s="189">
        <f>IFERROR('AAL mundo '!$G95/(Indicadores!$Q95)*100,"")</f>
        <v>3.4080276532057203E-2</v>
      </c>
      <c r="H95" s="186">
        <f>IFERROR('AAL mundo '!$I95/(Indicadores!$Q95)*100,"")</f>
        <v>0</v>
      </c>
      <c r="I95" s="186" t="str">
        <f>IFERROR('AAL mundo '!$K95/(Indicadores!$Q95)*100,"")</f>
        <v/>
      </c>
      <c r="J95" s="186">
        <f>IFERROR('AAL mundo '!$M95/(Indicadores!$Q95)*100,"")</f>
        <v>0.42755256012944487</v>
      </c>
      <c r="K95" s="187">
        <f>IFERROR('AAL mundo '!$O95/(Indicadores!$Q95)*100,"")</f>
        <v>0.46163283666150207</v>
      </c>
    </row>
    <row r="96" spans="1:11" ht="14">
      <c r="A96" s="235" t="str">
        <f>'AAL mundo '!A96</f>
        <v>Sub-Saharan Africa</v>
      </c>
      <c r="B96" s="236" t="str">
        <f>'AAL mundo '!B96</f>
        <v>ERI</v>
      </c>
      <c r="C96" s="236" t="str">
        <f>'AAL mundo '!C96</f>
        <v>Eritrea</v>
      </c>
      <c r="D96" s="236" t="str">
        <f>'AAL mundo '!D96</f>
        <v/>
      </c>
      <c r="E96" s="236" t="str">
        <f>'AAL mundo '!E96</f>
        <v>Low income</v>
      </c>
      <c r="F96" s="256">
        <f>'AAL mundo '!F96</f>
        <v>9081.7900000000009</v>
      </c>
      <c r="G96" s="189">
        <f>IFERROR('AAL mundo '!$G96/(Indicadores!$Q96)*100,"")</f>
        <v>0.27230852718408588</v>
      </c>
      <c r="H96" s="186">
        <f>IFERROR('AAL mundo '!$I96/(Indicadores!$Q96)*100,"")</f>
        <v>0</v>
      </c>
      <c r="I96" s="186" t="str">
        <f>IFERROR('AAL mundo '!$K96/(Indicadores!$Q96)*100,"")</f>
        <v/>
      </c>
      <c r="J96" s="186">
        <f>IFERROR('AAL mundo '!$M96/(Indicadores!$Q96)*100,"")</f>
        <v>2.7652739168975486</v>
      </c>
      <c r="K96" s="187">
        <f>IFERROR('AAL mundo '!$O96/(Indicadores!$Q96)*100,"")</f>
        <v>3.0375824440816346</v>
      </c>
    </row>
    <row r="97" spans="1:11" ht="14">
      <c r="A97" s="235" t="str">
        <f>'AAL mundo '!A97</f>
        <v>Europe and Central Asia</v>
      </c>
      <c r="B97" s="236" t="str">
        <f>'AAL mundo '!B97</f>
        <v>EST</v>
      </c>
      <c r="C97" s="236" t="str">
        <f>'AAL mundo '!C97</f>
        <v>Estonia</v>
      </c>
      <c r="D97" s="236" t="str">
        <f>'AAL mundo '!D97</f>
        <v/>
      </c>
      <c r="E97" s="236" t="str">
        <f>'AAL mundo '!E97</f>
        <v>High income: OECD</v>
      </c>
      <c r="F97" s="256">
        <f>'AAL mundo '!F97</f>
        <v>79617.3</v>
      </c>
      <c r="G97" s="189">
        <f>IFERROR('AAL mundo '!$G97/(Indicadores!$Q97)*100,"")</f>
        <v>1.6324956642953876E-2</v>
      </c>
      <c r="H97" s="186">
        <f>IFERROR('AAL mundo '!$I97/(Indicadores!$Q97)*100,"")</f>
        <v>0</v>
      </c>
      <c r="I97" s="186" t="str">
        <f>IFERROR('AAL mundo '!$K97/(Indicadores!$Q97)*100,"")</f>
        <v/>
      </c>
      <c r="J97" s="186">
        <f>IFERROR('AAL mundo '!$M97/(Indicadores!$Q97)*100,"")</f>
        <v>0.79093666083889369</v>
      </c>
      <c r="K97" s="187">
        <f>IFERROR('AAL mundo '!$O97/(Indicadores!$Q97)*100,"")</f>
        <v>0.80726161748184766</v>
      </c>
    </row>
    <row r="98" spans="1:11" ht="14">
      <c r="A98" s="235" t="str">
        <f>'AAL mundo '!A98</f>
        <v>Sub-Saharan Africa</v>
      </c>
      <c r="B98" s="236" t="str">
        <f>'AAL mundo '!B98</f>
        <v>ETH</v>
      </c>
      <c r="C98" s="236" t="str">
        <f>'AAL mundo '!C98</f>
        <v>Ethiopia</v>
      </c>
      <c r="D98" s="236" t="str">
        <f>'AAL mundo '!D98</f>
        <v/>
      </c>
      <c r="E98" s="236" t="str">
        <f>'AAL mundo '!E98</f>
        <v>Low income</v>
      </c>
      <c r="F98" s="256">
        <f>'AAL mundo '!F98</f>
        <v>65598.899999999994</v>
      </c>
      <c r="G98" s="189">
        <f>IFERROR('AAL mundo '!$G98/(Indicadores!$Q98)*100,"")</f>
        <v>1.3914421516915444E-2</v>
      </c>
      <c r="H98" s="186">
        <f>IFERROR('AAL mundo '!$I98/(Indicadores!$Q98)*100,"")</f>
        <v>0</v>
      </c>
      <c r="I98" s="186" t="str">
        <f>IFERROR('AAL mundo '!$K98/(Indicadores!$Q98)*100,"")</f>
        <v/>
      </c>
      <c r="J98" s="186">
        <f>IFERROR('AAL mundo '!$M98/(Indicadores!$Q98)*100,"")</f>
        <v>0.39622971748168745</v>
      </c>
      <c r="K98" s="187">
        <f>IFERROR('AAL mundo '!$O98/(Indicadores!$Q98)*100,"")</f>
        <v>0.41014413899860286</v>
      </c>
    </row>
    <row r="99" spans="1:11" ht="14">
      <c r="A99" s="235" t="str">
        <f>'AAL mundo '!A99</f>
        <v>Europe and Central Asia</v>
      </c>
      <c r="B99" s="236" t="str">
        <f>'AAL mundo '!B99</f>
        <v>FRO</v>
      </c>
      <c r="C99" s="236" t="str">
        <f>'AAL mundo '!C99</f>
        <v>Faeroe Islands</v>
      </c>
      <c r="D99" s="236" t="str">
        <f>'AAL mundo '!D99</f>
        <v/>
      </c>
      <c r="E99" s="236" t="str">
        <f>'AAL mundo '!E99</f>
        <v>High income: nonOECD</v>
      </c>
      <c r="F99" s="256">
        <f>'AAL mundo '!F99</f>
        <v>9272.3700000000008</v>
      </c>
      <c r="G99" s="189" t="str">
        <f>IFERROR('AAL mundo '!$G99/(Indicadores!$Q99)*100,"")</f>
        <v/>
      </c>
      <c r="H99" s="186" t="str">
        <f>IFERROR('AAL mundo '!$I99/(Indicadores!$Q99)*100,"")</f>
        <v/>
      </c>
      <c r="I99" s="186" t="str">
        <f>IFERROR('AAL mundo '!$K99/(Indicadores!$Q99)*100,"")</f>
        <v/>
      </c>
      <c r="J99" s="186" t="str">
        <f>IFERROR('AAL mundo '!$M99/(Indicadores!$Q99)*100,"")</f>
        <v/>
      </c>
      <c r="K99" s="187" t="str">
        <f>IFERROR('AAL mundo '!$O99/(Indicadores!$Q99)*100,"")</f>
        <v/>
      </c>
    </row>
    <row r="100" spans="1:11" ht="14">
      <c r="A100" s="235" t="str">
        <f>'AAL mundo '!A100</f>
        <v>LAC</v>
      </c>
      <c r="B100" s="236" t="str">
        <f>'AAL mundo '!B100</f>
        <v>FLK</v>
      </c>
      <c r="C100" s="236" t="str">
        <f>'AAL mundo '!C100</f>
        <v>Falkland Islands (Malvinas)</v>
      </c>
      <c r="D100" s="236" t="str">
        <f>'AAL mundo '!D100</f>
        <v/>
      </c>
      <c r="E100" s="236" t="str">
        <f>'AAL mundo '!E100</f>
        <v>N.D</v>
      </c>
      <c r="F100" s="256">
        <f>'AAL mundo '!F100</f>
        <v>44.9375</v>
      </c>
      <c r="G100" s="189" t="str">
        <f>IFERROR('AAL mundo '!$G100/(Indicadores!$Q100)*100,"")</f>
        <v/>
      </c>
      <c r="H100" s="186" t="str">
        <f>IFERROR('AAL mundo '!$I100/(Indicadores!$Q100)*100,"")</f>
        <v/>
      </c>
      <c r="I100" s="186" t="str">
        <f>IFERROR('AAL mundo '!$K100/(Indicadores!$Q100)*100,"")</f>
        <v/>
      </c>
      <c r="J100" s="186" t="str">
        <f>IFERROR('AAL mundo '!$M100/(Indicadores!$Q100)*100,"")</f>
        <v/>
      </c>
      <c r="K100" s="187" t="str">
        <f>IFERROR('AAL mundo '!$O100/(Indicadores!$Q100)*100,"")</f>
        <v/>
      </c>
    </row>
    <row r="101" spans="1:11" ht="14">
      <c r="A101" s="235" t="str">
        <f>'AAL mundo '!A101</f>
        <v>East Asia and the Pacific</v>
      </c>
      <c r="B101" s="236" t="str">
        <f>'AAL mundo '!B101</f>
        <v>FJI</v>
      </c>
      <c r="C101" s="236" t="str">
        <f>'AAL mundo '!C101</f>
        <v>Fiji</v>
      </c>
      <c r="D101" s="236" t="str">
        <f>'AAL mundo '!D101</f>
        <v>SIDS</v>
      </c>
      <c r="E101" s="236" t="str">
        <f>'AAL mundo '!E101</f>
        <v>Upper middle income</v>
      </c>
      <c r="F101" s="256">
        <f>'AAL mundo '!F101</f>
        <v>11571</v>
      </c>
      <c r="G101" s="189">
        <f>IFERROR('AAL mundo '!$G101/(Indicadores!$Q101)*100,"")</f>
        <v>0.19209979179907988</v>
      </c>
      <c r="H101" s="186">
        <f>IFERROR('AAL mundo '!$I101/(Indicadores!$Q101)*100,"")</f>
        <v>16.463710445832984</v>
      </c>
      <c r="I101" s="186" t="str">
        <f>IFERROR('AAL mundo '!$K101/(Indicadores!$Q101)*100,"")</f>
        <v/>
      </c>
      <c r="J101" s="186" t="str">
        <f>IFERROR('AAL mundo '!$M101/(Indicadores!$Q101)*100,"")</f>
        <v/>
      </c>
      <c r="K101" s="187">
        <f>IFERROR('AAL mundo '!$O101/(Indicadores!$Q101)*100,"")</f>
        <v>16.655810237632064</v>
      </c>
    </row>
    <row r="102" spans="1:11" ht="14">
      <c r="A102" s="235" t="str">
        <f>'AAL mundo '!A102</f>
        <v>Europe and Central Asia</v>
      </c>
      <c r="B102" s="236" t="str">
        <f>'AAL mundo '!B102</f>
        <v>FIN</v>
      </c>
      <c r="C102" s="236" t="str">
        <f>'AAL mundo '!C102</f>
        <v>Finland</v>
      </c>
      <c r="D102" s="236" t="str">
        <f>'AAL mundo '!D102</f>
        <v/>
      </c>
      <c r="E102" s="236" t="str">
        <f>'AAL mundo '!E102</f>
        <v>High income: OECD</v>
      </c>
      <c r="F102" s="256">
        <f>'AAL mundo '!F102</f>
        <v>965383</v>
      </c>
      <c r="G102" s="189" t="str">
        <f>IFERROR('AAL mundo '!$G102/(Indicadores!$Q102)*100,"")</f>
        <v/>
      </c>
      <c r="H102" s="186">
        <f>IFERROR('AAL mundo '!$I102/(Indicadores!$Q102)*100,"")</f>
        <v>0</v>
      </c>
      <c r="I102" s="186" t="str">
        <f>IFERROR('AAL mundo '!$K102/(Indicadores!$Q102)*100,"")</f>
        <v/>
      </c>
      <c r="J102" s="186" t="str">
        <f>IFERROR('AAL mundo '!$M102/(Indicadores!$Q102)*100,"")</f>
        <v/>
      </c>
      <c r="K102" s="187">
        <f>IFERROR('AAL mundo '!$O102/(Indicadores!$Q102)*100,"")</f>
        <v>0</v>
      </c>
    </row>
    <row r="103" spans="1:11" ht="14">
      <c r="A103" s="235" t="str">
        <f>'AAL mundo '!A103</f>
        <v>Europe and Central Asia</v>
      </c>
      <c r="B103" s="236" t="str">
        <f>'AAL mundo '!B103</f>
        <v>FRA</v>
      </c>
      <c r="C103" s="236" t="str">
        <f>'AAL mundo '!C103</f>
        <v>France</v>
      </c>
      <c r="D103" s="236" t="str">
        <f>'AAL mundo '!D103</f>
        <v/>
      </c>
      <c r="E103" s="236" t="str">
        <f>'AAL mundo '!E103</f>
        <v>High income: OECD</v>
      </c>
      <c r="F103" s="256">
        <f>'AAL mundo '!F103</f>
        <v>10329400</v>
      </c>
      <c r="G103" s="189">
        <f>IFERROR('AAL mundo '!$G103/(Indicadores!$Q103)*100,"")</f>
        <v>8.1653945839485542E-2</v>
      </c>
      <c r="H103" s="186">
        <f>IFERROR('AAL mundo '!$I103/(Indicadores!$Q103)*100,"")</f>
        <v>0</v>
      </c>
      <c r="I103" s="186" t="str">
        <f>IFERROR('AAL mundo '!$K103/(Indicadores!$Q103)*100,"")</f>
        <v/>
      </c>
      <c r="J103" s="186">
        <f>IFERROR('AAL mundo '!$M103/(Indicadores!$Q103)*100,"")</f>
        <v>0.45851768441143903</v>
      </c>
      <c r="K103" s="187">
        <f>IFERROR('AAL mundo '!$O103/(Indicadores!$Q103)*100,"")</f>
        <v>0.54017163025092452</v>
      </c>
    </row>
    <row r="104" spans="1:11" ht="14">
      <c r="A104" s="235" t="str">
        <f>'AAL mundo '!A104</f>
        <v>LAC</v>
      </c>
      <c r="B104" s="236" t="str">
        <f>'AAL mundo '!B104</f>
        <v>GUF</v>
      </c>
      <c r="C104" s="236" t="str">
        <f>'AAL mundo '!C104</f>
        <v>French Guiana</v>
      </c>
      <c r="D104" s="236" t="str">
        <f>'AAL mundo '!D104</f>
        <v/>
      </c>
      <c r="E104" s="236" t="str">
        <f>'AAL mundo '!E104</f>
        <v>N.D</v>
      </c>
      <c r="F104" s="256">
        <f>'AAL mundo '!F104</f>
        <v>16800.400000000001</v>
      </c>
      <c r="G104" s="189" t="str">
        <f>IFERROR('AAL mundo '!$G104/(Indicadores!$Q104)*100,"")</f>
        <v/>
      </c>
      <c r="H104" s="186" t="str">
        <f>IFERROR('AAL mundo '!$I104/(Indicadores!$Q104)*100,"")</f>
        <v/>
      </c>
      <c r="I104" s="186" t="str">
        <f>IFERROR('AAL mundo '!$K104/(Indicadores!$Q104)*100,"")</f>
        <v/>
      </c>
      <c r="J104" s="186" t="str">
        <f>IFERROR('AAL mundo '!$M104/(Indicadores!$Q104)*100,"")</f>
        <v/>
      </c>
      <c r="K104" s="187" t="str">
        <f>IFERROR('AAL mundo '!$O104/(Indicadores!$Q104)*100,"")</f>
        <v/>
      </c>
    </row>
    <row r="105" spans="1:11" ht="14">
      <c r="A105" s="235" t="str">
        <f>'AAL mundo '!A105</f>
        <v>East Asia and the Pacific</v>
      </c>
      <c r="B105" s="236" t="str">
        <f>'AAL mundo '!B105</f>
        <v>PYF</v>
      </c>
      <c r="C105" s="236" t="str">
        <f>'AAL mundo '!C105</f>
        <v>French Polynesia</v>
      </c>
      <c r="D105" s="236" t="str">
        <f>'AAL mundo '!D105</f>
        <v>SIDS</v>
      </c>
      <c r="E105" s="236" t="str">
        <f>'AAL mundo '!E105</f>
        <v>High income: nonOECD</v>
      </c>
      <c r="F105" s="256">
        <f>'AAL mundo '!F105</f>
        <v>22002</v>
      </c>
      <c r="G105" s="189" t="str">
        <f>IFERROR('AAL mundo '!$G105/(Indicadores!$Q105)*100,"")</f>
        <v/>
      </c>
      <c r="H105" s="186" t="str">
        <f>IFERROR('AAL mundo '!$I105/(Indicadores!$Q105)*100,"")</f>
        <v/>
      </c>
      <c r="I105" s="186" t="str">
        <f>IFERROR('AAL mundo '!$K105/(Indicadores!$Q105)*100,"")</f>
        <v/>
      </c>
      <c r="J105" s="186" t="str">
        <f>IFERROR('AAL mundo '!$M105/(Indicadores!$Q105)*100,"")</f>
        <v/>
      </c>
      <c r="K105" s="187" t="str">
        <f>IFERROR('AAL mundo '!$O105/(Indicadores!$Q105)*100,"")</f>
        <v/>
      </c>
    </row>
    <row r="106" spans="1:11" ht="14">
      <c r="A106" s="235" t="str">
        <f>'AAL mundo '!A106</f>
        <v>Sub-Saharan Africa</v>
      </c>
      <c r="B106" s="236" t="str">
        <f>'AAL mundo '!B106</f>
        <v>GAB</v>
      </c>
      <c r="C106" s="236" t="str">
        <f>'AAL mundo '!C106</f>
        <v>Gabon</v>
      </c>
      <c r="D106" s="236" t="str">
        <f>'AAL mundo '!D106</f>
        <v/>
      </c>
      <c r="E106" s="236" t="str">
        <f>'AAL mundo '!E106</f>
        <v>Upper middle income</v>
      </c>
      <c r="F106" s="256">
        <f>'AAL mundo '!F106</f>
        <v>120252</v>
      </c>
      <c r="G106" s="189">
        <f>IFERROR('AAL mundo '!$G106/(Indicadores!$Q106)*100,"")</f>
        <v>6.0009379817337942E-2</v>
      </c>
      <c r="H106" s="186">
        <f>IFERROR('AAL mundo '!$I106/(Indicadores!$Q106)*100,"")</f>
        <v>0</v>
      </c>
      <c r="I106" s="186" t="str">
        <f>IFERROR('AAL mundo '!$K106/(Indicadores!$Q106)*100,"")</f>
        <v/>
      </c>
      <c r="J106" s="186">
        <f>IFERROR('AAL mundo '!$M106/(Indicadores!$Q106)*100,"")</f>
        <v>6.1451674221913271</v>
      </c>
      <c r="K106" s="187">
        <f>IFERROR('AAL mundo '!$O106/(Indicadores!$Q106)*100,"")</f>
        <v>6.2051768020086646</v>
      </c>
    </row>
    <row r="107" spans="1:11" ht="14">
      <c r="A107" s="235" t="str">
        <f>'AAL mundo '!A107</f>
        <v>Sub-Saharan Africa</v>
      </c>
      <c r="B107" s="236" t="str">
        <f>'AAL mundo '!B107</f>
        <v>GMB</v>
      </c>
      <c r="C107" s="236" t="str">
        <f>'AAL mundo '!C107</f>
        <v>Gambia</v>
      </c>
      <c r="D107" s="236" t="str">
        <f>'AAL mundo '!D107</f>
        <v/>
      </c>
      <c r="E107" s="236" t="str">
        <f>'AAL mundo '!E107</f>
        <v>Low income</v>
      </c>
      <c r="F107" s="256">
        <f>'AAL mundo '!F107</f>
        <v>2097.61</v>
      </c>
      <c r="G107" s="189">
        <f>IFERROR('AAL mundo '!$G107/(Indicadores!$Q107)*100,"")</f>
        <v>2.5256895079816696E-2</v>
      </c>
      <c r="H107" s="186">
        <f>IFERROR('AAL mundo '!$I107/(Indicadores!$Q107)*100,"")</f>
        <v>0</v>
      </c>
      <c r="I107" s="186" t="str">
        <f>IFERROR('AAL mundo '!$K107/(Indicadores!$Q107)*100,"")</f>
        <v/>
      </c>
      <c r="J107" s="186">
        <f>IFERROR('AAL mundo '!$M107/(Indicadores!$Q107)*100,"")</f>
        <v>0.88399132779358436</v>
      </c>
      <c r="K107" s="187">
        <f>IFERROR('AAL mundo '!$O107/(Indicadores!$Q107)*100,"")</f>
        <v>0.90924822287340112</v>
      </c>
    </row>
    <row r="108" spans="1:11" ht="14">
      <c r="A108" s="235" t="str">
        <f>'AAL mundo '!A108</f>
        <v>Europe and Central Asia</v>
      </c>
      <c r="B108" s="236" t="str">
        <f>'AAL mundo '!B108</f>
        <v>GEO</v>
      </c>
      <c r="C108" s="236" t="str">
        <f>'AAL mundo '!C108</f>
        <v>Georgia</v>
      </c>
      <c r="D108" s="236" t="str">
        <f>'AAL mundo '!D108</f>
        <v/>
      </c>
      <c r="E108" s="236" t="str">
        <f>'AAL mundo '!E108</f>
        <v>Lower middle income</v>
      </c>
      <c r="F108" s="256">
        <f>'AAL mundo '!F108</f>
        <v>53823.5</v>
      </c>
      <c r="G108" s="189">
        <f>IFERROR('AAL mundo '!$G108/(Indicadores!$Q108)*100,"")</f>
        <v>3.9137305337600412</v>
      </c>
      <c r="H108" s="186">
        <f>IFERROR('AAL mundo '!$I108/(Indicadores!$Q108)*100,"")</f>
        <v>0</v>
      </c>
      <c r="I108" s="186" t="str">
        <f>IFERROR('AAL mundo '!$K108/(Indicadores!$Q108)*100,"")</f>
        <v/>
      </c>
      <c r="J108" s="186">
        <f>IFERROR('AAL mundo '!$M108/(Indicadores!$Q108)*100,"")</f>
        <v>0.94486327238611378</v>
      </c>
      <c r="K108" s="187">
        <f>IFERROR('AAL mundo '!$O108/(Indicadores!$Q108)*100,"")</f>
        <v>4.8585938061461542</v>
      </c>
    </row>
    <row r="109" spans="1:11" ht="14">
      <c r="A109" s="235" t="str">
        <f>'AAL mundo '!A109</f>
        <v>Europe and Central Asia</v>
      </c>
      <c r="B109" s="236" t="str">
        <f>'AAL mundo '!B109</f>
        <v>DEU</v>
      </c>
      <c r="C109" s="236" t="str">
        <f>'AAL mundo '!C109</f>
        <v>Germany</v>
      </c>
      <c r="D109" s="236" t="str">
        <f>'AAL mundo '!D109</f>
        <v/>
      </c>
      <c r="E109" s="236" t="str">
        <f>'AAL mundo '!E109</f>
        <v>High income: OECD</v>
      </c>
      <c r="F109" s="256">
        <f>'AAL mundo '!F109</f>
        <v>15114900</v>
      </c>
      <c r="G109" s="189">
        <f>IFERROR('AAL mundo '!$G109/(Indicadores!$Q109)*100,"")</f>
        <v>0.30275012501932197</v>
      </c>
      <c r="H109" s="186">
        <f>IFERROR('AAL mundo '!$I109/(Indicadores!$Q109)*100,"")</f>
        <v>0</v>
      </c>
      <c r="I109" s="186" t="str">
        <f>IFERROR('AAL mundo '!$K109/(Indicadores!$Q109)*100,"")</f>
        <v/>
      </c>
      <c r="J109" s="186">
        <f>IFERROR('AAL mundo '!$M109/(Indicadores!$Q109)*100,"")</f>
        <v>0.27125412563802487</v>
      </c>
      <c r="K109" s="187">
        <f>IFERROR('AAL mundo '!$O109/(Indicadores!$Q109)*100,"")</f>
        <v>0.57400425065734684</v>
      </c>
    </row>
    <row r="110" spans="1:11" ht="14">
      <c r="A110" s="235" t="str">
        <f>'AAL mundo '!A110</f>
        <v>Sub-Saharan Africa</v>
      </c>
      <c r="B110" s="236" t="str">
        <f>'AAL mundo '!B110</f>
        <v>GHA</v>
      </c>
      <c r="C110" s="236" t="str">
        <f>'AAL mundo '!C110</f>
        <v>Ghana</v>
      </c>
      <c r="D110" s="236" t="str">
        <f>'AAL mundo '!D110</f>
        <v/>
      </c>
      <c r="E110" s="236" t="str">
        <f>'AAL mundo '!E110</f>
        <v>Lower middle income</v>
      </c>
      <c r="F110" s="256">
        <f>'AAL mundo '!F110</f>
        <v>74174</v>
      </c>
      <c r="G110" s="189" t="str">
        <f>IFERROR('AAL mundo '!$G110/(Indicadores!$Q110)*100,"")</f>
        <v/>
      </c>
      <c r="H110" s="186">
        <f>IFERROR('AAL mundo '!$I110/(Indicadores!$Q110)*100,"")</f>
        <v>0</v>
      </c>
      <c r="I110" s="186" t="str">
        <f>IFERROR('AAL mundo '!$K110/(Indicadores!$Q110)*100,"")</f>
        <v/>
      </c>
      <c r="J110" s="186">
        <f>IFERROR('AAL mundo '!$M110/(Indicadores!$Q110)*100,"")</f>
        <v>0.65390919457405505</v>
      </c>
      <c r="K110" s="187">
        <f>IFERROR('AAL mundo '!$O110/(Indicadores!$Q110)*100,"")</f>
        <v>0.65390919457405505</v>
      </c>
    </row>
    <row r="111" spans="1:11" ht="14">
      <c r="A111" s="235" t="str">
        <f>'AAL mundo '!A111</f>
        <v>Europe and Central Asia</v>
      </c>
      <c r="B111" s="236" t="str">
        <f>'AAL mundo '!B111</f>
        <v>GIB</v>
      </c>
      <c r="C111" s="236" t="str">
        <f>'AAL mundo '!C111</f>
        <v>Gibraltar</v>
      </c>
      <c r="D111" s="236" t="str">
        <f>'AAL mundo '!D111</f>
        <v/>
      </c>
      <c r="E111" s="236" t="str">
        <f>'AAL mundo '!E111</f>
        <v>N.D</v>
      </c>
      <c r="F111" s="256">
        <f>'AAL mundo '!F111</f>
        <v>4042.19</v>
      </c>
      <c r="G111" s="189" t="str">
        <f>IFERROR('AAL mundo '!$G111/(Indicadores!$Q111)*100,"")</f>
        <v/>
      </c>
      <c r="H111" s="186" t="str">
        <f>IFERROR('AAL mundo '!$I111/(Indicadores!$Q111)*100,"")</f>
        <v/>
      </c>
      <c r="I111" s="186" t="str">
        <f>IFERROR('AAL mundo '!$K111/(Indicadores!$Q111)*100,"")</f>
        <v/>
      </c>
      <c r="J111" s="186" t="str">
        <f>IFERROR('AAL mundo '!$M111/(Indicadores!$Q111)*100,"")</f>
        <v/>
      </c>
      <c r="K111" s="187" t="str">
        <f>IFERROR('AAL mundo '!$O111/(Indicadores!$Q111)*100,"")</f>
        <v/>
      </c>
    </row>
    <row r="112" spans="1:11" ht="14">
      <c r="A112" s="235" t="str">
        <f>'AAL mundo '!A112</f>
        <v>Europe and Central Asia</v>
      </c>
      <c r="B112" s="236" t="str">
        <f>'AAL mundo '!B112</f>
        <v>GRC</v>
      </c>
      <c r="C112" s="236" t="str">
        <f>'AAL mundo '!C112</f>
        <v>Greece</v>
      </c>
      <c r="D112" s="236" t="str">
        <f>'AAL mundo '!D112</f>
        <v/>
      </c>
      <c r="E112" s="236" t="str">
        <f>'AAL mundo '!E112</f>
        <v>High income: OECD</v>
      </c>
      <c r="F112" s="256">
        <f>'AAL mundo '!F112</f>
        <v>1181280</v>
      </c>
      <c r="G112" s="189">
        <f>IFERROR('AAL mundo '!$G112/(Indicadores!$Q112)*100,"")</f>
        <v>18.679748002341761</v>
      </c>
      <c r="H112" s="186">
        <f>IFERROR('AAL mundo '!$I112/(Indicadores!$Q112)*100,"")</f>
        <v>0</v>
      </c>
      <c r="I112" s="186" t="str">
        <f>IFERROR('AAL mundo '!$K112/(Indicadores!$Q112)*100,"")</f>
        <v/>
      </c>
      <c r="J112" s="186">
        <f>IFERROR('AAL mundo '!$M112/(Indicadores!$Q112)*100,"")</f>
        <v>0.15494826307111098</v>
      </c>
      <c r="K112" s="187">
        <f>IFERROR('AAL mundo '!$O112/(Indicadores!$Q112)*100,"")</f>
        <v>18.83469626541287</v>
      </c>
    </row>
    <row r="113" spans="1:11" ht="14">
      <c r="A113" s="235" t="str">
        <f>'AAL mundo '!A113</f>
        <v>LAC</v>
      </c>
      <c r="B113" s="236" t="str">
        <f>'AAL mundo '!B113</f>
        <v>GRD</v>
      </c>
      <c r="C113" s="236" t="str">
        <f>'AAL mundo '!C113</f>
        <v>Grenada</v>
      </c>
      <c r="D113" s="236" t="str">
        <f>'AAL mundo '!D113</f>
        <v>SIDS</v>
      </c>
      <c r="E113" s="236" t="str">
        <f>'AAL mundo '!E113</f>
        <v>Upper middle income</v>
      </c>
      <c r="F113" s="256">
        <f>'AAL mundo '!F113</f>
        <v>4536.1899999999996</v>
      </c>
      <c r="G113" s="189">
        <f>IFERROR('AAL mundo '!$G113/(Indicadores!$Q113)*100,"")</f>
        <v>5.5747623163353497</v>
      </c>
      <c r="H113" s="186">
        <f>IFERROR('AAL mundo '!$I113/(Indicadores!$Q113)*100,"")</f>
        <v>13.658167675021609</v>
      </c>
      <c r="I113" s="186" t="str">
        <f>IFERROR('AAL mundo '!$K113/(Indicadores!$Q113)*100,"")</f>
        <v/>
      </c>
      <c r="J113" s="186" t="str">
        <f>IFERROR('AAL mundo '!$M113/(Indicadores!$Q113)*100,"")</f>
        <v/>
      </c>
      <c r="K113" s="187">
        <f>IFERROR('AAL mundo '!$O113/(Indicadores!$Q113)*100,"")</f>
        <v>19.232929991356961</v>
      </c>
    </row>
    <row r="114" spans="1:11" ht="14">
      <c r="A114" s="235" t="str">
        <f>'AAL mundo '!A114</f>
        <v>LAC</v>
      </c>
      <c r="B114" s="236" t="str">
        <f>'AAL mundo '!B114</f>
        <v>GLP</v>
      </c>
      <c r="C114" s="236" t="str">
        <f>'AAL mundo '!C114</f>
        <v>Guadeloupe</v>
      </c>
      <c r="D114" s="236" t="str">
        <f>'AAL mundo '!D114</f>
        <v>SIDS</v>
      </c>
      <c r="E114" s="236" t="str">
        <f>'AAL mundo '!E114</f>
        <v>N.D</v>
      </c>
      <c r="F114" s="256">
        <f>'AAL mundo '!F114</f>
        <v>41119.1</v>
      </c>
      <c r="G114" s="189" t="str">
        <f>IFERROR('AAL mundo '!$G114/(Indicadores!$Q114)*100,"")</f>
        <v/>
      </c>
      <c r="H114" s="186" t="str">
        <f>IFERROR('AAL mundo '!$I114/(Indicadores!$Q114)*100,"")</f>
        <v/>
      </c>
      <c r="I114" s="186" t="str">
        <f>IFERROR('AAL mundo '!$K114/(Indicadores!$Q114)*100,"")</f>
        <v/>
      </c>
      <c r="J114" s="186" t="str">
        <f>IFERROR('AAL mundo '!$M114/(Indicadores!$Q114)*100,"")</f>
        <v/>
      </c>
      <c r="K114" s="187" t="str">
        <f>IFERROR('AAL mundo '!$O114/(Indicadores!$Q114)*100,"")</f>
        <v/>
      </c>
    </row>
    <row r="115" spans="1:11" ht="14">
      <c r="A115" s="235" t="str">
        <f>'AAL mundo '!A115</f>
        <v>LAC</v>
      </c>
      <c r="B115" s="236" t="str">
        <f>'AAL mundo '!B115</f>
        <v>GTM</v>
      </c>
      <c r="C115" s="236" t="str">
        <f>'AAL mundo '!C115</f>
        <v>Guatemala</v>
      </c>
      <c r="D115" s="236" t="str">
        <f>'AAL mundo '!D115</f>
        <v/>
      </c>
      <c r="E115" s="236" t="str">
        <f>'AAL mundo '!E115</f>
        <v>Lower middle income</v>
      </c>
      <c r="F115" s="256">
        <f>'AAL mundo '!F115</f>
        <v>172912</v>
      </c>
      <c r="G115" s="189">
        <f>IFERROR('AAL mundo '!$G115/(Indicadores!$Q115)*100,"")</f>
        <v>8.6287760053240046</v>
      </c>
      <c r="H115" s="186">
        <f>IFERROR('AAL mundo '!$I115/(Indicadores!$Q115)*100,"")</f>
        <v>0</v>
      </c>
      <c r="I115" s="186" t="str">
        <f>IFERROR('AAL mundo '!$K115/(Indicadores!$Q115)*100,"")</f>
        <v/>
      </c>
      <c r="J115" s="186">
        <f>IFERROR('AAL mundo '!$M115/(Indicadores!$Q115)*100,"")</f>
        <v>0.70601871369721525</v>
      </c>
      <c r="K115" s="187">
        <f>IFERROR('AAL mundo '!$O115/(Indicadores!$Q115)*100,"")</f>
        <v>9.3347947190212182</v>
      </c>
    </row>
    <row r="116" spans="1:11" ht="14">
      <c r="A116" s="235" t="str">
        <f>'AAL mundo '!A116</f>
        <v>Sub-Saharan Africa</v>
      </c>
      <c r="B116" s="236" t="str">
        <f>'AAL mundo '!B116</f>
        <v>GIN</v>
      </c>
      <c r="C116" s="236" t="str">
        <f>'AAL mundo '!C116</f>
        <v>Guinea</v>
      </c>
      <c r="D116" s="236" t="str">
        <f>'AAL mundo '!D116</f>
        <v/>
      </c>
      <c r="E116" s="236" t="str">
        <f>'AAL mundo '!E116</f>
        <v>Low income</v>
      </c>
      <c r="F116" s="256">
        <f>'AAL mundo '!F116</f>
        <v>13665.9</v>
      </c>
      <c r="G116" s="189">
        <f>IFERROR('AAL mundo '!$G116/(Indicadores!$Q116)*100,"")</f>
        <v>4.8467427040966522E-2</v>
      </c>
      <c r="H116" s="186">
        <f>IFERROR('AAL mundo '!$I116/(Indicadores!$Q116)*100,"")</f>
        <v>0</v>
      </c>
      <c r="I116" s="186" t="str">
        <f>IFERROR('AAL mundo '!$K116/(Indicadores!$Q116)*100,"")</f>
        <v/>
      </c>
      <c r="J116" s="186">
        <f>IFERROR('AAL mundo '!$M116/(Indicadores!$Q116)*100,"")</f>
        <v>2.6290886534888731</v>
      </c>
      <c r="K116" s="187">
        <f>IFERROR('AAL mundo '!$O116/(Indicadores!$Q116)*100,"")</f>
        <v>2.6775560805298393</v>
      </c>
    </row>
    <row r="117" spans="1:11" ht="14">
      <c r="A117" s="235" t="str">
        <f>'AAL mundo '!A117</f>
        <v>Sub-Saharan Africa</v>
      </c>
      <c r="B117" s="236" t="str">
        <f>'AAL mundo '!B117</f>
        <v>GNB</v>
      </c>
      <c r="C117" s="236" t="str">
        <f>'AAL mundo '!C117</f>
        <v>Guinea-Bissau</v>
      </c>
      <c r="D117" s="236" t="str">
        <f>'AAL mundo '!D117</f>
        <v>SIDS</v>
      </c>
      <c r="E117" s="236" t="str">
        <f>'AAL mundo '!E117</f>
        <v>Low income</v>
      </c>
      <c r="F117" s="256">
        <f>'AAL mundo '!F117</f>
        <v>2029.35</v>
      </c>
      <c r="G117" s="189">
        <f>IFERROR('AAL mundo '!$G117/(Indicadores!$Q117)*100,"")</f>
        <v>8.4738557348303059E-2</v>
      </c>
      <c r="H117" s="186">
        <f>IFERROR('AAL mundo '!$I117/(Indicadores!$Q117)*100,"")</f>
        <v>0</v>
      </c>
      <c r="I117" s="186" t="str">
        <f>IFERROR('AAL mundo '!$K117/(Indicadores!$Q117)*100,"")</f>
        <v/>
      </c>
      <c r="J117" s="186">
        <f>IFERROR('AAL mundo '!$M117/(Indicadores!$Q117)*100,"")</f>
        <v>1.4264323820297682</v>
      </c>
      <c r="K117" s="187">
        <f>IFERROR('AAL mundo '!$O117/(Indicadores!$Q117)*100,"")</f>
        <v>1.5111709393780715</v>
      </c>
    </row>
    <row r="118" spans="1:11" ht="14">
      <c r="A118" s="235" t="str">
        <f>'AAL mundo '!A118</f>
        <v>LAC</v>
      </c>
      <c r="B118" s="236" t="str">
        <f>'AAL mundo '!B118</f>
        <v>GUY</v>
      </c>
      <c r="C118" s="236" t="str">
        <f>'AAL mundo '!C118</f>
        <v>Guyana</v>
      </c>
      <c r="D118" s="236" t="str">
        <f>'AAL mundo '!D118</f>
        <v>SIDS</v>
      </c>
      <c r="E118" s="236" t="str">
        <f>'AAL mundo '!E118</f>
        <v>Lower middle income</v>
      </c>
      <c r="F118" s="256">
        <f>'AAL mundo '!F118</f>
        <v>8076.05</v>
      </c>
      <c r="G118" s="189">
        <f>IFERROR('AAL mundo '!$G118/(Indicadores!$Q118)*100,"")</f>
        <v>1.0028377820416292E-2</v>
      </c>
      <c r="H118" s="186">
        <f>IFERROR('AAL mundo '!$I118/(Indicadores!$Q118)*100,"")</f>
        <v>0</v>
      </c>
      <c r="I118" s="186" t="str">
        <f>IFERROR('AAL mundo '!$K118/(Indicadores!$Q118)*100,"")</f>
        <v/>
      </c>
      <c r="J118" s="186">
        <f>IFERROR('AAL mundo '!$M118/(Indicadores!$Q118)*100,"")</f>
        <v>5.6409625239841645</v>
      </c>
      <c r="K118" s="187">
        <f>IFERROR('AAL mundo '!$O118/(Indicadores!$Q118)*100,"")</f>
        <v>5.6509909018045814</v>
      </c>
    </row>
    <row r="119" spans="1:11" ht="14">
      <c r="A119" s="235" t="str">
        <f>'AAL mundo '!A119</f>
        <v>LAC</v>
      </c>
      <c r="B119" s="236" t="str">
        <f>'AAL mundo '!B119</f>
        <v>HTI</v>
      </c>
      <c r="C119" s="236" t="str">
        <f>'AAL mundo '!C119</f>
        <v>Haiti</v>
      </c>
      <c r="D119" s="236" t="str">
        <f>'AAL mundo '!D119</f>
        <v>SIDS</v>
      </c>
      <c r="E119" s="236" t="str">
        <f>'AAL mundo '!E119</f>
        <v>Low income</v>
      </c>
      <c r="F119" s="256">
        <f>'AAL mundo '!F119</f>
        <v>28268.6</v>
      </c>
      <c r="G119" s="189">
        <f>IFERROR('AAL mundo '!$G119/(Indicadores!$Q119)*100,"")</f>
        <v>4.4004865564997493</v>
      </c>
      <c r="H119" s="186">
        <f>IFERROR('AAL mundo '!$I119/(Indicadores!$Q119)*100,"")</f>
        <v>1.8834509514810269</v>
      </c>
      <c r="I119" s="186" t="str">
        <f>IFERROR('AAL mundo '!$K119/(Indicadores!$Q119)*100,"")</f>
        <v/>
      </c>
      <c r="J119" s="186">
        <f>IFERROR('AAL mundo '!$M119/(Indicadores!$Q119)*100,"")</f>
        <v>1.0286086705312725</v>
      </c>
      <c r="K119" s="187">
        <f>IFERROR('AAL mundo '!$O119/(Indicadores!$Q119)*100,"")</f>
        <v>7.3125461785120489</v>
      </c>
    </row>
    <row r="120" spans="1:11" ht="14">
      <c r="A120" s="235" t="str">
        <f>'AAL mundo '!A120</f>
        <v>LAC</v>
      </c>
      <c r="B120" s="236" t="str">
        <f>'AAL mundo '!B120</f>
        <v>HND</v>
      </c>
      <c r="C120" s="236" t="str">
        <f>'AAL mundo '!C120</f>
        <v>Honduras</v>
      </c>
      <c r="D120" s="236" t="str">
        <f>'AAL mundo '!D120</f>
        <v/>
      </c>
      <c r="E120" s="236" t="str">
        <f>'AAL mundo '!E120</f>
        <v>Lower middle income</v>
      </c>
      <c r="F120" s="256">
        <f>'AAL mundo '!F120</f>
        <v>77974.8</v>
      </c>
      <c r="G120" s="189">
        <f>IFERROR('AAL mundo '!$G120/(Indicadores!$Q120)*100,"")</f>
        <v>15.653052608967741</v>
      </c>
      <c r="H120" s="186">
        <f>IFERROR('AAL mundo '!$I120/(Indicadores!$Q120)*100,"")</f>
        <v>0.5636525438682054</v>
      </c>
      <c r="I120" s="186" t="str">
        <f>IFERROR('AAL mundo '!$K120/(Indicadores!$Q120)*100,"")</f>
        <v/>
      </c>
      <c r="J120" s="186">
        <f>IFERROR('AAL mundo '!$M120/(Indicadores!$Q120)*100,"")</f>
        <v>2.4278279662753763</v>
      </c>
      <c r="K120" s="187">
        <f>IFERROR('AAL mundo '!$O120/(Indicadores!$Q120)*100,"")</f>
        <v>18.644533119111323</v>
      </c>
    </row>
    <row r="121" spans="1:11" ht="14">
      <c r="A121" s="235" t="str">
        <f>'AAL mundo '!A121</f>
        <v>Europe and Central Asia</v>
      </c>
      <c r="B121" s="236" t="str">
        <f>'AAL mundo '!B121</f>
        <v>HUN</v>
      </c>
      <c r="C121" s="236" t="str">
        <f>'AAL mundo '!C121</f>
        <v>Hungary</v>
      </c>
      <c r="D121" s="236" t="str">
        <f>'AAL mundo '!D121</f>
        <v/>
      </c>
      <c r="E121" s="236" t="str">
        <f>'AAL mundo '!E121</f>
        <v>Upper middle income</v>
      </c>
      <c r="F121" s="256">
        <f>'AAL mundo '!F121</f>
        <v>562480</v>
      </c>
      <c r="G121" s="189">
        <f>IFERROR('AAL mundo '!$G121/(Indicadores!$Q121)*100,"")</f>
        <v>0.41106659660760614</v>
      </c>
      <c r="H121" s="186">
        <f>IFERROR('AAL mundo '!$I121/(Indicadores!$Q121)*100,"")</f>
        <v>0</v>
      </c>
      <c r="I121" s="186" t="str">
        <f>IFERROR('AAL mundo '!$K121/(Indicadores!$Q121)*100,"")</f>
        <v/>
      </c>
      <c r="J121" s="186">
        <f>IFERROR('AAL mundo '!$M121/(Indicadores!$Q121)*100,"")</f>
        <v>4.6814212584112651</v>
      </c>
      <c r="K121" s="187">
        <f>IFERROR('AAL mundo '!$O121/(Indicadores!$Q121)*100,"")</f>
        <v>5.092487855018871</v>
      </c>
    </row>
    <row r="122" spans="1:11" ht="14">
      <c r="A122" s="235" t="str">
        <f>'AAL mundo '!A122</f>
        <v>Europe and Central Asia</v>
      </c>
      <c r="B122" s="236" t="str">
        <f>'AAL mundo '!B122</f>
        <v>ISL</v>
      </c>
      <c r="C122" s="236" t="str">
        <f>'AAL mundo '!C122</f>
        <v>Iceland</v>
      </c>
      <c r="D122" s="236" t="str">
        <f>'AAL mundo '!D122</f>
        <v/>
      </c>
      <c r="E122" s="236" t="str">
        <f>'AAL mundo '!E122</f>
        <v>High income: OECD</v>
      </c>
      <c r="F122" s="256">
        <f>'AAL mundo '!F122</f>
        <v>57291.7</v>
      </c>
      <c r="G122" s="189">
        <f>IFERROR('AAL mundo '!$G122/(Indicadores!$Q122)*100,"")</f>
        <v>1.1079664444513346</v>
      </c>
      <c r="H122" s="186">
        <f>IFERROR('AAL mundo '!$I122/(Indicadores!$Q122)*100,"")</f>
        <v>0</v>
      </c>
      <c r="I122" s="186" t="str">
        <f>IFERROR('AAL mundo '!$K122/(Indicadores!$Q122)*100,"")</f>
        <v/>
      </c>
      <c r="J122" s="186" t="str">
        <f>IFERROR('AAL mundo '!$M122/(Indicadores!$Q122)*100,"")</f>
        <v/>
      </c>
      <c r="K122" s="187">
        <f>IFERROR('AAL mundo '!$O122/(Indicadores!$Q122)*100,"")</f>
        <v>1.1079664444513346</v>
      </c>
    </row>
    <row r="123" spans="1:11" ht="14">
      <c r="A123" s="235" t="str">
        <f>'AAL mundo '!A123</f>
        <v>South Asia</v>
      </c>
      <c r="B123" s="236" t="str">
        <f>'AAL mundo '!B123</f>
        <v>IND</v>
      </c>
      <c r="C123" s="236" t="str">
        <f>'AAL mundo '!C123</f>
        <v>India</v>
      </c>
      <c r="D123" s="236" t="str">
        <f>'AAL mundo '!D123</f>
        <v/>
      </c>
      <c r="E123" s="236" t="str">
        <f>'AAL mundo '!E123</f>
        <v>Lower middle income</v>
      </c>
      <c r="F123" s="256">
        <f>'AAL mundo '!F123</f>
        <v>5769370</v>
      </c>
      <c r="G123" s="189">
        <f>IFERROR('AAL mundo '!$G123/(Indicadores!$Q123)*100,"")</f>
        <v>7.5894710074980803E-2</v>
      </c>
      <c r="H123" s="186">
        <f>IFERROR('AAL mundo '!$I123/(Indicadores!$Q123)*100,"")</f>
        <v>0.32077178369077547</v>
      </c>
      <c r="I123" s="186" t="str">
        <f>IFERROR('AAL mundo '!$K123/(Indicadores!$Q123)*100,"")</f>
        <v/>
      </c>
      <c r="J123" s="186">
        <f>IFERROR('AAL mundo '!$M123/(Indicadores!$Q123)*100,"")</f>
        <v>1.0589755200588764</v>
      </c>
      <c r="K123" s="187">
        <f>IFERROR('AAL mundo '!$O123/(Indicadores!$Q123)*100,"")</f>
        <v>1.4556420138246327</v>
      </c>
    </row>
    <row r="124" spans="1:11" ht="14">
      <c r="A124" s="235" t="str">
        <f>'AAL mundo '!A124</f>
        <v>East Asia and the Pacific</v>
      </c>
      <c r="B124" s="236" t="str">
        <f>'AAL mundo '!B124</f>
        <v>IDN</v>
      </c>
      <c r="C124" s="236" t="str">
        <f>'AAL mundo '!C124</f>
        <v>Indonesia</v>
      </c>
      <c r="D124" s="236" t="str">
        <f>'AAL mundo '!D124</f>
        <v/>
      </c>
      <c r="E124" s="236" t="str">
        <f>'AAL mundo '!E124</f>
        <v>Lower middle income</v>
      </c>
      <c r="F124" s="256">
        <f>'AAL mundo '!F124</f>
        <v>2827830</v>
      </c>
      <c r="G124" s="189">
        <f>IFERROR('AAL mundo '!$G124/(Indicadores!$Q124)*100,"")</f>
        <v>0.38559155582248278</v>
      </c>
      <c r="H124" s="186">
        <f>IFERROR('AAL mundo '!$I124/(Indicadores!$Q124)*100,"")</f>
        <v>1.3080972664616981E-2</v>
      </c>
      <c r="I124" s="186">
        <f>IFERROR('AAL mundo '!$K124/(Indicadores!$Q124)*100,"")</f>
        <v>1.6636260797710186E-2</v>
      </c>
      <c r="J124" s="186">
        <f>IFERROR('AAL mundo '!$M124/(Indicadores!$Q124)*100,"")</f>
        <v>0.72103592800675875</v>
      </c>
      <c r="K124" s="187">
        <f>IFERROR('AAL mundo '!$O124/(Indicadores!$Q124)*100,"")</f>
        <v>1.1363447172915688</v>
      </c>
    </row>
    <row r="125" spans="1:11" ht="14">
      <c r="A125" s="235" t="str">
        <f>'AAL mundo '!A125</f>
        <v>Middle East and North Africa</v>
      </c>
      <c r="B125" s="236" t="str">
        <f>'AAL mundo '!B125</f>
        <v>IRN</v>
      </c>
      <c r="C125" s="236" t="str">
        <f>'AAL mundo '!C125</f>
        <v>Iran (Islamic Republic of)</v>
      </c>
      <c r="D125" s="236" t="str">
        <f>'AAL mundo '!D125</f>
        <v/>
      </c>
      <c r="E125" s="236" t="str">
        <f>'AAL mundo '!E125</f>
        <v>Upper middle income</v>
      </c>
      <c r="F125" s="256">
        <f>'AAL mundo '!F125</f>
        <v>2067640</v>
      </c>
      <c r="G125" s="189">
        <f>IFERROR('AAL mundo '!$G125/(Indicadores!$Q125)*100,"")</f>
        <v>3.7658981949242305</v>
      </c>
      <c r="H125" s="186">
        <f>IFERROR('AAL mundo '!$I125/(Indicadores!$Q125)*100,"")</f>
        <v>0</v>
      </c>
      <c r="I125" s="186" t="str">
        <f>IFERROR('AAL mundo '!$K125/(Indicadores!$Q125)*100,"")</f>
        <v/>
      </c>
      <c r="J125" s="186">
        <f>IFERROR('AAL mundo '!$M125/(Indicadores!$Q125)*100,"")</f>
        <v>0.44510725903117904</v>
      </c>
      <c r="K125" s="187">
        <f>IFERROR('AAL mundo '!$O125/(Indicadores!$Q125)*100,"")</f>
        <v>4.2110054539554094</v>
      </c>
    </row>
    <row r="126" spans="1:11" ht="14">
      <c r="A126" s="235" t="str">
        <f>'AAL mundo '!A126</f>
        <v>Middle East and North Africa</v>
      </c>
      <c r="B126" s="236" t="str">
        <f>'AAL mundo '!B126</f>
        <v>IRQ</v>
      </c>
      <c r="C126" s="236" t="str">
        <f>'AAL mundo '!C126</f>
        <v>Iraq</v>
      </c>
      <c r="D126" s="236" t="str">
        <f>'AAL mundo '!D126</f>
        <v/>
      </c>
      <c r="E126" s="236" t="str">
        <f>'AAL mundo '!E126</f>
        <v>Upper middle income</v>
      </c>
      <c r="F126" s="256">
        <f>'AAL mundo '!F126</f>
        <v>132500</v>
      </c>
      <c r="G126" s="189">
        <f>IFERROR('AAL mundo '!$G126/(Indicadores!$Q126)*100,"")</f>
        <v>0.31796421657072432</v>
      </c>
      <c r="H126" s="186">
        <f>IFERROR('AAL mundo '!$I126/(Indicadores!$Q126)*100,"")</f>
        <v>0</v>
      </c>
      <c r="I126" s="186" t="str">
        <f>IFERROR('AAL mundo '!$K126/(Indicadores!$Q126)*100,"")</f>
        <v/>
      </c>
      <c r="J126" s="186">
        <f>IFERROR('AAL mundo '!$M126/(Indicadores!$Q126)*100,"")</f>
        <v>0.56841862488127792</v>
      </c>
      <c r="K126" s="187">
        <f>IFERROR('AAL mundo '!$O126/(Indicadores!$Q126)*100,"")</f>
        <v>0.8863828414520023</v>
      </c>
    </row>
    <row r="127" spans="1:11" ht="14">
      <c r="A127" s="235" t="str">
        <f>'AAL mundo '!A127</f>
        <v>Europe and Central Asia</v>
      </c>
      <c r="B127" s="236" t="str">
        <f>'AAL mundo '!B127</f>
        <v>IRL</v>
      </c>
      <c r="C127" s="236" t="str">
        <f>'AAL mundo '!C127</f>
        <v>Ireland</v>
      </c>
      <c r="D127" s="236" t="str">
        <f>'AAL mundo '!D127</f>
        <v/>
      </c>
      <c r="E127" s="236" t="str">
        <f>'AAL mundo '!E127</f>
        <v>High income: OECD</v>
      </c>
      <c r="F127" s="256">
        <f>'AAL mundo '!F127</f>
        <v>778822</v>
      </c>
      <c r="G127" s="189">
        <f>IFERROR('AAL mundo '!$G127/(Indicadores!$Q127)*100,"")</f>
        <v>2.6257551806085893E-2</v>
      </c>
      <c r="H127" s="186">
        <f>IFERROR('AAL mundo '!$I127/(Indicadores!$Q127)*100,"")</f>
        <v>0</v>
      </c>
      <c r="I127" s="186" t="str">
        <f>IFERROR('AAL mundo '!$K127/(Indicadores!$Q127)*100,"")</f>
        <v/>
      </c>
      <c r="J127" s="186">
        <f>IFERROR('AAL mundo '!$M127/(Indicadores!$Q127)*100,"")</f>
        <v>0.35036904623010678</v>
      </c>
      <c r="K127" s="187">
        <f>IFERROR('AAL mundo '!$O127/(Indicadores!$Q127)*100,"")</f>
        <v>0.37662659803619269</v>
      </c>
    </row>
    <row r="128" spans="1:11" ht="14">
      <c r="A128" s="235" t="str">
        <f>'AAL mundo '!A128</f>
        <v>Middle East and North Africa</v>
      </c>
      <c r="B128" s="236" t="str">
        <f>'AAL mundo '!B128</f>
        <v>ISR</v>
      </c>
      <c r="C128" s="236" t="str">
        <f>'AAL mundo '!C128</f>
        <v>Israel</v>
      </c>
      <c r="D128" s="236" t="str">
        <f>'AAL mundo '!D128</f>
        <v/>
      </c>
      <c r="E128" s="236" t="str">
        <f>'AAL mundo '!E128</f>
        <v>High income: OECD</v>
      </c>
      <c r="F128" s="256">
        <f>'AAL mundo '!F128</f>
        <v>853829</v>
      </c>
      <c r="G128" s="189">
        <f>IFERROR('AAL mundo '!$G128/(Indicadores!$Q128)*100,"")</f>
        <v>0.64443402406132944</v>
      </c>
      <c r="H128" s="186">
        <f>IFERROR('AAL mundo '!$I128/(Indicadores!$Q128)*100,"")</f>
        <v>0</v>
      </c>
      <c r="I128" s="186" t="str">
        <f>IFERROR('AAL mundo '!$K128/(Indicadores!$Q128)*100,"")</f>
        <v/>
      </c>
      <c r="J128" s="186">
        <f>IFERROR('AAL mundo '!$M128/(Indicadores!$Q128)*100,"")</f>
        <v>5.2728263796059695E-3</v>
      </c>
      <c r="K128" s="187">
        <f>IFERROR('AAL mundo '!$O128/(Indicadores!$Q128)*100,"")</f>
        <v>0.64970685044093546</v>
      </c>
    </row>
    <row r="129" spans="1:11" ht="14">
      <c r="A129" s="235" t="str">
        <f>'AAL mundo '!A129</f>
        <v>Europe and Central Asia</v>
      </c>
      <c r="B129" s="236" t="str">
        <f>'AAL mundo '!B129</f>
        <v>ITA</v>
      </c>
      <c r="C129" s="236" t="str">
        <f>'AAL mundo '!C129</f>
        <v>Italy</v>
      </c>
      <c r="D129" s="236" t="str">
        <f>'AAL mundo '!D129</f>
        <v/>
      </c>
      <c r="E129" s="236" t="str">
        <f>'AAL mundo '!E129</f>
        <v>High income: OECD</v>
      </c>
      <c r="F129" s="256">
        <f>'AAL mundo '!F129</f>
        <v>8604330</v>
      </c>
      <c r="G129" s="189">
        <f>IFERROR('AAL mundo '!$G129/(Indicadores!$Q129)*100,"")</f>
        <v>2.7473453785763757</v>
      </c>
      <c r="H129" s="186">
        <f>IFERROR('AAL mundo '!$I129/(Indicadores!$Q129)*100,"")</f>
        <v>0</v>
      </c>
      <c r="I129" s="186" t="str">
        <f>IFERROR('AAL mundo '!$K129/(Indicadores!$Q129)*100,"")</f>
        <v/>
      </c>
      <c r="J129" s="186">
        <f>IFERROR('AAL mundo '!$M129/(Indicadores!$Q129)*100,"")</f>
        <v>0.14833853507708039</v>
      </c>
      <c r="K129" s="187">
        <f>IFERROR('AAL mundo '!$O129/(Indicadores!$Q129)*100,"")</f>
        <v>2.8956839136534565</v>
      </c>
    </row>
    <row r="130" spans="1:11" ht="14">
      <c r="A130" s="235" t="str">
        <f>'AAL mundo '!A130</f>
        <v>LAC</v>
      </c>
      <c r="B130" s="236" t="str">
        <f>'AAL mundo '!B130</f>
        <v>JAM</v>
      </c>
      <c r="C130" s="236" t="str">
        <f>'AAL mundo '!C130</f>
        <v>Jamaica</v>
      </c>
      <c r="D130" s="236" t="str">
        <f>'AAL mundo '!D130</f>
        <v>SIDS</v>
      </c>
      <c r="E130" s="236" t="str">
        <f>'AAL mundo '!E130</f>
        <v>Upper middle income</v>
      </c>
      <c r="F130" s="256">
        <f>'AAL mundo '!F130</f>
        <v>70711.399999999994</v>
      </c>
      <c r="G130" s="189">
        <f>IFERROR('AAL mundo '!$G130/(Indicadores!$Q130)*100,"")</f>
        <v>1.5970377199545214</v>
      </c>
      <c r="H130" s="186">
        <f>IFERROR('AAL mundo '!$I130/(Indicadores!$Q130)*100,"")</f>
        <v>13.199230107628232</v>
      </c>
      <c r="I130" s="186" t="str">
        <f>IFERROR('AAL mundo '!$K130/(Indicadores!$Q130)*100,"")</f>
        <v/>
      </c>
      <c r="J130" s="186">
        <f>IFERROR('AAL mundo '!$M130/(Indicadores!$Q130)*100,"")</f>
        <v>0.3203903364339532</v>
      </c>
      <c r="K130" s="187">
        <f>IFERROR('AAL mundo '!$O130/(Indicadores!$Q130)*100,"")</f>
        <v>15.116658164016709</v>
      </c>
    </row>
    <row r="131" spans="1:11" ht="14">
      <c r="A131" s="235" t="str">
        <f>'AAL mundo '!A131</f>
        <v>East Asia and the Pacific</v>
      </c>
      <c r="B131" s="236" t="str">
        <f>'AAL mundo '!B131</f>
        <v>JPN</v>
      </c>
      <c r="C131" s="236" t="str">
        <f>'AAL mundo '!C131</f>
        <v>Japan</v>
      </c>
      <c r="D131" s="236" t="str">
        <f>'AAL mundo '!D131</f>
        <v/>
      </c>
      <c r="E131" s="236" t="str">
        <f>'AAL mundo '!E131</f>
        <v>High income: OECD</v>
      </c>
      <c r="F131" s="256">
        <f>'AAL mundo '!F131</f>
        <v>39255200</v>
      </c>
      <c r="G131" s="189">
        <f>IFERROR('AAL mundo '!$G131/(Indicadores!$Q131)*100,"")</f>
        <v>3.1683948088691598</v>
      </c>
      <c r="H131" s="186">
        <f>IFERROR('AAL mundo '!$I131/(Indicadores!$Q131)*100,"")</f>
        <v>2.2224158565846959</v>
      </c>
      <c r="I131" s="186">
        <f>IFERROR('AAL mundo '!$K131/(Indicadores!$Q131)*100,"")</f>
        <v>0.29808786388025715</v>
      </c>
      <c r="J131" s="186">
        <f>IFERROR('AAL mundo '!$M131/(Indicadores!$Q131)*100,"")</f>
        <v>0.24233755538988852</v>
      </c>
      <c r="K131" s="187">
        <f>IFERROR('AAL mundo '!$O131/(Indicadores!$Q131)*100,"")</f>
        <v>5.9312360847240013</v>
      </c>
    </row>
    <row r="132" spans="1:11" ht="14">
      <c r="A132" s="235" t="str">
        <f>'AAL mundo '!A132</f>
        <v>Middle East and North Africa</v>
      </c>
      <c r="B132" s="236" t="str">
        <f>'AAL mundo '!B132</f>
        <v>JOR</v>
      </c>
      <c r="C132" s="236" t="str">
        <f>'AAL mundo '!C132</f>
        <v>Jordan</v>
      </c>
      <c r="D132" s="236" t="str">
        <f>'AAL mundo '!D132</f>
        <v/>
      </c>
      <c r="E132" s="236" t="str">
        <f>'AAL mundo '!E132</f>
        <v>Upper middle income</v>
      </c>
      <c r="F132" s="256">
        <f>'AAL mundo '!F132</f>
        <v>121481</v>
      </c>
      <c r="G132" s="189">
        <f>IFERROR('AAL mundo '!$G132/(Indicadores!$Q132)*100,"")</f>
        <v>0.47452319468653081</v>
      </c>
      <c r="H132" s="186">
        <f>IFERROR('AAL mundo '!$I132/(Indicadores!$Q132)*100,"")</f>
        <v>0</v>
      </c>
      <c r="I132" s="186" t="str">
        <f>IFERROR('AAL mundo '!$K132/(Indicadores!$Q132)*100,"")</f>
        <v/>
      </c>
      <c r="J132" s="186">
        <f>IFERROR('AAL mundo '!$M132/(Indicadores!$Q132)*100,"")</f>
        <v>9.1313652599137821E-3</v>
      </c>
      <c r="K132" s="187">
        <f>IFERROR('AAL mundo '!$O132/(Indicadores!$Q132)*100,"")</f>
        <v>0.48365455994644463</v>
      </c>
    </row>
    <row r="133" spans="1:11" ht="14">
      <c r="A133" s="235" t="str">
        <f>'AAL mundo '!A133</f>
        <v>Europe and Central Asia</v>
      </c>
      <c r="B133" s="236" t="str">
        <f>'AAL mundo '!B133</f>
        <v>KAZ</v>
      </c>
      <c r="C133" s="236" t="str">
        <f>'AAL mundo '!C133</f>
        <v>Kazakhstan</v>
      </c>
      <c r="D133" s="236" t="str">
        <f>'AAL mundo '!D133</f>
        <v/>
      </c>
      <c r="E133" s="236" t="str">
        <f>'AAL mundo '!E133</f>
        <v>Upper middle income</v>
      </c>
      <c r="F133" s="256">
        <f>'AAL mundo '!F133</f>
        <v>734310</v>
      </c>
      <c r="G133" s="189">
        <f>IFERROR('AAL mundo '!$G133/(Indicadores!$Q133)*100,"")</f>
        <v>0.89311801344947928</v>
      </c>
      <c r="H133" s="186">
        <f>IFERROR('AAL mundo '!$I133/(Indicadores!$Q133)*100,"")</f>
        <v>0</v>
      </c>
      <c r="I133" s="186" t="str">
        <f>IFERROR('AAL mundo '!$K133/(Indicadores!$Q133)*100,"")</f>
        <v/>
      </c>
      <c r="J133" s="186">
        <f>IFERROR('AAL mundo '!$M133/(Indicadores!$Q133)*100,"")</f>
        <v>0.83745091082962264</v>
      </c>
      <c r="K133" s="187">
        <f>IFERROR('AAL mundo '!$O133/(Indicadores!$Q133)*100,"")</f>
        <v>1.7305689242791018</v>
      </c>
    </row>
    <row r="134" spans="1:11" ht="14">
      <c r="A134" s="235" t="str">
        <f>'AAL mundo '!A134</f>
        <v>Sub-Saharan Africa</v>
      </c>
      <c r="B134" s="236" t="str">
        <f>'AAL mundo '!B134</f>
        <v>KEN</v>
      </c>
      <c r="C134" s="236" t="str">
        <f>'AAL mundo '!C134</f>
        <v>Kenya</v>
      </c>
      <c r="D134" s="236" t="str">
        <f>'AAL mundo '!D134</f>
        <v/>
      </c>
      <c r="E134" s="236" t="str">
        <f>'AAL mundo '!E134</f>
        <v>Low income</v>
      </c>
      <c r="F134" s="256">
        <f>'AAL mundo '!F134</f>
        <v>98382.7</v>
      </c>
      <c r="G134" s="189">
        <f>IFERROR('AAL mundo '!$G134/(Indicadores!$Q134)*100,"")</f>
        <v>9.1182650758671463E-2</v>
      </c>
      <c r="H134" s="186">
        <f>IFERROR('AAL mundo '!$I134/(Indicadores!$Q134)*100,"")</f>
        <v>0</v>
      </c>
      <c r="I134" s="186" t="str">
        <f>IFERROR('AAL mundo '!$K134/(Indicadores!$Q134)*100,"")</f>
        <v/>
      </c>
      <c r="J134" s="186">
        <f>IFERROR('AAL mundo '!$M134/(Indicadores!$Q134)*100,"")</f>
        <v>0.78103707296628133</v>
      </c>
      <c r="K134" s="187">
        <f>IFERROR('AAL mundo '!$O134/(Indicadores!$Q134)*100,"")</f>
        <v>0.87221972372495282</v>
      </c>
    </row>
    <row r="135" spans="1:11" ht="14">
      <c r="A135" s="235" t="str">
        <f>'AAL mundo '!A135</f>
        <v>East Asia and the Pacific</v>
      </c>
      <c r="B135" s="236" t="str">
        <f>'AAL mundo '!B135</f>
        <v>KIR</v>
      </c>
      <c r="C135" s="236" t="str">
        <f>'AAL mundo '!C135</f>
        <v>Kiribati</v>
      </c>
      <c r="D135" s="236" t="str">
        <f>'AAL mundo '!D135</f>
        <v>SIDS</v>
      </c>
      <c r="E135" s="236" t="str">
        <f>'AAL mundo '!E135</f>
        <v>Lower middle income</v>
      </c>
      <c r="F135" s="256">
        <f>'AAL mundo '!F135</f>
        <v>595.11500000000001</v>
      </c>
      <c r="G135" s="189" t="str">
        <f>IFERROR('AAL mundo '!$G135/(Indicadores!$Q135)*100,"")</f>
        <v/>
      </c>
      <c r="H135" s="186" t="str">
        <f>IFERROR('AAL mundo '!$I135/(Indicadores!$Q135)*100,"")</f>
        <v/>
      </c>
      <c r="I135" s="186" t="str">
        <f>IFERROR('AAL mundo '!$K135/(Indicadores!$Q135)*100,"")</f>
        <v/>
      </c>
      <c r="J135" s="186" t="str">
        <f>IFERROR('AAL mundo '!$M135/(Indicadores!$Q135)*100,"")</f>
        <v/>
      </c>
      <c r="K135" s="187" t="str">
        <f>IFERROR('AAL mundo '!$O135/(Indicadores!$Q135)*100,"")</f>
        <v/>
      </c>
    </row>
    <row r="136" spans="1:11" ht="14">
      <c r="A136" s="235" t="str">
        <f>'AAL mundo '!A136</f>
        <v>Middle East and North Africa</v>
      </c>
      <c r="B136" s="236" t="str">
        <f>'AAL mundo '!B136</f>
        <v>KWT</v>
      </c>
      <c r="C136" s="236" t="str">
        <f>'AAL mundo '!C136</f>
        <v>Kuwait</v>
      </c>
      <c r="D136" s="236" t="str">
        <f>'AAL mundo '!D136</f>
        <v/>
      </c>
      <c r="E136" s="236" t="str">
        <f>'AAL mundo '!E136</f>
        <v>High income: nonOECD</v>
      </c>
      <c r="F136" s="256">
        <f>'AAL mundo '!F136</f>
        <v>469418</v>
      </c>
      <c r="G136" s="189">
        <f>IFERROR('AAL mundo '!$G136/(Indicadores!$Q136)*100,"")</f>
        <v>0.81435448812735989</v>
      </c>
      <c r="H136" s="186">
        <f>IFERROR('AAL mundo '!$I136/(Indicadores!$Q136)*100,"")</f>
        <v>0</v>
      </c>
      <c r="I136" s="186" t="str">
        <f>IFERROR('AAL mundo '!$K136/(Indicadores!$Q136)*100,"")</f>
        <v/>
      </c>
      <c r="J136" s="186">
        <f>IFERROR('AAL mundo '!$M136/(Indicadores!$Q136)*100,"")</f>
        <v>2.9917208023345393E-3</v>
      </c>
      <c r="K136" s="187">
        <f>IFERROR('AAL mundo '!$O136/(Indicadores!$Q136)*100,"")</f>
        <v>0.81734620892969445</v>
      </c>
    </row>
    <row r="137" spans="1:11" ht="14">
      <c r="A137" s="235" t="str">
        <f>'AAL mundo '!A137</f>
        <v>Europe and Central Asia</v>
      </c>
      <c r="B137" s="236" t="str">
        <f>'AAL mundo '!B137</f>
        <v>KGZ</v>
      </c>
      <c r="C137" s="236" t="str">
        <f>'AAL mundo '!C137</f>
        <v>Kyrgyzstan</v>
      </c>
      <c r="D137" s="236" t="str">
        <f>'AAL mundo '!D137</f>
        <v/>
      </c>
      <c r="E137" s="236" t="str">
        <f>'AAL mundo '!E137</f>
        <v>Lower middle income</v>
      </c>
      <c r="F137" s="256">
        <f>'AAL mundo '!F137</f>
        <v>18466.599999999999</v>
      </c>
      <c r="G137" s="189">
        <f>IFERROR('AAL mundo '!$G137/(Indicadores!$Q137)*100,"")</f>
        <v>2.6331525187740916</v>
      </c>
      <c r="H137" s="186">
        <f>IFERROR('AAL mundo '!$I137/(Indicadores!$Q137)*100,"")</f>
        <v>0</v>
      </c>
      <c r="I137" s="186" t="str">
        <f>IFERROR('AAL mundo '!$K137/(Indicadores!$Q137)*100,"")</f>
        <v/>
      </c>
      <c r="J137" s="186">
        <f>IFERROR('AAL mundo '!$M137/(Indicadores!$Q137)*100,"")</f>
        <v>1.2652592294684453</v>
      </c>
      <c r="K137" s="187">
        <f>IFERROR('AAL mundo '!$O137/(Indicadores!$Q137)*100,"")</f>
        <v>3.8984117482425371</v>
      </c>
    </row>
    <row r="138" spans="1:11" ht="14">
      <c r="A138" s="235" t="str">
        <f>'AAL mundo '!A138</f>
        <v>East Asia and the Pacific</v>
      </c>
      <c r="B138" s="236" t="str">
        <f>'AAL mundo '!B138</f>
        <v>LAO</v>
      </c>
      <c r="C138" s="236" t="str">
        <f>'AAL mundo '!C138</f>
        <v>Lao People's Democratic Republic</v>
      </c>
      <c r="D138" s="236" t="str">
        <f>'AAL mundo '!D138</f>
        <v/>
      </c>
      <c r="E138" s="236" t="str">
        <f>'AAL mundo '!E138</f>
        <v>Lower middle income</v>
      </c>
      <c r="F138" s="256">
        <f>'AAL mundo '!F138</f>
        <v>21925.599999999999</v>
      </c>
      <c r="G138" s="189">
        <f>IFERROR('AAL mundo '!$G138/(Indicadores!$Q138)*100,"")</f>
        <v>0.13920584059223937</v>
      </c>
      <c r="H138" s="186">
        <f>IFERROR('AAL mundo '!$I138/(Indicadores!$Q138)*100,"")</f>
        <v>9.6862910948874292E-3</v>
      </c>
      <c r="I138" s="186" t="str">
        <f>IFERROR('AAL mundo '!$K138/(Indicadores!$Q138)*100,"")</f>
        <v/>
      </c>
      <c r="J138" s="186">
        <f>IFERROR('AAL mundo '!$M138/(Indicadores!$Q138)*100,"")</f>
        <v>5.7450776239648054</v>
      </c>
      <c r="K138" s="187">
        <f>IFERROR('AAL mundo '!$O138/(Indicadores!$Q138)*100,"")</f>
        <v>5.8939697556519315</v>
      </c>
    </row>
    <row r="139" spans="1:11" ht="14">
      <c r="A139" s="235" t="str">
        <f>'AAL mundo '!A139</f>
        <v>Europe and Central Asia</v>
      </c>
      <c r="B139" s="236" t="str">
        <f>'AAL mundo '!B139</f>
        <v>LVA</v>
      </c>
      <c r="C139" s="236" t="str">
        <f>'AAL mundo '!C139</f>
        <v>Latvia</v>
      </c>
      <c r="D139" s="236" t="str">
        <f>'AAL mundo '!D139</f>
        <v/>
      </c>
      <c r="E139" s="236" t="str">
        <f>'AAL mundo '!E139</f>
        <v>High income: nonOECD</v>
      </c>
      <c r="F139" s="256">
        <f>'AAL mundo '!F139</f>
        <v>95608.8</v>
      </c>
      <c r="G139" s="189" t="str">
        <f>IFERROR('AAL mundo '!$G139/(Indicadores!$Q139)*100,"")</f>
        <v/>
      </c>
      <c r="H139" s="186">
        <f>IFERROR('AAL mundo '!$I139/(Indicadores!$Q139)*100,"")</f>
        <v>0</v>
      </c>
      <c r="I139" s="186" t="str">
        <f>IFERROR('AAL mundo '!$K139/(Indicadores!$Q139)*100,"")</f>
        <v/>
      </c>
      <c r="J139" s="186">
        <f>IFERROR('AAL mundo '!$M139/(Indicadores!$Q139)*100,"")</f>
        <v>2.1588240845322155</v>
      </c>
      <c r="K139" s="187">
        <f>IFERROR('AAL mundo '!$O139/(Indicadores!$Q139)*100,"")</f>
        <v>2.1588240845322155</v>
      </c>
    </row>
    <row r="140" spans="1:11" ht="14">
      <c r="A140" s="235" t="str">
        <f>'AAL mundo '!A140</f>
        <v>Middle East and North Africa</v>
      </c>
      <c r="B140" s="236" t="str">
        <f>'AAL mundo '!B140</f>
        <v>LBN</v>
      </c>
      <c r="C140" s="236" t="str">
        <f>'AAL mundo '!C140</f>
        <v>Lebanon</v>
      </c>
      <c r="D140" s="236" t="str">
        <f>'AAL mundo '!D140</f>
        <v/>
      </c>
      <c r="E140" s="236" t="str">
        <f>'AAL mundo '!E140</f>
        <v>Upper middle income</v>
      </c>
      <c r="F140" s="256">
        <f>'AAL mundo '!F140</f>
        <v>207724</v>
      </c>
      <c r="G140" s="189">
        <f>IFERROR('AAL mundo '!$G140/(Indicadores!$Q140)*100,"")</f>
        <v>0.84947735860167672</v>
      </c>
      <c r="H140" s="186">
        <f>IFERROR('AAL mundo '!$I140/(Indicadores!$Q140)*100,"")</f>
        <v>0</v>
      </c>
      <c r="I140" s="186">
        <f>IFERROR('AAL mundo '!$K140/(Indicadores!$Q140)*100,"")</f>
        <v>1.9382141153218367E-2</v>
      </c>
      <c r="J140" s="186">
        <f>IFERROR('AAL mundo '!$M140/(Indicadores!$Q140)*100,"")</f>
        <v>2.3002980709314107E-2</v>
      </c>
      <c r="K140" s="187">
        <f>IFERROR('AAL mundo '!$O140/(Indicadores!$Q140)*100,"")</f>
        <v>0.89186248046420924</v>
      </c>
    </row>
    <row r="141" spans="1:11" ht="14">
      <c r="A141" s="235" t="str">
        <f>'AAL mundo '!A141</f>
        <v>Sub-Saharan Africa</v>
      </c>
      <c r="B141" s="236" t="str">
        <f>'AAL mundo '!B141</f>
        <v>LSO</v>
      </c>
      <c r="C141" s="236" t="str">
        <f>'AAL mundo '!C141</f>
        <v>Lesotho</v>
      </c>
      <c r="D141" s="236" t="str">
        <f>'AAL mundo '!D141</f>
        <v/>
      </c>
      <c r="E141" s="236" t="str">
        <f>'AAL mundo '!E141</f>
        <v>Lower middle income</v>
      </c>
      <c r="F141" s="256">
        <f>'AAL mundo '!F141</f>
        <v>17938</v>
      </c>
      <c r="G141" s="189">
        <f>IFERROR('AAL mundo '!$G141/(Indicadores!$Q141)*100,"")</f>
        <v>2.1884764728466268</v>
      </c>
      <c r="H141" s="186">
        <f>IFERROR('AAL mundo '!$I141/(Indicadores!$Q141)*100,"")</f>
        <v>0</v>
      </c>
      <c r="I141" s="186" t="str">
        <f>IFERROR('AAL mundo '!$K141/(Indicadores!$Q141)*100,"")</f>
        <v/>
      </c>
      <c r="J141" s="186">
        <f>IFERROR('AAL mundo '!$M141/(Indicadores!$Q141)*100,"")</f>
        <v>2.7519016142389732</v>
      </c>
      <c r="K141" s="187">
        <f>IFERROR('AAL mundo '!$O141/(Indicadores!$Q141)*100,"")</f>
        <v>4.9403780870855991</v>
      </c>
    </row>
    <row r="142" spans="1:11" ht="14">
      <c r="A142" s="235" t="str">
        <f>'AAL mundo '!A142</f>
        <v>Sub-Saharan Africa</v>
      </c>
      <c r="B142" s="236" t="str">
        <f>'AAL mundo '!B142</f>
        <v>LBR</v>
      </c>
      <c r="C142" s="236" t="str">
        <f>'AAL mundo '!C142</f>
        <v>Liberia</v>
      </c>
      <c r="D142" s="236" t="str">
        <f>'AAL mundo '!D142</f>
        <v/>
      </c>
      <c r="E142" s="236" t="str">
        <f>'AAL mundo '!E142</f>
        <v>Low income</v>
      </c>
      <c r="F142" s="256">
        <f>'AAL mundo '!F142</f>
        <v>1911.24</v>
      </c>
      <c r="G142" s="189">
        <f>IFERROR('AAL mundo '!$G142/(Indicadores!$Q142)*100,"")</f>
        <v>2.8032749665228718E-2</v>
      </c>
      <c r="H142" s="186">
        <f>IFERROR('AAL mundo '!$I142/(Indicadores!$Q142)*100,"")</f>
        <v>0</v>
      </c>
      <c r="I142" s="186" t="str">
        <f>IFERROR('AAL mundo '!$K142/(Indicadores!$Q142)*100,"")</f>
        <v/>
      </c>
      <c r="J142" s="186">
        <f>IFERROR('AAL mundo '!$M142/(Indicadores!$Q142)*100,"")</f>
        <v>0.6957218780552219</v>
      </c>
      <c r="K142" s="187">
        <f>IFERROR('AAL mundo '!$O142/(Indicadores!$Q142)*100,"")</f>
        <v>0.72375462772045052</v>
      </c>
    </row>
    <row r="143" spans="1:11" ht="14">
      <c r="A143" s="235" t="str">
        <f>'AAL mundo '!A143</f>
        <v>Middle East and North Africa</v>
      </c>
      <c r="B143" s="236" t="str">
        <f>'AAL mundo '!B143</f>
        <v>LBY</v>
      </c>
      <c r="C143" s="236" t="str">
        <f>'AAL mundo '!C143</f>
        <v>Libya</v>
      </c>
      <c r="D143" s="236" t="str">
        <f>'AAL mundo '!D143</f>
        <v/>
      </c>
      <c r="E143" s="236" t="str">
        <f>'AAL mundo '!E143</f>
        <v>Upper middle income</v>
      </c>
      <c r="F143" s="256">
        <f>'AAL mundo '!F143</f>
        <v>73757.399999999994</v>
      </c>
      <c r="G143" s="189">
        <f>IFERROR('AAL mundo '!$G143/(Indicadores!$Q143)*100,"")</f>
        <v>4.4202867383512541E-2</v>
      </c>
      <c r="H143" s="186">
        <f>IFERROR('AAL mundo '!$I143/(Indicadores!$Q143)*100,"")</f>
        <v>0</v>
      </c>
      <c r="I143" s="186">
        <f>IFERROR('AAL mundo '!$K143/(Indicadores!$Q143)*100,"")</f>
        <v>1.1925925925925925E-3</v>
      </c>
      <c r="J143" s="186">
        <f>IFERROR('AAL mundo '!$M143/(Indicadores!$Q143)*100,"")</f>
        <v>1.1656630824372757E-2</v>
      </c>
      <c r="K143" s="187">
        <f>IFERROR('AAL mundo '!$O143/(Indicadores!$Q143)*100,"")</f>
        <v>5.7052090800477892E-2</v>
      </c>
    </row>
    <row r="144" spans="1:11" ht="14">
      <c r="A144" s="235" t="str">
        <f>'AAL mundo '!A144</f>
        <v>Europe and Central Asia</v>
      </c>
      <c r="B144" s="236" t="str">
        <f>'AAL mundo '!B144</f>
        <v>LIE</v>
      </c>
      <c r="C144" s="236" t="str">
        <f>'AAL mundo '!C144</f>
        <v>Liechtenstein</v>
      </c>
      <c r="D144" s="236" t="str">
        <f>'AAL mundo '!D144</f>
        <v/>
      </c>
      <c r="E144" s="236" t="str">
        <f>'AAL mundo '!E144</f>
        <v>High income: nonOECD</v>
      </c>
      <c r="F144" s="256">
        <f>'AAL mundo '!F144</f>
        <v>18837.099999999999</v>
      </c>
      <c r="G144" s="189" t="str">
        <f>IFERROR('AAL mundo '!$G144/(Indicadores!$Q144)*100,"")</f>
        <v/>
      </c>
      <c r="H144" s="186" t="str">
        <f>IFERROR('AAL mundo '!$I144/(Indicadores!$Q144)*100,"")</f>
        <v/>
      </c>
      <c r="I144" s="186" t="str">
        <f>IFERROR('AAL mundo '!$K144/(Indicadores!$Q144)*100,"")</f>
        <v/>
      </c>
      <c r="J144" s="186" t="str">
        <f>IFERROR('AAL mundo '!$M144/(Indicadores!$Q144)*100,"")</f>
        <v/>
      </c>
      <c r="K144" s="187" t="str">
        <f>IFERROR('AAL mundo '!$O144/(Indicadores!$Q144)*100,"")</f>
        <v/>
      </c>
    </row>
    <row r="145" spans="1:11" ht="14">
      <c r="A145" s="235" t="str">
        <f>'AAL mundo '!A145</f>
        <v>Europe and Central Asia</v>
      </c>
      <c r="B145" s="236" t="str">
        <f>'AAL mundo '!B145</f>
        <v>LTU</v>
      </c>
      <c r="C145" s="236" t="str">
        <f>'AAL mundo '!C145</f>
        <v>Lithuania</v>
      </c>
      <c r="D145" s="236" t="str">
        <f>'AAL mundo '!D145</f>
        <v/>
      </c>
      <c r="E145" s="236" t="str">
        <f>'AAL mundo '!E145</f>
        <v>High income: nonOECD</v>
      </c>
      <c r="F145" s="256">
        <f>'AAL mundo '!F145</f>
        <v>135614</v>
      </c>
      <c r="G145" s="189" t="str">
        <f>IFERROR('AAL mundo '!$G145/(Indicadores!$Q145)*100,"")</f>
        <v/>
      </c>
      <c r="H145" s="186">
        <f>IFERROR('AAL mundo '!$I145/(Indicadores!$Q145)*100,"")</f>
        <v>0</v>
      </c>
      <c r="I145" s="186" t="str">
        <f>IFERROR('AAL mundo '!$K145/(Indicadores!$Q145)*100,"")</f>
        <v/>
      </c>
      <c r="J145" s="186">
        <f>IFERROR('AAL mundo '!$M145/(Indicadores!$Q145)*100,"")</f>
        <v>1.3709294457991545</v>
      </c>
      <c r="K145" s="187">
        <f>IFERROR('AAL mundo '!$O145/(Indicadores!$Q145)*100,"")</f>
        <v>1.3709294457991545</v>
      </c>
    </row>
    <row r="146" spans="1:11" ht="14">
      <c r="A146" s="235" t="str">
        <f>'AAL mundo '!A146</f>
        <v>Europe and Central Asia</v>
      </c>
      <c r="B146" s="236" t="str">
        <f>'AAL mundo '!B146</f>
        <v>LUX</v>
      </c>
      <c r="C146" s="236" t="str">
        <f>'AAL mundo '!C146</f>
        <v>Luxembourg</v>
      </c>
      <c r="D146" s="236" t="str">
        <f>'AAL mundo '!D146</f>
        <v/>
      </c>
      <c r="E146" s="236" t="str">
        <f>'AAL mundo '!E146</f>
        <v>High income: OECD</v>
      </c>
      <c r="F146" s="256">
        <f>'AAL mundo '!F146</f>
        <v>201131</v>
      </c>
      <c r="G146" s="189">
        <f>IFERROR('AAL mundo '!$G146/(Indicadores!$Q146)*100,"")</f>
        <v>0.11000040555874407</v>
      </c>
      <c r="H146" s="186">
        <f>IFERROR('AAL mundo '!$I146/(Indicadores!$Q146)*100,"")</f>
        <v>0</v>
      </c>
      <c r="I146" s="186" t="str">
        <f>IFERROR('AAL mundo '!$K146/(Indicadores!$Q146)*100,"")</f>
        <v/>
      </c>
      <c r="J146" s="186">
        <f>IFERROR('AAL mundo '!$M146/(Indicadores!$Q146)*100,"")</f>
        <v>5.578769626302546E-2</v>
      </c>
      <c r="K146" s="187">
        <f>IFERROR('AAL mundo '!$O146/(Indicadores!$Q146)*100,"")</f>
        <v>0.16578810182176956</v>
      </c>
    </row>
    <row r="147" spans="1:11" ht="14">
      <c r="A147" s="235" t="str">
        <f>'AAL mundo '!A147</f>
        <v>Sub-Saharan Africa</v>
      </c>
      <c r="B147" s="236" t="str">
        <f>'AAL mundo '!B147</f>
        <v>MDG</v>
      </c>
      <c r="C147" s="236" t="str">
        <f>'AAL mundo '!C147</f>
        <v>Madagascar</v>
      </c>
      <c r="D147" s="236" t="str">
        <f>'AAL mundo '!D147</f>
        <v/>
      </c>
      <c r="E147" s="236" t="str">
        <f>'AAL mundo '!E147</f>
        <v>Low income</v>
      </c>
      <c r="F147" s="256">
        <f>'AAL mundo '!F147</f>
        <v>23496.400000000001</v>
      </c>
      <c r="G147" s="189">
        <f>IFERROR('AAL mundo '!$G147/(Indicadores!$Q147)*100,"")</f>
        <v>3.7034914551555033E-2</v>
      </c>
      <c r="H147" s="186">
        <f>IFERROR('AAL mundo '!$I147/(Indicadores!$Q147)*100,"")</f>
        <v>13.170381854144383</v>
      </c>
      <c r="I147" s="186" t="str">
        <f>IFERROR('AAL mundo '!$K147/(Indicadores!$Q147)*100,"")</f>
        <v/>
      </c>
      <c r="J147" s="186">
        <f>IFERROR('AAL mundo '!$M147/(Indicadores!$Q147)*100,"")</f>
        <v>3.6664565406039484</v>
      </c>
      <c r="K147" s="187">
        <f>IFERROR('AAL mundo '!$O147/(Indicadores!$Q147)*100,"")</f>
        <v>16.873873309299888</v>
      </c>
    </row>
    <row r="148" spans="1:11" ht="14">
      <c r="A148" s="235" t="str">
        <f>'AAL mundo '!A148</f>
        <v>Sub-Saharan Africa</v>
      </c>
      <c r="B148" s="236" t="str">
        <f>'AAL mundo '!B148</f>
        <v>MWI</v>
      </c>
      <c r="C148" s="236" t="str">
        <f>'AAL mundo '!C148</f>
        <v>Malawi</v>
      </c>
      <c r="D148" s="236" t="str">
        <f>'AAL mundo '!D148</f>
        <v/>
      </c>
      <c r="E148" s="236" t="str">
        <f>'AAL mundo '!E148</f>
        <v>Low income</v>
      </c>
      <c r="F148" s="256">
        <f>'AAL mundo '!F148</f>
        <v>18357</v>
      </c>
      <c r="G148" s="189">
        <f>IFERROR('AAL mundo '!$G148/(Indicadores!$Q148)*100,"")</f>
        <v>1.5463206267584584</v>
      </c>
      <c r="H148" s="186">
        <f>IFERROR('AAL mundo '!$I148/(Indicadores!$Q148)*100,"")</f>
        <v>0</v>
      </c>
      <c r="I148" s="186" t="str">
        <f>IFERROR('AAL mundo '!$K148/(Indicadores!$Q148)*100,"")</f>
        <v/>
      </c>
      <c r="J148" s="186">
        <f>IFERROR('AAL mundo '!$M148/(Indicadores!$Q148)*100,"")</f>
        <v>8.6839103490520753</v>
      </c>
      <c r="K148" s="187">
        <f>IFERROR('AAL mundo '!$O148/(Indicadores!$Q148)*100,"")</f>
        <v>10.230230975810533</v>
      </c>
    </row>
    <row r="149" spans="1:11" ht="14">
      <c r="A149" s="235" t="str">
        <f>'AAL mundo '!A149</f>
        <v>East Asia and the Pacific</v>
      </c>
      <c r="B149" s="236" t="str">
        <f>'AAL mundo '!B149</f>
        <v>MYS</v>
      </c>
      <c r="C149" s="236" t="str">
        <f>'AAL mundo '!C149</f>
        <v>Malaysia</v>
      </c>
      <c r="D149" s="236" t="str">
        <f>'AAL mundo '!D149</f>
        <v/>
      </c>
      <c r="E149" s="236" t="str">
        <f>'AAL mundo '!E149</f>
        <v>Upper middle income</v>
      </c>
      <c r="F149" s="256">
        <f>'AAL mundo '!F149</f>
        <v>1170980</v>
      </c>
      <c r="G149" s="189">
        <f>IFERROR('AAL mundo '!$G149/(Indicadores!$Q149)*100,"")</f>
        <v>1.1941899074080515E-2</v>
      </c>
      <c r="H149" s="186">
        <f>IFERROR('AAL mundo '!$I149/(Indicadores!$Q149)*100,"")</f>
        <v>0</v>
      </c>
      <c r="I149" s="186" t="str">
        <f>IFERROR('AAL mundo '!$K149/(Indicadores!$Q149)*100,"")</f>
        <v/>
      </c>
      <c r="J149" s="186">
        <f>IFERROR('AAL mundo '!$M149/(Indicadores!$Q149)*100,"")</f>
        <v>1.3040918079430117</v>
      </c>
      <c r="K149" s="187">
        <f>IFERROR('AAL mundo '!$O149/(Indicadores!$Q149)*100,"")</f>
        <v>1.3160337070170922</v>
      </c>
    </row>
    <row r="150" spans="1:11" ht="14">
      <c r="A150" s="235" t="str">
        <f>'AAL mundo '!A150</f>
        <v>South Asia</v>
      </c>
      <c r="B150" s="236" t="str">
        <f>'AAL mundo '!B150</f>
        <v>MDV</v>
      </c>
      <c r="C150" s="236" t="str">
        <f>'AAL mundo '!C150</f>
        <v>Maldives</v>
      </c>
      <c r="D150" s="236" t="str">
        <f>'AAL mundo '!D150</f>
        <v>SIDS</v>
      </c>
      <c r="E150" s="236" t="str">
        <f>'AAL mundo '!E150</f>
        <v>Upper middle income</v>
      </c>
      <c r="F150" s="256">
        <f>'AAL mundo '!F150</f>
        <v>7443.12</v>
      </c>
      <c r="G150" s="189" t="str">
        <f>IFERROR('AAL mundo '!$G150/(Indicadores!$Q150)*100,"")</f>
        <v/>
      </c>
      <c r="H150" s="186">
        <f>IFERROR('AAL mundo '!$I150/(Indicadores!$Q150)*100,"")</f>
        <v>0</v>
      </c>
      <c r="I150" s="186">
        <f>IFERROR('AAL mundo '!$K150/(Indicadores!$Q150)*100,"")</f>
        <v>8.1650539003480169E-3</v>
      </c>
      <c r="J150" s="186" t="str">
        <f>IFERROR('AAL mundo '!$M150/(Indicadores!$Q150)*100,"")</f>
        <v/>
      </c>
      <c r="K150" s="187">
        <f>IFERROR('AAL mundo '!$O150/(Indicadores!$Q150)*100,"")</f>
        <v>8.1650539003480169E-3</v>
      </c>
    </row>
    <row r="151" spans="1:11" ht="14">
      <c r="A151" s="235" t="str">
        <f>'AAL mundo '!A151</f>
        <v>Sub-Saharan Africa</v>
      </c>
      <c r="B151" s="236" t="str">
        <f>'AAL mundo '!B151</f>
        <v>MLI</v>
      </c>
      <c r="C151" s="236" t="str">
        <f>'AAL mundo '!C151</f>
        <v>Mali</v>
      </c>
      <c r="D151" s="236" t="str">
        <f>'AAL mundo '!D151</f>
        <v/>
      </c>
      <c r="E151" s="236" t="str">
        <f>'AAL mundo '!E151</f>
        <v>Low income</v>
      </c>
      <c r="F151" s="256">
        <f>'AAL mundo '!F151</f>
        <v>27719.200000000001</v>
      </c>
      <c r="G151" s="189" t="str">
        <f>IFERROR('AAL mundo '!$G151/(Indicadores!$Q151)*100,"")</f>
        <v/>
      </c>
      <c r="H151" s="186">
        <f>IFERROR('AAL mundo '!$I151/(Indicadores!$Q151)*100,"")</f>
        <v>0</v>
      </c>
      <c r="I151" s="186" t="str">
        <f>IFERROR('AAL mundo '!$K151/(Indicadores!$Q151)*100,"")</f>
        <v/>
      </c>
      <c r="J151" s="186">
        <f>IFERROR('AAL mundo '!$M151/(Indicadores!$Q151)*100,"")</f>
        <v>1.9545972017881399</v>
      </c>
      <c r="K151" s="187">
        <f>IFERROR('AAL mundo '!$O151/(Indicadores!$Q151)*100,"")</f>
        <v>1.9545972017881399</v>
      </c>
    </row>
    <row r="152" spans="1:11" ht="14">
      <c r="A152" s="235" t="str">
        <f>'AAL mundo '!A152</f>
        <v>Middle East and North Africa</v>
      </c>
      <c r="B152" s="236" t="str">
        <f>'AAL mundo '!B152</f>
        <v>MLT</v>
      </c>
      <c r="C152" s="236" t="str">
        <f>'AAL mundo '!C152</f>
        <v>Malta</v>
      </c>
      <c r="D152" s="236" t="str">
        <f>'AAL mundo '!D152</f>
        <v/>
      </c>
      <c r="E152" s="236" t="str">
        <f>'AAL mundo '!E152</f>
        <v>High income: nonOECD</v>
      </c>
      <c r="F152" s="256">
        <f>'AAL mundo '!F152</f>
        <v>36990.199999999997</v>
      </c>
      <c r="G152" s="189">
        <f>IFERROR('AAL mundo '!$G152/(Indicadores!$Q152)*100,"")</f>
        <v>0.99872962039544855</v>
      </c>
      <c r="H152" s="186">
        <f>IFERROR('AAL mundo '!$I152/(Indicadores!$Q152)*100,"")</f>
        <v>0</v>
      </c>
      <c r="I152" s="186" t="str">
        <f>IFERROR('AAL mundo '!$K152/(Indicadores!$Q152)*100,"")</f>
        <v/>
      </c>
      <c r="J152" s="186" t="str">
        <f>IFERROR('AAL mundo '!$M152/(Indicadores!$Q152)*100,"")</f>
        <v/>
      </c>
      <c r="K152" s="187">
        <f>IFERROR('AAL mundo '!$O152/(Indicadores!$Q152)*100,"")</f>
        <v>0.99872962039544855</v>
      </c>
    </row>
    <row r="153" spans="1:11" ht="14">
      <c r="A153" s="235" t="str">
        <f>'AAL mundo '!A153</f>
        <v>East Asia and the Pacific</v>
      </c>
      <c r="B153" s="236" t="str">
        <f>'AAL mundo '!B153</f>
        <v>MHL</v>
      </c>
      <c r="C153" s="236" t="str">
        <f>'AAL mundo '!C153</f>
        <v>Marshall Islands</v>
      </c>
      <c r="D153" s="236" t="str">
        <f>'AAL mundo '!D153</f>
        <v>SIDS</v>
      </c>
      <c r="E153" s="236" t="str">
        <f>'AAL mundo '!E153</f>
        <v>Upper middle income</v>
      </c>
      <c r="F153" s="256">
        <f>'AAL mundo '!F153</f>
        <v>766.31399999999996</v>
      </c>
      <c r="G153" s="189" t="str">
        <f>IFERROR('AAL mundo '!$G153/(Indicadores!$Q153)*100,"")</f>
        <v/>
      </c>
      <c r="H153" s="186" t="str">
        <f>IFERROR('AAL mundo '!$I153/(Indicadores!$Q153)*100,"")</f>
        <v/>
      </c>
      <c r="I153" s="186" t="str">
        <f>IFERROR('AAL mundo '!$K153/(Indicadores!$Q153)*100,"")</f>
        <v/>
      </c>
      <c r="J153" s="186" t="str">
        <f>IFERROR('AAL mundo '!$M153/(Indicadores!$Q153)*100,"")</f>
        <v/>
      </c>
      <c r="K153" s="187" t="str">
        <f>IFERROR('AAL mundo '!$O153/(Indicadores!$Q153)*100,"")</f>
        <v/>
      </c>
    </row>
    <row r="154" spans="1:11" ht="14">
      <c r="A154" s="235" t="str">
        <f>'AAL mundo '!A154</f>
        <v>LAC</v>
      </c>
      <c r="B154" s="236" t="str">
        <f>'AAL mundo '!B154</f>
        <v>MTQ</v>
      </c>
      <c r="C154" s="236" t="str">
        <f>'AAL mundo '!C154</f>
        <v>Martinique</v>
      </c>
      <c r="D154" s="236" t="str">
        <f>'AAL mundo '!D154</f>
        <v>SIDS</v>
      </c>
      <c r="E154" s="236" t="str">
        <f>'AAL mundo '!E154</f>
        <v>N.D</v>
      </c>
      <c r="F154" s="256">
        <f>'AAL mundo '!F154</f>
        <v>39559.9</v>
      </c>
      <c r="G154" s="189" t="str">
        <f>IFERROR('AAL mundo '!$G154/(Indicadores!$Q154)*100,"")</f>
        <v/>
      </c>
      <c r="H154" s="186" t="str">
        <f>IFERROR('AAL mundo '!$I154/(Indicadores!$Q154)*100,"")</f>
        <v/>
      </c>
      <c r="I154" s="186" t="str">
        <f>IFERROR('AAL mundo '!$K154/(Indicadores!$Q154)*100,"")</f>
        <v/>
      </c>
      <c r="J154" s="186" t="str">
        <f>IFERROR('AAL mundo '!$M154/(Indicadores!$Q154)*100,"")</f>
        <v/>
      </c>
      <c r="K154" s="187" t="str">
        <f>IFERROR('AAL mundo '!$O154/(Indicadores!$Q154)*100,"")</f>
        <v/>
      </c>
    </row>
    <row r="155" spans="1:11" ht="14">
      <c r="A155" s="235" t="str">
        <f>'AAL mundo '!A155</f>
        <v>Sub-Saharan Africa</v>
      </c>
      <c r="B155" s="236" t="str">
        <f>'AAL mundo '!B155</f>
        <v>MRT</v>
      </c>
      <c r="C155" s="236" t="str">
        <f>'AAL mundo '!C155</f>
        <v>Mauritania</v>
      </c>
      <c r="D155" s="236" t="str">
        <f>'AAL mundo '!D155</f>
        <v/>
      </c>
      <c r="E155" s="236" t="str">
        <f>'AAL mundo '!E155</f>
        <v>Lower middle income</v>
      </c>
      <c r="F155" s="256">
        <f>'AAL mundo '!F155</f>
        <v>11985.5</v>
      </c>
      <c r="G155" s="189">
        <f>IFERROR('AAL mundo '!$G155/(Indicadores!$Q155)*100,"")</f>
        <v>1.0037150298027249E-2</v>
      </c>
      <c r="H155" s="186">
        <f>IFERROR('AAL mundo '!$I155/(Indicadores!$Q155)*100,"")</f>
        <v>0</v>
      </c>
      <c r="I155" s="186" t="str">
        <f>IFERROR('AAL mundo '!$K155/(Indicadores!$Q155)*100,"")</f>
        <v/>
      </c>
      <c r="J155" s="186">
        <f>IFERROR('AAL mundo '!$M155/(Indicadores!$Q155)*100,"")</f>
        <v>0.79339110764860854</v>
      </c>
      <c r="K155" s="187">
        <f>IFERROR('AAL mundo '!$O155/(Indicadores!$Q155)*100,"")</f>
        <v>0.80342825794663575</v>
      </c>
    </row>
    <row r="156" spans="1:11" ht="14">
      <c r="A156" s="235" t="str">
        <f>'AAL mundo '!A156</f>
        <v>Sub-Saharan Africa</v>
      </c>
      <c r="B156" s="236" t="str">
        <f>'AAL mundo '!B156</f>
        <v>MUS</v>
      </c>
      <c r="C156" s="236" t="str">
        <f>'AAL mundo '!C156</f>
        <v>Mauritius</v>
      </c>
      <c r="D156" s="236" t="str">
        <f>'AAL mundo '!D156</f>
        <v>SIDS</v>
      </c>
      <c r="E156" s="236" t="str">
        <f>'AAL mundo '!E156</f>
        <v>Upper middle income</v>
      </c>
      <c r="F156" s="256">
        <f>'AAL mundo '!F156</f>
        <v>44217.9</v>
      </c>
      <c r="G156" s="189" t="str">
        <f>IFERROR('AAL mundo '!$G156/(Indicadores!$Q156)*100,"")</f>
        <v/>
      </c>
      <c r="H156" s="186">
        <f>IFERROR('AAL mundo '!$I156/(Indicadores!$Q156)*100,"")</f>
        <v>3.8704311825922413</v>
      </c>
      <c r="I156" s="186" t="str">
        <f>IFERROR('AAL mundo '!$K156/(Indicadores!$Q156)*100,"")</f>
        <v/>
      </c>
      <c r="J156" s="186" t="str">
        <f>IFERROR('AAL mundo '!$M156/(Indicadores!$Q156)*100,"")</f>
        <v/>
      </c>
      <c r="K156" s="187">
        <f>IFERROR('AAL mundo '!$O156/(Indicadores!$Q156)*100,"")</f>
        <v>3.8704311825922413</v>
      </c>
    </row>
    <row r="157" spans="1:11" ht="14">
      <c r="A157" s="235" t="str">
        <f>'AAL mundo '!A157</f>
        <v>Sub-Saharan Africa</v>
      </c>
      <c r="B157" s="236" t="str">
        <f>'AAL mundo '!B157</f>
        <v>MYT</v>
      </c>
      <c r="C157" s="236" t="str">
        <f>'AAL mundo '!C157</f>
        <v>Mayotte</v>
      </c>
      <c r="D157" s="236" t="str">
        <f>'AAL mundo '!D157</f>
        <v/>
      </c>
      <c r="E157" s="236" t="str">
        <f>'AAL mundo '!E157</f>
        <v>N.D</v>
      </c>
      <c r="F157" s="256">
        <f>'AAL mundo '!F157</f>
        <v>6949.04</v>
      </c>
      <c r="G157" s="189" t="str">
        <f>IFERROR('AAL mundo '!$G157/(Indicadores!$Q157)*100,"")</f>
        <v/>
      </c>
      <c r="H157" s="186" t="str">
        <f>IFERROR('AAL mundo '!$I157/(Indicadores!$Q157)*100,"")</f>
        <v/>
      </c>
      <c r="I157" s="186" t="str">
        <f>IFERROR('AAL mundo '!$K157/(Indicadores!$Q157)*100,"")</f>
        <v/>
      </c>
      <c r="J157" s="186" t="str">
        <f>IFERROR('AAL mundo '!$M157/(Indicadores!$Q157)*100,"")</f>
        <v/>
      </c>
      <c r="K157" s="187" t="str">
        <f>IFERROR('AAL mundo '!$O157/(Indicadores!$Q157)*100,"")</f>
        <v/>
      </c>
    </row>
    <row r="158" spans="1:11" ht="14">
      <c r="A158" s="235" t="str">
        <f>'AAL mundo '!A158</f>
        <v>LAC</v>
      </c>
      <c r="B158" s="236" t="str">
        <f>'AAL mundo '!B158</f>
        <v>MEX</v>
      </c>
      <c r="C158" s="236" t="str">
        <f>'AAL mundo '!C158</f>
        <v>Mexico</v>
      </c>
      <c r="D158" s="236" t="str">
        <f>'AAL mundo '!D158</f>
        <v/>
      </c>
      <c r="E158" s="236" t="str">
        <f>'AAL mundo '!E158</f>
        <v>Upper middle income</v>
      </c>
      <c r="F158" s="256">
        <f>'AAL mundo '!F158</f>
        <v>4513850</v>
      </c>
      <c r="G158" s="189">
        <f>IFERROR('AAL mundo '!$G158/(Indicadores!$Q158)*100,"")</f>
        <v>0.49719717318448559</v>
      </c>
      <c r="H158" s="186">
        <f>IFERROR('AAL mundo '!$I158/(Indicadores!$Q158)*100,"")</f>
        <v>0.26281916347559486</v>
      </c>
      <c r="I158" s="186" t="str">
        <f>IFERROR('AAL mundo '!$K158/(Indicadores!$Q158)*100,"")</f>
        <v/>
      </c>
      <c r="J158" s="186">
        <f>IFERROR('AAL mundo '!$M158/(Indicadores!$Q158)*100,"")</f>
        <v>0.2079188178771485</v>
      </c>
      <c r="K158" s="187">
        <f>IFERROR('AAL mundo '!$O158/(Indicadores!$Q158)*100,"")</f>
        <v>0.967935154537229</v>
      </c>
    </row>
    <row r="159" spans="1:11" ht="14">
      <c r="A159" s="235" t="str">
        <f>'AAL mundo '!A159</f>
        <v>East Asia and the Pacific</v>
      </c>
      <c r="B159" s="236" t="str">
        <f>'AAL mundo '!B159</f>
        <v>FSM</v>
      </c>
      <c r="C159" s="236" t="str">
        <f>'AAL mundo '!C159</f>
        <v>Micronesia (Federated States of)</v>
      </c>
      <c r="D159" s="236" t="str">
        <f>'AAL mundo '!D159</f>
        <v>SIDS</v>
      </c>
      <c r="E159" s="236" t="str">
        <f>'AAL mundo '!E159</f>
        <v>Lower middle income</v>
      </c>
      <c r="F159" s="256">
        <f>'AAL mundo '!F159</f>
        <v>1347.82</v>
      </c>
      <c r="G159" s="189" t="str">
        <f>IFERROR('AAL mundo '!$G159/(Indicadores!$Q159)*100,"")</f>
        <v/>
      </c>
      <c r="H159" s="186" t="str">
        <f>IFERROR('AAL mundo '!$I159/(Indicadores!$Q159)*100,"")</f>
        <v/>
      </c>
      <c r="I159" s="186" t="str">
        <f>IFERROR('AAL mundo '!$K159/(Indicadores!$Q159)*100,"")</f>
        <v/>
      </c>
      <c r="J159" s="186" t="str">
        <f>IFERROR('AAL mundo '!$M159/(Indicadores!$Q159)*100,"")</f>
        <v/>
      </c>
      <c r="K159" s="187" t="str">
        <f>IFERROR('AAL mundo '!$O159/(Indicadores!$Q159)*100,"")</f>
        <v/>
      </c>
    </row>
    <row r="160" spans="1:11" ht="14">
      <c r="A160" s="235" t="str">
        <f>'AAL mundo '!A160</f>
        <v>Europe and Central Asia</v>
      </c>
      <c r="B160" s="236" t="str">
        <f>'AAL mundo '!B160</f>
        <v>MCO</v>
      </c>
      <c r="C160" s="236" t="str">
        <f>'AAL mundo '!C160</f>
        <v>Monaco</v>
      </c>
      <c r="D160" s="236" t="str">
        <f>'AAL mundo '!D160</f>
        <v/>
      </c>
      <c r="E160" s="236" t="str">
        <f>'AAL mundo '!E160</f>
        <v>High income: nonOECD</v>
      </c>
      <c r="F160" s="256">
        <f>'AAL mundo '!F160</f>
        <v>20716.400000000001</v>
      </c>
      <c r="G160" s="189" t="str">
        <f>IFERROR('AAL mundo '!$G160/(Indicadores!$Q160)*100,"")</f>
        <v/>
      </c>
      <c r="H160" s="186" t="str">
        <f>IFERROR('AAL mundo '!$I160/(Indicadores!$Q160)*100,"")</f>
        <v/>
      </c>
      <c r="I160" s="186" t="str">
        <f>IFERROR('AAL mundo '!$K160/(Indicadores!$Q160)*100,"")</f>
        <v/>
      </c>
      <c r="J160" s="186" t="str">
        <f>IFERROR('AAL mundo '!$M160/(Indicadores!$Q160)*100,"")</f>
        <v/>
      </c>
      <c r="K160" s="187" t="str">
        <f>IFERROR('AAL mundo '!$O160/(Indicadores!$Q160)*100,"")</f>
        <v/>
      </c>
    </row>
    <row r="161" spans="1:11" ht="14">
      <c r="A161" s="235" t="str">
        <f>'AAL mundo '!A161</f>
        <v>East Asia and the Pacific</v>
      </c>
      <c r="B161" s="236" t="str">
        <f>'AAL mundo '!B161</f>
        <v>MNG</v>
      </c>
      <c r="C161" s="236" t="str">
        <f>'AAL mundo '!C161</f>
        <v>Mongolia</v>
      </c>
      <c r="D161" s="236" t="str">
        <f>'AAL mundo '!D161</f>
        <v/>
      </c>
      <c r="E161" s="236" t="str">
        <f>'AAL mundo '!E161</f>
        <v>Lower middle income</v>
      </c>
      <c r="F161" s="256">
        <f>'AAL mundo '!F161</f>
        <v>36587.599999999999</v>
      </c>
      <c r="G161" s="189">
        <f>IFERROR('AAL mundo '!$G161/(Indicadores!$Q161)*100,"")</f>
        <v>0.13196518490329243</v>
      </c>
      <c r="H161" s="186">
        <f>IFERROR('AAL mundo '!$I161/(Indicadores!$Q161)*100,"")</f>
        <v>0</v>
      </c>
      <c r="I161" s="186" t="str">
        <f>IFERROR('AAL mundo '!$K161/(Indicadores!$Q161)*100,"")</f>
        <v/>
      </c>
      <c r="J161" s="186">
        <f>IFERROR('AAL mundo '!$M161/(Indicadores!$Q161)*100,"")</f>
        <v>1.0695037439681976</v>
      </c>
      <c r="K161" s="187">
        <f>IFERROR('AAL mundo '!$O161/(Indicadores!$Q161)*100,"")</f>
        <v>1.2014689288714899</v>
      </c>
    </row>
    <row r="162" spans="1:11" ht="14">
      <c r="A162" s="235" t="str">
        <f>'AAL mundo '!A162</f>
        <v>Europe and Central Asia</v>
      </c>
      <c r="B162" s="236" t="str">
        <f>'AAL mundo '!B162</f>
        <v>MNE</v>
      </c>
      <c r="C162" s="236" t="str">
        <f>'AAL mundo '!C162</f>
        <v>Montenegro</v>
      </c>
      <c r="D162" s="236" t="str">
        <f>'AAL mundo '!D162</f>
        <v/>
      </c>
      <c r="E162" s="236" t="str">
        <f>'AAL mundo '!E162</f>
        <v>Upper middle income</v>
      </c>
      <c r="F162" s="256">
        <f>'AAL mundo '!F162</f>
        <v>8892.93</v>
      </c>
      <c r="G162" s="189">
        <f>IFERROR('AAL mundo '!$G162/(Indicadores!$Q162)*100,"")</f>
        <v>0.5849544149268856</v>
      </c>
      <c r="H162" s="186">
        <f>IFERROR('AAL mundo '!$I162/(Indicadores!$Q162)*100,"")</f>
        <v>0</v>
      </c>
      <c r="I162" s="186" t="str">
        <f>IFERROR('AAL mundo '!$K162/(Indicadores!$Q162)*100,"")</f>
        <v/>
      </c>
      <c r="J162" s="186">
        <f>IFERROR('AAL mundo '!$M162/(Indicadores!$Q162)*100,"")</f>
        <v>0.31656356572513811</v>
      </c>
      <c r="K162" s="187">
        <f>IFERROR('AAL mundo '!$O162/(Indicadores!$Q162)*100,"")</f>
        <v>0.90151798065202371</v>
      </c>
    </row>
    <row r="163" spans="1:11" ht="14">
      <c r="A163" s="235" t="str">
        <f>'AAL mundo '!A163</f>
        <v>LAC</v>
      </c>
      <c r="B163" s="236" t="str">
        <f>'AAL mundo '!B163</f>
        <v>MSR</v>
      </c>
      <c r="C163" s="236" t="str">
        <f>'AAL mundo '!C163</f>
        <v>Montserrat</v>
      </c>
      <c r="D163" s="236" t="str">
        <f>'AAL mundo '!D163</f>
        <v>SIDS</v>
      </c>
      <c r="E163" s="236" t="str">
        <f>'AAL mundo '!E163</f>
        <v>N.D</v>
      </c>
      <c r="F163" s="256">
        <f>'AAL mundo '!F163</f>
        <v>158.42099999999999</v>
      </c>
      <c r="G163" s="189" t="str">
        <f>IFERROR('AAL mundo '!$G163/(Indicadores!$Q163)*100,"")</f>
        <v/>
      </c>
      <c r="H163" s="186" t="str">
        <f>IFERROR('AAL mundo '!$I163/(Indicadores!$Q163)*100,"")</f>
        <v/>
      </c>
      <c r="I163" s="186" t="str">
        <f>IFERROR('AAL mundo '!$K163/(Indicadores!$Q163)*100,"")</f>
        <v/>
      </c>
      <c r="J163" s="186" t="str">
        <f>IFERROR('AAL mundo '!$M163/(Indicadores!$Q163)*100,"")</f>
        <v/>
      </c>
      <c r="K163" s="187" t="str">
        <f>IFERROR('AAL mundo '!$O163/(Indicadores!$Q163)*100,"")</f>
        <v/>
      </c>
    </row>
    <row r="164" spans="1:11" ht="14">
      <c r="A164" s="235" t="str">
        <f>'AAL mundo '!A164</f>
        <v>Middle East and North Africa</v>
      </c>
      <c r="B164" s="236" t="str">
        <f>'AAL mundo '!B164</f>
        <v>MAR</v>
      </c>
      <c r="C164" s="236" t="str">
        <f>'AAL mundo '!C164</f>
        <v>Morocco</v>
      </c>
      <c r="D164" s="236" t="str">
        <f>'AAL mundo '!D164</f>
        <v/>
      </c>
      <c r="E164" s="236" t="str">
        <f>'AAL mundo '!E164</f>
        <v>Lower middle income</v>
      </c>
      <c r="F164" s="256">
        <f>'AAL mundo '!F164</f>
        <v>374846</v>
      </c>
      <c r="G164" s="189">
        <f>IFERROR('AAL mundo '!$G164/(Indicadores!$Q164)*100,"")</f>
        <v>0.48591400912919808</v>
      </c>
      <c r="H164" s="186">
        <f>IFERROR('AAL mundo '!$I164/(Indicadores!$Q164)*100,"")</f>
        <v>0</v>
      </c>
      <c r="I164" s="186" t="str">
        <f>IFERROR('AAL mundo '!$K164/(Indicadores!$Q164)*100,"")</f>
        <v/>
      </c>
      <c r="J164" s="186">
        <f>IFERROR('AAL mundo '!$M164/(Indicadores!$Q164)*100,"")</f>
        <v>0.54532478224437153</v>
      </c>
      <c r="K164" s="187">
        <f>IFERROR('AAL mundo '!$O164/(Indicadores!$Q164)*100,"")</f>
        <v>1.0312387913735697</v>
      </c>
    </row>
    <row r="165" spans="1:11" ht="14">
      <c r="A165" s="235" t="str">
        <f>'AAL mundo '!A165</f>
        <v>Sub-Saharan Africa</v>
      </c>
      <c r="B165" s="236" t="str">
        <f>'AAL mundo '!B165</f>
        <v>MOZ</v>
      </c>
      <c r="C165" s="236" t="str">
        <f>'AAL mundo '!C165</f>
        <v>Mozambique</v>
      </c>
      <c r="D165" s="236" t="str">
        <f>'AAL mundo '!D165</f>
        <v/>
      </c>
      <c r="E165" s="236" t="str">
        <f>'AAL mundo '!E165</f>
        <v>Low income</v>
      </c>
      <c r="F165" s="256">
        <f>'AAL mundo '!F165</f>
        <v>36409.4</v>
      </c>
      <c r="G165" s="189">
        <f>IFERROR('AAL mundo '!$G165/(Indicadores!$Q165)*100,"")</f>
        <v>0.22794327515094442</v>
      </c>
      <c r="H165" s="186">
        <f>IFERROR('AAL mundo '!$I165/(Indicadores!$Q165)*100,"")</f>
        <v>1.2990749486478601</v>
      </c>
      <c r="I165" s="186" t="str">
        <f>IFERROR('AAL mundo '!$K165/(Indicadores!$Q165)*100,"")</f>
        <v/>
      </c>
      <c r="J165" s="186">
        <f>IFERROR('AAL mundo '!$M165/(Indicadores!$Q165)*100,"")</f>
        <v>1.4569926664515489</v>
      </c>
      <c r="K165" s="187">
        <f>IFERROR('AAL mundo '!$O165/(Indicadores!$Q165)*100,"")</f>
        <v>2.9840108902503535</v>
      </c>
    </row>
    <row r="166" spans="1:11" ht="14">
      <c r="A166" s="235" t="str">
        <f>'AAL mundo '!A166</f>
        <v>East Asia and the Pacific</v>
      </c>
      <c r="B166" s="236" t="str">
        <f>'AAL mundo '!B166</f>
        <v>MMR</v>
      </c>
      <c r="C166" s="236" t="str">
        <f>'AAL mundo '!C166</f>
        <v>Myanmar</v>
      </c>
      <c r="D166" s="236" t="str">
        <f>'AAL mundo '!D166</f>
        <v/>
      </c>
      <c r="E166" s="236" t="str">
        <f>'AAL mundo '!E166</f>
        <v>Low income</v>
      </c>
      <c r="F166" s="256">
        <f>'AAL mundo '!F166</f>
        <v>195390</v>
      </c>
      <c r="G166" s="189" t="str">
        <f>IFERROR('AAL mundo '!$G166/(Indicadores!$Q166)*100,"")</f>
        <v/>
      </c>
      <c r="H166" s="186" t="str">
        <f>IFERROR('AAL mundo '!$I166/(Indicadores!$Q166)*100,"")</f>
        <v/>
      </c>
      <c r="I166" s="186" t="str">
        <f>IFERROR('AAL mundo '!$K166/(Indicadores!$Q166)*100,"")</f>
        <v/>
      </c>
      <c r="J166" s="186" t="str">
        <f>IFERROR('AAL mundo '!$M166/(Indicadores!$Q166)*100,"")</f>
        <v/>
      </c>
      <c r="K166" s="187" t="str">
        <f>IFERROR('AAL mundo '!$O166/(Indicadores!$Q166)*100,"")</f>
        <v/>
      </c>
    </row>
    <row r="167" spans="1:11" ht="14">
      <c r="A167" s="235" t="str">
        <f>'AAL mundo '!A167</f>
        <v>Sub-Saharan Africa</v>
      </c>
      <c r="B167" s="236" t="str">
        <f>'AAL mundo '!B167</f>
        <v>NAM</v>
      </c>
      <c r="C167" s="236" t="str">
        <f>'AAL mundo '!C167</f>
        <v>Namibia</v>
      </c>
      <c r="D167" s="236" t="str">
        <f>'AAL mundo '!D167</f>
        <v/>
      </c>
      <c r="E167" s="236" t="str">
        <f>'AAL mundo '!E167</f>
        <v>Upper middle income</v>
      </c>
      <c r="F167" s="256">
        <f>'AAL mundo '!F167</f>
        <v>42062.7</v>
      </c>
      <c r="G167" s="189">
        <f>IFERROR('AAL mundo '!$G167/(Indicadores!$Q167)*100,"")</f>
        <v>7.6678603702282841E-2</v>
      </c>
      <c r="H167" s="186">
        <f>IFERROR('AAL mundo '!$I167/(Indicadores!$Q167)*100,"")</f>
        <v>0</v>
      </c>
      <c r="I167" s="186" t="str">
        <f>IFERROR('AAL mundo '!$K167/(Indicadores!$Q167)*100,"")</f>
        <v/>
      </c>
      <c r="J167" s="186">
        <f>IFERROR('AAL mundo '!$M167/(Indicadores!$Q167)*100,"")</f>
        <v>1.9746436882623279</v>
      </c>
      <c r="K167" s="187">
        <f>IFERROR('AAL mundo '!$O167/(Indicadores!$Q167)*100,"")</f>
        <v>2.0513222919646106</v>
      </c>
    </row>
    <row r="168" spans="1:11" ht="14">
      <c r="A168" s="235" t="str">
        <f>'AAL mundo '!A168</f>
        <v>South Asia</v>
      </c>
      <c r="B168" s="236" t="str">
        <f>'AAL mundo '!B168</f>
        <v>NPL</v>
      </c>
      <c r="C168" s="236" t="str">
        <f>'AAL mundo '!C168</f>
        <v>Nepal</v>
      </c>
      <c r="D168" s="236" t="str">
        <f>'AAL mundo '!D168</f>
        <v/>
      </c>
      <c r="E168" s="236" t="str">
        <f>'AAL mundo '!E168</f>
        <v>Low income</v>
      </c>
      <c r="F168" s="256">
        <f>'AAL mundo '!F168</f>
        <v>53996.6</v>
      </c>
      <c r="G168" s="189">
        <f>IFERROR('AAL mundo '!$G168/(Indicadores!$Q168)*100,"")</f>
        <v>0.64942332823017557</v>
      </c>
      <c r="H168" s="186">
        <f>IFERROR('AAL mundo '!$I168/(Indicadores!$Q168)*100,"")</f>
        <v>0</v>
      </c>
      <c r="I168" s="186" t="str">
        <f>IFERROR('AAL mundo '!$K168/(Indicadores!$Q168)*100,"")</f>
        <v/>
      </c>
      <c r="J168" s="186">
        <f>IFERROR('AAL mundo '!$M168/(Indicadores!$Q168)*100,"")</f>
        <v>2.9074352189613317</v>
      </c>
      <c r="K168" s="187">
        <f>IFERROR('AAL mundo '!$O168/(Indicadores!$Q168)*100,"")</f>
        <v>3.5568585471915077</v>
      </c>
    </row>
    <row r="169" spans="1:11" ht="14">
      <c r="A169" s="235" t="str">
        <f>'AAL mundo '!A169</f>
        <v>Europe and Central Asia</v>
      </c>
      <c r="B169" s="236" t="str">
        <f>'AAL mundo '!B169</f>
        <v>NLD</v>
      </c>
      <c r="C169" s="236" t="str">
        <f>'AAL mundo '!C169</f>
        <v>Netherlands</v>
      </c>
      <c r="D169" s="236" t="str">
        <f>'AAL mundo '!D169</f>
        <v/>
      </c>
      <c r="E169" s="236" t="str">
        <f>'AAL mundo '!E169</f>
        <v>High income: OECD</v>
      </c>
      <c r="F169" s="256">
        <f>'AAL mundo '!F169</f>
        <v>3410960</v>
      </c>
      <c r="G169" s="189">
        <f>IFERROR('AAL mundo '!$G169/(Indicadores!$Q169)*100,"")</f>
        <v>0.1488286841850289</v>
      </c>
      <c r="H169" s="186">
        <f>IFERROR('AAL mundo '!$I169/(Indicadores!$Q169)*100,"")</f>
        <v>0</v>
      </c>
      <c r="I169" s="186" t="str">
        <f>IFERROR('AAL mundo '!$K169/(Indicadores!$Q169)*100,"")</f>
        <v/>
      </c>
      <c r="J169" s="186">
        <f>IFERROR('AAL mundo '!$M169/(Indicadores!$Q169)*100,"")</f>
        <v>0.43276843100376283</v>
      </c>
      <c r="K169" s="187">
        <f>IFERROR('AAL mundo '!$O169/(Indicadores!$Q169)*100,"")</f>
        <v>0.58159711518879176</v>
      </c>
    </row>
    <row r="170" spans="1:11" ht="14">
      <c r="A170" s="235" t="str">
        <f>'AAL mundo '!A170</f>
        <v>East Asia and the Pacific</v>
      </c>
      <c r="B170" s="236" t="str">
        <f>'AAL mundo '!B170</f>
        <v>NCL</v>
      </c>
      <c r="C170" s="236" t="str">
        <f>'AAL mundo '!C170</f>
        <v>New Caledonia</v>
      </c>
      <c r="D170" s="236" t="str">
        <f>'AAL mundo '!D170</f>
        <v>SIDS</v>
      </c>
      <c r="E170" s="236" t="str">
        <f>'AAL mundo '!E170</f>
        <v>High income: nonOECD</v>
      </c>
      <c r="F170" s="256">
        <f>'AAL mundo '!F170</f>
        <v>17113.3</v>
      </c>
      <c r="G170" s="189" t="str">
        <f>IFERROR('AAL mundo '!$G170/(Indicadores!$Q170)*100,"")</f>
        <v/>
      </c>
      <c r="H170" s="186" t="str">
        <f>IFERROR('AAL mundo '!$I170/(Indicadores!$Q170)*100,"")</f>
        <v/>
      </c>
      <c r="I170" s="186" t="str">
        <f>IFERROR('AAL mundo '!$K170/(Indicadores!$Q170)*100,"")</f>
        <v/>
      </c>
      <c r="J170" s="186" t="str">
        <f>IFERROR('AAL mundo '!$M170/(Indicadores!$Q170)*100,"")</f>
        <v/>
      </c>
      <c r="K170" s="187" t="str">
        <f>IFERROR('AAL mundo '!$O170/(Indicadores!$Q170)*100,"")</f>
        <v/>
      </c>
    </row>
    <row r="171" spans="1:11" ht="14">
      <c r="A171" s="235" t="str">
        <f>'AAL mundo '!A171</f>
        <v>East Asia and the Pacific</v>
      </c>
      <c r="B171" s="236" t="str">
        <f>'AAL mundo '!B171</f>
        <v>NZL</v>
      </c>
      <c r="C171" s="236" t="str">
        <f>'AAL mundo '!C171</f>
        <v>New Zealand</v>
      </c>
      <c r="D171" s="236" t="str">
        <f>'AAL mundo '!D171</f>
        <v/>
      </c>
      <c r="E171" s="236" t="str">
        <f>'AAL mundo '!E171</f>
        <v>High income: OECD</v>
      </c>
      <c r="F171" s="256">
        <f>'AAL mundo '!F171</f>
        <v>679705</v>
      </c>
      <c r="G171" s="189">
        <f>IFERROR('AAL mundo '!$G171/(Indicadores!$Q171)*100,"")</f>
        <v>6.8392986632007824E-2</v>
      </c>
      <c r="H171" s="186">
        <f>IFERROR('AAL mundo '!$I171/(Indicadores!$Q171)*100,"")</f>
        <v>0.97288348849134521</v>
      </c>
      <c r="I171" s="186">
        <f>IFERROR('AAL mundo '!$K171/(Indicadores!$Q171)*100,"")</f>
        <v>6.5634479499107917E-2</v>
      </c>
      <c r="J171" s="186">
        <f>IFERROR('AAL mundo '!$M171/(Indicadores!$Q171)*100,"")</f>
        <v>1.1288590765929256</v>
      </c>
      <c r="K171" s="187">
        <f>IFERROR('AAL mundo '!$O171/(Indicadores!$Q171)*100,"")</f>
        <v>2.2357700312153868</v>
      </c>
    </row>
    <row r="172" spans="1:11" ht="14">
      <c r="A172" s="235" t="str">
        <f>'AAL mundo '!A172</f>
        <v>LAC</v>
      </c>
      <c r="B172" s="236" t="str">
        <f>'AAL mundo '!B172</f>
        <v>NIC</v>
      </c>
      <c r="C172" s="236" t="str">
        <f>'AAL mundo '!C172</f>
        <v>Nicaragua</v>
      </c>
      <c r="D172" s="236" t="str">
        <f>'AAL mundo '!D172</f>
        <v/>
      </c>
      <c r="E172" s="236" t="str">
        <f>'AAL mundo '!E172</f>
        <v>Lower middle income</v>
      </c>
      <c r="F172" s="256">
        <f>'AAL mundo '!F172</f>
        <v>35973.800000000003</v>
      </c>
      <c r="G172" s="189">
        <f>IFERROR('AAL mundo '!$G172/(Indicadores!$Q172)*100,"")</f>
        <v>2.2615630857843443</v>
      </c>
      <c r="H172" s="186">
        <f>IFERROR('AAL mundo '!$I172/(Indicadores!$Q172)*100,"")</f>
        <v>0.12009679834854795</v>
      </c>
      <c r="I172" s="186" t="str">
        <f>IFERROR('AAL mundo '!$K172/(Indicadores!$Q172)*100,"")</f>
        <v/>
      </c>
      <c r="J172" s="186">
        <f>IFERROR('AAL mundo '!$M172/(Indicadores!$Q172)*100,"")</f>
        <v>1.0381354413090067</v>
      </c>
      <c r="K172" s="187">
        <f>IFERROR('AAL mundo '!$O172/(Indicadores!$Q172)*100,"")</f>
        <v>3.4197953254418989</v>
      </c>
    </row>
    <row r="173" spans="1:11" ht="14">
      <c r="A173" s="235" t="str">
        <f>'AAL mundo '!A173</f>
        <v>Sub-Saharan Africa</v>
      </c>
      <c r="B173" s="236" t="str">
        <f>'AAL mundo '!B173</f>
        <v>NER</v>
      </c>
      <c r="C173" s="236" t="str">
        <f>'AAL mundo '!C173</f>
        <v>Niger</v>
      </c>
      <c r="D173" s="236" t="str">
        <f>'AAL mundo '!D173</f>
        <v/>
      </c>
      <c r="E173" s="236" t="str">
        <f>'AAL mundo '!E173</f>
        <v>Low income</v>
      </c>
      <c r="F173" s="256">
        <f>'AAL mundo '!F173</f>
        <v>12723.5</v>
      </c>
      <c r="G173" s="189" t="str">
        <f>IFERROR('AAL mundo '!$G173/(Indicadores!$Q173)*100,"")</f>
        <v/>
      </c>
      <c r="H173" s="186">
        <f>IFERROR('AAL mundo '!$I173/(Indicadores!$Q173)*100,"")</f>
        <v>0</v>
      </c>
      <c r="I173" s="186" t="str">
        <f>IFERROR('AAL mundo '!$K173/(Indicadores!$Q173)*100,"")</f>
        <v/>
      </c>
      <c r="J173" s="186">
        <f>IFERROR('AAL mundo '!$M173/(Indicadores!$Q173)*100,"")</f>
        <v>0.65109082049858624</v>
      </c>
      <c r="K173" s="187">
        <f>IFERROR('AAL mundo '!$O173/(Indicadores!$Q173)*100,"")</f>
        <v>0.65109082049858624</v>
      </c>
    </row>
    <row r="174" spans="1:11" ht="14">
      <c r="A174" s="235" t="str">
        <f>'AAL mundo '!A174</f>
        <v>Sub-Saharan Africa</v>
      </c>
      <c r="B174" s="236" t="str">
        <f>'AAL mundo '!B174</f>
        <v>NGA</v>
      </c>
      <c r="C174" s="236" t="str">
        <f>'AAL mundo '!C174</f>
        <v>Nigeria</v>
      </c>
      <c r="D174" s="236" t="str">
        <f>'AAL mundo '!D174</f>
        <v/>
      </c>
      <c r="E174" s="236" t="str">
        <f>'AAL mundo '!E174</f>
        <v>Lower middle income</v>
      </c>
      <c r="F174" s="256">
        <f>'AAL mundo '!F174</f>
        <v>592030</v>
      </c>
      <c r="G174" s="189">
        <f>IFERROR('AAL mundo '!$G174/(Indicadores!$Q174)*100,"")</f>
        <v>2.4073304503686766E-2</v>
      </c>
      <c r="H174" s="186">
        <f>IFERROR('AAL mundo '!$I174/(Indicadores!$Q174)*100,"")</f>
        <v>0</v>
      </c>
      <c r="I174" s="186" t="str">
        <f>IFERROR('AAL mundo '!$K174/(Indicadores!$Q174)*100,"")</f>
        <v/>
      </c>
      <c r="J174" s="186">
        <f>IFERROR('AAL mundo '!$M174/(Indicadores!$Q174)*100,"")</f>
        <v>0.80855511696394444</v>
      </c>
      <c r="K174" s="187">
        <f>IFERROR('AAL mundo '!$O174/(Indicadores!$Q174)*100,"")</f>
        <v>0.83262842146763116</v>
      </c>
    </row>
    <row r="175" spans="1:11" ht="14">
      <c r="A175" s="235" t="str">
        <f>'AAL mundo '!A175</f>
        <v>Europe and Central Asia</v>
      </c>
      <c r="B175" s="236" t="str">
        <f>'AAL mundo '!B175</f>
        <v>NOR</v>
      </c>
      <c r="C175" s="236" t="str">
        <f>'AAL mundo '!C175</f>
        <v>Norway</v>
      </c>
      <c r="D175" s="236" t="str">
        <f>'AAL mundo '!D175</f>
        <v/>
      </c>
      <c r="E175" s="236" t="str">
        <f>'AAL mundo '!E175</f>
        <v>High income: OECD</v>
      </c>
      <c r="F175" s="256">
        <f>'AAL mundo '!F175</f>
        <v>1933680</v>
      </c>
      <c r="G175" s="189">
        <f>IFERROR('AAL mundo '!$G175/(Indicadores!$Q175)*100,"")</f>
        <v>8.7314086909382436E-3</v>
      </c>
      <c r="H175" s="186">
        <f>IFERROR('AAL mundo '!$I175/(Indicadores!$Q175)*100,"")</f>
        <v>0</v>
      </c>
      <c r="I175" s="186" t="str">
        <f>IFERROR('AAL mundo '!$K175/(Indicadores!$Q175)*100,"")</f>
        <v/>
      </c>
      <c r="J175" s="186" t="str">
        <f>IFERROR('AAL mundo '!$M175/(Indicadores!$Q175)*100,"")</f>
        <v/>
      </c>
      <c r="K175" s="187">
        <f>IFERROR('AAL mundo '!$O175/(Indicadores!$Q175)*100,"")</f>
        <v>8.7314086909382436E-3</v>
      </c>
    </row>
    <row r="176" spans="1:11" ht="14">
      <c r="A176" s="235" t="str">
        <f>'AAL mundo '!A176</f>
        <v>Middle East and North Africa</v>
      </c>
      <c r="B176" s="236" t="str">
        <f>'AAL mundo '!B176</f>
        <v>OMN</v>
      </c>
      <c r="C176" s="236" t="str">
        <f>'AAL mundo '!C176</f>
        <v>Oman</v>
      </c>
      <c r="D176" s="236" t="str">
        <f>'AAL mundo '!D176</f>
        <v/>
      </c>
      <c r="E176" s="236" t="str">
        <f>'AAL mundo '!E176</f>
        <v>High income: nonOECD</v>
      </c>
      <c r="F176" s="256">
        <f>'AAL mundo '!F176</f>
        <v>202534</v>
      </c>
      <c r="G176" s="189">
        <f>IFERROR('AAL mundo '!$G176/(Indicadores!$Q176)*100,"")</f>
        <v>0.18946503436914161</v>
      </c>
      <c r="H176" s="186">
        <f>IFERROR('AAL mundo '!$I176/(Indicadores!$Q176)*100,"")</f>
        <v>0.10873379537578821</v>
      </c>
      <c r="I176" s="186" t="str">
        <f>IFERROR('AAL mundo '!$K176/(Indicadores!$Q176)*100,"")</f>
        <v/>
      </c>
      <c r="J176" s="186">
        <f>IFERROR('AAL mundo '!$M176/(Indicadores!$Q176)*100,"")</f>
        <v>6.3344316309719928E-2</v>
      </c>
      <c r="K176" s="187">
        <f>IFERROR('AAL mundo '!$O176/(Indicadores!$Q176)*100,"")</f>
        <v>0.36154314605464971</v>
      </c>
    </row>
    <row r="177" spans="1:11" ht="14">
      <c r="A177" s="235" t="str">
        <f>'AAL mundo '!A177</f>
        <v>South Asia</v>
      </c>
      <c r="B177" s="236" t="str">
        <f>'AAL mundo '!B177</f>
        <v>PAK</v>
      </c>
      <c r="C177" s="236" t="str">
        <f>'AAL mundo '!C177</f>
        <v>Pakistan</v>
      </c>
      <c r="D177" s="236" t="str">
        <f>'AAL mundo '!D177</f>
        <v/>
      </c>
      <c r="E177" s="236" t="str">
        <f>'AAL mundo '!E177</f>
        <v>Lower middle income</v>
      </c>
      <c r="F177" s="256">
        <f>'AAL mundo '!F177</f>
        <v>502344</v>
      </c>
      <c r="G177" s="189">
        <f>IFERROR('AAL mundo '!$G177/(Indicadores!$Q177)*100,"")</f>
        <v>0.83433960485380187</v>
      </c>
      <c r="H177" s="186">
        <f>IFERROR('AAL mundo '!$I177/(Indicadores!$Q177)*100,"")</f>
        <v>7.851164816856214E-2</v>
      </c>
      <c r="I177" s="186" t="str">
        <f>IFERROR('AAL mundo '!$K177/(Indicadores!$Q177)*100,"")</f>
        <v/>
      </c>
      <c r="J177" s="186">
        <f>IFERROR('AAL mundo '!$M177/(Indicadores!$Q177)*100,"")</f>
        <v>2.9306619481795426</v>
      </c>
      <c r="K177" s="187">
        <f>IFERROR('AAL mundo '!$O177/(Indicadores!$Q177)*100,"")</f>
        <v>3.8435132012019064</v>
      </c>
    </row>
    <row r="178" spans="1:11" ht="14">
      <c r="A178" s="235" t="str">
        <f>'AAL mundo '!A178</f>
        <v>East Asia and the Pacific</v>
      </c>
      <c r="B178" s="236" t="str">
        <f>'AAL mundo '!B178</f>
        <v>PLW</v>
      </c>
      <c r="C178" s="236" t="str">
        <f>'AAL mundo '!C178</f>
        <v>Palau</v>
      </c>
      <c r="D178" s="236" t="str">
        <f>'AAL mundo '!D178</f>
        <v>SIDS</v>
      </c>
      <c r="E178" s="236" t="str">
        <f>'AAL mundo '!E178</f>
        <v>Upper middle income</v>
      </c>
      <c r="F178" s="256">
        <f>'AAL mundo '!F178</f>
        <v>780.06700000000001</v>
      </c>
      <c r="G178" s="189">
        <f>IFERROR('AAL mundo '!$G178/(Indicadores!$Q178)*100,"")</f>
        <v>0.21538100615261063</v>
      </c>
      <c r="H178" s="186">
        <f>IFERROR('AAL mundo '!$I178/(Indicadores!$Q178)*100,"")</f>
        <v>21.223312990884168</v>
      </c>
      <c r="I178" s="186">
        <f>IFERROR('AAL mundo '!$K178/(Indicadores!$Q178)*100,"")</f>
        <v>9.9406618224281817E-2</v>
      </c>
      <c r="J178" s="186" t="str">
        <f>IFERROR('AAL mundo '!$M178/(Indicadores!$Q178)*100,"")</f>
        <v/>
      </c>
      <c r="K178" s="187">
        <f>IFERROR('AAL mundo '!$O178/(Indicadores!$Q178)*100,"")</f>
        <v>21.538100615261062</v>
      </c>
    </row>
    <row r="179" spans="1:11" ht="14">
      <c r="A179" s="235" t="str">
        <f>'AAL mundo '!A179</f>
        <v>LAC</v>
      </c>
      <c r="B179" s="236" t="str">
        <f>'AAL mundo '!B179</f>
        <v>PAN</v>
      </c>
      <c r="C179" s="236" t="str">
        <f>'AAL mundo '!C179</f>
        <v>Panama</v>
      </c>
      <c r="D179" s="236" t="str">
        <f>'AAL mundo '!D179</f>
        <v/>
      </c>
      <c r="E179" s="236" t="str">
        <f>'AAL mundo '!E179</f>
        <v>Upper middle income</v>
      </c>
      <c r="F179" s="256">
        <f>'AAL mundo '!F179</f>
        <v>124687</v>
      </c>
      <c r="G179" s="189">
        <f>IFERROR('AAL mundo '!$G179/(Indicadores!$Q179)*100,"")</f>
        <v>1.0099499658773461</v>
      </c>
      <c r="H179" s="186">
        <f>IFERROR('AAL mundo '!$I179/(Indicadores!$Q179)*100,"")</f>
        <v>0</v>
      </c>
      <c r="I179" s="186">
        <f>IFERROR('AAL mundo '!$K179/(Indicadores!$Q179)*100,"")</f>
        <v>5.5217064998096498E-3</v>
      </c>
      <c r="J179" s="186">
        <f>IFERROR('AAL mundo '!$M179/(Indicadores!$Q179)*100,"")</f>
        <v>0.16303957705519034</v>
      </c>
      <c r="K179" s="187">
        <f>IFERROR('AAL mundo '!$O179/(Indicadores!$Q179)*100,"")</f>
        <v>1.1785112494323462</v>
      </c>
    </row>
    <row r="180" spans="1:11" ht="14">
      <c r="A180" s="235" t="str">
        <f>'AAL mundo '!A180</f>
        <v>East Asia and the Pacific</v>
      </c>
      <c r="B180" s="236" t="str">
        <f>'AAL mundo '!B180</f>
        <v>PNG</v>
      </c>
      <c r="C180" s="236" t="str">
        <f>'AAL mundo '!C180</f>
        <v>Papua New Guinea</v>
      </c>
      <c r="D180" s="236" t="str">
        <f>'AAL mundo '!D180</f>
        <v>SIDS</v>
      </c>
      <c r="E180" s="236" t="str">
        <f>'AAL mundo '!E180</f>
        <v>Lower middle income</v>
      </c>
      <c r="F180" s="256">
        <f>'AAL mundo '!F180</f>
        <v>47017.9</v>
      </c>
      <c r="G180" s="189">
        <f>IFERROR('AAL mundo '!$G180/(Indicadores!$Q180)*100,"")</f>
        <v>2.1403678568253324</v>
      </c>
      <c r="H180" s="186">
        <f>IFERROR('AAL mundo '!$I180/(Indicadores!$Q180)*100,"")</f>
        <v>4.1591602598997489E-2</v>
      </c>
      <c r="I180" s="186">
        <f>IFERROR('AAL mundo '!$K180/(Indicadores!$Q180)*100,"")</f>
        <v>1.7160171701684275E-2</v>
      </c>
      <c r="J180" s="186">
        <f>IFERROR('AAL mundo '!$M180/(Indicadores!$Q180)*100,"")</f>
        <v>2.5126563276415332</v>
      </c>
      <c r="K180" s="187">
        <f>IFERROR('AAL mundo '!$O180/(Indicadores!$Q180)*100,"")</f>
        <v>4.7117759587675474</v>
      </c>
    </row>
    <row r="181" spans="1:11" ht="14">
      <c r="A181" s="235" t="str">
        <f>'AAL mundo '!A181</f>
        <v>LAC</v>
      </c>
      <c r="B181" s="236" t="str">
        <f>'AAL mundo '!B181</f>
        <v>PRY</v>
      </c>
      <c r="C181" s="236" t="str">
        <f>'AAL mundo '!C181</f>
        <v>Paraguay</v>
      </c>
      <c r="D181" s="236" t="str">
        <f>'AAL mundo '!D181</f>
        <v/>
      </c>
      <c r="E181" s="236" t="str">
        <f>'AAL mundo '!E181</f>
        <v>Lower middle income</v>
      </c>
      <c r="F181" s="256">
        <f>'AAL mundo '!F181</f>
        <v>92568.6</v>
      </c>
      <c r="G181" s="189" t="str">
        <f>IFERROR('AAL mundo '!$G181/(Indicadores!$Q181)*100,"")</f>
        <v/>
      </c>
      <c r="H181" s="186">
        <f>IFERROR('AAL mundo '!$I181/(Indicadores!$Q181)*100,"")</f>
        <v>0</v>
      </c>
      <c r="I181" s="186" t="str">
        <f>IFERROR('AAL mundo '!$K181/(Indicadores!$Q181)*100,"")</f>
        <v/>
      </c>
      <c r="J181" s="186">
        <f>IFERROR('AAL mundo '!$M181/(Indicadores!$Q181)*100,"")</f>
        <v>1.6134674056989109</v>
      </c>
      <c r="K181" s="187">
        <f>IFERROR('AAL mundo '!$O181/(Indicadores!$Q181)*100,"")</f>
        <v>1.6134674056989109</v>
      </c>
    </row>
    <row r="182" spans="1:11" ht="14">
      <c r="A182" s="235" t="str">
        <f>'AAL mundo '!A182</f>
        <v>LAC</v>
      </c>
      <c r="B182" s="236" t="str">
        <f>'AAL mundo '!B182</f>
        <v>PER</v>
      </c>
      <c r="C182" s="236" t="str">
        <f>'AAL mundo '!C182</f>
        <v>Peru</v>
      </c>
      <c r="D182" s="236" t="str">
        <f>'AAL mundo '!D182</f>
        <v/>
      </c>
      <c r="E182" s="236" t="str">
        <f>'AAL mundo '!E182</f>
        <v>Upper middle income</v>
      </c>
      <c r="F182" s="256">
        <f>'AAL mundo '!F182</f>
        <v>692345</v>
      </c>
      <c r="G182" s="189">
        <f>IFERROR('AAL mundo '!$G182/(Indicadores!$Q182)*100,"")</f>
        <v>6.9898126564131262</v>
      </c>
      <c r="H182" s="186">
        <f>IFERROR('AAL mundo '!$I182/(Indicadores!$Q182)*100,"")</f>
        <v>0</v>
      </c>
      <c r="I182" s="186">
        <f>IFERROR('AAL mundo '!$K182/(Indicadores!$Q182)*100,"")</f>
        <v>1.3181281565740534E-2</v>
      </c>
      <c r="J182" s="186">
        <f>IFERROR('AAL mundo '!$M182/(Indicadores!$Q182)*100,"")</f>
        <v>0.5738619504784177</v>
      </c>
      <c r="K182" s="187">
        <f>IFERROR('AAL mundo '!$O182/(Indicadores!$Q182)*100,"")</f>
        <v>7.576855888457283</v>
      </c>
    </row>
    <row r="183" spans="1:11" ht="14">
      <c r="A183" s="235" t="str">
        <f>'AAL mundo '!A183</f>
        <v>East Asia and the Pacific</v>
      </c>
      <c r="B183" s="236" t="str">
        <f>'AAL mundo '!B183</f>
        <v>PHL</v>
      </c>
      <c r="C183" s="236" t="str">
        <f>'AAL mundo '!C183</f>
        <v>Philippines</v>
      </c>
      <c r="D183" s="236" t="str">
        <f>'AAL mundo '!D183</f>
        <v/>
      </c>
      <c r="E183" s="236" t="str">
        <f>'AAL mundo '!E183</f>
        <v>Lower middle income</v>
      </c>
      <c r="F183" s="256">
        <f>'AAL mundo '!F183</f>
        <v>566949</v>
      </c>
      <c r="G183" s="189">
        <f>IFERROR('AAL mundo '!$G183/(Indicadores!$Q183)*100,"")</f>
        <v>1.1887401126382287</v>
      </c>
      <c r="H183" s="186">
        <f>IFERROR('AAL mundo '!$I183/(Indicadores!$Q183)*100,"")</f>
        <v>11.17518110637598</v>
      </c>
      <c r="I183" s="186">
        <f>IFERROR('AAL mundo '!$K183/(Indicadores!$Q183)*100,"")</f>
        <v>5.1760028502130802E-2</v>
      </c>
      <c r="J183" s="186">
        <f>IFERROR('AAL mundo '!$M183/(Indicadores!$Q183)*100,"")</f>
        <v>0.85624572125464182</v>
      </c>
      <c r="K183" s="187">
        <f>IFERROR('AAL mundo '!$O183/(Indicadores!$Q183)*100,"")</f>
        <v>13.27192696877098</v>
      </c>
    </row>
    <row r="184" spans="1:11" ht="14">
      <c r="A184" s="235" t="str">
        <f>'AAL mundo '!A184</f>
        <v>Europe and Central Asia</v>
      </c>
      <c r="B184" s="236" t="str">
        <f>'AAL mundo '!B184</f>
        <v>POL</v>
      </c>
      <c r="C184" s="236" t="str">
        <f>'AAL mundo '!C184</f>
        <v>Poland</v>
      </c>
      <c r="D184" s="236" t="str">
        <f>'AAL mundo '!D184</f>
        <v/>
      </c>
      <c r="E184" s="236" t="str">
        <f>'AAL mundo '!E184</f>
        <v>High income: OECD</v>
      </c>
      <c r="F184" s="256">
        <f>'AAL mundo '!F184</f>
        <v>1614720</v>
      </c>
      <c r="G184" s="189">
        <f>IFERROR('AAL mundo '!$G184/(Indicadores!$Q184)*100,"")</f>
        <v>0.17646081931466018</v>
      </c>
      <c r="H184" s="186">
        <f>IFERROR('AAL mundo '!$I184/(Indicadores!$Q184)*100,"")</f>
        <v>0</v>
      </c>
      <c r="I184" s="186" t="str">
        <f>IFERROR('AAL mundo '!$K184/(Indicadores!$Q184)*100,"")</f>
        <v/>
      </c>
      <c r="J184" s="186">
        <f>IFERROR('AAL mundo '!$M184/(Indicadores!$Q184)*100,"")</f>
        <v>0.46918521536118685</v>
      </c>
      <c r="K184" s="187">
        <f>IFERROR('AAL mundo '!$O184/(Indicadores!$Q184)*100,"")</f>
        <v>0.64564603467584702</v>
      </c>
    </row>
    <row r="185" spans="1:11" ht="14">
      <c r="A185" s="235" t="str">
        <f>'AAL mundo '!A185</f>
        <v>Europe and Central Asia</v>
      </c>
      <c r="B185" s="236" t="str">
        <f>'AAL mundo '!B185</f>
        <v>PRT</v>
      </c>
      <c r="C185" s="236" t="str">
        <f>'AAL mundo '!C185</f>
        <v>Portugal</v>
      </c>
      <c r="D185" s="236" t="str">
        <f>'AAL mundo '!D185</f>
        <v/>
      </c>
      <c r="E185" s="236" t="str">
        <f>'AAL mundo '!E185</f>
        <v>High income: OECD</v>
      </c>
      <c r="F185" s="256">
        <f>'AAL mundo '!F185</f>
        <v>1054340</v>
      </c>
      <c r="G185" s="189">
        <f>IFERROR('AAL mundo '!$G185/(Indicadores!$Q185)*100,"")</f>
        <v>2.1496297597412617E-2</v>
      </c>
      <c r="H185" s="186">
        <f>IFERROR('AAL mundo '!$I185/(Indicadores!$Q185)*100,"")</f>
        <v>0</v>
      </c>
      <c r="I185" s="186" t="str">
        <f>IFERROR('AAL mundo '!$K185/(Indicadores!$Q185)*100,"")</f>
        <v/>
      </c>
      <c r="J185" s="186">
        <f>IFERROR('AAL mundo '!$M185/(Indicadores!$Q185)*100,"")</f>
        <v>0.30428228599113044</v>
      </c>
      <c r="K185" s="187">
        <f>IFERROR('AAL mundo '!$O185/(Indicadores!$Q185)*100,"")</f>
        <v>0.32577858358854306</v>
      </c>
    </row>
    <row r="186" spans="1:11" ht="14">
      <c r="A186" s="235" t="str">
        <f>'AAL mundo '!A186</f>
        <v>LAC</v>
      </c>
      <c r="B186" s="236" t="str">
        <f>'AAL mundo '!B186</f>
        <v>PRI</v>
      </c>
      <c r="C186" s="236" t="str">
        <f>'AAL mundo '!C186</f>
        <v>Puerto Rico</v>
      </c>
      <c r="D186" s="236" t="str">
        <f>'AAL mundo '!D186</f>
        <v>SIDS</v>
      </c>
      <c r="E186" s="236" t="str">
        <f>'AAL mundo '!E186</f>
        <v>High income: nonOECD</v>
      </c>
      <c r="F186" s="256">
        <f>'AAL mundo '!F186</f>
        <v>259030</v>
      </c>
      <c r="G186" s="189">
        <f>IFERROR('AAL mundo '!$G186/(Indicadores!$Q186)*100,"")</f>
        <v>3.6106875045422822</v>
      </c>
      <c r="H186" s="186">
        <f>IFERROR('AAL mundo '!$I186/(Indicadores!$Q186)*100,"")</f>
        <v>44.391590032696278</v>
      </c>
      <c r="I186" s="186">
        <f>IFERROR('AAL mundo '!$K186/(Indicadores!$Q186)*100,"")</f>
        <v>3.740852875722038E-2</v>
      </c>
      <c r="J186" s="186">
        <f>IFERROR('AAL mundo '!$M186/(Indicadores!$Q186)*100,"")</f>
        <v>8.1340615662838872E-2</v>
      </c>
      <c r="K186" s="187">
        <f>IFERROR('AAL mundo '!$O186/(Indicadores!$Q186)*100,"")</f>
        <v>48.121026681658613</v>
      </c>
    </row>
    <row r="187" spans="1:11" ht="14">
      <c r="A187" s="235" t="str">
        <f>'AAL mundo '!A187</f>
        <v>Middle East and North Africa</v>
      </c>
      <c r="B187" s="236" t="str">
        <f>'AAL mundo '!B187</f>
        <v>QAT</v>
      </c>
      <c r="C187" s="236" t="str">
        <f>'AAL mundo '!C187</f>
        <v>Qatar</v>
      </c>
      <c r="D187" s="236" t="str">
        <f>'AAL mundo '!D187</f>
        <v/>
      </c>
      <c r="E187" s="236" t="str">
        <f>'AAL mundo '!E187</f>
        <v>High income: nonOECD</v>
      </c>
      <c r="F187" s="256">
        <f>'AAL mundo '!F187</f>
        <v>624818</v>
      </c>
      <c r="G187" s="189">
        <f>IFERROR('AAL mundo '!$G187/(Indicadores!$Q187)*100,"")</f>
        <v>0.22477665950469292</v>
      </c>
      <c r="H187" s="186">
        <f>IFERROR('AAL mundo '!$I187/(Indicadores!$Q187)*100,"")</f>
        <v>0</v>
      </c>
      <c r="I187" s="186" t="str">
        <f>IFERROR('AAL mundo '!$K187/(Indicadores!$Q187)*100,"")</f>
        <v/>
      </c>
      <c r="J187" s="186">
        <f>IFERROR('AAL mundo '!$M187/(Indicadores!$Q187)*100,"")</f>
        <v>1.0290625353386859E-4</v>
      </c>
      <c r="K187" s="187">
        <f>IFERROR('AAL mundo '!$O187/(Indicadores!$Q187)*100,"")</f>
        <v>0.22487956575822682</v>
      </c>
    </row>
    <row r="188" spans="1:11" ht="14">
      <c r="A188" s="235" t="str">
        <f>'AAL mundo '!A188</f>
        <v>East Asia and the Pacific</v>
      </c>
      <c r="B188" s="236" t="str">
        <f>'AAL mundo '!B188</f>
        <v>KOR</v>
      </c>
      <c r="C188" s="236" t="str">
        <f>'AAL mundo '!C188</f>
        <v>Republic of Korea</v>
      </c>
      <c r="D188" s="236" t="str">
        <f>'AAL mundo '!D188</f>
        <v/>
      </c>
      <c r="E188" s="236" t="str">
        <f>'AAL mundo '!E188</f>
        <v>Low income</v>
      </c>
      <c r="F188" s="256">
        <f>'AAL mundo '!F188</f>
        <v>5538600</v>
      </c>
      <c r="G188" s="189">
        <f>IFERROR('AAL mundo '!$G188/(Indicadores!$Q188)*100,"")</f>
        <v>1.1079000225565421E-2</v>
      </c>
      <c r="H188" s="186">
        <f>IFERROR('AAL mundo '!$I188/(Indicadores!$Q188)*100,"")</f>
        <v>1.8886431123308864</v>
      </c>
      <c r="I188" s="186" t="str">
        <f>IFERROR('AAL mundo '!$K188/(Indicadores!$Q188)*100,"")</f>
        <v/>
      </c>
      <c r="J188" s="186">
        <f>IFERROR('AAL mundo '!$M188/(Indicadores!$Q188)*100,"")</f>
        <v>0.50249648384546708</v>
      </c>
      <c r="K188" s="187">
        <f>IFERROR('AAL mundo '!$O188/(Indicadores!$Q188)*100,"")</f>
        <v>2.4022185964019189</v>
      </c>
    </row>
    <row r="189" spans="1:11" ht="14">
      <c r="A189" s="235" t="str">
        <f>'AAL mundo '!A189</f>
        <v>Europe and Central Asia</v>
      </c>
      <c r="B189" s="236" t="str">
        <f>'AAL mundo '!B189</f>
        <v>MDA</v>
      </c>
      <c r="C189" s="236" t="str">
        <f>'AAL mundo '!C189</f>
        <v>Republic of Moldova</v>
      </c>
      <c r="D189" s="236" t="str">
        <f>'AAL mundo '!D189</f>
        <v/>
      </c>
      <c r="E189" s="236" t="str">
        <f>'AAL mundo '!E189</f>
        <v>Lower middle income</v>
      </c>
      <c r="F189" s="256">
        <f>'AAL mundo '!F189</f>
        <v>33762.699999999997</v>
      </c>
      <c r="G189" s="189">
        <f>IFERROR('AAL mundo '!$G189/(Indicadores!$Q189)*100,"")</f>
        <v>0.1438729774763344</v>
      </c>
      <c r="H189" s="186">
        <f>IFERROR('AAL mundo '!$I189/(Indicadores!$Q189)*100,"")</f>
        <v>0</v>
      </c>
      <c r="I189" s="186" t="str">
        <f>IFERROR('AAL mundo '!$K189/(Indicadores!$Q189)*100,"")</f>
        <v/>
      </c>
      <c r="J189" s="186">
        <f>IFERROR('AAL mundo '!$M189/(Indicadores!$Q189)*100,"")</f>
        <v>4.3090719331781289</v>
      </c>
      <c r="K189" s="187">
        <f>IFERROR('AAL mundo '!$O189/(Indicadores!$Q189)*100,"")</f>
        <v>4.4529449106544634</v>
      </c>
    </row>
    <row r="190" spans="1:11" ht="14">
      <c r="A190" s="235" t="str">
        <f>'AAL mundo '!A190</f>
        <v>Sub-Saharan Africa</v>
      </c>
      <c r="B190" s="236" t="str">
        <f>'AAL mundo '!B190</f>
        <v>REU</v>
      </c>
      <c r="C190" s="236" t="str">
        <f>'AAL mundo '!C190</f>
        <v>Réunion</v>
      </c>
      <c r="D190" s="236" t="str">
        <f>'AAL mundo '!D190</f>
        <v/>
      </c>
      <c r="E190" s="236" t="str">
        <f>'AAL mundo '!E190</f>
        <v>N.D</v>
      </c>
      <c r="F190" s="256">
        <f>'AAL mundo '!F190</f>
        <v>67897.7</v>
      </c>
      <c r="G190" s="189" t="str">
        <f>IFERROR('AAL mundo '!$G190/(Indicadores!$Q190)*100,"")</f>
        <v/>
      </c>
      <c r="H190" s="186" t="str">
        <f>IFERROR('AAL mundo '!$I190/(Indicadores!$Q190)*100,"")</f>
        <v/>
      </c>
      <c r="I190" s="186" t="str">
        <f>IFERROR('AAL mundo '!$K190/(Indicadores!$Q190)*100,"")</f>
        <v/>
      </c>
      <c r="J190" s="186" t="str">
        <f>IFERROR('AAL mundo '!$M190/(Indicadores!$Q190)*100,"")</f>
        <v/>
      </c>
      <c r="K190" s="187" t="str">
        <f>IFERROR('AAL mundo '!$O190/(Indicadores!$Q190)*100,"")</f>
        <v/>
      </c>
    </row>
    <row r="191" spans="1:11" ht="14">
      <c r="A191" s="235" t="str">
        <f>'AAL mundo '!A191</f>
        <v>Europe and Central Asia</v>
      </c>
      <c r="B191" s="236" t="str">
        <f>'AAL mundo '!B191</f>
        <v>ROU</v>
      </c>
      <c r="C191" s="236" t="str">
        <f>'AAL mundo '!C191</f>
        <v>Romania</v>
      </c>
      <c r="D191" s="236" t="str">
        <f>'AAL mundo '!D191</f>
        <v/>
      </c>
      <c r="E191" s="236" t="str">
        <f>'AAL mundo '!E191</f>
        <v>Upper middle income</v>
      </c>
      <c r="F191" s="256">
        <f>'AAL mundo '!F191</f>
        <v>555697</v>
      </c>
      <c r="G191" s="189">
        <f>IFERROR('AAL mundo '!$G191/(Indicadores!$Q191)*100,"")</f>
        <v>0.5841928173832589</v>
      </c>
      <c r="H191" s="186">
        <f>IFERROR('AAL mundo '!$I191/(Indicadores!$Q191)*100,"")</f>
        <v>0</v>
      </c>
      <c r="I191" s="186" t="str">
        <f>IFERROR('AAL mundo '!$K191/(Indicadores!$Q191)*100,"")</f>
        <v/>
      </c>
      <c r="J191" s="186">
        <f>IFERROR('AAL mundo '!$M191/(Indicadores!$Q191)*100,"")</f>
        <v>1.0252853600656118</v>
      </c>
      <c r="K191" s="187">
        <f>IFERROR('AAL mundo '!$O191/(Indicadores!$Q191)*100,"")</f>
        <v>1.6094781774488709</v>
      </c>
    </row>
    <row r="192" spans="1:11" ht="14">
      <c r="A192" s="235" t="str">
        <f>'AAL mundo '!A192</f>
        <v>Europe and Central Asia</v>
      </c>
      <c r="B192" s="236" t="str">
        <f>'AAL mundo '!B192</f>
        <v>RUS</v>
      </c>
      <c r="C192" s="236" t="str">
        <f>'AAL mundo '!C192</f>
        <v>Russian Federation</v>
      </c>
      <c r="D192" s="236" t="str">
        <f>'AAL mundo '!D192</f>
        <v/>
      </c>
      <c r="E192" s="236" t="str">
        <f>'AAL mundo '!E192</f>
        <v>High income: nonOECD</v>
      </c>
      <c r="F192" s="256">
        <f>'AAL mundo '!F192</f>
        <v>6325790</v>
      </c>
      <c r="G192" s="189">
        <f>IFERROR('AAL mundo '!$G192/(Indicadores!$Q192)*100,"")</f>
        <v>7.7485007506935766E-2</v>
      </c>
      <c r="H192" s="186">
        <f>IFERROR('AAL mundo '!$I192/(Indicadores!$Q192)*100,"")</f>
        <v>0</v>
      </c>
      <c r="I192" s="186" t="str">
        <f>IFERROR('AAL mundo '!$K192/(Indicadores!$Q192)*100,"")</f>
        <v/>
      </c>
      <c r="J192" s="186">
        <f>IFERROR('AAL mundo '!$M192/(Indicadores!$Q192)*100,"")</f>
        <v>1.0815124151661861</v>
      </c>
      <c r="K192" s="187">
        <f>IFERROR('AAL mundo '!$O192/(Indicadores!$Q192)*100,"")</f>
        <v>1.1589974226731219</v>
      </c>
    </row>
    <row r="193" spans="1:11" ht="14">
      <c r="A193" s="235" t="str">
        <f>'AAL mundo '!A193</f>
        <v>Sub-Saharan Africa</v>
      </c>
      <c r="B193" s="236" t="str">
        <f>'AAL mundo '!B193</f>
        <v>RWA</v>
      </c>
      <c r="C193" s="236" t="str">
        <f>'AAL mundo '!C193</f>
        <v>Rwanda</v>
      </c>
      <c r="D193" s="236" t="str">
        <f>'AAL mundo '!D193</f>
        <v/>
      </c>
      <c r="E193" s="236" t="str">
        <f>'AAL mundo '!E193</f>
        <v>Low income</v>
      </c>
      <c r="F193" s="256">
        <f>'AAL mundo '!F193</f>
        <v>13197.4</v>
      </c>
      <c r="G193" s="189">
        <f>IFERROR('AAL mundo '!$G193/(Indicadores!$Q193)*100,"")</f>
        <v>0.63539545121056495</v>
      </c>
      <c r="H193" s="186">
        <f>IFERROR('AAL mundo '!$I193/(Indicadores!$Q193)*100,"")</f>
        <v>0</v>
      </c>
      <c r="I193" s="186" t="str">
        <f>IFERROR('AAL mundo '!$K193/(Indicadores!$Q193)*100,"")</f>
        <v/>
      </c>
      <c r="J193" s="186">
        <f>IFERROR('AAL mundo '!$M193/(Indicadores!$Q193)*100,"")</f>
        <v>1.1264739545121059</v>
      </c>
      <c r="K193" s="187">
        <f>IFERROR('AAL mundo '!$O193/(Indicadores!$Q193)*100,"")</f>
        <v>1.7618694057226707</v>
      </c>
    </row>
    <row r="194" spans="1:11" ht="14">
      <c r="A194" s="235" t="str">
        <f>'AAL mundo '!A194</f>
        <v>LAC</v>
      </c>
      <c r="B194" s="236" t="str">
        <f>'AAL mundo '!B194</f>
        <v>KNA</v>
      </c>
      <c r="C194" s="236" t="str">
        <f>'AAL mundo '!C194</f>
        <v>Saint Kitts and Nevis</v>
      </c>
      <c r="D194" s="236" t="str">
        <f>'AAL mundo '!D194</f>
        <v>SIDS</v>
      </c>
      <c r="E194" s="236" t="str">
        <f>'AAL mundo '!E194</f>
        <v>High income: nonOECD</v>
      </c>
      <c r="F194" s="256">
        <f>'AAL mundo '!F194</f>
        <v>4112.0600000000004</v>
      </c>
      <c r="G194" s="189">
        <f>IFERROR('AAL mundo '!$G194/(Indicadores!$Q194)*100,"")</f>
        <v>10.399618585298199</v>
      </c>
      <c r="H194" s="186">
        <f>IFERROR('AAL mundo '!$I194/(Indicadores!$Q194)*100,"")</f>
        <v>21.602808599167826</v>
      </c>
      <c r="I194" s="186" t="str">
        <f>IFERROR('AAL mundo '!$K194/(Indicadores!$Q194)*100,"")</f>
        <v/>
      </c>
      <c r="J194" s="186" t="str">
        <f>IFERROR('AAL mundo '!$M194/(Indicadores!$Q194)*100,"")</f>
        <v/>
      </c>
      <c r="K194" s="187">
        <f>IFERROR('AAL mundo '!$O194/(Indicadores!$Q194)*100,"")</f>
        <v>32.002427184466029</v>
      </c>
    </row>
    <row r="195" spans="1:11" ht="14">
      <c r="A195" s="235" t="str">
        <f>'AAL mundo '!A195</f>
        <v>LAC</v>
      </c>
      <c r="B195" s="236" t="str">
        <f>'AAL mundo '!B195</f>
        <v>LCA</v>
      </c>
      <c r="C195" s="236" t="str">
        <f>'AAL mundo '!C195</f>
        <v>Saint Lucia</v>
      </c>
      <c r="D195" s="236" t="str">
        <f>'AAL mundo '!D195</f>
        <v>SIDS</v>
      </c>
      <c r="E195" s="236" t="str">
        <f>'AAL mundo '!E195</f>
        <v>Upper middle income</v>
      </c>
      <c r="F195" s="256">
        <f>'AAL mundo '!F195</f>
        <v>3361.85</v>
      </c>
      <c r="G195" s="189">
        <f>IFERROR('AAL mundo '!$G195/(Indicadores!$Q195)*100,"")</f>
        <v>1.9237105563299952</v>
      </c>
      <c r="H195" s="186">
        <f>IFERROR('AAL mundo '!$I195/(Indicadores!$Q195)*100,"")</f>
        <v>15.842098593334175</v>
      </c>
      <c r="I195" s="186" t="str">
        <f>IFERROR('AAL mundo '!$K195/(Indicadores!$Q195)*100,"")</f>
        <v/>
      </c>
      <c r="J195" s="186" t="str">
        <f>IFERROR('AAL mundo '!$M195/(Indicadores!$Q195)*100,"")</f>
        <v/>
      </c>
      <c r="K195" s="187">
        <f>IFERROR('AAL mundo '!$O195/(Indicadores!$Q195)*100,"")</f>
        <v>17.765809149664168</v>
      </c>
    </row>
    <row r="196" spans="1:11" ht="14">
      <c r="A196" s="235" t="str">
        <f>'AAL mundo '!A196</f>
        <v>LAC</v>
      </c>
      <c r="B196" s="236" t="str">
        <f>'AAL mundo '!B196</f>
        <v>VCT</v>
      </c>
      <c r="C196" s="236" t="str">
        <f>'AAL mundo '!C196</f>
        <v>Saint Vincent and the Grenadines</v>
      </c>
      <c r="D196" s="236" t="str">
        <f>'AAL mundo '!D196</f>
        <v>SIDS</v>
      </c>
      <c r="E196" s="236" t="str">
        <f>'AAL mundo '!E196</f>
        <v>Upper middle income</v>
      </c>
      <c r="F196" s="256">
        <f>'AAL mundo '!F196</f>
        <v>2645.41</v>
      </c>
      <c r="G196" s="189">
        <f>IFERROR('AAL mundo '!$G196/(Indicadores!$Q196)*100,"")</f>
        <v>1.7171187599726463</v>
      </c>
      <c r="H196" s="186">
        <f>IFERROR('AAL mundo '!$I196/(Indicadores!$Q196)*100,"")</f>
        <v>13.349213585593796</v>
      </c>
      <c r="I196" s="186" t="str">
        <f>IFERROR('AAL mundo '!$K196/(Indicadores!$Q196)*100,"")</f>
        <v/>
      </c>
      <c r="J196" s="186" t="str">
        <f>IFERROR('AAL mundo '!$M196/(Indicadores!$Q196)*100,"")</f>
        <v/>
      </c>
      <c r="K196" s="187">
        <f>IFERROR('AAL mundo '!$O196/(Indicadores!$Q196)*100,"")</f>
        <v>15.066332345566444</v>
      </c>
    </row>
    <row r="197" spans="1:11" ht="14">
      <c r="A197" s="235" t="str">
        <f>'AAL mundo '!A197</f>
        <v>Europe and Central Asia</v>
      </c>
      <c r="B197" s="236" t="str">
        <f>'AAL mundo '!B197</f>
        <v>SMR</v>
      </c>
      <c r="C197" s="236" t="str">
        <f>'AAL mundo '!C197</f>
        <v>San Marino</v>
      </c>
      <c r="D197" s="236" t="str">
        <f>'AAL mundo '!D197</f>
        <v/>
      </c>
      <c r="E197" s="236" t="str">
        <f>'AAL mundo '!E197</f>
        <v>High income: nonOECD</v>
      </c>
      <c r="F197" s="256">
        <f>'AAL mundo '!F197</f>
        <v>4049.35</v>
      </c>
      <c r="G197" s="189" t="str">
        <f>IFERROR('AAL mundo '!$G197/(Indicadores!$Q197)*100,"")</f>
        <v/>
      </c>
      <c r="H197" s="186" t="str">
        <f>IFERROR('AAL mundo '!$I197/(Indicadores!$Q197)*100,"")</f>
        <v/>
      </c>
      <c r="I197" s="186" t="str">
        <f>IFERROR('AAL mundo '!$K197/(Indicadores!$Q197)*100,"")</f>
        <v/>
      </c>
      <c r="J197" s="186" t="str">
        <f>IFERROR('AAL mundo '!$M197/(Indicadores!$Q197)*100,"")</f>
        <v/>
      </c>
      <c r="K197" s="187" t="str">
        <f>IFERROR('AAL mundo '!$O197/(Indicadores!$Q197)*100,"")</f>
        <v/>
      </c>
    </row>
    <row r="198" spans="1:11" ht="14">
      <c r="A198" s="235" t="str">
        <f>'AAL mundo '!A198</f>
        <v>Sub-Saharan Africa</v>
      </c>
      <c r="B198" s="236" t="str">
        <f>'AAL mundo '!B198</f>
        <v>STP</v>
      </c>
      <c r="C198" s="236" t="str">
        <f>'AAL mundo '!C198</f>
        <v>Sao Tome and Principe</v>
      </c>
      <c r="D198" s="236" t="str">
        <f>'AAL mundo '!D198</f>
        <v>SIDS</v>
      </c>
      <c r="E198" s="236" t="str">
        <f>'AAL mundo '!E198</f>
        <v>Lower middle income</v>
      </c>
      <c r="F198" s="256">
        <f>'AAL mundo '!F198</f>
        <v>2122.6999999999998</v>
      </c>
      <c r="G198" s="189">
        <f>IFERROR('AAL mundo '!$G198/(Indicadores!$Q198)*100,"")</f>
        <v>6.915967826762813E-2</v>
      </c>
      <c r="H198" s="186">
        <f>IFERROR('AAL mundo '!$I198/(Indicadores!$Q198)*100,"")</f>
        <v>0</v>
      </c>
      <c r="I198" s="186" t="str">
        <f>IFERROR('AAL mundo '!$K198/(Indicadores!$Q198)*100,"")</f>
        <v/>
      </c>
      <c r="J198" s="186" t="str">
        <f>IFERROR('AAL mundo '!$M198/(Indicadores!$Q198)*100,"")</f>
        <v/>
      </c>
      <c r="K198" s="187">
        <f>IFERROR('AAL mundo '!$O198/(Indicadores!$Q198)*100,"")</f>
        <v>6.915967826762813E-2</v>
      </c>
    </row>
    <row r="199" spans="1:11" ht="14">
      <c r="A199" s="235" t="str">
        <f>'AAL mundo '!A199</f>
        <v>Middle East and North Africa</v>
      </c>
      <c r="B199" s="236" t="str">
        <f>'AAL mundo '!B199</f>
        <v>SAU</v>
      </c>
      <c r="C199" s="236" t="str">
        <f>'AAL mundo '!C199</f>
        <v>Saudi Arabia</v>
      </c>
      <c r="D199" s="236" t="str">
        <f>'AAL mundo '!D199</f>
        <v/>
      </c>
      <c r="E199" s="236" t="str">
        <f>'AAL mundo '!E199</f>
        <v>High income: nonOECD</v>
      </c>
      <c r="F199" s="256">
        <f>'AAL mundo '!F199</f>
        <v>2141420</v>
      </c>
      <c r="G199" s="189">
        <f>IFERROR('AAL mundo '!$G199/(Indicadores!$Q199)*100,"")</f>
        <v>8.9735766380425824E-2</v>
      </c>
      <c r="H199" s="186">
        <f>IFERROR('AAL mundo '!$I199/(Indicadores!$Q199)*100,"")</f>
        <v>0</v>
      </c>
      <c r="I199" s="186" t="str">
        <f>IFERROR('AAL mundo '!$K199/(Indicadores!$Q199)*100,"")</f>
        <v/>
      </c>
      <c r="J199" s="186">
        <f>IFERROR('AAL mundo '!$M199/(Indicadores!$Q199)*100,"")</f>
        <v>4.1212063286672151E-2</v>
      </c>
      <c r="K199" s="187">
        <f>IFERROR('AAL mundo '!$O199/(Indicadores!$Q199)*100,"")</f>
        <v>0.13094782966709798</v>
      </c>
    </row>
    <row r="200" spans="1:11" ht="14">
      <c r="A200" s="235" t="str">
        <f>'AAL mundo '!A200</f>
        <v>Sub-Saharan Africa</v>
      </c>
      <c r="B200" s="236" t="str">
        <f>'AAL mundo '!B200</f>
        <v>SEN</v>
      </c>
      <c r="C200" s="236" t="str">
        <f>'AAL mundo '!C200</f>
        <v>Senegal</v>
      </c>
      <c r="D200" s="236" t="str">
        <f>'AAL mundo '!D200</f>
        <v/>
      </c>
      <c r="E200" s="236" t="str">
        <f>'AAL mundo '!E200</f>
        <v>Lower middle income</v>
      </c>
      <c r="F200" s="256">
        <f>'AAL mundo '!F200</f>
        <v>35335.199999999997</v>
      </c>
      <c r="G200" s="189">
        <f>IFERROR('AAL mundo '!$G200/(Indicadores!$Q200)*100,"")</f>
        <v>1.9148984243187495E-2</v>
      </c>
      <c r="H200" s="186">
        <f>IFERROR('AAL mundo '!$I200/(Indicadores!$Q200)*100,"")</f>
        <v>0</v>
      </c>
      <c r="I200" s="186" t="str">
        <f>IFERROR('AAL mundo '!$K200/(Indicadores!$Q200)*100,"")</f>
        <v/>
      </c>
      <c r="J200" s="186">
        <f>IFERROR('AAL mundo '!$M200/(Indicadores!$Q200)*100,"")</f>
        <v>0.34153061770444532</v>
      </c>
      <c r="K200" s="187">
        <f>IFERROR('AAL mundo '!$O200/(Indicadores!$Q200)*100,"")</f>
        <v>0.36067960194763277</v>
      </c>
    </row>
    <row r="201" spans="1:11" ht="14">
      <c r="A201" s="235" t="str">
        <f>'AAL mundo '!A201</f>
        <v>Europe and Central Asia</v>
      </c>
      <c r="B201" s="236" t="str">
        <f>'AAL mundo '!B201</f>
        <v>SRB</v>
      </c>
      <c r="C201" s="236" t="str">
        <f>'AAL mundo '!C201</f>
        <v>Serbia</v>
      </c>
      <c r="D201" s="236" t="str">
        <f>'AAL mundo '!D201</f>
        <v/>
      </c>
      <c r="E201" s="236" t="str">
        <f>'AAL mundo '!E201</f>
        <v>Upper middle income</v>
      </c>
      <c r="F201" s="256">
        <f>'AAL mundo '!F201</f>
        <v>57317.2</v>
      </c>
      <c r="G201" s="189">
        <f>IFERROR('AAL mundo '!$G201/(Indicadores!$Q201)*100,"")</f>
        <v>0.44320696854552971</v>
      </c>
      <c r="H201" s="186">
        <f>IFERROR('AAL mundo '!$I201/(Indicadores!$Q201)*100,"")</f>
        <v>0</v>
      </c>
      <c r="I201" s="186" t="str">
        <f>IFERROR('AAL mundo '!$K201/(Indicadores!$Q201)*100,"")</f>
        <v/>
      </c>
      <c r="J201" s="186">
        <f>IFERROR('AAL mundo '!$M201/(Indicadores!$Q201)*100,"")</f>
        <v>2.074320178227175</v>
      </c>
      <c r="K201" s="187">
        <f>IFERROR('AAL mundo '!$O201/(Indicadores!$Q201)*100,"")</f>
        <v>2.5175271467727045</v>
      </c>
    </row>
    <row r="202" spans="1:11" ht="14">
      <c r="A202" s="235" t="str">
        <f>'AAL mundo '!A202</f>
        <v>Sub-Saharan Africa</v>
      </c>
      <c r="B202" s="236" t="str">
        <f>'AAL mundo '!B202</f>
        <v>SYC</v>
      </c>
      <c r="C202" s="236" t="str">
        <f>'AAL mundo '!C202</f>
        <v>Seychelles</v>
      </c>
      <c r="D202" s="236" t="str">
        <f>'AAL mundo '!D202</f>
        <v>SIDS</v>
      </c>
      <c r="E202" s="236" t="str">
        <f>'AAL mundo '!E202</f>
        <v>Upper middle income</v>
      </c>
      <c r="F202" s="256">
        <f>'AAL mundo '!F202</f>
        <v>6234.98</v>
      </c>
      <c r="G202" s="189" t="str">
        <f>IFERROR('AAL mundo '!$G202/(Indicadores!$Q202)*100,"")</f>
        <v/>
      </c>
      <c r="H202" s="186">
        <f>IFERROR('AAL mundo '!$I202/(Indicadores!$Q202)*100,"")</f>
        <v>0</v>
      </c>
      <c r="I202" s="186" t="str">
        <f>IFERROR('AAL mundo '!$K202/(Indicadores!$Q202)*100,"")</f>
        <v/>
      </c>
      <c r="J202" s="186" t="str">
        <f>IFERROR('AAL mundo '!$M202/(Indicadores!$Q202)*100,"")</f>
        <v/>
      </c>
      <c r="K202" s="187">
        <f>IFERROR('AAL mundo '!$O202/(Indicadores!$Q202)*100,"")</f>
        <v>0</v>
      </c>
    </row>
    <row r="203" spans="1:11" ht="14">
      <c r="A203" s="235" t="str">
        <f>'AAL mundo '!A203</f>
        <v>Sub-Saharan Africa</v>
      </c>
      <c r="B203" s="236" t="str">
        <f>'AAL mundo '!B203</f>
        <v>SLE</v>
      </c>
      <c r="C203" s="236" t="str">
        <f>'AAL mundo '!C203</f>
        <v>Sierra Leone</v>
      </c>
      <c r="D203" s="236" t="str">
        <f>'AAL mundo '!D203</f>
        <v/>
      </c>
      <c r="E203" s="236" t="str">
        <f>'AAL mundo '!E203</f>
        <v>Low income</v>
      </c>
      <c r="F203" s="256">
        <f>'AAL mundo '!F203</f>
        <v>3031.82</v>
      </c>
      <c r="G203" s="189">
        <f>IFERROR('AAL mundo '!$G203/(Indicadores!$Q203)*100,"")</f>
        <v>1.2628448303228469E-2</v>
      </c>
      <c r="H203" s="186">
        <f>IFERROR('AAL mundo '!$I203/(Indicadores!$Q203)*100,"")</f>
        <v>0</v>
      </c>
      <c r="I203" s="186" t="str">
        <f>IFERROR('AAL mundo '!$K203/(Indicadores!$Q203)*100,"")</f>
        <v/>
      </c>
      <c r="J203" s="186">
        <f>IFERROR('AAL mundo '!$M203/(Indicadores!$Q203)*100,"")</f>
        <v>0.9749162090092377</v>
      </c>
      <c r="K203" s="187">
        <f>IFERROR('AAL mundo '!$O203/(Indicadores!$Q203)*100,"")</f>
        <v>0.98754465731246621</v>
      </c>
    </row>
    <row r="204" spans="1:11" ht="14">
      <c r="A204" s="235" t="str">
        <f>'AAL mundo '!A204</f>
        <v>East Asia and the Pacific</v>
      </c>
      <c r="B204" s="236" t="str">
        <f>'AAL mundo '!B204</f>
        <v>SGP</v>
      </c>
      <c r="C204" s="236" t="str">
        <f>'AAL mundo '!C204</f>
        <v>Singapore</v>
      </c>
      <c r="D204" s="236" t="str">
        <f>'AAL mundo '!D204</f>
        <v>SIDS</v>
      </c>
      <c r="E204" s="236" t="str">
        <f>'AAL mundo '!E204</f>
        <v>High income: nonOECD</v>
      </c>
      <c r="F204" s="256">
        <f>'AAL mundo '!F204</f>
        <v>1126580</v>
      </c>
      <c r="G204" s="189" t="str">
        <f>IFERROR('AAL mundo '!$G204/(Indicadores!$Q204)*100,"")</f>
        <v/>
      </c>
      <c r="H204" s="186">
        <f>IFERROR('AAL mundo '!$I204/(Indicadores!$Q204)*100,"")</f>
        <v>0</v>
      </c>
      <c r="I204" s="186" t="str">
        <f>IFERROR('AAL mundo '!$K204/(Indicadores!$Q204)*100,"")</f>
        <v/>
      </c>
      <c r="J204" s="186" t="str">
        <f>IFERROR('AAL mundo '!$M204/(Indicadores!$Q204)*100,"")</f>
        <v/>
      </c>
      <c r="K204" s="187">
        <f>IFERROR('AAL mundo '!$O204/(Indicadores!$Q204)*100,"")</f>
        <v>0</v>
      </c>
    </row>
    <row r="205" spans="1:11" ht="14">
      <c r="A205" s="235" t="str">
        <f>'AAL mundo '!A205</f>
        <v>Europe and Central Asia</v>
      </c>
      <c r="B205" s="236" t="str">
        <f>'AAL mundo '!B205</f>
        <v>SVK</v>
      </c>
      <c r="C205" s="236" t="str">
        <f>'AAL mundo '!C205</f>
        <v>Slovakia</v>
      </c>
      <c r="D205" s="236" t="str">
        <f>'AAL mundo '!D205</f>
        <v/>
      </c>
      <c r="E205" s="236" t="str">
        <f>'AAL mundo '!E205</f>
        <v>High income: OECD</v>
      </c>
      <c r="F205" s="256">
        <f>'AAL mundo '!F205</f>
        <v>414783</v>
      </c>
      <c r="G205" s="189">
        <f>IFERROR('AAL mundo '!$G205/(Indicadores!$Q205)*100,"")</f>
        <v>0.29148102811007115</v>
      </c>
      <c r="H205" s="186">
        <f>IFERROR('AAL mundo '!$I205/(Indicadores!$Q205)*100,"")</f>
        <v>0</v>
      </c>
      <c r="I205" s="186" t="str">
        <f>IFERROR('AAL mundo '!$K205/(Indicadores!$Q205)*100,"")</f>
        <v/>
      </c>
      <c r="J205" s="186">
        <f>IFERROR('AAL mundo '!$M205/(Indicadores!$Q205)*100,"")</f>
        <v>2.0070455178148281</v>
      </c>
      <c r="K205" s="187">
        <f>IFERROR('AAL mundo '!$O205/(Indicadores!$Q205)*100,"")</f>
        <v>2.2985265459248989</v>
      </c>
    </row>
    <row r="206" spans="1:11" ht="14">
      <c r="A206" s="235" t="str">
        <f>'AAL mundo '!A206</f>
        <v>Europe and Central Asia</v>
      </c>
      <c r="B206" s="236" t="str">
        <f>'AAL mundo '!B206</f>
        <v>SVN</v>
      </c>
      <c r="C206" s="236" t="str">
        <f>'AAL mundo '!C206</f>
        <v>Slovenia</v>
      </c>
      <c r="D206" s="236" t="str">
        <f>'AAL mundo '!D206</f>
        <v/>
      </c>
      <c r="E206" s="236" t="str">
        <f>'AAL mundo '!E206</f>
        <v>High income: OECD</v>
      </c>
      <c r="F206" s="256">
        <f>'AAL mundo '!F206</f>
        <v>139900</v>
      </c>
      <c r="G206" s="189">
        <f>IFERROR('AAL mundo '!$G206/(Indicadores!$Q206)*100,"")</f>
        <v>1.6382833210408545</v>
      </c>
      <c r="H206" s="186">
        <f>IFERROR('AAL mundo '!$I206/(Indicadores!$Q206)*100,"")</f>
        <v>0</v>
      </c>
      <c r="I206" s="186" t="str">
        <f>IFERROR('AAL mundo '!$K206/(Indicadores!$Q206)*100,"")</f>
        <v/>
      </c>
      <c r="J206" s="186">
        <f>IFERROR('AAL mundo '!$M206/(Indicadores!$Q206)*100,"")</f>
        <v>0.30472749001834099</v>
      </c>
      <c r="K206" s="187">
        <f>IFERROR('AAL mundo '!$O206/(Indicadores!$Q206)*100,"")</f>
        <v>1.9430108110591955</v>
      </c>
    </row>
    <row r="207" spans="1:11" ht="14">
      <c r="A207" s="235" t="str">
        <f>'AAL mundo '!A207</f>
        <v>East Asia and the Pacific</v>
      </c>
      <c r="B207" s="236" t="str">
        <f>'AAL mundo '!B207</f>
        <v>SLB</v>
      </c>
      <c r="C207" s="236" t="str">
        <f>'AAL mundo '!C207</f>
        <v>Solomon Islands</v>
      </c>
      <c r="D207" s="236" t="str">
        <f>'AAL mundo '!D207</f>
        <v>SIDS</v>
      </c>
      <c r="E207" s="236" t="str">
        <f>'AAL mundo '!E207</f>
        <v>Lower middle income</v>
      </c>
      <c r="F207" s="256">
        <f>'AAL mundo '!F207</f>
        <v>3693.47</v>
      </c>
      <c r="G207" s="189">
        <f>IFERROR('AAL mundo '!$G207/(Indicadores!$Q207)*100,"")</f>
        <v>2.7085081237858253</v>
      </c>
      <c r="H207" s="186">
        <f>IFERROR('AAL mundo '!$I207/(Indicadores!$Q207)*100,"")</f>
        <v>29.756075398710756</v>
      </c>
      <c r="I207" s="186">
        <f>IFERROR('AAL mundo '!$K207/(Indicadores!$Q207)*100,"")</f>
        <v>9.7536303626636373E-2</v>
      </c>
      <c r="J207" s="186" t="str">
        <f>IFERROR('AAL mundo '!$M207/(Indicadores!$Q207)*100,"")</f>
        <v/>
      </c>
      <c r="K207" s="187">
        <f>IFERROR('AAL mundo '!$O207/(Indicadores!$Q207)*100,"")</f>
        <v>32.562119826123222</v>
      </c>
    </row>
    <row r="208" spans="1:11" ht="14">
      <c r="A208" s="235" t="str">
        <f>'AAL mundo '!A208</f>
        <v>Sub-Saharan Africa</v>
      </c>
      <c r="B208" s="236" t="str">
        <f>'AAL mundo '!B208</f>
        <v>SOM</v>
      </c>
      <c r="C208" s="236" t="str">
        <f>'AAL mundo '!C208</f>
        <v>Somalia</v>
      </c>
      <c r="D208" s="236" t="str">
        <f>'AAL mundo '!D208</f>
        <v/>
      </c>
      <c r="E208" s="236" t="str">
        <f>'AAL mundo '!E208</f>
        <v>Low income</v>
      </c>
      <c r="F208" s="256">
        <f>'AAL mundo '!F208</f>
        <v>6408.32</v>
      </c>
      <c r="G208" s="189">
        <f>IFERROR('AAL mundo '!$G208/(Indicadores!$Q208)*100,"")</f>
        <v>3.5714285714285712E-2</v>
      </c>
      <c r="H208" s="186">
        <f>IFERROR('AAL mundo '!$I208/(Indicadores!$Q208)*100,"")</f>
        <v>0</v>
      </c>
      <c r="I208" s="186" t="str">
        <f>IFERROR('AAL mundo '!$K208/(Indicadores!$Q208)*100,"")</f>
        <v/>
      </c>
      <c r="J208" s="186">
        <f>IFERROR('AAL mundo '!$M208/(Indicadores!$Q208)*100,"")</f>
        <v>4.2142857142857144</v>
      </c>
      <c r="K208" s="187">
        <f>IFERROR('AAL mundo '!$O208/(Indicadores!$Q208)*100,"")</f>
        <v>4.25</v>
      </c>
    </row>
    <row r="209" spans="1:11" ht="14">
      <c r="A209" s="235" t="str">
        <f>'AAL mundo '!A209</f>
        <v>Sub-Saharan Africa</v>
      </c>
      <c r="B209" s="236" t="str">
        <f>'AAL mundo '!B209</f>
        <v>ZAF</v>
      </c>
      <c r="C209" s="236" t="str">
        <f>'AAL mundo '!C209</f>
        <v>South Africa</v>
      </c>
      <c r="D209" s="236" t="str">
        <f>'AAL mundo '!D209</f>
        <v/>
      </c>
      <c r="E209" s="236" t="str">
        <f>'AAL mundo '!E209</f>
        <v>Upper middle income</v>
      </c>
      <c r="F209" s="256">
        <f>'AAL mundo '!F209</f>
        <v>1282850</v>
      </c>
      <c r="G209" s="189">
        <f>IFERROR('AAL mundo '!$G209/(Indicadores!$Q209)*100,"")</f>
        <v>0.84761216489216484</v>
      </c>
      <c r="H209" s="186">
        <f>IFERROR('AAL mundo '!$I209/(Indicadores!$Q209)*100,"")</f>
        <v>0</v>
      </c>
      <c r="I209" s="186" t="str">
        <f>IFERROR('AAL mundo '!$K209/(Indicadores!$Q209)*100,"")</f>
        <v/>
      </c>
      <c r="J209" s="186">
        <f>IFERROR('AAL mundo '!$M209/(Indicadores!$Q209)*100,"")</f>
        <v>1.0744447065247065</v>
      </c>
      <c r="K209" s="187">
        <f>IFERROR('AAL mundo '!$O209/(Indicadores!$Q209)*100,"")</f>
        <v>1.9220568714168713</v>
      </c>
    </row>
    <row r="210" spans="1:11" ht="14">
      <c r="A210" s="235" t="str">
        <f>'AAL mundo '!A210</f>
        <v>Sub-Saharan Africa</v>
      </c>
      <c r="B210" s="236" t="str">
        <f>'AAL mundo '!B210</f>
        <v>SSD</v>
      </c>
      <c r="C210" s="236" t="str">
        <f>'AAL mundo '!C210</f>
        <v>South Sudan</v>
      </c>
      <c r="D210" s="236" t="str">
        <f>'AAL mundo '!D210</f>
        <v/>
      </c>
      <c r="E210" s="236" t="str">
        <f>'AAL mundo '!E210</f>
        <v>Lower middle income</v>
      </c>
      <c r="F210" s="256">
        <f>'AAL mundo '!F210</f>
        <v>19958.3</v>
      </c>
      <c r="G210" s="189">
        <f>IFERROR('AAL mundo '!$G210/(Indicadores!$Q210)*100,"")</f>
        <v>0.2833858614629004</v>
      </c>
      <c r="H210" s="186">
        <f>IFERROR('AAL mundo '!$I210/(Indicadores!$Q210)*100,"")</f>
        <v>0</v>
      </c>
      <c r="I210" s="186" t="str">
        <f>IFERROR('AAL mundo '!$K210/(Indicadores!$Q210)*100,"")</f>
        <v/>
      </c>
      <c r="J210" s="186">
        <f>IFERROR('AAL mundo '!$M210/(Indicadores!$Q210)*100,"")</f>
        <v>2.1806178724363181</v>
      </c>
      <c r="K210" s="187">
        <f>IFERROR('AAL mundo '!$O210/(Indicadores!$Q210)*100,"")</f>
        <v>2.4640037338992187</v>
      </c>
    </row>
    <row r="211" spans="1:11" ht="14">
      <c r="A211" s="235" t="str">
        <f>'AAL mundo '!A211</f>
        <v>Europe and Central Asia</v>
      </c>
      <c r="B211" s="236" t="str">
        <f>'AAL mundo '!B211</f>
        <v>ESP</v>
      </c>
      <c r="C211" s="236" t="str">
        <f>'AAL mundo '!C211</f>
        <v>Spain</v>
      </c>
      <c r="D211" s="236" t="str">
        <f>'AAL mundo '!D211</f>
        <v/>
      </c>
      <c r="E211" s="236" t="str">
        <f>'AAL mundo '!E211</f>
        <v>High income: OECD</v>
      </c>
      <c r="F211" s="256">
        <f>'AAL mundo '!F211</f>
        <v>6233960</v>
      </c>
      <c r="G211" s="189">
        <f>IFERROR('AAL mundo '!$G211/(Indicadores!$Q211)*100,"")</f>
        <v>2.6765570900202977E-2</v>
      </c>
      <c r="H211" s="186">
        <f>IFERROR('AAL mundo '!$I211/(Indicadores!$Q211)*100,"")</f>
        <v>0</v>
      </c>
      <c r="I211" s="186" t="str">
        <f>IFERROR('AAL mundo '!$K211/(Indicadores!$Q211)*100,"")</f>
        <v/>
      </c>
      <c r="J211" s="186">
        <f>IFERROR('AAL mundo '!$M211/(Indicadores!$Q211)*100,"")</f>
        <v>0.27542171281040823</v>
      </c>
      <c r="K211" s="187">
        <f>IFERROR('AAL mundo '!$O211/(Indicadores!$Q211)*100,"")</f>
        <v>0.30218728371061121</v>
      </c>
    </row>
    <row r="212" spans="1:11" ht="14">
      <c r="A212" s="235" t="str">
        <f>'AAL mundo '!A212</f>
        <v>South Asia</v>
      </c>
      <c r="B212" s="236" t="str">
        <f>'AAL mundo '!B212</f>
        <v>LKA</v>
      </c>
      <c r="C212" s="236" t="str">
        <f>'AAL mundo '!C212</f>
        <v>Sri Lanka</v>
      </c>
      <c r="D212" s="236" t="str">
        <f>'AAL mundo '!D212</f>
        <v/>
      </c>
      <c r="E212" s="236" t="str">
        <f>'AAL mundo '!E212</f>
        <v>Lower middle income</v>
      </c>
      <c r="F212" s="256">
        <f>'AAL mundo '!F212</f>
        <v>208274</v>
      </c>
      <c r="G212" s="189" t="str">
        <f>IFERROR('AAL mundo '!$G212/(Indicadores!$Q212)*100,"")</f>
        <v/>
      </c>
      <c r="H212" s="186">
        <f>IFERROR('AAL mundo '!$I212/(Indicadores!$Q212)*100,"")</f>
        <v>8.6927104525739096E-2</v>
      </c>
      <c r="I212" s="186">
        <f>IFERROR('AAL mundo '!$K212/(Indicadores!$Q212)*100,"")</f>
        <v>7.5048067548122059E-3</v>
      </c>
      <c r="J212" s="186">
        <f>IFERROR('AAL mundo '!$M212/(Indicadores!$Q212)*100,"")</f>
        <v>0.54913743140211613</v>
      </c>
      <c r="K212" s="187">
        <f>IFERROR('AAL mundo '!$O212/(Indicadores!$Q212)*100,"")</f>
        <v>0.64356934268266741</v>
      </c>
    </row>
    <row r="213" spans="1:11" ht="14">
      <c r="A213" s="235" t="str">
        <f>'AAL mundo '!A213</f>
        <v>Middle East and North Africa</v>
      </c>
      <c r="B213" s="236" t="str">
        <f>'AAL mundo '!B213</f>
        <v>PSE</v>
      </c>
      <c r="C213" s="236" t="str">
        <f>'AAL mundo '!C213</f>
        <v>State of Palestine</v>
      </c>
      <c r="D213" s="236" t="str">
        <f>'AAL mundo '!D213</f>
        <v/>
      </c>
      <c r="E213" s="236" t="str">
        <f>'AAL mundo '!E213</f>
        <v>N.D</v>
      </c>
      <c r="F213" s="256">
        <f>'AAL mundo '!F213</f>
        <v>69454.3</v>
      </c>
      <c r="G213" s="189">
        <f>IFERROR('AAL mundo '!$G213/(Indicadores!$Q213)*100,"")</f>
        <v>0.98422095810680088</v>
      </c>
      <c r="H213" s="186">
        <f>IFERROR('AAL mundo '!$I213/(Indicadores!$Q213)*100,"")</f>
        <v>0</v>
      </c>
      <c r="I213" s="186" t="str">
        <f>IFERROR('AAL mundo '!$K213/(Indicadores!$Q213)*100,"")</f>
        <v/>
      </c>
      <c r="J213" s="186">
        <f>IFERROR('AAL mundo '!$M213/(Indicadores!$Q213)*100,"")</f>
        <v>5.5189960267671076E-3</v>
      </c>
      <c r="K213" s="187">
        <f>IFERROR('AAL mundo '!$O213/(Indicadores!$Q213)*100,"")</f>
        <v>0.98973995413356786</v>
      </c>
    </row>
    <row r="214" spans="1:11" ht="14">
      <c r="A214" s="235" t="str">
        <f>'AAL mundo '!A214</f>
        <v>Sub-Saharan Africa</v>
      </c>
      <c r="B214" s="236" t="str">
        <f>'AAL mundo '!B214</f>
        <v>SDN</v>
      </c>
      <c r="C214" s="236" t="str">
        <f>'AAL mundo '!C214</f>
        <v>Sudan</v>
      </c>
      <c r="D214" s="236" t="str">
        <f>'AAL mundo '!D214</f>
        <v/>
      </c>
      <c r="E214" s="236" t="str">
        <f>'AAL mundo '!E214</f>
        <v>Lower middle income</v>
      </c>
      <c r="F214" s="256">
        <f>'AAL mundo '!F214</f>
        <v>70368.800000000003</v>
      </c>
      <c r="G214" s="189">
        <f>IFERROR('AAL mundo '!$G214/(Indicadores!$Q214)*100,"")</f>
        <v>1.4809088007670546E-2</v>
      </c>
      <c r="H214" s="186">
        <f>IFERROR('AAL mundo '!$I214/(Indicadores!$Q214)*100,"")</f>
        <v>0</v>
      </c>
      <c r="I214" s="186" t="str">
        <f>IFERROR('AAL mundo '!$K214/(Indicadores!$Q214)*100,"")</f>
        <v/>
      </c>
      <c r="J214" s="186">
        <f>IFERROR('AAL mundo '!$M214/(Indicadores!$Q214)*100,"")</f>
        <v>0.94339375456271635</v>
      </c>
      <c r="K214" s="187">
        <f>IFERROR('AAL mundo '!$O214/(Indicadores!$Q214)*100,"")</f>
        <v>0.9582028425703869</v>
      </c>
    </row>
    <row r="215" spans="1:11" ht="14">
      <c r="A215" s="235" t="str">
        <f>'AAL mundo '!A215</f>
        <v>LAC</v>
      </c>
      <c r="B215" s="236" t="str">
        <f>'AAL mundo '!B215</f>
        <v>SUR</v>
      </c>
      <c r="C215" s="236" t="str">
        <f>'AAL mundo '!C215</f>
        <v>Suriname</v>
      </c>
      <c r="D215" s="236" t="str">
        <f>'AAL mundo '!D215</f>
        <v>SIDS</v>
      </c>
      <c r="E215" s="236" t="str">
        <f>'AAL mundo '!E215</f>
        <v>Upper middle income</v>
      </c>
      <c r="F215" s="256">
        <f>'AAL mundo '!F215</f>
        <v>9620.16</v>
      </c>
      <c r="G215" s="189" t="str">
        <f>IFERROR('AAL mundo '!$G215/(Indicadores!$Q215)*100,"")</f>
        <v/>
      </c>
      <c r="H215" s="186">
        <f>IFERROR('AAL mundo '!$I215/(Indicadores!$Q215)*100,"")</f>
        <v>0</v>
      </c>
      <c r="I215" s="186" t="str">
        <f>IFERROR('AAL mundo '!$K215/(Indicadores!$Q215)*100,"")</f>
        <v/>
      </c>
      <c r="J215" s="186">
        <f>IFERROR('AAL mundo '!$M215/(Indicadores!$Q215)*100,"")</f>
        <v>1.8757552232015764</v>
      </c>
      <c r="K215" s="187">
        <f>IFERROR('AAL mundo '!$O215/(Indicadores!$Q215)*100,"")</f>
        <v>1.8757552232015764</v>
      </c>
    </row>
    <row r="216" spans="1:11" ht="14">
      <c r="A216" s="235" t="str">
        <f>'AAL mundo '!A216</f>
        <v>Sub-Saharan Africa</v>
      </c>
      <c r="B216" s="236" t="str">
        <f>'AAL mundo '!B216</f>
        <v>SWZ</v>
      </c>
      <c r="C216" s="236" t="str">
        <f>'AAL mundo '!C216</f>
        <v>Swaziland</v>
      </c>
      <c r="D216" s="236" t="str">
        <f>'AAL mundo '!D216</f>
        <v/>
      </c>
      <c r="E216" s="236" t="str">
        <f>'AAL mundo '!E216</f>
        <v>Lower middle income</v>
      </c>
      <c r="F216" s="256">
        <f>'AAL mundo '!F216</f>
        <v>13701.2</v>
      </c>
      <c r="G216" s="189">
        <f>IFERROR('AAL mundo '!$G216/(Indicadores!$Q216)*100,"")</f>
        <v>1.7129829334307309</v>
      </c>
      <c r="H216" s="186">
        <f>IFERROR('AAL mundo '!$I216/(Indicadores!$Q216)*100,"")</f>
        <v>0</v>
      </c>
      <c r="I216" s="186" t="str">
        <f>IFERROR('AAL mundo '!$K216/(Indicadores!$Q216)*100,"")</f>
        <v/>
      </c>
      <c r="J216" s="186">
        <f>IFERROR('AAL mundo '!$M216/(Indicadores!$Q216)*100,"")</f>
        <v>2.0609708827113655</v>
      </c>
      <c r="K216" s="187">
        <f>IFERROR('AAL mundo '!$O216/(Indicadores!$Q216)*100,"")</f>
        <v>3.7739538161420971</v>
      </c>
    </row>
    <row r="217" spans="1:11" ht="14">
      <c r="A217" s="235" t="str">
        <f>'AAL mundo '!A217</f>
        <v>Europe and Central Asia</v>
      </c>
      <c r="B217" s="236" t="str">
        <f>'AAL mundo '!B217</f>
        <v>SWE</v>
      </c>
      <c r="C217" s="236" t="str">
        <f>'AAL mundo '!C217</f>
        <v>Sweden</v>
      </c>
      <c r="D217" s="236" t="str">
        <f>'AAL mundo '!D217</f>
        <v/>
      </c>
      <c r="E217" s="236" t="str">
        <f>'AAL mundo '!E217</f>
        <v>High income: OECD</v>
      </c>
      <c r="F217" s="256">
        <f>'AAL mundo '!F217</f>
        <v>1747500</v>
      </c>
      <c r="G217" s="189" t="str">
        <f>IFERROR('AAL mundo '!$G217/(Indicadores!$Q217)*100,"")</f>
        <v/>
      </c>
      <c r="H217" s="186">
        <f>IFERROR('AAL mundo '!$I217/(Indicadores!$Q217)*100,"")</f>
        <v>0</v>
      </c>
      <c r="I217" s="186" t="str">
        <f>IFERROR('AAL mundo '!$K217/(Indicadores!$Q217)*100,"")</f>
        <v/>
      </c>
      <c r="J217" s="186">
        <f>IFERROR('AAL mundo '!$M217/(Indicadores!$Q217)*100,"")</f>
        <v>5.1623502070058849E-2</v>
      </c>
      <c r="K217" s="187">
        <f>IFERROR('AAL mundo '!$O217/(Indicadores!$Q217)*100,"")</f>
        <v>5.1623502070058849E-2</v>
      </c>
    </row>
    <row r="218" spans="1:11" ht="14">
      <c r="A218" s="235" t="str">
        <f>'AAL mundo '!A218</f>
        <v>Europe and Central Asia</v>
      </c>
      <c r="B218" s="236" t="str">
        <f>'AAL mundo '!B218</f>
        <v>CHE</v>
      </c>
      <c r="C218" s="236" t="str">
        <f>'AAL mundo '!C218</f>
        <v>Switzerland</v>
      </c>
      <c r="D218" s="236" t="str">
        <f>'AAL mundo '!D218</f>
        <v/>
      </c>
      <c r="E218" s="236" t="str">
        <f>'AAL mundo '!E218</f>
        <v>High income: OECD</v>
      </c>
      <c r="F218" s="256">
        <f>'AAL mundo '!F218</f>
        <v>3421610</v>
      </c>
      <c r="G218" s="189">
        <f>IFERROR('AAL mundo '!$G218/(Indicadores!$Q218)*100,"")</f>
        <v>0.47332703197627624</v>
      </c>
      <c r="H218" s="186">
        <f>IFERROR('AAL mundo '!$I218/(Indicadores!$Q218)*100,"")</f>
        <v>0</v>
      </c>
      <c r="I218" s="186" t="str">
        <f>IFERROR('AAL mundo '!$K218/(Indicadores!$Q218)*100,"")</f>
        <v/>
      </c>
      <c r="J218" s="186">
        <f>IFERROR('AAL mundo '!$M218/(Indicadores!$Q218)*100,"")</f>
        <v>0.46929631040958547</v>
      </c>
      <c r="K218" s="187">
        <f>IFERROR('AAL mundo '!$O218/(Indicadores!$Q218)*100,"")</f>
        <v>0.94262334238586176</v>
      </c>
    </row>
    <row r="219" spans="1:11" ht="14">
      <c r="A219" s="235" t="str">
        <f>'AAL mundo '!A219</f>
        <v>Middle East and North Africa</v>
      </c>
      <c r="B219" s="236" t="str">
        <f>'AAL mundo '!B219</f>
        <v>SYR</v>
      </c>
      <c r="C219" s="236" t="str">
        <f>'AAL mundo '!C219</f>
        <v>Syrian Arab Republic</v>
      </c>
      <c r="D219" s="236" t="str">
        <f>'AAL mundo '!D219</f>
        <v/>
      </c>
      <c r="E219" s="236" t="str">
        <f>'AAL mundo '!E219</f>
        <v>Lower middle income</v>
      </c>
      <c r="F219" s="256">
        <f>'AAL mundo '!F219</f>
        <v>204643</v>
      </c>
      <c r="G219" s="189">
        <f>IFERROR('AAL mundo '!$G219/(Indicadores!$Q219)*100,"")</f>
        <v>1.806819447949221</v>
      </c>
      <c r="H219" s="186">
        <f>IFERROR('AAL mundo '!$I219/(Indicadores!$Q219)*100,"")</f>
        <v>0</v>
      </c>
      <c r="I219" s="186" t="str">
        <f>IFERROR('AAL mundo '!$K219/(Indicadores!$Q219)*100,"")</f>
        <v/>
      </c>
      <c r="J219" s="186">
        <f>IFERROR('AAL mundo '!$M219/(Indicadores!$Q219)*100,"")</f>
        <v>1.0803837568181378</v>
      </c>
      <c r="K219" s="187">
        <f>IFERROR('AAL mundo '!$O219/(Indicadores!$Q219)*100,"")</f>
        <v>2.8872032047673586</v>
      </c>
    </row>
    <row r="220" spans="1:11" ht="14">
      <c r="A220" s="235" t="str">
        <f>'AAL mundo '!A220</f>
        <v>East Asia and the Pacific</v>
      </c>
      <c r="B220" s="236" t="str">
        <f>'AAL mundo '!B220</f>
        <v>TWN</v>
      </c>
      <c r="C220" s="236" t="str">
        <f>'AAL mundo '!C220</f>
        <v>Taiwan</v>
      </c>
      <c r="D220" s="236" t="str">
        <f>'AAL mundo '!D220</f>
        <v/>
      </c>
      <c r="E220" s="236" t="str">
        <f>'AAL mundo '!E220</f>
        <v>N.D</v>
      </c>
      <c r="F220" s="256">
        <f>'AAL mundo '!F220</f>
        <v>1680400</v>
      </c>
      <c r="G220" s="189">
        <f>IFERROR('AAL mundo '!$G220/(Indicadores!$Q220)*100,"")</f>
        <v>2.3275686185235824</v>
      </c>
      <c r="H220" s="186">
        <f>IFERROR('AAL mundo '!$I220/(Indicadores!$Q220)*100,"")</f>
        <v>3.796751445311211</v>
      </c>
      <c r="I220" s="186">
        <f>IFERROR('AAL mundo '!$K220/(Indicadores!$Q220)*100,"")</f>
        <v>1.2964340644695416E-2</v>
      </c>
      <c r="J220" s="186">
        <f>IFERROR('AAL mundo '!$M220/(Indicadores!$Q220)*100,"")</f>
        <v>3.866905325849683E-2</v>
      </c>
      <c r="K220" s="187">
        <f>IFERROR('AAL mundo '!$O220/(Indicadores!$Q220)*100,"")</f>
        <v>6.175953457737986</v>
      </c>
    </row>
    <row r="221" spans="1:11" ht="14">
      <c r="A221" s="235" t="str">
        <f>'AAL mundo '!A221</f>
        <v>Europe and Central Asia</v>
      </c>
      <c r="B221" s="236" t="str">
        <f>'AAL mundo '!B221</f>
        <v>TJK</v>
      </c>
      <c r="C221" s="236" t="str">
        <f>'AAL mundo '!C221</f>
        <v>Tajikistan</v>
      </c>
      <c r="D221" s="236" t="str">
        <f>'AAL mundo '!D221</f>
        <v/>
      </c>
      <c r="E221" s="236" t="str">
        <f>'AAL mundo '!E221</f>
        <v>Low income</v>
      </c>
      <c r="F221" s="256">
        <f>'AAL mundo '!F221</f>
        <v>20536.900000000001</v>
      </c>
      <c r="G221" s="189">
        <f>IFERROR('AAL mundo '!$G221/(Indicadores!$Q221)*100,"")</f>
        <v>5.37257940346199</v>
      </c>
      <c r="H221" s="186">
        <f>IFERROR('AAL mundo '!$I221/(Indicadores!$Q221)*100,"")</f>
        <v>0</v>
      </c>
      <c r="I221" s="186" t="str">
        <f>IFERROR('AAL mundo '!$K221/(Indicadores!$Q221)*100,"")</f>
        <v/>
      </c>
      <c r="J221" s="186">
        <f>IFERROR('AAL mundo '!$M221/(Indicadores!$Q221)*100,"")</f>
        <v>3.5300281182895827</v>
      </c>
      <c r="K221" s="187">
        <f>IFERROR('AAL mundo '!$O221/(Indicadores!$Q221)*100,"")</f>
        <v>8.9026075217515732</v>
      </c>
    </row>
    <row r="222" spans="1:11" ht="14">
      <c r="A222" s="235" t="str">
        <f>'AAL mundo '!A222</f>
        <v>East Asia and the Pacific</v>
      </c>
      <c r="B222" s="236" t="str">
        <f>'AAL mundo '!B222</f>
        <v>THA</v>
      </c>
      <c r="C222" s="236" t="str">
        <f>'AAL mundo '!C222</f>
        <v>Thailand</v>
      </c>
      <c r="D222" s="236" t="str">
        <f>'AAL mundo '!D222</f>
        <v/>
      </c>
      <c r="E222" s="236" t="str">
        <f>'AAL mundo '!E222</f>
        <v>Upper middle income</v>
      </c>
      <c r="F222" s="256">
        <f>'AAL mundo '!F222</f>
        <v>1379000</v>
      </c>
      <c r="G222" s="189">
        <f>IFERROR('AAL mundo '!$G222/(Indicadores!$Q222)*100,"")</f>
        <v>3.2648789573304325E-2</v>
      </c>
      <c r="H222" s="186">
        <f>IFERROR('AAL mundo '!$I222/(Indicadores!$Q222)*100,"")</f>
        <v>2.0054539049941235E-5</v>
      </c>
      <c r="I222" s="186" t="str">
        <f>IFERROR('AAL mundo '!$K222/(Indicadores!$Q222)*100,"")</f>
        <v/>
      </c>
      <c r="J222" s="186">
        <f>IFERROR('AAL mundo '!$M222/(Indicadores!$Q222)*100,"")</f>
        <v>2.2960642303668219</v>
      </c>
      <c r="K222" s="187">
        <f>IFERROR('AAL mundo '!$O222/(Indicadores!$Q222)*100,"")</f>
        <v>2.3287330744791763</v>
      </c>
    </row>
    <row r="223" spans="1:11" ht="14">
      <c r="A223" s="235" t="str">
        <f>'AAL mundo '!A223</f>
        <v>Europe and Central Asia</v>
      </c>
      <c r="B223" s="236" t="str">
        <f>'AAL mundo '!B223</f>
        <v>MKD</v>
      </c>
      <c r="C223" s="236" t="str">
        <f>'AAL mundo '!C223</f>
        <v>The former Yugoslav Republic of Macedonia</v>
      </c>
      <c r="D223" s="236" t="str">
        <f>'AAL mundo '!D223</f>
        <v/>
      </c>
      <c r="E223" s="236" t="str">
        <f>'AAL mundo '!E223</f>
        <v>Upper middle income</v>
      </c>
      <c r="F223" s="256">
        <f>'AAL mundo '!F223</f>
        <v>32996.400000000001</v>
      </c>
      <c r="G223" s="189">
        <f>IFERROR('AAL mundo '!$G223/(Indicadores!$Q223)*100,"")</f>
        <v>0.93074061341562564</v>
      </c>
      <c r="H223" s="186">
        <f>IFERROR('AAL mundo '!$I223/(Indicadores!$Q223)*100,"")</f>
        <v>0</v>
      </c>
      <c r="I223" s="186" t="str">
        <f>IFERROR('AAL mundo '!$K223/(Indicadores!$Q223)*100,"")</f>
        <v/>
      </c>
      <c r="J223" s="186">
        <f>IFERROR('AAL mundo '!$M223/(Indicadores!$Q223)*100,"")</f>
        <v>0.17260878855042258</v>
      </c>
      <c r="K223" s="187">
        <f>IFERROR('AAL mundo '!$O223/(Indicadores!$Q223)*100,"")</f>
        <v>1.1033494019660484</v>
      </c>
    </row>
    <row r="224" spans="1:11" ht="14">
      <c r="A224" s="235" t="str">
        <f>'AAL mundo '!A224</f>
        <v>East Asia and the Pacific</v>
      </c>
      <c r="B224" s="236" t="str">
        <f>'AAL mundo '!B224</f>
        <v>TLS</v>
      </c>
      <c r="C224" s="236" t="str">
        <f>'AAL mundo '!C224</f>
        <v>Timor-Leste</v>
      </c>
      <c r="D224" s="236" t="str">
        <f>'AAL mundo '!D224</f>
        <v>SIDS</v>
      </c>
      <c r="E224" s="236" t="str">
        <f>'AAL mundo '!E224</f>
        <v>N.D</v>
      </c>
      <c r="F224" s="256">
        <f>'AAL mundo '!F224</f>
        <v>12524.2</v>
      </c>
      <c r="G224" s="189">
        <f>IFERROR('AAL mundo '!$G224/(Indicadores!$Q224)*100,"")</f>
        <v>2.8551859099804306</v>
      </c>
      <c r="H224" s="186">
        <f>IFERROR('AAL mundo '!$I224/(Indicadores!$Q224)*100,"")</f>
        <v>0</v>
      </c>
      <c r="I224" s="186">
        <f>IFERROR('AAL mundo '!$K224/(Indicadores!$Q224)*100,"")</f>
        <v>4.8923679060665359E-2</v>
      </c>
      <c r="J224" s="186">
        <f>IFERROR('AAL mundo '!$M224/(Indicadores!$Q224)*100,"")</f>
        <v>0.13502935420743639</v>
      </c>
      <c r="K224" s="187">
        <f>IFERROR('AAL mundo '!$O224/(Indicadores!$Q224)*100,"")</f>
        <v>3.0391389432485325</v>
      </c>
    </row>
    <row r="225" spans="1:11" ht="14">
      <c r="A225" s="235" t="str">
        <f>'AAL mundo '!A225</f>
        <v>Sub-Saharan Africa</v>
      </c>
      <c r="B225" s="236" t="str">
        <f>'AAL mundo '!B225</f>
        <v>TGO</v>
      </c>
      <c r="C225" s="236" t="str">
        <f>'AAL mundo '!C225</f>
        <v>Togo</v>
      </c>
      <c r="D225" s="236" t="str">
        <f>'AAL mundo '!D225</f>
        <v/>
      </c>
      <c r="E225" s="236" t="str">
        <f>'AAL mundo '!E225</f>
        <v>Low income</v>
      </c>
      <c r="F225" s="256">
        <f>'AAL mundo '!F225</f>
        <v>12513.7</v>
      </c>
      <c r="G225" s="189" t="str">
        <f>IFERROR('AAL mundo '!$G225/(Indicadores!$Q225)*100,"")</f>
        <v/>
      </c>
      <c r="H225" s="186">
        <f>IFERROR('AAL mundo '!$I225/(Indicadores!$Q225)*100,"")</f>
        <v>0</v>
      </c>
      <c r="I225" s="186" t="str">
        <f>IFERROR('AAL mundo '!$K225/(Indicadores!$Q225)*100,"")</f>
        <v/>
      </c>
      <c r="J225" s="186">
        <f>IFERROR('AAL mundo '!$M225/(Indicadores!$Q225)*100,"")</f>
        <v>1.6339204037393047</v>
      </c>
      <c r="K225" s="187">
        <f>IFERROR('AAL mundo '!$O225/(Indicadores!$Q225)*100,"")</f>
        <v>1.6339204037393047</v>
      </c>
    </row>
    <row r="226" spans="1:11" ht="14">
      <c r="A226" s="235" t="str">
        <f>'AAL mundo '!A226</f>
        <v>East Asia and the Pacific</v>
      </c>
      <c r="B226" s="236" t="str">
        <f>'AAL mundo '!B226</f>
        <v>TON</v>
      </c>
      <c r="C226" s="236" t="str">
        <f>'AAL mundo '!C226</f>
        <v>Tonga</v>
      </c>
      <c r="D226" s="236" t="str">
        <f>'AAL mundo '!D226</f>
        <v>SIDS</v>
      </c>
      <c r="E226" s="236" t="str">
        <f>'AAL mundo '!E226</f>
        <v>Upper middle income</v>
      </c>
      <c r="F226" s="256">
        <f>'AAL mundo '!F226</f>
        <v>1303.32</v>
      </c>
      <c r="G226" s="189">
        <f>IFERROR('AAL mundo '!$G226/(Indicadores!$Q226)*100,"")</f>
        <v>2.179338464326507</v>
      </c>
      <c r="H226" s="186">
        <f>IFERROR('AAL mundo '!$I226/(Indicadores!$Q226)*100,"")</f>
        <v>18.956991895664004</v>
      </c>
      <c r="I226" s="186">
        <f>IFERROR('AAL mundo '!$K226/(Indicadores!$Q226)*100,"")</f>
        <v>0.11709878315784217</v>
      </c>
      <c r="J226" s="186" t="str">
        <f>IFERROR('AAL mundo '!$M226/(Indicadores!$Q226)*100,"")</f>
        <v/>
      </c>
      <c r="K226" s="187">
        <f>IFERROR('AAL mundo '!$O226/(Indicadores!$Q226)*100,"")</f>
        <v>21.253429143148356</v>
      </c>
    </row>
    <row r="227" spans="1:11" ht="14">
      <c r="A227" s="235" t="str">
        <f>'AAL mundo '!A227</f>
        <v>LAC</v>
      </c>
      <c r="B227" s="236" t="str">
        <f>'AAL mundo '!B227</f>
        <v>TTO</v>
      </c>
      <c r="C227" s="236" t="str">
        <f>'AAL mundo '!C227</f>
        <v>Trinidad and Tobago</v>
      </c>
      <c r="D227" s="236" t="str">
        <f>'AAL mundo '!D227</f>
        <v>SIDS</v>
      </c>
      <c r="E227" s="236" t="str">
        <f>'AAL mundo '!E227</f>
        <v>High income: nonOECD</v>
      </c>
      <c r="F227" s="256">
        <f>'AAL mundo '!F227</f>
        <v>68647.899999999994</v>
      </c>
      <c r="G227" s="189">
        <f>IFERROR('AAL mundo '!$G227/(Indicadores!$Q227)*100,"")</f>
        <v>14.938188329161454</v>
      </c>
      <c r="H227" s="186">
        <f>IFERROR('AAL mundo '!$I227/(Indicadores!$Q227)*100,"")</f>
        <v>0.60092559449311633</v>
      </c>
      <c r="I227" s="186" t="str">
        <f>IFERROR('AAL mundo '!$K227/(Indicadores!$Q227)*100,"")</f>
        <v/>
      </c>
      <c r="J227" s="186">
        <f>IFERROR('AAL mundo '!$M227/(Indicadores!$Q227)*100,"")</f>
        <v>9.773185231539425E-3</v>
      </c>
      <c r="K227" s="187">
        <f>IFERROR('AAL mundo '!$O227/(Indicadores!$Q227)*100,"")</f>
        <v>15.548887108886108</v>
      </c>
    </row>
    <row r="228" spans="1:11" ht="14">
      <c r="A228" s="235" t="str">
        <f>'AAL mundo '!A228</f>
        <v>Middle East and North Africa</v>
      </c>
      <c r="B228" s="236" t="str">
        <f>'AAL mundo '!B228</f>
        <v>TUN</v>
      </c>
      <c r="C228" s="236" t="str">
        <f>'AAL mundo '!C228</f>
        <v>Tunisia</v>
      </c>
      <c r="D228" s="236" t="str">
        <f>'AAL mundo '!D228</f>
        <v/>
      </c>
      <c r="E228" s="236" t="str">
        <f>'AAL mundo '!E228</f>
        <v>Upper middle income</v>
      </c>
      <c r="F228" s="256">
        <f>'AAL mundo '!F228</f>
        <v>178846</v>
      </c>
      <c r="G228" s="189">
        <f>IFERROR('AAL mundo '!$G228/(Indicadores!$Q228)*100,"")</f>
        <v>1.0436200641354052</v>
      </c>
      <c r="H228" s="186">
        <f>IFERROR('AAL mundo '!$I228/(Indicadores!$Q228)*100,"")</f>
        <v>0</v>
      </c>
      <c r="I228" s="186" t="str">
        <f>IFERROR('AAL mundo '!$K228/(Indicadores!$Q228)*100,"")</f>
        <v/>
      </c>
      <c r="J228" s="186">
        <f>IFERROR('AAL mundo '!$M228/(Indicadores!$Q228)*100,"")</f>
        <v>0.24106667805164983</v>
      </c>
      <c r="K228" s="187">
        <f>IFERROR('AAL mundo '!$O228/(Indicadores!$Q228)*100,"")</f>
        <v>1.2846867421870551</v>
      </c>
    </row>
    <row r="229" spans="1:11" ht="14">
      <c r="A229" s="235" t="str">
        <f>'AAL mundo '!A229</f>
        <v>Europe and Central Asia</v>
      </c>
      <c r="B229" s="236" t="str">
        <f>'AAL mundo '!B229</f>
        <v>TUR</v>
      </c>
      <c r="C229" s="236" t="str">
        <f>'AAL mundo '!C229</f>
        <v>Turkey</v>
      </c>
      <c r="D229" s="236" t="str">
        <f>'AAL mundo '!D229</f>
        <v/>
      </c>
      <c r="E229" s="236" t="str">
        <f>'AAL mundo '!E229</f>
        <v>Upper middle income</v>
      </c>
      <c r="F229" s="256">
        <f>'AAL mundo '!F229</f>
        <v>1947250</v>
      </c>
      <c r="G229" s="189">
        <f>IFERROR('AAL mundo '!$G229/(Indicadores!$Q229)*100,"")</f>
        <v>1.3691278407644802</v>
      </c>
      <c r="H229" s="186">
        <f>IFERROR('AAL mundo '!$I229/(Indicadores!$Q229)*100,"")</f>
        <v>0</v>
      </c>
      <c r="I229" s="186" t="str">
        <f>IFERROR('AAL mundo '!$K229/(Indicadores!$Q229)*100,"")</f>
        <v/>
      </c>
      <c r="J229" s="186">
        <f>IFERROR('AAL mundo '!$M229/(Indicadores!$Q229)*100,"")</f>
        <v>0.1433409444129965</v>
      </c>
      <c r="K229" s="187">
        <f>IFERROR('AAL mundo '!$O229/(Indicadores!$Q229)*100,"")</f>
        <v>1.5124687851774767</v>
      </c>
    </row>
    <row r="230" spans="1:11" ht="14">
      <c r="A230" s="235" t="str">
        <f>'AAL mundo '!A230</f>
        <v>Europe and Central Asia</v>
      </c>
      <c r="B230" s="236" t="str">
        <f>'AAL mundo '!B230</f>
        <v>TKM</v>
      </c>
      <c r="C230" s="236" t="str">
        <f>'AAL mundo '!C230</f>
        <v>Turkmenistan</v>
      </c>
      <c r="D230" s="236" t="str">
        <f>'AAL mundo '!D230</f>
        <v/>
      </c>
      <c r="E230" s="236" t="str">
        <f>'AAL mundo '!E230</f>
        <v>Upper middle income</v>
      </c>
      <c r="F230" s="256">
        <f>'AAL mundo '!F230</f>
        <v>36127</v>
      </c>
      <c r="G230" s="189">
        <f>IFERROR('AAL mundo '!$G230/(Indicadores!$Q230)*100,"")</f>
        <v>0.11598127099871436</v>
      </c>
      <c r="H230" s="186">
        <f>IFERROR('AAL mundo '!$I230/(Indicadores!$Q230)*100,"")</f>
        <v>0</v>
      </c>
      <c r="I230" s="186" t="str">
        <f>IFERROR('AAL mundo '!$K230/(Indicadores!$Q230)*100,"")</f>
        <v/>
      </c>
      <c r="J230" s="186">
        <f>IFERROR('AAL mundo '!$M230/(Indicadores!$Q230)*100,"")</f>
        <v>0.43205282822430158</v>
      </c>
      <c r="K230" s="187">
        <f>IFERROR('AAL mundo '!$O230/(Indicadores!$Q230)*100,"")</f>
        <v>0.54803409922301605</v>
      </c>
    </row>
    <row r="231" spans="1:11" ht="14">
      <c r="A231" s="235" t="str">
        <f>'AAL mundo '!A231</f>
        <v>LAC</v>
      </c>
      <c r="B231" s="236" t="str">
        <f>'AAL mundo '!B231</f>
        <v>TCA</v>
      </c>
      <c r="C231" s="236" t="str">
        <f>'AAL mundo '!C231</f>
        <v>Turks and Caicos Islands</v>
      </c>
      <c r="D231" s="236" t="str">
        <f>'AAL mundo '!D231</f>
        <v>SIDS</v>
      </c>
      <c r="E231" s="236" t="str">
        <f>'AAL mundo '!E231</f>
        <v>High income: nonOECD</v>
      </c>
      <c r="F231" s="256">
        <f>'AAL mundo '!F231</f>
        <v>1049.28</v>
      </c>
      <c r="G231" s="189" t="str">
        <f>IFERROR('AAL mundo '!$G231/(Indicadores!$Q231)*100,"")</f>
        <v/>
      </c>
      <c r="H231" s="186" t="str">
        <f>IFERROR('AAL mundo '!$I231/(Indicadores!$Q231)*100,"")</f>
        <v/>
      </c>
      <c r="I231" s="186" t="str">
        <f>IFERROR('AAL mundo '!$K231/(Indicadores!$Q231)*100,"")</f>
        <v/>
      </c>
      <c r="J231" s="186" t="str">
        <f>IFERROR('AAL mundo '!$M231/(Indicadores!$Q231)*100,"")</f>
        <v/>
      </c>
      <c r="K231" s="187" t="str">
        <f>IFERROR('AAL mundo '!$O231/(Indicadores!$Q231)*100,"")</f>
        <v/>
      </c>
    </row>
    <row r="232" spans="1:11" ht="14">
      <c r="A232" s="235" t="str">
        <f>'AAL mundo '!A232</f>
        <v>East Asia and the Pacific</v>
      </c>
      <c r="B232" s="236" t="str">
        <f>'AAL mundo '!B232</f>
        <v>TUV</v>
      </c>
      <c r="C232" s="236" t="str">
        <f>'AAL mundo '!C232</f>
        <v>Tuvalu</v>
      </c>
      <c r="D232" s="236" t="str">
        <f>'AAL mundo '!D232</f>
        <v>SIDS</v>
      </c>
      <c r="E232" s="236" t="str">
        <f>'AAL mundo '!E232</f>
        <v>Upper middle income</v>
      </c>
      <c r="F232" s="256">
        <f>'AAL mundo '!F232</f>
        <v>123.265</v>
      </c>
      <c r="G232" s="189" t="str">
        <f>IFERROR('AAL mundo '!$G232/(Indicadores!$Q232)*100,"")</f>
        <v/>
      </c>
      <c r="H232" s="186" t="str">
        <f>IFERROR('AAL mundo '!$I232/(Indicadores!$Q232)*100,"")</f>
        <v/>
      </c>
      <c r="I232" s="186" t="str">
        <f>IFERROR('AAL mundo '!$K232/(Indicadores!$Q232)*100,"")</f>
        <v/>
      </c>
      <c r="J232" s="186" t="str">
        <f>IFERROR('AAL mundo '!$M232/(Indicadores!$Q232)*100,"")</f>
        <v/>
      </c>
      <c r="K232" s="187" t="str">
        <f>IFERROR('AAL mundo '!$O232/(Indicadores!$Q232)*100,"")</f>
        <v/>
      </c>
    </row>
    <row r="233" spans="1:11" ht="14">
      <c r="A233" s="235" t="str">
        <f>'AAL mundo '!A233</f>
        <v>Sub-Saharan Africa</v>
      </c>
      <c r="B233" s="236" t="str">
        <f>'AAL mundo '!B233</f>
        <v>UGA</v>
      </c>
      <c r="C233" s="236" t="str">
        <f>'AAL mundo '!C233</f>
        <v>Uganda</v>
      </c>
      <c r="D233" s="236" t="str">
        <f>'AAL mundo '!D233</f>
        <v/>
      </c>
      <c r="E233" s="236" t="str">
        <f>'AAL mundo '!E233</f>
        <v>Low income</v>
      </c>
      <c r="F233" s="256">
        <f>'AAL mundo '!F233</f>
        <v>43697.1</v>
      </c>
      <c r="G233" s="189">
        <f>IFERROR('AAL mundo '!$G233/(Indicadores!$Q233)*100,"")</f>
        <v>0.30373970050895716</v>
      </c>
      <c r="H233" s="186">
        <f>IFERROR('AAL mundo '!$I233/(Indicadores!$Q233)*100,"")</f>
        <v>0</v>
      </c>
      <c r="I233" s="186" t="str">
        <f>IFERROR('AAL mundo '!$K233/(Indicadores!$Q233)*100,"")</f>
        <v/>
      </c>
      <c r="J233" s="186">
        <f>IFERROR('AAL mundo '!$M233/(Indicadores!$Q233)*100,"")</f>
        <v>0.3896209347088701</v>
      </c>
      <c r="K233" s="187">
        <f>IFERROR('AAL mundo '!$O233/(Indicadores!$Q233)*100,"")</f>
        <v>0.69336063521782731</v>
      </c>
    </row>
    <row r="234" spans="1:11" ht="14">
      <c r="A234" s="235" t="str">
        <f>'AAL mundo '!A234</f>
        <v>Europe and Central Asia</v>
      </c>
      <c r="B234" s="236" t="str">
        <f>'AAL mundo '!B234</f>
        <v>UKR</v>
      </c>
      <c r="C234" s="236" t="str">
        <f>'AAL mundo '!C234</f>
        <v>Ukraine</v>
      </c>
      <c r="D234" s="236" t="str">
        <f>'AAL mundo '!D234</f>
        <v/>
      </c>
      <c r="E234" s="236" t="str">
        <f>'AAL mundo '!E234</f>
        <v>Lower middle income</v>
      </c>
      <c r="F234" s="256">
        <f>'AAL mundo '!F234</f>
        <v>676834</v>
      </c>
      <c r="G234" s="189">
        <f>IFERROR('AAL mundo '!$G234/(Indicadores!$Q234)*100,"")</f>
        <v>4.698600281758207E-2</v>
      </c>
      <c r="H234" s="186">
        <f>IFERROR('AAL mundo '!$I234/(Indicadores!$Q234)*100,"")</f>
        <v>0</v>
      </c>
      <c r="I234" s="186" t="str">
        <f>IFERROR('AAL mundo '!$K234/(Indicadores!$Q234)*100,"")</f>
        <v/>
      </c>
      <c r="J234" s="186">
        <f>IFERROR('AAL mundo '!$M234/(Indicadores!$Q234)*100,"")</f>
        <v>5.5188230645080401</v>
      </c>
      <c r="K234" s="187">
        <f>IFERROR('AAL mundo '!$O234/(Indicadores!$Q234)*100,"")</f>
        <v>5.5658090673256213</v>
      </c>
    </row>
    <row r="235" spans="1:11" ht="14">
      <c r="A235" s="235" t="str">
        <f>'AAL mundo '!A235</f>
        <v>Middle East and North Africa</v>
      </c>
      <c r="B235" s="236" t="str">
        <f>'AAL mundo '!B235</f>
        <v>ARE</v>
      </c>
      <c r="C235" s="236" t="str">
        <f>'AAL mundo '!C235</f>
        <v>United Arab Emirates</v>
      </c>
      <c r="D235" s="236" t="str">
        <f>'AAL mundo '!D235</f>
        <v/>
      </c>
      <c r="E235" s="236" t="str">
        <f>'AAL mundo '!E235</f>
        <v>High income: nonOECD</v>
      </c>
      <c r="F235" s="256">
        <f>'AAL mundo '!F235</f>
        <v>1282120</v>
      </c>
      <c r="G235" s="189">
        <f>IFERROR('AAL mundo '!$G235/(Indicadores!$Q235)*100,"")</f>
        <v>0.79486590142921598</v>
      </c>
      <c r="H235" s="186">
        <f>IFERROR('AAL mundo '!$I235/(Indicadores!$Q235)*100,"")</f>
        <v>0</v>
      </c>
      <c r="I235" s="186" t="str">
        <f>IFERROR('AAL mundo '!$K235/(Indicadores!$Q235)*100,"")</f>
        <v/>
      </c>
      <c r="J235" s="186">
        <f>IFERROR('AAL mundo '!$M235/(Indicadores!$Q235)*100,"")</f>
        <v>0.70619682112239301</v>
      </c>
      <c r="K235" s="187">
        <f>IFERROR('AAL mundo '!$O235/(Indicadores!$Q235)*100,"")</f>
        <v>1.5010627225516091</v>
      </c>
    </row>
    <row r="236" spans="1:11" ht="14">
      <c r="A236" s="235" t="str">
        <f>'AAL mundo '!A236</f>
        <v>Europe and Central Asia</v>
      </c>
      <c r="B236" s="236" t="str">
        <f>'AAL mundo '!B236</f>
        <v>GBR</v>
      </c>
      <c r="C236" s="236" t="str">
        <f>'AAL mundo '!C236</f>
        <v>United Kingdom of Great Britain and Northern Ireland</v>
      </c>
      <c r="D236" s="236" t="str">
        <f>'AAL mundo '!D236</f>
        <v/>
      </c>
      <c r="E236" s="236" t="str">
        <f>'AAL mundo '!E236</f>
        <v>High income: OECD</v>
      </c>
      <c r="F236" s="256">
        <f>'AAL mundo '!F236</f>
        <v>7806800</v>
      </c>
      <c r="G236" s="189">
        <f>IFERROR('AAL mundo '!$G236/(Indicadores!$Q236)*100,"")</f>
        <v>0.1770112698878773</v>
      </c>
      <c r="H236" s="186">
        <f>IFERROR('AAL mundo '!$I236/(Indicadores!$Q236)*100,"")</f>
        <v>0</v>
      </c>
      <c r="I236" s="186" t="str">
        <f>IFERROR('AAL mundo '!$K236/(Indicadores!$Q236)*100,"")</f>
        <v/>
      </c>
      <c r="J236" s="186">
        <f>IFERROR('AAL mundo '!$M236/(Indicadores!$Q236)*100,"")</f>
        <v>0.13257927513590953</v>
      </c>
      <c r="K236" s="187">
        <f>IFERROR('AAL mundo '!$O236/(Indicadores!$Q236)*100,"")</f>
        <v>0.30959054502378686</v>
      </c>
    </row>
    <row r="237" spans="1:11" ht="14">
      <c r="A237" s="235" t="str">
        <f>'AAL mundo '!A237</f>
        <v>Sub-Saharan Africa</v>
      </c>
      <c r="B237" s="236" t="str">
        <f>'AAL mundo '!B237</f>
        <v>TZA</v>
      </c>
      <c r="C237" s="236" t="str">
        <f>'AAL mundo '!C237</f>
        <v>United Republic of Tanzania</v>
      </c>
      <c r="D237" s="236" t="str">
        <f>'AAL mundo '!D237</f>
        <v/>
      </c>
      <c r="E237" s="236" t="str">
        <f>'AAL mundo '!E237</f>
        <v>Low income</v>
      </c>
      <c r="F237" s="256">
        <f>'AAL mundo '!F237</f>
        <v>50142.8</v>
      </c>
      <c r="G237" s="189">
        <f>IFERROR('AAL mundo '!$G237/(Indicadores!$Q237)*100,"")</f>
        <v>0.1661772263275747</v>
      </c>
      <c r="H237" s="186">
        <f>IFERROR('AAL mundo '!$I237/(Indicadores!$Q237)*100,"")</f>
        <v>0</v>
      </c>
      <c r="I237" s="186" t="str">
        <f>IFERROR('AAL mundo '!$K237/(Indicadores!$Q237)*100,"")</f>
        <v/>
      </c>
      <c r="J237" s="186">
        <f>IFERROR('AAL mundo '!$M237/(Indicadores!$Q237)*100,"")</f>
        <v>0.24219311245057953</v>
      </c>
      <c r="K237" s="187">
        <f>IFERROR('AAL mundo '!$O237/(Indicadores!$Q237)*100,"")</f>
        <v>0.40837033877815432</v>
      </c>
    </row>
    <row r="238" spans="1:11" ht="14">
      <c r="A238" s="235" t="str">
        <f>'AAL mundo '!A238</f>
        <v>North America</v>
      </c>
      <c r="B238" s="236" t="str">
        <f>'AAL mundo '!B238</f>
        <v>USA</v>
      </c>
      <c r="C238" s="236" t="str">
        <f>'AAL mundo '!C238</f>
        <v>United States of America</v>
      </c>
      <c r="D238" s="236" t="str">
        <f>'AAL mundo '!D238</f>
        <v/>
      </c>
      <c r="E238" s="236" t="str">
        <f>'AAL mundo '!E238</f>
        <v>High income: OECD</v>
      </c>
      <c r="F238" s="256">
        <f>'AAL mundo '!F238</f>
        <v>54922500</v>
      </c>
      <c r="G238" s="189">
        <f>IFERROR('AAL mundo '!$G238/(Indicadores!$Q238)*100,"")</f>
        <v>0.45389861908083934</v>
      </c>
      <c r="H238" s="186">
        <f>IFERROR('AAL mundo '!$I238/(Indicadores!$Q238)*100,"")</f>
        <v>0.89633187942635328</v>
      </c>
      <c r="I238" s="186" t="str">
        <f>IFERROR('AAL mundo '!$K238/(Indicadores!$Q238)*100,"")</f>
        <v/>
      </c>
      <c r="J238" s="186">
        <f>IFERROR('AAL mundo '!$M238/(Indicadores!$Q238)*100,"")</f>
        <v>0.18798127909680484</v>
      </c>
      <c r="K238" s="187">
        <f>IFERROR('AAL mundo '!$O238/(Indicadores!$Q238)*100,"")</f>
        <v>1.5382117776039976</v>
      </c>
    </row>
    <row r="239" spans="1:11" ht="14">
      <c r="A239" s="235" t="str">
        <f>'AAL mundo '!A239</f>
        <v>LAC</v>
      </c>
      <c r="B239" s="236" t="str">
        <f>'AAL mundo '!B239</f>
        <v>VIR</v>
      </c>
      <c r="C239" s="236" t="str">
        <f>'AAL mundo '!C239</f>
        <v>United States Virgin Islands</v>
      </c>
      <c r="D239" s="236" t="str">
        <f>'AAL mundo '!D239</f>
        <v>SIDS</v>
      </c>
      <c r="E239" s="236" t="str">
        <f>'AAL mundo '!E239</f>
        <v>High income: nonOECD</v>
      </c>
      <c r="F239" s="256">
        <f>'AAL mundo '!F239</f>
        <v>5344.44</v>
      </c>
      <c r="G239" s="189" t="str">
        <f>IFERROR('AAL mundo '!$G239/(Indicadores!$Q239)*100,"")</f>
        <v/>
      </c>
      <c r="H239" s="186" t="str">
        <f>IFERROR('AAL mundo '!$I239/(Indicadores!$Q239)*100,"")</f>
        <v/>
      </c>
      <c r="I239" s="186" t="str">
        <f>IFERROR('AAL mundo '!$K239/(Indicadores!$Q239)*100,"")</f>
        <v/>
      </c>
      <c r="J239" s="186" t="str">
        <f>IFERROR('AAL mundo '!$M239/(Indicadores!$Q239)*100,"")</f>
        <v/>
      </c>
      <c r="K239" s="187" t="str">
        <f>IFERROR('AAL mundo '!$O239/(Indicadores!$Q239)*100,"")</f>
        <v/>
      </c>
    </row>
    <row r="240" spans="1:11" ht="14">
      <c r="A240" s="235" t="str">
        <f>'AAL mundo '!A240</f>
        <v>LAC</v>
      </c>
      <c r="B240" s="236" t="str">
        <f>'AAL mundo '!B240</f>
        <v>URY</v>
      </c>
      <c r="C240" s="236" t="str">
        <f>'AAL mundo '!C240</f>
        <v>Uruguay</v>
      </c>
      <c r="D240" s="236" t="str">
        <f>'AAL mundo '!D240</f>
        <v/>
      </c>
      <c r="E240" s="236" t="str">
        <f>'AAL mundo '!E240</f>
        <v>High income: nonOECD</v>
      </c>
      <c r="F240" s="256">
        <f>'AAL mundo '!F240</f>
        <v>116460</v>
      </c>
      <c r="G240" s="189" t="str">
        <f>IFERROR('AAL mundo '!$G240/(Indicadores!$Q240)*100,"")</f>
        <v/>
      </c>
      <c r="H240" s="186">
        <f>IFERROR('AAL mundo '!$I240/(Indicadores!$Q240)*100,"")</f>
        <v>0</v>
      </c>
      <c r="I240" s="186" t="str">
        <f>IFERROR('AAL mundo '!$K240/(Indicadores!$Q240)*100,"")</f>
        <v/>
      </c>
      <c r="J240" s="186">
        <f>IFERROR('AAL mundo '!$M240/(Indicadores!$Q240)*100,"")</f>
        <v>0.19226377081789009</v>
      </c>
      <c r="K240" s="187">
        <f>IFERROR('AAL mundo '!$O240/(Indicadores!$Q240)*100,"")</f>
        <v>0.19226377081789009</v>
      </c>
    </row>
    <row r="241" spans="1:11" ht="14">
      <c r="A241" s="235" t="str">
        <f>'AAL mundo '!A241</f>
        <v>Europe and Central Asia</v>
      </c>
      <c r="B241" s="236" t="str">
        <f>'AAL mundo '!B241</f>
        <v>UZB</v>
      </c>
      <c r="C241" s="236" t="str">
        <f>'AAL mundo '!C241</f>
        <v>Uzbekistan</v>
      </c>
      <c r="D241" s="236" t="str">
        <f>'AAL mundo '!D241</f>
        <v/>
      </c>
      <c r="E241" s="236" t="str">
        <f>'AAL mundo '!E241</f>
        <v>Lower middle income</v>
      </c>
      <c r="F241" s="256">
        <f>'AAL mundo '!F241</f>
        <v>151891</v>
      </c>
      <c r="G241" s="189">
        <f>IFERROR('AAL mundo '!$G241/(Indicadores!$Q241)*100,"")</f>
        <v>1.4256053255409151</v>
      </c>
      <c r="H241" s="186">
        <f>IFERROR('AAL mundo '!$I241/(Indicadores!$Q241)*100,"")</f>
        <v>0</v>
      </c>
      <c r="I241" s="186" t="str">
        <f>IFERROR('AAL mundo '!$K241/(Indicadores!$Q241)*100,"")</f>
        <v/>
      </c>
      <c r="J241" s="186">
        <f>IFERROR('AAL mundo '!$M241/(Indicadores!$Q241)*100,"")</f>
        <v>0.40636561490090967</v>
      </c>
      <c r="K241" s="187">
        <f>IFERROR('AAL mundo '!$O241/(Indicadores!$Q241)*100,"")</f>
        <v>1.831970940441825</v>
      </c>
    </row>
    <row r="242" spans="1:11" ht="14">
      <c r="A242" s="235" t="str">
        <f>'AAL mundo '!A242</f>
        <v>East Asia and the Pacific</v>
      </c>
      <c r="B242" s="236" t="str">
        <f>'AAL mundo '!B242</f>
        <v>VUT</v>
      </c>
      <c r="C242" s="236" t="str">
        <f>'AAL mundo '!C242</f>
        <v>Vanuatu</v>
      </c>
      <c r="D242" s="236" t="str">
        <f>'AAL mundo '!D242</f>
        <v>SIDS</v>
      </c>
      <c r="E242" s="236" t="str">
        <f>'AAL mundo '!E242</f>
        <v>Lower middle income</v>
      </c>
      <c r="F242" s="256">
        <f>'AAL mundo '!F242</f>
        <v>2809.61</v>
      </c>
      <c r="G242" s="189">
        <f>IFERROR('AAL mundo '!$G242/(Indicadores!$Q242)*100,"")</f>
        <v>3.6213718180044872</v>
      </c>
      <c r="H242" s="186">
        <f>IFERROR('AAL mundo '!$I242/(Indicadores!$Q242)*100,"")</f>
        <v>27.86799463083976</v>
      </c>
      <c r="I242" s="186">
        <f>IFERROR('AAL mundo '!$K242/(Indicadores!$Q242)*100,"")</f>
        <v>2.8402916219643037E-2</v>
      </c>
      <c r="J242" s="186" t="str">
        <f>IFERROR('AAL mundo '!$M242/(Indicadores!$Q242)*100,"")</f>
        <v/>
      </c>
      <c r="K242" s="187">
        <f>IFERROR('AAL mundo '!$O242/(Indicadores!$Q242)*100,"")</f>
        <v>31.517769365063891</v>
      </c>
    </row>
    <row r="243" spans="1:11" ht="14">
      <c r="A243" s="235" t="str">
        <f>'AAL mundo '!A243</f>
        <v>LAC</v>
      </c>
      <c r="B243" s="236" t="str">
        <f>'AAL mundo '!B243</f>
        <v>VEN</v>
      </c>
      <c r="C243" s="236" t="str">
        <f>'AAL mundo '!C243</f>
        <v>Venezuela (Bolivarian Republic of)</v>
      </c>
      <c r="D243" s="236" t="str">
        <f>'AAL mundo '!D243</f>
        <v/>
      </c>
      <c r="E243" s="236" t="str">
        <f>'AAL mundo '!E243</f>
        <v>Upper middle income</v>
      </c>
      <c r="F243" s="256">
        <f>'AAL mundo '!F243</f>
        <v>1154530</v>
      </c>
      <c r="G243" s="189" t="str">
        <f>IFERROR('AAL mundo '!$G243/(Indicadores!$Q243)*100,"")</f>
        <v/>
      </c>
      <c r="H243" s="186" t="str">
        <f>IFERROR('AAL mundo '!$I243/(Indicadores!$Q243)*100,"")</f>
        <v/>
      </c>
      <c r="I243" s="186" t="str">
        <f>IFERROR('AAL mundo '!$K243/(Indicadores!$Q243)*100,"")</f>
        <v/>
      </c>
      <c r="J243" s="186" t="str">
        <f>IFERROR('AAL mundo '!$M243/(Indicadores!$Q243)*100,"")</f>
        <v/>
      </c>
      <c r="K243" s="187" t="str">
        <f>IFERROR('AAL mundo '!$O243/(Indicadores!$Q243)*100,"")</f>
        <v/>
      </c>
    </row>
    <row r="244" spans="1:11" ht="14">
      <c r="A244" s="235" t="str">
        <f>'AAL mundo '!A244</f>
        <v>East Asia and the Pacific</v>
      </c>
      <c r="B244" s="236" t="str">
        <f>'AAL mundo '!B244</f>
        <v>VNM</v>
      </c>
      <c r="C244" s="236" t="str">
        <f>'AAL mundo '!C244</f>
        <v>Viet Nam</v>
      </c>
      <c r="D244" s="236" t="str">
        <f>'AAL mundo '!D244</f>
        <v/>
      </c>
      <c r="E244" s="236" t="str">
        <f>'AAL mundo '!E244</f>
        <v>Lower middle income</v>
      </c>
      <c r="F244" s="256">
        <f>'AAL mundo '!F244</f>
        <v>487574</v>
      </c>
      <c r="G244" s="189">
        <f>IFERROR('AAL mundo '!$G244/(Indicadores!$Q244)*100,"")</f>
        <v>8.8986538238242392E-3</v>
      </c>
      <c r="H244" s="186">
        <f>IFERROR('AAL mundo '!$I244/(Indicadores!$Q244)*100,"")</f>
        <v>0.17137230288058475</v>
      </c>
      <c r="I244" s="186" t="str">
        <f>IFERROR('AAL mundo '!$K244/(Indicadores!$Q244)*100,"")</f>
        <v/>
      </c>
      <c r="J244" s="186">
        <f>IFERROR('AAL mundo '!$M244/(Indicadores!$Q244)*100,"")</f>
        <v>5.0752064069336011</v>
      </c>
      <c r="K244" s="187">
        <f>IFERROR('AAL mundo '!$O244/(Indicadores!$Q244)*100,"")</f>
        <v>5.2554773636380103</v>
      </c>
    </row>
    <row r="245" spans="1:11" ht="14">
      <c r="A245" s="235" t="str">
        <f>'AAL mundo '!A245</f>
        <v>Middle East and North Africa</v>
      </c>
      <c r="B245" s="236" t="str">
        <f>'AAL mundo '!B245</f>
        <v>ESH</v>
      </c>
      <c r="C245" s="236" t="str">
        <f>'AAL mundo '!C245</f>
        <v>Western Sahara</v>
      </c>
      <c r="D245" s="236" t="str">
        <f>'AAL mundo '!D245</f>
        <v/>
      </c>
      <c r="E245" s="236" t="str">
        <f>'AAL mundo '!E245</f>
        <v>N.D</v>
      </c>
      <c r="F245" s="256">
        <f>'AAL mundo '!F245</f>
        <v>3690.88</v>
      </c>
      <c r="G245" s="189" t="str">
        <f>IFERROR('AAL mundo '!$G245/(Indicadores!$Q245)*100,"")</f>
        <v/>
      </c>
      <c r="H245" s="186" t="str">
        <f>IFERROR('AAL mundo '!$I245/(Indicadores!$Q245)*100,"")</f>
        <v/>
      </c>
      <c r="I245" s="186" t="str">
        <f>IFERROR('AAL mundo '!$K245/(Indicadores!$Q245)*100,"")</f>
        <v/>
      </c>
      <c r="J245" s="186" t="str">
        <f>IFERROR('AAL mundo '!$M245/(Indicadores!$Q245)*100,"")</f>
        <v/>
      </c>
      <c r="K245" s="187" t="str">
        <f>IFERROR('AAL mundo '!$O245/(Indicadores!$Q245)*100,"")</f>
        <v/>
      </c>
    </row>
    <row r="246" spans="1:11" ht="14">
      <c r="A246" s="235" t="str">
        <f>'AAL mundo '!A246</f>
        <v>Middle East and North Africa</v>
      </c>
      <c r="B246" s="236" t="str">
        <f>'AAL mundo '!B246</f>
        <v>YEM</v>
      </c>
      <c r="C246" s="236" t="str">
        <f>'AAL mundo '!C246</f>
        <v>Yemen</v>
      </c>
      <c r="D246" s="236" t="str">
        <f>'AAL mundo '!D246</f>
        <v/>
      </c>
      <c r="E246" s="236" t="str">
        <f>'AAL mundo '!E246</f>
        <v>Lower middle income</v>
      </c>
      <c r="F246" s="256">
        <f>'AAL mundo '!F246</f>
        <v>79113.600000000006</v>
      </c>
      <c r="G246" s="189">
        <f>IFERROR('AAL mundo '!$G246/(Indicadores!$Q246)*100,"")</f>
        <v>1.4672267976222193</v>
      </c>
      <c r="H246" s="186">
        <f>IFERROR('AAL mundo '!$I246/(Indicadores!$Q246)*100,"")</f>
        <v>0</v>
      </c>
      <c r="I246" s="186" t="str">
        <f>IFERROR('AAL mundo '!$K246/(Indicadores!$Q246)*100,"")</f>
        <v/>
      </c>
      <c r="J246" s="186">
        <f>IFERROR('AAL mundo '!$M246/(Indicadores!$Q246)*100,"")</f>
        <v>1.4729843913342751</v>
      </c>
      <c r="K246" s="187">
        <f>IFERROR('AAL mundo '!$O246/(Indicadores!$Q246)*100,"")</f>
        <v>2.9402111889564941</v>
      </c>
    </row>
    <row r="247" spans="1:11" ht="14">
      <c r="A247" s="235" t="str">
        <f>'AAL mundo '!A247</f>
        <v>Sub-Saharan Africa</v>
      </c>
      <c r="B247" s="236" t="str">
        <f>'AAL mundo '!B247</f>
        <v>ZMB</v>
      </c>
      <c r="C247" s="236" t="str">
        <f>'AAL mundo '!C247</f>
        <v>Zambia</v>
      </c>
      <c r="D247" s="236" t="str">
        <f>'AAL mundo '!D247</f>
        <v/>
      </c>
      <c r="E247" s="236" t="str">
        <f>'AAL mundo '!E247</f>
        <v>Lower middle income</v>
      </c>
      <c r="F247" s="256">
        <f>'AAL mundo '!F247</f>
        <v>48954.5</v>
      </c>
      <c r="G247" s="189">
        <f>IFERROR('AAL mundo '!$G247/(Indicadores!$Q247)*100,"")</f>
        <v>0.33175835180462548</v>
      </c>
      <c r="H247" s="186">
        <f>IFERROR('AAL mundo '!$I247/(Indicadores!$Q247)*100,"")</f>
        <v>0</v>
      </c>
      <c r="I247" s="186" t="str">
        <f>IFERROR('AAL mundo '!$K247/(Indicadores!$Q247)*100,"")</f>
        <v/>
      </c>
      <c r="J247" s="186">
        <f>IFERROR('AAL mundo '!$M247/(Indicadores!$Q247)*100,"")</f>
        <v>0.65322666857338085</v>
      </c>
      <c r="K247" s="187">
        <f>IFERROR('AAL mundo '!$O247/(Indicadores!$Q247)*100,"")</f>
        <v>0.98498502037800628</v>
      </c>
    </row>
    <row r="248" spans="1:11" ht="15" thickBot="1">
      <c r="A248" s="235" t="str">
        <f>'AAL mundo '!A248</f>
        <v>Sub-Saharan Africa</v>
      </c>
      <c r="B248" s="236" t="str">
        <f>'AAL mundo '!B248</f>
        <v>ZWE</v>
      </c>
      <c r="C248" s="236" t="str">
        <f>'AAL mundo '!C248</f>
        <v>Zimbabwe</v>
      </c>
      <c r="D248" s="236" t="str">
        <f>'AAL mundo '!D248</f>
        <v/>
      </c>
      <c r="E248" s="236" t="str">
        <f>'AAL mundo '!E248</f>
        <v>Low income</v>
      </c>
      <c r="F248" s="256">
        <f>'AAL mundo '!F248</f>
        <v>22038.1</v>
      </c>
      <c r="G248" s="250">
        <f>IFERROR('AAL mundo '!$G248/(Indicadores!$Q248)*100,"")</f>
        <v>0.22312593159252622</v>
      </c>
      <c r="H248" s="251">
        <f>IFERROR('AAL mundo '!$I248/(Indicadores!$Q248)*100,"")</f>
        <v>0</v>
      </c>
      <c r="I248" s="251" t="str">
        <f>IFERROR('AAL mundo '!$K248/(Indicadores!$Q248)*100,"")</f>
        <v/>
      </c>
      <c r="J248" s="251">
        <f>IFERROR('AAL mundo '!$M248/(Indicadores!$Q248)*100,"")</f>
        <v>0.42703527577516981</v>
      </c>
      <c r="K248" s="252">
        <f>IFERROR('AAL mundo '!$O248/(Indicadores!$Q248)*100,"")</f>
        <v>0.65016120736769611</v>
      </c>
    </row>
    <row r="249" spans="1:11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</row>
    <row r="250" spans="1:11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</row>
    <row r="251" spans="1:11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</row>
    <row r="252" spans="1:11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</row>
    <row r="253" spans="1:11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</row>
  </sheetData>
  <mergeCells count="14">
    <mergeCell ref="L17:M17"/>
    <mergeCell ref="N17:O17"/>
    <mergeCell ref="E15:E18"/>
    <mergeCell ref="F15:F16"/>
    <mergeCell ref="L3:M3"/>
    <mergeCell ref="N3:O3"/>
    <mergeCell ref="E1:E4"/>
    <mergeCell ref="F1:F2"/>
    <mergeCell ref="A29:A32"/>
    <mergeCell ref="B29:B32"/>
    <mergeCell ref="C29:C32"/>
    <mergeCell ref="E29:E32"/>
    <mergeCell ref="F29:F30"/>
    <mergeCell ref="D29:D3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/>
  <dimension ref="A1:AL248"/>
  <sheetViews>
    <sheetView topLeftCell="A17" workbookViewId="0">
      <selection activeCell="A33" sqref="A33:Z248"/>
    </sheetView>
  </sheetViews>
  <sheetFormatPr baseColWidth="10" defaultColWidth="10.83203125" defaultRowHeight="12" x14ac:dyDescent="0"/>
  <cols>
    <col min="1" max="1" width="17.5" style="125" bestFit="1" customWidth="1"/>
    <col min="2" max="2" width="6.6640625" style="125" customWidth="1"/>
    <col min="3" max="5" width="28.6640625" style="125" customWidth="1"/>
    <col min="6" max="6" width="17.33203125" style="125" customWidth="1"/>
    <col min="7" max="26" width="10.5" style="125" customWidth="1"/>
    <col min="27" max="38" width="10.83203125" style="119"/>
    <col min="39" max="16384" width="10.83203125" style="125"/>
  </cols>
  <sheetData>
    <row r="1" spans="1:27" ht="19.5" customHeight="1" thickBot="1">
      <c r="A1" s="119"/>
      <c r="B1" s="119"/>
      <c r="C1" s="119"/>
      <c r="D1" s="119"/>
      <c r="E1" s="283" t="s">
        <v>0</v>
      </c>
      <c r="F1" s="291" t="s">
        <v>999</v>
      </c>
      <c r="G1" s="286" t="s">
        <v>984</v>
      </c>
      <c r="H1" s="293"/>
      <c r="I1" s="293"/>
      <c r="J1" s="293"/>
      <c r="K1" s="286" t="s">
        <v>1000</v>
      </c>
      <c r="L1" s="293"/>
      <c r="M1" s="293"/>
      <c r="N1" s="293"/>
      <c r="O1" s="286" t="s">
        <v>983</v>
      </c>
      <c r="P1" s="293"/>
      <c r="Q1" s="293"/>
      <c r="R1" s="293"/>
      <c r="S1" s="286" t="s">
        <v>1028</v>
      </c>
      <c r="T1" s="293"/>
      <c r="U1" s="293"/>
      <c r="V1" s="293"/>
      <c r="W1" s="286" t="s">
        <v>994</v>
      </c>
      <c r="X1" s="309"/>
      <c r="Y1" s="309"/>
      <c r="Z1" s="310"/>
      <c r="AA1" s="131"/>
    </row>
    <row r="2" spans="1:27" ht="15" customHeight="1">
      <c r="A2" s="119"/>
      <c r="B2" s="119"/>
      <c r="C2" s="119"/>
      <c r="D2" s="119"/>
      <c r="E2" s="284"/>
      <c r="F2" s="292"/>
      <c r="G2" s="296" t="s">
        <v>927</v>
      </c>
      <c r="H2" s="311"/>
      <c r="I2" s="311"/>
      <c r="J2" s="311"/>
      <c r="K2" s="296" t="s">
        <v>927</v>
      </c>
      <c r="L2" s="311"/>
      <c r="M2" s="311"/>
      <c r="N2" s="311"/>
      <c r="O2" s="296" t="s">
        <v>927</v>
      </c>
      <c r="P2" s="311"/>
      <c r="Q2" s="311"/>
      <c r="R2" s="311"/>
      <c r="S2" s="296" t="s">
        <v>927</v>
      </c>
      <c r="T2" s="311"/>
      <c r="U2" s="311"/>
      <c r="V2" s="311"/>
      <c r="W2" s="296" t="s">
        <v>927</v>
      </c>
      <c r="X2" s="311"/>
      <c r="Y2" s="311"/>
      <c r="Z2" s="312"/>
      <c r="AA2" s="131"/>
    </row>
    <row r="3" spans="1:27" ht="42" customHeight="1" thickBot="1">
      <c r="A3" s="119"/>
      <c r="B3" s="119"/>
      <c r="C3" s="119"/>
      <c r="D3" s="119"/>
      <c r="E3" s="284"/>
      <c r="F3" s="126" t="s">
        <v>474</v>
      </c>
      <c r="G3" s="161" t="s">
        <v>991</v>
      </c>
      <c r="H3" s="161" t="s">
        <v>992</v>
      </c>
      <c r="I3" s="161" t="s">
        <v>993</v>
      </c>
      <c r="J3" s="161" t="s">
        <v>1035</v>
      </c>
      <c r="K3" s="161" t="s">
        <v>991</v>
      </c>
      <c r="L3" s="161" t="s">
        <v>992</v>
      </c>
      <c r="M3" s="161" t="s">
        <v>993</v>
      </c>
      <c r="N3" s="161" t="s">
        <v>1035</v>
      </c>
      <c r="O3" s="161" t="s">
        <v>991</v>
      </c>
      <c r="P3" s="161" t="s">
        <v>992</v>
      </c>
      <c r="Q3" s="161" t="s">
        <v>993</v>
      </c>
      <c r="R3" s="161" t="s">
        <v>1035</v>
      </c>
      <c r="S3" s="161" t="s">
        <v>991</v>
      </c>
      <c r="T3" s="161" t="s">
        <v>992</v>
      </c>
      <c r="U3" s="161" t="s">
        <v>993</v>
      </c>
      <c r="V3" s="161" t="s">
        <v>1035</v>
      </c>
      <c r="W3" s="161" t="s">
        <v>991</v>
      </c>
      <c r="X3" s="161" t="s">
        <v>992</v>
      </c>
      <c r="Y3" s="161" t="s">
        <v>993</v>
      </c>
      <c r="Z3" s="165" t="s">
        <v>1035</v>
      </c>
      <c r="AA3" s="131"/>
    </row>
    <row r="4" spans="1:27" ht="15.75" customHeight="1" thickBot="1">
      <c r="A4" s="119"/>
      <c r="B4" s="119"/>
      <c r="C4" s="119"/>
      <c r="D4" s="119"/>
      <c r="E4" s="285"/>
      <c r="F4" s="126" t="s">
        <v>944</v>
      </c>
      <c r="G4" s="168" t="s">
        <v>447</v>
      </c>
      <c r="H4" s="168" t="s">
        <v>447</v>
      </c>
      <c r="I4" s="168" t="s">
        <v>447</v>
      </c>
      <c r="J4" s="168" t="s">
        <v>447</v>
      </c>
      <c r="K4" s="168" t="s">
        <v>447</v>
      </c>
      <c r="L4" s="168" t="s">
        <v>447</v>
      </c>
      <c r="M4" s="168" t="s">
        <v>447</v>
      </c>
      <c r="N4" s="168" t="s">
        <v>447</v>
      </c>
      <c r="O4" s="168" t="s">
        <v>447</v>
      </c>
      <c r="P4" s="168" t="s">
        <v>447</v>
      </c>
      <c r="Q4" s="168" t="s">
        <v>447</v>
      </c>
      <c r="R4" s="168" t="s">
        <v>447</v>
      </c>
      <c r="S4" s="168" t="s">
        <v>447</v>
      </c>
      <c r="T4" s="168" t="s">
        <v>447</v>
      </c>
      <c r="U4" s="168" t="s">
        <v>447</v>
      </c>
      <c r="V4" s="168" t="s">
        <v>447</v>
      </c>
      <c r="W4" s="152" t="s">
        <v>447</v>
      </c>
      <c r="X4" s="152" t="s">
        <v>447</v>
      </c>
      <c r="Y4" s="152" t="s">
        <v>447</v>
      </c>
      <c r="Z4" s="166" t="s">
        <v>447</v>
      </c>
      <c r="AA4" s="131"/>
    </row>
    <row r="5" spans="1:27" s="119" customFormat="1">
      <c r="E5" s="169" t="str">
        <f>'AAL mundo '!E5</f>
        <v>East Asia and the Pacific</v>
      </c>
      <c r="F5" s="170">
        <f t="shared" ref="F5:F11" si="0">SUMIF($A$33:$A$248,$E5,F$33:F$248)</f>
        <v>100376925.17099997</v>
      </c>
      <c r="G5" s="188">
        <f>IFERROR('AAL mundo '!$G5/(Indicadores!$I5)*100,0)</f>
        <v>2.6225032599698532</v>
      </c>
      <c r="H5" s="183">
        <f>IFERROR('AAL mundo '!$G5/(Indicadores!$K5)*100,0)</f>
        <v>5.9661476966945282</v>
      </c>
      <c r="I5" s="183">
        <f>IFERROR('AAL mundo '!$G5/(Indicadores!$M5)*100,0)</f>
        <v>8.4308314756174418</v>
      </c>
      <c r="J5" s="184">
        <f>IFERROR('AAL mundo '!$G5/(Indicadores!$O5)*100,0)</f>
        <v>1.4980177373310624</v>
      </c>
      <c r="K5" s="183">
        <f>IFERROR('AAL mundo '!$I5/(Indicadores!$I5)*100,0)</f>
        <v>3.5146921966736211</v>
      </c>
      <c r="L5" s="183">
        <f>IFERROR('AAL mundo '!$I5/(Indicadores!$K5)*100,0)</f>
        <v>7.9958614633011376</v>
      </c>
      <c r="M5" s="183">
        <f>IFERROR('AAL mundo '!$I5/(Indicadores!$M5)*100,0)</f>
        <v>11.299043189431002</v>
      </c>
      <c r="N5" s="183">
        <f>IFERROR('AAL mundo '!$I5/(Indicadores!$O5)*100,0)</f>
        <v>2.0076509845546138</v>
      </c>
      <c r="O5" s="188">
        <f>IFERROR('AAL mundo '!$K5/(Indicadores!$I5)*100,0)</f>
        <v>0.19780654063810904</v>
      </c>
      <c r="P5" s="183">
        <f>IFERROR('AAL mundo '!$K5/(Indicadores!$K5)*100,0)</f>
        <v>0.45000631832683896</v>
      </c>
      <c r="Q5" s="183">
        <f>IFERROR('AAL mundo '!$K5/(Indicadores!$M5)*100,0)</f>
        <v>0.63590906991434615</v>
      </c>
      <c r="R5" s="184">
        <f>IFERROR('AAL mundo '!$K5/(Indicadores!$O5)*100,0)</f>
        <v>0.11299040537299132</v>
      </c>
      <c r="S5" s="183">
        <f>IFERROR('AAL mundo '!$M5/(Indicadores!$I5)*100,0)</f>
        <v>2.0920684057584769</v>
      </c>
      <c r="T5" s="183">
        <f>IFERROR('AAL mundo '!$M5/(Indicadores!$K5)*100,0)</f>
        <v>4.7594179541598791</v>
      </c>
      <c r="U5" s="183">
        <f>IFERROR('AAL mundo '!$M5/(Indicadores!$M5)*100,0)</f>
        <v>6.7255878891132905</v>
      </c>
      <c r="V5" s="183">
        <f>IFERROR('AAL mundo '!$M5/(Indicadores!$O5)*100,0)</f>
        <v>1.1950244742773526</v>
      </c>
      <c r="W5" s="188">
        <f>IFERROR('AAL mundo '!$O5/(Indicadores!$I5)*100,0)</f>
        <v>8.4270704030400623</v>
      </c>
      <c r="X5" s="183">
        <f>IFERROR('AAL mundo '!$O5/(Indicadores!$K5)*100,0)</f>
        <v>19.171433432482385</v>
      </c>
      <c r="Y5" s="183">
        <f>IFERROR('AAL mundo '!$O5/(Indicadores!$M5)*100,0)</f>
        <v>27.091371624076082</v>
      </c>
      <c r="Z5" s="184">
        <f>IFERROR('AAL mundo '!$O5/(Indicadores!$O5)*100,0)</f>
        <v>4.8136836015360203</v>
      </c>
    </row>
    <row r="6" spans="1:27" s="119" customFormat="1">
      <c r="E6" s="171" t="str">
        <f>'AAL mundo '!E6</f>
        <v>Europe and Central Asia</v>
      </c>
      <c r="F6" s="172">
        <f t="shared" si="0"/>
        <v>83678516.690000027</v>
      </c>
      <c r="G6" s="189">
        <f>IFERROR('AAL mundo '!$G6/(Indicadores!$I6)*100,0)</f>
        <v>0.64441951636066797</v>
      </c>
      <c r="H6" s="186">
        <f>IFERROR('AAL mundo '!$G6/(Indicadores!$K6)*100,0)</f>
        <v>1.6984426863837074</v>
      </c>
      <c r="I6" s="186">
        <f>IFERROR('AAL mundo '!$G6/(Indicadores!$M6)*100,0)</f>
        <v>2.2723621691053251</v>
      </c>
      <c r="J6" s="187">
        <f>IFERROR('AAL mundo '!$G6/(Indicadores!$O6)*100,0)</f>
        <v>0.38715068581161211</v>
      </c>
      <c r="K6" s="186">
        <f>IFERROR('AAL mundo '!$I6/(Indicadores!$I6)*100,0)</f>
        <v>2.8407772818960218E-5</v>
      </c>
      <c r="L6" s="186">
        <f>IFERROR('AAL mundo '!$I6/(Indicadores!$K6)*100,0)</f>
        <v>7.487199371815569E-5</v>
      </c>
      <c r="M6" s="186">
        <f>IFERROR('AAL mundo '!$I6/(Indicadores!$M6)*100,0)</f>
        <v>1.0017193245000191E-4</v>
      </c>
      <c r="N6" s="186">
        <f>IFERROR('AAL mundo '!$I6/(Indicadores!$O6)*100,0)</f>
        <v>1.7066659916434817E-5</v>
      </c>
      <c r="O6" s="189">
        <f>IFERROR('AAL mundo '!$K6/(Indicadores!$I6)*100,0)</f>
        <v>1.3826792080024885E-5</v>
      </c>
      <c r="P6" s="186">
        <f>IFERROR('AAL mundo '!$K6/(Indicadores!$K6)*100,0)</f>
        <v>3.6442120836270475E-5</v>
      </c>
      <c r="Q6" s="186">
        <f>IFERROR('AAL mundo '!$K6/(Indicadores!$M6)*100,0)</f>
        <v>4.8756250307523066E-5</v>
      </c>
      <c r="R6" s="187">
        <f>IFERROR('AAL mundo '!$K6/(Indicadores!$O6)*100,0)</f>
        <v>8.3067813752558867E-6</v>
      </c>
      <c r="S6" s="186">
        <f>IFERROR('AAL mundo '!$M6/(Indicadores!$I6)*100,0)</f>
        <v>0.4993309647254528</v>
      </c>
      <c r="T6" s="186">
        <f>IFERROR('AAL mundo '!$M6/(Indicadores!$K6)*100,0)</f>
        <v>1.3160449111044787</v>
      </c>
      <c r="U6" s="186">
        <f>IFERROR('AAL mundo '!$M6/(Indicadores!$M6)*100,0)</f>
        <v>1.7607486509920334</v>
      </c>
      <c r="V6" s="186">
        <f>IFERROR('AAL mundo '!$M6/(Indicadores!$O6)*100,0)</f>
        <v>0.29998521232283398</v>
      </c>
      <c r="W6" s="189">
        <f>IFERROR('AAL mundo '!$O6/(Indicadores!$I6)*100,0)</f>
        <v>1.1437927156510197</v>
      </c>
      <c r="X6" s="186">
        <f>IFERROR('AAL mundo '!$O6/(Indicadores!$K6)*100,0)</f>
        <v>3.0145989116027403</v>
      </c>
      <c r="Y6" s="186">
        <f>IFERROR('AAL mundo '!$O6/(Indicadores!$M6)*100,0)</f>
        <v>4.0332597482801162</v>
      </c>
      <c r="Z6" s="187">
        <f>IFERROR('AAL mundo '!$O6/(Indicadores!$O6)*100,0)</f>
        <v>0.68716127157573781</v>
      </c>
    </row>
    <row r="7" spans="1:27" s="119" customFormat="1">
      <c r="E7" s="171" t="str">
        <f>'AAL mundo '!E7</f>
        <v>LAC</v>
      </c>
      <c r="F7" s="172">
        <f t="shared" si="0"/>
        <v>18499706.064500004</v>
      </c>
      <c r="G7" s="189">
        <f>IFERROR('AAL mundo '!$G7/(Indicadores!$I7)*100,0)</f>
        <v>3.4009174780251872</v>
      </c>
      <c r="H7" s="186">
        <f>IFERROR('AAL mundo '!$G7/(Indicadores!$K7)*100,0)</f>
        <v>8.3705370657083815</v>
      </c>
      <c r="I7" s="186">
        <f>IFERROR('AAL mundo '!$G7/(Indicadores!$M7)*100,0)</f>
        <v>5.7793798329731798</v>
      </c>
      <c r="J7" s="187">
        <f>IFERROR('AAL mundo '!$G7/(Indicadores!$O7)*100,0)</f>
        <v>1.7049313064846829</v>
      </c>
      <c r="K7" s="186">
        <f>IFERROR('AAL mundo '!$I7/(Indicadores!$I7)*100,0)</f>
        <v>2.0012424928943919</v>
      </c>
      <c r="L7" s="186">
        <f>IFERROR('AAL mundo '!$I7/(Indicadores!$K7)*100,0)</f>
        <v>4.9255751050949463</v>
      </c>
      <c r="M7" s="186">
        <f>IFERROR('AAL mundo '!$I7/(Indicadores!$M7)*100,0)</f>
        <v>3.400829505289503</v>
      </c>
      <c r="N7" s="186">
        <f>IFERROR('AAL mundo '!$I7/(Indicadores!$O7)*100,0)</f>
        <v>1.0032530927461187</v>
      </c>
      <c r="O7" s="189">
        <f>IFERROR('AAL mundo '!$K7/(Indicadores!$I7)*100,0)</f>
        <v>7.044827876984956E-3</v>
      </c>
      <c r="P7" s="186">
        <f>IFERROR('AAL mundo '!$K7/(Indicadores!$K7)*100,0)</f>
        <v>1.7339142524587171E-2</v>
      </c>
      <c r="Q7" s="186">
        <f>IFERROR('AAL mundo '!$K7/(Indicadores!$M7)*100,0)</f>
        <v>1.197169188082034E-2</v>
      </c>
      <c r="R7" s="187">
        <f>IFERROR('AAL mundo '!$K7/(Indicadores!$O7)*100,0)</f>
        <v>3.531678634920034E-3</v>
      </c>
      <c r="S7" s="186">
        <f>IFERROR('AAL mundo '!$M7/(Indicadores!$I7)*100,0)</f>
        <v>1.2836999532127751</v>
      </c>
      <c r="T7" s="186">
        <f>IFERROR('AAL mundo '!$M7/(Indicadores!$K7)*100,0)</f>
        <v>3.1595174270018171</v>
      </c>
      <c r="U7" s="186">
        <f>IFERROR('AAL mundo '!$M7/(Indicadores!$M7)*100,0)</f>
        <v>2.1814671097207907</v>
      </c>
      <c r="V7" s="186">
        <f>IFERROR('AAL mundo '!$M7/(Indicadores!$O7)*100,0)</f>
        <v>0.64353817830247684</v>
      </c>
      <c r="W7" s="189">
        <f>IFERROR('AAL mundo '!$O7/(Indicadores!$I7)*100,0)</f>
        <v>6.6929047520093414</v>
      </c>
      <c r="X7" s="186">
        <f>IFERROR('AAL mundo '!$O7/(Indicadores!$K7)*100,0)</f>
        <v>16.47296874032974</v>
      </c>
      <c r="Y7" s="186">
        <f>IFERROR('AAL mundo '!$O7/(Indicadores!$M7)*100,0)</f>
        <v>11.373648139864299</v>
      </c>
      <c r="Z7" s="187">
        <f>IFERROR('AAL mundo '!$O7/(Indicadores!$O7)*100,0)</f>
        <v>3.3552542561681999</v>
      </c>
    </row>
    <row r="8" spans="1:27" s="119" customFormat="1">
      <c r="E8" s="171" t="str">
        <f>'AAL mundo '!E8</f>
        <v>Middle East and North Africa</v>
      </c>
      <c r="F8" s="172">
        <f t="shared" si="0"/>
        <v>10749428.040000003</v>
      </c>
      <c r="G8" s="189">
        <f>IFERROR('AAL mundo '!$G8/(Indicadores!$I8)*100,0)</f>
        <v>4.5238917025085215</v>
      </c>
      <c r="H8" s="186">
        <f>IFERROR('AAL mundo '!$G8/(Indicadores!$K8)*100,0)</f>
        <v>10.533225659199919</v>
      </c>
      <c r="I8" s="186">
        <f>IFERROR('AAL mundo '!$G8/(Indicadores!$M8)*100,0)</f>
        <v>8.2032772476027578</v>
      </c>
      <c r="J8" s="187">
        <f>IFERROR('AAL mundo '!$G8/(Indicadores!$O8)*100,0)</f>
        <v>2.2679843603376892</v>
      </c>
      <c r="K8" s="186">
        <f>IFERROR('AAL mundo '!$I8/(Indicadores!$I8)*100,0)</f>
        <v>1.4236416821708847E-2</v>
      </c>
      <c r="L8" s="186">
        <f>IFERROR('AAL mundo '!$I8/(Indicadores!$K8)*100,0)</f>
        <v>3.3147431641287514E-2</v>
      </c>
      <c r="M8" s="186">
        <f>IFERROR('AAL mundo '!$I8/(Indicadores!$M8)*100,0)</f>
        <v>2.5815223237142332E-2</v>
      </c>
      <c r="N8" s="186">
        <f>IFERROR('AAL mundo '!$I8/(Indicadores!$O8)*100,0)</f>
        <v>7.1372112380542205E-3</v>
      </c>
      <c r="O8" s="189">
        <f>IFERROR('AAL mundo '!$K8/(Indicadores!$I8)*100,0)</f>
        <v>6.6120119911190958E-3</v>
      </c>
      <c r="P8" s="186">
        <f>IFERROR('AAL mundo '!$K8/(Indicadores!$K8)*100,0)</f>
        <v>1.5395110878798057E-2</v>
      </c>
      <c r="Q8" s="186">
        <f>IFERROR('AAL mundo '!$K8/(Indicadores!$M8)*100,0)</f>
        <v>1.1989713966306362E-2</v>
      </c>
      <c r="R8" s="187">
        <f>IFERROR('AAL mundo '!$K8/(Indicadores!$O8)*100,0)</f>
        <v>3.3148317361151778E-3</v>
      </c>
      <c r="S8" s="186">
        <f>IFERROR('AAL mundo '!$M8/(Indicadores!$I8)*100,0)</f>
        <v>1.2237884719791094</v>
      </c>
      <c r="T8" s="186">
        <f>IFERROR('AAL mundo '!$M8/(Indicadores!$K8)*100,0)</f>
        <v>2.8494139520041122</v>
      </c>
      <c r="U8" s="186">
        <f>IFERROR('AAL mundo '!$M8/(Indicadores!$M8)*100,0)</f>
        <v>2.2191238845302275</v>
      </c>
      <c r="V8" s="186">
        <f>IFERROR('AAL mundo '!$M8/(Indicadores!$O8)*100,0)</f>
        <v>0.61352775382998903</v>
      </c>
      <c r="W8" s="189">
        <f>IFERROR('AAL mundo '!$O8/(Indicadores!$I8)*100,0)</f>
        <v>5.7685286033004601</v>
      </c>
      <c r="X8" s="186">
        <f>IFERROR('AAL mundo '!$O8/(Indicadores!$K8)*100,0)</f>
        <v>13.431182153724119</v>
      </c>
      <c r="Y8" s="186">
        <f>IFERROR('AAL mundo '!$O8/(Indicadores!$M8)*100,0)</f>
        <v>10.460206069336436</v>
      </c>
      <c r="Z8" s="187">
        <f>IFERROR('AAL mundo '!$O8/(Indicadores!$O8)*100,0)</f>
        <v>2.8919641571418482</v>
      </c>
    </row>
    <row r="9" spans="1:27" s="119" customFormat="1">
      <c r="E9" s="171" t="str">
        <f>'AAL mundo '!E9</f>
        <v>North America</v>
      </c>
      <c r="F9" s="172">
        <f t="shared" si="0"/>
        <v>61224871.899999999</v>
      </c>
      <c r="G9" s="189">
        <f>IFERROR('AAL mundo '!$G9/(Indicadores!$I9)*100,0)</f>
        <v>0.78910573720634392</v>
      </c>
      <c r="H9" s="186">
        <f>IFERROR('AAL mundo '!$G9/(Indicadores!$K9)*100,0)</f>
        <v>1.0453171695969392</v>
      </c>
      <c r="I9" s="186">
        <f>IFERROR('AAL mundo '!$G9/(Indicadores!$M9)*100,0)</f>
        <v>1.6300786426418623</v>
      </c>
      <c r="J9" s="187">
        <f>IFERROR('AAL mundo '!$G9/(Indicadores!$O9)*100,0)</f>
        <v>0.35243879704736908</v>
      </c>
      <c r="K9" s="186">
        <f>IFERROR('AAL mundo '!$I9/(Indicadores!$I9)*100,0)</f>
        <v>1.5357001531319097</v>
      </c>
      <c r="L9" s="186">
        <f>IFERROR('AAL mundo '!$I9/(Indicadores!$K9)*100,0)</f>
        <v>2.0343201952942644</v>
      </c>
      <c r="M9" s="186">
        <f>IFERROR('AAL mundo '!$I9/(Indicadores!$M9)*100,0)</f>
        <v>3.1723404140801104</v>
      </c>
      <c r="N9" s="186">
        <f>IFERROR('AAL mundo '!$I9/(Indicadores!$O9)*100,0)</f>
        <v>0.68589073564642122</v>
      </c>
      <c r="O9" s="189">
        <f>IFERROR('AAL mundo '!$K9/(Indicadores!$I9)*100,0)</f>
        <v>3.7441242210576952E-6</v>
      </c>
      <c r="P9" s="186">
        <f>IFERROR('AAL mundo '!$K9/(Indicadores!$K9)*100,0)</f>
        <v>4.9597882119464975E-6</v>
      </c>
      <c r="Q9" s="186">
        <f>IFERROR('AAL mundo '!$K9/(Indicadores!$M9)*100,0)</f>
        <v>7.7343461596811492E-6</v>
      </c>
      <c r="R9" s="187">
        <f>IFERROR('AAL mundo '!$K9/(Indicadores!$O9)*100,0)</f>
        <v>1.6722405810115601E-6</v>
      </c>
      <c r="S9" s="186">
        <f>IFERROR('AAL mundo '!$M9/(Indicadores!$I9)*100,0)</f>
        <v>0.43170715043594932</v>
      </c>
      <c r="T9" s="186">
        <f>IFERROR('AAL mundo '!$M9/(Indicadores!$K9)*100,0)</f>
        <v>0.57187633457854758</v>
      </c>
      <c r="U9" s="186">
        <f>IFERROR('AAL mundo '!$M9/(Indicadores!$M9)*100,0)</f>
        <v>0.89179000052993296</v>
      </c>
      <c r="V9" s="186">
        <f>IFERROR('AAL mundo '!$M9/(Indicadores!$O9)*100,0)</f>
        <v>0.19281363903784118</v>
      </c>
      <c r="W9" s="189">
        <f>IFERROR('AAL mundo '!$O9/(Indicadores!$I9)*100,0)</f>
        <v>2.756516784898424</v>
      </c>
      <c r="X9" s="186">
        <f>IFERROR('AAL mundo '!$O9/(Indicadores!$K9)*100,0)</f>
        <v>3.6515186592579632</v>
      </c>
      <c r="Y9" s="186">
        <f>IFERROR('AAL mundo '!$O9/(Indicadores!$M9)*100,0)</f>
        <v>5.6942167915980653</v>
      </c>
      <c r="Z9" s="187">
        <f>IFERROR('AAL mundo '!$O9/(Indicadores!$O9)*100,0)</f>
        <v>1.2311448439722126</v>
      </c>
    </row>
    <row r="10" spans="1:27" s="119" customFormat="1">
      <c r="E10" s="171" t="str">
        <f>'AAL mundo '!E10</f>
        <v>South Asia</v>
      </c>
      <c r="F10" s="172">
        <f t="shared" si="0"/>
        <v>6994131.3199999994</v>
      </c>
      <c r="G10" s="189">
        <f>IFERROR('AAL mundo '!$G10/(Indicadores!$I10)*100,0)</f>
        <v>3.1912835701667182</v>
      </c>
      <c r="H10" s="186">
        <f>IFERROR('AAL mundo '!$G10/(Indicadores!$K10)*100,0)</f>
        <v>4.7538703494184178</v>
      </c>
      <c r="I10" s="186">
        <f>IFERROR('AAL mundo '!$G10/(Indicadores!$M10)*100,0)</f>
        <v>1.2508608097283769</v>
      </c>
      <c r="J10" s="187">
        <f>IFERROR('AAL mundo '!$G10/(Indicadores!$O10)*100,0)</f>
        <v>0.75576768866805843</v>
      </c>
      <c r="K10" s="186">
        <f>IFERROR('AAL mundo '!$I10/(Indicadores!$I10)*100,0)</f>
        <v>7.5102356427638473</v>
      </c>
      <c r="L10" s="186">
        <f>IFERROR('AAL mundo '!$I10/(Indicadores!$K10)*100,0)</f>
        <v>11.187563171459329</v>
      </c>
      <c r="M10" s="186">
        <f>IFERROR('AAL mundo '!$I10/(Indicadores!$M10)*100,0)</f>
        <v>2.9437244390249306</v>
      </c>
      <c r="N10" s="186">
        <f>IFERROR('AAL mundo '!$I10/(Indicadores!$O10)*100,0)</f>
        <v>1.7785926284161511</v>
      </c>
      <c r="O10" s="189">
        <f>IFERROR('AAL mundo '!$K10/(Indicadores!$I10)*100,0)</f>
        <v>2.2632117416055812E-2</v>
      </c>
      <c r="P10" s="186">
        <f>IFERROR('AAL mundo '!$K10/(Indicadores!$K10)*100,0)</f>
        <v>3.3713754846023659E-2</v>
      </c>
      <c r="Q10" s="186">
        <f>IFERROR('AAL mundo '!$K10/(Indicadores!$M10)*100,0)</f>
        <v>8.87092234032851E-3</v>
      </c>
      <c r="R10" s="187">
        <f>IFERROR('AAL mundo '!$K10/(Indicadores!$O10)*100,0)</f>
        <v>5.3597941684333092E-3</v>
      </c>
      <c r="S10" s="186">
        <f>IFERROR('AAL mundo '!$M10/(Indicadores!$I10)*100,0)</f>
        <v>30.723068389395191</v>
      </c>
      <c r="T10" s="186">
        <f>IFERROR('AAL mundo '!$M10/(Indicadores!$K10)*100,0)</f>
        <v>45.7663760202513</v>
      </c>
      <c r="U10" s="186">
        <f>IFERROR('AAL mundo '!$M10/(Indicadores!$M10)*100,0)</f>
        <v>12.04226492504754</v>
      </c>
      <c r="V10" s="186">
        <f>IFERROR('AAL mundo '!$M10/(Indicadores!$O10)*100,0)</f>
        <v>7.2759132414644254</v>
      </c>
      <c r="W10" s="189">
        <f>IFERROR('AAL mundo '!$O10/(Indicadores!$I10)*100,0)</f>
        <v>41.44721971974181</v>
      </c>
      <c r="X10" s="186">
        <f>IFERROR('AAL mundo '!$O10/(Indicadores!$K10)*100,0)</f>
        <v>61.741523295975064</v>
      </c>
      <c r="Y10" s="186">
        <f>IFERROR('AAL mundo '!$O10/(Indicadores!$M10)*100,0)</f>
        <v>16.245721096141178</v>
      </c>
      <c r="Z10" s="187">
        <f>IFERROR('AAL mundo '!$O10/(Indicadores!$O10)*100,0)</f>
        <v>9.815633352717068</v>
      </c>
    </row>
    <row r="11" spans="1:27" s="119" customFormat="1">
      <c r="E11" s="171" t="str">
        <f>'AAL mundo '!E11</f>
        <v>Sub-Saharan Africa</v>
      </c>
      <c r="F11" s="172">
        <f t="shared" si="0"/>
        <v>3492086.9899999998</v>
      </c>
      <c r="G11" s="189">
        <f>IFERROR('AAL mundo '!$G11/(Indicadores!$I11)*100,0)</f>
        <v>2.3392408878033653</v>
      </c>
      <c r="H11" s="186">
        <f>IFERROR('AAL mundo '!$G11/(Indicadores!$K11)*100,0)</f>
        <v>2.0776698468150268</v>
      </c>
      <c r="I11" s="186">
        <f>IFERROR('AAL mundo '!$G11/(Indicadores!$M11)*100,0)</f>
        <v>1.7228277925533442</v>
      </c>
      <c r="J11" s="187">
        <f>IFERROR('AAL mundo '!$G11/(Indicadores!$O11)*100,0)</f>
        <v>0.66982917378726881</v>
      </c>
      <c r="K11" s="186">
        <f>IFERROR('AAL mundo '!$I11/(Indicadores!$I11)*100,0)</f>
        <v>1.4861318218975446</v>
      </c>
      <c r="L11" s="186">
        <f>IFERROR('AAL mundo '!$I11/(Indicadores!$K11)*100,0)</f>
        <v>1.3199543881298457</v>
      </c>
      <c r="M11" s="186">
        <f>IFERROR('AAL mundo '!$I11/(Indicadores!$M11)*100,0)</f>
        <v>1.0945213977374044</v>
      </c>
      <c r="N11" s="186">
        <f>IFERROR('AAL mundo '!$I11/(Indicadores!$O11)*100,0)</f>
        <v>0.42554593483331665</v>
      </c>
      <c r="O11" s="189">
        <f>IFERROR('AAL mundo '!$K11/(Indicadores!$I11)*100,0)</f>
        <v>0</v>
      </c>
      <c r="P11" s="186">
        <f>IFERROR('AAL mundo '!$K11/(Indicadores!$K11)*100,0)</f>
        <v>0</v>
      </c>
      <c r="Q11" s="186">
        <f>IFERROR('AAL mundo '!$K11/(Indicadores!$M11)*100,0)</f>
        <v>0</v>
      </c>
      <c r="R11" s="187">
        <f>IFERROR('AAL mundo '!$K11/(Indicadores!$O11)*100,0)</f>
        <v>0</v>
      </c>
      <c r="S11" s="186">
        <f>IFERROR('AAL mundo '!$M11/(Indicadores!$I11)*100,0)</f>
        <v>9.609637506452696</v>
      </c>
      <c r="T11" s="186">
        <f>IFERROR('AAL mundo '!$M11/(Indicadores!$K11)*100,0)</f>
        <v>8.5350996513779336</v>
      </c>
      <c r="U11" s="186">
        <f>IFERROR('AAL mundo '!$M11/(Indicadores!$M11)*100,0)</f>
        <v>7.0774030407899504</v>
      </c>
      <c r="V11" s="186">
        <f>IFERROR('AAL mundo '!$M11/(Indicadores!$O11)*100,0)</f>
        <v>2.7516685369614797</v>
      </c>
      <c r="W11" s="189">
        <f>IFERROR('AAL mundo '!$O11/(Indicadores!$I11)*100,0)</f>
        <v>13.4350102161536</v>
      </c>
      <c r="X11" s="186">
        <f>IFERROR('AAL mundo '!$O11/(Indicadores!$K11)*100,0)</f>
        <v>11.932723886322801</v>
      </c>
      <c r="Y11" s="186">
        <f>IFERROR('AAL mundo '!$O11/(Indicadores!$M11)*100,0)</f>
        <v>9.8947522310806963</v>
      </c>
      <c r="Z11" s="187">
        <f>IFERROR('AAL mundo '!$O11/(Indicadores!$O11)*100,0)</f>
        <v>3.8470436455820636</v>
      </c>
    </row>
    <row r="12" spans="1:27" s="119" customFormat="1">
      <c r="E12" s="171" t="s">
        <v>927</v>
      </c>
      <c r="F12" s="172">
        <f>SUM(F5:F11)</f>
        <v>285015666.17549998</v>
      </c>
      <c r="G12" s="189">
        <f>IFERROR('AAL mundo '!$G12/(Indicadores!$I12)*100,0)</f>
        <v>1.357527632601796</v>
      </c>
      <c r="H12" s="186">
        <f>IFERROR('AAL mundo '!$G12/(Indicadores!$K12)*100,0)</f>
        <v>2.8102392255413231</v>
      </c>
      <c r="I12" s="186">
        <f>IFERROR('AAL mundo '!$G12/(Indicadores!$M12)*100,0)</f>
        <v>3.6328001820819265</v>
      </c>
      <c r="J12" s="187">
        <f>IFERROR('AAL mundo '!$G12/(Indicadores!$O12)*100,0)</f>
        <v>0.73071649347760748</v>
      </c>
      <c r="K12" s="186">
        <f>IFERROR('AAL mundo '!$I12/(Indicadores!$I12)*100,0)</f>
        <v>1.2201809100212275</v>
      </c>
      <c r="L12" s="186">
        <f>IFERROR('AAL mundo '!$I12/(Indicadores!$K12)*100,0)</f>
        <v>2.5259156228197313</v>
      </c>
      <c r="M12" s="186">
        <f>IFERROR('AAL mundo '!$I12/(Indicadores!$M12)*100,0)</f>
        <v>3.2652546627006624</v>
      </c>
      <c r="N12" s="186">
        <f>IFERROR('AAL mundo '!$I12/(Indicadores!$O12)*100,0)</f>
        <v>0.6567868635352947</v>
      </c>
      <c r="O12" s="189">
        <f>IFERROR('AAL mundo '!$K12/(Indicadores!$I12)*100,0)</f>
        <v>4.0361344254761559E-2</v>
      </c>
      <c r="P12" s="186">
        <f>IFERROR('AAL mundo '!$K12/(Indicadores!$K12)*100,0)</f>
        <v>8.3552651228852609E-2</v>
      </c>
      <c r="Q12" s="186">
        <f>IFERROR('AAL mundo '!$K12/(Indicadores!$M12)*100,0)</f>
        <v>0.10800862924370289</v>
      </c>
      <c r="R12" s="187">
        <f>IFERROR('AAL mundo '!$K12/(Indicadores!$O12)*100,0)</f>
        <v>2.1725303586901678E-2</v>
      </c>
      <c r="S12" s="186">
        <f>IFERROR('AAL mundo '!$M12/(Indicadores!$I12)*100,0)</f>
        <v>1.0275117986353957</v>
      </c>
      <c r="T12" s="186">
        <f>IFERROR('AAL mundo '!$M12/(Indicadores!$K12)*100,0)</f>
        <v>2.1270682760965305</v>
      </c>
      <c r="U12" s="186">
        <f>IFERROR('AAL mundo '!$M12/(Indicadores!$M12)*100,0)</f>
        <v>2.7496641390790169</v>
      </c>
      <c r="V12" s="186">
        <f>IFERROR('AAL mundo '!$M12/(Indicadores!$O12)*100,0)</f>
        <v>0.55307884751246472</v>
      </c>
      <c r="W12" s="189">
        <f>IFERROR('AAL mundo '!$O12/(Indicadores!$I12)*100,0)</f>
        <v>3.6455816855131808</v>
      </c>
      <c r="X12" s="186">
        <f>IFERROR('AAL mundo '!$O12/(Indicadores!$K12)*100,0)</f>
        <v>7.5467757756864371</v>
      </c>
      <c r="Y12" s="186">
        <f>IFERROR('AAL mundo '!$O12/(Indicadores!$M12)*100,0)</f>
        <v>9.755727613105309</v>
      </c>
      <c r="Z12" s="187">
        <f>IFERROR('AAL mundo '!$O12/(Indicadores!$O12)*100,0)</f>
        <v>1.9623075081122685</v>
      </c>
    </row>
    <row r="13" spans="1:27" s="119" customFormat="1" ht="13" thickBot="1">
      <c r="E13" s="173" t="s">
        <v>1027</v>
      </c>
      <c r="F13" s="174">
        <f>SUMIF($D$33:$D$248,$E13,F$33:F$248)</f>
        <v>2454295.7779999999</v>
      </c>
      <c r="G13" s="250">
        <f>IFERROR('AAL mundo '!$G13/(Indicadores!$I13)*100,0)</f>
        <v>10.904938141452908</v>
      </c>
      <c r="H13" s="251">
        <f>IFERROR('AAL mundo '!$G13/(Indicadores!$K13)*100,0)</f>
        <v>14.117631515273599</v>
      </c>
      <c r="I13" s="251">
        <f>IFERROR('AAL mundo '!$G13/(Indicadores!$M13)*100,0)</f>
        <v>7.0571830992525024</v>
      </c>
      <c r="J13" s="252">
        <f>IFERROR('AAL mundo '!$G13/(Indicadores!$O13)*100,0)</f>
        <v>3.2848256560684659</v>
      </c>
      <c r="K13" s="251">
        <f>IFERROR('AAL mundo '!$I13/(Indicadores!$I13)*100,0)</f>
        <v>60.89623303287938</v>
      </c>
      <c r="L13" s="251">
        <f>IFERROR('AAL mundo '!$I13/(Indicadores!$K13)*100,0)</f>
        <v>78.836813879613672</v>
      </c>
      <c r="M13" s="251">
        <f>IFERROR('AAL mundo '!$I13/(Indicadores!$M13)*100,0)</f>
        <v>39.409289717485755</v>
      </c>
      <c r="N13" s="251">
        <f>IFERROR('AAL mundo '!$I13/(Indicadores!$O13)*100,0)</f>
        <v>18.343387741370069</v>
      </c>
      <c r="O13" s="250">
        <f>IFERROR('AAL mundo '!$K13/(Indicadores!$I13)*100,0)</f>
        <v>3.0971925210331947E-2</v>
      </c>
      <c r="P13" s="251">
        <f>IFERROR('AAL mundo '!$K13/(Indicadores!$K13)*100,0)</f>
        <v>4.0096534410952893E-2</v>
      </c>
      <c r="Q13" s="251">
        <f>IFERROR('AAL mundo '!$K13/(Indicadores!$M13)*100,0)</f>
        <v>2.0043630171069048E-2</v>
      </c>
      <c r="R13" s="252">
        <f>IFERROR('AAL mundo '!$K13/(Indicadores!$O13)*100,0)</f>
        <v>9.3294774559057915E-3</v>
      </c>
      <c r="S13" s="251">
        <f>IFERROR('AAL mundo '!$M13/(Indicadores!$I13)*100,0)</f>
        <v>1.8634775001549728</v>
      </c>
      <c r="T13" s="251">
        <f>IFERROR('AAL mundo '!$M13/(Indicadores!$K13)*100,0)</f>
        <v>2.4124748203923332</v>
      </c>
      <c r="U13" s="251">
        <f>IFERROR('AAL mundo '!$M13/(Indicadores!$M13)*100,0)</f>
        <v>1.2059584152926548</v>
      </c>
      <c r="V13" s="251">
        <f>IFERROR('AAL mundo '!$M13/(Indicadores!$O13)*100,0)</f>
        <v>0.56132356026366526</v>
      </c>
      <c r="W13" s="250">
        <f>IFERROR('AAL mundo '!$O13/(Indicadores!$I13)*100,0)</f>
        <v>73.695620599697591</v>
      </c>
      <c r="X13" s="251">
        <f>IFERROR('AAL mundo '!$O13/(Indicadores!$K13)*100,0)</f>
        <v>95.407016749690555</v>
      </c>
      <c r="Y13" s="251">
        <f>IFERROR('AAL mundo '!$O13/(Indicadores!$M13)*100,0)</f>
        <v>47.692474862201976</v>
      </c>
      <c r="Z13" s="252">
        <f>IFERROR('AAL mundo '!$O13/(Indicadores!$O13)*100,0)</f>
        <v>22.198866435158106</v>
      </c>
    </row>
    <row r="14" spans="1:27" s="119" customFormat="1" ht="13" thickBot="1"/>
    <row r="15" spans="1:27" ht="18.75" customHeight="1" thickBot="1">
      <c r="A15" s="119"/>
      <c r="B15" s="119"/>
      <c r="C15" s="119"/>
      <c r="D15" s="119"/>
      <c r="E15" s="283" t="s">
        <v>945</v>
      </c>
      <c r="F15" s="291" t="s">
        <v>999</v>
      </c>
      <c r="G15" s="286" t="s">
        <v>984</v>
      </c>
      <c r="H15" s="293"/>
      <c r="I15" s="293"/>
      <c r="J15" s="293"/>
      <c r="K15" s="286" t="s">
        <v>1000</v>
      </c>
      <c r="L15" s="293"/>
      <c r="M15" s="293"/>
      <c r="N15" s="288"/>
      <c r="O15" s="286" t="s">
        <v>983</v>
      </c>
      <c r="P15" s="293"/>
      <c r="Q15" s="293"/>
      <c r="R15" s="288"/>
      <c r="S15" s="286" t="s">
        <v>1028</v>
      </c>
      <c r="T15" s="293"/>
      <c r="U15" s="293"/>
      <c r="V15" s="288"/>
      <c r="W15" s="286" t="s">
        <v>994</v>
      </c>
      <c r="X15" s="309"/>
      <c r="Y15" s="309"/>
      <c r="Z15" s="310"/>
      <c r="AA15" s="131"/>
    </row>
    <row r="16" spans="1:27" ht="15" customHeight="1">
      <c r="A16" s="119"/>
      <c r="B16" s="119"/>
      <c r="C16" s="119"/>
      <c r="D16" s="119"/>
      <c r="E16" s="284"/>
      <c r="F16" s="292"/>
      <c r="G16" s="296" t="s">
        <v>927</v>
      </c>
      <c r="H16" s="311"/>
      <c r="I16" s="311"/>
      <c r="J16" s="311"/>
      <c r="K16" s="296" t="s">
        <v>927</v>
      </c>
      <c r="L16" s="311"/>
      <c r="M16" s="311"/>
      <c r="N16" s="312"/>
      <c r="O16" s="296" t="s">
        <v>927</v>
      </c>
      <c r="P16" s="311"/>
      <c r="Q16" s="311"/>
      <c r="R16" s="312"/>
      <c r="S16" s="296" t="s">
        <v>927</v>
      </c>
      <c r="T16" s="311"/>
      <c r="U16" s="311"/>
      <c r="V16" s="312"/>
      <c r="W16" s="296" t="s">
        <v>927</v>
      </c>
      <c r="X16" s="311"/>
      <c r="Y16" s="311"/>
      <c r="Z16" s="312"/>
      <c r="AA16" s="131"/>
    </row>
    <row r="17" spans="1:38" ht="32" customHeight="1" thickBot="1">
      <c r="A17" s="119"/>
      <c r="B17" s="119"/>
      <c r="C17" s="119"/>
      <c r="D17" s="119"/>
      <c r="E17" s="284"/>
      <c r="F17" s="126" t="s">
        <v>474</v>
      </c>
      <c r="G17" s="161" t="s">
        <v>991</v>
      </c>
      <c r="H17" s="161" t="s">
        <v>992</v>
      </c>
      <c r="I17" s="161" t="s">
        <v>993</v>
      </c>
      <c r="J17" s="161" t="s">
        <v>1035</v>
      </c>
      <c r="K17" s="161" t="s">
        <v>991</v>
      </c>
      <c r="L17" s="161" t="s">
        <v>992</v>
      </c>
      <c r="M17" s="161" t="s">
        <v>993</v>
      </c>
      <c r="N17" s="161" t="s">
        <v>1035</v>
      </c>
      <c r="O17" s="161" t="s">
        <v>991</v>
      </c>
      <c r="P17" s="161" t="s">
        <v>992</v>
      </c>
      <c r="Q17" s="161" t="s">
        <v>993</v>
      </c>
      <c r="R17" s="161" t="s">
        <v>1035</v>
      </c>
      <c r="S17" s="161" t="s">
        <v>991</v>
      </c>
      <c r="T17" s="161" t="s">
        <v>992</v>
      </c>
      <c r="U17" s="161" t="s">
        <v>993</v>
      </c>
      <c r="V17" s="161" t="s">
        <v>1035</v>
      </c>
      <c r="W17" s="161" t="s">
        <v>991</v>
      </c>
      <c r="X17" s="161" t="s">
        <v>992</v>
      </c>
      <c r="Y17" s="161" t="s">
        <v>993</v>
      </c>
      <c r="Z17" s="165" t="s">
        <v>1035</v>
      </c>
      <c r="AA17" s="131"/>
    </row>
    <row r="18" spans="1:38" ht="15.75" customHeight="1" thickBot="1">
      <c r="A18" s="119"/>
      <c r="B18" s="119"/>
      <c r="C18" s="119"/>
      <c r="D18" s="119"/>
      <c r="E18" s="285"/>
      <c r="F18" s="126" t="s">
        <v>944</v>
      </c>
      <c r="G18" s="168" t="s">
        <v>447</v>
      </c>
      <c r="H18" s="168" t="s">
        <v>447</v>
      </c>
      <c r="I18" s="168" t="s">
        <v>447</v>
      </c>
      <c r="J18" s="168" t="s">
        <v>447</v>
      </c>
      <c r="K18" s="168" t="s">
        <v>447</v>
      </c>
      <c r="L18" s="168" t="s">
        <v>447</v>
      </c>
      <c r="M18" s="168" t="s">
        <v>447</v>
      </c>
      <c r="N18" s="175" t="s">
        <v>447</v>
      </c>
      <c r="O18" s="168" t="s">
        <v>447</v>
      </c>
      <c r="P18" s="168" t="s">
        <v>447</v>
      </c>
      <c r="Q18" s="168" t="s">
        <v>447</v>
      </c>
      <c r="R18" s="175" t="s">
        <v>447</v>
      </c>
      <c r="S18" s="168" t="s">
        <v>447</v>
      </c>
      <c r="T18" s="168" t="s">
        <v>447</v>
      </c>
      <c r="U18" s="168" t="s">
        <v>447</v>
      </c>
      <c r="V18" s="175" t="s">
        <v>447</v>
      </c>
      <c r="W18" s="168" t="s">
        <v>447</v>
      </c>
      <c r="X18" s="168" t="s">
        <v>447</v>
      </c>
      <c r="Y18" s="168" t="s">
        <v>447</v>
      </c>
      <c r="Z18" s="175" t="s">
        <v>447</v>
      </c>
      <c r="AA18" s="131"/>
    </row>
    <row r="19" spans="1:38" s="119" customFormat="1">
      <c r="E19" s="176" t="s">
        <v>946</v>
      </c>
      <c r="F19" s="170">
        <f t="shared" ref="F19:F24" si="1">SUMIF($E$33:$E$248,$E19,F$33:F$248)</f>
        <v>6878049.1800000006</v>
      </c>
      <c r="G19" s="188">
        <f>IFERROR('AAL mundo '!$G19/(Indicadores!$I19)*100,0)</f>
        <v>0.9928363594897559</v>
      </c>
      <c r="H19" s="183">
        <f>IFERROR('AAL mundo '!$G19/(Indicadores!$K19)*100,0)</f>
        <v>1.1514554142705831</v>
      </c>
      <c r="I19" s="183">
        <f>IFERROR('AAL mundo '!$G19/(Indicadores!$M19)*100,0)</f>
        <v>0.90553810523034683</v>
      </c>
      <c r="J19" s="183">
        <f>IFERROR('AAL mundo '!$G19/(Indicadores!$O19)*100,0)</f>
        <v>0.33557078581297889</v>
      </c>
      <c r="K19" s="188">
        <f>IFERROR('AAL mundo '!$I19/(Indicadores!$I19)*100,0)</f>
        <v>12.677541830461909</v>
      </c>
      <c r="L19" s="183">
        <f>IFERROR('AAL mundo '!$I19/(Indicadores!$K19)*100,0)</f>
        <v>14.702950834545641</v>
      </c>
      <c r="M19" s="183">
        <f>IFERROR('AAL mundo '!$I19/(Indicadores!$M19)*100,0)</f>
        <v>11.562829159515072</v>
      </c>
      <c r="N19" s="184">
        <f>IFERROR('AAL mundo '!$I19/(Indicadores!$O19)*100,0)</f>
        <v>4.2849082163060208</v>
      </c>
      <c r="O19" s="183">
        <f>IFERROR('AAL mundo '!$K19/(Indicadores!$I19)*100,0)</f>
        <v>1.2886727060140542E-2</v>
      </c>
      <c r="P19" s="183">
        <f>IFERROR('AAL mundo '!$K19/(Indicadores!$K19)*100,0)</f>
        <v>1.4945556237738859E-2</v>
      </c>
      <c r="Q19" s="183">
        <f>IFERROR('AAL mundo '!$K19/(Indicadores!$M19)*100,0)</f>
        <v>1.1753621121065226E-2</v>
      </c>
      <c r="R19" s="183">
        <f>IFERROR('AAL mundo '!$K19/(Indicadores!$O19)*100,0)</f>
        <v>4.3556111586718731E-3</v>
      </c>
      <c r="S19" s="188">
        <f>IFERROR('AAL mundo '!$M19/(Indicadores!$I19)*100,0)</f>
        <v>11.174849535358975</v>
      </c>
      <c r="T19" s="183">
        <f>IFERROR('AAL mundo '!$M19/(Indicadores!$K19)*100,0)</f>
        <v>12.96018309377898</v>
      </c>
      <c r="U19" s="183">
        <f>IFERROR('AAL mundo '!$M19/(Indicadores!$M19)*100,0)</f>
        <v>10.192265802678431</v>
      </c>
      <c r="V19" s="184">
        <f>IFERROR('AAL mundo '!$M19/(Indicadores!$O19)*100,0)</f>
        <v>3.7770101830773104</v>
      </c>
      <c r="W19" s="183">
        <f>IFERROR('AAL mundo '!$O19/(Indicadores!$I19)*100,0)</f>
        <v>24.858114452370785</v>
      </c>
      <c r="X19" s="183">
        <f>IFERROR('AAL mundo '!$O19/(Indicadores!$K19)*100,0)</f>
        <v>28.829534898832947</v>
      </c>
      <c r="Y19" s="183">
        <f>IFERROR('AAL mundo '!$O19/(Indicadores!$M19)*100,0)</f>
        <v>22.672386688544922</v>
      </c>
      <c r="Z19" s="184">
        <f>IFERROR('AAL mundo '!$O19/(Indicadores!$O19)*100,0)</f>
        <v>8.4018447963549843</v>
      </c>
    </row>
    <row r="20" spans="1:38" s="119" customFormat="1">
      <c r="E20" s="177" t="s">
        <v>948</v>
      </c>
      <c r="F20" s="172">
        <f t="shared" si="1"/>
        <v>14337082.304999998</v>
      </c>
      <c r="G20" s="189">
        <f>IFERROR('AAL mundo '!$G20/(Indicadores!$I20)*100,0)</f>
        <v>4.4865039459839791</v>
      </c>
      <c r="H20" s="186">
        <f>IFERROR('AAL mundo '!$G20/(Indicadores!$K20)*100,0)</f>
        <v>8.9096162372911927</v>
      </c>
      <c r="I20" s="186">
        <f>IFERROR('AAL mundo '!$G20/(Indicadores!$M20)*100,0)</f>
        <v>3.286323728109187</v>
      </c>
      <c r="J20" s="186">
        <f>IFERROR('AAL mundo '!$G20/(Indicadores!$O20)*100,0)</f>
        <v>1.5624512181417531</v>
      </c>
      <c r="K20" s="189">
        <f>IFERROR('AAL mundo '!$I20/(Indicadores!$I20)*100,0)</f>
        <v>7.1323250819405164</v>
      </c>
      <c r="L20" s="186">
        <f>IFERROR('AAL mundo '!$I20/(Indicadores!$K20)*100,0)</f>
        <v>14.163874617023103</v>
      </c>
      <c r="M20" s="186">
        <f>IFERROR('AAL mundo '!$I20/(Indicadores!$M20)*100,0)</f>
        <v>5.224363877881034</v>
      </c>
      <c r="N20" s="187">
        <f>IFERROR('AAL mundo '!$I20/(Indicadores!$O20)*100,0)</f>
        <v>2.4838738908134097</v>
      </c>
      <c r="O20" s="186">
        <f>IFERROR('AAL mundo '!$K20/(Indicadores!$I20)*100,0)</f>
        <v>7.2759413312733959E-2</v>
      </c>
      <c r="P20" s="186">
        <f>IFERROR('AAL mundo '!$K20/(Indicadores!$K20)*100,0)</f>
        <v>0.14449077902788729</v>
      </c>
      <c r="Q20" s="186">
        <f>IFERROR('AAL mundo '!$K20/(Indicadores!$M20)*100,0)</f>
        <v>5.3295614868895273E-2</v>
      </c>
      <c r="R20" s="186">
        <f>IFERROR('AAL mundo '!$K20/(Indicadores!$O20)*100,0)</f>
        <v>2.5338890889313046E-2</v>
      </c>
      <c r="S20" s="189">
        <f>IFERROR('AAL mundo '!$M20/(Indicadores!$I20)*100,0)</f>
        <v>12.863300786969811</v>
      </c>
      <c r="T20" s="186">
        <f>IFERROR('AAL mundo '!$M20/(Indicadores!$K20)*100,0)</f>
        <v>25.544850720422414</v>
      </c>
      <c r="U20" s="186">
        <f>IFERROR('AAL mundo '!$M20/(Indicadores!$M20)*100,0)</f>
        <v>9.4222519598727743</v>
      </c>
      <c r="V20" s="187">
        <f>IFERROR('AAL mundo '!$M20/(Indicadores!$O20)*100,0)</f>
        <v>4.4797196716867722</v>
      </c>
      <c r="W20" s="186">
        <f>IFERROR('AAL mundo '!$O20/(Indicadores!$I20)*100,0)</f>
        <v>24.554889228207045</v>
      </c>
      <c r="X20" s="186">
        <f>IFERROR('AAL mundo '!$O20/(Indicadores!$K20)*100,0)</f>
        <v>48.762832353764608</v>
      </c>
      <c r="Y20" s="186">
        <f>IFERROR('AAL mundo '!$O20/(Indicadores!$M20)*100,0)</f>
        <v>17.986235180731892</v>
      </c>
      <c r="Z20" s="187">
        <f>IFERROR('AAL mundo '!$O20/(Indicadores!$O20)*100,0)</f>
        <v>8.5513836715312497</v>
      </c>
    </row>
    <row r="21" spans="1:38" s="119" customFormat="1">
      <c r="E21" s="177" t="s">
        <v>949</v>
      </c>
      <c r="F21" s="172">
        <f t="shared" si="1"/>
        <v>60860908.475999989</v>
      </c>
      <c r="G21" s="189">
        <f>IFERROR('AAL mundo '!$G21/(Indicadores!$I21)*100,0)</f>
        <v>2.6609627352010792</v>
      </c>
      <c r="H21" s="186">
        <f>IFERROR('AAL mundo '!$G21/(Indicadores!$K21)*100,0)</f>
        <v>7.0763419599649575</v>
      </c>
      <c r="I21" s="186">
        <f>IFERROR('AAL mundo '!$G21/(Indicadores!$M21)*100,0)</f>
        <v>6.5602539333722776</v>
      </c>
      <c r="J21" s="186">
        <f>IFERROR('AAL mundo '!$G21/(Indicadores!$O21)*100,0)</f>
        <v>1.4910427802998565</v>
      </c>
      <c r="K21" s="189">
        <f>IFERROR('AAL mundo '!$I21/(Indicadores!$I21)*100,0)</f>
        <v>0.75818190822637999</v>
      </c>
      <c r="L21" s="186">
        <f>IFERROR('AAL mundo '!$I21/(Indicadores!$K21)*100,0)</f>
        <v>2.0162456164810623</v>
      </c>
      <c r="M21" s="186">
        <f>IFERROR('AAL mundo '!$I21/(Indicadores!$M21)*100,0)</f>
        <v>1.8691978582999405</v>
      </c>
      <c r="N21" s="187">
        <f>IFERROR('AAL mundo '!$I21/(Indicadores!$O21)*100,0)</f>
        <v>0.42483934309192262</v>
      </c>
      <c r="O21" s="186">
        <f>IFERROR('AAL mundo '!$K21/(Indicadores!$I21)*100,0)</f>
        <v>2.3763525551108089E-3</v>
      </c>
      <c r="P21" s="186">
        <f>IFERROR('AAL mundo '!$K21/(Indicadores!$K21)*100,0)</f>
        <v>6.3194734277741927E-3</v>
      </c>
      <c r="Q21" s="186">
        <f>IFERROR('AAL mundo '!$K21/(Indicadores!$M21)*100,0)</f>
        <v>5.85858493639029E-3</v>
      </c>
      <c r="R21" s="186">
        <f>IFERROR('AAL mundo '!$K21/(Indicadores!$O21)*100,0)</f>
        <v>1.3315644273678032E-3</v>
      </c>
      <c r="S21" s="189">
        <f>IFERROR('AAL mundo '!$M21/(Indicadores!$I21)*100,0)</f>
        <v>2.5668362055553318</v>
      </c>
      <c r="T21" s="186">
        <f>IFERROR('AAL mundo '!$M21/(Indicadores!$K21)*100,0)</f>
        <v>6.8260297318127829</v>
      </c>
      <c r="U21" s="186">
        <f>IFERROR('AAL mundo '!$M21/(Indicadores!$M21)*100,0)</f>
        <v>6.3281973441632084</v>
      </c>
      <c r="V21" s="187">
        <f>IFERROR('AAL mundo '!$M21/(Indicadores!$O21)*100,0)</f>
        <v>1.4382999588366439</v>
      </c>
      <c r="W21" s="186">
        <f>IFERROR('AAL mundo '!$O21/(Indicadores!$I21)*100,0)</f>
        <v>5.9883572015379043</v>
      </c>
      <c r="X21" s="186">
        <f>IFERROR('AAL mundo '!$O21/(Indicadores!$K21)*100,0)</f>
        <v>15.924936781686583</v>
      </c>
      <c r="Y21" s="186">
        <f>IFERROR('AAL mundo '!$O21/(Indicadores!$M21)*100,0)</f>
        <v>14.763507720771823</v>
      </c>
      <c r="Z21" s="187">
        <f>IFERROR('AAL mundo '!$O21/(Indicadores!$O21)*100,0)</f>
        <v>3.3555136466557922</v>
      </c>
    </row>
    <row r="22" spans="1:38" s="119" customFormat="1">
      <c r="E22" s="177" t="s">
        <v>962</v>
      </c>
      <c r="F22" s="172">
        <f t="shared" si="1"/>
        <v>1955737.7144999998</v>
      </c>
      <c r="G22" s="189">
        <f>IFERROR('AAL mundo '!$G22/(Indicadores!$I22)*100,0)</f>
        <v>8826.8800163376709</v>
      </c>
      <c r="H22" s="186">
        <f>IFERROR('AAL mundo '!$G22/(Indicadores!$K22)*100,0)</f>
        <v>14029.287887717222</v>
      </c>
      <c r="I22" s="186">
        <f>IFERROR('AAL mundo '!$G22/(Indicadores!$M22)*100,0)</f>
        <v>1691.3444512109068</v>
      </c>
      <c r="J22" s="186">
        <f>IFERROR('AAL mundo '!$G22/(Indicadores!$O22)*100,0)</f>
        <v>608.44305543388862</v>
      </c>
      <c r="K22" s="189">
        <f>IFERROR('AAL mundo '!$I22/(Indicadores!$I22)*100,0)</f>
        <v>17282.577993583593</v>
      </c>
      <c r="L22" s="186">
        <f>IFERROR('AAL mundo '!$I22/(Indicadores!$K22)*100,0)</f>
        <v>27468.625569299365</v>
      </c>
      <c r="M22" s="186">
        <f>IFERROR('AAL mundo '!$I22/(Indicadores!$M22)*100,0)</f>
        <v>3311.5656197845747</v>
      </c>
      <c r="N22" s="187">
        <f>IFERROR('AAL mundo '!$I22/(Indicadores!$O22)*100,0)</f>
        <v>1191.3002715259995</v>
      </c>
      <c r="O22" s="186">
        <f>IFERROR('AAL mundo '!$K22/(Indicadores!$I22)*100,0)</f>
        <v>45.342764380189955</v>
      </c>
      <c r="P22" s="186">
        <f>IFERROR('AAL mundo '!$K22/(Indicadores!$K22)*100,0)</f>
        <v>72.066992406966904</v>
      </c>
      <c r="Q22" s="186">
        <f>IFERROR('AAL mundo '!$K22/(Indicadores!$M22)*100,0)</f>
        <v>8.6882604946540436</v>
      </c>
      <c r="R22" s="186">
        <f>IFERROR('AAL mundo '!$K22/(Indicadores!$O22)*100,0)</f>
        <v>3.1255086791978739</v>
      </c>
      <c r="S22" s="189">
        <f>IFERROR('AAL mundo '!$M22/(Indicadores!$I22)*100,0)</f>
        <v>303.0514797759422</v>
      </c>
      <c r="T22" s="186">
        <f>IFERROR('AAL mundo '!$M22/(Indicadores!$K22)*100,0)</f>
        <v>481.66469315388082</v>
      </c>
      <c r="U22" s="186">
        <f>IFERROR('AAL mundo '!$M22/(Indicadores!$M22)*100,0)</f>
        <v>58.068585706567745</v>
      </c>
      <c r="V22" s="187">
        <f>IFERROR('AAL mundo '!$M22/(Indicadores!$O22)*100,0)</f>
        <v>20.889551910454085</v>
      </c>
      <c r="W22" s="186">
        <f>IFERROR('AAL mundo '!$O22/(Indicadores!$I22)*100,0)</f>
        <v>26457.852254077403</v>
      </c>
      <c r="X22" s="186">
        <f>IFERROR('AAL mundo '!$O22/(Indicadores!$K22)*100,0)</f>
        <v>42051.645142577443</v>
      </c>
      <c r="Y22" s="186">
        <f>IFERROR('AAL mundo '!$O22/(Indicadores!$M22)*100,0)</f>
        <v>5069.6669171967042</v>
      </c>
      <c r="Z22" s="187">
        <f>IFERROR('AAL mundo '!$O22/(Indicadores!$O22)*100,0)</f>
        <v>1823.7583875495402</v>
      </c>
    </row>
    <row r="23" spans="1:38" s="119" customFormat="1">
      <c r="E23" s="177" t="s">
        <v>950</v>
      </c>
      <c r="F23" s="172">
        <f t="shared" si="1"/>
        <v>186168516</v>
      </c>
      <c r="G23" s="189">
        <f>IFERROR('AAL mundo '!$G23/(Indicadores!$I23)*100,0)</f>
        <v>1.0555804269742608</v>
      </c>
      <c r="H23" s="186">
        <f>IFERROR('AAL mundo '!$G23/(Indicadores!$K23)*100,0)</f>
        <v>2.1119387136713375</v>
      </c>
      <c r="I23" s="186">
        <f>IFERROR('AAL mundo '!$G23/(Indicadores!$M23)*100,0)</f>
        <v>3.1559167062026736</v>
      </c>
      <c r="J23" s="186">
        <f>IFERROR('AAL mundo '!$G23/(Indicadores!$O23)*100,0)</f>
        <v>0.57525406302598836</v>
      </c>
      <c r="K23" s="189">
        <f>IFERROR('AAL mundo '!$I23/(Indicadores!$I23)*100,0)</f>
        <v>0.90139284675551534</v>
      </c>
      <c r="L23" s="186">
        <f>IFERROR('AAL mundo '!$I23/(Indicadores!$K23)*100,0)</f>
        <v>1.8034499320399084</v>
      </c>
      <c r="M23" s="186">
        <f>IFERROR('AAL mundo '!$I23/(Indicadores!$M23)*100,0)</f>
        <v>2.6949351003802602</v>
      </c>
      <c r="N23" s="187">
        <f>IFERROR('AAL mundo '!$I23/(Indicadores!$O23)*100,0)</f>
        <v>0.49122727575102731</v>
      </c>
      <c r="O23" s="186">
        <f>IFERROR('AAL mundo '!$K23/(Indicadores!$I23)*100,0)</f>
        <v>4.6087431370101378E-2</v>
      </c>
      <c r="P23" s="186">
        <f>IFERROR('AAL mundo '!$K23/(Indicadores!$K23)*100,0)</f>
        <v>9.2208824677801005E-2</v>
      </c>
      <c r="Q23" s="186">
        <f>IFERROR('AAL mundo '!$K23/(Indicadores!$M23)*100,0)</f>
        <v>0.13778968507760964</v>
      </c>
      <c r="R23" s="186">
        <f>IFERROR('AAL mundo '!$K23/(Indicadores!$O23)*100,0)</f>
        <v>2.5116022874805233E-2</v>
      </c>
      <c r="S23" s="189">
        <f>IFERROR('AAL mundo '!$M23/(Indicadores!$I23)*100,0)</f>
        <v>0.41070974470500138</v>
      </c>
      <c r="T23" s="186">
        <f>IFERROR('AAL mundo '!$M23/(Indicadores!$K23)*100,0)</f>
        <v>0.82172214239599062</v>
      </c>
      <c r="U23" s="186">
        <f>IFERROR('AAL mundo '!$M23/(Indicadores!$M23)*100,0)</f>
        <v>1.2279175623122411</v>
      </c>
      <c r="V23" s="187">
        <f>IFERROR('AAL mundo '!$M23/(Indicadores!$O23)*100,0)</f>
        <v>0.22382230981977036</v>
      </c>
      <c r="W23" s="186">
        <f>IFERROR('AAL mundo '!$O23/(Indicadores!$I23)*100,0)</f>
        <v>2.4137704498048791</v>
      </c>
      <c r="X23" s="186">
        <f>IFERROR('AAL mundo '!$O23/(Indicadores!$K23)*100,0)</f>
        <v>4.8293196127850369</v>
      </c>
      <c r="Y23" s="186">
        <f>IFERROR('AAL mundo '!$O23/(Indicadores!$M23)*100,0)</f>
        <v>7.2165590539727846</v>
      </c>
      <c r="Z23" s="187">
        <f>IFERROR('AAL mundo '!$O23/(Indicadores!$O23)*100,0)</f>
        <v>1.3154196714715913</v>
      </c>
    </row>
    <row r="24" spans="1:38" s="119" customFormat="1">
      <c r="E24" s="177" t="s">
        <v>951</v>
      </c>
      <c r="F24" s="172">
        <f t="shared" si="1"/>
        <v>14842774.499999998</v>
      </c>
      <c r="G24" s="189">
        <f>IFERROR('AAL mundo '!$G24/(Indicadores!$I24)*100,0)</f>
        <v>0.96164557898896375</v>
      </c>
      <c r="H24" s="186">
        <f>IFERROR('AAL mundo '!$G24/(Indicadores!$K24)*100,0)</f>
        <v>2.2766017929061473</v>
      </c>
      <c r="I24" s="186">
        <f>IFERROR('AAL mundo '!$G24/(Indicadores!$M24)*100,0)</f>
        <v>1.7387614603807191</v>
      </c>
      <c r="J24" s="186">
        <f>IFERROR('AAL mundo '!$G24/(Indicadores!$O24)*100,0)</f>
        <v>0.48664817416600065</v>
      </c>
      <c r="K24" s="189">
        <f>IFERROR('AAL mundo '!$I24/(Indicadores!$I24)*100,0)</f>
        <v>3.0218286975121069</v>
      </c>
      <c r="L24" s="186">
        <f>IFERROR('AAL mundo '!$I24/(Indicadores!$K24)*100,0)</f>
        <v>7.1538836978215476</v>
      </c>
      <c r="M24" s="186">
        <f>IFERROR('AAL mundo '!$I24/(Indicadores!$M24)*100,0)</f>
        <v>5.4638001711926103</v>
      </c>
      <c r="N24" s="187">
        <f>IFERROR('AAL mundo '!$I24/(Indicadores!$O24)*100,0)</f>
        <v>1.5292197566517047</v>
      </c>
      <c r="O24" s="186">
        <f>IFERROR('AAL mundo '!$K24/(Indicadores!$I24)*100,0)</f>
        <v>4.3664773747146765E-2</v>
      </c>
      <c r="P24" s="186">
        <f>IFERROR('AAL mundo '!$K24/(Indicadores!$K24)*100,0)</f>
        <v>0.10337207841594667</v>
      </c>
      <c r="Q24" s="186">
        <f>IFERROR('AAL mundo '!$K24/(Indicadores!$M24)*100,0)</f>
        <v>7.8950735516929896E-2</v>
      </c>
      <c r="R24" s="186">
        <f>IFERROR('AAL mundo '!$K24/(Indicadores!$O24)*100,0)</f>
        <v>2.209689607449894E-2</v>
      </c>
      <c r="S24" s="189">
        <f>IFERROR('AAL mundo '!$M24/(Indicadores!$I24)*100,0)</f>
        <v>1.7651212475319551</v>
      </c>
      <c r="T24" s="186">
        <f>IFERROR('AAL mundo '!$M24/(Indicadores!$K24)*100,0)</f>
        <v>4.1787518027721342</v>
      </c>
      <c r="U24" s="186">
        <f>IFERROR('AAL mundo '!$M24/(Indicadores!$M24)*100,0)</f>
        <v>3.1915342462598915</v>
      </c>
      <c r="V24" s="187">
        <f>IFERROR('AAL mundo '!$M24/(Indicadores!$O24)*100,0)</f>
        <v>0.89325324325428779</v>
      </c>
      <c r="W24" s="186">
        <f>IFERROR('AAL mundo '!$O24/(Indicadores!$I24)*100,0)</f>
        <v>5.79226029778017</v>
      </c>
      <c r="X24" s="186">
        <f>IFERROR('AAL mundo '!$O24/(Indicadores!$K24)*100,0)</f>
        <v>13.712609371915772</v>
      </c>
      <c r="Y24" s="186">
        <f>IFERROR('AAL mundo '!$O24/(Indicadores!$M24)*100,0)</f>
        <v>10.473046613350148</v>
      </c>
      <c r="Z24" s="187">
        <f>IFERROR('AAL mundo '!$O24/(Indicadores!$O24)*100,0)</f>
        <v>2.9312180701464912</v>
      </c>
    </row>
    <row r="25" spans="1:38" s="128" customFormat="1" ht="13" thickBot="1">
      <c r="E25" s="253" t="s">
        <v>947</v>
      </c>
      <c r="F25" s="174">
        <f>F23+F24</f>
        <v>201011290.5</v>
      </c>
      <c r="G25" s="250">
        <f>IFERROR('AAL mundo '!$G25/(Indicadores!$I25)*100,0)</f>
        <v>1.0514738458289645</v>
      </c>
      <c r="H25" s="251">
        <f>IFERROR('AAL mundo '!$G25/(Indicadores!$K25)*100,0)</f>
        <v>2.1180638879688316</v>
      </c>
      <c r="I25" s="251">
        <f>IFERROR('AAL mundo '!$G25/(Indicadores!$M25)*100,0)</f>
        <v>3.0563196652276949</v>
      </c>
      <c r="J25" s="251">
        <f>IFERROR('AAL mundo '!$G25/(Indicadores!$O25)*100,0)</f>
        <v>0.57109661041547866</v>
      </c>
      <c r="K25" s="250">
        <f>IFERROR('AAL mundo '!$I25/(Indicadores!$I25)*100,0)</f>
        <v>0.9940926495580944</v>
      </c>
      <c r="L25" s="251">
        <f>IFERROR('AAL mundo '!$I25/(Indicadores!$K25)*100,0)</f>
        <v>2.0024765719819428</v>
      </c>
      <c r="M25" s="251">
        <f>IFERROR('AAL mundo '!$I25/(Indicadores!$M25)*100,0)</f>
        <v>2.8895297072343151</v>
      </c>
      <c r="N25" s="252">
        <f>IFERROR('AAL mundo '!$I25/(Indicadores!$O25)*100,0)</f>
        <v>0.53993063627178162</v>
      </c>
      <c r="O25" s="251">
        <f>IFERROR('AAL mundo '!$K25/(Indicadores!$I25)*100,0)</f>
        <v>4.5981519237071777E-2</v>
      </c>
      <c r="P25" s="251">
        <f>IFERROR('AAL mundo '!$K25/(Indicadores!$K25)*100,0)</f>
        <v>9.2624077903910015E-2</v>
      </c>
      <c r="Q25" s="251">
        <f>IFERROR('AAL mundo '!$K25/(Indicadores!$M25)*100,0)</f>
        <v>0.13365450984709296</v>
      </c>
      <c r="R25" s="251">
        <f>IFERROR('AAL mundo '!$K25/(Indicadores!$O25)*100,0)</f>
        <v>2.497436325422147E-2</v>
      </c>
      <c r="S25" s="250">
        <f>IFERROR('AAL mundo '!$M25/(Indicadores!$I25)*100,0)</f>
        <v>0.46992100506018003</v>
      </c>
      <c r="T25" s="251">
        <f>IFERROR('AAL mundo '!$M25/(Indicadores!$K25)*100,0)</f>
        <v>0.94659768758327045</v>
      </c>
      <c r="U25" s="251">
        <f>IFERROR('AAL mundo '!$M25/(Indicadores!$M25)*100,0)</f>
        <v>1.3659196703430054</v>
      </c>
      <c r="V25" s="252">
        <f>IFERROR('AAL mundo '!$M25/(Indicadores!$O25)*100,0)</f>
        <v>0.25523249505205253</v>
      </c>
      <c r="W25" s="251">
        <f>IFERROR('AAL mundo '!$O25/(Indicadores!$I25)*100,0)</f>
        <v>2.5614690196843108</v>
      </c>
      <c r="X25" s="251">
        <f>IFERROR('AAL mundo '!$O25/(Indicadores!$K25)*100,0)</f>
        <v>5.159762225437956</v>
      </c>
      <c r="Y25" s="251">
        <f>IFERROR('AAL mundo '!$O25/(Indicadores!$M25)*100,0)</f>
        <v>7.4454235526521098</v>
      </c>
      <c r="Z25" s="252">
        <f>IFERROR('AAL mundo '!$O25/(Indicadores!$O25)*100,0)</f>
        <v>1.3912341049935346</v>
      </c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</row>
    <row r="26" spans="1:38" s="119" customFormat="1">
      <c r="A26" s="127"/>
      <c r="F26" s="121">
        <f>SUM(F19:F24)</f>
        <v>285043068.17549998</v>
      </c>
    </row>
    <row r="27" spans="1:38" s="119" customFormat="1">
      <c r="A27" s="127"/>
    </row>
    <row r="28" spans="1:38" s="119" customFormat="1" ht="13" thickBot="1">
      <c r="A28" s="127"/>
    </row>
    <row r="29" spans="1:38" ht="13" thickBot="1">
      <c r="A29" s="283" t="s">
        <v>0</v>
      </c>
      <c r="B29" s="302" t="s">
        <v>929</v>
      </c>
      <c r="C29" s="304" t="s">
        <v>930</v>
      </c>
      <c r="D29" s="140"/>
      <c r="E29" s="304" t="s">
        <v>945</v>
      </c>
      <c r="F29" s="291" t="s">
        <v>986</v>
      </c>
      <c r="G29" s="286" t="s">
        <v>984</v>
      </c>
      <c r="H29" s="293"/>
      <c r="I29" s="293"/>
      <c r="J29" s="293"/>
      <c r="K29" s="286" t="s">
        <v>1000</v>
      </c>
      <c r="L29" s="293"/>
      <c r="M29" s="293"/>
      <c r="N29" s="293"/>
      <c r="O29" s="286" t="s">
        <v>983</v>
      </c>
      <c r="P29" s="293"/>
      <c r="Q29" s="293"/>
      <c r="R29" s="293"/>
      <c r="S29" s="286" t="s">
        <v>1028</v>
      </c>
      <c r="T29" s="293"/>
      <c r="U29" s="293"/>
      <c r="V29" s="293"/>
      <c r="W29" s="286" t="s">
        <v>994</v>
      </c>
      <c r="X29" s="309"/>
      <c r="Y29" s="309"/>
      <c r="Z29" s="310"/>
    </row>
    <row r="30" spans="1:38">
      <c r="A30" s="284"/>
      <c r="B30" s="303"/>
      <c r="C30" s="305"/>
      <c r="D30" s="141"/>
      <c r="E30" s="305" t="s">
        <v>945</v>
      </c>
      <c r="F30" s="292"/>
      <c r="G30" s="296" t="s">
        <v>927</v>
      </c>
      <c r="H30" s="311"/>
      <c r="I30" s="311"/>
      <c r="J30" s="311"/>
      <c r="K30" s="296" t="s">
        <v>927</v>
      </c>
      <c r="L30" s="311"/>
      <c r="M30" s="311"/>
      <c r="N30" s="311"/>
      <c r="O30" s="296" t="s">
        <v>927</v>
      </c>
      <c r="P30" s="311"/>
      <c r="Q30" s="311"/>
      <c r="R30" s="311"/>
      <c r="S30" s="296" t="s">
        <v>927</v>
      </c>
      <c r="T30" s="311"/>
      <c r="U30" s="311"/>
      <c r="V30" s="311"/>
      <c r="W30" s="296" t="s">
        <v>927</v>
      </c>
      <c r="X30" s="311"/>
      <c r="Y30" s="311"/>
      <c r="Z30" s="312"/>
    </row>
    <row r="31" spans="1:38" s="163" customFormat="1" ht="37" thickBot="1">
      <c r="A31" s="284"/>
      <c r="B31" s="303"/>
      <c r="C31" s="305"/>
      <c r="D31" s="159"/>
      <c r="E31" s="305"/>
      <c r="F31" s="160" t="s">
        <v>987</v>
      </c>
      <c r="G31" s="161" t="s">
        <v>991</v>
      </c>
      <c r="H31" s="161" t="s">
        <v>992</v>
      </c>
      <c r="I31" s="161" t="s">
        <v>993</v>
      </c>
      <c r="J31" s="161" t="s">
        <v>1035</v>
      </c>
      <c r="K31" s="161" t="s">
        <v>991</v>
      </c>
      <c r="L31" s="161" t="s">
        <v>992</v>
      </c>
      <c r="M31" s="161" t="s">
        <v>993</v>
      </c>
      <c r="N31" s="161" t="s">
        <v>1035</v>
      </c>
      <c r="O31" s="161" t="s">
        <v>991</v>
      </c>
      <c r="P31" s="161" t="s">
        <v>992</v>
      </c>
      <c r="Q31" s="161" t="s">
        <v>993</v>
      </c>
      <c r="R31" s="161" t="s">
        <v>1035</v>
      </c>
      <c r="S31" s="161" t="s">
        <v>991</v>
      </c>
      <c r="T31" s="161" t="s">
        <v>992</v>
      </c>
      <c r="U31" s="161" t="s">
        <v>993</v>
      </c>
      <c r="V31" s="161" t="s">
        <v>1035</v>
      </c>
      <c r="W31" s="161" t="s">
        <v>991</v>
      </c>
      <c r="X31" s="161" t="s">
        <v>992</v>
      </c>
      <c r="Y31" s="161" t="s">
        <v>993</v>
      </c>
      <c r="Z31" s="165" t="s">
        <v>1035</v>
      </c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</row>
    <row r="32" spans="1:38" ht="15.75" customHeight="1" thickBot="1">
      <c r="A32" s="285"/>
      <c r="B32" s="313"/>
      <c r="C32" s="314"/>
      <c r="D32" s="142"/>
      <c r="E32" s="314"/>
      <c r="F32" s="137" t="s">
        <v>1034</v>
      </c>
      <c r="G32" s="154" t="s">
        <v>447</v>
      </c>
      <c r="H32" s="154" t="s">
        <v>447</v>
      </c>
      <c r="I32" s="154" t="s">
        <v>447</v>
      </c>
      <c r="J32" s="164" t="s">
        <v>447</v>
      </c>
      <c r="K32" s="156" t="s">
        <v>447</v>
      </c>
      <c r="L32" s="115" t="s">
        <v>447</v>
      </c>
      <c r="M32" s="115" t="s">
        <v>447</v>
      </c>
      <c r="N32" s="115" t="s">
        <v>447</v>
      </c>
      <c r="O32" s="115" t="s">
        <v>447</v>
      </c>
      <c r="P32" s="115" t="s">
        <v>447</v>
      </c>
      <c r="Q32" s="115" t="s">
        <v>447</v>
      </c>
      <c r="R32" s="115" t="s">
        <v>447</v>
      </c>
      <c r="S32" s="151" t="s">
        <v>447</v>
      </c>
      <c r="T32" s="151" t="s">
        <v>447</v>
      </c>
      <c r="U32" s="151" t="s">
        <v>447</v>
      </c>
      <c r="V32" s="151" t="s">
        <v>447</v>
      </c>
      <c r="W32" s="152" t="s">
        <v>447</v>
      </c>
      <c r="X32" s="152" t="s">
        <v>447</v>
      </c>
      <c r="Y32" s="152" t="s">
        <v>447</v>
      </c>
      <c r="Z32" s="166" t="s">
        <v>447</v>
      </c>
    </row>
    <row r="33" spans="1:26" ht="15.75" customHeight="1">
      <c r="A33" s="254" t="str">
        <f>'AAL mundo '!A33</f>
        <v>South Asia</v>
      </c>
      <c r="B33" s="254" t="str">
        <f>'AAL mundo '!B33</f>
        <v>AFG</v>
      </c>
      <c r="C33" s="254" t="str">
        <f>'AAL mundo '!C33</f>
        <v>Afghanistan</v>
      </c>
      <c r="D33" s="254" t="str">
        <f>'AAL mundo '!D33</f>
        <v/>
      </c>
      <c r="E33" s="254" t="str">
        <f>'AAL mundo '!E33</f>
        <v>Low income</v>
      </c>
      <c r="F33" s="255">
        <f>'AAL mundo '!F33</f>
        <v>60187.9</v>
      </c>
      <c r="G33" s="189">
        <f>IFERROR('AAL mundo '!$G33/(Indicadores!$I33)*100,0)</f>
        <v>41.20706506169163</v>
      </c>
      <c r="H33" s="186">
        <f>IFERROR('AAL mundo '!$G33/(Indicadores!$K33)*100,0)</f>
        <v>22.681007833125001</v>
      </c>
      <c r="I33" s="186">
        <f>IFERROR('AAL mundo '!$G33/(Indicadores!$M33)*100,0)</f>
        <v>15.861316771992845</v>
      </c>
      <c r="J33" s="187">
        <f>IFERROR('AAL mundo '!$G33/(Indicadores!$O33)*100,0)</f>
        <v>7.6101240480898822</v>
      </c>
      <c r="K33" s="188">
        <f>IFERROR('AAL mundo '!$I33/(Indicadores!$I33)*100,0)</f>
        <v>0</v>
      </c>
      <c r="L33" s="183">
        <f>IFERROR('AAL mundo '!$I33/(Indicadores!$K33)*100,0)</f>
        <v>0</v>
      </c>
      <c r="M33" s="183">
        <f>IFERROR('AAL mundo '!$I33/(Indicadores!$M33)*100,0)</f>
        <v>0</v>
      </c>
      <c r="N33" s="184">
        <f>IFERROR('AAL mundo '!$I33/(Indicadores!$O33)*100,0)</f>
        <v>0</v>
      </c>
      <c r="O33" s="188">
        <f>IFERROR('AAL mundo '!$K33/(Indicadores!$I33)*100,0)</f>
        <v>0</v>
      </c>
      <c r="P33" s="183">
        <f>IFERROR('AAL mundo '!$K33/(Indicadores!$K33)*100,0)</f>
        <v>0</v>
      </c>
      <c r="Q33" s="183">
        <f>IFERROR('AAL mundo '!$K33/(Indicadores!$M33)*100,0)</f>
        <v>0</v>
      </c>
      <c r="R33" s="184">
        <f>IFERROR('AAL mundo '!$K33/(Indicadores!$O33)*100,0)</f>
        <v>0</v>
      </c>
      <c r="S33" s="188">
        <f>IFERROR('AAL mundo '!$M33/(Indicadores!$I33)*100,0)</f>
        <v>20.916494028998432</v>
      </c>
      <c r="T33" s="183">
        <f>IFERROR('AAL mundo '!$M33/(Indicadores!$K33)*100,0)</f>
        <v>11.512762779950107</v>
      </c>
      <c r="U33" s="183">
        <f>IFERROR('AAL mundo '!$M33/(Indicadores!$M33)*100,0)</f>
        <v>8.0511227154070344</v>
      </c>
      <c r="V33" s="184">
        <f>IFERROR('AAL mundo '!$M33/(Indicadores!$O33)*100,0)</f>
        <v>3.8628597783778895</v>
      </c>
      <c r="W33" s="188">
        <f>IFERROR('AAL mundo '!$O33/(Indicadores!$I33)*100,0)</f>
        <v>62.123559090690058</v>
      </c>
      <c r="X33" s="183">
        <f>IFERROR('AAL mundo '!$O33/(Indicadores!$K33)*100,0)</f>
        <v>34.19377061307511</v>
      </c>
      <c r="Y33" s="183">
        <f>IFERROR('AAL mundo '!$O33/(Indicadores!$M33)*100,0)</f>
        <v>23.91243948739988</v>
      </c>
      <c r="Z33" s="184">
        <f>IFERROR('AAL mundo '!$O33/(Indicadores!$O33)*100,0)</f>
        <v>11.472983826467772</v>
      </c>
    </row>
    <row r="34" spans="1:26">
      <c r="A34" s="254" t="str">
        <f>'AAL mundo '!A34</f>
        <v>Europe and Central Asia</v>
      </c>
      <c r="B34" s="254" t="str">
        <f>'AAL mundo '!B34</f>
        <v>ALB</v>
      </c>
      <c r="C34" s="254" t="str">
        <f>'AAL mundo '!C34</f>
        <v>Albania</v>
      </c>
      <c r="D34" s="254" t="str">
        <f>'AAL mundo '!D34</f>
        <v/>
      </c>
      <c r="E34" s="254" t="str">
        <f>'AAL mundo '!E34</f>
        <v>Upper middle income</v>
      </c>
      <c r="F34" s="255">
        <f>'AAL mundo '!F34</f>
        <v>40459.699999999997</v>
      </c>
      <c r="G34" s="189">
        <f>IFERROR('AAL mundo '!$G34/(Indicadores!$I34)*100,0)</f>
        <v>4.4479103630387113</v>
      </c>
      <c r="H34" s="186">
        <f>IFERROR('AAL mundo '!$G34/(Indicadores!$K34)*100,0)</f>
        <v>13.531343582965846</v>
      </c>
      <c r="I34" s="186">
        <f>IFERROR('AAL mundo '!$G34/(Indicadores!$M34)*100,0)</f>
        <v>10.443808909436664</v>
      </c>
      <c r="J34" s="187">
        <f>IFERROR('AAL mundo '!$G34/(Indicadores!$O34)*100,0)</f>
        <v>2.5349977159970773</v>
      </c>
      <c r="K34" s="189">
        <f>IFERROR('AAL mundo '!$I34/(Indicadores!$I34)*100,0)</f>
        <v>0</v>
      </c>
      <c r="L34" s="186">
        <f>IFERROR('AAL mundo '!$I34/(Indicadores!$K34)*100,0)</f>
        <v>0</v>
      </c>
      <c r="M34" s="186">
        <f>IFERROR('AAL mundo '!$I34/(Indicadores!$M34)*100,0)</f>
        <v>0</v>
      </c>
      <c r="N34" s="187">
        <f>IFERROR('AAL mundo '!$I34/(Indicadores!$O34)*100,0)</f>
        <v>0</v>
      </c>
      <c r="O34" s="189">
        <f>IFERROR('AAL mundo '!$K34/(Indicadores!$I34)*100,0)</f>
        <v>0</v>
      </c>
      <c r="P34" s="186">
        <f>IFERROR('AAL mundo '!$K34/(Indicadores!$K34)*100,0)</f>
        <v>0</v>
      </c>
      <c r="Q34" s="186">
        <f>IFERROR('AAL mundo '!$K34/(Indicadores!$M34)*100,0)</f>
        <v>0</v>
      </c>
      <c r="R34" s="187">
        <f>IFERROR('AAL mundo '!$K34/(Indicadores!$O34)*100,0)</f>
        <v>0</v>
      </c>
      <c r="S34" s="189">
        <f>IFERROR('AAL mundo '!$M34/(Indicadores!$I34)*100,0)</f>
        <v>2.6403816278770353</v>
      </c>
      <c r="T34" s="186">
        <f>IFERROR('AAL mundo '!$M34/(Indicadores!$K34)*100,0)</f>
        <v>8.0325159638663077</v>
      </c>
      <c r="U34" s="186">
        <f>IFERROR('AAL mundo '!$M34/(Indicadores!$M34)*100,0)</f>
        <v>6.199684552702184</v>
      </c>
      <c r="V34" s="187">
        <f>IFERROR('AAL mundo '!$M34/(Indicadores!$O34)*100,0)</f>
        <v>1.5048327978120892</v>
      </c>
      <c r="W34" s="189">
        <f>IFERROR('AAL mundo '!$O34/(Indicadores!$I34)*100,0)</f>
        <v>7.0882919909157476</v>
      </c>
      <c r="X34" s="186">
        <f>IFERROR('AAL mundo '!$O34/(Indicadores!$K34)*100,0)</f>
        <v>21.563859546832155</v>
      </c>
      <c r="Y34" s="186">
        <f>IFERROR('AAL mundo '!$O34/(Indicadores!$M34)*100,0)</f>
        <v>16.643493462138849</v>
      </c>
      <c r="Z34" s="187">
        <f>IFERROR('AAL mundo '!$O34/(Indicadores!$O34)*100,0)</f>
        <v>4.0398305138091661</v>
      </c>
    </row>
    <row r="35" spans="1:26">
      <c r="A35" s="254" t="str">
        <f>'AAL mundo '!A35</f>
        <v>Middle East and North Africa</v>
      </c>
      <c r="B35" s="254" t="str">
        <f>'AAL mundo '!B35</f>
        <v>DZA</v>
      </c>
      <c r="C35" s="254" t="str">
        <f>'AAL mundo '!C35</f>
        <v>Algeria</v>
      </c>
      <c r="D35" s="254" t="str">
        <f>'AAL mundo '!D35</f>
        <v/>
      </c>
      <c r="E35" s="254" t="str">
        <f>'AAL mundo '!E35</f>
        <v>Upper middle income</v>
      </c>
      <c r="F35" s="255">
        <f>'AAL mundo '!F35</f>
        <v>899206</v>
      </c>
      <c r="G35" s="189">
        <f>IFERROR('AAL mundo '!$G35/(Indicadores!$I35)*100,0)</f>
        <v>9.2519678314897291</v>
      </c>
      <c r="H35" s="186">
        <f>IFERROR('AAL mundo '!$G35/(Indicadores!$K35)*100,0)</f>
        <v>15.633164671018321</v>
      </c>
      <c r="I35" s="186">
        <f>IFERROR('AAL mundo '!$G35/(Indicadores!$M35)*100,0)</f>
        <v>13.369408266290183</v>
      </c>
      <c r="J35" s="187">
        <f>IFERROR('AAL mundo '!$G35/(Indicadores!$O35)*100,0)</f>
        <v>3.6890192952231082</v>
      </c>
      <c r="K35" s="189">
        <f>IFERROR('AAL mundo '!$I35/(Indicadores!$I35)*100,0)</f>
        <v>0</v>
      </c>
      <c r="L35" s="186">
        <f>IFERROR('AAL mundo '!$I35/(Indicadores!$K35)*100,0)</f>
        <v>0</v>
      </c>
      <c r="M35" s="186">
        <f>IFERROR('AAL mundo '!$I35/(Indicadores!$M35)*100,0)</f>
        <v>0</v>
      </c>
      <c r="N35" s="187">
        <f>IFERROR('AAL mundo '!$I35/(Indicadores!$O35)*100,0)</f>
        <v>0</v>
      </c>
      <c r="O35" s="189">
        <f>IFERROR('AAL mundo '!$K35/(Indicadores!$I35)*100,0)</f>
        <v>0</v>
      </c>
      <c r="P35" s="186">
        <f>IFERROR('AAL mundo '!$K35/(Indicadores!$K35)*100,0)</f>
        <v>0</v>
      </c>
      <c r="Q35" s="186">
        <f>IFERROR('AAL mundo '!$K35/(Indicadores!$M35)*100,0)</f>
        <v>0</v>
      </c>
      <c r="R35" s="187">
        <f>IFERROR('AAL mundo '!$K35/(Indicadores!$O35)*100,0)</f>
        <v>0</v>
      </c>
      <c r="S35" s="189">
        <f>IFERROR('AAL mundo '!$M35/(Indicadores!$I35)*100,0)</f>
        <v>1.5087448348732999</v>
      </c>
      <c r="T35" s="186">
        <f>IFERROR('AAL mundo '!$M35/(Indicadores!$K35)*100,0)</f>
        <v>2.5493448398992982</v>
      </c>
      <c r="U35" s="186">
        <f>IFERROR('AAL mundo '!$M35/(Indicadores!$M35)*100,0)</f>
        <v>2.1801876135392728</v>
      </c>
      <c r="V35" s="187">
        <f>IFERROR('AAL mundo '!$M35/(Indicadores!$O35)*100,0)</f>
        <v>0.60157891907840932</v>
      </c>
      <c r="W35" s="189">
        <f>IFERROR('AAL mundo '!$O35/(Indicadores!$I35)*100,0)</f>
        <v>10.76071266636303</v>
      </c>
      <c r="X35" s="186">
        <f>IFERROR('AAL mundo '!$O35/(Indicadores!$K35)*100,0)</f>
        <v>18.182509510917619</v>
      </c>
      <c r="Y35" s="186">
        <f>IFERROR('AAL mundo '!$O35/(Indicadores!$M35)*100,0)</f>
        <v>15.549595879829456</v>
      </c>
      <c r="Z35" s="187">
        <f>IFERROR('AAL mundo '!$O35/(Indicadores!$O35)*100,0)</f>
        <v>4.290598214301518</v>
      </c>
    </row>
    <row r="36" spans="1:26">
      <c r="A36" s="254" t="str">
        <f>'AAL mundo '!A36</f>
        <v>East Asia and the Pacific</v>
      </c>
      <c r="B36" s="254" t="str">
        <f>'AAL mundo '!B36</f>
        <v>WSM</v>
      </c>
      <c r="C36" s="254" t="str">
        <f>'AAL mundo '!C36</f>
        <v>American Samoa</v>
      </c>
      <c r="D36" s="254" t="str">
        <f>'AAL mundo '!D36</f>
        <v>SIDS</v>
      </c>
      <c r="E36" s="254" t="str">
        <f>'AAL mundo '!E36</f>
        <v>Lower middle income</v>
      </c>
      <c r="F36" s="255">
        <f>'AAL mundo '!F36</f>
        <v>1930.49</v>
      </c>
      <c r="G36" s="189">
        <f>IFERROR('AAL mundo '!$G36/(Indicadores!$I36)*100,0)</f>
        <v>0</v>
      </c>
      <c r="H36" s="186">
        <f>IFERROR('AAL mundo '!$G36/(Indicadores!$K36)*100,0)</f>
        <v>0</v>
      </c>
      <c r="I36" s="186">
        <f>IFERROR('AAL mundo '!$G36/(Indicadores!$M36)*100,0)</f>
        <v>0</v>
      </c>
      <c r="J36" s="187">
        <f>IFERROR('AAL mundo '!$G36/(Indicadores!$O36)*100,0)</f>
        <v>0</v>
      </c>
      <c r="K36" s="189">
        <f>IFERROR('AAL mundo '!$I36/(Indicadores!$I36)*100,0)</f>
        <v>0</v>
      </c>
      <c r="L36" s="186">
        <f>IFERROR('AAL mundo '!$I36/(Indicadores!$K36)*100,0)</f>
        <v>0</v>
      </c>
      <c r="M36" s="186">
        <f>IFERROR('AAL mundo '!$I36/(Indicadores!$M36)*100,0)</f>
        <v>0</v>
      </c>
      <c r="N36" s="187">
        <f>IFERROR('AAL mundo '!$I36/(Indicadores!$O36)*100,0)</f>
        <v>0</v>
      </c>
      <c r="O36" s="189">
        <f>IFERROR('AAL mundo '!$K36/(Indicadores!$I36)*100,0)</f>
        <v>0</v>
      </c>
      <c r="P36" s="186">
        <f>IFERROR('AAL mundo '!$K36/(Indicadores!$K36)*100,0)</f>
        <v>0</v>
      </c>
      <c r="Q36" s="186">
        <f>IFERROR('AAL mundo '!$K36/(Indicadores!$M36)*100,0)</f>
        <v>0</v>
      </c>
      <c r="R36" s="187">
        <f>IFERROR('AAL mundo '!$K36/(Indicadores!$O36)*100,0)</f>
        <v>0</v>
      </c>
      <c r="S36" s="189">
        <f>IFERROR('AAL mundo '!$M36/(Indicadores!$I36)*100,0)</f>
        <v>0</v>
      </c>
      <c r="T36" s="186">
        <f>IFERROR('AAL mundo '!$M36/(Indicadores!$K36)*100,0)</f>
        <v>0</v>
      </c>
      <c r="U36" s="186">
        <f>IFERROR('AAL mundo '!$M36/(Indicadores!$M36)*100,0)</f>
        <v>0</v>
      </c>
      <c r="V36" s="187">
        <f>IFERROR('AAL mundo '!$M36/(Indicadores!$O36)*100,0)</f>
        <v>0</v>
      </c>
      <c r="W36" s="189">
        <f>IFERROR('AAL mundo '!$O36/(Indicadores!$I36)*100,0)</f>
        <v>0</v>
      </c>
      <c r="X36" s="186">
        <f>IFERROR('AAL mundo '!$O36/(Indicadores!$K36)*100,0)</f>
        <v>0</v>
      </c>
      <c r="Y36" s="186">
        <f>IFERROR('AAL mundo '!$O36/(Indicadores!$M36)*100,0)</f>
        <v>0</v>
      </c>
      <c r="Z36" s="187">
        <f>IFERROR('AAL mundo '!$O36/(Indicadores!$O36)*100,0)</f>
        <v>0</v>
      </c>
    </row>
    <row r="37" spans="1:26">
      <c r="A37" s="254" t="str">
        <f>'AAL mundo '!A37</f>
        <v>Europe and Central Asia</v>
      </c>
      <c r="B37" s="254" t="str">
        <f>'AAL mundo '!B37</f>
        <v>AND</v>
      </c>
      <c r="C37" s="254" t="str">
        <f>'AAL mundo '!C37</f>
        <v>Andorra</v>
      </c>
      <c r="D37" s="254" t="str">
        <f>'AAL mundo '!D37</f>
        <v/>
      </c>
      <c r="E37" s="254" t="str">
        <f>'AAL mundo '!E37</f>
        <v>N.D</v>
      </c>
      <c r="F37" s="255">
        <f>'AAL mundo '!F37</f>
        <v>8381.65</v>
      </c>
      <c r="G37" s="189">
        <f>IFERROR('AAL mundo '!$G37/(Indicadores!$I37)*100,0)</f>
        <v>0</v>
      </c>
      <c r="H37" s="186">
        <f>IFERROR('AAL mundo '!$G37/(Indicadores!$K37)*100,0)</f>
        <v>0</v>
      </c>
      <c r="I37" s="186">
        <f>IFERROR('AAL mundo '!$G37/(Indicadores!$M37)*100,0)</f>
        <v>0.14997805933760994</v>
      </c>
      <c r="J37" s="187">
        <f>IFERROR('AAL mundo '!$G37/(Indicadores!$O37)*100,0)</f>
        <v>3.4966170136804788E-2</v>
      </c>
      <c r="K37" s="189">
        <f>IFERROR('AAL mundo '!$I37/(Indicadores!$I37)*100,0)</f>
        <v>0</v>
      </c>
      <c r="L37" s="186">
        <f>IFERROR('AAL mundo '!$I37/(Indicadores!$K37)*100,0)</f>
        <v>0</v>
      </c>
      <c r="M37" s="186">
        <f>IFERROR('AAL mundo '!$I37/(Indicadores!$M37)*100,0)</f>
        <v>0</v>
      </c>
      <c r="N37" s="187">
        <f>IFERROR('AAL mundo '!$I37/(Indicadores!$O37)*100,0)</f>
        <v>0</v>
      </c>
      <c r="O37" s="189">
        <f>IFERROR('AAL mundo '!$K37/(Indicadores!$I37)*100,0)</f>
        <v>0</v>
      </c>
      <c r="P37" s="186">
        <f>IFERROR('AAL mundo '!$K37/(Indicadores!$K37)*100,0)</f>
        <v>0</v>
      </c>
      <c r="Q37" s="186">
        <f>IFERROR('AAL mundo '!$K37/(Indicadores!$M37)*100,0)</f>
        <v>0</v>
      </c>
      <c r="R37" s="187">
        <f>IFERROR('AAL mundo '!$K37/(Indicadores!$O37)*100,0)</f>
        <v>0</v>
      </c>
      <c r="S37" s="189">
        <f>IFERROR('AAL mundo '!$M37/(Indicadores!$I37)*100,0)</f>
        <v>0</v>
      </c>
      <c r="T37" s="186">
        <f>IFERROR('AAL mundo '!$M37/(Indicadores!$K37)*100,0)</f>
        <v>0</v>
      </c>
      <c r="U37" s="186">
        <f>IFERROR('AAL mundo '!$M37/(Indicadores!$M37)*100,0)</f>
        <v>0</v>
      </c>
      <c r="V37" s="187">
        <f>IFERROR('AAL mundo '!$M37/(Indicadores!$O37)*100,0)</f>
        <v>0</v>
      </c>
      <c r="W37" s="189">
        <f>IFERROR('AAL mundo '!$O37/(Indicadores!$I37)*100,0)</f>
        <v>0</v>
      </c>
      <c r="X37" s="186">
        <f>IFERROR('AAL mundo '!$O37/(Indicadores!$K37)*100,0)</f>
        <v>0</v>
      </c>
      <c r="Y37" s="186">
        <f>IFERROR('AAL mundo '!$O37/(Indicadores!$M37)*100,0)</f>
        <v>0.14997805933760994</v>
      </c>
      <c r="Z37" s="187">
        <f>IFERROR('AAL mundo '!$O37/(Indicadores!$O37)*100,0)</f>
        <v>3.4966170136804788E-2</v>
      </c>
    </row>
    <row r="38" spans="1:26">
      <c r="A38" s="254" t="str">
        <f>'AAL mundo '!A38</f>
        <v>Sub-Saharan Africa</v>
      </c>
      <c r="B38" s="254" t="str">
        <f>'AAL mundo '!B38</f>
        <v>AGO</v>
      </c>
      <c r="C38" s="254" t="str">
        <f>'AAL mundo '!C38</f>
        <v>Angola</v>
      </c>
      <c r="D38" s="254" t="str">
        <f>'AAL mundo '!D38</f>
        <v/>
      </c>
      <c r="E38" s="254" t="str">
        <f>'AAL mundo '!E38</f>
        <v>Upper middle income</v>
      </c>
      <c r="F38" s="255">
        <f>'AAL mundo '!F38</f>
        <v>176183</v>
      </c>
      <c r="G38" s="189">
        <f>IFERROR('AAL mundo '!$G38/(Indicadores!$I38)*100,0)</f>
        <v>8.9401540620014028E-2</v>
      </c>
      <c r="H38" s="186">
        <f>IFERROR('AAL mundo '!$G38/(Indicadores!$K38)*100,0)</f>
        <v>0.19294099929156519</v>
      </c>
      <c r="I38" s="186">
        <f>IFERROR('AAL mundo '!$G38/(Indicadores!$M38)*100,0)</f>
        <v>0.15871428771843515</v>
      </c>
      <c r="J38" s="187">
        <f>IFERROR('AAL mundo '!$G38/(Indicadores!$O38)*100,0)</f>
        <v>4.4113006486171738E-2</v>
      </c>
      <c r="K38" s="189">
        <f>IFERROR('AAL mundo '!$I38/(Indicadores!$I38)*100,0)</f>
        <v>0</v>
      </c>
      <c r="L38" s="186">
        <f>IFERROR('AAL mundo '!$I38/(Indicadores!$K38)*100,0)</f>
        <v>0</v>
      </c>
      <c r="M38" s="186">
        <f>IFERROR('AAL mundo '!$I38/(Indicadores!$M38)*100,0)</f>
        <v>0</v>
      </c>
      <c r="N38" s="187">
        <f>IFERROR('AAL mundo '!$I38/(Indicadores!$O38)*100,0)</f>
        <v>0</v>
      </c>
      <c r="O38" s="189">
        <f>IFERROR('AAL mundo '!$K38/(Indicadores!$I38)*100,0)</f>
        <v>0</v>
      </c>
      <c r="P38" s="186">
        <f>IFERROR('AAL mundo '!$K38/(Indicadores!$K38)*100,0)</f>
        <v>0</v>
      </c>
      <c r="Q38" s="186">
        <f>IFERROR('AAL mundo '!$K38/(Indicadores!$M38)*100,0)</f>
        <v>0</v>
      </c>
      <c r="R38" s="187">
        <f>IFERROR('AAL mundo '!$K38/(Indicadores!$O38)*100,0)</f>
        <v>0</v>
      </c>
      <c r="S38" s="189">
        <f>IFERROR('AAL mundo '!$M38/(Indicadores!$I38)*100,0)</f>
        <v>3.1086470482980966</v>
      </c>
      <c r="T38" s="186">
        <f>IFERROR('AAL mundo '!$M38/(Indicadores!$K38)*100,0)</f>
        <v>6.7088940949317069</v>
      </c>
      <c r="U38" s="186">
        <f>IFERROR('AAL mundo '!$M38/(Indicadores!$M38)*100,0)</f>
        <v>5.5187718088181956</v>
      </c>
      <c r="V38" s="187">
        <f>IFERROR('AAL mundo '!$M38/(Indicadores!$O38)*100,0)</f>
        <v>1.5338859537963412</v>
      </c>
      <c r="W38" s="189">
        <f>IFERROR('AAL mundo '!$O38/(Indicadores!$I38)*100,0)</f>
        <v>3.1980485889181107</v>
      </c>
      <c r="X38" s="186">
        <f>IFERROR('AAL mundo '!$O38/(Indicadores!$K38)*100,0)</f>
        <v>6.9018350942232729</v>
      </c>
      <c r="Y38" s="186">
        <f>IFERROR('AAL mundo '!$O38/(Indicadores!$M38)*100,0)</f>
        <v>5.6774860965366312</v>
      </c>
      <c r="Z38" s="187">
        <f>IFERROR('AAL mundo '!$O38/(Indicadores!$O38)*100,0)</f>
        <v>1.5779989602825129</v>
      </c>
    </row>
    <row r="39" spans="1:26">
      <c r="A39" s="254" t="str">
        <f>'AAL mundo '!A39</f>
        <v>LAC</v>
      </c>
      <c r="B39" s="254" t="str">
        <f>'AAL mundo '!B39</f>
        <v>AIA</v>
      </c>
      <c r="C39" s="254" t="str">
        <f>'AAL mundo '!C39</f>
        <v>Anguilla</v>
      </c>
      <c r="D39" s="254" t="str">
        <f>'AAL mundo '!D39</f>
        <v>SIDS</v>
      </c>
      <c r="E39" s="254" t="str">
        <f>'AAL mundo '!E39</f>
        <v>N.D</v>
      </c>
      <c r="F39" s="255">
        <f>'AAL mundo '!F39</f>
        <v>865.49599999999998</v>
      </c>
      <c r="G39" s="189">
        <f>IFERROR('AAL mundo '!$G39/(Indicadores!$I39)*100,0)</f>
        <v>0</v>
      </c>
      <c r="H39" s="186">
        <f>IFERROR('AAL mundo '!$G39/(Indicadores!$K39)*100,0)</f>
        <v>0</v>
      </c>
      <c r="I39" s="186">
        <f>IFERROR('AAL mundo '!$G39/(Indicadores!$M39)*100,0)</f>
        <v>0</v>
      </c>
      <c r="J39" s="187">
        <f>IFERROR('AAL mundo '!$G39/(Indicadores!$O39)*100,0)</f>
        <v>0</v>
      </c>
      <c r="K39" s="189">
        <f>IFERROR('AAL mundo '!$I39/(Indicadores!$I39)*100,0)</f>
        <v>0</v>
      </c>
      <c r="L39" s="186">
        <f>IFERROR('AAL mundo '!$I39/(Indicadores!$K39)*100,0)</f>
        <v>0</v>
      </c>
      <c r="M39" s="186">
        <f>IFERROR('AAL mundo '!$I39/(Indicadores!$M39)*100,0)</f>
        <v>0</v>
      </c>
      <c r="N39" s="187">
        <f>IFERROR('AAL mundo '!$I39/(Indicadores!$O39)*100,0)</f>
        <v>0</v>
      </c>
      <c r="O39" s="189">
        <f>IFERROR('AAL mundo '!$K39/(Indicadores!$I39)*100,0)</f>
        <v>0</v>
      </c>
      <c r="P39" s="186">
        <f>IFERROR('AAL mundo '!$K39/(Indicadores!$K39)*100,0)</f>
        <v>0</v>
      </c>
      <c r="Q39" s="186">
        <f>IFERROR('AAL mundo '!$K39/(Indicadores!$M39)*100,0)</f>
        <v>0</v>
      </c>
      <c r="R39" s="187">
        <f>IFERROR('AAL mundo '!$K39/(Indicadores!$O39)*100,0)</f>
        <v>0</v>
      </c>
      <c r="S39" s="189">
        <f>IFERROR('AAL mundo '!$M39/(Indicadores!$I39)*100,0)</f>
        <v>0</v>
      </c>
      <c r="T39" s="186">
        <f>IFERROR('AAL mundo '!$M39/(Indicadores!$K39)*100,0)</f>
        <v>0</v>
      </c>
      <c r="U39" s="186">
        <f>IFERROR('AAL mundo '!$M39/(Indicadores!$M39)*100,0)</f>
        <v>0</v>
      </c>
      <c r="V39" s="187">
        <f>IFERROR('AAL mundo '!$M39/(Indicadores!$O39)*100,0)</f>
        <v>0</v>
      </c>
      <c r="W39" s="189">
        <f>IFERROR('AAL mundo '!$O39/(Indicadores!$I39)*100,0)</f>
        <v>0</v>
      </c>
      <c r="X39" s="186">
        <f>IFERROR('AAL mundo '!$O39/(Indicadores!$K39)*100,0)</f>
        <v>0</v>
      </c>
      <c r="Y39" s="186">
        <f>IFERROR('AAL mundo '!$O39/(Indicadores!$M39)*100,0)</f>
        <v>0</v>
      </c>
      <c r="Z39" s="187">
        <f>IFERROR('AAL mundo '!$O39/(Indicadores!$O39)*100,0)</f>
        <v>0</v>
      </c>
    </row>
    <row r="40" spans="1:26">
      <c r="A40" s="254" t="str">
        <f>'AAL mundo '!A40</f>
        <v>LAC</v>
      </c>
      <c r="B40" s="254" t="str">
        <f>'AAL mundo '!B40</f>
        <v>ATG</v>
      </c>
      <c r="C40" s="254" t="str">
        <f>'AAL mundo '!C40</f>
        <v>Antigua and Barbuda</v>
      </c>
      <c r="D40" s="254" t="str">
        <f>'AAL mundo '!D40</f>
        <v>SIDS</v>
      </c>
      <c r="E40" s="254" t="str">
        <f>'AAL mundo '!E40</f>
        <v>High income: nonOECD</v>
      </c>
      <c r="F40" s="255">
        <f>'AAL mundo '!F40</f>
        <v>6257.29</v>
      </c>
      <c r="G40" s="189">
        <f>IFERROR('AAL mundo '!$G40/(Indicadores!$I40)*100,0)</f>
        <v>89.857010576119194</v>
      </c>
      <c r="H40" s="186">
        <f>IFERROR('AAL mundo '!$G40/(Indicadores!$K40)*100,0)</f>
        <v>67.622675027181828</v>
      </c>
      <c r="I40" s="186">
        <f>IFERROR('AAL mundo '!$G40/(Indicadores!$M40)*100,0)</f>
        <v>100.36540735081645</v>
      </c>
      <c r="J40" s="187">
        <f>IFERROR('AAL mundo '!$G40/(Indicadores!$O40)*100,0)</f>
        <v>27.870428668731417</v>
      </c>
      <c r="K40" s="189">
        <f>IFERROR('AAL mundo '!$I40/(Indicadores!$I40)*100,0)</f>
        <v>692.27374879351578</v>
      </c>
      <c r="L40" s="186">
        <f>IFERROR('AAL mundo '!$I40/(Indicadores!$K40)*100,0)</f>
        <v>520.97663214442798</v>
      </c>
      <c r="M40" s="186">
        <f>IFERROR('AAL mundo '!$I40/(Indicadores!$M40)*100,0)</f>
        <v>773.23223141371011</v>
      </c>
      <c r="N40" s="187">
        <f>IFERROR('AAL mundo '!$I40/(Indicadores!$O40)*100,0)</f>
        <v>214.71854017044967</v>
      </c>
      <c r="O40" s="189">
        <f>IFERROR('AAL mundo '!$K40/(Indicadores!$I40)*100,0)</f>
        <v>0.17431039878975596</v>
      </c>
      <c r="P40" s="186">
        <f>IFERROR('AAL mundo '!$K40/(Indicadores!$K40)*100,0)</f>
        <v>0.13117880703624021</v>
      </c>
      <c r="Q40" s="186">
        <f>IFERROR('AAL mundo '!$K40/(Indicadores!$M40)*100,0)</f>
        <v>0.19469526159227246</v>
      </c>
      <c r="R40" s="187">
        <f>IFERROR('AAL mundo '!$K40/(Indicadores!$O40)*100,0)</f>
        <v>5.4064847078043481E-2</v>
      </c>
      <c r="S40" s="189">
        <f>IFERROR('AAL mundo '!$M40/(Indicadores!$I40)*100,0)</f>
        <v>0</v>
      </c>
      <c r="T40" s="186">
        <f>IFERROR('AAL mundo '!$M40/(Indicadores!$K40)*100,0)</f>
        <v>0</v>
      </c>
      <c r="U40" s="186">
        <f>IFERROR('AAL mundo '!$M40/(Indicadores!$M40)*100,0)</f>
        <v>0</v>
      </c>
      <c r="V40" s="187">
        <f>IFERROR('AAL mundo '!$M40/(Indicadores!$O40)*100,0)</f>
        <v>0</v>
      </c>
      <c r="W40" s="189">
        <f>IFERROR('AAL mundo '!$O40/(Indicadores!$I40)*100,0)</f>
        <v>782.3050697684248</v>
      </c>
      <c r="X40" s="186">
        <f>IFERROR('AAL mundo '!$O40/(Indicadores!$K40)*100,0)</f>
        <v>588.73048597864602</v>
      </c>
      <c r="Y40" s="186">
        <f>IFERROR('AAL mundo '!$O40/(Indicadores!$M40)*100,0)</f>
        <v>873.79233402611862</v>
      </c>
      <c r="Z40" s="187">
        <f>IFERROR('AAL mundo '!$O40/(Indicadores!$O40)*100,0)</f>
        <v>242.64303368625912</v>
      </c>
    </row>
    <row r="41" spans="1:26">
      <c r="A41" s="254" t="str">
        <f>'AAL mundo '!A41</f>
        <v>LAC</v>
      </c>
      <c r="B41" s="254" t="str">
        <f>'AAL mundo '!B41</f>
        <v>ARG</v>
      </c>
      <c r="C41" s="254" t="str">
        <f>'AAL mundo '!C41</f>
        <v>Argentina</v>
      </c>
      <c r="D41" s="254" t="str">
        <f>'AAL mundo '!D41</f>
        <v/>
      </c>
      <c r="E41" s="254" t="str">
        <f>'AAL mundo '!E41</f>
        <v>Upper middle income</v>
      </c>
      <c r="F41" s="255">
        <f>'AAL mundo '!F41</f>
        <v>1380560</v>
      </c>
      <c r="G41" s="189">
        <f>IFERROR('AAL mundo '!$G41/(Indicadores!$I41)*100,0)</f>
        <v>1.8690246211009065</v>
      </c>
      <c r="H41" s="186">
        <f>IFERROR('AAL mundo '!$G41/(Indicadores!$K41)*100,0)</f>
        <v>4.4814455085656197</v>
      </c>
      <c r="I41" s="186">
        <f>IFERROR('AAL mundo '!$G41/(Indicadores!$M41)*100,0)</f>
        <v>3.3621994247641895</v>
      </c>
      <c r="J41" s="187">
        <f>IFERROR('AAL mundo '!$G41/(Indicadores!$O41)*100,0)</f>
        <v>0.94732397997253259</v>
      </c>
      <c r="K41" s="189">
        <f>IFERROR('AAL mundo '!$I41/(Indicadores!$I41)*100,0)</f>
        <v>0</v>
      </c>
      <c r="L41" s="186">
        <f>IFERROR('AAL mundo '!$I41/(Indicadores!$K41)*100,0)</f>
        <v>0</v>
      </c>
      <c r="M41" s="186">
        <f>IFERROR('AAL mundo '!$I41/(Indicadores!$M41)*100,0)</f>
        <v>0</v>
      </c>
      <c r="N41" s="187">
        <f>IFERROR('AAL mundo '!$I41/(Indicadores!$O41)*100,0)</f>
        <v>0</v>
      </c>
      <c r="O41" s="189">
        <f>IFERROR('AAL mundo '!$K41/(Indicadores!$I41)*100,0)</f>
        <v>0</v>
      </c>
      <c r="P41" s="186">
        <f>IFERROR('AAL mundo '!$K41/(Indicadores!$K41)*100,0)</f>
        <v>0</v>
      </c>
      <c r="Q41" s="186">
        <f>IFERROR('AAL mundo '!$K41/(Indicadores!$M41)*100,0)</f>
        <v>0</v>
      </c>
      <c r="R41" s="187">
        <f>IFERROR('AAL mundo '!$K41/(Indicadores!$O41)*100,0)</f>
        <v>0</v>
      </c>
      <c r="S41" s="189">
        <f>IFERROR('AAL mundo '!$M41/(Indicadores!$I41)*100,0)</f>
        <v>1.0974543077375241</v>
      </c>
      <c r="T41" s="186">
        <f>IFERROR('AAL mundo '!$M41/(Indicadores!$K41)*100,0)</f>
        <v>2.6314162064753193</v>
      </c>
      <c r="U41" s="186">
        <f>IFERROR('AAL mundo '!$M41/(Indicadores!$M41)*100,0)</f>
        <v>1.9742170330568771</v>
      </c>
      <c r="V41" s="187">
        <f>IFERROR('AAL mundo '!$M41/(Indicadores!$O41)*100,0)</f>
        <v>0.55624991287248682</v>
      </c>
      <c r="W41" s="189">
        <f>IFERROR('AAL mundo '!$O41/(Indicadores!$I41)*100,0)</f>
        <v>2.9664789288384306</v>
      </c>
      <c r="X41" s="186">
        <f>IFERROR('AAL mundo '!$O41/(Indicadores!$K41)*100,0)</f>
        <v>7.1128617150409399</v>
      </c>
      <c r="Y41" s="186">
        <f>IFERROR('AAL mundo '!$O41/(Indicadores!$M41)*100,0)</f>
        <v>5.3364164578210662</v>
      </c>
      <c r="Z41" s="187">
        <f>IFERROR('AAL mundo '!$O41/(Indicadores!$O41)*100,0)</f>
        <v>1.5035738928450195</v>
      </c>
    </row>
    <row r="42" spans="1:26">
      <c r="A42" s="254" t="str">
        <f>'AAL mundo '!A42</f>
        <v>Europe and Central Asia</v>
      </c>
      <c r="B42" s="254" t="str">
        <f>'AAL mundo '!B42</f>
        <v>ARM</v>
      </c>
      <c r="C42" s="254" t="str">
        <f>'AAL mundo '!C42</f>
        <v>Armenia</v>
      </c>
      <c r="D42" s="254" t="str">
        <f>'AAL mundo '!D42</f>
        <v/>
      </c>
      <c r="E42" s="254" t="str">
        <f>'AAL mundo '!E42</f>
        <v>Lower middle income</v>
      </c>
      <c r="F42" s="255">
        <f>'AAL mundo '!F42</f>
        <v>22895.200000000001</v>
      </c>
      <c r="G42" s="189">
        <f>IFERROR('AAL mundo '!$G42/(Indicadores!$I42)*100,0)</f>
        <v>5.8379596806959757</v>
      </c>
      <c r="H42" s="186">
        <f>IFERROR('AAL mundo '!$G42/(Indicadores!$K42)*100,0)</f>
        <v>24.712948581382499</v>
      </c>
      <c r="I42" s="186">
        <f>IFERROR('AAL mundo '!$G42/(Indicadores!$M42)*100,0)</f>
        <v>16.204460004545638</v>
      </c>
      <c r="J42" s="187">
        <f>IFERROR('AAL mundo '!$G42/(Indicadores!$O42)*100,0)</f>
        <v>3.6567250313451751</v>
      </c>
      <c r="K42" s="189">
        <f>IFERROR('AAL mundo '!$I42/(Indicadores!$I42)*100,0)</f>
        <v>0</v>
      </c>
      <c r="L42" s="186">
        <f>IFERROR('AAL mundo '!$I42/(Indicadores!$K42)*100,0)</f>
        <v>0</v>
      </c>
      <c r="M42" s="186">
        <f>IFERROR('AAL mundo '!$I42/(Indicadores!$M42)*100,0)</f>
        <v>0</v>
      </c>
      <c r="N42" s="187">
        <f>IFERROR('AAL mundo '!$I42/(Indicadores!$O42)*100,0)</f>
        <v>0</v>
      </c>
      <c r="O42" s="189">
        <f>IFERROR('AAL mundo '!$K42/(Indicadores!$I42)*100,0)</f>
        <v>0</v>
      </c>
      <c r="P42" s="186">
        <f>IFERROR('AAL mundo '!$K42/(Indicadores!$K42)*100,0)</f>
        <v>0</v>
      </c>
      <c r="Q42" s="186">
        <f>IFERROR('AAL mundo '!$K42/(Indicadores!$M42)*100,0)</f>
        <v>0</v>
      </c>
      <c r="R42" s="187">
        <f>IFERROR('AAL mundo '!$K42/(Indicadores!$O42)*100,0)</f>
        <v>0</v>
      </c>
      <c r="S42" s="189">
        <f>IFERROR('AAL mundo '!$M42/(Indicadores!$I42)*100,0)</f>
        <v>2.2815014844099215</v>
      </c>
      <c r="T42" s="186">
        <f>IFERROR('AAL mundo '!$M42/(Indicadores!$K42)*100,0)</f>
        <v>9.6579339283563783</v>
      </c>
      <c r="U42" s="186">
        <f>IFERROR('AAL mundo '!$M42/(Indicadores!$M42)*100,0)</f>
        <v>6.3327774730408235</v>
      </c>
      <c r="V42" s="187">
        <f>IFERROR('AAL mundo '!$M42/(Indicadores!$O42)*100,0)</f>
        <v>1.4290649547785743</v>
      </c>
      <c r="W42" s="189">
        <f>IFERROR('AAL mundo '!$O42/(Indicadores!$I42)*100,0)</f>
        <v>8.1194611651058963</v>
      </c>
      <c r="X42" s="186">
        <f>IFERROR('AAL mundo '!$O42/(Indicadores!$K42)*100,0)</f>
        <v>34.370882509738877</v>
      </c>
      <c r="Y42" s="186">
        <f>IFERROR('AAL mundo '!$O42/(Indicadores!$M42)*100,0)</f>
        <v>22.537237477586462</v>
      </c>
      <c r="Z42" s="187">
        <f>IFERROR('AAL mundo '!$O42/(Indicadores!$O42)*100,0)</f>
        <v>5.0857899861237499</v>
      </c>
    </row>
    <row r="43" spans="1:26">
      <c r="A43" s="254" t="str">
        <f>'AAL mundo '!A43</f>
        <v>LAC</v>
      </c>
      <c r="B43" s="254" t="str">
        <f>'AAL mundo '!B43</f>
        <v>ABW</v>
      </c>
      <c r="C43" s="254" t="str">
        <f>'AAL mundo '!C43</f>
        <v>Aruba</v>
      </c>
      <c r="D43" s="254" t="str">
        <f>'AAL mundo '!D43</f>
        <v>SIDS</v>
      </c>
      <c r="E43" s="254" t="str">
        <f>'AAL mundo '!E43</f>
        <v>High income: nonOECD</v>
      </c>
      <c r="F43" s="255">
        <f>'AAL mundo '!F43</f>
        <v>8909.3799999999992</v>
      </c>
      <c r="G43" s="189">
        <f>IFERROR('AAL mundo '!$G43/(Indicadores!$I43)*100,0)</f>
        <v>7.8765325590118351</v>
      </c>
      <c r="H43" s="186">
        <f>IFERROR('AAL mundo '!$G43/(Indicadores!$K43)*100,0)</f>
        <v>6.7278715608226083</v>
      </c>
      <c r="I43" s="186">
        <f>IFERROR('AAL mundo '!$G43/(Indicadores!$M43)*100,0)</f>
        <v>10.344780311946442</v>
      </c>
      <c r="J43" s="187">
        <f>IFERROR('AAL mundo '!$G43/(Indicadores!$O43)*100,0)</f>
        <v>2.6862804863633358</v>
      </c>
      <c r="K43" s="189">
        <f>IFERROR('AAL mundo '!$I43/(Indicadores!$I43)*100,0)</f>
        <v>19.203318227826252</v>
      </c>
      <c r="L43" s="186">
        <f>IFERROR('AAL mundo '!$I43/(Indicadores!$K43)*100,0)</f>
        <v>16.402834319601588</v>
      </c>
      <c r="M43" s="186">
        <f>IFERROR('AAL mundo '!$I43/(Indicadores!$M43)*100,0)</f>
        <v>25.221010240092472</v>
      </c>
      <c r="N43" s="187">
        <f>IFERROR('AAL mundo '!$I43/(Indicadores!$O43)*100,0)</f>
        <v>6.5492650023790127</v>
      </c>
      <c r="O43" s="189">
        <f>IFERROR('AAL mundo '!$K43/(Indicadores!$I43)*100,0)</f>
        <v>0</v>
      </c>
      <c r="P43" s="186">
        <f>IFERROR('AAL mundo '!$K43/(Indicadores!$K43)*100,0)</f>
        <v>0</v>
      </c>
      <c r="Q43" s="186">
        <f>IFERROR('AAL mundo '!$K43/(Indicadores!$M43)*100,0)</f>
        <v>0</v>
      </c>
      <c r="R43" s="187">
        <f>IFERROR('AAL mundo '!$K43/(Indicadores!$O43)*100,0)</f>
        <v>0</v>
      </c>
      <c r="S43" s="189">
        <f>IFERROR('AAL mundo '!$M43/(Indicadores!$I43)*100,0)</f>
        <v>0</v>
      </c>
      <c r="T43" s="186">
        <f>IFERROR('AAL mundo '!$M43/(Indicadores!$K43)*100,0)</f>
        <v>0</v>
      </c>
      <c r="U43" s="186">
        <f>IFERROR('AAL mundo '!$M43/(Indicadores!$M43)*100,0)</f>
        <v>0</v>
      </c>
      <c r="V43" s="187">
        <f>IFERROR('AAL mundo '!$M43/(Indicadores!$O43)*100,0)</f>
        <v>0</v>
      </c>
      <c r="W43" s="189">
        <f>IFERROR('AAL mundo '!$O43/(Indicadores!$I43)*100,0)</f>
        <v>27.07985078683809</v>
      </c>
      <c r="X43" s="186">
        <f>IFERROR('AAL mundo '!$O43/(Indicadores!$K43)*100,0)</f>
        <v>23.130705880424198</v>
      </c>
      <c r="Y43" s="186">
        <f>IFERROR('AAL mundo '!$O43/(Indicadores!$M43)*100,0)</f>
        <v>35.565790552038919</v>
      </c>
      <c r="Z43" s="187">
        <f>IFERROR('AAL mundo '!$O43/(Indicadores!$O43)*100,0)</f>
        <v>9.235545488742348</v>
      </c>
    </row>
    <row r="44" spans="1:26">
      <c r="A44" s="254" t="str">
        <f>'AAL mundo '!A44</f>
        <v>East Asia and the Pacific</v>
      </c>
      <c r="B44" s="254" t="str">
        <f>'AAL mundo '!B44</f>
        <v>AUS</v>
      </c>
      <c r="C44" s="254" t="str">
        <f>'AAL mundo '!C44</f>
        <v>Australia</v>
      </c>
      <c r="D44" s="254" t="str">
        <f>'AAL mundo '!D44</f>
        <v/>
      </c>
      <c r="E44" s="254" t="str">
        <f>'AAL mundo '!E44</f>
        <v>High income: OECD</v>
      </c>
      <c r="F44" s="255">
        <f>'AAL mundo '!F44</f>
        <v>6616530</v>
      </c>
      <c r="G44" s="189">
        <f>IFERROR('AAL mundo '!$G44/(Indicadores!$I44)*100,0)</f>
        <v>4.1848194040323458E-2</v>
      </c>
      <c r="H44" s="186">
        <f>IFERROR('AAL mundo '!$G44/(Indicadores!$K44)*100,0)</f>
        <v>5.7989995214381133E-2</v>
      </c>
      <c r="I44" s="186">
        <f>IFERROR('AAL mundo '!$G44/(Indicadores!$M44)*100,0)</f>
        <v>8.1328332515876414E-2</v>
      </c>
      <c r="J44" s="187">
        <f>IFERROR('AAL mundo '!$G44/(Indicadores!$O44)*100,0)</f>
        <v>1.8713945595002234E-2</v>
      </c>
      <c r="K44" s="189">
        <f>IFERROR('AAL mundo '!$I44/(Indicadores!$I44)*100,0)</f>
        <v>0.82227096964707924</v>
      </c>
      <c r="L44" s="186">
        <f>IFERROR('AAL mundo '!$I44/(Indicadores!$K44)*100,0)</f>
        <v>1.1394396027893705</v>
      </c>
      <c r="M44" s="186">
        <f>IFERROR('AAL mundo '!$I44/(Indicadores!$M44)*100,0)</f>
        <v>1.5980122528865259</v>
      </c>
      <c r="N44" s="187">
        <f>IFERROR('AAL mundo '!$I44/(Indicadores!$O44)*100,0)</f>
        <v>0.36770844102610256</v>
      </c>
      <c r="O44" s="189">
        <f>IFERROR('AAL mundo '!$K44/(Indicadores!$I44)*100,0)</f>
        <v>3.487690564436411E-2</v>
      </c>
      <c r="P44" s="186">
        <f>IFERROR('AAL mundo '!$K44/(Indicadores!$K44)*100,0)</f>
        <v>4.8329722172963441E-2</v>
      </c>
      <c r="Q44" s="186">
        <f>IFERROR('AAL mundo '!$K44/(Indicadores!$M44)*100,0)</f>
        <v>6.7780238655855932E-2</v>
      </c>
      <c r="R44" s="187">
        <f>IFERROR('AAL mundo '!$K44/(Indicadores!$O44)*100,0)</f>
        <v>1.5596479841441961E-2</v>
      </c>
      <c r="S44" s="189">
        <f>IFERROR('AAL mundo '!$M44/(Indicadores!$I44)*100,0)</f>
        <v>2.303253659275569</v>
      </c>
      <c r="T44" s="186">
        <f>IFERROR('AAL mundo '!$M44/(Indicadores!$K44)*100,0)</f>
        <v>3.1916710324511701</v>
      </c>
      <c r="U44" s="186">
        <f>IFERROR('AAL mundo '!$M44/(Indicadores!$M44)*100,0)</f>
        <v>4.4761735545738919</v>
      </c>
      <c r="V44" s="187">
        <f>IFERROR('AAL mundo '!$M44/(Indicadores!$O44)*100,0)</f>
        <v>1.0299838418269691</v>
      </c>
      <c r="W44" s="189">
        <f>IFERROR('AAL mundo '!$O44/(Indicadores!$I44)*100,0)</f>
        <v>3.2022497286073364</v>
      </c>
      <c r="X44" s="186">
        <f>IFERROR('AAL mundo '!$O44/(Indicadores!$K44)*100,0)</f>
        <v>4.437430352627886</v>
      </c>
      <c r="Y44" s="186">
        <f>IFERROR('AAL mundo '!$O44/(Indicadores!$M44)*100,0)</f>
        <v>6.2232943786321497</v>
      </c>
      <c r="Z44" s="187">
        <f>IFERROR('AAL mundo '!$O44/(Indicadores!$O44)*100,0)</f>
        <v>1.4320027082895157</v>
      </c>
    </row>
    <row r="45" spans="1:26">
      <c r="A45" s="254" t="str">
        <f>'AAL mundo '!A45</f>
        <v>Europe and Central Asia</v>
      </c>
      <c r="B45" s="254" t="str">
        <f>'AAL mundo '!B45</f>
        <v>AUT</v>
      </c>
      <c r="C45" s="254" t="str">
        <f>'AAL mundo '!C45</f>
        <v>Austria</v>
      </c>
      <c r="D45" s="254" t="str">
        <f>'AAL mundo '!D45</f>
        <v/>
      </c>
      <c r="E45" s="254" t="str">
        <f>'AAL mundo '!E45</f>
        <v>High income: OECD</v>
      </c>
      <c r="F45" s="255">
        <f>'AAL mundo '!F45</f>
        <v>1801470</v>
      </c>
      <c r="G45" s="189">
        <f>IFERROR('AAL mundo '!$G45/(Indicadores!$I45)*100,0)</f>
        <v>0.60022152767238657</v>
      </c>
      <c r="H45" s="186">
        <f>IFERROR('AAL mundo '!$G45/(Indicadores!$K45)*100,0)</f>
        <v>1.6273154053500445</v>
      </c>
      <c r="I45" s="186">
        <f>IFERROR('AAL mundo '!$G45/(Indicadores!$M45)*100,0)</f>
        <v>2.3625865149953258</v>
      </c>
      <c r="J45" s="187">
        <f>IFERROR('AAL mundo '!$G45/(Indicadores!$O45)*100,0)</f>
        <v>0.36984635486399975</v>
      </c>
      <c r="K45" s="189">
        <f>IFERROR('AAL mundo '!$I45/(Indicadores!$I45)*100,0)</f>
        <v>0</v>
      </c>
      <c r="L45" s="186">
        <f>IFERROR('AAL mundo '!$I45/(Indicadores!$K45)*100,0)</f>
        <v>0</v>
      </c>
      <c r="M45" s="186">
        <f>IFERROR('AAL mundo '!$I45/(Indicadores!$M45)*100,0)</f>
        <v>0</v>
      </c>
      <c r="N45" s="187">
        <f>IFERROR('AAL mundo '!$I45/(Indicadores!$O45)*100,0)</f>
        <v>0</v>
      </c>
      <c r="O45" s="189">
        <f>IFERROR('AAL mundo '!$K45/(Indicadores!$I45)*100,0)</f>
        <v>0</v>
      </c>
      <c r="P45" s="186">
        <f>IFERROR('AAL mundo '!$K45/(Indicadores!$K45)*100,0)</f>
        <v>0</v>
      </c>
      <c r="Q45" s="186">
        <f>IFERROR('AAL mundo '!$K45/(Indicadores!$M45)*100,0)</f>
        <v>0</v>
      </c>
      <c r="R45" s="187">
        <f>IFERROR('AAL mundo '!$K45/(Indicadores!$O45)*100,0)</f>
        <v>0</v>
      </c>
      <c r="S45" s="189">
        <f>IFERROR('AAL mundo '!$M45/(Indicadores!$I45)*100,0)</f>
        <v>0.69484280166877688</v>
      </c>
      <c r="T45" s="186">
        <f>IFERROR('AAL mundo '!$M45/(Indicadores!$K45)*100,0)</f>
        <v>1.8838517835857451</v>
      </c>
      <c r="U45" s="186">
        <f>IFERROR('AAL mundo '!$M45/(Indicadores!$M45)*100,0)</f>
        <v>2.7350339126127738</v>
      </c>
      <c r="V45" s="187">
        <f>IFERROR('AAL mundo '!$M45/(Indicadores!$O45)*100,0)</f>
        <v>0.42815038373790887</v>
      </c>
      <c r="W45" s="189">
        <f>IFERROR('AAL mundo '!$O45/(Indicadores!$I45)*100,0)</f>
        <v>1.2950643293411637</v>
      </c>
      <c r="X45" s="186">
        <f>IFERROR('AAL mundo '!$O45/(Indicadores!$K45)*100,0)</f>
        <v>3.5111671889357905</v>
      </c>
      <c r="Y45" s="186">
        <f>IFERROR('AAL mundo '!$O45/(Indicadores!$M45)*100,0)</f>
        <v>5.0976204276081001</v>
      </c>
      <c r="Z45" s="187">
        <f>IFERROR('AAL mundo '!$O45/(Indicadores!$O45)*100,0)</f>
        <v>0.79799673860190878</v>
      </c>
    </row>
    <row r="46" spans="1:26">
      <c r="A46" s="254" t="str">
        <f>'AAL mundo '!A46</f>
        <v>Europe and Central Asia</v>
      </c>
      <c r="B46" s="254" t="str">
        <f>'AAL mundo '!B46</f>
        <v>AZE</v>
      </c>
      <c r="C46" s="254" t="str">
        <f>'AAL mundo '!C46</f>
        <v>Azerbaijan</v>
      </c>
      <c r="D46" s="254" t="str">
        <f>'AAL mundo '!D46</f>
        <v/>
      </c>
      <c r="E46" s="254" t="str">
        <f>'AAL mundo '!E46</f>
        <v>Upper middle income</v>
      </c>
      <c r="F46" s="255">
        <f>'AAL mundo '!F46</f>
        <v>192784</v>
      </c>
      <c r="G46" s="189">
        <f>IFERROR('AAL mundo '!$G46/(Indicadores!$I46)*100,0)</f>
        <v>5.894092894015853</v>
      </c>
      <c r="H46" s="186">
        <f>IFERROR('AAL mundo '!$G46/(Indicadores!$K46)*100,0)</f>
        <v>42.254588879530644</v>
      </c>
      <c r="I46" s="186">
        <f>IFERROR('AAL mundo '!$G46/(Indicadores!$M46)*100,0)</f>
        <v>15.570965005024769</v>
      </c>
      <c r="J46" s="187">
        <f>IFERROR('AAL mundo '!$G46/(Indicadores!$O46)*100,0)</f>
        <v>3.8827479213352971</v>
      </c>
      <c r="K46" s="189">
        <f>IFERROR('AAL mundo '!$I46/(Indicadores!$I46)*100,0)</f>
        <v>0</v>
      </c>
      <c r="L46" s="186">
        <f>IFERROR('AAL mundo '!$I46/(Indicadores!$K46)*100,0)</f>
        <v>0</v>
      </c>
      <c r="M46" s="186">
        <f>IFERROR('AAL mundo '!$I46/(Indicadores!$M46)*100,0)</f>
        <v>0</v>
      </c>
      <c r="N46" s="187">
        <f>IFERROR('AAL mundo '!$I46/(Indicadores!$O46)*100,0)</f>
        <v>0</v>
      </c>
      <c r="O46" s="189">
        <f>IFERROR('AAL mundo '!$K46/(Indicadores!$I46)*100,0)</f>
        <v>0</v>
      </c>
      <c r="P46" s="186">
        <f>IFERROR('AAL mundo '!$K46/(Indicadores!$K46)*100,0)</f>
        <v>0</v>
      </c>
      <c r="Q46" s="186">
        <f>IFERROR('AAL mundo '!$K46/(Indicadores!$M46)*100,0)</f>
        <v>0</v>
      </c>
      <c r="R46" s="187">
        <f>IFERROR('AAL mundo '!$K46/(Indicadores!$O46)*100,0)</f>
        <v>0</v>
      </c>
      <c r="S46" s="189">
        <f>IFERROR('AAL mundo '!$M46/(Indicadores!$I46)*100,0)</f>
        <v>0.59751831728215465</v>
      </c>
      <c r="T46" s="186">
        <f>IFERROR('AAL mundo '!$M46/(Indicadores!$K46)*100,0)</f>
        <v>4.2835922844684102</v>
      </c>
      <c r="U46" s="186">
        <f>IFERROR('AAL mundo '!$M46/(Indicadores!$M46)*100,0)</f>
        <v>1.5785188621149502</v>
      </c>
      <c r="V46" s="187">
        <f>IFERROR('AAL mundo '!$M46/(Indicadores!$O46)*100,0)</f>
        <v>0.39361663382375772</v>
      </c>
      <c r="W46" s="189">
        <f>IFERROR('AAL mundo '!$O46/(Indicadores!$I46)*100,0)</f>
        <v>6.4916112112980064</v>
      </c>
      <c r="X46" s="186">
        <f>IFERROR('AAL mundo '!$O46/(Indicadores!$K46)*100,0)</f>
        <v>46.538181163999049</v>
      </c>
      <c r="Y46" s="186">
        <f>IFERROR('AAL mundo '!$O46/(Indicadores!$M46)*100,0)</f>
        <v>17.149483867139718</v>
      </c>
      <c r="Z46" s="187">
        <f>IFERROR('AAL mundo '!$O46/(Indicadores!$O46)*100,0)</f>
        <v>4.2763645551590548</v>
      </c>
    </row>
    <row r="47" spans="1:26">
      <c r="A47" s="254" t="str">
        <f>'AAL mundo '!A47</f>
        <v>LAC</v>
      </c>
      <c r="B47" s="254" t="str">
        <f>'AAL mundo '!B47</f>
        <v>BHS</v>
      </c>
      <c r="C47" s="254" t="str">
        <f>'AAL mundo '!C47</f>
        <v>Bahamas</v>
      </c>
      <c r="D47" s="254" t="str">
        <f>'AAL mundo '!D47</f>
        <v>SIDS</v>
      </c>
      <c r="E47" s="254" t="str">
        <f>'AAL mundo '!E47</f>
        <v>High income: nonOECD</v>
      </c>
      <c r="F47" s="255">
        <f>'AAL mundo '!F47</f>
        <v>45743.7</v>
      </c>
      <c r="G47" s="189">
        <f>IFERROR('AAL mundo '!$G47/(Indicadores!$I47)*100,0)</f>
        <v>0</v>
      </c>
      <c r="H47" s="186">
        <f>IFERROR('AAL mundo '!$G47/(Indicadores!$K47)*100,0)</f>
        <v>0</v>
      </c>
      <c r="I47" s="186">
        <f>IFERROR('AAL mundo '!$G47/(Indicadores!$M47)*100,0)</f>
        <v>0</v>
      </c>
      <c r="J47" s="187">
        <f>IFERROR('AAL mundo '!$G47/(Indicadores!$O47)*100,0)</f>
        <v>0</v>
      </c>
      <c r="K47" s="189">
        <f>IFERROR('AAL mundo '!$I47/(Indicadores!$I47)*100,0)</f>
        <v>995.94034502370027</v>
      </c>
      <c r="L47" s="186">
        <f>IFERROR('AAL mundo '!$I47/(Indicadores!$K47)*100,0)</f>
        <v>793.06514329170307</v>
      </c>
      <c r="M47" s="186">
        <f>IFERROR('AAL mundo '!$I47/(Indicadores!$M47)*100,0)</f>
        <v>1214.3981294610878</v>
      </c>
      <c r="N47" s="187">
        <f>IFERROR('AAL mundo '!$I47/(Indicadores!$O47)*100,0)</f>
        <v>323.78598058240459</v>
      </c>
      <c r="O47" s="189">
        <f>IFERROR('AAL mundo '!$K47/(Indicadores!$I47)*100,0)</f>
        <v>0</v>
      </c>
      <c r="P47" s="186">
        <f>IFERROR('AAL mundo '!$K47/(Indicadores!$K47)*100,0)</f>
        <v>0</v>
      </c>
      <c r="Q47" s="186">
        <f>IFERROR('AAL mundo '!$K47/(Indicadores!$M47)*100,0)</f>
        <v>0</v>
      </c>
      <c r="R47" s="187">
        <f>IFERROR('AAL mundo '!$K47/(Indicadores!$O47)*100,0)</f>
        <v>0</v>
      </c>
      <c r="S47" s="189">
        <f>IFERROR('AAL mundo '!$M47/(Indicadores!$I47)*100,0)</f>
        <v>0</v>
      </c>
      <c r="T47" s="186">
        <f>IFERROR('AAL mundo '!$M47/(Indicadores!$K47)*100,0)</f>
        <v>0</v>
      </c>
      <c r="U47" s="186">
        <f>IFERROR('AAL mundo '!$M47/(Indicadores!$M47)*100,0)</f>
        <v>0</v>
      </c>
      <c r="V47" s="187">
        <f>IFERROR('AAL mundo '!$M47/(Indicadores!$O47)*100,0)</f>
        <v>0</v>
      </c>
      <c r="W47" s="189">
        <f>IFERROR('AAL mundo '!$O47/(Indicadores!$I47)*100,0)</f>
        <v>995.94034502370027</v>
      </c>
      <c r="X47" s="186">
        <f>IFERROR('AAL mundo '!$O47/(Indicadores!$K47)*100,0)</f>
        <v>793.06514329170307</v>
      </c>
      <c r="Y47" s="186">
        <f>IFERROR('AAL mundo '!$O47/(Indicadores!$M47)*100,0)</f>
        <v>1214.3981294610878</v>
      </c>
      <c r="Z47" s="187">
        <f>IFERROR('AAL mundo '!$O47/(Indicadores!$O47)*100,0)</f>
        <v>323.78598058240459</v>
      </c>
    </row>
    <row r="48" spans="1:26">
      <c r="A48" s="254" t="str">
        <f>'AAL mundo '!A48</f>
        <v>Middle East and North Africa</v>
      </c>
      <c r="B48" s="254" t="str">
        <f>'AAL mundo '!B48</f>
        <v>BHR</v>
      </c>
      <c r="C48" s="254" t="str">
        <f>'AAL mundo '!C48</f>
        <v>Bahrain</v>
      </c>
      <c r="D48" s="254" t="str">
        <f>'AAL mundo '!D48</f>
        <v>SIDS</v>
      </c>
      <c r="E48" s="254" t="str">
        <f>'AAL mundo '!E48</f>
        <v>High income: nonOECD</v>
      </c>
      <c r="F48" s="255">
        <f>'AAL mundo '!F48</f>
        <v>103503</v>
      </c>
      <c r="G48" s="189">
        <f>IFERROR('AAL mundo '!$G48/(Indicadores!$I48)*100,0)</f>
        <v>6.1983121584628753</v>
      </c>
      <c r="H48" s="186">
        <f>IFERROR('AAL mundo '!$G48/(Indicadores!$K48)*100,0)</f>
        <v>4.1615023249062677</v>
      </c>
      <c r="I48" s="186">
        <f>IFERROR('AAL mundo '!$G48/(Indicadores!$M48)*100,0)</f>
        <v>3.1545967392889831</v>
      </c>
      <c r="J48" s="187">
        <f>IFERROR('AAL mundo '!$G48/(Indicadores!$O48)*100,0)</f>
        <v>1.3915370485936276</v>
      </c>
      <c r="K48" s="189">
        <f>IFERROR('AAL mundo '!$I48/(Indicadores!$I48)*100,0)</f>
        <v>0</v>
      </c>
      <c r="L48" s="186">
        <f>IFERROR('AAL mundo '!$I48/(Indicadores!$K48)*100,0)</f>
        <v>0</v>
      </c>
      <c r="M48" s="186">
        <f>IFERROR('AAL mundo '!$I48/(Indicadores!$M48)*100,0)</f>
        <v>0</v>
      </c>
      <c r="N48" s="187">
        <f>IFERROR('AAL mundo '!$I48/(Indicadores!$O48)*100,0)</f>
        <v>0</v>
      </c>
      <c r="O48" s="189">
        <f>IFERROR('AAL mundo '!$K48/(Indicadores!$I48)*100,0)</f>
        <v>0</v>
      </c>
      <c r="P48" s="186">
        <f>IFERROR('AAL mundo '!$K48/(Indicadores!$K48)*100,0)</f>
        <v>0</v>
      </c>
      <c r="Q48" s="186">
        <f>IFERROR('AAL mundo '!$K48/(Indicadores!$M48)*100,0)</f>
        <v>0</v>
      </c>
      <c r="R48" s="187">
        <f>IFERROR('AAL mundo '!$K48/(Indicadores!$O48)*100,0)</f>
        <v>0</v>
      </c>
      <c r="S48" s="189">
        <f>IFERROR('AAL mundo '!$M48/(Indicadores!$I48)*100,0)</f>
        <v>0</v>
      </c>
      <c r="T48" s="186">
        <f>IFERROR('AAL mundo '!$M48/(Indicadores!$K48)*100,0)</f>
        <v>0</v>
      </c>
      <c r="U48" s="186">
        <f>IFERROR('AAL mundo '!$M48/(Indicadores!$M48)*100,0)</f>
        <v>0</v>
      </c>
      <c r="V48" s="187">
        <f>IFERROR('AAL mundo '!$M48/(Indicadores!$O48)*100,0)</f>
        <v>0</v>
      </c>
      <c r="W48" s="189">
        <f>IFERROR('AAL mundo '!$O48/(Indicadores!$I48)*100,0)</f>
        <v>6.1983121584628753</v>
      </c>
      <c r="X48" s="186">
        <f>IFERROR('AAL mundo '!$O48/(Indicadores!$K48)*100,0)</f>
        <v>4.1615023249062677</v>
      </c>
      <c r="Y48" s="186">
        <f>IFERROR('AAL mundo '!$O48/(Indicadores!$M48)*100,0)</f>
        <v>3.1545967392889831</v>
      </c>
      <c r="Z48" s="187">
        <f>IFERROR('AAL mundo '!$O48/(Indicadores!$O48)*100,0)</f>
        <v>1.3915370485936276</v>
      </c>
    </row>
    <row r="49" spans="1:26">
      <c r="A49" s="254" t="str">
        <f>'AAL mundo '!A49</f>
        <v>South Asia</v>
      </c>
      <c r="B49" s="254" t="str">
        <f>'AAL mundo '!B49</f>
        <v>BGD</v>
      </c>
      <c r="C49" s="254" t="str">
        <f>'AAL mundo '!C49</f>
        <v>Bangladesh</v>
      </c>
      <c r="D49" s="254" t="str">
        <f>'AAL mundo '!D49</f>
        <v/>
      </c>
      <c r="E49" s="254" t="str">
        <f>'AAL mundo '!E49</f>
        <v>Low income</v>
      </c>
      <c r="F49" s="255">
        <f>'AAL mundo '!F49</f>
        <v>381432</v>
      </c>
      <c r="G49" s="189">
        <f>IFERROR('AAL mundo '!$G49/(Indicadores!$I49)*100,0)</f>
        <v>6.2219571834961487</v>
      </c>
      <c r="H49" s="186">
        <f>IFERROR('AAL mundo '!$G49/(Indicadores!$K49)*100,0)</f>
        <v>8.8326076818723411</v>
      </c>
      <c r="I49" s="186">
        <f>IFERROR('AAL mundo '!$G49/(Indicadores!$M49)*100,0)</f>
        <v>4.2881573197613516</v>
      </c>
      <c r="J49" s="187">
        <f>IFERROR('AAL mundo '!$G49/(Indicadores!$O49)*100,0)</f>
        <v>1.9718483974659202</v>
      </c>
      <c r="K49" s="189">
        <f>IFERROR('AAL mundo '!$I49/(Indicadores!$I49)*100,0)</f>
        <v>24.069124261950943</v>
      </c>
      <c r="L49" s="186">
        <f>IFERROR('AAL mundo '!$I49/(Indicadores!$K49)*100,0)</f>
        <v>34.168208745626686</v>
      </c>
      <c r="M49" s="186">
        <f>IFERROR('AAL mundo '!$I49/(Indicadores!$M49)*100,0)</f>
        <v>16.588380205814119</v>
      </c>
      <c r="N49" s="187">
        <f>IFERROR('AAL mundo '!$I49/(Indicadores!$O49)*100,0)</f>
        <v>7.6279316466892952</v>
      </c>
      <c r="O49" s="189">
        <f>IFERROR('AAL mundo '!$K49/(Indicadores!$I49)*100,0)</f>
        <v>0.27060544448227758</v>
      </c>
      <c r="P49" s="186">
        <f>IFERROR('AAL mundo '!$K49/(Indicadores!$K49)*100,0)</f>
        <v>0.38414789063971122</v>
      </c>
      <c r="Q49" s="186">
        <f>IFERROR('AAL mundo '!$K49/(Indicadores!$M49)*100,0)</f>
        <v>0.18650059511851522</v>
      </c>
      <c r="R49" s="187">
        <f>IFERROR('AAL mundo '!$K49/(Indicadores!$O49)*100,0)</f>
        <v>8.5759656698264769E-2</v>
      </c>
      <c r="S49" s="189">
        <f>IFERROR('AAL mundo '!$M49/(Indicadores!$I49)*100,0)</f>
        <v>115.28579150783517</v>
      </c>
      <c r="T49" s="186">
        <f>IFERROR('AAL mundo '!$M49/(Indicadores!$K49)*100,0)</f>
        <v>163.65817662388102</v>
      </c>
      <c r="U49" s="186">
        <f>IFERROR('AAL mundo '!$M49/(Indicadores!$M49)*100,0)</f>
        <v>79.454678992345478</v>
      </c>
      <c r="V49" s="187">
        <f>IFERROR('AAL mundo '!$M49/(Indicadores!$O49)*100,0)</f>
        <v>36.53610857983746</v>
      </c>
      <c r="W49" s="189">
        <f>IFERROR('AAL mundo '!$O49/(Indicadores!$I49)*100,0)</f>
        <v>145.84747839776455</v>
      </c>
      <c r="X49" s="186">
        <f>IFERROR('AAL mundo '!$O49/(Indicadores!$K49)*100,0)</f>
        <v>207.04314094201973</v>
      </c>
      <c r="Y49" s="186">
        <f>IFERROR('AAL mundo '!$O49/(Indicadores!$M49)*100,0)</f>
        <v>100.51771711303945</v>
      </c>
      <c r="Z49" s="187">
        <f>IFERROR('AAL mundo '!$O49/(Indicadores!$O49)*100,0)</f>
        <v>46.221648280690943</v>
      </c>
    </row>
    <row r="50" spans="1:26">
      <c r="A50" s="254" t="str">
        <f>'AAL mundo '!A50</f>
        <v>LAC</v>
      </c>
      <c r="B50" s="254" t="str">
        <f>'AAL mundo '!B50</f>
        <v>BRB</v>
      </c>
      <c r="C50" s="254" t="str">
        <f>'AAL mundo '!C50</f>
        <v>Barbados</v>
      </c>
      <c r="D50" s="254" t="str">
        <f>'AAL mundo '!D50</f>
        <v>SIDS</v>
      </c>
      <c r="E50" s="254" t="str">
        <f>'AAL mundo '!E50</f>
        <v>High income: nonOECD</v>
      </c>
      <c r="F50" s="255">
        <f>'AAL mundo '!F50</f>
        <v>14036.5</v>
      </c>
      <c r="G50" s="189">
        <f>IFERROR('AAL mundo '!$G50/(Indicadores!$I50)*100,0)</f>
        <v>7.2631892849518529</v>
      </c>
      <c r="H50" s="186">
        <f>IFERROR('AAL mundo '!$G50/(Indicadores!$K50)*100,0)</f>
        <v>11.830561986169906</v>
      </c>
      <c r="I50" s="186">
        <f>IFERROR('AAL mundo '!$G50/(Indicadores!$M50)*100,0)</f>
        <v>7.807985272078632</v>
      </c>
      <c r="J50" s="187">
        <f>IFERROR('AAL mundo '!$G50/(Indicadores!$O50)*100,0)</f>
        <v>2.8548474394148133</v>
      </c>
      <c r="K50" s="189">
        <f>IFERROR('AAL mundo '!$I50/(Indicadores!$I50)*100,0)</f>
        <v>25.691701975517685</v>
      </c>
      <c r="L50" s="186">
        <f>IFERROR('AAL mundo '!$I50/(Indicadores!$K50)*100,0)</f>
        <v>41.847632056250426</v>
      </c>
      <c r="M50" s="186">
        <f>IFERROR('AAL mundo '!$I50/(Indicadores!$M50)*100,0)</f>
        <v>27.618780506669026</v>
      </c>
      <c r="N50" s="187">
        <f>IFERROR('AAL mundo '!$I50/(Indicadores!$O50)*100,0)</f>
        <v>10.098303475441005</v>
      </c>
      <c r="O50" s="189">
        <f>IFERROR('AAL mundo '!$K50/(Indicadores!$I50)*100,0)</f>
        <v>0</v>
      </c>
      <c r="P50" s="186">
        <f>IFERROR('AAL mundo '!$K50/(Indicadores!$K50)*100,0)</f>
        <v>0</v>
      </c>
      <c r="Q50" s="186">
        <f>IFERROR('AAL mundo '!$K50/(Indicadores!$M50)*100,0)</f>
        <v>0</v>
      </c>
      <c r="R50" s="187">
        <f>IFERROR('AAL mundo '!$K50/(Indicadores!$O50)*100,0)</f>
        <v>0</v>
      </c>
      <c r="S50" s="189">
        <f>IFERROR('AAL mundo '!$M50/(Indicadores!$I50)*100,0)</f>
        <v>0</v>
      </c>
      <c r="T50" s="186">
        <f>IFERROR('AAL mundo '!$M50/(Indicadores!$K50)*100,0)</f>
        <v>0</v>
      </c>
      <c r="U50" s="186">
        <f>IFERROR('AAL mundo '!$M50/(Indicadores!$M50)*100,0)</f>
        <v>0</v>
      </c>
      <c r="V50" s="187">
        <f>IFERROR('AAL mundo '!$M50/(Indicadores!$O50)*100,0)</f>
        <v>0</v>
      </c>
      <c r="W50" s="189">
        <f>IFERROR('AAL mundo '!$O50/(Indicadores!$I50)*100,0)</f>
        <v>32.95489126046953</v>
      </c>
      <c r="X50" s="186">
        <f>IFERROR('AAL mundo '!$O50/(Indicadores!$K50)*100,0)</f>
        <v>53.678194042420337</v>
      </c>
      <c r="Y50" s="186">
        <f>IFERROR('AAL mundo '!$O50/(Indicadores!$M50)*100,0)</f>
        <v>35.426765778747658</v>
      </c>
      <c r="Z50" s="187">
        <f>IFERROR('AAL mundo '!$O50/(Indicadores!$O50)*100,0)</f>
        <v>12.953150914855815</v>
      </c>
    </row>
    <row r="51" spans="1:26">
      <c r="A51" s="254" t="str">
        <f>'AAL mundo '!A51</f>
        <v>Europe and Central Asia</v>
      </c>
      <c r="B51" s="254" t="str">
        <f>'AAL mundo '!B51</f>
        <v>BLR</v>
      </c>
      <c r="C51" s="254" t="str">
        <f>'AAL mundo '!C51</f>
        <v>Belarus</v>
      </c>
      <c r="D51" s="254" t="str">
        <f>'AAL mundo '!D51</f>
        <v/>
      </c>
      <c r="E51" s="254" t="str">
        <f>'AAL mundo '!E51</f>
        <v>Upper middle income</v>
      </c>
      <c r="F51" s="255">
        <f>'AAL mundo '!F51</f>
        <v>229400</v>
      </c>
      <c r="G51" s="189">
        <f>IFERROR('AAL mundo '!$G51/(Indicadores!$I51)*100,0)</f>
        <v>0</v>
      </c>
      <c r="H51" s="186">
        <f>IFERROR('AAL mundo '!$G51/(Indicadores!$K51)*100,0)</f>
        <v>0</v>
      </c>
      <c r="I51" s="186">
        <f>IFERROR('AAL mundo '!$G51/(Indicadores!$M51)*100,0)</f>
        <v>0</v>
      </c>
      <c r="J51" s="187">
        <f>IFERROR('AAL mundo '!$G51/(Indicadores!$O51)*100,0)</f>
        <v>0</v>
      </c>
      <c r="K51" s="189">
        <f>IFERROR('AAL mundo '!$I51/(Indicadores!$I51)*100,0)</f>
        <v>0</v>
      </c>
      <c r="L51" s="186">
        <f>IFERROR('AAL mundo '!$I51/(Indicadores!$K51)*100,0)</f>
        <v>0</v>
      </c>
      <c r="M51" s="186">
        <f>IFERROR('AAL mundo '!$I51/(Indicadores!$M51)*100,0)</f>
        <v>0</v>
      </c>
      <c r="N51" s="187">
        <f>IFERROR('AAL mundo '!$I51/(Indicadores!$O51)*100,0)</f>
        <v>0</v>
      </c>
      <c r="O51" s="189">
        <f>IFERROR('AAL mundo '!$K51/(Indicadores!$I51)*100,0)</f>
        <v>0</v>
      </c>
      <c r="P51" s="186">
        <f>IFERROR('AAL mundo '!$K51/(Indicadores!$K51)*100,0)</f>
        <v>0</v>
      </c>
      <c r="Q51" s="186">
        <f>IFERROR('AAL mundo '!$K51/(Indicadores!$M51)*100,0)</f>
        <v>0</v>
      </c>
      <c r="R51" s="187">
        <f>IFERROR('AAL mundo '!$K51/(Indicadores!$O51)*100,0)</f>
        <v>0</v>
      </c>
      <c r="S51" s="189">
        <f>IFERROR('AAL mundo '!$M51/(Indicadores!$I51)*100,0)</f>
        <v>5.6003428121589875</v>
      </c>
      <c r="T51" s="186">
        <f>IFERROR('AAL mundo '!$M51/(Indicadores!$K51)*100,0)</f>
        <v>16.525073575547665</v>
      </c>
      <c r="U51" s="186">
        <f>IFERROR('AAL mundo '!$M51/(Indicadores!$M51)*100,0)</f>
        <v>10.39247193356648</v>
      </c>
      <c r="V51" s="187">
        <f>IFERROR('AAL mundo '!$M51/(Indicadores!$O51)*100,0)</f>
        <v>2.9824207332246071</v>
      </c>
      <c r="W51" s="189">
        <f>IFERROR('AAL mundo '!$O51/(Indicadores!$I51)*100,0)</f>
        <v>5.6003428121589875</v>
      </c>
      <c r="X51" s="186">
        <f>IFERROR('AAL mundo '!$O51/(Indicadores!$K51)*100,0)</f>
        <v>16.525073575547665</v>
      </c>
      <c r="Y51" s="186">
        <f>IFERROR('AAL mundo '!$O51/(Indicadores!$M51)*100,0)</f>
        <v>10.39247193356648</v>
      </c>
      <c r="Z51" s="187">
        <f>IFERROR('AAL mundo '!$O51/(Indicadores!$O51)*100,0)</f>
        <v>2.9824207332246071</v>
      </c>
    </row>
    <row r="52" spans="1:26">
      <c r="A52" s="254" t="str">
        <f>'AAL mundo '!A52</f>
        <v>Europe and Central Asia</v>
      </c>
      <c r="B52" s="254" t="str">
        <f>'AAL mundo '!B52</f>
        <v>BEL</v>
      </c>
      <c r="C52" s="254" t="str">
        <f>'AAL mundo '!C52</f>
        <v>Belgium</v>
      </c>
      <c r="D52" s="254" t="str">
        <f>'AAL mundo '!D52</f>
        <v/>
      </c>
      <c r="E52" s="254" t="str">
        <f>'AAL mundo '!E52</f>
        <v>High income: OECD</v>
      </c>
      <c r="F52" s="255">
        <f>'AAL mundo '!F52</f>
        <v>1980550</v>
      </c>
      <c r="G52" s="189">
        <f>IFERROR('AAL mundo '!$G52/(Indicadores!$I52)*100,0)</f>
        <v>0.1713105296837196</v>
      </c>
      <c r="H52" s="186">
        <f>IFERROR('AAL mundo '!$G52/(Indicadores!$K52)*100,0)</f>
        <v>0.4179968212839601</v>
      </c>
      <c r="I52" s="186">
        <f>IFERROR('AAL mundo '!$G52/(Indicadores!$M52)*100,0)</f>
        <v>0.56760287230146977</v>
      </c>
      <c r="J52" s="187">
        <f>IFERROR('AAL mundo '!$G52/(Indicadores!$O52)*100,0)</f>
        <v>0.10008496551232593</v>
      </c>
      <c r="K52" s="189">
        <f>IFERROR('AAL mundo '!$I52/(Indicadores!$I52)*100,0)</f>
        <v>0</v>
      </c>
      <c r="L52" s="186">
        <f>IFERROR('AAL mundo '!$I52/(Indicadores!$K52)*100,0)</f>
        <v>0</v>
      </c>
      <c r="M52" s="186">
        <f>IFERROR('AAL mundo '!$I52/(Indicadores!$M52)*100,0)</f>
        <v>0</v>
      </c>
      <c r="N52" s="187">
        <f>IFERROR('AAL mundo '!$I52/(Indicadores!$O52)*100,0)</f>
        <v>0</v>
      </c>
      <c r="O52" s="189">
        <f>IFERROR('AAL mundo '!$K52/(Indicadores!$I52)*100,0)</f>
        <v>0</v>
      </c>
      <c r="P52" s="186">
        <f>IFERROR('AAL mundo '!$K52/(Indicadores!$K52)*100,0)</f>
        <v>0</v>
      </c>
      <c r="Q52" s="186">
        <f>IFERROR('AAL mundo '!$K52/(Indicadores!$M52)*100,0)</f>
        <v>0</v>
      </c>
      <c r="R52" s="187">
        <f>IFERROR('AAL mundo '!$K52/(Indicadores!$O52)*100,0)</f>
        <v>0</v>
      </c>
      <c r="S52" s="189">
        <f>IFERROR('AAL mundo '!$M52/(Indicadores!$I52)*100,0)</f>
        <v>9.0347656313578897E-2</v>
      </c>
      <c r="T52" s="186">
        <f>IFERROR('AAL mundo '!$M52/(Indicadores!$K52)*100,0)</f>
        <v>0.22044782197133481</v>
      </c>
      <c r="U52" s="186">
        <f>IFERROR('AAL mundo '!$M52/(Indicadores!$M52)*100,0)</f>
        <v>0.29934872844051985</v>
      </c>
      <c r="V52" s="187">
        <f>IFERROR('AAL mundo '!$M52/(Indicadores!$O52)*100,0)</f>
        <v>5.2783924508076299E-2</v>
      </c>
      <c r="W52" s="189">
        <f>IFERROR('AAL mundo '!$O52/(Indicadores!$I52)*100,0)</f>
        <v>0.26165818599729851</v>
      </c>
      <c r="X52" s="186">
        <f>IFERROR('AAL mundo '!$O52/(Indicadores!$K52)*100,0)</f>
        <v>0.63844464325529482</v>
      </c>
      <c r="Y52" s="186">
        <f>IFERROR('AAL mundo '!$O52/(Indicadores!$M52)*100,0)</f>
        <v>0.86695160074198951</v>
      </c>
      <c r="Z52" s="187">
        <f>IFERROR('AAL mundo '!$O52/(Indicadores!$O52)*100,0)</f>
        <v>0.15286889002040221</v>
      </c>
    </row>
    <row r="53" spans="1:26">
      <c r="A53" s="254" t="str">
        <f>'AAL mundo '!A53</f>
        <v>LAC</v>
      </c>
      <c r="B53" s="254" t="str">
        <f>'AAL mundo '!B53</f>
        <v>BLZ</v>
      </c>
      <c r="C53" s="254" t="str">
        <f>'AAL mundo '!C53</f>
        <v>Belize</v>
      </c>
      <c r="D53" s="254" t="str">
        <f>'AAL mundo '!D53</f>
        <v>SIDS</v>
      </c>
      <c r="E53" s="254" t="str">
        <f>'AAL mundo '!E53</f>
        <v>Upper middle income</v>
      </c>
      <c r="F53" s="255">
        <f>'AAL mundo '!F53</f>
        <v>5994.43</v>
      </c>
      <c r="G53" s="189">
        <f>IFERROR('AAL mundo '!$G53/(Indicadores!$I53)*100,0)</f>
        <v>9.9192632495802293</v>
      </c>
      <c r="H53" s="186">
        <f>IFERROR('AAL mundo '!$G53/(Indicadores!$K53)*100,0)</f>
        <v>5.2776074751690505</v>
      </c>
      <c r="I53" s="186">
        <f>IFERROR('AAL mundo '!$G53/(Indicadores!$M53)*100,0)</f>
        <v>2.9211656420401173</v>
      </c>
      <c r="J53" s="187">
        <f>IFERROR('AAL mundo '!$G53/(Indicadores!$O53)*100,0)</f>
        <v>1.5807206819690434</v>
      </c>
      <c r="K53" s="189">
        <f>IFERROR('AAL mundo '!$I53/(Indicadores!$I53)*100,0)</f>
        <v>146.30072677601211</v>
      </c>
      <c r="L53" s="186">
        <f>IFERROR('AAL mundo '!$I53/(Indicadores!$K53)*100,0)</f>
        <v>77.840237710035723</v>
      </c>
      <c r="M53" s="186">
        <f>IFERROR('AAL mundo '!$I53/(Indicadores!$M53)*100,0)</f>
        <v>43.0847176559883</v>
      </c>
      <c r="N53" s="187">
        <f>IFERROR('AAL mundo '!$I53/(Indicadores!$O53)*100,0)</f>
        <v>23.314290465245108</v>
      </c>
      <c r="O53" s="189">
        <f>IFERROR('AAL mundo '!$K53/(Indicadores!$I53)*100,0)</f>
        <v>0</v>
      </c>
      <c r="P53" s="186">
        <f>IFERROR('AAL mundo '!$K53/(Indicadores!$K53)*100,0)</f>
        <v>0</v>
      </c>
      <c r="Q53" s="186">
        <f>IFERROR('AAL mundo '!$K53/(Indicadores!$M53)*100,0)</f>
        <v>0</v>
      </c>
      <c r="R53" s="187">
        <f>IFERROR('AAL mundo '!$K53/(Indicadores!$O53)*100,0)</f>
        <v>0</v>
      </c>
      <c r="S53" s="189">
        <f>IFERROR('AAL mundo '!$M53/(Indicadores!$I53)*100,0)</f>
        <v>123.94035368797533</v>
      </c>
      <c r="T53" s="186">
        <f>IFERROR('AAL mundo '!$M53/(Indicadores!$K53)*100,0)</f>
        <v>65.943258147366507</v>
      </c>
      <c r="U53" s="186">
        <f>IFERROR('AAL mundo '!$M53/(Indicadores!$M53)*100,0)</f>
        <v>36.499717140880918</v>
      </c>
      <c r="V53" s="187">
        <f>IFERROR('AAL mundo '!$M53/(Indicadores!$O53)*100,0)</f>
        <v>19.75097096182337</v>
      </c>
      <c r="W53" s="189">
        <f>IFERROR('AAL mundo '!$O53/(Indicadores!$I53)*100,0)</f>
        <v>280.16034371356767</v>
      </c>
      <c r="X53" s="186">
        <f>IFERROR('AAL mundo '!$O53/(Indicadores!$K53)*100,0)</f>
        <v>149.06110333257126</v>
      </c>
      <c r="Y53" s="186">
        <f>IFERROR('AAL mundo '!$O53/(Indicadores!$M53)*100,0)</f>
        <v>82.505600438909326</v>
      </c>
      <c r="Z53" s="187">
        <f>IFERROR('AAL mundo '!$O53/(Indicadores!$O53)*100,0)</f>
        <v>44.645982109037519</v>
      </c>
    </row>
    <row r="54" spans="1:26">
      <c r="A54" s="254" t="str">
        <f>'AAL mundo '!A54</f>
        <v>Sub-Saharan Africa</v>
      </c>
      <c r="B54" s="254" t="str">
        <f>'AAL mundo '!B54</f>
        <v>BEN</v>
      </c>
      <c r="C54" s="254" t="str">
        <f>'AAL mundo '!C54</f>
        <v>Benin</v>
      </c>
      <c r="D54" s="254" t="str">
        <f>'AAL mundo '!D54</f>
        <v/>
      </c>
      <c r="E54" s="254" t="str">
        <f>'AAL mundo '!E54</f>
        <v>Low income</v>
      </c>
      <c r="F54" s="255">
        <f>'AAL mundo '!F54</f>
        <v>21971.9</v>
      </c>
      <c r="G54" s="189">
        <f>IFERROR('AAL mundo '!$G54/(Indicadores!$I54)*100,0)</f>
        <v>0.1666536607603174</v>
      </c>
      <c r="H54" s="186">
        <f>IFERROR('AAL mundo '!$G54/(Indicadores!$K54)*100,0)</f>
        <v>0.14843645897680097</v>
      </c>
      <c r="I54" s="186">
        <f>IFERROR('AAL mundo '!$G54/(Indicadores!$M54)*100,0)</f>
        <v>5.0087565306148107E-2</v>
      </c>
      <c r="J54" s="187">
        <f>IFERROR('AAL mundo '!$G54/(Indicadores!$O54)*100,0)</f>
        <v>3.0578802253512272E-2</v>
      </c>
      <c r="K54" s="189">
        <f>IFERROR('AAL mundo '!$I54/(Indicadores!$I54)*100,0)</f>
        <v>0</v>
      </c>
      <c r="L54" s="186">
        <f>IFERROR('AAL mundo '!$I54/(Indicadores!$K54)*100,0)</f>
        <v>0</v>
      </c>
      <c r="M54" s="186">
        <f>IFERROR('AAL mundo '!$I54/(Indicadores!$M54)*100,0)</f>
        <v>0</v>
      </c>
      <c r="N54" s="187">
        <f>IFERROR('AAL mundo '!$I54/(Indicadores!$O54)*100,0)</f>
        <v>0</v>
      </c>
      <c r="O54" s="189">
        <f>IFERROR('AAL mundo '!$K54/(Indicadores!$I54)*100,0)</f>
        <v>0</v>
      </c>
      <c r="P54" s="186">
        <f>IFERROR('AAL mundo '!$K54/(Indicadores!$K54)*100,0)</f>
        <v>0</v>
      </c>
      <c r="Q54" s="186">
        <f>IFERROR('AAL mundo '!$K54/(Indicadores!$M54)*100,0)</f>
        <v>0</v>
      </c>
      <c r="R54" s="187">
        <f>IFERROR('AAL mundo '!$K54/(Indicadores!$O54)*100,0)</f>
        <v>0</v>
      </c>
      <c r="S54" s="189">
        <f>IFERROR('AAL mundo '!$M54/(Indicadores!$I54)*100,0)</f>
        <v>17.310243285060796</v>
      </c>
      <c r="T54" s="186">
        <f>IFERROR('AAL mundo '!$M54/(Indicadores!$K54)*100,0)</f>
        <v>15.418030456329458</v>
      </c>
      <c r="U54" s="186">
        <f>IFERROR('AAL mundo '!$M54/(Indicadores!$M54)*100,0)</f>
        <v>5.2025736311472972</v>
      </c>
      <c r="V54" s="187">
        <f>IFERROR('AAL mundo '!$M54/(Indicadores!$O54)*100,0)</f>
        <v>3.1762068949409055</v>
      </c>
      <c r="W54" s="189">
        <f>IFERROR('AAL mundo '!$O54/(Indicadores!$I54)*100,0)</f>
        <v>17.476896945821114</v>
      </c>
      <c r="X54" s="186">
        <f>IFERROR('AAL mundo '!$O54/(Indicadores!$K54)*100,0)</f>
        <v>15.566466915306258</v>
      </c>
      <c r="Y54" s="186">
        <f>IFERROR('AAL mundo '!$O54/(Indicadores!$M54)*100,0)</f>
        <v>5.2526611964534444</v>
      </c>
      <c r="Z54" s="187">
        <f>IFERROR('AAL mundo '!$O54/(Indicadores!$O54)*100,0)</f>
        <v>3.2067856971944178</v>
      </c>
    </row>
    <row r="55" spans="1:26">
      <c r="A55" s="254" t="str">
        <f>'AAL mundo '!A55</f>
        <v>North America</v>
      </c>
      <c r="B55" s="254" t="str">
        <f>'AAL mundo '!B55</f>
        <v>BMU</v>
      </c>
      <c r="C55" s="254" t="str">
        <f>'AAL mundo '!C55</f>
        <v>Bermuda</v>
      </c>
      <c r="D55" s="254" t="str">
        <f>'AAL mundo '!D55</f>
        <v>SIDS</v>
      </c>
      <c r="E55" s="254" t="str">
        <f>'AAL mundo '!E55</f>
        <v>High income: nonOECD</v>
      </c>
      <c r="F55" s="255">
        <f>'AAL mundo '!F55</f>
        <v>10451.9</v>
      </c>
      <c r="G55" s="189">
        <f>IFERROR('AAL mundo '!$G55/(Indicadores!$I55)*100,0)</f>
        <v>0</v>
      </c>
      <c r="H55" s="186">
        <f>IFERROR('AAL mundo '!$G55/(Indicadores!$K55)*100,0)</f>
        <v>0</v>
      </c>
      <c r="I55" s="186">
        <f>IFERROR('AAL mundo '!$G55/(Indicadores!$M55)*100,0)</f>
        <v>0</v>
      </c>
      <c r="J55" s="187">
        <f>IFERROR('AAL mundo '!$G55/(Indicadores!$O55)*100,0)</f>
        <v>0</v>
      </c>
      <c r="K55" s="189">
        <f>IFERROR('AAL mundo '!$I55/(Indicadores!$I55)*100,0)</f>
        <v>0</v>
      </c>
      <c r="L55" s="186">
        <f>IFERROR('AAL mundo '!$I55/(Indicadores!$K55)*100,0)</f>
        <v>0</v>
      </c>
      <c r="M55" s="186">
        <f>IFERROR('AAL mundo '!$I55/(Indicadores!$M55)*100,0)</f>
        <v>61.57739029906444</v>
      </c>
      <c r="N55" s="187">
        <f>IFERROR('AAL mundo '!$I55/(Indicadores!$O55)*100,0)</f>
        <v>61.57739029906444</v>
      </c>
      <c r="O55" s="189">
        <f>IFERROR('AAL mundo '!$K55/(Indicadores!$I55)*100,0)</f>
        <v>0</v>
      </c>
      <c r="P55" s="186">
        <f>IFERROR('AAL mundo '!$K55/(Indicadores!$K55)*100,0)</f>
        <v>0</v>
      </c>
      <c r="Q55" s="186">
        <f>IFERROR('AAL mundo '!$K55/(Indicadores!$M55)*100,0)</f>
        <v>7.0443165892049533E-2</v>
      </c>
      <c r="R55" s="187">
        <f>IFERROR('AAL mundo '!$K55/(Indicadores!$O55)*100,0)</f>
        <v>7.0443165892049533E-2</v>
      </c>
      <c r="S55" s="189">
        <f>IFERROR('AAL mundo '!$M55/(Indicadores!$I55)*100,0)</f>
        <v>0</v>
      </c>
      <c r="T55" s="186">
        <f>IFERROR('AAL mundo '!$M55/(Indicadores!$K55)*100,0)</f>
        <v>0</v>
      </c>
      <c r="U55" s="186">
        <f>IFERROR('AAL mundo '!$M55/(Indicadores!$M55)*100,0)</f>
        <v>0</v>
      </c>
      <c r="V55" s="187">
        <f>IFERROR('AAL mundo '!$M55/(Indicadores!$O55)*100,0)</f>
        <v>0</v>
      </c>
      <c r="W55" s="189">
        <f>IFERROR('AAL mundo '!$O55/(Indicadores!$I55)*100,0)</f>
        <v>0</v>
      </c>
      <c r="X55" s="186">
        <f>IFERROR('AAL mundo '!$O55/(Indicadores!$K55)*100,0)</f>
        <v>0</v>
      </c>
      <c r="Y55" s="186">
        <f>IFERROR('AAL mundo '!$O55/(Indicadores!$M55)*100,0)</f>
        <v>61.647833464956477</v>
      </c>
      <c r="Z55" s="187">
        <f>IFERROR('AAL mundo '!$O55/(Indicadores!$O55)*100,0)</f>
        <v>61.647833464956477</v>
      </c>
    </row>
    <row r="56" spans="1:26">
      <c r="A56" s="254" t="str">
        <f>'AAL mundo '!A56</f>
        <v>South Asia</v>
      </c>
      <c r="B56" s="254" t="str">
        <f>'AAL mundo '!B56</f>
        <v>BTN</v>
      </c>
      <c r="C56" s="254" t="str">
        <f>'AAL mundo '!C56</f>
        <v>Bhutan</v>
      </c>
      <c r="D56" s="254" t="str">
        <f>'AAL mundo '!D56</f>
        <v/>
      </c>
      <c r="E56" s="254" t="str">
        <f>'AAL mundo '!E56</f>
        <v>Lower middle income</v>
      </c>
      <c r="F56" s="255">
        <f>'AAL mundo '!F56</f>
        <v>11083.7</v>
      </c>
      <c r="G56" s="189">
        <f>IFERROR('AAL mundo '!$G56/(Indicadores!$I56)*100,0)</f>
        <v>20.17399088391285</v>
      </c>
      <c r="H56" s="186">
        <f>IFERROR('AAL mundo '!$G56/(Indicadores!$K56)*100,0)</f>
        <v>14.441381593137617</v>
      </c>
      <c r="I56" s="186">
        <f>IFERROR('AAL mundo '!$G56/(Indicadores!$M56)*100,0)</f>
        <v>6.8355306831723794</v>
      </c>
      <c r="J56" s="187">
        <f>IFERROR('AAL mundo '!$G56/(Indicadores!$O56)*100,0)</f>
        <v>3.7720384122615078</v>
      </c>
      <c r="K56" s="189">
        <f>IFERROR('AAL mundo '!$I56/(Indicadores!$I56)*100,0)</f>
        <v>0</v>
      </c>
      <c r="L56" s="186">
        <f>IFERROR('AAL mundo '!$I56/(Indicadores!$K56)*100,0)</f>
        <v>0</v>
      </c>
      <c r="M56" s="186">
        <f>IFERROR('AAL mundo '!$I56/(Indicadores!$M56)*100,0)</f>
        <v>0</v>
      </c>
      <c r="N56" s="187">
        <f>IFERROR('AAL mundo '!$I56/(Indicadores!$O56)*100,0)</f>
        <v>0</v>
      </c>
      <c r="O56" s="189">
        <f>IFERROR('AAL mundo '!$K56/(Indicadores!$I56)*100,0)</f>
        <v>0</v>
      </c>
      <c r="P56" s="186">
        <f>IFERROR('AAL mundo '!$K56/(Indicadores!$K56)*100,0)</f>
        <v>0</v>
      </c>
      <c r="Q56" s="186">
        <f>IFERROR('AAL mundo '!$K56/(Indicadores!$M56)*100,0)</f>
        <v>0</v>
      </c>
      <c r="R56" s="187">
        <f>IFERROR('AAL mundo '!$K56/(Indicadores!$O56)*100,0)</f>
        <v>0</v>
      </c>
      <c r="S56" s="189">
        <f>IFERROR('AAL mundo '!$M56/(Indicadores!$I56)*100,0)</f>
        <v>115.12826376608911</v>
      </c>
      <c r="T56" s="186">
        <f>IFERROR('AAL mundo '!$M56/(Indicadores!$K56)*100,0)</f>
        <v>82.413598715725186</v>
      </c>
      <c r="U56" s="186">
        <f>IFERROR('AAL mundo '!$M56/(Indicadores!$M56)*100,0)</f>
        <v>39.008780364870944</v>
      </c>
      <c r="V56" s="187">
        <f>IFERROR('AAL mundo '!$M56/(Indicadores!$O56)*100,0)</f>
        <v>21.526144021853266</v>
      </c>
      <c r="W56" s="189">
        <f>IFERROR('AAL mundo '!$O56/(Indicadores!$I56)*100,0)</f>
        <v>135.30225465000197</v>
      </c>
      <c r="X56" s="186">
        <f>IFERROR('AAL mundo '!$O56/(Indicadores!$K56)*100,0)</f>
        <v>96.854980308862807</v>
      </c>
      <c r="Y56" s="186">
        <f>IFERROR('AAL mundo '!$O56/(Indicadores!$M56)*100,0)</f>
        <v>45.844311048043316</v>
      </c>
      <c r="Z56" s="187">
        <f>IFERROR('AAL mundo '!$O56/(Indicadores!$O56)*100,0)</f>
        <v>25.298182434114775</v>
      </c>
    </row>
    <row r="57" spans="1:26">
      <c r="A57" s="254" t="str">
        <f>'AAL mundo '!A57</f>
        <v>LAC</v>
      </c>
      <c r="B57" s="254" t="str">
        <f>'AAL mundo '!B57</f>
        <v>BOL</v>
      </c>
      <c r="C57" s="254" t="str">
        <f>'AAL mundo '!C57</f>
        <v>Bolivia (Plurinational State of)</v>
      </c>
      <c r="D57" s="254" t="str">
        <f>'AAL mundo '!D57</f>
        <v/>
      </c>
      <c r="E57" s="254" t="str">
        <f>'AAL mundo '!E57</f>
        <v>Lower middle income</v>
      </c>
      <c r="F57" s="255">
        <f>'AAL mundo '!F57</f>
        <v>60590</v>
      </c>
      <c r="G57" s="189">
        <f>IFERROR('AAL mundo '!$G57/(Indicadores!$I57)*100,0)</f>
        <v>4.4604938102380753</v>
      </c>
      <c r="H57" s="186">
        <f>IFERROR('AAL mundo '!$G57/(Indicadores!$K57)*100,0)</f>
        <v>10.466638175653488</v>
      </c>
      <c r="I57" s="186">
        <f>IFERROR('AAL mundo '!$G57/(Indicadores!$M57)*100,0)</f>
        <v>3.208270737261786</v>
      </c>
      <c r="J57" s="187">
        <f>IFERROR('AAL mundo '!$G57/(Indicadores!$O57)*100,0)</f>
        <v>1.5837156562186225</v>
      </c>
      <c r="K57" s="189">
        <f>IFERROR('AAL mundo '!$I57/(Indicadores!$I57)*100,0)</f>
        <v>0</v>
      </c>
      <c r="L57" s="186">
        <f>IFERROR('AAL mundo '!$I57/(Indicadores!$K57)*100,0)</f>
        <v>0</v>
      </c>
      <c r="M57" s="186">
        <f>IFERROR('AAL mundo '!$I57/(Indicadores!$M57)*100,0)</f>
        <v>0</v>
      </c>
      <c r="N57" s="187">
        <f>IFERROR('AAL mundo '!$I57/(Indicadores!$O57)*100,0)</f>
        <v>0</v>
      </c>
      <c r="O57" s="189">
        <f>IFERROR('AAL mundo '!$K57/(Indicadores!$I57)*100,0)</f>
        <v>0</v>
      </c>
      <c r="P57" s="186">
        <f>IFERROR('AAL mundo '!$K57/(Indicadores!$K57)*100,0)</f>
        <v>0</v>
      </c>
      <c r="Q57" s="186">
        <f>IFERROR('AAL mundo '!$K57/(Indicadores!$M57)*100,0)</f>
        <v>0</v>
      </c>
      <c r="R57" s="187">
        <f>IFERROR('AAL mundo '!$K57/(Indicadores!$O57)*100,0)</f>
        <v>0</v>
      </c>
      <c r="S57" s="189">
        <f>IFERROR('AAL mundo '!$M57/(Indicadores!$I57)*100,0)</f>
        <v>3.6941270884790502</v>
      </c>
      <c r="T57" s="186">
        <f>IFERROR('AAL mundo '!$M57/(Indicadores!$K57)*100,0)</f>
        <v>8.6683432944673857</v>
      </c>
      <c r="U57" s="186">
        <f>IFERROR('AAL mundo '!$M57/(Indicadores!$M57)*100,0)</f>
        <v>2.6570510669671443</v>
      </c>
      <c r="V57" s="187">
        <f>IFERROR('AAL mundo '!$M57/(Indicadores!$O57)*100,0)</f>
        <v>1.3116141743448191</v>
      </c>
      <c r="W57" s="189">
        <f>IFERROR('AAL mundo '!$O57/(Indicadores!$I57)*100,0)</f>
        <v>8.1546208987171234</v>
      </c>
      <c r="X57" s="186">
        <f>IFERROR('AAL mundo '!$O57/(Indicadores!$K57)*100,0)</f>
        <v>19.13498147012087</v>
      </c>
      <c r="Y57" s="186">
        <f>IFERROR('AAL mundo '!$O57/(Indicadores!$M57)*100,0)</f>
        <v>5.8653218042289295</v>
      </c>
      <c r="Z57" s="187">
        <f>IFERROR('AAL mundo '!$O57/(Indicadores!$O57)*100,0)</f>
        <v>2.8953298305634414</v>
      </c>
    </row>
    <row r="58" spans="1:26">
      <c r="A58" s="254" t="str">
        <f>'AAL mundo '!A58</f>
        <v>Europe and Central Asia</v>
      </c>
      <c r="B58" s="254" t="str">
        <f>'AAL mundo '!B58</f>
        <v>BIH</v>
      </c>
      <c r="C58" s="254" t="str">
        <f>'AAL mundo '!C58</f>
        <v>Bosnia and Herzegovina</v>
      </c>
      <c r="D58" s="254" t="str">
        <f>'AAL mundo '!D58</f>
        <v/>
      </c>
      <c r="E58" s="254" t="str">
        <f>'AAL mundo '!E58</f>
        <v>Upper middle income</v>
      </c>
      <c r="F58" s="255">
        <f>'AAL mundo '!F58</f>
        <v>30656.2</v>
      </c>
      <c r="G58" s="189">
        <f>IFERROR('AAL mundo '!$G58/(Indicadores!$I58)*100,0)</f>
        <v>0.77523031395209685</v>
      </c>
      <c r="H58" s="186">
        <f>IFERROR('AAL mundo '!$G58/(Indicadores!$K58)*100,0)</f>
        <v>1.1718857322915375</v>
      </c>
      <c r="I58" s="186">
        <f>IFERROR('AAL mundo '!$G58/(Indicadores!$M58)*100,0)</f>
        <v>0</v>
      </c>
      <c r="J58" s="187">
        <f>IFERROR('AAL mundo '!$G58/(Indicadores!$O58)*100,0)</f>
        <v>0.46657791450745262</v>
      </c>
      <c r="K58" s="189">
        <f>IFERROR('AAL mundo '!$I58/(Indicadores!$I58)*100,0)</f>
        <v>0</v>
      </c>
      <c r="L58" s="186">
        <f>IFERROR('AAL mundo '!$I58/(Indicadores!$K58)*100,0)</f>
        <v>0</v>
      </c>
      <c r="M58" s="186">
        <f>IFERROR('AAL mundo '!$I58/(Indicadores!$M58)*100,0)</f>
        <v>0</v>
      </c>
      <c r="N58" s="187">
        <f>IFERROR('AAL mundo '!$I58/(Indicadores!$O58)*100,0)</f>
        <v>0</v>
      </c>
      <c r="O58" s="189">
        <f>IFERROR('AAL mundo '!$K58/(Indicadores!$I58)*100,0)</f>
        <v>0</v>
      </c>
      <c r="P58" s="186">
        <f>IFERROR('AAL mundo '!$K58/(Indicadores!$K58)*100,0)</f>
        <v>0</v>
      </c>
      <c r="Q58" s="186">
        <f>IFERROR('AAL mundo '!$K58/(Indicadores!$M58)*100,0)</f>
        <v>0</v>
      </c>
      <c r="R58" s="187">
        <f>IFERROR('AAL mundo '!$K58/(Indicadores!$O58)*100,0)</f>
        <v>0</v>
      </c>
      <c r="S58" s="189">
        <f>IFERROR('AAL mundo '!$M58/(Indicadores!$I58)*100,0)</f>
        <v>2.436438129563733</v>
      </c>
      <c r="T58" s="186">
        <f>IFERROR('AAL mundo '!$M58/(Indicadores!$K58)*100,0)</f>
        <v>3.6830694443448317</v>
      </c>
      <c r="U58" s="186">
        <f>IFERROR('AAL mundo '!$M58/(Indicadores!$M58)*100,0)</f>
        <v>0</v>
      </c>
      <c r="V58" s="187">
        <f>IFERROR('AAL mundo '!$M58/(Indicadores!$O58)*100,0)</f>
        <v>1.4663877313091367</v>
      </c>
      <c r="W58" s="189">
        <f>IFERROR('AAL mundo '!$O58/(Indicadores!$I58)*100,0)</f>
        <v>3.2116684435158298</v>
      </c>
      <c r="X58" s="186">
        <f>IFERROR('AAL mundo '!$O58/(Indicadores!$K58)*100,0)</f>
        <v>4.8549551766363681</v>
      </c>
      <c r="Y58" s="186">
        <f>IFERROR('AAL mundo '!$O58/(Indicadores!$M58)*100,0)</f>
        <v>0</v>
      </c>
      <c r="Z58" s="187">
        <f>IFERROR('AAL mundo '!$O58/(Indicadores!$O58)*100,0)</f>
        <v>1.9329656458165891</v>
      </c>
    </row>
    <row r="59" spans="1:26">
      <c r="A59" s="254" t="str">
        <f>'AAL mundo '!A59</f>
        <v>Sub-Saharan Africa</v>
      </c>
      <c r="B59" s="254" t="str">
        <f>'AAL mundo '!B59</f>
        <v>BWA</v>
      </c>
      <c r="C59" s="254" t="str">
        <f>'AAL mundo '!C59</f>
        <v>Botswana</v>
      </c>
      <c r="D59" s="254" t="str">
        <f>'AAL mundo '!D59</f>
        <v/>
      </c>
      <c r="E59" s="254" t="str">
        <f>'AAL mundo '!E59</f>
        <v>Upper middle income</v>
      </c>
      <c r="F59" s="255">
        <f>'AAL mundo '!F59</f>
        <v>90628.6</v>
      </c>
      <c r="G59" s="189">
        <f>IFERROR('AAL mundo '!$G59/(Indicadores!$I59)*100,0)</f>
        <v>8.2214336750499726</v>
      </c>
      <c r="H59" s="186">
        <f>IFERROR('AAL mundo '!$G59/(Indicadores!$K59)*100,0)</f>
        <v>7.0650418777028818</v>
      </c>
      <c r="I59" s="186">
        <f>IFERROR('AAL mundo '!$G59/(Indicadores!$M59)*100,0)</f>
        <v>3.1859649332285578</v>
      </c>
      <c r="J59" s="187">
        <f>IFERROR('AAL mundo '!$G59/(Indicadores!$O59)*100,0)</f>
        <v>1.7202914693364026</v>
      </c>
      <c r="K59" s="189">
        <f>IFERROR('AAL mundo '!$I59/(Indicadores!$I59)*100,0)</f>
        <v>0</v>
      </c>
      <c r="L59" s="186">
        <f>IFERROR('AAL mundo '!$I59/(Indicadores!$K59)*100,0)</f>
        <v>0</v>
      </c>
      <c r="M59" s="186">
        <f>IFERROR('AAL mundo '!$I59/(Indicadores!$M59)*100,0)</f>
        <v>0</v>
      </c>
      <c r="N59" s="187">
        <f>IFERROR('AAL mundo '!$I59/(Indicadores!$O59)*100,0)</f>
        <v>0</v>
      </c>
      <c r="O59" s="189">
        <f>IFERROR('AAL mundo '!$K59/(Indicadores!$I59)*100,0)</f>
        <v>0</v>
      </c>
      <c r="P59" s="186">
        <f>IFERROR('AAL mundo '!$K59/(Indicadores!$K59)*100,0)</f>
        <v>0</v>
      </c>
      <c r="Q59" s="186">
        <f>IFERROR('AAL mundo '!$K59/(Indicadores!$M59)*100,0)</f>
        <v>0</v>
      </c>
      <c r="R59" s="187">
        <f>IFERROR('AAL mundo '!$K59/(Indicadores!$O59)*100,0)</f>
        <v>0</v>
      </c>
      <c r="S59" s="189">
        <f>IFERROR('AAL mundo '!$M59/(Indicadores!$I59)*100,0)</f>
        <v>13.309277428254489</v>
      </c>
      <c r="T59" s="186">
        <f>IFERROR('AAL mundo '!$M59/(Indicadores!$K59)*100,0)</f>
        <v>11.437251227598349</v>
      </c>
      <c r="U59" s="186">
        <f>IFERROR('AAL mundo '!$M59/(Indicadores!$M59)*100,0)</f>
        <v>5.1576030226591154</v>
      </c>
      <c r="V59" s="187">
        <f>IFERROR('AAL mundo '!$M59/(Indicadores!$O59)*100,0)</f>
        <v>2.784895837856233</v>
      </c>
      <c r="W59" s="189">
        <f>IFERROR('AAL mundo '!$O59/(Indicadores!$I59)*100,0)</f>
        <v>21.530711103304458</v>
      </c>
      <c r="X59" s="186">
        <f>IFERROR('AAL mundo '!$O59/(Indicadores!$K59)*100,0)</f>
        <v>18.502293105301231</v>
      </c>
      <c r="Y59" s="186">
        <f>IFERROR('AAL mundo '!$O59/(Indicadores!$M59)*100,0)</f>
        <v>8.3435679558876714</v>
      </c>
      <c r="Z59" s="187">
        <f>IFERROR('AAL mundo '!$O59/(Indicadores!$O59)*100,0)</f>
        <v>4.5051873071926352</v>
      </c>
    </row>
    <row r="60" spans="1:26">
      <c r="A60" s="254" t="str">
        <f>'AAL mundo '!A60</f>
        <v>LAC</v>
      </c>
      <c r="B60" s="254" t="str">
        <f>'AAL mundo '!B60</f>
        <v>BRA</v>
      </c>
      <c r="C60" s="254" t="str">
        <f>'AAL mundo '!C60</f>
        <v>Brazil</v>
      </c>
      <c r="D60" s="254" t="str">
        <f>'AAL mundo '!D60</f>
        <v/>
      </c>
      <c r="E60" s="254" t="str">
        <f>'AAL mundo '!E60</f>
        <v>Upper middle income</v>
      </c>
      <c r="F60" s="255">
        <f>'AAL mundo '!F60</f>
        <v>6817410</v>
      </c>
      <c r="G60" s="189">
        <f>IFERROR('AAL mundo '!$G60/(Indicadores!$I60)*100,0)</f>
        <v>0</v>
      </c>
      <c r="H60" s="186">
        <f>IFERROR('AAL mundo '!$G60/(Indicadores!$K60)*100,0)</f>
        <v>0</v>
      </c>
      <c r="I60" s="186">
        <f>IFERROR('AAL mundo '!$G60/(Indicadores!$M60)*100,0)</f>
        <v>0</v>
      </c>
      <c r="J60" s="187">
        <f>IFERROR('AAL mundo '!$G60/(Indicadores!$O60)*100,0)</f>
        <v>0</v>
      </c>
      <c r="K60" s="189">
        <f>IFERROR('AAL mundo '!$I60/(Indicadores!$I60)*100,0)</f>
        <v>0</v>
      </c>
      <c r="L60" s="186">
        <f>IFERROR('AAL mundo '!$I60/(Indicadores!$K60)*100,0)</f>
        <v>0</v>
      </c>
      <c r="M60" s="186">
        <f>IFERROR('AAL mundo '!$I60/(Indicadores!$M60)*100,0)</f>
        <v>0</v>
      </c>
      <c r="N60" s="187">
        <f>IFERROR('AAL mundo '!$I60/(Indicadores!$O60)*100,0)</f>
        <v>0</v>
      </c>
      <c r="O60" s="189">
        <f>IFERROR('AAL mundo '!$K60/(Indicadores!$I60)*100,0)</f>
        <v>0</v>
      </c>
      <c r="P60" s="186">
        <f>IFERROR('AAL mundo '!$K60/(Indicadores!$K60)*100,0)</f>
        <v>0</v>
      </c>
      <c r="Q60" s="186">
        <f>IFERROR('AAL mundo '!$K60/(Indicadores!$M60)*100,0)</f>
        <v>0</v>
      </c>
      <c r="R60" s="187">
        <f>IFERROR('AAL mundo '!$K60/(Indicadores!$O60)*100,0)</f>
        <v>0</v>
      </c>
      <c r="S60" s="189">
        <f>IFERROR('AAL mundo '!$M60/(Indicadores!$I60)*100,0)</f>
        <v>1.0552617256350509</v>
      </c>
      <c r="T60" s="186">
        <f>IFERROR('AAL mundo '!$M60/(Indicadores!$K60)*100,0)</f>
        <v>2.8273735474646897</v>
      </c>
      <c r="U60" s="186">
        <f>IFERROR('AAL mundo '!$M60/(Indicadores!$M60)*100,0)</f>
        <v>2.5327395518472096</v>
      </c>
      <c r="V60" s="187">
        <f>IFERROR('AAL mundo '!$M60/(Indicadores!$O60)*100,0)</f>
        <v>0.58957163422987491</v>
      </c>
      <c r="W60" s="189">
        <f>IFERROR('AAL mundo '!$O60/(Indicadores!$I60)*100,0)</f>
        <v>1.0552617256350509</v>
      </c>
      <c r="X60" s="186">
        <f>IFERROR('AAL mundo '!$O60/(Indicadores!$K60)*100,0)</f>
        <v>2.8273735474646897</v>
      </c>
      <c r="Y60" s="186">
        <f>IFERROR('AAL mundo '!$O60/(Indicadores!$M60)*100,0)</f>
        <v>2.5327395518472096</v>
      </c>
      <c r="Z60" s="187">
        <f>IFERROR('AAL mundo '!$O60/(Indicadores!$O60)*100,0)</f>
        <v>0.58957163422987491</v>
      </c>
    </row>
    <row r="61" spans="1:26">
      <c r="A61" s="254" t="str">
        <f>'AAL mundo '!A61</f>
        <v>LAC</v>
      </c>
      <c r="B61" s="254" t="str">
        <f>'AAL mundo '!B61</f>
        <v>VGB</v>
      </c>
      <c r="C61" s="254" t="str">
        <f>'AAL mundo '!C61</f>
        <v>British Virgin Islands</v>
      </c>
      <c r="D61" s="254" t="str">
        <f>'AAL mundo '!D61</f>
        <v>SIDS</v>
      </c>
      <c r="E61" s="254" t="str">
        <f>'AAL mundo '!E61</f>
        <v>N.D</v>
      </c>
      <c r="F61" s="255">
        <f>'AAL mundo '!F61</f>
        <v>3849.5</v>
      </c>
      <c r="G61" s="189">
        <f>IFERROR('AAL mundo '!$G61/(Indicadores!$I61)*100,0)</f>
        <v>0</v>
      </c>
      <c r="H61" s="186">
        <f>IFERROR('AAL mundo '!$G61/(Indicadores!$K61)*100,0)</f>
        <v>0</v>
      </c>
      <c r="I61" s="186">
        <f>IFERROR('AAL mundo '!$G61/(Indicadores!$M61)*100,0)</f>
        <v>0</v>
      </c>
      <c r="J61" s="187">
        <f>IFERROR('AAL mundo '!$G61/(Indicadores!$O61)*100,0)</f>
        <v>0</v>
      </c>
      <c r="K61" s="189">
        <f>IFERROR('AAL mundo '!$I61/(Indicadores!$I61)*100,0)</f>
        <v>0</v>
      </c>
      <c r="L61" s="186">
        <f>IFERROR('AAL mundo '!$I61/(Indicadores!$K61)*100,0)</f>
        <v>0</v>
      </c>
      <c r="M61" s="186">
        <f>IFERROR('AAL mundo '!$I61/(Indicadores!$M61)*100,0)</f>
        <v>0</v>
      </c>
      <c r="N61" s="187">
        <f>IFERROR('AAL mundo '!$I61/(Indicadores!$O61)*100,0)</f>
        <v>0</v>
      </c>
      <c r="O61" s="189">
        <f>IFERROR('AAL mundo '!$K61/(Indicadores!$I61)*100,0)</f>
        <v>0</v>
      </c>
      <c r="P61" s="186">
        <f>IFERROR('AAL mundo '!$K61/(Indicadores!$K61)*100,0)</f>
        <v>0</v>
      </c>
      <c r="Q61" s="186">
        <f>IFERROR('AAL mundo '!$K61/(Indicadores!$M61)*100,0)</f>
        <v>0</v>
      </c>
      <c r="R61" s="187">
        <f>IFERROR('AAL mundo '!$K61/(Indicadores!$O61)*100,0)</f>
        <v>0</v>
      </c>
      <c r="S61" s="189">
        <f>IFERROR('AAL mundo '!$M61/(Indicadores!$I61)*100,0)</f>
        <v>0</v>
      </c>
      <c r="T61" s="186">
        <f>IFERROR('AAL mundo '!$M61/(Indicadores!$K61)*100,0)</f>
        <v>0</v>
      </c>
      <c r="U61" s="186">
        <f>IFERROR('AAL mundo '!$M61/(Indicadores!$M61)*100,0)</f>
        <v>0</v>
      </c>
      <c r="V61" s="187">
        <f>IFERROR('AAL mundo '!$M61/(Indicadores!$O61)*100,0)</f>
        <v>0</v>
      </c>
      <c r="W61" s="189">
        <f>IFERROR('AAL mundo '!$O61/(Indicadores!$I61)*100,0)</f>
        <v>0</v>
      </c>
      <c r="X61" s="186">
        <f>IFERROR('AAL mundo '!$O61/(Indicadores!$K61)*100,0)</f>
        <v>0</v>
      </c>
      <c r="Y61" s="186">
        <f>IFERROR('AAL mundo '!$O61/(Indicadores!$M61)*100,0)</f>
        <v>0</v>
      </c>
      <c r="Z61" s="187">
        <f>IFERROR('AAL mundo '!$O61/(Indicadores!$O61)*100,0)</f>
        <v>0</v>
      </c>
    </row>
    <row r="62" spans="1:26">
      <c r="A62" s="254" t="str">
        <f>'AAL mundo '!A62</f>
        <v>East Asia and the Pacific</v>
      </c>
      <c r="B62" s="254" t="str">
        <f>'AAL mundo '!B62</f>
        <v>BRN</v>
      </c>
      <c r="C62" s="254" t="str">
        <f>'AAL mundo '!C62</f>
        <v>Brunei Darussalam</v>
      </c>
      <c r="D62" s="254" t="str">
        <f>'AAL mundo '!D62</f>
        <v/>
      </c>
      <c r="E62" s="254" t="str">
        <f>'AAL mundo '!E62</f>
        <v>High income: nonOECD</v>
      </c>
      <c r="F62" s="255">
        <f>'AAL mundo '!F62</f>
        <v>71236.5</v>
      </c>
      <c r="G62" s="189">
        <f>IFERROR('AAL mundo '!$G62/(Indicadores!$I62)*100,0)</f>
        <v>4.9911507214321569</v>
      </c>
      <c r="H62" s="186">
        <f>IFERROR('AAL mundo '!$G62/(Indicadores!$K62)*100,0)</f>
        <v>2.2255725230651202</v>
      </c>
      <c r="I62" s="186">
        <f>IFERROR('AAL mundo '!$G62/(Indicadores!$M62)*100,0)</f>
        <v>0.92214142910095886</v>
      </c>
      <c r="J62" s="187">
        <f>IFERROR('AAL mundo '!$G62/(Indicadores!$O62)*100,0)</f>
        <v>0.57666484062975698</v>
      </c>
      <c r="K62" s="189">
        <f>IFERROR('AAL mundo '!$I62/(Indicadores!$I62)*100,0)</f>
        <v>0</v>
      </c>
      <c r="L62" s="186">
        <f>IFERROR('AAL mundo '!$I62/(Indicadores!$K62)*100,0)</f>
        <v>0</v>
      </c>
      <c r="M62" s="186">
        <f>IFERROR('AAL mundo '!$I62/(Indicadores!$M62)*100,0)</f>
        <v>0</v>
      </c>
      <c r="N62" s="187">
        <f>IFERROR('AAL mundo '!$I62/(Indicadores!$O62)*100,0)</f>
        <v>0</v>
      </c>
      <c r="O62" s="189">
        <f>IFERROR('AAL mundo '!$K62/(Indicadores!$I62)*100,0)</f>
        <v>0.33610442568566712</v>
      </c>
      <c r="P62" s="186">
        <f>IFERROR('AAL mundo '!$K62/(Indicadores!$K62)*100,0)</f>
        <v>0.14987020357340874</v>
      </c>
      <c r="Q62" s="186">
        <f>IFERROR('AAL mundo '!$K62/(Indicadores!$M62)*100,0)</f>
        <v>6.2097065932724502E-2</v>
      </c>
      <c r="R62" s="187">
        <f>IFERROR('AAL mundo '!$K62/(Indicadores!$O62)*100,0)</f>
        <v>3.8832649200657036E-2</v>
      </c>
      <c r="S62" s="189">
        <f>IFERROR('AAL mundo '!$M62/(Indicadores!$I62)*100,0)</f>
        <v>21.947618997274063</v>
      </c>
      <c r="T62" s="186">
        <f>IFERROR('AAL mundo '!$M62/(Indicadores!$K62)*100,0)</f>
        <v>9.7865242933435912</v>
      </c>
      <c r="U62" s="186">
        <f>IFERROR('AAL mundo '!$M62/(Indicadores!$M62)*100,0)</f>
        <v>4.0549384054069098</v>
      </c>
      <c r="V62" s="187">
        <f>IFERROR('AAL mundo '!$M62/(Indicadores!$O62)*100,0)</f>
        <v>2.5357719928029048</v>
      </c>
      <c r="W62" s="189">
        <f>IFERROR('AAL mundo '!$O62/(Indicadores!$I62)*100,0)</f>
        <v>27.274874144391887</v>
      </c>
      <c r="X62" s="186">
        <f>IFERROR('AAL mundo '!$O62/(Indicadores!$K62)*100,0)</f>
        <v>12.16196701998212</v>
      </c>
      <c r="Y62" s="186">
        <f>IFERROR('AAL mundo '!$O62/(Indicadores!$M62)*100,0)</f>
        <v>5.0391769004405926</v>
      </c>
      <c r="Z62" s="187">
        <f>IFERROR('AAL mundo '!$O62/(Indicadores!$O62)*100,0)</f>
        <v>3.1512694826333192</v>
      </c>
    </row>
    <row r="63" spans="1:26">
      <c r="A63" s="254" t="str">
        <f>'AAL mundo '!A63</f>
        <v>Europe and Central Asia</v>
      </c>
      <c r="B63" s="254" t="str">
        <f>'AAL mundo '!B63</f>
        <v>BGR</v>
      </c>
      <c r="C63" s="254" t="str">
        <f>'AAL mundo '!C63</f>
        <v>Bulgaria</v>
      </c>
      <c r="D63" s="254" t="str">
        <f>'AAL mundo '!D63</f>
        <v/>
      </c>
      <c r="E63" s="254" t="str">
        <f>'AAL mundo '!E63</f>
        <v>Upper middle income</v>
      </c>
      <c r="F63" s="255">
        <f>'AAL mundo '!F63</f>
        <v>163822</v>
      </c>
      <c r="G63" s="189">
        <f>IFERROR('AAL mundo '!$G63/(Indicadores!$I63)*100,0)</f>
        <v>1.1361828475236959</v>
      </c>
      <c r="H63" s="186">
        <f>IFERROR('AAL mundo '!$G63/(Indicadores!$K63)*100,0)</f>
        <v>3.3945834008923406</v>
      </c>
      <c r="I63" s="186">
        <f>IFERROR('AAL mundo '!$G63/(Indicadores!$M63)*100,0)</f>
        <v>4.334759065481836</v>
      </c>
      <c r="J63" s="187">
        <f>IFERROR('AAL mundo '!$G63/(Indicadores!$O63)*100,0)</f>
        <v>0.71153091409912783</v>
      </c>
      <c r="K63" s="189">
        <f>IFERROR('AAL mundo '!$I63/(Indicadores!$I63)*100,0)</f>
        <v>0</v>
      </c>
      <c r="L63" s="186">
        <f>IFERROR('AAL mundo '!$I63/(Indicadores!$K63)*100,0)</f>
        <v>0</v>
      </c>
      <c r="M63" s="186">
        <f>IFERROR('AAL mundo '!$I63/(Indicadores!$M63)*100,0)</f>
        <v>0</v>
      </c>
      <c r="N63" s="187">
        <f>IFERROR('AAL mundo '!$I63/(Indicadores!$O63)*100,0)</f>
        <v>0</v>
      </c>
      <c r="O63" s="189">
        <f>IFERROR('AAL mundo '!$K63/(Indicadores!$I63)*100,0)</f>
        <v>0</v>
      </c>
      <c r="P63" s="186">
        <f>IFERROR('AAL mundo '!$K63/(Indicadores!$K63)*100,0)</f>
        <v>0</v>
      </c>
      <c r="Q63" s="186">
        <f>IFERROR('AAL mundo '!$K63/(Indicadores!$M63)*100,0)</f>
        <v>0</v>
      </c>
      <c r="R63" s="187">
        <f>IFERROR('AAL mundo '!$K63/(Indicadores!$O63)*100,0)</f>
        <v>0</v>
      </c>
      <c r="S63" s="189">
        <f>IFERROR('AAL mundo '!$M63/(Indicadores!$I63)*100,0)</f>
        <v>0.65627644083812331</v>
      </c>
      <c r="T63" s="186">
        <f>IFERROR('AAL mundo '!$M63/(Indicadores!$K63)*100,0)</f>
        <v>1.9607628449252184</v>
      </c>
      <c r="U63" s="186">
        <f>IFERROR('AAL mundo '!$M63/(Indicadores!$M63)*100,0)</f>
        <v>2.5038225648146639</v>
      </c>
      <c r="V63" s="187">
        <f>IFERROR('AAL mundo '!$M63/(Indicadores!$O63)*100,0)</f>
        <v>0.41099104503206574</v>
      </c>
      <c r="W63" s="189">
        <f>IFERROR('AAL mundo '!$O63/(Indicadores!$I63)*100,0)</f>
        <v>1.7924592883618191</v>
      </c>
      <c r="X63" s="186">
        <f>IFERROR('AAL mundo '!$O63/(Indicadores!$K63)*100,0)</f>
        <v>5.3553462458175582</v>
      </c>
      <c r="Y63" s="186">
        <f>IFERROR('AAL mundo '!$O63/(Indicadores!$M63)*100,0)</f>
        <v>6.838581630296499</v>
      </c>
      <c r="Z63" s="187">
        <f>IFERROR('AAL mundo '!$O63/(Indicadores!$O63)*100,0)</f>
        <v>1.1225219591311935</v>
      </c>
    </row>
    <row r="64" spans="1:26">
      <c r="A64" s="254" t="str">
        <f>'AAL mundo '!A64</f>
        <v>Sub-Saharan Africa</v>
      </c>
      <c r="B64" s="254" t="str">
        <f>'AAL mundo '!B64</f>
        <v>BFA</v>
      </c>
      <c r="C64" s="254" t="str">
        <f>'AAL mundo '!C64</f>
        <v>Burkina Faso</v>
      </c>
      <c r="D64" s="254" t="str">
        <f>'AAL mundo '!D64</f>
        <v/>
      </c>
      <c r="E64" s="254" t="str">
        <f>'AAL mundo '!E64</f>
        <v>Low income</v>
      </c>
      <c r="F64" s="255">
        <f>'AAL mundo '!F64</f>
        <v>24689.4</v>
      </c>
      <c r="G64" s="189">
        <f>IFERROR('AAL mundo '!$G64/(Indicadores!$I64)*100,0)</f>
        <v>0</v>
      </c>
      <c r="H64" s="186">
        <f>IFERROR('AAL mundo '!$G64/(Indicadores!$K64)*100,0)</f>
        <v>0</v>
      </c>
      <c r="I64" s="186">
        <f>IFERROR('AAL mundo '!$G64/(Indicadores!$M64)*100,0)</f>
        <v>0</v>
      </c>
      <c r="J64" s="187">
        <f>IFERROR('AAL mundo '!$G64/(Indicadores!$O64)*100,0)</f>
        <v>0</v>
      </c>
      <c r="K64" s="189">
        <f>IFERROR('AAL mundo '!$I64/(Indicadores!$I64)*100,0)</f>
        <v>0</v>
      </c>
      <c r="L64" s="186">
        <f>IFERROR('AAL mundo '!$I64/(Indicadores!$K64)*100,0)</f>
        <v>0</v>
      </c>
      <c r="M64" s="186">
        <f>IFERROR('AAL mundo '!$I64/(Indicadores!$M64)*100,0)</f>
        <v>0</v>
      </c>
      <c r="N64" s="187">
        <f>IFERROR('AAL mundo '!$I64/(Indicadores!$O64)*100,0)</f>
        <v>0</v>
      </c>
      <c r="O64" s="189">
        <f>IFERROR('AAL mundo '!$K64/(Indicadores!$I64)*100,0)</f>
        <v>0</v>
      </c>
      <c r="P64" s="186">
        <f>IFERROR('AAL mundo '!$K64/(Indicadores!$K64)*100,0)</f>
        <v>0</v>
      </c>
      <c r="Q64" s="186">
        <f>IFERROR('AAL mundo '!$K64/(Indicadores!$M64)*100,0)</f>
        <v>0</v>
      </c>
      <c r="R64" s="187">
        <f>IFERROR('AAL mundo '!$K64/(Indicadores!$O64)*100,0)</f>
        <v>0</v>
      </c>
      <c r="S64" s="189">
        <f>IFERROR('AAL mundo '!$M64/(Indicadores!$I64)*100,0)</f>
        <v>12.956731069878227</v>
      </c>
      <c r="T64" s="186">
        <f>IFERROR('AAL mundo '!$M64/(Indicadores!$K64)*100,0)</f>
        <v>7.136113356984394</v>
      </c>
      <c r="U64" s="186">
        <f>IFERROR('AAL mundo '!$M64/(Indicadores!$M64)*100,0)</f>
        <v>4.5684593021793729</v>
      </c>
      <c r="V64" s="187">
        <f>IFERROR('AAL mundo '!$M64/(Indicadores!$O64)*100,0)</f>
        <v>2.2925030252032528</v>
      </c>
      <c r="W64" s="189">
        <f>IFERROR('AAL mundo '!$O64/(Indicadores!$I64)*100,0)</f>
        <v>12.956731069878227</v>
      </c>
      <c r="X64" s="186">
        <f>IFERROR('AAL mundo '!$O64/(Indicadores!$K64)*100,0)</f>
        <v>7.136113356984394</v>
      </c>
      <c r="Y64" s="186">
        <f>IFERROR('AAL mundo '!$O64/(Indicadores!$M64)*100,0)</f>
        <v>4.5684593021793729</v>
      </c>
      <c r="Z64" s="187">
        <f>IFERROR('AAL mundo '!$O64/(Indicadores!$O64)*100,0)</f>
        <v>2.2925030252032528</v>
      </c>
    </row>
    <row r="65" spans="1:26">
      <c r="A65" s="254" t="str">
        <f>'AAL mundo '!A65</f>
        <v>Sub-Saharan Africa</v>
      </c>
      <c r="B65" s="254" t="str">
        <f>'AAL mundo '!B65</f>
        <v>BDI</v>
      </c>
      <c r="C65" s="254" t="str">
        <f>'AAL mundo '!C65</f>
        <v>Burundi</v>
      </c>
      <c r="D65" s="254" t="str">
        <f>'AAL mundo '!D65</f>
        <v/>
      </c>
      <c r="E65" s="254" t="str">
        <f>'AAL mundo '!E65</f>
        <v>Low income</v>
      </c>
      <c r="F65" s="255">
        <f>'AAL mundo '!F65</f>
        <v>3616.17</v>
      </c>
      <c r="G65" s="189">
        <f>IFERROR('AAL mundo '!$G65/(Indicadores!$I65)*100,0)</f>
        <v>9.3139176623943492</v>
      </c>
      <c r="H65" s="186">
        <f>IFERROR('AAL mundo '!$G65/(Indicadores!$K65)*100,0)</f>
        <v>6.5976265403968251</v>
      </c>
      <c r="I65" s="186">
        <f>IFERROR('AAL mundo '!$G65/(Indicadores!$M65)*100,0)</f>
        <v>2.632945123877191</v>
      </c>
      <c r="J65" s="187">
        <f>IFERROR('AAL mundo '!$G65/(Indicadores!$O65)*100,0)</f>
        <v>1.5655854497687158</v>
      </c>
      <c r="K65" s="189">
        <f>IFERROR('AAL mundo '!$I65/(Indicadores!$I65)*100,0)</f>
        <v>0</v>
      </c>
      <c r="L65" s="186">
        <f>IFERROR('AAL mundo '!$I65/(Indicadores!$K65)*100,0)</f>
        <v>0</v>
      </c>
      <c r="M65" s="186">
        <f>IFERROR('AAL mundo '!$I65/(Indicadores!$M65)*100,0)</f>
        <v>0</v>
      </c>
      <c r="N65" s="187">
        <f>IFERROR('AAL mundo '!$I65/(Indicadores!$O65)*100,0)</f>
        <v>0</v>
      </c>
      <c r="O65" s="189">
        <f>IFERROR('AAL mundo '!$K65/(Indicadores!$I65)*100,0)</f>
        <v>0</v>
      </c>
      <c r="P65" s="186">
        <f>IFERROR('AAL mundo '!$K65/(Indicadores!$K65)*100,0)</f>
        <v>0</v>
      </c>
      <c r="Q65" s="186">
        <f>IFERROR('AAL mundo '!$K65/(Indicadores!$M65)*100,0)</f>
        <v>0</v>
      </c>
      <c r="R65" s="187">
        <f>IFERROR('AAL mundo '!$K65/(Indicadores!$O65)*100,0)</f>
        <v>0</v>
      </c>
      <c r="S65" s="189">
        <f>IFERROR('AAL mundo '!$M65/(Indicadores!$I65)*100,0)</f>
        <v>6.7387517970811812</v>
      </c>
      <c r="T65" s="186">
        <f>IFERROR('AAL mundo '!$M65/(Indicadores!$K65)*100,0)</f>
        <v>4.7734765666953765</v>
      </c>
      <c r="U65" s="186">
        <f>IFERROR('AAL mundo '!$M65/(Indicadores!$M65)*100,0)</f>
        <v>1.9049732162418953</v>
      </c>
      <c r="V65" s="187">
        <f>IFERROR('AAL mundo '!$M65/(Indicadores!$O65)*100,0)</f>
        <v>1.1327233228300786</v>
      </c>
      <c r="W65" s="189">
        <f>IFERROR('AAL mundo '!$O65/(Indicadores!$I65)*100,0)</f>
        <v>16.052669459475531</v>
      </c>
      <c r="X65" s="186">
        <f>IFERROR('AAL mundo '!$O65/(Indicadores!$K65)*100,0)</f>
        <v>11.371103107092202</v>
      </c>
      <c r="Y65" s="186">
        <f>IFERROR('AAL mundo '!$O65/(Indicadores!$M65)*100,0)</f>
        <v>4.537918340119087</v>
      </c>
      <c r="Z65" s="187">
        <f>IFERROR('AAL mundo '!$O65/(Indicadores!$O65)*100,0)</f>
        <v>2.6983087725987942</v>
      </c>
    </row>
    <row r="66" spans="1:26">
      <c r="A66" s="254" t="str">
        <f>'AAL mundo '!A66</f>
        <v>Sub-Saharan Africa</v>
      </c>
      <c r="B66" s="254" t="str">
        <f>'AAL mundo '!B66</f>
        <v>CPV</v>
      </c>
      <c r="C66" s="254" t="str">
        <f>'AAL mundo '!C66</f>
        <v>Cabo Verde</v>
      </c>
      <c r="D66" s="254" t="str">
        <f>'AAL mundo '!D66</f>
        <v>SIDS</v>
      </c>
      <c r="E66" s="254" t="str">
        <f>'AAL mundo '!E66</f>
        <v>Lower middle income</v>
      </c>
      <c r="F66" s="255">
        <f>'AAL mundo '!F66</f>
        <v>7137.79</v>
      </c>
      <c r="G66" s="189">
        <f>IFERROR('AAL mundo '!$G66/(Indicadores!$I66)*100,0)</f>
        <v>0</v>
      </c>
      <c r="H66" s="186">
        <f>IFERROR('AAL mundo '!$G66/(Indicadores!$K66)*100,0)</f>
        <v>0</v>
      </c>
      <c r="I66" s="186">
        <f>IFERROR('AAL mundo '!$G66/(Indicadores!$M66)*100,0)</f>
        <v>0</v>
      </c>
      <c r="J66" s="187">
        <f>IFERROR('AAL mundo '!$G66/(Indicadores!$O66)*100,0)</f>
        <v>0</v>
      </c>
      <c r="K66" s="189">
        <f>IFERROR('AAL mundo '!$I66/(Indicadores!$I66)*100,0)</f>
        <v>0.20058870660247199</v>
      </c>
      <c r="L66" s="186">
        <f>IFERROR('AAL mundo '!$I66/(Indicadores!$K66)*100,0)</f>
        <v>0.37853030116918102</v>
      </c>
      <c r="M66" s="186">
        <f>IFERROR('AAL mundo '!$I66/(Indicadores!$M66)*100,0)</f>
        <v>0.16203224243723149</v>
      </c>
      <c r="N66" s="187">
        <f>IFERROR('AAL mundo '!$I66/(Indicadores!$O66)*100,0)</f>
        <v>7.2470420948973199E-2</v>
      </c>
      <c r="O66" s="189">
        <f>IFERROR('AAL mundo '!$K66/(Indicadores!$I66)*100,0)</f>
        <v>0</v>
      </c>
      <c r="P66" s="186">
        <f>IFERROR('AAL mundo '!$K66/(Indicadores!$K66)*100,0)</f>
        <v>0</v>
      </c>
      <c r="Q66" s="186">
        <f>IFERROR('AAL mundo '!$K66/(Indicadores!$M66)*100,0)</f>
        <v>0</v>
      </c>
      <c r="R66" s="187">
        <f>IFERROR('AAL mundo '!$K66/(Indicadores!$O66)*100,0)</f>
        <v>0</v>
      </c>
      <c r="S66" s="189">
        <f>IFERROR('AAL mundo '!$M66/(Indicadores!$I66)*100,0)</f>
        <v>0</v>
      </c>
      <c r="T66" s="186">
        <f>IFERROR('AAL mundo '!$M66/(Indicadores!$K66)*100,0)</f>
        <v>0</v>
      </c>
      <c r="U66" s="186">
        <f>IFERROR('AAL mundo '!$M66/(Indicadores!$M66)*100,0)</f>
        <v>0</v>
      </c>
      <c r="V66" s="187">
        <f>IFERROR('AAL mundo '!$M66/(Indicadores!$O66)*100,0)</f>
        <v>0</v>
      </c>
      <c r="W66" s="189">
        <f>IFERROR('AAL mundo '!$O66/(Indicadores!$I66)*100,0)</f>
        <v>0.20058870660247199</v>
      </c>
      <c r="X66" s="186">
        <f>IFERROR('AAL mundo '!$O66/(Indicadores!$K66)*100,0)</f>
        <v>0.37853030116918102</v>
      </c>
      <c r="Y66" s="186">
        <f>IFERROR('AAL mundo '!$O66/(Indicadores!$M66)*100,0)</f>
        <v>0.16203224243723149</v>
      </c>
      <c r="Z66" s="187">
        <f>IFERROR('AAL mundo '!$O66/(Indicadores!$O66)*100,0)</f>
        <v>7.2470420948973199E-2</v>
      </c>
    </row>
    <row r="67" spans="1:26">
      <c r="A67" s="254" t="str">
        <f>'AAL mundo '!A67</f>
        <v>East Asia and the Pacific</v>
      </c>
      <c r="B67" s="254" t="str">
        <f>'AAL mundo '!B67</f>
        <v>KHM</v>
      </c>
      <c r="C67" s="254" t="str">
        <f>'AAL mundo '!C67</f>
        <v>Cambodia</v>
      </c>
      <c r="D67" s="254" t="str">
        <f>'AAL mundo '!D67</f>
        <v/>
      </c>
      <c r="E67" s="254" t="str">
        <f>'AAL mundo '!E67</f>
        <v>Low income</v>
      </c>
      <c r="F67" s="255">
        <f>'AAL mundo '!F67</f>
        <v>27390.5</v>
      </c>
      <c r="G67" s="189">
        <f>IFERROR('AAL mundo '!$G67/(Indicadores!$I67)*100,0)</f>
        <v>0</v>
      </c>
      <c r="H67" s="186">
        <f>IFERROR('AAL mundo '!$G67/(Indicadores!$K67)*100,0)</f>
        <v>0</v>
      </c>
      <c r="I67" s="186">
        <f>IFERROR('AAL mundo '!$G67/(Indicadores!$M67)*100,0)</f>
        <v>0</v>
      </c>
      <c r="J67" s="187">
        <f>IFERROR('AAL mundo '!$G67/(Indicadores!$O67)*100,0)</f>
        <v>0</v>
      </c>
      <c r="K67" s="189">
        <f>IFERROR('AAL mundo '!$I67/(Indicadores!$I67)*100,0)</f>
        <v>8.2432299092817744E-3</v>
      </c>
      <c r="L67" s="186">
        <f>IFERROR('AAL mundo '!$I67/(Indicadores!$K67)*100,0)</f>
        <v>4.4776070017879706E-3</v>
      </c>
      <c r="M67" s="186">
        <f>IFERROR('AAL mundo '!$I67/(Indicadores!$M67)*100,0)</f>
        <v>3.4160547449378917E-3</v>
      </c>
      <c r="N67" s="187">
        <f>IFERROR('AAL mundo '!$I67/(Indicadores!$O67)*100,0)</f>
        <v>1.5689212841063247E-3</v>
      </c>
      <c r="O67" s="189">
        <f>IFERROR('AAL mundo '!$K67/(Indicadores!$I67)*100,0)</f>
        <v>0</v>
      </c>
      <c r="P67" s="186">
        <f>IFERROR('AAL mundo '!$K67/(Indicadores!$K67)*100,0)</f>
        <v>0</v>
      </c>
      <c r="Q67" s="186">
        <f>IFERROR('AAL mundo '!$K67/(Indicadores!$M67)*100,0)</f>
        <v>0</v>
      </c>
      <c r="R67" s="187">
        <f>IFERROR('AAL mundo '!$K67/(Indicadores!$O67)*100,0)</f>
        <v>0</v>
      </c>
      <c r="S67" s="189">
        <f>IFERROR('AAL mundo '!$M67/(Indicadores!$I67)*100,0)</f>
        <v>199.84062269071808</v>
      </c>
      <c r="T67" s="186">
        <f>IFERROR('AAL mundo '!$M67/(Indicadores!$K67)*100,0)</f>
        <v>108.55062654434577</v>
      </c>
      <c r="U67" s="186">
        <f>IFERROR('AAL mundo '!$M67/(Indicadores!$M67)*100,0)</f>
        <v>82.815415181529303</v>
      </c>
      <c r="V67" s="187">
        <f>IFERROR('AAL mundo '!$M67/(Indicadores!$O67)*100,0)</f>
        <v>38.035358690589632</v>
      </c>
      <c r="W67" s="189">
        <f>IFERROR('AAL mundo '!$O67/(Indicadores!$I67)*100,0)</f>
        <v>199.84886592062736</v>
      </c>
      <c r="X67" s="186">
        <f>IFERROR('AAL mundo '!$O67/(Indicadores!$K67)*100,0)</f>
        <v>108.55510415134755</v>
      </c>
      <c r="Y67" s="186">
        <f>IFERROR('AAL mundo '!$O67/(Indicadores!$M67)*100,0)</f>
        <v>82.818831236274235</v>
      </c>
      <c r="Z67" s="187">
        <f>IFERROR('AAL mundo '!$O67/(Indicadores!$O67)*100,0)</f>
        <v>38.036927611873736</v>
      </c>
    </row>
    <row r="68" spans="1:26">
      <c r="A68" s="254" t="str">
        <f>'AAL mundo '!A68</f>
        <v>Sub-Saharan Africa</v>
      </c>
      <c r="B68" s="254" t="str">
        <f>'AAL mundo '!B68</f>
        <v>CMR</v>
      </c>
      <c r="C68" s="254" t="str">
        <f>'AAL mundo '!C68</f>
        <v>Cameroon</v>
      </c>
      <c r="D68" s="254" t="str">
        <f>'AAL mundo '!D68</f>
        <v/>
      </c>
      <c r="E68" s="254" t="str">
        <f>'AAL mundo '!E68</f>
        <v>Lower middle income</v>
      </c>
      <c r="F68" s="255">
        <f>'AAL mundo '!F68</f>
        <v>81683.7</v>
      </c>
      <c r="G68" s="189">
        <f>IFERROR('AAL mundo '!$G68/(Indicadores!$I68)*100,0)</f>
        <v>5.1581753103033785</v>
      </c>
      <c r="H68" s="186">
        <f>IFERROR('AAL mundo '!$G68/(Indicadores!$K68)*100,0)</f>
        <v>2.7498067096609722</v>
      </c>
      <c r="I68" s="186">
        <f>IFERROR('AAL mundo '!$G68/(Indicadores!$M68)*100,0)</f>
        <v>1.1034118347930253</v>
      </c>
      <c r="J68" s="187">
        <f>IFERROR('AAL mundo '!$G68/(Indicadores!$O68)*100,0)</f>
        <v>0.68314930162497101</v>
      </c>
      <c r="K68" s="189">
        <f>IFERROR('AAL mundo '!$I68/(Indicadores!$I68)*100,0)</f>
        <v>0</v>
      </c>
      <c r="L68" s="186">
        <f>IFERROR('AAL mundo '!$I68/(Indicadores!$K68)*100,0)</f>
        <v>0</v>
      </c>
      <c r="M68" s="186">
        <f>IFERROR('AAL mundo '!$I68/(Indicadores!$M68)*100,0)</f>
        <v>0</v>
      </c>
      <c r="N68" s="187">
        <f>IFERROR('AAL mundo '!$I68/(Indicadores!$O68)*100,0)</f>
        <v>0</v>
      </c>
      <c r="O68" s="189">
        <f>IFERROR('AAL mundo '!$K68/(Indicadores!$I68)*100,0)</f>
        <v>0</v>
      </c>
      <c r="P68" s="186">
        <f>IFERROR('AAL mundo '!$K68/(Indicadores!$K68)*100,0)</f>
        <v>0</v>
      </c>
      <c r="Q68" s="186">
        <f>IFERROR('AAL mundo '!$K68/(Indicadores!$M68)*100,0)</f>
        <v>0</v>
      </c>
      <c r="R68" s="187">
        <f>IFERROR('AAL mundo '!$K68/(Indicadores!$O68)*100,0)</f>
        <v>0</v>
      </c>
      <c r="S68" s="189">
        <f>IFERROR('AAL mundo '!$M68/(Indicadores!$I68)*100,0)</f>
        <v>53.690966489028277</v>
      </c>
      <c r="T68" s="186">
        <f>IFERROR('AAL mundo '!$M68/(Indicadores!$K68)*100,0)</f>
        <v>28.62248198598526</v>
      </c>
      <c r="U68" s="186">
        <f>IFERROR('AAL mundo '!$M68/(Indicadores!$M68)*100,0)</f>
        <v>11.485311041509586</v>
      </c>
      <c r="V68" s="187">
        <f>IFERROR('AAL mundo '!$M68/(Indicadores!$O68)*100,0)</f>
        <v>7.1108374675214598</v>
      </c>
      <c r="W68" s="189">
        <f>IFERROR('AAL mundo '!$O68/(Indicadores!$I68)*100,0)</f>
        <v>58.849141799331647</v>
      </c>
      <c r="X68" s="186">
        <f>IFERROR('AAL mundo '!$O68/(Indicadores!$K68)*100,0)</f>
        <v>31.372288695646226</v>
      </c>
      <c r="Y68" s="186">
        <f>IFERROR('AAL mundo '!$O68/(Indicadores!$M68)*100,0)</f>
        <v>12.58872287630261</v>
      </c>
      <c r="Z68" s="187">
        <f>IFERROR('AAL mundo '!$O68/(Indicadores!$O68)*100,0)</f>
        <v>7.7939867691464295</v>
      </c>
    </row>
    <row r="69" spans="1:26">
      <c r="A69" s="254" t="str">
        <f>'AAL mundo '!A69</f>
        <v>North America</v>
      </c>
      <c r="B69" s="254" t="str">
        <f>'AAL mundo '!B69</f>
        <v>CAN</v>
      </c>
      <c r="C69" s="254" t="str">
        <f>'AAL mundo '!C69</f>
        <v>Canada</v>
      </c>
      <c r="D69" s="254" t="str">
        <f>'AAL mundo '!D69</f>
        <v/>
      </c>
      <c r="E69" s="254" t="str">
        <f>'AAL mundo '!E69</f>
        <v>High income: OECD</v>
      </c>
      <c r="F69" s="255">
        <f>'AAL mundo '!F69</f>
        <v>6291920</v>
      </c>
      <c r="G69" s="189">
        <f>IFERROR('AAL mundo '!$G69/(Indicadores!$I69)*100,0)</f>
        <v>0.17095668569569733</v>
      </c>
      <c r="H69" s="186">
        <f>IFERROR('AAL mundo '!$G69/(Indicadores!$K69)*100,0)</f>
        <v>0.2286931868512096</v>
      </c>
      <c r="I69" s="186">
        <f>IFERROR('AAL mundo '!$G69/(Indicadores!$M69)*100,0)</f>
        <v>0.31184270907505518</v>
      </c>
      <c r="J69" s="187">
        <f>IFERROR('AAL mundo '!$G69/(Indicadores!$O69)*100,0)</f>
        <v>7.4466537907854541E-2</v>
      </c>
      <c r="K69" s="189">
        <f>IFERROR('AAL mundo '!$I69/(Indicadores!$I69)*100,0)</f>
        <v>5.6656176786779151E-2</v>
      </c>
      <c r="L69" s="186">
        <f>IFERROR('AAL mundo '!$I69/(Indicadores!$K69)*100,0)</f>
        <v>7.5790435287434621E-2</v>
      </c>
      <c r="M69" s="186">
        <f>IFERROR('AAL mundo '!$I69/(Indicadores!$M69)*100,0)</f>
        <v>0.10334673711722016</v>
      </c>
      <c r="N69" s="187">
        <f>IFERROR('AAL mundo '!$I69/(Indicadores!$O69)*100,0)</f>
        <v>2.4678703375874949E-2</v>
      </c>
      <c r="O69" s="189">
        <f>IFERROR('AAL mundo '!$K69/(Indicadores!$I69)*100,0)</f>
        <v>0</v>
      </c>
      <c r="P69" s="186">
        <f>IFERROR('AAL mundo '!$K69/(Indicadores!$K69)*100,0)</f>
        <v>0</v>
      </c>
      <c r="Q69" s="186">
        <f>IFERROR('AAL mundo '!$K69/(Indicadores!$M69)*100,0)</f>
        <v>0</v>
      </c>
      <c r="R69" s="187">
        <f>IFERROR('AAL mundo '!$K69/(Indicadores!$O69)*100,0)</f>
        <v>0</v>
      </c>
      <c r="S69" s="189">
        <f>IFERROR('AAL mundo '!$M69/(Indicadores!$I69)*100,0)</f>
        <v>1.2107925450948673</v>
      </c>
      <c r="T69" s="186">
        <f>IFERROR('AAL mundo '!$M69/(Indicadores!$K69)*100,0)</f>
        <v>1.6197085514766805</v>
      </c>
      <c r="U69" s="186">
        <f>IFERROR('AAL mundo '!$M69/(Indicadores!$M69)*100,0)</f>
        <v>2.2086110634032212</v>
      </c>
      <c r="V69" s="187">
        <f>IFERROR('AAL mundo '!$M69/(Indicadores!$O69)*100,0)</f>
        <v>0.52740569104355217</v>
      </c>
      <c r="W69" s="189">
        <f>IFERROR('AAL mundo '!$O69/(Indicadores!$I69)*100,0)</f>
        <v>1.4384054075773438</v>
      </c>
      <c r="X69" s="186">
        <f>IFERROR('AAL mundo '!$O69/(Indicadores!$K69)*100,0)</f>
        <v>1.9241921736153249</v>
      </c>
      <c r="Y69" s="186">
        <f>IFERROR('AAL mundo '!$O69/(Indicadores!$M69)*100,0)</f>
        <v>2.6238005095954962</v>
      </c>
      <c r="Z69" s="187">
        <f>IFERROR('AAL mundo '!$O69/(Indicadores!$O69)*100,0)</f>
        <v>0.62655093232728176</v>
      </c>
    </row>
    <row r="70" spans="1:26">
      <c r="A70" s="254" t="str">
        <f>'AAL mundo '!A70</f>
        <v>LAC</v>
      </c>
      <c r="B70" s="254" t="str">
        <f>'AAL mundo '!B70</f>
        <v>CYM</v>
      </c>
      <c r="C70" s="254" t="str">
        <f>'AAL mundo '!C70</f>
        <v>Cayman Islands</v>
      </c>
      <c r="D70" s="254" t="str">
        <f>'AAL mundo '!D70</f>
        <v>SIDS</v>
      </c>
      <c r="E70" s="254" t="str">
        <f>'AAL mundo '!E70</f>
        <v>High income: nonOECD</v>
      </c>
      <c r="F70" s="255">
        <f>'AAL mundo '!F70</f>
        <v>8554.0300000000007</v>
      </c>
      <c r="G70" s="189">
        <f>IFERROR('AAL mundo '!$G70/(Indicadores!$I70)*100,0)</f>
        <v>0</v>
      </c>
      <c r="H70" s="186">
        <f>IFERROR('AAL mundo '!$G70/(Indicadores!$K70)*100,0)</f>
        <v>0</v>
      </c>
      <c r="I70" s="186">
        <f>IFERROR('AAL mundo '!$G70/(Indicadores!$M70)*100,0)</f>
        <v>0</v>
      </c>
      <c r="J70" s="187">
        <f>IFERROR('AAL mundo '!$G70/(Indicadores!$O70)*100,0)</f>
        <v>0</v>
      </c>
      <c r="K70" s="189">
        <f>IFERROR('AAL mundo '!$I70/(Indicadores!$I70)*100,0)</f>
        <v>0</v>
      </c>
      <c r="L70" s="186">
        <f>IFERROR('AAL mundo '!$I70/(Indicadores!$K70)*100,0)</f>
        <v>0</v>
      </c>
      <c r="M70" s="186">
        <f>IFERROR('AAL mundo '!$I70/(Indicadores!$M70)*100,0)</f>
        <v>0</v>
      </c>
      <c r="N70" s="187">
        <f>IFERROR('AAL mundo '!$I70/(Indicadores!$O70)*100,0)</f>
        <v>0</v>
      </c>
      <c r="O70" s="189">
        <f>IFERROR('AAL mundo '!$K70/(Indicadores!$I70)*100,0)</f>
        <v>0</v>
      </c>
      <c r="P70" s="186">
        <f>IFERROR('AAL mundo '!$K70/(Indicadores!$K70)*100,0)</f>
        <v>0</v>
      </c>
      <c r="Q70" s="186">
        <f>IFERROR('AAL mundo '!$K70/(Indicadores!$M70)*100,0)</f>
        <v>0</v>
      </c>
      <c r="R70" s="187">
        <f>IFERROR('AAL mundo '!$K70/(Indicadores!$O70)*100,0)</f>
        <v>0</v>
      </c>
      <c r="S70" s="189">
        <f>IFERROR('AAL mundo '!$M70/(Indicadores!$I70)*100,0)</f>
        <v>0</v>
      </c>
      <c r="T70" s="186">
        <f>IFERROR('AAL mundo '!$M70/(Indicadores!$K70)*100,0)</f>
        <v>0</v>
      </c>
      <c r="U70" s="186">
        <f>IFERROR('AAL mundo '!$M70/(Indicadores!$M70)*100,0)</f>
        <v>0</v>
      </c>
      <c r="V70" s="187">
        <f>IFERROR('AAL mundo '!$M70/(Indicadores!$O70)*100,0)</f>
        <v>0</v>
      </c>
      <c r="W70" s="189">
        <f>IFERROR('AAL mundo '!$O70/(Indicadores!$I70)*100,0)</f>
        <v>0</v>
      </c>
      <c r="X70" s="186">
        <f>IFERROR('AAL mundo '!$O70/(Indicadores!$K70)*100,0)</f>
        <v>0</v>
      </c>
      <c r="Y70" s="186">
        <f>IFERROR('AAL mundo '!$O70/(Indicadores!$M70)*100,0)</f>
        <v>0</v>
      </c>
      <c r="Z70" s="187">
        <f>IFERROR('AAL mundo '!$O70/(Indicadores!$O70)*100,0)</f>
        <v>0</v>
      </c>
    </row>
    <row r="71" spans="1:26">
      <c r="A71" s="254" t="str">
        <f>'AAL mundo '!A71</f>
        <v>Sub-Saharan Africa</v>
      </c>
      <c r="B71" s="254" t="str">
        <f>'AAL mundo '!B71</f>
        <v>CAF</v>
      </c>
      <c r="C71" s="254" t="str">
        <f>'AAL mundo '!C71</f>
        <v>Central African Republic</v>
      </c>
      <c r="D71" s="254" t="str">
        <f>'AAL mundo '!D71</f>
        <v/>
      </c>
      <c r="E71" s="254" t="str">
        <f>'AAL mundo '!E71</f>
        <v>Low income</v>
      </c>
      <c r="F71" s="255">
        <f>'AAL mundo '!F71</f>
        <v>3893.74</v>
      </c>
      <c r="G71" s="189">
        <f>IFERROR('AAL mundo '!$G71/(Indicadores!$I71)*100,0)</f>
        <v>3.1986515277352803</v>
      </c>
      <c r="H71" s="186">
        <f>IFERROR('AAL mundo '!$G71/(Indicadores!$K71)*100,0)</f>
        <v>1.0248705796967956</v>
      </c>
      <c r="I71" s="186">
        <f>IFERROR('AAL mundo '!$G71/(Indicadores!$M71)*100,0)</f>
        <v>1.5940345873343018</v>
      </c>
      <c r="J71" s="187">
        <f>IFERROR('AAL mundo '!$G71/(Indicadores!$O71)*100,0)</f>
        <v>0.52200140448947296</v>
      </c>
      <c r="K71" s="189">
        <f>IFERROR('AAL mundo '!$I71/(Indicadores!$I71)*100,0)</f>
        <v>0</v>
      </c>
      <c r="L71" s="186">
        <f>IFERROR('AAL mundo '!$I71/(Indicadores!$K71)*100,0)</f>
        <v>0</v>
      </c>
      <c r="M71" s="186">
        <f>IFERROR('AAL mundo '!$I71/(Indicadores!$M71)*100,0)</f>
        <v>0</v>
      </c>
      <c r="N71" s="187">
        <f>IFERROR('AAL mundo '!$I71/(Indicadores!$O71)*100,0)</f>
        <v>0</v>
      </c>
      <c r="O71" s="189">
        <f>IFERROR('AAL mundo '!$K71/(Indicadores!$I71)*100,0)</f>
        <v>0</v>
      </c>
      <c r="P71" s="186">
        <f>IFERROR('AAL mundo '!$K71/(Indicadores!$K71)*100,0)</f>
        <v>0</v>
      </c>
      <c r="Q71" s="186">
        <f>IFERROR('AAL mundo '!$K71/(Indicadores!$M71)*100,0)</f>
        <v>0</v>
      </c>
      <c r="R71" s="187">
        <f>IFERROR('AAL mundo '!$K71/(Indicadores!$O71)*100,0)</f>
        <v>0</v>
      </c>
      <c r="S71" s="189">
        <f>IFERROR('AAL mundo '!$M71/(Indicadores!$I71)*100,0)</f>
        <v>48.872419854001841</v>
      </c>
      <c r="T71" s="186">
        <f>IFERROR('AAL mundo '!$M71/(Indicadores!$K71)*100,0)</f>
        <v>15.659069089785927</v>
      </c>
      <c r="U71" s="186">
        <f>IFERROR('AAL mundo '!$M71/(Indicadores!$M71)*100,0)</f>
        <v>24.355365671596193</v>
      </c>
      <c r="V71" s="187">
        <f>IFERROR('AAL mundo '!$M71/(Indicadores!$O71)*100,0)</f>
        <v>7.9756958778972971</v>
      </c>
      <c r="W71" s="189">
        <f>IFERROR('AAL mundo '!$O71/(Indicadores!$I71)*100,0)</f>
        <v>52.07107138173712</v>
      </c>
      <c r="X71" s="186">
        <f>IFERROR('AAL mundo '!$O71/(Indicadores!$K71)*100,0)</f>
        <v>16.683939669482722</v>
      </c>
      <c r="Y71" s="186">
        <f>IFERROR('AAL mundo '!$O71/(Indicadores!$M71)*100,0)</f>
        <v>25.949400258930496</v>
      </c>
      <c r="Z71" s="187">
        <f>IFERROR('AAL mundo '!$O71/(Indicadores!$O71)*100,0)</f>
        <v>8.4976972823867687</v>
      </c>
    </row>
    <row r="72" spans="1:26">
      <c r="A72" s="254" t="str">
        <f>'AAL mundo '!A72</f>
        <v>Sub-Saharan Africa</v>
      </c>
      <c r="B72" s="254" t="str">
        <f>'AAL mundo '!B72</f>
        <v>TCD</v>
      </c>
      <c r="C72" s="254" t="str">
        <f>'AAL mundo '!C72</f>
        <v>Chad</v>
      </c>
      <c r="D72" s="254" t="str">
        <f>'AAL mundo '!D72</f>
        <v/>
      </c>
      <c r="E72" s="254" t="str">
        <f>'AAL mundo '!E72</f>
        <v>Low income</v>
      </c>
      <c r="F72" s="255">
        <f>'AAL mundo '!F72</f>
        <v>26745.1</v>
      </c>
      <c r="G72" s="189">
        <f>IFERROR('AAL mundo '!$G72/(Indicadores!$I72)*100,0)</f>
        <v>0</v>
      </c>
      <c r="H72" s="186">
        <f>IFERROR('AAL mundo '!$G72/(Indicadores!$K72)*100,0)</f>
        <v>0</v>
      </c>
      <c r="I72" s="186">
        <f>IFERROR('AAL mundo '!$G72/(Indicadores!$M72)*100,0)</f>
        <v>0</v>
      </c>
      <c r="J72" s="187">
        <f>IFERROR('AAL mundo '!$G72/(Indicadores!$O72)*100,0)</f>
        <v>0</v>
      </c>
      <c r="K72" s="189">
        <f>IFERROR('AAL mundo '!$I72/(Indicadores!$I72)*100,0)</f>
        <v>0</v>
      </c>
      <c r="L72" s="186">
        <f>IFERROR('AAL mundo '!$I72/(Indicadores!$K72)*100,0)</f>
        <v>0</v>
      </c>
      <c r="M72" s="186">
        <f>IFERROR('AAL mundo '!$I72/(Indicadores!$M72)*100,0)</f>
        <v>0</v>
      </c>
      <c r="N72" s="187">
        <f>IFERROR('AAL mundo '!$I72/(Indicadores!$O72)*100,0)</f>
        <v>0</v>
      </c>
      <c r="O72" s="189">
        <f>IFERROR('AAL mundo '!$K72/(Indicadores!$I72)*100,0)</f>
        <v>0</v>
      </c>
      <c r="P72" s="186">
        <f>IFERROR('AAL mundo '!$K72/(Indicadores!$K72)*100,0)</f>
        <v>0</v>
      </c>
      <c r="Q72" s="186">
        <f>IFERROR('AAL mundo '!$K72/(Indicadores!$M72)*100,0)</f>
        <v>0</v>
      </c>
      <c r="R72" s="187">
        <f>IFERROR('AAL mundo '!$K72/(Indicadores!$O72)*100,0)</f>
        <v>0</v>
      </c>
      <c r="S72" s="189">
        <f>IFERROR('AAL mundo '!$M72/(Indicadores!$I72)*100,0)</f>
        <v>155.84968703242211</v>
      </c>
      <c r="T72" s="186">
        <f>IFERROR('AAL mundo '!$M72/(Indicadores!$K72)*100,0)</f>
        <v>46.476049810861468</v>
      </c>
      <c r="U72" s="186">
        <f>IFERROR('AAL mundo '!$M72/(Indicadores!$M72)*100,0)</f>
        <v>13.498111149153047</v>
      </c>
      <c r="V72" s="187">
        <f>IFERROR('AAL mundo '!$M72/(Indicadores!$O72)*100,0)</f>
        <v>9.8022554648811759</v>
      </c>
      <c r="W72" s="189">
        <f>IFERROR('AAL mundo '!$O72/(Indicadores!$I72)*100,0)</f>
        <v>155.84968703242211</v>
      </c>
      <c r="X72" s="186">
        <f>IFERROR('AAL mundo '!$O72/(Indicadores!$K72)*100,0)</f>
        <v>46.476049810861468</v>
      </c>
      <c r="Y72" s="186">
        <f>IFERROR('AAL mundo '!$O72/(Indicadores!$M72)*100,0)</f>
        <v>13.498111149153047</v>
      </c>
      <c r="Z72" s="187">
        <f>IFERROR('AAL mundo '!$O72/(Indicadores!$O72)*100,0)</f>
        <v>9.8022554648811759</v>
      </c>
    </row>
    <row r="73" spans="1:26">
      <c r="A73" s="254" t="str">
        <f>'AAL mundo '!A73</f>
        <v>LAC</v>
      </c>
      <c r="B73" s="254" t="str">
        <f>'AAL mundo '!B73</f>
        <v>CHL</v>
      </c>
      <c r="C73" s="254" t="str">
        <f>'AAL mundo '!C73</f>
        <v>Chile</v>
      </c>
      <c r="D73" s="254" t="str">
        <f>'AAL mundo '!D73</f>
        <v/>
      </c>
      <c r="E73" s="254" t="str">
        <f>'AAL mundo '!E73</f>
        <v>High income: OECD</v>
      </c>
      <c r="F73" s="255">
        <f>'AAL mundo '!F73</f>
        <v>784154</v>
      </c>
      <c r="G73" s="189">
        <f>IFERROR('AAL mundo '!$G73/(Indicadores!$I73)*100,0)</f>
        <v>14.049033874756638</v>
      </c>
      <c r="H73" s="186">
        <f>IFERROR('AAL mundo '!$G73/(Indicadores!$K73)*100,0)</f>
        <v>26.299884223016768</v>
      </c>
      <c r="I73" s="186">
        <f>IFERROR('AAL mundo '!$G73/(Indicadores!$M73)*100,0)</f>
        <v>19.007017437274381</v>
      </c>
      <c r="J73" s="187">
        <f>IFERROR('AAL mundo '!$G73/(Indicadores!$O73)*100,0)</f>
        <v>6.1799197081223411</v>
      </c>
      <c r="K73" s="189">
        <f>IFERROR('AAL mundo '!$I73/(Indicadores!$I73)*100,0)</f>
        <v>0</v>
      </c>
      <c r="L73" s="186">
        <f>IFERROR('AAL mundo '!$I73/(Indicadores!$K73)*100,0)</f>
        <v>0</v>
      </c>
      <c r="M73" s="186">
        <f>IFERROR('AAL mundo '!$I73/(Indicadores!$M73)*100,0)</f>
        <v>0</v>
      </c>
      <c r="N73" s="187">
        <f>IFERROR('AAL mundo '!$I73/(Indicadores!$O73)*100,0)</f>
        <v>0</v>
      </c>
      <c r="O73" s="189">
        <f>IFERROR('AAL mundo '!$K73/(Indicadores!$I73)*100,0)</f>
        <v>6.9229876018457481E-2</v>
      </c>
      <c r="P73" s="186">
        <f>IFERROR('AAL mundo '!$K73/(Indicadores!$K73)*100,0)</f>
        <v>0.12959878524677382</v>
      </c>
      <c r="Q73" s="186">
        <f>IFERROR('AAL mundo '!$K73/(Indicadores!$M73)*100,0)</f>
        <v>9.3661491060071794E-2</v>
      </c>
      <c r="R73" s="187">
        <f>IFERROR('AAL mundo '!$K73/(Indicadores!$O73)*100,0)</f>
        <v>3.0452989081766496E-2</v>
      </c>
      <c r="S73" s="189">
        <f>IFERROR('AAL mundo '!$M73/(Indicadores!$I73)*100,0)</f>
        <v>2.0397900049231708</v>
      </c>
      <c r="T73" s="186">
        <f>IFERROR('AAL mundo '!$M73/(Indicadores!$K73)*100,0)</f>
        <v>3.818500364294656</v>
      </c>
      <c r="U73" s="186">
        <f>IFERROR('AAL mundo '!$M73/(Indicadores!$M73)*100,0)</f>
        <v>2.7596434415049265</v>
      </c>
      <c r="V73" s="187">
        <f>IFERROR('AAL mundo '!$M73/(Indicadores!$O73)*100,0)</f>
        <v>0.89726728287741653</v>
      </c>
      <c r="W73" s="189">
        <f>IFERROR('AAL mundo '!$O73/(Indicadores!$I73)*100,0)</f>
        <v>16.158053755698269</v>
      </c>
      <c r="X73" s="186">
        <f>IFERROR('AAL mundo '!$O73/(Indicadores!$K73)*100,0)</f>
        <v>30.247983372558195</v>
      </c>
      <c r="Y73" s="186">
        <f>IFERROR('AAL mundo '!$O73/(Indicadores!$M73)*100,0)</f>
        <v>21.86032236983938</v>
      </c>
      <c r="Z73" s="187">
        <f>IFERROR('AAL mundo '!$O73/(Indicadores!$O73)*100,0)</f>
        <v>7.1076399800815242</v>
      </c>
    </row>
    <row r="74" spans="1:26">
      <c r="A74" s="254" t="str">
        <f>'AAL mundo '!A74</f>
        <v>East Asia and the Pacific</v>
      </c>
      <c r="B74" s="254" t="str">
        <f>'AAL mundo '!B74</f>
        <v>CHN</v>
      </c>
      <c r="C74" s="254" t="str">
        <f>'AAL mundo '!C74</f>
        <v>China</v>
      </c>
      <c r="D74" s="254" t="str">
        <f>'AAL mundo '!D74</f>
        <v/>
      </c>
      <c r="E74" s="254" t="str">
        <f>'AAL mundo '!E74</f>
        <v>Upper middle income</v>
      </c>
      <c r="F74" s="255">
        <f>'AAL mundo '!F74</f>
        <v>31726100</v>
      </c>
      <c r="G74" s="189">
        <f>IFERROR('AAL mundo '!$G74/(Indicadores!$I74)*100,0)</f>
        <v>2.0725619796360193</v>
      </c>
      <c r="H74" s="186">
        <f>IFERROR('AAL mundo '!$G74/(Indicadores!$K74)*100,0)</f>
        <v>9.0599168834443162</v>
      </c>
      <c r="I74" s="186">
        <f>IFERROR('AAL mundo '!$G74/(Indicadores!$M74)*100,0)</f>
        <v>30.435389290406313</v>
      </c>
      <c r="J74" s="187">
        <f>IFERROR('AAL mundo '!$G74/(Indicadores!$O74)*100,0)</f>
        <v>1.5981400357318987</v>
      </c>
      <c r="K74" s="189">
        <f>IFERROR('AAL mundo '!$I74/(Indicadores!$I74)*100,0)</f>
        <v>1.8193430849917005</v>
      </c>
      <c r="L74" s="186">
        <f>IFERROR('AAL mundo '!$I74/(Indicadores!$K74)*100,0)</f>
        <v>7.9530056492634849</v>
      </c>
      <c r="M74" s="186">
        <f>IFERROR('AAL mundo '!$I74/(Indicadores!$M74)*100,0)</f>
        <v>26.716892227394624</v>
      </c>
      <c r="N74" s="187">
        <f>IFERROR('AAL mundo '!$I74/(Indicadores!$O74)*100,0)</f>
        <v>1.4028844741076656</v>
      </c>
      <c r="O74" s="189">
        <f>IFERROR('AAL mundo '!$K74/(Indicadores!$I74)*100,0)</f>
        <v>0</v>
      </c>
      <c r="P74" s="186">
        <f>IFERROR('AAL mundo '!$K74/(Indicadores!$K74)*100,0)</f>
        <v>0</v>
      </c>
      <c r="Q74" s="186">
        <f>IFERROR('AAL mundo '!$K74/(Indicadores!$M74)*100,0)</f>
        <v>0</v>
      </c>
      <c r="R74" s="187">
        <f>IFERROR('AAL mundo '!$K74/(Indicadores!$O74)*100,0)</f>
        <v>0</v>
      </c>
      <c r="S74" s="189">
        <f>IFERROR('AAL mundo '!$M74/(Indicadores!$I74)*100,0)</f>
        <v>4.0924334733861922</v>
      </c>
      <c r="T74" s="186">
        <f>IFERROR('AAL mundo '!$M74/(Indicadores!$K74)*100,0)</f>
        <v>17.88950462481014</v>
      </c>
      <c r="U74" s="186">
        <f>IFERROR('AAL mundo '!$M74/(Indicadores!$M74)*100,0)</f>
        <v>60.097023457639885</v>
      </c>
      <c r="V74" s="187">
        <f>IFERROR('AAL mundo '!$M74/(Indicadores!$O74)*100,0)</f>
        <v>3.1556507557551661</v>
      </c>
      <c r="W74" s="189">
        <f>IFERROR('AAL mundo '!$O74/(Indicadores!$I74)*100,0)</f>
        <v>7.9843385380139136</v>
      </c>
      <c r="X74" s="186">
        <f>IFERROR('AAL mundo '!$O74/(Indicadores!$K74)*100,0)</f>
        <v>34.902427157517948</v>
      </c>
      <c r="Y74" s="186">
        <f>IFERROR('AAL mundo '!$O74/(Indicadores!$M74)*100,0)</f>
        <v>117.24930497544084</v>
      </c>
      <c r="Z74" s="187">
        <f>IFERROR('AAL mundo '!$O74/(Indicadores!$O74)*100,0)</f>
        <v>6.156675265594731</v>
      </c>
    </row>
    <row r="75" spans="1:26">
      <c r="A75" s="254" t="str">
        <f>'AAL mundo '!A75</f>
        <v>East Asia and the Pacific</v>
      </c>
      <c r="B75" s="254" t="str">
        <f>'AAL mundo '!B75</f>
        <v>HKG</v>
      </c>
      <c r="C75" s="254" t="str">
        <f>'AAL mundo '!C75</f>
        <v>China, Hong Kong Special Administrative Region</v>
      </c>
      <c r="D75" s="254" t="str">
        <f>'AAL mundo '!D75</f>
        <v/>
      </c>
      <c r="E75" s="254" t="str">
        <f>'AAL mundo '!E75</f>
        <v>High income: nonOECD</v>
      </c>
      <c r="F75" s="255">
        <f>'AAL mundo '!F75</f>
        <v>1250060</v>
      </c>
      <c r="G75" s="189">
        <f>IFERROR('AAL mundo '!$G75/(Indicadores!$I75)*100,0)</f>
        <v>0.1337410372792196</v>
      </c>
      <c r="H75" s="186">
        <f>IFERROR('AAL mundo '!$G75/(Indicadores!$K75)*100,0)</f>
        <v>0.10328697392071418</v>
      </c>
      <c r="I75" s="186">
        <f>IFERROR('AAL mundo '!$G75/(Indicadores!$M75)*100,0)</f>
        <v>7.6125905129289448E-2</v>
      </c>
      <c r="J75" s="187">
        <f>IFERROR('AAL mundo '!$G75/(Indicadores!$O75)*100,0)</f>
        <v>3.3008712070769518E-2</v>
      </c>
      <c r="K75" s="189">
        <f>IFERROR('AAL mundo '!$I75/(Indicadores!$I75)*100,0)</f>
        <v>17.10515741899723</v>
      </c>
      <c r="L75" s="186">
        <f>IFERROR('AAL mundo '!$I75/(Indicadores!$K75)*100,0)</f>
        <v>13.210155866797587</v>
      </c>
      <c r="M75" s="186">
        <f>IFERROR('AAL mundo '!$I75/(Indicadores!$M75)*100,0)</f>
        <v>9.7363204098796778</v>
      </c>
      <c r="N75" s="187">
        <f>IFERROR('AAL mundo '!$I75/(Indicadores!$O75)*100,0)</f>
        <v>4.2217349861738809</v>
      </c>
      <c r="O75" s="189">
        <f>IFERROR('AAL mundo '!$K75/(Indicadores!$I75)*100,0)</f>
        <v>2.0130477747741953</v>
      </c>
      <c r="P75" s="186">
        <f>IFERROR('AAL mundo '!$K75/(Indicadores!$K75)*100,0)</f>
        <v>1.5546582951959835</v>
      </c>
      <c r="Q75" s="186">
        <f>IFERROR('AAL mundo '!$K75/(Indicadores!$M75)*100,0)</f>
        <v>1.145834420315196</v>
      </c>
      <c r="R75" s="187">
        <f>IFERROR('AAL mundo '!$K75/(Indicadores!$O75)*100,0)</f>
        <v>0.49684162568215151</v>
      </c>
      <c r="S75" s="189">
        <f>IFERROR('AAL mundo '!$M75/(Indicadores!$I75)*100,0)</f>
        <v>0</v>
      </c>
      <c r="T75" s="186">
        <f>IFERROR('AAL mundo '!$M75/(Indicadores!$K75)*100,0)</f>
        <v>0</v>
      </c>
      <c r="U75" s="186">
        <f>IFERROR('AAL mundo '!$M75/(Indicadores!$M75)*100,0)</f>
        <v>0</v>
      </c>
      <c r="V75" s="187">
        <f>IFERROR('AAL mundo '!$M75/(Indicadores!$O75)*100,0)</f>
        <v>0</v>
      </c>
      <c r="W75" s="189">
        <f>IFERROR('AAL mundo '!$O75/(Indicadores!$I75)*100,0)</f>
        <v>19.251946231050646</v>
      </c>
      <c r="X75" s="186">
        <f>IFERROR('AAL mundo '!$O75/(Indicadores!$K75)*100,0)</f>
        <v>14.868101135914285</v>
      </c>
      <c r="Y75" s="186">
        <f>IFERROR('AAL mundo '!$O75/(Indicadores!$M75)*100,0)</f>
        <v>10.958280735324163</v>
      </c>
      <c r="Z75" s="187">
        <f>IFERROR('AAL mundo '!$O75/(Indicadores!$O75)*100,0)</f>
        <v>4.7515853239268022</v>
      </c>
    </row>
    <row r="76" spans="1:26">
      <c r="A76" s="254" t="str">
        <f>'AAL mundo '!A76</f>
        <v>East Asia and the Pacific</v>
      </c>
      <c r="B76" s="254" t="str">
        <f>'AAL mundo '!B76</f>
        <v>MAC</v>
      </c>
      <c r="C76" s="254" t="str">
        <f>'AAL mundo '!C76</f>
        <v>China, Macao Special Administrative Region</v>
      </c>
      <c r="D76" s="254" t="str">
        <f>'AAL mundo '!D76</f>
        <v/>
      </c>
      <c r="E76" s="254" t="str">
        <f>'AAL mundo '!E76</f>
        <v>High income: nonOECD</v>
      </c>
      <c r="F76" s="255">
        <f>'AAL mundo '!F76</f>
        <v>56709.1</v>
      </c>
      <c r="G76" s="189">
        <f>IFERROR('AAL mundo '!$G76/(Indicadores!$I76)*100,0)</f>
        <v>0</v>
      </c>
      <c r="H76" s="186">
        <f>IFERROR('AAL mundo '!$G76/(Indicadores!$K76)*100,0)</f>
        <v>0</v>
      </c>
      <c r="I76" s="186">
        <f>IFERROR('AAL mundo '!$G76/(Indicadores!$M76)*100,0)</f>
        <v>0</v>
      </c>
      <c r="J76" s="187">
        <f>IFERROR('AAL mundo '!$G76/(Indicadores!$O76)*100,0)</f>
        <v>0</v>
      </c>
      <c r="K76" s="189">
        <f>IFERROR('AAL mundo '!$I76/(Indicadores!$I76)*100,0)</f>
        <v>0.15767433193712288</v>
      </c>
      <c r="L76" s="186">
        <f>IFERROR('AAL mundo '!$I76/(Indicadores!$K76)*100,0)</f>
        <v>0.44078735461533469</v>
      </c>
      <c r="M76" s="186">
        <f>IFERROR('AAL mundo '!$I76/(Indicadores!$M76)*100,0)</f>
        <v>0.20629371003597358</v>
      </c>
      <c r="N76" s="187">
        <f>IFERROR('AAL mundo '!$I76/(Indicadores!$O76)*100,0)</f>
        <v>7.4303525899410042E-2</v>
      </c>
      <c r="O76" s="189">
        <f>IFERROR('AAL mundo '!$K76/(Indicadores!$I76)*100,0)</f>
        <v>0.67264737936479035</v>
      </c>
      <c r="P76" s="186">
        <f>IFERROR('AAL mundo '!$K76/(Indicadores!$K76)*100,0)</f>
        <v>1.880423118313125</v>
      </c>
      <c r="Q76" s="186">
        <f>IFERROR('AAL mundo '!$K76/(Indicadores!$M76)*100,0)</f>
        <v>0.88006032263052925</v>
      </c>
      <c r="R76" s="187">
        <f>IFERROR('AAL mundo '!$K76/(Indicadores!$O76)*100,0)</f>
        <v>0.3169829315892263</v>
      </c>
      <c r="S76" s="189">
        <f>IFERROR('AAL mundo '!$M76/(Indicadores!$I76)*100,0)</f>
        <v>0</v>
      </c>
      <c r="T76" s="186">
        <f>IFERROR('AAL mundo '!$M76/(Indicadores!$K76)*100,0)</f>
        <v>0</v>
      </c>
      <c r="U76" s="186">
        <f>IFERROR('AAL mundo '!$M76/(Indicadores!$M76)*100,0)</f>
        <v>0</v>
      </c>
      <c r="V76" s="187">
        <f>IFERROR('AAL mundo '!$M76/(Indicadores!$O76)*100,0)</f>
        <v>0</v>
      </c>
      <c r="W76" s="189">
        <f>IFERROR('AAL mundo '!$O76/(Indicadores!$I76)*100,0)</f>
        <v>0.83032171130191323</v>
      </c>
      <c r="X76" s="186">
        <f>IFERROR('AAL mundo '!$O76/(Indicadores!$K76)*100,0)</f>
        <v>2.3212104729284597</v>
      </c>
      <c r="Y76" s="186">
        <f>IFERROR('AAL mundo '!$O76/(Indicadores!$M76)*100,0)</f>
        <v>1.0863540326665029</v>
      </c>
      <c r="Z76" s="187">
        <f>IFERROR('AAL mundo '!$O76/(Indicadores!$O76)*100,0)</f>
        <v>0.39128645748863639</v>
      </c>
    </row>
    <row r="77" spans="1:26">
      <c r="A77" s="254" t="str">
        <f>'AAL mundo '!A77</f>
        <v>LAC</v>
      </c>
      <c r="B77" s="254" t="str">
        <f>'AAL mundo '!B77</f>
        <v>COL</v>
      </c>
      <c r="C77" s="254" t="str">
        <f>'AAL mundo '!C77</f>
        <v>Colombia</v>
      </c>
      <c r="D77" s="254" t="str">
        <f>'AAL mundo '!D77</f>
        <v/>
      </c>
      <c r="E77" s="254" t="str">
        <f>'AAL mundo '!E77</f>
        <v>Upper middle income</v>
      </c>
      <c r="F77" s="255">
        <f>'AAL mundo '!F77</f>
        <v>944577</v>
      </c>
      <c r="G77" s="189">
        <f>IFERROR('AAL mundo '!$G77/(Indicadores!$I77)*100,0)</f>
        <v>12.750790091333112</v>
      </c>
      <c r="H77" s="186">
        <f>IFERROR('AAL mundo '!$G77/(Indicadores!$K77)*100,0)</f>
        <v>57.278418316040892</v>
      </c>
      <c r="I77" s="186">
        <f>IFERROR('AAL mundo '!$G77/(Indicadores!$M77)*100,0)</f>
        <v>17.797130437049262</v>
      </c>
      <c r="J77" s="187">
        <f>IFERROR('AAL mundo '!$G77/(Indicadores!$O77)*100,0)</f>
        <v>6.5757490959621814</v>
      </c>
      <c r="K77" s="189">
        <f>IFERROR('AAL mundo '!$I77/(Indicadores!$I77)*100,0)</f>
        <v>0</v>
      </c>
      <c r="L77" s="186">
        <f>IFERROR('AAL mundo '!$I77/(Indicadores!$K77)*100,0)</f>
        <v>0</v>
      </c>
      <c r="M77" s="186">
        <f>IFERROR('AAL mundo '!$I77/(Indicadores!$M77)*100,0)</f>
        <v>0</v>
      </c>
      <c r="N77" s="187">
        <f>IFERROR('AAL mundo '!$I77/(Indicadores!$O77)*100,0)</f>
        <v>0</v>
      </c>
      <c r="O77" s="189">
        <f>IFERROR('AAL mundo '!$K77/(Indicadores!$I77)*100,0)</f>
        <v>5.3601535401125798E-2</v>
      </c>
      <c r="P77" s="186">
        <f>IFERROR('AAL mundo '!$K77/(Indicadores!$K77)*100,0)</f>
        <v>0.24078595483856513</v>
      </c>
      <c r="Q77" s="186">
        <f>IFERROR('AAL mundo '!$K77/(Indicadores!$M77)*100,0)</f>
        <v>7.4815247551472522E-2</v>
      </c>
      <c r="R77" s="187">
        <f>IFERROR('AAL mundo '!$K77/(Indicadores!$O77)*100,0)</f>
        <v>2.7643012349149777E-2</v>
      </c>
      <c r="S77" s="189">
        <f>IFERROR('AAL mundo '!$M77/(Indicadores!$I77)*100,0)</f>
        <v>2.4349715672675054</v>
      </c>
      <c r="T77" s="186">
        <f>IFERROR('AAL mundo '!$M77/(Indicadores!$K77)*100,0)</f>
        <v>10.938249239348274</v>
      </c>
      <c r="U77" s="186">
        <f>IFERROR('AAL mundo '!$M77/(Indicadores!$M77)*100,0)</f>
        <v>3.3986526546791658</v>
      </c>
      <c r="V77" s="187">
        <f>IFERROR('AAL mundo '!$M77/(Indicadores!$O77)*100,0)</f>
        <v>1.2557466609881951</v>
      </c>
      <c r="W77" s="189">
        <f>IFERROR('AAL mundo '!$O77/(Indicadores!$I77)*100,0)</f>
        <v>15.23936319400174</v>
      </c>
      <c r="X77" s="186">
        <f>IFERROR('AAL mundo '!$O77/(Indicadores!$K77)*100,0)</f>
        <v>68.457453510227722</v>
      </c>
      <c r="Y77" s="186">
        <f>IFERROR('AAL mundo '!$O77/(Indicadores!$M77)*100,0)</f>
        <v>21.2705983392799</v>
      </c>
      <c r="Z77" s="187">
        <f>IFERROR('AAL mundo '!$O77/(Indicadores!$O77)*100,0)</f>
        <v>7.859138769299526</v>
      </c>
    </row>
    <row r="78" spans="1:26">
      <c r="A78" s="254" t="str">
        <f>'AAL mundo '!A78</f>
        <v>Sub-Saharan Africa</v>
      </c>
      <c r="B78" s="254" t="str">
        <f>'AAL mundo '!B78</f>
        <v>COM</v>
      </c>
      <c r="C78" s="254" t="str">
        <f>'AAL mundo '!C78</f>
        <v>Comoros</v>
      </c>
      <c r="D78" s="254" t="str">
        <f>'AAL mundo '!D78</f>
        <v>SIDS</v>
      </c>
      <c r="E78" s="254" t="str">
        <f>'AAL mundo '!E78</f>
        <v>Low income</v>
      </c>
      <c r="F78" s="255">
        <f>'AAL mundo '!F78</f>
        <v>1426.14</v>
      </c>
      <c r="G78" s="189">
        <f>IFERROR('AAL mundo '!$G78/(Indicadores!$I78)*100,0)</f>
        <v>0</v>
      </c>
      <c r="H78" s="186">
        <f>IFERROR('AAL mundo '!$G78/(Indicadores!$K78)*100,0)</f>
        <v>1.5904798757466792</v>
      </c>
      <c r="I78" s="186">
        <f>IFERROR('AAL mundo '!$G78/(Indicadores!$M78)*100,0)</f>
        <v>0.92873797138999337</v>
      </c>
      <c r="J78" s="187">
        <f>IFERROR('AAL mundo '!$G78/(Indicadores!$O78)*100,0)</f>
        <v>0.58634828068421574</v>
      </c>
      <c r="K78" s="189">
        <f>IFERROR('AAL mundo '!$I78/(Indicadores!$I78)*100,0)</f>
        <v>0</v>
      </c>
      <c r="L78" s="186">
        <f>IFERROR('AAL mundo '!$I78/(Indicadores!$K78)*100,0)</f>
        <v>3.5626749216725617</v>
      </c>
      <c r="M78" s="186">
        <f>IFERROR('AAL mundo '!$I78/(Indicadores!$M78)*100,0)</f>
        <v>2.0803730559135851</v>
      </c>
      <c r="N78" s="187">
        <f>IFERROR('AAL mundo '!$I78/(Indicadores!$O78)*100,0)</f>
        <v>1.3134201487326433</v>
      </c>
      <c r="O78" s="189">
        <f>IFERROR('AAL mundo '!$K78/(Indicadores!$I78)*100,0)</f>
        <v>0</v>
      </c>
      <c r="P78" s="186">
        <f>IFERROR('AAL mundo '!$K78/(Indicadores!$K78)*100,0)</f>
        <v>0</v>
      </c>
      <c r="Q78" s="186">
        <f>IFERROR('AAL mundo '!$K78/(Indicadores!$M78)*100,0)</f>
        <v>0</v>
      </c>
      <c r="R78" s="187">
        <f>IFERROR('AAL mundo '!$K78/(Indicadores!$O78)*100,0)</f>
        <v>0</v>
      </c>
      <c r="S78" s="189">
        <f>IFERROR('AAL mundo '!$M78/(Indicadores!$I78)*100,0)</f>
        <v>0</v>
      </c>
      <c r="T78" s="186">
        <f>IFERROR('AAL mundo '!$M78/(Indicadores!$K78)*100,0)</f>
        <v>0</v>
      </c>
      <c r="U78" s="186">
        <f>IFERROR('AAL mundo '!$M78/(Indicadores!$M78)*100,0)</f>
        <v>0</v>
      </c>
      <c r="V78" s="187">
        <f>IFERROR('AAL mundo '!$M78/(Indicadores!$O78)*100,0)</f>
        <v>0</v>
      </c>
      <c r="W78" s="189">
        <f>IFERROR('AAL mundo '!$O78/(Indicadores!$I78)*100,0)</f>
        <v>0</v>
      </c>
      <c r="X78" s="186">
        <f>IFERROR('AAL mundo '!$O78/(Indicadores!$K78)*100,0)</f>
        <v>5.1531547974192415</v>
      </c>
      <c r="Y78" s="186">
        <f>IFERROR('AAL mundo '!$O78/(Indicadores!$M78)*100,0)</f>
        <v>3.0091110273035784</v>
      </c>
      <c r="Z78" s="187">
        <f>IFERROR('AAL mundo '!$O78/(Indicadores!$O78)*100,0)</f>
        <v>1.8997684294168593</v>
      </c>
    </row>
    <row r="79" spans="1:26">
      <c r="A79" s="254" t="str">
        <f>'AAL mundo '!A79</f>
        <v>Sub-Saharan Africa</v>
      </c>
      <c r="B79" s="254" t="str">
        <f>'AAL mundo '!B79</f>
        <v>COG</v>
      </c>
      <c r="C79" s="254" t="str">
        <f>'AAL mundo '!C79</f>
        <v>Congo</v>
      </c>
      <c r="D79" s="254" t="str">
        <f>'AAL mundo '!D79</f>
        <v/>
      </c>
      <c r="E79" s="254" t="str">
        <f>'AAL mundo '!E79</f>
        <v>Lower middle income</v>
      </c>
      <c r="F79" s="255">
        <f>'AAL mundo '!F79</f>
        <v>69047.7</v>
      </c>
      <c r="G79" s="189">
        <f>IFERROR('AAL mundo '!$G79/(Indicadores!$I79)*100,0)</f>
        <v>0.58889897498215993</v>
      </c>
      <c r="H79" s="186">
        <f>IFERROR('AAL mundo '!$G79/(Indicadores!$K79)*100,0)</f>
        <v>0.59441857604543891</v>
      </c>
      <c r="I79" s="186">
        <f>IFERROR('AAL mundo '!$G79/(Indicadores!$M79)*100,0)</f>
        <v>0.13253277557593549</v>
      </c>
      <c r="J79" s="187">
        <f>IFERROR('AAL mundo '!$G79/(Indicadores!$O79)*100,0)</f>
        <v>9.15272852691974E-2</v>
      </c>
      <c r="K79" s="189">
        <f>IFERROR('AAL mundo '!$I79/(Indicadores!$I79)*100,0)</f>
        <v>0</v>
      </c>
      <c r="L79" s="186">
        <f>IFERROR('AAL mundo '!$I79/(Indicadores!$K79)*100,0)</f>
        <v>0</v>
      </c>
      <c r="M79" s="186">
        <f>IFERROR('AAL mundo '!$I79/(Indicadores!$M79)*100,0)</f>
        <v>0</v>
      </c>
      <c r="N79" s="187">
        <f>IFERROR('AAL mundo '!$I79/(Indicadores!$O79)*100,0)</f>
        <v>0</v>
      </c>
      <c r="O79" s="189">
        <f>IFERROR('AAL mundo '!$K79/(Indicadores!$I79)*100,0)</f>
        <v>0</v>
      </c>
      <c r="P79" s="186">
        <f>IFERROR('AAL mundo '!$K79/(Indicadores!$K79)*100,0)</f>
        <v>0</v>
      </c>
      <c r="Q79" s="186">
        <f>IFERROR('AAL mundo '!$K79/(Indicadores!$M79)*100,0)</f>
        <v>0</v>
      </c>
      <c r="R79" s="187">
        <f>IFERROR('AAL mundo '!$K79/(Indicadores!$O79)*100,0)</f>
        <v>0</v>
      </c>
      <c r="S79" s="189">
        <f>IFERROR('AAL mundo '!$M79/(Indicadores!$I79)*100,0)</f>
        <v>91.380465188645871</v>
      </c>
      <c r="T79" s="186">
        <f>IFERROR('AAL mundo '!$M79/(Indicadores!$K79)*100,0)</f>
        <v>92.2369511637377</v>
      </c>
      <c r="U79" s="186">
        <f>IFERROR('AAL mundo '!$M79/(Indicadores!$M79)*100,0)</f>
        <v>20.565338367651727</v>
      </c>
      <c r="V79" s="187">
        <f>IFERROR('AAL mundo '!$M79/(Indicadores!$O79)*100,0)</f>
        <v>14.202446023286974</v>
      </c>
      <c r="W79" s="189">
        <f>IFERROR('AAL mundo '!$O79/(Indicadores!$I79)*100,0)</f>
        <v>91.969364163628029</v>
      </c>
      <c r="X79" s="186">
        <f>IFERROR('AAL mundo '!$O79/(Indicadores!$K79)*100,0)</f>
        <v>92.831369739783156</v>
      </c>
      <c r="Y79" s="186">
        <f>IFERROR('AAL mundo '!$O79/(Indicadores!$M79)*100,0)</f>
        <v>20.697871143227665</v>
      </c>
      <c r="Z79" s="187">
        <f>IFERROR('AAL mundo '!$O79/(Indicadores!$O79)*100,0)</f>
        <v>14.293973308556174</v>
      </c>
    </row>
    <row r="80" spans="1:26">
      <c r="A80" s="254" t="str">
        <f>'AAL mundo '!A80</f>
        <v>LAC</v>
      </c>
      <c r="B80" s="254" t="str">
        <f>'AAL mundo '!B80</f>
        <v>CRI</v>
      </c>
      <c r="C80" s="254" t="str">
        <f>'AAL mundo '!C80</f>
        <v>Costa Rica</v>
      </c>
      <c r="D80" s="254" t="str">
        <f>'AAL mundo '!D80</f>
        <v/>
      </c>
      <c r="E80" s="254" t="str">
        <f>'AAL mundo '!E80</f>
        <v>Upper middle income</v>
      </c>
      <c r="F80" s="255">
        <f>'AAL mundo '!F80</f>
        <v>140412</v>
      </c>
      <c r="G80" s="189">
        <f>IFERROR('AAL mundo '!$G80/(Indicadores!$I80)*100,0)</f>
        <v>7.3291540816889187</v>
      </c>
      <c r="H80" s="186">
        <f>IFERROR('AAL mundo '!$G80/(Indicadores!$K80)*100,0)</f>
        <v>9.9060712702279403</v>
      </c>
      <c r="I80" s="186">
        <f>IFERROR('AAL mundo '!$G80/(Indicadores!$M80)*100,0)</f>
        <v>25.954282776002707</v>
      </c>
      <c r="J80" s="187">
        <f>IFERROR('AAL mundo '!$G80/(Indicadores!$O80)*100,0)</f>
        <v>3.6242536972570032</v>
      </c>
      <c r="K80" s="189">
        <f>IFERROR('AAL mundo '!$I80/(Indicadores!$I80)*100,0)</f>
        <v>2.5750075718768209E-2</v>
      </c>
      <c r="L80" s="186">
        <f>IFERROR('AAL mundo '!$I80/(Indicadores!$K80)*100,0)</f>
        <v>3.4803755309385329E-2</v>
      </c>
      <c r="M80" s="186">
        <f>IFERROR('AAL mundo '!$I80/(Indicadores!$M80)*100,0)</f>
        <v>9.1187160108712528E-2</v>
      </c>
      <c r="N80" s="187">
        <f>IFERROR('AAL mundo '!$I80/(Indicadores!$O80)*100,0)</f>
        <v>1.2733366782607993E-2</v>
      </c>
      <c r="O80" s="189">
        <f>IFERROR('AAL mundo '!$K80/(Indicadores!$I80)*100,0)</f>
        <v>1.4581368178097661E-2</v>
      </c>
      <c r="P80" s="186">
        <f>IFERROR('AAL mundo '!$K80/(Indicadores!$K80)*100,0)</f>
        <v>1.9708150596880851E-2</v>
      </c>
      <c r="Q80" s="186">
        <f>IFERROR('AAL mundo '!$K80/(Indicadores!$M80)*100,0)</f>
        <v>5.1636102712162513E-2</v>
      </c>
      <c r="R80" s="187">
        <f>IFERROR('AAL mundo '!$K80/(Indicadores!$O80)*100,0)</f>
        <v>7.2104607082238035E-3</v>
      </c>
      <c r="S80" s="189">
        <f>IFERROR('AAL mundo '!$M80/(Indicadores!$I80)*100,0)</f>
        <v>1.2059101725162895</v>
      </c>
      <c r="T80" s="186">
        <f>IFERROR('AAL mundo '!$M80/(Indicadores!$K80)*100,0)</f>
        <v>1.6299059865973589</v>
      </c>
      <c r="U80" s="186">
        <f>IFERROR('AAL mundo '!$M80/(Indicadores!$M80)*100,0)</f>
        <v>4.2704155583441636</v>
      </c>
      <c r="V80" s="187">
        <f>IFERROR('AAL mundo '!$M80/(Indicadores!$O80)*100,0)</f>
        <v>0.59632044197587075</v>
      </c>
      <c r="W80" s="189">
        <f>IFERROR('AAL mundo '!$O80/(Indicadores!$I80)*100,0)</f>
        <v>8.5753956981020742</v>
      </c>
      <c r="X80" s="186">
        <f>IFERROR('AAL mundo '!$O80/(Indicadores!$K80)*100,0)</f>
        <v>11.590489162731567</v>
      </c>
      <c r="Y80" s="186">
        <f>IFERROR('AAL mundo '!$O80/(Indicadores!$M80)*100,0)</f>
        <v>30.367521597167752</v>
      </c>
      <c r="Z80" s="187">
        <f>IFERROR('AAL mundo '!$O80/(Indicadores!$O80)*100,0)</f>
        <v>4.2405179667237061</v>
      </c>
    </row>
    <row r="81" spans="1:26">
      <c r="A81" s="254" t="str">
        <f>'AAL mundo '!A81</f>
        <v>Sub-Saharan Africa</v>
      </c>
      <c r="B81" s="254" t="str">
        <f>'AAL mundo '!B81</f>
        <v>CIV</v>
      </c>
      <c r="C81" s="254" t="str">
        <f>'AAL mundo '!C81</f>
        <v>Cote d'Ivoire</v>
      </c>
      <c r="D81" s="254" t="str">
        <f>'AAL mundo '!D81</f>
        <v/>
      </c>
      <c r="E81" s="254" t="str">
        <f>'AAL mundo '!E81</f>
        <v>Lower middle income</v>
      </c>
      <c r="F81" s="255">
        <f>'AAL mundo '!F81</f>
        <v>45467.6</v>
      </c>
      <c r="G81" s="189">
        <f>IFERROR('AAL mundo '!$G81/(Indicadores!$I81)*100,0)</f>
        <v>0.12092071335296939</v>
      </c>
      <c r="H81" s="186">
        <f>IFERROR('AAL mundo '!$G81/(Indicadores!$K81)*100,0)</f>
        <v>0.1489293912254385</v>
      </c>
      <c r="I81" s="186">
        <f>IFERROR('AAL mundo '!$G81/(Indicadores!$M81)*100,0)</f>
        <v>2.0413355029513747E-2</v>
      </c>
      <c r="J81" s="187">
        <f>IFERROR('AAL mundo '!$G81/(Indicadores!$O81)*100,0)</f>
        <v>1.5631836284171904E-2</v>
      </c>
      <c r="K81" s="189">
        <f>IFERROR('AAL mundo '!$I81/(Indicadores!$I81)*100,0)</f>
        <v>0</v>
      </c>
      <c r="L81" s="186">
        <f>IFERROR('AAL mundo '!$I81/(Indicadores!$K81)*100,0)</f>
        <v>0</v>
      </c>
      <c r="M81" s="186">
        <f>IFERROR('AAL mundo '!$I81/(Indicadores!$M81)*100,0)</f>
        <v>0</v>
      </c>
      <c r="N81" s="187">
        <f>IFERROR('AAL mundo '!$I81/(Indicadores!$O81)*100,0)</f>
        <v>0</v>
      </c>
      <c r="O81" s="189">
        <f>IFERROR('AAL mundo '!$K81/(Indicadores!$I81)*100,0)</f>
        <v>0</v>
      </c>
      <c r="P81" s="186">
        <f>IFERROR('AAL mundo '!$K81/(Indicadores!$K81)*100,0)</f>
        <v>0</v>
      </c>
      <c r="Q81" s="186">
        <f>IFERROR('AAL mundo '!$K81/(Indicadores!$M81)*100,0)</f>
        <v>0</v>
      </c>
      <c r="R81" s="187">
        <f>IFERROR('AAL mundo '!$K81/(Indicadores!$O81)*100,0)</f>
        <v>0</v>
      </c>
      <c r="S81" s="189">
        <f>IFERROR('AAL mundo '!$M81/(Indicadores!$I81)*100,0)</f>
        <v>20.127802377207903</v>
      </c>
      <c r="T81" s="186">
        <f>IFERROR('AAL mundo '!$M81/(Indicadores!$K81)*100,0)</f>
        <v>24.789974121252534</v>
      </c>
      <c r="U81" s="186">
        <f>IFERROR('AAL mundo '!$M81/(Indicadores!$M81)*100,0)</f>
        <v>3.3978957326399701</v>
      </c>
      <c r="V81" s="187">
        <f>IFERROR('AAL mundo '!$M81/(Indicadores!$O81)*100,0)</f>
        <v>2.6019902033017051</v>
      </c>
      <c r="W81" s="189">
        <f>IFERROR('AAL mundo '!$O81/(Indicadores!$I81)*100,0)</f>
        <v>20.248723090560876</v>
      </c>
      <c r="X81" s="186">
        <f>IFERROR('AAL mundo '!$O81/(Indicadores!$K81)*100,0)</f>
        <v>24.938903512477971</v>
      </c>
      <c r="Y81" s="186">
        <f>IFERROR('AAL mundo '!$O81/(Indicadores!$M81)*100,0)</f>
        <v>3.4183090876694835</v>
      </c>
      <c r="Z81" s="187">
        <f>IFERROR('AAL mundo '!$O81/(Indicadores!$O81)*100,0)</f>
        <v>2.6176220395858767</v>
      </c>
    </row>
    <row r="82" spans="1:26">
      <c r="A82" s="254" t="str">
        <f>'AAL mundo '!A82</f>
        <v>Europe and Central Asia</v>
      </c>
      <c r="B82" s="254" t="str">
        <f>'AAL mundo '!B82</f>
        <v>HRV</v>
      </c>
      <c r="C82" s="254" t="str">
        <f>'AAL mundo '!C82</f>
        <v>Croatia</v>
      </c>
      <c r="D82" s="254" t="str">
        <f>'AAL mundo '!D82</f>
        <v/>
      </c>
      <c r="E82" s="254" t="str">
        <f>'AAL mundo '!E82</f>
        <v>High income: nonOECD</v>
      </c>
      <c r="F82" s="255">
        <f>'AAL mundo '!F82</f>
        <v>188114</v>
      </c>
      <c r="G82" s="189">
        <f>IFERROR('AAL mundo '!$G82/(Indicadores!$I82)*100,0)</f>
        <v>1.6605608341272258</v>
      </c>
      <c r="H82" s="186">
        <f>IFERROR('AAL mundo '!$G82/(Indicadores!$K82)*100,0)</f>
        <v>3.9742146517542944</v>
      </c>
      <c r="I82" s="186">
        <f>IFERROR('AAL mundo '!$G82/(Indicadores!$M82)*100,0)</f>
        <v>5.9030891879975771</v>
      </c>
      <c r="J82" s="187">
        <f>IFERROR('AAL mundo '!$G82/(Indicadores!$O82)*100,0)</f>
        <v>0.97729637881956866</v>
      </c>
      <c r="K82" s="189">
        <f>IFERROR('AAL mundo '!$I82/(Indicadores!$I82)*100,0)</f>
        <v>0</v>
      </c>
      <c r="L82" s="186">
        <f>IFERROR('AAL mundo '!$I82/(Indicadores!$K82)*100,0)</f>
        <v>0</v>
      </c>
      <c r="M82" s="186">
        <f>IFERROR('AAL mundo '!$I82/(Indicadores!$M82)*100,0)</f>
        <v>0</v>
      </c>
      <c r="N82" s="187">
        <f>IFERROR('AAL mundo '!$I82/(Indicadores!$O82)*100,0)</f>
        <v>0</v>
      </c>
      <c r="O82" s="189">
        <f>IFERROR('AAL mundo '!$K82/(Indicadores!$I82)*100,0)</f>
        <v>0</v>
      </c>
      <c r="P82" s="186">
        <f>IFERROR('AAL mundo '!$K82/(Indicadores!$K82)*100,0)</f>
        <v>0</v>
      </c>
      <c r="Q82" s="186">
        <f>IFERROR('AAL mundo '!$K82/(Indicadores!$M82)*100,0)</f>
        <v>0</v>
      </c>
      <c r="R82" s="187">
        <f>IFERROR('AAL mundo '!$K82/(Indicadores!$O82)*100,0)</f>
        <v>0</v>
      </c>
      <c r="S82" s="189">
        <f>IFERROR('AAL mundo '!$M82/(Indicadores!$I82)*100,0)</f>
        <v>1.3375562658291622</v>
      </c>
      <c r="T82" s="186">
        <f>IFERROR('AAL mundo '!$M82/(Indicadores!$K82)*100,0)</f>
        <v>3.2011689062857585</v>
      </c>
      <c r="U82" s="186">
        <f>IFERROR('AAL mundo '!$M82/(Indicadores!$M82)*100,0)</f>
        <v>4.7548477411274419</v>
      </c>
      <c r="V82" s="187">
        <f>IFERROR('AAL mundo '!$M82/(Indicadores!$O82)*100,0)</f>
        <v>0.78719723372815187</v>
      </c>
      <c r="W82" s="189">
        <f>IFERROR('AAL mundo '!$O82/(Indicadores!$I82)*100,0)</f>
        <v>2.9981170999563882</v>
      </c>
      <c r="X82" s="186">
        <f>IFERROR('AAL mundo '!$O82/(Indicadores!$K82)*100,0)</f>
        <v>7.1753835580400533</v>
      </c>
      <c r="Y82" s="186">
        <f>IFERROR('AAL mundo '!$O82/(Indicadores!$M82)*100,0)</f>
        <v>10.657936929125022</v>
      </c>
      <c r="Z82" s="187">
        <f>IFERROR('AAL mundo '!$O82/(Indicadores!$O82)*100,0)</f>
        <v>1.7644936125477209</v>
      </c>
    </row>
    <row r="83" spans="1:26">
      <c r="A83" s="254" t="str">
        <f>'AAL mundo '!A83</f>
        <v>LAC</v>
      </c>
      <c r="B83" s="254" t="str">
        <f>'AAL mundo '!B83</f>
        <v>CUB</v>
      </c>
      <c r="C83" s="254" t="str">
        <f>'AAL mundo '!C83</f>
        <v>Cuba</v>
      </c>
      <c r="D83" s="254" t="str">
        <f>'AAL mundo '!D83</f>
        <v>SIDS</v>
      </c>
      <c r="E83" s="254" t="str">
        <f>'AAL mundo '!E83</f>
        <v>Upper middle income</v>
      </c>
      <c r="F83" s="255">
        <f>'AAL mundo '!F83</f>
        <v>174919</v>
      </c>
      <c r="G83" s="189">
        <f>IFERROR('AAL mundo '!$G83/(Indicadores!$I83)*100,0)</f>
        <v>4.0465199323383896E-2</v>
      </c>
      <c r="H83" s="186">
        <f>IFERROR('AAL mundo '!$G83/(Indicadores!$K83)*100,0)</f>
        <v>5.4648877436734959E-2</v>
      </c>
      <c r="I83" s="186">
        <f>IFERROR('AAL mundo '!$G83/(Indicadores!$M83)*100,0)</f>
        <v>4.1293367759370099E-2</v>
      </c>
      <c r="J83" s="187">
        <f>IFERROR('AAL mundo '!$G83/(Indicadores!$O83)*100,0)</f>
        <v>1.4874711534759229E-2</v>
      </c>
      <c r="K83" s="189">
        <f>IFERROR('AAL mundo '!$I83/(Indicadores!$I83)*100,0)</f>
        <v>3.819986015891645</v>
      </c>
      <c r="L83" s="186">
        <f>IFERROR('AAL mundo '!$I83/(Indicadores!$K83)*100,0)</f>
        <v>5.1589501864103662</v>
      </c>
      <c r="M83" s="186">
        <f>IFERROR('AAL mundo '!$I83/(Indicadores!$M83)*100,0)</f>
        <v>3.898166573436606</v>
      </c>
      <c r="N83" s="187">
        <f>IFERROR('AAL mundo '!$I83/(Indicadores!$O83)*100,0)</f>
        <v>1.4041989413942353</v>
      </c>
      <c r="O83" s="189">
        <f>IFERROR('AAL mundo '!$K83/(Indicadores!$I83)*100,0)</f>
        <v>0</v>
      </c>
      <c r="P83" s="186">
        <f>IFERROR('AAL mundo '!$K83/(Indicadores!$K83)*100,0)</f>
        <v>0</v>
      </c>
      <c r="Q83" s="186">
        <f>IFERROR('AAL mundo '!$K83/(Indicadores!$M83)*100,0)</f>
        <v>0</v>
      </c>
      <c r="R83" s="187">
        <f>IFERROR('AAL mundo '!$K83/(Indicadores!$O83)*100,0)</f>
        <v>0</v>
      </c>
      <c r="S83" s="189">
        <f>IFERROR('AAL mundo '!$M83/(Indicadores!$I83)*100,0)</f>
        <v>6.5385116795262543E-2</v>
      </c>
      <c r="T83" s="186">
        <f>IFERROR('AAL mundo '!$M83/(Indicadores!$K83)*100,0)</f>
        <v>8.830361134205561E-2</v>
      </c>
      <c r="U83" s="186">
        <f>IFERROR('AAL mundo '!$M83/(Indicadores!$M83)*100,0)</f>
        <v>6.6723300983615619E-2</v>
      </c>
      <c r="V83" s="187">
        <f>IFERROR('AAL mundo '!$M83/(Indicadores!$O83)*100,0)</f>
        <v>2.4035091072294235E-2</v>
      </c>
      <c r="W83" s="189">
        <f>IFERROR('AAL mundo '!$O83/(Indicadores!$I83)*100,0)</f>
        <v>3.9258363320102916</v>
      </c>
      <c r="X83" s="186">
        <f>IFERROR('AAL mundo '!$O83/(Indicadores!$K83)*100,0)</f>
        <v>5.3019026751891563</v>
      </c>
      <c r="Y83" s="186">
        <f>IFERROR('AAL mundo '!$O83/(Indicadores!$M83)*100,0)</f>
        <v>4.006183242179592</v>
      </c>
      <c r="Z83" s="187">
        <f>IFERROR('AAL mundo '!$O83/(Indicadores!$O83)*100,0)</f>
        <v>1.4431087440012889</v>
      </c>
    </row>
    <row r="84" spans="1:26">
      <c r="A84" s="254" t="str">
        <f>'AAL mundo '!A84</f>
        <v>Europe and Central Asia</v>
      </c>
      <c r="B84" s="254" t="str">
        <f>'AAL mundo '!B84</f>
        <v>CYP</v>
      </c>
      <c r="C84" s="254" t="str">
        <f>'AAL mundo '!C84</f>
        <v>Cyprus</v>
      </c>
      <c r="D84" s="254" t="str">
        <f>'AAL mundo '!D84</f>
        <v/>
      </c>
      <c r="E84" s="254" t="str">
        <f>'AAL mundo '!E84</f>
        <v>High income: nonOECD</v>
      </c>
      <c r="F84" s="255">
        <f>'AAL mundo '!F84</f>
        <v>71610.5</v>
      </c>
      <c r="G84" s="189">
        <f>IFERROR('AAL mundo '!$G84/(Indicadores!$I84)*100,0)</f>
        <v>0.54117197514102466</v>
      </c>
      <c r="H84" s="186">
        <f>IFERROR('AAL mundo '!$G84/(Indicadores!$K84)*100,0)</f>
        <v>3.1419157821572918</v>
      </c>
      <c r="I84" s="186">
        <f>IFERROR('AAL mundo '!$G84/(Indicadores!$M84)*100,0)</f>
        <v>1.5861232176619289</v>
      </c>
      <c r="J84" s="187">
        <f>IFERROR('AAL mundo '!$G84/(Indicadores!$O84)*100,0)</f>
        <v>0.36038243415643556</v>
      </c>
      <c r="K84" s="189">
        <f>IFERROR('AAL mundo '!$I84/(Indicadores!$I84)*100,0)</f>
        <v>0</v>
      </c>
      <c r="L84" s="186">
        <f>IFERROR('AAL mundo '!$I84/(Indicadores!$K84)*100,0)</f>
        <v>0</v>
      </c>
      <c r="M84" s="186">
        <f>IFERROR('AAL mundo '!$I84/(Indicadores!$M84)*100,0)</f>
        <v>0</v>
      </c>
      <c r="N84" s="187">
        <f>IFERROR('AAL mundo '!$I84/(Indicadores!$O84)*100,0)</f>
        <v>0</v>
      </c>
      <c r="O84" s="189">
        <f>IFERROR('AAL mundo '!$K84/(Indicadores!$I84)*100,0)</f>
        <v>1.0425379556131825E-2</v>
      </c>
      <c r="P84" s="186">
        <f>IFERROR('AAL mundo '!$K84/(Indicadores!$K84)*100,0)</f>
        <v>6.0527274262224526E-2</v>
      </c>
      <c r="Q84" s="186">
        <f>IFERROR('AAL mundo '!$K84/(Indicadores!$M84)*100,0)</f>
        <v>3.0555788781578309E-2</v>
      </c>
      <c r="R84" s="187">
        <f>IFERROR('AAL mundo '!$K84/(Indicadores!$O84)*100,0)</f>
        <v>6.9425687840994595E-3</v>
      </c>
      <c r="S84" s="189">
        <f>IFERROR('AAL mundo '!$M84/(Indicadores!$I84)*100,0)</f>
        <v>1.8955235556603316E-4</v>
      </c>
      <c r="T84" s="186">
        <f>IFERROR('AAL mundo '!$M84/(Indicadores!$K84)*100,0)</f>
        <v>1.1004958956768096E-3</v>
      </c>
      <c r="U84" s="186">
        <f>IFERROR('AAL mundo '!$M84/(Indicadores!$M84)*100,0)</f>
        <v>5.5555979602869658E-4</v>
      </c>
      <c r="V84" s="187">
        <f>IFERROR('AAL mundo '!$M84/(Indicadores!$O84)*100,0)</f>
        <v>1.2622852334726289E-4</v>
      </c>
      <c r="W84" s="189">
        <f>IFERROR('AAL mundo '!$O84/(Indicadores!$I84)*100,0)</f>
        <v>0.5517869070527226</v>
      </c>
      <c r="X84" s="186">
        <f>IFERROR('AAL mundo '!$O84/(Indicadores!$K84)*100,0)</f>
        <v>3.2035435523151934</v>
      </c>
      <c r="Y84" s="186">
        <f>IFERROR('AAL mundo '!$O84/(Indicadores!$M84)*100,0)</f>
        <v>1.6172345662395358</v>
      </c>
      <c r="Z84" s="187">
        <f>IFERROR('AAL mundo '!$O84/(Indicadores!$O84)*100,0)</f>
        <v>0.36745123146388231</v>
      </c>
    </row>
    <row r="85" spans="1:26">
      <c r="A85" s="254" t="str">
        <f>'AAL mundo '!A85</f>
        <v>Europe and Central Asia</v>
      </c>
      <c r="B85" s="254" t="str">
        <f>'AAL mundo '!B85</f>
        <v>CZE</v>
      </c>
      <c r="C85" s="254" t="str">
        <f>'AAL mundo '!C85</f>
        <v>Czech Republic</v>
      </c>
      <c r="D85" s="254" t="str">
        <f>'AAL mundo '!D85</f>
        <v/>
      </c>
      <c r="E85" s="254" t="str">
        <f>'AAL mundo '!E85</f>
        <v>High income: OECD</v>
      </c>
      <c r="F85" s="255">
        <f>'AAL mundo '!F85</f>
        <v>1007260</v>
      </c>
      <c r="G85" s="189">
        <f>IFERROR('AAL mundo '!$G85/(Indicadores!$I85)*100,0)</f>
        <v>0.46812148828476557</v>
      </c>
      <c r="H85" s="186">
        <f>IFERROR('AAL mundo '!$G85/(Indicadores!$K85)*100,0)</f>
        <v>0.98600857327362146</v>
      </c>
      <c r="I85" s="186">
        <f>IFERROR('AAL mundo '!$G85/(Indicadores!$M85)*100,0)</f>
        <v>1.7030084543101203</v>
      </c>
      <c r="J85" s="187">
        <f>IFERROR('AAL mundo '!$G85/(Indicadores!$O85)*100,0)</f>
        <v>0.26755253593367062</v>
      </c>
      <c r="K85" s="189">
        <f>IFERROR('AAL mundo '!$I85/(Indicadores!$I85)*100,0)</f>
        <v>0</v>
      </c>
      <c r="L85" s="186">
        <f>IFERROR('AAL mundo '!$I85/(Indicadores!$K85)*100,0)</f>
        <v>0</v>
      </c>
      <c r="M85" s="186">
        <f>IFERROR('AAL mundo '!$I85/(Indicadores!$M85)*100,0)</f>
        <v>0</v>
      </c>
      <c r="N85" s="187">
        <f>IFERROR('AAL mundo '!$I85/(Indicadores!$O85)*100,0)</f>
        <v>0</v>
      </c>
      <c r="O85" s="189">
        <f>IFERROR('AAL mundo '!$K85/(Indicadores!$I85)*100,0)</f>
        <v>0</v>
      </c>
      <c r="P85" s="186">
        <f>IFERROR('AAL mundo '!$K85/(Indicadores!$K85)*100,0)</f>
        <v>0</v>
      </c>
      <c r="Q85" s="186">
        <f>IFERROR('AAL mundo '!$K85/(Indicadores!$M85)*100,0)</f>
        <v>0</v>
      </c>
      <c r="R85" s="187">
        <f>IFERROR('AAL mundo '!$K85/(Indicadores!$O85)*100,0)</f>
        <v>0</v>
      </c>
      <c r="S85" s="189">
        <f>IFERROR('AAL mundo '!$M85/(Indicadores!$I85)*100,0)</f>
        <v>1.0455754202309697</v>
      </c>
      <c r="T85" s="186">
        <f>IFERROR('AAL mundo '!$M85/(Indicadores!$K85)*100,0)</f>
        <v>2.202305072833497</v>
      </c>
      <c r="U85" s="186">
        <f>IFERROR('AAL mundo '!$M85/(Indicadores!$M85)*100,0)</f>
        <v>3.8037642467483082</v>
      </c>
      <c r="V85" s="187">
        <f>IFERROR('AAL mundo '!$M85/(Indicadores!$O85)*100,0)</f>
        <v>0.59759349270148276</v>
      </c>
      <c r="W85" s="189">
        <f>IFERROR('AAL mundo '!$O85/(Indicadores!$I85)*100,0)</f>
        <v>1.5136969085157352</v>
      </c>
      <c r="X85" s="186">
        <f>IFERROR('AAL mundo '!$O85/(Indicadores!$K85)*100,0)</f>
        <v>3.1883136461071189</v>
      </c>
      <c r="Y85" s="186">
        <f>IFERROR('AAL mundo '!$O85/(Indicadores!$M85)*100,0)</f>
        <v>5.5067727010584289</v>
      </c>
      <c r="Z85" s="187">
        <f>IFERROR('AAL mundo '!$O85/(Indicadores!$O85)*100,0)</f>
        <v>0.86514602863515344</v>
      </c>
    </row>
    <row r="86" spans="1:26">
      <c r="A86" s="254" t="str">
        <f>'AAL mundo '!A86</f>
        <v>East Asia and the Pacific</v>
      </c>
      <c r="B86" s="254" t="s">
        <v>136</v>
      </c>
      <c r="C86" s="254" t="str">
        <f>'AAL mundo '!C86</f>
        <v>Democratic People's Republic of Korea</v>
      </c>
      <c r="D86" s="254" t="str">
        <f>'AAL mundo '!D86</f>
        <v/>
      </c>
      <c r="E86" s="254" t="str">
        <f>'AAL mundo '!E86</f>
        <v>High income: OECD</v>
      </c>
      <c r="F86" s="255">
        <f>'AAL mundo '!F86</f>
        <v>5538600</v>
      </c>
      <c r="G86" s="189">
        <f>IFERROR('AAL mundo '!$G86/(Indicadores!$I86)*100,0)</f>
        <v>7.3678040194585015E-2</v>
      </c>
      <c r="H86" s="186">
        <f>IFERROR('AAL mundo '!$G86/(Indicadores!$K86)*100,0)</f>
        <v>9.4448737927215393E-2</v>
      </c>
      <c r="I86" s="186">
        <f>IFERROR('AAL mundo '!$G86/(Indicadores!$M86)*100,0)</f>
        <v>8.0535417083364536E-2</v>
      </c>
      <c r="J86" s="187">
        <f>IFERROR('AAL mundo '!$G86/(Indicadores!$O86)*100,0)</f>
        <v>2.7339423255911894E-2</v>
      </c>
      <c r="K86" s="189">
        <f>IFERROR('AAL mundo '!$I86/(Indicadores!$I86)*100,0)</f>
        <v>12.559935040207074</v>
      </c>
      <c r="L86" s="186">
        <f>IFERROR('AAL mundo '!$I86/(Indicadores!$K86)*100,0)</f>
        <v>16.100727026158776</v>
      </c>
      <c r="M86" s="186">
        <f>IFERROR('AAL mundo '!$I86/(Indicadores!$M86)*100,0)</f>
        <v>13.728915757417004</v>
      </c>
      <c r="N86" s="187">
        <f>IFERROR('AAL mundo '!$I86/(Indicadores!$O86)*100,0)</f>
        <v>4.6605661500238549</v>
      </c>
      <c r="O86" s="189">
        <f>IFERROR('AAL mundo '!$K86/(Indicadores!$I86)*100,0)</f>
        <v>0</v>
      </c>
      <c r="P86" s="186">
        <f>IFERROR('AAL mundo '!$K86/(Indicadores!$K86)*100,0)</f>
        <v>0</v>
      </c>
      <c r="Q86" s="186">
        <f>IFERROR('AAL mundo '!$K86/(Indicadores!$M86)*100,0)</f>
        <v>0</v>
      </c>
      <c r="R86" s="187">
        <f>IFERROR('AAL mundo '!$K86/(Indicadores!$O86)*100,0)</f>
        <v>0</v>
      </c>
      <c r="S86" s="189">
        <f>IFERROR('AAL mundo '!$M86/(Indicadores!$I86)*100,0)</f>
        <v>3.3417235653602924</v>
      </c>
      <c r="T86" s="186">
        <f>IFERROR('AAL mundo '!$M86/(Indicadores!$K86)*100,0)</f>
        <v>4.2837943628298465</v>
      </c>
      <c r="U86" s="186">
        <f>IFERROR('AAL mundo '!$M86/(Indicadores!$M86)*100,0)</f>
        <v>3.6527451110647036</v>
      </c>
      <c r="V86" s="187">
        <f>IFERROR('AAL mundo '!$M86/(Indicadores!$O86)*100,0)</f>
        <v>1.2400003408933586</v>
      </c>
      <c r="W86" s="189">
        <f>IFERROR('AAL mundo '!$O86/(Indicadores!$I86)*100,0)</f>
        <v>15.975336645761951</v>
      </c>
      <c r="X86" s="186">
        <f>IFERROR('AAL mundo '!$O86/(Indicadores!$K86)*100,0)</f>
        <v>20.478970126915836</v>
      </c>
      <c r="Y86" s="186">
        <f>IFERROR('AAL mundo '!$O86/(Indicadores!$M86)*100,0)</f>
        <v>17.462196285565071</v>
      </c>
      <c r="Z86" s="187">
        <f>IFERROR('AAL mundo '!$O86/(Indicadores!$O86)*100,0)</f>
        <v>5.9279059141731256</v>
      </c>
    </row>
    <row r="87" spans="1:26">
      <c r="A87" s="254" t="str">
        <f>'AAL mundo '!A87</f>
        <v/>
      </c>
      <c r="B87" s="254" t="str">
        <f>'AAL mundo '!B87</f>
        <v>COD</v>
      </c>
      <c r="C87" s="254" t="str">
        <f>'AAL mundo '!C87</f>
        <v>Democratic Republic of the Congo</v>
      </c>
      <c r="D87" s="254">
        <f>'AAL mundo '!D87</f>
        <v>0</v>
      </c>
      <c r="E87" s="254" t="str">
        <f>'AAL mundo '!E87</f>
        <v>Low income</v>
      </c>
      <c r="F87" s="255">
        <f>'AAL mundo '!F87</f>
        <v>27402</v>
      </c>
      <c r="G87" s="189">
        <f>IFERROR('AAL mundo '!$G87/(Indicadores!$I87)*100,0)</f>
        <v>2.0936037976431372</v>
      </c>
      <c r="H87" s="186">
        <f>IFERROR('AAL mundo '!$G87/(Indicadores!$K87)*100,0)</f>
        <v>0.55213527176959076</v>
      </c>
      <c r="I87" s="186">
        <f>IFERROR('AAL mundo '!$G87/(Indicadores!$M87)*100,0)</f>
        <v>0.6203993392592152</v>
      </c>
      <c r="J87" s="187">
        <f>IFERROR('AAL mundo '!$G87/(Indicadores!$O87)*100,0)</f>
        <v>0.25636682584558063</v>
      </c>
      <c r="K87" s="189">
        <f>IFERROR('AAL mundo '!$I87/(Indicadores!$I87)*100,0)</f>
        <v>0</v>
      </c>
      <c r="L87" s="186">
        <f>IFERROR('AAL mundo '!$I87/(Indicadores!$K87)*100,0)</f>
        <v>0</v>
      </c>
      <c r="M87" s="186">
        <f>IFERROR('AAL mundo '!$I87/(Indicadores!$M87)*100,0)</f>
        <v>0</v>
      </c>
      <c r="N87" s="187">
        <f>IFERROR('AAL mundo '!$I87/(Indicadores!$O87)*100,0)</f>
        <v>0</v>
      </c>
      <c r="O87" s="189">
        <f>IFERROR('AAL mundo '!$K87/(Indicadores!$I87)*100,0)</f>
        <v>0</v>
      </c>
      <c r="P87" s="186">
        <f>IFERROR('AAL mundo '!$K87/(Indicadores!$K87)*100,0)</f>
        <v>0</v>
      </c>
      <c r="Q87" s="186">
        <f>IFERROR('AAL mundo '!$K87/(Indicadores!$M87)*100,0)</f>
        <v>0</v>
      </c>
      <c r="R87" s="187">
        <f>IFERROR('AAL mundo '!$K87/(Indicadores!$O87)*100,0)</f>
        <v>0</v>
      </c>
      <c r="S87" s="189">
        <f>IFERROR('AAL mundo '!$M87/(Indicadores!$I87)*100,0)</f>
        <v>31.714591499225708</v>
      </c>
      <c r="T87" s="186">
        <f>IFERROR('AAL mundo '!$M87/(Indicadores!$K87)*100,0)</f>
        <v>8.3639247388637532</v>
      </c>
      <c r="U87" s="186">
        <f>IFERROR('AAL mundo '!$M87/(Indicadores!$M87)*100,0)</f>
        <v>9.3980110435151953</v>
      </c>
      <c r="V87" s="187">
        <f>IFERROR('AAL mundo '!$M87/(Indicadores!$O87)*100,0)</f>
        <v>3.88352808912492</v>
      </c>
      <c r="W87" s="189">
        <f>IFERROR('AAL mundo '!$O87/(Indicadores!$I87)*100,0)</f>
        <v>33.808195296868846</v>
      </c>
      <c r="X87" s="186">
        <f>IFERROR('AAL mundo '!$O87/(Indicadores!$K87)*100,0)</f>
        <v>8.9160600106333447</v>
      </c>
      <c r="Y87" s="186">
        <f>IFERROR('AAL mundo '!$O87/(Indicadores!$M87)*100,0)</f>
        <v>10.018410382774409</v>
      </c>
      <c r="Z87" s="187">
        <f>IFERROR('AAL mundo '!$O87/(Indicadores!$O87)*100,0)</f>
        <v>4.1398949149705002</v>
      </c>
    </row>
    <row r="88" spans="1:26">
      <c r="A88" s="254" t="str">
        <f>'AAL mundo '!A88</f>
        <v>Europe and Central Asia</v>
      </c>
      <c r="B88" s="254" t="str">
        <f>'AAL mundo '!B88</f>
        <v>DNK</v>
      </c>
      <c r="C88" s="254" t="str">
        <f>'AAL mundo '!C88</f>
        <v>Denmark</v>
      </c>
      <c r="D88" s="254" t="str">
        <f>'AAL mundo '!D88</f>
        <v/>
      </c>
      <c r="E88" s="254" t="str">
        <f>'AAL mundo '!E88</f>
        <v>High income: OECD</v>
      </c>
      <c r="F88" s="255">
        <f>'AAL mundo '!F88</f>
        <v>1346390</v>
      </c>
      <c r="G88" s="189">
        <f>IFERROR('AAL mundo '!$G88/(Indicadores!$I88)*100,0)</f>
        <v>0</v>
      </c>
      <c r="H88" s="186">
        <f>IFERROR('AAL mundo '!$G88/(Indicadores!$K88)*100,0)</f>
        <v>0</v>
      </c>
      <c r="I88" s="186">
        <f>IFERROR('AAL mundo '!$G88/(Indicadores!$M88)*100,0)</f>
        <v>0</v>
      </c>
      <c r="J88" s="187">
        <f>IFERROR('AAL mundo '!$G88/(Indicadores!$O88)*100,0)</f>
        <v>0</v>
      </c>
      <c r="K88" s="189">
        <f>IFERROR('AAL mundo '!$I88/(Indicadores!$I88)*100,0)</f>
        <v>0</v>
      </c>
      <c r="L88" s="186">
        <f>IFERROR('AAL mundo '!$I88/(Indicadores!$K88)*100,0)</f>
        <v>0</v>
      </c>
      <c r="M88" s="186">
        <f>IFERROR('AAL mundo '!$I88/(Indicadores!$M88)*100,0)</f>
        <v>0</v>
      </c>
      <c r="N88" s="187">
        <f>IFERROR('AAL mundo '!$I88/(Indicadores!$O88)*100,0)</f>
        <v>0</v>
      </c>
      <c r="O88" s="189">
        <f>IFERROR('AAL mundo '!$K88/(Indicadores!$I88)*100,0)</f>
        <v>0</v>
      </c>
      <c r="P88" s="186">
        <f>IFERROR('AAL mundo '!$K88/(Indicadores!$K88)*100,0)</f>
        <v>0</v>
      </c>
      <c r="Q88" s="186">
        <f>IFERROR('AAL mundo '!$K88/(Indicadores!$M88)*100,0)</f>
        <v>0</v>
      </c>
      <c r="R88" s="187">
        <f>IFERROR('AAL mundo '!$K88/(Indicadores!$O88)*100,0)</f>
        <v>0</v>
      </c>
      <c r="S88" s="189">
        <f>IFERROR('AAL mundo '!$M88/(Indicadores!$I88)*100,0)</f>
        <v>2.5031706662081311E-2</v>
      </c>
      <c r="T88" s="186">
        <f>IFERROR('AAL mundo '!$M88/(Indicadores!$K88)*100,0)</f>
        <v>7.5586525288204809E-2</v>
      </c>
      <c r="U88" s="186">
        <f>IFERROR('AAL mundo '!$M88/(Indicadores!$M88)*100,0)</f>
        <v>6.7287386497951324E-2</v>
      </c>
      <c r="V88" s="187">
        <f>IFERROR('AAL mundo '!$M88/(Indicadores!$O88)*100,0)</f>
        <v>1.469705735685017E-2</v>
      </c>
      <c r="W88" s="189">
        <f>IFERROR('AAL mundo '!$O88/(Indicadores!$I88)*100,0)</f>
        <v>2.5031706662081311E-2</v>
      </c>
      <c r="X88" s="186">
        <f>IFERROR('AAL mundo '!$O88/(Indicadores!$K88)*100,0)</f>
        <v>7.5586525288204809E-2</v>
      </c>
      <c r="Y88" s="186">
        <f>IFERROR('AAL mundo '!$O88/(Indicadores!$M88)*100,0)</f>
        <v>6.7287386497951324E-2</v>
      </c>
      <c r="Z88" s="187">
        <f>IFERROR('AAL mundo '!$O88/(Indicadores!$O88)*100,0)</f>
        <v>1.469705735685017E-2</v>
      </c>
    </row>
    <row r="89" spans="1:26">
      <c r="A89" s="254" t="str">
        <f>'AAL mundo '!A89</f>
        <v>Middle East and North Africa</v>
      </c>
      <c r="B89" s="254" t="str">
        <f>'AAL mundo '!B89</f>
        <v>DJI</v>
      </c>
      <c r="C89" s="254" t="str">
        <f>'AAL mundo '!C89</f>
        <v>Djibouti</v>
      </c>
      <c r="D89" s="254" t="str">
        <f>'AAL mundo '!D89</f>
        <v/>
      </c>
      <c r="E89" s="254" t="str">
        <f>'AAL mundo '!E89</f>
        <v>Lower middle income</v>
      </c>
      <c r="F89" s="255">
        <f>'AAL mundo '!F89</f>
        <v>4744.66</v>
      </c>
      <c r="G89" s="189">
        <f>IFERROR('AAL mundo '!$G89/(Indicadores!$I89)*100,0)</f>
        <v>17.841570236107472</v>
      </c>
      <c r="H89" s="186">
        <f>IFERROR('AAL mundo '!$G89/(Indicadores!$K89)*100,0)</f>
        <v>6.5151801423987976</v>
      </c>
      <c r="I89" s="186">
        <f>IFERROR('AAL mundo '!$G89/(Indicadores!$M89)*100,0)</f>
        <v>5.8211641724649352</v>
      </c>
      <c r="J89" s="187">
        <f>IFERROR('AAL mundo '!$G89/(Indicadores!$O89)*100,0)</f>
        <v>2.6224451131809361</v>
      </c>
      <c r="K89" s="189">
        <f>IFERROR('AAL mundo '!$I89/(Indicadores!$I89)*100,0)</f>
        <v>0</v>
      </c>
      <c r="L89" s="186">
        <f>IFERROR('AAL mundo '!$I89/(Indicadores!$K89)*100,0)</f>
        <v>0</v>
      </c>
      <c r="M89" s="186">
        <f>IFERROR('AAL mundo '!$I89/(Indicadores!$M89)*100,0)</f>
        <v>0</v>
      </c>
      <c r="N89" s="187">
        <f>IFERROR('AAL mundo '!$I89/(Indicadores!$O89)*100,0)</f>
        <v>0</v>
      </c>
      <c r="O89" s="189">
        <f>IFERROR('AAL mundo '!$K89/(Indicadores!$I89)*100,0)</f>
        <v>0</v>
      </c>
      <c r="P89" s="186">
        <f>IFERROR('AAL mundo '!$K89/(Indicadores!$K89)*100,0)</f>
        <v>0</v>
      </c>
      <c r="Q89" s="186">
        <f>IFERROR('AAL mundo '!$K89/(Indicadores!$M89)*100,0)</f>
        <v>0</v>
      </c>
      <c r="R89" s="187">
        <f>IFERROR('AAL mundo '!$K89/(Indicadores!$O89)*100,0)</f>
        <v>0</v>
      </c>
      <c r="S89" s="189">
        <f>IFERROR('AAL mundo '!$M89/(Indicadores!$I89)*100,0)</f>
        <v>1.3305577803198794</v>
      </c>
      <c r="T89" s="186">
        <f>IFERROR('AAL mundo '!$M89/(Indicadores!$K89)*100,0)</f>
        <v>0.48587784112804588</v>
      </c>
      <c r="U89" s="186">
        <f>IFERROR('AAL mundo '!$M89/(Indicadores!$M89)*100,0)</f>
        <v>0.43412071794653745</v>
      </c>
      <c r="V89" s="187">
        <f>IFERROR('AAL mundo '!$M89/(Indicadores!$O89)*100,0)</f>
        <v>0.19557217793213758</v>
      </c>
      <c r="W89" s="189">
        <f>IFERROR('AAL mundo '!$O89/(Indicadores!$I89)*100,0)</f>
        <v>19.172128016427354</v>
      </c>
      <c r="X89" s="186">
        <f>IFERROR('AAL mundo '!$O89/(Indicadores!$K89)*100,0)</f>
        <v>7.0010579835268443</v>
      </c>
      <c r="Y89" s="186">
        <f>IFERROR('AAL mundo '!$O89/(Indicadores!$M89)*100,0)</f>
        <v>6.2552848904114722</v>
      </c>
      <c r="Z89" s="187">
        <f>IFERROR('AAL mundo '!$O89/(Indicadores!$O89)*100,0)</f>
        <v>2.8180172911130739</v>
      </c>
    </row>
    <row r="90" spans="1:26">
      <c r="A90" s="254" t="str">
        <f>'AAL mundo '!A90</f>
        <v>LAC</v>
      </c>
      <c r="B90" s="254" t="str">
        <f>'AAL mundo '!B90</f>
        <v>DMA</v>
      </c>
      <c r="C90" s="254" t="str">
        <f>'AAL mundo '!C90</f>
        <v>Dominica</v>
      </c>
      <c r="D90" s="254" t="str">
        <f>'AAL mundo '!D90</f>
        <v>SIDS</v>
      </c>
      <c r="E90" s="254" t="str">
        <f>'AAL mundo '!E90</f>
        <v>Upper middle income</v>
      </c>
      <c r="F90" s="255">
        <f>'AAL mundo '!F90</f>
        <v>2027.94</v>
      </c>
      <c r="G90" s="189">
        <f>IFERROR('AAL mundo '!$G90/(Indicadores!$I90)*100,0)</f>
        <v>69.613455995577851</v>
      </c>
      <c r="H90" s="186">
        <f>IFERROR('AAL mundo '!$G90/(Indicadores!$K90)*100,0)</f>
        <v>63.088750961887875</v>
      </c>
      <c r="I90" s="186">
        <f>IFERROR('AAL mundo '!$G90/(Indicadores!$M90)*100,0)</f>
        <v>77.900920095825782</v>
      </c>
      <c r="J90" s="187">
        <f>IFERROR('AAL mundo '!$G90/(Indicadores!$O90)*100,0)</f>
        <v>23.227431113340117</v>
      </c>
      <c r="K90" s="189">
        <f>IFERROR('AAL mundo '!$I90/(Indicadores!$I90)*100,0)</f>
        <v>295.61732538397757</v>
      </c>
      <c r="L90" s="186">
        <f>IFERROR('AAL mundo '!$I90/(Indicadores!$K90)*100,0)</f>
        <v>267.90981074627115</v>
      </c>
      <c r="M90" s="186">
        <f>IFERROR('AAL mundo '!$I90/(Indicadores!$M90)*100,0)</f>
        <v>330.81049222928766</v>
      </c>
      <c r="N90" s="187">
        <f>IFERROR('AAL mundo '!$I90/(Indicadores!$O90)*100,0)</f>
        <v>98.636548969819501</v>
      </c>
      <c r="O90" s="189">
        <f>IFERROR('AAL mundo '!$K90/(Indicadores!$I90)*100,0)</f>
        <v>0</v>
      </c>
      <c r="P90" s="186">
        <f>IFERROR('AAL mundo '!$K90/(Indicadores!$K90)*100,0)</f>
        <v>0</v>
      </c>
      <c r="Q90" s="186">
        <f>IFERROR('AAL mundo '!$K90/(Indicadores!$M90)*100,0)</f>
        <v>0</v>
      </c>
      <c r="R90" s="187">
        <f>IFERROR('AAL mundo '!$K90/(Indicadores!$O90)*100,0)</f>
        <v>0</v>
      </c>
      <c r="S90" s="189">
        <f>IFERROR('AAL mundo '!$M90/(Indicadores!$I90)*100,0)</f>
        <v>0</v>
      </c>
      <c r="T90" s="186">
        <f>IFERROR('AAL mundo '!$M90/(Indicadores!$K90)*100,0)</f>
        <v>0</v>
      </c>
      <c r="U90" s="186">
        <f>IFERROR('AAL mundo '!$M90/(Indicadores!$M90)*100,0)</f>
        <v>0</v>
      </c>
      <c r="V90" s="187">
        <f>IFERROR('AAL mundo '!$M90/(Indicadores!$O90)*100,0)</f>
        <v>0</v>
      </c>
      <c r="W90" s="189">
        <f>IFERROR('AAL mundo '!$O90/(Indicadores!$I90)*100,0)</f>
        <v>365.23078137955542</v>
      </c>
      <c r="X90" s="186">
        <f>IFERROR('AAL mundo '!$O90/(Indicadores!$K90)*100,0)</f>
        <v>330.998561708159</v>
      </c>
      <c r="Y90" s="186">
        <f>IFERROR('AAL mundo '!$O90/(Indicadores!$M90)*100,0)</f>
        <v>408.71141232511343</v>
      </c>
      <c r="Z90" s="187">
        <f>IFERROR('AAL mundo '!$O90/(Indicadores!$O90)*100,0)</f>
        <v>121.86398008315962</v>
      </c>
    </row>
    <row r="91" spans="1:26">
      <c r="A91" s="254" t="str">
        <f>'AAL mundo '!A91</f>
        <v>LAC</v>
      </c>
      <c r="B91" s="254" t="str">
        <f>'AAL mundo '!B91</f>
        <v>DOM</v>
      </c>
      <c r="C91" s="254" t="str">
        <f>'AAL mundo '!C91</f>
        <v>Dominican Republic</v>
      </c>
      <c r="D91" s="254" t="str">
        <f>'AAL mundo '!D91</f>
        <v>SIDS</v>
      </c>
      <c r="E91" s="254" t="str">
        <f>'AAL mundo '!E91</f>
        <v>Upper middle income</v>
      </c>
      <c r="F91" s="255">
        <f>'AAL mundo '!F91</f>
        <v>202173</v>
      </c>
      <c r="G91" s="189">
        <f>IFERROR('AAL mundo '!$G91/(Indicadores!$I91)*100,0)</f>
        <v>22.004189056626053</v>
      </c>
      <c r="H91" s="186">
        <f>IFERROR('AAL mundo '!$G91/(Indicadores!$K91)*100,0)</f>
        <v>38.601634516481141</v>
      </c>
      <c r="I91" s="186">
        <f>IFERROR('AAL mundo '!$G91/(Indicadores!$M91)*100,0)</f>
        <v>40.248381713912487</v>
      </c>
      <c r="J91" s="187">
        <f>IFERROR('AAL mundo '!$G91/(Indicadores!$O91)*100,0)</f>
        <v>10.395307531746534</v>
      </c>
      <c r="K91" s="189">
        <f>IFERROR('AAL mundo '!$I91/(Indicadores!$I91)*100,0)</f>
        <v>33.220659186680749</v>
      </c>
      <c r="L91" s="186">
        <f>IFERROR('AAL mundo '!$I91/(Indicadores!$K91)*100,0)</f>
        <v>58.278527830348516</v>
      </c>
      <c r="M91" s="186">
        <f>IFERROR('AAL mundo '!$I91/(Indicadores!$M91)*100,0)</f>
        <v>60.764692045339885</v>
      </c>
      <c r="N91" s="187">
        <f>IFERROR('AAL mundo '!$I91/(Indicadores!$O91)*100,0)</f>
        <v>15.694237481971468</v>
      </c>
      <c r="O91" s="189">
        <f>IFERROR('AAL mundo '!$K91/(Indicadores!$I91)*100,0)</f>
        <v>0</v>
      </c>
      <c r="P91" s="186">
        <f>IFERROR('AAL mundo '!$K91/(Indicadores!$K91)*100,0)</f>
        <v>0</v>
      </c>
      <c r="Q91" s="186">
        <f>IFERROR('AAL mundo '!$K91/(Indicadores!$M91)*100,0)</f>
        <v>0</v>
      </c>
      <c r="R91" s="187">
        <f>IFERROR('AAL mundo '!$K91/(Indicadores!$O91)*100,0)</f>
        <v>0</v>
      </c>
      <c r="S91" s="189">
        <f>IFERROR('AAL mundo '!$M91/(Indicadores!$I91)*100,0)</f>
        <v>5.2653550475731175</v>
      </c>
      <c r="T91" s="186">
        <f>IFERROR('AAL mundo '!$M91/(Indicadores!$K91)*100,0)</f>
        <v>9.2369371405997001</v>
      </c>
      <c r="U91" s="186">
        <f>IFERROR('AAL mundo '!$M91/(Indicadores!$M91)*100,0)</f>
        <v>9.630985230522878</v>
      </c>
      <c r="V91" s="187">
        <f>IFERROR('AAL mundo '!$M91/(Indicadores!$O91)*100,0)</f>
        <v>2.4874802176303916</v>
      </c>
      <c r="W91" s="189">
        <f>IFERROR('AAL mundo '!$O91/(Indicadores!$I91)*100,0)</f>
        <v>60.490203290879919</v>
      </c>
      <c r="X91" s="186">
        <f>IFERROR('AAL mundo '!$O91/(Indicadores!$K91)*100,0)</f>
        <v>106.11709948742936</v>
      </c>
      <c r="Y91" s="186">
        <f>IFERROR('AAL mundo '!$O91/(Indicadores!$M91)*100,0)</f>
        <v>110.64405898977523</v>
      </c>
      <c r="Z91" s="187">
        <f>IFERROR('AAL mundo '!$O91/(Indicadores!$O91)*100,0)</f>
        <v>28.57702523134839</v>
      </c>
    </row>
    <row r="92" spans="1:26">
      <c r="A92" s="254" t="str">
        <f>'AAL mundo '!A92</f>
        <v>LAC</v>
      </c>
      <c r="B92" s="254" t="str">
        <f>'AAL mundo '!B92</f>
        <v>ECU</v>
      </c>
      <c r="C92" s="254" t="str">
        <f>'AAL mundo '!C92</f>
        <v>Ecuador</v>
      </c>
      <c r="D92" s="254" t="str">
        <f>'AAL mundo '!D92</f>
        <v/>
      </c>
      <c r="E92" s="254" t="str">
        <f>'AAL mundo '!E92</f>
        <v>Upper middle income</v>
      </c>
      <c r="F92" s="255">
        <f>'AAL mundo '!F92</f>
        <v>282705</v>
      </c>
      <c r="G92" s="189">
        <f>IFERROR('AAL mundo '!$G92/(Indicadores!$I92)*100,0)</f>
        <v>78.06480392744561</v>
      </c>
      <c r="H92" s="186">
        <f>IFERROR('AAL mundo '!$G92/(Indicadores!$K92)*100,0)</f>
        <v>86.738671030495141</v>
      </c>
      <c r="I92" s="186">
        <f>IFERROR('AAL mundo '!$G92/(Indicadores!$M92)*100,0)</f>
        <v>33.980148411339592</v>
      </c>
      <c r="J92" s="187">
        <f>IFERROR('AAL mundo '!$G92/(Indicadores!$O92)*100,0)</f>
        <v>18.598526403668966</v>
      </c>
      <c r="K92" s="189">
        <f>IFERROR('AAL mundo '!$I92/(Indicadores!$I92)*100,0)</f>
        <v>0</v>
      </c>
      <c r="L92" s="186">
        <f>IFERROR('AAL mundo '!$I92/(Indicadores!$K92)*100,0)</f>
        <v>0</v>
      </c>
      <c r="M92" s="186">
        <f>IFERROR('AAL mundo '!$I92/(Indicadores!$M92)*100,0)</f>
        <v>0</v>
      </c>
      <c r="N92" s="187">
        <f>IFERROR('AAL mundo '!$I92/(Indicadores!$O92)*100,0)</f>
        <v>0</v>
      </c>
      <c r="O92" s="189">
        <f>IFERROR('AAL mundo '!$K92/(Indicadores!$I92)*100,0)</f>
        <v>0.14001982671995117</v>
      </c>
      <c r="P92" s="186">
        <f>IFERROR('AAL mundo '!$K92/(Indicadores!$K92)*100,0)</f>
        <v>0.15557758524439019</v>
      </c>
      <c r="Q92" s="186">
        <f>IFERROR('AAL mundo '!$K92/(Indicadores!$M92)*100,0)</f>
        <v>6.0948010538731882E-2</v>
      </c>
      <c r="R92" s="187">
        <f>IFERROR('AAL mundo '!$K92/(Indicadores!$O92)*100,0)</f>
        <v>3.3358982707604123E-2</v>
      </c>
      <c r="S92" s="189">
        <f>IFERROR('AAL mundo '!$M92/(Indicadores!$I92)*100,0)</f>
        <v>11.852928367248722</v>
      </c>
      <c r="T92" s="186">
        <f>IFERROR('AAL mundo '!$M92/(Indicadores!$K92)*100,0)</f>
        <v>13.169920408054136</v>
      </c>
      <c r="U92" s="186">
        <f>IFERROR('AAL mundo '!$M92/(Indicadores!$M92)*100,0)</f>
        <v>5.1593579278367576</v>
      </c>
      <c r="V92" s="187">
        <f>IFERROR('AAL mundo '!$M92/(Indicadores!$O92)*100,0)</f>
        <v>2.8238974558106666</v>
      </c>
      <c r="W92" s="189">
        <f>IFERROR('AAL mundo '!$O92/(Indicadores!$I92)*100,0)</f>
        <v>90.057752121414282</v>
      </c>
      <c r="X92" s="186">
        <f>IFERROR('AAL mundo '!$O92/(Indicadores!$K92)*100,0)</f>
        <v>100.06416902379367</v>
      </c>
      <c r="Y92" s="186">
        <f>IFERROR('AAL mundo '!$O92/(Indicadores!$M92)*100,0)</f>
        <v>39.200454349715081</v>
      </c>
      <c r="Z92" s="187">
        <f>IFERROR('AAL mundo '!$O92/(Indicadores!$O92)*100,0)</f>
        <v>21.455782842187237</v>
      </c>
    </row>
    <row r="93" spans="1:26">
      <c r="A93" s="254" t="str">
        <f>'AAL mundo '!A93</f>
        <v>Middle East and North Africa</v>
      </c>
      <c r="B93" s="254" t="str">
        <f>'AAL mundo '!B93</f>
        <v>EGY</v>
      </c>
      <c r="C93" s="254" t="str">
        <f>'AAL mundo '!C93</f>
        <v>Egypt</v>
      </c>
      <c r="D93" s="254" t="str">
        <f>'AAL mundo '!D93</f>
        <v/>
      </c>
      <c r="E93" s="254" t="str">
        <f>'AAL mundo '!E93</f>
        <v>Lower middle income</v>
      </c>
      <c r="F93" s="255">
        <f>'AAL mundo '!F93</f>
        <v>617149</v>
      </c>
      <c r="G93" s="189">
        <f>IFERROR('AAL mundo '!$G93/(Indicadores!$I93)*100,0)</f>
        <v>0.63918339460964146</v>
      </c>
      <c r="H93" s="186">
        <f>IFERROR('AAL mundo '!$G93/(Indicadores!$K93)*100,0)</f>
        <v>5.0680890254139728</v>
      </c>
      <c r="I93" s="186">
        <f>IFERROR('AAL mundo '!$G93/(Indicadores!$M93)*100,0)</f>
        <v>2.8889580106870603</v>
      </c>
      <c r="J93" s="187">
        <f>IFERROR('AAL mundo '!$G93/(Indicadores!$O93)*100,0)</f>
        <v>0.47439347231860335</v>
      </c>
      <c r="K93" s="189">
        <f>IFERROR('AAL mundo '!$I93/(Indicadores!$I93)*100,0)</f>
        <v>0</v>
      </c>
      <c r="L93" s="186">
        <f>IFERROR('AAL mundo '!$I93/(Indicadores!$K93)*100,0)</f>
        <v>0</v>
      </c>
      <c r="M93" s="186">
        <f>IFERROR('AAL mundo '!$I93/(Indicadores!$M93)*100,0)</f>
        <v>0</v>
      </c>
      <c r="N93" s="187">
        <f>IFERROR('AAL mundo '!$I93/(Indicadores!$O93)*100,0)</f>
        <v>0</v>
      </c>
      <c r="O93" s="189">
        <f>IFERROR('AAL mundo '!$K93/(Indicadores!$I93)*100,0)</f>
        <v>3.0784864454913199E-2</v>
      </c>
      <c r="P93" s="186">
        <f>IFERROR('AAL mundo '!$K93/(Indicadores!$K93)*100,0)</f>
        <v>0.24409337759483912</v>
      </c>
      <c r="Q93" s="186">
        <f>IFERROR('AAL mundo '!$K93/(Indicadores!$M93)*100,0)</f>
        <v>0.13914031798221455</v>
      </c>
      <c r="R93" s="187">
        <f>IFERROR('AAL mundo '!$K93/(Indicadores!$O93)*100,0)</f>
        <v>2.284811975214528E-2</v>
      </c>
      <c r="S93" s="189">
        <f>IFERROR('AAL mundo '!$M93/(Indicadores!$I93)*100,0)</f>
        <v>0.33816378689381771</v>
      </c>
      <c r="T93" s="186">
        <f>IFERROR('AAL mundo '!$M93/(Indicadores!$K93)*100,0)</f>
        <v>2.6813027240728871</v>
      </c>
      <c r="U93" s="186">
        <f>IFERROR('AAL mundo '!$M93/(Indicadores!$M93)*100,0)</f>
        <v>1.5284204647835047</v>
      </c>
      <c r="V93" s="187">
        <f>IFERROR('AAL mundo '!$M93/(Indicadores!$O93)*100,0)</f>
        <v>0.25098069572808418</v>
      </c>
      <c r="W93" s="189">
        <f>IFERROR('AAL mundo '!$O93/(Indicadores!$I93)*100,0)</f>
        <v>1.0081320459583725</v>
      </c>
      <c r="X93" s="186">
        <f>IFERROR('AAL mundo '!$O93/(Indicadores!$K93)*100,0)</f>
        <v>7.9934851270816978</v>
      </c>
      <c r="Y93" s="186">
        <f>IFERROR('AAL mundo '!$O93/(Indicadores!$M93)*100,0)</f>
        <v>4.5565187934527795</v>
      </c>
      <c r="Z93" s="187">
        <f>IFERROR('AAL mundo '!$O93/(Indicadores!$O93)*100,0)</f>
        <v>0.74822228779883271</v>
      </c>
    </row>
    <row r="94" spans="1:26">
      <c r="A94" s="254" t="str">
        <f>'AAL mundo '!A94</f>
        <v>LAC</v>
      </c>
      <c r="B94" s="254" t="str">
        <f>'AAL mundo '!B94</f>
        <v>SLV</v>
      </c>
      <c r="C94" s="254" t="str">
        <f>'AAL mundo '!C94</f>
        <v>El Salvador</v>
      </c>
      <c r="D94" s="254" t="str">
        <f>'AAL mundo '!D94</f>
        <v/>
      </c>
      <c r="E94" s="254" t="str">
        <f>'AAL mundo '!E94</f>
        <v>Lower middle income</v>
      </c>
      <c r="F94" s="255">
        <f>'AAL mundo '!F94</f>
        <v>71580.5</v>
      </c>
      <c r="G94" s="189">
        <f>IFERROR('AAL mundo '!$G94/(Indicadores!$I94)*100,0)</f>
        <v>27.26988996373948</v>
      </c>
      <c r="H94" s="186">
        <f>IFERROR('AAL mundo '!$G94/(Indicadores!$K94)*100,0)</f>
        <v>28.498004576275548</v>
      </c>
      <c r="I94" s="186">
        <f>IFERROR('AAL mundo '!$G94/(Indicadores!$M94)*100,0)</f>
        <v>31.662689101099993</v>
      </c>
      <c r="J94" s="187">
        <f>IFERROR('AAL mundo '!$G94/(Indicadores!$O94)*100,0)</f>
        <v>9.6764605536082087</v>
      </c>
      <c r="K94" s="189">
        <f>IFERROR('AAL mundo '!$I94/(Indicadores!$I94)*100,0)</f>
        <v>0</v>
      </c>
      <c r="L94" s="186">
        <f>IFERROR('AAL mundo '!$I94/(Indicadores!$K94)*100,0)</f>
        <v>0</v>
      </c>
      <c r="M94" s="186">
        <f>IFERROR('AAL mundo '!$I94/(Indicadores!$M94)*100,0)</f>
        <v>0</v>
      </c>
      <c r="N94" s="187">
        <f>IFERROR('AAL mundo '!$I94/(Indicadores!$O94)*100,0)</f>
        <v>0</v>
      </c>
      <c r="O94" s="189">
        <f>IFERROR('AAL mundo '!$K94/(Indicadores!$I94)*100,0)</f>
        <v>0</v>
      </c>
      <c r="P94" s="186">
        <f>IFERROR('AAL mundo '!$K94/(Indicadores!$K94)*100,0)</f>
        <v>0</v>
      </c>
      <c r="Q94" s="186">
        <f>IFERROR('AAL mundo '!$K94/(Indicadores!$M94)*100,0)</f>
        <v>0</v>
      </c>
      <c r="R94" s="187">
        <f>IFERROR('AAL mundo '!$K94/(Indicadores!$O94)*100,0)</f>
        <v>0</v>
      </c>
      <c r="S94" s="189">
        <f>IFERROR('AAL mundo '!$M94/(Indicadores!$I94)*100,0)</f>
        <v>1.1653799129803195</v>
      </c>
      <c r="T94" s="186">
        <f>IFERROR('AAL mundo '!$M94/(Indicadores!$K94)*100,0)</f>
        <v>1.2178634434305788</v>
      </c>
      <c r="U94" s="186">
        <f>IFERROR('AAL mundo '!$M94/(Indicadores!$M94)*100,0)</f>
        <v>1.3531063718418801</v>
      </c>
      <c r="V94" s="187">
        <f>IFERROR('AAL mundo '!$M94/(Indicadores!$O94)*100,0)</f>
        <v>0.41352395528240199</v>
      </c>
      <c r="W94" s="189">
        <f>IFERROR('AAL mundo '!$O94/(Indicadores!$I94)*100,0)</f>
        <v>28.435269876719797</v>
      </c>
      <c r="X94" s="186">
        <f>IFERROR('AAL mundo '!$O94/(Indicadores!$K94)*100,0)</f>
        <v>29.715868019706122</v>
      </c>
      <c r="Y94" s="186">
        <f>IFERROR('AAL mundo '!$O94/(Indicadores!$M94)*100,0)</f>
        <v>33.015795472941875</v>
      </c>
      <c r="Z94" s="187">
        <f>IFERROR('AAL mundo '!$O94/(Indicadores!$O94)*100,0)</f>
        <v>10.089984508890609</v>
      </c>
    </row>
    <row r="95" spans="1:26">
      <c r="A95" s="254" t="str">
        <f>'AAL mundo '!A95</f>
        <v>Sub-Saharan Africa</v>
      </c>
      <c r="B95" s="254" t="str">
        <f>'AAL mundo '!B95</f>
        <v>GNQ</v>
      </c>
      <c r="C95" s="254" t="str">
        <f>'AAL mundo '!C95</f>
        <v>Equatorial Guinea</v>
      </c>
      <c r="D95" s="254" t="str">
        <f>'AAL mundo '!D95</f>
        <v/>
      </c>
      <c r="E95" s="254" t="str">
        <f>'AAL mundo '!E95</f>
        <v>High income: nonOECD</v>
      </c>
      <c r="F95" s="255">
        <f>'AAL mundo '!F95</f>
        <v>20061.400000000001</v>
      </c>
      <c r="G95" s="189">
        <f>IFERROR('AAL mundo '!$G95/(Indicadores!$I95)*100,0)</f>
        <v>5.708543155341717</v>
      </c>
      <c r="H95" s="186">
        <f>IFERROR('AAL mundo '!$G95/(Indicadores!$K95)*100,0)</f>
        <v>0.81885526634265149</v>
      </c>
      <c r="I95" s="186">
        <f>IFERROR('AAL mundo '!$G95/(Indicadores!$M95)*100,0)</f>
        <v>0</v>
      </c>
      <c r="J95" s="187">
        <f>IFERROR('AAL mundo '!$G95/(Indicadores!$O95)*100,0)</f>
        <v>0.71613073446949693</v>
      </c>
      <c r="K95" s="189">
        <f>IFERROR('AAL mundo '!$I95/(Indicadores!$I95)*100,0)</f>
        <v>0</v>
      </c>
      <c r="L95" s="186">
        <f>IFERROR('AAL mundo '!$I95/(Indicadores!$K95)*100,0)</f>
        <v>0</v>
      </c>
      <c r="M95" s="186">
        <f>IFERROR('AAL mundo '!$I95/(Indicadores!$M95)*100,0)</f>
        <v>0</v>
      </c>
      <c r="N95" s="187">
        <f>IFERROR('AAL mundo '!$I95/(Indicadores!$O95)*100,0)</f>
        <v>0</v>
      </c>
      <c r="O95" s="189">
        <f>IFERROR('AAL mundo '!$K95/(Indicadores!$I95)*100,0)</f>
        <v>0</v>
      </c>
      <c r="P95" s="186">
        <f>IFERROR('AAL mundo '!$K95/(Indicadores!$K95)*100,0)</f>
        <v>0</v>
      </c>
      <c r="Q95" s="186">
        <f>IFERROR('AAL mundo '!$K95/(Indicadores!$M95)*100,0)</f>
        <v>0</v>
      </c>
      <c r="R95" s="187">
        <f>IFERROR('AAL mundo '!$K95/(Indicadores!$O95)*100,0)</f>
        <v>0</v>
      </c>
      <c r="S95" s="189">
        <f>IFERROR('AAL mundo '!$M95/(Indicadores!$I95)*100,0)</f>
        <v>71.616268676105179</v>
      </c>
      <c r="T95" s="186">
        <f>IFERROR('AAL mundo '!$M95/(Indicadores!$K95)*100,0)</f>
        <v>10.27291152320781</v>
      </c>
      <c r="U95" s="186">
        <f>IFERROR('AAL mundo '!$M95/(Indicadores!$M95)*100,0)</f>
        <v>0</v>
      </c>
      <c r="V95" s="187">
        <f>IFERROR('AAL mundo '!$M95/(Indicadores!$O95)*100,0)</f>
        <v>8.9841855778900523</v>
      </c>
      <c r="W95" s="189">
        <f>IFERROR('AAL mundo '!$O95/(Indicadores!$I95)*100,0)</f>
        <v>77.32481183144688</v>
      </c>
      <c r="X95" s="186">
        <f>IFERROR('AAL mundo '!$O95/(Indicadores!$K95)*100,0)</f>
        <v>11.091766789550462</v>
      </c>
      <c r="Y95" s="186">
        <f>IFERROR('AAL mundo '!$O95/(Indicadores!$M95)*100,0)</f>
        <v>0</v>
      </c>
      <c r="Z95" s="187">
        <f>IFERROR('AAL mundo '!$O95/(Indicadores!$O95)*100,0)</f>
        <v>9.7003163123595506</v>
      </c>
    </row>
    <row r="96" spans="1:26">
      <c r="A96" s="254" t="str">
        <f>'AAL mundo '!A96</f>
        <v>Sub-Saharan Africa</v>
      </c>
      <c r="B96" s="254" t="str">
        <f>'AAL mundo '!B96</f>
        <v>ERI</v>
      </c>
      <c r="C96" s="254" t="str">
        <f>'AAL mundo '!C96</f>
        <v>Eritrea</v>
      </c>
      <c r="D96" s="254" t="str">
        <f>'AAL mundo '!D96</f>
        <v/>
      </c>
      <c r="E96" s="254" t="str">
        <f>'AAL mundo '!E96</f>
        <v>Low income</v>
      </c>
      <c r="F96" s="255">
        <f>'AAL mundo '!F96</f>
        <v>9081.7900000000009</v>
      </c>
      <c r="G96" s="189">
        <f>IFERROR('AAL mundo '!$G96/(Indicadores!$I96)*100,0)</f>
        <v>6.9811903565083586</v>
      </c>
      <c r="H96" s="186">
        <f>IFERROR('AAL mundo '!$G96/(Indicadores!$K96)*100,0)</f>
        <v>2.1851237873501286</v>
      </c>
      <c r="I96" s="186">
        <f>IFERROR('AAL mundo '!$G96/(Indicadores!$M96)*100,0)</f>
        <v>2.7560599844336435</v>
      </c>
      <c r="J96" s="187">
        <f>IFERROR('AAL mundo '!$G96/(Indicadores!$O96)*100,0)</f>
        <v>1.037647049181555</v>
      </c>
      <c r="K96" s="189">
        <f>IFERROR('AAL mundo '!$I96/(Indicadores!$I96)*100,0)</f>
        <v>0</v>
      </c>
      <c r="L96" s="186">
        <f>IFERROR('AAL mundo '!$I96/(Indicadores!$K96)*100,0)</f>
        <v>0</v>
      </c>
      <c r="M96" s="186">
        <f>IFERROR('AAL mundo '!$I96/(Indicadores!$M96)*100,0)</f>
        <v>0</v>
      </c>
      <c r="N96" s="187">
        <f>IFERROR('AAL mundo '!$I96/(Indicadores!$O96)*100,0)</f>
        <v>0</v>
      </c>
      <c r="O96" s="189">
        <f>IFERROR('AAL mundo '!$K96/(Indicadores!$I96)*100,0)</f>
        <v>0</v>
      </c>
      <c r="P96" s="186">
        <f>IFERROR('AAL mundo '!$K96/(Indicadores!$K96)*100,0)</f>
        <v>0</v>
      </c>
      <c r="Q96" s="186">
        <f>IFERROR('AAL mundo '!$K96/(Indicadores!$M96)*100,0)</f>
        <v>0</v>
      </c>
      <c r="R96" s="187">
        <f>IFERROR('AAL mundo '!$K96/(Indicadores!$O96)*100,0)</f>
        <v>0</v>
      </c>
      <c r="S96" s="189">
        <f>IFERROR('AAL mundo '!$M96/(Indicadores!$I96)*100,0)</f>
        <v>70.893496437218701</v>
      </c>
      <c r="T96" s="186">
        <f>IFERROR('AAL mundo '!$M96/(Indicadores!$K96)*100,0)</f>
        <v>22.189778178583701</v>
      </c>
      <c r="U96" s="186">
        <f>IFERROR('AAL mundo '!$M96/(Indicadores!$M96)*100,0)</f>
        <v>27.987595053192354</v>
      </c>
      <c r="V96" s="187">
        <f>IFERROR('AAL mundo '!$M96/(Indicadores!$O96)*100,0)</f>
        <v>10.537232710702833</v>
      </c>
      <c r="W96" s="189">
        <f>IFERROR('AAL mundo '!$O96/(Indicadores!$I96)*100,0)</f>
        <v>77.874686793727051</v>
      </c>
      <c r="X96" s="186">
        <f>IFERROR('AAL mundo '!$O96/(Indicadores!$K96)*100,0)</f>
        <v>24.37490196593383</v>
      </c>
      <c r="Y96" s="186">
        <f>IFERROR('AAL mundo '!$O96/(Indicadores!$M96)*100,0)</f>
        <v>30.743655037625995</v>
      </c>
      <c r="Z96" s="187">
        <f>IFERROR('AAL mundo '!$O96/(Indicadores!$O96)*100,0)</f>
        <v>11.574879759884389</v>
      </c>
    </row>
    <row r="97" spans="1:26">
      <c r="A97" s="254" t="str">
        <f>'AAL mundo '!A97</f>
        <v>Europe and Central Asia</v>
      </c>
      <c r="B97" s="254" t="str">
        <f>'AAL mundo '!B97</f>
        <v>EST</v>
      </c>
      <c r="C97" s="254" t="str">
        <f>'AAL mundo '!C97</f>
        <v>Estonia</v>
      </c>
      <c r="D97" s="254" t="str">
        <f>'AAL mundo '!D97</f>
        <v/>
      </c>
      <c r="E97" s="254" t="str">
        <f>'AAL mundo '!E97</f>
        <v>High income: OECD</v>
      </c>
      <c r="F97" s="255">
        <f>'AAL mundo '!F97</f>
        <v>79617.3</v>
      </c>
      <c r="G97" s="189">
        <f>IFERROR('AAL mundo '!$G97/(Indicadores!$I97)*100,0)</f>
        <v>3.7970321114105109E-2</v>
      </c>
      <c r="H97" s="186">
        <f>IFERROR('AAL mundo '!$G97/(Indicadores!$K97)*100,0)</f>
        <v>0.1043611557523888</v>
      </c>
      <c r="I97" s="186">
        <f>IFERROR('AAL mundo '!$G97/(Indicadores!$M97)*100,0)</f>
        <v>9.8305766273577233E-2</v>
      </c>
      <c r="J97" s="187">
        <f>IFERROR('AAL mundo '!$G97/(Indicadores!$O97)*100,0)</f>
        <v>2.1696298477796954E-2</v>
      </c>
      <c r="K97" s="189">
        <f>IFERROR('AAL mundo '!$I97/(Indicadores!$I97)*100,0)</f>
        <v>0</v>
      </c>
      <c r="L97" s="186">
        <f>IFERROR('AAL mundo '!$I97/(Indicadores!$K97)*100,0)</f>
        <v>0</v>
      </c>
      <c r="M97" s="186">
        <f>IFERROR('AAL mundo '!$I97/(Indicadores!$M97)*100,0)</f>
        <v>0</v>
      </c>
      <c r="N97" s="187">
        <f>IFERROR('AAL mundo '!$I97/(Indicadores!$O97)*100,0)</f>
        <v>0</v>
      </c>
      <c r="O97" s="189">
        <f>IFERROR('AAL mundo '!$K97/(Indicadores!$I97)*100,0)</f>
        <v>0</v>
      </c>
      <c r="P97" s="186">
        <f>IFERROR('AAL mundo '!$K97/(Indicadores!$K97)*100,0)</f>
        <v>0</v>
      </c>
      <c r="Q97" s="186">
        <f>IFERROR('AAL mundo '!$K97/(Indicadores!$M97)*100,0)</f>
        <v>0</v>
      </c>
      <c r="R97" s="187">
        <f>IFERROR('AAL mundo '!$K97/(Indicadores!$O97)*100,0)</f>
        <v>0</v>
      </c>
      <c r="S97" s="189">
        <f>IFERROR('AAL mundo '!$M97/(Indicadores!$I97)*100,0)</f>
        <v>1.8396446403998998</v>
      </c>
      <c r="T97" s="186">
        <f>IFERROR('AAL mundo '!$M97/(Indicadores!$K97)*100,0)</f>
        <v>5.0562501241134417</v>
      </c>
      <c r="U97" s="186">
        <f>IFERROR('AAL mundo '!$M97/(Indicadores!$M97)*100,0)</f>
        <v>4.7628692815666192</v>
      </c>
      <c r="V97" s="187">
        <f>IFERROR('AAL mundo '!$M97/(Indicadores!$O97)*100,0)</f>
        <v>1.0511757088187679</v>
      </c>
      <c r="W97" s="189">
        <f>IFERROR('AAL mundo '!$O97/(Indicadores!$I97)*100,0)</f>
        <v>1.877614961514005</v>
      </c>
      <c r="X97" s="186">
        <f>IFERROR('AAL mundo '!$O97/(Indicadores!$K97)*100,0)</f>
        <v>5.1606112798658312</v>
      </c>
      <c r="Y97" s="186">
        <f>IFERROR('AAL mundo '!$O97/(Indicadores!$M97)*100,0)</f>
        <v>4.8611750478401961</v>
      </c>
      <c r="Z97" s="187">
        <f>IFERROR('AAL mundo '!$O97/(Indicadores!$O97)*100,0)</f>
        <v>1.0728720072965647</v>
      </c>
    </row>
    <row r="98" spans="1:26">
      <c r="A98" s="254" t="str">
        <f>'AAL mundo '!A98</f>
        <v>Sub-Saharan Africa</v>
      </c>
      <c r="B98" s="254" t="str">
        <f>'AAL mundo '!B98</f>
        <v>ETH</v>
      </c>
      <c r="C98" s="254" t="str">
        <f>'AAL mundo '!C98</f>
        <v>Ethiopia</v>
      </c>
      <c r="D98" s="254" t="str">
        <f>'AAL mundo '!D98</f>
        <v/>
      </c>
      <c r="E98" s="254" t="str">
        <f>'AAL mundo '!E98</f>
        <v>Low income</v>
      </c>
      <c r="F98" s="255">
        <f>'AAL mundo '!F98</f>
        <v>65598.899999999994</v>
      </c>
      <c r="G98" s="189">
        <f>IFERROR('AAL mundo '!$G98/(Indicadores!$I98)*100,0)</f>
        <v>1.5991563864242102</v>
      </c>
      <c r="H98" s="186">
        <f>IFERROR('AAL mundo '!$G98/(Indicadores!$K98)*100,0)</f>
        <v>0.38395919977329401</v>
      </c>
      <c r="I98" s="186">
        <f>IFERROR('AAL mundo '!$G98/(Indicadores!$M98)*100,0)</f>
        <v>0.13716022158318525</v>
      </c>
      <c r="J98" s="187">
        <f>IFERROR('AAL mundo '!$G98/(Indicadores!$O98)*100,0)</f>
        <v>9.5052366131054666E-2</v>
      </c>
      <c r="K98" s="189">
        <f>IFERROR('AAL mundo '!$I98/(Indicadores!$I98)*100,0)</f>
        <v>0</v>
      </c>
      <c r="L98" s="186">
        <f>IFERROR('AAL mundo '!$I98/(Indicadores!$K98)*100,0)</f>
        <v>0</v>
      </c>
      <c r="M98" s="186">
        <f>IFERROR('AAL mundo '!$I98/(Indicadores!$M98)*100,0)</f>
        <v>0</v>
      </c>
      <c r="N98" s="187">
        <f>IFERROR('AAL mundo '!$I98/(Indicadores!$O98)*100,0)</f>
        <v>0</v>
      </c>
      <c r="O98" s="189">
        <f>IFERROR('AAL mundo '!$K98/(Indicadores!$I98)*100,0)</f>
        <v>0</v>
      </c>
      <c r="P98" s="186">
        <f>IFERROR('AAL mundo '!$K98/(Indicadores!$K98)*100,0)</f>
        <v>0</v>
      </c>
      <c r="Q98" s="186">
        <f>IFERROR('AAL mundo '!$K98/(Indicadores!$M98)*100,0)</f>
        <v>0</v>
      </c>
      <c r="R98" s="187">
        <f>IFERROR('AAL mundo '!$K98/(Indicadores!$O98)*100,0)</f>
        <v>0</v>
      </c>
      <c r="S98" s="189">
        <f>IFERROR('AAL mundo '!$M98/(Indicadores!$I98)*100,0)</f>
        <v>45.537881861032275</v>
      </c>
      <c r="T98" s="186">
        <f>IFERROR('AAL mundo '!$M98/(Indicadores!$K98)*100,0)</f>
        <v>10.933695307829991</v>
      </c>
      <c r="U98" s="186">
        <f>IFERROR('AAL mundo '!$M98/(Indicadores!$M98)*100,0)</f>
        <v>3.9058005955592745</v>
      </c>
      <c r="V98" s="187">
        <f>IFERROR('AAL mundo '!$M98/(Indicadores!$O98)*100,0)</f>
        <v>2.706729283160509</v>
      </c>
      <c r="W98" s="189">
        <f>IFERROR('AAL mundo '!$O98/(Indicadores!$I98)*100,0)</f>
        <v>47.137038247456481</v>
      </c>
      <c r="X98" s="186">
        <f>IFERROR('AAL mundo '!$O98/(Indicadores!$K98)*100,0)</f>
        <v>11.317654507603283</v>
      </c>
      <c r="Y98" s="186">
        <f>IFERROR('AAL mundo '!$O98/(Indicadores!$M98)*100,0)</f>
        <v>4.0429608171424594</v>
      </c>
      <c r="Z98" s="187">
        <f>IFERROR('AAL mundo '!$O98/(Indicadores!$O98)*100,0)</f>
        <v>2.8017816492915637</v>
      </c>
    </row>
    <row r="99" spans="1:26">
      <c r="A99" s="254" t="str">
        <f>'AAL mundo '!A99</f>
        <v>Europe and Central Asia</v>
      </c>
      <c r="B99" s="254" t="str">
        <f>'AAL mundo '!B99</f>
        <v>FRO</v>
      </c>
      <c r="C99" s="254" t="str">
        <f>'AAL mundo '!C99</f>
        <v>Faeroe Islands</v>
      </c>
      <c r="D99" s="254" t="str">
        <f>'AAL mundo '!D99</f>
        <v/>
      </c>
      <c r="E99" s="254" t="str">
        <f>'AAL mundo '!E99</f>
        <v>High income: nonOECD</v>
      </c>
      <c r="F99" s="255">
        <f>'AAL mundo '!F99</f>
        <v>9272.3700000000008</v>
      </c>
      <c r="G99" s="189">
        <f>IFERROR('AAL mundo '!$G99/(Indicadores!$I99)*100,0)</f>
        <v>0</v>
      </c>
      <c r="H99" s="186">
        <f>IFERROR('AAL mundo '!$G99/(Indicadores!$K99)*100,0)</f>
        <v>0</v>
      </c>
      <c r="I99" s="186">
        <f>IFERROR('AAL mundo '!$G99/(Indicadores!$M99)*100,0)</f>
        <v>0</v>
      </c>
      <c r="J99" s="187">
        <f>IFERROR('AAL mundo '!$G99/(Indicadores!$O99)*100,0)</f>
        <v>0</v>
      </c>
      <c r="K99" s="189">
        <f>IFERROR('AAL mundo '!$I99/(Indicadores!$I99)*100,0)</f>
        <v>0</v>
      </c>
      <c r="L99" s="186">
        <f>IFERROR('AAL mundo '!$I99/(Indicadores!$K99)*100,0)</f>
        <v>0</v>
      </c>
      <c r="M99" s="186">
        <f>IFERROR('AAL mundo '!$I99/(Indicadores!$M99)*100,0)</f>
        <v>0</v>
      </c>
      <c r="N99" s="187">
        <f>IFERROR('AAL mundo '!$I99/(Indicadores!$O99)*100,0)</f>
        <v>0</v>
      </c>
      <c r="O99" s="189">
        <f>IFERROR('AAL mundo '!$K99/(Indicadores!$I99)*100,0)</f>
        <v>0</v>
      </c>
      <c r="P99" s="186">
        <f>IFERROR('AAL mundo '!$K99/(Indicadores!$K99)*100,0)</f>
        <v>0</v>
      </c>
      <c r="Q99" s="186">
        <f>IFERROR('AAL mundo '!$K99/(Indicadores!$M99)*100,0)</f>
        <v>0</v>
      </c>
      <c r="R99" s="187">
        <f>IFERROR('AAL mundo '!$K99/(Indicadores!$O99)*100,0)</f>
        <v>0</v>
      </c>
      <c r="S99" s="189">
        <f>IFERROR('AAL mundo '!$M99/(Indicadores!$I99)*100,0)</f>
        <v>0</v>
      </c>
      <c r="T99" s="186">
        <f>IFERROR('AAL mundo '!$M99/(Indicadores!$K99)*100,0)</f>
        <v>0</v>
      </c>
      <c r="U99" s="186">
        <f>IFERROR('AAL mundo '!$M99/(Indicadores!$M99)*100,0)</f>
        <v>0</v>
      </c>
      <c r="V99" s="187">
        <f>IFERROR('AAL mundo '!$M99/(Indicadores!$O99)*100,0)</f>
        <v>0</v>
      </c>
      <c r="W99" s="189">
        <f>IFERROR('AAL mundo '!$O99/(Indicadores!$I99)*100,0)</f>
        <v>0</v>
      </c>
      <c r="X99" s="186">
        <f>IFERROR('AAL mundo '!$O99/(Indicadores!$K99)*100,0)</f>
        <v>0</v>
      </c>
      <c r="Y99" s="186">
        <f>IFERROR('AAL mundo '!$O99/(Indicadores!$M99)*100,0)</f>
        <v>0</v>
      </c>
      <c r="Z99" s="187">
        <f>IFERROR('AAL mundo '!$O99/(Indicadores!$O99)*100,0)</f>
        <v>0</v>
      </c>
    </row>
    <row r="100" spans="1:26">
      <c r="A100" s="254" t="str">
        <f>'AAL mundo '!A100</f>
        <v>LAC</v>
      </c>
      <c r="B100" s="254" t="str">
        <f>'AAL mundo '!B100</f>
        <v>FLK</v>
      </c>
      <c r="C100" s="254" t="str">
        <f>'AAL mundo '!C100</f>
        <v>Falkland Islands (Malvinas)</v>
      </c>
      <c r="D100" s="254" t="str">
        <f>'AAL mundo '!D100</f>
        <v/>
      </c>
      <c r="E100" s="254" t="str">
        <f>'AAL mundo '!E100</f>
        <v>N.D</v>
      </c>
      <c r="F100" s="255">
        <f>'AAL mundo '!F100</f>
        <v>44.9375</v>
      </c>
      <c r="G100" s="189">
        <f>IFERROR('AAL mundo '!$G100/(Indicadores!$I100)*100,0)</f>
        <v>0</v>
      </c>
      <c r="H100" s="186">
        <f>IFERROR('AAL mundo '!$G100/(Indicadores!$K100)*100,0)</f>
        <v>0</v>
      </c>
      <c r="I100" s="186">
        <f>IFERROR('AAL mundo '!$G100/(Indicadores!$M100)*100,0)</f>
        <v>0</v>
      </c>
      <c r="J100" s="187">
        <f>IFERROR('AAL mundo '!$G100/(Indicadores!$O100)*100,0)</f>
        <v>0</v>
      </c>
      <c r="K100" s="189">
        <f>IFERROR('AAL mundo '!$I100/(Indicadores!$I100)*100,0)</f>
        <v>0</v>
      </c>
      <c r="L100" s="186">
        <f>IFERROR('AAL mundo '!$I100/(Indicadores!$K100)*100,0)</f>
        <v>0</v>
      </c>
      <c r="M100" s="186">
        <f>IFERROR('AAL mundo '!$I100/(Indicadores!$M100)*100,0)</f>
        <v>0</v>
      </c>
      <c r="N100" s="187">
        <f>IFERROR('AAL mundo '!$I100/(Indicadores!$O100)*100,0)</f>
        <v>0</v>
      </c>
      <c r="O100" s="189">
        <f>IFERROR('AAL mundo '!$K100/(Indicadores!$I100)*100,0)</f>
        <v>0</v>
      </c>
      <c r="P100" s="186">
        <f>IFERROR('AAL mundo '!$K100/(Indicadores!$K100)*100,0)</f>
        <v>0</v>
      </c>
      <c r="Q100" s="186">
        <f>IFERROR('AAL mundo '!$K100/(Indicadores!$M100)*100,0)</f>
        <v>0</v>
      </c>
      <c r="R100" s="187">
        <f>IFERROR('AAL mundo '!$K100/(Indicadores!$O100)*100,0)</f>
        <v>0</v>
      </c>
      <c r="S100" s="189">
        <f>IFERROR('AAL mundo '!$M100/(Indicadores!$I100)*100,0)</f>
        <v>0</v>
      </c>
      <c r="T100" s="186">
        <f>IFERROR('AAL mundo '!$M100/(Indicadores!$K100)*100,0)</f>
        <v>0</v>
      </c>
      <c r="U100" s="186">
        <f>IFERROR('AAL mundo '!$M100/(Indicadores!$M100)*100,0)</f>
        <v>0</v>
      </c>
      <c r="V100" s="187">
        <f>IFERROR('AAL mundo '!$M100/(Indicadores!$O100)*100,0)</f>
        <v>0</v>
      </c>
      <c r="W100" s="189">
        <f>IFERROR('AAL mundo '!$O100/(Indicadores!$I100)*100,0)</f>
        <v>0</v>
      </c>
      <c r="X100" s="186">
        <f>IFERROR('AAL mundo '!$O100/(Indicadores!$K100)*100,0)</f>
        <v>0</v>
      </c>
      <c r="Y100" s="186">
        <f>IFERROR('AAL mundo '!$O100/(Indicadores!$M100)*100,0)</f>
        <v>0</v>
      </c>
      <c r="Z100" s="187">
        <f>IFERROR('AAL mundo '!$O100/(Indicadores!$O100)*100,0)</f>
        <v>0</v>
      </c>
    </row>
    <row r="101" spans="1:26">
      <c r="A101" s="254" t="str">
        <f>'AAL mundo '!A101</f>
        <v>East Asia and the Pacific</v>
      </c>
      <c r="B101" s="254" t="str">
        <f>'AAL mundo '!B101</f>
        <v>FJI</v>
      </c>
      <c r="C101" s="254" t="str">
        <f>'AAL mundo '!C101</f>
        <v>Fiji</v>
      </c>
      <c r="D101" s="254" t="str">
        <f>'AAL mundo '!D101</f>
        <v>SIDS</v>
      </c>
      <c r="E101" s="254" t="str">
        <f>'AAL mundo '!E101</f>
        <v>Upper middle income</v>
      </c>
      <c r="F101" s="255">
        <f>'AAL mundo '!F101</f>
        <v>11571</v>
      </c>
      <c r="G101" s="189">
        <f>IFERROR('AAL mundo '!$G101/(Indicadores!$I101)*100,0)</f>
        <v>0</v>
      </c>
      <c r="H101" s="186">
        <f>IFERROR('AAL mundo '!$G101/(Indicadores!$K101)*100,0)</f>
        <v>0</v>
      </c>
      <c r="I101" s="186">
        <f>IFERROR('AAL mundo '!$G101/(Indicadores!$M101)*100,0)</f>
        <v>0.85830164679454624</v>
      </c>
      <c r="J101" s="187">
        <f>IFERROR('AAL mundo '!$G101/(Indicadores!$O101)*100,0)</f>
        <v>0.85830164679454624</v>
      </c>
      <c r="K101" s="189">
        <f>IFERROR('AAL mundo '!$I101/(Indicadores!$I101)*100,0)</f>
        <v>0</v>
      </c>
      <c r="L101" s="186">
        <f>IFERROR('AAL mundo '!$I101/(Indicadores!$K101)*100,0)</f>
        <v>0</v>
      </c>
      <c r="M101" s="186">
        <f>IFERROR('AAL mundo '!$I101/(Indicadores!$M101)*100,0)</f>
        <v>73.55983916310889</v>
      </c>
      <c r="N101" s="187">
        <f>IFERROR('AAL mundo '!$I101/(Indicadores!$O101)*100,0)</f>
        <v>73.55983916310889</v>
      </c>
      <c r="O101" s="189">
        <f>IFERROR('AAL mundo '!$K101/(Indicadores!$I101)*100,0)</f>
        <v>0</v>
      </c>
      <c r="P101" s="186">
        <f>IFERROR('AAL mundo '!$K101/(Indicadores!$K101)*100,0)</f>
        <v>0</v>
      </c>
      <c r="Q101" s="186">
        <f>IFERROR('AAL mundo '!$K101/(Indicadores!$M101)*100,0)</f>
        <v>0</v>
      </c>
      <c r="R101" s="187">
        <f>IFERROR('AAL mundo '!$K101/(Indicadores!$O101)*100,0)</f>
        <v>0</v>
      </c>
      <c r="S101" s="189">
        <f>IFERROR('AAL mundo '!$M101/(Indicadores!$I101)*100,0)</f>
        <v>0</v>
      </c>
      <c r="T101" s="186">
        <f>IFERROR('AAL mundo '!$M101/(Indicadores!$K101)*100,0)</f>
        <v>0</v>
      </c>
      <c r="U101" s="186">
        <f>IFERROR('AAL mundo '!$M101/(Indicadores!$M101)*100,0)</f>
        <v>0</v>
      </c>
      <c r="V101" s="187">
        <f>IFERROR('AAL mundo '!$M101/(Indicadores!$O101)*100,0)</f>
        <v>0</v>
      </c>
      <c r="W101" s="189">
        <f>IFERROR('AAL mundo '!$O101/(Indicadores!$I101)*100,0)</f>
        <v>0</v>
      </c>
      <c r="X101" s="186">
        <f>IFERROR('AAL mundo '!$O101/(Indicadores!$K101)*100,0)</f>
        <v>0</v>
      </c>
      <c r="Y101" s="186">
        <f>IFERROR('AAL mundo '!$O101/(Indicadores!$M101)*100,0)</f>
        <v>74.418140809903448</v>
      </c>
      <c r="Z101" s="187">
        <f>IFERROR('AAL mundo '!$O101/(Indicadores!$O101)*100,0)</f>
        <v>74.418140809903448</v>
      </c>
    </row>
    <row r="102" spans="1:26">
      <c r="A102" s="254" t="str">
        <f>'AAL mundo '!A102</f>
        <v>Europe and Central Asia</v>
      </c>
      <c r="B102" s="254" t="str">
        <f>'AAL mundo '!B102</f>
        <v>FIN</v>
      </c>
      <c r="C102" s="254" t="str">
        <f>'AAL mundo '!C102</f>
        <v>Finland</v>
      </c>
      <c r="D102" s="254" t="str">
        <f>'AAL mundo '!D102</f>
        <v/>
      </c>
      <c r="E102" s="254" t="str">
        <f>'AAL mundo '!E102</f>
        <v>High income: OECD</v>
      </c>
      <c r="F102" s="255">
        <f>'AAL mundo '!F102</f>
        <v>965383</v>
      </c>
      <c r="G102" s="189">
        <f>IFERROR('AAL mundo '!$G102/(Indicadores!$I102)*100,0)</f>
        <v>0</v>
      </c>
      <c r="H102" s="186">
        <f>IFERROR('AAL mundo '!$G102/(Indicadores!$K102)*100,0)</f>
        <v>0</v>
      </c>
      <c r="I102" s="186">
        <f>IFERROR('AAL mundo '!$G102/(Indicadores!$M102)*100,0)</f>
        <v>0</v>
      </c>
      <c r="J102" s="187">
        <f>IFERROR('AAL mundo '!$G102/(Indicadores!$O102)*100,0)</f>
        <v>0</v>
      </c>
      <c r="K102" s="189">
        <f>IFERROR('AAL mundo '!$I102/(Indicadores!$I102)*100,0)</f>
        <v>0</v>
      </c>
      <c r="L102" s="186">
        <f>IFERROR('AAL mundo '!$I102/(Indicadores!$K102)*100,0)</f>
        <v>0</v>
      </c>
      <c r="M102" s="186">
        <f>IFERROR('AAL mundo '!$I102/(Indicadores!$M102)*100,0)</f>
        <v>0</v>
      </c>
      <c r="N102" s="187">
        <f>IFERROR('AAL mundo '!$I102/(Indicadores!$O102)*100,0)</f>
        <v>0</v>
      </c>
      <c r="O102" s="189">
        <f>IFERROR('AAL mundo '!$K102/(Indicadores!$I102)*100,0)</f>
        <v>0</v>
      </c>
      <c r="P102" s="186">
        <f>IFERROR('AAL mundo '!$K102/(Indicadores!$K102)*100,0)</f>
        <v>0</v>
      </c>
      <c r="Q102" s="186">
        <f>IFERROR('AAL mundo '!$K102/(Indicadores!$M102)*100,0)</f>
        <v>0</v>
      </c>
      <c r="R102" s="187">
        <f>IFERROR('AAL mundo '!$K102/(Indicadores!$O102)*100,0)</f>
        <v>0</v>
      </c>
      <c r="S102" s="189">
        <f>IFERROR('AAL mundo '!$M102/(Indicadores!$I102)*100,0)</f>
        <v>0</v>
      </c>
      <c r="T102" s="186">
        <f>IFERROR('AAL mundo '!$M102/(Indicadores!$K102)*100,0)</f>
        <v>0</v>
      </c>
      <c r="U102" s="186">
        <f>IFERROR('AAL mundo '!$M102/(Indicadores!$M102)*100,0)</f>
        <v>0</v>
      </c>
      <c r="V102" s="187">
        <f>IFERROR('AAL mundo '!$M102/(Indicadores!$O102)*100,0)</f>
        <v>0</v>
      </c>
      <c r="W102" s="189">
        <f>IFERROR('AAL mundo '!$O102/(Indicadores!$I102)*100,0)</f>
        <v>0</v>
      </c>
      <c r="X102" s="186">
        <f>IFERROR('AAL mundo '!$O102/(Indicadores!$K102)*100,0)</f>
        <v>0</v>
      </c>
      <c r="Y102" s="186">
        <f>IFERROR('AAL mundo '!$O102/(Indicadores!$M102)*100,0)</f>
        <v>0</v>
      </c>
      <c r="Z102" s="187">
        <f>IFERROR('AAL mundo '!$O102/(Indicadores!$O102)*100,0)</f>
        <v>0</v>
      </c>
    </row>
    <row r="103" spans="1:26">
      <c r="A103" s="254" t="str">
        <f>'AAL mundo '!A103</f>
        <v>Europe and Central Asia</v>
      </c>
      <c r="B103" s="254" t="str">
        <f>'AAL mundo '!B103</f>
        <v>FRA</v>
      </c>
      <c r="C103" s="254" t="str">
        <f>'AAL mundo '!C103</f>
        <v>France</v>
      </c>
      <c r="D103" s="254" t="str">
        <f>'AAL mundo '!D103</f>
        <v/>
      </c>
      <c r="E103" s="254" t="str">
        <f>'AAL mundo '!E103</f>
        <v>High income: OECD</v>
      </c>
      <c r="F103" s="255">
        <f>'AAL mundo '!F103</f>
        <v>10329400</v>
      </c>
      <c r="G103" s="189">
        <f>IFERROR('AAL mundo '!$G103/(Indicadores!$I103)*100,0)</f>
        <v>7.359150339804936E-2</v>
      </c>
      <c r="H103" s="186">
        <f>IFERROR('AAL mundo '!$G103/(Indicadores!$K103)*100,0)</f>
        <v>0.21254705515292402</v>
      </c>
      <c r="I103" s="186">
        <f>IFERROR('AAL mundo '!$G103/(Indicadores!$M103)*100,0)</f>
        <v>0.33766572156757274</v>
      </c>
      <c r="J103" s="187">
        <f>IFERROR('AAL mundo '!$G103/(Indicadores!$O103)*100,0)</f>
        <v>4.7048031185472822E-2</v>
      </c>
      <c r="K103" s="189">
        <f>IFERROR('AAL mundo '!$I103/(Indicadores!$I103)*100,0)</f>
        <v>0</v>
      </c>
      <c r="L103" s="186">
        <f>IFERROR('AAL mundo '!$I103/(Indicadores!$K103)*100,0)</f>
        <v>0</v>
      </c>
      <c r="M103" s="186">
        <f>IFERROR('AAL mundo '!$I103/(Indicadores!$M103)*100,0)</f>
        <v>0</v>
      </c>
      <c r="N103" s="187">
        <f>IFERROR('AAL mundo '!$I103/(Indicadores!$O103)*100,0)</f>
        <v>0</v>
      </c>
      <c r="O103" s="189">
        <f>IFERROR('AAL mundo '!$K103/(Indicadores!$I103)*100,0)</f>
        <v>0</v>
      </c>
      <c r="P103" s="186">
        <f>IFERROR('AAL mundo '!$K103/(Indicadores!$K103)*100,0)</f>
        <v>0</v>
      </c>
      <c r="Q103" s="186">
        <f>IFERROR('AAL mundo '!$K103/(Indicadores!$M103)*100,0)</f>
        <v>0</v>
      </c>
      <c r="R103" s="187">
        <f>IFERROR('AAL mundo '!$K103/(Indicadores!$O103)*100,0)</f>
        <v>0</v>
      </c>
      <c r="S103" s="189">
        <f>IFERROR('AAL mundo '!$M103/(Indicadores!$I103)*100,0)</f>
        <v>0.41324403105713692</v>
      </c>
      <c r="T103" s="186">
        <f>IFERROR('AAL mundo '!$M103/(Indicadores!$K103)*100,0)</f>
        <v>1.1935318318696839</v>
      </c>
      <c r="U103" s="186">
        <f>IFERROR('AAL mundo '!$M103/(Indicadores!$M103)*100,0)</f>
        <v>1.896120305840894</v>
      </c>
      <c r="V103" s="187">
        <f>IFERROR('AAL mundo '!$M103/(Indicadores!$O103)*100,0)</f>
        <v>0.26419242932468778</v>
      </c>
      <c r="W103" s="189">
        <f>IFERROR('AAL mundo '!$O103/(Indicadores!$I103)*100,0)</f>
        <v>0.48683553445518624</v>
      </c>
      <c r="X103" s="186">
        <f>IFERROR('AAL mundo '!$O103/(Indicadores!$K103)*100,0)</f>
        <v>1.4060788870226077</v>
      </c>
      <c r="Y103" s="186">
        <f>IFERROR('AAL mundo '!$O103/(Indicadores!$M103)*100,0)</f>
        <v>2.2337860274084664</v>
      </c>
      <c r="Z103" s="187">
        <f>IFERROR('AAL mundo '!$O103/(Indicadores!$O103)*100,0)</f>
        <v>0.31124046051016058</v>
      </c>
    </row>
    <row r="104" spans="1:26">
      <c r="A104" s="254" t="str">
        <f>'AAL mundo '!A104</f>
        <v>LAC</v>
      </c>
      <c r="B104" s="254" t="str">
        <f>'AAL mundo '!B104</f>
        <v>GUF</v>
      </c>
      <c r="C104" s="254" t="str">
        <f>'AAL mundo '!C104</f>
        <v>French Guiana</v>
      </c>
      <c r="D104" s="254" t="str">
        <f>'AAL mundo '!D104</f>
        <v/>
      </c>
      <c r="E104" s="254" t="str">
        <f>'AAL mundo '!E104</f>
        <v>N.D</v>
      </c>
      <c r="F104" s="255">
        <f>'AAL mundo '!F104</f>
        <v>16800.400000000001</v>
      </c>
      <c r="G104" s="189">
        <f>IFERROR('AAL mundo '!$G104/(Indicadores!$I104)*100,0)</f>
        <v>0</v>
      </c>
      <c r="H104" s="186">
        <f>IFERROR('AAL mundo '!$G104/(Indicadores!$K104)*100,0)</f>
        <v>0</v>
      </c>
      <c r="I104" s="186">
        <f>IFERROR('AAL mundo '!$G104/(Indicadores!$M104)*100,0)</f>
        <v>0</v>
      </c>
      <c r="J104" s="187">
        <f>IFERROR('AAL mundo '!$G104/(Indicadores!$O104)*100,0)</f>
        <v>0</v>
      </c>
      <c r="K104" s="189">
        <f>IFERROR('AAL mundo '!$I104/(Indicadores!$I104)*100,0)</f>
        <v>0</v>
      </c>
      <c r="L104" s="186">
        <f>IFERROR('AAL mundo '!$I104/(Indicadores!$K104)*100,0)</f>
        <v>0</v>
      </c>
      <c r="M104" s="186">
        <f>IFERROR('AAL mundo '!$I104/(Indicadores!$M104)*100,0)</f>
        <v>0</v>
      </c>
      <c r="N104" s="187">
        <f>IFERROR('AAL mundo '!$I104/(Indicadores!$O104)*100,0)</f>
        <v>0</v>
      </c>
      <c r="O104" s="189">
        <f>IFERROR('AAL mundo '!$K104/(Indicadores!$I104)*100,0)</f>
        <v>0</v>
      </c>
      <c r="P104" s="186">
        <f>IFERROR('AAL mundo '!$K104/(Indicadores!$K104)*100,0)</f>
        <v>0</v>
      </c>
      <c r="Q104" s="186">
        <f>IFERROR('AAL mundo '!$K104/(Indicadores!$M104)*100,0)</f>
        <v>0</v>
      </c>
      <c r="R104" s="187">
        <f>IFERROR('AAL mundo '!$K104/(Indicadores!$O104)*100,0)</f>
        <v>0</v>
      </c>
      <c r="S104" s="189">
        <f>IFERROR('AAL mundo '!$M104/(Indicadores!$I104)*100,0)</f>
        <v>0</v>
      </c>
      <c r="T104" s="186">
        <f>IFERROR('AAL mundo '!$M104/(Indicadores!$K104)*100,0)</f>
        <v>0</v>
      </c>
      <c r="U104" s="186">
        <f>IFERROR('AAL mundo '!$M104/(Indicadores!$M104)*100,0)</f>
        <v>0</v>
      </c>
      <c r="V104" s="187">
        <f>IFERROR('AAL mundo '!$M104/(Indicadores!$O104)*100,0)</f>
        <v>0</v>
      </c>
      <c r="W104" s="189">
        <f>IFERROR('AAL mundo '!$O104/(Indicadores!$I104)*100,0)</f>
        <v>0</v>
      </c>
      <c r="X104" s="186">
        <f>IFERROR('AAL mundo '!$O104/(Indicadores!$K104)*100,0)</f>
        <v>0</v>
      </c>
      <c r="Y104" s="186">
        <f>IFERROR('AAL mundo '!$O104/(Indicadores!$M104)*100,0)</f>
        <v>0</v>
      </c>
      <c r="Z104" s="187">
        <f>IFERROR('AAL mundo '!$O104/(Indicadores!$O104)*100,0)</f>
        <v>0</v>
      </c>
    </row>
    <row r="105" spans="1:26">
      <c r="A105" s="254" t="str">
        <f>'AAL mundo '!A105</f>
        <v>East Asia and the Pacific</v>
      </c>
      <c r="B105" s="254" t="str">
        <f>'AAL mundo '!B105</f>
        <v>PYF</v>
      </c>
      <c r="C105" s="254" t="str">
        <f>'AAL mundo '!C105</f>
        <v>French Polynesia</v>
      </c>
      <c r="D105" s="254" t="str">
        <f>'AAL mundo '!D105</f>
        <v>SIDS</v>
      </c>
      <c r="E105" s="254" t="str">
        <f>'AAL mundo '!E105</f>
        <v>High income: nonOECD</v>
      </c>
      <c r="F105" s="255">
        <f>'AAL mundo '!F105</f>
        <v>22002</v>
      </c>
      <c r="G105" s="189">
        <f>IFERROR('AAL mundo '!$G105/(Indicadores!$I105)*100,0)</f>
        <v>0</v>
      </c>
      <c r="H105" s="186">
        <f>IFERROR('AAL mundo '!$G105/(Indicadores!$K105)*100,0)</f>
        <v>0</v>
      </c>
      <c r="I105" s="186">
        <f>IFERROR('AAL mundo '!$G105/(Indicadores!$M105)*100,0)</f>
        <v>0</v>
      </c>
      <c r="J105" s="187">
        <f>IFERROR('AAL mundo '!$G105/(Indicadores!$O105)*100,0)</f>
        <v>0</v>
      </c>
      <c r="K105" s="189">
        <f>IFERROR('AAL mundo '!$I105/(Indicadores!$I105)*100,0)</f>
        <v>0</v>
      </c>
      <c r="L105" s="186">
        <f>IFERROR('AAL mundo '!$I105/(Indicadores!$K105)*100,0)</f>
        <v>0</v>
      </c>
      <c r="M105" s="186">
        <f>IFERROR('AAL mundo '!$I105/(Indicadores!$M105)*100,0)</f>
        <v>0</v>
      </c>
      <c r="N105" s="187">
        <f>IFERROR('AAL mundo '!$I105/(Indicadores!$O105)*100,0)</f>
        <v>0</v>
      </c>
      <c r="O105" s="189">
        <f>IFERROR('AAL mundo '!$K105/(Indicadores!$I105)*100,0)</f>
        <v>0</v>
      </c>
      <c r="P105" s="186">
        <f>IFERROR('AAL mundo '!$K105/(Indicadores!$K105)*100,0)</f>
        <v>0</v>
      </c>
      <c r="Q105" s="186">
        <f>IFERROR('AAL mundo '!$K105/(Indicadores!$M105)*100,0)</f>
        <v>0</v>
      </c>
      <c r="R105" s="187">
        <f>IFERROR('AAL mundo '!$K105/(Indicadores!$O105)*100,0)</f>
        <v>0</v>
      </c>
      <c r="S105" s="189">
        <f>IFERROR('AAL mundo '!$M105/(Indicadores!$I105)*100,0)</f>
        <v>0</v>
      </c>
      <c r="T105" s="186">
        <f>IFERROR('AAL mundo '!$M105/(Indicadores!$K105)*100,0)</f>
        <v>0</v>
      </c>
      <c r="U105" s="186">
        <f>IFERROR('AAL mundo '!$M105/(Indicadores!$M105)*100,0)</f>
        <v>0</v>
      </c>
      <c r="V105" s="187">
        <f>IFERROR('AAL mundo '!$M105/(Indicadores!$O105)*100,0)</f>
        <v>0</v>
      </c>
      <c r="W105" s="189">
        <f>IFERROR('AAL mundo '!$O105/(Indicadores!$I105)*100,0)</f>
        <v>0</v>
      </c>
      <c r="X105" s="186">
        <f>IFERROR('AAL mundo '!$O105/(Indicadores!$K105)*100,0)</f>
        <v>0</v>
      </c>
      <c r="Y105" s="186">
        <f>IFERROR('AAL mundo '!$O105/(Indicadores!$M105)*100,0)</f>
        <v>0</v>
      </c>
      <c r="Z105" s="187">
        <f>IFERROR('AAL mundo '!$O105/(Indicadores!$O105)*100,0)</f>
        <v>0</v>
      </c>
    </row>
    <row r="106" spans="1:26">
      <c r="A106" s="254" t="str">
        <f>'AAL mundo '!A106</f>
        <v>Sub-Saharan Africa</v>
      </c>
      <c r="B106" s="254" t="str">
        <f>'AAL mundo '!B106</f>
        <v>GAB</v>
      </c>
      <c r="C106" s="254" t="str">
        <f>'AAL mundo '!C106</f>
        <v>Gabon</v>
      </c>
      <c r="D106" s="254" t="str">
        <f>'AAL mundo '!D106</f>
        <v/>
      </c>
      <c r="E106" s="254" t="str">
        <f>'AAL mundo '!E106</f>
        <v>Upper middle income</v>
      </c>
      <c r="F106" s="255">
        <f>'AAL mundo '!F106</f>
        <v>120252</v>
      </c>
      <c r="G106" s="189">
        <f>IFERROR('AAL mundo '!$G106/(Indicadores!$I106)*100,0)</f>
        <v>0</v>
      </c>
      <c r="H106" s="186">
        <f>IFERROR('AAL mundo '!$G106/(Indicadores!$K106)*100,0)</f>
        <v>0.88621348854153859</v>
      </c>
      <c r="I106" s="186">
        <f>IFERROR('AAL mundo '!$G106/(Indicadores!$M106)*100,0)</f>
        <v>1.4952171079779988</v>
      </c>
      <c r="J106" s="187">
        <f>IFERROR('AAL mundo '!$G106/(Indicadores!$O106)*100,0)</f>
        <v>0.55642250138415983</v>
      </c>
      <c r="K106" s="189">
        <f>IFERROR('AAL mundo '!$I106/(Indicadores!$I106)*100,0)</f>
        <v>0</v>
      </c>
      <c r="L106" s="186">
        <f>IFERROR('AAL mundo '!$I106/(Indicadores!$K106)*100,0)</f>
        <v>0</v>
      </c>
      <c r="M106" s="186">
        <f>IFERROR('AAL mundo '!$I106/(Indicadores!$M106)*100,0)</f>
        <v>0</v>
      </c>
      <c r="N106" s="187">
        <f>IFERROR('AAL mundo '!$I106/(Indicadores!$O106)*100,0)</f>
        <v>0</v>
      </c>
      <c r="O106" s="189">
        <f>IFERROR('AAL mundo '!$K106/(Indicadores!$I106)*100,0)</f>
        <v>0</v>
      </c>
      <c r="P106" s="186">
        <f>IFERROR('AAL mundo '!$K106/(Indicadores!$K106)*100,0)</f>
        <v>0</v>
      </c>
      <c r="Q106" s="186">
        <f>IFERROR('AAL mundo '!$K106/(Indicadores!$M106)*100,0)</f>
        <v>0</v>
      </c>
      <c r="R106" s="187">
        <f>IFERROR('AAL mundo '!$K106/(Indicadores!$O106)*100,0)</f>
        <v>0</v>
      </c>
      <c r="S106" s="189">
        <f>IFERROR('AAL mundo '!$M106/(Indicadores!$I106)*100,0)</f>
        <v>0</v>
      </c>
      <c r="T106" s="186">
        <f>IFERROR('AAL mundo '!$M106/(Indicadores!$K106)*100,0)</f>
        <v>90.751317135234743</v>
      </c>
      <c r="U106" s="186">
        <f>IFERROR('AAL mundo '!$M106/(Indicadores!$M106)*100,0)</f>
        <v>153.11538777800911</v>
      </c>
      <c r="V106" s="187">
        <f>IFERROR('AAL mundo '!$M106/(Indicadores!$O106)*100,0)</f>
        <v>56.979582840018608</v>
      </c>
      <c r="W106" s="189">
        <f>IFERROR('AAL mundo '!$O106/(Indicadores!$I106)*100,0)</f>
        <v>0</v>
      </c>
      <c r="X106" s="186">
        <f>IFERROR('AAL mundo '!$O106/(Indicadores!$K106)*100,0)</f>
        <v>91.637530623776271</v>
      </c>
      <c r="Y106" s="186">
        <f>IFERROR('AAL mundo '!$O106/(Indicadores!$M106)*100,0)</f>
        <v>154.61060488598707</v>
      </c>
      <c r="Z106" s="187">
        <f>IFERROR('AAL mundo '!$O106/(Indicadores!$O106)*100,0)</f>
        <v>57.536005341402763</v>
      </c>
    </row>
    <row r="107" spans="1:26">
      <c r="A107" s="254" t="str">
        <f>'AAL mundo '!A107</f>
        <v>Sub-Saharan Africa</v>
      </c>
      <c r="B107" s="254" t="str">
        <f>'AAL mundo '!B107</f>
        <v>GMB</v>
      </c>
      <c r="C107" s="254" t="str">
        <f>'AAL mundo '!C107</f>
        <v>Gambia</v>
      </c>
      <c r="D107" s="254" t="str">
        <f>'AAL mundo '!D107</f>
        <v/>
      </c>
      <c r="E107" s="254" t="str">
        <f>'AAL mundo '!E107</f>
        <v>Low income</v>
      </c>
      <c r="F107" s="255">
        <f>'AAL mundo '!F107</f>
        <v>2097.61</v>
      </c>
      <c r="G107" s="189">
        <f>IFERROR('AAL mundo '!$G107/(Indicadores!$I107)*100,0)</f>
        <v>1.0410563154442367</v>
      </c>
      <c r="H107" s="186">
        <f>IFERROR('AAL mundo '!$G107/(Indicadores!$K107)*100,0)</f>
        <v>0.21168286202607497</v>
      </c>
      <c r="I107" s="186">
        <f>IFERROR('AAL mundo '!$G107/(Indicadores!$M107)*100,0)</f>
        <v>0.19711625455144841</v>
      </c>
      <c r="J107" s="187">
        <f>IFERROR('AAL mundo '!$G107/(Indicadores!$O107)*100,0)</f>
        <v>9.2956161638832788E-2</v>
      </c>
      <c r="K107" s="189">
        <f>IFERROR('AAL mundo '!$I107/(Indicadores!$I107)*100,0)</f>
        <v>0</v>
      </c>
      <c r="L107" s="186">
        <f>IFERROR('AAL mundo '!$I107/(Indicadores!$K107)*100,0)</f>
        <v>0</v>
      </c>
      <c r="M107" s="186">
        <f>IFERROR('AAL mundo '!$I107/(Indicadores!$M107)*100,0)</f>
        <v>0</v>
      </c>
      <c r="N107" s="187">
        <f>IFERROR('AAL mundo '!$I107/(Indicadores!$O107)*100,0)</f>
        <v>0</v>
      </c>
      <c r="O107" s="189">
        <f>IFERROR('AAL mundo '!$K107/(Indicadores!$I107)*100,0)</f>
        <v>0</v>
      </c>
      <c r="P107" s="186">
        <f>IFERROR('AAL mundo '!$K107/(Indicadores!$K107)*100,0)</f>
        <v>0</v>
      </c>
      <c r="Q107" s="186">
        <f>IFERROR('AAL mundo '!$K107/(Indicadores!$M107)*100,0)</f>
        <v>0</v>
      </c>
      <c r="R107" s="187">
        <f>IFERROR('AAL mundo '!$K107/(Indicadores!$O107)*100,0)</f>
        <v>0</v>
      </c>
      <c r="S107" s="189">
        <f>IFERROR('AAL mundo '!$M107/(Indicadores!$I107)*100,0)</f>
        <v>36.436971040548279</v>
      </c>
      <c r="T107" s="186">
        <f>IFERROR('AAL mundo '!$M107/(Indicadores!$K107)*100,0)</f>
        <v>7.4089001709126245</v>
      </c>
      <c r="U107" s="186">
        <f>IFERROR('AAL mundo '!$M107/(Indicadores!$M107)*100,0)</f>
        <v>6.8990689093006941</v>
      </c>
      <c r="V107" s="187">
        <f>IFERROR('AAL mundo '!$M107/(Indicadores!$O107)*100,0)</f>
        <v>3.2534656573591474</v>
      </c>
      <c r="W107" s="189">
        <f>IFERROR('AAL mundo '!$O107/(Indicadores!$I107)*100,0)</f>
        <v>37.478027355992516</v>
      </c>
      <c r="X107" s="186">
        <f>IFERROR('AAL mundo '!$O107/(Indicadores!$K107)*100,0)</f>
        <v>7.6205830329386988</v>
      </c>
      <c r="Y107" s="186">
        <f>IFERROR('AAL mundo '!$O107/(Indicadores!$M107)*100,0)</f>
        <v>7.0961851638521427</v>
      </c>
      <c r="Z107" s="187">
        <f>IFERROR('AAL mundo '!$O107/(Indicadores!$O107)*100,0)</f>
        <v>3.3464218189979809</v>
      </c>
    </row>
    <row r="108" spans="1:26">
      <c r="A108" s="254" t="str">
        <f>'AAL mundo '!A108</f>
        <v>Europe and Central Asia</v>
      </c>
      <c r="B108" s="254" t="str">
        <f>'AAL mundo '!B108</f>
        <v>GEO</v>
      </c>
      <c r="C108" s="254" t="str">
        <f>'AAL mundo '!C108</f>
        <v>Georgia</v>
      </c>
      <c r="D108" s="254" t="str">
        <f>'AAL mundo '!D108</f>
        <v/>
      </c>
      <c r="E108" s="254" t="str">
        <f>'AAL mundo '!E108</f>
        <v>Lower middle income</v>
      </c>
      <c r="F108" s="255">
        <f>'AAL mundo '!F108</f>
        <v>53823.5</v>
      </c>
      <c r="G108" s="189">
        <f>IFERROR('AAL mundo '!$G108/(Indicadores!$I108)*100,0)</f>
        <v>15.903504888088552</v>
      </c>
      <c r="H108" s="186">
        <f>IFERROR('AAL mundo '!$G108/(Indicadores!$K108)*100,0)</f>
        <v>66.076819368879512</v>
      </c>
      <c r="I108" s="186">
        <f>IFERROR('AAL mundo '!$G108/(Indicadores!$M108)*100,0)</f>
        <v>53.139714363041001</v>
      </c>
      <c r="J108" s="187">
        <f>IFERROR('AAL mundo '!$G108/(Indicadores!$O108)*100,0)</f>
        <v>10.327224444270957</v>
      </c>
      <c r="K108" s="189">
        <f>IFERROR('AAL mundo '!$I108/(Indicadores!$I108)*100,0)</f>
        <v>0</v>
      </c>
      <c r="L108" s="186">
        <f>IFERROR('AAL mundo '!$I108/(Indicadores!$K108)*100,0)</f>
        <v>0</v>
      </c>
      <c r="M108" s="186">
        <f>IFERROR('AAL mundo '!$I108/(Indicadores!$M108)*100,0)</f>
        <v>0</v>
      </c>
      <c r="N108" s="187">
        <f>IFERROR('AAL mundo '!$I108/(Indicadores!$O108)*100,0)</f>
        <v>0</v>
      </c>
      <c r="O108" s="189">
        <f>IFERROR('AAL mundo '!$K108/(Indicadores!$I108)*100,0)</f>
        <v>0</v>
      </c>
      <c r="P108" s="186">
        <f>IFERROR('AAL mundo '!$K108/(Indicadores!$K108)*100,0)</f>
        <v>0</v>
      </c>
      <c r="Q108" s="186">
        <f>IFERROR('AAL mundo '!$K108/(Indicadores!$M108)*100,0)</f>
        <v>0</v>
      </c>
      <c r="R108" s="187">
        <f>IFERROR('AAL mundo '!$K108/(Indicadores!$O108)*100,0)</f>
        <v>0</v>
      </c>
      <c r="S108" s="189">
        <f>IFERROR('AAL mundo '!$M108/(Indicadores!$I108)*100,0)</f>
        <v>3.8394666013276479</v>
      </c>
      <c r="T108" s="186">
        <f>IFERROR('AAL mundo '!$M108/(Indicadores!$K108)*100,0)</f>
        <v>15.952442110970733</v>
      </c>
      <c r="U108" s="186">
        <f>IFERROR('AAL mundo '!$M108/(Indicadores!$M108)*100,0)</f>
        <v>12.829131687430772</v>
      </c>
      <c r="V108" s="187">
        <f>IFERROR('AAL mundo '!$M108/(Indicadores!$O108)*100,0)</f>
        <v>2.4932260918089035</v>
      </c>
      <c r="W108" s="189">
        <f>IFERROR('AAL mundo '!$O108/(Indicadores!$I108)*100,0)</f>
        <v>19.742971489416199</v>
      </c>
      <c r="X108" s="186">
        <f>IFERROR('AAL mundo '!$O108/(Indicadores!$K108)*100,0)</f>
        <v>82.029261479850234</v>
      </c>
      <c r="Y108" s="186">
        <f>IFERROR('AAL mundo '!$O108/(Indicadores!$M108)*100,0)</f>
        <v>65.968846050471768</v>
      </c>
      <c r="Z108" s="187">
        <f>IFERROR('AAL mundo '!$O108/(Indicadores!$O108)*100,0)</f>
        <v>12.820450536079859</v>
      </c>
    </row>
    <row r="109" spans="1:26">
      <c r="A109" s="254" t="str">
        <f>'AAL mundo '!A109</f>
        <v>Europe and Central Asia</v>
      </c>
      <c r="B109" s="254" t="str">
        <f>'AAL mundo '!B109</f>
        <v>DEU</v>
      </c>
      <c r="C109" s="254" t="str">
        <f>'AAL mundo '!C109</f>
        <v>Germany</v>
      </c>
      <c r="D109" s="254" t="str">
        <f>'AAL mundo '!D109</f>
        <v/>
      </c>
      <c r="E109" s="254" t="str">
        <f>'AAL mundo '!E109</f>
        <v>High income: OECD</v>
      </c>
      <c r="F109" s="255">
        <f>'AAL mundo '!F109</f>
        <v>15114900</v>
      </c>
      <c r="G109" s="189">
        <f>IFERROR('AAL mundo '!$G109/(Indicadores!$I109)*100,0)</f>
        <v>0.32828034440489429</v>
      </c>
      <c r="H109" s="186">
        <f>IFERROR('AAL mundo '!$G109/(Indicadores!$K109)*100,0)</f>
        <v>0.91419547614459595</v>
      </c>
      <c r="I109" s="186">
        <f>IFERROR('AAL mundo '!$G109/(Indicadores!$M109)*100,0)</f>
        <v>1.3417668746987914</v>
      </c>
      <c r="J109" s="187">
        <f>IFERROR('AAL mundo '!$G109/(Indicadores!$O109)*100,0)</f>
        <v>0.20469484803762392</v>
      </c>
      <c r="K109" s="189">
        <f>IFERROR('AAL mundo '!$I109/(Indicadores!$I109)*100,0)</f>
        <v>0</v>
      </c>
      <c r="L109" s="186">
        <f>IFERROR('AAL mundo '!$I109/(Indicadores!$K109)*100,0)</f>
        <v>0</v>
      </c>
      <c r="M109" s="186">
        <f>IFERROR('AAL mundo '!$I109/(Indicadores!$M109)*100,0)</f>
        <v>0</v>
      </c>
      <c r="N109" s="187">
        <f>IFERROR('AAL mundo '!$I109/(Indicadores!$O109)*100,0)</f>
        <v>0</v>
      </c>
      <c r="O109" s="189">
        <f>IFERROR('AAL mundo '!$K109/(Indicadores!$I109)*100,0)</f>
        <v>0</v>
      </c>
      <c r="P109" s="186">
        <f>IFERROR('AAL mundo '!$K109/(Indicadores!$K109)*100,0)</f>
        <v>0</v>
      </c>
      <c r="Q109" s="186">
        <f>IFERROR('AAL mundo '!$K109/(Indicadores!$M109)*100,0)</f>
        <v>0</v>
      </c>
      <c r="R109" s="187">
        <f>IFERROR('AAL mundo '!$K109/(Indicadores!$O109)*100,0)</f>
        <v>0</v>
      </c>
      <c r="S109" s="189">
        <f>IFERROR('AAL mundo '!$M109/(Indicadores!$I109)*100,0)</f>
        <v>0.29412836007917792</v>
      </c>
      <c r="T109" s="186">
        <f>IFERROR('AAL mundo '!$M109/(Indicadores!$K109)*100,0)</f>
        <v>0.8190889913852677</v>
      </c>
      <c r="U109" s="186">
        <f>IFERROR('AAL mundo '!$M109/(Indicadores!$M109)*100,0)</f>
        <v>1.2021788608122208</v>
      </c>
      <c r="V109" s="187">
        <f>IFERROR('AAL mundo '!$M109/(Indicadores!$O109)*100,0)</f>
        <v>0.1833998318696331</v>
      </c>
      <c r="W109" s="189">
        <f>IFERROR('AAL mundo '!$O109/(Indicadores!$I109)*100,0)</f>
        <v>0.62240870448407226</v>
      </c>
      <c r="X109" s="186">
        <f>IFERROR('AAL mundo '!$O109/(Indicadores!$K109)*100,0)</f>
        <v>1.7332844675298635</v>
      </c>
      <c r="Y109" s="186">
        <f>IFERROR('AAL mundo '!$O109/(Indicadores!$M109)*100,0)</f>
        <v>2.543945735511012</v>
      </c>
      <c r="Z109" s="187">
        <f>IFERROR('AAL mundo '!$O109/(Indicadores!$O109)*100,0)</f>
        <v>0.38809467990725699</v>
      </c>
    </row>
    <row r="110" spans="1:26">
      <c r="A110" s="254" t="str">
        <f>'AAL mundo '!A110</f>
        <v>Sub-Saharan Africa</v>
      </c>
      <c r="B110" s="254" t="str">
        <f>'AAL mundo '!B110</f>
        <v>GHA</v>
      </c>
      <c r="C110" s="254" t="str">
        <f>'AAL mundo '!C110</f>
        <v>Ghana</v>
      </c>
      <c r="D110" s="254" t="str">
        <f>'AAL mundo '!D110</f>
        <v/>
      </c>
      <c r="E110" s="254" t="str">
        <f>'AAL mundo '!E110</f>
        <v>Lower middle income</v>
      </c>
      <c r="F110" s="255">
        <f>'AAL mundo '!F110</f>
        <v>74174</v>
      </c>
      <c r="G110" s="189">
        <f>IFERROR('AAL mundo '!$G110/(Indicadores!$I110)*100,0)</f>
        <v>0</v>
      </c>
      <c r="H110" s="186">
        <f>IFERROR('AAL mundo '!$G110/(Indicadores!$K110)*100,0)</f>
        <v>0</v>
      </c>
      <c r="I110" s="186">
        <f>IFERROR('AAL mundo '!$G110/(Indicadores!$M110)*100,0)</f>
        <v>0</v>
      </c>
      <c r="J110" s="187">
        <f>IFERROR('AAL mundo '!$G110/(Indicadores!$O110)*100,0)</f>
        <v>0</v>
      </c>
      <c r="K110" s="189">
        <f>IFERROR('AAL mundo '!$I110/(Indicadores!$I110)*100,0)</f>
        <v>0</v>
      </c>
      <c r="L110" s="186">
        <f>IFERROR('AAL mundo '!$I110/(Indicadores!$K110)*100,0)</f>
        <v>0</v>
      </c>
      <c r="M110" s="186">
        <f>IFERROR('AAL mundo '!$I110/(Indicadores!$M110)*100,0)</f>
        <v>0</v>
      </c>
      <c r="N110" s="187">
        <f>IFERROR('AAL mundo '!$I110/(Indicadores!$O110)*100,0)</f>
        <v>0</v>
      </c>
      <c r="O110" s="189">
        <f>IFERROR('AAL mundo '!$K110/(Indicadores!$I110)*100,0)</f>
        <v>0</v>
      </c>
      <c r="P110" s="186">
        <f>IFERROR('AAL mundo '!$K110/(Indicadores!$K110)*100,0)</f>
        <v>0</v>
      </c>
      <c r="Q110" s="186">
        <f>IFERROR('AAL mundo '!$K110/(Indicadores!$M110)*100,0)</f>
        <v>0</v>
      </c>
      <c r="R110" s="187">
        <f>IFERROR('AAL mundo '!$K110/(Indicadores!$O110)*100,0)</f>
        <v>0</v>
      </c>
      <c r="S110" s="189">
        <f>IFERROR('AAL mundo '!$M110/(Indicadores!$I110)*100,0)</f>
        <v>8.6983683109737093</v>
      </c>
      <c r="T110" s="186">
        <f>IFERROR('AAL mundo '!$M110/(Indicadores!$K110)*100,0)</f>
        <v>6.8101104214029053</v>
      </c>
      <c r="U110" s="186">
        <f>IFERROR('AAL mundo '!$M110/(Indicadores!$M110)*100,0)</f>
        <v>2.3359463890181082</v>
      </c>
      <c r="V110" s="187">
        <f>IFERROR('AAL mundo '!$M110/(Indicadores!$O110)*100,0)</f>
        <v>1.4494925679029114</v>
      </c>
      <c r="W110" s="189">
        <f>IFERROR('AAL mundo '!$O110/(Indicadores!$I110)*100,0)</f>
        <v>8.6983683109737093</v>
      </c>
      <c r="X110" s="186">
        <f>IFERROR('AAL mundo '!$O110/(Indicadores!$K110)*100,0)</f>
        <v>6.8101104214029053</v>
      </c>
      <c r="Y110" s="186">
        <f>IFERROR('AAL mundo '!$O110/(Indicadores!$M110)*100,0)</f>
        <v>2.3359463890181082</v>
      </c>
      <c r="Z110" s="187">
        <f>IFERROR('AAL mundo '!$O110/(Indicadores!$O110)*100,0)</f>
        <v>1.4494925679029114</v>
      </c>
    </row>
    <row r="111" spans="1:26">
      <c r="A111" s="254" t="str">
        <f>'AAL mundo '!A111</f>
        <v>Europe and Central Asia</v>
      </c>
      <c r="B111" s="254" t="str">
        <f>'AAL mundo '!B111</f>
        <v>GIB</v>
      </c>
      <c r="C111" s="254" t="str">
        <f>'AAL mundo '!C111</f>
        <v>Gibraltar</v>
      </c>
      <c r="D111" s="254" t="str">
        <f>'AAL mundo '!D111</f>
        <v/>
      </c>
      <c r="E111" s="254" t="str">
        <f>'AAL mundo '!E111</f>
        <v>N.D</v>
      </c>
      <c r="F111" s="255">
        <f>'AAL mundo '!F111</f>
        <v>4042.19</v>
      </c>
      <c r="G111" s="189">
        <f>IFERROR('AAL mundo '!$G111/(Indicadores!$I111)*100,0)</f>
        <v>0</v>
      </c>
      <c r="H111" s="186">
        <f>IFERROR('AAL mundo '!$G111/(Indicadores!$K111)*100,0)</f>
        <v>0</v>
      </c>
      <c r="I111" s="186">
        <f>IFERROR('AAL mundo '!$G111/(Indicadores!$M111)*100,0)</f>
        <v>0</v>
      </c>
      <c r="J111" s="187">
        <f>IFERROR('AAL mundo '!$G111/(Indicadores!$O111)*100,0)</f>
        <v>0</v>
      </c>
      <c r="K111" s="189">
        <f>IFERROR('AAL mundo '!$I111/(Indicadores!$I111)*100,0)</f>
        <v>0</v>
      </c>
      <c r="L111" s="186">
        <f>IFERROR('AAL mundo '!$I111/(Indicadores!$K111)*100,0)</f>
        <v>0</v>
      </c>
      <c r="M111" s="186">
        <f>IFERROR('AAL mundo '!$I111/(Indicadores!$M111)*100,0)</f>
        <v>0</v>
      </c>
      <c r="N111" s="187">
        <f>IFERROR('AAL mundo '!$I111/(Indicadores!$O111)*100,0)</f>
        <v>0</v>
      </c>
      <c r="O111" s="189">
        <f>IFERROR('AAL mundo '!$K111/(Indicadores!$I111)*100,0)</f>
        <v>0</v>
      </c>
      <c r="P111" s="186">
        <f>IFERROR('AAL mundo '!$K111/(Indicadores!$K111)*100,0)</f>
        <v>0</v>
      </c>
      <c r="Q111" s="186">
        <f>IFERROR('AAL mundo '!$K111/(Indicadores!$M111)*100,0)</f>
        <v>0</v>
      </c>
      <c r="R111" s="187">
        <f>IFERROR('AAL mundo '!$K111/(Indicadores!$O111)*100,0)</f>
        <v>0</v>
      </c>
      <c r="S111" s="189">
        <f>IFERROR('AAL mundo '!$M111/(Indicadores!$I111)*100,0)</f>
        <v>0</v>
      </c>
      <c r="T111" s="186">
        <f>IFERROR('AAL mundo '!$M111/(Indicadores!$K111)*100,0)</f>
        <v>0</v>
      </c>
      <c r="U111" s="186">
        <f>IFERROR('AAL mundo '!$M111/(Indicadores!$M111)*100,0)</f>
        <v>0</v>
      </c>
      <c r="V111" s="187">
        <f>IFERROR('AAL mundo '!$M111/(Indicadores!$O111)*100,0)</f>
        <v>0</v>
      </c>
      <c r="W111" s="189">
        <f>IFERROR('AAL mundo '!$O111/(Indicadores!$I111)*100,0)</f>
        <v>0</v>
      </c>
      <c r="X111" s="186">
        <f>IFERROR('AAL mundo '!$O111/(Indicadores!$K111)*100,0)</f>
        <v>0</v>
      </c>
      <c r="Y111" s="186">
        <f>IFERROR('AAL mundo '!$O111/(Indicadores!$M111)*100,0)</f>
        <v>0</v>
      </c>
      <c r="Z111" s="187">
        <f>IFERROR('AAL mundo '!$O111/(Indicadores!$O111)*100,0)</f>
        <v>0</v>
      </c>
    </row>
    <row r="112" spans="1:26">
      <c r="A112" s="254" t="str">
        <f>'AAL mundo '!A112</f>
        <v>Europe and Central Asia</v>
      </c>
      <c r="B112" s="254" t="str">
        <f>'AAL mundo '!B112</f>
        <v>GRC</v>
      </c>
      <c r="C112" s="254" t="str">
        <f>'AAL mundo '!C112</f>
        <v>Greece</v>
      </c>
      <c r="D112" s="254" t="str">
        <f>'AAL mundo '!D112</f>
        <v/>
      </c>
      <c r="E112" s="254" t="str">
        <f>'AAL mundo '!E112</f>
        <v>High income: OECD</v>
      </c>
      <c r="F112" s="255">
        <f>'AAL mundo '!F112</f>
        <v>1181280</v>
      </c>
      <c r="G112" s="189">
        <f>IFERROR('AAL mundo '!$G112/(Indicadores!$I112)*100,0)</f>
        <v>9.4103435172597454</v>
      </c>
      <c r="H112" s="186">
        <f>IFERROR('AAL mundo '!$G112/(Indicadores!$K112)*100,0)</f>
        <v>32.04016642459078</v>
      </c>
      <c r="I112" s="186">
        <f>IFERROR('AAL mundo '!$G112/(Indicadores!$M112)*100,0)</f>
        <v>51.993554103805508</v>
      </c>
      <c r="J112" s="187">
        <f>IFERROR('AAL mundo '!$G112/(Indicadores!$O112)*100,0)</f>
        <v>6.3812127367611255</v>
      </c>
      <c r="K112" s="189">
        <f>IFERROR('AAL mundo '!$I112/(Indicadores!$I112)*100,0)</f>
        <v>0</v>
      </c>
      <c r="L112" s="186">
        <f>IFERROR('AAL mundo '!$I112/(Indicadores!$K112)*100,0)</f>
        <v>0</v>
      </c>
      <c r="M112" s="186">
        <f>IFERROR('AAL mundo '!$I112/(Indicadores!$M112)*100,0)</f>
        <v>0</v>
      </c>
      <c r="N112" s="187">
        <f>IFERROR('AAL mundo '!$I112/(Indicadores!$O112)*100,0)</f>
        <v>0</v>
      </c>
      <c r="O112" s="189">
        <f>IFERROR('AAL mundo '!$K112/(Indicadores!$I112)*100,0)</f>
        <v>0</v>
      </c>
      <c r="P112" s="186">
        <f>IFERROR('AAL mundo '!$K112/(Indicadores!$K112)*100,0)</f>
        <v>0</v>
      </c>
      <c r="Q112" s="186">
        <f>IFERROR('AAL mundo '!$K112/(Indicadores!$M112)*100,0)</f>
        <v>0</v>
      </c>
      <c r="R112" s="187">
        <f>IFERROR('AAL mundo '!$K112/(Indicadores!$O112)*100,0)</f>
        <v>0</v>
      </c>
      <c r="S112" s="189">
        <f>IFERROR('AAL mundo '!$M112/(Indicadores!$I112)*100,0)</f>
        <v>7.8058675241180556E-2</v>
      </c>
      <c r="T112" s="186">
        <f>IFERROR('AAL mundo '!$M112/(Indicadores!$K112)*100,0)</f>
        <v>0.26577275750065227</v>
      </c>
      <c r="U112" s="186">
        <f>IFERROR('AAL mundo '!$M112/(Indicadores!$M112)*100,0)</f>
        <v>0.43128584487695071</v>
      </c>
      <c r="V112" s="187">
        <f>IFERROR('AAL mundo '!$M112/(Indicadores!$O112)*100,0)</f>
        <v>5.2932075407250298E-2</v>
      </c>
      <c r="W112" s="189">
        <f>IFERROR('AAL mundo '!$O112/(Indicadores!$I112)*100,0)</f>
        <v>9.4884021925009243</v>
      </c>
      <c r="X112" s="186">
        <f>IFERROR('AAL mundo '!$O112/(Indicadores!$K112)*100,0)</f>
        <v>32.305939182091436</v>
      </c>
      <c r="Y112" s="186">
        <f>IFERROR('AAL mundo '!$O112/(Indicadores!$M112)*100,0)</f>
        <v>52.424839948682468</v>
      </c>
      <c r="Z112" s="187">
        <f>IFERROR('AAL mundo '!$O112/(Indicadores!$O112)*100,0)</f>
        <v>6.4341448121683769</v>
      </c>
    </row>
    <row r="113" spans="1:26">
      <c r="A113" s="254" t="str">
        <f>'AAL mundo '!A113</f>
        <v>LAC</v>
      </c>
      <c r="B113" s="254" t="str">
        <f>'AAL mundo '!B113</f>
        <v>GRD</v>
      </c>
      <c r="C113" s="254" t="str">
        <f>'AAL mundo '!C113</f>
        <v>Grenada</v>
      </c>
      <c r="D113" s="254" t="str">
        <f>'AAL mundo '!D113</f>
        <v>SIDS</v>
      </c>
      <c r="E113" s="254" t="str">
        <f>'AAL mundo '!E113</f>
        <v>Upper middle income</v>
      </c>
      <c r="F113" s="255">
        <f>'AAL mundo '!F113</f>
        <v>4536.1899999999996</v>
      </c>
      <c r="G113" s="189">
        <f>IFERROR('AAL mundo '!$G113/(Indicadores!$I113)*100,0)</f>
        <v>67.999851869345036</v>
      </c>
      <c r="H113" s="186">
        <f>IFERROR('AAL mundo '!$G113/(Indicadores!$K113)*100,0)</f>
        <v>42.34667930244364</v>
      </c>
      <c r="I113" s="186">
        <f>IFERROR('AAL mundo '!$G113/(Indicadores!$M113)*100,0)</f>
        <v>37.056576783208349</v>
      </c>
      <c r="J113" s="187">
        <f>IFERROR('AAL mundo '!$G113/(Indicadores!$O113)*100,0)</f>
        <v>15.312463070472013</v>
      </c>
      <c r="K113" s="189">
        <f>IFERROR('AAL mundo '!$I113/(Indicadores!$I113)*100,0)</f>
        <v>166.59963707989533</v>
      </c>
      <c r="L113" s="186">
        <f>IFERROR('AAL mundo '!$I113/(Indicadores!$K113)*100,0)</f>
        <v>103.74936429098693</v>
      </c>
      <c r="M113" s="186">
        <f>IFERROR('AAL mundo '!$I113/(Indicadores!$M113)*100,0)</f>
        <v>90.788613118860468</v>
      </c>
      <c r="N113" s="187">
        <f>IFERROR('AAL mundo '!$I113/(Indicadores!$O113)*100,0)</f>
        <v>37.515534522656438</v>
      </c>
      <c r="O113" s="189">
        <f>IFERROR('AAL mundo '!$K113/(Indicadores!$I113)*100,0)</f>
        <v>0</v>
      </c>
      <c r="P113" s="186">
        <f>IFERROR('AAL mundo '!$K113/(Indicadores!$K113)*100,0)</f>
        <v>0</v>
      </c>
      <c r="Q113" s="186">
        <f>IFERROR('AAL mundo '!$K113/(Indicadores!$M113)*100,0)</f>
        <v>0</v>
      </c>
      <c r="R113" s="187">
        <f>IFERROR('AAL mundo '!$K113/(Indicadores!$O113)*100,0)</f>
        <v>0</v>
      </c>
      <c r="S113" s="189">
        <f>IFERROR('AAL mundo '!$M113/(Indicadores!$I113)*100,0)</f>
        <v>0</v>
      </c>
      <c r="T113" s="186">
        <f>IFERROR('AAL mundo '!$M113/(Indicadores!$K113)*100,0)</f>
        <v>0</v>
      </c>
      <c r="U113" s="186">
        <f>IFERROR('AAL mundo '!$M113/(Indicadores!$M113)*100,0)</f>
        <v>0</v>
      </c>
      <c r="V113" s="187">
        <f>IFERROR('AAL mundo '!$M113/(Indicadores!$O113)*100,0)</f>
        <v>0</v>
      </c>
      <c r="W113" s="189">
        <f>IFERROR('AAL mundo '!$O113/(Indicadores!$I113)*100,0)</f>
        <v>234.5994889492404</v>
      </c>
      <c r="X113" s="186">
        <f>IFERROR('AAL mundo '!$O113/(Indicadores!$K113)*100,0)</f>
        <v>146.09604359343058</v>
      </c>
      <c r="Y113" s="186">
        <f>IFERROR('AAL mundo '!$O113/(Indicadores!$M113)*100,0)</f>
        <v>127.84518990206884</v>
      </c>
      <c r="Z113" s="187">
        <f>IFERROR('AAL mundo '!$O113/(Indicadores!$O113)*100,0)</f>
        <v>52.827997593128451</v>
      </c>
    </row>
    <row r="114" spans="1:26">
      <c r="A114" s="254" t="str">
        <f>'AAL mundo '!A114</f>
        <v>LAC</v>
      </c>
      <c r="B114" s="254" t="str">
        <f>'AAL mundo '!B114</f>
        <v>GLP</v>
      </c>
      <c r="C114" s="254" t="str">
        <f>'AAL mundo '!C114</f>
        <v>Guadeloupe</v>
      </c>
      <c r="D114" s="254" t="str">
        <f>'AAL mundo '!D114</f>
        <v>SIDS</v>
      </c>
      <c r="E114" s="254" t="str">
        <f>'AAL mundo '!E114</f>
        <v>N.D</v>
      </c>
      <c r="F114" s="255">
        <f>'AAL mundo '!F114</f>
        <v>41119.1</v>
      </c>
      <c r="G114" s="189">
        <f>IFERROR('AAL mundo '!$G114/(Indicadores!$I114)*100,0)</f>
        <v>0</v>
      </c>
      <c r="H114" s="186">
        <f>IFERROR('AAL mundo '!$G114/(Indicadores!$K114)*100,0)</f>
        <v>0</v>
      </c>
      <c r="I114" s="186">
        <f>IFERROR('AAL mundo '!$G114/(Indicadores!$M114)*100,0)</f>
        <v>0</v>
      </c>
      <c r="J114" s="187">
        <f>IFERROR('AAL mundo '!$G114/(Indicadores!$O114)*100,0)</f>
        <v>0</v>
      </c>
      <c r="K114" s="189">
        <f>IFERROR('AAL mundo '!$I114/(Indicadores!$I114)*100,0)</f>
        <v>0</v>
      </c>
      <c r="L114" s="186">
        <f>IFERROR('AAL mundo '!$I114/(Indicadores!$K114)*100,0)</f>
        <v>0</v>
      </c>
      <c r="M114" s="186">
        <f>IFERROR('AAL mundo '!$I114/(Indicadores!$M114)*100,0)</f>
        <v>0</v>
      </c>
      <c r="N114" s="187">
        <f>IFERROR('AAL mundo '!$I114/(Indicadores!$O114)*100,0)</f>
        <v>0</v>
      </c>
      <c r="O114" s="189">
        <f>IFERROR('AAL mundo '!$K114/(Indicadores!$I114)*100,0)</f>
        <v>0</v>
      </c>
      <c r="P114" s="186">
        <f>IFERROR('AAL mundo '!$K114/(Indicadores!$K114)*100,0)</f>
        <v>0</v>
      </c>
      <c r="Q114" s="186">
        <f>IFERROR('AAL mundo '!$K114/(Indicadores!$M114)*100,0)</f>
        <v>0</v>
      </c>
      <c r="R114" s="187">
        <f>IFERROR('AAL mundo '!$K114/(Indicadores!$O114)*100,0)</f>
        <v>0</v>
      </c>
      <c r="S114" s="189">
        <f>IFERROR('AAL mundo '!$M114/(Indicadores!$I114)*100,0)</f>
        <v>0</v>
      </c>
      <c r="T114" s="186">
        <f>IFERROR('AAL mundo '!$M114/(Indicadores!$K114)*100,0)</f>
        <v>0</v>
      </c>
      <c r="U114" s="186">
        <f>IFERROR('AAL mundo '!$M114/(Indicadores!$M114)*100,0)</f>
        <v>0</v>
      </c>
      <c r="V114" s="187">
        <f>IFERROR('AAL mundo '!$M114/(Indicadores!$O114)*100,0)</f>
        <v>0</v>
      </c>
      <c r="W114" s="189">
        <f>IFERROR('AAL mundo '!$O114/(Indicadores!$I114)*100,0)</f>
        <v>0</v>
      </c>
      <c r="X114" s="186">
        <f>IFERROR('AAL mundo '!$O114/(Indicadores!$K114)*100,0)</f>
        <v>0</v>
      </c>
      <c r="Y114" s="186">
        <f>IFERROR('AAL mundo '!$O114/(Indicadores!$M114)*100,0)</f>
        <v>0</v>
      </c>
      <c r="Z114" s="187">
        <f>IFERROR('AAL mundo '!$O114/(Indicadores!$O114)*100,0)</f>
        <v>0</v>
      </c>
    </row>
    <row r="115" spans="1:26">
      <c r="A115" s="254" t="str">
        <f>'AAL mundo '!A115</f>
        <v>LAC</v>
      </c>
      <c r="B115" s="254" t="str">
        <f>'AAL mundo '!B115</f>
        <v>GTM</v>
      </c>
      <c r="C115" s="254" t="str">
        <f>'AAL mundo '!C115</f>
        <v>Guatemala</v>
      </c>
      <c r="D115" s="254" t="str">
        <f>'AAL mundo '!D115</f>
        <v/>
      </c>
      <c r="E115" s="254" t="str">
        <f>'AAL mundo '!E115</f>
        <v>Lower middle income</v>
      </c>
      <c r="F115" s="255">
        <f>'AAL mundo '!F115</f>
        <v>172912</v>
      </c>
      <c r="G115" s="189">
        <f>IFERROR('AAL mundo '!$G115/(Indicadores!$I115)*100,0)</f>
        <v>46.876121622321158</v>
      </c>
      <c r="H115" s="186">
        <f>IFERROR('AAL mundo '!$G115/(Indicadores!$K115)*100,0)</f>
        <v>117.50257202202575</v>
      </c>
      <c r="I115" s="186">
        <f>IFERROR('AAL mundo '!$G115/(Indicadores!$M115)*100,0)</f>
        <v>45.84181000756076</v>
      </c>
      <c r="J115" s="187">
        <f>IFERROR('AAL mundo '!$G115/(Indicadores!$O115)*100,0)</f>
        <v>19.358302367878345</v>
      </c>
      <c r="K115" s="189">
        <f>IFERROR('AAL mundo '!$I115/(Indicadores!$I115)*100,0)</f>
        <v>0</v>
      </c>
      <c r="L115" s="186">
        <f>IFERROR('AAL mundo '!$I115/(Indicadores!$K115)*100,0)</f>
        <v>0</v>
      </c>
      <c r="M115" s="186">
        <f>IFERROR('AAL mundo '!$I115/(Indicadores!$M115)*100,0)</f>
        <v>0</v>
      </c>
      <c r="N115" s="187">
        <f>IFERROR('AAL mundo '!$I115/(Indicadores!$O115)*100,0)</f>
        <v>0</v>
      </c>
      <c r="O115" s="189">
        <f>IFERROR('AAL mundo '!$K115/(Indicadores!$I115)*100,0)</f>
        <v>0</v>
      </c>
      <c r="P115" s="186">
        <f>IFERROR('AAL mundo '!$K115/(Indicadores!$K115)*100,0)</f>
        <v>0</v>
      </c>
      <c r="Q115" s="186">
        <f>IFERROR('AAL mundo '!$K115/(Indicadores!$M115)*100,0)</f>
        <v>0</v>
      </c>
      <c r="R115" s="187">
        <f>IFERROR('AAL mundo '!$K115/(Indicadores!$O115)*100,0)</f>
        <v>0</v>
      </c>
      <c r="S115" s="189">
        <f>IFERROR('AAL mundo '!$M115/(Indicadores!$I115)*100,0)</f>
        <v>3.8354708791241467</v>
      </c>
      <c r="T115" s="186">
        <f>IFERROR('AAL mundo '!$M115/(Indicadores!$K115)*100,0)</f>
        <v>9.61422740651963</v>
      </c>
      <c r="U115" s="186">
        <f>IFERROR('AAL mundo '!$M115/(Indicadores!$M115)*100,0)</f>
        <v>3.7508420331134653</v>
      </c>
      <c r="V115" s="187">
        <f>IFERROR('AAL mundo '!$M115/(Indicadores!$O115)*100,0)</f>
        <v>1.5839238066555912</v>
      </c>
      <c r="W115" s="189">
        <f>IFERROR('AAL mundo '!$O115/(Indicadores!$I115)*100,0)</f>
        <v>50.711592501445303</v>
      </c>
      <c r="X115" s="186">
        <f>IFERROR('AAL mundo '!$O115/(Indicadores!$K115)*100,0)</f>
        <v>127.11679942854536</v>
      </c>
      <c r="Y115" s="186">
        <f>IFERROR('AAL mundo '!$O115/(Indicadores!$M115)*100,0)</f>
        <v>49.592652040674231</v>
      </c>
      <c r="Z115" s="187">
        <f>IFERROR('AAL mundo '!$O115/(Indicadores!$O115)*100,0)</f>
        <v>20.942226174533936</v>
      </c>
    </row>
    <row r="116" spans="1:26">
      <c r="A116" s="254" t="str">
        <f>'AAL mundo '!A116</f>
        <v>Sub-Saharan Africa</v>
      </c>
      <c r="B116" s="254" t="str">
        <f>'AAL mundo '!B116</f>
        <v>GIN</v>
      </c>
      <c r="C116" s="254" t="str">
        <f>'AAL mundo '!C116</f>
        <v>Guinea</v>
      </c>
      <c r="D116" s="254" t="str">
        <f>'AAL mundo '!D116</f>
        <v/>
      </c>
      <c r="E116" s="254" t="str">
        <f>'AAL mundo '!E116</f>
        <v>Low income</v>
      </c>
      <c r="F116" s="255">
        <f>'AAL mundo '!F116</f>
        <v>13665.9</v>
      </c>
      <c r="G116" s="189">
        <f>IFERROR('AAL mundo '!$G116/(Indicadores!$I116)*100,0)</f>
        <v>2.0625749881484472</v>
      </c>
      <c r="H116" s="186">
        <f>IFERROR('AAL mundo '!$G116/(Indicadores!$K116)*100,0)</f>
        <v>0.47225529207749223</v>
      </c>
      <c r="I116" s="186">
        <f>IFERROR('AAL mundo '!$G116/(Indicadores!$M116)*100,0)</f>
        <v>0.20393557469952539</v>
      </c>
      <c r="J116" s="187">
        <f>IFERROR('AAL mundo '!$G116/(Indicadores!$O116)*100,0)</f>
        <v>0.13322960981397078</v>
      </c>
      <c r="K116" s="189">
        <f>IFERROR('AAL mundo '!$I116/(Indicadores!$I116)*100,0)</f>
        <v>0</v>
      </c>
      <c r="L116" s="186">
        <f>IFERROR('AAL mundo '!$I116/(Indicadores!$K116)*100,0)</f>
        <v>0</v>
      </c>
      <c r="M116" s="186">
        <f>IFERROR('AAL mundo '!$I116/(Indicadores!$M116)*100,0)</f>
        <v>0</v>
      </c>
      <c r="N116" s="187">
        <f>IFERROR('AAL mundo '!$I116/(Indicadores!$O116)*100,0)</f>
        <v>0</v>
      </c>
      <c r="O116" s="189">
        <f>IFERROR('AAL mundo '!$K116/(Indicadores!$I116)*100,0)</f>
        <v>0</v>
      </c>
      <c r="P116" s="186">
        <f>IFERROR('AAL mundo '!$K116/(Indicadores!$K116)*100,0)</f>
        <v>0</v>
      </c>
      <c r="Q116" s="186">
        <f>IFERROR('AAL mundo '!$K116/(Indicadores!$M116)*100,0)</f>
        <v>0</v>
      </c>
      <c r="R116" s="187">
        <f>IFERROR('AAL mundo '!$K116/(Indicadores!$O116)*100,0)</f>
        <v>0</v>
      </c>
      <c r="S116" s="189">
        <f>IFERROR('AAL mundo '!$M116/(Indicadores!$I116)*100,0)</f>
        <v>111.88323435711909</v>
      </c>
      <c r="T116" s="186">
        <f>IFERROR('AAL mundo '!$M116/(Indicadores!$K116)*100,0)</f>
        <v>25.617225954692408</v>
      </c>
      <c r="U116" s="186">
        <f>IFERROR('AAL mundo '!$M116/(Indicadores!$M116)*100,0)</f>
        <v>11.062371952034255</v>
      </c>
      <c r="V116" s="187">
        <f>IFERROR('AAL mundo '!$M116/(Indicadores!$O116)*100,0)</f>
        <v>7.2269661679089481</v>
      </c>
      <c r="W116" s="189">
        <f>IFERROR('AAL mundo '!$O116/(Indicadores!$I116)*100,0)</f>
        <v>113.94580934526755</v>
      </c>
      <c r="X116" s="186">
        <f>IFERROR('AAL mundo '!$O116/(Indicadores!$K116)*100,0)</f>
        <v>26.089481246769903</v>
      </c>
      <c r="Y116" s="186">
        <f>IFERROR('AAL mundo '!$O116/(Indicadores!$M116)*100,0)</f>
        <v>11.26630752673378</v>
      </c>
      <c r="Z116" s="187">
        <f>IFERROR('AAL mundo '!$O116/(Indicadores!$O116)*100,0)</f>
        <v>7.3601957777229181</v>
      </c>
    </row>
    <row r="117" spans="1:26">
      <c r="A117" s="254" t="str">
        <f>'AAL mundo '!A117</f>
        <v>Sub-Saharan Africa</v>
      </c>
      <c r="B117" s="254" t="str">
        <f>'AAL mundo '!B117</f>
        <v>GNB</v>
      </c>
      <c r="C117" s="254" t="str">
        <f>'AAL mundo '!C117</f>
        <v>Guinea-Bissau</v>
      </c>
      <c r="D117" s="254" t="str">
        <f>'AAL mundo '!D117</f>
        <v>SIDS</v>
      </c>
      <c r="E117" s="254" t="str">
        <f>'AAL mundo '!E117</f>
        <v>Low income</v>
      </c>
      <c r="F117" s="255">
        <f>'AAL mundo '!F117</f>
        <v>2029.35</v>
      </c>
      <c r="G117" s="189">
        <f>IFERROR('AAL mundo '!$G117/(Indicadores!$I117)*100,0)</f>
        <v>0.22655098034139934</v>
      </c>
      <c r="H117" s="186">
        <f>IFERROR('AAL mundo '!$G117/(Indicadores!$K117)*100,0)</f>
        <v>0.30621618233861286</v>
      </c>
      <c r="I117" s="186">
        <f>IFERROR('AAL mundo '!$G117/(Indicadores!$M117)*100,0)</f>
        <v>0.2690418104857597</v>
      </c>
      <c r="J117" s="187">
        <f>IFERROR('AAL mundo '!$G117/(Indicadores!$O117)*100,0)</f>
        <v>8.7745632139531571E-2</v>
      </c>
      <c r="K117" s="189">
        <f>IFERROR('AAL mundo '!$I117/(Indicadores!$I117)*100,0)</f>
        <v>0</v>
      </c>
      <c r="L117" s="186">
        <f>IFERROR('AAL mundo '!$I117/(Indicadores!$K117)*100,0)</f>
        <v>0</v>
      </c>
      <c r="M117" s="186">
        <f>IFERROR('AAL mundo '!$I117/(Indicadores!$M117)*100,0)</f>
        <v>0</v>
      </c>
      <c r="N117" s="187">
        <f>IFERROR('AAL mundo '!$I117/(Indicadores!$O117)*100,0)</f>
        <v>0</v>
      </c>
      <c r="O117" s="189">
        <f>IFERROR('AAL mundo '!$K117/(Indicadores!$I117)*100,0)</f>
        <v>0</v>
      </c>
      <c r="P117" s="186">
        <f>IFERROR('AAL mundo '!$K117/(Indicadores!$K117)*100,0)</f>
        <v>0</v>
      </c>
      <c r="Q117" s="186">
        <f>IFERROR('AAL mundo '!$K117/(Indicadores!$M117)*100,0)</f>
        <v>0</v>
      </c>
      <c r="R117" s="187">
        <f>IFERROR('AAL mundo '!$K117/(Indicadores!$O117)*100,0)</f>
        <v>0</v>
      </c>
      <c r="S117" s="189">
        <f>IFERROR('AAL mundo '!$M117/(Indicadores!$I117)*100,0)</f>
        <v>3.813608169080223</v>
      </c>
      <c r="T117" s="186">
        <f>IFERROR('AAL mundo '!$M117/(Indicadores!$K117)*100,0)</f>
        <v>5.1546390693666506</v>
      </c>
      <c r="U117" s="186">
        <f>IFERROR('AAL mundo '!$M117/(Indicadores!$M117)*100,0)</f>
        <v>4.5288704765102885</v>
      </c>
      <c r="V117" s="187">
        <f>IFERROR('AAL mundo '!$M117/(Indicadores!$O117)*100,0)</f>
        <v>1.4770514743487815</v>
      </c>
      <c r="W117" s="189">
        <f>IFERROR('AAL mundo '!$O117/(Indicadores!$I117)*100,0)</f>
        <v>4.0401591494216227</v>
      </c>
      <c r="X117" s="186">
        <f>IFERROR('AAL mundo '!$O117/(Indicadores!$K117)*100,0)</f>
        <v>5.4608552517052633</v>
      </c>
      <c r="Y117" s="186">
        <f>IFERROR('AAL mundo '!$O117/(Indicadores!$M117)*100,0)</f>
        <v>4.7979122869960484</v>
      </c>
      <c r="Z117" s="187">
        <f>IFERROR('AAL mundo '!$O117/(Indicadores!$O117)*100,0)</f>
        <v>1.5647971064883133</v>
      </c>
    </row>
    <row r="118" spans="1:26">
      <c r="A118" s="254" t="str">
        <f>'AAL mundo '!A118</f>
        <v>LAC</v>
      </c>
      <c r="B118" s="254" t="str">
        <f>'AAL mundo '!B118</f>
        <v>GUY</v>
      </c>
      <c r="C118" s="254" t="str">
        <f>'AAL mundo '!C118</f>
        <v>Guyana</v>
      </c>
      <c r="D118" s="254" t="str">
        <f>'AAL mundo '!D118</f>
        <v>SIDS</v>
      </c>
      <c r="E118" s="254" t="str">
        <f>'AAL mundo '!E118</f>
        <v>Lower middle income</v>
      </c>
      <c r="F118" s="255">
        <f>'AAL mundo '!F118</f>
        <v>8076.05</v>
      </c>
      <c r="G118" s="189">
        <f>IFERROR('AAL mundo '!$G118/(Indicadores!$I118)*100,0)</f>
        <v>7.1748805958244802E-2</v>
      </c>
      <c r="H118" s="186">
        <f>IFERROR('AAL mundo '!$G118/(Indicadores!$K118)*100,0)</f>
        <v>5.9318817402532351E-2</v>
      </c>
      <c r="I118" s="186">
        <f>IFERROR('AAL mundo '!$G118/(Indicadores!$M118)*100,0)</f>
        <v>6.5885668673815567E-2</v>
      </c>
      <c r="J118" s="187">
        <f>IFERROR('AAL mundo '!$G118/(Indicadores!$O118)*100,0)</f>
        <v>2.1751718698619249E-2</v>
      </c>
      <c r="K118" s="189">
        <f>IFERROR('AAL mundo '!$I118/(Indicadores!$I118)*100,0)</f>
        <v>0</v>
      </c>
      <c r="L118" s="186">
        <f>IFERROR('AAL mundo '!$I118/(Indicadores!$K118)*100,0)</f>
        <v>0</v>
      </c>
      <c r="M118" s="186">
        <f>IFERROR('AAL mundo '!$I118/(Indicadores!$M118)*100,0)</f>
        <v>0</v>
      </c>
      <c r="N118" s="187">
        <f>IFERROR('AAL mundo '!$I118/(Indicadores!$O118)*100,0)</f>
        <v>0</v>
      </c>
      <c r="O118" s="189">
        <f>IFERROR('AAL mundo '!$K118/(Indicadores!$I118)*100,0)</f>
        <v>0</v>
      </c>
      <c r="P118" s="186">
        <f>IFERROR('AAL mundo '!$K118/(Indicadores!$K118)*100,0)</f>
        <v>0</v>
      </c>
      <c r="Q118" s="186">
        <f>IFERROR('AAL mundo '!$K118/(Indicadores!$M118)*100,0)</f>
        <v>0</v>
      </c>
      <c r="R118" s="187">
        <f>IFERROR('AAL mundo '!$K118/(Indicadores!$O118)*100,0)</f>
        <v>0</v>
      </c>
      <c r="S118" s="189">
        <f>IFERROR('AAL mundo '!$M118/(Indicadores!$I118)*100,0)</f>
        <v>40.358703351512702</v>
      </c>
      <c r="T118" s="186">
        <f>IFERROR('AAL mundo '!$M118/(Indicadores!$K118)*100,0)</f>
        <v>33.36683478892445</v>
      </c>
      <c r="U118" s="186">
        <f>IFERROR('AAL mundo '!$M118/(Indicadores!$M118)*100,0)</f>
        <v>37.060688629021257</v>
      </c>
      <c r="V118" s="187">
        <f>IFERROR('AAL mundo '!$M118/(Indicadores!$O118)*100,0)</f>
        <v>12.235341767973328</v>
      </c>
      <c r="W118" s="189">
        <f>IFERROR('AAL mundo '!$O118/(Indicadores!$I118)*100,0)</f>
        <v>40.430452157470945</v>
      </c>
      <c r="X118" s="186">
        <f>IFERROR('AAL mundo '!$O118/(Indicadores!$K118)*100,0)</f>
        <v>33.426153606326984</v>
      </c>
      <c r="Y118" s="186">
        <f>IFERROR('AAL mundo '!$O118/(Indicadores!$M118)*100,0)</f>
        <v>37.126574297695072</v>
      </c>
      <c r="Z118" s="187">
        <f>IFERROR('AAL mundo '!$O118/(Indicadores!$O118)*100,0)</f>
        <v>12.257093486671947</v>
      </c>
    </row>
    <row r="119" spans="1:26">
      <c r="A119" s="254" t="str">
        <f>'AAL mundo '!A119</f>
        <v>LAC</v>
      </c>
      <c r="B119" s="254" t="str">
        <f>'AAL mundo '!B119</f>
        <v>HTI</v>
      </c>
      <c r="C119" s="254" t="str">
        <f>'AAL mundo '!C119</f>
        <v>Haiti</v>
      </c>
      <c r="D119" s="254" t="str">
        <f>'AAL mundo '!D119</f>
        <v>SIDS</v>
      </c>
      <c r="E119" s="254" t="str">
        <f>'AAL mundo '!E119</f>
        <v>Low income</v>
      </c>
      <c r="F119" s="255">
        <f>'AAL mundo '!F119</f>
        <v>28268.6</v>
      </c>
      <c r="G119" s="189">
        <f>IFERROR('AAL mundo '!$G119/(Indicadores!$I119)*100,0)</f>
        <v>133.79654946305865</v>
      </c>
      <c r="H119" s="186">
        <f>IFERROR('AAL mundo '!$G119/(Indicadores!$K119)*100,0)</f>
        <v>63.885528235022917</v>
      </c>
      <c r="I119" s="186">
        <f>IFERROR('AAL mundo '!$G119/(Indicadores!$M119)*100,0)</f>
        <v>0</v>
      </c>
      <c r="J119" s="187">
        <f>IFERROR('AAL mundo '!$G119/(Indicadores!$O119)*100,0)</f>
        <v>43.239444556656572</v>
      </c>
      <c r="K119" s="189">
        <f>IFERROR('AAL mundo '!$I119/(Indicadores!$I119)*100,0)</f>
        <v>57.26622162243855</v>
      </c>
      <c r="L119" s="186">
        <f>IFERROR('AAL mundo '!$I119/(Indicadores!$K119)*100,0)</f>
        <v>27.343626072983955</v>
      </c>
      <c r="M119" s="186">
        <f>IFERROR('AAL mundo '!$I119/(Indicadores!$M119)*100,0)</f>
        <v>0</v>
      </c>
      <c r="N119" s="187">
        <f>IFERROR('AAL mundo '!$I119/(Indicadores!$O119)*100,0)</f>
        <v>18.506901895076965</v>
      </c>
      <c r="O119" s="189">
        <f>IFERROR('AAL mundo '!$K119/(Indicadores!$I119)*100,0)</f>
        <v>0</v>
      </c>
      <c r="P119" s="186">
        <f>IFERROR('AAL mundo '!$K119/(Indicadores!$K119)*100,0)</f>
        <v>0</v>
      </c>
      <c r="Q119" s="186">
        <f>IFERROR('AAL mundo '!$K119/(Indicadores!$M119)*100,0)</f>
        <v>0</v>
      </c>
      <c r="R119" s="187">
        <f>IFERROR('AAL mundo '!$K119/(Indicadores!$O119)*100,0)</f>
        <v>0</v>
      </c>
      <c r="S119" s="189">
        <f>IFERROR('AAL mundo '!$M119/(Indicadores!$I119)*100,0)</f>
        <v>31.274789525624186</v>
      </c>
      <c r="T119" s="186">
        <f>IFERROR('AAL mundo '!$M119/(Indicadores!$K119)*100,0)</f>
        <v>14.933168734932991</v>
      </c>
      <c r="U119" s="186">
        <f>IFERROR('AAL mundo '!$M119/(Indicadores!$M119)*100,0)</f>
        <v>0</v>
      </c>
      <c r="V119" s="187">
        <f>IFERROR('AAL mundo '!$M119/(Indicadores!$O119)*100,0)</f>
        <v>10.107170425106538</v>
      </c>
      <c r="W119" s="189">
        <f>IFERROR('AAL mundo '!$O119/(Indicadores!$I119)*100,0)</f>
        <v>222.3375606111214</v>
      </c>
      <c r="X119" s="186">
        <f>IFERROR('AAL mundo '!$O119/(Indicadores!$K119)*100,0)</f>
        <v>106.16232304293986</v>
      </c>
      <c r="Y119" s="186">
        <f>IFERROR('AAL mundo '!$O119/(Indicadores!$M119)*100,0)</f>
        <v>0</v>
      </c>
      <c r="Z119" s="187">
        <f>IFERROR('AAL mundo '!$O119/(Indicadores!$O119)*100,0)</f>
        <v>71.853516876840075</v>
      </c>
    </row>
    <row r="120" spans="1:26">
      <c r="A120" s="254" t="str">
        <f>'AAL mundo '!A120</f>
        <v>LAC</v>
      </c>
      <c r="B120" s="254" t="str">
        <f>'AAL mundo '!B120</f>
        <v>HND</v>
      </c>
      <c r="C120" s="254" t="str">
        <f>'AAL mundo '!C120</f>
        <v>Honduras</v>
      </c>
      <c r="D120" s="254" t="str">
        <f>'AAL mundo '!D120</f>
        <v/>
      </c>
      <c r="E120" s="254" t="str">
        <f>'AAL mundo '!E120</f>
        <v>Lower middle income</v>
      </c>
      <c r="F120" s="255">
        <f>'AAL mundo '!F120</f>
        <v>77974.8</v>
      </c>
      <c r="G120" s="189">
        <f>IFERROR('AAL mundo '!$G120/(Indicadores!$I120)*100,0)</f>
        <v>453.98665469206793</v>
      </c>
      <c r="H120" s="186">
        <f>IFERROR('AAL mundo '!$G120/(Indicadores!$K120)*100,0)</f>
        <v>123.69491461175181</v>
      </c>
      <c r="I120" s="186">
        <f>IFERROR('AAL mundo '!$G120/(Indicadores!$M120)*100,0)</f>
        <v>62.203859953459158</v>
      </c>
      <c r="J120" s="187">
        <f>IFERROR('AAL mundo '!$G120/(Indicadores!$O120)*100,0)</f>
        <v>37.931536528206735</v>
      </c>
      <c r="K120" s="189">
        <f>IFERROR('AAL mundo '!$I120/(Indicadores!$I120)*100,0)</f>
        <v>16.347656855941256</v>
      </c>
      <c r="L120" s="186">
        <f>IFERROR('AAL mundo '!$I120/(Indicadores!$K120)*100,0)</f>
        <v>4.4541441868361673</v>
      </c>
      <c r="M120" s="186">
        <f>IFERROR('AAL mundo '!$I120/(Indicadores!$M120)*100,0)</f>
        <v>2.2399058367121283</v>
      </c>
      <c r="N120" s="187">
        <f>IFERROR('AAL mundo '!$I120/(Indicadores!$O120)*100,0)</f>
        <v>1.3658809940180368</v>
      </c>
      <c r="O120" s="189">
        <f>IFERROR('AAL mundo '!$K120/(Indicadores!$I120)*100,0)</f>
        <v>0</v>
      </c>
      <c r="P120" s="186">
        <f>IFERROR('AAL mundo '!$K120/(Indicadores!$K120)*100,0)</f>
        <v>0</v>
      </c>
      <c r="Q120" s="186">
        <f>IFERROR('AAL mundo '!$K120/(Indicadores!$M120)*100,0)</f>
        <v>0</v>
      </c>
      <c r="R120" s="187">
        <f>IFERROR('AAL mundo '!$K120/(Indicadores!$O120)*100,0)</f>
        <v>0</v>
      </c>
      <c r="S120" s="189">
        <f>IFERROR('AAL mundo '!$M120/(Indicadores!$I120)*100,0)</f>
        <v>70.41447595632215</v>
      </c>
      <c r="T120" s="186">
        <f>IFERROR('AAL mundo '!$M120/(Indicadores!$K120)*100,0)</f>
        <v>19.185393448968931</v>
      </c>
      <c r="U120" s="186">
        <f>IFERROR('AAL mundo '!$M120/(Indicadores!$M120)*100,0)</f>
        <v>9.6479756746466521</v>
      </c>
      <c r="V120" s="187">
        <f>IFERROR('AAL mundo '!$M120/(Indicadores!$O120)*100,0)</f>
        <v>5.8832770506512322</v>
      </c>
      <c r="W120" s="189">
        <f>IFERROR('AAL mundo '!$O120/(Indicadores!$I120)*100,0)</f>
        <v>540.7487875043314</v>
      </c>
      <c r="X120" s="186">
        <f>IFERROR('AAL mundo '!$O120/(Indicadores!$K120)*100,0)</f>
        <v>147.33445224755692</v>
      </c>
      <c r="Y120" s="186">
        <f>IFERROR('AAL mundo '!$O120/(Indicadores!$M120)*100,0)</f>
        <v>74.091741464817943</v>
      </c>
      <c r="Z120" s="187">
        <f>IFERROR('AAL mundo '!$O120/(Indicadores!$O120)*100,0)</f>
        <v>45.180694572876007</v>
      </c>
    </row>
    <row r="121" spans="1:26">
      <c r="A121" s="254" t="str">
        <f>'AAL mundo '!A121</f>
        <v>Europe and Central Asia</v>
      </c>
      <c r="B121" s="254" t="str">
        <f>'AAL mundo '!B121</f>
        <v>HUN</v>
      </c>
      <c r="C121" s="254" t="str">
        <f>'AAL mundo '!C121</f>
        <v>Hungary</v>
      </c>
      <c r="D121" s="254" t="str">
        <f>'AAL mundo '!D121</f>
        <v/>
      </c>
      <c r="E121" s="254" t="str">
        <f>'AAL mundo '!E121</f>
        <v>Upper middle income</v>
      </c>
      <c r="F121" s="255">
        <f>'AAL mundo '!F121</f>
        <v>562480</v>
      </c>
      <c r="G121" s="189">
        <f>IFERROR('AAL mundo '!$G121/(Indicadores!$I121)*100,0)</f>
        <v>0.5339481108862405</v>
      </c>
      <c r="H121" s="186">
        <f>IFERROR('AAL mundo '!$G121/(Indicadores!$K121)*100,0)</f>
        <v>1.8442177461344929</v>
      </c>
      <c r="I121" s="186">
        <f>IFERROR('AAL mundo '!$G121/(Indicadores!$M121)*100,0)</f>
        <v>1.8954118462118443</v>
      </c>
      <c r="J121" s="187">
        <f>IFERROR('AAL mundo '!$G121/(Indicadores!$O121)*100,0)</f>
        <v>0.33982786244288615</v>
      </c>
      <c r="K121" s="189">
        <f>IFERROR('AAL mundo '!$I121/(Indicadores!$I121)*100,0)</f>
        <v>0</v>
      </c>
      <c r="L121" s="186">
        <f>IFERROR('AAL mundo '!$I121/(Indicadores!$K121)*100,0)</f>
        <v>0</v>
      </c>
      <c r="M121" s="186">
        <f>IFERROR('AAL mundo '!$I121/(Indicadores!$M121)*100,0)</f>
        <v>0</v>
      </c>
      <c r="N121" s="187">
        <f>IFERROR('AAL mundo '!$I121/(Indicadores!$O121)*100,0)</f>
        <v>0</v>
      </c>
      <c r="O121" s="189">
        <f>IFERROR('AAL mundo '!$K121/(Indicadores!$I121)*100,0)</f>
        <v>0</v>
      </c>
      <c r="P121" s="186">
        <f>IFERROR('AAL mundo '!$K121/(Indicadores!$K121)*100,0)</f>
        <v>0</v>
      </c>
      <c r="Q121" s="186">
        <f>IFERROR('AAL mundo '!$K121/(Indicadores!$M121)*100,0)</f>
        <v>0</v>
      </c>
      <c r="R121" s="187">
        <f>IFERROR('AAL mundo '!$K121/(Indicadores!$O121)*100,0)</f>
        <v>0</v>
      </c>
      <c r="S121" s="189">
        <f>IFERROR('AAL mundo '!$M121/(Indicadores!$I121)*100,0)</f>
        <v>6.080854192045849</v>
      </c>
      <c r="T121" s="186">
        <f>IFERROR('AAL mundo '!$M121/(Indicadores!$K121)*100,0)</f>
        <v>21.002825900093029</v>
      </c>
      <c r="U121" s="186">
        <f>IFERROR('AAL mundo '!$M121/(Indicadores!$M121)*100,0)</f>
        <v>21.585848579107061</v>
      </c>
      <c r="V121" s="187">
        <f>IFERROR('AAL mundo '!$M121/(Indicadores!$O121)*100,0)</f>
        <v>3.8701207847330825</v>
      </c>
      <c r="W121" s="189">
        <f>IFERROR('AAL mundo '!$O121/(Indicadores!$I121)*100,0)</f>
        <v>6.6148023029320893</v>
      </c>
      <c r="X121" s="186">
        <f>IFERROR('AAL mundo '!$O121/(Indicadores!$K121)*100,0)</f>
        <v>22.847043646227526</v>
      </c>
      <c r="Y121" s="186">
        <f>IFERROR('AAL mundo '!$O121/(Indicadores!$M121)*100,0)</f>
        <v>23.481260425318908</v>
      </c>
      <c r="Z121" s="187">
        <f>IFERROR('AAL mundo '!$O121/(Indicadores!$O121)*100,0)</f>
        <v>4.2099486471759686</v>
      </c>
    </row>
    <row r="122" spans="1:26">
      <c r="A122" s="254" t="str">
        <f>'AAL mundo '!A122</f>
        <v>Europe and Central Asia</v>
      </c>
      <c r="B122" s="254" t="str">
        <f>'AAL mundo '!B122</f>
        <v>ISL</v>
      </c>
      <c r="C122" s="254" t="str">
        <f>'AAL mundo '!C122</f>
        <v>Iceland</v>
      </c>
      <c r="D122" s="254" t="str">
        <f>'AAL mundo '!D122</f>
        <v/>
      </c>
      <c r="E122" s="254" t="str">
        <f>'AAL mundo '!E122</f>
        <v>High income: OECD</v>
      </c>
      <c r="F122" s="255">
        <f>'AAL mundo '!F122</f>
        <v>57291.7</v>
      </c>
      <c r="G122" s="189">
        <f>IFERROR('AAL mundo '!$G122/(Indicadores!$I122)*100,0)</f>
        <v>1.9625665602919184</v>
      </c>
      <c r="H122" s="186">
        <f>IFERROR('AAL mundo '!$G122/(Indicadores!$K122)*100,0)</f>
        <v>3.0173493765329109</v>
      </c>
      <c r="I122" s="186">
        <f>IFERROR('AAL mundo '!$G122/(Indicadores!$M122)*100,0)</f>
        <v>3.0524996149579917</v>
      </c>
      <c r="J122" s="187">
        <f>IFERROR('AAL mundo '!$G122/(Indicadores!$O122)*100,0)</f>
        <v>0.85575853094083443</v>
      </c>
      <c r="K122" s="189">
        <f>IFERROR('AAL mundo '!$I122/(Indicadores!$I122)*100,0)</f>
        <v>0</v>
      </c>
      <c r="L122" s="186">
        <f>IFERROR('AAL mundo '!$I122/(Indicadores!$K122)*100,0)</f>
        <v>0</v>
      </c>
      <c r="M122" s="186">
        <f>IFERROR('AAL mundo '!$I122/(Indicadores!$M122)*100,0)</f>
        <v>0</v>
      </c>
      <c r="N122" s="187">
        <f>IFERROR('AAL mundo '!$I122/(Indicadores!$O122)*100,0)</f>
        <v>0</v>
      </c>
      <c r="O122" s="189">
        <f>IFERROR('AAL mundo '!$K122/(Indicadores!$I122)*100,0)</f>
        <v>0</v>
      </c>
      <c r="P122" s="186">
        <f>IFERROR('AAL mundo '!$K122/(Indicadores!$K122)*100,0)</f>
        <v>0</v>
      </c>
      <c r="Q122" s="186">
        <f>IFERROR('AAL mundo '!$K122/(Indicadores!$M122)*100,0)</f>
        <v>0</v>
      </c>
      <c r="R122" s="187">
        <f>IFERROR('AAL mundo '!$K122/(Indicadores!$O122)*100,0)</f>
        <v>0</v>
      </c>
      <c r="S122" s="189">
        <f>IFERROR('AAL mundo '!$M122/(Indicadores!$I122)*100,0)</f>
        <v>0</v>
      </c>
      <c r="T122" s="186">
        <f>IFERROR('AAL mundo '!$M122/(Indicadores!$K122)*100,0)</f>
        <v>0</v>
      </c>
      <c r="U122" s="186">
        <f>IFERROR('AAL mundo '!$M122/(Indicadores!$M122)*100,0)</f>
        <v>0</v>
      </c>
      <c r="V122" s="187">
        <f>IFERROR('AAL mundo '!$M122/(Indicadores!$O122)*100,0)</f>
        <v>0</v>
      </c>
      <c r="W122" s="189">
        <f>IFERROR('AAL mundo '!$O122/(Indicadores!$I122)*100,0)</f>
        <v>1.9625665602919184</v>
      </c>
      <c r="X122" s="186">
        <f>IFERROR('AAL mundo '!$O122/(Indicadores!$K122)*100,0)</f>
        <v>3.0173493765329109</v>
      </c>
      <c r="Y122" s="186">
        <f>IFERROR('AAL mundo '!$O122/(Indicadores!$M122)*100,0)</f>
        <v>3.0524996149579917</v>
      </c>
      <c r="Z122" s="187">
        <f>IFERROR('AAL mundo '!$O122/(Indicadores!$O122)*100,0)</f>
        <v>0.85575853094083443</v>
      </c>
    </row>
    <row r="123" spans="1:26">
      <c r="A123" s="254" t="str">
        <f>'AAL mundo '!A123</f>
        <v>South Asia</v>
      </c>
      <c r="B123" s="254" t="str">
        <f>'AAL mundo '!B123</f>
        <v>IND</v>
      </c>
      <c r="C123" s="254" t="str">
        <f>'AAL mundo '!C123</f>
        <v>India</v>
      </c>
      <c r="D123" s="254" t="str">
        <f>'AAL mundo '!D123</f>
        <v/>
      </c>
      <c r="E123" s="254" t="str">
        <f>'AAL mundo '!E123</f>
        <v>Lower middle income</v>
      </c>
      <c r="F123" s="255">
        <f>'AAL mundo '!F123</f>
        <v>5769370</v>
      </c>
      <c r="G123" s="189">
        <f>IFERROR('AAL mundo '!$G123/(Indicadores!$I123)*100,0)</f>
        <v>1.7118492704575372</v>
      </c>
      <c r="H123" s="186">
        <f>IFERROR('AAL mundo '!$G123/(Indicadores!$K123)*100,0)</f>
        <v>2.530359224559942</v>
      </c>
      <c r="I123" s="186">
        <f>IFERROR('AAL mundo '!$G123/(Indicadores!$M123)*100,0)</f>
        <v>0.63723095232101068</v>
      </c>
      <c r="J123" s="187">
        <f>IFERROR('AAL mundo '!$G123/(Indicadores!$O123)*100,0)</f>
        <v>0.39236394903374605</v>
      </c>
      <c r="K123" s="189">
        <f>IFERROR('AAL mundo '!$I123/(Indicadores!$I123)*100,0)</f>
        <v>7.2351939068205962</v>
      </c>
      <c r="L123" s="186">
        <f>IFERROR('AAL mundo '!$I123/(Indicadores!$K123)*100,0)</f>
        <v>10.694656334263692</v>
      </c>
      <c r="M123" s="186">
        <f>IFERROR('AAL mundo '!$I123/(Indicadores!$M123)*100,0)</f>
        <v>2.6932800586106436</v>
      </c>
      <c r="N123" s="187">
        <f>IFERROR('AAL mundo '!$I123/(Indicadores!$O123)*100,0)</f>
        <v>1.6583406625200556</v>
      </c>
      <c r="O123" s="189">
        <f>IFERROR('AAL mundo '!$K123/(Indicadores!$I123)*100,0)</f>
        <v>0</v>
      </c>
      <c r="P123" s="186">
        <f>IFERROR('AAL mundo '!$K123/(Indicadores!$K123)*100,0)</f>
        <v>0</v>
      </c>
      <c r="Q123" s="186">
        <f>IFERROR('AAL mundo '!$K123/(Indicadores!$M123)*100,0)</f>
        <v>0</v>
      </c>
      <c r="R123" s="187">
        <f>IFERROR('AAL mundo '!$K123/(Indicadores!$O123)*100,0)</f>
        <v>0</v>
      </c>
      <c r="S123" s="189">
        <f>IFERROR('AAL mundo '!$M123/(Indicadores!$I123)*100,0)</f>
        <v>23.88580797863515</v>
      </c>
      <c r="T123" s="186">
        <f>IFERROR('AAL mundo '!$M123/(Indicadores!$K123)*100,0)</f>
        <v>35.306656723727095</v>
      </c>
      <c r="U123" s="186">
        <f>IFERROR('AAL mundo '!$M123/(Indicadores!$M123)*100,0)</f>
        <v>8.8914231105839825</v>
      </c>
      <c r="V123" s="187">
        <f>IFERROR('AAL mundo '!$M123/(Indicadores!$O123)*100,0)</f>
        <v>5.4747401573820511</v>
      </c>
      <c r="W123" s="189">
        <f>IFERROR('AAL mundo '!$O123/(Indicadores!$I123)*100,0)</f>
        <v>32.832851155913289</v>
      </c>
      <c r="X123" s="186">
        <f>IFERROR('AAL mundo '!$O123/(Indicadores!$K123)*100,0)</f>
        <v>48.53167228255073</v>
      </c>
      <c r="Y123" s="186">
        <f>IFERROR('AAL mundo '!$O123/(Indicadores!$M123)*100,0)</f>
        <v>12.221934121515636</v>
      </c>
      <c r="Z123" s="187">
        <f>IFERROR('AAL mundo '!$O123/(Indicadores!$O123)*100,0)</f>
        <v>7.5254447689358548</v>
      </c>
    </row>
    <row r="124" spans="1:26">
      <c r="A124" s="254" t="str">
        <f>'AAL mundo '!A124</f>
        <v>East Asia and the Pacific</v>
      </c>
      <c r="B124" s="254" t="str">
        <f>'AAL mundo '!B124</f>
        <v>IDN</v>
      </c>
      <c r="C124" s="254" t="str">
        <f>'AAL mundo '!C124</f>
        <v>Indonesia</v>
      </c>
      <c r="D124" s="254" t="str">
        <f>'AAL mundo '!D124</f>
        <v/>
      </c>
      <c r="E124" s="254" t="str">
        <f>'AAL mundo '!E124</f>
        <v>Lower middle income</v>
      </c>
      <c r="F124" s="255">
        <f>'AAL mundo '!F124</f>
        <v>2827830</v>
      </c>
      <c r="G124" s="189">
        <f>IFERROR('AAL mundo '!$G124/(Indicadores!$I124)*100,0)</f>
        <v>9.2373413697441134</v>
      </c>
      <c r="H124" s="186">
        <f>IFERROR('AAL mundo '!$G124/(Indicadores!$K124)*100,0)</f>
        <v>14.391184217712347</v>
      </c>
      <c r="I124" s="186">
        <f>IFERROR('AAL mundo '!$G124/(Indicadores!$M124)*100,0)</f>
        <v>3.6408941486327508</v>
      </c>
      <c r="J124" s="187">
        <f>IFERROR('AAL mundo '!$G124/(Indicadores!$O124)*100,0)</f>
        <v>2.2104281240278318</v>
      </c>
      <c r="K124" s="189">
        <f>IFERROR('AAL mundo '!$I124/(Indicadores!$I124)*100,0)</f>
        <v>0.31337151482380271</v>
      </c>
      <c r="L124" s="186">
        <f>IFERROR('AAL mundo '!$I124/(Indicadores!$K124)*100,0)</f>
        <v>0.48821268132238016</v>
      </c>
      <c r="M124" s="186">
        <f>IFERROR('AAL mundo '!$I124/(Indicadores!$M124)*100,0)</f>
        <v>0.12351524848992028</v>
      </c>
      <c r="N124" s="187">
        <f>IFERROR('AAL mundo '!$I124/(Indicadores!$O124)*100,0)</f>
        <v>7.4987507975460541E-2</v>
      </c>
      <c r="O124" s="189">
        <f>IFERROR('AAL mundo '!$K124/(Indicadores!$I124)*100,0)</f>
        <v>0.39854301211743537</v>
      </c>
      <c r="P124" s="186">
        <f>IFERROR('AAL mundo '!$K124/(Indicadores!$K124)*100,0)</f>
        <v>0.62090440057244067</v>
      </c>
      <c r="Q124" s="186">
        <f>IFERROR('AAL mundo '!$K124/(Indicadores!$M124)*100,0)</f>
        <v>0.15708555770706978</v>
      </c>
      <c r="R124" s="187">
        <f>IFERROR('AAL mundo '!$K124/(Indicadores!$O124)*100,0)</f>
        <v>9.5368423376080938E-2</v>
      </c>
      <c r="S124" s="189">
        <f>IFERROR('AAL mundo '!$M124/(Indicadores!$I124)*100,0)</f>
        <v>17.273342494862586</v>
      </c>
      <c r="T124" s="186">
        <f>IFERROR('AAL mundo '!$M124/(Indicadores!$K124)*100,0)</f>
        <v>26.910757538247459</v>
      </c>
      <c r="U124" s="186">
        <f>IFERROR('AAL mundo '!$M124/(Indicadores!$M124)*100,0)</f>
        <v>6.8082805538469318</v>
      </c>
      <c r="V124" s="187">
        <f>IFERROR('AAL mundo '!$M124/(Indicadores!$O124)*100,0)</f>
        <v>4.1333843276235891</v>
      </c>
      <c r="W124" s="189">
        <f>IFERROR('AAL mundo '!$O124/(Indicadores!$I124)*100,0)</f>
        <v>27.222598391547937</v>
      </c>
      <c r="X124" s="186">
        <f>IFERROR('AAL mundo '!$O124/(Indicadores!$K124)*100,0)</f>
        <v>42.411058837854625</v>
      </c>
      <c r="Y124" s="186">
        <f>IFERROR('AAL mundo '!$O124/(Indicadores!$M124)*100,0)</f>
        <v>10.729775508676672</v>
      </c>
      <c r="Z124" s="187">
        <f>IFERROR('AAL mundo '!$O124/(Indicadores!$O124)*100,0)</f>
        <v>6.5141683830029624</v>
      </c>
    </row>
    <row r="125" spans="1:26">
      <c r="A125" s="254" t="str">
        <f>'AAL mundo '!A125</f>
        <v>Middle East and North Africa</v>
      </c>
      <c r="B125" s="254" t="str">
        <f>'AAL mundo '!B125</f>
        <v>IRN</v>
      </c>
      <c r="C125" s="254" t="str">
        <f>'AAL mundo '!C125</f>
        <v>Iran (Islamic Republic of)</v>
      </c>
      <c r="D125" s="254" t="str">
        <f>'AAL mundo '!D125</f>
        <v/>
      </c>
      <c r="E125" s="254" t="str">
        <f>'AAL mundo '!E125</f>
        <v>Upper middle income</v>
      </c>
      <c r="F125" s="255">
        <f>'AAL mundo '!F125</f>
        <v>2067640</v>
      </c>
      <c r="G125" s="189">
        <f>IFERROR('AAL mundo '!$G125/(Indicadores!$I125)*100,0)</f>
        <v>8.3778633437154699</v>
      </c>
      <c r="H125" s="186">
        <f>IFERROR('AAL mundo '!$G125/(Indicadores!$K125)*100,0)</f>
        <v>48.692073640964203</v>
      </c>
      <c r="I125" s="186">
        <f>IFERROR('AAL mundo '!$G125/(Indicadores!$M125)*100,0)</f>
        <v>32.18460590467965</v>
      </c>
      <c r="J125" s="187">
        <f>IFERROR('AAL mundo '!$G125/(Indicadores!$O125)*100,0)</f>
        <v>5.8489740677013771</v>
      </c>
      <c r="K125" s="189">
        <f>IFERROR('AAL mundo '!$I125/(Indicadores!$I125)*100,0)</f>
        <v>0</v>
      </c>
      <c r="L125" s="186">
        <f>IFERROR('AAL mundo '!$I125/(Indicadores!$K125)*100,0)</f>
        <v>0</v>
      </c>
      <c r="M125" s="186">
        <f>IFERROR('AAL mundo '!$I125/(Indicadores!$M125)*100,0)</f>
        <v>0</v>
      </c>
      <c r="N125" s="187">
        <f>IFERROR('AAL mundo '!$I125/(Indicadores!$O125)*100,0)</f>
        <v>0</v>
      </c>
      <c r="O125" s="189">
        <f>IFERROR('AAL mundo '!$K125/(Indicadores!$I125)*100,0)</f>
        <v>0</v>
      </c>
      <c r="P125" s="186">
        <f>IFERROR('AAL mundo '!$K125/(Indicadores!$K125)*100,0)</f>
        <v>0</v>
      </c>
      <c r="Q125" s="186">
        <f>IFERROR('AAL mundo '!$K125/(Indicadores!$M125)*100,0)</f>
        <v>0</v>
      </c>
      <c r="R125" s="187">
        <f>IFERROR('AAL mundo '!$K125/(Indicadores!$O125)*100,0)</f>
        <v>0</v>
      </c>
      <c r="S125" s="189">
        <f>IFERROR('AAL mundo '!$M125/(Indicadores!$I125)*100,0)</f>
        <v>0.99021471012813977</v>
      </c>
      <c r="T125" s="186">
        <f>IFERROR('AAL mundo '!$M125/(Indicadores!$K125)*100,0)</f>
        <v>5.7551198447386502</v>
      </c>
      <c r="U125" s="186">
        <f>IFERROR('AAL mundo '!$M125/(Indicadores!$M125)*100,0)</f>
        <v>3.8040331882946434</v>
      </c>
      <c r="V125" s="187">
        <f>IFERROR('AAL mundo '!$M125/(Indicadores!$O125)*100,0)</f>
        <v>0.69131470917826721</v>
      </c>
      <c r="W125" s="189">
        <f>IFERROR('AAL mundo '!$O125/(Indicadores!$I125)*100,0)</f>
        <v>9.3680780538436093</v>
      </c>
      <c r="X125" s="186">
        <f>IFERROR('AAL mundo '!$O125/(Indicadores!$K125)*100,0)</f>
        <v>54.447193485702847</v>
      </c>
      <c r="Y125" s="186">
        <f>IFERROR('AAL mundo '!$O125/(Indicadores!$M125)*100,0)</f>
        <v>35.988639092974303</v>
      </c>
      <c r="Z125" s="187">
        <f>IFERROR('AAL mundo '!$O125/(Indicadores!$O125)*100,0)</f>
        <v>6.5402887768796436</v>
      </c>
    </row>
    <row r="126" spans="1:26">
      <c r="A126" s="254" t="str">
        <f>'AAL mundo '!A126</f>
        <v>Middle East and North Africa</v>
      </c>
      <c r="B126" s="254" t="str">
        <f>'AAL mundo '!B126</f>
        <v>IRQ</v>
      </c>
      <c r="C126" s="254" t="str">
        <f>'AAL mundo '!C126</f>
        <v>Iraq</v>
      </c>
      <c r="D126" s="254" t="str">
        <f>'AAL mundo '!D126</f>
        <v/>
      </c>
      <c r="E126" s="254" t="str">
        <f>'AAL mundo '!E126</f>
        <v>Upper middle income</v>
      </c>
      <c r="F126" s="255">
        <f>'AAL mundo '!F126</f>
        <v>132500</v>
      </c>
      <c r="G126" s="189">
        <f>IFERROR('AAL mundo '!$G126/(Indicadores!$I126)*100,0)</f>
        <v>2.172401713083179</v>
      </c>
      <c r="H126" s="186">
        <f>IFERROR('AAL mundo '!$G126/(Indicadores!$K126)*100,0)</f>
        <v>1.8111410903273604</v>
      </c>
      <c r="I126" s="186">
        <f>IFERROR('AAL mundo '!$G126/(Indicadores!$M126)*100,0)</f>
        <v>0</v>
      </c>
      <c r="J126" s="187">
        <f>IFERROR('AAL mundo '!$G126/(Indicadores!$O126)*100,0)</f>
        <v>0.98796580506698495</v>
      </c>
      <c r="K126" s="189">
        <f>IFERROR('AAL mundo '!$I126/(Indicadores!$I126)*100,0)</f>
        <v>0</v>
      </c>
      <c r="L126" s="186">
        <f>IFERROR('AAL mundo '!$I126/(Indicadores!$K126)*100,0)</f>
        <v>0</v>
      </c>
      <c r="M126" s="186">
        <f>IFERROR('AAL mundo '!$I126/(Indicadores!$M126)*100,0)</f>
        <v>0</v>
      </c>
      <c r="N126" s="187">
        <f>IFERROR('AAL mundo '!$I126/(Indicadores!$O126)*100,0)</f>
        <v>0</v>
      </c>
      <c r="O126" s="189">
        <f>IFERROR('AAL mundo '!$K126/(Indicadores!$I126)*100,0)</f>
        <v>0</v>
      </c>
      <c r="P126" s="186">
        <f>IFERROR('AAL mundo '!$K126/(Indicadores!$K126)*100,0)</f>
        <v>0</v>
      </c>
      <c r="Q126" s="186">
        <f>IFERROR('AAL mundo '!$K126/(Indicadores!$M126)*100,0)</f>
        <v>0</v>
      </c>
      <c r="R126" s="187">
        <f>IFERROR('AAL mundo '!$K126/(Indicadores!$O126)*100,0)</f>
        <v>0</v>
      </c>
      <c r="S126" s="189">
        <f>IFERROR('AAL mundo '!$M126/(Indicadores!$I126)*100,0)</f>
        <v>3.8835615144316429</v>
      </c>
      <c r="T126" s="186">
        <f>IFERROR('AAL mundo '!$M126/(Indicadores!$K126)*100,0)</f>
        <v>3.2377427219105623</v>
      </c>
      <c r="U126" s="186">
        <f>IFERROR('AAL mundo '!$M126/(Indicadores!$M126)*100,0)</f>
        <v>0</v>
      </c>
      <c r="V126" s="187">
        <f>IFERROR('AAL mundo '!$M126/(Indicadores!$O126)*100,0)</f>
        <v>1.7661678109649463</v>
      </c>
      <c r="W126" s="189">
        <f>IFERROR('AAL mundo '!$O126/(Indicadores!$I126)*100,0)</f>
        <v>6.0559632275148223</v>
      </c>
      <c r="X126" s="186">
        <f>IFERROR('AAL mundo '!$O126/(Indicadores!$K126)*100,0)</f>
        <v>5.0488838122379223</v>
      </c>
      <c r="Y126" s="186">
        <f>IFERROR('AAL mundo '!$O126/(Indicadores!$M126)*100,0)</f>
        <v>0</v>
      </c>
      <c r="Z126" s="187">
        <f>IFERROR('AAL mundo '!$O126/(Indicadores!$O126)*100,0)</f>
        <v>2.7541336160319312</v>
      </c>
    </row>
    <row r="127" spans="1:26">
      <c r="A127" s="254" t="str">
        <f>'AAL mundo '!A127</f>
        <v>Europe and Central Asia</v>
      </c>
      <c r="B127" s="254" t="str">
        <f>'AAL mundo '!B127</f>
        <v>IRL</v>
      </c>
      <c r="C127" s="254" t="str">
        <f>'AAL mundo '!C127</f>
        <v>Ireland</v>
      </c>
      <c r="D127" s="254" t="str">
        <f>'AAL mundo '!D127</f>
        <v/>
      </c>
      <c r="E127" s="254" t="str">
        <f>'AAL mundo '!E127</f>
        <v>High income: OECD</v>
      </c>
      <c r="F127" s="255">
        <f>'AAL mundo '!F127</f>
        <v>778822</v>
      </c>
      <c r="G127" s="189">
        <f>IFERROR('AAL mundo '!$G127/(Indicadores!$I127)*100,0)</f>
        <v>3.3339977565538706E-2</v>
      </c>
      <c r="H127" s="186">
        <f>IFERROR('AAL mundo '!$G127/(Indicadores!$K127)*100,0)</f>
        <v>9.0479312942419982E-2</v>
      </c>
      <c r="I127" s="186">
        <f>IFERROR('AAL mundo '!$G127/(Indicadores!$M127)*100,0)</f>
        <v>9.6878403729173876E-2</v>
      </c>
      <c r="J127" s="187">
        <f>IFERROR('AAL mundo '!$G127/(Indicadores!$O127)*100,0)</f>
        <v>1.9467187173787311E-2</v>
      </c>
      <c r="K127" s="189">
        <f>IFERROR('AAL mundo '!$I127/(Indicadores!$I127)*100,0)</f>
        <v>0</v>
      </c>
      <c r="L127" s="186">
        <f>IFERROR('AAL mundo '!$I127/(Indicadores!$K127)*100,0)</f>
        <v>0</v>
      </c>
      <c r="M127" s="186">
        <f>IFERROR('AAL mundo '!$I127/(Indicadores!$M127)*100,0)</f>
        <v>0</v>
      </c>
      <c r="N127" s="187">
        <f>IFERROR('AAL mundo '!$I127/(Indicadores!$O127)*100,0)</f>
        <v>0</v>
      </c>
      <c r="O127" s="189">
        <f>IFERROR('AAL mundo '!$K127/(Indicadores!$I127)*100,0)</f>
        <v>0</v>
      </c>
      <c r="P127" s="186">
        <f>IFERROR('AAL mundo '!$K127/(Indicadores!$K127)*100,0)</f>
        <v>0</v>
      </c>
      <c r="Q127" s="186">
        <f>IFERROR('AAL mundo '!$K127/(Indicadores!$M127)*100,0)</f>
        <v>0</v>
      </c>
      <c r="R127" s="187">
        <f>IFERROR('AAL mundo '!$K127/(Indicadores!$O127)*100,0)</f>
        <v>0</v>
      </c>
      <c r="S127" s="189">
        <f>IFERROR('AAL mundo '!$M127/(Indicadores!$I127)*100,0)</f>
        <v>0.4448737729716104</v>
      </c>
      <c r="T127" s="186">
        <f>IFERROR('AAL mundo '!$M127/(Indicadores!$K127)*100,0)</f>
        <v>1.2073155491915832</v>
      </c>
      <c r="U127" s="186">
        <f>IFERROR('AAL mundo '!$M127/(Indicadores!$M127)*100,0)</f>
        <v>1.2927021591943932</v>
      </c>
      <c r="V127" s="187">
        <f>IFERROR('AAL mundo '!$M127/(Indicadores!$O127)*100,0)</f>
        <v>0.25976145275211632</v>
      </c>
      <c r="W127" s="189">
        <f>IFERROR('AAL mundo '!$O127/(Indicadores!$I127)*100,0)</f>
        <v>0.4782137505371491</v>
      </c>
      <c r="X127" s="186">
        <f>IFERROR('AAL mundo '!$O127/(Indicadores!$K127)*100,0)</f>
        <v>1.2977948621340032</v>
      </c>
      <c r="Y127" s="186">
        <f>IFERROR('AAL mundo '!$O127/(Indicadores!$M127)*100,0)</f>
        <v>1.3895805629235669</v>
      </c>
      <c r="Z127" s="187">
        <f>IFERROR('AAL mundo '!$O127/(Indicadores!$O127)*100,0)</f>
        <v>0.27922863992590363</v>
      </c>
    </row>
    <row r="128" spans="1:26">
      <c r="A128" s="254" t="str">
        <f>'AAL mundo '!A128</f>
        <v>Middle East and North Africa</v>
      </c>
      <c r="B128" s="254" t="str">
        <f>'AAL mundo '!B128</f>
        <v>ISR</v>
      </c>
      <c r="C128" s="254" t="str">
        <f>'AAL mundo '!C128</f>
        <v>Israel</v>
      </c>
      <c r="D128" s="254" t="str">
        <f>'AAL mundo '!D128</f>
        <v/>
      </c>
      <c r="E128" s="254" t="str">
        <f>'AAL mundo '!E128</f>
        <v>High income: OECD</v>
      </c>
      <c r="F128" s="255">
        <f>'AAL mundo '!F128</f>
        <v>853829</v>
      </c>
      <c r="G128" s="189">
        <f>IFERROR('AAL mundo '!$G128/(Indicadores!$I128)*100,0)</f>
        <v>1.2465600741358174</v>
      </c>
      <c r="H128" s="186">
        <f>IFERROR('AAL mundo '!$G128/(Indicadores!$K128)*100,0)</f>
        <v>3.3642727543536171</v>
      </c>
      <c r="I128" s="186">
        <f>IFERROR('AAL mundo '!$G128/(Indicadores!$M128)*100,0)</f>
        <v>2.5861516767565678</v>
      </c>
      <c r="J128" s="187">
        <f>IFERROR('AAL mundo '!$G128/(Indicadores!$O128)*100,0)</f>
        <v>0.67289153659490586</v>
      </c>
      <c r="K128" s="189">
        <f>IFERROR('AAL mundo '!$I128/(Indicadores!$I128)*100,0)</f>
        <v>0</v>
      </c>
      <c r="L128" s="186">
        <f>IFERROR('AAL mundo '!$I128/(Indicadores!$K128)*100,0)</f>
        <v>0</v>
      </c>
      <c r="M128" s="186">
        <f>IFERROR('AAL mundo '!$I128/(Indicadores!$M128)*100,0)</f>
        <v>0</v>
      </c>
      <c r="N128" s="187">
        <f>IFERROR('AAL mundo '!$I128/(Indicadores!$O128)*100,0)</f>
        <v>0</v>
      </c>
      <c r="O128" s="189">
        <f>IFERROR('AAL mundo '!$K128/(Indicadores!$I128)*100,0)</f>
        <v>0</v>
      </c>
      <c r="P128" s="186">
        <f>IFERROR('AAL mundo '!$K128/(Indicadores!$K128)*100,0)</f>
        <v>0</v>
      </c>
      <c r="Q128" s="186">
        <f>IFERROR('AAL mundo '!$K128/(Indicadores!$M128)*100,0)</f>
        <v>0</v>
      </c>
      <c r="R128" s="187">
        <f>IFERROR('AAL mundo '!$K128/(Indicadores!$O128)*100,0)</f>
        <v>0</v>
      </c>
      <c r="S128" s="189">
        <f>IFERROR('AAL mundo '!$M128/(Indicadores!$I128)*100,0)</f>
        <v>1.0199484504625383E-2</v>
      </c>
      <c r="T128" s="186">
        <f>IFERROR('AAL mundo '!$M128/(Indicadores!$K128)*100,0)</f>
        <v>2.7526830466755709E-2</v>
      </c>
      <c r="U128" s="186">
        <f>IFERROR('AAL mundo '!$M128/(Indicadores!$M128)*100,0)</f>
        <v>2.1160162675654286E-2</v>
      </c>
      <c r="V128" s="187">
        <f>IFERROR('AAL mundo '!$M128/(Indicadores!$O128)*100,0)</f>
        <v>5.5056687144028806E-3</v>
      </c>
      <c r="W128" s="189">
        <f>IFERROR('AAL mundo '!$O128/(Indicadores!$I128)*100,0)</f>
        <v>1.256759558640443</v>
      </c>
      <c r="X128" s="186">
        <f>IFERROR('AAL mundo '!$O128/(Indicadores!$K128)*100,0)</f>
        <v>3.3917995848203728</v>
      </c>
      <c r="Y128" s="186">
        <f>IFERROR('AAL mundo '!$O128/(Indicadores!$M128)*100,0)</f>
        <v>2.6073118394322221</v>
      </c>
      <c r="Z128" s="187">
        <f>IFERROR('AAL mundo '!$O128/(Indicadores!$O128)*100,0)</f>
        <v>0.67839720530930869</v>
      </c>
    </row>
    <row r="129" spans="1:26">
      <c r="A129" s="254" t="str">
        <f>'AAL mundo '!A129</f>
        <v>Europe and Central Asia</v>
      </c>
      <c r="B129" s="254" t="str">
        <f>'AAL mundo '!B129</f>
        <v>ITA</v>
      </c>
      <c r="C129" s="254" t="str">
        <f>'AAL mundo '!C129</f>
        <v>Italy</v>
      </c>
      <c r="D129" s="254" t="str">
        <f>'AAL mundo '!D129</f>
        <v/>
      </c>
      <c r="E129" s="254" t="str">
        <f>'AAL mundo '!E129</f>
        <v>High income: OECD</v>
      </c>
      <c r="F129" s="255">
        <f>'AAL mundo '!F129</f>
        <v>8604330</v>
      </c>
      <c r="G129" s="189">
        <f>IFERROR('AAL mundo '!$G129/(Indicadores!$I129)*100,0)</f>
        <v>2.120973764715286</v>
      </c>
      <c r="H129" s="186">
        <f>IFERROR('AAL mundo '!$G129/(Indicadores!$K129)*100,0)</f>
        <v>5.901902679345632</v>
      </c>
      <c r="I129" s="186">
        <f>IFERROR('AAL mundo '!$G129/(Indicadores!$M129)*100,0)</f>
        <v>10.360816355955164</v>
      </c>
      <c r="J129" s="187">
        <f>IFERROR('AAL mundo '!$G129/(Indicadores!$O129)*100,0)</f>
        <v>1.356050016989961</v>
      </c>
      <c r="K129" s="189">
        <f>IFERROR('AAL mundo '!$I129/(Indicadores!$I129)*100,0)</f>
        <v>0</v>
      </c>
      <c r="L129" s="186">
        <f>IFERROR('AAL mundo '!$I129/(Indicadores!$K129)*100,0)</f>
        <v>0</v>
      </c>
      <c r="M129" s="186">
        <f>IFERROR('AAL mundo '!$I129/(Indicadores!$M129)*100,0)</f>
        <v>0</v>
      </c>
      <c r="N129" s="187">
        <f>IFERROR('AAL mundo '!$I129/(Indicadores!$O129)*100,0)</f>
        <v>0</v>
      </c>
      <c r="O129" s="189">
        <f>IFERROR('AAL mundo '!$K129/(Indicadores!$I129)*100,0)</f>
        <v>0</v>
      </c>
      <c r="P129" s="186">
        <f>IFERROR('AAL mundo '!$K129/(Indicadores!$K129)*100,0)</f>
        <v>0</v>
      </c>
      <c r="Q129" s="186">
        <f>IFERROR('AAL mundo '!$K129/(Indicadores!$M129)*100,0)</f>
        <v>0</v>
      </c>
      <c r="R129" s="187">
        <f>IFERROR('AAL mundo '!$K129/(Indicadores!$O129)*100,0)</f>
        <v>0</v>
      </c>
      <c r="S129" s="189">
        <f>IFERROR('AAL mundo '!$M129/(Indicadores!$I129)*100,0)</f>
        <v>0.11451859807950944</v>
      </c>
      <c r="T129" s="186">
        <f>IFERROR('AAL mundo '!$M129/(Indicadores!$K129)*100,0)</f>
        <v>0.31866382889044853</v>
      </c>
      <c r="U129" s="186">
        <f>IFERROR('AAL mundo '!$M129/(Indicadores!$M129)*100,0)</f>
        <v>0.55941576637206103</v>
      </c>
      <c r="V129" s="187">
        <f>IFERROR('AAL mundo '!$M129/(Indicadores!$O129)*100,0)</f>
        <v>7.321775943429995E-2</v>
      </c>
      <c r="W129" s="189">
        <f>IFERROR('AAL mundo '!$O129/(Indicadores!$I129)*100,0)</f>
        <v>2.2354923627947954</v>
      </c>
      <c r="X129" s="186">
        <f>IFERROR('AAL mundo '!$O129/(Indicadores!$K129)*100,0)</f>
        <v>6.2205665082360797</v>
      </c>
      <c r="Y129" s="186">
        <f>IFERROR('AAL mundo '!$O129/(Indicadores!$M129)*100,0)</f>
        <v>10.920232122327226</v>
      </c>
      <c r="Z129" s="187">
        <f>IFERROR('AAL mundo '!$O129/(Indicadores!$O129)*100,0)</f>
        <v>1.4292677764242609</v>
      </c>
    </row>
    <row r="130" spans="1:26">
      <c r="A130" s="254" t="str">
        <f>'AAL mundo '!A130</f>
        <v>LAC</v>
      </c>
      <c r="B130" s="254" t="str">
        <f>'AAL mundo '!B130</f>
        <v>JAM</v>
      </c>
      <c r="C130" s="254" t="str">
        <f>'AAL mundo '!C130</f>
        <v>Jamaica</v>
      </c>
      <c r="D130" s="254" t="str">
        <f>'AAL mundo '!D130</f>
        <v>SIDS</v>
      </c>
      <c r="E130" s="254" t="str">
        <f>'AAL mundo '!E130</f>
        <v>Upper middle income</v>
      </c>
      <c r="F130" s="255">
        <f>'AAL mundo '!F130</f>
        <v>70711.399999999994</v>
      </c>
      <c r="G130" s="189">
        <f>IFERROR('AAL mundo '!$G130/(Indicadores!$I130)*100,0)</f>
        <v>21.045153327317127</v>
      </c>
      <c r="H130" s="186">
        <f>IFERROR('AAL mundo '!$G130/(Indicadores!$K130)*100,0)</f>
        <v>12.029005933802225</v>
      </c>
      <c r="I130" s="186">
        <f>IFERROR('AAL mundo '!$G130/(Indicadores!$M130)*100,0)</f>
        <v>5.8644711033361103</v>
      </c>
      <c r="J130" s="187">
        <f>IFERROR('AAL mundo '!$G130/(Indicadores!$O130)*100,0)</f>
        <v>3.3204099807154259</v>
      </c>
      <c r="K130" s="189">
        <f>IFERROR('AAL mundo '!$I130/(Indicadores!$I130)*100,0)</f>
        <v>173.93441491506348</v>
      </c>
      <c r="L130" s="186">
        <f>IFERROR('AAL mundo '!$I130/(Indicadores!$K130)*100,0)</f>
        <v>99.417574990528294</v>
      </c>
      <c r="M130" s="186">
        <f>IFERROR('AAL mundo '!$I130/(Indicadores!$M130)*100,0)</f>
        <v>48.468801071695431</v>
      </c>
      <c r="N130" s="187">
        <f>IFERROR('AAL mundo '!$I130/(Indicadores!$O130)*100,0)</f>
        <v>27.442592519590818</v>
      </c>
      <c r="O130" s="189">
        <f>IFERROR('AAL mundo '!$K130/(Indicadores!$I130)*100,0)</f>
        <v>0</v>
      </c>
      <c r="P130" s="186">
        <f>IFERROR('AAL mundo '!$K130/(Indicadores!$K130)*100,0)</f>
        <v>0</v>
      </c>
      <c r="Q130" s="186">
        <f>IFERROR('AAL mundo '!$K130/(Indicadores!$M130)*100,0)</f>
        <v>0</v>
      </c>
      <c r="R130" s="187">
        <f>IFERROR('AAL mundo '!$K130/(Indicadores!$O130)*100,0)</f>
        <v>0</v>
      </c>
      <c r="S130" s="189">
        <f>IFERROR('AAL mundo '!$M130/(Indicadores!$I130)*100,0)</f>
        <v>4.221981529049466</v>
      </c>
      <c r="T130" s="186">
        <f>IFERROR('AAL mundo '!$M130/(Indicadores!$K130)*100,0)</f>
        <v>2.4132036519504769</v>
      </c>
      <c r="U130" s="186">
        <f>IFERROR('AAL mundo '!$M130/(Indicadores!$M130)*100,0)</f>
        <v>1.1765031259615826</v>
      </c>
      <c r="V130" s="187">
        <f>IFERROR('AAL mundo '!$M130/(Indicadores!$O130)*100,0)</f>
        <v>0.66612532536198699</v>
      </c>
      <c r="W130" s="189">
        <f>IFERROR('AAL mundo '!$O130/(Indicadores!$I130)*100,0)</f>
        <v>199.20154977143005</v>
      </c>
      <c r="X130" s="186">
        <f>IFERROR('AAL mundo '!$O130/(Indicadores!$K130)*100,0)</f>
        <v>113.85978457628099</v>
      </c>
      <c r="Y130" s="186">
        <f>IFERROR('AAL mundo '!$O130/(Indicadores!$M130)*100,0)</f>
        <v>55.509775300993113</v>
      </c>
      <c r="Z130" s="187">
        <f>IFERROR('AAL mundo '!$O130/(Indicadores!$O130)*100,0)</f>
        <v>31.429127825668228</v>
      </c>
    </row>
    <row r="131" spans="1:26">
      <c r="A131" s="254" t="str">
        <f>'AAL mundo '!A131</f>
        <v>East Asia and the Pacific</v>
      </c>
      <c r="B131" s="254" t="str">
        <f>'AAL mundo '!B131</f>
        <v>JPN</v>
      </c>
      <c r="C131" s="254" t="str">
        <f>'AAL mundo '!C131</f>
        <v>Japan</v>
      </c>
      <c r="D131" s="254" t="str">
        <f>'AAL mundo '!D131</f>
        <v/>
      </c>
      <c r="E131" s="254" t="str">
        <f>'AAL mundo '!E131</f>
        <v>High income: OECD</v>
      </c>
      <c r="F131" s="255">
        <f>'AAL mundo '!F131</f>
        <v>39255200</v>
      </c>
      <c r="G131" s="189">
        <f>IFERROR('AAL mundo '!$G131/(Indicadores!$I131)*100,0)</f>
        <v>3.2196964584027263</v>
      </c>
      <c r="H131" s="186">
        <f>IFERROR('AAL mundo '!$G131/(Indicadores!$K131)*100,0)</f>
        <v>7.925001427200165</v>
      </c>
      <c r="I131" s="186">
        <f>IFERROR('AAL mundo '!$G131/(Indicadores!$M131)*100,0)</f>
        <v>16.958529117573626</v>
      </c>
      <c r="J131" s="187">
        <f>IFERROR('AAL mundo '!$G131/(Indicadores!$O131)*100,0)</f>
        <v>2.0171921031499025</v>
      </c>
      <c r="K131" s="189">
        <f>IFERROR('AAL mundo '!$I131/(Indicadores!$I131)*100,0)</f>
        <v>2.2584005132547538</v>
      </c>
      <c r="L131" s="186">
        <f>IFERROR('AAL mundo '!$I131/(Indicadores!$K131)*100,0)</f>
        <v>5.5588554765850562</v>
      </c>
      <c r="M131" s="186">
        <f>IFERROR('AAL mundo '!$I131/(Indicadores!$M131)*100,0)</f>
        <v>11.895267568848384</v>
      </c>
      <c r="N131" s="187">
        <f>IFERROR('AAL mundo '!$I131/(Indicadores!$O131)*100,0)</f>
        <v>1.4149245868187204</v>
      </c>
      <c r="O131" s="189">
        <f>IFERROR('AAL mundo '!$K131/(Indicadores!$I131)*100,0)</f>
        <v>0.30291440856470975</v>
      </c>
      <c r="P131" s="186">
        <f>IFERROR('AAL mundo '!$K131/(Indicadores!$K131)*100,0)</f>
        <v>0.74559734161578117</v>
      </c>
      <c r="Q131" s="186">
        <f>IFERROR('AAL mundo '!$K131/(Indicadores!$M131)*100,0)</f>
        <v>1.5954866814760704</v>
      </c>
      <c r="R131" s="187">
        <f>IFERROR('AAL mundo '!$K131/(Indicadores!$O131)*100,0)</f>
        <v>0.18978079479895676</v>
      </c>
      <c r="S131" s="189">
        <f>IFERROR('AAL mundo '!$M131/(Indicadores!$I131)*100,0)</f>
        <v>0.24626140866115137</v>
      </c>
      <c r="T131" s="186">
        <f>IFERROR('AAL mundo '!$M131/(Indicadores!$K131)*100,0)</f>
        <v>0.60615093389025132</v>
      </c>
      <c r="U131" s="186">
        <f>IFERROR('AAL mundo '!$M131/(Indicadores!$M131)*100,0)</f>
        <v>1.2970885060968256</v>
      </c>
      <c r="V131" s="187">
        <f>IFERROR('AAL mundo '!$M131/(Indicadores!$O131)*100,0)</f>
        <v>0.15428677059460555</v>
      </c>
      <c r="W131" s="189">
        <f>IFERROR('AAL mundo '!$O131/(Indicadores!$I131)*100,0)</f>
        <v>6.0272727888833426</v>
      </c>
      <c r="X131" s="186">
        <f>IFERROR('AAL mundo '!$O131/(Indicadores!$K131)*100,0)</f>
        <v>14.835605179291253</v>
      </c>
      <c r="Y131" s="186">
        <f>IFERROR('AAL mundo '!$O131/(Indicadores!$M131)*100,0)</f>
        <v>31.746371873994907</v>
      </c>
      <c r="Z131" s="187">
        <f>IFERROR('AAL mundo '!$O131/(Indicadores!$O131)*100,0)</f>
        <v>3.7761842553621854</v>
      </c>
    </row>
    <row r="132" spans="1:26">
      <c r="A132" s="254" t="str">
        <f>'AAL mundo '!A132</f>
        <v>Middle East and North Africa</v>
      </c>
      <c r="B132" s="254" t="str">
        <f>'AAL mundo '!B132</f>
        <v>JOR</v>
      </c>
      <c r="C132" s="254" t="str">
        <f>'AAL mundo '!C132</f>
        <v>Jordan</v>
      </c>
      <c r="D132" s="254" t="str">
        <f>'AAL mundo '!D132</f>
        <v/>
      </c>
      <c r="E132" s="254" t="str">
        <f>'AAL mundo '!E132</f>
        <v>Upper middle income</v>
      </c>
      <c r="F132" s="255">
        <f>'AAL mundo '!F132</f>
        <v>121481</v>
      </c>
      <c r="G132" s="189">
        <f>IFERROR('AAL mundo '!$G132/(Indicadores!$I132)*100,0)</f>
        <v>1.8223418243035767</v>
      </c>
      <c r="H132" s="186">
        <f>IFERROR('AAL mundo '!$G132/(Indicadores!$K132)*100,0)</f>
        <v>4.8448966930125303</v>
      </c>
      <c r="I132" s="186">
        <f>IFERROR('AAL mundo '!$G132/(Indicadores!$M132)*100,0)</f>
        <v>11.057816270011193</v>
      </c>
      <c r="J132" s="187">
        <f>IFERROR('AAL mundo '!$G132/(Indicadores!$O132)*100,0)</f>
        <v>1.1826188295568543</v>
      </c>
      <c r="K132" s="189">
        <f>IFERROR('AAL mundo '!$I132/(Indicadores!$I132)*100,0)</f>
        <v>0</v>
      </c>
      <c r="L132" s="186">
        <f>IFERROR('AAL mundo '!$I132/(Indicadores!$K132)*100,0)</f>
        <v>0</v>
      </c>
      <c r="M132" s="186">
        <f>IFERROR('AAL mundo '!$I132/(Indicadores!$M132)*100,0)</f>
        <v>0</v>
      </c>
      <c r="N132" s="187">
        <f>IFERROR('AAL mundo '!$I132/(Indicadores!$O132)*100,0)</f>
        <v>0</v>
      </c>
      <c r="O132" s="189">
        <f>IFERROR('AAL mundo '!$K132/(Indicadores!$I132)*100,0)</f>
        <v>0</v>
      </c>
      <c r="P132" s="186">
        <f>IFERROR('AAL mundo '!$K132/(Indicadores!$K132)*100,0)</f>
        <v>0</v>
      </c>
      <c r="Q132" s="186">
        <f>IFERROR('AAL mundo '!$K132/(Indicadores!$M132)*100,0)</f>
        <v>0</v>
      </c>
      <c r="R132" s="187">
        <f>IFERROR('AAL mundo '!$K132/(Indicadores!$O132)*100,0)</f>
        <v>0</v>
      </c>
      <c r="S132" s="189">
        <f>IFERROR('AAL mundo '!$M132/(Indicadores!$I132)*100,0)</f>
        <v>3.5067766997409371E-2</v>
      </c>
      <c r="T132" s="186">
        <f>IFERROR('AAL mundo '!$M132/(Indicadores!$K132)*100,0)</f>
        <v>9.3231525552024908E-2</v>
      </c>
      <c r="U132" s="186">
        <f>IFERROR('AAL mundo '!$M132/(Indicadores!$M132)*100,0)</f>
        <v>0.21278824822291809</v>
      </c>
      <c r="V132" s="187">
        <f>IFERROR('AAL mundo '!$M132/(Indicadores!$O132)*100,0)</f>
        <v>2.2757421801202167E-2</v>
      </c>
      <c r="W132" s="189">
        <f>IFERROR('AAL mundo '!$O132/(Indicadores!$I132)*100,0)</f>
        <v>1.857409591300986</v>
      </c>
      <c r="X132" s="186">
        <f>IFERROR('AAL mundo '!$O132/(Indicadores!$K132)*100,0)</f>
        <v>4.9381282185645556</v>
      </c>
      <c r="Y132" s="186">
        <f>IFERROR('AAL mundo '!$O132/(Indicadores!$M132)*100,0)</f>
        <v>11.27060451823411</v>
      </c>
      <c r="Z132" s="187">
        <f>IFERROR('AAL mundo '!$O132/(Indicadores!$O132)*100,0)</f>
        <v>1.2053762513580564</v>
      </c>
    </row>
    <row r="133" spans="1:26">
      <c r="A133" s="254" t="str">
        <f>'AAL mundo '!A133</f>
        <v>Europe and Central Asia</v>
      </c>
      <c r="B133" s="254" t="str">
        <f>'AAL mundo '!B133</f>
        <v>KAZ</v>
      </c>
      <c r="C133" s="254" t="str">
        <f>'AAL mundo '!C133</f>
        <v>Kazakhstan</v>
      </c>
      <c r="D133" s="254" t="str">
        <f>'AAL mundo '!D133</f>
        <v/>
      </c>
      <c r="E133" s="254" t="str">
        <f>'AAL mundo '!E133</f>
        <v>Upper middle income</v>
      </c>
      <c r="F133" s="255">
        <f>'AAL mundo '!F133</f>
        <v>734310</v>
      </c>
      <c r="G133" s="189">
        <f>IFERROR('AAL mundo '!$G133/(Indicadores!$I133)*100,0)</f>
        <v>5.0099003039468464</v>
      </c>
      <c r="H133" s="186">
        <f>IFERROR('AAL mundo '!$G133/(Indicadores!$K133)*100,0)</f>
        <v>9.0650088686291728</v>
      </c>
      <c r="I133" s="186">
        <f>IFERROR('AAL mundo '!$G133/(Indicadores!$M133)*100,0)</f>
        <v>6.1565245802879964</v>
      </c>
      <c r="J133" s="187">
        <f>IFERROR('AAL mundo '!$G133/(Indicadores!$O133)*100,0)</f>
        <v>2.1170815445637046</v>
      </c>
      <c r="K133" s="189">
        <f>IFERROR('AAL mundo '!$I133/(Indicadores!$I133)*100,0)</f>
        <v>0</v>
      </c>
      <c r="L133" s="186">
        <f>IFERROR('AAL mundo '!$I133/(Indicadores!$K133)*100,0)</f>
        <v>0</v>
      </c>
      <c r="M133" s="186">
        <f>IFERROR('AAL mundo '!$I133/(Indicadores!$M133)*100,0)</f>
        <v>0</v>
      </c>
      <c r="N133" s="187">
        <f>IFERROR('AAL mundo '!$I133/(Indicadores!$O133)*100,0)</f>
        <v>0</v>
      </c>
      <c r="O133" s="189">
        <f>IFERROR('AAL mundo '!$K133/(Indicadores!$I133)*100,0)</f>
        <v>0</v>
      </c>
      <c r="P133" s="186">
        <f>IFERROR('AAL mundo '!$K133/(Indicadores!$K133)*100,0)</f>
        <v>0</v>
      </c>
      <c r="Q133" s="186">
        <f>IFERROR('AAL mundo '!$K133/(Indicadores!$M133)*100,0)</f>
        <v>0</v>
      </c>
      <c r="R133" s="187">
        <f>IFERROR('AAL mundo '!$K133/(Indicadores!$O133)*100,0)</f>
        <v>0</v>
      </c>
      <c r="S133" s="189">
        <f>IFERROR('AAL mundo '!$M133/(Indicadores!$I133)*100,0)</f>
        <v>4.6976385086014369</v>
      </c>
      <c r="T133" s="186">
        <f>IFERROR('AAL mundo '!$M133/(Indicadores!$K133)*100,0)</f>
        <v>8.499996438759025</v>
      </c>
      <c r="U133" s="186">
        <f>IFERROR('AAL mundo '!$M133/(Indicadores!$M133)*100,0)</f>
        <v>5.7727949046666369</v>
      </c>
      <c r="V133" s="187">
        <f>IFERROR('AAL mundo '!$M133/(Indicadores!$O133)*100,0)</f>
        <v>1.9851260875903818</v>
      </c>
      <c r="W133" s="189">
        <f>IFERROR('AAL mundo '!$O133/(Indicadores!$I133)*100,0)</f>
        <v>9.7075388125482824</v>
      </c>
      <c r="X133" s="186">
        <f>IFERROR('AAL mundo '!$O133/(Indicadores!$K133)*100,0)</f>
        <v>17.565005307388198</v>
      </c>
      <c r="Y133" s="186">
        <f>IFERROR('AAL mundo '!$O133/(Indicadores!$M133)*100,0)</f>
        <v>11.929319484954632</v>
      </c>
      <c r="Z133" s="187">
        <f>IFERROR('AAL mundo '!$O133/(Indicadores!$O133)*100,0)</f>
        <v>4.1022076321540863</v>
      </c>
    </row>
    <row r="134" spans="1:26">
      <c r="A134" s="254" t="str">
        <f>'AAL mundo '!A134</f>
        <v>Sub-Saharan Africa</v>
      </c>
      <c r="B134" s="254" t="str">
        <f>'AAL mundo '!B134</f>
        <v>KEN</v>
      </c>
      <c r="C134" s="254" t="str">
        <f>'AAL mundo '!C134</f>
        <v>Kenya</v>
      </c>
      <c r="D134" s="254" t="str">
        <f>'AAL mundo '!D134</f>
        <v/>
      </c>
      <c r="E134" s="254" t="str">
        <f>'AAL mundo '!E134</f>
        <v>Low income</v>
      </c>
      <c r="F134" s="255">
        <f>'AAL mundo '!F134</f>
        <v>98382.7</v>
      </c>
      <c r="G134" s="189">
        <f>IFERROR('AAL mundo '!$G134/(Indicadores!$I134)*100,0)</f>
        <v>2.4680170580031233</v>
      </c>
      <c r="H134" s="186">
        <f>IFERROR('AAL mundo '!$G134/(Indicadores!$K134)*100,0)</f>
        <v>0.98091340666255877</v>
      </c>
      <c r="I134" s="186">
        <f>IFERROR('AAL mundo '!$G134/(Indicadores!$M134)*100,0)</f>
        <v>0.57051584208258799</v>
      </c>
      <c r="J134" s="187">
        <f>IFERROR('AAL mundo '!$G134/(Indicadores!$O134)*100,0)</f>
        <v>0.31471864145395206</v>
      </c>
      <c r="K134" s="189">
        <f>IFERROR('AAL mundo '!$I134/(Indicadores!$I134)*100,0)</f>
        <v>0</v>
      </c>
      <c r="L134" s="186">
        <f>IFERROR('AAL mundo '!$I134/(Indicadores!$K134)*100,0)</f>
        <v>0</v>
      </c>
      <c r="M134" s="186">
        <f>IFERROR('AAL mundo '!$I134/(Indicadores!$M134)*100,0)</f>
        <v>0</v>
      </c>
      <c r="N134" s="187">
        <f>IFERROR('AAL mundo '!$I134/(Indicadores!$O134)*100,0)</f>
        <v>0</v>
      </c>
      <c r="O134" s="189">
        <f>IFERROR('AAL mundo '!$K134/(Indicadores!$I134)*100,0)</f>
        <v>0</v>
      </c>
      <c r="P134" s="186">
        <f>IFERROR('AAL mundo '!$K134/(Indicadores!$K134)*100,0)</f>
        <v>0</v>
      </c>
      <c r="Q134" s="186">
        <f>IFERROR('AAL mundo '!$K134/(Indicadores!$M134)*100,0)</f>
        <v>0</v>
      </c>
      <c r="R134" s="187">
        <f>IFERROR('AAL mundo '!$K134/(Indicadores!$O134)*100,0)</f>
        <v>0</v>
      </c>
      <c r="S134" s="189">
        <f>IFERROR('AAL mundo '!$M134/(Indicadores!$I134)*100,0)</f>
        <v>21.140127019506465</v>
      </c>
      <c r="T134" s="186">
        <f>IFERROR('AAL mundo '!$M134/(Indicadores!$K134)*100,0)</f>
        <v>8.4021437148255931</v>
      </c>
      <c r="U134" s="186">
        <f>IFERROR('AAL mundo '!$M134/(Indicadores!$M134)*100,0)</f>
        <v>4.8868290148792557</v>
      </c>
      <c r="V134" s="187">
        <f>IFERROR('AAL mundo '!$M134/(Indicadores!$O134)*100,0)</f>
        <v>2.6957642104492456</v>
      </c>
      <c r="W134" s="189">
        <f>IFERROR('AAL mundo '!$O134/(Indicadores!$I134)*100,0)</f>
        <v>23.608144077509589</v>
      </c>
      <c r="X134" s="186">
        <f>IFERROR('AAL mundo '!$O134/(Indicadores!$K134)*100,0)</f>
        <v>9.383057121488152</v>
      </c>
      <c r="Y134" s="186">
        <f>IFERROR('AAL mundo '!$O134/(Indicadores!$M134)*100,0)</f>
        <v>5.4573448569618437</v>
      </c>
      <c r="Z134" s="187">
        <f>IFERROR('AAL mundo '!$O134/(Indicadores!$O134)*100,0)</f>
        <v>3.0104828519031979</v>
      </c>
    </row>
    <row r="135" spans="1:26">
      <c r="A135" s="254" t="str">
        <f>'AAL mundo '!A135</f>
        <v>East Asia and the Pacific</v>
      </c>
      <c r="B135" s="254" t="str">
        <f>'AAL mundo '!B135</f>
        <v>KIR</v>
      </c>
      <c r="C135" s="254" t="str">
        <f>'AAL mundo '!C135</f>
        <v>Kiribati</v>
      </c>
      <c r="D135" s="254" t="str">
        <f>'AAL mundo '!D135</f>
        <v>SIDS</v>
      </c>
      <c r="E135" s="254" t="str">
        <f>'AAL mundo '!E135</f>
        <v>Lower middle income</v>
      </c>
      <c r="F135" s="255">
        <f>'AAL mundo '!F135</f>
        <v>595.11500000000001</v>
      </c>
      <c r="G135" s="189">
        <f>IFERROR('AAL mundo '!$G135/(Indicadores!$I135)*100,0)</f>
        <v>0</v>
      </c>
      <c r="H135" s="186">
        <f>IFERROR('AAL mundo '!$G135/(Indicadores!$K135)*100,0)</f>
        <v>0</v>
      </c>
      <c r="I135" s="186">
        <f>IFERROR('AAL mundo '!$G135/(Indicadores!$M135)*100,0)</f>
        <v>0</v>
      </c>
      <c r="J135" s="187">
        <f>IFERROR('AAL mundo '!$G135/(Indicadores!$O135)*100,0)</f>
        <v>0</v>
      </c>
      <c r="K135" s="189">
        <f>IFERROR('AAL mundo '!$I135/(Indicadores!$I135)*100,0)</f>
        <v>0</v>
      </c>
      <c r="L135" s="186">
        <f>IFERROR('AAL mundo '!$I135/(Indicadores!$K135)*100,0)</f>
        <v>0</v>
      </c>
      <c r="M135" s="186">
        <f>IFERROR('AAL mundo '!$I135/(Indicadores!$M135)*100,0)</f>
        <v>0</v>
      </c>
      <c r="N135" s="187">
        <f>IFERROR('AAL mundo '!$I135/(Indicadores!$O135)*100,0)</f>
        <v>0</v>
      </c>
      <c r="O135" s="189">
        <f>IFERROR('AAL mundo '!$K135/(Indicadores!$I135)*100,0)</f>
        <v>0.36719729421612191</v>
      </c>
      <c r="P135" s="186">
        <f>IFERROR('AAL mundo '!$K135/(Indicadores!$K135)*100,0)</f>
        <v>6.8138371145033891E-2</v>
      </c>
      <c r="Q135" s="186">
        <f>IFERROR('AAL mundo '!$K135/(Indicadores!$M135)*100,0)</f>
        <v>0.13219371330622781</v>
      </c>
      <c r="R135" s="187">
        <f>IFERROR('AAL mundo '!$K135/(Indicadores!$O135)*100,0)</f>
        <v>4.0057672739922549E-2</v>
      </c>
      <c r="S135" s="189">
        <f>IFERROR('AAL mundo '!$M135/(Indicadores!$I135)*100,0)</f>
        <v>0</v>
      </c>
      <c r="T135" s="186">
        <f>IFERROR('AAL mundo '!$M135/(Indicadores!$K135)*100,0)</f>
        <v>0</v>
      </c>
      <c r="U135" s="186">
        <f>IFERROR('AAL mundo '!$M135/(Indicadores!$M135)*100,0)</f>
        <v>0</v>
      </c>
      <c r="V135" s="187">
        <f>IFERROR('AAL mundo '!$M135/(Indicadores!$O135)*100,0)</f>
        <v>0</v>
      </c>
      <c r="W135" s="189">
        <f>IFERROR('AAL mundo '!$O135/(Indicadores!$I135)*100,0)</f>
        <v>0.36719729421612191</v>
      </c>
      <c r="X135" s="186">
        <f>IFERROR('AAL mundo '!$O135/(Indicadores!$K135)*100,0)</f>
        <v>6.8138371145033891E-2</v>
      </c>
      <c r="Y135" s="186">
        <f>IFERROR('AAL mundo '!$O135/(Indicadores!$M135)*100,0)</f>
        <v>0.13219371330622781</v>
      </c>
      <c r="Z135" s="187">
        <f>IFERROR('AAL mundo '!$O135/(Indicadores!$O135)*100,0)</f>
        <v>4.0057672739922549E-2</v>
      </c>
    </row>
    <row r="136" spans="1:26">
      <c r="A136" s="254" t="str">
        <f>'AAL mundo '!A136</f>
        <v>Middle East and North Africa</v>
      </c>
      <c r="B136" s="254" t="str">
        <f>'AAL mundo '!B136</f>
        <v>KWT</v>
      </c>
      <c r="C136" s="254" t="str">
        <f>'AAL mundo '!C136</f>
        <v>Kuwait</v>
      </c>
      <c r="D136" s="254" t="str">
        <f>'AAL mundo '!D136</f>
        <v/>
      </c>
      <c r="E136" s="254" t="str">
        <f>'AAL mundo '!E136</f>
        <v>High income: nonOECD</v>
      </c>
      <c r="F136" s="255">
        <f>'AAL mundo '!F136</f>
        <v>469418</v>
      </c>
      <c r="G136" s="189">
        <f>IFERROR('AAL mundo '!$G136/(Indicadores!$I136)*100,0)</f>
        <v>1.420081635309083</v>
      </c>
      <c r="H136" s="186">
        <f>IFERROR('AAL mundo '!$G136/(Indicadores!$K136)*100,0)</f>
        <v>5.8696282673076059</v>
      </c>
      <c r="I136" s="186">
        <f>IFERROR('AAL mundo '!$G136/(Indicadores!$M136)*100,0)</f>
        <v>5.2753639235559779</v>
      </c>
      <c r="J136" s="187">
        <f>IFERROR('AAL mundo '!$G136/(Indicadores!$O136)*100,0)</f>
        <v>0.93974912127864807</v>
      </c>
      <c r="K136" s="189">
        <f>IFERROR('AAL mundo '!$I136/(Indicadores!$I136)*100,0)</f>
        <v>0</v>
      </c>
      <c r="L136" s="186">
        <f>IFERROR('AAL mundo '!$I136/(Indicadores!$K136)*100,0)</f>
        <v>0</v>
      </c>
      <c r="M136" s="186">
        <f>IFERROR('AAL mundo '!$I136/(Indicadores!$M136)*100,0)</f>
        <v>0</v>
      </c>
      <c r="N136" s="187">
        <f>IFERROR('AAL mundo '!$I136/(Indicadores!$O136)*100,0)</f>
        <v>0</v>
      </c>
      <c r="O136" s="189">
        <f>IFERROR('AAL mundo '!$K136/(Indicadores!$I136)*100,0)</f>
        <v>0</v>
      </c>
      <c r="P136" s="186">
        <f>IFERROR('AAL mundo '!$K136/(Indicadores!$K136)*100,0)</f>
        <v>0</v>
      </c>
      <c r="Q136" s="186">
        <f>IFERROR('AAL mundo '!$K136/(Indicadores!$M136)*100,0)</f>
        <v>0</v>
      </c>
      <c r="R136" s="187">
        <f>IFERROR('AAL mundo '!$K136/(Indicadores!$O136)*100,0)</f>
        <v>0</v>
      </c>
      <c r="S136" s="189">
        <f>IFERROR('AAL mundo '!$M136/(Indicadores!$I136)*100,0)</f>
        <v>5.2170004970894177E-3</v>
      </c>
      <c r="T136" s="186">
        <f>IFERROR('AAL mundo '!$M136/(Indicadores!$K136)*100,0)</f>
        <v>2.156344595049212E-2</v>
      </c>
      <c r="U136" s="186">
        <f>IFERROR('AAL mundo '!$M136/(Indicadores!$M136)*100,0)</f>
        <v>1.9380277532797613E-2</v>
      </c>
      <c r="V136" s="187">
        <f>IFERROR('AAL mundo '!$M136/(Indicadores!$O136)*100,0)</f>
        <v>3.452387180391201E-3</v>
      </c>
      <c r="W136" s="189">
        <f>IFERROR('AAL mundo '!$O136/(Indicadores!$I136)*100,0)</f>
        <v>1.4252986358061726</v>
      </c>
      <c r="X136" s="186">
        <f>IFERROR('AAL mundo '!$O136/(Indicadores!$K136)*100,0)</f>
        <v>5.8911917132580971</v>
      </c>
      <c r="Y136" s="186">
        <f>IFERROR('AAL mundo '!$O136/(Indicadores!$M136)*100,0)</f>
        <v>5.2947442010887755</v>
      </c>
      <c r="Z136" s="187">
        <f>IFERROR('AAL mundo '!$O136/(Indicadores!$O136)*100,0)</f>
        <v>0.94320150845903938</v>
      </c>
    </row>
    <row r="137" spans="1:26">
      <c r="A137" s="254" t="str">
        <f>'AAL mundo '!A137</f>
        <v>Europe and Central Asia</v>
      </c>
      <c r="B137" s="254" t="str">
        <f>'AAL mundo '!B137</f>
        <v>KGZ</v>
      </c>
      <c r="C137" s="254" t="str">
        <f>'AAL mundo '!C137</f>
        <v>Kyrgyzstan</v>
      </c>
      <c r="D137" s="254" t="str">
        <f>'AAL mundo '!D137</f>
        <v/>
      </c>
      <c r="E137" s="254" t="str">
        <f>'AAL mundo '!E137</f>
        <v>Lower middle income</v>
      </c>
      <c r="F137" s="255">
        <f>'AAL mundo '!F137</f>
        <v>18466.599999999999</v>
      </c>
      <c r="G137" s="189">
        <f>IFERROR('AAL mundo '!$G137/(Indicadores!$I137)*100,0)</f>
        <v>16.485419453030239</v>
      </c>
      <c r="H137" s="186">
        <f>IFERROR('AAL mundo '!$G137/(Indicadores!$K137)*100,0)</f>
        <v>24.771217050567387</v>
      </c>
      <c r="I137" s="186">
        <f>IFERROR('AAL mundo '!$G137/(Indicadores!$M137)*100,0)</f>
        <v>12.587227354507229</v>
      </c>
      <c r="J137" s="187">
        <f>IFERROR('AAL mundo '!$G137/(Indicadores!$O137)*100,0)</f>
        <v>5.540942527301814</v>
      </c>
      <c r="K137" s="189">
        <f>IFERROR('AAL mundo '!$I137/(Indicadores!$I137)*100,0)</f>
        <v>0</v>
      </c>
      <c r="L137" s="186">
        <f>IFERROR('AAL mundo '!$I137/(Indicadores!$K137)*100,0)</f>
        <v>0</v>
      </c>
      <c r="M137" s="186">
        <f>IFERROR('AAL mundo '!$I137/(Indicadores!$M137)*100,0)</f>
        <v>0</v>
      </c>
      <c r="N137" s="187">
        <f>IFERROR('AAL mundo '!$I137/(Indicadores!$O137)*100,0)</f>
        <v>0</v>
      </c>
      <c r="O137" s="189">
        <f>IFERROR('AAL mundo '!$K137/(Indicadores!$I137)*100,0)</f>
        <v>0</v>
      </c>
      <c r="P137" s="186">
        <f>IFERROR('AAL mundo '!$K137/(Indicadores!$K137)*100,0)</f>
        <v>0</v>
      </c>
      <c r="Q137" s="186">
        <f>IFERROR('AAL mundo '!$K137/(Indicadores!$M137)*100,0)</f>
        <v>0</v>
      </c>
      <c r="R137" s="187">
        <f>IFERROR('AAL mundo '!$K137/(Indicadores!$O137)*100,0)</f>
        <v>0</v>
      </c>
      <c r="S137" s="189">
        <f>IFERROR('AAL mundo '!$M137/(Indicadores!$I137)*100,0)</f>
        <v>7.9214283889321013</v>
      </c>
      <c r="T137" s="186">
        <f>IFERROR('AAL mundo '!$M137/(Indicadores!$K137)*100,0)</f>
        <v>11.902846787237491</v>
      </c>
      <c r="U137" s="186">
        <f>IFERROR('AAL mundo '!$M137/(Indicadores!$M137)*100,0)</f>
        <v>6.048303495584304</v>
      </c>
      <c r="V137" s="187">
        <f>IFERROR('AAL mundo '!$M137/(Indicadores!$O137)*100,0)</f>
        <v>2.6624848437897533</v>
      </c>
      <c r="W137" s="189">
        <f>IFERROR('AAL mundo '!$O137/(Indicadores!$I137)*100,0)</f>
        <v>24.406847841962342</v>
      </c>
      <c r="X137" s="186">
        <f>IFERROR('AAL mundo '!$O137/(Indicadores!$K137)*100,0)</f>
        <v>36.67406383780488</v>
      </c>
      <c r="Y137" s="186">
        <f>IFERROR('AAL mundo '!$O137/(Indicadores!$M137)*100,0)</f>
        <v>18.635530850091534</v>
      </c>
      <c r="Z137" s="187">
        <f>IFERROR('AAL mundo '!$O137/(Indicadores!$O137)*100,0)</f>
        <v>8.2034273710915677</v>
      </c>
    </row>
    <row r="138" spans="1:26">
      <c r="A138" s="254" t="str">
        <f>'AAL mundo '!A138</f>
        <v>East Asia and the Pacific</v>
      </c>
      <c r="B138" s="254" t="str">
        <f>'AAL mundo '!B138</f>
        <v>LAO</v>
      </c>
      <c r="C138" s="254" t="str">
        <f>'AAL mundo '!C138</f>
        <v>Lao People's Democratic Republic</v>
      </c>
      <c r="D138" s="254" t="str">
        <f>'AAL mundo '!D138</f>
        <v/>
      </c>
      <c r="E138" s="254" t="str">
        <f>'AAL mundo '!E138</f>
        <v>Lower middle income</v>
      </c>
      <c r="F138" s="255">
        <f>'AAL mundo '!F138</f>
        <v>21925.599999999999</v>
      </c>
      <c r="G138" s="189">
        <f>IFERROR('AAL mundo '!$G138/(Indicadores!$I138)*100,0)</f>
        <v>35.225035394187486</v>
      </c>
      <c r="H138" s="186">
        <f>IFERROR('AAL mundo '!$G138/(Indicadores!$K138)*100,0)</f>
        <v>15.096443740366066</v>
      </c>
      <c r="I138" s="186">
        <f>IFERROR('AAL mundo '!$G138/(Indicadores!$M138)*100,0)</f>
        <v>1.0053286838086219</v>
      </c>
      <c r="J138" s="187">
        <f>IFERROR('AAL mundo '!$G138/(Indicadores!$O138)*100,0)</f>
        <v>0.91799611691572058</v>
      </c>
      <c r="K138" s="189">
        <f>IFERROR('AAL mundo '!$I138/(Indicadores!$I138)*100,0)</f>
        <v>2.4510462003907789</v>
      </c>
      <c r="L138" s="186">
        <f>IFERROR('AAL mundo '!$I138/(Indicadores!$K138)*100,0)</f>
        <v>1.0504483715960482</v>
      </c>
      <c r="M138" s="186">
        <f>IFERROR('AAL mundo '!$I138/(Indicadores!$M138)*100,0)</f>
        <v>6.9953288137776862E-2</v>
      </c>
      <c r="N138" s="187">
        <f>IFERROR('AAL mundo '!$I138/(Indicadores!$O138)*100,0)</f>
        <v>6.3876469367893082E-2</v>
      </c>
      <c r="O138" s="189">
        <f>IFERROR('AAL mundo '!$K138/(Indicadores!$I138)*100,0)</f>
        <v>0</v>
      </c>
      <c r="P138" s="186">
        <f>IFERROR('AAL mundo '!$K138/(Indicadores!$K138)*100,0)</f>
        <v>0</v>
      </c>
      <c r="Q138" s="186">
        <f>IFERROR('AAL mundo '!$K138/(Indicadores!$M138)*100,0)</f>
        <v>0</v>
      </c>
      <c r="R138" s="187">
        <f>IFERROR('AAL mundo '!$K138/(Indicadores!$O138)*100,0)</f>
        <v>0</v>
      </c>
      <c r="S138" s="189">
        <f>IFERROR('AAL mundo '!$M138/(Indicadores!$I138)*100,0)</f>
        <v>1453.7505163974909</v>
      </c>
      <c r="T138" s="186">
        <f>IFERROR('AAL mundo '!$M138/(Indicadores!$K138)*100,0)</f>
        <v>623.03593559892477</v>
      </c>
      <c r="U138" s="186">
        <f>IFERROR('AAL mundo '!$M138/(Indicadores!$M138)*100,0)</f>
        <v>41.490294527203147</v>
      </c>
      <c r="V138" s="187">
        <f>IFERROR('AAL mundo '!$M138/(Indicadores!$O138)*100,0)</f>
        <v>37.886046503088359</v>
      </c>
      <c r="W138" s="189">
        <f>IFERROR('AAL mundo '!$O138/(Indicadores!$I138)*100,0)</f>
        <v>1491.4265979920692</v>
      </c>
      <c r="X138" s="186">
        <f>IFERROR('AAL mundo '!$O138/(Indicadores!$K138)*100,0)</f>
        <v>639.18282771088684</v>
      </c>
      <c r="Y138" s="186">
        <f>IFERROR('AAL mundo '!$O138/(Indicadores!$M138)*100,0)</f>
        <v>42.565576499149543</v>
      </c>
      <c r="Z138" s="187">
        <f>IFERROR('AAL mundo '!$O138/(Indicadores!$O138)*100,0)</f>
        <v>38.867919089371973</v>
      </c>
    </row>
    <row r="139" spans="1:26">
      <c r="A139" s="254" t="str">
        <f>'AAL mundo '!A139</f>
        <v>Europe and Central Asia</v>
      </c>
      <c r="B139" s="254" t="str">
        <f>'AAL mundo '!B139</f>
        <v>LVA</v>
      </c>
      <c r="C139" s="254" t="str">
        <f>'AAL mundo '!C139</f>
        <v>Latvia</v>
      </c>
      <c r="D139" s="254" t="str">
        <f>'AAL mundo '!D139</f>
        <v/>
      </c>
      <c r="E139" s="254" t="str">
        <f>'AAL mundo '!E139</f>
        <v>High income: nonOECD</v>
      </c>
      <c r="F139" s="255">
        <f>'AAL mundo '!F139</f>
        <v>95608.8</v>
      </c>
      <c r="G139" s="189">
        <f>IFERROR('AAL mundo '!$G139/(Indicadores!$I139)*100,0)</f>
        <v>0</v>
      </c>
      <c r="H139" s="186">
        <f>IFERROR('AAL mundo '!$G139/(Indicadores!$K139)*100,0)</f>
        <v>0</v>
      </c>
      <c r="I139" s="186">
        <f>IFERROR('AAL mundo '!$G139/(Indicadores!$M139)*100,0)</f>
        <v>0</v>
      </c>
      <c r="J139" s="187">
        <f>IFERROR('AAL mundo '!$G139/(Indicadores!$O139)*100,0)</f>
        <v>0</v>
      </c>
      <c r="K139" s="189">
        <f>IFERROR('AAL mundo '!$I139/(Indicadores!$I139)*100,0)</f>
        <v>0</v>
      </c>
      <c r="L139" s="186">
        <f>IFERROR('AAL mundo '!$I139/(Indicadores!$K139)*100,0)</f>
        <v>0</v>
      </c>
      <c r="M139" s="186">
        <f>IFERROR('AAL mundo '!$I139/(Indicadores!$M139)*100,0)</f>
        <v>0</v>
      </c>
      <c r="N139" s="187">
        <f>IFERROR('AAL mundo '!$I139/(Indicadores!$O139)*100,0)</f>
        <v>0</v>
      </c>
      <c r="O139" s="189">
        <f>IFERROR('AAL mundo '!$K139/(Indicadores!$I139)*100,0)</f>
        <v>0</v>
      </c>
      <c r="P139" s="186">
        <f>IFERROR('AAL mundo '!$K139/(Indicadores!$K139)*100,0)</f>
        <v>0</v>
      </c>
      <c r="Q139" s="186">
        <f>IFERROR('AAL mundo '!$K139/(Indicadores!$M139)*100,0)</f>
        <v>0</v>
      </c>
      <c r="R139" s="187">
        <f>IFERROR('AAL mundo '!$K139/(Indicadores!$O139)*100,0)</f>
        <v>0</v>
      </c>
      <c r="S139" s="189">
        <f>IFERROR('AAL mundo '!$M139/(Indicadores!$I139)*100,0)</f>
        <v>4.4345049593650865</v>
      </c>
      <c r="T139" s="186">
        <f>IFERROR('AAL mundo '!$M139/(Indicadores!$K139)*100,0)</f>
        <v>20.679579978037722</v>
      </c>
      <c r="U139" s="186">
        <f>IFERROR('AAL mundo '!$M139/(Indicadores!$M139)*100,0)</f>
        <v>17.20668026740805</v>
      </c>
      <c r="V139" s="187">
        <f>IFERROR('AAL mundo '!$M139/(Indicadores!$O139)*100,0)</f>
        <v>3.0122463584758856</v>
      </c>
      <c r="W139" s="189">
        <f>IFERROR('AAL mundo '!$O139/(Indicadores!$I139)*100,0)</f>
        <v>4.4345049593650865</v>
      </c>
      <c r="X139" s="186">
        <f>IFERROR('AAL mundo '!$O139/(Indicadores!$K139)*100,0)</f>
        <v>20.679579978037722</v>
      </c>
      <c r="Y139" s="186">
        <f>IFERROR('AAL mundo '!$O139/(Indicadores!$M139)*100,0)</f>
        <v>17.20668026740805</v>
      </c>
      <c r="Z139" s="187">
        <f>IFERROR('AAL mundo '!$O139/(Indicadores!$O139)*100,0)</f>
        <v>3.0122463584758856</v>
      </c>
    </row>
    <row r="140" spans="1:26">
      <c r="A140" s="254" t="str">
        <f>'AAL mundo '!A140</f>
        <v>Middle East and North Africa</v>
      </c>
      <c r="B140" s="254" t="str">
        <f>'AAL mundo '!B140</f>
        <v>LBN</v>
      </c>
      <c r="C140" s="254" t="str">
        <f>'AAL mundo '!C140</f>
        <v>Lebanon</v>
      </c>
      <c r="D140" s="254" t="str">
        <f>'AAL mundo '!D140</f>
        <v/>
      </c>
      <c r="E140" s="254" t="str">
        <f>'AAL mundo '!E140</f>
        <v>Upper middle income</v>
      </c>
      <c r="F140" s="255">
        <f>'AAL mundo '!F140</f>
        <v>207724</v>
      </c>
      <c r="G140" s="189">
        <f>IFERROR('AAL mundo '!$G140/(Indicadores!$I140)*100,0)</f>
        <v>83.389902136856023</v>
      </c>
      <c r="H140" s="186">
        <f>IFERROR('AAL mundo '!$G140/(Indicadores!$K140)*100,0)</f>
        <v>39.024294071888178</v>
      </c>
      <c r="I140" s="186">
        <f>IFERROR('AAL mundo '!$G140/(Indicadores!$M140)*100,0)</f>
        <v>10.485994602145302</v>
      </c>
      <c r="J140" s="187">
        <f>IFERROR('AAL mundo '!$G140/(Indicadores!$O140)*100,0)</f>
        <v>7.5198022281609491</v>
      </c>
      <c r="K140" s="189">
        <f>IFERROR('AAL mundo '!$I140/(Indicadores!$I140)*100,0)</f>
        <v>0</v>
      </c>
      <c r="L140" s="186">
        <f>IFERROR('AAL mundo '!$I140/(Indicadores!$K140)*100,0)</f>
        <v>0</v>
      </c>
      <c r="M140" s="186">
        <f>IFERROR('AAL mundo '!$I140/(Indicadores!$M140)*100,0)</f>
        <v>0</v>
      </c>
      <c r="N140" s="187">
        <f>IFERROR('AAL mundo '!$I140/(Indicadores!$O140)*100,0)</f>
        <v>0</v>
      </c>
      <c r="O140" s="189">
        <f>IFERROR('AAL mundo '!$K140/(Indicadores!$I140)*100,0)</f>
        <v>1.9026697269838437</v>
      </c>
      <c r="P140" s="186">
        <f>IFERROR('AAL mundo '!$K140/(Indicadores!$K140)*100,0)</f>
        <v>0.89039968922904078</v>
      </c>
      <c r="Q140" s="186">
        <f>IFERROR('AAL mundo '!$K140/(Indicadores!$M140)*100,0)</f>
        <v>0.23925420195450628</v>
      </c>
      <c r="R140" s="187">
        <f>IFERROR('AAL mundo '!$K140/(Indicadores!$O140)*100,0)</f>
        <v>0.171575930487918</v>
      </c>
      <c r="S140" s="189">
        <f>IFERROR('AAL mundo '!$M140/(Indicadores!$I140)*100,0)</f>
        <v>2.2581135221346722</v>
      </c>
      <c r="T140" s="186">
        <f>IFERROR('AAL mundo '!$M140/(Indicadores!$K140)*100,0)</f>
        <v>1.056738092711389</v>
      </c>
      <c r="U140" s="186">
        <f>IFERROR('AAL mundo '!$M140/(Indicadores!$M140)*100,0)</f>
        <v>0.28395004188007339</v>
      </c>
      <c r="V140" s="187">
        <f>IFERROR('AAL mundo '!$M140/(Indicadores!$O140)*100,0)</f>
        <v>0.20362857684280378</v>
      </c>
      <c r="W140" s="189">
        <f>IFERROR('AAL mundo '!$O140/(Indicadores!$I140)*100,0)</f>
        <v>87.550685385974532</v>
      </c>
      <c r="X140" s="186">
        <f>IFERROR('AAL mundo '!$O140/(Indicadores!$K140)*100,0)</f>
        <v>40.971431853828605</v>
      </c>
      <c r="Y140" s="186">
        <f>IFERROR('AAL mundo '!$O140/(Indicadores!$M140)*100,0)</f>
        <v>11.009198845979883</v>
      </c>
      <c r="Z140" s="187">
        <f>IFERROR('AAL mundo '!$O140/(Indicadores!$O140)*100,0)</f>
        <v>7.8950067354916706</v>
      </c>
    </row>
    <row r="141" spans="1:26">
      <c r="A141" s="254" t="str">
        <f>'AAL mundo '!A141</f>
        <v>Sub-Saharan Africa</v>
      </c>
      <c r="B141" s="254" t="str">
        <f>'AAL mundo '!B141</f>
        <v>LSO</v>
      </c>
      <c r="C141" s="254" t="str">
        <f>'AAL mundo '!C141</f>
        <v>Lesotho</v>
      </c>
      <c r="D141" s="254" t="str">
        <f>'AAL mundo '!D141</f>
        <v/>
      </c>
      <c r="E141" s="254" t="str">
        <f>'AAL mundo '!E141</f>
        <v>Lower middle income</v>
      </c>
      <c r="F141" s="255">
        <f>'AAL mundo '!F141</f>
        <v>17938</v>
      </c>
      <c r="G141" s="189">
        <f>IFERROR('AAL mundo '!$G141/(Indicadores!$I141)*100,0)</f>
        <v>406.75679246844965</v>
      </c>
      <c r="H141" s="186">
        <f>IFERROR('AAL mundo '!$G141/(Indicadores!$K141)*100,0)</f>
        <v>9.0334619482956704</v>
      </c>
      <c r="I141" s="186">
        <f>IFERROR('AAL mundo '!$G141/(Indicadores!$M141)*100,0)</f>
        <v>7.4494307436209954</v>
      </c>
      <c r="J141" s="187">
        <f>IFERROR('AAL mundo '!$G141/(Indicadores!$O141)*100,0)</f>
        <v>4.0420952277481872</v>
      </c>
      <c r="K141" s="189">
        <f>IFERROR('AAL mundo '!$I141/(Indicadores!$I141)*100,0)</f>
        <v>0</v>
      </c>
      <c r="L141" s="186">
        <f>IFERROR('AAL mundo '!$I141/(Indicadores!$K141)*100,0)</f>
        <v>0</v>
      </c>
      <c r="M141" s="186">
        <f>IFERROR('AAL mundo '!$I141/(Indicadores!$M141)*100,0)</f>
        <v>0</v>
      </c>
      <c r="N141" s="187">
        <f>IFERROR('AAL mundo '!$I141/(Indicadores!$O141)*100,0)</f>
        <v>0</v>
      </c>
      <c r="O141" s="189">
        <f>IFERROR('AAL mundo '!$K141/(Indicadores!$I141)*100,0)</f>
        <v>0</v>
      </c>
      <c r="P141" s="186">
        <f>IFERROR('AAL mundo '!$K141/(Indicadores!$K141)*100,0)</f>
        <v>0</v>
      </c>
      <c r="Q141" s="186">
        <f>IFERROR('AAL mundo '!$K141/(Indicadores!$M141)*100,0)</f>
        <v>0</v>
      </c>
      <c r="R141" s="187">
        <f>IFERROR('AAL mundo '!$K141/(Indicadores!$O141)*100,0)</f>
        <v>0</v>
      </c>
      <c r="S141" s="189">
        <f>IFERROR('AAL mundo '!$M141/(Indicadores!$I141)*100,0)</f>
        <v>511.47667689596432</v>
      </c>
      <c r="T141" s="186">
        <f>IFERROR('AAL mundo '!$M141/(Indicadores!$K141)*100,0)</f>
        <v>11.359134460031903</v>
      </c>
      <c r="U141" s="186">
        <f>IFERROR('AAL mundo '!$M141/(Indicadores!$M141)*100,0)</f>
        <v>9.3672930656946303</v>
      </c>
      <c r="V141" s="187">
        <f>IFERROR('AAL mundo '!$M141/(Indicadores!$O141)*100,0)</f>
        <v>5.0827361043910306</v>
      </c>
      <c r="W141" s="189">
        <f>IFERROR('AAL mundo '!$O141/(Indicadores!$I141)*100,0)</f>
        <v>918.23346936441385</v>
      </c>
      <c r="X141" s="186">
        <f>IFERROR('AAL mundo '!$O141/(Indicadores!$K141)*100,0)</f>
        <v>20.392596408327574</v>
      </c>
      <c r="Y141" s="186">
        <f>IFERROR('AAL mundo '!$O141/(Indicadores!$M141)*100,0)</f>
        <v>16.816723809315622</v>
      </c>
      <c r="Z141" s="187">
        <f>IFERROR('AAL mundo '!$O141/(Indicadores!$O141)*100,0)</f>
        <v>9.1248313321392178</v>
      </c>
    </row>
    <row r="142" spans="1:26">
      <c r="A142" s="254" t="str">
        <f>'AAL mundo '!A142</f>
        <v>Sub-Saharan Africa</v>
      </c>
      <c r="B142" s="254" t="str">
        <f>'AAL mundo '!B142</f>
        <v>LBR</v>
      </c>
      <c r="C142" s="254" t="str">
        <f>'AAL mundo '!C142</f>
        <v>Liberia</v>
      </c>
      <c r="D142" s="254" t="str">
        <f>'AAL mundo '!D142</f>
        <v/>
      </c>
      <c r="E142" s="254" t="str">
        <f>'AAL mundo '!E142</f>
        <v>Low income</v>
      </c>
      <c r="F142" s="255">
        <f>'AAL mundo '!F142</f>
        <v>1911.24</v>
      </c>
      <c r="G142" s="189">
        <f>IFERROR('AAL mundo '!$G142/(Indicadores!$I142)*100,0)</f>
        <v>0.2026342451874367</v>
      </c>
      <c r="H142" s="186">
        <f>IFERROR('AAL mundo '!$G142/(Indicadores!$K142)*100,0)</f>
        <v>1.2492192379762648</v>
      </c>
      <c r="I142" s="186">
        <f>IFERROR('AAL mundo '!$G142/(Indicadores!$M142)*100,0)</f>
        <v>0.22470498556495683</v>
      </c>
      <c r="J142" s="187">
        <f>IFERROR('AAL mundo '!$G142/(Indicadores!$O142)*100,0)</f>
        <v>9.8176089123439739E-2</v>
      </c>
      <c r="K142" s="189">
        <f>IFERROR('AAL mundo '!$I142/(Indicadores!$I142)*100,0)</f>
        <v>0</v>
      </c>
      <c r="L142" s="186">
        <f>IFERROR('AAL mundo '!$I142/(Indicadores!$K142)*100,0)</f>
        <v>0</v>
      </c>
      <c r="M142" s="186">
        <f>IFERROR('AAL mundo '!$I142/(Indicadores!$M142)*100,0)</f>
        <v>0</v>
      </c>
      <c r="N142" s="187">
        <f>IFERROR('AAL mundo '!$I142/(Indicadores!$O142)*100,0)</f>
        <v>0</v>
      </c>
      <c r="O142" s="189">
        <f>IFERROR('AAL mundo '!$K142/(Indicadores!$I142)*100,0)</f>
        <v>0</v>
      </c>
      <c r="P142" s="186">
        <f>IFERROR('AAL mundo '!$K142/(Indicadores!$K142)*100,0)</f>
        <v>0</v>
      </c>
      <c r="Q142" s="186">
        <f>IFERROR('AAL mundo '!$K142/(Indicadores!$M142)*100,0)</f>
        <v>0</v>
      </c>
      <c r="R142" s="187">
        <f>IFERROR('AAL mundo '!$K142/(Indicadores!$O142)*100,0)</f>
        <v>0</v>
      </c>
      <c r="S142" s="189">
        <f>IFERROR('AAL mundo '!$M142/(Indicadores!$I142)*100,0)</f>
        <v>5.0290135396518378</v>
      </c>
      <c r="T142" s="186">
        <f>IFERROR('AAL mundo '!$M142/(Indicadores!$K142)*100,0)</f>
        <v>31.003350178865478</v>
      </c>
      <c r="U142" s="186">
        <f>IFERROR('AAL mundo '!$M142/(Indicadores!$M142)*100,0)</f>
        <v>5.576769187203019</v>
      </c>
      <c r="V142" s="187">
        <f>IFERROR('AAL mundo '!$M142/(Indicadores!$O142)*100,0)</f>
        <v>2.4365520300635501</v>
      </c>
      <c r="W142" s="189">
        <f>IFERROR('AAL mundo '!$O142/(Indicadores!$I142)*100,0)</f>
        <v>5.2316477848392742</v>
      </c>
      <c r="X142" s="186">
        <f>IFERROR('AAL mundo '!$O142/(Indicadores!$K142)*100,0)</f>
        <v>32.252569416841744</v>
      </c>
      <c r="Y142" s="186">
        <f>IFERROR('AAL mundo '!$O142/(Indicadores!$M142)*100,0)</f>
        <v>5.8014741727679757</v>
      </c>
      <c r="Z142" s="187">
        <f>IFERROR('AAL mundo '!$O142/(Indicadores!$O142)*100,0)</f>
        <v>2.5347281191869899</v>
      </c>
    </row>
    <row r="143" spans="1:26">
      <c r="A143" s="254" t="str">
        <f>'AAL mundo '!A143</f>
        <v>Middle East and North Africa</v>
      </c>
      <c r="B143" s="254" t="str">
        <f>'AAL mundo '!B143</f>
        <v>LBY</v>
      </c>
      <c r="C143" s="254" t="str">
        <f>'AAL mundo '!C143</f>
        <v>Libya</v>
      </c>
      <c r="D143" s="254" t="str">
        <f>'AAL mundo '!D143</f>
        <v/>
      </c>
      <c r="E143" s="254" t="str">
        <f>'AAL mundo '!E143</f>
        <v>Upper middle income</v>
      </c>
      <c r="F143" s="255">
        <f>'AAL mundo '!F143</f>
        <v>73757.399999999994</v>
      </c>
      <c r="G143" s="189">
        <f>IFERROR('AAL mundo '!$G143/(Indicadores!$I143)*100,0)</f>
        <v>0.34609049259134239</v>
      </c>
      <c r="H143" s="186">
        <f>IFERROR('AAL mundo '!$G143/(Indicadores!$K143)*100,0)</f>
        <v>0.72792126343228813</v>
      </c>
      <c r="I143" s="186">
        <f>IFERROR('AAL mundo '!$G143/(Indicadores!$M143)*100,0)</f>
        <v>1.3260203412163571</v>
      </c>
      <c r="J143" s="187">
        <f>IFERROR('AAL mundo '!$G143/(Indicadores!$O143)*100,0)</f>
        <v>0.19930923754350854</v>
      </c>
      <c r="K143" s="189">
        <f>IFERROR('AAL mundo '!$I143/(Indicadores!$I143)*100,0)</f>
        <v>0</v>
      </c>
      <c r="L143" s="186">
        <f>IFERROR('AAL mundo '!$I143/(Indicadores!$K143)*100,0)</f>
        <v>0</v>
      </c>
      <c r="M143" s="186">
        <f>IFERROR('AAL mundo '!$I143/(Indicadores!$M143)*100,0)</f>
        <v>0</v>
      </c>
      <c r="N143" s="187">
        <f>IFERROR('AAL mundo '!$I143/(Indicadores!$O143)*100,0)</f>
        <v>0</v>
      </c>
      <c r="O143" s="189">
        <f>IFERROR('AAL mundo '!$K143/(Indicadores!$I143)*100,0)</f>
        <v>9.3375154659108926E-3</v>
      </c>
      <c r="P143" s="186">
        <f>IFERROR('AAL mundo '!$K143/(Indicadores!$K143)*100,0)</f>
        <v>1.963930301688506E-2</v>
      </c>
      <c r="Q143" s="186">
        <f>IFERROR('AAL mundo '!$K143/(Indicadores!$M143)*100,0)</f>
        <v>3.5776005724723302E-2</v>
      </c>
      <c r="R143" s="187">
        <f>IFERROR('AAL mundo '!$K143/(Indicadores!$O143)*100,0)</f>
        <v>5.3773597596594993E-3</v>
      </c>
      <c r="S143" s="189">
        <f>IFERROR('AAL mundo '!$M143/(Indicadores!$I143)*100,0)</f>
        <v>9.1266683424870973E-2</v>
      </c>
      <c r="T143" s="186">
        <f>IFERROR('AAL mundo '!$M143/(Indicadores!$K143)*100,0)</f>
        <v>0.19195834884245716</v>
      </c>
      <c r="U143" s="186">
        <f>IFERROR('AAL mundo '!$M143/(Indicadores!$M143)*100,0)</f>
        <v>0.3496816043416503</v>
      </c>
      <c r="V143" s="187">
        <f>IFERROR('AAL mundo '!$M143/(Indicadores!$O143)*100,0)</f>
        <v>5.2559355070220269E-2</v>
      </c>
      <c r="W143" s="189">
        <f>IFERROR('AAL mundo '!$O143/(Indicadores!$I143)*100,0)</f>
        <v>0.44669469148212426</v>
      </c>
      <c r="X143" s="186">
        <f>IFERROR('AAL mundo '!$O143/(Indicadores!$K143)*100,0)</f>
        <v>0.93951891529163045</v>
      </c>
      <c r="Y143" s="186">
        <f>IFERROR('AAL mundo '!$O143/(Indicadores!$M143)*100,0)</f>
        <v>1.7114779512827309</v>
      </c>
      <c r="Z143" s="187">
        <f>IFERROR('AAL mundo '!$O143/(Indicadores!$O143)*100,0)</f>
        <v>0.25724595237338832</v>
      </c>
    </row>
    <row r="144" spans="1:26">
      <c r="A144" s="254" t="str">
        <f>'AAL mundo '!A144</f>
        <v>Europe and Central Asia</v>
      </c>
      <c r="B144" s="254" t="str">
        <f>'AAL mundo '!B144</f>
        <v>LIE</v>
      </c>
      <c r="C144" s="254" t="str">
        <f>'AAL mundo '!C144</f>
        <v>Liechtenstein</v>
      </c>
      <c r="D144" s="254" t="str">
        <f>'AAL mundo '!D144</f>
        <v/>
      </c>
      <c r="E144" s="254" t="str">
        <f>'AAL mundo '!E144</f>
        <v>High income: nonOECD</v>
      </c>
      <c r="F144" s="255">
        <f>'AAL mundo '!F144</f>
        <v>18837.099999999999</v>
      </c>
      <c r="G144" s="189">
        <f>IFERROR('AAL mundo '!$G144/(Indicadores!$I144)*100,0)</f>
        <v>1.3993047997458505</v>
      </c>
      <c r="H144" s="186">
        <f>IFERROR('AAL mundo '!$G144/(Indicadores!$K144)*100,0)</f>
        <v>4.206592811876515</v>
      </c>
      <c r="I144" s="186">
        <f>IFERROR('AAL mundo '!$G144/(Indicadores!$M144)*100,0)</f>
        <v>6.679882076980272</v>
      </c>
      <c r="J144" s="187">
        <f>IFERROR('AAL mundo '!$G144/(Indicadores!$O144)*100,0)</f>
        <v>0.90738674791836882</v>
      </c>
      <c r="K144" s="189">
        <f>IFERROR('AAL mundo '!$I144/(Indicadores!$I144)*100,0)</f>
        <v>0</v>
      </c>
      <c r="L144" s="186">
        <f>IFERROR('AAL mundo '!$I144/(Indicadores!$K144)*100,0)</f>
        <v>0</v>
      </c>
      <c r="M144" s="186">
        <f>IFERROR('AAL mundo '!$I144/(Indicadores!$M144)*100,0)</f>
        <v>0</v>
      </c>
      <c r="N144" s="187">
        <f>IFERROR('AAL mundo '!$I144/(Indicadores!$O144)*100,0)</f>
        <v>0</v>
      </c>
      <c r="O144" s="189">
        <f>IFERROR('AAL mundo '!$K144/(Indicadores!$I144)*100,0)</f>
        <v>0</v>
      </c>
      <c r="P144" s="186">
        <f>IFERROR('AAL mundo '!$K144/(Indicadores!$K144)*100,0)</f>
        <v>0</v>
      </c>
      <c r="Q144" s="186">
        <f>IFERROR('AAL mundo '!$K144/(Indicadores!$M144)*100,0)</f>
        <v>0</v>
      </c>
      <c r="R144" s="187">
        <f>IFERROR('AAL mundo '!$K144/(Indicadores!$O144)*100,0)</f>
        <v>0</v>
      </c>
      <c r="S144" s="189">
        <f>IFERROR('AAL mundo '!$M144/(Indicadores!$I144)*100,0)</f>
        <v>0</v>
      </c>
      <c r="T144" s="186">
        <f>IFERROR('AAL mundo '!$M144/(Indicadores!$K144)*100,0)</f>
        <v>0</v>
      </c>
      <c r="U144" s="186">
        <f>IFERROR('AAL mundo '!$M144/(Indicadores!$M144)*100,0)</f>
        <v>0</v>
      </c>
      <c r="V144" s="187">
        <f>IFERROR('AAL mundo '!$M144/(Indicadores!$O144)*100,0)</f>
        <v>0</v>
      </c>
      <c r="W144" s="189">
        <f>IFERROR('AAL mundo '!$O144/(Indicadores!$I144)*100,0)</f>
        <v>1.3993047997458505</v>
      </c>
      <c r="X144" s="186">
        <f>IFERROR('AAL mundo '!$O144/(Indicadores!$K144)*100,0)</f>
        <v>4.206592811876515</v>
      </c>
      <c r="Y144" s="186">
        <f>IFERROR('AAL mundo '!$O144/(Indicadores!$M144)*100,0)</f>
        <v>6.679882076980272</v>
      </c>
      <c r="Z144" s="187">
        <f>IFERROR('AAL mundo '!$O144/(Indicadores!$O144)*100,0)</f>
        <v>0.90738674791836882</v>
      </c>
    </row>
    <row r="145" spans="1:26">
      <c r="A145" s="254" t="str">
        <f>'AAL mundo '!A145</f>
        <v>Europe and Central Asia</v>
      </c>
      <c r="B145" s="254" t="str">
        <f>'AAL mundo '!B145</f>
        <v>LTU</v>
      </c>
      <c r="C145" s="254" t="str">
        <f>'AAL mundo '!C145</f>
        <v>Lithuania</v>
      </c>
      <c r="D145" s="254" t="str">
        <f>'AAL mundo '!D145</f>
        <v/>
      </c>
      <c r="E145" s="254" t="str">
        <f>'AAL mundo '!E145</f>
        <v>High income: nonOECD</v>
      </c>
      <c r="F145" s="255">
        <f>'AAL mundo '!F145</f>
        <v>135614</v>
      </c>
      <c r="G145" s="189">
        <f>IFERROR('AAL mundo '!$G145/(Indicadores!$I145)*100,0)</f>
        <v>0</v>
      </c>
      <c r="H145" s="186">
        <f>IFERROR('AAL mundo '!$G145/(Indicadores!$K145)*100,0)</f>
        <v>0</v>
      </c>
      <c r="I145" s="186">
        <f>IFERROR('AAL mundo '!$G145/(Indicadores!$M145)*100,0)</f>
        <v>0</v>
      </c>
      <c r="J145" s="187">
        <f>IFERROR('AAL mundo '!$G145/(Indicadores!$O145)*100,0)</f>
        <v>0</v>
      </c>
      <c r="K145" s="189">
        <f>IFERROR('AAL mundo '!$I145/(Indicadores!$I145)*100,0)</f>
        <v>0</v>
      </c>
      <c r="L145" s="186">
        <f>IFERROR('AAL mundo '!$I145/(Indicadores!$K145)*100,0)</f>
        <v>0</v>
      </c>
      <c r="M145" s="186">
        <f>IFERROR('AAL mundo '!$I145/(Indicadores!$M145)*100,0)</f>
        <v>0</v>
      </c>
      <c r="N145" s="187">
        <f>IFERROR('AAL mundo '!$I145/(Indicadores!$O145)*100,0)</f>
        <v>0</v>
      </c>
      <c r="O145" s="189">
        <f>IFERROR('AAL mundo '!$K145/(Indicadores!$I145)*100,0)</f>
        <v>0</v>
      </c>
      <c r="P145" s="186">
        <f>IFERROR('AAL mundo '!$K145/(Indicadores!$K145)*100,0)</f>
        <v>0</v>
      </c>
      <c r="Q145" s="186">
        <f>IFERROR('AAL mundo '!$K145/(Indicadores!$M145)*100,0)</f>
        <v>0</v>
      </c>
      <c r="R145" s="187">
        <f>IFERROR('AAL mundo '!$K145/(Indicadores!$O145)*100,0)</f>
        <v>0</v>
      </c>
      <c r="S145" s="189">
        <f>IFERROR('AAL mundo '!$M145/(Indicadores!$I145)*100,0)</f>
        <v>2.0433460104558607</v>
      </c>
      <c r="T145" s="186">
        <f>IFERROR('AAL mundo '!$M145/(Indicadores!$K145)*100,0)</f>
        <v>5.2030611698682705</v>
      </c>
      <c r="U145" s="186">
        <f>IFERROR('AAL mundo '!$M145/(Indicadores!$M145)*100,0)</f>
        <v>1.6287872495705185</v>
      </c>
      <c r="V145" s="187">
        <f>IFERROR('AAL mundo '!$M145/(Indicadores!$O145)*100,0)</f>
        <v>0.77187792436711122</v>
      </c>
      <c r="W145" s="189">
        <f>IFERROR('AAL mundo '!$O145/(Indicadores!$I145)*100,0)</f>
        <v>2.0433460104558607</v>
      </c>
      <c r="X145" s="186">
        <f>IFERROR('AAL mundo '!$O145/(Indicadores!$K145)*100,0)</f>
        <v>5.2030611698682705</v>
      </c>
      <c r="Y145" s="186">
        <f>IFERROR('AAL mundo '!$O145/(Indicadores!$M145)*100,0)</f>
        <v>1.6287872495705185</v>
      </c>
      <c r="Z145" s="187">
        <f>IFERROR('AAL mundo '!$O145/(Indicadores!$O145)*100,0)</f>
        <v>0.77187792436711122</v>
      </c>
    </row>
    <row r="146" spans="1:26">
      <c r="A146" s="254" t="str">
        <f>'AAL mundo '!A146</f>
        <v>Europe and Central Asia</v>
      </c>
      <c r="B146" s="254" t="str">
        <f>'AAL mundo '!B146</f>
        <v>LUX</v>
      </c>
      <c r="C146" s="254" t="str">
        <f>'AAL mundo '!C146</f>
        <v>Luxembourg</v>
      </c>
      <c r="D146" s="254" t="str">
        <f>'AAL mundo '!D146</f>
        <v/>
      </c>
      <c r="E146" s="254" t="str">
        <f>'AAL mundo '!E146</f>
        <v>High income: OECD</v>
      </c>
      <c r="F146" s="255">
        <f>'AAL mundo '!F146</f>
        <v>201131</v>
      </c>
      <c r="G146" s="189">
        <f>IFERROR('AAL mundo '!$G146/(Indicadores!$I146)*100,0)</f>
        <v>0</v>
      </c>
      <c r="H146" s="186">
        <f>IFERROR('AAL mundo '!$G146/(Indicadores!$K146)*100,0)</f>
        <v>0</v>
      </c>
      <c r="I146" s="186">
        <f>IFERROR('AAL mundo '!$G146/(Indicadores!$M146)*100,0)</f>
        <v>1.7233962173843733</v>
      </c>
      <c r="J146" s="187">
        <f>IFERROR('AAL mundo '!$G146/(Indicadores!$O146)*100,0)</f>
        <v>0.24683584049262802</v>
      </c>
      <c r="K146" s="189">
        <f>IFERROR('AAL mundo '!$I146/(Indicadores!$I146)*100,0)</f>
        <v>0</v>
      </c>
      <c r="L146" s="186">
        <f>IFERROR('AAL mundo '!$I146/(Indicadores!$K146)*100,0)</f>
        <v>0</v>
      </c>
      <c r="M146" s="186">
        <f>IFERROR('AAL mundo '!$I146/(Indicadores!$M146)*100,0)</f>
        <v>0</v>
      </c>
      <c r="N146" s="187">
        <f>IFERROR('AAL mundo '!$I146/(Indicadores!$O146)*100,0)</f>
        <v>0</v>
      </c>
      <c r="O146" s="189">
        <f>IFERROR('AAL mundo '!$K146/(Indicadores!$I146)*100,0)</f>
        <v>0</v>
      </c>
      <c r="P146" s="186">
        <f>IFERROR('AAL mundo '!$K146/(Indicadores!$K146)*100,0)</f>
        <v>0</v>
      </c>
      <c r="Q146" s="186">
        <f>IFERROR('AAL mundo '!$K146/(Indicadores!$M146)*100,0)</f>
        <v>0</v>
      </c>
      <c r="R146" s="187">
        <f>IFERROR('AAL mundo '!$K146/(Indicadores!$O146)*100,0)</f>
        <v>0</v>
      </c>
      <c r="S146" s="189">
        <f>IFERROR('AAL mundo '!$M146/(Indicadores!$I146)*100,0)</f>
        <v>0</v>
      </c>
      <c r="T146" s="186">
        <f>IFERROR('AAL mundo '!$M146/(Indicadores!$K146)*100,0)</f>
        <v>0</v>
      </c>
      <c r="U146" s="186">
        <f>IFERROR('AAL mundo '!$M146/(Indicadores!$M146)*100,0)</f>
        <v>0.87403591130345382</v>
      </c>
      <c r="V146" s="187">
        <f>IFERROR('AAL mundo '!$M146/(Indicadores!$O146)*100,0)</f>
        <v>0.12518501933047377</v>
      </c>
      <c r="W146" s="189">
        <f>IFERROR('AAL mundo '!$O146/(Indicadores!$I146)*100,0)</f>
        <v>0</v>
      </c>
      <c r="X146" s="186">
        <f>IFERROR('AAL mundo '!$O146/(Indicadores!$K146)*100,0)</f>
        <v>0</v>
      </c>
      <c r="Y146" s="186">
        <f>IFERROR('AAL mundo '!$O146/(Indicadores!$M146)*100,0)</f>
        <v>2.597432128687827</v>
      </c>
      <c r="Z146" s="187">
        <f>IFERROR('AAL mundo '!$O146/(Indicadores!$O146)*100,0)</f>
        <v>0.37202085982310179</v>
      </c>
    </row>
    <row r="147" spans="1:26">
      <c r="A147" s="254" t="str">
        <f>'AAL mundo '!A147</f>
        <v>Sub-Saharan Africa</v>
      </c>
      <c r="B147" s="254" t="str">
        <f>'AAL mundo '!B147</f>
        <v>MDG</v>
      </c>
      <c r="C147" s="254" t="str">
        <f>'AAL mundo '!C147</f>
        <v>Madagascar</v>
      </c>
      <c r="D147" s="254" t="str">
        <f>'AAL mundo '!D147</f>
        <v/>
      </c>
      <c r="E147" s="254" t="str">
        <f>'AAL mundo '!E147</f>
        <v>Low income</v>
      </c>
      <c r="F147" s="255">
        <f>'AAL mundo '!F147</f>
        <v>23496.400000000001</v>
      </c>
      <c r="G147" s="189">
        <f>IFERROR('AAL mundo '!$G147/(Indicadores!$I147)*100,0)</f>
        <v>2.1116890960293708</v>
      </c>
      <c r="H147" s="186">
        <f>IFERROR('AAL mundo '!$G147/(Indicadores!$K147)*100,0)</f>
        <v>0.31972116274959395</v>
      </c>
      <c r="I147" s="186">
        <f>IFERROR('AAL mundo '!$G147/(Indicadores!$M147)*100,0)</f>
        <v>0.262729713997088</v>
      </c>
      <c r="J147" s="187">
        <f>IFERROR('AAL mundo '!$G147/(Indicadores!$O147)*100,0)</f>
        <v>0.13499880529747973</v>
      </c>
      <c r="K147" s="189">
        <f>IFERROR('AAL mundo '!$I147/(Indicadores!$I147)*100,0)</f>
        <v>750.96033266727261</v>
      </c>
      <c r="L147" s="186">
        <f>IFERROR('AAL mundo '!$I147/(Indicadores!$K147)*100,0)</f>
        <v>113.69946039436422</v>
      </c>
      <c r="M147" s="186">
        <f>IFERROR('AAL mundo '!$I147/(Indicadores!$M147)*100,0)</f>
        <v>93.432122084550656</v>
      </c>
      <c r="N147" s="187">
        <f>IFERROR('AAL mundo '!$I147/(Indicadores!$O147)*100,0)</f>
        <v>48.008368242514095</v>
      </c>
      <c r="O147" s="189">
        <f>IFERROR('AAL mundo '!$K147/(Indicadores!$I147)*100,0)</f>
        <v>0</v>
      </c>
      <c r="P147" s="186">
        <f>IFERROR('AAL mundo '!$K147/(Indicadores!$K147)*100,0)</f>
        <v>0</v>
      </c>
      <c r="Q147" s="186">
        <f>IFERROR('AAL mundo '!$K147/(Indicadores!$M147)*100,0)</f>
        <v>0</v>
      </c>
      <c r="R147" s="187">
        <f>IFERROR('AAL mundo '!$K147/(Indicadores!$O147)*100,0)</f>
        <v>0</v>
      </c>
      <c r="S147" s="189">
        <f>IFERROR('AAL mundo '!$M147/(Indicadores!$I147)*100,0)</f>
        <v>209.05722050690775</v>
      </c>
      <c r="T147" s="186">
        <f>IFERROR('AAL mundo '!$M147/(Indicadores!$K147)*100,0)</f>
        <v>31.652395112209803</v>
      </c>
      <c r="U147" s="186">
        <f>IFERROR('AAL mundo '!$M147/(Indicadores!$M147)*100,0)</f>
        <v>26.010241685711716</v>
      </c>
      <c r="V147" s="187">
        <f>IFERROR('AAL mundo '!$M147/(Indicadores!$O147)*100,0)</f>
        <v>13.364881724450495</v>
      </c>
      <c r="W147" s="189">
        <f>IFERROR('AAL mundo '!$O147/(Indicadores!$I147)*100,0)</f>
        <v>962.12924227020994</v>
      </c>
      <c r="X147" s="186">
        <f>IFERROR('AAL mundo '!$O147/(Indicadores!$K147)*100,0)</f>
        <v>145.67157666932366</v>
      </c>
      <c r="Y147" s="186">
        <f>IFERROR('AAL mundo '!$O147/(Indicadores!$M147)*100,0)</f>
        <v>119.70509348425948</v>
      </c>
      <c r="Z147" s="187">
        <f>IFERROR('AAL mundo '!$O147/(Indicadores!$O147)*100,0)</f>
        <v>61.508248772262078</v>
      </c>
    </row>
    <row r="148" spans="1:26">
      <c r="A148" s="254" t="str">
        <f>'AAL mundo '!A148</f>
        <v>Sub-Saharan Africa</v>
      </c>
      <c r="B148" s="254" t="str">
        <f>'AAL mundo '!B148</f>
        <v>MWI</v>
      </c>
      <c r="C148" s="254" t="str">
        <f>'AAL mundo '!C148</f>
        <v>Malawi</v>
      </c>
      <c r="D148" s="254" t="str">
        <f>'AAL mundo '!D148</f>
        <v/>
      </c>
      <c r="E148" s="254" t="str">
        <f>'AAL mundo '!E148</f>
        <v>Low income</v>
      </c>
      <c r="F148" s="255">
        <f>'AAL mundo '!F148</f>
        <v>18357</v>
      </c>
      <c r="G148" s="189">
        <f>IFERROR('AAL mundo '!$G148/(Indicadores!$I148)*100,0)</f>
        <v>16.056570453242909</v>
      </c>
      <c r="H148" s="186">
        <f>IFERROR('AAL mundo '!$G148/(Indicadores!$K148)*100,0)</f>
        <v>4.9876189559662905</v>
      </c>
      <c r="I148" s="186">
        <f>IFERROR('AAL mundo '!$G148/(Indicadores!$M148)*100,0)</f>
        <v>2.7999371191340034</v>
      </c>
      <c r="J148" s="187">
        <f>IFERROR('AAL mundo '!$G148/(Indicadores!$O148)*100,0)</f>
        <v>1.6130927663236914</v>
      </c>
      <c r="K148" s="189">
        <f>IFERROR('AAL mundo '!$I148/(Indicadores!$I148)*100,0)</f>
        <v>0</v>
      </c>
      <c r="L148" s="186">
        <f>IFERROR('AAL mundo '!$I148/(Indicadores!$K148)*100,0)</f>
        <v>0</v>
      </c>
      <c r="M148" s="186">
        <f>IFERROR('AAL mundo '!$I148/(Indicadores!$M148)*100,0)</f>
        <v>0</v>
      </c>
      <c r="N148" s="187">
        <f>IFERROR('AAL mundo '!$I148/(Indicadores!$O148)*100,0)</f>
        <v>0</v>
      </c>
      <c r="O148" s="189">
        <f>IFERROR('AAL mundo '!$K148/(Indicadores!$I148)*100,0)</f>
        <v>0</v>
      </c>
      <c r="P148" s="186">
        <f>IFERROR('AAL mundo '!$K148/(Indicadores!$K148)*100,0)</f>
        <v>0</v>
      </c>
      <c r="Q148" s="186">
        <f>IFERROR('AAL mundo '!$K148/(Indicadores!$M148)*100,0)</f>
        <v>0</v>
      </c>
      <c r="R148" s="187">
        <f>IFERROR('AAL mundo '!$K148/(Indicadores!$O148)*100,0)</f>
        <v>0</v>
      </c>
      <c r="S148" s="189">
        <f>IFERROR('AAL mundo '!$M148/(Indicadores!$I148)*100,0)</f>
        <v>90.171349923394629</v>
      </c>
      <c r="T148" s="186">
        <f>IFERROR('AAL mundo '!$M148/(Indicadores!$K148)*100,0)</f>
        <v>28.009738161249722</v>
      </c>
      <c r="U148" s="186">
        <f>IFERROR('AAL mundo '!$M148/(Indicadores!$M148)*100,0)</f>
        <v>15.724037114161082</v>
      </c>
      <c r="V148" s="187">
        <f>IFERROR('AAL mundo '!$M148/(Indicadores!$O148)*100,0)</f>
        <v>9.058892913317802</v>
      </c>
      <c r="W148" s="189">
        <f>IFERROR('AAL mundo '!$O148/(Indicadores!$I148)*100,0)</f>
        <v>106.22792037663756</v>
      </c>
      <c r="X148" s="186">
        <f>IFERROR('AAL mundo '!$O148/(Indicadores!$K148)*100,0)</f>
        <v>32.997357117216012</v>
      </c>
      <c r="Y148" s="186">
        <f>IFERROR('AAL mundo '!$O148/(Indicadores!$M148)*100,0)</f>
        <v>18.523974233295089</v>
      </c>
      <c r="Z148" s="187">
        <f>IFERROR('AAL mundo '!$O148/(Indicadores!$O148)*100,0)</f>
        <v>10.671985679641494</v>
      </c>
    </row>
    <row r="149" spans="1:26">
      <c r="A149" s="254" t="str">
        <f>'AAL mundo '!A149</f>
        <v>East Asia and the Pacific</v>
      </c>
      <c r="B149" s="254" t="str">
        <f>'AAL mundo '!B149</f>
        <v>MYS</v>
      </c>
      <c r="C149" s="254" t="str">
        <f>'AAL mundo '!C149</f>
        <v>Malaysia</v>
      </c>
      <c r="D149" s="254" t="str">
        <f>'AAL mundo '!D149</f>
        <v/>
      </c>
      <c r="E149" s="254" t="str">
        <f>'AAL mundo '!E149</f>
        <v>Upper middle income</v>
      </c>
      <c r="F149" s="255">
        <f>'AAL mundo '!F149</f>
        <v>1170980</v>
      </c>
      <c r="G149" s="189">
        <f>IFERROR('AAL mundo '!$G149/(Indicadores!$I149)*100,0)</f>
        <v>0.33393989757483844</v>
      </c>
      <c r="H149" s="186">
        <f>IFERROR('AAL mundo '!$G149/(Indicadores!$K149)*100,0)</f>
        <v>0.16747287031991145</v>
      </c>
      <c r="I149" s="186">
        <f>IFERROR('AAL mundo '!$G149/(Indicadores!$M149)*100,0)</f>
        <v>5.1560520669857439E-2</v>
      </c>
      <c r="J149" s="187">
        <f>IFERROR('AAL mundo '!$G149/(Indicadores!$O149)*100,0)</f>
        <v>3.5260494334303352E-2</v>
      </c>
      <c r="K149" s="189">
        <f>IFERROR('AAL mundo '!$I149/(Indicadores!$I149)*100,0)</f>
        <v>0</v>
      </c>
      <c r="L149" s="186">
        <f>IFERROR('AAL mundo '!$I149/(Indicadores!$K149)*100,0)</f>
        <v>0</v>
      </c>
      <c r="M149" s="186">
        <f>IFERROR('AAL mundo '!$I149/(Indicadores!$M149)*100,0)</f>
        <v>0</v>
      </c>
      <c r="N149" s="187">
        <f>IFERROR('AAL mundo '!$I149/(Indicadores!$O149)*100,0)</f>
        <v>0</v>
      </c>
      <c r="O149" s="189">
        <f>IFERROR('AAL mundo '!$K149/(Indicadores!$I149)*100,0)</f>
        <v>0</v>
      </c>
      <c r="P149" s="186">
        <f>IFERROR('AAL mundo '!$K149/(Indicadores!$K149)*100,0)</f>
        <v>0</v>
      </c>
      <c r="Q149" s="186">
        <f>IFERROR('AAL mundo '!$K149/(Indicadores!$M149)*100,0)</f>
        <v>0</v>
      </c>
      <c r="R149" s="187">
        <f>IFERROR('AAL mundo '!$K149/(Indicadores!$O149)*100,0)</f>
        <v>0</v>
      </c>
      <c r="S149" s="189">
        <f>IFERROR('AAL mundo '!$M149/(Indicadores!$I149)*100,0)</f>
        <v>36.467255506947609</v>
      </c>
      <c r="T149" s="186">
        <f>IFERROR('AAL mundo '!$M149/(Indicadores!$K149)*100,0)</f>
        <v>18.288548318996316</v>
      </c>
      <c r="U149" s="186">
        <f>IFERROR('AAL mundo '!$M149/(Indicadores!$M149)*100,0)</f>
        <v>5.6305661437701131</v>
      </c>
      <c r="V149" s="187">
        <f>IFERROR('AAL mundo '!$M149/(Indicadores!$O149)*100,0)</f>
        <v>3.8505535443010359</v>
      </c>
      <c r="W149" s="189">
        <f>IFERROR('AAL mundo '!$O149/(Indicadores!$I149)*100,0)</f>
        <v>36.801195404522446</v>
      </c>
      <c r="X149" s="186">
        <f>IFERROR('AAL mundo '!$O149/(Indicadores!$K149)*100,0)</f>
        <v>18.456021189316228</v>
      </c>
      <c r="Y149" s="186">
        <f>IFERROR('AAL mundo '!$O149/(Indicadores!$M149)*100,0)</f>
        <v>5.6821266644399708</v>
      </c>
      <c r="Z149" s="187">
        <f>IFERROR('AAL mundo '!$O149/(Indicadores!$O149)*100,0)</f>
        <v>3.8858140386353388</v>
      </c>
    </row>
    <row r="150" spans="1:26">
      <c r="A150" s="254" t="str">
        <f>'AAL mundo '!A150</f>
        <v>South Asia</v>
      </c>
      <c r="B150" s="254" t="str">
        <f>'AAL mundo '!B150</f>
        <v>MDV</v>
      </c>
      <c r="C150" s="254" t="str">
        <f>'AAL mundo '!C150</f>
        <v>Maldives</v>
      </c>
      <c r="D150" s="254" t="str">
        <f>'AAL mundo '!D150</f>
        <v>SIDS</v>
      </c>
      <c r="E150" s="254" t="str">
        <f>'AAL mundo '!E150</f>
        <v>Upper middle income</v>
      </c>
      <c r="F150" s="255">
        <f>'AAL mundo '!F150</f>
        <v>7443.12</v>
      </c>
      <c r="G150" s="189">
        <f>IFERROR('AAL mundo '!$G150/(Indicadores!$I150)*100,0)</f>
        <v>0</v>
      </c>
      <c r="H150" s="186">
        <f>IFERROR('AAL mundo '!$G150/(Indicadores!$K150)*100,0)</f>
        <v>0</v>
      </c>
      <c r="I150" s="186">
        <f>IFERROR('AAL mundo '!$G150/(Indicadores!$M150)*100,0)</f>
        <v>0</v>
      </c>
      <c r="J150" s="187">
        <f>IFERROR('AAL mundo '!$G150/(Indicadores!$O150)*100,0)</f>
        <v>0</v>
      </c>
      <c r="K150" s="189">
        <f>IFERROR('AAL mundo '!$I150/(Indicadores!$I150)*100,0)</f>
        <v>0</v>
      </c>
      <c r="L150" s="186">
        <f>IFERROR('AAL mundo '!$I150/(Indicadores!$K150)*100,0)</f>
        <v>0</v>
      </c>
      <c r="M150" s="186">
        <f>IFERROR('AAL mundo '!$I150/(Indicadores!$M150)*100,0)</f>
        <v>0</v>
      </c>
      <c r="N150" s="187">
        <f>IFERROR('AAL mundo '!$I150/(Indicadores!$O150)*100,0)</f>
        <v>0</v>
      </c>
      <c r="O150" s="189">
        <f>IFERROR('AAL mundo '!$K150/(Indicadores!$I150)*100,0)</f>
        <v>3.3939069872405268E-2</v>
      </c>
      <c r="P150" s="186">
        <f>IFERROR('AAL mundo '!$K150/(Indicadores!$K150)*100,0)</f>
        <v>0.55865997037161486</v>
      </c>
      <c r="Q150" s="186">
        <f>IFERROR('AAL mundo '!$K150/(Indicadores!$M150)*100,0)</f>
        <v>3.8509175893453637E-2</v>
      </c>
      <c r="R150" s="187">
        <f>IFERROR('AAL mundo '!$K150/(Indicadores!$O150)*100,0)</f>
        <v>1.7475673380949172E-2</v>
      </c>
      <c r="S150" s="189">
        <f>IFERROR('AAL mundo '!$M150/(Indicadores!$I150)*100,0)</f>
        <v>0</v>
      </c>
      <c r="T150" s="186">
        <f>IFERROR('AAL mundo '!$M150/(Indicadores!$K150)*100,0)</f>
        <v>0</v>
      </c>
      <c r="U150" s="186">
        <f>IFERROR('AAL mundo '!$M150/(Indicadores!$M150)*100,0)</f>
        <v>0</v>
      </c>
      <c r="V150" s="187">
        <f>IFERROR('AAL mundo '!$M150/(Indicadores!$O150)*100,0)</f>
        <v>0</v>
      </c>
      <c r="W150" s="189">
        <f>IFERROR('AAL mundo '!$O150/(Indicadores!$I150)*100,0)</f>
        <v>3.3939069872405268E-2</v>
      </c>
      <c r="X150" s="186">
        <f>IFERROR('AAL mundo '!$O150/(Indicadores!$K150)*100,0)</f>
        <v>0.55865997037161486</v>
      </c>
      <c r="Y150" s="186">
        <f>IFERROR('AAL mundo '!$O150/(Indicadores!$M150)*100,0)</f>
        <v>3.8509175893453637E-2</v>
      </c>
      <c r="Z150" s="187">
        <f>IFERROR('AAL mundo '!$O150/(Indicadores!$O150)*100,0)</f>
        <v>1.7475673380949172E-2</v>
      </c>
    </row>
    <row r="151" spans="1:26">
      <c r="A151" s="254" t="str">
        <f>'AAL mundo '!A151</f>
        <v>Sub-Saharan Africa</v>
      </c>
      <c r="B151" s="254" t="str">
        <f>'AAL mundo '!B151</f>
        <v>MLI</v>
      </c>
      <c r="C151" s="254" t="str">
        <f>'AAL mundo '!C151</f>
        <v>Mali</v>
      </c>
      <c r="D151" s="254" t="str">
        <f>'AAL mundo '!D151</f>
        <v/>
      </c>
      <c r="E151" s="254" t="str">
        <f>'AAL mundo '!E151</f>
        <v>Low income</v>
      </c>
      <c r="F151" s="255">
        <f>'AAL mundo '!F151</f>
        <v>27719.200000000001</v>
      </c>
      <c r="G151" s="189">
        <f>IFERROR('AAL mundo '!$G151/(Indicadores!$I151)*100,0)</f>
        <v>0</v>
      </c>
      <c r="H151" s="186">
        <f>IFERROR('AAL mundo '!$G151/(Indicadores!$K151)*100,0)</f>
        <v>0</v>
      </c>
      <c r="I151" s="186">
        <f>IFERROR('AAL mundo '!$G151/(Indicadores!$M151)*100,0)</f>
        <v>0</v>
      </c>
      <c r="J151" s="187">
        <f>IFERROR('AAL mundo '!$G151/(Indicadores!$O151)*100,0)</f>
        <v>0</v>
      </c>
      <c r="K151" s="189">
        <f>IFERROR('AAL mundo '!$I151/(Indicadores!$I151)*100,0)</f>
        <v>0</v>
      </c>
      <c r="L151" s="186">
        <f>IFERROR('AAL mundo '!$I151/(Indicadores!$K151)*100,0)</f>
        <v>0</v>
      </c>
      <c r="M151" s="186">
        <f>IFERROR('AAL mundo '!$I151/(Indicadores!$M151)*100,0)</f>
        <v>0</v>
      </c>
      <c r="N151" s="187">
        <f>IFERROR('AAL mundo '!$I151/(Indicadores!$O151)*100,0)</f>
        <v>0</v>
      </c>
      <c r="O151" s="189">
        <f>IFERROR('AAL mundo '!$K151/(Indicadores!$I151)*100,0)</f>
        <v>0</v>
      </c>
      <c r="P151" s="186">
        <f>IFERROR('AAL mundo '!$K151/(Indicadores!$K151)*100,0)</f>
        <v>0</v>
      </c>
      <c r="Q151" s="186">
        <f>IFERROR('AAL mundo '!$K151/(Indicadores!$M151)*100,0)</f>
        <v>0</v>
      </c>
      <c r="R151" s="187">
        <f>IFERROR('AAL mundo '!$K151/(Indicadores!$O151)*100,0)</f>
        <v>0</v>
      </c>
      <c r="S151" s="189">
        <f>IFERROR('AAL mundo '!$M151/(Indicadores!$I151)*100,0)</f>
        <v>29.244710607342522</v>
      </c>
      <c r="T151" s="186">
        <f>IFERROR('AAL mundo '!$M151/(Indicadores!$K151)*100,0)</f>
        <v>21.458578922746536</v>
      </c>
      <c r="U151" s="186">
        <f>IFERROR('AAL mundo '!$M151/(Indicadores!$M151)*100,0)</f>
        <v>10.73313229450012</v>
      </c>
      <c r="V151" s="187">
        <f>IFERROR('AAL mundo '!$M151/(Indicadores!$O151)*100,0)</f>
        <v>5.748280287841685</v>
      </c>
      <c r="W151" s="189">
        <f>IFERROR('AAL mundo '!$O151/(Indicadores!$I151)*100,0)</f>
        <v>29.244710607342522</v>
      </c>
      <c r="X151" s="186">
        <f>IFERROR('AAL mundo '!$O151/(Indicadores!$K151)*100,0)</f>
        <v>21.458578922746536</v>
      </c>
      <c r="Y151" s="186">
        <f>IFERROR('AAL mundo '!$O151/(Indicadores!$M151)*100,0)</f>
        <v>10.73313229450012</v>
      </c>
      <c r="Z151" s="187">
        <f>IFERROR('AAL mundo '!$O151/(Indicadores!$O151)*100,0)</f>
        <v>5.748280287841685</v>
      </c>
    </row>
    <row r="152" spans="1:26">
      <c r="A152" s="254" t="str">
        <f>'AAL mundo '!A152</f>
        <v>Middle East and North Africa</v>
      </c>
      <c r="B152" s="254" t="str">
        <f>'AAL mundo '!B152</f>
        <v>MLT</v>
      </c>
      <c r="C152" s="254" t="str">
        <f>'AAL mundo '!C152</f>
        <v>Malta</v>
      </c>
      <c r="D152" s="254" t="str">
        <f>'AAL mundo '!D152</f>
        <v/>
      </c>
      <c r="E152" s="254" t="str">
        <f>'AAL mundo '!E152</f>
        <v>High income: nonOECD</v>
      </c>
      <c r="F152" s="255">
        <f>'AAL mundo '!F152</f>
        <v>36990.199999999997</v>
      </c>
      <c r="G152" s="189">
        <f>IFERROR('AAL mundo '!$G152/(Indicadores!$I152)*100,0)</f>
        <v>1.0002202705059136</v>
      </c>
      <c r="H152" s="186">
        <f>IFERROR('AAL mundo '!$G152/(Indicadores!$K152)*100,0)</f>
        <v>3.5747480765198021</v>
      </c>
      <c r="I152" s="186">
        <f>IFERROR('AAL mundo '!$G152/(Indicadores!$M152)*100,0)</f>
        <v>2.218419690661535</v>
      </c>
      <c r="J152" s="187">
        <f>IFERROR('AAL mundo '!$G152/(Indicadores!$O152)*100,0)</f>
        <v>0.57793743392907526</v>
      </c>
      <c r="K152" s="189">
        <f>IFERROR('AAL mundo '!$I152/(Indicadores!$I152)*100,0)</f>
        <v>0</v>
      </c>
      <c r="L152" s="186">
        <f>IFERROR('AAL mundo '!$I152/(Indicadores!$K152)*100,0)</f>
        <v>0</v>
      </c>
      <c r="M152" s="186">
        <f>IFERROR('AAL mundo '!$I152/(Indicadores!$M152)*100,0)</f>
        <v>0</v>
      </c>
      <c r="N152" s="187">
        <f>IFERROR('AAL mundo '!$I152/(Indicadores!$O152)*100,0)</f>
        <v>0</v>
      </c>
      <c r="O152" s="189">
        <f>IFERROR('AAL mundo '!$K152/(Indicadores!$I152)*100,0)</f>
        <v>0</v>
      </c>
      <c r="P152" s="186">
        <f>IFERROR('AAL mundo '!$K152/(Indicadores!$K152)*100,0)</f>
        <v>0</v>
      </c>
      <c r="Q152" s="186">
        <f>IFERROR('AAL mundo '!$K152/(Indicadores!$M152)*100,0)</f>
        <v>0</v>
      </c>
      <c r="R152" s="187">
        <f>IFERROR('AAL mundo '!$K152/(Indicadores!$O152)*100,0)</f>
        <v>0</v>
      </c>
      <c r="S152" s="189">
        <f>IFERROR('AAL mundo '!$M152/(Indicadores!$I152)*100,0)</f>
        <v>0</v>
      </c>
      <c r="T152" s="186">
        <f>IFERROR('AAL mundo '!$M152/(Indicadores!$K152)*100,0)</f>
        <v>0</v>
      </c>
      <c r="U152" s="186">
        <f>IFERROR('AAL mundo '!$M152/(Indicadores!$M152)*100,0)</f>
        <v>0</v>
      </c>
      <c r="V152" s="187">
        <f>IFERROR('AAL mundo '!$M152/(Indicadores!$O152)*100,0)</f>
        <v>0</v>
      </c>
      <c r="W152" s="189">
        <f>IFERROR('AAL mundo '!$O152/(Indicadores!$I152)*100,0)</f>
        <v>1.0002202705059136</v>
      </c>
      <c r="X152" s="186">
        <f>IFERROR('AAL mundo '!$O152/(Indicadores!$K152)*100,0)</f>
        <v>3.5747480765198021</v>
      </c>
      <c r="Y152" s="186">
        <f>IFERROR('AAL mundo '!$O152/(Indicadores!$M152)*100,0)</f>
        <v>2.218419690661535</v>
      </c>
      <c r="Z152" s="187">
        <f>IFERROR('AAL mundo '!$O152/(Indicadores!$O152)*100,0)</f>
        <v>0.57793743392907526</v>
      </c>
    </row>
    <row r="153" spans="1:26">
      <c r="A153" s="254" t="str">
        <f>'AAL mundo '!A153</f>
        <v>East Asia and the Pacific</v>
      </c>
      <c r="B153" s="254" t="str">
        <f>'AAL mundo '!B153</f>
        <v>MHL</v>
      </c>
      <c r="C153" s="254" t="str">
        <f>'AAL mundo '!C153</f>
        <v>Marshall Islands</v>
      </c>
      <c r="D153" s="254" t="str">
        <f>'AAL mundo '!D153</f>
        <v>SIDS</v>
      </c>
      <c r="E153" s="254" t="str">
        <f>'AAL mundo '!E153</f>
        <v>Upper middle income</v>
      </c>
      <c r="F153" s="255">
        <f>'AAL mundo '!F153</f>
        <v>766.31399999999996</v>
      </c>
      <c r="G153" s="189">
        <f>IFERROR('AAL mundo '!$G153/(Indicadores!$I153)*100,0)</f>
        <v>0</v>
      </c>
      <c r="H153" s="186">
        <f>IFERROR('AAL mundo '!$G153/(Indicadores!$K153)*100,0)</f>
        <v>0</v>
      </c>
      <c r="I153" s="186">
        <f>IFERROR('AAL mundo '!$G153/(Indicadores!$M153)*100,0)</f>
        <v>0</v>
      </c>
      <c r="J153" s="187">
        <f>IFERROR('AAL mundo '!$G153/(Indicadores!$O153)*100,0)</f>
        <v>0</v>
      </c>
      <c r="K153" s="189">
        <f>IFERROR('AAL mundo '!$I153/(Indicadores!$I153)*100,0)</f>
        <v>1.5827261682888589</v>
      </c>
      <c r="L153" s="186">
        <f>IFERROR('AAL mundo '!$I153/(Indicadores!$K153)*100,0)</f>
        <v>1.0624593415112749</v>
      </c>
      <c r="M153" s="186">
        <f>IFERROR('AAL mundo '!$I153/(Indicadores!$M153)*100,0)</f>
        <v>1.6096796647676728</v>
      </c>
      <c r="N153" s="187">
        <f>IFERROR('AAL mundo '!$I153/(Indicadores!$O153)*100,0)</f>
        <v>0.45573132136510841</v>
      </c>
      <c r="O153" s="189">
        <f>IFERROR('AAL mundo '!$K153/(Indicadores!$I153)*100,0)</f>
        <v>0</v>
      </c>
      <c r="P153" s="186">
        <f>IFERROR('AAL mundo '!$K153/(Indicadores!$K153)*100,0)</f>
        <v>0</v>
      </c>
      <c r="Q153" s="186">
        <f>IFERROR('AAL mundo '!$K153/(Indicadores!$M153)*100,0)</f>
        <v>0</v>
      </c>
      <c r="R153" s="187">
        <f>IFERROR('AAL mundo '!$K153/(Indicadores!$O153)*100,0)</f>
        <v>0</v>
      </c>
      <c r="S153" s="189">
        <f>IFERROR('AAL mundo '!$M153/(Indicadores!$I153)*100,0)</f>
        <v>0</v>
      </c>
      <c r="T153" s="186">
        <f>IFERROR('AAL mundo '!$M153/(Indicadores!$K153)*100,0)</f>
        <v>0</v>
      </c>
      <c r="U153" s="186">
        <f>IFERROR('AAL mundo '!$M153/(Indicadores!$M153)*100,0)</f>
        <v>0</v>
      </c>
      <c r="V153" s="187">
        <f>IFERROR('AAL mundo '!$M153/(Indicadores!$O153)*100,0)</f>
        <v>0</v>
      </c>
      <c r="W153" s="189">
        <f>IFERROR('AAL mundo '!$O153/(Indicadores!$I153)*100,0)</f>
        <v>1.5827261682888589</v>
      </c>
      <c r="X153" s="186">
        <f>IFERROR('AAL mundo '!$O153/(Indicadores!$K153)*100,0)</f>
        <v>1.0624593415112749</v>
      </c>
      <c r="Y153" s="186">
        <f>IFERROR('AAL mundo '!$O153/(Indicadores!$M153)*100,0)</f>
        <v>1.6096796647676728</v>
      </c>
      <c r="Z153" s="187">
        <f>IFERROR('AAL mundo '!$O153/(Indicadores!$O153)*100,0)</f>
        <v>0.45573132136510841</v>
      </c>
    </row>
    <row r="154" spans="1:26">
      <c r="A154" s="254" t="str">
        <f>'AAL mundo '!A154</f>
        <v>LAC</v>
      </c>
      <c r="B154" s="254" t="str">
        <f>'AAL mundo '!B154</f>
        <v>MTQ</v>
      </c>
      <c r="C154" s="254" t="str">
        <f>'AAL mundo '!C154</f>
        <v>Martinique</v>
      </c>
      <c r="D154" s="254" t="str">
        <f>'AAL mundo '!D154</f>
        <v>SIDS</v>
      </c>
      <c r="E154" s="254" t="str">
        <f>'AAL mundo '!E154</f>
        <v>N.D</v>
      </c>
      <c r="F154" s="255">
        <f>'AAL mundo '!F154</f>
        <v>39559.9</v>
      </c>
      <c r="G154" s="189">
        <f>IFERROR('AAL mundo '!$G154/(Indicadores!$I154)*100,0)</f>
        <v>0</v>
      </c>
      <c r="H154" s="186">
        <f>IFERROR('AAL mundo '!$G154/(Indicadores!$K154)*100,0)</f>
        <v>0</v>
      </c>
      <c r="I154" s="186">
        <f>IFERROR('AAL mundo '!$G154/(Indicadores!$M154)*100,0)</f>
        <v>0</v>
      </c>
      <c r="J154" s="187">
        <f>IFERROR('AAL mundo '!$G154/(Indicadores!$O154)*100,0)</f>
        <v>0</v>
      </c>
      <c r="K154" s="189">
        <f>IFERROR('AAL mundo '!$I154/(Indicadores!$I154)*100,0)</f>
        <v>0</v>
      </c>
      <c r="L154" s="186">
        <f>IFERROR('AAL mundo '!$I154/(Indicadores!$K154)*100,0)</f>
        <v>0</v>
      </c>
      <c r="M154" s="186">
        <f>IFERROR('AAL mundo '!$I154/(Indicadores!$M154)*100,0)</f>
        <v>0</v>
      </c>
      <c r="N154" s="187">
        <f>IFERROR('AAL mundo '!$I154/(Indicadores!$O154)*100,0)</f>
        <v>0</v>
      </c>
      <c r="O154" s="189">
        <f>IFERROR('AAL mundo '!$K154/(Indicadores!$I154)*100,0)</f>
        <v>0</v>
      </c>
      <c r="P154" s="186">
        <f>IFERROR('AAL mundo '!$K154/(Indicadores!$K154)*100,0)</f>
        <v>0</v>
      </c>
      <c r="Q154" s="186">
        <f>IFERROR('AAL mundo '!$K154/(Indicadores!$M154)*100,0)</f>
        <v>0</v>
      </c>
      <c r="R154" s="187">
        <f>IFERROR('AAL mundo '!$K154/(Indicadores!$O154)*100,0)</f>
        <v>0</v>
      </c>
      <c r="S154" s="189">
        <f>IFERROR('AAL mundo '!$M154/(Indicadores!$I154)*100,0)</f>
        <v>0</v>
      </c>
      <c r="T154" s="186">
        <f>IFERROR('AAL mundo '!$M154/(Indicadores!$K154)*100,0)</f>
        <v>0</v>
      </c>
      <c r="U154" s="186">
        <f>IFERROR('AAL mundo '!$M154/(Indicadores!$M154)*100,0)</f>
        <v>0</v>
      </c>
      <c r="V154" s="187">
        <f>IFERROR('AAL mundo '!$M154/(Indicadores!$O154)*100,0)</f>
        <v>0</v>
      </c>
      <c r="W154" s="189">
        <f>IFERROR('AAL mundo '!$O154/(Indicadores!$I154)*100,0)</f>
        <v>0</v>
      </c>
      <c r="X154" s="186">
        <f>IFERROR('AAL mundo '!$O154/(Indicadores!$K154)*100,0)</f>
        <v>0</v>
      </c>
      <c r="Y154" s="186">
        <f>IFERROR('AAL mundo '!$O154/(Indicadores!$M154)*100,0)</f>
        <v>0</v>
      </c>
      <c r="Z154" s="187">
        <f>IFERROR('AAL mundo '!$O154/(Indicadores!$O154)*100,0)</f>
        <v>0</v>
      </c>
    </row>
    <row r="155" spans="1:26">
      <c r="A155" s="254" t="str">
        <f>'AAL mundo '!A155</f>
        <v>Sub-Saharan Africa</v>
      </c>
      <c r="B155" s="254" t="str">
        <f>'AAL mundo '!B155</f>
        <v>MRT</v>
      </c>
      <c r="C155" s="254" t="str">
        <f>'AAL mundo '!C155</f>
        <v>Mauritania</v>
      </c>
      <c r="D155" s="254" t="str">
        <f>'AAL mundo '!D155</f>
        <v/>
      </c>
      <c r="E155" s="254" t="str">
        <f>'AAL mundo '!E155</f>
        <v>Lower middle income</v>
      </c>
      <c r="F155" s="255">
        <f>'AAL mundo '!F155</f>
        <v>11985.5</v>
      </c>
      <c r="G155" s="189">
        <f>IFERROR('AAL mundo '!$G155/(Indicadores!$I155)*100,0)</f>
        <v>0.60422400375847551</v>
      </c>
      <c r="H155" s="186">
        <f>IFERROR('AAL mundo '!$G155/(Indicadores!$K155)*100,0)</f>
        <v>0.12588000078301581</v>
      </c>
      <c r="I155" s="186">
        <f>IFERROR('AAL mundo '!$G155/(Indicadores!$M155)*100,0)</f>
        <v>0.13279913604278212</v>
      </c>
      <c r="J155" s="187">
        <f>IFERROR('AAL mundo '!$G155/(Indicadores!$O155)*100,0)</f>
        <v>5.8379643259918068E-2</v>
      </c>
      <c r="K155" s="189">
        <f>IFERROR('AAL mundo '!$I155/(Indicadores!$I155)*100,0)</f>
        <v>0</v>
      </c>
      <c r="L155" s="186">
        <f>IFERROR('AAL mundo '!$I155/(Indicadores!$K155)*100,0)</f>
        <v>0</v>
      </c>
      <c r="M155" s="186">
        <f>IFERROR('AAL mundo '!$I155/(Indicadores!$M155)*100,0)</f>
        <v>0</v>
      </c>
      <c r="N155" s="187">
        <f>IFERROR('AAL mundo '!$I155/(Indicadores!$O155)*100,0)</f>
        <v>0</v>
      </c>
      <c r="O155" s="189">
        <f>IFERROR('AAL mundo '!$K155/(Indicadores!$I155)*100,0)</f>
        <v>0</v>
      </c>
      <c r="P155" s="186">
        <f>IFERROR('AAL mundo '!$K155/(Indicadores!$K155)*100,0)</f>
        <v>0</v>
      </c>
      <c r="Q155" s="186">
        <f>IFERROR('AAL mundo '!$K155/(Indicadores!$M155)*100,0)</f>
        <v>0</v>
      </c>
      <c r="R155" s="187">
        <f>IFERROR('AAL mundo '!$K155/(Indicadores!$O155)*100,0)</f>
        <v>0</v>
      </c>
      <c r="S155" s="189">
        <f>IFERROR('AAL mundo '!$M155/(Indicadores!$I155)*100,0)</f>
        <v>47.76116102436314</v>
      </c>
      <c r="T155" s="186">
        <f>IFERROR('AAL mundo '!$M155/(Indicadores!$K155)*100,0)</f>
        <v>9.9502418800756587</v>
      </c>
      <c r="U155" s="186">
        <f>IFERROR('AAL mundo '!$M155/(Indicadores!$M155)*100,0)</f>
        <v>10.497168071745369</v>
      </c>
      <c r="V155" s="187">
        <f>IFERROR('AAL mundo '!$M155/(Indicadores!$O155)*100,0)</f>
        <v>4.6146454376817063</v>
      </c>
      <c r="W155" s="189">
        <f>IFERROR('AAL mundo '!$O155/(Indicadores!$I155)*100,0)</f>
        <v>48.365385028121608</v>
      </c>
      <c r="X155" s="186">
        <f>IFERROR('AAL mundo '!$O155/(Indicadores!$K155)*100,0)</f>
        <v>10.076121880858672</v>
      </c>
      <c r="Y155" s="186">
        <f>IFERROR('AAL mundo '!$O155/(Indicadores!$M155)*100,0)</f>
        <v>10.62996720778815</v>
      </c>
      <c r="Z155" s="187">
        <f>IFERROR('AAL mundo '!$O155/(Indicadores!$O155)*100,0)</f>
        <v>4.6730250809416241</v>
      </c>
    </row>
    <row r="156" spans="1:26">
      <c r="A156" s="254" t="str">
        <f>'AAL mundo '!A156</f>
        <v>Sub-Saharan Africa</v>
      </c>
      <c r="B156" s="254" t="str">
        <f>'AAL mundo '!B156</f>
        <v>MUS</v>
      </c>
      <c r="C156" s="254" t="str">
        <f>'AAL mundo '!C156</f>
        <v>Mauritius</v>
      </c>
      <c r="D156" s="254" t="str">
        <f>'AAL mundo '!D156</f>
        <v>SIDS</v>
      </c>
      <c r="E156" s="254" t="str">
        <f>'AAL mundo '!E156</f>
        <v>Upper middle income</v>
      </c>
      <c r="F156" s="255">
        <f>'AAL mundo '!F156</f>
        <v>44217.9</v>
      </c>
      <c r="G156" s="189">
        <f>IFERROR('AAL mundo '!$G156/(Indicadores!$I156)*100,0)</f>
        <v>0</v>
      </c>
      <c r="H156" s="186">
        <f>IFERROR('AAL mundo '!$G156/(Indicadores!$K156)*100,0)</f>
        <v>0</v>
      </c>
      <c r="I156" s="186">
        <f>IFERROR('AAL mundo '!$G156/(Indicadores!$M156)*100,0)</f>
        <v>0</v>
      </c>
      <c r="J156" s="187">
        <f>IFERROR('AAL mundo '!$G156/(Indicadores!$O156)*100,0)</f>
        <v>0</v>
      </c>
      <c r="K156" s="189">
        <f>IFERROR('AAL mundo '!$I156/(Indicadores!$I156)*100,0)</f>
        <v>12.351205229313409</v>
      </c>
      <c r="L156" s="186">
        <f>IFERROR('AAL mundo '!$I156/(Indicadores!$K156)*100,0)</f>
        <v>34.745510028448976</v>
      </c>
      <c r="M156" s="186">
        <f>IFERROR('AAL mundo '!$I156/(Indicadores!$M156)*100,0)</f>
        <v>14.838946967162947</v>
      </c>
      <c r="N156" s="187">
        <f>IFERROR('AAL mundo '!$I156/(Indicadores!$O156)*100,0)</f>
        <v>5.6454218101583988</v>
      </c>
      <c r="O156" s="189">
        <f>IFERROR('AAL mundo '!$K156/(Indicadores!$I156)*100,0)</f>
        <v>0</v>
      </c>
      <c r="P156" s="186">
        <f>IFERROR('AAL mundo '!$K156/(Indicadores!$K156)*100,0)</f>
        <v>0</v>
      </c>
      <c r="Q156" s="186">
        <f>IFERROR('AAL mundo '!$K156/(Indicadores!$M156)*100,0)</f>
        <v>0</v>
      </c>
      <c r="R156" s="187">
        <f>IFERROR('AAL mundo '!$K156/(Indicadores!$O156)*100,0)</f>
        <v>0</v>
      </c>
      <c r="S156" s="189">
        <f>IFERROR('AAL mundo '!$M156/(Indicadores!$I156)*100,0)</f>
        <v>0</v>
      </c>
      <c r="T156" s="186">
        <f>IFERROR('AAL mundo '!$M156/(Indicadores!$K156)*100,0)</f>
        <v>0</v>
      </c>
      <c r="U156" s="186">
        <f>IFERROR('AAL mundo '!$M156/(Indicadores!$M156)*100,0)</f>
        <v>0</v>
      </c>
      <c r="V156" s="187">
        <f>IFERROR('AAL mundo '!$M156/(Indicadores!$O156)*100,0)</f>
        <v>0</v>
      </c>
      <c r="W156" s="189">
        <f>IFERROR('AAL mundo '!$O156/(Indicadores!$I156)*100,0)</f>
        <v>12.351205229313409</v>
      </c>
      <c r="X156" s="186">
        <f>IFERROR('AAL mundo '!$O156/(Indicadores!$K156)*100,0)</f>
        <v>34.745510028448976</v>
      </c>
      <c r="Y156" s="186">
        <f>IFERROR('AAL mundo '!$O156/(Indicadores!$M156)*100,0)</f>
        <v>14.838946967162947</v>
      </c>
      <c r="Z156" s="187">
        <f>IFERROR('AAL mundo '!$O156/(Indicadores!$O156)*100,0)</f>
        <v>5.6454218101583988</v>
      </c>
    </row>
    <row r="157" spans="1:26">
      <c r="A157" s="254" t="str">
        <f>'AAL mundo '!A157</f>
        <v>Sub-Saharan Africa</v>
      </c>
      <c r="B157" s="254" t="str">
        <f>'AAL mundo '!B157</f>
        <v>MYT</v>
      </c>
      <c r="C157" s="254" t="str">
        <f>'AAL mundo '!C157</f>
        <v>Mayotte</v>
      </c>
      <c r="D157" s="254" t="str">
        <f>'AAL mundo '!D157</f>
        <v/>
      </c>
      <c r="E157" s="254" t="str">
        <f>'AAL mundo '!E157</f>
        <v>N.D</v>
      </c>
      <c r="F157" s="255">
        <f>'AAL mundo '!F157</f>
        <v>6949.04</v>
      </c>
      <c r="G157" s="189">
        <f>IFERROR('AAL mundo '!$G157/(Indicadores!$I157)*100,0)</f>
        <v>0</v>
      </c>
      <c r="H157" s="186">
        <f>IFERROR('AAL mundo '!$G157/(Indicadores!$K157)*100,0)</f>
        <v>0</v>
      </c>
      <c r="I157" s="186">
        <f>IFERROR('AAL mundo '!$G157/(Indicadores!$M157)*100,0)</f>
        <v>0</v>
      </c>
      <c r="J157" s="187">
        <f>IFERROR('AAL mundo '!$G157/(Indicadores!$O157)*100,0)</f>
        <v>0</v>
      </c>
      <c r="K157" s="189">
        <f>IFERROR('AAL mundo '!$I157/(Indicadores!$I157)*100,0)</f>
        <v>0</v>
      </c>
      <c r="L157" s="186">
        <f>IFERROR('AAL mundo '!$I157/(Indicadores!$K157)*100,0)</f>
        <v>0</v>
      </c>
      <c r="M157" s="186">
        <f>IFERROR('AAL mundo '!$I157/(Indicadores!$M157)*100,0)</f>
        <v>0</v>
      </c>
      <c r="N157" s="187">
        <f>IFERROR('AAL mundo '!$I157/(Indicadores!$O157)*100,0)</f>
        <v>0</v>
      </c>
      <c r="O157" s="189">
        <f>IFERROR('AAL mundo '!$K157/(Indicadores!$I157)*100,0)</f>
        <v>0</v>
      </c>
      <c r="P157" s="186">
        <f>IFERROR('AAL mundo '!$K157/(Indicadores!$K157)*100,0)</f>
        <v>0</v>
      </c>
      <c r="Q157" s="186">
        <f>IFERROR('AAL mundo '!$K157/(Indicadores!$M157)*100,0)</f>
        <v>0</v>
      </c>
      <c r="R157" s="187">
        <f>IFERROR('AAL mundo '!$K157/(Indicadores!$O157)*100,0)</f>
        <v>0</v>
      </c>
      <c r="S157" s="189">
        <f>IFERROR('AAL mundo '!$M157/(Indicadores!$I157)*100,0)</f>
        <v>0</v>
      </c>
      <c r="T157" s="186">
        <f>IFERROR('AAL mundo '!$M157/(Indicadores!$K157)*100,0)</f>
        <v>0</v>
      </c>
      <c r="U157" s="186">
        <f>IFERROR('AAL mundo '!$M157/(Indicadores!$M157)*100,0)</f>
        <v>0</v>
      </c>
      <c r="V157" s="187">
        <f>IFERROR('AAL mundo '!$M157/(Indicadores!$O157)*100,0)</f>
        <v>0</v>
      </c>
      <c r="W157" s="189">
        <f>IFERROR('AAL mundo '!$O157/(Indicadores!$I157)*100,0)</f>
        <v>0</v>
      </c>
      <c r="X157" s="186">
        <f>IFERROR('AAL mundo '!$O157/(Indicadores!$K157)*100,0)</f>
        <v>0</v>
      </c>
      <c r="Y157" s="186">
        <f>IFERROR('AAL mundo '!$O157/(Indicadores!$M157)*100,0)</f>
        <v>0</v>
      </c>
      <c r="Z157" s="187">
        <f>IFERROR('AAL mundo '!$O157/(Indicadores!$O157)*100,0)</f>
        <v>0</v>
      </c>
    </row>
    <row r="158" spans="1:26">
      <c r="A158" s="254" t="str">
        <f>'AAL mundo '!A158</f>
        <v>LAC</v>
      </c>
      <c r="B158" s="254" t="str">
        <f>'AAL mundo '!B158</f>
        <v>MEX</v>
      </c>
      <c r="C158" s="254" t="str">
        <f>'AAL mundo '!C158</f>
        <v>Mexico</v>
      </c>
      <c r="D158" s="254" t="str">
        <f>'AAL mundo '!D158</f>
        <v/>
      </c>
      <c r="E158" s="254" t="str">
        <f>'AAL mundo '!E158</f>
        <v>Upper middle income</v>
      </c>
      <c r="F158" s="255">
        <f>'AAL mundo '!F158</f>
        <v>4513850</v>
      </c>
      <c r="G158" s="189">
        <f>IFERROR('AAL mundo '!$G158/(Indicadores!$I158)*100,0)</f>
        <v>2.3332367711261663</v>
      </c>
      <c r="H158" s="186">
        <f>IFERROR('AAL mundo '!$G158/(Indicadores!$K158)*100,0)</f>
        <v>4.2018572972946737</v>
      </c>
      <c r="I158" s="186">
        <f>IFERROR('AAL mundo '!$G158/(Indicadores!$M158)*100,0)</f>
        <v>2.2510824625240793</v>
      </c>
      <c r="J158" s="187">
        <f>IFERROR('AAL mundo '!$G158/(Indicadores!$O158)*100,0)</f>
        <v>0.90024405656124518</v>
      </c>
      <c r="K158" s="189">
        <f>IFERROR('AAL mundo '!$I158/(Indicadores!$I158)*100,0)</f>
        <v>1.2333524192229088</v>
      </c>
      <c r="L158" s="186">
        <f>IFERROR('AAL mundo '!$I158/(Indicadores!$K158)*100,0)</f>
        <v>2.221108001973791</v>
      </c>
      <c r="M158" s="186">
        <f>IFERROR('AAL mundo '!$I158/(Indicadores!$M158)*100,0)</f>
        <v>1.1899255297970819</v>
      </c>
      <c r="N158" s="187">
        <f>IFERROR('AAL mundo '!$I158/(Indicadores!$O158)*100,0)</f>
        <v>0.47587034406068784</v>
      </c>
      <c r="O158" s="189">
        <f>IFERROR('AAL mundo '!$K158/(Indicadores!$I158)*100,0)</f>
        <v>0</v>
      </c>
      <c r="P158" s="186">
        <f>IFERROR('AAL mundo '!$K158/(Indicadores!$K158)*100,0)</f>
        <v>0</v>
      </c>
      <c r="Q158" s="186">
        <f>IFERROR('AAL mundo '!$K158/(Indicadores!$M158)*100,0)</f>
        <v>0</v>
      </c>
      <c r="R158" s="187">
        <f>IFERROR('AAL mundo '!$K158/(Indicadores!$O158)*100,0)</f>
        <v>0</v>
      </c>
      <c r="S158" s="189">
        <f>IFERROR('AAL mundo '!$M158/(Indicadores!$I158)*100,0)</f>
        <v>0.97571719519821498</v>
      </c>
      <c r="T158" s="186">
        <f>IFERROR('AAL mundo '!$M158/(Indicadores!$K158)*100,0)</f>
        <v>1.7571403243232271</v>
      </c>
      <c r="U158" s="186">
        <f>IFERROR('AAL mundo '!$M158/(Indicadores!$M158)*100,0)</f>
        <v>0.94136175705552394</v>
      </c>
      <c r="V158" s="187">
        <f>IFERROR('AAL mundo '!$M158/(Indicadores!$O158)*100,0)</f>
        <v>0.37646569638015703</v>
      </c>
      <c r="W158" s="189">
        <f>IFERROR('AAL mundo '!$O158/(Indicadores!$I158)*100,0)</f>
        <v>4.54230638554729</v>
      </c>
      <c r="X158" s="186">
        <f>IFERROR('AAL mundo '!$O158/(Indicadores!$K158)*100,0)</f>
        <v>8.1801056235916914</v>
      </c>
      <c r="Y158" s="186">
        <f>IFERROR('AAL mundo '!$O158/(Indicadores!$M158)*100,0)</f>
        <v>4.3823697493766849</v>
      </c>
      <c r="Z158" s="187">
        <f>IFERROR('AAL mundo '!$O158/(Indicadores!$O158)*100,0)</f>
        <v>1.7525800970020902</v>
      </c>
    </row>
    <row r="159" spans="1:26">
      <c r="A159" s="254" t="str">
        <f>'AAL mundo '!A159</f>
        <v>East Asia and the Pacific</v>
      </c>
      <c r="B159" s="254" t="str">
        <f>'AAL mundo '!B159</f>
        <v>FSM</v>
      </c>
      <c r="C159" s="254" t="str">
        <f>'AAL mundo '!C159</f>
        <v>Micronesia (Federated States of)</v>
      </c>
      <c r="D159" s="254" t="str">
        <f>'AAL mundo '!D159</f>
        <v>SIDS</v>
      </c>
      <c r="E159" s="254" t="str">
        <f>'AAL mundo '!E159</f>
        <v>Lower middle income</v>
      </c>
      <c r="F159" s="255">
        <f>'AAL mundo '!F159</f>
        <v>1347.82</v>
      </c>
      <c r="G159" s="189">
        <f>IFERROR('AAL mundo '!$G159/(Indicadores!$I159)*100,0)</f>
        <v>0</v>
      </c>
      <c r="H159" s="186">
        <f>IFERROR('AAL mundo '!$G159/(Indicadores!$K159)*100,0)</f>
        <v>0</v>
      </c>
      <c r="I159" s="186">
        <f>IFERROR('AAL mundo '!$G159/(Indicadores!$M159)*100,0)</f>
        <v>0.38350322498415323</v>
      </c>
      <c r="J159" s="187">
        <f>IFERROR('AAL mundo '!$G159/(Indicadores!$O159)*100,0)</f>
        <v>0.107676800801943</v>
      </c>
      <c r="K159" s="189">
        <f>IFERROR('AAL mundo '!$I159/(Indicadores!$I159)*100,0)</f>
        <v>0</v>
      </c>
      <c r="L159" s="186">
        <f>IFERROR('AAL mundo '!$I159/(Indicadores!$K159)*100,0)</f>
        <v>0</v>
      </c>
      <c r="M159" s="186">
        <f>IFERROR('AAL mundo '!$I159/(Indicadores!$M159)*100,0)</f>
        <v>40.779176256648292</v>
      </c>
      <c r="N159" s="187">
        <f>IFERROR('AAL mundo '!$I159/(Indicadores!$O159)*100,0)</f>
        <v>11.449633151939938</v>
      </c>
      <c r="O159" s="189">
        <f>IFERROR('AAL mundo '!$K159/(Indicadores!$I159)*100,0)</f>
        <v>0</v>
      </c>
      <c r="P159" s="186">
        <f>IFERROR('AAL mundo '!$K159/(Indicadores!$K159)*100,0)</f>
        <v>0</v>
      </c>
      <c r="Q159" s="186">
        <f>IFERROR('AAL mundo '!$K159/(Indicadores!$M159)*100,0)</f>
        <v>0.12783440832805107</v>
      </c>
      <c r="R159" s="187">
        <f>IFERROR('AAL mundo '!$K159/(Indicadores!$O159)*100,0)</f>
        <v>3.5892266933981003E-2</v>
      </c>
      <c r="S159" s="189">
        <f>IFERROR('AAL mundo '!$M159/(Indicadores!$I159)*100,0)</f>
        <v>0</v>
      </c>
      <c r="T159" s="186">
        <f>IFERROR('AAL mundo '!$M159/(Indicadores!$K159)*100,0)</f>
        <v>0</v>
      </c>
      <c r="U159" s="186">
        <f>IFERROR('AAL mundo '!$M159/(Indicadores!$M159)*100,0)</f>
        <v>0</v>
      </c>
      <c r="V159" s="187">
        <f>IFERROR('AAL mundo '!$M159/(Indicadores!$O159)*100,0)</f>
        <v>0</v>
      </c>
      <c r="W159" s="189">
        <f>IFERROR('AAL mundo '!$O159/(Indicadores!$I159)*100,0)</f>
        <v>0</v>
      </c>
      <c r="X159" s="186">
        <f>IFERROR('AAL mundo '!$O159/(Indicadores!$K159)*100,0)</f>
        <v>0</v>
      </c>
      <c r="Y159" s="186">
        <f>IFERROR('AAL mundo '!$O159/(Indicadores!$M159)*100,0)</f>
        <v>41.290513889960486</v>
      </c>
      <c r="Z159" s="187">
        <f>IFERROR('AAL mundo '!$O159/(Indicadores!$O159)*100,0)</f>
        <v>11.593202219675861</v>
      </c>
    </row>
    <row r="160" spans="1:26">
      <c r="A160" s="254" t="str">
        <f>'AAL mundo '!A160</f>
        <v>Europe and Central Asia</v>
      </c>
      <c r="B160" s="254" t="str">
        <f>'AAL mundo '!B160</f>
        <v>MCO</v>
      </c>
      <c r="C160" s="254" t="str">
        <f>'AAL mundo '!C160</f>
        <v>Monaco</v>
      </c>
      <c r="D160" s="254" t="str">
        <f>'AAL mundo '!D160</f>
        <v/>
      </c>
      <c r="E160" s="254" t="str">
        <f>'AAL mundo '!E160</f>
        <v>High income: nonOECD</v>
      </c>
      <c r="F160" s="255">
        <f>'AAL mundo '!F160</f>
        <v>20716.400000000001</v>
      </c>
      <c r="G160" s="189">
        <f>IFERROR('AAL mundo '!$G160/(Indicadores!$I160)*100,0)</f>
        <v>0</v>
      </c>
      <c r="H160" s="186">
        <f>IFERROR('AAL mundo '!$G160/(Indicadores!$K160)*100,0)</f>
        <v>0</v>
      </c>
      <c r="I160" s="186">
        <f>IFERROR('AAL mundo '!$G160/(Indicadores!$M160)*100,0)</f>
        <v>14.444863785984143</v>
      </c>
      <c r="J160" s="187">
        <f>IFERROR('AAL mundo '!$G160/(Indicadores!$O160)*100,0)</f>
        <v>3.6111888623087265</v>
      </c>
      <c r="K160" s="189">
        <f>IFERROR('AAL mundo '!$I160/(Indicadores!$I160)*100,0)</f>
        <v>0</v>
      </c>
      <c r="L160" s="186">
        <f>IFERROR('AAL mundo '!$I160/(Indicadores!$K160)*100,0)</f>
        <v>0</v>
      </c>
      <c r="M160" s="186">
        <f>IFERROR('AAL mundo '!$I160/(Indicadores!$M160)*100,0)</f>
        <v>0</v>
      </c>
      <c r="N160" s="187">
        <f>IFERROR('AAL mundo '!$I160/(Indicadores!$O160)*100,0)</f>
        <v>0</v>
      </c>
      <c r="O160" s="189">
        <f>IFERROR('AAL mundo '!$K160/(Indicadores!$I160)*100,0)</f>
        <v>0</v>
      </c>
      <c r="P160" s="186">
        <f>IFERROR('AAL mundo '!$K160/(Indicadores!$K160)*100,0)</f>
        <v>0</v>
      </c>
      <c r="Q160" s="186">
        <f>IFERROR('AAL mundo '!$K160/(Indicadores!$M160)*100,0)</f>
        <v>0</v>
      </c>
      <c r="R160" s="187">
        <f>IFERROR('AAL mundo '!$K160/(Indicadores!$O160)*100,0)</f>
        <v>0</v>
      </c>
      <c r="S160" s="189">
        <f>IFERROR('AAL mundo '!$M160/(Indicadores!$I160)*100,0)</f>
        <v>0</v>
      </c>
      <c r="T160" s="186">
        <f>IFERROR('AAL mundo '!$M160/(Indicadores!$K160)*100,0)</f>
        <v>0</v>
      </c>
      <c r="U160" s="186">
        <f>IFERROR('AAL mundo '!$M160/(Indicadores!$M160)*100,0)</f>
        <v>0</v>
      </c>
      <c r="V160" s="187">
        <f>IFERROR('AAL mundo '!$M160/(Indicadores!$O160)*100,0)</f>
        <v>0</v>
      </c>
      <c r="W160" s="189">
        <f>IFERROR('AAL mundo '!$O160/(Indicadores!$I160)*100,0)</f>
        <v>0</v>
      </c>
      <c r="X160" s="186">
        <f>IFERROR('AAL mundo '!$O160/(Indicadores!$K160)*100,0)</f>
        <v>0</v>
      </c>
      <c r="Y160" s="186">
        <f>IFERROR('AAL mundo '!$O160/(Indicadores!$M160)*100,0)</f>
        <v>14.444863785984143</v>
      </c>
      <c r="Z160" s="187">
        <f>IFERROR('AAL mundo '!$O160/(Indicadores!$O160)*100,0)</f>
        <v>3.6111888623087265</v>
      </c>
    </row>
    <row r="161" spans="1:26">
      <c r="A161" s="254" t="str">
        <f>'AAL mundo '!A161</f>
        <v>East Asia and the Pacific</v>
      </c>
      <c r="B161" s="254" t="str">
        <f>'AAL mundo '!B161</f>
        <v>MNG</v>
      </c>
      <c r="C161" s="254" t="str">
        <f>'AAL mundo '!C161</f>
        <v>Mongolia</v>
      </c>
      <c r="D161" s="254" t="str">
        <f>'AAL mundo '!D161</f>
        <v/>
      </c>
      <c r="E161" s="254" t="str">
        <f>'AAL mundo '!E161</f>
        <v>Lower middle income</v>
      </c>
      <c r="F161" s="255">
        <f>'AAL mundo '!F161</f>
        <v>36587.599999999999</v>
      </c>
      <c r="G161" s="189">
        <f>IFERROR('AAL mundo '!$G161/(Indicadores!$I161)*100,0)</f>
        <v>0.5419468384034366</v>
      </c>
      <c r="H161" s="186">
        <f>IFERROR('AAL mundo '!$G161/(Indicadores!$K161)*100,0)</f>
        <v>0.99700875967403424</v>
      </c>
      <c r="I161" s="186">
        <f>IFERROR('AAL mundo '!$G161/(Indicadores!$M161)*100,0)</f>
        <v>0.798264773032345</v>
      </c>
      <c r="J161" s="187">
        <f>IFERROR('AAL mundo '!$G161/(Indicadores!$O161)*100,0)</f>
        <v>0.24384791014410756</v>
      </c>
      <c r="K161" s="189">
        <f>IFERROR('AAL mundo '!$I161/(Indicadores!$I161)*100,0)</f>
        <v>0</v>
      </c>
      <c r="L161" s="186">
        <f>IFERROR('AAL mundo '!$I161/(Indicadores!$K161)*100,0)</f>
        <v>0</v>
      </c>
      <c r="M161" s="186">
        <f>IFERROR('AAL mundo '!$I161/(Indicadores!$M161)*100,0)</f>
        <v>0</v>
      </c>
      <c r="N161" s="187">
        <f>IFERROR('AAL mundo '!$I161/(Indicadores!$O161)*100,0)</f>
        <v>0</v>
      </c>
      <c r="O161" s="189">
        <f>IFERROR('AAL mundo '!$K161/(Indicadores!$I161)*100,0)</f>
        <v>0</v>
      </c>
      <c r="P161" s="186">
        <f>IFERROR('AAL mundo '!$K161/(Indicadores!$K161)*100,0)</f>
        <v>0</v>
      </c>
      <c r="Q161" s="186">
        <f>IFERROR('AAL mundo '!$K161/(Indicadores!$M161)*100,0)</f>
        <v>0</v>
      </c>
      <c r="R161" s="187">
        <f>IFERROR('AAL mundo '!$K161/(Indicadores!$O161)*100,0)</f>
        <v>0</v>
      </c>
      <c r="S161" s="189">
        <f>IFERROR('AAL mundo '!$M161/(Indicadores!$I161)*100,0)</f>
        <v>4.3921748992278511</v>
      </c>
      <c r="T161" s="186">
        <f>IFERROR('AAL mundo '!$M161/(Indicadores!$K161)*100,0)</f>
        <v>8.0801963186114936</v>
      </c>
      <c r="U161" s="186">
        <f>IFERROR('AAL mundo '!$M161/(Indicadores!$M161)*100,0)</f>
        <v>6.4694878733482994</v>
      </c>
      <c r="V161" s="187">
        <f>IFERROR('AAL mundo '!$M161/(Indicadores!$O161)*100,0)</f>
        <v>1.9762504258154303</v>
      </c>
      <c r="W161" s="189">
        <f>IFERROR('AAL mundo '!$O161/(Indicadores!$I161)*100,0)</f>
        <v>4.9341217376312878</v>
      </c>
      <c r="X161" s="186">
        <f>IFERROR('AAL mundo '!$O161/(Indicadores!$K161)*100,0)</f>
        <v>9.0772050782855267</v>
      </c>
      <c r="Y161" s="186">
        <f>IFERROR('AAL mundo '!$O161/(Indicadores!$M161)*100,0)</f>
        <v>7.267752646380643</v>
      </c>
      <c r="Z161" s="187">
        <f>IFERROR('AAL mundo '!$O161/(Indicadores!$O161)*100,0)</f>
        <v>2.2200983359595376</v>
      </c>
    </row>
    <row r="162" spans="1:26">
      <c r="A162" s="254" t="str">
        <f>'AAL mundo '!A162</f>
        <v>Europe and Central Asia</v>
      </c>
      <c r="B162" s="254" t="str">
        <f>'AAL mundo '!B162</f>
        <v>MNE</v>
      </c>
      <c r="C162" s="254" t="str">
        <f>'AAL mundo '!C162</f>
        <v>Montenegro</v>
      </c>
      <c r="D162" s="254" t="str">
        <f>'AAL mundo '!D162</f>
        <v/>
      </c>
      <c r="E162" s="254" t="str">
        <f>'AAL mundo '!E162</f>
        <v>Upper middle income</v>
      </c>
      <c r="F162" s="255">
        <f>'AAL mundo '!F162</f>
        <v>8892.93</v>
      </c>
      <c r="G162" s="189">
        <f>IFERROR('AAL mundo '!$G162/(Indicadores!$I162)*100,0)</f>
        <v>0.81375351345571689</v>
      </c>
      <c r="H162" s="186">
        <f>IFERROR('AAL mundo '!$G162/(Indicadores!$K162)*100,0)</f>
        <v>1.7997975689979899</v>
      </c>
      <c r="I162" s="186">
        <f>IFERROR('AAL mundo '!$G162/(Indicadores!$M162)*100,0)</f>
        <v>0</v>
      </c>
      <c r="J162" s="187">
        <f>IFERROR('AAL mundo '!$G162/(Indicadores!$O162)*100,0)</f>
        <v>0.56038376487600716</v>
      </c>
      <c r="K162" s="189">
        <f>IFERROR('AAL mundo '!$I162/(Indicadores!$I162)*100,0)</f>
        <v>0</v>
      </c>
      <c r="L162" s="186">
        <f>IFERROR('AAL mundo '!$I162/(Indicadores!$K162)*100,0)</f>
        <v>0</v>
      </c>
      <c r="M162" s="186">
        <f>IFERROR('AAL mundo '!$I162/(Indicadores!$M162)*100,0)</f>
        <v>0</v>
      </c>
      <c r="N162" s="187">
        <f>IFERROR('AAL mundo '!$I162/(Indicadores!$O162)*100,0)</f>
        <v>0</v>
      </c>
      <c r="O162" s="189">
        <f>IFERROR('AAL mundo '!$K162/(Indicadores!$I162)*100,0)</f>
        <v>0</v>
      </c>
      <c r="P162" s="186">
        <f>IFERROR('AAL mundo '!$K162/(Indicadores!$K162)*100,0)</f>
        <v>0</v>
      </c>
      <c r="Q162" s="186">
        <f>IFERROR('AAL mundo '!$K162/(Indicadores!$M162)*100,0)</f>
        <v>0</v>
      </c>
      <c r="R162" s="187">
        <f>IFERROR('AAL mundo '!$K162/(Indicadores!$O162)*100,0)</f>
        <v>0</v>
      </c>
      <c r="S162" s="189">
        <f>IFERROR('AAL mundo '!$M162/(Indicadores!$I162)*100,0)</f>
        <v>0.44038425434074085</v>
      </c>
      <c r="T162" s="186">
        <f>IFERROR('AAL mundo '!$M162/(Indicadores!$K162)*100,0)</f>
        <v>0.97400809616361805</v>
      </c>
      <c r="U162" s="186">
        <f>IFERROR('AAL mundo '!$M162/(Indicadores!$M162)*100,0)</f>
        <v>0</v>
      </c>
      <c r="V162" s="187">
        <f>IFERROR('AAL mundo '!$M162/(Indicadores!$O162)*100,0)</f>
        <v>0.30326650805054506</v>
      </c>
      <c r="W162" s="189">
        <f>IFERROR('AAL mundo '!$O162/(Indicadores!$I162)*100,0)</f>
        <v>1.2541377677964576</v>
      </c>
      <c r="X162" s="186">
        <f>IFERROR('AAL mundo '!$O162/(Indicadores!$K162)*100,0)</f>
        <v>2.7738056651616079</v>
      </c>
      <c r="Y162" s="186">
        <f>IFERROR('AAL mundo '!$O162/(Indicadores!$M162)*100,0)</f>
        <v>0</v>
      </c>
      <c r="Z162" s="187">
        <f>IFERROR('AAL mundo '!$O162/(Indicadores!$O162)*100,0)</f>
        <v>0.86365027292655216</v>
      </c>
    </row>
    <row r="163" spans="1:26">
      <c r="A163" s="254" t="str">
        <f>'AAL mundo '!A163</f>
        <v>LAC</v>
      </c>
      <c r="B163" s="254" t="str">
        <f>'AAL mundo '!B163</f>
        <v>MSR</v>
      </c>
      <c r="C163" s="254" t="str">
        <f>'AAL mundo '!C163</f>
        <v>Montserrat</v>
      </c>
      <c r="D163" s="254" t="str">
        <f>'AAL mundo '!D163</f>
        <v>SIDS</v>
      </c>
      <c r="E163" s="254" t="str">
        <f>'AAL mundo '!E163</f>
        <v>N.D</v>
      </c>
      <c r="F163" s="255">
        <f>'AAL mundo '!F163</f>
        <v>158.42099999999999</v>
      </c>
      <c r="G163" s="189">
        <f>IFERROR('AAL mundo '!$G163/(Indicadores!$I163)*100,0)</f>
        <v>0</v>
      </c>
      <c r="H163" s="186">
        <f>IFERROR('AAL mundo '!$G163/(Indicadores!$K163)*100,0)</f>
        <v>0</v>
      </c>
      <c r="I163" s="186">
        <f>IFERROR('AAL mundo '!$G163/(Indicadores!$M163)*100,0)</f>
        <v>0</v>
      </c>
      <c r="J163" s="187">
        <f>IFERROR('AAL mundo '!$G163/(Indicadores!$O163)*100,0)</f>
        <v>0</v>
      </c>
      <c r="K163" s="189">
        <f>IFERROR('AAL mundo '!$I163/(Indicadores!$I163)*100,0)</f>
        <v>0</v>
      </c>
      <c r="L163" s="186">
        <f>IFERROR('AAL mundo '!$I163/(Indicadores!$K163)*100,0)</f>
        <v>0</v>
      </c>
      <c r="M163" s="186">
        <f>IFERROR('AAL mundo '!$I163/(Indicadores!$M163)*100,0)</f>
        <v>0</v>
      </c>
      <c r="N163" s="187">
        <f>IFERROR('AAL mundo '!$I163/(Indicadores!$O163)*100,0)</f>
        <v>0</v>
      </c>
      <c r="O163" s="189">
        <f>IFERROR('AAL mundo '!$K163/(Indicadores!$I163)*100,0)</f>
        <v>0</v>
      </c>
      <c r="P163" s="186">
        <f>IFERROR('AAL mundo '!$K163/(Indicadores!$K163)*100,0)</f>
        <v>0</v>
      </c>
      <c r="Q163" s="186">
        <f>IFERROR('AAL mundo '!$K163/(Indicadores!$M163)*100,0)</f>
        <v>0</v>
      </c>
      <c r="R163" s="187">
        <f>IFERROR('AAL mundo '!$K163/(Indicadores!$O163)*100,0)</f>
        <v>0</v>
      </c>
      <c r="S163" s="189">
        <f>IFERROR('AAL mundo '!$M163/(Indicadores!$I163)*100,0)</f>
        <v>0</v>
      </c>
      <c r="T163" s="186">
        <f>IFERROR('AAL mundo '!$M163/(Indicadores!$K163)*100,0)</f>
        <v>0</v>
      </c>
      <c r="U163" s="186">
        <f>IFERROR('AAL mundo '!$M163/(Indicadores!$M163)*100,0)</f>
        <v>0</v>
      </c>
      <c r="V163" s="187">
        <f>IFERROR('AAL mundo '!$M163/(Indicadores!$O163)*100,0)</f>
        <v>0</v>
      </c>
      <c r="W163" s="189">
        <f>IFERROR('AAL mundo '!$O163/(Indicadores!$I163)*100,0)</f>
        <v>0</v>
      </c>
      <c r="X163" s="186">
        <f>IFERROR('AAL mundo '!$O163/(Indicadores!$K163)*100,0)</f>
        <v>0</v>
      </c>
      <c r="Y163" s="186">
        <f>IFERROR('AAL mundo '!$O163/(Indicadores!$M163)*100,0)</f>
        <v>0</v>
      </c>
      <c r="Z163" s="187">
        <f>IFERROR('AAL mundo '!$O163/(Indicadores!$O163)*100,0)</f>
        <v>0</v>
      </c>
    </row>
    <row r="164" spans="1:26">
      <c r="A164" s="254" t="str">
        <f>'AAL mundo '!A164</f>
        <v>Middle East and North Africa</v>
      </c>
      <c r="B164" s="254" t="str">
        <f>'AAL mundo '!B164</f>
        <v>MAR</v>
      </c>
      <c r="C164" s="254" t="str">
        <f>'AAL mundo '!C164</f>
        <v>Morocco</v>
      </c>
      <c r="D164" s="254" t="str">
        <f>'AAL mundo '!D164</f>
        <v/>
      </c>
      <c r="E164" s="254" t="str">
        <f>'AAL mundo '!E164</f>
        <v>Lower middle income</v>
      </c>
      <c r="F164" s="255">
        <f>'AAL mundo '!F164</f>
        <v>374846</v>
      </c>
      <c r="G164" s="189">
        <f>IFERROR('AAL mundo '!$G164/(Indicadores!$I164)*100,0)</f>
        <v>3.7430042846922014</v>
      </c>
      <c r="H164" s="186">
        <f>IFERROR('AAL mundo '!$G164/(Indicadores!$K164)*100,0)</f>
        <v>8.1667496326836471</v>
      </c>
      <c r="I164" s="186">
        <f>IFERROR('AAL mundo '!$G164/(Indicadores!$M164)*100,0)</f>
        <v>3.1493955578234547</v>
      </c>
      <c r="J164" s="187">
        <f>IFERROR('AAL mundo '!$G164/(Indicadores!$O164)*100,0)</f>
        <v>1.4141590255673466</v>
      </c>
      <c r="K164" s="189">
        <f>IFERROR('AAL mundo '!$I164/(Indicadores!$I164)*100,0)</f>
        <v>0</v>
      </c>
      <c r="L164" s="186">
        <f>IFERROR('AAL mundo '!$I164/(Indicadores!$K164)*100,0)</f>
        <v>0</v>
      </c>
      <c r="M164" s="186">
        <f>IFERROR('AAL mundo '!$I164/(Indicadores!$M164)*100,0)</f>
        <v>0</v>
      </c>
      <c r="N164" s="187">
        <f>IFERROR('AAL mundo '!$I164/(Indicadores!$O164)*100,0)</f>
        <v>0</v>
      </c>
      <c r="O164" s="189">
        <f>IFERROR('AAL mundo '!$K164/(Indicadores!$I164)*100,0)</f>
        <v>0</v>
      </c>
      <c r="P164" s="186">
        <f>IFERROR('AAL mundo '!$K164/(Indicadores!$K164)*100,0)</f>
        <v>0</v>
      </c>
      <c r="Q164" s="186">
        <f>IFERROR('AAL mundo '!$K164/(Indicadores!$M164)*100,0)</f>
        <v>0</v>
      </c>
      <c r="R164" s="187">
        <f>IFERROR('AAL mundo '!$K164/(Indicadores!$O164)*100,0)</f>
        <v>0</v>
      </c>
      <c r="S164" s="189">
        <f>IFERROR('AAL mundo '!$M164/(Indicadores!$I164)*100,0)</f>
        <v>4.2006465303345655</v>
      </c>
      <c r="T164" s="186">
        <f>IFERROR('AAL mundo '!$M164/(Indicadores!$K164)*100,0)</f>
        <v>9.1652656260490222</v>
      </c>
      <c r="U164" s="186">
        <f>IFERROR('AAL mundo '!$M164/(Indicadores!$M164)*100,0)</f>
        <v>3.5344596255812433</v>
      </c>
      <c r="V164" s="187">
        <f>IFERROR('AAL mundo '!$M164/(Indicadores!$O164)*100,0)</f>
        <v>1.5870626246369046</v>
      </c>
      <c r="W164" s="189">
        <f>IFERROR('AAL mundo '!$O164/(Indicadores!$I164)*100,0)</f>
        <v>7.943650815026766</v>
      </c>
      <c r="X164" s="186">
        <f>IFERROR('AAL mundo '!$O164/(Indicadores!$K164)*100,0)</f>
        <v>17.332015258732667</v>
      </c>
      <c r="Y164" s="186">
        <f>IFERROR('AAL mundo '!$O164/(Indicadores!$M164)*100,0)</f>
        <v>6.683855183404698</v>
      </c>
      <c r="Z164" s="187">
        <f>IFERROR('AAL mundo '!$O164/(Indicadores!$O164)*100,0)</f>
        <v>3.001221650204251</v>
      </c>
    </row>
    <row r="165" spans="1:26">
      <c r="A165" s="254" t="str">
        <f>'AAL mundo '!A165</f>
        <v>Sub-Saharan Africa</v>
      </c>
      <c r="B165" s="254" t="str">
        <f>'AAL mundo '!B165</f>
        <v>MOZ</v>
      </c>
      <c r="C165" s="254" t="str">
        <f>'AAL mundo '!C165</f>
        <v>Mozambique</v>
      </c>
      <c r="D165" s="254" t="str">
        <f>'AAL mundo '!D165</f>
        <v/>
      </c>
      <c r="E165" s="254" t="str">
        <f>'AAL mundo '!E165</f>
        <v>Low income</v>
      </c>
      <c r="F165" s="255">
        <f>'AAL mundo '!F165</f>
        <v>36409.4</v>
      </c>
      <c r="G165" s="189">
        <f>IFERROR('AAL mundo '!$G165/(Indicadores!$I165)*100,0)</f>
        <v>3.8487404672905297</v>
      </c>
      <c r="H165" s="186">
        <f>IFERROR('AAL mundo '!$G165/(Indicadores!$K165)*100,0)</f>
        <v>2.3655787141803923</v>
      </c>
      <c r="I165" s="186">
        <f>IFERROR('AAL mundo '!$G165/(Indicadores!$M165)*100,0)</f>
        <v>0.73529834628726487</v>
      </c>
      <c r="J165" s="187">
        <f>IFERROR('AAL mundo '!$G165/(Indicadores!$O165)*100,0)</f>
        <v>0.48958482218873961</v>
      </c>
      <c r="K165" s="189">
        <f>IFERROR('AAL mundo '!$I165/(Indicadores!$I165)*100,0)</f>
        <v>21.934414698540721</v>
      </c>
      <c r="L165" s="186">
        <f>IFERROR('AAL mundo '!$I165/(Indicadores!$K165)*100,0)</f>
        <v>13.48170523833781</v>
      </c>
      <c r="M165" s="186">
        <f>IFERROR('AAL mundo '!$I165/(Indicadores!$M165)*100,0)</f>
        <v>4.1905498673362702</v>
      </c>
      <c r="N165" s="187">
        <f>IFERROR('AAL mundo '!$I165/(Indicadores!$O165)*100,0)</f>
        <v>2.7902002255712239</v>
      </c>
      <c r="O165" s="189">
        <f>IFERROR('AAL mundo '!$K165/(Indicadores!$I165)*100,0)</f>
        <v>0</v>
      </c>
      <c r="P165" s="186">
        <f>IFERROR('AAL mundo '!$K165/(Indicadores!$K165)*100,0)</f>
        <v>0</v>
      </c>
      <c r="Q165" s="186">
        <f>IFERROR('AAL mundo '!$K165/(Indicadores!$M165)*100,0)</f>
        <v>0</v>
      </c>
      <c r="R165" s="187">
        <f>IFERROR('AAL mundo '!$K165/(Indicadores!$O165)*100,0)</f>
        <v>0</v>
      </c>
      <c r="S165" s="189">
        <f>IFERROR('AAL mundo '!$M165/(Indicadores!$I165)*100,0)</f>
        <v>24.600798739090923</v>
      </c>
      <c r="T165" s="186">
        <f>IFERROR('AAL mundo '!$M165/(Indicadores!$K165)*100,0)</f>
        <v>15.120563816556338</v>
      </c>
      <c r="U165" s="186">
        <f>IFERROR('AAL mundo '!$M165/(Indicadores!$M165)*100,0)</f>
        <v>4.6999600996566508</v>
      </c>
      <c r="V165" s="187">
        <f>IFERROR('AAL mundo '!$M165/(Indicadores!$O165)*100,0)</f>
        <v>3.1293816194516655</v>
      </c>
      <c r="W165" s="189">
        <f>IFERROR('AAL mundo '!$O165/(Indicadores!$I165)*100,0)</f>
        <v>50.383953904922173</v>
      </c>
      <c r="X165" s="186">
        <f>IFERROR('AAL mundo '!$O165/(Indicadores!$K165)*100,0)</f>
        <v>30.967847769074542</v>
      </c>
      <c r="Y165" s="186">
        <f>IFERROR('AAL mundo '!$O165/(Indicadores!$M165)*100,0)</f>
        <v>9.6258083132801868</v>
      </c>
      <c r="Z165" s="187">
        <f>IFERROR('AAL mundo '!$O165/(Indicadores!$O165)*100,0)</f>
        <v>6.4091666672116281</v>
      </c>
    </row>
    <row r="166" spans="1:26">
      <c r="A166" s="254" t="str">
        <f>'AAL mundo '!A166</f>
        <v>East Asia and the Pacific</v>
      </c>
      <c r="B166" s="254" t="str">
        <f>'AAL mundo '!B166</f>
        <v>MMR</v>
      </c>
      <c r="C166" s="254" t="str">
        <f>'AAL mundo '!C166</f>
        <v>Myanmar</v>
      </c>
      <c r="D166" s="254" t="str">
        <f>'AAL mundo '!D166</f>
        <v/>
      </c>
      <c r="E166" s="254" t="str">
        <f>'AAL mundo '!E166</f>
        <v>Low income</v>
      </c>
      <c r="F166" s="255">
        <f>'AAL mundo '!F166</f>
        <v>195390</v>
      </c>
      <c r="G166" s="189">
        <f>IFERROR('AAL mundo '!$G166/(Indicadores!$I166)*100,0)</f>
        <v>0</v>
      </c>
      <c r="H166" s="186">
        <f>IFERROR('AAL mundo '!$G166/(Indicadores!$K166)*100,0)</f>
        <v>0</v>
      </c>
      <c r="I166" s="186">
        <f>IFERROR('AAL mundo '!$G166/(Indicadores!$M166)*100,0)</f>
        <v>0</v>
      </c>
      <c r="J166" s="187">
        <f>IFERROR('AAL mundo '!$G166/(Indicadores!$O166)*100,0)</f>
        <v>0</v>
      </c>
      <c r="K166" s="189">
        <f>IFERROR('AAL mundo '!$I166/(Indicadores!$I166)*100,0)</f>
        <v>0</v>
      </c>
      <c r="L166" s="186">
        <f>IFERROR('AAL mundo '!$I166/(Indicadores!$K166)*100,0)</f>
        <v>0</v>
      </c>
      <c r="M166" s="186">
        <f>IFERROR('AAL mundo '!$I166/(Indicadores!$M166)*100,0)</f>
        <v>0</v>
      </c>
      <c r="N166" s="187">
        <f>IFERROR('AAL mundo '!$I166/(Indicadores!$O166)*100,0)</f>
        <v>0</v>
      </c>
      <c r="O166" s="189">
        <f>IFERROR('AAL mundo '!$K166/(Indicadores!$I166)*100,0)</f>
        <v>0</v>
      </c>
      <c r="P166" s="186">
        <f>IFERROR('AAL mundo '!$K166/(Indicadores!$K166)*100,0)</f>
        <v>0</v>
      </c>
      <c r="Q166" s="186">
        <f>IFERROR('AAL mundo '!$K166/(Indicadores!$M166)*100,0)</f>
        <v>0</v>
      </c>
      <c r="R166" s="187">
        <f>IFERROR('AAL mundo '!$K166/(Indicadores!$O166)*100,0)</f>
        <v>0</v>
      </c>
      <c r="S166" s="189">
        <f>IFERROR('AAL mundo '!$M166/(Indicadores!$I166)*100,0)</f>
        <v>0</v>
      </c>
      <c r="T166" s="186">
        <f>IFERROR('AAL mundo '!$M166/(Indicadores!$K166)*100,0)</f>
        <v>0</v>
      </c>
      <c r="U166" s="186">
        <f>IFERROR('AAL mundo '!$M166/(Indicadores!$M166)*100,0)</f>
        <v>0</v>
      </c>
      <c r="V166" s="187">
        <f>IFERROR('AAL mundo '!$M166/(Indicadores!$O166)*100,0)</f>
        <v>0</v>
      </c>
      <c r="W166" s="189">
        <f>IFERROR('AAL mundo '!$O166/(Indicadores!$I166)*100,0)</f>
        <v>0</v>
      </c>
      <c r="X166" s="186">
        <f>IFERROR('AAL mundo '!$O166/(Indicadores!$K166)*100,0)</f>
        <v>0</v>
      </c>
      <c r="Y166" s="186">
        <f>IFERROR('AAL mundo '!$O166/(Indicadores!$M166)*100,0)</f>
        <v>0</v>
      </c>
      <c r="Z166" s="187">
        <f>IFERROR('AAL mundo '!$O166/(Indicadores!$O166)*100,0)</f>
        <v>0</v>
      </c>
    </row>
    <row r="167" spans="1:26">
      <c r="A167" s="254" t="str">
        <f>'AAL mundo '!A167</f>
        <v>Sub-Saharan Africa</v>
      </c>
      <c r="B167" s="254" t="str">
        <f>'AAL mundo '!B167</f>
        <v>NAM</v>
      </c>
      <c r="C167" s="254" t="str">
        <f>'AAL mundo '!C167</f>
        <v>Namibia</v>
      </c>
      <c r="D167" s="254" t="str">
        <f>'AAL mundo '!D167</f>
        <v/>
      </c>
      <c r="E167" s="254" t="str">
        <f>'AAL mundo '!E167</f>
        <v>Upper middle income</v>
      </c>
      <c r="F167" s="255">
        <f>'AAL mundo '!F167</f>
        <v>42062.7</v>
      </c>
      <c r="G167" s="189">
        <f>IFERROR('AAL mundo '!$G167/(Indicadores!$I167)*100,0)</f>
        <v>0.59385858522473067</v>
      </c>
      <c r="H167" s="186">
        <f>IFERROR('AAL mundo '!$G167/(Indicadores!$K167)*100,0)</f>
        <v>0.97562481858348582</v>
      </c>
      <c r="I167" s="186">
        <f>IFERROR('AAL mundo '!$G167/(Indicadores!$M167)*100,0)</f>
        <v>0.35982696711484929</v>
      </c>
      <c r="J167" s="187">
        <f>IFERROR('AAL mundo '!$G167/(Indicadores!$O167)*100,0)</f>
        <v>0.18221573351614631</v>
      </c>
      <c r="K167" s="189">
        <f>IFERROR('AAL mundo '!$I167/(Indicadores!$I167)*100,0)</f>
        <v>0</v>
      </c>
      <c r="L167" s="186">
        <f>IFERROR('AAL mundo '!$I167/(Indicadores!$K167)*100,0)</f>
        <v>0</v>
      </c>
      <c r="M167" s="186">
        <f>IFERROR('AAL mundo '!$I167/(Indicadores!$M167)*100,0)</f>
        <v>0</v>
      </c>
      <c r="N167" s="187">
        <f>IFERROR('AAL mundo '!$I167/(Indicadores!$O167)*100,0)</f>
        <v>0</v>
      </c>
      <c r="O167" s="189">
        <f>IFERROR('AAL mundo '!$K167/(Indicadores!$I167)*100,0)</f>
        <v>0</v>
      </c>
      <c r="P167" s="186">
        <f>IFERROR('AAL mundo '!$K167/(Indicadores!$K167)*100,0)</f>
        <v>0</v>
      </c>
      <c r="Q167" s="186">
        <f>IFERROR('AAL mundo '!$K167/(Indicadores!$M167)*100,0)</f>
        <v>0</v>
      </c>
      <c r="R167" s="187">
        <f>IFERROR('AAL mundo '!$K167/(Indicadores!$O167)*100,0)</f>
        <v>0</v>
      </c>
      <c r="S167" s="189">
        <f>IFERROR('AAL mundo '!$M167/(Indicadores!$I167)*100,0)</f>
        <v>15.293172415964301</v>
      </c>
      <c r="T167" s="186">
        <f>IFERROR('AAL mundo '!$M167/(Indicadores!$K167)*100,0)</f>
        <v>25.124497540512774</v>
      </c>
      <c r="U167" s="186">
        <f>IFERROR('AAL mundo '!$M167/(Indicadores!$M167)*100,0)</f>
        <v>9.2663404805682426</v>
      </c>
      <c r="V167" s="187">
        <f>IFERROR('AAL mundo '!$M167/(Indicadores!$O167)*100,0)</f>
        <v>4.692458270194563</v>
      </c>
      <c r="W167" s="189">
        <f>IFERROR('AAL mundo '!$O167/(Indicadores!$I167)*100,0)</f>
        <v>15.887031001189033</v>
      </c>
      <c r="X167" s="186">
        <f>IFERROR('AAL mundo '!$O167/(Indicadores!$K167)*100,0)</f>
        <v>26.100122359096261</v>
      </c>
      <c r="Y167" s="186">
        <f>IFERROR('AAL mundo '!$O167/(Indicadores!$M167)*100,0)</f>
        <v>9.6261674476830912</v>
      </c>
      <c r="Z167" s="187">
        <f>IFERROR('AAL mundo '!$O167/(Indicadores!$O167)*100,0)</f>
        <v>4.8746740037107097</v>
      </c>
    </row>
    <row r="168" spans="1:26">
      <c r="A168" s="254" t="str">
        <f>'AAL mundo '!A168</f>
        <v>South Asia</v>
      </c>
      <c r="B168" s="254" t="str">
        <f>'AAL mundo '!B168</f>
        <v>NPL</v>
      </c>
      <c r="C168" s="254" t="str">
        <f>'AAL mundo '!C168</f>
        <v>Nepal</v>
      </c>
      <c r="D168" s="254" t="str">
        <f>'AAL mundo '!D168</f>
        <v/>
      </c>
      <c r="E168" s="254" t="str">
        <f>'AAL mundo '!E168</f>
        <v>Low income</v>
      </c>
      <c r="F168" s="255">
        <f>'AAL mundo '!F168</f>
        <v>53996.6</v>
      </c>
      <c r="G168" s="189">
        <f>IFERROR('AAL mundo '!$G168/(Indicadores!$I168)*100,0)</f>
        <v>23.042991547034212</v>
      </c>
      <c r="H168" s="186">
        <f>IFERROR('AAL mundo '!$G168/(Indicadores!$K168)*100,0)</f>
        <v>10.031896244706802</v>
      </c>
      <c r="I168" s="186">
        <f>IFERROR('AAL mundo '!$G168/(Indicadores!$M168)*100,0)</f>
        <v>3.1600938798237168</v>
      </c>
      <c r="J168" s="187">
        <f>IFERROR('AAL mundo '!$G168/(Indicadores!$O168)*100,0)</f>
        <v>2.1761578464278299</v>
      </c>
      <c r="K168" s="189">
        <f>IFERROR('AAL mundo '!$I168/(Indicadores!$I168)*100,0)</f>
        <v>0</v>
      </c>
      <c r="L168" s="186">
        <f>IFERROR('AAL mundo '!$I168/(Indicadores!$K168)*100,0)</f>
        <v>0</v>
      </c>
      <c r="M168" s="186">
        <f>IFERROR('AAL mundo '!$I168/(Indicadores!$M168)*100,0)</f>
        <v>0</v>
      </c>
      <c r="N168" s="187">
        <f>IFERROR('AAL mundo '!$I168/(Indicadores!$O168)*100,0)</f>
        <v>0</v>
      </c>
      <c r="O168" s="189">
        <f>IFERROR('AAL mundo '!$K168/(Indicadores!$I168)*100,0)</f>
        <v>0</v>
      </c>
      <c r="P168" s="186">
        <f>IFERROR('AAL mundo '!$K168/(Indicadores!$K168)*100,0)</f>
        <v>0</v>
      </c>
      <c r="Q168" s="186">
        <f>IFERROR('AAL mundo '!$K168/(Indicadores!$M168)*100,0)</f>
        <v>0</v>
      </c>
      <c r="R168" s="187">
        <f>IFERROR('AAL mundo '!$K168/(Indicadores!$O168)*100,0)</f>
        <v>0</v>
      </c>
      <c r="S168" s="189">
        <f>IFERROR('AAL mundo '!$M168/(Indicadores!$I168)*100,0)</f>
        <v>103.16230147853589</v>
      </c>
      <c r="T168" s="186">
        <f>IFERROR('AAL mundo '!$M168/(Indicadores!$K168)*100,0)</f>
        <v>44.912289391133129</v>
      </c>
      <c r="U168" s="186">
        <f>IFERROR('AAL mundo '!$M168/(Indicadores!$M168)*100,0)</f>
        <v>14.147579617231127</v>
      </c>
      <c r="V168" s="187">
        <f>IFERROR('AAL mundo '!$M168/(Indicadores!$O168)*100,0)</f>
        <v>9.742548026363508</v>
      </c>
      <c r="W168" s="189">
        <f>IFERROR('AAL mundo '!$O168/(Indicadores!$I168)*100,0)</f>
        <v>126.20529302557009</v>
      </c>
      <c r="X168" s="186">
        <f>IFERROR('AAL mundo '!$O168/(Indicadores!$K168)*100,0)</f>
        <v>54.944185635839929</v>
      </c>
      <c r="Y168" s="186">
        <f>IFERROR('AAL mundo '!$O168/(Indicadores!$M168)*100,0)</f>
        <v>17.307673497054843</v>
      </c>
      <c r="Z168" s="187">
        <f>IFERROR('AAL mundo '!$O168/(Indicadores!$O168)*100,0)</f>
        <v>11.918705872791339</v>
      </c>
    </row>
    <row r="169" spans="1:26">
      <c r="A169" s="254" t="str">
        <f>'AAL mundo '!A169</f>
        <v>Europe and Central Asia</v>
      </c>
      <c r="B169" s="254" t="str">
        <f>'AAL mundo '!B169</f>
        <v>NLD</v>
      </c>
      <c r="C169" s="254" t="str">
        <f>'AAL mundo '!C169</f>
        <v>Netherlands</v>
      </c>
      <c r="D169" s="254" t="str">
        <f>'AAL mundo '!D169</f>
        <v/>
      </c>
      <c r="E169" s="254" t="str">
        <f>'AAL mundo '!E169</f>
        <v>High income: OECD</v>
      </c>
      <c r="F169" s="255">
        <f>'AAL mundo '!F169</f>
        <v>3410960</v>
      </c>
      <c r="G169" s="189">
        <f>IFERROR('AAL mundo '!$G169/(Indicadores!$I169)*100,0)</f>
        <v>0.16962775759427295</v>
      </c>
      <c r="H169" s="186">
        <f>IFERROR('AAL mundo '!$G169/(Indicadores!$K169)*100,0)</f>
        <v>0.34410431241720346</v>
      </c>
      <c r="I169" s="186">
        <f>IFERROR('AAL mundo '!$G169/(Indicadores!$M169)*100,0)</f>
        <v>0.52027492381767326</v>
      </c>
      <c r="J169" s="187">
        <f>IFERROR('AAL mundo '!$G169/(Indicadores!$O169)*100,0)</f>
        <v>9.3253850336080538E-2</v>
      </c>
      <c r="K169" s="189">
        <f>IFERROR('AAL mundo '!$I169/(Indicadores!$I169)*100,0)</f>
        <v>0</v>
      </c>
      <c r="L169" s="186">
        <f>IFERROR('AAL mundo '!$I169/(Indicadores!$K169)*100,0)</f>
        <v>0</v>
      </c>
      <c r="M169" s="186">
        <f>IFERROR('AAL mundo '!$I169/(Indicadores!$M169)*100,0)</f>
        <v>0</v>
      </c>
      <c r="N169" s="187">
        <f>IFERROR('AAL mundo '!$I169/(Indicadores!$O169)*100,0)</f>
        <v>0</v>
      </c>
      <c r="O169" s="189">
        <f>IFERROR('AAL mundo '!$K169/(Indicadores!$I169)*100,0)</f>
        <v>0</v>
      </c>
      <c r="P169" s="186">
        <f>IFERROR('AAL mundo '!$K169/(Indicadores!$K169)*100,0)</f>
        <v>0</v>
      </c>
      <c r="Q169" s="186">
        <f>IFERROR('AAL mundo '!$K169/(Indicadores!$M169)*100,0)</f>
        <v>0</v>
      </c>
      <c r="R169" s="187">
        <f>IFERROR('AAL mundo '!$K169/(Indicadores!$O169)*100,0)</f>
        <v>0</v>
      </c>
      <c r="S169" s="189">
        <f>IFERROR('AAL mundo '!$M169/(Indicadores!$I169)*100,0)</f>
        <v>0.49324858921345349</v>
      </c>
      <c r="T169" s="186">
        <f>IFERROR('AAL mundo '!$M169/(Indicadores!$K169)*100,0)</f>
        <v>1.0005966538095739</v>
      </c>
      <c r="U169" s="186">
        <f>IFERROR('AAL mundo '!$M169/(Indicadores!$M169)*100,0)</f>
        <v>1.5128707460132613</v>
      </c>
      <c r="V169" s="187">
        <f>IFERROR('AAL mundo '!$M169/(Indicadores!$O169)*100,0)</f>
        <v>0.27116629241196338</v>
      </c>
      <c r="W169" s="189">
        <f>IFERROR('AAL mundo '!$O169/(Indicadores!$I169)*100,0)</f>
        <v>0.66287634680772645</v>
      </c>
      <c r="X169" s="186">
        <f>IFERROR('AAL mundo '!$O169/(Indicadores!$K169)*100,0)</f>
        <v>1.3447009662267773</v>
      </c>
      <c r="Y169" s="186">
        <f>IFERROR('AAL mundo '!$O169/(Indicadores!$M169)*100,0)</f>
        <v>2.0331456698309345</v>
      </c>
      <c r="Z169" s="187">
        <f>IFERROR('AAL mundo '!$O169/(Indicadores!$O169)*100,0)</f>
        <v>0.36442014274804391</v>
      </c>
    </row>
    <row r="170" spans="1:26">
      <c r="A170" s="254" t="str">
        <f>'AAL mundo '!A170</f>
        <v>East Asia and the Pacific</v>
      </c>
      <c r="B170" s="254" t="str">
        <f>'AAL mundo '!B170</f>
        <v>NCL</v>
      </c>
      <c r="C170" s="254" t="str">
        <f>'AAL mundo '!C170</f>
        <v>New Caledonia</v>
      </c>
      <c r="D170" s="254" t="str">
        <f>'AAL mundo '!D170</f>
        <v>SIDS</v>
      </c>
      <c r="E170" s="254" t="str">
        <f>'AAL mundo '!E170</f>
        <v>High income: nonOECD</v>
      </c>
      <c r="F170" s="255">
        <f>'AAL mundo '!F170</f>
        <v>17113.3</v>
      </c>
      <c r="G170" s="189">
        <f>IFERROR('AAL mundo '!$G170/(Indicadores!$I170)*100,0)</f>
        <v>0</v>
      </c>
      <c r="H170" s="186">
        <f>IFERROR('AAL mundo '!$G170/(Indicadores!$K170)*100,0)</f>
        <v>0</v>
      </c>
      <c r="I170" s="186">
        <f>IFERROR('AAL mundo '!$G170/(Indicadores!$M170)*100,0)</f>
        <v>0</v>
      </c>
      <c r="J170" s="187">
        <f>IFERROR('AAL mundo '!$G170/(Indicadores!$O170)*100,0)</f>
        <v>0</v>
      </c>
      <c r="K170" s="189">
        <f>IFERROR('AAL mundo '!$I170/(Indicadores!$I170)*100,0)</f>
        <v>0</v>
      </c>
      <c r="L170" s="186">
        <f>IFERROR('AAL mundo '!$I170/(Indicadores!$K170)*100,0)</f>
        <v>0</v>
      </c>
      <c r="M170" s="186">
        <f>IFERROR('AAL mundo '!$I170/(Indicadores!$M170)*100,0)</f>
        <v>0</v>
      </c>
      <c r="N170" s="187">
        <f>IFERROR('AAL mundo '!$I170/(Indicadores!$O170)*100,0)</f>
        <v>0</v>
      </c>
      <c r="O170" s="189">
        <f>IFERROR('AAL mundo '!$K170/(Indicadores!$I170)*100,0)</f>
        <v>0</v>
      </c>
      <c r="P170" s="186">
        <f>IFERROR('AAL mundo '!$K170/(Indicadores!$K170)*100,0)</f>
        <v>0</v>
      </c>
      <c r="Q170" s="186">
        <f>IFERROR('AAL mundo '!$K170/(Indicadores!$M170)*100,0)</f>
        <v>0</v>
      </c>
      <c r="R170" s="187">
        <f>IFERROR('AAL mundo '!$K170/(Indicadores!$O170)*100,0)</f>
        <v>0</v>
      </c>
      <c r="S170" s="189">
        <f>IFERROR('AAL mundo '!$M170/(Indicadores!$I170)*100,0)</f>
        <v>0</v>
      </c>
      <c r="T170" s="186">
        <f>IFERROR('AAL mundo '!$M170/(Indicadores!$K170)*100,0)</f>
        <v>0</v>
      </c>
      <c r="U170" s="186">
        <f>IFERROR('AAL mundo '!$M170/(Indicadores!$M170)*100,0)</f>
        <v>0</v>
      </c>
      <c r="V170" s="187">
        <f>IFERROR('AAL mundo '!$M170/(Indicadores!$O170)*100,0)</f>
        <v>0</v>
      </c>
      <c r="W170" s="189">
        <f>IFERROR('AAL mundo '!$O170/(Indicadores!$I170)*100,0)</f>
        <v>0</v>
      </c>
      <c r="X170" s="186">
        <f>IFERROR('AAL mundo '!$O170/(Indicadores!$K170)*100,0)</f>
        <v>0</v>
      </c>
      <c r="Y170" s="186">
        <f>IFERROR('AAL mundo '!$O170/(Indicadores!$M170)*100,0)</f>
        <v>0</v>
      </c>
      <c r="Z170" s="187">
        <f>IFERROR('AAL mundo '!$O170/(Indicadores!$O170)*100,0)</f>
        <v>0</v>
      </c>
    </row>
    <row r="171" spans="1:26">
      <c r="A171" s="254" t="str">
        <f>'AAL mundo '!A171</f>
        <v>East Asia and the Pacific</v>
      </c>
      <c r="B171" s="254" t="str">
        <f>'AAL mundo '!B171</f>
        <v>NZL</v>
      </c>
      <c r="C171" s="254" t="str">
        <f>'AAL mundo '!C171</f>
        <v>New Zealand</v>
      </c>
      <c r="D171" s="254" t="str">
        <f>'AAL mundo '!D171</f>
        <v/>
      </c>
      <c r="E171" s="254" t="str">
        <f>'AAL mundo '!E171</f>
        <v>High income: OECD</v>
      </c>
      <c r="F171" s="255">
        <f>'AAL mundo '!F171</f>
        <v>679705</v>
      </c>
      <c r="G171" s="189">
        <f>IFERROR('AAL mundo '!$G171/(Indicadores!$I171)*100,0)</f>
        <v>0.12255968203570204</v>
      </c>
      <c r="H171" s="186">
        <f>IFERROR('AAL mundo '!$G171/(Indicadores!$K171)*100,0)</f>
        <v>0.18723786844094731</v>
      </c>
      <c r="I171" s="186">
        <f>IFERROR('AAL mundo '!$G171/(Indicadores!$M171)*100,0)</f>
        <v>0.1893002855476752</v>
      </c>
      <c r="J171" s="187">
        <f>IFERROR('AAL mundo '!$G171/(Indicadores!$O171)*100,0)</f>
        <v>5.3240475506297152E-2</v>
      </c>
      <c r="K171" s="189">
        <f>IFERROR('AAL mundo '!$I171/(Indicadores!$I171)*100,0)</f>
        <v>1.7433993875547675</v>
      </c>
      <c r="L171" s="186">
        <f>IFERROR('AAL mundo '!$I171/(Indicadores!$K171)*100,0)</f>
        <v>2.6634402092518275</v>
      </c>
      <c r="M171" s="186">
        <f>IFERROR('AAL mundo '!$I171/(Indicadores!$M171)*100,0)</f>
        <v>2.6927778891562553</v>
      </c>
      <c r="N171" s="187">
        <f>IFERROR('AAL mundo '!$I171/(Indicadores!$O171)*100,0)</f>
        <v>0.75734051238615707</v>
      </c>
      <c r="O171" s="189">
        <f>IFERROR('AAL mundo '!$K171/(Indicadores!$I171)*100,0)</f>
        <v>0.11761645943715554</v>
      </c>
      <c r="P171" s="186">
        <f>IFERROR('AAL mundo '!$K171/(Indicadores!$K171)*100,0)</f>
        <v>0.17968596844245233</v>
      </c>
      <c r="Q171" s="186">
        <f>IFERROR('AAL mundo '!$K171/(Indicadores!$M171)*100,0)</f>
        <v>0.18166520169393294</v>
      </c>
      <c r="R171" s="187">
        <f>IFERROR('AAL mundo '!$K171/(Indicadores!$O171)*100,0)</f>
        <v>5.1093117441159359E-2</v>
      </c>
      <c r="S171" s="189">
        <f>IFERROR('AAL mundo '!$M171/(Indicadores!$I171)*100,0)</f>
        <v>2.0229063870943214</v>
      </c>
      <c r="T171" s="186">
        <f>IFERROR('AAL mundo '!$M171/(Indicadores!$K171)*100,0)</f>
        <v>3.0904509026449918</v>
      </c>
      <c r="U171" s="186">
        <f>IFERROR('AAL mundo '!$M171/(Indicadores!$M171)*100,0)</f>
        <v>3.1244920870602475</v>
      </c>
      <c r="V171" s="187">
        <f>IFERROR('AAL mundo '!$M171/(Indicadores!$O171)*100,0)</f>
        <v>0.8787596064605796</v>
      </c>
      <c r="W171" s="189">
        <f>IFERROR('AAL mundo '!$O171/(Indicadores!$I171)*100,0)</f>
        <v>4.0064819161219463</v>
      </c>
      <c r="X171" s="186">
        <f>IFERROR('AAL mundo '!$O171/(Indicadores!$K171)*100,0)</f>
        <v>6.120814948780219</v>
      </c>
      <c r="Y171" s="186">
        <f>IFERROR('AAL mundo '!$O171/(Indicadores!$M171)*100,0)</f>
        <v>6.1882354634581107</v>
      </c>
      <c r="Z171" s="187">
        <f>IFERROR('AAL mundo '!$O171/(Indicadores!$O171)*100,0)</f>
        <v>1.7404337117941933</v>
      </c>
    </row>
    <row r="172" spans="1:26">
      <c r="A172" s="254" t="str">
        <f>'AAL mundo '!A172</f>
        <v>LAC</v>
      </c>
      <c r="B172" s="254" t="str">
        <f>'AAL mundo '!B172</f>
        <v>NIC</v>
      </c>
      <c r="C172" s="254" t="str">
        <f>'AAL mundo '!C172</f>
        <v>Nicaragua</v>
      </c>
      <c r="D172" s="254" t="str">
        <f>'AAL mundo '!D172</f>
        <v/>
      </c>
      <c r="E172" s="254" t="str">
        <f>'AAL mundo '!E172</f>
        <v>Lower middle income</v>
      </c>
      <c r="F172" s="255">
        <f>'AAL mundo '!F172</f>
        <v>35973.800000000003</v>
      </c>
      <c r="G172" s="189">
        <f>IFERROR('AAL mundo '!$G172/(Indicadores!$I172)*100,0)</f>
        <v>29.93354943255034</v>
      </c>
      <c r="H172" s="186">
        <f>IFERROR('AAL mundo '!$G172/(Indicadores!$K172)*100,0)</f>
        <v>21.307378783268593</v>
      </c>
      <c r="I172" s="186">
        <f>IFERROR('AAL mundo '!$G172/(Indicadores!$M172)*100,0)</f>
        <v>18.4592595828715</v>
      </c>
      <c r="J172" s="187">
        <f>IFERROR('AAL mundo '!$G172/(Indicadores!$O172)*100,0)</f>
        <v>7.4342376538620139</v>
      </c>
      <c r="K172" s="189">
        <f>IFERROR('AAL mundo '!$I172/(Indicadores!$I172)*100,0)</f>
        <v>1.5895746940043971</v>
      </c>
      <c r="L172" s="186">
        <f>IFERROR('AAL mundo '!$I172/(Indicadores!$K172)*100,0)</f>
        <v>1.1314952871115047</v>
      </c>
      <c r="M172" s="186">
        <f>IFERROR('AAL mundo '!$I172/(Indicadores!$M172)*100,0)</f>
        <v>0.98025033646972803</v>
      </c>
      <c r="N172" s="187">
        <f>IFERROR('AAL mundo '!$I172/(Indicadores!$O172)*100,0)</f>
        <v>0.39478365472232757</v>
      </c>
      <c r="O172" s="189">
        <f>IFERROR('AAL mundo '!$K172/(Indicadores!$I172)*100,0)</f>
        <v>0</v>
      </c>
      <c r="P172" s="186">
        <f>IFERROR('AAL mundo '!$K172/(Indicadores!$K172)*100,0)</f>
        <v>0</v>
      </c>
      <c r="Q172" s="186">
        <f>IFERROR('AAL mundo '!$K172/(Indicadores!$M172)*100,0)</f>
        <v>0</v>
      </c>
      <c r="R172" s="187">
        <f>IFERROR('AAL mundo '!$K172/(Indicadores!$O172)*100,0)</f>
        <v>0</v>
      </c>
      <c r="S172" s="189">
        <f>IFERROR('AAL mundo '!$M172/(Indicadores!$I172)*100,0)</f>
        <v>13.740531380900348</v>
      </c>
      <c r="T172" s="186">
        <f>IFERROR('AAL mundo '!$M172/(Indicadores!$K172)*100,0)</f>
        <v>9.780821598719708</v>
      </c>
      <c r="U172" s="186">
        <f>IFERROR('AAL mundo '!$M172/(Indicadores!$M172)*100,0)</f>
        <v>8.4734366747305323</v>
      </c>
      <c r="V172" s="187">
        <f>IFERROR('AAL mundo '!$M172/(Indicadores!$O172)*100,0)</f>
        <v>3.4125714361452113</v>
      </c>
      <c r="W172" s="189">
        <f>IFERROR('AAL mundo '!$O172/(Indicadores!$I172)*100,0)</f>
        <v>45.263655507455084</v>
      </c>
      <c r="X172" s="186">
        <f>IFERROR('AAL mundo '!$O172/(Indicadores!$K172)*100,0)</f>
        <v>32.219695669099806</v>
      </c>
      <c r="Y172" s="186">
        <f>IFERROR('AAL mundo '!$O172/(Indicadores!$M172)*100,0)</f>
        <v>27.912946594071762</v>
      </c>
      <c r="Z172" s="187">
        <f>IFERROR('AAL mundo '!$O172/(Indicadores!$O172)*100,0)</f>
        <v>11.241592744729552</v>
      </c>
    </row>
    <row r="173" spans="1:26">
      <c r="A173" s="254" t="str">
        <f>'AAL mundo '!A173</f>
        <v>Sub-Saharan Africa</v>
      </c>
      <c r="B173" s="254" t="str">
        <f>'AAL mundo '!B173</f>
        <v>NER</v>
      </c>
      <c r="C173" s="254" t="str">
        <f>'AAL mundo '!C173</f>
        <v>Niger</v>
      </c>
      <c r="D173" s="254" t="str">
        <f>'AAL mundo '!D173</f>
        <v/>
      </c>
      <c r="E173" s="254" t="str">
        <f>'AAL mundo '!E173</f>
        <v>Low income</v>
      </c>
      <c r="F173" s="255">
        <f>'AAL mundo '!F173</f>
        <v>12723.5</v>
      </c>
      <c r="G173" s="189">
        <f>IFERROR('AAL mundo '!$G173/(Indicadores!$I173)*100,0)</f>
        <v>0</v>
      </c>
      <c r="H173" s="186">
        <f>IFERROR('AAL mundo '!$G173/(Indicadores!$K173)*100,0)</f>
        <v>0</v>
      </c>
      <c r="I173" s="186">
        <f>IFERROR('AAL mundo '!$G173/(Indicadores!$M173)*100,0)</f>
        <v>0</v>
      </c>
      <c r="J173" s="187">
        <f>IFERROR('AAL mundo '!$G173/(Indicadores!$O173)*100,0)</f>
        <v>0</v>
      </c>
      <c r="K173" s="189">
        <f>IFERROR('AAL mundo '!$I173/(Indicadores!$I173)*100,0)</f>
        <v>0</v>
      </c>
      <c r="L173" s="186">
        <f>IFERROR('AAL mundo '!$I173/(Indicadores!$K173)*100,0)</f>
        <v>0</v>
      </c>
      <c r="M173" s="186">
        <f>IFERROR('AAL mundo '!$I173/(Indicadores!$M173)*100,0)</f>
        <v>0</v>
      </c>
      <c r="N173" s="187">
        <f>IFERROR('AAL mundo '!$I173/(Indicadores!$O173)*100,0)</f>
        <v>0</v>
      </c>
      <c r="O173" s="189">
        <f>IFERROR('AAL mundo '!$K173/(Indicadores!$I173)*100,0)</f>
        <v>0</v>
      </c>
      <c r="P173" s="186">
        <f>IFERROR('AAL mundo '!$K173/(Indicadores!$K173)*100,0)</f>
        <v>0</v>
      </c>
      <c r="Q173" s="186">
        <f>IFERROR('AAL mundo '!$K173/(Indicadores!$M173)*100,0)</f>
        <v>0</v>
      </c>
      <c r="R173" s="187">
        <f>IFERROR('AAL mundo '!$K173/(Indicadores!$O173)*100,0)</f>
        <v>0</v>
      </c>
      <c r="S173" s="189">
        <f>IFERROR('AAL mundo '!$M173/(Indicadores!$I173)*100,0)</f>
        <v>70.536414882721161</v>
      </c>
      <c r="T173" s="186">
        <f>IFERROR('AAL mundo '!$M173/(Indicadores!$K173)*100,0)</f>
        <v>15.738880226713533</v>
      </c>
      <c r="U173" s="186">
        <f>IFERROR('AAL mundo '!$M173/(Indicadores!$M173)*100,0)</f>
        <v>3.8705186190079095</v>
      </c>
      <c r="V173" s="187">
        <f>IFERROR('AAL mundo '!$M173/(Indicadores!$O173)*100,0)</f>
        <v>2.9755058834334696</v>
      </c>
      <c r="W173" s="189">
        <f>IFERROR('AAL mundo '!$O173/(Indicadores!$I173)*100,0)</f>
        <v>70.536414882721161</v>
      </c>
      <c r="X173" s="186">
        <f>IFERROR('AAL mundo '!$O173/(Indicadores!$K173)*100,0)</f>
        <v>15.738880226713533</v>
      </c>
      <c r="Y173" s="186">
        <f>IFERROR('AAL mundo '!$O173/(Indicadores!$M173)*100,0)</f>
        <v>3.8705186190079095</v>
      </c>
      <c r="Z173" s="187">
        <f>IFERROR('AAL mundo '!$O173/(Indicadores!$O173)*100,0)</f>
        <v>2.9755058834334696</v>
      </c>
    </row>
    <row r="174" spans="1:26">
      <c r="A174" s="254" t="str">
        <f>'AAL mundo '!A174</f>
        <v>Sub-Saharan Africa</v>
      </c>
      <c r="B174" s="254" t="str">
        <f>'AAL mundo '!B174</f>
        <v>NGA</v>
      </c>
      <c r="C174" s="254" t="str">
        <f>'AAL mundo '!C174</f>
        <v>Nigeria</v>
      </c>
      <c r="D174" s="254" t="str">
        <f>'AAL mundo '!D174</f>
        <v/>
      </c>
      <c r="E174" s="254" t="str">
        <f>'AAL mundo '!E174</f>
        <v>Lower middle income</v>
      </c>
      <c r="F174" s="255">
        <f>'AAL mundo '!F174</f>
        <v>592030</v>
      </c>
      <c r="G174" s="189">
        <f>IFERROR('AAL mundo '!$G174/(Indicadores!$I174)*100,0)</f>
        <v>0.49810759831414081</v>
      </c>
      <c r="H174" s="186">
        <f>IFERROR('AAL mundo '!$G174/(Indicadores!$K174)*100,0)</f>
        <v>0.3272410312716082</v>
      </c>
      <c r="I174" s="186">
        <f>IFERROR('AAL mundo '!$G174/(Indicadores!$M174)*100,0)</f>
        <v>0</v>
      </c>
      <c r="J174" s="187">
        <f>IFERROR('AAL mundo '!$G174/(Indicadores!$O174)*100,0)</f>
        <v>0.19749380845080636</v>
      </c>
      <c r="K174" s="189">
        <f>IFERROR('AAL mundo '!$I174/(Indicadores!$I174)*100,0)</f>
        <v>0</v>
      </c>
      <c r="L174" s="186">
        <f>IFERROR('AAL mundo '!$I174/(Indicadores!$K174)*100,0)</f>
        <v>0</v>
      </c>
      <c r="M174" s="186">
        <f>IFERROR('AAL mundo '!$I174/(Indicadores!$M174)*100,0)</f>
        <v>0</v>
      </c>
      <c r="N174" s="187">
        <f>IFERROR('AAL mundo '!$I174/(Indicadores!$O174)*100,0)</f>
        <v>0</v>
      </c>
      <c r="O174" s="189">
        <f>IFERROR('AAL mundo '!$K174/(Indicadores!$I174)*100,0)</f>
        <v>0</v>
      </c>
      <c r="P174" s="186">
        <f>IFERROR('AAL mundo '!$K174/(Indicadores!$K174)*100,0)</f>
        <v>0</v>
      </c>
      <c r="Q174" s="186">
        <f>IFERROR('AAL mundo '!$K174/(Indicadores!$M174)*100,0)</f>
        <v>0</v>
      </c>
      <c r="R174" s="187">
        <f>IFERROR('AAL mundo '!$K174/(Indicadores!$O174)*100,0)</f>
        <v>0</v>
      </c>
      <c r="S174" s="189">
        <f>IFERROR('AAL mundo '!$M174/(Indicadores!$I174)*100,0)</f>
        <v>16.730044159655762</v>
      </c>
      <c r="T174" s="186">
        <f>IFERROR('AAL mundo '!$M174/(Indicadores!$K174)*100,0)</f>
        <v>10.991113009628375</v>
      </c>
      <c r="U174" s="186">
        <f>IFERROR('AAL mundo '!$M174/(Indicadores!$M174)*100,0)</f>
        <v>0</v>
      </c>
      <c r="V174" s="187">
        <f>IFERROR('AAL mundo '!$M174/(Indicadores!$O174)*100,0)</f>
        <v>6.6332658803506295</v>
      </c>
      <c r="W174" s="189">
        <f>IFERROR('AAL mundo '!$O174/(Indicadores!$I174)*100,0)</f>
        <v>17.228151757969904</v>
      </c>
      <c r="X174" s="186">
        <f>IFERROR('AAL mundo '!$O174/(Indicadores!$K174)*100,0)</f>
        <v>11.318354040899983</v>
      </c>
      <c r="Y174" s="186">
        <f>IFERROR('AAL mundo '!$O174/(Indicadores!$M174)*100,0)</f>
        <v>0</v>
      </c>
      <c r="Z174" s="187">
        <f>IFERROR('AAL mundo '!$O174/(Indicadores!$O174)*100,0)</f>
        <v>6.8307596888014359</v>
      </c>
    </row>
    <row r="175" spans="1:26">
      <c r="A175" s="254" t="str">
        <f>'AAL mundo '!A175</f>
        <v>Europe and Central Asia</v>
      </c>
      <c r="B175" s="254" t="str">
        <f>'AAL mundo '!B175</f>
        <v>NOR</v>
      </c>
      <c r="C175" s="254" t="str">
        <f>'AAL mundo '!C175</f>
        <v>Norway</v>
      </c>
      <c r="D175" s="254" t="str">
        <f>'AAL mundo '!D175</f>
        <v/>
      </c>
      <c r="E175" s="254" t="str">
        <f>'AAL mundo '!E175</f>
        <v>High income: OECD</v>
      </c>
      <c r="F175" s="255">
        <f>'AAL mundo '!F175</f>
        <v>1933680</v>
      </c>
      <c r="G175" s="189">
        <f>IFERROR('AAL mundo '!$G175/(Indicadores!$I175)*100,0)</f>
        <v>1.3131290410522108E-2</v>
      </c>
      <c r="H175" s="186">
        <f>IFERROR('AAL mundo '!$G175/(Indicadores!$K175)*100,0)</f>
        <v>3.1845246814916808E-2</v>
      </c>
      <c r="I175" s="186">
        <f>IFERROR('AAL mundo '!$G175/(Indicadores!$M175)*100,0)</f>
        <v>2.7571835117800713E-2</v>
      </c>
      <c r="J175" s="187">
        <f>IFERROR('AAL mundo '!$G175/(Indicadores!$O175)*100,0)</f>
        <v>6.9529070138833159E-3</v>
      </c>
      <c r="K175" s="189">
        <f>IFERROR('AAL mundo '!$I175/(Indicadores!$I175)*100,0)</f>
        <v>0</v>
      </c>
      <c r="L175" s="186">
        <f>IFERROR('AAL mundo '!$I175/(Indicadores!$K175)*100,0)</f>
        <v>0</v>
      </c>
      <c r="M175" s="186">
        <f>IFERROR('AAL mundo '!$I175/(Indicadores!$M175)*100,0)</f>
        <v>0</v>
      </c>
      <c r="N175" s="187">
        <f>IFERROR('AAL mundo '!$I175/(Indicadores!$O175)*100,0)</f>
        <v>0</v>
      </c>
      <c r="O175" s="189">
        <f>IFERROR('AAL mundo '!$K175/(Indicadores!$I175)*100,0)</f>
        <v>0</v>
      </c>
      <c r="P175" s="186">
        <f>IFERROR('AAL mundo '!$K175/(Indicadores!$K175)*100,0)</f>
        <v>0</v>
      </c>
      <c r="Q175" s="186">
        <f>IFERROR('AAL mundo '!$K175/(Indicadores!$M175)*100,0)</f>
        <v>0</v>
      </c>
      <c r="R175" s="187">
        <f>IFERROR('AAL mundo '!$K175/(Indicadores!$O175)*100,0)</f>
        <v>0</v>
      </c>
      <c r="S175" s="189">
        <f>IFERROR('AAL mundo '!$M175/(Indicadores!$I175)*100,0)</f>
        <v>0</v>
      </c>
      <c r="T175" s="186">
        <f>IFERROR('AAL mundo '!$M175/(Indicadores!$K175)*100,0)</f>
        <v>0</v>
      </c>
      <c r="U175" s="186">
        <f>IFERROR('AAL mundo '!$M175/(Indicadores!$M175)*100,0)</f>
        <v>0</v>
      </c>
      <c r="V175" s="187">
        <f>IFERROR('AAL mundo '!$M175/(Indicadores!$O175)*100,0)</f>
        <v>0</v>
      </c>
      <c r="W175" s="189">
        <f>IFERROR('AAL mundo '!$O175/(Indicadores!$I175)*100,0)</f>
        <v>1.3131290410522108E-2</v>
      </c>
      <c r="X175" s="186">
        <f>IFERROR('AAL mundo '!$O175/(Indicadores!$K175)*100,0)</f>
        <v>3.1845246814916808E-2</v>
      </c>
      <c r="Y175" s="186">
        <f>IFERROR('AAL mundo '!$O175/(Indicadores!$M175)*100,0)</f>
        <v>2.7571835117800713E-2</v>
      </c>
      <c r="Z175" s="187">
        <f>IFERROR('AAL mundo '!$O175/(Indicadores!$O175)*100,0)</f>
        <v>6.9529070138833159E-3</v>
      </c>
    </row>
    <row r="176" spans="1:26">
      <c r="A176" s="254" t="str">
        <f>'AAL mundo '!A176</f>
        <v>Middle East and North Africa</v>
      </c>
      <c r="B176" s="254" t="str">
        <f>'AAL mundo '!B176</f>
        <v>OMN</v>
      </c>
      <c r="C176" s="254" t="str">
        <f>'AAL mundo '!C176</f>
        <v>Oman</v>
      </c>
      <c r="D176" s="254" t="str">
        <f>'AAL mundo '!D176</f>
        <v/>
      </c>
      <c r="E176" s="254" t="str">
        <f>'AAL mundo '!E176</f>
        <v>High income: nonOECD</v>
      </c>
      <c r="F176" s="255">
        <f>'AAL mundo '!F176</f>
        <v>202534</v>
      </c>
      <c r="G176" s="189">
        <f>IFERROR('AAL mundo '!$G176/(Indicadores!$I176)*100,0)</f>
        <v>2.7611596066792257</v>
      </c>
      <c r="H176" s="186">
        <f>IFERROR('AAL mundo '!$G176/(Indicadores!$K176)*100,0)</f>
        <v>4.2815566805113141</v>
      </c>
      <c r="I176" s="186">
        <f>IFERROR('AAL mundo '!$G176/(Indicadores!$M176)*100,0)</f>
        <v>2.1402689047758776</v>
      </c>
      <c r="J176" s="187">
        <f>IFERROR('AAL mundo '!$G176/(Indicadores!$O176)*100,0)</f>
        <v>0.94077129885345623</v>
      </c>
      <c r="K176" s="189">
        <f>IFERROR('AAL mundo '!$I176/(Indicadores!$I176)*100,0)</f>
        <v>1.5846267606697242</v>
      </c>
      <c r="L176" s="186">
        <f>IFERROR('AAL mundo '!$I176/(Indicadores!$K176)*100,0)</f>
        <v>2.4571811339157623</v>
      </c>
      <c r="M176" s="186">
        <f>IFERROR('AAL mundo '!$I176/(Indicadores!$M176)*100,0)</f>
        <v>1.2282982024411251</v>
      </c>
      <c r="N176" s="187">
        <f>IFERROR('AAL mundo '!$I176/(Indicadores!$O176)*100,0)</f>
        <v>0.53990771566664808</v>
      </c>
      <c r="O176" s="189">
        <f>IFERROR('AAL mundo '!$K176/(Indicadores!$I176)*100,0)</f>
        <v>0</v>
      </c>
      <c r="P176" s="186">
        <f>IFERROR('AAL mundo '!$K176/(Indicadores!$K176)*100,0)</f>
        <v>0</v>
      </c>
      <c r="Q176" s="186">
        <f>IFERROR('AAL mundo '!$K176/(Indicadores!$M176)*100,0)</f>
        <v>0</v>
      </c>
      <c r="R176" s="187">
        <f>IFERROR('AAL mundo '!$K176/(Indicadores!$O176)*100,0)</f>
        <v>0</v>
      </c>
      <c r="S176" s="189">
        <f>IFERROR('AAL mundo '!$M176/(Indicadores!$I176)*100,0)</f>
        <v>0.92314536077585385</v>
      </c>
      <c r="T176" s="186">
        <f>IFERROR('AAL mundo '!$M176/(Indicadores!$K176)*100,0)</f>
        <v>1.4314634970581983</v>
      </c>
      <c r="U176" s="186">
        <f>IFERROR('AAL mundo '!$M176/(Indicadores!$M176)*100,0)</f>
        <v>0.71556142769772257</v>
      </c>
      <c r="V176" s="187">
        <f>IFERROR('AAL mundo '!$M176/(Indicadores!$O176)*100,0)</f>
        <v>0.31453040888575318</v>
      </c>
      <c r="W176" s="189">
        <f>IFERROR('AAL mundo '!$O176/(Indicadores!$I176)*100,0)</f>
        <v>5.2689317281248034</v>
      </c>
      <c r="X176" s="186">
        <f>IFERROR('AAL mundo '!$O176/(Indicadores!$K176)*100,0)</f>
        <v>8.1702013114852736</v>
      </c>
      <c r="Y176" s="186">
        <f>IFERROR('AAL mundo '!$O176/(Indicadores!$M176)*100,0)</f>
        <v>4.0841285349147247</v>
      </c>
      <c r="Z176" s="187">
        <f>IFERROR('AAL mundo '!$O176/(Indicadores!$O176)*100,0)</f>
        <v>1.7952094234058573</v>
      </c>
    </row>
    <row r="177" spans="1:26">
      <c r="A177" s="254" t="str">
        <f>'AAL mundo '!A177</f>
        <v>South Asia</v>
      </c>
      <c r="B177" s="254" t="str">
        <f>'AAL mundo '!B177</f>
        <v>PAK</v>
      </c>
      <c r="C177" s="254" t="str">
        <f>'AAL mundo '!C177</f>
        <v>Pakistan</v>
      </c>
      <c r="D177" s="254" t="str">
        <f>'AAL mundo '!D177</f>
        <v/>
      </c>
      <c r="E177" s="254" t="str">
        <f>'AAL mundo '!E177</f>
        <v>Lower middle income</v>
      </c>
      <c r="F177" s="255">
        <f>'AAL mundo '!F177</f>
        <v>502344</v>
      </c>
      <c r="G177" s="189">
        <f>IFERROR('AAL mundo '!$G177/(Indicadores!$I177)*100,0)</f>
        <v>11.796005928940751</v>
      </c>
      <c r="H177" s="186">
        <f>IFERROR('AAL mundo '!$G177/(Indicadores!$K177)*100,0)</f>
        <v>40.354757125323623</v>
      </c>
      <c r="I177" s="186">
        <f>IFERROR('AAL mundo '!$G177/(Indicadores!$M177)*100,0)</f>
        <v>4.5492058158434636</v>
      </c>
      <c r="J177" s="187">
        <f>IFERROR('AAL mundo '!$G177/(Indicadores!$O177)*100,0)</f>
        <v>3.0360690645307233</v>
      </c>
      <c r="K177" s="189">
        <f>IFERROR('AAL mundo '!$I177/(Indicadores!$I177)*100,0)</f>
        <v>1.1100082770846655</v>
      </c>
      <c r="L177" s="186">
        <f>IFERROR('AAL mundo '!$I177/(Indicadores!$K177)*100,0)</f>
        <v>3.7973967373949082</v>
      </c>
      <c r="M177" s="186">
        <f>IFERROR('AAL mundo '!$I177/(Indicadores!$M177)*100,0)</f>
        <v>0.42808185585588188</v>
      </c>
      <c r="N177" s="187">
        <f>IFERROR('AAL mundo '!$I177/(Indicadores!$O177)*100,0)</f>
        <v>0.28569515916922078</v>
      </c>
      <c r="O177" s="189">
        <f>IFERROR('AAL mundo '!$K177/(Indicadores!$I177)*100,0)</f>
        <v>0</v>
      </c>
      <c r="P177" s="186">
        <f>IFERROR('AAL mundo '!$K177/(Indicadores!$K177)*100,0)</f>
        <v>0</v>
      </c>
      <c r="Q177" s="186">
        <f>IFERROR('AAL mundo '!$K177/(Indicadores!$M177)*100,0)</f>
        <v>0</v>
      </c>
      <c r="R177" s="187">
        <f>IFERROR('AAL mundo '!$K177/(Indicadores!$O177)*100,0)</f>
        <v>0</v>
      </c>
      <c r="S177" s="189">
        <f>IFERROR('AAL mundo '!$M177/(Indicadores!$I177)*100,0)</f>
        <v>41.434094121067787</v>
      </c>
      <c r="T177" s="186">
        <f>IFERROR('AAL mundo '!$M177/(Indicadores!$K177)*100,0)</f>
        <v>141.74821672996876</v>
      </c>
      <c r="U177" s="186">
        <f>IFERROR('AAL mundo '!$M177/(Indicadores!$M177)*100,0)</f>
        <v>15.979325806145397</v>
      </c>
      <c r="V177" s="187">
        <f>IFERROR('AAL mundo '!$M177/(Indicadores!$O177)*100,0)</f>
        <v>10.66435301369202</v>
      </c>
      <c r="W177" s="189">
        <f>IFERROR('AAL mundo '!$O177/(Indicadores!$I177)*100,0)</f>
        <v>54.340108327093205</v>
      </c>
      <c r="X177" s="186">
        <f>IFERROR('AAL mundo '!$O177/(Indicadores!$K177)*100,0)</f>
        <v>185.9003705926873</v>
      </c>
      <c r="Y177" s="186">
        <f>IFERROR('AAL mundo '!$O177/(Indicadores!$M177)*100,0)</f>
        <v>20.956613477844741</v>
      </c>
      <c r="Z177" s="187">
        <f>IFERROR('AAL mundo '!$O177/(Indicadores!$O177)*100,0)</f>
        <v>13.986117237391962</v>
      </c>
    </row>
    <row r="178" spans="1:26">
      <c r="A178" s="254" t="str">
        <f>'AAL mundo '!A178</f>
        <v>East Asia and the Pacific</v>
      </c>
      <c r="B178" s="254" t="str">
        <f>'AAL mundo '!B178</f>
        <v>PLW</v>
      </c>
      <c r="C178" s="254" t="str">
        <f>'AAL mundo '!C178</f>
        <v>Palau</v>
      </c>
      <c r="D178" s="254" t="str">
        <f>'AAL mundo '!D178</f>
        <v>SIDS</v>
      </c>
      <c r="E178" s="254" t="str">
        <f>'AAL mundo '!E178</f>
        <v>Upper middle income</v>
      </c>
      <c r="F178" s="255">
        <f>'AAL mundo '!F178</f>
        <v>780.06700000000001</v>
      </c>
      <c r="G178" s="189">
        <f>IFERROR('AAL mundo '!$G178/(Indicadores!$I178)*100,0)</f>
        <v>1.0072497836853482</v>
      </c>
      <c r="H178" s="186">
        <f>IFERROR('AAL mundo '!$G178/(Indicadores!$K178)*100,0)</f>
        <v>0.80281878034886844</v>
      </c>
      <c r="I178" s="186">
        <f>IFERROR('AAL mundo '!$G178/(Indicadores!$M178)*100,0)</f>
        <v>1.0590846132633895</v>
      </c>
      <c r="J178" s="187">
        <f>IFERROR('AAL mundo '!$G178/(Indicadores!$O178)*100,0)</f>
        <v>0.3142060269181367</v>
      </c>
      <c r="K178" s="189">
        <f>IFERROR('AAL mundo '!$I178/(Indicadores!$I178)*100,0)</f>
        <v>99.252844069302398</v>
      </c>
      <c r="L178" s="186">
        <f>IFERROR('AAL mundo '!$I178/(Indicadores!$K178)*100,0)</f>
        <v>79.108527509761572</v>
      </c>
      <c r="M178" s="186">
        <f>IFERROR('AAL mundo '!$I178/(Indicadores!$M178)*100,0)</f>
        <v>104.36056843003092</v>
      </c>
      <c r="N178" s="187">
        <f>IFERROR('AAL mundo '!$I178/(Indicadores!$O178)*100,0)</f>
        <v>30.961378498625624</v>
      </c>
      <c r="O178" s="189">
        <f>IFERROR('AAL mundo '!$K178/(Indicadores!$I178)*100,0)</f>
        <v>0.46488451554708382</v>
      </c>
      <c r="P178" s="186">
        <f>IFERROR('AAL mundo '!$K178/(Indicadores!$K178)*100,0)</f>
        <v>0.37053174477640077</v>
      </c>
      <c r="Q178" s="186">
        <f>IFERROR('AAL mundo '!$K178/(Indicadores!$M178)*100,0)</f>
        <v>0.4888082830446413</v>
      </c>
      <c r="R178" s="187">
        <f>IFERROR('AAL mundo '!$K178/(Indicadores!$O178)*100,0)</f>
        <v>0.14501816626990924</v>
      </c>
      <c r="S178" s="189">
        <f>IFERROR('AAL mundo '!$M178/(Indicadores!$I178)*100,0)</f>
        <v>0</v>
      </c>
      <c r="T178" s="186">
        <f>IFERROR('AAL mundo '!$M178/(Indicadores!$K178)*100,0)</f>
        <v>0</v>
      </c>
      <c r="U178" s="186">
        <f>IFERROR('AAL mundo '!$M178/(Indicadores!$M178)*100,0)</f>
        <v>0</v>
      </c>
      <c r="V178" s="187">
        <f>IFERROR('AAL mundo '!$M178/(Indicadores!$O178)*100,0)</f>
        <v>0</v>
      </c>
      <c r="W178" s="189">
        <f>IFERROR('AAL mundo '!$O178/(Indicadores!$I178)*100,0)</f>
        <v>100.72497836853485</v>
      </c>
      <c r="X178" s="186">
        <f>IFERROR('AAL mundo '!$O178/(Indicadores!$K178)*100,0)</f>
        <v>80.281878034886844</v>
      </c>
      <c r="Y178" s="186">
        <f>IFERROR('AAL mundo '!$O178/(Indicadores!$M178)*100,0)</f>
        <v>105.90846132633895</v>
      </c>
      <c r="Z178" s="187">
        <f>IFERROR('AAL mundo '!$O178/(Indicadores!$O178)*100,0)</f>
        <v>31.42060269181367</v>
      </c>
    </row>
    <row r="179" spans="1:26">
      <c r="A179" s="254" t="str">
        <f>'AAL mundo '!A179</f>
        <v>LAC</v>
      </c>
      <c r="B179" s="254" t="str">
        <f>'AAL mundo '!B179</f>
        <v>PAN</v>
      </c>
      <c r="C179" s="254" t="str">
        <f>'AAL mundo '!C179</f>
        <v>Panama</v>
      </c>
      <c r="D179" s="254" t="str">
        <f>'AAL mundo '!D179</f>
        <v/>
      </c>
      <c r="E179" s="254" t="str">
        <f>'AAL mundo '!E179</f>
        <v>Upper middle income</v>
      </c>
      <c r="F179" s="255">
        <f>'AAL mundo '!F179</f>
        <v>124687</v>
      </c>
      <c r="G179" s="189">
        <f>IFERROR('AAL mundo '!$G179/(Indicadores!$I179)*100,0)</f>
        <v>10.794911466993295</v>
      </c>
      <c r="H179" s="186">
        <f>IFERROR('AAL mundo '!$G179/(Indicadores!$K179)*100,0)</f>
        <v>21.008930837108018</v>
      </c>
      <c r="I179" s="186">
        <f>IFERROR('AAL mundo '!$G179/(Indicadores!$M179)*100,0)</f>
        <v>12.352375783356591</v>
      </c>
      <c r="J179" s="187">
        <f>IFERROR('AAL mundo '!$G179/(Indicadores!$O179)*100,0)</f>
        <v>4.520976942047815</v>
      </c>
      <c r="K179" s="189">
        <f>IFERROR('AAL mundo '!$I179/(Indicadores!$I179)*100,0)</f>
        <v>0</v>
      </c>
      <c r="L179" s="186">
        <f>IFERROR('AAL mundo '!$I179/(Indicadores!$K179)*100,0)</f>
        <v>0</v>
      </c>
      <c r="M179" s="186">
        <f>IFERROR('AAL mundo '!$I179/(Indicadores!$M179)*100,0)</f>
        <v>0</v>
      </c>
      <c r="N179" s="187">
        <f>IFERROR('AAL mundo '!$I179/(Indicadores!$O179)*100,0)</f>
        <v>0</v>
      </c>
      <c r="O179" s="189">
        <f>IFERROR('AAL mundo '!$K179/(Indicadores!$I179)*100,0)</f>
        <v>5.9019094832471662E-2</v>
      </c>
      <c r="P179" s="186">
        <f>IFERROR('AAL mundo '!$K179/(Indicadores!$K179)*100,0)</f>
        <v>0.11486227424794927</v>
      </c>
      <c r="Q179" s="186">
        <f>IFERROR('AAL mundo '!$K179/(Indicadores!$M179)*100,0)</f>
        <v>6.7534230363382908E-2</v>
      </c>
      <c r="R179" s="187">
        <f>IFERROR('AAL mundo '!$K179/(Indicadores!$O179)*100,0)</f>
        <v>2.4717568800261415E-2</v>
      </c>
      <c r="S179" s="189">
        <f>IFERROR('AAL mundo '!$M179/(Indicadores!$I179)*100,0)</f>
        <v>1.7426584082290617</v>
      </c>
      <c r="T179" s="186">
        <f>IFERROR('AAL mundo '!$M179/(Indicadores!$K179)*100,0)</f>
        <v>3.3915414761049893</v>
      </c>
      <c r="U179" s="186">
        <f>IFERROR('AAL mundo '!$M179/(Indicadores!$M179)*100,0)</f>
        <v>1.9940850451890768</v>
      </c>
      <c r="V179" s="187">
        <f>IFERROR('AAL mundo '!$M179/(Indicadores!$O179)*100,0)</f>
        <v>0.72983632200771897</v>
      </c>
      <c r="W179" s="189">
        <f>IFERROR('AAL mundo '!$O179/(Indicadores!$I179)*100,0)</f>
        <v>12.596588970054828</v>
      </c>
      <c r="X179" s="186">
        <f>IFERROR('AAL mundo '!$O179/(Indicadores!$K179)*100,0)</f>
        <v>24.515334587460959</v>
      </c>
      <c r="Y179" s="186">
        <f>IFERROR('AAL mundo '!$O179/(Indicadores!$M179)*100,0)</f>
        <v>14.413995058909052</v>
      </c>
      <c r="Z179" s="187">
        <f>IFERROR('AAL mundo '!$O179/(Indicadores!$O179)*100,0)</f>
        <v>5.2755308328557948</v>
      </c>
    </row>
    <row r="180" spans="1:26">
      <c r="A180" s="254" t="str">
        <f>'AAL mundo '!A180</f>
        <v>East Asia and the Pacific</v>
      </c>
      <c r="B180" s="254" t="str">
        <f>'AAL mundo '!B180</f>
        <v>PNG</v>
      </c>
      <c r="C180" s="254" t="str">
        <f>'AAL mundo '!C180</f>
        <v>Papua New Guinea</v>
      </c>
      <c r="D180" s="254" t="str">
        <f>'AAL mundo '!D180</f>
        <v>SIDS</v>
      </c>
      <c r="E180" s="254" t="str">
        <f>'AAL mundo '!E180</f>
        <v>Lower middle income</v>
      </c>
      <c r="F180" s="255">
        <f>'AAL mundo '!F180</f>
        <v>47017.9</v>
      </c>
      <c r="G180" s="189">
        <f>IFERROR('AAL mundo '!$G180/(Indicadores!$I180)*100,0)</f>
        <v>42.698320329088347</v>
      </c>
      <c r="H180" s="186">
        <f>IFERROR('AAL mundo '!$G180/(Indicadores!$K180)*100,0)</f>
        <v>14.617369794867733</v>
      </c>
      <c r="I180" s="186">
        <f>IFERROR('AAL mundo '!$G180/(Indicadores!$M180)*100,0)</f>
        <v>0</v>
      </c>
      <c r="J180" s="187">
        <f>IFERROR('AAL mundo '!$G180/(Indicadores!$O180)*100,0)</f>
        <v>10.889463888861627</v>
      </c>
      <c r="K180" s="189">
        <f>IFERROR('AAL mundo '!$I180/(Indicadores!$I180)*100,0)</f>
        <v>0.82971325004207552</v>
      </c>
      <c r="L180" s="186">
        <f>IFERROR('AAL mundo '!$I180/(Indicadores!$K180)*100,0)</f>
        <v>0.28404455505722048</v>
      </c>
      <c r="M180" s="186">
        <f>IFERROR('AAL mundo '!$I180/(Indicadores!$M180)*100,0)</f>
        <v>0</v>
      </c>
      <c r="N180" s="187">
        <f>IFERROR('AAL mundo '!$I180/(Indicadores!$O180)*100,0)</f>
        <v>0.21160393207055481</v>
      </c>
      <c r="O180" s="189">
        <f>IFERROR('AAL mundo '!$K180/(Indicadores!$I180)*100,0)</f>
        <v>0.3423292430243528</v>
      </c>
      <c r="P180" s="186">
        <f>IFERROR('AAL mundo '!$K180/(Indicadores!$K180)*100,0)</f>
        <v>0.11719320803060146</v>
      </c>
      <c r="Q180" s="186">
        <f>IFERROR('AAL mundo '!$K180/(Indicadores!$M180)*100,0)</f>
        <v>0</v>
      </c>
      <c r="R180" s="187">
        <f>IFERROR('AAL mundo '!$K180/(Indicadores!$O180)*100,0)</f>
        <v>8.7305118826312825E-2</v>
      </c>
      <c r="S180" s="189">
        <f>IFERROR('AAL mundo '!$M180/(Indicadores!$I180)*100,0)</f>
        <v>50.125124245548882</v>
      </c>
      <c r="T180" s="186">
        <f>IFERROR('AAL mundo '!$M180/(Indicadores!$K180)*100,0)</f>
        <v>17.159866511463832</v>
      </c>
      <c r="U180" s="186">
        <f>IFERROR('AAL mundo '!$M180/(Indicadores!$M180)*100,0)</f>
        <v>0</v>
      </c>
      <c r="V180" s="187">
        <f>IFERROR('AAL mundo '!$M180/(Indicadores!$O180)*100,0)</f>
        <v>12.783541043059602</v>
      </c>
      <c r="W180" s="189">
        <f>IFERROR('AAL mundo '!$O180/(Indicadores!$I180)*100,0)</f>
        <v>93.99548706770365</v>
      </c>
      <c r="X180" s="186">
        <f>IFERROR('AAL mundo '!$O180/(Indicadores!$K180)*100,0)</f>
        <v>32.17847406941938</v>
      </c>
      <c r="Y180" s="186">
        <f>IFERROR('AAL mundo '!$O180/(Indicadores!$M180)*100,0)</f>
        <v>0</v>
      </c>
      <c r="Z180" s="187">
        <f>IFERROR('AAL mundo '!$O180/(Indicadores!$O180)*100,0)</f>
        <v>23.971913982818098</v>
      </c>
    </row>
    <row r="181" spans="1:26">
      <c r="A181" s="254" t="str">
        <f>'AAL mundo '!A181</f>
        <v>LAC</v>
      </c>
      <c r="B181" s="254" t="str">
        <f>'AAL mundo '!B181</f>
        <v>PRY</v>
      </c>
      <c r="C181" s="254" t="str">
        <f>'AAL mundo '!C181</f>
        <v>Paraguay</v>
      </c>
      <c r="D181" s="254" t="str">
        <f>'AAL mundo '!D181</f>
        <v/>
      </c>
      <c r="E181" s="254" t="str">
        <f>'AAL mundo '!E181</f>
        <v>Lower middle income</v>
      </c>
      <c r="F181" s="255">
        <f>'AAL mundo '!F181</f>
        <v>92568.6</v>
      </c>
      <c r="G181" s="189">
        <f>IFERROR('AAL mundo '!$G181/(Indicadores!$I181)*100,0)</f>
        <v>0</v>
      </c>
      <c r="H181" s="186">
        <f>IFERROR('AAL mundo '!$G181/(Indicadores!$K181)*100,0)</f>
        <v>0</v>
      </c>
      <c r="I181" s="186">
        <f>IFERROR('AAL mundo '!$G181/(Indicadores!$M181)*100,0)</f>
        <v>0</v>
      </c>
      <c r="J181" s="187">
        <f>IFERROR('AAL mundo '!$G181/(Indicadores!$O181)*100,0)</f>
        <v>0</v>
      </c>
      <c r="K181" s="189">
        <f>IFERROR('AAL mundo '!$I181/(Indicadores!$I181)*100,0)</f>
        <v>0</v>
      </c>
      <c r="L181" s="186">
        <f>IFERROR('AAL mundo '!$I181/(Indicadores!$K181)*100,0)</f>
        <v>0</v>
      </c>
      <c r="M181" s="186">
        <f>IFERROR('AAL mundo '!$I181/(Indicadores!$M181)*100,0)</f>
        <v>0</v>
      </c>
      <c r="N181" s="187">
        <f>IFERROR('AAL mundo '!$I181/(Indicadores!$O181)*100,0)</f>
        <v>0</v>
      </c>
      <c r="O181" s="189">
        <f>IFERROR('AAL mundo '!$K181/(Indicadores!$I181)*100,0)</f>
        <v>0</v>
      </c>
      <c r="P181" s="186">
        <f>IFERROR('AAL mundo '!$K181/(Indicadores!$K181)*100,0)</f>
        <v>0</v>
      </c>
      <c r="Q181" s="186">
        <f>IFERROR('AAL mundo '!$K181/(Indicadores!$M181)*100,0)</f>
        <v>0</v>
      </c>
      <c r="R181" s="187">
        <f>IFERROR('AAL mundo '!$K181/(Indicadores!$O181)*100,0)</f>
        <v>0</v>
      </c>
      <c r="S181" s="189">
        <f>IFERROR('AAL mundo '!$M181/(Indicadores!$I181)*100,0)</f>
        <v>9.6977280795801111</v>
      </c>
      <c r="T181" s="186">
        <f>IFERROR('AAL mundo '!$M181/(Indicadores!$K181)*100,0)</f>
        <v>17.311295299952221</v>
      </c>
      <c r="U181" s="186">
        <f>IFERROR('AAL mundo '!$M181/(Indicadores!$M181)*100,0)</f>
        <v>6.4726045183887901</v>
      </c>
      <c r="V181" s="187">
        <f>IFERROR('AAL mundo '!$M181/(Indicadores!$O181)*100,0)</f>
        <v>3.1707781092952541</v>
      </c>
      <c r="W181" s="189">
        <f>IFERROR('AAL mundo '!$O181/(Indicadores!$I181)*100,0)</f>
        <v>9.6977280795801111</v>
      </c>
      <c r="X181" s="186">
        <f>IFERROR('AAL mundo '!$O181/(Indicadores!$K181)*100,0)</f>
        <v>17.311295299952221</v>
      </c>
      <c r="Y181" s="186">
        <f>IFERROR('AAL mundo '!$O181/(Indicadores!$M181)*100,0)</f>
        <v>6.4726045183887901</v>
      </c>
      <c r="Z181" s="187">
        <f>IFERROR('AAL mundo '!$O181/(Indicadores!$O181)*100,0)</f>
        <v>3.1707781092952541</v>
      </c>
    </row>
    <row r="182" spans="1:26">
      <c r="A182" s="254" t="str">
        <f>'AAL mundo '!A182</f>
        <v>LAC</v>
      </c>
      <c r="B182" s="254" t="str">
        <f>'AAL mundo '!B182</f>
        <v>PER</v>
      </c>
      <c r="C182" s="254" t="str">
        <f>'AAL mundo '!C182</f>
        <v>Peru</v>
      </c>
      <c r="D182" s="254" t="str">
        <f>'AAL mundo '!D182</f>
        <v/>
      </c>
      <c r="E182" s="254" t="str">
        <f>'AAL mundo '!E182</f>
        <v>Upper middle income</v>
      </c>
      <c r="F182" s="255">
        <f>'AAL mundo '!F182</f>
        <v>692345</v>
      </c>
      <c r="G182" s="189">
        <f>IFERROR('AAL mundo '!$G182/(Indicadores!$I182)*100,0)</f>
        <v>46.882682014053024</v>
      </c>
      <c r="H182" s="186">
        <f>IFERROR('AAL mundo '!$G182/(Indicadores!$K182)*100,0)</f>
        <v>156.37451532535405</v>
      </c>
      <c r="I182" s="186">
        <f>IFERROR('AAL mundo '!$G182/(Indicadores!$M182)*100,0)</f>
        <v>49.52876587226347</v>
      </c>
      <c r="J182" s="187">
        <f>IFERROR('AAL mundo '!$G182/(Indicadores!$O182)*100,0)</f>
        <v>20.870278641616807</v>
      </c>
      <c r="K182" s="189">
        <f>IFERROR('AAL mundo '!$I182/(Indicadores!$I182)*100,0)</f>
        <v>0</v>
      </c>
      <c r="L182" s="186">
        <f>IFERROR('AAL mundo '!$I182/(Indicadores!$K182)*100,0)</f>
        <v>0</v>
      </c>
      <c r="M182" s="186">
        <f>IFERROR('AAL mundo '!$I182/(Indicadores!$M182)*100,0)</f>
        <v>0</v>
      </c>
      <c r="N182" s="187">
        <f>IFERROR('AAL mundo '!$I182/(Indicadores!$O182)*100,0)</f>
        <v>0</v>
      </c>
      <c r="O182" s="189">
        <f>IFERROR('AAL mundo '!$K182/(Indicadores!$I182)*100,0)</f>
        <v>8.8410643111775503E-2</v>
      </c>
      <c r="P182" s="186">
        <f>IFERROR('AAL mundo '!$K182/(Indicadores!$K182)*100,0)</f>
        <v>0.294888664050036</v>
      </c>
      <c r="Q182" s="186">
        <f>IFERROR('AAL mundo '!$K182/(Indicadores!$M182)*100,0)</f>
        <v>9.34005874917056E-2</v>
      </c>
      <c r="R182" s="187">
        <f>IFERROR('AAL mundo '!$K182/(Indicadores!$O182)*100,0)</f>
        <v>3.9356851557131728E-2</v>
      </c>
      <c r="S182" s="189">
        <f>IFERROR('AAL mundo '!$M182/(Indicadores!$I182)*100,0)</f>
        <v>3.8490570014862149</v>
      </c>
      <c r="T182" s="186">
        <f>IFERROR('AAL mundo '!$M182/(Indicadores!$K182)*100,0)</f>
        <v>12.838310378374903</v>
      </c>
      <c r="U182" s="186">
        <f>IFERROR('AAL mundo '!$M182/(Indicadores!$M182)*100,0)</f>
        <v>4.0662998545702527</v>
      </c>
      <c r="V182" s="187">
        <f>IFERROR('AAL mundo '!$M182/(Indicadores!$O182)*100,0)</f>
        <v>1.7134448943088261</v>
      </c>
      <c r="W182" s="189">
        <f>IFERROR('AAL mundo '!$O182/(Indicadores!$I182)*100,0)</f>
        <v>50.820149658651012</v>
      </c>
      <c r="X182" s="186">
        <f>IFERROR('AAL mundo '!$O182/(Indicadores!$K182)*100,0)</f>
        <v>169.50771436777899</v>
      </c>
      <c r="Y182" s="186">
        <f>IFERROR('AAL mundo '!$O182/(Indicadores!$M182)*100,0)</f>
        <v>53.688466314325424</v>
      </c>
      <c r="Z182" s="187">
        <f>IFERROR('AAL mundo '!$O182/(Indicadores!$O182)*100,0)</f>
        <v>22.623080387482766</v>
      </c>
    </row>
    <row r="183" spans="1:26">
      <c r="A183" s="254" t="str">
        <f>'AAL mundo '!A183</f>
        <v>East Asia and the Pacific</v>
      </c>
      <c r="B183" s="254" t="str">
        <f>'AAL mundo '!B183</f>
        <v>PHL</v>
      </c>
      <c r="C183" s="254" t="str">
        <f>'AAL mundo '!C183</f>
        <v>Philippines</v>
      </c>
      <c r="D183" s="254" t="str">
        <f>'AAL mundo '!D183</f>
        <v/>
      </c>
      <c r="E183" s="254" t="str">
        <f>'AAL mundo '!E183</f>
        <v>Lower middle income</v>
      </c>
      <c r="F183" s="255">
        <f>'AAL mundo '!F183</f>
        <v>566949</v>
      </c>
      <c r="G183" s="189">
        <f>IFERROR('AAL mundo '!$G183/(Indicadores!$I183)*100,0)</f>
        <v>28.440888126036935</v>
      </c>
      <c r="H183" s="186">
        <f>IFERROR('AAL mundo '!$G183/(Indicadores!$K183)*100,0)</f>
        <v>50.589997044335476</v>
      </c>
      <c r="I183" s="186">
        <f>IFERROR('AAL mundo '!$G183/(Indicadores!$M183)*100,0)</f>
        <v>15.752045319415364</v>
      </c>
      <c r="J183" s="187">
        <f>IFERROR('AAL mundo '!$G183/(Indicadores!$O183)*100,0)</f>
        <v>8.4451457337199596</v>
      </c>
      <c r="K183" s="189">
        <f>IFERROR('AAL mundo '!$I183/(Indicadores!$I183)*100,0)</f>
        <v>267.36884896502806</v>
      </c>
      <c r="L183" s="186">
        <f>IFERROR('AAL mundo '!$I183/(Indicadores!$K183)*100,0)</f>
        <v>475.58955328491493</v>
      </c>
      <c r="M183" s="186">
        <f>IFERROR('AAL mundo '!$I183/(Indicadores!$M183)*100,0)</f>
        <v>148.08279570009003</v>
      </c>
      <c r="N183" s="187">
        <f>IFERROR('AAL mundo '!$I183/(Indicadores!$O183)*100,0)</f>
        <v>79.391645020378519</v>
      </c>
      <c r="O183" s="189">
        <f>IFERROR('AAL mundo '!$K183/(Indicadores!$I183)*100,0)</f>
        <v>1.2383709141962744</v>
      </c>
      <c r="P183" s="186">
        <f>IFERROR('AAL mundo '!$K183/(Indicadores!$K183)*100,0)</f>
        <v>2.2027856729138766</v>
      </c>
      <c r="Q183" s="186">
        <f>IFERROR('AAL mundo '!$K183/(Indicadores!$M183)*100,0)</f>
        <v>0.68587431855925363</v>
      </c>
      <c r="R183" s="187">
        <f>IFERROR('AAL mundo '!$K183/(Indicadores!$O183)*100,0)</f>
        <v>0.36771787141250722</v>
      </c>
      <c r="S183" s="189">
        <f>IFERROR('AAL mundo '!$M183/(Indicadores!$I183)*100,0)</f>
        <v>20.485881234843369</v>
      </c>
      <c r="T183" s="186">
        <f>IFERROR('AAL mundo '!$M183/(Indicadores!$K183)*100,0)</f>
        <v>36.439813923129648</v>
      </c>
      <c r="U183" s="186">
        <f>IFERROR('AAL mundo '!$M183/(Indicadores!$M183)*100,0)</f>
        <v>11.346148129741227</v>
      </c>
      <c r="V183" s="187">
        <f>IFERROR('AAL mundo '!$M183/(Indicadores!$O183)*100,0)</f>
        <v>6.083011604463513</v>
      </c>
      <c r="W183" s="189">
        <f>IFERROR('AAL mundo '!$O183/(Indicadores!$I183)*100,0)</f>
        <v>317.53398924010463</v>
      </c>
      <c r="X183" s="186">
        <f>IFERROR('AAL mundo '!$O183/(Indicadores!$K183)*100,0)</f>
        <v>564.82214992529396</v>
      </c>
      <c r="Y183" s="186">
        <f>IFERROR('AAL mundo '!$O183/(Indicadores!$M183)*100,0)</f>
        <v>175.86686346780587</v>
      </c>
      <c r="Z183" s="187">
        <f>IFERROR('AAL mundo '!$O183/(Indicadores!$O183)*100,0)</f>
        <v>94.287520229974504</v>
      </c>
    </row>
    <row r="184" spans="1:26">
      <c r="A184" s="254" t="str">
        <f>'AAL mundo '!A184</f>
        <v>Europe and Central Asia</v>
      </c>
      <c r="B184" s="254" t="str">
        <f>'AAL mundo '!B184</f>
        <v>POL</v>
      </c>
      <c r="C184" s="254" t="str">
        <f>'AAL mundo '!C184</f>
        <v>Poland</v>
      </c>
      <c r="D184" s="254" t="str">
        <f>'AAL mundo '!D184</f>
        <v/>
      </c>
      <c r="E184" s="254" t="str">
        <f>'AAL mundo '!E184</f>
        <v>High income: OECD</v>
      </c>
      <c r="F184" s="255">
        <f>'AAL mundo '!F184</f>
        <v>1614720</v>
      </c>
      <c r="G184" s="189">
        <f>IFERROR('AAL mundo '!$G184/(Indicadores!$I184)*100,0)</f>
        <v>0.22507061827837344</v>
      </c>
      <c r="H184" s="186">
        <f>IFERROR('AAL mundo '!$G184/(Indicadores!$K184)*100,0)</f>
        <v>0.76824104372351476</v>
      </c>
      <c r="I184" s="186">
        <f>IFERROR('AAL mundo '!$G184/(Indicadores!$M184)*100,0)</f>
        <v>0.73457601530523764</v>
      </c>
      <c r="J184" s="187">
        <f>IFERROR('AAL mundo '!$G184/(Indicadores!$O184)*100,0)</f>
        <v>0.14072507267376208</v>
      </c>
      <c r="K184" s="189">
        <f>IFERROR('AAL mundo '!$I184/(Indicadores!$I184)*100,0)</f>
        <v>0</v>
      </c>
      <c r="L184" s="186">
        <f>IFERROR('AAL mundo '!$I184/(Indicadores!$K184)*100,0)</f>
        <v>0</v>
      </c>
      <c r="M184" s="186">
        <f>IFERROR('AAL mundo '!$I184/(Indicadores!$M184)*100,0)</f>
        <v>0</v>
      </c>
      <c r="N184" s="187">
        <f>IFERROR('AAL mundo '!$I184/(Indicadores!$O184)*100,0)</f>
        <v>0</v>
      </c>
      <c r="O184" s="189">
        <f>IFERROR('AAL mundo '!$K184/(Indicadores!$I184)*100,0)</f>
        <v>0</v>
      </c>
      <c r="P184" s="186">
        <f>IFERROR('AAL mundo '!$K184/(Indicadores!$K184)*100,0)</f>
        <v>0</v>
      </c>
      <c r="Q184" s="186">
        <f>IFERROR('AAL mundo '!$K184/(Indicadores!$M184)*100,0)</f>
        <v>0</v>
      </c>
      <c r="R184" s="187">
        <f>IFERROR('AAL mundo '!$K184/(Indicadores!$O184)*100,0)</f>
        <v>0</v>
      </c>
      <c r="S184" s="189">
        <f>IFERROR('AAL mundo '!$M184/(Indicadores!$I184)*100,0)</f>
        <v>0.59843203107943976</v>
      </c>
      <c r="T184" s="186">
        <f>IFERROR('AAL mundo '!$M184/(Indicadores!$K184)*100,0)</f>
        <v>2.0426479994178215</v>
      </c>
      <c r="U184" s="186">
        <f>IFERROR('AAL mundo '!$M184/(Indicadores!$M184)*100,0)</f>
        <v>1.953137287238681</v>
      </c>
      <c r="V184" s="187">
        <f>IFERROR('AAL mundo '!$M184/(Indicadores!$O184)*100,0)</f>
        <v>0.37416874627234803</v>
      </c>
      <c r="W184" s="189">
        <f>IFERROR('AAL mundo '!$O184/(Indicadores!$I184)*100,0)</f>
        <v>0.82350264935781314</v>
      </c>
      <c r="X184" s="186">
        <f>IFERROR('AAL mundo '!$O184/(Indicadores!$K184)*100,0)</f>
        <v>2.8108890431413358</v>
      </c>
      <c r="Y184" s="186">
        <f>IFERROR('AAL mundo '!$O184/(Indicadores!$M184)*100,0)</f>
        <v>2.6877133025439184</v>
      </c>
      <c r="Z184" s="187">
        <f>IFERROR('AAL mundo '!$O184/(Indicadores!$O184)*100,0)</f>
        <v>0.51489381894611008</v>
      </c>
    </row>
    <row r="185" spans="1:26">
      <c r="A185" s="254" t="str">
        <f>'AAL mundo '!A185</f>
        <v>Europe and Central Asia</v>
      </c>
      <c r="B185" s="254" t="str">
        <f>'AAL mundo '!B185</f>
        <v>PRT</v>
      </c>
      <c r="C185" s="254" t="str">
        <f>'AAL mundo '!C185</f>
        <v>Portugal</v>
      </c>
      <c r="D185" s="254" t="str">
        <f>'AAL mundo '!D185</f>
        <v/>
      </c>
      <c r="E185" s="254" t="str">
        <f>'AAL mundo '!E185</f>
        <v>High income: OECD</v>
      </c>
      <c r="F185" s="255">
        <f>'AAL mundo '!F185</f>
        <v>1054340</v>
      </c>
      <c r="G185" s="189">
        <f>IFERROR('AAL mundo '!$G185/(Indicadores!$I185)*100,0)</f>
        <v>1.6671541075976029E-2</v>
      </c>
      <c r="H185" s="186">
        <f>IFERROR('AAL mundo '!$G185/(Indicadores!$K185)*100,0)</f>
        <v>4.4518694356188493E-2</v>
      </c>
      <c r="I185" s="186">
        <f>IFERROR('AAL mundo '!$G185/(Indicadores!$M185)*100,0)</f>
        <v>5.8607727923042814E-2</v>
      </c>
      <c r="J185" s="187">
        <f>IFERROR('AAL mundo '!$G185/(Indicadores!$O185)*100,0)</f>
        <v>1.0049491009342448E-2</v>
      </c>
      <c r="K185" s="189">
        <f>IFERROR('AAL mundo '!$I185/(Indicadores!$I185)*100,0)</f>
        <v>0</v>
      </c>
      <c r="L185" s="186">
        <f>IFERROR('AAL mundo '!$I185/(Indicadores!$K185)*100,0)</f>
        <v>0</v>
      </c>
      <c r="M185" s="186">
        <f>IFERROR('AAL mundo '!$I185/(Indicadores!$M185)*100,0)</f>
        <v>0</v>
      </c>
      <c r="N185" s="187">
        <f>IFERROR('AAL mundo '!$I185/(Indicadores!$O185)*100,0)</f>
        <v>0</v>
      </c>
      <c r="O185" s="189">
        <f>IFERROR('AAL mundo '!$K185/(Indicadores!$I185)*100,0)</f>
        <v>0</v>
      </c>
      <c r="P185" s="186">
        <f>IFERROR('AAL mundo '!$K185/(Indicadores!$K185)*100,0)</f>
        <v>0</v>
      </c>
      <c r="Q185" s="186">
        <f>IFERROR('AAL mundo '!$K185/(Indicadores!$M185)*100,0)</f>
        <v>0</v>
      </c>
      <c r="R185" s="187">
        <f>IFERROR('AAL mundo '!$K185/(Indicadores!$O185)*100,0)</f>
        <v>0</v>
      </c>
      <c r="S185" s="189">
        <f>IFERROR('AAL mundo '!$M185/(Indicadores!$I185)*100,0)</f>
        <v>0.23598736510810156</v>
      </c>
      <c r="T185" s="186">
        <f>IFERROR('AAL mundo '!$M185/(Indicadores!$K185)*100,0)</f>
        <v>0.63016666133576205</v>
      </c>
      <c r="U185" s="186">
        <f>IFERROR('AAL mundo '!$M185/(Indicadores!$M185)*100,0)</f>
        <v>0.82959836913107154</v>
      </c>
      <c r="V185" s="187">
        <f>IFERROR('AAL mundo '!$M185/(Indicadores!$O185)*100,0)</f>
        <v>0.14225157069550864</v>
      </c>
      <c r="W185" s="189">
        <f>IFERROR('AAL mundo '!$O185/(Indicadores!$I185)*100,0)</f>
        <v>0.25265890618407755</v>
      </c>
      <c r="X185" s="186">
        <f>IFERROR('AAL mundo '!$O185/(Indicadores!$K185)*100,0)</f>
        <v>0.67468535569195054</v>
      </c>
      <c r="Y185" s="186">
        <f>IFERROR('AAL mundo '!$O185/(Indicadores!$M185)*100,0)</f>
        <v>0.88820609705411413</v>
      </c>
      <c r="Z185" s="187">
        <f>IFERROR('AAL mundo '!$O185/(Indicadores!$O185)*100,0)</f>
        <v>0.15230106170485105</v>
      </c>
    </row>
    <row r="186" spans="1:26">
      <c r="A186" s="254" t="str">
        <f>'AAL mundo '!A186</f>
        <v>LAC</v>
      </c>
      <c r="B186" s="254" t="str">
        <f>'AAL mundo '!B186</f>
        <v>PRI</v>
      </c>
      <c r="C186" s="254" t="str">
        <f>'AAL mundo '!C186</f>
        <v>Puerto Rico</v>
      </c>
      <c r="D186" s="254" t="str">
        <f>'AAL mundo '!D186</f>
        <v>SIDS</v>
      </c>
      <c r="E186" s="254" t="str">
        <f>'AAL mundo '!E186</f>
        <v>High income: nonOECD</v>
      </c>
      <c r="F186" s="255">
        <f>'AAL mundo '!F186</f>
        <v>259030</v>
      </c>
      <c r="G186" s="189">
        <f>IFERROR('AAL mundo '!$G186/(Indicadores!$I186)*100,0)</f>
        <v>0</v>
      </c>
      <c r="H186" s="186">
        <f>IFERROR('AAL mundo '!$G186/(Indicadores!$K186)*100,0)</f>
        <v>0</v>
      </c>
      <c r="I186" s="186">
        <f>IFERROR('AAL mundo '!$G186/(Indicadores!$M186)*100,0)</f>
        <v>5.381394383897379</v>
      </c>
      <c r="J186" s="187">
        <f>IFERROR('AAL mundo '!$G186/(Indicadores!$O186)*100,0)</f>
        <v>5.381394383897379</v>
      </c>
      <c r="K186" s="189">
        <f>IFERROR('AAL mundo '!$I186/(Indicadores!$I186)*100,0)</f>
        <v>0</v>
      </c>
      <c r="L186" s="186">
        <f>IFERROR('AAL mundo '!$I186/(Indicadores!$K186)*100,0)</f>
        <v>0</v>
      </c>
      <c r="M186" s="186">
        <f>IFERROR('AAL mundo '!$I186/(Indicadores!$M186)*100,0)</f>
        <v>66.161542086846964</v>
      </c>
      <c r="N186" s="187">
        <f>IFERROR('AAL mundo '!$I186/(Indicadores!$O186)*100,0)</f>
        <v>66.161542086846964</v>
      </c>
      <c r="O186" s="189">
        <f>IFERROR('AAL mundo '!$K186/(Indicadores!$I186)*100,0)</f>
        <v>0</v>
      </c>
      <c r="P186" s="186">
        <f>IFERROR('AAL mundo '!$K186/(Indicadores!$K186)*100,0)</f>
        <v>0</v>
      </c>
      <c r="Q186" s="186">
        <f>IFERROR('AAL mundo '!$K186/(Indicadores!$M186)*100,0)</f>
        <v>5.5753937805672525E-2</v>
      </c>
      <c r="R186" s="187">
        <f>IFERROR('AAL mundo '!$K186/(Indicadores!$O186)*100,0)</f>
        <v>5.5753937805672525E-2</v>
      </c>
      <c r="S186" s="189">
        <f>IFERROR('AAL mundo '!$M186/(Indicadores!$I186)*100,0)</f>
        <v>0</v>
      </c>
      <c r="T186" s="186">
        <f>IFERROR('AAL mundo '!$M186/(Indicadores!$K186)*100,0)</f>
        <v>0</v>
      </c>
      <c r="U186" s="186">
        <f>IFERROR('AAL mundo '!$M186/(Indicadores!$M186)*100,0)</f>
        <v>0.12123063315783837</v>
      </c>
      <c r="V186" s="187">
        <f>IFERROR('AAL mundo '!$M186/(Indicadores!$O186)*100,0)</f>
        <v>0.12123063315783837</v>
      </c>
      <c r="W186" s="189">
        <f>IFERROR('AAL mundo '!$O186/(Indicadores!$I186)*100,0)</f>
        <v>0</v>
      </c>
      <c r="X186" s="186">
        <f>IFERROR('AAL mundo '!$O186/(Indicadores!$K186)*100,0)</f>
        <v>0</v>
      </c>
      <c r="Y186" s="186">
        <f>IFERROR('AAL mundo '!$O186/(Indicadores!$M186)*100,0)</f>
        <v>71.719921041707835</v>
      </c>
      <c r="Z186" s="187">
        <f>IFERROR('AAL mundo '!$O186/(Indicadores!$O186)*100,0)</f>
        <v>71.719921041707835</v>
      </c>
    </row>
    <row r="187" spans="1:26">
      <c r="A187" s="254" t="str">
        <f>'AAL mundo '!A187</f>
        <v>Middle East and North Africa</v>
      </c>
      <c r="B187" s="254" t="str">
        <f>'AAL mundo '!B187</f>
        <v>QAT</v>
      </c>
      <c r="C187" s="254" t="str">
        <f>'AAL mundo '!C187</f>
        <v>Qatar</v>
      </c>
      <c r="D187" s="254" t="str">
        <f>'AAL mundo '!D187</f>
        <v/>
      </c>
      <c r="E187" s="254" t="str">
        <f>'AAL mundo '!E187</f>
        <v>High income: nonOECD</v>
      </c>
      <c r="F187" s="255">
        <f>'AAL mundo '!F187</f>
        <v>624818</v>
      </c>
      <c r="G187" s="189">
        <f>IFERROR('AAL mundo '!$G187/(Indicadores!$I187)*100,0)</f>
        <v>56.837410647644674</v>
      </c>
      <c r="H187" s="186">
        <f>IFERROR('AAL mundo '!$G187/(Indicadores!$K187)*100,0)</f>
        <v>8.0078920637245119</v>
      </c>
      <c r="I187" s="186">
        <f>IFERROR('AAL mundo '!$G187/(Indicadores!$M187)*100,0)</f>
        <v>2.0642178303280527</v>
      </c>
      <c r="J187" s="187">
        <f>IFERROR('AAL mundo '!$G187/(Indicadores!$O187)*100,0)</f>
        <v>1.5951104112615122</v>
      </c>
      <c r="K187" s="189">
        <f>IFERROR('AAL mundo '!$I187/(Indicadores!$I187)*100,0)</f>
        <v>0</v>
      </c>
      <c r="L187" s="186">
        <f>IFERROR('AAL mundo '!$I187/(Indicadores!$K187)*100,0)</f>
        <v>0</v>
      </c>
      <c r="M187" s="186">
        <f>IFERROR('AAL mundo '!$I187/(Indicadores!$M187)*100,0)</f>
        <v>0</v>
      </c>
      <c r="N187" s="187">
        <f>IFERROR('AAL mundo '!$I187/(Indicadores!$O187)*100,0)</f>
        <v>0</v>
      </c>
      <c r="O187" s="189">
        <f>IFERROR('AAL mundo '!$K187/(Indicadores!$I187)*100,0)</f>
        <v>0</v>
      </c>
      <c r="P187" s="186">
        <f>IFERROR('AAL mundo '!$K187/(Indicadores!$K187)*100,0)</f>
        <v>0</v>
      </c>
      <c r="Q187" s="186">
        <f>IFERROR('AAL mundo '!$K187/(Indicadores!$M187)*100,0)</f>
        <v>0</v>
      </c>
      <c r="R187" s="187">
        <f>IFERROR('AAL mundo '!$K187/(Indicadores!$O187)*100,0)</f>
        <v>0</v>
      </c>
      <c r="S187" s="189">
        <f>IFERROR('AAL mundo '!$M187/(Indicadores!$I187)*100,0)</f>
        <v>2.6021051310236281E-2</v>
      </c>
      <c r="T187" s="186">
        <f>IFERROR('AAL mundo '!$M187/(Indicadores!$K187)*100,0)</f>
        <v>3.6661376354526869E-3</v>
      </c>
      <c r="U187" s="186">
        <f>IFERROR('AAL mundo '!$M187/(Indicadores!$M187)*100,0)</f>
        <v>9.4503105378001097E-4</v>
      </c>
      <c r="V187" s="187">
        <f>IFERROR('AAL mundo '!$M187/(Indicadores!$O187)*100,0)</f>
        <v>7.3026637533228178E-4</v>
      </c>
      <c r="W187" s="189">
        <f>IFERROR('AAL mundo '!$O187/(Indicadores!$I187)*100,0)</f>
        <v>56.863431698954905</v>
      </c>
      <c r="X187" s="186">
        <f>IFERROR('AAL mundo '!$O187/(Indicadores!$K187)*100,0)</f>
        <v>8.0115582013599642</v>
      </c>
      <c r="Y187" s="186">
        <f>IFERROR('AAL mundo '!$O187/(Indicadores!$M187)*100,0)</f>
        <v>2.0651628613818325</v>
      </c>
      <c r="Z187" s="187">
        <f>IFERROR('AAL mundo '!$O187/(Indicadores!$O187)*100,0)</f>
        <v>1.5958406776368446</v>
      </c>
    </row>
    <row r="188" spans="1:26">
      <c r="A188" s="254" t="str">
        <f>'AAL mundo '!A188</f>
        <v>East Asia and the Pacific</v>
      </c>
      <c r="B188" s="254" t="str">
        <f>'AAL mundo '!B188</f>
        <v>KOR</v>
      </c>
      <c r="C188" s="254" t="str">
        <f>'AAL mundo '!C188</f>
        <v>Republic of Korea</v>
      </c>
      <c r="D188" s="254" t="str">
        <f>'AAL mundo '!D188</f>
        <v/>
      </c>
      <c r="E188" s="254" t="str">
        <f>'AAL mundo '!E188</f>
        <v>Low income</v>
      </c>
      <c r="F188" s="255">
        <f>'AAL mundo '!F188</f>
        <v>5538600</v>
      </c>
      <c r="G188" s="189">
        <f>IFERROR('AAL mundo '!$G188/(Indicadores!$I188)*100,0)</f>
        <v>7.3678040194585015E-2</v>
      </c>
      <c r="H188" s="186">
        <f>IFERROR('AAL mundo '!$G188/(Indicadores!$K188)*100,0)</f>
        <v>9.4448737927215393E-2</v>
      </c>
      <c r="I188" s="186">
        <f>IFERROR('AAL mundo '!$G188/(Indicadores!$M188)*100,0)</f>
        <v>8.0535417083364536E-2</v>
      </c>
      <c r="J188" s="187">
        <f>IFERROR('AAL mundo '!$G188/(Indicadores!$O188)*100,0)</f>
        <v>2.7339423255911894E-2</v>
      </c>
      <c r="K188" s="189">
        <f>IFERROR('AAL mundo '!$I188/(Indicadores!$I188)*100,0)</f>
        <v>12.559935040207074</v>
      </c>
      <c r="L188" s="186">
        <f>IFERROR('AAL mundo '!$I188/(Indicadores!$K188)*100,0)</f>
        <v>16.100727026158776</v>
      </c>
      <c r="M188" s="186">
        <f>IFERROR('AAL mundo '!$I188/(Indicadores!$M188)*100,0)</f>
        <v>13.728915757417004</v>
      </c>
      <c r="N188" s="187">
        <f>IFERROR('AAL mundo '!$I188/(Indicadores!$O188)*100,0)</f>
        <v>4.6605661500238549</v>
      </c>
      <c r="O188" s="189">
        <f>IFERROR('AAL mundo '!$K188/(Indicadores!$I188)*100,0)</f>
        <v>0</v>
      </c>
      <c r="P188" s="186">
        <f>IFERROR('AAL mundo '!$K188/(Indicadores!$K188)*100,0)</f>
        <v>0</v>
      </c>
      <c r="Q188" s="186">
        <f>IFERROR('AAL mundo '!$K188/(Indicadores!$M188)*100,0)</f>
        <v>0</v>
      </c>
      <c r="R188" s="187">
        <f>IFERROR('AAL mundo '!$K188/(Indicadores!$O188)*100,0)</f>
        <v>0</v>
      </c>
      <c r="S188" s="189">
        <f>IFERROR('AAL mundo '!$M188/(Indicadores!$I188)*100,0)</f>
        <v>3.3417235653602924</v>
      </c>
      <c r="T188" s="186">
        <f>IFERROR('AAL mundo '!$M188/(Indicadores!$K188)*100,0)</f>
        <v>4.2837943628298465</v>
      </c>
      <c r="U188" s="186">
        <f>IFERROR('AAL mundo '!$M188/(Indicadores!$M188)*100,0)</f>
        <v>3.6527451110647036</v>
      </c>
      <c r="V188" s="187">
        <f>IFERROR('AAL mundo '!$M188/(Indicadores!$O188)*100,0)</f>
        <v>1.2400003408933586</v>
      </c>
      <c r="W188" s="189">
        <f>IFERROR('AAL mundo '!$O188/(Indicadores!$I188)*100,0)</f>
        <v>15.975336645761951</v>
      </c>
      <c r="X188" s="186">
        <f>IFERROR('AAL mundo '!$O188/(Indicadores!$K188)*100,0)</f>
        <v>20.478970126915836</v>
      </c>
      <c r="Y188" s="186">
        <f>IFERROR('AAL mundo '!$O188/(Indicadores!$M188)*100,0)</f>
        <v>17.462196285565071</v>
      </c>
      <c r="Z188" s="187">
        <f>IFERROR('AAL mundo '!$O188/(Indicadores!$O188)*100,0)</f>
        <v>5.9279059141731256</v>
      </c>
    </row>
    <row r="189" spans="1:26">
      <c r="A189" s="254" t="str">
        <f>'AAL mundo '!A189</f>
        <v>Europe and Central Asia</v>
      </c>
      <c r="B189" s="254" t="str">
        <f>'AAL mundo '!B189</f>
        <v>MDA</v>
      </c>
      <c r="C189" s="254" t="str">
        <f>'AAL mundo '!C189</f>
        <v>Republic of Moldova</v>
      </c>
      <c r="D189" s="254" t="str">
        <f>'AAL mundo '!D189</f>
        <v/>
      </c>
      <c r="E189" s="254" t="str">
        <f>'AAL mundo '!E189</f>
        <v>Lower middle income</v>
      </c>
      <c r="F189" s="255">
        <f>'AAL mundo '!F189</f>
        <v>33762.699999999997</v>
      </c>
      <c r="G189" s="189">
        <f>IFERROR('AAL mundo '!$G189/(Indicadores!$I189)*100,0)</f>
        <v>0.27047216435747817</v>
      </c>
      <c r="H189" s="186">
        <f>IFERROR('AAL mundo '!$G189/(Indicadores!$K189)*100,0)</f>
        <v>0.68206047402845249</v>
      </c>
      <c r="I189" s="186">
        <f>IFERROR('AAL mundo '!$G189/(Indicadores!$M189)*100,0)</f>
        <v>0.47381422933136269</v>
      </c>
      <c r="J189" s="187">
        <f>IFERROR('AAL mundo '!$G189/(Indicadores!$O189)*100,0)</f>
        <v>0.13747753702744156</v>
      </c>
      <c r="K189" s="189">
        <f>IFERROR('AAL mundo '!$I189/(Indicadores!$I189)*100,0)</f>
        <v>0</v>
      </c>
      <c r="L189" s="186">
        <f>IFERROR('AAL mundo '!$I189/(Indicadores!$K189)*100,0)</f>
        <v>0</v>
      </c>
      <c r="M189" s="186">
        <f>IFERROR('AAL mundo '!$I189/(Indicadores!$M189)*100,0)</f>
        <v>0</v>
      </c>
      <c r="N189" s="187">
        <f>IFERROR('AAL mundo '!$I189/(Indicadores!$O189)*100,0)</f>
        <v>0</v>
      </c>
      <c r="O189" s="189">
        <f>IFERROR('AAL mundo '!$K189/(Indicadores!$I189)*100,0)</f>
        <v>0</v>
      </c>
      <c r="P189" s="186">
        <f>IFERROR('AAL mundo '!$K189/(Indicadores!$K189)*100,0)</f>
        <v>0</v>
      </c>
      <c r="Q189" s="186">
        <f>IFERROR('AAL mundo '!$K189/(Indicadores!$M189)*100,0)</f>
        <v>0</v>
      </c>
      <c r="R189" s="187">
        <f>IFERROR('AAL mundo '!$K189/(Indicadores!$O189)*100,0)</f>
        <v>0</v>
      </c>
      <c r="S189" s="189">
        <f>IFERROR('AAL mundo '!$M189/(Indicadores!$I189)*100,0)</f>
        <v>8.100784682310902</v>
      </c>
      <c r="T189" s="186">
        <f>IFERROR('AAL mundo '!$M189/(Indicadores!$K189)*100,0)</f>
        <v>20.428072713304463</v>
      </c>
      <c r="U189" s="186">
        <f>IFERROR('AAL mundo '!$M189/(Indicadores!$M189)*100,0)</f>
        <v>14.19098730675841</v>
      </c>
      <c r="V189" s="187">
        <f>IFERROR('AAL mundo '!$M189/(Indicadores!$O189)*100,0)</f>
        <v>4.1175251019243628</v>
      </c>
      <c r="W189" s="189">
        <f>IFERROR('AAL mundo '!$O189/(Indicadores!$I189)*100,0)</f>
        <v>8.3712568466683805</v>
      </c>
      <c r="X189" s="186">
        <f>IFERROR('AAL mundo '!$O189/(Indicadores!$K189)*100,0)</f>
        <v>21.110133187332917</v>
      </c>
      <c r="Y189" s="186">
        <f>IFERROR('AAL mundo '!$O189/(Indicadores!$M189)*100,0)</f>
        <v>14.664801536089772</v>
      </c>
      <c r="Z189" s="187">
        <f>IFERROR('AAL mundo '!$O189/(Indicadores!$O189)*100,0)</f>
        <v>4.2550026389518045</v>
      </c>
    </row>
    <row r="190" spans="1:26">
      <c r="A190" s="254" t="str">
        <f>'AAL mundo '!A190</f>
        <v>Sub-Saharan Africa</v>
      </c>
      <c r="B190" s="254" t="str">
        <f>'AAL mundo '!B190</f>
        <v>REU</v>
      </c>
      <c r="C190" s="254" t="str">
        <f>'AAL mundo '!C190</f>
        <v>Réunion</v>
      </c>
      <c r="D190" s="254" t="str">
        <f>'AAL mundo '!D190</f>
        <v/>
      </c>
      <c r="E190" s="254" t="str">
        <f>'AAL mundo '!E190</f>
        <v>N.D</v>
      </c>
      <c r="F190" s="255">
        <f>'AAL mundo '!F190</f>
        <v>67897.7</v>
      </c>
      <c r="G190" s="189">
        <f>IFERROR('AAL mundo '!$G190/(Indicadores!$I190)*100,0)</f>
        <v>0</v>
      </c>
      <c r="H190" s="186">
        <f>IFERROR('AAL mundo '!$G190/(Indicadores!$K190)*100,0)</f>
        <v>0</v>
      </c>
      <c r="I190" s="186">
        <f>IFERROR('AAL mundo '!$G190/(Indicadores!$M190)*100,0)</f>
        <v>0</v>
      </c>
      <c r="J190" s="187">
        <f>IFERROR('AAL mundo '!$G190/(Indicadores!$O190)*100,0)</f>
        <v>0</v>
      </c>
      <c r="K190" s="189">
        <f>IFERROR('AAL mundo '!$I190/(Indicadores!$I190)*100,0)</f>
        <v>0</v>
      </c>
      <c r="L190" s="186">
        <f>IFERROR('AAL mundo '!$I190/(Indicadores!$K190)*100,0)</f>
        <v>0</v>
      </c>
      <c r="M190" s="186">
        <f>IFERROR('AAL mundo '!$I190/(Indicadores!$M190)*100,0)</f>
        <v>0</v>
      </c>
      <c r="N190" s="187">
        <f>IFERROR('AAL mundo '!$I190/(Indicadores!$O190)*100,0)</f>
        <v>0</v>
      </c>
      <c r="O190" s="189">
        <f>IFERROR('AAL mundo '!$K190/(Indicadores!$I190)*100,0)</f>
        <v>0</v>
      </c>
      <c r="P190" s="186">
        <f>IFERROR('AAL mundo '!$K190/(Indicadores!$K190)*100,0)</f>
        <v>0</v>
      </c>
      <c r="Q190" s="186">
        <f>IFERROR('AAL mundo '!$K190/(Indicadores!$M190)*100,0)</f>
        <v>0</v>
      </c>
      <c r="R190" s="187">
        <f>IFERROR('AAL mundo '!$K190/(Indicadores!$O190)*100,0)</f>
        <v>0</v>
      </c>
      <c r="S190" s="189">
        <f>IFERROR('AAL mundo '!$M190/(Indicadores!$I190)*100,0)</f>
        <v>0</v>
      </c>
      <c r="T190" s="186">
        <f>IFERROR('AAL mundo '!$M190/(Indicadores!$K190)*100,0)</f>
        <v>0</v>
      </c>
      <c r="U190" s="186">
        <f>IFERROR('AAL mundo '!$M190/(Indicadores!$M190)*100,0)</f>
        <v>0</v>
      </c>
      <c r="V190" s="187">
        <f>IFERROR('AAL mundo '!$M190/(Indicadores!$O190)*100,0)</f>
        <v>0</v>
      </c>
      <c r="W190" s="189">
        <f>IFERROR('AAL mundo '!$O190/(Indicadores!$I190)*100,0)</f>
        <v>0</v>
      </c>
      <c r="X190" s="186">
        <f>IFERROR('AAL mundo '!$O190/(Indicadores!$K190)*100,0)</f>
        <v>0</v>
      </c>
      <c r="Y190" s="186">
        <f>IFERROR('AAL mundo '!$O190/(Indicadores!$M190)*100,0)</f>
        <v>0</v>
      </c>
      <c r="Z190" s="187">
        <f>IFERROR('AAL mundo '!$O190/(Indicadores!$O190)*100,0)</f>
        <v>0</v>
      </c>
    </row>
    <row r="191" spans="1:26">
      <c r="A191" s="254" t="str">
        <f>'AAL mundo '!A191</f>
        <v>Europe and Central Asia</v>
      </c>
      <c r="B191" s="254" t="str">
        <f>'AAL mundo '!B191</f>
        <v>ROU</v>
      </c>
      <c r="C191" s="254" t="str">
        <f>'AAL mundo '!C191</f>
        <v>Romania</v>
      </c>
      <c r="D191" s="254" t="str">
        <f>'AAL mundo '!D191</f>
        <v/>
      </c>
      <c r="E191" s="254" t="str">
        <f>'AAL mundo '!E191</f>
        <v>Upper middle income</v>
      </c>
      <c r="F191" s="255">
        <f>'AAL mundo '!F191</f>
        <v>555697</v>
      </c>
      <c r="G191" s="189">
        <f>IFERROR('AAL mundo '!$G191/(Indicadores!$I191)*100,0)</f>
        <v>1.1521236775158985</v>
      </c>
      <c r="H191" s="186">
        <f>IFERROR('AAL mundo '!$G191/(Indicadores!$K191)*100,0)</f>
        <v>3.6352761242310088</v>
      </c>
      <c r="I191" s="186">
        <f>IFERROR('AAL mundo '!$G191/(Indicadores!$M191)*100,0)</f>
        <v>4.9770647914269794</v>
      </c>
      <c r="J191" s="187">
        <f>IFERROR('AAL mundo '!$G191/(Indicadores!$O191)*100,0)</f>
        <v>0.74406628954407694</v>
      </c>
      <c r="K191" s="189">
        <f>IFERROR('AAL mundo '!$I191/(Indicadores!$I191)*100,0)</f>
        <v>0</v>
      </c>
      <c r="L191" s="186">
        <f>IFERROR('AAL mundo '!$I191/(Indicadores!$K191)*100,0)</f>
        <v>0</v>
      </c>
      <c r="M191" s="186">
        <f>IFERROR('AAL mundo '!$I191/(Indicadores!$M191)*100,0)</f>
        <v>0</v>
      </c>
      <c r="N191" s="187">
        <f>IFERROR('AAL mundo '!$I191/(Indicadores!$O191)*100,0)</f>
        <v>0</v>
      </c>
      <c r="O191" s="189">
        <f>IFERROR('AAL mundo '!$K191/(Indicadores!$I191)*100,0)</f>
        <v>0</v>
      </c>
      <c r="P191" s="186">
        <f>IFERROR('AAL mundo '!$K191/(Indicadores!$K191)*100,0)</f>
        <v>0</v>
      </c>
      <c r="Q191" s="186">
        <f>IFERROR('AAL mundo '!$K191/(Indicadores!$M191)*100,0)</f>
        <v>0</v>
      </c>
      <c r="R191" s="187">
        <f>IFERROR('AAL mundo '!$K191/(Indicadores!$O191)*100,0)</f>
        <v>0</v>
      </c>
      <c r="S191" s="189">
        <f>IFERROR('AAL mundo '!$M191/(Indicadores!$I191)*100,0)</f>
        <v>2.0220302345262207</v>
      </c>
      <c r="T191" s="186">
        <f>IFERROR('AAL mundo '!$M191/(Indicadores!$K191)*100,0)</f>
        <v>6.3800773975022871</v>
      </c>
      <c r="U191" s="186">
        <f>IFERROR('AAL mundo '!$M191/(Indicadores!$M191)*100,0)</f>
        <v>8.7349784435989228</v>
      </c>
      <c r="V191" s="187">
        <f>IFERROR('AAL mundo '!$M191/(Indicadores!$O191)*100,0)</f>
        <v>1.3058706832531903</v>
      </c>
      <c r="W191" s="189">
        <f>IFERROR('AAL mundo '!$O191/(Indicadores!$I191)*100,0)</f>
        <v>3.1741539120421187</v>
      </c>
      <c r="X191" s="186">
        <f>IFERROR('AAL mundo '!$O191/(Indicadores!$K191)*100,0)</f>
        <v>10.015353521733294</v>
      </c>
      <c r="Y191" s="186">
        <f>IFERROR('AAL mundo '!$O191/(Indicadores!$M191)*100,0)</f>
        <v>13.712043235025901</v>
      </c>
      <c r="Z191" s="187">
        <f>IFERROR('AAL mundo '!$O191/(Indicadores!$O191)*100,0)</f>
        <v>2.0499369727972674</v>
      </c>
    </row>
    <row r="192" spans="1:26">
      <c r="A192" s="254" t="str">
        <f>'AAL mundo '!A192</f>
        <v>Europe and Central Asia</v>
      </c>
      <c r="B192" s="254" t="str">
        <f>'AAL mundo '!B192</f>
        <v>RUS</v>
      </c>
      <c r="C192" s="254" t="str">
        <f>'AAL mundo '!C192</f>
        <v>Russian Federation</v>
      </c>
      <c r="D192" s="254" t="str">
        <f>'AAL mundo '!D192</f>
        <v/>
      </c>
      <c r="E192" s="254" t="str">
        <f>'AAL mundo '!E192</f>
        <v>High income: nonOECD</v>
      </c>
      <c r="F192" s="255">
        <f>'AAL mundo '!F192</f>
        <v>6325790</v>
      </c>
      <c r="G192" s="189">
        <f>IFERROR('AAL mundo '!$G192/(Indicadores!$I192)*100,0)</f>
        <v>0.12979215565445776</v>
      </c>
      <c r="H192" s="186">
        <f>IFERROR('AAL mundo '!$G192/(Indicadores!$K192)*100,0)</f>
        <v>0.39324010832745648</v>
      </c>
      <c r="I192" s="186">
        <f>IFERROR('AAL mundo '!$G192/(Indicadores!$M192)*100,0)</f>
        <v>0.35447714115560236</v>
      </c>
      <c r="J192" s="187">
        <f>IFERROR('AAL mundo '!$G192/(Indicadores!$O192)*100,0)</f>
        <v>7.6518951815745806E-2</v>
      </c>
      <c r="K192" s="189">
        <f>IFERROR('AAL mundo '!$I192/(Indicadores!$I192)*100,0)</f>
        <v>0</v>
      </c>
      <c r="L192" s="186">
        <f>IFERROR('AAL mundo '!$I192/(Indicadores!$K192)*100,0)</f>
        <v>0</v>
      </c>
      <c r="M192" s="186">
        <f>IFERROR('AAL mundo '!$I192/(Indicadores!$M192)*100,0)</f>
        <v>0</v>
      </c>
      <c r="N192" s="187">
        <f>IFERROR('AAL mundo '!$I192/(Indicadores!$O192)*100,0)</f>
        <v>0</v>
      </c>
      <c r="O192" s="189">
        <f>IFERROR('AAL mundo '!$K192/(Indicadores!$I192)*100,0)</f>
        <v>0</v>
      </c>
      <c r="P192" s="186">
        <f>IFERROR('AAL mundo '!$K192/(Indicadores!$K192)*100,0)</f>
        <v>0</v>
      </c>
      <c r="Q192" s="186">
        <f>IFERROR('AAL mundo '!$K192/(Indicadores!$M192)*100,0)</f>
        <v>0</v>
      </c>
      <c r="R192" s="187">
        <f>IFERROR('AAL mundo '!$K192/(Indicadores!$O192)*100,0)</f>
        <v>0</v>
      </c>
      <c r="S192" s="189">
        <f>IFERROR('AAL mundo '!$M192/(Indicadores!$I192)*100,0)</f>
        <v>1.811599846833768</v>
      </c>
      <c r="T192" s="186">
        <f>IFERROR('AAL mundo '!$M192/(Indicadores!$K192)*100,0)</f>
        <v>5.4887270838732469</v>
      </c>
      <c r="U192" s="186">
        <f>IFERROR('AAL mundo '!$M192/(Indicadores!$M192)*100,0)</f>
        <v>4.9476852540549165</v>
      </c>
      <c r="V192" s="187">
        <f>IFERROR('AAL mundo '!$M192/(Indicadores!$O192)*100,0)</f>
        <v>1.0680285005692833</v>
      </c>
      <c r="W192" s="189">
        <f>IFERROR('AAL mundo '!$O192/(Indicadores!$I192)*100,0)</f>
        <v>1.9413920024882256</v>
      </c>
      <c r="X192" s="186">
        <f>IFERROR('AAL mundo '!$O192/(Indicadores!$K192)*100,0)</f>
        <v>5.8819671922007029</v>
      </c>
      <c r="Y192" s="186">
        <f>IFERROR('AAL mundo '!$O192/(Indicadores!$M192)*100,0)</f>
        <v>5.3021623952105195</v>
      </c>
      <c r="Z192" s="187">
        <f>IFERROR('AAL mundo '!$O192/(Indicadores!$O192)*100,0)</f>
        <v>1.144547452385029</v>
      </c>
    </row>
    <row r="193" spans="1:26">
      <c r="A193" s="254" t="str">
        <f>'AAL mundo '!A193</f>
        <v>Sub-Saharan Africa</v>
      </c>
      <c r="B193" s="254" t="str">
        <f>'AAL mundo '!B193</f>
        <v>RWA</v>
      </c>
      <c r="C193" s="254" t="str">
        <f>'AAL mundo '!C193</f>
        <v>Rwanda</v>
      </c>
      <c r="D193" s="254" t="str">
        <f>'AAL mundo '!D193</f>
        <v/>
      </c>
      <c r="E193" s="254" t="str">
        <f>'AAL mundo '!E193</f>
        <v>Low income</v>
      </c>
      <c r="F193" s="255">
        <f>'AAL mundo '!F193</f>
        <v>13197.4</v>
      </c>
      <c r="G193" s="189">
        <f>IFERROR('AAL mundo '!$G193/(Indicadores!$I193)*100,0)</f>
        <v>13.928300949458455</v>
      </c>
      <c r="H193" s="186">
        <f>IFERROR('AAL mundo '!$G193/(Indicadores!$K193)*100,0)</f>
        <v>3.8934870339522338</v>
      </c>
      <c r="I193" s="186">
        <f>IFERROR('AAL mundo '!$G193/(Indicadores!$M193)*100,0)</f>
        <v>3.3526993972116919</v>
      </c>
      <c r="J193" s="187">
        <f>IFERROR('AAL mundo '!$G193/(Indicadores!$O193)*100,0)</f>
        <v>1.5951442187679485</v>
      </c>
      <c r="K193" s="189">
        <f>IFERROR('AAL mundo '!$I193/(Indicadores!$I193)*100,0)</f>
        <v>0</v>
      </c>
      <c r="L193" s="186">
        <f>IFERROR('AAL mundo '!$I193/(Indicadores!$K193)*100,0)</f>
        <v>0</v>
      </c>
      <c r="M193" s="186">
        <f>IFERROR('AAL mundo '!$I193/(Indicadores!$M193)*100,0)</f>
        <v>0</v>
      </c>
      <c r="N193" s="187">
        <f>IFERROR('AAL mundo '!$I193/(Indicadores!$O193)*100,0)</f>
        <v>0</v>
      </c>
      <c r="O193" s="189">
        <f>IFERROR('AAL mundo '!$K193/(Indicadores!$I193)*100,0)</f>
        <v>0</v>
      </c>
      <c r="P193" s="186">
        <f>IFERROR('AAL mundo '!$K193/(Indicadores!$K193)*100,0)</f>
        <v>0</v>
      </c>
      <c r="Q193" s="186">
        <f>IFERROR('AAL mundo '!$K193/(Indicadores!$M193)*100,0)</f>
        <v>0</v>
      </c>
      <c r="R193" s="187">
        <f>IFERROR('AAL mundo '!$K193/(Indicadores!$O193)*100,0)</f>
        <v>0</v>
      </c>
      <c r="S193" s="189">
        <f>IFERROR('AAL mundo '!$M193/(Indicadores!$I193)*100,0)</f>
        <v>24.693076131216571</v>
      </c>
      <c r="T193" s="186">
        <f>IFERROR('AAL mundo '!$M193/(Indicadores!$K193)*100,0)</f>
        <v>6.9026489371645292</v>
      </c>
      <c r="U193" s="186">
        <f>IFERROR('AAL mundo '!$M193/(Indicadores!$M193)*100,0)</f>
        <v>5.9439024013658388</v>
      </c>
      <c r="V193" s="187">
        <f>IFERROR('AAL mundo '!$M193/(Indicadores!$O193)*100,0)</f>
        <v>2.8279843878472781</v>
      </c>
      <c r="W193" s="189">
        <f>IFERROR('AAL mundo '!$O193/(Indicadores!$I193)*100,0)</f>
        <v>38.621377080675025</v>
      </c>
      <c r="X193" s="186">
        <f>IFERROR('AAL mundo '!$O193/(Indicadores!$K193)*100,0)</f>
        <v>10.796135971116762</v>
      </c>
      <c r="Y193" s="186">
        <f>IFERROR('AAL mundo '!$O193/(Indicadores!$M193)*100,0)</f>
        <v>9.2966017985775284</v>
      </c>
      <c r="Z193" s="187">
        <f>IFERROR('AAL mundo '!$O193/(Indicadores!$O193)*100,0)</f>
        <v>4.4231286066152267</v>
      </c>
    </row>
    <row r="194" spans="1:26">
      <c r="A194" s="254" t="str">
        <f>'AAL mundo '!A194</f>
        <v>LAC</v>
      </c>
      <c r="B194" s="254" t="str">
        <f>'AAL mundo '!B194</f>
        <v>KNA</v>
      </c>
      <c r="C194" s="254" t="str">
        <f>'AAL mundo '!C194</f>
        <v>Saint Kitts and Nevis</v>
      </c>
      <c r="D194" s="254" t="str">
        <f>'AAL mundo '!D194</f>
        <v>SIDS</v>
      </c>
      <c r="E194" s="254" t="str">
        <f>'AAL mundo '!E194</f>
        <v>High income: nonOECD</v>
      </c>
      <c r="F194" s="255">
        <f>'AAL mundo '!F194</f>
        <v>4112.0600000000004</v>
      </c>
      <c r="G194" s="189">
        <f>IFERROR('AAL mundo '!$G194/(Indicadores!$I194)*100,0)</f>
        <v>127.90884477650826</v>
      </c>
      <c r="H194" s="186">
        <f>IFERROR('AAL mundo '!$G194/(Indicadores!$K194)*100,0)</f>
        <v>147.90842211958883</v>
      </c>
      <c r="I194" s="186">
        <f>IFERROR('AAL mundo '!$G194/(Indicadores!$M194)*100,0)</f>
        <v>92.225728764764185</v>
      </c>
      <c r="J194" s="187">
        <f>IFERROR('AAL mundo '!$G194/(Indicadores!$O194)*100,0)</f>
        <v>39.336056035695236</v>
      </c>
      <c r="K194" s="189">
        <f>IFERROR('AAL mundo '!$I194/(Indicadores!$I194)*100,0)</f>
        <v>265.70111866928085</v>
      </c>
      <c r="L194" s="186">
        <f>IFERROR('AAL mundo '!$I194/(Indicadores!$K194)*100,0)</f>
        <v>307.24562704361699</v>
      </c>
      <c r="M194" s="186">
        <f>IFERROR('AAL mundo '!$I194/(Indicadores!$M194)*100,0)</f>
        <v>191.57767663138185</v>
      </c>
      <c r="N194" s="187">
        <f>IFERROR('AAL mundo '!$I194/(Indicadores!$O194)*100,0)</f>
        <v>81.711582267696997</v>
      </c>
      <c r="O194" s="189">
        <f>IFERROR('AAL mundo '!$K194/(Indicadores!$I194)*100,0)</f>
        <v>0</v>
      </c>
      <c r="P194" s="186">
        <f>IFERROR('AAL mundo '!$K194/(Indicadores!$K194)*100,0)</f>
        <v>0</v>
      </c>
      <c r="Q194" s="186">
        <f>IFERROR('AAL mundo '!$K194/(Indicadores!$M194)*100,0)</f>
        <v>0</v>
      </c>
      <c r="R194" s="187">
        <f>IFERROR('AAL mundo '!$K194/(Indicadores!$O194)*100,0)</f>
        <v>0</v>
      </c>
      <c r="S194" s="189">
        <f>IFERROR('AAL mundo '!$M194/(Indicadores!$I194)*100,0)</f>
        <v>0</v>
      </c>
      <c r="T194" s="186">
        <f>IFERROR('AAL mundo '!$M194/(Indicadores!$K194)*100,0)</f>
        <v>0</v>
      </c>
      <c r="U194" s="186">
        <f>IFERROR('AAL mundo '!$M194/(Indicadores!$M194)*100,0)</f>
        <v>0</v>
      </c>
      <c r="V194" s="187">
        <f>IFERROR('AAL mundo '!$M194/(Indicadores!$O194)*100,0)</f>
        <v>0</v>
      </c>
      <c r="W194" s="189">
        <f>IFERROR('AAL mundo '!$O194/(Indicadores!$I194)*100,0)</f>
        <v>393.60996344578911</v>
      </c>
      <c r="X194" s="186">
        <f>IFERROR('AAL mundo '!$O194/(Indicadores!$K194)*100,0)</f>
        <v>455.15404916320585</v>
      </c>
      <c r="Y194" s="186">
        <f>IFERROR('AAL mundo '!$O194/(Indicadores!$M194)*100,0)</f>
        <v>283.80340539614605</v>
      </c>
      <c r="Z194" s="187">
        <f>IFERROR('AAL mundo '!$O194/(Indicadores!$O194)*100,0)</f>
        <v>121.04763830339222</v>
      </c>
    </row>
    <row r="195" spans="1:26">
      <c r="A195" s="254" t="str">
        <f>'AAL mundo '!A195</f>
        <v>LAC</v>
      </c>
      <c r="B195" s="254" t="str">
        <f>'AAL mundo '!B195</f>
        <v>LCA</v>
      </c>
      <c r="C195" s="254" t="str">
        <f>'AAL mundo '!C195</f>
        <v>Saint Lucia</v>
      </c>
      <c r="D195" s="254" t="str">
        <f>'AAL mundo '!D195</f>
        <v>SIDS</v>
      </c>
      <c r="E195" s="254" t="str">
        <f>'AAL mundo '!E195</f>
        <v>Upper middle income</v>
      </c>
      <c r="F195" s="255">
        <f>'AAL mundo '!F195</f>
        <v>3361.85</v>
      </c>
      <c r="G195" s="189">
        <f>IFERROR('AAL mundo '!$G195/(Indicadores!$I195)*100,0)</f>
        <v>23.512488236802259</v>
      </c>
      <c r="H195" s="186">
        <f>IFERROR('AAL mundo '!$G195/(Indicadores!$K195)*100,0)</f>
        <v>9.5375165776951949</v>
      </c>
      <c r="I195" s="186">
        <f>IFERROR('AAL mundo '!$G195/(Indicadores!$M195)*100,0)</f>
        <v>7.4491151122086343</v>
      </c>
      <c r="J195" s="187">
        <f>IFERROR('AAL mundo '!$G195/(Indicadores!$O195)*100,0)</f>
        <v>3.5508360045171661</v>
      </c>
      <c r="K195" s="189">
        <f>IFERROR('AAL mundo '!$I195/(Indicadores!$I195)*100,0)</f>
        <v>193.62952269319175</v>
      </c>
      <c r="L195" s="186">
        <f>IFERROR('AAL mundo '!$I195/(Indicadores!$K195)*100,0)</f>
        <v>78.543145413549169</v>
      </c>
      <c r="M195" s="186">
        <f>IFERROR('AAL mundo '!$I195/(Indicadores!$M195)*100,0)</f>
        <v>61.344787890461241</v>
      </c>
      <c r="N195" s="187">
        <f>IFERROR('AAL mundo '!$I195/(Indicadores!$O195)*100,0)</f>
        <v>29.241766068820223</v>
      </c>
      <c r="O195" s="189">
        <f>IFERROR('AAL mundo '!$K195/(Indicadores!$I195)*100,0)</f>
        <v>0</v>
      </c>
      <c r="P195" s="186">
        <f>IFERROR('AAL mundo '!$K195/(Indicadores!$K195)*100,0)</f>
        <v>0</v>
      </c>
      <c r="Q195" s="186">
        <f>IFERROR('AAL mundo '!$K195/(Indicadores!$M195)*100,0)</f>
        <v>0</v>
      </c>
      <c r="R195" s="187">
        <f>IFERROR('AAL mundo '!$K195/(Indicadores!$O195)*100,0)</f>
        <v>0</v>
      </c>
      <c r="S195" s="189">
        <f>IFERROR('AAL mundo '!$M195/(Indicadores!$I195)*100,0)</f>
        <v>0</v>
      </c>
      <c r="T195" s="186">
        <f>IFERROR('AAL mundo '!$M195/(Indicadores!$K195)*100,0)</f>
        <v>0</v>
      </c>
      <c r="U195" s="186">
        <f>IFERROR('AAL mundo '!$M195/(Indicadores!$M195)*100,0)</f>
        <v>0</v>
      </c>
      <c r="V195" s="187">
        <f>IFERROR('AAL mundo '!$M195/(Indicadores!$O195)*100,0)</f>
        <v>0</v>
      </c>
      <c r="W195" s="189">
        <f>IFERROR('AAL mundo '!$O195/(Indicadores!$I195)*100,0)</f>
        <v>217.142010929994</v>
      </c>
      <c r="X195" s="186">
        <f>IFERROR('AAL mundo '!$O195/(Indicadores!$K195)*100,0)</f>
        <v>88.080661991244369</v>
      </c>
      <c r="Y195" s="186">
        <f>IFERROR('AAL mundo '!$O195/(Indicadores!$M195)*100,0)</f>
        <v>68.793903002669879</v>
      </c>
      <c r="Z195" s="187">
        <f>IFERROR('AAL mundo '!$O195/(Indicadores!$O195)*100,0)</f>
        <v>32.792602073337399</v>
      </c>
    </row>
    <row r="196" spans="1:26">
      <c r="A196" s="254" t="str">
        <f>'AAL mundo '!A196</f>
        <v>LAC</v>
      </c>
      <c r="B196" s="254" t="str">
        <f>'AAL mundo '!B196</f>
        <v>VCT</v>
      </c>
      <c r="C196" s="254" t="str">
        <f>'AAL mundo '!C196</f>
        <v>Saint Vincent and the Grenadines</v>
      </c>
      <c r="D196" s="254" t="str">
        <f>'AAL mundo '!D196</f>
        <v>SIDS</v>
      </c>
      <c r="E196" s="254" t="str">
        <f>'AAL mundo '!E196</f>
        <v>Upper middle income</v>
      </c>
      <c r="F196" s="255">
        <f>'AAL mundo '!F196</f>
        <v>2645.41</v>
      </c>
      <c r="G196" s="189">
        <f>IFERROR('AAL mundo '!$G196/(Indicadores!$I196)*100,0)</f>
        <v>9.4129104713833431</v>
      </c>
      <c r="H196" s="186">
        <f>IFERROR('AAL mundo '!$G196/(Indicadores!$K196)*100,0)</f>
        <v>10.512210847276418</v>
      </c>
      <c r="I196" s="186">
        <f>IFERROR('AAL mundo '!$G196/(Indicadores!$M196)*100,0)</f>
        <v>8.0555399547591868</v>
      </c>
      <c r="J196" s="187">
        <f>IFERROR('AAL mundo '!$G196/(Indicadores!$O196)*100,0)</f>
        <v>3.0721710775881244</v>
      </c>
      <c r="K196" s="189">
        <f>IFERROR('AAL mundo '!$I196/(Indicadores!$I196)*100,0)</f>
        <v>73.177787858173716</v>
      </c>
      <c r="L196" s="186">
        <f>IFERROR('AAL mundo '!$I196/(Indicadores!$K196)*100,0)</f>
        <v>81.723961748181168</v>
      </c>
      <c r="M196" s="186">
        <f>IFERROR('AAL mundo '!$I196/(Indicadores!$M196)*100,0)</f>
        <v>62.625326745063347</v>
      </c>
      <c r="N196" s="187">
        <f>IFERROR('AAL mundo '!$I196/(Indicadores!$O196)*100,0)</f>
        <v>23.883652570927026</v>
      </c>
      <c r="O196" s="189">
        <f>IFERROR('AAL mundo '!$K196/(Indicadores!$I196)*100,0)</f>
        <v>0</v>
      </c>
      <c r="P196" s="186">
        <f>IFERROR('AAL mundo '!$K196/(Indicadores!$K196)*100,0)</f>
        <v>0</v>
      </c>
      <c r="Q196" s="186">
        <f>IFERROR('AAL mundo '!$K196/(Indicadores!$M196)*100,0)</f>
        <v>0</v>
      </c>
      <c r="R196" s="187">
        <f>IFERROR('AAL mundo '!$K196/(Indicadores!$O196)*100,0)</f>
        <v>0</v>
      </c>
      <c r="S196" s="189">
        <f>IFERROR('AAL mundo '!$M196/(Indicadores!$I196)*100,0)</f>
        <v>0</v>
      </c>
      <c r="T196" s="186">
        <f>IFERROR('AAL mundo '!$M196/(Indicadores!$K196)*100,0)</f>
        <v>0</v>
      </c>
      <c r="U196" s="186">
        <f>IFERROR('AAL mundo '!$M196/(Indicadores!$M196)*100,0)</f>
        <v>0</v>
      </c>
      <c r="V196" s="187">
        <f>IFERROR('AAL mundo '!$M196/(Indicadores!$O196)*100,0)</f>
        <v>0</v>
      </c>
      <c r="W196" s="189">
        <f>IFERROR('AAL mundo '!$O196/(Indicadores!$I196)*100,0)</f>
        <v>82.590698329557057</v>
      </c>
      <c r="X196" s="186">
        <f>IFERROR('AAL mundo '!$O196/(Indicadores!$K196)*100,0)</f>
        <v>92.236172595457589</v>
      </c>
      <c r="Y196" s="186">
        <f>IFERROR('AAL mundo '!$O196/(Indicadores!$M196)*100,0)</f>
        <v>70.680866699822531</v>
      </c>
      <c r="Z196" s="187">
        <f>IFERROR('AAL mundo '!$O196/(Indicadores!$O196)*100,0)</f>
        <v>26.955823648515153</v>
      </c>
    </row>
    <row r="197" spans="1:26">
      <c r="A197" s="254" t="str">
        <f>'AAL mundo '!A197</f>
        <v>Europe and Central Asia</v>
      </c>
      <c r="B197" s="254" t="str">
        <f>'AAL mundo '!B197</f>
        <v>SMR</v>
      </c>
      <c r="C197" s="254" t="str">
        <f>'AAL mundo '!C197</f>
        <v>San Marino</v>
      </c>
      <c r="D197" s="254" t="str">
        <f>'AAL mundo '!D197</f>
        <v/>
      </c>
      <c r="E197" s="254" t="str">
        <f>'AAL mundo '!E197</f>
        <v>High income: nonOECD</v>
      </c>
      <c r="F197" s="255">
        <f>'AAL mundo '!F197</f>
        <v>4049.35</v>
      </c>
      <c r="G197" s="189">
        <f>IFERROR('AAL mundo '!$G197/(Indicadores!$I197)*100,0)</f>
        <v>2.0340963751077612</v>
      </c>
      <c r="H197" s="186">
        <f>IFERROR('AAL mundo '!$G197/(Indicadores!$K197)*100,0)</f>
        <v>5.122450017801861</v>
      </c>
      <c r="I197" s="186">
        <f>IFERROR('AAL mundo '!$G197/(Indicadores!$M197)*100,0)</f>
        <v>13.071892982128317</v>
      </c>
      <c r="J197" s="187">
        <f>IFERROR('AAL mundo '!$G197/(Indicadores!$O197)*100,0)</f>
        <v>1.3100358498628082</v>
      </c>
      <c r="K197" s="189">
        <f>IFERROR('AAL mundo '!$I197/(Indicadores!$I197)*100,0)</f>
        <v>0</v>
      </c>
      <c r="L197" s="186">
        <f>IFERROR('AAL mundo '!$I197/(Indicadores!$K197)*100,0)</f>
        <v>0</v>
      </c>
      <c r="M197" s="186">
        <f>IFERROR('AAL mundo '!$I197/(Indicadores!$M197)*100,0)</f>
        <v>0</v>
      </c>
      <c r="N197" s="187">
        <f>IFERROR('AAL mundo '!$I197/(Indicadores!$O197)*100,0)</f>
        <v>0</v>
      </c>
      <c r="O197" s="189">
        <f>IFERROR('AAL mundo '!$K197/(Indicadores!$I197)*100,0)</f>
        <v>0</v>
      </c>
      <c r="P197" s="186">
        <f>IFERROR('AAL mundo '!$K197/(Indicadores!$K197)*100,0)</f>
        <v>0</v>
      </c>
      <c r="Q197" s="186">
        <f>IFERROR('AAL mundo '!$K197/(Indicadores!$M197)*100,0)</f>
        <v>0</v>
      </c>
      <c r="R197" s="187">
        <f>IFERROR('AAL mundo '!$K197/(Indicadores!$O197)*100,0)</f>
        <v>0</v>
      </c>
      <c r="S197" s="189">
        <f>IFERROR('AAL mundo '!$M197/(Indicadores!$I197)*100,0)</f>
        <v>0</v>
      </c>
      <c r="T197" s="186">
        <f>IFERROR('AAL mundo '!$M197/(Indicadores!$K197)*100,0)</f>
        <v>0</v>
      </c>
      <c r="U197" s="186">
        <f>IFERROR('AAL mundo '!$M197/(Indicadores!$M197)*100,0)</f>
        <v>0</v>
      </c>
      <c r="V197" s="187">
        <f>IFERROR('AAL mundo '!$M197/(Indicadores!$O197)*100,0)</f>
        <v>0</v>
      </c>
      <c r="W197" s="189">
        <f>IFERROR('AAL mundo '!$O197/(Indicadores!$I197)*100,0)</f>
        <v>2.0340963751077612</v>
      </c>
      <c r="X197" s="186">
        <f>IFERROR('AAL mundo '!$O197/(Indicadores!$K197)*100,0)</f>
        <v>5.122450017801861</v>
      </c>
      <c r="Y197" s="186">
        <f>IFERROR('AAL mundo '!$O197/(Indicadores!$M197)*100,0)</f>
        <v>13.071892982128317</v>
      </c>
      <c r="Z197" s="187">
        <f>IFERROR('AAL mundo '!$O197/(Indicadores!$O197)*100,0)</f>
        <v>1.3100358498628082</v>
      </c>
    </row>
    <row r="198" spans="1:26">
      <c r="A198" s="254" t="str">
        <f>'AAL mundo '!A198</f>
        <v>Sub-Saharan Africa</v>
      </c>
      <c r="B198" s="254" t="str">
        <f>'AAL mundo '!B198</f>
        <v>STP</v>
      </c>
      <c r="C198" s="254" t="str">
        <f>'AAL mundo '!C198</f>
        <v>Sao Tome and Principe</v>
      </c>
      <c r="D198" s="254" t="str">
        <f>'AAL mundo '!D198</f>
        <v>SIDS</v>
      </c>
      <c r="E198" s="254" t="str">
        <f>'AAL mundo '!E198</f>
        <v>Lower middle income</v>
      </c>
      <c r="F198" s="255">
        <f>'AAL mundo '!F198</f>
        <v>2122.6999999999998</v>
      </c>
      <c r="G198" s="189">
        <f>IFERROR('AAL mundo '!$G198/(Indicadores!$I198)*100,0)</f>
        <v>4.1430548187011338</v>
      </c>
      <c r="H198" s="186">
        <f>IFERROR('AAL mundo '!$G198/(Indicadores!$K198)*100,0)</f>
        <v>0.73456312436708282</v>
      </c>
      <c r="I198" s="186">
        <f>IFERROR('AAL mundo '!$G198/(Indicadores!$M198)*100,0)</f>
        <v>0.45525811577020292</v>
      </c>
      <c r="J198" s="187">
        <f>IFERROR('AAL mundo '!$G198/(Indicadores!$O198)*100,0)</f>
        <v>0.26320795250237772</v>
      </c>
      <c r="K198" s="189">
        <f>IFERROR('AAL mundo '!$I198/(Indicadores!$I198)*100,0)</f>
        <v>0</v>
      </c>
      <c r="L198" s="186">
        <f>IFERROR('AAL mundo '!$I198/(Indicadores!$K198)*100,0)</f>
        <v>0</v>
      </c>
      <c r="M198" s="186">
        <f>IFERROR('AAL mundo '!$I198/(Indicadores!$M198)*100,0)</f>
        <v>0</v>
      </c>
      <c r="N198" s="187">
        <f>IFERROR('AAL mundo '!$I198/(Indicadores!$O198)*100,0)</f>
        <v>0</v>
      </c>
      <c r="O198" s="189">
        <f>IFERROR('AAL mundo '!$K198/(Indicadores!$I198)*100,0)</f>
        <v>0</v>
      </c>
      <c r="P198" s="186">
        <f>IFERROR('AAL mundo '!$K198/(Indicadores!$K198)*100,0)</f>
        <v>0</v>
      </c>
      <c r="Q198" s="186">
        <f>IFERROR('AAL mundo '!$K198/(Indicadores!$M198)*100,0)</f>
        <v>0</v>
      </c>
      <c r="R198" s="187">
        <f>IFERROR('AAL mundo '!$K198/(Indicadores!$O198)*100,0)</f>
        <v>0</v>
      </c>
      <c r="S198" s="189">
        <f>IFERROR('AAL mundo '!$M198/(Indicadores!$I198)*100,0)</f>
        <v>0</v>
      </c>
      <c r="T198" s="186">
        <f>IFERROR('AAL mundo '!$M198/(Indicadores!$K198)*100,0)</f>
        <v>0</v>
      </c>
      <c r="U198" s="186">
        <f>IFERROR('AAL mundo '!$M198/(Indicadores!$M198)*100,0)</f>
        <v>0</v>
      </c>
      <c r="V198" s="187">
        <f>IFERROR('AAL mundo '!$M198/(Indicadores!$O198)*100,0)</f>
        <v>0</v>
      </c>
      <c r="W198" s="189">
        <f>IFERROR('AAL mundo '!$O198/(Indicadores!$I198)*100,0)</f>
        <v>4.1430548187011338</v>
      </c>
      <c r="X198" s="186">
        <f>IFERROR('AAL mundo '!$O198/(Indicadores!$K198)*100,0)</f>
        <v>0.73456312436708282</v>
      </c>
      <c r="Y198" s="186">
        <f>IFERROR('AAL mundo '!$O198/(Indicadores!$M198)*100,0)</f>
        <v>0.45525811577020292</v>
      </c>
      <c r="Z198" s="187">
        <f>IFERROR('AAL mundo '!$O198/(Indicadores!$O198)*100,0)</f>
        <v>0.26320795250237772</v>
      </c>
    </row>
    <row r="199" spans="1:26">
      <c r="A199" s="254" t="str">
        <f>'AAL mundo '!A199</f>
        <v>Middle East and North Africa</v>
      </c>
      <c r="B199" s="254" t="str">
        <f>'AAL mundo '!B199</f>
        <v>SAU</v>
      </c>
      <c r="C199" s="254" t="str">
        <f>'AAL mundo '!C199</f>
        <v>Saudi Arabia</v>
      </c>
      <c r="D199" s="254" t="str">
        <f>'AAL mundo '!D199</f>
        <v/>
      </c>
      <c r="E199" s="254" t="str">
        <f>'AAL mundo '!E199</f>
        <v>High income: nonOECD</v>
      </c>
      <c r="F199" s="255">
        <f>'AAL mundo '!F199</f>
        <v>2141420</v>
      </c>
      <c r="G199" s="189">
        <f>IFERROR('AAL mundo '!$G199/(Indicadores!$I199)*100,0)</f>
        <v>2.2097682056258519</v>
      </c>
      <c r="H199" s="186">
        <f>IFERROR('AAL mundo '!$G199/(Indicadores!$K199)*100,0)</f>
        <v>0.9558572655086266</v>
      </c>
      <c r="I199" s="186">
        <f>IFERROR('AAL mundo '!$G199/(Indicadores!$M199)*100,0)</f>
        <v>0.60937224616962771</v>
      </c>
      <c r="J199" s="187">
        <f>IFERROR('AAL mundo '!$G199/(Indicadores!$O199)*100,0)</f>
        <v>0.31849664363164537</v>
      </c>
      <c r="K199" s="189">
        <f>IFERROR('AAL mundo '!$I199/(Indicadores!$I199)*100,0)</f>
        <v>0</v>
      </c>
      <c r="L199" s="186">
        <f>IFERROR('AAL mundo '!$I199/(Indicadores!$K199)*100,0)</f>
        <v>0</v>
      </c>
      <c r="M199" s="186">
        <f>IFERROR('AAL mundo '!$I199/(Indicadores!$M199)*100,0)</f>
        <v>0</v>
      </c>
      <c r="N199" s="187">
        <f>IFERROR('AAL mundo '!$I199/(Indicadores!$O199)*100,0)</f>
        <v>0</v>
      </c>
      <c r="O199" s="189">
        <f>IFERROR('AAL mundo '!$K199/(Indicadores!$I199)*100,0)</f>
        <v>0</v>
      </c>
      <c r="P199" s="186">
        <f>IFERROR('AAL mundo '!$K199/(Indicadores!$K199)*100,0)</f>
        <v>0</v>
      </c>
      <c r="Q199" s="186">
        <f>IFERROR('AAL mundo '!$K199/(Indicadores!$M199)*100,0)</f>
        <v>0</v>
      </c>
      <c r="R199" s="187">
        <f>IFERROR('AAL mundo '!$K199/(Indicadores!$O199)*100,0)</f>
        <v>0</v>
      </c>
      <c r="S199" s="189">
        <f>IFERROR('AAL mundo '!$M199/(Indicadores!$I199)*100,0)</f>
        <v>1.0148585208828571</v>
      </c>
      <c r="T199" s="186">
        <f>IFERROR('AAL mundo '!$M199/(Indicadores!$K199)*100,0)</f>
        <v>0.43898716986674913</v>
      </c>
      <c r="U199" s="186">
        <f>IFERROR('AAL mundo '!$M199/(Indicadores!$M199)*100,0)</f>
        <v>0.27986040112276001</v>
      </c>
      <c r="V199" s="187">
        <f>IFERROR('AAL mundo '!$M199/(Indicadores!$O199)*100,0)</f>
        <v>0.14627282256992241</v>
      </c>
      <c r="W199" s="189">
        <f>IFERROR('AAL mundo '!$O199/(Indicadores!$I199)*100,0)</f>
        <v>3.2246267265087094</v>
      </c>
      <c r="X199" s="186">
        <f>IFERROR('AAL mundo '!$O199/(Indicadores!$K199)*100,0)</f>
        <v>1.3948444353753757</v>
      </c>
      <c r="Y199" s="186">
        <f>IFERROR('AAL mundo '!$O199/(Indicadores!$M199)*100,0)</f>
        <v>0.88923264729238782</v>
      </c>
      <c r="Z199" s="187">
        <f>IFERROR('AAL mundo '!$O199/(Indicadores!$O199)*100,0)</f>
        <v>0.46476946620156773</v>
      </c>
    </row>
    <row r="200" spans="1:26">
      <c r="A200" s="254" t="str">
        <f>'AAL mundo '!A200</f>
        <v>Sub-Saharan Africa</v>
      </c>
      <c r="B200" s="254" t="str">
        <f>'AAL mundo '!B200</f>
        <v>SEN</v>
      </c>
      <c r="C200" s="254" t="str">
        <f>'AAL mundo '!C200</f>
        <v>Senegal</v>
      </c>
      <c r="D200" s="254" t="str">
        <f>'AAL mundo '!D200</f>
        <v/>
      </c>
      <c r="E200" s="254" t="str">
        <f>'AAL mundo '!E200</f>
        <v>Lower middle income</v>
      </c>
      <c r="F200" s="255">
        <f>'AAL mundo '!F200</f>
        <v>35335.199999999997</v>
      </c>
      <c r="G200" s="189">
        <f>IFERROR('AAL mundo '!$G200/(Indicadores!$I200)*100,0)</f>
        <v>0.29653761621754737</v>
      </c>
      <c r="H200" s="186">
        <f>IFERROR('AAL mundo '!$G200/(Indicadores!$K200)*100,0)</f>
        <v>0.18641058572113137</v>
      </c>
      <c r="I200" s="186">
        <f>IFERROR('AAL mundo '!$G200/(Indicadores!$M200)*100,0)</f>
        <v>0.1090838698367043</v>
      </c>
      <c r="J200" s="187">
        <f>IFERROR('AAL mundo '!$G200/(Indicadores!$O200)*100,0)</f>
        <v>5.5853397318834583E-2</v>
      </c>
      <c r="K200" s="189">
        <f>IFERROR('AAL mundo '!$I200/(Indicadores!$I200)*100,0)</f>
        <v>0</v>
      </c>
      <c r="L200" s="186">
        <f>IFERROR('AAL mundo '!$I200/(Indicadores!$K200)*100,0)</f>
        <v>0</v>
      </c>
      <c r="M200" s="186">
        <f>IFERROR('AAL mundo '!$I200/(Indicadores!$M200)*100,0)</f>
        <v>0</v>
      </c>
      <c r="N200" s="187">
        <f>IFERROR('AAL mundo '!$I200/(Indicadores!$O200)*100,0)</f>
        <v>0</v>
      </c>
      <c r="O200" s="189">
        <f>IFERROR('AAL mundo '!$K200/(Indicadores!$I200)*100,0)</f>
        <v>0</v>
      </c>
      <c r="P200" s="186">
        <f>IFERROR('AAL mundo '!$K200/(Indicadores!$K200)*100,0)</f>
        <v>0</v>
      </c>
      <c r="Q200" s="186">
        <f>IFERROR('AAL mundo '!$K200/(Indicadores!$M200)*100,0)</f>
        <v>0</v>
      </c>
      <c r="R200" s="187">
        <f>IFERROR('AAL mundo '!$K200/(Indicadores!$O200)*100,0)</f>
        <v>0</v>
      </c>
      <c r="S200" s="189">
        <f>IFERROR('AAL mundo '!$M200/(Indicadores!$I200)*100,0)</f>
        <v>5.2888797626648634</v>
      </c>
      <c r="T200" s="186">
        <f>IFERROR('AAL mundo '!$M200/(Indicadores!$K200)*100,0)</f>
        <v>3.3247153833047354</v>
      </c>
      <c r="U200" s="186">
        <f>IFERROR('AAL mundo '!$M200/(Indicadores!$M200)*100,0)</f>
        <v>1.945559146834384</v>
      </c>
      <c r="V200" s="187">
        <f>IFERROR('AAL mundo '!$M200/(Indicadores!$O200)*100,0)</f>
        <v>0.99617008635744209</v>
      </c>
      <c r="W200" s="189">
        <f>IFERROR('AAL mundo '!$O200/(Indicadores!$I200)*100,0)</f>
        <v>5.5854173788824113</v>
      </c>
      <c r="X200" s="186">
        <f>IFERROR('AAL mundo '!$O200/(Indicadores!$K200)*100,0)</f>
        <v>3.511125969025866</v>
      </c>
      <c r="Y200" s="186">
        <f>IFERROR('AAL mundo '!$O200/(Indicadores!$M200)*100,0)</f>
        <v>2.0546430166710881</v>
      </c>
      <c r="Z200" s="187">
        <f>IFERROR('AAL mundo '!$O200/(Indicadores!$O200)*100,0)</f>
        <v>1.0520234836762767</v>
      </c>
    </row>
    <row r="201" spans="1:26">
      <c r="A201" s="254" t="str">
        <f>'AAL mundo '!A201</f>
        <v>Europe and Central Asia</v>
      </c>
      <c r="B201" s="254" t="str">
        <f>'AAL mundo '!B201</f>
        <v>SRB</v>
      </c>
      <c r="C201" s="254" t="str">
        <f>'AAL mundo '!C201</f>
        <v>Serbia</v>
      </c>
      <c r="D201" s="254" t="str">
        <f>'AAL mundo '!D201</f>
        <v/>
      </c>
      <c r="E201" s="254" t="str">
        <f>'AAL mundo '!E201</f>
        <v>Upper middle income</v>
      </c>
      <c r="F201" s="255">
        <f>'AAL mundo '!F201</f>
        <v>57317.2</v>
      </c>
      <c r="G201" s="189">
        <f>IFERROR('AAL mundo '!$G201/(Indicadores!$I201)*100,0)</f>
        <v>0.40497843156084501</v>
      </c>
      <c r="H201" s="186">
        <f>IFERROR('AAL mundo '!$G201/(Indicadores!$K201)*100,0)</f>
        <v>1.1363105264032378</v>
      </c>
      <c r="I201" s="186">
        <f>IFERROR('AAL mundo '!$G201/(Indicadores!$M201)*100,0)</f>
        <v>1.8503002142363771</v>
      </c>
      <c r="J201" s="187">
        <f>IFERROR('AAL mundo '!$G201/(Indicadores!$O201)*100,0)</f>
        <v>0.2570851860034008</v>
      </c>
      <c r="K201" s="189">
        <f>IFERROR('AAL mundo '!$I201/(Indicadores!$I201)*100,0)</f>
        <v>0</v>
      </c>
      <c r="L201" s="186">
        <f>IFERROR('AAL mundo '!$I201/(Indicadores!$K201)*100,0)</f>
        <v>0</v>
      </c>
      <c r="M201" s="186">
        <f>IFERROR('AAL mundo '!$I201/(Indicadores!$M201)*100,0)</f>
        <v>0</v>
      </c>
      <c r="N201" s="187">
        <f>IFERROR('AAL mundo '!$I201/(Indicadores!$O201)*100,0)</f>
        <v>0</v>
      </c>
      <c r="O201" s="189">
        <f>IFERROR('AAL mundo '!$K201/(Indicadores!$I201)*100,0)</f>
        <v>0</v>
      </c>
      <c r="P201" s="186">
        <f>IFERROR('AAL mundo '!$K201/(Indicadores!$K201)*100,0)</f>
        <v>0</v>
      </c>
      <c r="Q201" s="186">
        <f>IFERROR('AAL mundo '!$K201/(Indicadores!$M201)*100,0)</f>
        <v>0</v>
      </c>
      <c r="R201" s="187">
        <f>IFERROR('AAL mundo '!$K201/(Indicadores!$O201)*100,0)</f>
        <v>0</v>
      </c>
      <c r="S201" s="189">
        <f>IFERROR('AAL mundo '!$M201/(Indicadores!$I201)*100,0)</f>
        <v>1.8954010021328369</v>
      </c>
      <c r="T201" s="186">
        <f>IFERROR('AAL mundo '!$M201/(Indicadores!$K201)*100,0)</f>
        <v>5.3182192991806323</v>
      </c>
      <c r="U201" s="186">
        <f>IFERROR('AAL mundo '!$M201/(Indicadores!$M201)*100,0)</f>
        <v>8.6598707659405871</v>
      </c>
      <c r="V201" s="187">
        <f>IFERROR('AAL mundo '!$M201/(Indicadores!$O201)*100,0)</f>
        <v>1.2032233847770797</v>
      </c>
      <c r="W201" s="189">
        <f>IFERROR('AAL mundo '!$O201/(Indicadores!$I201)*100,0)</f>
        <v>2.3003794336936818</v>
      </c>
      <c r="X201" s="186">
        <f>IFERROR('AAL mundo '!$O201/(Indicadores!$K201)*100,0)</f>
        <v>6.4545298255838697</v>
      </c>
      <c r="Y201" s="186">
        <f>IFERROR('AAL mundo '!$O201/(Indicadores!$M201)*100,0)</f>
        <v>10.510170980176966</v>
      </c>
      <c r="Z201" s="187">
        <f>IFERROR('AAL mundo '!$O201/(Indicadores!$O201)*100,0)</f>
        <v>1.4603085707804804</v>
      </c>
    </row>
    <row r="202" spans="1:26">
      <c r="A202" s="254" t="str">
        <f>'AAL mundo '!A202</f>
        <v>Sub-Saharan Africa</v>
      </c>
      <c r="B202" s="254" t="str">
        <f>'AAL mundo '!B202</f>
        <v>SYC</v>
      </c>
      <c r="C202" s="254" t="str">
        <f>'AAL mundo '!C202</f>
        <v>Seychelles</v>
      </c>
      <c r="D202" s="254" t="str">
        <f>'AAL mundo '!D202</f>
        <v>SIDS</v>
      </c>
      <c r="E202" s="254" t="str">
        <f>'AAL mundo '!E202</f>
        <v>Upper middle income</v>
      </c>
      <c r="F202" s="255">
        <f>'AAL mundo '!F202</f>
        <v>6234.98</v>
      </c>
      <c r="G202" s="189">
        <f>IFERROR('AAL mundo '!$G202/(Indicadores!$I202)*100,0)</f>
        <v>0</v>
      </c>
      <c r="H202" s="186">
        <f>IFERROR('AAL mundo '!$G202/(Indicadores!$K202)*100,0)</f>
        <v>0</v>
      </c>
      <c r="I202" s="186">
        <f>IFERROR('AAL mundo '!$G202/(Indicadores!$M202)*100,0)</f>
        <v>0</v>
      </c>
      <c r="J202" s="187">
        <f>IFERROR('AAL mundo '!$G202/(Indicadores!$O202)*100,0)</f>
        <v>0</v>
      </c>
      <c r="K202" s="189">
        <f>IFERROR('AAL mundo '!$I202/(Indicadores!$I202)*100,0)</f>
        <v>0</v>
      </c>
      <c r="L202" s="186">
        <f>IFERROR('AAL mundo '!$I202/(Indicadores!$K202)*100,0)</f>
        <v>0</v>
      </c>
      <c r="M202" s="186">
        <f>IFERROR('AAL mundo '!$I202/(Indicadores!$M202)*100,0)</f>
        <v>0</v>
      </c>
      <c r="N202" s="187">
        <f>IFERROR('AAL mundo '!$I202/(Indicadores!$O202)*100,0)</f>
        <v>0</v>
      </c>
      <c r="O202" s="189">
        <f>IFERROR('AAL mundo '!$K202/(Indicadores!$I202)*100,0)</f>
        <v>0</v>
      </c>
      <c r="P202" s="186">
        <f>IFERROR('AAL mundo '!$K202/(Indicadores!$K202)*100,0)</f>
        <v>0</v>
      </c>
      <c r="Q202" s="186">
        <f>IFERROR('AAL mundo '!$K202/(Indicadores!$M202)*100,0)</f>
        <v>0</v>
      </c>
      <c r="R202" s="187">
        <f>IFERROR('AAL mundo '!$K202/(Indicadores!$O202)*100,0)</f>
        <v>0</v>
      </c>
      <c r="S202" s="189">
        <f>IFERROR('AAL mundo '!$M202/(Indicadores!$I202)*100,0)</f>
        <v>0</v>
      </c>
      <c r="T202" s="186">
        <f>IFERROR('AAL mundo '!$M202/(Indicadores!$K202)*100,0)</f>
        <v>0</v>
      </c>
      <c r="U202" s="186">
        <f>IFERROR('AAL mundo '!$M202/(Indicadores!$M202)*100,0)</f>
        <v>0</v>
      </c>
      <c r="V202" s="187">
        <f>IFERROR('AAL mundo '!$M202/(Indicadores!$O202)*100,0)</f>
        <v>0</v>
      </c>
      <c r="W202" s="189">
        <f>IFERROR('AAL mundo '!$O202/(Indicadores!$I202)*100,0)</f>
        <v>0</v>
      </c>
      <c r="X202" s="186">
        <f>IFERROR('AAL mundo '!$O202/(Indicadores!$K202)*100,0)</f>
        <v>0</v>
      </c>
      <c r="Y202" s="186">
        <f>IFERROR('AAL mundo '!$O202/(Indicadores!$M202)*100,0)</f>
        <v>0</v>
      </c>
      <c r="Z202" s="187">
        <f>IFERROR('AAL mundo '!$O202/(Indicadores!$O202)*100,0)</f>
        <v>0</v>
      </c>
    </row>
    <row r="203" spans="1:26">
      <c r="A203" s="254" t="str">
        <f>'AAL mundo '!A203</f>
        <v>Sub-Saharan Africa</v>
      </c>
      <c r="B203" s="254" t="str">
        <f>'AAL mundo '!B203</f>
        <v>SLE</v>
      </c>
      <c r="C203" s="254" t="str">
        <f>'AAL mundo '!C203</f>
        <v>Sierra Leone</v>
      </c>
      <c r="D203" s="254" t="str">
        <f>'AAL mundo '!D203</f>
        <v/>
      </c>
      <c r="E203" s="254" t="str">
        <f>'AAL mundo '!E203</f>
        <v>Low income</v>
      </c>
      <c r="F203" s="255">
        <f>'AAL mundo '!F203</f>
        <v>3031.82</v>
      </c>
      <c r="G203" s="189">
        <f>IFERROR('AAL mundo '!$G203/(Indicadores!$I203)*100,0)</f>
        <v>0.66696332908945266</v>
      </c>
      <c r="H203" s="186">
        <f>IFERROR('AAL mundo '!$G203/(Indicadores!$K203)*100,0)</f>
        <v>0.27969429929557688</v>
      </c>
      <c r="I203" s="186">
        <f>IFERROR('AAL mundo '!$G203/(Indicadores!$M203)*100,0)</f>
        <v>7.5727466285024497E-2</v>
      </c>
      <c r="J203" s="187">
        <f>IFERROR('AAL mundo '!$G203/(Indicadores!$O203)*100,0)</f>
        <v>5.4704854813241895E-2</v>
      </c>
      <c r="K203" s="189">
        <f>IFERROR('AAL mundo '!$I203/(Indicadores!$I203)*100,0)</f>
        <v>0</v>
      </c>
      <c r="L203" s="186">
        <f>IFERROR('AAL mundo '!$I203/(Indicadores!$K203)*100,0)</f>
        <v>0</v>
      </c>
      <c r="M203" s="186">
        <f>IFERROR('AAL mundo '!$I203/(Indicadores!$M203)*100,0)</f>
        <v>0</v>
      </c>
      <c r="N203" s="187">
        <f>IFERROR('AAL mundo '!$I203/(Indicadores!$O203)*100,0)</f>
        <v>0</v>
      </c>
      <c r="O203" s="189">
        <f>IFERROR('AAL mundo '!$K203/(Indicadores!$I203)*100,0)</f>
        <v>0</v>
      </c>
      <c r="P203" s="186">
        <f>IFERROR('AAL mundo '!$K203/(Indicadores!$K203)*100,0)</f>
        <v>0</v>
      </c>
      <c r="Q203" s="186">
        <f>IFERROR('AAL mundo '!$K203/(Indicadores!$M203)*100,0)</f>
        <v>0</v>
      </c>
      <c r="R203" s="187">
        <f>IFERROR('AAL mundo '!$K203/(Indicadores!$O203)*100,0)</f>
        <v>0</v>
      </c>
      <c r="S203" s="189">
        <f>IFERROR('AAL mundo '!$M203/(Indicadores!$I203)*100,0)</f>
        <v>51.489569005705746</v>
      </c>
      <c r="T203" s="186">
        <f>IFERROR('AAL mundo '!$M203/(Indicadores!$K203)*100,0)</f>
        <v>21.592399905618535</v>
      </c>
      <c r="U203" s="186">
        <f>IFERROR('AAL mundo '!$M203/(Indicadores!$M203)*100,0)</f>
        <v>5.8461603972038905</v>
      </c>
      <c r="V203" s="187">
        <f>IFERROR('AAL mundo '!$M203/(Indicadores!$O203)*100,0)</f>
        <v>4.2232147915822731</v>
      </c>
      <c r="W203" s="189">
        <f>IFERROR('AAL mundo '!$O203/(Indicadores!$I203)*100,0)</f>
        <v>52.156532334795195</v>
      </c>
      <c r="X203" s="186">
        <f>IFERROR('AAL mundo '!$O203/(Indicadores!$K203)*100,0)</f>
        <v>21.872094204914109</v>
      </c>
      <c r="Y203" s="186">
        <f>IFERROR('AAL mundo '!$O203/(Indicadores!$M203)*100,0)</f>
        <v>5.9218878634889149</v>
      </c>
      <c r="Z203" s="187">
        <f>IFERROR('AAL mundo '!$O203/(Indicadores!$O203)*100,0)</f>
        <v>4.2779196463955147</v>
      </c>
    </row>
    <row r="204" spans="1:26">
      <c r="A204" s="254" t="str">
        <f>'AAL mundo '!A204</f>
        <v>East Asia and the Pacific</v>
      </c>
      <c r="B204" s="254" t="str">
        <f>'AAL mundo '!B204</f>
        <v>SGP</v>
      </c>
      <c r="C204" s="254" t="str">
        <f>'AAL mundo '!C204</f>
        <v>Singapore</v>
      </c>
      <c r="D204" s="254" t="str">
        <f>'AAL mundo '!D204</f>
        <v>SIDS</v>
      </c>
      <c r="E204" s="254" t="str">
        <f>'AAL mundo '!E204</f>
        <v>High income: nonOECD</v>
      </c>
      <c r="F204" s="255">
        <f>'AAL mundo '!F204</f>
        <v>1126580</v>
      </c>
      <c r="G204" s="189">
        <f>IFERROR('AAL mundo '!$G204/(Indicadores!$I204)*100,0)</f>
        <v>0</v>
      </c>
      <c r="H204" s="186">
        <f>IFERROR('AAL mundo '!$G204/(Indicadores!$K204)*100,0)</f>
        <v>0</v>
      </c>
      <c r="I204" s="186">
        <f>IFERROR('AAL mundo '!$G204/(Indicadores!$M204)*100,0)</f>
        <v>0</v>
      </c>
      <c r="J204" s="187">
        <f>IFERROR('AAL mundo '!$G204/(Indicadores!$O204)*100,0)</f>
        <v>0</v>
      </c>
      <c r="K204" s="189">
        <f>IFERROR('AAL mundo '!$I204/(Indicadores!$I204)*100,0)</f>
        <v>0</v>
      </c>
      <c r="L204" s="186">
        <f>IFERROR('AAL mundo '!$I204/(Indicadores!$K204)*100,0)</f>
        <v>0</v>
      </c>
      <c r="M204" s="186">
        <f>IFERROR('AAL mundo '!$I204/(Indicadores!$M204)*100,0)</f>
        <v>0</v>
      </c>
      <c r="N204" s="187">
        <f>IFERROR('AAL mundo '!$I204/(Indicadores!$O204)*100,0)</f>
        <v>0</v>
      </c>
      <c r="O204" s="189">
        <f>IFERROR('AAL mundo '!$K204/(Indicadores!$I204)*100,0)</f>
        <v>0</v>
      </c>
      <c r="P204" s="186">
        <f>IFERROR('AAL mundo '!$K204/(Indicadores!$K204)*100,0)</f>
        <v>0</v>
      </c>
      <c r="Q204" s="186">
        <f>IFERROR('AAL mundo '!$K204/(Indicadores!$M204)*100,0)</f>
        <v>0</v>
      </c>
      <c r="R204" s="187">
        <f>IFERROR('AAL mundo '!$K204/(Indicadores!$O204)*100,0)</f>
        <v>0</v>
      </c>
      <c r="S204" s="189">
        <f>IFERROR('AAL mundo '!$M204/(Indicadores!$I204)*100,0)</f>
        <v>0</v>
      </c>
      <c r="T204" s="186">
        <f>IFERROR('AAL mundo '!$M204/(Indicadores!$K204)*100,0)</f>
        <v>0</v>
      </c>
      <c r="U204" s="186">
        <f>IFERROR('AAL mundo '!$M204/(Indicadores!$M204)*100,0)</f>
        <v>0</v>
      </c>
      <c r="V204" s="187">
        <f>IFERROR('AAL mundo '!$M204/(Indicadores!$O204)*100,0)</f>
        <v>0</v>
      </c>
      <c r="W204" s="189">
        <f>IFERROR('AAL mundo '!$O204/(Indicadores!$I204)*100,0)</f>
        <v>0</v>
      </c>
      <c r="X204" s="186">
        <f>IFERROR('AAL mundo '!$O204/(Indicadores!$K204)*100,0)</f>
        <v>0</v>
      </c>
      <c r="Y204" s="186">
        <f>IFERROR('AAL mundo '!$O204/(Indicadores!$M204)*100,0)</f>
        <v>0</v>
      </c>
      <c r="Z204" s="187">
        <f>IFERROR('AAL mundo '!$O204/(Indicadores!$O204)*100,0)</f>
        <v>0</v>
      </c>
    </row>
    <row r="205" spans="1:26">
      <c r="A205" s="254" t="str">
        <f>'AAL mundo '!A205</f>
        <v>Europe and Central Asia</v>
      </c>
      <c r="B205" s="254" t="str">
        <f>'AAL mundo '!B205</f>
        <v>SVK</v>
      </c>
      <c r="C205" s="254" t="str">
        <f>'AAL mundo '!C205</f>
        <v>Slovakia</v>
      </c>
      <c r="D205" s="254" t="str">
        <f>'AAL mundo '!D205</f>
        <v/>
      </c>
      <c r="E205" s="254" t="str">
        <f>'AAL mundo '!E205</f>
        <v>High income: OECD</v>
      </c>
      <c r="F205" s="255">
        <f>'AAL mundo '!F205</f>
        <v>414783</v>
      </c>
      <c r="G205" s="189">
        <f>IFERROR('AAL mundo '!$G205/(Indicadores!$I205)*100,0)</f>
        <v>0.54675076430049407</v>
      </c>
      <c r="H205" s="186">
        <f>IFERROR('AAL mundo '!$G205/(Indicadores!$K205)*100,0)</f>
        <v>0.9283936245300467</v>
      </c>
      <c r="I205" s="186">
        <f>IFERROR('AAL mundo '!$G205/(Indicadores!$M205)*100,0)</f>
        <v>1.6641846301227214</v>
      </c>
      <c r="J205" s="187">
        <f>IFERROR('AAL mundo '!$G205/(Indicadores!$O205)*100,0)</f>
        <v>0.28514309363522633</v>
      </c>
      <c r="K205" s="189">
        <f>IFERROR('AAL mundo '!$I205/(Indicadores!$I205)*100,0)</f>
        <v>0</v>
      </c>
      <c r="L205" s="186">
        <f>IFERROR('AAL mundo '!$I205/(Indicadores!$K205)*100,0)</f>
        <v>0</v>
      </c>
      <c r="M205" s="186">
        <f>IFERROR('AAL mundo '!$I205/(Indicadores!$M205)*100,0)</f>
        <v>0</v>
      </c>
      <c r="N205" s="187">
        <f>IFERROR('AAL mundo '!$I205/(Indicadores!$O205)*100,0)</f>
        <v>0</v>
      </c>
      <c r="O205" s="189">
        <f>IFERROR('AAL mundo '!$K205/(Indicadores!$I205)*100,0)</f>
        <v>0</v>
      </c>
      <c r="P205" s="186">
        <f>IFERROR('AAL mundo '!$K205/(Indicadores!$K205)*100,0)</f>
        <v>0</v>
      </c>
      <c r="Q205" s="186">
        <f>IFERROR('AAL mundo '!$K205/(Indicadores!$M205)*100,0)</f>
        <v>0</v>
      </c>
      <c r="R205" s="187">
        <f>IFERROR('AAL mundo '!$K205/(Indicadores!$O205)*100,0)</f>
        <v>0</v>
      </c>
      <c r="S205" s="189">
        <f>IFERROR('AAL mundo '!$M205/(Indicadores!$I205)*100,0)</f>
        <v>3.7647516133940204</v>
      </c>
      <c r="T205" s="186">
        <f>IFERROR('AAL mundo '!$M205/(Indicadores!$K205)*100,0)</f>
        <v>6.3926227890799447</v>
      </c>
      <c r="U205" s="186">
        <f>IFERROR('AAL mundo '!$M205/(Indicadores!$M205)*100,0)</f>
        <v>11.459045291423994</v>
      </c>
      <c r="V205" s="187">
        <f>IFERROR('AAL mundo '!$M205/(Indicadores!$O205)*100,0)</f>
        <v>1.9634045197628462</v>
      </c>
      <c r="W205" s="189">
        <f>IFERROR('AAL mundo '!$O205/(Indicadores!$I205)*100,0)</f>
        <v>4.3115023776945138</v>
      </c>
      <c r="X205" s="186">
        <f>IFERROR('AAL mundo '!$O205/(Indicadores!$K205)*100,0)</f>
        <v>7.3210164136099918</v>
      </c>
      <c r="Y205" s="186">
        <f>IFERROR('AAL mundo '!$O205/(Indicadores!$M205)*100,0)</f>
        <v>13.123229921546715</v>
      </c>
      <c r="Z205" s="187">
        <f>IFERROR('AAL mundo '!$O205/(Indicadores!$O205)*100,0)</f>
        <v>2.2485476133980722</v>
      </c>
    </row>
    <row r="206" spans="1:26">
      <c r="A206" s="254" t="str">
        <f>'AAL mundo '!A206</f>
        <v>Europe and Central Asia</v>
      </c>
      <c r="B206" s="254" t="str">
        <f>'AAL mundo '!B206</f>
        <v>SVN</v>
      </c>
      <c r="C206" s="254" t="str">
        <f>'AAL mundo '!C206</f>
        <v>Slovenia</v>
      </c>
      <c r="D206" s="254" t="str">
        <f>'AAL mundo '!D206</f>
        <v/>
      </c>
      <c r="E206" s="254" t="str">
        <f>'AAL mundo '!E206</f>
        <v>High income: OECD</v>
      </c>
      <c r="F206" s="255">
        <f>'AAL mundo '!F206</f>
        <v>139900</v>
      </c>
      <c r="G206" s="189">
        <f>IFERROR('AAL mundo '!$G206/(Indicadores!$I206)*100,0)</f>
        <v>1.7819745750911422</v>
      </c>
      <c r="H206" s="186">
        <f>IFERROR('AAL mundo '!$G206/(Indicadores!$K206)*100,0)</f>
        <v>4.9081912948067856</v>
      </c>
      <c r="I206" s="186">
        <f>IFERROR('AAL mundo '!$G206/(Indicadores!$M206)*100,0)</f>
        <v>6.0837610981777441</v>
      </c>
      <c r="J206" s="187">
        <f>IFERROR('AAL mundo '!$G206/(Indicadores!$O206)*100,0)</f>
        <v>1.0760923424522155</v>
      </c>
      <c r="K206" s="189">
        <f>IFERROR('AAL mundo '!$I206/(Indicadores!$I206)*100,0)</f>
        <v>0</v>
      </c>
      <c r="L206" s="186">
        <f>IFERROR('AAL mundo '!$I206/(Indicadores!$K206)*100,0)</f>
        <v>0</v>
      </c>
      <c r="M206" s="186">
        <f>IFERROR('AAL mundo '!$I206/(Indicadores!$M206)*100,0)</f>
        <v>0</v>
      </c>
      <c r="N206" s="187">
        <f>IFERROR('AAL mundo '!$I206/(Indicadores!$O206)*100,0)</f>
        <v>0</v>
      </c>
      <c r="O206" s="189">
        <f>IFERROR('AAL mundo '!$K206/(Indicadores!$I206)*100,0)</f>
        <v>0</v>
      </c>
      <c r="P206" s="186">
        <f>IFERROR('AAL mundo '!$K206/(Indicadores!$K206)*100,0)</f>
        <v>0</v>
      </c>
      <c r="Q206" s="186">
        <f>IFERROR('AAL mundo '!$K206/(Indicadores!$M206)*100,0)</f>
        <v>0</v>
      </c>
      <c r="R206" s="187">
        <f>IFERROR('AAL mundo '!$K206/(Indicadores!$O206)*100,0)</f>
        <v>0</v>
      </c>
      <c r="S206" s="189">
        <f>IFERROR('AAL mundo '!$M206/(Indicadores!$I206)*100,0)</f>
        <v>0.33145465901406318</v>
      </c>
      <c r="T206" s="186">
        <f>IFERROR('AAL mundo '!$M206/(Indicadores!$K206)*100,0)</f>
        <v>0.9129439301415222</v>
      </c>
      <c r="U206" s="186">
        <f>IFERROR('AAL mundo '!$M206/(Indicadores!$M206)*100,0)</f>
        <v>1.1316047874680757</v>
      </c>
      <c r="V206" s="187">
        <f>IFERROR('AAL mundo '!$M206/(Indicadores!$O206)*100,0)</f>
        <v>0.20015763716320187</v>
      </c>
      <c r="W206" s="189">
        <f>IFERROR('AAL mundo '!$O206/(Indicadores!$I206)*100,0)</f>
        <v>2.1134292341052054</v>
      </c>
      <c r="X206" s="186">
        <f>IFERROR('AAL mundo '!$O206/(Indicadores!$K206)*100,0)</f>
        <v>5.8211352249483079</v>
      </c>
      <c r="Y206" s="186">
        <f>IFERROR('AAL mundo '!$O206/(Indicadores!$M206)*100,0)</f>
        <v>7.2153658856458192</v>
      </c>
      <c r="Z206" s="187">
        <f>IFERROR('AAL mundo '!$O206/(Indicadores!$O206)*100,0)</f>
        <v>1.2762499796154176</v>
      </c>
    </row>
    <row r="207" spans="1:26">
      <c r="A207" s="254" t="str">
        <f>'AAL mundo '!A207</f>
        <v>East Asia and the Pacific</v>
      </c>
      <c r="B207" s="254" t="str">
        <f>'AAL mundo '!B207</f>
        <v>SLB</v>
      </c>
      <c r="C207" s="254" t="str">
        <f>'AAL mundo '!C207</f>
        <v>Solomon Islands</v>
      </c>
      <c r="D207" s="254" t="str">
        <f>'AAL mundo '!D207</f>
        <v>SIDS</v>
      </c>
      <c r="E207" s="254" t="str">
        <f>'AAL mundo '!E207</f>
        <v>Lower middle income</v>
      </c>
      <c r="F207" s="255">
        <f>'AAL mundo '!F207</f>
        <v>3693.47</v>
      </c>
      <c r="G207" s="189">
        <f>IFERROR('AAL mundo '!$G207/(Indicadores!$I207)*100,0)</f>
        <v>41.380612397844949</v>
      </c>
      <c r="H207" s="186">
        <f>IFERROR('AAL mundo '!$G207/(Indicadores!$K207)*100,0)</f>
        <v>7.7343043891799415</v>
      </c>
      <c r="I207" s="186">
        <f>IFERROR('AAL mundo '!$G207/(Indicadores!$M207)*100,0)</f>
        <v>5.3747610762838205</v>
      </c>
      <c r="J207" s="187">
        <f>IFERROR('AAL mundo '!$G207/(Indicadores!$O207)*100,0)</f>
        <v>2.9453797191464686</v>
      </c>
      <c r="K207" s="189">
        <f>IFERROR('AAL mundo '!$I207/(Indicadores!$I207)*100,0)</f>
        <v>454.61359770042395</v>
      </c>
      <c r="L207" s="186">
        <f>IFERROR('AAL mundo '!$I207/(Indicadores!$K207)*100,0)</f>
        <v>84.970224951489328</v>
      </c>
      <c r="M207" s="186">
        <f>IFERROR('AAL mundo '!$I207/(Indicadores!$M207)*100,0)</f>
        <v>59.047929164935262</v>
      </c>
      <c r="N207" s="187">
        <f>IFERROR('AAL mundo '!$I207/(Indicadores!$O207)*100,0)</f>
        <v>32.358382177658982</v>
      </c>
      <c r="O207" s="189">
        <f>IFERROR('AAL mundo '!$K207/(Indicadores!$I207)*100,0)</f>
        <v>1.4901605572631145</v>
      </c>
      <c r="P207" s="186">
        <f>IFERROR('AAL mundo '!$K207/(Indicadores!$K207)*100,0)</f>
        <v>0.27852065667406994</v>
      </c>
      <c r="Q207" s="186">
        <f>IFERROR('AAL mundo '!$K207/(Indicadores!$M207)*100,0)</f>
        <v>0.19355095288556695</v>
      </c>
      <c r="R207" s="187">
        <f>IFERROR('AAL mundo '!$K207/(Indicadores!$O207)*100,0)</f>
        <v>0.1060663056756346</v>
      </c>
      <c r="S207" s="189">
        <f>IFERROR('AAL mundo '!$M207/(Indicadores!$I207)*100,0)</f>
        <v>0</v>
      </c>
      <c r="T207" s="186">
        <f>IFERROR('AAL mundo '!$M207/(Indicadores!$K207)*100,0)</f>
        <v>0</v>
      </c>
      <c r="U207" s="186">
        <f>IFERROR('AAL mundo '!$M207/(Indicadores!$M207)*100,0)</f>
        <v>0</v>
      </c>
      <c r="V207" s="187">
        <f>IFERROR('AAL mundo '!$M207/(Indicadores!$O207)*100,0)</f>
        <v>0</v>
      </c>
      <c r="W207" s="189">
        <f>IFERROR('AAL mundo '!$O207/(Indicadores!$I207)*100,0)</f>
        <v>497.48437065553202</v>
      </c>
      <c r="X207" s="186">
        <f>IFERROR('AAL mundo '!$O207/(Indicadores!$K207)*100,0)</f>
        <v>92.983049997343343</v>
      </c>
      <c r="Y207" s="186">
        <f>IFERROR('AAL mundo '!$O207/(Indicadores!$M207)*100,0)</f>
        <v>64.616241194104646</v>
      </c>
      <c r="Z207" s="187">
        <f>IFERROR('AAL mundo '!$O207/(Indicadores!$O207)*100,0)</f>
        <v>35.409828202481094</v>
      </c>
    </row>
    <row r="208" spans="1:26">
      <c r="A208" s="254" t="str">
        <f>'AAL mundo '!A208</f>
        <v>Sub-Saharan Africa</v>
      </c>
      <c r="B208" s="254" t="str">
        <f>'AAL mundo '!B208</f>
        <v>SOM</v>
      </c>
      <c r="C208" s="254" t="str">
        <f>'AAL mundo '!C208</f>
        <v>Somalia</v>
      </c>
      <c r="D208" s="254" t="str">
        <f>'AAL mundo '!D208</f>
        <v/>
      </c>
      <c r="E208" s="254" t="str">
        <f>'AAL mundo '!E208</f>
        <v>Low income</v>
      </c>
      <c r="F208" s="255">
        <f>'AAL mundo '!F208</f>
        <v>6408.32</v>
      </c>
      <c r="G208" s="189">
        <f>IFERROR('AAL mundo '!$G208/(Indicadores!$I208)*100,0)</f>
        <v>0</v>
      </c>
      <c r="H208" s="186">
        <f>IFERROR('AAL mundo '!$G208/(Indicadores!$K208)*100,0)</f>
        <v>0</v>
      </c>
      <c r="I208" s="186">
        <f>IFERROR('AAL mundo '!$G208/(Indicadores!$M208)*100,0)</f>
        <v>0</v>
      </c>
      <c r="J208" s="187">
        <f>IFERROR('AAL mundo '!$G208/(Indicadores!$O208)*100,0)</f>
        <v>0</v>
      </c>
      <c r="K208" s="189">
        <f>IFERROR('AAL mundo '!$I208/(Indicadores!$I208)*100,0)</f>
        <v>0</v>
      </c>
      <c r="L208" s="186">
        <f>IFERROR('AAL mundo '!$I208/(Indicadores!$K208)*100,0)</f>
        <v>0</v>
      </c>
      <c r="M208" s="186">
        <f>IFERROR('AAL mundo '!$I208/(Indicadores!$M208)*100,0)</f>
        <v>0</v>
      </c>
      <c r="N208" s="187">
        <f>IFERROR('AAL mundo '!$I208/(Indicadores!$O208)*100,0)</f>
        <v>0</v>
      </c>
      <c r="O208" s="189">
        <f>IFERROR('AAL mundo '!$K208/(Indicadores!$I208)*100,0)</f>
        <v>0</v>
      </c>
      <c r="P208" s="186">
        <f>IFERROR('AAL mundo '!$K208/(Indicadores!$K208)*100,0)</f>
        <v>0</v>
      </c>
      <c r="Q208" s="186">
        <f>IFERROR('AAL mundo '!$K208/(Indicadores!$M208)*100,0)</f>
        <v>0</v>
      </c>
      <c r="R208" s="187">
        <f>IFERROR('AAL mundo '!$K208/(Indicadores!$O208)*100,0)</f>
        <v>0</v>
      </c>
      <c r="S208" s="189">
        <f>IFERROR('AAL mundo '!$M208/(Indicadores!$I208)*100,0)</f>
        <v>0</v>
      </c>
      <c r="T208" s="186">
        <f>IFERROR('AAL mundo '!$M208/(Indicadores!$K208)*100,0)</f>
        <v>0</v>
      </c>
      <c r="U208" s="186">
        <f>IFERROR('AAL mundo '!$M208/(Indicadores!$M208)*100,0)</f>
        <v>0</v>
      </c>
      <c r="V208" s="187">
        <f>IFERROR('AAL mundo '!$M208/(Indicadores!$O208)*100,0)</f>
        <v>0</v>
      </c>
      <c r="W208" s="189">
        <f>IFERROR('AAL mundo '!$O208/(Indicadores!$I208)*100,0)</f>
        <v>0</v>
      </c>
      <c r="X208" s="186">
        <f>IFERROR('AAL mundo '!$O208/(Indicadores!$K208)*100,0)</f>
        <v>0</v>
      </c>
      <c r="Y208" s="186">
        <f>IFERROR('AAL mundo '!$O208/(Indicadores!$M208)*100,0)</f>
        <v>0</v>
      </c>
      <c r="Z208" s="187">
        <f>IFERROR('AAL mundo '!$O208/(Indicadores!$O208)*100,0)</f>
        <v>0</v>
      </c>
    </row>
    <row r="209" spans="1:26">
      <c r="A209" s="254" t="str">
        <f>'AAL mundo '!A209</f>
        <v>Sub-Saharan Africa</v>
      </c>
      <c r="B209" s="254" t="str">
        <f>'AAL mundo '!B209</f>
        <v>ZAF</v>
      </c>
      <c r="C209" s="254" t="str">
        <f>'AAL mundo '!C209</f>
        <v>South Africa</v>
      </c>
      <c r="D209" s="254" t="str">
        <f>'AAL mundo '!D209</f>
        <v/>
      </c>
      <c r="E209" s="254" t="str">
        <f>'AAL mundo '!E209</f>
        <v>Upper middle income</v>
      </c>
      <c r="F209" s="255">
        <f>'AAL mundo '!F209</f>
        <v>1282850</v>
      </c>
      <c r="G209" s="189">
        <f>IFERROR('AAL mundo '!$G209/(Indicadores!$I209)*100,0)</f>
        <v>3.1750525672365306</v>
      </c>
      <c r="H209" s="186">
        <f>IFERROR('AAL mundo '!$G209/(Indicadores!$K209)*100,0)</f>
        <v>3.3793544729342395</v>
      </c>
      <c r="I209" s="186">
        <f>IFERROR('AAL mundo '!$G209/(Indicadores!$M209)*100,0)</f>
        <v>2.8357482609750342</v>
      </c>
      <c r="J209" s="187">
        <f>IFERROR('AAL mundo '!$G209/(Indicadores!$O209)*100,0)</f>
        <v>1.0378713767318177</v>
      </c>
      <c r="K209" s="189">
        <f>IFERROR('AAL mundo '!$I209/(Indicadores!$I209)*100,0)</f>
        <v>0</v>
      </c>
      <c r="L209" s="186">
        <f>IFERROR('AAL mundo '!$I209/(Indicadores!$K209)*100,0)</f>
        <v>0</v>
      </c>
      <c r="M209" s="186">
        <f>IFERROR('AAL mundo '!$I209/(Indicadores!$M209)*100,0)</f>
        <v>0</v>
      </c>
      <c r="N209" s="187">
        <f>IFERROR('AAL mundo '!$I209/(Indicadores!$O209)*100,0)</f>
        <v>0</v>
      </c>
      <c r="O209" s="189">
        <f>IFERROR('AAL mundo '!$K209/(Indicadores!$I209)*100,0)</f>
        <v>0</v>
      </c>
      <c r="P209" s="186">
        <f>IFERROR('AAL mundo '!$K209/(Indicadores!$K209)*100,0)</f>
        <v>0</v>
      </c>
      <c r="Q209" s="186">
        <f>IFERROR('AAL mundo '!$K209/(Indicadores!$M209)*100,0)</f>
        <v>0</v>
      </c>
      <c r="R209" s="187">
        <f>IFERROR('AAL mundo '!$K209/(Indicadores!$O209)*100,0)</f>
        <v>0</v>
      </c>
      <c r="S209" s="189">
        <f>IFERROR('AAL mundo '!$M209/(Indicadores!$I209)*100,0)</f>
        <v>4.024739810381293</v>
      </c>
      <c r="T209" s="186">
        <f>IFERROR('AAL mundo '!$M209/(Indicadores!$K209)*100,0)</f>
        <v>4.2837156842560393</v>
      </c>
      <c r="U209" s="186">
        <f>IFERROR('AAL mundo '!$M209/(Indicadores!$M209)*100,0)</f>
        <v>3.594633057713247</v>
      </c>
      <c r="V209" s="187">
        <f>IFERROR('AAL mundo '!$M209/(Indicadores!$O209)*100,0)</f>
        <v>1.3156198707045232</v>
      </c>
      <c r="W209" s="189">
        <f>IFERROR('AAL mundo '!$O209/(Indicadores!$I209)*100,0)</f>
        <v>7.1997923776178236</v>
      </c>
      <c r="X209" s="186">
        <f>IFERROR('AAL mundo '!$O209/(Indicadores!$K209)*100,0)</f>
        <v>7.6630701571902797</v>
      </c>
      <c r="Y209" s="186">
        <f>IFERROR('AAL mundo '!$O209/(Indicadores!$M209)*100,0)</f>
        <v>6.4303813186882817</v>
      </c>
      <c r="Z209" s="187">
        <f>IFERROR('AAL mundo '!$O209/(Indicadores!$O209)*100,0)</f>
        <v>2.3534912474363412</v>
      </c>
    </row>
    <row r="210" spans="1:26">
      <c r="A210" s="254" t="str">
        <f>'AAL mundo '!A210</f>
        <v>Sub-Saharan Africa</v>
      </c>
      <c r="B210" s="254" t="str">
        <f>'AAL mundo '!B210</f>
        <v>SSD</v>
      </c>
      <c r="C210" s="254" t="str">
        <f>'AAL mundo '!C210</f>
        <v>South Sudan</v>
      </c>
      <c r="D210" s="254" t="str">
        <f>'AAL mundo '!D210</f>
        <v/>
      </c>
      <c r="E210" s="254" t="str">
        <f>'AAL mundo '!E210</f>
        <v>Lower middle income</v>
      </c>
      <c r="F210" s="255">
        <f>'AAL mundo '!F210</f>
        <v>19958.3</v>
      </c>
      <c r="G210" s="189">
        <f>IFERROR('AAL mundo '!$G210/(Indicadores!$I210)*100,0)</f>
        <v>0</v>
      </c>
      <c r="H210" s="186">
        <f>IFERROR('AAL mundo '!$G210/(Indicadores!$K210)*100,0)</f>
        <v>0</v>
      </c>
      <c r="I210" s="186">
        <f>IFERROR('AAL mundo '!$G210/(Indicadores!$M210)*100,0)</f>
        <v>2.7169681203135152</v>
      </c>
      <c r="J210" s="187">
        <f>IFERROR('AAL mundo '!$G210/(Indicadores!$O210)*100,0)</f>
        <v>0.89501229678600991</v>
      </c>
      <c r="K210" s="189">
        <f>IFERROR('AAL mundo '!$I210/(Indicadores!$I210)*100,0)</f>
        <v>0</v>
      </c>
      <c r="L210" s="186">
        <f>IFERROR('AAL mundo '!$I210/(Indicadores!$K210)*100,0)</f>
        <v>0</v>
      </c>
      <c r="M210" s="186">
        <f>IFERROR('AAL mundo '!$I210/(Indicadores!$M210)*100,0)</f>
        <v>0</v>
      </c>
      <c r="N210" s="187">
        <f>IFERROR('AAL mundo '!$I210/(Indicadores!$O210)*100,0)</f>
        <v>0</v>
      </c>
      <c r="O210" s="189">
        <f>IFERROR('AAL mundo '!$K210/(Indicadores!$I210)*100,0)</f>
        <v>0</v>
      </c>
      <c r="P210" s="186">
        <f>IFERROR('AAL mundo '!$K210/(Indicadores!$K210)*100,0)</f>
        <v>0</v>
      </c>
      <c r="Q210" s="186">
        <f>IFERROR('AAL mundo '!$K210/(Indicadores!$M210)*100,0)</f>
        <v>0</v>
      </c>
      <c r="R210" s="187">
        <f>IFERROR('AAL mundo '!$K210/(Indicadores!$O210)*100,0)</f>
        <v>0</v>
      </c>
      <c r="S210" s="189">
        <f>IFERROR('AAL mundo '!$M210/(Indicadores!$I210)*100,0)</f>
        <v>0</v>
      </c>
      <c r="T210" s="186">
        <f>IFERROR('AAL mundo '!$M210/(Indicadores!$K210)*100,0)</f>
        <v>0</v>
      </c>
      <c r="U210" s="186">
        <f>IFERROR('AAL mundo '!$M210/(Indicadores!$M210)*100,0)</f>
        <v>20.906721356566308</v>
      </c>
      <c r="V210" s="187">
        <f>IFERROR('AAL mundo '!$M210/(Indicadores!$O210)*100,0)</f>
        <v>6.8870048786020917</v>
      </c>
      <c r="W210" s="189">
        <f>IFERROR('AAL mundo '!$O210/(Indicadores!$I210)*100,0)</f>
        <v>0</v>
      </c>
      <c r="X210" s="186">
        <f>IFERROR('AAL mundo '!$O210/(Indicadores!$K210)*100,0)</f>
        <v>0</v>
      </c>
      <c r="Y210" s="186">
        <f>IFERROR('AAL mundo '!$O210/(Indicadores!$M210)*100,0)</f>
        <v>23.623689476879822</v>
      </c>
      <c r="Z210" s="187">
        <f>IFERROR('AAL mundo '!$O210/(Indicadores!$O210)*100,0)</f>
        <v>7.782017175388102</v>
      </c>
    </row>
    <row r="211" spans="1:26">
      <c r="A211" s="254" t="str">
        <f>'AAL mundo '!A211</f>
        <v>Europe and Central Asia</v>
      </c>
      <c r="B211" s="254" t="str">
        <f>'AAL mundo '!B211</f>
        <v>ESP</v>
      </c>
      <c r="C211" s="254" t="str">
        <f>'AAL mundo '!C211</f>
        <v>Spain</v>
      </c>
      <c r="D211" s="254" t="str">
        <f>'AAL mundo '!D211</f>
        <v/>
      </c>
      <c r="E211" s="254" t="str">
        <f>'AAL mundo '!E211</f>
        <v>High income: OECD</v>
      </c>
      <c r="F211" s="255">
        <f>'AAL mundo '!F211</f>
        <v>6233960</v>
      </c>
      <c r="G211" s="189">
        <f>IFERROR('AAL mundo '!$G211/(Indicadores!$I211)*100,0)</f>
        <v>2.5381925590887873E-2</v>
      </c>
      <c r="H211" s="186">
        <f>IFERROR('AAL mundo '!$G211/(Indicadores!$K211)*100,0)</f>
        <v>6.7465222195187663E-2</v>
      </c>
      <c r="I211" s="186">
        <f>IFERROR('AAL mundo '!$G211/(Indicadores!$M211)*100,0)</f>
        <v>0.12385247349658787</v>
      </c>
      <c r="J211" s="187">
        <f>IFERROR('AAL mundo '!$G211/(Indicadores!$O211)*100,0)</f>
        <v>1.6052733107134787E-2</v>
      </c>
      <c r="K211" s="189">
        <f>IFERROR('AAL mundo '!$I211/(Indicadores!$I211)*100,0)</f>
        <v>0</v>
      </c>
      <c r="L211" s="186">
        <f>IFERROR('AAL mundo '!$I211/(Indicadores!$K211)*100,0)</f>
        <v>0</v>
      </c>
      <c r="M211" s="186">
        <f>IFERROR('AAL mundo '!$I211/(Indicadores!$M211)*100,0)</f>
        <v>0</v>
      </c>
      <c r="N211" s="187">
        <f>IFERROR('AAL mundo '!$I211/(Indicadores!$O211)*100,0)</f>
        <v>0</v>
      </c>
      <c r="O211" s="189">
        <f>IFERROR('AAL mundo '!$K211/(Indicadores!$I211)*100,0)</f>
        <v>0</v>
      </c>
      <c r="P211" s="186">
        <f>IFERROR('AAL mundo '!$K211/(Indicadores!$K211)*100,0)</f>
        <v>0</v>
      </c>
      <c r="Q211" s="186">
        <f>IFERROR('AAL mundo '!$K211/(Indicadores!$M211)*100,0)</f>
        <v>0</v>
      </c>
      <c r="R211" s="187">
        <f>IFERROR('AAL mundo '!$K211/(Indicadores!$O211)*100,0)</f>
        <v>0</v>
      </c>
      <c r="S211" s="189">
        <f>IFERROR('AAL mundo '!$M211/(Indicadores!$I211)*100,0)</f>
        <v>0.26118379640524148</v>
      </c>
      <c r="T211" s="186">
        <f>IFERROR('AAL mundo '!$M211/(Indicadores!$K211)*100,0)</f>
        <v>0.69422718915337767</v>
      </c>
      <c r="U211" s="186">
        <f>IFERROR('AAL mundo '!$M211/(Indicadores!$M211)*100,0)</f>
        <v>1.2744604071186554</v>
      </c>
      <c r="V211" s="187">
        <f>IFERROR('AAL mundo '!$M211/(Indicadores!$O211)*100,0)</f>
        <v>0.16518501563595941</v>
      </c>
      <c r="W211" s="189">
        <f>IFERROR('AAL mundo '!$O211/(Indicadores!$I211)*100,0)</f>
        <v>0.2865657219961294</v>
      </c>
      <c r="X211" s="186">
        <f>IFERROR('AAL mundo '!$O211/(Indicadores!$K211)*100,0)</f>
        <v>0.76169241134856525</v>
      </c>
      <c r="Y211" s="186">
        <f>IFERROR('AAL mundo '!$O211/(Indicadores!$M211)*100,0)</f>
        <v>1.3983128806152432</v>
      </c>
      <c r="Z211" s="187">
        <f>IFERROR('AAL mundo '!$O211/(Indicadores!$O211)*100,0)</f>
        <v>0.1812377487430942</v>
      </c>
    </row>
    <row r="212" spans="1:26">
      <c r="A212" s="254" t="str">
        <f>'AAL mundo '!A212</f>
        <v>South Asia</v>
      </c>
      <c r="B212" s="254" t="str">
        <f>'AAL mundo '!B212</f>
        <v>LKA</v>
      </c>
      <c r="C212" s="254" t="str">
        <f>'AAL mundo '!C212</f>
        <v>Sri Lanka</v>
      </c>
      <c r="D212" s="254" t="str">
        <f>'AAL mundo '!D212</f>
        <v/>
      </c>
      <c r="E212" s="254" t="str">
        <f>'AAL mundo '!E212</f>
        <v>Lower middle income</v>
      </c>
      <c r="F212" s="255">
        <f>'AAL mundo '!F212</f>
        <v>208274</v>
      </c>
      <c r="G212" s="189">
        <f>IFERROR('AAL mundo '!$G212/(Indicadores!$I212)*100,0)</f>
        <v>0</v>
      </c>
      <c r="H212" s="186">
        <f>IFERROR('AAL mundo '!$G212/(Indicadores!$K212)*100,0)</f>
        <v>0</v>
      </c>
      <c r="I212" s="186">
        <f>IFERROR('AAL mundo '!$G212/(Indicadores!$M212)*100,0)</f>
        <v>0</v>
      </c>
      <c r="J212" s="187">
        <f>IFERROR('AAL mundo '!$G212/(Indicadores!$O212)*100,0)</f>
        <v>0</v>
      </c>
      <c r="K212" s="189">
        <f>IFERROR('AAL mundo '!$I212/(Indicadores!$I212)*100,0)</f>
        <v>1.7485003975627806</v>
      </c>
      <c r="L212" s="186">
        <f>IFERROR('AAL mundo '!$I212/(Indicadores!$K212)*100,0)</f>
        <v>2.2679629965324271</v>
      </c>
      <c r="M212" s="186">
        <f>IFERROR('AAL mundo '!$I212/(Indicadores!$M212)*100,0)</f>
        <v>1.7180939880226862</v>
      </c>
      <c r="N212" s="187">
        <f>IFERROR('AAL mundo '!$I212/(Indicadores!$O212)*100,0)</f>
        <v>0.62700512565069078</v>
      </c>
      <c r="O212" s="189">
        <f>IFERROR('AAL mundo '!$K212/(Indicadores!$I212)*100,0)</f>
        <v>0.1509558804013254</v>
      </c>
      <c r="P212" s="186">
        <f>IFERROR('AAL mundo '!$K212/(Indicadores!$K212)*100,0)</f>
        <v>0.19580341607951393</v>
      </c>
      <c r="Q212" s="186">
        <f>IFERROR('AAL mundo '!$K212/(Indicadores!$M212)*100,0)</f>
        <v>0.14833075870940804</v>
      </c>
      <c r="R212" s="187">
        <f>IFERROR('AAL mundo '!$K212/(Indicadores!$O212)*100,0)</f>
        <v>5.41321642767E-2</v>
      </c>
      <c r="S212" s="189">
        <f>IFERROR('AAL mundo '!$M212/(Indicadores!$I212)*100,0)</f>
        <v>11.045657420222698</v>
      </c>
      <c r="T212" s="186">
        <f>IFERROR('AAL mundo '!$M212/(Indicadores!$K212)*100,0)</f>
        <v>14.327215673703863</v>
      </c>
      <c r="U212" s="186">
        <f>IFERROR('AAL mundo '!$M212/(Indicadores!$M212)*100,0)</f>
        <v>10.853573515851258</v>
      </c>
      <c r="V212" s="187">
        <f>IFERROR('AAL mundo '!$M212/(Indicadores!$O212)*100,0)</f>
        <v>3.9609277917893917</v>
      </c>
      <c r="W212" s="189">
        <f>IFERROR('AAL mundo '!$O212/(Indicadores!$I212)*100,0)</f>
        <v>12.945113698186805</v>
      </c>
      <c r="X212" s="186">
        <f>IFERROR('AAL mundo '!$O212/(Indicadores!$K212)*100,0)</f>
        <v>16.790982086315807</v>
      </c>
      <c r="Y212" s="186">
        <f>IFERROR('AAL mundo '!$O212/(Indicadores!$M212)*100,0)</f>
        <v>12.719998262583351</v>
      </c>
      <c r="Z212" s="187">
        <f>IFERROR('AAL mundo '!$O212/(Indicadores!$O212)*100,0)</f>
        <v>4.6420650817167823</v>
      </c>
    </row>
    <row r="213" spans="1:26">
      <c r="A213" s="254" t="str">
        <f>'AAL mundo '!A213</f>
        <v>Middle East and North Africa</v>
      </c>
      <c r="B213" s="254" t="str">
        <f>'AAL mundo '!B213</f>
        <v>PSE</v>
      </c>
      <c r="C213" s="254" t="str">
        <f>'AAL mundo '!C213</f>
        <v>State of Palestine</v>
      </c>
      <c r="D213" s="254" t="str">
        <f>'AAL mundo '!D213</f>
        <v/>
      </c>
      <c r="E213" s="254" t="str">
        <f>'AAL mundo '!E213</f>
        <v>N.D</v>
      </c>
      <c r="F213" s="255">
        <f>'AAL mundo '!F213</f>
        <v>69454.3</v>
      </c>
      <c r="G213" s="189">
        <f>IFERROR('AAL mundo '!$G213/(Indicadores!$I213)*100,0)</f>
        <v>0</v>
      </c>
      <c r="H213" s="186">
        <f>IFERROR('AAL mundo '!$G213/(Indicadores!$K213)*100,0)</f>
        <v>0</v>
      </c>
      <c r="I213" s="186">
        <f>IFERROR('AAL mundo '!$G213/(Indicadores!$M213)*100,0)</f>
        <v>0</v>
      </c>
      <c r="J213" s="187">
        <f>IFERROR('AAL mundo '!$G213/(Indicadores!$O213)*100,0)</f>
        <v>0</v>
      </c>
      <c r="K213" s="189">
        <f>IFERROR('AAL mundo '!$I213/(Indicadores!$I213)*100,0)</f>
        <v>0</v>
      </c>
      <c r="L213" s="186">
        <f>IFERROR('AAL mundo '!$I213/(Indicadores!$K213)*100,0)</f>
        <v>0</v>
      </c>
      <c r="M213" s="186">
        <f>IFERROR('AAL mundo '!$I213/(Indicadores!$M213)*100,0)</f>
        <v>0</v>
      </c>
      <c r="N213" s="187">
        <f>IFERROR('AAL mundo '!$I213/(Indicadores!$O213)*100,0)</f>
        <v>0</v>
      </c>
      <c r="O213" s="189">
        <f>IFERROR('AAL mundo '!$K213/(Indicadores!$I213)*100,0)</f>
        <v>0</v>
      </c>
      <c r="P213" s="186">
        <f>IFERROR('AAL mundo '!$K213/(Indicadores!$K213)*100,0)</f>
        <v>0</v>
      </c>
      <c r="Q213" s="186">
        <f>IFERROR('AAL mundo '!$K213/(Indicadores!$M213)*100,0)</f>
        <v>0</v>
      </c>
      <c r="R213" s="187">
        <f>IFERROR('AAL mundo '!$K213/(Indicadores!$O213)*100,0)</f>
        <v>0</v>
      </c>
      <c r="S213" s="189">
        <f>IFERROR('AAL mundo '!$M213/(Indicadores!$I213)*100,0)</f>
        <v>0</v>
      </c>
      <c r="T213" s="186">
        <f>IFERROR('AAL mundo '!$M213/(Indicadores!$K213)*100,0)</f>
        <v>0</v>
      </c>
      <c r="U213" s="186">
        <f>IFERROR('AAL mundo '!$M213/(Indicadores!$M213)*100,0)</f>
        <v>0</v>
      </c>
      <c r="V213" s="187">
        <f>IFERROR('AAL mundo '!$M213/(Indicadores!$O213)*100,0)</f>
        <v>0</v>
      </c>
      <c r="W213" s="189">
        <f>IFERROR('AAL mundo '!$O213/(Indicadores!$I213)*100,0)</f>
        <v>0</v>
      </c>
      <c r="X213" s="186">
        <f>IFERROR('AAL mundo '!$O213/(Indicadores!$K213)*100,0)</f>
        <v>0</v>
      </c>
      <c r="Y213" s="186">
        <f>IFERROR('AAL mundo '!$O213/(Indicadores!$M213)*100,0)</f>
        <v>0</v>
      </c>
      <c r="Z213" s="187">
        <f>IFERROR('AAL mundo '!$O213/(Indicadores!$O213)*100,0)</f>
        <v>0</v>
      </c>
    </row>
    <row r="214" spans="1:26">
      <c r="A214" s="254" t="str">
        <f>'AAL mundo '!A214</f>
        <v>Sub-Saharan Africa</v>
      </c>
      <c r="B214" s="254" t="str">
        <f>'AAL mundo '!B214</f>
        <v>SDN</v>
      </c>
      <c r="C214" s="254" t="str">
        <f>'AAL mundo '!C214</f>
        <v>Sudan</v>
      </c>
      <c r="D214" s="254" t="str">
        <f>'AAL mundo '!D214</f>
        <v/>
      </c>
      <c r="E214" s="254" t="str">
        <f>'AAL mundo '!E214</f>
        <v>Lower middle income</v>
      </c>
      <c r="F214" s="255">
        <f>'AAL mundo '!F214</f>
        <v>70368.800000000003</v>
      </c>
      <c r="G214" s="189">
        <f>IFERROR('AAL mundo '!$G214/(Indicadores!$I214)*100,0)</f>
        <v>1.0038482201550354</v>
      </c>
      <c r="H214" s="186">
        <f>IFERROR('AAL mundo '!$G214/(Indicadores!$K214)*100,0)</f>
        <v>0.14484910916098021</v>
      </c>
      <c r="I214" s="186">
        <f>IFERROR('AAL mundo '!$G214/(Indicadores!$M214)*100,0)</f>
        <v>0.16027366115147018</v>
      </c>
      <c r="J214" s="187">
        <f>IFERROR('AAL mundo '!$G214/(Indicadores!$O214)*100,0)</f>
        <v>7.0725205069863253E-2</v>
      </c>
      <c r="K214" s="189">
        <f>IFERROR('AAL mundo '!$I214/(Indicadores!$I214)*100,0)</f>
        <v>0</v>
      </c>
      <c r="L214" s="186">
        <f>IFERROR('AAL mundo '!$I214/(Indicadores!$K214)*100,0)</f>
        <v>0</v>
      </c>
      <c r="M214" s="186">
        <f>IFERROR('AAL mundo '!$I214/(Indicadores!$M214)*100,0)</f>
        <v>0</v>
      </c>
      <c r="N214" s="187">
        <f>IFERROR('AAL mundo '!$I214/(Indicadores!$O214)*100,0)</f>
        <v>0</v>
      </c>
      <c r="O214" s="189">
        <f>IFERROR('AAL mundo '!$K214/(Indicadores!$I214)*100,0)</f>
        <v>0</v>
      </c>
      <c r="P214" s="186">
        <f>IFERROR('AAL mundo '!$K214/(Indicadores!$K214)*100,0)</f>
        <v>0</v>
      </c>
      <c r="Q214" s="186">
        <f>IFERROR('AAL mundo '!$K214/(Indicadores!$M214)*100,0)</f>
        <v>0</v>
      </c>
      <c r="R214" s="187">
        <f>IFERROR('AAL mundo '!$K214/(Indicadores!$O214)*100,0)</f>
        <v>0</v>
      </c>
      <c r="S214" s="189">
        <f>IFERROR('AAL mundo '!$M214/(Indicadores!$I214)*100,0)</f>
        <v>63.948849580246716</v>
      </c>
      <c r="T214" s="186">
        <f>IFERROR('AAL mundo '!$M214/(Indicadores!$K214)*100,0)</f>
        <v>9.2274247317365177</v>
      </c>
      <c r="U214" s="186">
        <f>IFERROR('AAL mundo '!$M214/(Indicadores!$M214)*100,0)</f>
        <v>10.210025821501064</v>
      </c>
      <c r="V214" s="187">
        <f>IFERROR('AAL mundo '!$M214/(Indicadores!$O214)*100,0)</f>
        <v>4.5054575081542518</v>
      </c>
      <c r="W214" s="189">
        <f>IFERROR('AAL mundo '!$O214/(Indicadores!$I214)*100,0)</f>
        <v>64.952697800401751</v>
      </c>
      <c r="X214" s="186">
        <f>IFERROR('AAL mundo '!$O214/(Indicadores!$K214)*100,0)</f>
        <v>9.372273840897499</v>
      </c>
      <c r="Y214" s="186">
        <f>IFERROR('AAL mundo '!$O214/(Indicadores!$M214)*100,0)</f>
        <v>10.370299482652536</v>
      </c>
      <c r="Z214" s="187">
        <f>IFERROR('AAL mundo '!$O214/(Indicadores!$O214)*100,0)</f>
        <v>4.5761827132241164</v>
      </c>
    </row>
    <row r="215" spans="1:26">
      <c r="A215" s="254" t="str">
        <f>'AAL mundo '!A215</f>
        <v>LAC</v>
      </c>
      <c r="B215" s="254" t="str">
        <f>'AAL mundo '!B215</f>
        <v>SUR</v>
      </c>
      <c r="C215" s="254" t="str">
        <f>'AAL mundo '!C215</f>
        <v>Suriname</v>
      </c>
      <c r="D215" s="254" t="str">
        <f>'AAL mundo '!D215</f>
        <v>SIDS</v>
      </c>
      <c r="E215" s="254" t="str">
        <f>'AAL mundo '!E215</f>
        <v>Upper middle income</v>
      </c>
      <c r="F215" s="255">
        <f>'AAL mundo '!F215</f>
        <v>9620.16</v>
      </c>
      <c r="G215" s="189">
        <f>IFERROR('AAL mundo '!$G215/(Indicadores!$I215)*100,0)</f>
        <v>0</v>
      </c>
      <c r="H215" s="186">
        <f>IFERROR('AAL mundo '!$G215/(Indicadores!$K215)*100,0)</f>
        <v>0</v>
      </c>
      <c r="I215" s="186">
        <f>IFERROR('AAL mundo '!$G215/(Indicadores!$M215)*100,0)</f>
        <v>0</v>
      </c>
      <c r="J215" s="187">
        <f>IFERROR('AAL mundo '!$G215/(Indicadores!$O215)*100,0)</f>
        <v>0</v>
      </c>
      <c r="K215" s="189">
        <f>IFERROR('AAL mundo '!$I215/(Indicadores!$I215)*100,0)</f>
        <v>0</v>
      </c>
      <c r="L215" s="186">
        <f>IFERROR('AAL mundo '!$I215/(Indicadores!$K215)*100,0)</f>
        <v>0</v>
      </c>
      <c r="M215" s="186">
        <f>IFERROR('AAL mundo '!$I215/(Indicadores!$M215)*100,0)</f>
        <v>0</v>
      </c>
      <c r="N215" s="187">
        <f>IFERROR('AAL mundo '!$I215/(Indicadores!$O215)*100,0)</f>
        <v>0</v>
      </c>
      <c r="O215" s="189">
        <f>IFERROR('AAL mundo '!$K215/(Indicadores!$I215)*100,0)</f>
        <v>0</v>
      </c>
      <c r="P215" s="186">
        <f>IFERROR('AAL mundo '!$K215/(Indicadores!$K215)*100,0)</f>
        <v>0</v>
      </c>
      <c r="Q215" s="186">
        <f>IFERROR('AAL mundo '!$K215/(Indicadores!$M215)*100,0)</f>
        <v>0</v>
      </c>
      <c r="R215" s="187">
        <f>IFERROR('AAL mundo '!$K215/(Indicadores!$O215)*100,0)</f>
        <v>0</v>
      </c>
      <c r="S215" s="189">
        <f>IFERROR('AAL mundo '!$M215/(Indicadores!$I215)*100,0)</f>
        <v>0</v>
      </c>
      <c r="T215" s="186">
        <f>IFERROR('AAL mundo '!$M215/(Indicadores!$K215)*100,0)</f>
        <v>0</v>
      </c>
      <c r="U215" s="186">
        <f>IFERROR('AAL mundo '!$M215/(Indicadores!$M215)*100,0)</f>
        <v>0</v>
      </c>
      <c r="V215" s="187">
        <f>IFERROR('AAL mundo '!$M215/(Indicadores!$O215)*100,0)</f>
        <v>0</v>
      </c>
      <c r="W215" s="189">
        <f>IFERROR('AAL mundo '!$O215/(Indicadores!$I215)*100,0)</f>
        <v>0</v>
      </c>
      <c r="X215" s="186">
        <f>IFERROR('AAL mundo '!$O215/(Indicadores!$K215)*100,0)</f>
        <v>0</v>
      </c>
      <c r="Y215" s="186">
        <f>IFERROR('AAL mundo '!$O215/(Indicadores!$M215)*100,0)</f>
        <v>0</v>
      </c>
      <c r="Z215" s="187">
        <f>IFERROR('AAL mundo '!$O215/(Indicadores!$O215)*100,0)</f>
        <v>0</v>
      </c>
    </row>
    <row r="216" spans="1:26">
      <c r="A216" s="254" t="str">
        <f>'AAL mundo '!A216</f>
        <v>Sub-Saharan Africa</v>
      </c>
      <c r="B216" s="254" t="str">
        <f>'AAL mundo '!B216</f>
        <v>SWZ</v>
      </c>
      <c r="C216" s="254" t="str">
        <f>'AAL mundo '!C216</f>
        <v>Swaziland</v>
      </c>
      <c r="D216" s="254" t="str">
        <f>'AAL mundo '!D216</f>
        <v/>
      </c>
      <c r="E216" s="254" t="str">
        <f>'AAL mundo '!E216</f>
        <v>Lower middle income</v>
      </c>
      <c r="F216" s="255">
        <f>'AAL mundo '!F216</f>
        <v>13701.2</v>
      </c>
      <c r="G216" s="189">
        <f>IFERROR('AAL mundo '!$G216/(Indicadores!$I216)*100,0)</f>
        <v>11.131560866755331</v>
      </c>
      <c r="H216" s="186">
        <f>IFERROR('AAL mundo '!$G216/(Indicadores!$K216)*100,0)</f>
        <v>3.5797973519104769</v>
      </c>
      <c r="I216" s="186">
        <f>IFERROR('AAL mundo '!$G216/(Indicadores!$M216)*100,0)</f>
        <v>1.6306755272336979</v>
      </c>
      <c r="J216" s="187">
        <f>IFERROR('AAL mundo '!$G216/(Indicadores!$O216)*100,0)</f>
        <v>1.0178916166677157</v>
      </c>
      <c r="K216" s="189">
        <f>IFERROR('AAL mundo '!$I216/(Indicadores!$I216)*100,0)</f>
        <v>0</v>
      </c>
      <c r="L216" s="186">
        <f>IFERROR('AAL mundo '!$I216/(Indicadores!$K216)*100,0)</f>
        <v>0</v>
      </c>
      <c r="M216" s="186">
        <f>IFERROR('AAL mundo '!$I216/(Indicadores!$M216)*100,0)</f>
        <v>0</v>
      </c>
      <c r="N216" s="187">
        <f>IFERROR('AAL mundo '!$I216/(Indicadores!$O216)*100,0)</f>
        <v>0</v>
      </c>
      <c r="O216" s="189">
        <f>IFERROR('AAL mundo '!$K216/(Indicadores!$I216)*100,0)</f>
        <v>0</v>
      </c>
      <c r="P216" s="186">
        <f>IFERROR('AAL mundo '!$K216/(Indicadores!$K216)*100,0)</f>
        <v>0</v>
      </c>
      <c r="Q216" s="186">
        <f>IFERROR('AAL mundo '!$K216/(Indicadores!$M216)*100,0)</f>
        <v>0</v>
      </c>
      <c r="R216" s="187">
        <f>IFERROR('AAL mundo '!$K216/(Indicadores!$O216)*100,0)</f>
        <v>0</v>
      </c>
      <c r="S216" s="189">
        <f>IFERROR('AAL mundo '!$M216/(Indicadores!$I216)*100,0)</f>
        <v>13.392907995624084</v>
      </c>
      <c r="T216" s="186">
        <f>IFERROR('AAL mundo '!$M216/(Indicadores!$K216)*100,0)</f>
        <v>4.3070237095231914</v>
      </c>
      <c r="U216" s="186">
        <f>IFERROR('AAL mundo '!$M216/(Indicadores!$M216)*100,0)</f>
        <v>1.9619429447833188</v>
      </c>
      <c r="V216" s="187">
        <f>IFERROR('AAL mundo '!$M216/(Indicadores!$O216)*100,0)</f>
        <v>1.2246736046030744</v>
      </c>
      <c r="W216" s="189">
        <f>IFERROR('AAL mundo '!$O216/(Indicadores!$I216)*100,0)</f>
        <v>24.524468862379415</v>
      </c>
      <c r="X216" s="186">
        <f>IFERROR('AAL mundo '!$O216/(Indicadores!$K216)*100,0)</f>
        <v>7.8868210614336682</v>
      </c>
      <c r="Y216" s="186">
        <f>IFERROR('AAL mundo '!$O216/(Indicadores!$M216)*100,0)</f>
        <v>3.5926184720170165</v>
      </c>
      <c r="Z216" s="187">
        <f>IFERROR('AAL mundo '!$O216/(Indicadores!$O216)*100,0)</f>
        <v>2.2425652212707901</v>
      </c>
    </row>
    <row r="217" spans="1:26">
      <c r="A217" s="254" t="str">
        <f>'AAL mundo '!A217</f>
        <v>Europe and Central Asia</v>
      </c>
      <c r="B217" s="254" t="str">
        <f>'AAL mundo '!B217</f>
        <v>SWE</v>
      </c>
      <c r="C217" s="254" t="str">
        <f>'AAL mundo '!C217</f>
        <v>Sweden</v>
      </c>
      <c r="D217" s="254" t="str">
        <f>'AAL mundo '!D217</f>
        <v/>
      </c>
      <c r="E217" s="254" t="str">
        <f>'AAL mundo '!E217</f>
        <v>High income: OECD</v>
      </c>
      <c r="F217" s="255">
        <f>'AAL mundo '!F217</f>
        <v>1747500</v>
      </c>
      <c r="G217" s="189">
        <f>IFERROR('AAL mundo '!$G217/(Indicadores!$I217)*100,0)</f>
        <v>0</v>
      </c>
      <c r="H217" s="186">
        <f>IFERROR('AAL mundo '!$G217/(Indicadores!$K217)*100,0)</f>
        <v>0</v>
      </c>
      <c r="I217" s="186">
        <f>IFERROR('AAL mundo '!$G217/(Indicadores!$M217)*100,0)</f>
        <v>0</v>
      </c>
      <c r="J217" s="187">
        <f>IFERROR('AAL mundo '!$G217/(Indicadores!$O217)*100,0)</f>
        <v>0</v>
      </c>
      <c r="K217" s="189">
        <f>IFERROR('AAL mundo '!$I217/(Indicadores!$I217)*100,0)</f>
        <v>0</v>
      </c>
      <c r="L217" s="186">
        <f>IFERROR('AAL mundo '!$I217/(Indicadores!$K217)*100,0)</f>
        <v>0</v>
      </c>
      <c r="M217" s="186">
        <f>IFERROR('AAL mundo '!$I217/(Indicadores!$M217)*100,0)</f>
        <v>0</v>
      </c>
      <c r="N217" s="187">
        <f>IFERROR('AAL mundo '!$I217/(Indicadores!$O217)*100,0)</f>
        <v>0</v>
      </c>
      <c r="O217" s="189">
        <f>IFERROR('AAL mundo '!$K217/(Indicadores!$I217)*100,0)</f>
        <v>0</v>
      </c>
      <c r="P217" s="186">
        <f>IFERROR('AAL mundo '!$K217/(Indicadores!$K217)*100,0)</f>
        <v>0</v>
      </c>
      <c r="Q217" s="186">
        <f>IFERROR('AAL mundo '!$K217/(Indicadores!$M217)*100,0)</f>
        <v>0</v>
      </c>
      <c r="R217" s="187">
        <f>IFERROR('AAL mundo '!$K217/(Indicadores!$O217)*100,0)</f>
        <v>0</v>
      </c>
      <c r="S217" s="189">
        <f>IFERROR('AAL mundo '!$M217/(Indicadores!$I217)*100,0)</f>
        <v>6.6679488512907281E-2</v>
      </c>
      <c r="T217" s="186">
        <f>IFERROR('AAL mundo '!$M217/(Indicadores!$K217)*100,0)</f>
        <v>0.20309724428404</v>
      </c>
      <c r="U217" s="186">
        <f>IFERROR('AAL mundo '!$M217/(Indicadores!$M217)*100,0)</f>
        <v>0.16664050719882509</v>
      </c>
      <c r="V217" s="187">
        <f>IFERROR('AAL mundo '!$M217/(Indicadores!$O217)*100,0)</f>
        <v>3.857755712673306E-2</v>
      </c>
      <c r="W217" s="189">
        <f>IFERROR('AAL mundo '!$O217/(Indicadores!$I217)*100,0)</f>
        <v>6.6679488512907281E-2</v>
      </c>
      <c r="X217" s="186">
        <f>IFERROR('AAL mundo '!$O217/(Indicadores!$K217)*100,0)</f>
        <v>0.20309724428404</v>
      </c>
      <c r="Y217" s="186">
        <f>IFERROR('AAL mundo '!$O217/(Indicadores!$M217)*100,0)</f>
        <v>0.16664050719882509</v>
      </c>
      <c r="Z217" s="187">
        <f>IFERROR('AAL mundo '!$O217/(Indicadores!$O217)*100,0)</f>
        <v>3.857755712673306E-2</v>
      </c>
    </row>
    <row r="218" spans="1:26">
      <c r="A218" s="254" t="str">
        <f>'AAL mundo '!A218</f>
        <v>Europe and Central Asia</v>
      </c>
      <c r="B218" s="254" t="str">
        <f>'AAL mundo '!B218</f>
        <v>CHE</v>
      </c>
      <c r="C218" s="254" t="str">
        <f>'AAL mundo '!C218</f>
        <v>Switzerland</v>
      </c>
      <c r="D218" s="254" t="str">
        <f>'AAL mundo '!D218</f>
        <v/>
      </c>
      <c r="E218" s="254" t="str">
        <f>'AAL mundo '!E218</f>
        <v>High income: OECD</v>
      </c>
      <c r="F218" s="255">
        <f>'AAL mundo '!F218</f>
        <v>3421610</v>
      </c>
      <c r="G218" s="189">
        <f>IFERROR('AAL mundo '!$G218/(Indicadores!$I218)*100,0)</f>
        <v>0.97984380688884409</v>
      </c>
      <c r="H218" s="186">
        <f>IFERROR('AAL mundo '!$G218/(Indicadores!$K218)*100,0)</f>
        <v>2.0091434526111933</v>
      </c>
      <c r="I218" s="186">
        <f>IFERROR('AAL mundo '!$G218/(Indicadores!$M218)*100,0)</f>
        <v>2.3422942366163566</v>
      </c>
      <c r="J218" s="187">
        <f>IFERROR('AAL mundo '!$G218/(Indicadores!$O218)*100,0)</f>
        <v>0.51407876482797132</v>
      </c>
      <c r="K218" s="189">
        <f>IFERROR('AAL mundo '!$I218/(Indicadores!$I218)*100,0)</f>
        <v>0</v>
      </c>
      <c r="L218" s="186">
        <f>IFERROR('AAL mundo '!$I218/(Indicadores!$K218)*100,0)</f>
        <v>0</v>
      </c>
      <c r="M218" s="186">
        <f>IFERROR('AAL mundo '!$I218/(Indicadores!$M218)*100,0)</f>
        <v>0</v>
      </c>
      <c r="N218" s="187">
        <f>IFERROR('AAL mundo '!$I218/(Indicadores!$O218)*100,0)</f>
        <v>0</v>
      </c>
      <c r="O218" s="189">
        <f>IFERROR('AAL mundo '!$K218/(Indicadores!$I218)*100,0)</f>
        <v>0</v>
      </c>
      <c r="P218" s="186">
        <f>IFERROR('AAL mundo '!$K218/(Indicadores!$K218)*100,0)</f>
        <v>0</v>
      </c>
      <c r="Q218" s="186">
        <f>IFERROR('AAL mundo '!$K218/(Indicadores!$M218)*100,0)</f>
        <v>0</v>
      </c>
      <c r="R218" s="187">
        <f>IFERROR('AAL mundo '!$K218/(Indicadores!$O218)*100,0)</f>
        <v>0</v>
      </c>
      <c r="S218" s="189">
        <f>IFERROR('AAL mundo '!$M218/(Indicadores!$I218)*100,0)</f>
        <v>0.9714997291210371</v>
      </c>
      <c r="T218" s="186">
        <f>IFERROR('AAL mundo '!$M218/(Indicadores!$K218)*100,0)</f>
        <v>1.992034144885406</v>
      </c>
      <c r="U218" s="186">
        <f>IFERROR('AAL mundo '!$M218/(Indicadores!$M218)*100,0)</f>
        <v>2.3223479093262256</v>
      </c>
      <c r="V218" s="187">
        <f>IFERROR('AAL mundo '!$M218/(Indicadores!$O218)*100,0)</f>
        <v>0.50970101282061553</v>
      </c>
      <c r="W218" s="189">
        <f>IFERROR('AAL mundo '!$O218/(Indicadores!$I218)*100,0)</f>
        <v>1.9513435360098814</v>
      </c>
      <c r="X218" s="186">
        <f>IFERROR('AAL mundo '!$O218/(Indicadores!$K218)*100,0)</f>
        <v>4.0011775974966</v>
      </c>
      <c r="Y218" s="186">
        <f>IFERROR('AAL mundo '!$O218/(Indicadores!$M218)*100,0)</f>
        <v>4.6646421459425822</v>
      </c>
      <c r="Z218" s="187">
        <f>IFERROR('AAL mundo '!$O218/(Indicadores!$O218)*100,0)</f>
        <v>1.0237797776485869</v>
      </c>
    </row>
    <row r="219" spans="1:26">
      <c r="A219" s="254" t="str">
        <f>'AAL mundo '!A219</f>
        <v>Middle East and North Africa</v>
      </c>
      <c r="B219" s="254" t="str">
        <f>'AAL mundo '!B219</f>
        <v>SYR</v>
      </c>
      <c r="C219" s="254" t="str">
        <f>'AAL mundo '!C219</f>
        <v>Syrian Arab Republic</v>
      </c>
      <c r="D219" s="254" t="str">
        <f>'AAL mundo '!D219</f>
        <v/>
      </c>
      <c r="E219" s="254" t="str">
        <f>'AAL mundo '!E219</f>
        <v>Lower middle income</v>
      </c>
      <c r="F219" s="255">
        <f>'AAL mundo '!F219</f>
        <v>204643</v>
      </c>
      <c r="G219" s="189">
        <f>IFERROR('AAL mundo '!$G219/(Indicadores!$I219)*100,0)</f>
        <v>106.46713085607054</v>
      </c>
      <c r="H219" s="186">
        <f>IFERROR('AAL mundo '!$G219/(Indicadores!$K219)*100,0)</f>
        <v>23.550633724902859</v>
      </c>
      <c r="I219" s="186">
        <f>IFERROR('AAL mundo '!$G219/(Indicadores!$M219)*100,0)</f>
        <v>7.1935352732913298</v>
      </c>
      <c r="J219" s="187">
        <f>IFERROR('AAL mundo '!$G219/(Indicadores!$O219)*100,0)</f>
        <v>5.2392234974428247</v>
      </c>
      <c r="K219" s="189">
        <f>IFERROR('AAL mundo '!$I219/(Indicadores!$I219)*100,0)</f>
        <v>0</v>
      </c>
      <c r="L219" s="186">
        <f>IFERROR('AAL mundo '!$I219/(Indicadores!$K219)*100,0)</f>
        <v>0</v>
      </c>
      <c r="M219" s="186">
        <f>IFERROR('AAL mundo '!$I219/(Indicadores!$M219)*100,0)</f>
        <v>0</v>
      </c>
      <c r="N219" s="187">
        <f>IFERROR('AAL mundo '!$I219/(Indicadores!$O219)*100,0)</f>
        <v>0</v>
      </c>
      <c r="O219" s="189">
        <f>IFERROR('AAL mundo '!$K219/(Indicadores!$I219)*100,0)</f>
        <v>0</v>
      </c>
      <c r="P219" s="186">
        <f>IFERROR('AAL mundo '!$K219/(Indicadores!$K219)*100,0)</f>
        <v>0</v>
      </c>
      <c r="Q219" s="186">
        <f>IFERROR('AAL mundo '!$K219/(Indicadores!$M219)*100,0)</f>
        <v>0</v>
      </c>
      <c r="R219" s="187">
        <f>IFERROR('AAL mundo '!$K219/(Indicadores!$O219)*100,0)</f>
        <v>0</v>
      </c>
      <c r="S219" s="189">
        <f>IFERROR('AAL mundo '!$M219/(Indicadores!$I219)*100,0)</f>
        <v>63.661789196749027</v>
      </c>
      <c r="T219" s="186">
        <f>IFERROR('AAL mundo '!$M219/(Indicadores!$K219)*100,0)</f>
        <v>14.082050183839707</v>
      </c>
      <c r="U219" s="186">
        <f>IFERROR('AAL mundo '!$M219/(Indicadores!$M219)*100,0)</f>
        <v>4.3013587617641669</v>
      </c>
      <c r="V219" s="187">
        <f>IFERROR('AAL mundo '!$M219/(Indicadores!$O219)*100,0)</f>
        <v>3.1327822884581997</v>
      </c>
      <c r="W219" s="189">
        <f>IFERROR('AAL mundo '!$O219/(Indicadores!$I219)*100,0)</f>
        <v>170.12892005281955</v>
      </c>
      <c r="X219" s="186">
        <f>IFERROR('AAL mundo '!$O219/(Indicadores!$K219)*100,0)</f>
        <v>37.632683908742564</v>
      </c>
      <c r="Y219" s="186">
        <f>IFERROR('AAL mundo '!$O219/(Indicadores!$M219)*100,0)</f>
        <v>11.494894035055497</v>
      </c>
      <c r="Z219" s="187">
        <f>IFERROR('AAL mundo '!$O219/(Indicadores!$O219)*100,0)</f>
        <v>8.3720057859010257</v>
      </c>
    </row>
    <row r="220" spans="1:26">
      <c r="A220" s="254" t="str">
        <f>'AAL mundo '!A220</f>
        <v>East Asia and the Pacific</v>
      </c>
      <c r="B220" s="254" t="str">
        <f>'AAL mundo '!B220</f>
        <v>TWN</v>
      </c>
      <c r="C220" s="254" t="str">
        <f>'AAL mundo '!C220</f>
        <v>Taiwan</v>
      </c>
      <c r="D220" s="254" t="str">
        <f>'AAL mundo '!D220</f>
        <v/>
      </c>
      <c r="E220" s="254" t="str">
        <f>'AAL mundo '!E220</f>
        <v>N.D</v>
      </c>
      <c r="F220" s="255">
        <f>'AAL mundo '!F220</f>
        <v>1680400</v>
      </c>
      <c r="G220" s="189">
        <f>IFERROR('AAL mundo '!$G220/(Indicadores!$I220)*100,0)</f>
        <v>0</v>
      </c>
      <c r="H220" s="186">
        <f>IFERROR('AAL mundo '!$G220/(Indicadores!$K220)*100,0)</f>
        <v>0</v>
      </c>
      <c r="I220" s="186">
        <f>IFERROR('AAL mundo '!$G220/(Indicadores!$M220)*100,0)</f>
        <v>0</v>
      </c>
      <c r="J220" s="187">
        <f>IFERROR('AAL mundo '!$G220/(Indicadores!$O220)*100,0)</f>
        <v>0</v>
      </c>
      <c r="K220" s="189">
        <f>IFERROR('AAL mundo '!$I220/(Indicadores!$I220)*100,0)</f>
        <v>0</v>
      </c>
      <c r="L220" s="186">
        <f>IFERROR('AAL mundo '!$I220/(Indicadores!$K220)*100,0)</f>
        <v>0</v>
      </c>
      <c r="M220" s="186">
        <f>IFERROR('AAL mundo '!$I220/(Indicadores!$M220)*100,0)</f>
        <v>0</v>
      </c>
      <c r="N220" s="187">
        <f>IFERROR('AAL mundo '!$I220/(Indicadores!$O220)*100,0)</f>
        <v>0</v>
      </c>
      <c r="O220" s="189">
        <f>IFERROR('AAL mundo '!$K220/(Indicadores!$I220)*100,0)</f>
        <v>0</v>
      </c>
      <c r="P220" s="186">
        <f>IFERROR('AAL mundo '!$K220/(Indicadores!$K220)*100,0)</f>
        <v>0</v>
      </c>
      <c r="Q220" s="186">
        <f>IFERROR('AAL mundo '!$K220/(Indicadores!$M220)*100,0)</f>
        <v>0</v>
      </c>
      <c r="R220" s="187">
        <f>IFERROR('AAL mundo '!$K220/(Indicadores!$O220)*100,0)</f>
        <v>0</v>
      </c>
      <c r="S220" s="189">
        <f>IFERROR('AAL mundo '!$M220/(Indicadores!$I220)*100,0)</f>
        <v>0</v>
      </c>
      <c r="T220" s="186">
        <f>IFERROR('AAL mundo '!$M220/(Indicadores!$K220)*100,0)</f>
        <v>0</v>
      </c>
      <c r="U220" s="186">
        <f>IFERROR('AAL mundo '!$M220/(Indicadores!$M220)*100,0)</f>
        <v>0</v>
      </c>
      <c r="V220" s="187">
        <f>IFERROR('AAL mundo '!$M220/(Indicadores!$O220)*100,0)</f>
        <v>0</v>
      </c>
      <c r="W220" s="189">
        <f>IFERROR('AAL mundo '!$O220/(Indicadores!$I220)*100,0)</f>
        <v>0</v>
      </c>
      <c r="X220" s="186">
        <f>IFERROR('AAL mundo '!$O220/(Indicadores!$K220)*100,0)</f>
        <v>0</v>
      </c>
      <c r="Y220" s="186">
        <f>IFERROR('AAL mundo '!$O220/(Indicadores!$M220)*100,0)</f>
        <v>0</v>
      </c>
      <c r="Z220" s="187">
        <f>IFERROR('AAL mundo '!$O220/(Indicadores!$O220)*100,0)</f>
        <v>0</v>
      </c>
    </row>
    <row r="221" spans="1:26">
      <c r="A221" s="254" t="str">
        <f>'AAL mundo '!A221</f>
        <v>Europe and Central Asia</v>
      </c>
      <c r="B221" s="254" t="str">
        <f>'AAL mundo '!B221</f>
        <v>TJK</v>
      </c>
      <c r="C221" s="254" t="str">
        <f>'AAL mundo '!C221</f>
        <v>Tajikistan</v>
      </c>
      <c r="D221" s="254" t="str">
        <f>'AAL mundo '!D221</f>
        <v/>
      </c>
      <c r="E221" s="254" t="str">
        <f>'AAL mundo '!E221</f>
        <v>Low income</v>
      </c>
      <c r="F221" s="255">
        <f>'AAL mundo '!F221</f>
        <v>20536.900000000001</v>
      </c>
      <c r="G221" s="189">
        <f>IFERROR('AAL mundo '!$G221/(Indicadores!$I221)*100,0)</f>
        <v>17.030965976953272</v>
      </c>
      <c r="H221" s="186">
        <f>IFERROR('AAL mundo '!$G221/(Indicadores!$K221)*100,0)</f>
        <v>47.084494337845726</v>
      </c>
      <c r="I221" s="186">
        <f>IFERROR('AAL mundo '!$G221/(Indicadores!$M221)*100,0)</f>
        <v>21.010917874619498</v>
      </c>
      <c r="J221" s="187">
        <f>IFERROR('AAL mundo '!$G221/(Indicadores!$O221)*100,0)</f>
        <v>7.8401061612715939</v>
      </c>
      <c r="K221" s="189">
        <f>IFERROR('AAL mundo '!$I221/(Indicadores!$I221)*100,0)</f>
        <v>0</v>
      </c>
      <c r="L221" s="186">
        <f>IFERROR('AAL mundo '!$I221/(Indicadores!$K221)*100,0)</f>
        <v>0</v>
      </c>
      <c r="M221" s="186">
        <f>IFERROR('AAL mundo '!$I221/(Indicadores!$M221)*100,0)</f>
        <v>0</v>
      </c>
      <c r="N221" s="187">
        <f>IFERROR('AAL mundo '!$I221/(Indicadores!$O221)*100,0)</f>
        <v>0</v>
      </c>
      <c r="O221" s="189">
        <f>IFERROR('AAL mundo '!$K221/(Indicadores!$I221)*100,0)</f>
        <v>0</v>
      </c>
      <c r="P221" s="186">
        <f>IFERROR('AAL mundo '!$K221/(Indicadores!$K221)*100,0)</f>
        <v>0</v>
      </c>
      <c r="Q221" s="186">
        <f>IFERROR('AAL mundo '!$K221/(Indicadores!$M221)*100,0)</f>
        <v>0</v>
      </c>
      <c r="R221" s="187">
        <f>IFERROR('AAL mundo '!$K221/(Indicadores!$O221)*100,0)</f>
        <v>0</v>
      </c>
      <c r="S221" s="189">
        <f>IFERROR('AAL mundo '!$M221/(Indicadores!$I221)*100,0)</f>
        <v>11.190116379022372</v>
      </c>
      <c r="T221" s="186">
        <f>IFERROR('AAL mundo '!$M221/(Indicadores!$K221)*100,0)</f>
        <v>30.936646341781316</v>
      </c>
      <c r="U221" s="186">
        <f>IFERROR('AAL mundo '!$M221/(Indicadores!$M221)*100,0)</f>
        <v>13.805125121219577</v>
      </c>
      <c r="V221" s="187">
        <f>IFERROR('AAL mundo '!$M221/(Indicadores!$O221)*100,0)</f>
        <v>5.1513050103699465</v>
      </c>
      <c r="W221" s="189">
        <f>IFERROR('AAL mundo '!$O221/(Indicadores!$I221)*100,0)</f>
        <v>28.221082355975639</v>
      </c>
      <c r="X221" s="186">
        <f>IFERROR('AAL mundo '!$O221/(Indicadores!$K221)*100,0)</f>
        <v>78.021140679627038</v>
      </c>
      <c r="Y221" s="186">
        <f>IFERROR('AAL mundo '!$O221/(Indicadores!$M221)*100,0)</f>
        <v>34.816042995839076</v>
      </c>
      <c r="Z221" s="187">
        <f>IFERROR('AAL mundo '!$O221/(Indicadores!$O221)*100,0)</f>
        <v>12.991411171641543</v>
      </c>
    </row>
    <row r="222" spans="1:26">
      <c r="A222" s="254" t="str">
        <f>'AAL mundo '!A222</f>
        <v>East Asia and the Pacific</v>
      </c>
      <c r="B222" s="254" t="str">
        <f>'AAL mundo '!B222</f>
        <v>THA</v>
      </c>
      <c r="C222" s="254" t="str">
        <f>'AAL mundo '!C222</f>
        <v>Thailand</v>
      </c>
      <c r="D222" s="254" t="str">
        <f>'AAL mundo '!D222</f>
        <v/>
      </c>
      <c r="E222" s="254" t="str">
        <f>'AAL mundo '!E222</f>
        <v>Upper middle income</v>
      </c>
      <c r="F222" s="255">
        <f>'AAL mundo '!F222</f>
        <v>1379000</v>
      </c>
      <c r="G222" s="189">
        <f>IFERROR('AAL mundo '!$G222/(Indicadores!$I222)*100,0)</f>
        <v>0.17659396844093747</v>
      </c>
      <c r="H222" s="186">
        <f>IFERROR('AAL mundo '!$G222/(Indicadores!$K222)*100,0)</f>
        <v>0.3877118239160034</v>
      </c>
      <c r="I222" s="186">
        <f>IFERROR('AAL mundo '!$G222/(Indicadores!$M222)*100,0)</f>
        <v>0.16621741407205184</v>
      </c>
      <c r="J222" s="187">
        <f>IFERROR('AAL mundo '!$G222/(Indicadores!$O222)*100,0)</f>
        <v>7.0135278853791699E-2</v>
      </c>
      <c r="K222" s="189">
        <f>IFERROR('AAL mundo '!$I222/(Indicadores!$I222)*100,0)</f>
        <v>1.0847295358779942E-4</v>
      </c>
      <c r="L222" s="186">
        <f>IFERROR('AAL mundo '!$I222/(Indicadores!$K222)*100,0)</f>
        <v>2.3815222599263104E-4</v>
      </c>
      <c r="M222" s="186">
        <f>IFERROR('AAL mundo '!$I222/(Indicadores!$M222)*100,0)</f>
        <v>1.0209914869290652E-4</v>
      </c>
      <c r="N222" s="187">
        <f>IFERROR('AAL mundo '!$I222/(Indicadores!$O222)*100,0)</f>
        <v>4.3080638116579665E-5</v>
      </c>
      <c r="O222" s="189">
        <f>IFERROR('AAL mundo '!$K222/(Indicadores!$I222)*100,0)</f>
        <v>0</v>
      </c>
      <c r="P222" s="186">
        <f>IFERROR('AAL mundo '!$K222/(Indicadores!$K222)*100,0)</f>
        <v>0</v>
      </c>
      <c r="Q222" s="186">
        <f>IFERROR('AAL mundo '!$K222/(Indicadores!$M222)*100,0)</f>
        <v>0</v>
      </c>
      <c r="R222" s="187">
        <f>IFERROR('AAL mundo '!$K222/(Indicadores!$O222)*100,0)</f>
        <v>0</v>
      </c>
      <c r="S222" s="189">
        <f>IFERROR('AAL mundo '!$M222/(Indicadores!$I222)*100,0)</f>
        <v>12.419176929220743</v>
      </c>
      <c r="T222" s="186">
        <f>IFERROR('AAL mundo '!$M222/(Indicadores!$K222)*100,0)</f>
        <v>27.266286506122324</v>
      </c>
      <c r="U222" s="186">
        <f>IFERROR('AAL mundo '!$M222/(Indicadores!$M222)*100,0)</f>
        <v>11.689433632999561</v>
      </c>
      <c r="V222" s="187">
        <f>IFERROR('AAL mundo '!$M222/(Indicadores!$O222)*100,0)</f>
        <v>4.9323453386053222</v>
      </c>
      <c r="W222" s="189">
        <f>IFERROR('AAL mundo '!$O222/(Indicadores!$I222)*100,0)</f>
        <v>12.595879370615268</v>
      </c>
      <c r="X222" s="186">
        <f>IFERROR('AAL mundo '!$O222/(Indicadores!$K222)*100,0)</f>
        <v>27.654236482264317</v>
      </c>
      <c r="Y222" s="186">
        <f>IFERROR('AAL mundo '!$O222/(Indicadores!$M222)*100,0)</f>
        <v>11.855753146220307</v>
      </c>
      <c r="Z222" s="187">
        <f>IFERROR('AAL mundo '!$O222/(Indicadores!$O222)*100,0)</f>
        <v>5.0025236980972307</v>
      </c>
    </row>
    <row r="223" spans="1:26">
      <c r="A223" s="254" t="str">
        <f>'AAL mundo '!A223</f>
        <v>Europe and Central Asia</v>
      </c>
      <c r="B223" s="254" t="str">
        <f>'AAL mundo '!B223</f>
        <v>MKD</v>
      </c>
      <c r="C223" s="254" t="str">
        <f>'AAL mundo '!C223</f>
        <v>The former Yugoslav Republic of Macedonia</v>
      </c>
      <c r="D223" s="254" t="str">
        <f>'AAL mundo '!D223</f>
        <v/>
      </c>
      <c r="E223" s="254" t="str">
        <f>'AAL mundo '!E223</f>
        <v>Upper middle income</v>
      </c>
      <c r="F223" s="255">
        <f>'AAL mundo '!F223</f>
        <v>32996.400000000001</v>
      </c>
      <c r="G223" s="189">
        <f>IFERROR('AAL mundo '!$G223/(Indicadores!$I223)*100,0)</f>
        <v>2.0706657483211726</v>
      </c>
      <c r="H223" s="186">
        <f>IFERROR('AAL mundo '!$G223/(Indicadores!$K223)*100,0)</f>
        <v>6.8435600747158665</v>
      </c>
      <c r="I223" s="186">
        <f>IFERROR('AAL mundo '!$G223/(Indicadores!$M223)*100,0)</f>
        <v>19.802117468261152</v>
      </c>
      <c r="J223" s="187">
        <f>IFERROR('AAL mundo '!$G223/(Indicadores!$O223)*100,0)</f>
        <v>1.4715428053435884</v>
      </c>
      <c r="K223" s="189">
        <f>IFERROR('AAL mundo '!$I223/(Indicadores!$I223)*100,0)</f>
        <v>0</v>
      </c>
      <c r="L223" s="186">
        <f>IFERROR('AAL mundo '!$I223/(Indicadores!$K223)*100,0)</f>
        <v>0</v>
      </c>
      <c r="M223" s="186">
        <f>IFERROR('AAL mundo '!$I223/(Indicadores!$M223)*100,0)</f>
        <v>0</v>
      </c>
      <c r="N223" s="187">
        <f>IFERROR('AAL mundo '!$I223/(Indicadores!$O223)*100,0)</f>
        <v>0</v>
      </c>
      <c r="O223" s="189">
        <f>IFERROR('AAL mundo '!$K223/(Indicadores!$I223)*100,0)</f>
        <v>0</v>
      </c>
      <c r="P223" s="186">
        <f>IFERROR('AAL mundo '!$K223/(Indicadores!$K223)*100,0)</f>
        <v>0</v>
      </c>
      <c r="Q223" s="186">
        <f>IFERROR('AAL mundo '!$K223/(Indicadores!$M223)*100,0)</f>
        <v>0</v>
      </c>
      <c r="R223" s="187">
        <f>IFERROR('AAL mundo '!$K223/(Indicadores!$O223)*100,0)</f>
        <v>0</v>
      </c>
      <c r="S223" s="189">
        <f>IFERROR('AAL mundo '!$M223/(Indicadores!$I223)*100,0)</f>
        <v>0.3840115077808115</v>
      </c>
      <c r="T223" s="186">
        <f>IFERROR('AAL mundo '!$M223/(Indicadores!$K223)*100,0)</f>
        <v>1.2691598463010765</v>
      </c>
      <c r="U223" s="186">
        <f>IFERROR('AAL mundo '!$M223/(Indicadores!$M223)*100,0)</f>
        <v>3.6723652730552856</v>
      </c>
      <c r="V223" s="187">
        <f>IFERROR('AAL mundo '!$M223/(Indicadores!$O223)*100,0)</f>
        <v>0.27290226435732196</v>
      </c>
      <c r="W223" s="189">
        <f>IFERROR('AAL mundo '!$O223/(Indicadores!$I223)*100,0)</f>
        <v>2.4546772561019838</v>
      </c>
      <c r="X223" s="186">
        <f>IFERROR('AAL mundo '!$O223/(Indicadores!$K223)*100,0)</f>
        <v>8.1127199210169429</v>
      </c>
      <c r="Y223" s="186">
        <f>IFERROR('AAL mundo '!$O223/(Indicadores!$M223)*100,0)</f>
        <v>23.474482741316439</v>
      </c>
      <c r="Z223" s="187">
        <f>IFERROR('AAL mundo '!$O223/(Indicadores!$O223)*100,0)</f>
        <v>1.7444450697009104</v>
      </c>
    </row>
    <row r="224" spans="1:26">
      <c r="A224" s="254" t="str">
        <f>'AAL mundo '!A224</f>
        <v>East Asia and the Pacific</v>
      </c>
      <c r="B224" s="254" t="str">
        <f>'AAL mundo '!B224</f>
        <v>TLS</v>
      </c>
      <c r="C224" s="254" t="str">
        <f>'AAL mundo '!C224</f>
        <v>Timor-Leste</v>
      </c>
      <c r="D224" s="254" t="str">
        <f>'AAL mundo '!D224</f>
        <v>SIDS</v>
      </c>
      <c r="E224" s="254" t="str">
        <f>'AAL mundo '!E224</f>
        <v>N.D</v>
      </c>
      <c r="F224" s="255">
        <f>'AAL mundo '!F224</f>
        <v>12524.2</v>
      </c>
      <c r="G224" s="189">
        <f>IFERROR('AAL mundo '!$G224/(Indicadores!$I224)*100,0)</f>
        <v>42.461548928560418</v>
      </c>
      <c r="H224" s="186">
        <f>IFERROR('AAL mundo '!$G224/(Indicadores!$K224)*100,0)</f>
        <v>67.487639230914453</v>
      </c>
      <c r="I224" s="186">
        <f>IFERROR('AAL mundo '!$G224/(Indicadores!$M224)*100,0)</f>
        <v>14.691262701482714</v>
      </c>
      <c r="J224" s="187">
        <f>IFERROR('AAL mundo '!$G224/(Indicadores!$O224)*100,0)</f>
        <v>9.395324823092146</v>
      </c>
      <c r="K224" s="189">
        <f>IFERROR('AAL mundo '!$I224/(Indicadores!$I224)*100,0)</f>
        <v>0</v>
      </c>
      <c r="L224" s="186">
        <f>IFERROR('AAL mundo '!$I224/(Indicadores!$K224)*100,0)</f>
        <v>0</v>
      </c>
      <c r="M224" s="186">
        <f>IFERROR('AAL mundo '!$I224/(Indicadores!$M224)*100,0)</f>
        <v>0</v>
      </c>
      <c r="N224" s="187">
        <f>IFERROR('AAL mundo '!$I224/(Indicadores!$O224)*100,0)</f>
        <v>0</v>
      </c>
      <c r="O224" s="189">
        <f>IFERROR('AAL mundo '!$K224/(Indicadores!$I224)*100,0)</f>
        <v>0.72757965950240611</v>
      </c>
      <c r="P224" s="186">
        <f>IFERROR('AAL mundo '!$K224/(Indicadores!$K224)*100,0)</f>
        <v>1.1564023171849631</v>
      </c>
      <c r="Q224" s="186">
        <f>IFERROR('AAL mundo '!$K224/(Indicadores!$M224)*100,0)</f>
        <v>0.25173513881910065</v>
      </c>
      <c r="R224" s="187">
        <f>IFERROR('AAL mundo '!$K224/(Indicadores!$O224)*100,0)</f>
        <v>0.16098911622844664</v>
      </c>
      <c r="S224" s="189">
        <f>IFERROR('AAL mundo '!$M224/(Indicadores!$I224)*100,0)</f>
        <v>2.0081198602266408</v>
      </c>
      <c r="T224" s="186">
        <f>IFERROR('AAL mundo '!$M224/(Indicadores!$K224)*100,0)</f>
        <v>3.1916703954304979</v>
      </c>
      <c r="U224" s="186">
        <f>IFERROR('AAL mundo '!$M224/(Indicadores!$M224)*100,0)</f>
        <v>0.69478898314071769</v>
      </c>
      <c r="V224" s="187">
        <f>IFERROR('AAL mundo '!$M224/(Indicadores!$O224)*100,0)</f>
        <v>0.44432996079051268</v>
      </c>
      <c r="W224" s="189">
        <f>IFERROR('AAL mundo '!$O224/(Indicadores!$I224)*100,0)</f>
        <v>45.197248448289464</v>
      </c>
      <c r="X224" s="186">
        <f>IFERROR('AAL mundo '!$O224/(Indicadores!$K224)*100,0)</f>
        <v>71.835711943529915</v>
      </c>
      <c r="Y224" s="186">
        <f>IFERROR('AAL mundo '!$O224/(Indicadores!$M224)*100,0)</f>
        <v>15.637786823442532</v>
      </c>
      <c r="Z224" s="187">
        <f>IFERROR('AAL mundo '!$O224/(Indicadores!$O224)*100,0)</f>
        <v>10.000643900111104</v>
      </c>
    </row>
    <row r="225" spans="1:26">
      <c r="A225" s="254" t="str">
        <f>'AAL mundo '!A225</f>
        <v>Sub-Saharan Africa</v>
      </c>
      <c r="B225" s="254" t="str">
        <f>'AAL mundo '!B225</f>
        <v>TGO</v>
      </c>
      <c r="C225" s="254" t="str">
        <f>'AAL mundo '!C225</f>
        <v>Togo</v>
      </c>
      <c r="D225" s="254" t="str">
        <f>'AAL mundo '!D225</f>
        <v/>
      </c>
      <c r="E225" s="254" t="str">
        <f>'AAL mundo '!E225</f>
        <v>Low income</v>
      </c>
      <c r="F225" s="255">
        <f>'AAL mundo '!F225</f>
        <v>12513.7</v>
      </c>
      <c r="G225" s="189">
        <f>IFERROR('AAL mundo '!$G225/(Indicadores!$I225)*100,0)</f>
        <v>0</v>
      </c>
      <c r="H225" s="186">
        <f>IFERROR('AAL mundo '!$G225/(Indicadores!$K225)*100,0)</f>
        <v>0</v>
      </c>
      <c r="I225" s="186">
        <f>IFERROR('AAL mundo '!$G225/(Indicadores!$M225)*100,0)</f>
        <v>0</v>
      </c>
      <c r="J225" s="187">
        <f>IFERROR('AAL mundo '!$G225/(Indicadores!$O225)*100,0)</f>
        <v>0</v>
      </c>
      <c r="K225" s="189">
        <f>IFERROR('AAL mundo '!$I225/(Indicadores!$I225)*100,0)</f>
        <v>0</v>
      </c>
      <c r="L225" s="186">
        <f>IFERROR('AAL mundo '!$I225/(Indicadores!$K225)*100,0)</f>
        <v>0</v>
      </c>
      <c r="M225" s="186">
        <f>IFERROR('AAL mundo '!$I225/(Indicadores!$M225)*100,0)</f>
        <v>0</v>
      </c>
      <c r="N225" s="187">
        <f>IFERROR('AAL mundo '!$I225/(Indicadores!$O225)*100,0)</f>
        <v>0</v>
      </c>
      <c r="O225" s="189">
        <f>IFERROR('AAL mundo '!$K225/(Indicadores!$I225)*100,0)</f>
        <v>0</v>
      </c>
      <c r="P225" s="186">
        <f>IFERROR('AAL mundo '!$K225/(Indicadores!$K225)*100,0)</f>
        <v>0</v>
      </c>
      <c r="Q225" s="186">
        <f>IFERROR('AAL mundo '!$K225/(Indicadores!$M225)*100,0)</f>
        <v>0</v>
      </c>
      <c r="R225" s="187">
        <f>IFERROR('AAL mundo '!$K225/(Indicadores!$O225)*100,0)</f>
        <v>0</v>
      </c>
      <c r="S225" s="189">
        <f>IFERROR('AAL mundo '!$M225/(Indicadores!$I225)*100,0)</f>
        <v>21.632560746213965</v>
      </c>
      <c r="T225" s="186">
        <f>IFERROR('AAL mundo '!$M225/(Indicadores!$K225)*100,0)</f>
        <v>14.580042466951165</v>
      </c>
      <c r="U225" s="186">
        <f>IFERROR('AAL mundo '!$M225/(Indicadores!$M225)*100,0)</f>
        <v>7.2460654875205197</v>
      </c>
      <c r="V225" s="187">
        <f>IFERROR('AAL mundo '!$M225/(Indicadores!$O225)*100,0)</f>
        <v>3.955391923307769</v>
      </c>
      <c r="W225" s="189">
        <f>IFERROR('AAL mundo '!$O225/(Indicadores!$I225)*100,0)</f>
        <v>21.632560746213965</v>
      </c>
      <c r="X225" s="186">
        <f>IFERROR('AAL mundo '!$O225/(Indicadores!$K225)*100,0)</f>
        <v>14.580042466951165</v>
      </c>
      <c r="Y225" s="186">
        <f>IFERROR('AAL mundo '!$O225/(Indicadores!$M225)*100,0)</f>
        <v>7.2460654875205197</v>
      </c>
      <c r="Z225" s="187">
        <f>IFERROR('AAL mundo '!$O225/(Indicadores!$O225)*100,0)</f>
        <v>3.955391923307769</v>
      </c>
    </row>
    <row r="226" spans="1:26">
      <c r="A226" s="254" t="str">
        <f>'AAL mundo '!A226</f>
        <v>East Asia and the Pacific</v>
      </c>
      <c r="B226" s="254" t="str">
        <f>'AAL mundo '!B226</f>
        <v>TON</v>
      </c>
      <c r="C226" s="254" t="str">
        <f>'AAL mundo '!C226</f>
        <v>Tonga</v>
      </c>
      <c r="D226" s="254" t="str">
        <f>'AAL mundo '!D226</f>
        <v>SIDS</v>
      </c>
      <c r="E226" s="254" t="str">
        <f>'AAL mundo '!E226</f>
        <v>Upper middle income</v>
      </c>
      <c r="F226" s="255">
        <f>'AAL mundo '!F226</f>
        <v>1303.32</v>
      </c>
      <c r="G226" s="189">
        <f>IFERROR('AAL mundo '!$G226/(Indicadores!$I226)*100,0)</f>
        <v>122.95703942983181</v>
      </c>
      <c r="H226" s="186">
        <f>IFERROR('AAL mundo '!$G226/(Indicadores!$K226)*100,0)</f>
        <v>18.341657815499772</v>
      </c>
      <c r="I226" s="186">
        <f>IFERROR('AAL mundo '!$G226/(Indicadores!$M226)*100,0)</f>
        <v>36.3710460956625</v>
      </c>
      <c r="J226" s="187">
        <f>IFERROR('AAL mundo '!$G226/(Indicadores!$O226)*100,0)</f>
        <v>11.09286726716736</v>
      </c>
      <c r="K226" s="189">
        <f>IFERROR('AAL mundo '!$I226/(Indicadores!$I226)*100,0)</f>
        <v>1069.5427250702385</v>
      </c>
      <c r="L226" s="186">
        <f>IFERROR('AAL mundo '!$I226/(Indicadores!$K226)*100,0)</f>
        <v>159.54504738616816</v>
      </c>
      <c r="M226" s="186">
        <f>IFERROR('AAL mundo '!$I226/(Indicadores!$M226)*100,0)</f>
        <v>316.37381588883738</v>
      </c>
      <c r="N226" s="187">
        <f>IFERROR('AAL mundo '!$I226/(Indicadores!$O226)*100,0)</f>
        <v>96.491388706046834</v>
      </c>
      <c r="O226" s="189">
        <f>IFERROR('AAL mundo '!$K226/(Indicadores!$I226)*100,0)</f>
        <v>6.6066468947372305</v>
      </c>
      <c r="P226" s="186">
        <f>IFERROR('AAL mundo '!$K226/(Indicadores!$K226)*100,0)</f>
        <v>0.98552191247461463</v>
      </c>
      <c r="Q226" s="186">
        <f>IFERROR('AAL mundo '!$K226/(Indicadores!$M226)*100,0)</f>
        <v>1.9542651633490296</v>
      </c>
      <c r="R226" s="187">
        <f>IFERROR('AAL mundo '!$K226/(Indicadores!$O226)*100,0)</f>
        <v>0.59603465913138054</v>
      </c>
      <c r="S226" s="189">
        <f>IFERROR('AAL mundo '!$M226/(Indicadores!$I226)*100,0)</f>
        <v>0</v>
      </c>
      <c r="T226" s="186">
        <f>IFERROR('AAL mundo '!$M226/(Indicadores!$K226)*100,0)</f>
        <v>0</v>
      </c>
      <c r="U226" s="186">
        <f>IFERROR('AAL mundo '!$M226/(Indicadores!$M226)*100,0)</f>
        <v>0</v>
      </c>
      <c r="V226" s="187">
        <f>IFERROR('AAL mundo '!$M226/(Indicadores!$O226)*100,0)</f>
        <v>0</v>
      </c>
      <c r="W226" s="189">
        <f>IFERROR('AAL mundo '!$O226/(Indicadores!$I226)*100,0)</f>
        <v>1199.1064113948075</v>
      </c>
      <c r="X226" s="186">
        <f>IFERROR('AAL mundo '!$O226/(Indicadores!$K226)*100,0)</f>
        <v>178.87222711414256</v>
      </c>
      <c r="Y226" s="186">
        <f>IFERROR('AAL mundo '!$O226/(Indicadores!$M226)*100,0)</f>
        <v>354.69912714784891</v>
      </c>
      <c r="Z226" s="187">
        <f>IFERROR('AAL mundo '!$O226/(Indicadores!$O226)*100,0)</f>
        <v>108.18029063234557</v>
      </c>
    </row>
    <row r="227" spans="1:26">
      <c r="A227" s="254" t="str">
        <f>'AAL mundo '!A227</f>
        <v>LAC</v>
      </c>
      <c r="B227" s="254" t="str">
        <f>'AAL mundo '!B227</f>
        <v>TTO</v>
      </c>
      <c r="C227" s="254" t="str">
        <f>'AAL mundo '!C227</f>
        <v>Trinidad and Tobago</v>
      </c>
      <c r="D227" s="254" t="str">
        <f>'AAL mundo '!D227</f>
        <v>SIDS</v>
      </c>
      <c r="E227" s="254" t="str">
        <f>'AAL mundo '!E227</f>
        <v>High income: nonOECD</v>
      </c>
      <c r="F227" s="255">
        <f>'AAL mundo '!F227</f>
        <v>68647.899999999994</v>
      </c>
      <c r="G227" s="189">
        <f>IFERROR('AAL mundo '!$G227/(Indicadores!$I227)*100,0)</f>
        <v>50.21386245308976</v>
      </c>
      <c r="H227" s="186">
        <f>IFERROR('AAL mundo '!$G227/(Indicadores!$K227)*100,0)</f>
        <v>85.425091166660721</v>
      </c>
      <c r="I227" s="186">
        <f>IFERROR('AAL mundo '!$G227/(Indicadores!$M227)*100,0)</f>
        <v>167.07104255012271</v>
      </c>
      <c r="J227" s="187">
        <f>IFERROR('AAL mundo '!$G227/(Indicadores!$O227)*100,0)</f>
        <v>26.591176391052802</v>
      </c>
      <c r="K227" s="189">
        <f>IFERROR('AAL mundo '!$I227/(Indicadores!$I227)*100,0)</f>
        <v>2.0199768861872682</v>
      </c>
      <c r="L227" s="186">
        <f>IFERROR('AAL mundo '!$I227/(Indicadores!$K227)*100,0)</f>
        <v>3.4364357017606206</v>
      </c>
      <c r="M227" s="186">
        <f>IFERROR('AAL mundo '!$I227/(Indicadores!$M227)*100,0)</f>
        <v>6.7208461531461348</v>
      </c>
      <c r="N227" s="187">
        <f>IFERROR('AAL mundo '!$I227/(Indicadores!$O227)*100,0)</f>
        <v>1.069695878038359</v>
      </c>
      <c r="O227" s="189">
        <f>IFERROR('AAL mundo '!$K227/(Indicadores!$I227)*100,0)</f>
        <v>0</v>
      </c>
      <c r="P227" s="186">
        <f>IFERROR('AAL mundo '!$K227/(Indicadores!$K227)*100,0)</f>
        <v>0</v>
      </c>
      <c r="Q227" s="186">
        <f>IFERROR('AAL mundo '!$K227/(Indicadores!$M227)*100,0)</f>
        <v>0</v>
      </c>
      <c r="R227" s="187">
        <f>IFERROR('AAL mundo '!$K227/(Indicadores!$O227)*100,0)</f>
        <v>0</v>
      </c>
      <c r="S227" s="189">
        <f>IFERROR('AAL mundo '!$M227/(Indicadores!$I227)*100,0)</f>
        <v>3.2852001068099858E-2</v>
      </c>
      <c r="T227" s="186">
        <f>IFERROR('AAL mundo '!$M227/(Indicadores!$K227)*100,0)</f>
        <v>5.5888654031970075E-2</v>
      </c>
      <c r="U227" s="186">
        <f>IFERROR('AAL mundo '!$M227/(Indicadores!$M227)*100,0)</f>
        <v>0.1093048373530856</v>
      </c>
      <c r="V227" s="187">
        <f>IFERROR('AAL mundo '!$M227/(Indicadores!$O227)*100,0)</f>
        <v>1.7397055564427024E-2</v>
      </c>
      <c r="W227" s="189">
        <f>IFERROR('AAL mundo '!$O227/(Indicadores!$I227)*100,0)</f>
        <v>52.266691340345126</v>
      </c>
      <c r="X227" s="186">
        <f>IFERROR('AAL mundo '!$O227/(Indicadores!$K227)*100,0)</f>
        <v>88.917415522453311</v>
      </c>
      <c r="Y227" s="186">
        <f>IFERROR('AAL mundo '!$O227/(Indicadores!$M227)*100,0)</f>
        <v>173.90119354062193</v>
      </c>
      <c r="Z227" s="187">
        <f>IFERROR('AAL mundo '!$O227/(Indicadores!$O227)*100,0)</f>
        <v>27.678269324655592</v>
      </c>
    </row>
    <row r="228" spans="1:26">
      <c r="A228" s="254" t="str">
        <f>'AAL mundo '!A228</f>
        <v>Middle East and North Africa</v>
      </c>
      <c r="B228" s="254" t="str">
        <f>'AAL mundo '!B228</f>
        <v>TUN</v>
      </c>
      <c r="C228" s="254" t="str">
        <f>'AAL mundo '!C228</f>
        <v>Tunisia</v>
      </c>
      <c r="D228" s="254" t="str">
        <f>'AAL mundo '!D228</f>
        <v/>
      </c>
      <c r="E228" s="254" t="str">
        <f>'AAL mundo '!E228</f>
        <v>Upper middle income</v>
      </c>
      <c r="F228" s="255">
        <f>'AAL mundo '!F228</f>
        <v>178846</v>
      </c>
      <c r="G228" s="189">
        <f>IFERROR('AAL mundo '!$G228/(Indicadores!$I228)*100,0)</f>
        <v>2.3781904790408888</v>
      </c>
      <c r="H228" s="186">
        <f>IFERROR('AAL mundo '!$G228/(Indicadores!$K228)*100,0)</f>
        <v>14.170515576786782</v>
      </c>
      <c r="I228" s="186">
        <f>IFERROR('AAL mundo '!$G228/(Indicadores!$M228)*100,0)</f>
        <v>3.4602718515001163</v>
      </c>
      <c r="J228" s="187">
        <f>IFERROR('AAL mundo '!$G228/(Indicadores!$O228)*100,0)</f>
        <v>1.2819667007851483</v>
      </c>
      <c r="K228" s="189">
        <f>IFERROR('AAL mundo '!$I228/(Indicadores!$I228)*100,0)</f>
        <v>0</v>
      </c>
      <c r="L228" s="186">
        <f>IFERROR('AAL mundo '!$I228/(Indicadores!$K228)*100,0)</f>
        <v>0</v>
      </c>
      <c r="M228" s="186">
        <f>IFERROR('AAL mundo '!$I228/(Indicadores!$M228)*100,0)</f>
        <v>0</v>
      </c>
      <c r="N228" s="187">
        <f>IFERROR('AAL mundo '!$I228/(Indicadores!$O228)*100,0)</f>
        <v>0</v>
      </c>
      <c r="O228" s="189">
        <f>IFERROR('AAL mundo '!$K228/(Indicadores!$I228)*100,0)</f>
        <v>0</v>
      </c>
      <c r="P228" s="186">
        <f>IFERROR('AAL mundo '!$K228/(Indicadores!$K228)*100,0)</f>
        <v>0</v>
      </c>
      <c r="Q228" s="186">
        <f>IFERROR('AAL mundo '!$K228/(Indicadores!$M228)*100,0)</f>
        <v>0</v>
      </c>
      <c r="R228" s="187">
        <f>IFERROR('AAL mundo '!$K228/(Indicadores!$O228)*100,0)</f>
        <v>0</v>
      </c>
      <c r="S228" s="189">
        <f>IFERROR('AAL mundo '!$M228/(Indicadores!$I228)*100,0)</f>
        <v>0.54934022280551442</v>
      </c>
      <c r="T228" s="186">
        <f>IFERROR('AAL mundo '!$M228/(Indicadores!$K228)*100,0)</f>
        <v>3.2732593342819554</v>
      </c>
      <c r="U228" s="186">
        <f>IFERROR('AAL mundo '!$M228/(Indicadores!$M228)*100,0)</f>
        <v>0.79929111087743199</v>
      </c>
      <c r="V228" s="187">
        <f>IFERROR('AAL mundo '!$M228/(Indicadores!$O228)*100,0)</f>
        <v>0.2961225685011481</v>
      </c>
      <c r="W228" s="189">
        <f>IFERROR('AAL mundo '!$O228/(Indicadores!$I228)*100,0)</f>
        <v>2.9275307018464032</v>
      </c>
      <c r="X228" s="186">
        <f>IFERROR('AAL mundo '!$O228/(Indicadores!$K228)*100,0)</f>
        <v>17.443774911068736</v>
      </c>
      <c r="Y228" s="186">
        <f>IFERROR('AAL mundo '!$O228/(Indicadores!$M228)*100,0)</f>
        <v>4.2595629623775482</v>
      </c>
      <c r="Z228" s="187">
        <f>IFERROR('AAL mundo '!$O228/(Indicadores!$O228)*100,0)</f>
        <v>1.5780892692862967</v>
      </c>
    </row>
    <row r="229" spans="1:26">
      <c r="A229" s="254" t="str">
        <f>'AAL mundo '!A229</f>
        <v>Europe and Central Asia</v>
      </c>
      <c r="B229" s="254" t="str">
        <f>'AAL mundo '!B229</f>
        <v>TUR</v>
      </c>
      <c r="C229" s="254" t="str">
        <f>'AAL mundo '!C229</f>
        <v>Turkey</v>
      </c>
      <c r="D229" s="254" t="str">
        <f>'AAL mundo '!D229</f>
        <v/>
      </c>
      <c r="E229" s="254" t="str">
        <f>'AAL mundo '!E229</f>
        <v>Upper middle income</v>
      </c>
      <c r="F229" s="255">
        <f>'AAL mundo '!F229</f>
        <v>1947250</v>
      </c>
      <c r="G229" s="189">
        <f>IFERROR('AAL mundo '!$G229/(Indicadores!$I229)*100,0)</f>
        <v>3.938039158717372</v>
      </c>
      <c r="H229" s="186">
        <f>IFERROR('AAL mundo '!$G229/(Indicadores!$K229)*100,0)</f>
        <v>4.814568301859584</v>
      </c>
      <c r="I229" s="186">
        <f>IFERROR('AAL mundo '!$G229/(Indicadores!$M229)*100,0)</f>
        <v>14.479244975452172</v>
      </c>
      <c r="J229" s="187">
        <f>IFERROR('AAL mundo '!$G229/(Indicadores!$O229)*100,0)</f>
        <v>1.8843009107855631</v>
      </c>
      <c r="K229" s="189">
        <f>IFERROR('AAL mundo '!$I229/(Indicadores!$I229)*100,0)</f>
        <v>0</v>
      </c>
      <c r="L229" s="186">
        <f>IFERROR('AAL mundo '!$I229/(Indicadores!$K229)*100,0)</f>
        <v>0</v>
      </c>
      <c r="M229" s="186">
        <f>IFERROR('AAL mundo '!$I229/(Indicadores!$M229)*100,0)</f>
        <v>0</v>
      </c>
      <c r="N229" s="187">
        <f>IFERROR('AAL mundo '!$I229/(Indicadores!$O229)*100,0)</f>
        <v>0</v>
      </c>
      <c r="O229" s="189">
        <f>IFERROR('AAL mundo '!$K229/(Indicadores!$I229)*100,0)</f>
        <v>0</v>
      </c>
      <c r="P229" s="186">
        <f>IFERROR('AAL mundo '!$K229/(Indicadores!$K229)*100,0)</f>
        <v>0</v>
      </c>
      <c r="Q229" s="186">
        <f>IFERROR('AAL mundo '!$K229/(Indicadores!$M229)*100,0)</f>
        <v>0</v>
      </c>
      <c r="R229" s="187">
        <f>IFERROR('AAL mundo '!$K229/(Indicadores!$O229)*100,0)</f>
        <v>0</v>
      </c>
      <c r="S229" s="189">
        <f>IFERROR('AAL mundo '!$M229/(Indicadores!$I229)*100,0)</f>
        <v>0.41229331209182057</v>
      </c>
      <c r="T229" s="186">
        <f>IFERROR('AAL mundo '!$M229/(Indicadores!$K229)*100,0)</f>
        <v>0.5040615980346177</v>
      </c>
      <c r="U229" s="186">
        <f>IFERROR('AAL mundo '!$M229/(Indicadores!$M229)*100,0)</f>
        <v>1.5159056644480826</v>
      </c>
      <c r="V229" s="187">
        <f>IFERROR('AAL mundo '!$M229/(Indicadores!$O229)*100,0)</f>
        <v>0.19727702853479168</v>
      </c>
      <c r="W229" s="189">
        <f>IFERROR('AAL mundo '!$O229/(Indicadores!$I229)*100,0)</f>
        <v>4.3503324708091924</v>
      </c>
      <c r="X229" s="186">
        <f>IFERROR('AAL mundo '!$O229/(Indicadores!$K229)*100,0)</f>
        <v>5.3186298998942014</v>
      </c>
      <c r="Y229" s="186">
        <f>IFERROR('AAL mundo '!$O229/(Indicadores!$M229)*100,0)</f>
        <v>15.995150639900253</v>
      </c>
      <c r="Z229" s="187">
        <f>IFERROR('AAL mundo '!$O229/(Indicadores!$O229)*100,0)</f>
        <v>2.0815779393203546</v>
      </c>
    </row>
    <row r="230" spans="1:26">
      <c r="A230" s="254" t="str">
        <f>'AAL mundo '!A230</f>
        <v>Europe and Central Asia</v>
      </c>
      <c r="B230" s="254" t="str">
        <f>'AAL mundo '!B230</f>
        <v>TKM</v>
      </c>
      <c r="C230" s="254" t="str">
        <f>'AAL mundo '!C230</f>
        <v>Turkmenistan</v>
      </c>
      <c r="D230" s="254" t="str">
        <f>'AAL mundo '!D230</f>
        <v/>
      </c>
      <c r="E230" s="254" t="str">
        <f>'AAL mundo '!E230</f>
        <v>Upper middle income</v>
      </c>
      <c r="F230" s="255">
        <f>'AAL mundo '!F230</f>
        <v>36127</v>
      </c>
      <c r="G230" s="189">
        <f>IFERROR('AAL mundo '!$G230/(Indicadores!$I230)*100,0)</f>
        <v>0</v>
      </c>
      <c r="H230" s="186">
        <f>IFERROR('AAL mundo '!$G230/(Indicadores!$K230)*100,0)</f>
        <v>0</v>
      </c>
      <c r="I230" s="186">
        <f>IFERROR('AAL mundo '!$G230/(Indicadores!$M230)*100,0)</f>
        <v>1.7952991690216666</v>
      </c>
      <c r="J230" s="187">
        <f>IFERROR('AAL mundo '!$G230/(Indicadores!$O230)*100,0)</f>
        <v>0.94786343129777406</v>
      </c>
      <c r="K230" s="189">
        <f>IFERROR('AAL mundo '!$I230/(Indicadores!$I230)*100,0)</f>
        <v>0</v>
      </c>
      <c r="L230" s="186">
        <f>IFERROR('AAL mundo '!$I230/(Indicadores!$K230)*100,0)</f>
        <v>0</v>
      </c>
      <c r="M230" s="186">
        <f>IFERROR('AAL mundo '!$I230/(Indicadores!$M230)*100,0)</f>
        <v>0</v>
      </c>
      <c r="N230" s="187">
        <f>IFERROR('AAL mundo '!$I230/(Indicadores!$O230)*100,0)</f>
        <v>0</v>
      </c>
      <c r="O230" s="189">
        <f>IFERROR('AAL mundo '!$K230/(Indicadores!$I230)*100,0)</f>
        <v>0</v>
      </c>
      <c r="P230" s="186">
        <f>IFERROR('AAL mundo '!$K230/(Indicadores!$K230)*100,0)</f>
        <v>0</v>
      </c>
      <c r="Q230" s="186">
        <f>IFERROR('AAL mundo '!$K230/(Indicadores!$M230)*100,0)</f>
        <v>0</v>
      </c>
      <c r="R230" s="187">
        <f>IFERROR('AAL mundo '!$K230/(Indicadores!$O230)*100,0)</f>
        <v>0</v>
      </c>
      <c r="S230" s="189">
        <f>IFERROR('AAL mundo '!$M230/(Indicadores!$I230)*100,0)</f>
        <v>0</v>
      </c>
      <c r="T230" s="186">
        <f>IFERROR('AAL mundo '!$M230/(Indicadores!$K230)*100,0)</f>
        <v>0</v>
      </c>
      <c r="U230" s="186">
        <f>IFERROR('AAL mundo '!$M230/(Indicadores!$M230)*100,0)</f>
        <v>6.6878391382100624</v>
      </c>
      <c r="V230" s="187">
        <f>IFERROR('AAL mundo '!$M230/(Indicadores!$O230)*100,0)</f>
        <v>3.5309759303045909</v>
      </c>
      <c r="W230" s="189">
        <f>IFERROR('AAL mundo '!$O230/(Indicadores!$I230)*100,0)</f>
        <v>0</v>
      </c>
      <c r="X230" s="186">
        <f>IFERROR('AAL mundo '!$O230/(Indicadores!$K230)*100,0)</f>
        <v>0</v>
      </c>
      <c r="Y230" s="186">
        <f>IFERROR('AAL mundo '!$O230/(Indicadores!$M230)*100,0)</f>
        <v>8.4831383072317283</v>
      </c>
      <c r="Z230" s="187">
        <f>IFERROR('AAL mundo '!$O230/(Indicadores!$O230)*100,0)</f>
        <v>4.4788393616023647</v>
      </c>
    </row>
    <row r="231" spans="1:26">
      <c r="A231" s="254" t="str">
        <f>'AAL mundo '!A231</f>
        <v>LAC</v>
      </c>
      <c r="B231" s="254" t="str">
        <f>'AAL mundo '!B231</f>
        <v>TCA</v>
      </c>
      <c r="C231" s="254" t="str">
        <f>'AAL mundo '!C231</f>
        <v>Turks and Caicos Islands</v>
      </c>
      <c r="D231" s="254" t="str">
        <f>'AAL mundo '!D231</f>
        <v>SIDS</v>
      </c>
      <c r="E231" s="254" t="str">
        <f>'AAL mundo '!E231</f>
        <v>High income: nonOECD</v>
      </c>
      <c r="F231" s="255">
        <f>'AAL mundo '!F231</f>
        <v>1049.28</v>
      </c>
      <c r="G231" s="189">
        <f>IFERROR('AAL mundo '!$G231/(Indicadores!$I231)*100,0)</f>
        <v>0</v>
      </c>
      <c r="H231" s="186">
        <f>IFERROR('AAL mundo '!$G231/(Indicadores!$K231)*100,0)</f>
        <v>0</v>
      </c>
      <c r="I231" s="186">
        <f>IFERROR('AAL mundo '!$G231/(Indicadores!$M231)*100,0)</f>
        <v>0</v>
      </c>
      <c r="J231" s="187">
        <f>IFERROR('AAL mundo '!$G231/(Indicadores!$O231)*100,0)</f>
        <v>0</v>
      </c>
      <c r="K231" s="189">
        <f>IFERROR('AAL mundo '!$I231/(Indicadores!$I231)*100,0)</f>
        <v>0</v>
      </c>
      <c r="L231" s="186">
        <f>IFERROR('AAL mundo '!$I231/(Indicadores!$K231)*100,0)</f>
        <v>0</v>
      </c>
      <c r="M231" s="186">
        <f>IFERROR('AAL mundo '!$I231/(Indicadores!$M231)*100,0)</f>
        <v>0</v>
      </c>
      <c r="N231" s="187">
        <f>IFERROR('AAL mundo '!$I231/(Indicadores!$O231)*100,0)</f>
        <v>0</v>
      </c>
      <c r="O231" s="189">
        <f>IFERROR('AAL mundo '!$K231/(Indicadores!$I231)*100,0)</f>
        <v>0</v>
      </c>
      <c r="P231" s="186">
        <f>IFERROR('AAL mundo '!$K231/(Indicadores!$K231)*100,0)</f>
        <v>0</v>
      </c>
      <c r="Q231" s="186">
        <f>IFERROR('AAL mundo '!$K231/(Indicadores!$M231)*100,0)</f>
        <v>0</v>
      </c>
      <c r="R231" s="187">
        <f>IFERROR('AAL mundo '!$K231/(Indicadores!$O231)*100,0)</f>
        <v>0</v>
      </c>
      <c r="S231" s="189">
        <f>IFERROR('AAL mundo '!$M231/(Indicadores!$I231)*100,0)</f>
        <v>0</v>
      </c>
      <c r="T231" s="186">
        <f>IFERROR('AAL mundo '!$M231/(Indicadores!$K231)*100,0)</f>
        <v>0</v>
      </c>
      <c r="U231" s="186">
        <f>IFERROR('AAL mundo '!$M231/(Indicadores!$M231)*100,0)</f>
        <v>0</v>
      </c>
      <c r="V231" s="187">
        <f>IFERROR('AAL mundo '!$M231/(Indicadores!$O231)*100,0)</f>
        <v>0</v>
      </c>
      <c r="W231" s="189">
        <f>IFERROR('AAL mundo '!$O231/(Indicadores!$I231)*100,0)</f>
        <v>0</v>
      </c>
      <c r="X231" s="186">
        <f>IFERROR('AAL mundo '!$O231/(Indicadores!$K231)*100,0)</f>
        <v>0</v>
      </c>
      <c r="Y231" s="186">
        <f>IFERROR('AAL mundo '!$O231/(Indicadores!$M231)*100,0)</f>
        <v>0</v>
      </c>
      <c r="Z231" s="187">
        <f>IFERROR('AAL mundo '!$O231/(Indicadores!$O231)*100,0)</f>
        <v>0</v>
      </c>
    </row>
    <row r="232" spans="1:26">
      <c r="A232" s="254" t="str">
        <f>'AAL mundo '!A232</f>
        <v>East Asia and the Pacific</v>
      </c>
      <c r="B232" s="254" t="str">
        <f>'AAL mundo '!B232</f>
        <v>TUV</v>
      </c>
      <c r="C232" s="254" t="str">
        <f>'AAL mundo '!C232</f>
        <v>Tuvalu</v>
      </c>
      <c r="D232" s="254" t="str">
        <f>'AAL mundo '!D232</f>
        <v>SIDS</v>
      </c>
      <c r="E232" s="254" t="str">
        <f>'AAL mundo '!E232</f>
        <v>Upper middle income</v>
      </c>
      <c r="F232" s="255">
        <f>'AAL mundo '!F232</f>
        <v>123.265</v>
      </c>
      <c r="G232" s="189">
        <f>IFERROR('AAL mundo '!$G232/(Indicadores!$I232)*100,0)</f>
        <v>0</v>
      </c>
      <c r="H232" s="186">
        <f>IFERROR('AAL mundo '!$G232/(Indicadores!$K232)*100,0)</f>
        <v>0</v>
      </c>
      <c r="I232" s="186">
        <f>IFERROR('AAL mundo '!$G232/(Indicadores!$M232)*100,0)</f>
        <v>0</v>
      </c>
      <c r="J232" s="187">
        <f>IFERROR('AAL mundo '!$G232/(Indicadores!$O232)*100,0)</f>
        <v>0</v>
      </c>
      <c r="K232" s="189">
        <f>IFERROR('AAL mundo '!$I232/(Indicadores!$I232)*100,0)</f>
        <v>0</v>
      </c>
      <c r="L232" s="186">
        <f>IFERROR('AAL mundo '!$I232/(Indicadores!$K232)*100,0)</f>
        <v>0</v>
      </c>
      <c r="M232" s="186">
        <f>IFERROR('AAL mundo '!$I232/(Indicadores!$M232)*100,0)</f>
        <v>0</v>
      </c>
      <c r="N232" s="187">
        <f>IFERROR('AAL mundo '!$I232/(Indicadores!$O232)*100,0)</f>
        <v>0</v>
      </c>
      <c r="O232" s="189">
        <f>IFERROR('AAL mundo '!$K232/(Indicadores!$I232)*100,0)</f>
        <v>0</v>
      </c>
      <c r="P232" s="186">
        <f>IFERROR('AAL mundo '!$K232/(Indicadores!$K232)*100,0)</f>
        <v>0</v>
      </c>
      <c r="Q232" s="186">
        <f>IFERROR('AAL mundo '!$K232/(Indicadores!$M232)*100,0)</f>
        <v>0</v>
      </c>
      <c r="R232" s="187">
        <f>IFERROR('AAL mundo '!$K232/(Indicadores!$O232)*100,0)</f>
        <v>0</v>
      </c>
      <c r="S232" s="189">
        <f>IFERROR('AAL mundo '!$M232/(Indicadores!$I232)*100,0)</f>
        <v>0</v>
      </c>
      <c r="T232" s="186">
        <f>IFERROR('AAL mundo '!$M232/(Indicadores!$K232)*100,0)</f>
        <v>0</v>
      </c>
      <c r="U232" s="186">
        <f>IFERROR('AAL mundo '!$M232/(Indicadores!$M232)*100,0)</f>
        <v>0</v>
      </c>
      <c r="V232" s="187">
        <f>IFERROR('AAL mundo '!$M232/(Indicadores!$O232)*100,0)</f>
        <v>0</v>
      </c>
      <c r="W232" s="189">
        <f>IFERROR('AAL mundo '!$O232/(Indicadores!$I232)*100,0)</f>
        <v>0</v>
      </c>
      <c r="X232" s="186">
        <f>IFERROR('AAL mundo '!$O232/(Indicadores!$K232)*100,0)</f>
        <v>0</v>
      </c>
      <c r="Y232" s="186">
        <f>IFERROR('AAL mundo '!$O232/(Indicadores!$M232)*100,0)</f>
        <v>0</v>
      </c>
      <c r="Z232" s="187">
        <f>IFERROR('AAL mundo '!$O232/(Indicadores!$O232)*100,0)</f>
        <v>0</v>
      </c>
    </row>
    <row r="233" spans="1:26">
      <c r="A233" s="254" t="str">
        <f>'AAL mundo '!A233</f>
        <v>Sub-Saharan Africa</v>
      </c>
      <c r="B233" s="254" t="str">
        <f>'AAL mundo '!B233</f>
        <v>UGA</v>
      </c>
      <c r="C233" s="254" t="str">
        <f>'AAL mundo '!C233</f>
        <v>Uganda</v>
      </c>
      <c r="D233" s="254" t="str">
        <f>'AAL mundo '!D233</f>
        <v/>
      </c>
      <c r="E233" s="254" t="str">
        <f>'AAL mundo '!E233</f>
        <v>Low income</v>
      </c>
      <c r="F233" s="255">
        <f>'AAL mundo '!F233</f>
        <v>43697.1</v>
      </c>
      <c r="G233" s="189">
        <f>IFERROR('AAL mundo '!$G233/(Indicadores!$I233)*100,0)</f>
        <v>9.4518844966906528</v>
      </c>
      <c r="H233" s="186">
        <f>IFERROR('AAL mundo '!$G233/(Indicadores!$K233)*100,0)</f>
        <v>4.7423517700409707</v>
      </c>
      <c r="I233" s="186">
        <f>IFERROR('AAL mundo '!$G233/(Indicadores!$M233)*100,0)</f>
        <v>4.0787419822116506</v>
      </c>
      <c r="J233" s="187">
        <f>IFERROR('AAL mundo '!$G233/(Indicadores!$O233)*100,0)</f>
        <v>1.7798709524653522</v>
      </c>
      <c r="K233" s="189">
        <f>IFERROR('AAL mundo '!$I233/(Indicadores!$I233)*100,0)</f>
        <v>0</v>
      </c>
      <c r="L233" s="186">
        <f>IFERROR('AAL mundo '!$I233/(Indicadores!$K233)*100,0)</f>
        <v>0</v>
      </c>
      <c r="M233" s="186">
        <f>IFERROR('AAL mundo '!$I233/(Indicadores!$M233)*100,0)</f>
        <v>0</v>
      </c>
      <c r="N233" s="187">
        <f>IFERROR('AAL mundo '!$I233/(Indicadores!$O233)*100,0)</f>
        <v>0</v>
      </c>
      <c r="O233" s="189">
        <f>IFERROR('AAL mundo '!$K233/(Indicadores!$I233)*100,0)</f>
        <v>0</v>
      </c>
      <c r="P233" s="186">
        <f>IFERROR('AAL mundo '!$K233/(Indicadores!$K233)*100,0)</f>
        <v>0</v>
      </c>
      <c r="Q233" s="186">
        <f>IFERROR('AAL mundo '!$K233/(Indicadores!$M233)*100,0)</f>
        <v>0</v>
      </c>
      <c r="R233" s="187">
        <f>IFERROR('AAL mundo '!$K233/(Indicadores!$O233)*100,0)</f>
        <v>0</v>
      </c>
      <c r="S233" s="189">
        <f>IFERROR('AAL mundo '!$M233/(Indicadores!$I233)*100,0)</f>
        <v>12.12436855040716</v>
      </c>
      <c r="T233" s="186">
        <f>IFERROR('AAL mundo '!$M233/(Indicadores!$K233)*100,0)</f>
        <v>6.0832335261591481</v>
      </c>
      <c r="U233" s="186">
        <f>IFERROR('AAL mundo '!$M233/(Indicadores!$M233)*100,0)</f>
        <v>5.2319906185551437</v>
      </c>
      <c r="V233" s="187">
        <f>IFERROR('AAL mundo '!$M233/(Indicadores!$O233)*100,0)</f>
        <v>2.2831226309853658</v>
      </c>
      <c r="W233" s="189">
        <f>IFERROR('AAL mundo '!$O233/(Indicadores!$I233)*100,0)</f>
        <v>21.576253047097815</v>
      </c>
      <c r="X233" s="186">
        <f>IFERROR('AAL mundo '!$O233/(Indicadores!$K233)*100,0)</f>
        <v>10.825585296200121</v>
      </c>
      <c r="Y233" s="186">
        <f>IFERROR('AAL mundo '!$O233/(Indicadores!$M233)*100,0)</f>
        <v>9.3107326007667943</v>
      </c>
      <c r="Z233" s="187">
        <f>IFERROR('AAL mundo '!$O233/(Indicadores!$O233)*100,0)</f>
        <v>4.0629935834507185</v>
      </c>
    </row>
    <row r="234" spans="1:26">
      <c r="A234" s="254" t="str">
        <f>'AAL mundo '!A234</f>
        <v>Europe and Central Asia</v>
      </c>
      <c r="B234" s="254" t="str">
        <f>'AAL mundo '!B234</f>
        <v>UKR</v>
      </c>
      <c r="C234" s="254" t="str">
        <f>'AAL mundo '!C234</f>
        <v>Ukraine</v>
      </c>
      <c r="D234" s="254" t="str">
        <f>'AAL mundo '!D234</f>
        <v/>
      </c>
      <c r="E234" s="254" t="str">
        <f>'AAL mundo '!E234</f>
        <v>Lower middle income</v>
      </c>
      <c r="F234" s="255">
        <f>'AAL mundo '!F234</f>
        <v>676834</v>
      </c>
      <c r="G234" s="189">
        <f>IFERROR('AAL mundo '!$G234/(Indicadores!$I234)*100,0)</f>
        <v>3.9086525160935075E-2</v>
      </c>
      <c r="H234" s="186">
        <f>IFERROR('AAL mundo '!$G234/(Indicadores!$K234)*100,0)</f>
        <v>0.1389595474798411</v>
      </c>
      <c r="I234" s="186">
        <f>IFERROR('AAL mundo '!$G234/(Indicadores!$M234)*100,0)</f>
        <v>7.0892238111874797E-2</v>
      </c>
      <c r="J234" s="187">
        <f>IFERROR('AAL mundo '!$G234/(Indicadores!$O234)*100,0)</f>
        <v>2.1328091699485591E-2</v>
      </c>
      <c r="K234" s="189">
        <f>IFERROR('AAL mundo '!$I234/(Indicadores!$I234)*100,0)</f>
        <v>0</v>
      </c>
      <c r="L234" s="186">
        <f>IFERROR('AAL mundo '!$I234/(Indicadores!$K234)*100,0)</f>
        <v>0</v>
      </c>
      <c r="M234" s="186">
        <f>IFERROR('AAL mundo '!$I234/(Indicadores!$M234)*100,0)</f>
        <v>0</v>
      </c>
      <c r="N234" s="187">
        <f>IFERROR('AAL mundo '!$I234/(Indicadores!$O234)*100,0)</f>
        <v>0</v>
      </c>
      <c r="O234" s="189">
        <f>IFERROR('AAL mundo '!$K234/(Indicadores!$I234)*100,0)</f>
        <v>0</v>
      </c>
      <c r="P234" s="186">
        <f>IFERROR('AAL mundo '!$K234/(Indicadores!$K234)*100,0)</f>
        <v>0</v>
      </c>
      <c r="Q234" s="186">
        <f>IFERROR('AAL mundo '!$K234/(Indicadores!$M234)*100,0)</f>
        <v>0</v>
      </c>
      <c r="R234" s="187">
        <f>IFERROR('AAL mundo '!$K234/(Indicadores!$O234)*100,0)</f>
        <v>0</v>
      </c>
      <c r="S234" s="189">
        <f>IFERROR('AAL mundo '!$M234/(Indicadores!$I234)*100,0)</f>
        <v>4.5909761127610427</v>
      </c>
      <c r="T234" s="186">
        <f>IFERROR('AAL mundo '!$M234/(Indicadores!$K234)*100,0)</f>
        <v>16.321736467831165</v>
      </c>
      <c r="U234" s="186">
        <f>IFERROR('AAL mundo '!$M234/(Indicadores!$M234)*100,0)</f>
        <v>8.3267717048705538</v>
      </c>
      <c r="V234" s="187">
        <f>IFERROR('AAL mundo '!$M234/(Indicadores!$O234)*100,0)</f>
        <v>2.5051282793738352</v>
      </c>
      <c r="W234" s="189">
        <f>IFERROR('AAL mundo '!$O234/(Indicadores!$I234)*100,0)</f>
        <v>4.6300626379219771</v>
      </c>
      <c r="X234" s="186">
        <f>IFERROR('AAL mundo '!$O234/(Indicadores!$K234)*100,0)</f>
        <v>16.460696015311004</v>
      </c>
      <c r="Y234" s="186">
        <f>IFERROR('AAL mundo '!$O234/(Indicadores!$M234)*100,0)</f>
        <v>8.3976639429824278</v>
      </c>
      <c r="Z234" s="187">
        <f>IFERROR('AAL mundo '!$O234/(Indicadores!$O234)*100,0)</f>
        <v>2.526456371073321</v>
      </c>
    </row>
    <row r="235" spans="1:26">
      <c r="A235" s="254" t="str">
        <f>'AAL mundo '!A235</f>
        <v>Middle East and North Africa</v>
      </c>
      <c r="B235" s="254" t="str">
        <f>'AAL mundo '!B235</f>
        <v>ARE</v>
      </c>
      <c r="C235" s="254" t="str">
        <f>'AAL mundo '!C235</f>
        <v>United Arab Emirates</v>
      </c>
      <c r="D235" s="254" t="str">
        <f>'AAL mundo '!D235</f>
        <v/>
      </c>
      <c r="E235" s="254" t="str">
        <f>'AAL mundo '!E235</f>
        <v>High income: nonOECD</v>
      </c>
      <c r="F235" s="255">
        <f>'AAL mundo '!F235</f>
        <v>1282120</v>
      </c>
      <c r="G235" s="189">
        <f>IFERROR('AAL mundo '!$G235/(Indicadores!$I235)*100,0)</f>
        <v>9.9898934528513887</v>
      </c>
      <c r="H235" s="186">
        <f>IFERROR('AAL mundo '!$G235/(Indicadores!$K235)*100,0)</f>
        <v>13.572951971430621</v>
      </c>
      <c r="I235" s="186">
        <f>IFERROR('AAL mundo '!$G235/(Indicadores!$M235)*100,0)</f>
        <v>0</v>
      </c>
      <c r="J235" s="187">
        <f>IFERROR('AAL mundo '!$G235/(Indicadores!$O235)*100,0)</f>
        <v>5.7544978797649939</v>
      </c>
      <c r="K235" s="189">
        <f>IFERROR('AAL mundo '!$I235/(Indicadores!$I235)*100,0)</f>
        <v>0</v>
      </c>
      <c r="L235" s="186">
        <f>IFERROR('AAL mundo '!$I235/(Indicadores!$K235)*100,0)</f>
        <v>0</v>
      </c>
      <c r="M235" s="186">
        <f>IFERROR('AAL mundo '!$I235/(Indicadores!$M235)*100,0)</f>
        <v>0</v>
      </c>
      <c r="N235" s="187">
        <f>IFERROR('AAL mundo '!$I235/(Indicadores!$O235)*100,0)</f>
        <v>0</v>
      </c>
      <c r="O235" s="189">
        <f>IFERROR('AAL mundo '!$K235/(Indicadores!$I235)*100,0)</f>
        <v>0</v>
      </c>
      <c r="P235" s="186">
        <f>IFERROR('AAL mundo '!$K235/(Indicadores!$K235)*100,0)</f>
        <v>0</v>
      </c>
      <c r="Q235" s="186">
        <f>IFERROR('AAL mundo '!$K235/(Indicadores!$M235)*100,0)</f>
        <v>0</v>
      </c>
      <c r="R235" s="187">
        <f>IFERROR('AAL mundo '!$K235/(Indicadores!$O235)*100,0)</f>
        <v>0</v>
      </c>
      <c r="S235" s="189">
        <f>IFERROR('AAL mundo '!$M235/(Indicadores!$I235)*100,0)</f>
        <v>8.8754983539614063</v>
      </c>
      <c r="T235" s="186">
        <f>IFERROR('AAL mundo '!$M235/(Indicadores!$K235)*100,0)</f>
        <v>12.058858630413642</v>
      </c>
      <c r="U235" s="186">
        <f>IFERROR('AAL mundo '!$M235/(Indicadores!$M235)*100,0)</f>
        <v>0</v>
      </c>
      <c r="V235" s="187">
        <f>IFERROR('AAL mundo '!$M235/(Indicadores!$O235)*100,0)</f>
        <v>5.1125706896454117</v>
      </c>
      <c r="W235" s="189">
        <f>IFERROR('AAL mundo '!$O235/(Indicadores!$I235)*100,0)</f>
        <v>18.865391806812795</v>
      </c>
      <c r="X235" s="186">
        <f>IFERROR('AAL mundo '!$O235/(Indicadores!$K235)*100,0)</f>
        <v>25.631810601844261</v>
      </c>
      <c r="Y235" s="186">
        <f>IFERROR('AAL mundo '!$O235/(Indicadores!$M235)*100,0)</f>
        <v>0</v>
      </c>
      <c r="Z235" s="187">
        <f>IFERROR('AAL mundo '!$O235/(Indicadores!$O235)*100,0)</f>
        <v>10.867068569410405</v>
      </c>
    </row>
    <row r="236" spans="1:26">
      <c r="A236" s="254" t="str">
        <f>'AAL mundo '!A236</f>
        <v>Europe and Central Asia</v>
      </c>
      <c r="B236" s="254" t="str">
        <f>'AAL mundo '!B236</f>
        <v>GBR</v>
      </c>
      <c r="C236" s="254" t="str">
        <f>'AAL mundo '!C236</f>
        <v>United Kingdom of Great Britain and Northern Ireland</v>
      </c>
      <c r="D236" s="254" t="str">
        <f>'AAL mundo '!D236</f>
        <v/>
      </c>
      <c r="E236" s="254" t="str">
        <f>'AAL mundo '!E236</f>
        <v>High income: OECD</v>
      </c>
      <c r="F236" s="255">
        <f>'AAL mundo '!F236</f>
        <v>7806800</v>
      </c>
      <c r="G236" s="189">
        <f>IFERROR('AAL mundo '!$G236/(Indicadores!$I236)*100,0)</f>
        <v>0.22683687838668815</v>
      </c>
      <c r="H236" s="186">
        <f>IFERROR('AAL mundo '!$G236/(Indicadores!$K236)*100,0)</f>
        <v>0.49555346354568358</v>
      </c>
      <c r="I236" s="186">
        <f>IFERROR('AAL mundo '!$G236/(Indicadores!$M236)*100,0)</f>
        <v>0.57468787326841353</v>
      </c>
      <c r="J236" s="187">
        <f>IFERROR('AAL mundo '!$G236/(Indicadores!$O236)*100,0)</f>
        <v>0.12245185369960973</v>
      </c>
      <c r="K236" s="189">
        <f>IFERROR('AAL mundo '!$I236/(Indicadores!$I236)*100,0)</f>
        <v>0</v>
      </c>
      <c r="L236" s="186">
        <f>IFERROR('AAL mundo '!$I236/(Indicadores!$K236)*100,0)</f>
        <v>0</v>
      </c>
      <c r="M236" s="186">
        <f>IFERROR('AAL mundo '!$I236/(Indicadores!$M236)*100,0)</f>
        <v>0</v>
      </c>
      <c r="N236" s="187">
        <f>IFERROR('AAL mundo '!$I236/(Indicadores!$O236)*100,0)</f>
        <v>0</v>
      </c>
      <c r="O236" s="189">
        <f>IFERROR('AAL mundo '!$K236/(Indicadores!$I236)*100,0)</f>
        <v>0</v>
      </c>
      <c r="P236" s="186">
        <f>IFERROR('AAL mundo '!$K236/(Indicadores!$K236)*100,0)</f>
        <v>0</v>
      </c>
      <c r="Q236" s="186">
        <f>IFERROR('AAL mundo '!$K236/(Indicadores!$M236)*100,0)</f>
        <v>0</v>
      </c>
      <c r="R236" s="187">
        <f>IFERROR('AAL mundo '!$K236/(Indicadores!$O236)*100,0)</f>
        <v>0</v>
      </c>
      <c r="S236" s="189">
        <f>IFERROR('AAL mundo '!$M236/(Indicadores!$I236)*100,0)</f>
        <v>0.16989804620716523</v>
      </c>
      <c r="T236" s="186">
        <f>IFERROR('AAL mundo '!$M236/(Indicadores!$K236)*100,0)</f>
        <v>0.37116348032298702</v>
      </c>
      <c r="U236" s="186">
        <f>IFERROR('AAL mundo '!$M236/(Indicadores!$M236)*100,0)</f>
        <v>0.43043418487187363</v>
      </c>
      <c r="V236" s="187">
        <f>IFERROR('AAL mundo '!$M236/(Indicadores!$O236)*100,0)</f>
        <v>9.1714940030801564E-2</v>
      </c>
      <c r="W236" s="189">
        <f>IFERROR('AAL mundo '!$O236/(Indicadores!$I236)*100,0)</f>
        <v>0.39673492459385334</v>
      </c>
      <c r="X236" s="186">
        <f>IFERROR('AAL mundo '!$O236/(Indicadores!$K236)*100,0)</f>
        <v>0.86671694386867071</v>
      </c>
      <c r="Y236" s="186">
        <f>IFERROR('AAL mundo '!$O236/(Indicadores!$M236)*100,0)</f>
        <v>1.0051220581402871</v>
      </c>
      <c r="Z236" s="187">
        <f>IFERROR('AAL mundo '!$O236/(Indicadores!$O236)*100,0)</f>
        <v>0.21416679373041131</v>
      </c>
    </row>
    <row r="237" spans="1:26">
      <c r="A237" s="254" t="str">
        <f>'AAL mundo '!A237</f>
        <v>Sub-Saharan Africa</v>
      </c>
      <c r="B237" s="254" t="str">
        <f>'AAL mundo '!B237</f>
        <v>TZA</v>
      </c>
      <c r="C237" s="254" t="str">
        <f>'AAL mundo '!C237</f>
        <v>United Republic of Tanzania</v>
      </c>
      <c r="D237" s="254" t="str">
        <f>'AAL mundo '!D237</f>
        <v/>
      </c>
      <c r="E237" s="254" t="str">
        <f>'AAL mundo '!E237</f>
        <v>Low income</v>
      </c>
      <c r="F237" s="255">
        <f>'AAL mundo '!F237</f>
        <v>50142.8</v>
      </c>
      <c r="G237" s="189">
        <f>IFERROR('AAL mundo '!$G237/(Indicadores!$I237)*100,0)</f>
        <v>3.5714585264540153</v>
      </c>
      <c r="H237" s="186">
        <f>IFERROR('AAL mundo '!$G237/(Indicadores!$K237)*100,0)</f>
        <v>1.8530776777517486</v>
      </c>
      <c r="I237" s="186">
        <f>IFERROR('AAL mundo '!$G237/(Indicadores!$M237)*100,0)</f>
        <v>1.5588206364732322</v>
      </c>
      <c r="J237" s="187">
        <f>IFERROR('AAL mundo '!$G237/(Indicadores!$O237)*100,0)</f>
        <v>0.68439193333754644</v>
      </c>
      <c r="K237" s="189">
        <f>IFERROR('AAL mundo '!$I237/(Indicadores!$I237)*100,0)</f>
        <v>0</v>
      </c>
      <c r="L237" s="186">
        <f>IFERROR('AAL mundo '!$I237/(Indicadores!$K237)*100,0)</f>
        <v>0</v>
      </c>
      <c r="M237" s="186">
        <f>IFERROR('AAL mundo '!$I237/(Indicadores!$M237)*100,0)</f>
        <v>0</v>
      </c>
      <c r="N237" s="187">
        <f>IFERROR('AAL mundo '!$I237/(Indicadores!$O237)*100,0)</f>
        <v>0</v>
      </c>
      <c r="O237" s="189">
        <f>IFERROR('AAL mundo '!$K237/(Indicadores!$I237)*100,0)</f>
        <v>0</v>
      </c>
      <c r="P237" s="186">
        <f>IFERROR('AAL mundo '!$K237/(Indicadores!$K237)*100,0)</f>
        <v>0</v>
      </c>
      <c r="Q237" s="186">
        <f>IFERROR('AAL mundo '!$K237/(Indicadores!$M237)*100,0)</f>
        <v>0</v>
      </c>
      <c r="R237" s="187">
        <f>IFERROR('AAL mundo '!$K237/(Indicadores!$O237)*100,0)</f>
        <v>0</v>
      </c>
      <c r="S237" s="189">
        <f>IFERROR('AAL mundo '!$M237/(Indicadores!$I237)*100,0)</f>
        <v>5.2051816944216691</v>
      </c>
      <c r="T237" s="186">
        <f>IFERROR('AAL mundo '!$M237/(Indicadores!$K237)*100,0)</f>
        <v>2.7007470295760725</v>
      </c>
      <c r="U237" s="186">
        <f>IFERROR('AAL mundo '!$M237/(Indicadores!$M237)*100,0)</f>
        <v>2.2718854444918541</v>
      </c>
      <c r="V237" s="187">
        <f>IFERROR('AAL mundo '!$M237/(Indicadores!$O237)*100,0)</f>
        <v>0.99745925560429993</v>
      </c>
      <c r="W237" s="189">
        <f>IFERROR('AAL mundo '!$O237/(Indicadores!$I237)*100,0)</f>
        <v>8.7766402208756844</v>
      </c>
      <c r="X237" s="186">
        <f>IFERROR('AAL mundo '!$O237/(Indicadores!$K237)*100,0)</f>
        <v>4.5538247073278217</v>
      </c>
      <c r="Y237" s="186">
        <f>IFERROR('AAL mundo '!$O237/(Indicadores!$M237)*100,0)</f>
        <v>3.8307060809650872</v>
      </c>
      <c r="Z237" s="187">
        <f>IFERROR('AAL mundo '!$O237/(Indicadores!$O237)*100,0)</f>
        <v>1.6818511889418464</v>
      </c>
    </row>
    <row r="238" spans="1:26">
      <c r="A238" s="254" t="str">
        <f>'AAL mundo '!A238</f>
        <v>North America</v>
      </c>
      <c r="B238" s="254" t="str">
        <f>'AAL mundo '!B238</f>
        <v>USA</v>
      </c>
      <c r="C238" s="254" t="str">
        <f>'AAL mundo '!C238</f>
        <v>United States of America</v>
      </c>
      <c r="D238" s="254" t="str">
        <f>'AAL mundo '!D238</f>
        <v/>
      </c>
      <c r="E238" s="254" t="str">
        <f>'AAL mundo '!E238</f>
        <v>High income: OECD</v>
      </c>
      <c r="F238" s="255">
        <f>'AAL mundo '!F238</f>
        <v>54922500</v>
      </c>
      <c r="G238" s="189">
        <f>IFERROR('AAL mundo '!$G238/(Indicadores!$I238)*100,0)</f>
        <v>0.8517515711639867</v>
      </c>
      <c r="H238" s="186">
        <f>IFERROR('AAL mundo '!$G238/(Indicadores!$K238)*100,0)</f>
        <v>1.1271896667387151</v>
      </c>
      <c r="I238" s="186">
        <f>IFERROR('AAL mundo '!$G238/(Indicadores!$M238)*100,0)</f>
        <v>1.7836478954227579</v>
      </c>
      <c r="J238" s="187">
        <f>IFERROR('AAL mundo '!$G238/(Indicadores!$O238)*100,0)</f>
        <v>0.3814083030409362</v>
      </c>
      <c r="K238" s="189">
        <f>IFERROR('AAL mundo '!$I238/(Indicadores!$I238)*100,0)</f>
        <v>1.6819881235412937</v>
      </c>
      <c r="L238" s="186">
        <f>IFERROR('AAL mundo '!$I238/(Indicadores!$K238)*100,0)</f>
        <v>2.2259068214480213</v>
      </c>
      <c r="M238" s="186">
        <f>IFERROR('AAL mundo '!$I238/(Indicadores!$M238)*100,0)</f>
        <v>3.5222413180649141</v>
      </c>
      <c r="N238" s="187">
        <f>IFERROR('AAL mundo '!$I238/(Indicadores!$O238)*100,0)</f>
        <v>0.75318233350388686</v>
      </c>
      <c r="O238" s="189">
        <f>IFERROR('AAL mundo '!$K238/(Indicadores!$I238)*100,0)</f>
        <v>0</v>
      </c>
      <c r="P238" s="186">
        <f>IFERROR('AAL mundo '!$K238/(Indicadores!$K238)*100,0)</f>
        <v>0</v>
      </c>
      <c r="Q238" s="186">
        <f>IFERROR('AAL mundo '!$K238/(Indicadores!$M238)*100,0)</f>
        <v>0</v>
      </c>
      <c r="R238" s="187">
        <f>IFERROR('AAL mundo '!$K238/(Indicadores!$O238)*100,0)</f>
        <v>0</v>
      </c>
      <c r="S238" s="189">
        <f>IFERROR('AAL mundo '!$M238/(Indicadores!$I238)*100,0)</f>
        <v>0.3527513481850959</v>
      </c>
      <c r="T238" s="186">
        <f>IFERROR('AAL mundo '!$M238/(Indicadores!$K238)*100,0)</f>
        <v>0.46682352937607663</v>
      </c>
      <c r="U238" s="186">
        <f>IFERROR('AAL mundo '!$M238/(Indicadores!$M238)*100,0)</f>
        <v>0.73869449860603864</v>
      </c>
      <c r="V238" s="187">
        <f>IFERROR('AAL mundo '!$M238/(Indicadores!$O238)*100,0)</f>
        <v>0.15795954790293731</v>
      </c>
      <c r="W238" s="189">
        <f>IFERROR('AAL mundo '!$O238/(Indicadores!$I238)*100,0)</f>
        <v>2.8864910428903761</v>
      </c>
      <c r="X238" s="186">
        <f>IFERROR('AAL mundo '!$O238/(Indicadores!$K238)*100,0)</f>
        <v>3.8199200175628127</v>
      </c>
      <c r="Y238" s="186">
        <f>IFERROR('AAL mundo '!$O238/(Indicadores!$M238)*100,0)</f>
        <v>6.0445837120937105</v>
      </c>
      <c r="Z238" s="187">
        <f>IFERROR('AAL mundo '!$O238/(Indicadores!$O238)*100,0)</f>
        <v>1.2925501844477603</v>
      </c>
    </row>
    <row r="239" spans="1:26">
      <c r="A239" s="254" t="str">
        <f>'AAL mundo '!A239</f>
        <v>LAC</v>
      </c>
      <c r="B239" s="254" t="str">
        <f>'AAL mundo '!B239</f>
        <v>VIR</v>
      </c>
      <c r="C239" s="254" t="str">
        <f>'AAL mundo '!C239</f>
        <v>United States Virgin Islands</v>
      </c>
      <c r="D239" s="254" t="str">
        <f>'AAL mundo '!D239</f>
        <v>SIDS</v>
      </c>
      <c r="E239" s="254" t="str">
        <f>'AAL mundo '!E239</f>
        <v>High income: nonOECD</v>
      </c>
      <c r="F239" s="255">
        <f>'AAL mundo '!F239</f>
        <v>5344.44</v>
      </c>
      <c r="G239" s="189">
        <f>IFERROR('AAL mundo '!$G239/(Indicadores!$I239)*100,0)</f>
        <v>0</v>
      </c>
      <c r="H239" s="186">
        <f>IFERROR('AAL mundo '!$G239/(Indicadores!$K239)*100,0)</f>
        <v>0</v>
      </c>
      <c r="I239" s="186">
        <f>IFERROR('AAL mundo '!$G239/(Indicadores!$M239)*100,0)</f>
        <v>0</v>
      </c>
      <c r="J239" s="187">
        <f>IFERROR('AAL mundo '!$G239/(Indicadores!$O239)*100,0)</f>
        <v>0</v>
      </c>
      <c r="K239" s="189">
        <f>IFERROR('AAL mundo '!$I239/(Indicadores!$I239)*100,0)</f>
        <v>0</v>
      </c>
      <c r="L239" s="186">
        <f>IFERROR('AAL mundo '!$I239/(Indicadores!$K239)*100,0)</f>
        <v>0</v>
      </c>
      <c r="M239" s="186">
        <f>IFERROR('AAL mundo '!$I239/(Indicadores!$M239)*100,0)</f>
        <v>0</v>
      </c>
      <c r="N239" s="187">
        <f>IFERROR('AAL mundo '!$I239/(Indicadores!$O239)*100,0)</f>
        <v>0</v>
      </c>
      <c r="O239" s="189">
        <f>IFERROR('AAL mundo '!$K239/(Indicadores!$I239)*100,0)</f>
        <v>0</v>
      </c>
      <c r="P239" s="186">
        <f>IFERROR('AAL mundo '!$K239/(Indicadores!$K239)*100,0)</f>
        <v>0</v>
      </c>
      <c r="Q239" s="186">
        <f>IFERROR('AAL mundo '!$K239/(Indicadores!$M239)*100,0)</f>
        <v>0</v>
      </c>
      <c r="R239" s="187">
        <f>IFERROR('AAL mundo '!$K239/(Indicadores!$O239)*100,0)</f>
        <v>0</v>
      </c>
      <c r="S239" s="189">
        <f>IFERROR('AAL mundo '!$M239/(Indicadores!$I239)*100,0)</f>
        <v>0</v>
      </c>
      <c r="T239" s="186">
        <f>IFERROR('AAL mundo '!$M239/(Indicadores!$K239)*100,0)</f>
        <v>0</v>
      </c>
      <c r="U239" s="186">
        <f>IFERROR('AAL mundo '!$M239/(Indicadores!$M239)*100,0)</f>
        <v>0</v>
      </c>
      <c r="V239" s="187">
        <f>IFERROR('AAL mundo '!$M239/(Indicadores!$O239)*100,0)</f>
        <v>0</v>
      </c>
      <c r="W239" s="189">
        <f>IFERROR('AAL mundo '!$O239/(Indicadores!$I239)*100,0)</f>
        <v>0</v>
      </c>
      <c r="X239" s="186">
        <f>IFERROR('AAL mundo '!$O239/(Indicadores!$K239)*100,0)</f>
        <v>0</v>
      </c>
      <c r="Y239" s="186">
        <f>IFERROR('AAL mundo '!$O239/(Indicadores!$M239)*100,0)</f>
        <v>0</v>
      </c>
      <c r="Z239" s="187">
        <f>IFERROR('AAL mundo '!$O239/(Indicadores!$O239)*100,0)</f>
        <v>0</v>
      </c>
    </row>
    <row r="240" spans="1:26">
      <c r="A240" s="254" t="str">
        <f>'AAL mundo '!A240</f>
        <v>LAC</v>
      </c>
      <c r="B240" s="254" t="str">
        <f>'AAL mundo '!B240</f>
        <v>URY</v>
      </c>
      <c r="C240" s="254" t="str">
        <f>'AAL mundo '!C240</f>
        <v>Uruguay</v>
      </c>
      <c r="D240" s="254" t="str">
        <f>'AAL mundo '!D240</f>
        <v/>
      </c>
      <c r="E240" s="254" t="str">
        <f>'AAL mundo '!E240</f>
        <v>High income: nonOECD</v>
      </c>
      <c r="F240" s="255">
        <f>'AAL mundo '!F240</f>
        <v>116460</v>
      </c>
      <c r="G240" s="189">
        <f>IFERROR('AAL mundo '!$G240/(Indicadores!$I240)*100,0)</f>
        <v>0</v>
      </c>
      <c r="H240" s="186">
        <f>IFERROR('AAL mundo '!$G240/(Indicadores!$K240)*100,0)</f>
        <v>0</v>
      </c>
      <c r="I240" s="186">
        <f>IFERROR('AAL mundo '!$G240/(Indicadores!$M240)*100,0)</f>
        <v>0</v>
      </c>
      <c r="J240" s="187">
        <f>IFERROR('AAL mundo '!$G240/(Indicadores!$O240)*100,0)</f>
        <v>0</v>
      </c>
      <c r="K240" s="189">
        <f>IFERROR('AAL mundo '!$I240/(Indicadores!$I240)*100,0)</f>
        <v>0</v>
      </c>
      <c r="L240" s="186">
        <f>IFERROR('AAL mundo '!$I240/(Indicadores!$K240)*100,0)</f>
        <v>0</v>
      </c>
      <c r="M240" s="186">
        <f>IFERROR('AAL mundo '!$I240/(Indicadores!$M240)*100,0)</f>
        <v>0</v>
      </c>
      <c r="N240" s="187">
        <f>IFERROR('AAL mundo '!$I240/(Indicadores!$O240)*100,0)</f>
        <v>0</v>
      </c>
      <c r="O240" s="189">
        <f>IFERROR('AAL mundo '!$K240/(Indicadores!$I240)*100,0)</f>
        <v>0</v>
      </c>
      <c r="P240" s="186">
        <f>IFERROR('AAL mundo '!$K240/(Indicadores!$K240)*100,0)</f>
        <v>0</v>
      </c>
      <c r="Q240" s="186">
        <f>IFERROR('AAL mundo '!$K240/(Indicadores!$M240)*100,0)</f>
        <v>0</v>
      </c>
      <c r="R240" s="187">
        <f>IFERROR('AAL mundo '!$K240/(Indicadores!$O240)*100,0)</f>
        <v>0</v>
      </c>
      <c r="S240" s="189">
        <f>IFERROR('AAL mundo '!$M240/(Indicadores!$I240)*100,0)</f>
        <v>0.44882267873536957</v>
      </c>
      <c r="T240" s="186">
        <f>IFERROR('AAL mundo '!$M240/(Indicadores!$K240)*100,0)</f>
        <v>1.2087196124478961</v>
      </c>
      <c r="U240" s="186">
        <f>IFERROR('AAL mundo '!$M240/(Indicadores!$M240)*100,0)</f>
        <v>1.1297846155641877</v>
      </c>
      <c r="V240" s="187">
        <f>IFERROR('AAL mundo '!$M240/(Indicadores!$O240)*100,0)</f>
        <v>0.25377505645986737</v>
      </c>
      <c r="W240" s="189">
        <f>IFERROR('AAL mundo '!$O240/(Indicadores!$I240)*100,0)</f>
        <v>0.44882267873536957</v>
      </c>
      <c r="X240" s="186">
        <f>IFERROR('AAL mundo '!$O240/(Indicadores!$K240)*100,0)</f>
        <v>1.2087196124478961</v>
      </c>
      <c r="Y240" s="186">
        <f>IFERROR('AAL mundo '!$O240/(Indicadores!$M240)*100,0)</f>
        <v>1.1297846155641877</v>
      </c>
      <c r="Z240" s="187">
        <f>IFERROR('AAL mundo '!$O240/(Indicadores!$O240)*100,0)</f>
        <v>0.25377505645986737</v>
      </c>
    </row>
    <row r="241" spans="1:26">
      <c r="A241" s="254" t="str">
        <f>'AAL mundo '!A241</f>
        <v>Europe and Central Asia</v>
      </c>
      <c r="B241" s="254" t="str">
        <f>'AAL mundo '!B241</f>
        <v>UZB</v>
      </c>
      <c r="C241" s="254" t="str">
        <f>'AAL mundo '!C241</f>
        <v>Uzbekistan</v>
      </c>
      <c r="D241" s="254" t="str">
        <f>'AAL mundo '!D241</f>
        <v/>
      </c>
      <c r="E241" s="254" t="str">
        <f>'AAL mundo '!E241</f>
        <v>Lower middle income</v>
      </c>
      <c r="F241" s="255">
        <f>'AAL mundo '!F241</f>
        <v>151891</v>
      </c>
      <c r="G241" s="189">
        <f>IFERROR('AAL mundo '!$G241/(Indicadores!$I241)*100,0)</f>
        <v>6.7894846918910661</v>
      </c>
      <c r="H241" s="186">
        <f>IFERROR('AAL mundo '!$G241/(Indicadores!$K241)*100,0)</f>
        <v>20.950904359676965</v>
      </c>
      <c r="I241" s="186">
        <f>IFERROR('AAL mundo '!$G241/(Indicadores!$M241)*100,0)</f>
        <v>0</v>
      </c>
      <c r="J241" s="187">
        <f>IFERROR('AAL mundo '!$G241/(Indicadores!$O241)*100,0)</f>
        <v>5.1277523241246712</v>
      </c>
      <c r="K241" s="189">
        <f>IFERROR('AAL mundo '!$I241/(Indicadores!$I241)*100,0)</f>
        <v>0</v>
      </c>
      <c r="L241" s="186">
        <f>IFERROR('AAL mundo '!$I241/(Indicadores!$K241)*100,0)</f>
        <v>0</v>
      </c>
      <c r="M241" s="186">
        <f>IFERROR('AAL mundo '!$I241/(Indicadores!$M241)*100,0)</f>
        <v>0</v>
      </c>
      <c r="N241" s="187">
        <f>IFERROR('AAL mundo '!$I241/(Indicadores!$O241)*100,0)</f>
        <v>0</v>
      </c>
      <c r="O241" s="189">
        <f>IFERROR('AAL mundo '!$K241/(Indicadores!$I241)*100,0)</f>
        <v>0</v>
      </c>
      <c r="P241" s="186">
        <f>IFERROR('AAL mundo '!$K241/(Indicadores!$K241)*100,0)</f>
        <v>0</v>
      </c>
      <c r="Q241" s="186">
        <f>IFERROR('AAL mundo '!$K241/(Indicadores!$M241)*100,0)</f>
        <v>0</v>
      </c>
      <c r="R241" s="187">
        <f>IFERROR('AAL mundo '!$K241/(Indicadores!$O241)*100,0)</f>
        <v>0</v>
      </c>
      <c r="S241" s="189">
        <f>IFERROR('AAL mundo '!$M241/(Indicadores!$I241)*100,0)</f>
        <v>1.9353274516099175</v>
      </c>
      <c r="T241" s="186">
        <f>IFERROR('AAL mundo '!$M241/(Indicadores!$K241)*100,0)</f>
        <v>5.9720085077683951</v>
      </c>
      <c r="U241" s="186">
        <f>IFERROR('AAL mundo '!$M241/(Indicadores!$M241)*100,0)</f>
        <v>0</v>
      </c>
      <c r="V241" s="187">
        <f>IFERROR('AAL mundo '!$M241/(Indicadores!$O241)*100,0)</f>
        <v>1.4616543505558661</v>
      </c>
      <c r="W241" s="189">
        <f>IFERROR('AAL mundo '!$O241/(Indicadores!$I241)*100,0)</f>
        <v>8.7248121435009853</v>
      </c>
      <c r="X241" s="186">
        <f>IFERROR('AAL mundo '!$O241/(Indicadores!$K241)*100,0)</f>
        <v>26.922912867445358</v>
      </c>
      <c r="Y241" s="186">
        <f>IFERROR('AAL mundo '!$O241/(Indicadores!$M241)*100,0)</f>
        <v>0</v>
      </c>
      <c r="Z241" s="187">
        <f>IFERROR('AAL mundo '!$O241/(Indicadores!$O241)*100,0)</f>
        <v>6.5894066746805384</v>
      </c>
    </row>
    <row r="242" spans="1:26">
      <c r="A242" s="254" t="str">
        <f>'AAL mundo '!A242</f>
        <v>East Asia and the Pacific</v>
      </c>
      <c r="B242" s="254" t="str">
        <f>'AAL mundo '!B242</f>
        <v>VUT</v>
      </c>
      <c r="C242" s="254" t="str">
        <f>'AAL mundo '!C242</f>
        <v>Vanuatu</v>
      </c>
      <c r="D242" s="254" t="str">
        <f>'AAL mundo '!D242</f>
        <v>SIDS</v>
      </c>
      <c r="E242" s="254" t="str">
        <f>'AAL mundo '!E242</f>
        <v>Lower middle income</v>
      </c>
      <c r="F242" s="255">
        <f>'AAL mundo '!F242</f>
        <v>2809.61</v>
      </c>
      <c r="G242" s="189">
        <f>IFERROR('AAL mundo '!$G242/(Indicadores!$I242)*100,0)</f>
        <v>144.8742877947079</v>
      </c>
      <c r="H242" s="186">
        <f>IFERROR('AAL mundo '!$G242/(Indicadores!$K242)*100,0)</f>
        <v>23.324848559674514</v>
      </c>
      <c r="I242" s="186">
        <f>IFERROR('AAL mundo '!$G242/(Indicadores!$M242)*100,0)</f>
        <v>25.014839677790292</v>
      </c>
      <c r="J242" s="187">
        <f>IFERROR('AAL mundo '!$G242/(Indicadores!$O242)*100,0)</f>
        <v>11.141870163167939</v>
      </c>
      <c r="K242" s="189">
        <f>IFERROR('AAL mundo '!$I242/(Indicadores!$I242)*100,0)</f>
        <v>1114.8691924803206</v>
      </c>
      <c r="L242" s="186">
        <f>IFERROR('AAL mundo '!$I242/(Indicadores!$K242)*100,0)</f>
        <v>179.49461891608348</v>
      </c>
      <c r="M242" s="186">
        <f>IFERROR('AAL mundo '!$I242/(Indicadores!$M242)*100,0)</f>
        <v>192.49981854006722</v>
      </c>
      <c r="N242" s="187">
        <f>IFERROR('AAL mundo '!$I242/(Indicadores!$O242)*100,0)</f>
        <v>85.741424379829596</v>
      </c>
      <c r="O242" s="189">
        <f>IFERROR('AAL mundo '!$K242/(Indicadores!$I242)*100,0)</f>
        <v>1.1362689238800618</v>
      </c>
      <c r="P242" s="186">
        <f>IFERROR('AAL mundo '!$K242/(Indicadores!$K242)*100,0)</f>
        <v>0.1829399887033295</v>
      </c>
      <c r="Q242" s="186">
        <f>IFERROR('AAL mundo '!$K242/(Indicadores!$M242)*100,0)</f>
        <v>0.19619482100227675</v>
      </c>
      <c r="R242" s="187">
        <f>IFERROR('AAL mundo '!$K242/(Indicadores!$O242)*100,0)</f>
        <v>8.7387216966023029E-2</v>
      </c>
      <c r="S242" s="189">
        <f>IFERROR('AAL mundo '!$M242/(Indicadores!$I242)*100,0)</f>
        <v>0</v>
      </c>
      <c r="T242" s="186">
        <f>IFERROR('AAL mundo '!$M242/(Indicadores!$K242)*100,0)</f>
        <v>0</v>
      </c>
      <c r="U242" s="186">
        <f>IFERROR('AAL mundo '!$M242/(Indicadores!$M242)*100,0)</f>
        <v>0</v>
      </c>
      <c r="V242" s="187">
        <f>IFERROR('AAL mundo '!$M242/(Indicadores!$O242)*100,0)</f>
        <v>0</v>
      </c>
      <c r="W242" s="189">
        <f>IFERROR('AAL mundo '!$O242/(Indicadores!$I242)*100,0)</f>
        <v>1260.8797491989087</v>
      </c>
      <c r="X242" s="186">
        <f>IFERROR('AAL mundo '!$O242/(Indicadores!$K242)*100,0)</f>
        <v>203.00240746446133</v>
      </c>
      <c r="Y242" s="186">
        <f>IFERROR('AAL mundo '!$O242/(Indicadores!$M242)*100,0)</f>
        <v>217.7108530388598</v>
      </c>
      <c r="Z242" s="187">
        <f>IFERROR('AAL mundo '!$O242/(Indicadores!$O242)*100,0)</f>
        <v>96.970681759963568</v>
      </c>
    </row>
    <row r="243" spans="1:26">
      <c r="A243" s="254" t="str">
        <f>'AAL mundo '!A243</f>
        <v>LAC</v>
      </c>
      <c r="B243" s="254" t="str">
        <f>'AAL mundo '!B243</f>
        <v>VEN</v>
      </c>
      <c r="C243" s="254" t="str">
        <f>'AAL mundo '!C243</f>
        <v>Venezuela (Bolivarian Republic of)</v>
      </c>
      <c r="D243" s="254" t="str">
        <f>'AAL mundo '!D243</f>
        <v/>
      </c>
      <c r="E243" s="254" t="str">
        <f>'AAL mundo '!E243</f>
        <v>Upper middle income</v>
      </c>
      <c r="F243" s="255">
        <f>'AAL mundo '!F243</f>
        <v>1154530</v>
      </c>
      <c r="G243" s="189">
        <f>IFERROR('AAL mundo '!$G243/(Indicadores!$I243)*100,0)</f>
        <v>9.7855470016594222</v>
      </c>
      <c r="H243" s="186">
        <f>IFERROR('AAL mundo '!$G243/(Indicadores!$K243)*100,0)</f>
        <v>33.542680555688136</v>
      </c>
      <c r="I243" s="186">
        <f>IFERROR('AAL mundo '!$G243/(Indicadores!$M243)*100,0)</f>
        <v>9.0267367442372901</v>
      </c>
      <c r="J243" s="187">
        <f>IFERROR('AAL mundo '!$G243/(Indicadores!$O243)*100,0)</f>
        <v>4.1188486034223519</v>
      </c>
      <c r="K243" s="189">
        <f>IFERROR('AAL mundo '!$I243/(Indicadores!$I243)*100,0)</f>
        <v>0.17706697041021702</v>
      </c>
      <c r="L243" s="186">
        <f>IFERROR('AAL mundo '!$I243/(Indicadores!$K243)*100,0)</f>
        <v>0.60694622635057727</v>
      </c>
      <c r="M243" s="186">
        <f>IFERROR('AAL mundo '!$I243/(Indicadores!$M243)*100,0)</f>
        <v>0.16333649286254909</v>
      </c>
      <c r="N243" s="187">
        <f>IFERROR('AAL mundo '!$I243/(Indicadores!$O243)*100,0)</f>
        <v>7.4529512112370758E-2</v>
      </c>
      <c r="O243" s="189">
        <f>IFERROR('AAL mundo '!$K243/(Indicadores!$I243)*100,0)</f>
        <v>0</v>
      </c>
      <c r="P243" s="186">
        <f>IFERROR('AAL mundo '!$K243/(Indicadores!$K243)*100,0)</f>
        <v>0</v>
      </c>
      <c r="Q243" s="186">
        <f>IFERROR('AAL mundo '!$K243/(Indicadores!$M243)*100,0)</f>
        <v>0</v>
      </c>
      <c r="R243" s="187">
        <f>IFERROR('AAL mundo '!$K243/(Indicadores!$O243)*100,0)</f>
        <v>0</v>
      </c>
      <c r="S243" s="189">
        <f>IFERROR('AAL mundo '!$M243/(Indicadores!$I243)*100,0)</f>
        <v>0.76446594145746571</v>
      </c>
      <c r="T243" s="186">
        <f>IFERROR('AAL mundo '!$M243/(Indicadores!$K243)*100,0)</f>
        <v>2.6204193659958683</v>
      </c>
      <c r="U243" s="186">
        <f>IFERROR('AAL mundo '!$M243/(Indicadores!$M243)*100,0)</f>
        <v>0.70518621006080273</v>
      </c>
      <c r="V243" s="187">
        <f>IFERROR('AAL mundo '!$M243/(Indicadores!$O243)*100,0)</f>
        <v>0.32177245429428525</v>
      </c>
      <c r="W243" s="189">
        <f>IFERROR('AAL mundo '!$O243/(Indicadores!$I243)*100,0)</f>
        <v>10.727079913527104</v>
      </c>
      <c r="X243" s="186">
        <f>IFERROR('AAL mundo '!$O243/(Indicadores!$K243)*100,0)</f>
        <v>36.770046148034581</v>
      </c>
      <c r="Y243" s="186">
        <f>IFERROR('AAL mundo '!$O243/(Indicadores!$M243)*100,0)</f>
        <v>9.8952594471606421</v>
      </c>
      <c r="Z243" s="187">
        <f>IFERROR('AAL mundo '!$O243/(Indicadores!$O243)*100,0)</f>
        <v>4.5151505698290082</v>
      </c>
    </row>
    <row r="244" spans="1:26">
      <c r="A244" s="254" t="str">
        <f>'AAL mundo '!A244</f>
        <v>East Asia and the Pacific</v>
      </c>
      <c r="B244" s="254" t="str">
        <f>'AAL mundo '!B244</f>
        <v>VNM</v>
      </c>
      <c r="C244" s="254" t="str">
        <f>'AAL mundo '!C244</f>
        <v>Viet Nam</v>
      </c>
      <c r="D244" s="254" t="str">
        <f>'AAL mundo '!D244</f>
        <v/>
      </c>
      <c r="E244" s="254" t="str">
        <f>'AAL mundo '!E244</f>
        <v>Lower middle income</v>
      </c>
      <c r="F244" s="255">
        <f>'AAL mundo '!F244</f>
        <v>487574</v>
      </c>
      <c r="G244" s="189">
        <f>IFERROR('AAL mundo '!$G244/(Indicadores!$I244)*100,0)</f>
        <v>9.1100991185524671E-2</v>
      </c>
      <c r="H244" s="186">
        <f>IFERROR('AAL mundo '!$G244/(Indicadores!$K244)*100,0)</f>
        <v>0.13429945093963827</v>
      </c>
      <c r="I244" s="186">
        <f>IFERROR('AAL mundo '!$G244/(Indicadores!$M244)*100,0)</f>
        <v>4.0217864251283215E-2</v>
      </c>
      <c r="J244" s="187">
        <f>IFERROR('AAL mundo '!$G244/(Indicadores!$O244)*100,0)</f>
        <v>2.3101384814457934E-2</v>
      </c>
      <c r="K244" s="189">
        <f>IFERROR('AAL mundo '!$I244/(Indicadores!$I244)*100,0)</f>
        <v>1.7544436454386989</v>
      </c>
      <c r="L244" s="186">
        <f>IFERROR('AAL mundo '!$I244/(Indicadores!$K244)*100,0)</f>
        <v>2.5863694260704508</v>
      </c>
      <c r="M244" s="186">
        <f>IFERROR('AAL mundo '!$I244/(Indicadores!$M244)*100,0)</f>
        <v>0.77452479331521873</v>
      </c>
      <c r="N244" s="187">
        <f>IFERROR('AAL mundo '!$I244/(Indicadores!$O244)*100,0)</f>
        <v>0.44489173236349749</v>
      </c>
      <c r="O244" s="189">
        <f>IFERROR('AAL mundo '!$K244/(Indicadores!$I244)*100,0)</f>
        <v>0</v>
      </c>
      <c r="P244" s="186">
        <f>IFERROR('AAL mundo '!$K244/(Indicadores!$K244)*100,0)</f>
        <v>0</v>
      </c>
      <c r="Q244" s="186">
        <f>IFERROR('AAL mundo '!$K244/(Indicadores!$M244)*100,0)</f>
        <v>0</v>
      </c>
      <c r="R244" s="187">
        <f>IFERROR('AAL mundo '!$K244/(Indicadores!$O244)*100,0)</f>
        <v>0</v>
      </c>
      <c r="S244" s="189">
        <f>IFERROR('AAL mundo '!$M244/(Indicadores!$I244)*100,0)</f>
        <v>51.958008851284475</v>
      </c>
      <c r="T244" s="186">
        <f>IFERROR('AAL mundo '!$M244/(Indicadores!$K244)*100,0)</f>
        <v>76.595566852110352</v>
      </c>
      <c r="U244" s="186">
        <f>IFERROR('AAL mundo '!$M244/(Indicadores!$M244)*100,0)</f>
        <v>22.937622517107812</v>
      </c>
      <c r="V244" s="187">
        <f>IFERROR('AAL mundo '!$M244/(Indicadores!$O244)*100,0)</f>
        <v>13.17550930068535</v>
      </c>
      <c r="W244" s="189">
        <f>IFERROR('AAL mundo '!$O244/(Indicadores!$I244)*100,0)</f>
        <v>53.803553487908694</v>
      </c>
      <c r="X244" s="186">
        <f>IFERROR('AAL mundo '!$O244/(Indicadores!$K244)*100,0)</f>
        <v>79.31623572912045</v>
      </c>
      <c r="Y244" s="186">
        <f>IFERROR('AAL mundo '!$O244/(Indicadores!$M244)*100,0)</f>
        <v>23.752365174674313</v>
      </c>
      <c r="Z244" s="187">
        <f>IFERROR('AAL mundo '!$O244/(Indicadores!$O244)*100,0)</f>
        <v>13.643502417863305</v>
      </c>
    </row>
    <row r="245" spans="1:26">
      <c r="A245" s="254" t="str">
        <f>'AAL mundo '!A245</f>
        <v>Middle East and North Africa</v>
      </c>
      <c r="B245" s="254" t="str">
        <f>'AAL mundo '!B245</f>
        <v>ESH</v>
      </c>
      <c r="C245" s="254" t="str">
        <f>'AAL mundo '!C245</f>
        <v>Western Sahara</v>
      </c>
      <c r="D245" s="254" t="str">
        <f>'AAL mundo '!D245</f>
        <v/>
      </c>
      <c r="E245" s="254" t="str">
        <f>'AAL mundo '!E245</f>
        <v>N.D</v>
      </c>
      <c r="F245" s="255">
        <f>'AAL mundo '!F245</f>
        <v>3690.88</v>
      </c>
      <c r="G245" s="189">
        <f>IFERROR('AAL mundo '!$G245/(Indicadores!$I245)*100,0)</f>
        <v>0</v>
      </c>
      <c r="H245" s="186">
        <f>IFERROR('AAL mundo '!$G245/(Indicadores!$K245)*100,0)</f>
        <v>0</v>
      </c>
      <c r="I245" s="186">
        <f>IFERROR('AAL mundo '!$G245/(Indicadores!$M245)*100,0)</f>
        <v>0</v>
      </c>
      <c r="J245" s="187">
        <f>IFERROR('AAL mundo '!$G245/(Indicadores!$O245)*100,0)</f>
        <v>0</v>
      </c>
      <c r="K245" s="189">
        <f>IFERROR('AAL mundo '!$I245/(Indicadores!$I245)*100,0)</f>
        <v>0</v>
      </c>
      <c r="L245" s="186">
        <f>IFERROR('AAL mundo '!$I245/(Indicadores!$K245)*100,0)</f>
        <v>0</v>
      </c>
      <c r="M245" s="186">
        <f>IFERROR('AAL mundo '!$I245/(Indicadores!$M245)*100,0)</f>
        <v>0</v>
      </c>
      <c r="N245" s="187">
        <f>IFERROR('AAL mundo '!$I245/(Indicadores!$O245)*100,0)</f>
        <v>0</v>
      </c>
      <c r="O245" s="189">
        <f>IFERROR('AAL mundo '!$K245/(Indicadores!$I245)*100,0)</f>
        <v>0</v>
      </c>
      <c r="P245" s="186">
        <f>IFERROR('AAL mundo '!$K245/(Indicadores!$K245)*100,0)</f>
        <v>0</v>
      </c>
      <c r="Q245" s="186">
        <f>IFERROR('AAL mundo '!$K245/(Indicadores!$M245)*100,0)</f>
        <v>0</v>
      </c>
      <c r="R245" s="187">
        <f>IFERROR('AAL mundo '!$K245/(Indicadores!$O245)*100,0)</f>
        <v>0</v>
      </c>
      <c r="S245" s="189">
        <f>IFERROR('AAL mundo '!$M245/(Indicadores!$I245)*100,0)</f>
        <v>0</v>
      </c>
      <c r="T245" s="186">
        <f>IFERROR('AAL mundo '!$M245/(Indicadores!$K245)*100,0)</f>
        <v>0</v>
      </c>
      <c r="U245" s="186">
        <f>IFERROR('AAL mundo '!$M245/(Indicadores!$M245)*100,0)</f>
        <v>0</v>
      </c>
      <c r="V245" s="187">
        <f>IFERROR('AAL mundo '!$M245/(Indicadores!$O245)*100,0)</f>
        <v>0</v>
      </c>
      <c r="W245" s="189">
        <f>IFERROR('AAL mundo '!$O245/(Indicadores!$I245)*100,0)</f>
        <v>0</v>
      </c>
      <c r="X245" s="186">
        <f>IFERROR('AAL mundo '!$O245/(Indicadores!$K245)*100,0)</f>
        <v>0</v>
      </c>
      <c r="Y245" s="186">
        <f>IFERROR('AAL mundo '!$O245/(Indicadores!$M245)*100,0)</f>
        <v>0</v>
      </c>
      <c r="Z245" s="187">
        <f>IFERROR('AAL mundo '!$O245/(Indicadores!$O245)*100,0)</f>
        <v>0</v>
      </c>
    </row>
    <row r="246" spans="1:26">
      <c r="A246" s="254" t="str">
        <f>'AAL mundo '!A246</f>
        <v>Middle East and North Africa</v>
      </c>
      <c r="B246" s="254" t="str">
        <f>'AAL mundo '!B246</f>
        <v>YEM</v>
      </c>
      <c r="C246" s="254" t="str">
        <f>'AAL mundo '!C246</f>
        <v>Yemen</v>
      </c>
      <c r="D246" s="254" t="str">
        <f>'AAL mundo '!D246</f>
        <v/>
      </c>
      <c r="E246" s="254" t="str">
        <f>'AAL mundo '!E246</f>
        <v>Lower middle income</v>
      </c>
      <c r="F246" s="255">
        <f>'AAL mundo '!F246</f>
        <v>79113.600000000006</v>
      </c>
      <c r="G246" s="189">
        <f>IFERROR('AAL mundo '!$G246/(Indicadores!$I246)*100,0)</f>
        <v>3.3513236184470561</v>
      </c>
      <c r="H246" s="186">
        <f>IFERROR('AAL mundo '!$G246/(Indicadores!$K246)*100,0)</f>
        <v>9.8723941241744679</v>
      </c>
      <c r="I246" s="186">
        <f>IFERROR('AAL mundo '!$G246/(Indicadores!$M246)*100,0)</f>
        <v>3.30881989307681</v>
      </c>
      <c r="J246" s="187">
        <f>IFERROR('AAL mundo '!$G246/(Indicadores!$O246)*100,0)</f>
        <v>1.4246948890636153</v>
      </c>
      <c r="K246" s="189">
        <f>IFERROR('AAL mundo '!$I246/(Indicadores!$I246)*100,0)</f>
        <v>0</v>
      </c>
      <c r="L246" s="186">
        <f>IFERROR('AAL mundo '!$I246/(Indicadores!$K246)*100,0)</f>
        <v>0</v>
      </c>
      <c r="M246" s="186">
        <f>IFERROR('AAL mundo '!$I246/(Indicadores!$M246)*100,0)</f>
        <v>0</v>
      </c>
      <c r="N246" s="187">
        <f>IFERROR('AAL mundo '!$I246/(Indicadores!$O246)*100,0)</f>
        <v>0</v>
      </c>
      <c r="O246" s="189">
        <f>IFERROR('AAL mundo '!$K246/(Indicadores!$I246)*100,0)</f>
        <v>0</v>
      </c>
      <c r="P246" s="186">
        <f>IFERROR('AAL mundo '!$K246/(Indicadores!$K246)*100,0)</f>
        <v>0</v>
      </c>
      <c r="Q246" s="186">
        <f>IFERROR('AAL mundo '!$K246/(Indicadores!$M246)*100,0)</f>
        <v>0</v>
      </c>
      <c r="R246" s="187">
        <f>IFERROR('AAL mundo '!$K246/(Indicadores!$O246)*100,0)</f>
        <v>0</v>
      </c>
      <c r="S246" s="189">
        <f>IFERROR('AAL mundo '!$M246/(Indicadores!$I246)*100,0)</f>
        <v>3.3644746594612363</v>
      </c>
      <c r="T246" s="186">
        <f>IFERROR('AAL mundo '!$M246/(Indicadores!$K246)*100,0)</f>
        <v>9.9111347158978464</v>
      </c>
      <c r="U246" s="186">
        <f>IFERROR('AAL mundo '!$M246/(Indicadores!$M246)*100,0)</f>
        <v>3.321804143801768</v>
      </c>
      <c r="V246" s="187">
        <f>IFERROR('AAL mundo '!$M246/(Indicadores!$O246)*100,0)</f>
        <v>1.4302855818918572</v>
      </c>
      <c r="W246" s="189">
        <f>IFERROR('AAL mundo '!$O246/(Indicadores!$I246)*100,0)</f>
        <v>6.7157982779082914</v>
      </c>
      <c r="X246" s="186">
        <f>IFERROR('AAL mundo '!$O246/(Indicadores!$K246)*100,0)</f>
        <v>19.783528840072311</v>
      </c>
      <c r="Y246" s="186">
        <f>IFERROR('AAL mundo '!$O246/(Indicadores!$M246)*100,0)</f>
        <v>6.6306240368785785</v>
      </c>
      <c r="Z246" s="187">
        <f>IFERROR('AAL mundo '!$O246/(Indicadores!$O246)*100,0)</f>
        <v>2.8549804709554722</v>
      </c>
    </row>
    <row r="247" spans="1:26">
      <c r="A247" s="254" t="str">
        <f>'AAL mundo '!A247</f>
        <v>Sub-Saharan Africa</v>
      </c>
      <c r="B247" s="254" t="str">
        <f>'AAL mundo '!B247</f>
        <v>ZMB</v>
      </c>
      <c r="C247" s="254" t="str">
        <f>'AAL mundo '!C247</f>
        <v>Zambia</v>
      </c>
      <c r="D247" s="254" t="str">
        <f>'AAL mundo '!D247</f>
        <v/>
      </c>
      <c r="E247" s="254" t="str">
        <f>'AAL mundo '!E247</f>
        <v>Lower middle income</v>
      </c>
      <c r="F247" s="255">
        <f>'AAL mundo '!F247</f>
        <v>48954.5</v>
      </c>
      <c r="G247" s="189">
        <f>IFERROR('AAL mundo '!$G247/(Indicadores!$I247)*100,0)</f>
        <v>4.0756504682036692</v>
      </c>
      <c r="H247" s="186">
        <f>IFERROR('AAL mundo '!$G247/(Indicadores!$K247)*100,0)</f>
        <v>2.0049660679875934</v>
      </c>
      <c r="I247" s="186">
        <f>IFERROR('AAL mundo '!$G247/(Indicadores!$M247)*100,0)</f>
        <v>8.8389411325391247</v>
      </c>
      <c r="J247" s="187">
        <f>IFERROR('AAL mundo '!$G247/(Indicadores!$O247)*100,0)</f>
        <v>1.1665114768822853</v>
      </c>
      <c r="K247" s="189">
        <f>IFERROR('AAL mundo '!$I247/(Indicadores!$I247)*100,0)</f>
        <v>0</v>
      </c>
      <c r="L247" s="186">
        <f>IFERROR('AAL mundo '!$I247/(Indicadores!$K247)*100,0)</f>
        <v>0</v>
      </c>
      <c r="M247" s="186">
        <f>IFERROR('AAL mundo '!$I247/(Indicadores!$M247)*100,0)</f>
        <v>0</v>
      </c>
      <c r="N247" s="187">
        <f>IFERROR('AAL mundo '!$I247/(Indicadores!$O247)*100,0)</f>
        <v>0</v>
      </c>
      <c r="O247" s="189">
        <f>IFERROR('AAL mundo '!$K247/(Indicadores!$I247)*100,0)</f>
        <v>0</v>
      </c>
      <c r="P247" s="186">
        <f>IFERROR('AAL mundo '!$K247/(Indicadores!$K247)*100,0)</f>
        <v>0</v>
      </c>
      <c r="Q247" s="186">
        <f>IFERROR('AAL mundo '!$K247/(Indicadores!$M247)*100,0)</f>
        <v>0</v>
      </c>
      <c r="R247" s="187">
        <f>IFERROR('AAL mundo '!$K247/(Indicadores!$O247)*100,0)</f>
        <v>0</v>
      </c>
      <c r="S247" s="189">
        <f>IFERROR('AAL mundo '!$M247/(Indicadores!$I247)*100,0)</f>
        <v>8.0248878834015951</v>
      </c>
      <c r="T247" s="186">
        <f>IFERROR('AAL mundo '!$M247/(Indicadores!$K247)*100,0)</f>
        <v>3.9477447909600638</v>
      </c>
      <c r="U247" s="186">
        <f>IFERROR('AAL mundo '!$M247/(Indicadores!$M247)*100,0)</f>
        <v>17.403727858899551</v>
      </c>
      <c r="V247" s="187">
        <f>IFERROR('AAL mundo '!$M247/(Indicadores!$O247)*100,0)</f>
        <v>2.2968416672903356</v>
      </c>
      <c r="W247" s="189">
        <f>IFERROR('AAL mundo '!$O247/(Indicadores!$I247)*100,0)</f>
        <v>12.100538351605264</v>
      </c>
      <c r="X247" s="186">
        <f>IFERROR('AAL mundo '!$O247/(Indicadores!$K247)*100,0)</f>
        <v>5.9527108589476567</v>
      </c>
      <c r="Y247" s="186">
        <f>IFERROR('AAL mundo '!$O247/(Indicadores!$M247)*100,0)</f>
        <v>26.242668991438673</v>
      </c>
      <c r="Z247" s="187">
        <f>IFERROR('AAL mundo '!$O247/(Indicadores!$O247)*100,0)</f>
        <v>3.4633531441726206</v>
      </c>
    </row>
    <row r="248" spans="1:26" ht="13" thickBot="1">
      <c r="A248" s="254" t="str">
        <f>'AAL mundo '!A248</f>
        <v>Sub-Saharan Africa</v>
      </c>
      <c r="B248" s="254" t="str">
        <f>'AAL mundo '!B248</f>
        <v>ZWE</v>
      </c>
      <c r="C248" s="254" t="str">
        <f>'AAL mundo '!C248</f>
        <v>Zimbabwe</v>
      </c>
      <c r="D248" s="254" t="str">
        <f>'AAL mundo '!D248</f>
        <v/>
      </c>
      <c r="E248" s="254" t="str">
        <f>'AAL mundo '!E248</f>
        <v>Low income</v>
      </c>
      <c r="F248" s="255">
        <f>'AAL mundo '!F248</f>
        <v>22038.1</v>
      </c>
      <c r="G248" s="250">
        <f>IFERROR('AAL mundo '!$G248/(Indicadores!$I248)*100,0)</f>
        <v>2.9347554890701288</v>
      </c>
      <c r="H248" s="251">
        <f>IFERROR('AAL mundo '!$G248/(Indicadores!$K248)*100,0)</f>
        <v>0.88725165948631812</v>
      </c>
      <c r="I248" s="251">
        <f>IFERROR('AAL mundo '!$G248/(Indicadores!$M248)*100,0)</f>
        <v>2.2564210560148115</v>
      </c>
      <c r="J248" s="252">
        <f>IFERROR('AAL mundo '!$G248/(Indicadores!$O248)*100,0)</f>
        <v>0.52328636664946149</v>
      </c>
      <c r="K248" s="250">
        <f>IFERROR('AAL mundo '!$I248/(Indicadores!$I248)*100,0)</f>
        <v>0</v>
      </c>
      <c r="L248" s="251">
        <f>IFERROR('AAL mundo '!$I248/(Indicadores!$K248)*100,0)</f>
        <v>0</v>
      </c>
      <c r="M248" s="251">
        <f>IFERROR('AAL mundo '!$I248/(Indicadores!$M248)*100,0)</f>
        <v>0</v>
      </c>
      <c r="N248" s="252">
        <f>IFERROR('AAL mundo '!$I248/(Indicadores!$O248)*100,0)</f>
        <v>0</v>
      </c>
      <c r="O248" s="250">
        <f>IFERROR('AAL mundo '!$K248/(Indicadores!$I248)*100,0)</f>
        <v>0</v>
      </c>
      <c r="P248" s="251">
        <f>IFERROR('AAL mundo '!$K248/(Indicadores!$K248)*100,0)</f>
        <v>0</v>
      </c>
      <c r="Q248" s="251">
        <f>IFERROR('AAL mundo '!$K248/(Indicadores!$M248)*100,0)</f>
        <v>0</v>
      </c>
      <c r="R248" s="252">
        <f>IFERROR('AAL mundo '!$K248/(Indicadores!$O248)*100,0)</f>
        <v>0</v>
      </c>
      <c r="S248" s="250">
        <f>IFERROR('AAL mundo '!$M248/(Indicadores!$I248)*100,0)</f>
        <v>5.6167569168806297</v>
      </c>
      <c r="T248" s="251">
        <f>IFERROR('AAL mundo '!$M248/(Indicadores!$K248)*100,0)</f>
        <v>1.6980893004522835</v>
      </c>
      <c r="U248" s="251">
        <f>IFERROR('AAL mundo '!$M248/(Indicadores!$M248)*100,0)</f>
        <v>4.3185091981144712</v>
      </c>
      <c r="V248" s="252">
        <f>IFERROR('AAL mundo '!$M248/(Indicadores!$O248)*100,0)</f>
        <v>1.0015050079415531</v>
      </c>
      <c r="W248" s="250">
        <f>IFERROR('AAL mundo '!$O248/(Indicadores!$I248)*100,0)</f>
        <v>8.5515124059507581</v>
      </c>
      <c r="X248" s="251">
        <f>IFERROR('AAL mundo '!$O248/(Indicadores!$K248)*100,0)</f>
        <v>2.5853409599386019</v>
      </c>
      <c r="Y248" s="251">
        <f>IFERROR('AAL mundo '!$O248/(Indicadores!$M248)*100,0)</f>
        <v>6.5749302541292822</v>
      </c>
      <c r="Z248" s="252">
        <f>IFERROR('AAL mundo '!$O248/(Indicadores!$O248)*100,0)</f>
        <v>1.5247913745910147</v>
      </c>
    </row>
  </sheetData>
  <mergeCells count="39">
    <mergeCell ref="K29:N29"/>
    <mergeCell ref="W29:Z29"/>
    <mergeCell ref="G30:J30"/>
    <mergeCell ref="K30:N30"/>
    <mergeCell ref="W30:Z30"/>
    <mergeCell ref="G29:J29"/>
    <mergeCell ref="O29:R29"/>
    <mergeCell ref="O30:R30"/>
    <mergeCell ref="S29:V29"/>
    <mergeCell ref="S30:V30"/>
    <mergeCell ref="A29:A32"/>
    <mergeCell ref="B29:B32"/>
    <mergeCell ref="C29:C32"/>
    <mergeCell ref="E29:E32"/>
    <mergeCell ref="F29:F30"/>
    <mergeCell ref="E15:E18"/>
    <mergeCell ref="F15:F16"/>
    <mergeCell ref="G15:J15"/>
    <mergeCell ref="K15:N15"/>
    <mergeCell ref="W15:Z15"/>
    <mergeCell ref="G16:J16"/>
    <mergeCell ref="K16:N16"/>
    <mergeCell ref="W16:Z16"/>
    <mergeCell ref="O15:R15"/>
    <mergeCell ref="O16:R16"/>
    <mergeCell ref="S15:V15"/>
    <mergeCell ref="S16:V16"/>
    <mergeCell ref="E1:E4"/>
    <mergeCell ref="F1:F2"/>
    <mergeCell ref="G1:J1"/>
    <mergeCell ref="K1:N1"/>
    <mergeCell ref="W1:Z1"/>
    <mergeCell ref="G2:J2"/>
    <mergeCell ref="K2:N2"/>
    <mergeCell ref="W2:Z2"/>
    <mergeCell ref="O1:R1"/>
    <mergeCell ref="O2:R2"/>
    <mergeCell ref="S1:V1"/>
    <mergeCell ref="S2:V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/>
  <dimension ref="A1:CD221"/>
  <sheetViews>
    <sheetView tabSelected="1" topLeftCell="G1" workbookViewId="0">
      <selection activeCell="U3" sqref="U3:AH3"/>
    </sheetView>
  </sheetViews>
  <sheetFormatPr baseColWidth="10" defaultColWidth="10.83203125" defaultRowHeight="12" x14ac:dyDescent="0"/>
  <cols>
    <col min="1" max="1" width="17.5" style="125" bestFit="1" customWidth="1"/>
    <col min="2" max="2" width="6.6640625" style="125" customWidth="1"/>
    <col min="3" max="5" width="28.6640625" style="125" customWidth="1"/>
    <col min="6" max="6" width="17.33203125" style="125" customWidth="1"/>
    <col min="7" max="7" width="8.33203125" style="125" customWidth="1"/>
    <col min="8" max="8" width="20.5" style="125" bestFit="1" customWidth="1"/>
    <col min="9" max="24" width="8.33203125" style="125" customWidth="1"/>
    <col min="25" max="34" width="8.33203125" style="119" customWidth="1"/>
    <col min="35" max="62" width="8.33203125" style="125" customWidth="1"/>
    <col min="63" max="68" width="10.83203125" style="119"/>
    <col min="69" max="16384" width="10.83203125" style="125"/>
  </cols>
  <sheetData>
    <row r="1" spans="1:82" ht="13" thickBot="1">
      <c r="G1" s="125">
        <v>6</v>
      </c>
      <c r="H1" s="125">
        <v>7</v>
      </c>
      <c r="I1" s="125">
        <v>8</v>
      </c>
      <c r="J1" s="125">
        <v>9</v>
      </c>
      <c r="K1" s="125">
        <v>10</v>
      </c>
      <c r="L1" s="125">
        <v>11</v>
      </c>
      <c r="M1" s="125">
        <v>12</v>
      </c>
      <c r="N1" s="125">
        <v>13</v>
      </c>
      <c r="O1" s="125">
        <v>14</v>
      </c>
      <c r="P1" s="125">
        <v>15</v>
      </c>
      <c r="Q1" s="125">
        <v>16</v>
      </c>
      <c r="R1" s="125">
        <v>17</v>
      </c>
      <c r="S1" s="125">
        <v>18</v>
      </c>
      <c r="T1" s="125">
        <v>19</v>
      </c>
    </row>
    <row r="2" spans="1:82" ht="13" thickBot="1">
      <c r="A2" s="283" t="s">
        <v>998</v>
      </c>
      <c r="B2" s="302" t="s">
        <v>929</v>
      </c>
      <c r="C2" s="304" t="s">
        <v>997</v>
      </c>
      <c r="D2" s="146"/>
      <c r="E2" s="325" t="s">
        <v>945</v>
      </c>
      <c r="F2" s="325" t="s">
        <v>986</v>
      </c>
      <c r="G2" s="286" t="s">
        <v>984</v>
      </c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88"/>
      <c r="U2" s="286" t="s">
        <v>989</v>
      </c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88"/>
      <c r="AI2" s="286" t="s">
        <v>982</v>
      </c>
      <c r="AJ2" s="293"/>
      <c r="AK2" s="293"/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88"/>
      <c r="AW2" s="286" t="s">
        <v>983</v>
      </c>
      <c r="AX2" s="293"/>
      <c r="AY2" s="293"/>
      <c r="AZ2" s="293"/>
      <c r="BA2" s="293"/>
      <c r="BB2" s="293"/>
      <c r="BC2" s="293"/>
      <c r="BD2" s="293"/>
      <c r="BE2" s="293"/>
      <c r="BF2" s="293"/>
      <c r="BG2" s="293"/>
      <c r="BH2" s="293"/>
      <c r="BI2" s="293"/>
      <c r="BJ2" s="288"/>
      <c r="BK2" s="286" t="s">
        <v>1030</v>
      </c>
      <c r="BL2" s="293"/>
      <c r="BM2" s="293"/>
      <c r="BN2" s="293"/>
      <c r="BO2" s="293"/>
      <c r="BP2" s="293"/>
      <c r="BQ2" s="293"/>
      <c r="BR2" s="293"/>
      <c r="BS2" s="293"/>
      <c r="BT2" s="293"/>
      <c r="BU2" s="293"/>
      <c r="BV2" s="293"/>
      <c r="BW2" s="293"/>
      <c r="BX2" s="288"/>
      <c r="BY2" s="119"/>
      <c r="BZ2" s="119"/>
      <c r="CA2" s="119"/>
      <c r="CB2" s="119"/>
      <c r="CC2" s="119"/>
      <c r="CD2" s="119"/>
    </row>
    <row r="3" spans="1:82">
      <c r="A3" s="319"/>
      <c r="B3" s="321"/>
      <c r="C3" s="323"/>
      <c r="D3" s="147"/>
      <c r="E3" s="326" t="s">
        <v>945</v>
      </c>
      <c r="F3" s="328"/>
      <c r="G3" s="296" t="s">
        <v>4</v>
      </c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8"/>
      <c r="U3" s="296" t="s">
        <v>4</v>
      </c>
      <c r="V3" s="297"/>
      <c r="W3" s="297"/>
      <c r="X3" s="297"/>
      <c r="Y3" s="297"/>
      <c r="Z3" s="297"/>
      <c r="AA3" s="297"/>
      <c r="AB3" s="297"/>
      <c r="AC3" s="297"/>
      <c r="AD3" s="297"/>
      <c r="AE3" s="297"/>
      <c r="AF3" s="297"/>
      <c r="AG3" s="297"/>
      <c r="AH3" s="298"/>
      <c r="AI3" s="296" t="s">
        <v>4</v>
      </c>
      <c r="AJ3" s="297"/>
      <c r="AK3" s="297"/>
      <c r="AL3" s="297"/>
      <c r="AM3" s="297"/>
      <c r="AN3" s="297"/>
      <c r="AO3" s="297"/>
      <c r="AP3" s="297"/>
      <c r="AQ3" s="297"/>
      <c r="AR3" s="297"/>
      <c r="AS3" s="297"/>
      <c r="AT3" s="297"/>
      <c r="AU3" s="297"/>
      <c r="AV3" s="298"/>
      <c r="AW3" s="296" t="s">
        <v>4</v>
      </c>
      <c r="AX3" s="297"/>
      <c r="AY3" s="297"/>
      <c r="AZ3" s="297"/>
      <c r="BA3" s="297"/>
      <c r="BB3" s="297"/>
      <c r="BC3" s="297"/>
      <c r="BD3" s="297"/>
      <c r="BE3" s="297"/>
      <c r="BF3" s="297"/>
      <c r="BG3" s="297"/>
      <c r="BH3" s="297"/>
      <c r="BI3" s="297"/>
      <c r="BJ3" s="298"/>
      <c r="BK3" s="296" t="s">
        <v>4</v>
      </c>
      <c r="BL3" s="297"/>
      <c r="BM3" s="297"/>
      <c r="BN3" s="297"/>
      <c r="BO3" s="297"/>
      <c r="BP3" s="297"/>
      <c r="BQ3" s="297"/>
      <c r="BR3" s="297"/>
      <c r="BS3" s="297"/>
      <c r="BT3" s="297"/>
      <c r="BU3" s="297"/>
      <c r="BV3" s="297"/>
      <c r="BW3" s="297"/>
      <c r="BX3" s="298"/>
      <c r="BY3" s="119"/>
      <c r="BZ3" s="119"/>
      <c r="CA3" s="119"/>
      <c r="CB3" s="119"/>
      <c r="CC3" s="119"/>
      <c r="CD3" s="119"/>
    </row>
    <row r="4" spans="1:82" ht="13" thickBot="1">
      <c r="A4" s="319"/>
      <c r="B4" s="321"/>
      <c r="C4" s="323"/>
      <c r="D4" s="147"/>
      <c r="E4" s="326"/>
      <c r="F4" s="218" t="s">
        <v>474</v>
      </c>
      <c r="G4" s="289">
        <v>20</v>
      </c>
      <c r="H4" s="290"/>
      <c r="I4" s="316">
        <v>50</v>
      </c>
      <c r="J4" s="317"/>
      <c r="K4" s="316">
        <v>100</v>
      </c>
      <c r="L4" s="315"/>
      <c r="M4" s="316">
        <v>250</v>
      </c>
      <c r="N4" s="290"/>
      <c r="O4" s="318">
        <v>500</v>
      </c>
      <c r="P4" s="315"/>
      <c r="Q4" s="316">
        <v>1000</v>
      </c>
      <c r="R4" s="290"/>
      <c r="S4" s="318">
        <v>1500</v>
      </c>
      <c r="T4" s="299"/>
      <c r="U4" s="289">
        <v>20</v>
      </c>
      <c r="V4" s="315"/>
      <c r="W4" s="316">
        <v>50</v>
      </c>
      <c r="X4" s="317"/>
      <c r="Y4" s="318">
        <v>100</v>
      </c>
      <c r="Z4" s="315"/>
      <c r="AA4" s="316">
        <v>250</v>
      </c>
      <c r="AB4" s="290"/>
      <c r="AC4" s="318">
        <v>500</v>
      </c>
      <c r="AD4" s="315"/>
      <c r="AE4" s="316">
        <v>1000</v>
      </c>
      <c r="AF4" s="290"/>
      <c r="AG4" s="318">
        <v>1500</v>
      </c>
      <c r="AH4" s="299"/>
      <c r="AI4" s="289">
        <v>20</v>
      </c>
      <c r="AJ4" s="315"/>
      <c r="AK4" s="316">
        <v>50</v>
      </c>
      <c r="AL4" s="317"/>
      <c r="AM4" s="318">
        <v>100</v>
      </c>
      <c r="AN4" s="315"/>
      <c r="AO4" s="316">
        <v>250</v>
      </c>
      <c r="AP4" s="290"/>
      <c r="AQ4" s="318">
        <v>500</v>
      </c>
      <c r="AR4" s="315"/>
      <c r="AS4" s="316">
        <v>1000</v>
      </c>
      <c r="AT4" s="290"/>
      <c r="AU4" s="318">
        <v>1500</v>
      </c>
      <c r="AV4" s="299"/>
      <c r="AW4" s="289">
        <v>20</v>
      </c>
      <c r="AX4" s="315"/>
      <c r="AY4" s="316">
        <v>50</v>
      </c>
      <c r="AZ4" s="317"/>
      <c r="BA4" s="318">
        <v>100</v>
      </c>
      <c r="BB4" s="315"/>
      <c r="BC4" s="316">
        <v>250</v>
      </c>
      <c r="BD4" s="290"/>
      <c r="BE4" s="318">
        <v>500</v>
      </c>
      <c r="BF4" s="315"/>
      <c r="BG4" s="316">
        <v>1000</v>
      </c>
      <c r="BH4" s="290"/>
      <c r="BI4" s="318">
        <v>1500</v>
      </c>
      <c r="BJ4" s="299"/>
      <c r="BK4" s="289">
        <v>20</v>
      </c>
      <c r="BL4" s="315"/>
      <c r="BM4" s="316">
        <v>50</v>
      </c>
      <c r="BN4" s="317"/>
      <c r="BO4" s="318">
        <v>100</v>
      </c>
      <c r="BP4" s="315"/>
      <c r="BQ4" s="316">
        <v>250</v>
      </c>
      <c r="BR4" s="290"/>
      <c r="BS4" s="318">
        <v>500</v>
      </c>
      <c r="BT4" s="315"/>
      <c r="BU4" s="316">
        <v>1000</v>
      </c>
      <c r="BV4" s="290"/>
      <c r="BW4" s="318">
        <v>1500</v>
      </c>
      <c r="BX4" s="299"/>
      <c r="BY4" s="119"/>
      <c r="BZ4" s="119"/>
      <c r="CA4" s="119"/>
      <c r="CB4" s="119"/>
      <c r="CC4" s="119"/>
      <c r="CD4" s="119"/>
    </row>
    <row r="5" spans="1:82" s="119" customFormat="1" ht="15.75" customHeight="1" thickBot="1">
      <c r="A5" s="320"/>
      <c r="B5" s="322"/>
      <c r="C5" s="324"/>
      <c r="D5" s="148"/>
      <c r="E5" s="327"/>
      <c r="F5" s="218" t="s">
        <v>1029</v>
      </c>
      <c r="G5" s="216" t="s">
        <v>1029</v>
      </c>
      <c r="H5" s="213" t="s">
        <v>447</v>
      </c>
      <c r="I5" s="137" t="s">
        <v>1029</v>
      </c>
      <c r="J5" s="117" t="s">
        <v>447</v>
      </c>
      <c r="K5" s="137" t="s">
        <v>1029</v>
      </c>
      <c r="L5" s="214" t="s">
        <v>447</v>
      </c>
      <c r="M5" s="137" t="s">
        <v>1029</v>
      </c>
      <c r="N5" s="213" t="s">
        <v>447</v>
      </c>
      <c r="O5" s="217" t="s">
        <v>1029</v>
      </c>
      <c r="P5" s="214" t="s">
        <v>447</v>
      </c>
      <c r="Q5" s="137" t="s">
        <v>1029</v>
      </c>
      <c r="R5" s="213" t="s">
        <v>447</v>
      </c>
      <c r="S5" s="217" t="s">
        <v>1029</v>
      </c>
      <c r="T5" s="117" t="s">
        <v>447</v>
      </c>
      <c r="U5" s="216" t="s">
        <v>1029</v>
      </c>
      <c r="V5" s="214" t="s">
        <v>447</v>
      </c>
      <c r="W5" s="137" t="s">
        <v>1029</v>
      </c>
      <c r="X5" s="213" t="s">
        <v>447</v>
      </c>
      <c r="Y5" s="217" t="s">
        <v>1029</v>
      </c>
      <c r="Z5" s="214" t="s">
        <v>447</v>
      </c>
      <c r="AA5" s="137" t="s">
        <v>1029</v>
      </c>
      <c r="AB5" s="213" t="s">
        <v>447</v>
      </c>
      <c r="AC5" s="217" t="s">
        <v>1029</v>
      </c>
      <c r="AD5" s="214" t="s">
        <v>447</v>
      </c>
      <c r="AE5" s="137" t="s">
        <v>1029</v>
      </c>
      <c r="AF5" s="213" t="s">
        <v>447</v>
      </c>
      <c r="AG5" s="217" t="s">
        <v>1029</v>
      </c>
      <c r="AH5" s="117" t="s">
        <v>447</v>
      </c>
      <c r="AI5" s="216" t="s">
        <v>1029</v>
      </c>
      <c r="AJ5" s="214" t="s">
        <v>447</v>
      </c>
      <c r="AK5" s="137" t="s">
        <v>1029</v>
      </c>
      <c r="AL5" s="213" t="s">
        <v>447</v>
      </c>
      <c r="AM5" s="217" t="s">
        <v>1029</v>
      </c>
      <c r="AN5" s="214" t="s">
        <v>447</v>
      </c>
      <c r="AO5" s="137" t="s">
        <v>1029</v>
      </c>
      <c r="AP5" s="213" t="s">
        <v>447</v>
      </c>
      <c r="AQ5" s="217" t="s">
        <v>1029</v>
      </c>
      <c r="AR5" s="214" t="s">
        <v>447</v>
      </c>
      <c r="AS5" s="137" t="s">
        <v>1029</v>
      </c>
      <c r="AT5" s="213" t="s">
        <v>447</v>
      </c>
      <c r="AU5" s="217" t="s">
        <v>1029</v>
      </c>
      <c r="AV5" s="117" t="s">
        <v>447</v>
      </c>
      <c r="AW5" s="216" t="s">
        <v>1029</v>
      </c>
      <c r="AX5" s="214" t="s">
        <v>447</v>
      </c>
      <c r="AY5" s="137" t="s">
        <v>1029</v>
      </c>
      <c r="AZ5" s="213" t="s">
        <v>447</v>
      </c>
      <c r="BA5" s="217" t="s">
        <v>1029</v>
      </c>
      <c r="BB5" s="214" t="s">
        <v>447</v>
      </c>
      <c r="BC5" s="137" t="s">
        <v>1029</v>
      </c>
      <c r="BD5" s="213" t="s">
        <v>447</v>
      </c>
      <c r="BE5" s="217" t="s">
        <v>1029</v>
      </c>
      <c r="BF5" s="214" t="s">
        <v>447</v>
      </c>
      <c r="BG5" s="137" t="s">
        <v>1029</v>
      </c>
      <c r="BH5" s="213" t="s">
        <v>447</v>
      </c>
      <c r="BI5" s="217" t="s">
        <v>1029</v>
      </c>
      <c r="BJ5" s="117" t="s">
        <v>447</v>
      </c>
      <c r="BK5" s="216" t="s">
        <v>1029</v>
      </c>
      <c r="BL5" s="214" t="s">
        <v>447</v>
      </c>
      <c r="BM5" s="137" t="s">
        <v>1029</v>
      </c>
      <c r="BN5" s="213" t="s">
        <v>447</v>
      </c>
      <c r="BO5" s="217" t="s">
        <v>1029</v>
      </c>
      <c r="BP5" s="214" t="s">
        <v>447</v>
      </c>
      <c r="BQ5" s="137" t="s">
        <v>1029</v>
      </c>
      <c r="BR5" s="213" t="s">
        <v>447</v>
      </c>
      <c r="BS5" s="217" t="s">
        <v>1029</v>
      </c>
      <c r="BT5" s="214" t="s">
        <v>447</v>
      </c>
      <c r="BU5" s="137" t="s">
        <v>1029</v>
      </c>
      <c r="BV5" s="213" t="s">
        <v>447</v>
      </c>
      <c r="BW5" s="217" t="s">
        <v>1029</v>
      </c>
      <c r="BX5" s="117" t="s">
        <v>447</v>
      </c>
    </row>
    <row r="6" spans="1:82" s="119" customFormat="1" ht="15.75" customHeight="1">
      <c r="A6" s="219" t="str">
        <f>'AAL mundo '!A33</f>
        <v>South Asia</v>
      </c>
      <c r="B6" s="220" t="str">
        <f>'AAL mundo '!B33</f>
        <v>AFG</v>
      </c>
      <c r="C6" s="220" t="str">
        <f>'AAL mundo '!C33</f>
        <v>Afghanistan</v>
      </c>
      <c r="D6" s="220" t="str">
        <f>'AAL mundo '!D33</f>
        <v/>
      </c>
      <c r="E6" s="221" t="str">
        <f>'AAL mundo '!E33</f>
        <v>Low income</v>
      </c>
      <c r="F6" s="222">
        <f>'AAL mundo '!F33</f>
        <v>60187.9</v>
      </c>
      <c r="G6" s="223">
        <f>VLOOKUP($B6,[14]Earthquake!$B$7:$T$222,G$1,FALSE)</f>
        <v>317.83</v>
      </c>
      <c r="H6" s="224">
        <f>VLOOKUP($B6,[14]Earthquake!$B$7:$T$222,H$1,FALSE)</f>
        <v>0.53</v>
      </c>
      <c r="I6" s="225">
        <f>VLOOKUP($B6,[14]Earthquake!$B$7:$T$222,I$1,FALSE)</f>
        <v>637.57000000000005</v>
      </c>
      <c r="J6" s="226">
        <f>VLOOKUP($B6,[14]Earthquake!$B$7:$T$222,J$1,FALSE)</f>
        <v>1.06</v>
      </c>
      <c r="K6" s="224">
        <f>VLOOKUP($B6,[14]Earthquake!$B$7:$T$222,K$1,FALSE)</f>
        <v>1034.6099999999999</v>
      </c>
      <c r="L6" s="224">
        <f>VLOOKUP($B6,[14]Earthquake!$B$7:$T$222,L$1,FALSE)</f>
        <v>1.72</v>
      </c>
      <c r="M6" s="227">
        <f>VLOOKUP($B6,[14]Earthquake!$B$7:$T$222,M$1,FALSE)</f>
        <v>1800.74</v>
      </c>
      <c r="N6" s="228">
        <f>VLOOKUP($B6,[14]Earthquake!$B$7:$T$222,N$1,FALSE)</f>
        <v>2.99</v>
      </c>
      <c r="O6" s="224">
        <f>VLOOKUP($B6,[14]Earthquake!$B$7:$T$222,O$1,FALSE)</f>
        <v>2585.25</v>
      </c>
      <c r="P6" s="224">
        <f>VLOOKUP($B6,[14]Earthquake!$B$7:$T$222,P$1,FALSE)</f>
        <v>4.3</v>
      </c>
      <c r="Q6" s="227">
        <f>VLOOKUP($B6,[14]Earthquake!$B$7:$T$222,Q$1,FALSE)</f>
        <v>3514.64</v>
      </c>
      <c r="R6" s="228">
        <f>VLOOKUP($B6,[14]Earthquake!$B$7:$T$222,R$1,FALSE)</f>
        <v>5.84</v>
      </c>
      <c r="S6" s="224">
        <f>VLOOKUP($B6,[14]Earthquake!$B$7:$T$222,S$1,FALSE)</f>
        <v>4070.92</v>
      </c>
      <c r="T6" s="229">
        <f>VLOOKUP($B6,[14]Earthquake!$B$7:$T$222,T$1,FALSE)</f>
        <v>6.76</v>
      </c>
      <c r="U6" s="223" t="str">
        <f>VLOOKUP($B6,[14]Wind!$B$7:$T$222,G$1,FALSE)</f>
        <v>---</v>
      </c>
      <c r="V6" s="224" t="str">
        <f>VLOOKUP($B6,[14]Wind!$B$7:$T$222,H$1,FALSE)</f>
        <v>---</v>
      </c>
      <c r="W6" s="227" t="str">
        <f>VLOOKUP($B6,[14]Wind!$B$7:$T$222,I$1,FALSE)</f>
        <v>---</v>
      </c>
      <c r="X6" s="228" t="str">
        <f>VLOOKUP($B6,[14]Wind!$B$7:$T$222,J$1,FALSE)</f>
        <v>---</v>
      </c>
      <c r="Y6" s="224" t="str">
        <f>VLOOKUP($B6,[14]Wind!$B$7:$T$222,K$1,FALSE)</f>
        <v>---</v>
      </c>
      <c r="Z6" s="224" t="str">
        <f>VLOOKUP($B6,[14]Wind!$B$7:$T$222,L$1,FALSE)</f>
        <v>---</v>
      </c>
      <c r="AA6" s="227" t="str">
        <f>VLOOKUP($B6,[14]Wind!$B$7:$T$222,M$1,FALSE)</f>
        <v>---</v>
      </c>
      <c r="AB6" s="228" t="str">
        <f>VLOOKUP($B6,[14]Wind!$B$7:$T$222,N$1,FALSE)</f>
        <v>---</v>
      </c>
      <c r="AC6" s="224" t="str">
        <f>VLOOKUP($B6,[14]Wind!$B$7:$T$222,O$1,FALSE)</f>
        <v>---</v>
      </c>
      <c r="AD6" s="224" t="str">
        <f>VLOOKUP($B6,[14]Wind!$B$7:$T$222,P$1,FALSE)</f>
        <v>---</v>
      </c>
      <c r="AE6" s="227" t="str">
        <f>VLOOKUP($B6,[14]Wind!$B$7:$T$222,Q$1,FALSE)</f>
        <v>---</v>
      </c>
      <c r="AF6" s="228" t="str">
        <f>VLOOKUP($B6,[14]Wind!$B$7:$T$222,R$1,FALSE)</f>
        <v>---</v>
      </c>
      <c r="AG6" s="224" t="str">
        <f>VLOOKUP($B6,[14]Wind!$B$7:$T$222,S$1,FALSE)</f>
        <v>---</v>
      </c>
      <c r="AH6" s="229" t="str">
        <f>VLOOKUP($B6,[14]Wind!$B$7:$T$222,T$1,FALSE)</f>
        <v>---</v>
      </c>
      <c r="AI6" s="223" t="str">
        <f>VLOOKUP($B6,'[14]Storm Surge'!$B$7:$T$222,G$1,FALSE)</f>
        <v>---</v>
      </c>
      <c r="AJ6" s="224" t="str">
        <f>VLOOKUP($B6,'[14]Storm Surge'!$B$7:$T$222,H$1,FALSE)</f>
        <v>---</v>
      </c>
      <c r="AK6" s="227" t="str">
        <f>VLOOKUP($B6,'[14]Storm Surge'!$B$7:$T$222,I$1,FALSE)</f>
        <v>---</v>
      </c>
      <c r="AL6" s="228" t="str">
        <f>VLOOKUP($B6,'[14]Storm Surge'!$B$7:$T$222,J$1,FALSE)</f>
        <v>---</v>
      </c>
      <c r="AM6" s="224" t="str">
        <f>VLOOKUP($B6,'[14]Storm Surge'!$B$7:$T$222,K$1,FALSE)</f>
        <v>---</v>
      </c>
      <c r="AN6" s="224" t="str">
        <f>VLOOKUP($B6,'[14]Storm Surge'!$B$7:$T$222,L$1,FALSE)</f>
        <v>---</v>
      </c>
      <c r="AO6" s="227" t="str">
        <f>VLOOKUP($B6,'[14]Storm Surge'!$B$7:$T$222,M$1,FALSE)</f>
        <v>---</v>
      </c>
      <c r="AP6" s="228" t="str">
        <f>VLOOKUP($B6,'[14]Storm Surge'!$B$7:$T$222,N$1,FALSE)</f>
        <v>---</v>
      </c>
      <c r="AQ6" s="224" t="str">
        <f>VLOOKUP($B6,'[14]Storm Surge'!$B$7:$T$222,O$1,FALSE)</f>
        <v>---</v>
      </c>
      <c r="AR6" s="224" t="str">
        <f>VLOOKUP($B6,'[14]Storm Surge'!$B$7:$T$222,P$1,FALSE)</f>
        <v>---</v>
      </c>
      <c r="AS6" s="227" t="str">
        <f>VLOOKUP($B6,'[14]Storm Surge'!$B$7:$T$222,Q$1,FALSE)</f>
        <v>---</v>
      </c>
      <c r="AT6" s="228" t="str">
        <f>VLOOKUP($B6,'[14]Storm Surge'!$B$7:$T$222,R$1,FALSE)</f>
        <v>---</v>
      </c>
      <c r="AU6" s="224" t="str">
        <f>VLOOKUP($B6,'[14]Storm Surge'!$B$7:$T$222,S$1,FALSE)</f>
        <v>---</v>
      </c>
      <c r="AV6" s="229" t="str">
        <f>VLOOKUP($B6,'[14]Storm Surge'!$B$7:$T$222,T$1,FALSE)</f>
        <v>---</v>
      </c>
      <c r="AW6" s="223" t="str">
        <f>VLOOKUP($B6,[14]Tsunami!$B$7:$T$222,G$1,FALSE)</f>
        <v>---</v>
      </c>
      <c r="AX6" s="224" t="str">
        <f>VLOOKUP($B6,[14]Tsunami!$B$7:$T$222,H$1,FALSE)</f>
        <v>---</v>
      </c>
      <c r="AY6" s="227" t="str">
        <f>VLOOKUP($B6,[14]Tsunami!$B$7:$T$222,I$1,FALSE)</f>
        <v>---</v>
      </c>
      <c r="AZ6" s="228" t="str">
        <f>VLOOKUP($B6,[14]Tsunami!$B$7:$T$222,J$1,FALSE)</f>
        <v>---</v>
      </c>
      <c r="BA6" s="224" t="str">
        <f>VLOOKUP($B6,[14]Tsunami!$B$7:$T$222,K$1,FALSE)</f>
        <v>---</v>
      </c>
      <c r="BB6" s="224" t="str">
        <f>VLOOKUP($B6,[14]Tsunami!$B$7:$T$222,L$1,FALSE)</f>
        <v>---</v>
      </c>
      <c r="BC6" s="227" t="str">
        <f>VLOOKUP($B6,[14]Tsunami!$B$7:$T$222,M$1,FALSE)</f>
        <v>---</v>
      </c>
      <c r="BD6" s="228" t="str">
        <f>VLOOKUP($B6,[14]Tsunami!$B$7:$T$222,N$1,FALSE)</f>
        <v>---</v>
      </c>
      <c r="BE6" s="224" t="str">
        <f>VLOOKUP($B6,[14]Tsunami!$B$7:$T$222,O$1,FALSE)</f>
        <v>---</v>
      </c>
      <c r="BF6" s="224" t="str">
        <f>VLOOKUP($B6,[14]Tsunami!$B$7:$T$222,P$1,FALSE)</f>
        <v>---</v>
      </c>
      <c r="BG6" s="227" t="str">
        <f>VLOOKUP($B6,[14]Tsunami!$B$7:$T$222,Q$1,FALSE)</f>
        <v>---</v>
      </c>
      <c r="BH6" s="228" t="str">
        <f>VLOOKUP($B6,[14]Tsunami!$B$7:$T$222,R$1,FALSE)</f>
        <v>---</v>
      </c>
      <c r="BI6" s="224" t="str">
        <f>VLOOKUP($B6,[14]Tsunami!$B$7:$T$222,S$1,FALSE)</f>
        <v>---</v>
      </c>
      <c r="BJ6" s="229" t="str">
        <f>VLOOKUP($B6,[14]Tsunami!$B$7:$T$222,T$1,FALSE)</f>
        <v>---</v>
      </c>
      <c r="BK6" s="230">
        <f>IFERROR(VLOOKUP($B6,[14]Flood!$B$7:$T$169,G$1,FALSE),"")</f>
        <v>585.16994191406241</v>
      </c>
      <c r="BL6" s="231">
        <f>IFERROR(VLOOKUP($B6,[14]Flood!$B$7:$T$169,H$1,FALSE),"")</f>
        <v>0.97223850959090186</v>
      </c>
      <c r="BM6" s="232">
        <f>IFERROR(VLOOKUP($B6,[14]Flood!$B$7:$T$169,I$1,FALSE),"")</f>
        <v>1045.4423999999999</v>
      </c>
      <c r="BN6" s="233">
        <f>IFERROR(VLOOKUP($B6,[14]Flood!$B$7:$T$169,J$1,FALSE),"")</f>
        <v>1.7369644064670804</v>
      </c>
      <c r="BO6" s="231">
        <f>IFERROR(VLOOKUP($B6,[14]Flood!$B$7:$T$169,K$1,FALSE),"")</f>
        <v>1304.8361912287633</v>
      </c>
      <c r="BP6" s="231">
        <f>IFERROR(VLOOKUP($B6,[14]Flood!$B$7:$T$169,L$1,FALSE),"")</f>
        <v>2.1679377270660103</v>
      </c>
      <c r="BQ6" s="232">
        <f>IFERROR(VLOOKUP($B6,[14]Flood!$B$7:$T$169,M$1,FALSE),"")</f>
        <v>1662.1780632608643</v>
      </c>
      <c r="BR6" s="233">
        <f>IFERROR(VLOOKUP($B6,[14]Flood!$B$7:$T$169,N$1,FALSE),"")</f>
        <v>2.7616482104556965</v>
      </c>
      <c r="BS6" s="231">
        <f>IFERROR(VLOOKUP($B6,[14]Flood!$B$7:$T$169,O$1,FALSE),"")</f>
        <v>1749.6455438995597</v>
      </c>
      <c r="BT6" s="231">
        <f>IFERROR(VLOOKUP($B6,[14]Flood!$B$7:$T$169,P$1,FALSE),"")</f>
        <v>2.9069722384392205</v>
      </c>
      <c r="BU6" s="232">
        <f>IFERROR(VLOOKUP($B6,[14]Flood!$B$7:$T$169,Q$1,FALSE),"")</f>
        <v>1924.580505176951</v>
      </c>
      <c r="BV6" s="233">
        <f>IFERROR(VLOOKUP($B6,[14]Flood!$B$7:$T$169,R$1,FALSE),"")</f>
        <v>3.1976202944062693</v>
      </c>
      <c r="BW6" s="231">
        <f>IFERROR(VLOOKUP($B6,[14]Flood!$B$7:$T$169,S$1,FALSE),"")</f>
        <v>2099.515466454342</v>
      </c>
      <c r="BX6" s="234">
        <f>IFERROR(VLOOKUP($B6,[14]Flood!$B$7:$T$169,T$1,FALSE),"")</f>
        <v>3.4882683503733176</v>
      </c>
    </row>
    <row r="7" spans="1:82" s="119" customFormat="1" ht="14">
      <c r="A7" s="235" t="str">
        <f>'AAL mundo '!A34</f>
        <v>Europe and Central Asia</v>
      </c>
      <c r="B7" s="236" t="str">
        <f>'AAL mundo '!B34</f>
        <v>ALB</v>
      </c>
      <c r="C7" s="236" t="str">
        <f>'AAL mundo '!C34</f>
        <v>Albania</v>
      </c>
      <c r="D7" s="236" t="str">
        <f>'AAL mundo '!D34</f>
        <v/>
      </c>
      <c r="E7" s="237" t="str">
        <f>'AAL mundo '!E34</f>
        <v>Upper middle income</v>
      </c>
      <c r="F7" s="222">
        <f>'AAL mundo '!F34</f>
        <v>40459.699999999997</v>
      </c>
      <c r="G7" s="223">
        <f>VLOOKUP($B7,[14]Earthquake!$B$7:$T$222,G$1,FALSE)</f>
        <v>112.83</v>
      </c>
      <c r="H7" s="224">
        <f>VLOOKUP($B7,[14]Earthquake!$B$7:$T$222,H$1,FALSE)</f>
        <v>0.28000000000000003</v>
      </c>
      <c r="I7" s="227">
        <f>VLOOKUP($B7,[14]Earthquake!$B$7:$T$222,I$1,FALSE)</f>
        <v>239.07</v>
      </c>
      <c r="J7" s="228">
        <f>VLOOKUP($B7,[14]Earthquake!$B$7:$T$222,J$1,FALSE)</f>
        <v>0.59</v>
      </c>
      <c r="K7" s="224">
        <f>VLOOKUP($B7,[14]Earthquake!$B$7:$T$222,K$1,FALSE)</f>
        <v>412.61</v>
      </c>
      <c r="L7" s="224">
        <f>VLOOKUP($B7,[14]Earthquake!$B$7:$T$222,L$1,FALSE)</f>
        <v>1.02</v>
      </c>
      <c r="M7" s="227">
        <f>VLOOKUP($B7,[14]Earthquake!$B$7:$T$222,M$1,FALSE)</f>
        <v>817.76</v>
      </c>
      <c r="N7" s="228">
        <f>VLOOKUP($B7,[14]Earthquake!$B$7:$T$222,N$1,FALSE)</f>
        <v>2.02</v>
      </c>
      <c r="O7" s="224">
        <f>VLOOKUP($B7,[14]Earthquake!$B$7:$T$222,O$1,FALSE)</f>
        <v>1308.3800000000001</v>
      </c>
      <c r="P7" s="224">
        <f>VLOOKUP($B7,[14]Earthquake!$B$7:$T$222,P$1,FALSE)</f>
        <v>3.23</v>
      </c>
      <c r="Q7" s="227">
        <f>VLOOKUP($B7,[14]Earthquake!$B$7:$T$222,Q$1,FALSE)</f>
        <v>1992.98</v>
      </c>
      <c r="R7" s="228">
        <f>VLOOKUP($B7,[14]Earthquake!$B$7:$T$222,R$1,FALSE)</f>
        <v>4.93</v>
      </c>
      <c r="S7" s="224">
        <f>VLOOKUP($B7,[14]Earthquake!$B$7:$T$222,S$1,FALSE)</f>
        <v>2495.4899999999998</v>
      </c>
      <c r="T7" s="229">
        <f>VLOOKUP($B7,[14]Earthquake!$B$7:$T$222,T$1,FALSE)</f>
        <v>6.17</v>
      </c>
      <c r="U7" s="223" t="str">
        <f>VLOOKUP($B7,[14]Wind!$B$7:$T$222,G$1,FALSE)</f>
        <v>---</v>
      </c>
      <c r="V7" s="224" t="str">
        <f>VLOOKUP($B7,[14]Wind!$B$7:$T$222,H$1,FALSE)</f>
        <v>---</v>
      </c>
      <c r="W7" s="227" t="str">
        <f>VLOOKUP($B7,[14]Wind!$B$7:$T$222,I$1,FALSE)</f>
        <v>---</v>
      </c>
      <c r="X7" s="228" t="str">
        <f>VLOOKUP($B7,[14]Wind!$B$7:$T$222,J$1,FALSE)</f>
        <v>---</v>
      </c>
      <c r="Y7" s="224" t="str">
        <f>VLOOKUP($B7,[14]Wind!$B$7:$T$222,K$1,FALSE)</f>
        <v>---</v>
      </c>
      <c r="Z7" s="224" t="str">
        <f>VLOOKUP($B7,[14]Wind!$B$7:$T$222,L$1,FALSE)</f>
        <v>---</v>
      </c>
      <c r="AA7" s="227" t="str">
        <f>VLOOKUP($B7,[14]Wind!$B$7:$T$222,M$1,FALSE)</f>
        <v>---</v>
      </c>
      <c r="AB7" s="228" t="str">
        <f>VLOOKUP($B7,[14]Wind!$B$7:$T$222,N$1,FALSE)</f>
        <v>---</v>
      </c>
      <c r="AC7" s="224" t="str">
        <f>VLOOKUP($B7,[14]Wind!$B$7:$T$222,O$1,FALSE)</f>
        <v>---</v>
      </c>
      <c r="AD7" s="224" t="str">
        <f>VLOOKUP($B7,[14]Wind!$B$7:$T$222,P$1,FALSE)</f>
        <v>---</v>
      </c>
      <c r="AE7" s="227" t="str">
        <f>VLOOKUP($B7,[14]Wind!$B$7:$T$222,Q$1,FALSE)</f>
        <v>---</v>
      </c>
      <c r="AF7" s="228" t="str">
        <f>VLOOKUP($B7,[14]Wind!$B$7:$T$222,R$1,FALSE)</f>
        <v>---</v>
      </c>
      <c r="AG7" s="224" t="str">
        <f>VLOOKUP($B7,[14]Wind!$B$7:$T$222,S$1,FALSE)</f>
        <v>---</v>
      </c>
      <c r="AH7" s="229" t="str">
        <f>VLOOKUP($B7,[14]Wind!$B$7:$T$222,T$1,FALSE)</f>
        <v>---</v>
      </c>
      <c r="AI7" s="223" t="str">
        <f>VLOOKUP($B7,'[14]Storm Surge'!$B$7:$T$222,G$1,FALSE)</f>
        <v>---</v>
      </c>
      <c r="AJ7" s="224" t="str">
        <f>VLOOKUP($B7,'[14]Storm Surge'!$B$7:$T$222,H$1,FALSE)</f>
        <v>---</v>
      </c>
      <c r="AK7" s="227" t="str">
        <f>VLOOKUP($B7,'[14]Storm Surge'!$B$7:$T$222,I$1,FALSE)</f>
        <v>---</v>
      </c>
      <c r="AL7" s="228" t="str">
        <f>VLOOKUP($B7,'[14]Storm Surge'!$B$7:$T$222,J$1,FALSE)</f>
        <v>---</v>
      </c>
      <c r="AM7" s="224" t="str">
        <f>VLOOKUP($B7,'[14]Storm Surge'!$B$7:$T$222,K$1,FALSE)</f>
        <v>---</v>
      </c>
      <c r="AN7" s="224" t="str">
        <f>VLOOKUP($B7,'[14]Storm Surge'!$B$7:$T$222,L$1,FALSE)</f>
        <v>---</v>
      </c>
      <c r="AO7" s="227" t="str">
        <f>VLOOKUP($B7,'[14]Storm Surge'!$B$7:$T$222,M$1,FALSE)</f>
        <v>---</v>
      </c>
      <c r="AP7" s="228" t="str">
        <f>VLOOKUP($B7,'[14]Storm Surge'!$B$7:$T$222,N$1,FALSE)</f>
        <v>---</v>
      </c>
      <c r="AQ7" s="224" t="str">
        <f>VLOOKUP($B7,'[14]Storm Surge'!$B$7:$T$222,O$1,FALSE)</f>
        <v>---</v>
      </c>
      <c r="AR7" s="224" t="str">
        <f>VLOOKUP($B7,'[14]Storm Surge'!$B$7:$T$222,P$1,FALSE)</f>
        <v>---</v>
      </c>
      <c r="AS7" s="227" t="str">
        <f>VLOOKUP($B7,'[14]Storm Surge'!$B$7:$T$222,Q$1,FALSE)</f>
        <v>---</v>
      </c>
      <c r="AT7" s="228" t="str">
        <f>VLOOKUP($B7,'[14]Storm Surge'!$B$7:$T$222,R$1,FALSE)</f>
        <v>---</v>
      </c>
      <c r="AU7" s="224" t="str">
        <f>VLOOKUP($B7,'[14]Storm Surge'!$B$7:$T$222,S$1,FALSE)</f>
        <v>---</v>
      </c>
      <c r="AV7" s="229" t="str">
        <f>VLOOKUP($B7,'[14]Storm Surge'!$B$7:$T$222,T$1,FALSE)</f>
        <v>---</v>
      </c>
      <c r="AW7" s="223" t="str">
        <f>VLOOKUP($B7,[14]Tsunami!$B$7:$T$222,G$1,FALSE)</f>
        <v>---</v>
      </c>
      <c r="AX7" s="224" t="str">
        <f>VLOOKUP($B7,[14]Tsunami!$B$7:$T$222,H$1,FALSE)</f>
        <v>---</v>
      </c>
      <c r="AY7" s="227" t="str">
        <f>VLOOKUP($B7,[14]Tsunami!$B$7:$T$222,I$1,FALSE)</f>
        <v>---</v>
      </c>
      <c r="AZ7" s="228" t="str">
        <f>VLOOKUP($B7,[14]Tsunami!$B$7:$T$222,J$1,FALSE)</f>
        <v>---</v>
      </c>
      <c r="BA7" s="224" t="str">
        <f>VLOOKUP($B7,[14]Tsunami!$B$7:$T$222,K$1,FALSE)</f>
        <v>---</v>
      </c>
      <c r="BB7" s="224" t="str">
        <f>VLOOKUP($B7,[14]Tsunami!$B$7:$T$222,L$1,FALSE)</f>
        <v>---</v>
      </c>
      <c r="BC7" s="227" t="str">
        <f>VLOOKUP($B7,[14]Tsunami!$B$7:$T$222,M$1,FALSE)</f>
        <v>---</v>
      </c>
      <c r="BD7" s="228" t="str">
        <f>VLOOKUP($B7,[14]Tsunami!$B$7:$T$222,N$1,FALSE)</f>
        <v>---</v>
      </c>
      <c r="BE7" s="224" t="str">
        <f>VLOOKUP($B7,[14]Tsunami!$B$7:$T$222,O$1,FALSE)</f>
        <v>---</v>
      </c>
      <c r="BF7" s="224" t="str">
        <f>VLOOKUP($B7,[14]Tsunami!$B$7:$T$222,P$1,FALSE)</f>
        <v>---</v>
      </c>
      <c r="BG7" s="227" t="str">
        <f>VLOOKUP($B7,[14]Tsunami!$B$7:$T$222,Q$1,FALSE)</f>
        <v>---</v>
      </c>
      <c r="BH7" s="228" t="str">
        <f>VLOOKUP($B7,[14]Tsunami!$B$7:$T$222,R$1,FALSE)</f>
        <v>---</v>
      </c>
      <c r="BI7" s="224" t="str">
        <f>VLOOKUP($B7,[14]Tsunami!$B$7:$T$222,S$1,FALSE)</f>
        <v>---</v>
      </c>
      <c r="BJ7" s="229" t="str">
        <f>VLOOKUP($B7,[14]Tsunami!$B$7:$T$222,T$1,FALSE)</f>
        <v>---</v>
      </c>
      <c r="BK7" s="230">
        <f>IFERROR(VLOOKUP($B7,[14]Flood!$B$7:$T$169,G$1,FALSE),"")</f>
        <v>207.10110545454543</v>
      </c>
      <c r="BL7" s="231">
        <f>IFERROR(VLOOKUP($B7,[14]Flood!$B$7:$T$169,H$1,FALSE),"")</f>
        <v>0.51187009655174265</v>
      </c>
      <c r="BM7" s="232">
        <f>IFERROR(VLOOKUP($B7,[14]Flood!$B$7:$T$169,I$1,FALSE),"")</f>
        <v>463.0508985507247</v>
      </c>
      <c r="BN7" s="233">
        <f>IFERROR(VLOOKUP($B7,[14]Flood!$B$7:$T$169,J$1,FALSE),"")</f>
        <v>1.1444743746264177</v>
      </c>
      <c r="BO7" s="231">
        <f>IFERROR(VLOOKUP($B7,[14]Flood!$B$7:$T$169,K$1,FALSE),"")</f>
        <v>559.45681538461542</v>
      </c>
      <c r="BP7" s="231">
        <f>IFERROR(VLOOKUP($B7,[14]Flood!$B$7:$T$169,L$1,FALSE),"")</f>
        <v>1.3827507751778076</v>
      </c>
      <c r="BQ7" s="232">
        <f>IFERROR(VLOOKUP($B7,[14]Flood!$B$7:$T$169,M$1,FALSE),"")</f>
        <v>985.99018628146041</v>
      </c>
      <c r="BR7" s="233">
        <f>IFERROR(VLOOKUP($B7,[14]Flood!$B$7:$T$169,N$1,FALSE),"")</f>
        <v>2.4369686040219292</v>
      </c>
      <c r="BS7" s="231">
        <f>IFERROR(VLOOKUP($B7,[14]Flood!$B$7:$T$169,O$1,FALSE),"")</f>
        <v>1152.0013389843812</v>
      </c>
      <c r="BT7" s="231">
        <f>IFERROR(VLOOKUP($B7,[14]Flood!$B$7:$T$169,P$1,FALSE),"")</f>
        <v>2.8472809709028524</v>
      </c>
      <c r="BU7" s="232">
        <f>IFERROR(VLOOKUP($B7,[14]Flood!$B$7:$T$169,Q$1,FALSE),"")</f>
        <v>1342.639990581587</v>
      </c>
      <c r="BV7" s="233">
        <f>IFERROR(VLOOKUP($B7,[14]Flood!$B$7:$T$169,R$1,FALSE),"")</f>
        <v>3.3184625456481069</v>
      </c>
      <c r="BW7" s="231">
        <f>IFERROR(VLOOKUP($B7,[14]Flood!$B$7:$T$169,S$1,FALSE),"")</f>
        <v>1434.5700140969163</v>
      </c>
      <c r="BX7" s="234">
        <f>IFERROR(VLOOKUP($B7,[14]Flood!$B$7:$T$169,T$1,FALSE),"")</f>
        <v>3.545676349792303</v>
      </c>
    </row>
    <row r="8" spans="1:82" s="119" customFormat="1" ht="14">
      <c r="A8" s="235" t="str">
        <f>'AAL mundo '!A35</f>
        <v>Middle East and North Africa</v>
      </c>
      <c r="B8" s="236" t="str">
        <f>'AAL mundo '!B35</f>
        <v>DZA</v>
      </c>
      <c r="C8" s="236" t="str">
        <f>'AAL mundo '!C35</f>
        <v>Algeria</v>
      </c>
      <c r="D8" s="236" t="str">
        <f>'AAL mundo '!D35</f>
        <v/>
      </c>
      <c r="E8" s="237" t="str">
        <f>'AAL mundo '!E35</f>
        <v>Upper middle income</v>
      </c>
      <c r="F8" s="222">
        <f>'AAL mundo '!F35</f>
        <v>899206</v>
      </c>
      <c r="G8" s="223">
        <f>VLOOKUP($B8,[14]Earthquake!$B$7:$T$222,G$1,FALSE)</f>
        <v>2965.76</v>
      </c>
      <c r="H8" s="224">
        <f>VLOOKUP($B8,[14]Earthquake!$B$7:$T$222,H$1,FALSE)</f>
        <v>0.33</v>
      </c>
      <c r="I8" s="227">
        <f>VLOOKUP($B8,[14]Earthquake!$B$7:$T$222,I$1,FALSE)</f>
        <v>5719.85</v>
      </c>
      <c r="J8" s="228">
        <f>VLOOKUP($B8,[14]Earthquake!$B$7:$T$222,J$1,FALSE)</f>
        <v>0.64</v>
      </c>
      <c r="K8" s="224">
        <f>VLOOKUP($B8,[14]Earthquake!$B$7:$T$222,K$1,FALSE)</f>
        <v>8834.51</v>
      </c>
      <c r="L8" s="224">
        <f>VLOOKUP($B8,[14]Earthquake!$B$7:$T$222,L$1,FALSE)</f>
        <v>0.98</v>
      </c>
      <c r="M8" s="227">
        <f>VLOOKUP($B8,[14]Earthquake!$B$7:$T$222,M$1,FALSE)</f>
        <v>14487.39</v>
      </c>
      <c r="N8" s="228">
        <f>VLOOKUP($B8,[14]Earthquake!$B$7:$T$222,N$1,FALSE)</f>
        <v>1.61</v>
      </c>
      <c r="O8" s="224">
        <f>VLOOKUP($B8,[14]Earthquake!$B$7:$T$222,O$1,FALSE)</f>
        <v>19624.900000000001</v>
      </c>
      <c r="P8" s="224">
        <f>VLOOKUP($B8,[14]Earthquake!$B$7:$T$222,P$1,FALSE)</f>
        <v>2.1800000000000002</v>
      </c>
      <c r="Q8" s="227">
        <f>VLOOKUP($B8,[14]Earthquake!$B$7:$T$222,Q$1,FALSE)</f>
        <v>25377.200000000001</v>
      </c>
      <c r="R8" s="228">
        <f>VLOOKUP($B8,[14]Earthquake!$B$7:$T$222,R$1,FALSE)</f>
        <v>2.82</v>
      </c>
      <c r="S8" s="224">
        <f>VLOOKUP($B8,[14]Earthquake!$B$7:$T$222,S$1,FALSE)</f>
        <v>28956.58</v>
      </c>
      <c r="T8" s="229">
        <f>VLOOKUP($B8,[14]Earthquake!$B$7:$T$222,T$1,FALSE)</f>
        <v>3.22</v>
      </c>
      <c r="U8" s="223" t="str">
        <f>VLOOKUP($B8,[14]Wind!$B$7:$T$222,G$1,FALSE)</f>
        <v>---</v>
      </c>
      <c r="V8" s="224" t="str">
        <f>VLOOKUP($B8,[14]Wind!$B$7:$T$222,H$1,FALSE)</f>
        <v>---</v>
      </c>
      <c r="W8" s="227" t="str">
        <f>VLOOKUP($B8,[14]Wind!$B$7:$T$222,I$1,FALSE)</f>
        <v>---</v>
      </c>
      <c r="X8" s="228" t="str">
        <f>VLOOKUP($B8,[14]Wind!$B$7:$T$222,J$1,FALSE)</f>
        <v>---</v>
      </c>
      <c r="Y8" s="224" t="str">
        <f>VLOOKUP($B8,[14]Wind!$B$7:$T$222,K$1,FALSE)</f>
        <v>---</v>
      </c>
      <c r="Z8" s="224" t="str">
        <f>VLOOKUP($B8,[14]Wind!$B$7:$T$222,L$1,FALSE)</f>
        <v>---</v>
      </c>
      <c r="AA8" s="227" t="str">
        <f>VLOOKUP($B8,[14]Wind!$B$7:$T$222,M$1,FALSE)</f>
        <v>---</v>
      </c>
      <c r="AB8" s="228" t="str">
        <f>VLOOKUP($B8,[14]Wind!$B$7:$T$222,N$1,FALSE)</f>
        <v>---</v>
      </c>
      <c r="AC8" s="224" t="str">
        <f>VLOOKUP($B8,[14]Wind!$B$7:$T$222,O$1,FALSE)</f>
        <v>---</v>
      </c>
      <c r="AD8" s="224" t="str">
        <f>VLOOKUP($B8,[14]Wind!$B$7:$T$222,P$1,FALSE)</f>
        <v>---</v>
      </c>
      <c r="AE8" s="227" t="str">
        <f>VLOOKUP($B8,[14]Wind!$B$7:$T$222,Q$1,FALSE)</f>
        <v>---</v>
      </c>
      <c r="AF8" s="228" t="str">
        <f>VLOOKUP($B8,[14]Wind!$B$7:$T$222,R$1,FALSE)</f>
        <v>---</v>
      </c>
      <c r="AG8" s="224" t="str">
        <f>VLOOKUP($B8,[14]Wind!$B$7:$T$222,S$1,FALSE)</f>
        <v>---</v>
      </c>
      <c r="AH8" s="229" t="str">
        <f>VLOOKUP($B8,[14]Wind!$B$7:$T$222,T$1,FALSE)</f>
        <v>---</v>
      </c>
      <c r="AI8" s="223" t="str">
        <f>VLOOKUP($B8,'[14]Storm Surge'!$B$7:$T$222,G$1,FALSE)</f>
        <v>---</v>
      </c>
      <c r="AJ8" s="224" t="str">
        <f>VLOOKUP($B8,'[14]Storm Surge'!$B$7:$T$222,H$1,FALSE)</f>
        <v>---</v>
      </c>
      <c r="AK8" s="227" t="str">
        <f>VLOOKUP($B8,'[14]Storm Surge'!$B$7:$T$222,I$1,FALSE)</f>
        <v>---</v>
      </c>
      <c r="AL8" s="228" t="str">
        <f>VLOOKUP($B8,'[14]Storm Surge'!$B$7:$T$222,J$1,FALSE)</f>
        <v>---</v>
      </c>
      <c r="AM8" s="224" t="str">
        <f>VLOOKUP($B8,'[14]Storm Surge'!$B$7:$T$222,K$1,FALSE)</f>
        <v>---</v>
      </c>
      <c r="AN8" s="224" t="str">
        <f>VLOOKUP($B8,'[14]Storm Surge'!$B$7:$T$222,L$1,FALSE)</f>
        <v>---</v>
      </c>
      <c r="AO8" s="227" t="str">
        <f>VLOOKUP($B8,'[14]Storm Surge'!$B$7:$T$222,M$1,FALSE)</f>
        <v>---</v>
      </c>
      <c r="AP8" s="228" t="str">
        <f>VLOOKUP($B8,'[14]Storm Surge'!$B$7:$T$222,N$1,FALSE)</f>
        <v>---</v>
      </c>
      <c r="AQ8" s="224" t="str">
        <f>VLOOKUP($B8,'[14]Storm Surge'!$B$7:$T$222,O$1,FALSE)</f>
        <v>---</v>
      </c>
      <c r="AR8" s="224" t="str">
        <f>VLOOKUP($B8,'[14]Storm Surge'!$B$7:$T$222,P$1,FALSE)</f>
        <v>---</v>
      </c>
      <c r="AS8" s="227" t="str">
        <f>VLOOKUP($B8,'[14]Storm Surge'!$B$7:$T$222,Q$1,FALSE)</f>
        <v>---</v>
      </c>
      <c r="AT8" s="228" t="str">
        <f>VLOOKUP($B8,'[14]Storm Surge'!$B$7:$T$222,R$1,FALSE)</f>
        <v>---</v>
      </c>
      <c r="AU8" s="224" t="str">
        <f>VLOOKUP($B8,'[14]Storm Surge'!$B$7:$T$222,S$1,FALSE)</f>
        <v>---</v>
      </c>
      <c r="AV8" s="229" t="str">
        <f>VLOOKUP($B8,'[14]Storm Surge'!$B$7:$T$222,T$1,FALSE)</f>
        <v>---</v>
      </c>
      <c r="AW8" s="223" t="str">
        <f>VLOOKUP($B8,[14]Tsunami!$B$7:$T$222,G$1,FALSE)</f>
        <v>---</v>
      </c>
      <c r="AX8" s="224" t="str">
        <f>VLOOKUP($B8,[14]Tsunami!$B$7:$T$222,H$1,FALSE)</f>
        <v>---</v>
      </c>
      <c r="AY8" s="227" t="str">
        <f>VLOOKUP($B8,[14]Tsunami!$B$7:$T$222,I$1,FALSE)</f>
        <v>---</v>
      </c>
      <c r="AZ8" s="228" t="str">
        <f>VLOOKUP($B8,[14]Tsunami!$B$7:$T$222,J$1,FALSE)</f>
        <v>---</v>
      </c>
      <c r="BA8" s="224" t="str">
        <f>VLOOKUP($B8,[14]Tsunami!$B$7:$T$222,K$1,FALSE)</f>
        <v>---</v>
      </c>
      <c r="BB8" s="224" t="str">
        <f>VLOOKUP($B8,[14]Tsunami!$B$7:$T$222,L$1,FALSE)</f>
        <v>---</v>
      </c>
      <c r="BC8" s="227" t="str">
        <f>VLOOKUP($B8,[14]Tsunami!$B$7:$T$222,M$1,FALSE)</f>
        <v>---</v>
      </c>
      <c r="BD8" s="228" t="str">
        <f>VLOOKUP($B8,[14]Tsunami!$B$7:$T$222,N$1,FALSE)</f>
        <v>---</v>
      </c>
      <c r="BE8" s="224" t="str">
        <f>VLOOKUP($B8,[14]Tsunami!$B$7:$T$222,O$1,FALSE)</f>
        <v>---</v>
      </c>
      <c r="BF8" s="224" t="str">
        <f>VLOOKUP($B8,[14]Tsunami!$B$7:$T$222,P$1,FALSE)</f>
        <v>---</v>
      </c>
      <c r="BG8" s="227" t="str">
        <f>VLOOKUP($B8,[14]Tsunami!$B$7:$T$222,Q$1,FALSE)</f>
        <v>---</v>
      </c>
      <c r="BH8" s="228" t="str">
        <f>VLOOKUP($B8,[14]Tsunami!$B$7:$T$222,R$1,FALSE)</f>
        <v>---</v>
      </c>
      <c r="BI8" s="224" t="str">
        <f>VLOOKUP($B8,[14]Tsunami!$B$7:$T$222,S$1,FALSE)</f>
        <v>---</v>
      </c>
      <c r="BJ8" s="229" t="str">
        <f>VLOOKUP($B8,[14]Tsunami!$B$7:$T$222,T$1,FALSE)</f>
        <v>---</v>
      </c>
      <c r="BK8" s="230">
        <f>IFERROR(VLOOKUP($B8,[14]Flood!$B$7:$T$169,G$1,FALSE),"")</f>
        <v>733.61212982416339</v>
      </c>
      <c r="BL8" s="231">
        <f>IFERROR(VLOOKUP($B8,[14]Flood!$B$7:$T$169,H$1,FALSE),"")</f>
        <v>8.1584434470428735E-2</v>
      </c>
      <c r="BM8" s="232">
        <f>IFERROR(VLOOKUP($B8,[14]Flood!$B$7:$T$169,I$1,FALSE),"")</f>
        <v>1747.3687830508475</v>
      </c>
      <c r="BN8" s="233">
        <f>IFERROR(VLOOKUP($B8,[14]Flood!$B$7:$T$169,J$1,FALSE),"")</f>
        <v>0.19432352353641408</v>
      </c>
      <c r="BO8" s="231">
        <f>IFERROR(VLOOKUP($B8,[14]Flood!$B$7:$T$169,K$1,FALSE),"")</f>
        <v>2455.765743473326</v>
      </c>
      <c r="BP8" s="231">
        <f>IFERROR(VLOOKUP($B8,[14]Flood!$B$7:$T$169,L$1,FALSE),"")</f>
        <v>0.27310379862604628</v>
      </c>
      <c r="BQ8" s="232">
        <f>IFERROR(VLOOKUP($B8,[14]Flood!$B$7:$T$169,M$1,FALSE),"")</f>
        <v>5227.6933074468079</v>
      </c>
      <c r="BR8" s="233">
        <f>IFERROR(VLOOKUP($B8,[14]Flood!$B$7:$T$169,N$1,FALSE),"")</f>
        <v>0.58136770744932842</v>
      </c>
      <c r="BS8" s="231">
        <f>IFERROR(VLOOKUP($B8,[14]Flood!$B$7:$T$169,O$1,FALSE),"")</f>
        <v>6507.8677765308612</v>
      </c>
      <c r="BT8" s="231">
        <f>IFERROR(VLOOKUP($B8,[14]Flood!$B$7:$T$169,P$1,FALSE),"")</f>
        <v>0.7237349146392329</v>
      </c>
      <c r="BU8" s="232">
        <f>IFERROR(VLOOKUP($B8,[14]Flood!$B$7:$T$169,Q$1,FALSE),"")</f>
        <v>7652.7089612100517</v>
      </c>
      <c r="BV8" s="233">
        <f>IFERROR(VLOOKUP($B8,[14]Flood!$B$7:$T$169,R$1,FALSE),"")</f>
        <v>0.8510518125112656</v>
      </c>
      <c r="BW8" s="231">
        <f>IFERROR(VLOOKUP($B8,[14]Flood!$B$7:$T$169,S$1,FALSE),"")</f>
        <v>8032.4517163095761</v>
      </c>
      <c r="BX8" s="234">
        <f>IFERROR(VLOOKUP($B8,[14]Flood!$B$7:$T$169,T$1,FALSE),"")</f>
        <v>0.89328270900211704</v>
      </c>
    </row>
    <row r="9" spans="1:82" s="119" customFormat="1" ht="14">
      <c r="A9" s="235" t="str">
        <f>'AAL mundo '!A36</f>
        <v>East Asia and the Pacific</v>
      </c>
      <c r="B9" s="236" t="str">
        <f>'AAL mundo '!B36</f>
        <v>WSM</v>
      </c>
      <c r="C9" s="236" t="str">
        <f>'AAL mundo '!C36</f>
        <v>American Samoa</v>
      </c>
      <c r="D9" s="236" t="str">
        <f>'AAL mundo '!D36</f>
        <v>SIDS</v>
      </c>
      <c r="E9" s="237" t="str">
        <f>'AAL mundo '!E36</f>
        <v>Lower middle income</v>
      </c>
      <c r="F9" s="222">
        <f>'AAL mundo '!F36</f>
        <v>1930.49</v>
      </c>
      <c r="G9" s="223">
        <f>VLOOKUP($B9,[14]Earthquake!$B$7:$T$222,G$1,FALSE)</f>
        <v>0.39</v>
      </c>
      <c r="H9" s="224">
        <f>VLOOKUP($B9,[14]Earthquake!$B$7:$T$222,H$1,FALSE)</f>
        <v>0.02</v>
      </c>
      <c r="I9" s="227">
        <f>VLOOKUP($B9,[14]Earthquake!$B$7:$T$222,I$1,FALSE)</f>
        <v>2.46</v>
      </c>
      <c r="J9" s="228">
        <f>VLOOKUP($B9,[14]Earthquake!$B$7:$T$222,J$1,FALSE)</f>
        <v>0.13</v>
      </c>
      <c r="K9" s="224">
        <f>VLOOKUP($B9,[14]Earthquake!$B$7:$T$222,K$1,FALSE)</f>
        <v>7.18</v>
      </c>
      <c r="L9" s="224">
        <f>VLOOKUP($B9,[14]Earthquake!$B$7:$T$222,L$1,FALSE)</f>
        <v>0.37</v>
      </c>
      <c r="M9" s="227">
        <f>VLOOKUP($B9,[14]Earthquake!$B$7:$T$222,M$1,FALSE)</f>
        <v>21.09</v>
      </c>
      <c r="N9" s="228">
        <f>VLOOKUP($B9,[14]Earthquake!$B$7:$T$222,N$1,FALSE)</f>
        <v>1.0900000000000001</v>
      </c>
      <c r="O9" s="224">
        <f>VLOOKUP($B9,[14]Earthquake!$B$7:$T$222,O$1,FALSE)</f>
        <v>39.03</v>
      </c>
      <c r="P9" s="224">
        <f>VLOOKUP($B9,[14]Earthquake!$B$7:$T$222,P$1,FALSE)</f>
        <v>2.02</v>
      </c>
      <c r="Q9" s="227">
        <f>VLOOKUP($B9,[14]Earthquake!$B$7:$T$222,Q$1,FALSE)</f>
        <v>63.67</v>
      </c>
      <c r="R9" s="228">
        <f>VLOOKUP($B9,[14]Earthquake!$B$7:$T$222,R$1,FALSE)</f>
        <v>3.3</v>
      </c>
      <c r="S9" s="224">
        <f>VLOOKUP($B9,[14]Earthquake!$B$7:$T$222,S$1,FALSE)</f>
        <v>81.13</v>
      </c>
      <c r="T9" s="229">
        <f>VLOOKUP($B9,[14]Earthquake!$B$7:$T$222,T$1,FALSE)</f>
        <v>4.2</v>
      </c>
      <c r="U9" s="223">
        <f>VLOOKUP($B9,[14]Wind!$B$7:$T$222,G$1,FALSE)</f>
        <v>30.27</v>
      </c>
      <c r="V9" s="224">
        <f>VLOOKUP($B9,[14]Wind!$B$7:$T$222,H$1,FALSE)</f>
        <v>1.57</v>
      </c>
      <c r="W9" s="227">
        <f>VLOOKUP($B9,[14]Wind!$B$7:$T$222,I$1,FALSE)</f>
        <v>378.56</v>
      </c>
      <c r="X9" s="228">
        <f>VLOOKUP($B9,[14]Wind!$B$7:$T$222,J$1,FALSE)</f>
        <v>19.61</v>
      </c>
      <c r="Y9" s="224">
        <f>VLOOKUP($B9,[14]Wind!$B$7:$T$222,K$1,FALSE)</f>
        <v>496.65</v>
      </c>
      <c r="Z9" s="224">
        <f>VLOOKUP($B9,[14]Wind!$B$7:$T$222,L$1,FALSE)</f>
        <v>25.73</v>
      </c>
      <c r="AA9" s="227">
        <f>VLOOKUP($B9,[14]Wind!$B$7:$T$222,M$1,FALSE)</f>
        <v>554.09</v>
      </c>
      <c r="AB9" s="228">
        <f>VLOOKUP($B9,[14]Wind!$B$7:$T$222,N$1,FALSE)</f>
        <v>28.7</v>
      </c>
      <c r="AC9" s="224">
        <f>VLOOKUP($B9,[14]Wind!$B$7:$T$222,O$1,FALSE)</f>
        <v>647.04</v>
      </c>
      <c r="AD9" s="224">
        <f>VLOOKUP($B9,[14]Wind!$B$7:$T$222,P$1,FALSE)</f>
        <v>33.520000000000003</v>
      </c>
      <c r="AE9" s="227">
        <f>VLOOKUP($B9,[14]Wind!$B$7:$T$222,Q$1,FALSE)</f>
        <v>649.54999999999995</v>
      </c>
      <c r="AF9" s="228">
        <f>VLOOKUP($B9,[14]Wind!$B$7:$T$222,R$1,FALSE)</f>
        <v>33.65</v>
      </c>
      <c r="AG9" s="224">
        <f>VLOOKUP($B9,[14]Wind!$B$7:$T$222,S$1,FALSE)</f>
        <v>652.05999999999995</v>
      </c>
      <c r="AH9" s="229">
        <f>VLOOKUP($B9,[14]Wind!$B$7:$T$222,T$1,FALSE)</f>
        <v>33.78</v>
      </c>
      <c r="AI9" s="223" t="str">
        <f>VLOOKUP($B9,'[14]Storm Surge'!$B$7:$T$222,G$1,FALSE)</f>
        <v>---</v>
      </c>
      <c r="AJ9" s="224" t="str">
        <f>VLOOKUP($B9,'[14]Storm Surge'!$B$7:$T$222,H$1,FALSE)</f>
        <v>---</v>
      </c>
      <c r="AK9" s="227" t="str">
        <f>VLOOKUP($B9,'[14]Storm Surge'!$B$7:$T$222,I$1,FALSE)</f>
        <v>---</v>
      </c>
      <c r="AL9" s="228" t="str">
        <f>VLOOKUP($B9,'[14]Storm Surge'!$B$7:$T$222,J$1,FALSE)</f>
        <v>---</v>
      </c>
      <c r="AM9" s="224" t="str">
        <f>VLOOKUP($B9,'[14]Storm Surge'!$B$7:$T$222,K$1,FALSE)</f>
        <v>---</v>
      </c>
      <c r="AN9" s="224" t="str">
        <f>VLOOKUP($B9,'[14]Storm Surge'!$B$7:$T$222,L$1,FALSE)</f>
        <v>---</v>
      </c>
      <c r="AO9" s="227" t="str">
        <f>VLOOKUP($B9,'[14]Storm Surge'!$B$7:$T$222,M$1,FALSE)</f>
        <v>---</v>
      </c>
      <c r="AP9" s="228" t="str">
        <f>VLOOKUP($B9,'[14]Storm Surge'!$B$7:$T$222,N$1,FALSE)</f>
        <v>---</v>
      </c>
      <c r="AQ9" s="224" t="str">
        <f>VLOOKUP($B9,'[14]Storm Surge'!$B$7:$T$222,O$1,FALSE)</f>
        <v>---</v>
      </c>
      <c r="AR9" s="224" t="str">
        <f>VLOOKUP($B9,'[14]Storm Surge'!$B$7:$T$222,P$1,FALSE)</f>
        <v>---</v>
      </c>
      <c r="AS9" s="227" t="str">
        <f>VLOOKUP($B9,'[14]Storm Surge'!$B$7:$T$222,Q$1,FALSE)</f>
        <v>---</v>
      </c>
      <c r="AT9" s="228" t="str">
        <f>VLOOKUP($B9,'[14]Storm Surge'!$B$7:$T$222,R$1,FALSE)</f>
        <v>---</v>
      </c>
      <c r="AU9" s="224" t="str">
        <f>VLOOKUP($B9,'[14]Storm Surge'!$B$7:$T$222,S$1,FALSE)</f>
        <v>---</v>
      </c>
      <c r="AV9" s="229" t="str">
        <f>VLOOKUP($B9,'[14]Storm Surge'!$B$7:$T$222,T$1,FALSE)</f>
        <v>---</v>
      </c>
      <c r="AW9" s="223" t="str">
        <f>VLOOKUP($B9,[14]Tsunami!$B$7:$T$222,G$1,FALSE)</f>
        <v>---</v>
      </c>
      <c r="AX9" s="224" t="str">
        <f>VLOOKUP($B9,[14]Tsunami!$B$7:$T$222,H$1,FALSE)</f>
        <v>---</v>
      </c>
      <c r="AY9" s="227" t="str">
        <f>VLOOKUP($B9,[14]Tsunami!$B$7:$T$222,I$1,FALSE)</f>
        <v>---</v>
      </c>
      <c r="AZ9" s="228" t="str">
        <f>VLOOKUP($B9,[14]Tsunami!$B$7:$T$222,J$1,FALSE)</f>
        <v>---</v>
      </c>
      <c r="BA9" s="224" t="str">
        <f>VLOOKUP($B9,[14]Tsunami!$B$7:$T$222,K$1,FALSE)</f>
        <v>---</v>
      </c>
      <c r="BB9" s="224" t="str">
        <f>VLOOKUP($B9,[14]Tsunami!$B$7:$T$222,L$1,FALSE)</f>
        <v>---</v>
      </c>
      <c r="BC9" s="227" t="str">
        <f>VLOOKUP($B9,[14]Tsunami!$B$7:$T$222,M$1,FALSE)</f>
        <v>---</v>
      </c>
      <c r="BD9" s="228" t="str">
        <f>VLOOKUP($B9,[14]Tsunami!$B$7:$T$222,N$1,FALSE)</f>
        <v>---</v>
      </c>
      <c r="BE9" s="224" t="str">
        <f>VLOOKUP($B9,[14]Tsunami!$B$7:$T$222,O$1,FALSE)</f>
        <v>---</v>
      </c>
      <c r="BF9" s="224" t="str">
        <f>VLOOKUP($B9,[14]Tsunami!$B$7:$T$222,P$1,FALSE)</f>
        <v>---</v>
      </c>
      <c r="BG9" s="227" t="str">
        <f>VLOOKUP($B9,[14]Tsunami!$B$7:$T$222,Q$1,FALSE)</f>
        <v>---</v>
      </c>
      <c r="BH9" s="228" t="str">
        <f>VLOOKUP($B9,[14]Tsunami!$B$7:$T$222,R$1,FALSE)</f>
        <v>---</v>
      </c>
      <c r="BI9" s="224" t="str">
        <f>VLOOKUP($B9,[14]Tsunami!$B$7:$T$222,S$1,FALSE)</f>
        <v>---</v>
      </c>
      <c r="BJ9" s="229" t="str">
        <f>VLOOKUP($B9,[14]Tsunami!$B$7:$T$222,T$1,FALSE)</f>
        <v>---</v>
      </c>
      <c r="BK9" s="230" t="str">
        <f>IFERROR(VLOOKUP($B9,[14]Flood!$B$7:$T$169,G$1,FALSE),"")</f>
        <v/>
      </c>
      <c r="BL9" s="231" t="str">
        <f>IFERROR(VLOOKUP($B9,[14]Flood!$B$7:$T$169,H$1,FALSE),"")</f>
        <v/>
      </c>
      <c r="BM9" s="232" t="str">
        <f>IFERROR(VLOOKUP($B9,[14]Flood!$B$7:$T$169,I$1,FALSE),"")</f>
        <v/>
      </c>
      <c r="BN9" s="233" t="str">
        <f>IFERROR(VLOOKUP($B9,[14]Flood!$B$7:$T$169,J$1,FALSE),"")</f>
        <v/>
      </c>
      <c r="BO9" s="231" t="str">
        <f>IFERROR(VLOOKUP($B9,[14]Flood!$B$7:$T$169,K$1,FALSE),"")</f>
        <v/>
      </c>
      <c r="BP9" s="231" t="str">
        <f>IFERROR(VLOOKUP($B9,[14]Flood!$B$7:$T$169,L$1,FALSE),"")</f>
        <v/>
      </c>
      <c r="BQ9" s="232" t="str">
        <f>IFERROR(VLOOKUP($B9,[14]Flood!$B$7:$T$169,M$1,FALSE),"")</f>
        <v/>
      </c>
      <c r="BR9" s="233" t="str">
        <f>IFERROR(VLOOKUP($B9,[14]Flood!$B$7:$T$169,N$1,FALSE),"")</f>
        <v/>
      </c>
      <c r="BS9" s="231" t="str">
        <f>IFERROR(VLOOKUP($B9,[14]Flood!$B$7:$T$169,O$1,FALSE),"")</f>
        <v/>
      </c>
      <c r="BT9" s="231" t="str">
        <f>IFERROR(VLOOKUP($B9,[14]Flood!$B$7:$T$169,P$1,FALSE),"")</f>
        <v/>
      </c>
      <c r="BU9" s="232" t="str">
        <f>IFERROR(VLOOKUP($B9,[14]Flood!$B$7:$T$169,Q$1,FALSE),"")</f>
        <v/>
      </c>
      <c r="BV9" s="233" t="str">
        <f>IFERROR(VLOOKUP($B9,[14]Flood!$B$7:$T$169,R$1,FALSE),"")</f>
        <v/>
      </c>
      <c r="BW9" s="231" t="str">
        <f>IFERROR(VLOOKUP($B9,[14]Flood!$B$7:$T$169,S$1,FALSE),"")</f>
        <v/>
      </c>
      <c r="BX9" s="234" t="str">
        <f>IFERROR(VLOOKUP($B9,[14]Flood!$B$7:$T$169,T$1,FALSE),"")</f>
        <v/>
      </c>
    </row>
    <row r="10" spans="1:82" s="119" customFormat="1" ht="14">
      <c r="A10" s="235" t="str">
        <f>'AAL mundo '!A37</f>
        <v>Europe and Central Asia</v>
      </c>
      <c r="B10" s="236" t="str">
        <f>'AAL mundo '!B37</f>
        <v>AND</v>
      </c>
      <c r="C10" s="236" t="str">
        <f>'AAL mundo '!C37</f>
        <v>Andorra</v>
      </c>
      <c r="D10" s="236" t="str">
        <f>'AAL mundo '!D37</f>
        <v/>
      </c>
      <c r="E10" s="237" t="str">
        <f>'AAL mundo '!E37</f>
        <v>N.D</v>
      </c>
      <c r="F10" s="222">
        <f>'AAL mundo '!F37</f>
        <v>8381.65</v>
      </c>
      <c r="G10" s="223">
        <f>VLOOKUP($B10,[14]Earthquake!$B$7:$T$222,G$1,FALSE)</f>
        <v>0.19</v>
      </c>
      <c r="H10" s="271">
        <f>VLOOKUP($B10,[14]Earthquake!$B$7:$T$222,H$1,FALSE)</f>
        <v>0</v>
      </c>
      <c r="I10" s="227">
        <f>VLOOKUP($B10,[14]Earthquake!$B$7:$T$222,I$1,FALSE)</f>
        <v>0.39</v>
      </c>
      <c r="J10" s="228">
        <f>VLOOKUP($B10,[14]Earthquake!$B$7:$T$222,J$1,FALSE)</f>
        <v>0</v>
      </c>
      <c r="K10" s="224">
        <f>VLOOKUP($B10,[14]Earthquake!$B$7:$T$222,K$1,FALSE)</f>
        <v>0.64</v>
      </c>
      <c r="L10" s="224">
        <f>VLOOKUP($B10,[14]Earthquake!$B$7:$T$222,L$1,FALSE)</f>
        <v>0.01</v>
      </c>
      <c r="M10" s="227">
        <f>VLOOKUP($B10,[14]Earthquake!$B$7:$T$222,M$1,FALSE)</f>
        <v>1.59</v>
      </c>
      <c r="N10" s="228">
        <f>VLOOKUP($B10,[14]Earthquake!$B$7:$T$222,N$1,FALSE)</f>
        <v>0.02</v>
      </c>
      <c r="O10" s="224">
        <f>VLOOKUP($B10,[14]Earthquake!$B$7:$T$222,O$1,FALSE)</f>
        <v>3.66</v>
      </c>
      <c r="P10" s="224">
        <f>VLOOKUP($B10,[14]Earthquake!$B$7:$T$222,P$1,FALSE)</f>
        <v>0.04</v>
      </c>
      <c r="Q10" s="227">
        <f>VLOOKUP($B10,[14]Earthquake!$B$7:$T$222,Q$1,FALSE)</f>
        <v>8.4600000000000009</v>
      </c>
      <c r="R10" s="228">
        <f>VLOOKUP($B10,[14]Earthquake!$B$7:$T$222,R$1,FALSE)</f>
        <v>0.1</v>
      </c>
      <c r="S10" s="224">
        <f>VLOOKUP($B10,[14]Earthquake!$B$7:$T$222,S$1,FALSE)</f>
        <v>14</v>
      </c>
      <c r="T10" s="229">
        <f>VLOOKUP($B10,[14]Earthquake!$B$7:$T$222,T$1,FALSE)</f>
        <v>0.17</v>
      </c>
      <c r="U10" s="223" t="str">
        <f>VLOOKUP($B10,[14]Wind!$B$7:$T$222,G$1,FALSE)</f>
        <v>---</v>
      </c>
      <c r="V10" s="224" t="str">
        <f>VLOOKUP($B10,[14]Wind!$B$7:$T$222,H$1,FALSE)</f>
        <v>---</v>
      </c>
      <c r="W10" s="227" t="str">
        <f>VLOOKUP($B10,[14]Wind!$B$7:$T$222,I$1,FALSE)</f>
        <v>---</v>
      </c>
      <c r="X10" s="228" t="str">
        <f>VLOOKUP($B10,[14]Wind!$B$7:$T$222,J$1,FALSE)</f>
        <v>---</v>
      </c>
      <c r="Y10" s="224" t="str">
        <f>VLOOKUP($B10,[14]Wind!$B$7:$T$222,K$1,FALSE)</f>
        <v>---</v>
      </c>
      <c r="Z10" s="224" t="str">
        <f>VLOOKUP($B10,[14]Wind!$B$7:$T$222,L$1,FALSE)</f>
        <v>---</v>
      </c>
      <c r="AA10" s="227" t="str">
        <f>VLOOKUP($B10,[14]Wind!$B$7:$T$222,M$1,FALSE)</f>
        <v>---</v>
      </c>
      <c r="AB10" s="228" t="str">
        <f>VLOOKUP($B10,[14]Wind!$B$7:$T$222,N$1,FALSE)</f>
        <v>---</v>
      </c>
      <c r="AC10" s="224" t="str">
        <f>VLOOKUP($B10,[14]Wind!$B$7:$T$222,O$1,FALSE)</f>
        <v>---</v>
      </c>
      <c r="AD10" s="224" t="str">
        <f>VLOOKUP($B10,[14]Wind!$B$7:$T$222,P$1,FALSE)</f>
        <v>---</v>
      </c>
      <c r="AE10" s="227" t="str">
        <f>VLOOKUP($B10,[14]Wind!$B$7:$T$222,Q$1,FALSE)</f>
        <v>---</v>
      </c>
      <c r="AF10" s="228" t="str">
        <f>VLOOKUP($B10,[14]Wind!$B$7:$T$222,R$1,FALSE)</f>
        <v>---</v>
      </c>
      <c r="AG10" s="224" t="str">
        <f>VLOOKUP($B10,[14]Wind!$B$7:$T$222,S$1,FALSE)</f>
        <v>---</v>
      </c>
      <c r="AH10" s="229" t="str">
        <f>VLOOKUP($B10,[14]Wind!$B$7:$T$222,T$1,FALSE)</f>
        <v>---</v>
      </c>
      <c r="AI10" s="223" t="str">
        <f>VLOOKUP($B10,'[14]Storm Surge'!$B$7:$T$222,G$1,FALSE)</f>
        <v>---</v>
      </c>
      <c r="AJ10" s="224" t="str">
        <f>VLOOKUP($B10,'[14]Storm Surge'!$B$7:$T$222,H$1,FALSE)</f>
        <v>---</v>
      </c>
      <c r="AK10" s="227" t="str">
        <f>VLOOKUP($B10,'[14]Storm Surge'!$B$7:$T$222,I$1,FALSE)</f>
        <v>---</v>
      </c>
      <c r="AL10" s="228" t="str">
        <f>VLOOKUP($B10,'[14]Storm Surge'!$B$7:$T$222,J$1,FALSE)</f>
        <v>---</v>
      </c>
      <c r="AM10" s="224" t="str">
        <f>VLOOKUP($B10,'[14]Storm Surge'!$B$7:$T$222,K$1,FALSE)</f>
        <v>---</v>
      </c>
      <c r="AN10" s="224" t="str">
        <f>VLOOKUP($B10,'[14]Storm Surge'!$B$7:$T$222,L$1,FALSE)</f>
        <v>---</v>
      </c>
      <c r="AO10" s="227" t="str">
        <f>VLOOKUP($B10,'[14]Storm Surge'!$B$7:$T$222,M$1,FALSE)</f>
        <v>---</v>
      </c>
      <c r="AP10" s="228" t="str">
        <f>VLOOKUP($B10,'[14]Storm Surge'!$B$7:$T$222,N$1,FALSE)</f>
        <v>---</v>
      </c>
      <c r="AQ10" s="224" t="str">
        <f>VLOOKUP($B10,'[14]Storm Surge'!$B$7:$T$222,O$1,FALSE)</f>
        <v>---</v>
      </c>
      <c r="AR10" s="224" t="str">
        <f>VLOOKUP($B10,'[14]Storm Surge'!$B$7:$T$222,P$1,FALSE)</f>
        <v>---</v>
      </c>
      <c r="AS10" s="227" t="str">
        <f>VLOOKUP($B10,'[14]Storm Surge'!$B$7:$T$222,Q$1,FALSE)</f>
        <v>---</v>
      </c>
      <c r="AT10" s="228" t="str">
        <f>VLOOKUP($B10,'[14]Storm Surge'!$B$7:$T$222,R$1,FALSE)</f>
        <v>---</v>
      </c>
      <c r="AU10" s="224" t="str">
        <f>VLOOKUP($B10,'[14]Storm Surge'!$B$7:$T$222,S$1,FALSE)</f>
        <v>---</v>
      </c>
      <c r="AV10" s="229" t="str">
        <f>VLOOKUP($B10,'[14]Storm Surge'!$B$7:$T$222,T$1,FALSE)</f>
        <v>---</v>
      </c>
      <c r="AW10" s="223" t="str">
        <f>VLOOKUP($B10,[14]Tsunami!$B$7:$T$222,G$1,FALSE)</f>
        <v>---</v>
      </c>
      <c r="AX10" s="224" t="str">
        <f>VLOOKUP($B10,[14]Tsunami!$B$7:$T$222,H$1,FALSE)</f>
        <v>---</v>
      </c>
      <c r="AY10" s="227" t="str">
        <f>VLOOKUP($B10,[14]Tsunami!$B$7:$T$222,I$1,FALSE)</f>
        <v>---</v>
      </c>
      <c r="AZ10" s="228" t="str">
        <f>VLOOKUP($B10,[14]Tsunami!$B$7:$T$222,J$1,FALSE)</f>
        <v>---</v>
      </c>
      <c r="BA10" s="224" t="str">
        <f>VLOOKUP($B10,[14]Tsunami!$B$7:$T$222,K$1,FALSE)</f>
        <v>---</v>
      </c>
      <c r="BB10" s="224" t="str">
        <f>VLOOKUP($B10,[14]Tsunami!$B$7:$T$222,L$1,FALSE)</f>
        <v>---</v>
      </c>
      <c r="BC10" s="227" t="str">
        <f>VLOOKUP($B10,[14]Tsunami!$B$7:$T$222,M$1,FALSE)</f>
        <v>---</v>
      </c>
      <c r="BD10" s="228" t="str">
        <f>VLOOKUP($B10,[14]Tsunami!$B$7:$T$222,N$1,FALSE)</f>
        <v>---</v>
      </c>
      <c r="BE10" s="224" t="str">
        <f>VLOOKUP($B10,[14]Tsunami!$B$7:$T$222,O$1,FALSE)</f>
        <v>---</v>
      </c>
      <c r="BF10" s="224" t="str">
        <f>VLOOKUP($B10,[14]Tsunami!$B$7:$T$222,P$1,FALSE)</f>
        <v>---</v>
      </c>
      <c r="BG10" s="227" t="str">
        <f>VLOOKUP($B10,[14]Tsunami!$B$7:$T$222,Q$1,FALSE)</f>
        <v>---</v>
      </c>
      <c r="BH10" s="228" t="str">
        <f>VLOOKUP($B10,[14]Tsunami!$B$7:$T$222,R$1,FALSE)</f>
        <v>---</v>
      </c>
      <c r="BI10" s="224" t="str">
        <f>VLOOKUP($B10,[14]Tsunami!$B$7:$T$222,S$1,FALSE)</f>
        <v>---</v>
      </c>
      <c r="BJ10" s="229" t="str">
        <f>VLOOKUP($B10,[14]Tsunami!$B$7:$T$222,T$1,FALSE)</f>
        <v>---</v>
      </c>
      <c r="BK10" s="230" t="str">
        <f>IFERROR(VLOOKUP($B10,[14]Flood!$B$7:$T$169,G$1,FALSE),"")</f>
        <v/>
      </c>
      <c r="BL10" s="231" t="str">
        <f>IFERROR(VLOOKUP($B10,[14]Flood!$B$7:$T$169,H$1,FALSE),"")</f>
        <v/>
      </c>
      <c r="BM10" s="232" t="str">
        <f>IFERROR(VLOOKUP($B10,[14]Flood!$B$7:$T$169,I$1,FALSE),"")</f>
        <v/>
      </c>
      <c r="BN10" s="233" t="str">
        <f>IFERROR(VLOOKUP($B10,[14]Flood!$B$7:$T$169,J$1,FALSE),"")</f>
        <v/>
      </c>
      <c r="BO10" s="231" t="str">
        <f>IFERROR(VLOOKUP($B10,[14]Flood!$B$7:$T$169,K$1,FALSE),"")</f>
        <v/>
      </c>
      <c r="BP10" s="231" t="str">
        <f>IFERROR(VLOOKUP($B10,[14]Flood!$B$7:$T$169,L$1,FALSE),"")</f>
        <v/>
      </c>
      <c r="BQ10" s="232" t="str">
        <f>IFERROR(VLOOKUP($B10,[14]Flood!$B$7:$T$169,M$1,FALSE),"")</f>
        <v/>
      </c>
      <c r="BR10" s="233" t="str">
        <f>IFERROR(VLOOKUP($B10,[14]Flood!$B$7:$T$169,N$1,FALSE),"")</f>
        <v/>
      </c>
      <c r="BS10" s="231" t="str">
        <f>IFERROR(VLOOKUP($B10,[14]Flood!$B$7:$T$169,O$1,FALSE),"")</f>
        <v/>
      </c>
      <c r="BT10" s="231" t="str">
        <f>IFERROR(VLOOKUP($B10,[14]Flood!$B$7:$T$169,P$1,FALSE),"")</f>
        <v/>
      </c>
      <c r="BU10" s="232" t="str">
        <f>IFERROR(VLOOKUP($B10,[14]Flood!$B$7:$T$169,Q$1,FALSE),"")</f>
        <v/>
      </c>
      <c r="BV10" s="233" t="str">
        <f>IFERROR(VLOOKUP($B10,[14]Flood!$B$7:$T$169,R$1,FALSE),"")</f>
        <v/>
      </c>
      <c r="BW10" s="231" t="str">
        <f>IFERROR(VLOOKUP($B10,[14]Flood!$B$7:$T$169,S$1,FALSE),"")</f>
        <v/>
      </c>
      <c r="BX10" s="234" t="str">
        <f>IFERROR(VLOOKUP($B10,[14]Flood!$B$7:$T$169,T$1,FALSE),"")</f>
        <v/>
      </c>
    </row>
    <row r="11" spans="1:82" s="119" customFormat="1" ht="14">
      <c r="A11" s="235" t="str">
        <f>'AAL mundo '!A38</f>
        <v>Sub-Saharan Africa</v>
      </c>
      <c r="B11" s="236" t="str">
        <f>'AAL mundo '!B38</f>
        <v>AGO</v>
      </c>
      <c r="C11" s="236" t="str">
        <f>'AAL mundo '!C38</f>
        <v>Angola</v>
      </c>
      <c r="D11" s="236" t="str">
        <f>'AAL mundo '!D38</f>
        <v/>
      </c>
      <c r="E11" s="237" t="str">
        <f>'AAL mundo '!E38</f>
        <v>Upper middle income</v>
      </c>
      <c r="F11" s="222">
        <f>'AAL mundo '!F38</f>
        <v>176183</v>
      </c>
      <c r="G11" s="223">
        <f>VLOOKUP($B11,[14]Earthquake!$B$7:$T$222,G$1,FALSE)</f>
        <v>11.01</v>
      </c>
      <c r="H11" s="224">
        <f>VLOOKUP($B11,[14]Earthquake!$B$7:$T$222,H$1,FALSE)</f>
        <v>0.01</v>
      </c>
      <c r="I11" s="227">
        <f>VLOOKUP($B11,[14]Earthquake!$B$7:$T$222,I$1,FALSE)</f>
        <v>35.659999999999997</v>
      </c>
      <c r="J11" s="228">
        <f>VLOOKUP($B11,[14]Earthquake!$B$7:$T$222,J$1,FALSE)</f>
        <v>0.02</v>
      </c>
      <c r="K11" s="224">
        <f>VLOOKUP($B11,[14]Earthquake!$B$7:$T$222,K$1,FALSE)</f>
        <v>67.930000000000007</v>
      </c>
      <c r="L11" s="224">
        <f>VLOOKUP($B11,[14]Earthquake!$B$7:$T$222,L$1,FALSE)</f>
        <v>0.04</v>
      </c>
      <c r="M11" s="227">
        <f>VLOOKUP($B11,[14]Earthquake!$B$7:$T$222,M$1,FALSE)</f>
        <v>166.9</v>
      </c>
      <c r="N11" s="228">
        <f>VLOOKUP($B11,[14]Earthquake!$B$7:$T$222,N$1,FALSE)</f>
        <v>0.09</v>
      </c>
      <c r="O11" s="224">
        <f>VLOOKUP($B11,[14]Earthquake!$B$7:$T$222,O$1,FALSE)</f>
        <v>332.88</v>
      </c>
      <c r="P11" s="224">
        <f>VLOOKUP($B11,[14]Earthquake!$B$7:$T$222,P$1,FALSE)</f>
        <v>0.19</v>
      </c>
      <c r="Q11" s="227">
        <f>VLOOKUP($B11,[14]Earthquake!$B$7:$T$222,Q$1,FALSE)</f>
        <v>639.83000000000004</v>
      </c>
      <c r="R11" s="228">
        <f>VLOOKUP($B11,[14]Earthquake!$B$7:$T$222,R$1,FALSE)</f>
        <v>0.36</v>
      </c>
      <c r="S11" s="224">
        <f>VLOOKUP($B11,[14]Earthquake!$B$7:$T$222,S$1,FALSE)</f>
        <v>902.12</v>
      </c>
      <c r="T11" s="229">
        <f>VLOOKUP($B11,[14]Earthquake!$B$7:$T$222,T$1,FALSE)</f>
        <v>0.51</v>
      </c>
      <c r="U11" s="223" t="str">
        <f>VLOOKUP($B11,[14]Wind!$B$7:$T$222,G$1,FALSE)</f>
        <v>---</v>
      </c>
      <c r="V11" s="224" t="str">
        <f>VLOOKUP($B11,[14]Wind!$B$7:$T$222,H$1,FALSE)</f>
        <v>---</v>
      </c>
      <c r="W11" s="227" t="str">
        <f>VLOOKUP($B11,[14]Wind!$B$7:$T$222,I$1,FALSE)</f>
        <v>---</v>
      </c>
      <c r="X11" s="228" t="str">
        <f>VLOOKUP($B11,[14]Wind!$B$7:$T$222,J$1,FALSE)</f>
        <v>---</v>
      </c>
      <c r="Y11" s="224" t="str">
        <f>VLOOKUP($B11,[14]Wind!$B$7:$T$222,K$1,FALSE)</f>
        <v>---</v>
      </c>
      <c r="Z11" s="224" t="str">
        <f>VLOOKUP($B11,[14]Wind!$B$7:$T$222,L$1,FALSE)</f>
        <v>---</v>
      </c>
      <c r="AA11" s="227" t="str">
        <f>VLOOKUP($B11,[14]Wind!$B$7:$T$222,M$1,FALSE)</f>
        <v>---</v>
      </c>
      <c r="AB11" s="228" t="str">
        <f>VLOOKUP($B11,[14]Wind!$B$7:$T$222,N$1,FALSE)</f>
        <v>---</v>
      </c>
      <c r="AC11" s="224" t="str">
        <f>VLOOKUP($B11,[14]Wind!$B$7:$T$222,O$1,FALSE)</f>
        <v>---</v>
      </c>
      <c r="AD11" s="224" t="str">
        <f>VLOOKUP($B11,[14]Wind!$B$7:$T$222,P$1,FALSE)</f>
        <v>---</v>
      </c>
      <c r="AE11" s="227" t="str">
        <f>VLOOKUP($B11,[14]Wind!$B$7:$T$222,Q$1,FALSE)</f>
        <v>---</v>
      </c>
      <c r="AF11" s="228" t="str">
        <f>VLOOKUP($B11,[14]Wind!$B$7:$T$222,R$1,FALSE)</f>
        <v>---</v>
      </c>
      <c r="AG11" s="224" t="str">
        <f>VLOOKUP($B11,[14]Wind!$B$7:$T$222,S$1,FALSE)</f>
        <v>---</v>
      </c>
      <c r="AH11" s="229" t="str">
        <f>VLOOKUP($B11,[14]Wind!$B$7:$T$222,T$1,FALSE)</f>
        <v>---</v>
      </c>
      <c r="AI11" s="223" t="str">
        <f>VLOOKUP($B11,'[14]Storm Surge'!$B$7:$T$222,G$1,FALSE)</f>
        <v>---</v>
      </c>
      <c r="AJ11" s="224" t="str">
        <f>VLOOKUP($B11,'[14]Storm Surge'!$B$7:$T$222,H$1,FALSE)</f>
        <v>---</v>
      </c>
      <c r="AK11" s="227" t="str">
        <f>VLOOKUP($B11,'[14]Storm Surge'!$B$7:$T$222,I$1,FALSE)</f>
        <v>---</v>
      </c>
      <c r="AL11" s="228" t="str">
        <f>VLOOKUP($B11,'[14]Storm Surge'!$B$7:$T$222,J$1,FALSE)</f>
        <v>---</v>
      </c>
      <c r="AM11" s="224" t="str">
        <f>VLOOKUP($B11,'[14]Storm Surge'!$B$7:$T$222,K$1,FALSE)</f>
        <v>---</v>
      </c>
      <c r="AN11" s="224" t="str">
        <f>VLOOKUP($B11,'[14]Storm Surge'!$B$7:$T$222,L$1,FALSE)</f>
        <v>---</v>
      </c>
      <c r="AO11" s="227" t="str">
        <f>VLOOKUP($B11,'[14]Storm Surge'!$B$7:$T$222,M$1,FALSE)</f>
        <v>---</v>
      </c>
      <c r="AP11" s="228" t="str">
        <f>VLOOKUP($B11,'[14]Storm Surge'!$B$7:$T$222,N$1,FALSE)</f>
        <v>---</v>
      </c>
      <c r="AQ11" s="224" t="str">
        <f>VLOOKUP($B11,'[14]Storm Surge'!$B$7:$T$222,O$1,FALSE)</f>
        <v>---</v>
      </c>
      <c r="AR11" s="224" t="str">
        <f>VLOOKUP($B11,'[14]Storm Surge'!$B$7:$T$222,P$1,FALSE)</f>
        <v>---</v>
      </c>
      <c r="AS11" s="227" t="str">
        <f>VLOOKUP($B11,'[14]Storm Surge'!$B$7:$T$222,Q$1,FALSE)</f>
        <v>---</v>
      </c>
      <c r="AT11" s="228" t="str">
        <f>VLOOKUP($B11,'[14]Storm Surge'!$B$7:$T$222,R$1,FALSE)</f>
        <v>---</v>
      </c>
      <c r="AU11" s="224" t="str">
        <f>VLOOKUP($B11,'[14]Storm Surge'!$B$7:$T$222,S$1,FALSE)</f>
        <v>---</v>
      </c>
      <c r="AV11" s="229" t="str">
        <f>VLOOKUP($B11,'[14]Storm Surge'!$B$7:$T$222,T$1,FALSE)</f>
        <v>---</v>
      </c>
      <c r="AW11" s="223" t="str">
        <f>VLOOKUP($B11,[14]Tsunami!$B$7:$T$222,G$1,FALSE)</f>
        <v>---</v>
      </c>
      <c r="AX11" s="224" t="str">
        <f>VLOOKUP($B11,[14]Tsunami!$B$7:$T$222,H$1,FALSE)</f>
        <v>---</v>
      </c>
      <c r="AY11" s="227" t="str">
        <f>VLOOKUP($B11,[14]Tsunami!$B$7:$T$222,I$1,FALSE)</f>
        <v>---</v>
      </c>
      <c r="AZ11" s="228" t="str">
        <f>VLOOKUP($B11,[14]Tsunami!$B$7:$T$222,J$1,FALSE)</f>
        <v>---</v>
      </c>
      <c r="BA11" s="224" t="str">
        <f>VLOOKUP($B11,[14]Tsunami!$B$7:$T$222,K$1,FALSE)</f>
        <v>---</v>
      </c>
      <c r="BB11" s="224" t="str">
        <f>VLOOKUP($B11,[14]Tsunami!$B$7:$T$222,L$1,FALSE)</f>
        <v>---</v>
      </c>
      <c r="BC11" s="227" t="str">
        <f>VLOOKUP($B11,[14]Tsunami!$B$7:$T$222,M$1,FALSE)</f>
        <v>---</v>
      </c>
      <c r="BD11" s="228" t="str">
        <f>VLOOKUP($B11,[14]Tsunami!$B$7:$T$222,N$1,FALSE)</f>
        <v>---</v>
      </c>
      <c r="BE11" s="224" t="str">
        <f>VLOOKUP($B11,[14]Tsunami!$B$7:$T$222,O$1,FALSE)</f>
        <v>---</v>
      </c>
      <c r="BF11" s="224" t="str">
        <f>VLOOKUP($B11,[14]Tsunami!$B$7:$T$222,P$1,FALSE)</f>
        <v>---</v>
      </c>
      <c r="BG11" s="227" t="str">
        <f>VLOOKUP($B11,[14]Tsunami!$B$7:$T$222,Q$1,FALSE)</f>
        <v>---</v>
      </c>
      <c r="BH11" s="228" t="str">
        <f>VLOOKUP($B11,[14]Tsunami!$B$7:$T$222,R$1,FALSE)</f>
        <v>---</v>
      </c>
      <c r="BI11" s="224" t="str">
        <f>VLOOKUP($B11,[14]Tsunami!$B$7:$T$222,S$1,FALSE)</f>
        <v>---</v>
      </c>
      <c r="BJ11" s="229" t="str">
        <f>VLOOKUP($B11,[14]Tsunami!$B$7:$T$222,T$1,FALSE)</f>
        <v>---</v>
      </c>
      <c r="BK11" s="230">
        <f>IFERROR(VLOOKUP($B11,[14]Flood!$B$7:$T$169,G$1,FALSE),"")</f>
        <v>1144.9734720070423</v>
      </c>
      <c r="BL11" s="231">
        <f>IFERROR(VLOOKUP($B11,[14]Flood!$B$7:$T$169,H$1,FALSE),"")</f>
        <v>0.64987738431462871</v>
      </c>
      <c r="BM11" s="232">
        <f>IFERROR(VLOOKUP($B11,[14]Flood!$B$7:$T$169,I$1,FALSE),"")</f>
        <v>2017.6947584033612</v>
      </c>
      <c r="BN11" s="233">
        <f>IFERROR(VLOOKUP($B11,[14]Flood!$B$7:$T$169,J$1,FALSE),"")</f>
        <v>1.1452267008754313</v>
      </c>
      <c r="BO11" s="231">
        <f>IFERROR(VLOOKUP($B11,[14]Flood!$B$7:$T$169,K$1,FALSE),"")</f>
        <v>2238.8368708920189</v>
      </c>
      <c r="BP11" s="231">
        <f>IFERROR(VLOOKUP($B11,[14]Flood!$B$7:$T$169,L$1,FALSE),"")</f>
        <v>1.2707451177991174</v>
      </c>
      <c r="BQ11" s="232">
        <f>IFERROR(VLOOKUP($B11,[14]Flood!$B$7:$T$169,M$1,FALSE),"")</f>
        <v>2478.6590786384977</v>
      </c>
      <c r="BR11" s="233">
        <f>IFERROR(VLOOKUP($B11,[14]Flood!$B$7:$T$169,N$1,FALSE),"")</f>
        <v>1.4068662008471293</v>
      </c>
      <c r="BS11" s="231">
        <f>IFERROR(VLOOKUP($B11,[14]Flood!$B$7:$T$169,O$1,FALSE),"")</f>
        <v>2874.6016194563663</v>
      </c>
      <c r="BT11" s="231">
        <f>IFERROR(VLOOKUP($B11,[14]Flood!$B$7:$T$169,P$1,FALSE),"")</f>
        <v>1.6315998816323742</v>
      </c>
      <c r="BU11" s="232">
        <f>IFERROR(VLOOKUP($B11,[14]Flood!$B$7:$T$169,Q$1,FALSE),"")</f>
        <v>3449.0043834048638</v>
      </c>
      <c r="BV11" s="233">
        <f>IFERROR(VLOOKUP($B11,[14]Flood!$B$7:$T$169,R$1,FALSE),"")</f>
        <v>1.9576260952559918</v>
      </c>
      <c r="BW11" s="231">
        <f>IFERROR(VLOOKUP($B11,[14]Flood!$B$7:$T$169,S$1,FALSE),"")</f>
        <v>3781.0012492612946</v>
      </c>
      <c r="BX11" s="234">
        <f>IFERROR(VLOOKUP($B11,[14]Flood!$B$7:$T$169,T$1,FALSE),"")</f>
        <v>2.1460647447604448</v>
      </c>
    </row>
    <row r="12" spans="1:82" s="119" customFormat="1" ht="14">
      <c r="A12" s="235" t="str">
        <f>'AAL mundo '!A39</f>
        <v>LAC</v>
      </c>
      <c r="B12" s="236" t="str">
        <f>'AAL mundo '!B39</f>
        <v>AIA</v>
      </c>
      <c r="C12" s="236" t="str">
        <f>'AAL mundo '!C39</f>
        <v>Anguilla</v>
      </c>
      <c r="D12" s="236" t="str">
        <f>'AAL mundo '!D39</f>
        <v>SIDS</v>
      </c>
      <c r="E12" s="237" t="str">
        <f>'AAL mundo '!E39</f>
        <v>N.D</v>
      </c>
      <c r="F12" s="222">
        <f>'AAL mundo '!F39</f>
        <v>865.49599999999998</v>
      </c>
      <c r="G12" s="223">
        <f>VLOOKUP($B12,[14]Earthquake!$B$7:$T$222,G$1,FALSE)</f>
        <v>14.72</v>
      </c>
      <c r="H12" s="224">
        <f>VLOOKUP($B12,[14]Earthquake!$B$7:$T$222,H$1,FALSE)</f>
        <v>1.7</v>
      </c>
      <c r="I12" s="227">
        <f>VLOOKUP($B12,[14]Earthquake!$B$7:$T$222,I$1,FALSE)</f>
        <v>46.74</v>
      </c>
      <c r="J12" s="228">
        <f>VLOOKUP($B12,[14]Earthquake!$B$7:$T$222,J$1,FALSE)</f>
        <v>5.4</v>
      </c>
      <c r="K12" s="224">
        <f>VLOOKUP($B12,[14]Earthquake!$B$7:$T$222,K$1,FALSE)</f>
        <v>91.19</v>
      </c>
      <c r="L12" s="224">
        <f>VLOOKUP($B12,[14]Earthquake!$B$7:$T$222,L$1,FALSE)</f>
        <v>10.54</v>
      </c>
      <c r="M12" s="227">
        <f>VLOOKUP($B12,[14]Earthquake!$B$7:$T$222,M$1,FALSE)</f>
        <v>170.15</v>
      </c>
      <c r="N12" s="228">
        <f>VLOOKUP($B12,[14]Earthquake!$B$7:$T$222,N$1,FALSE)</f>
        <v>19.66</v>
      </c>
      <c r="O12" s="224">
        <f>VLOOKUP($B12,[14]Earthquake!$B$7:$T$222,O$1,FALSE)</f>
        <v>232.18</v>
      </c>
      <c r="P12" s="224">
        <f>VLOOKUP($B12,[14]Earthquake!$B$7:$T$222,P$1,FALSE)</f>
        <v>26.83</v>
      </c>
      <c r="Q12" s="227">
        <f>VLOOKUP($B12,[14]Earthquake!$B$7:$T$222,Q$1,FALSE)</f>
        <v>296.68</v>
      </c>
      <c r="R12" s="228">
        <f>VLOOKUP($B12,[14]Earthquake!$B$7:$T$222,R$1,FALSE)</f>
        <v>34.28</v>
      </c>
      <c r="S12" s="224">
        <f>VLOOKUP($B12,[14]Earthquake!$B$7:$T$222,S$1,FALSE)</f>
        <v>330.33</v>
      </c>
      <c r="T12" s="229">
        <f>VLOOKUP($B12,[14]Earthquake!$B$7:$T$222,T$1,FALSE)</f>
        <v>38.17</v>
      </c>
      <c r="U12" s="223">
        <f>VLOOKUP($B12,[14]Wind!$B$7:$T$222,G$1,FALSE)</f>
        <v>52.45</v>
      </c>
      <c r="V12" s="224">
        <f>VLOOKUP($B12,[14]Wind!$B$7:$T$222,H$1,FALSE)</f>
        <v>6.06</v>
      </c>
      <c r="W12" s="227">
        <f>VLOOKUP($B12,[14]Wind!$B$7:$T$222,I$1,FALSE)</f>
        <v>133.37</v>
      </c>
      <c r="X12" s="228">
        <f>VLOOKUP($B12,[14]Wind!$B$7:$T$222,J$1,FALSE)</f>
        <v>15.41</v>
      </c>
      <c r="Y12" s="224">
        <f>VLOOKUP($B12,[14]Wind!$B$7:$T$222,K$1,FALSE)</f>
        <v>270.27999999999997</v>
      </c>
      <c r="Z12" s="224">
        <f>VLOOKUP($B12,[14]Wind!$B$7:$T$222,L$1,FALSE)</f>
        <v>31.23</v>
      </c>
      <c r="AA12" s="227">
        <f>VLOOKUP($B12,[14]Wind!$B$7:$T$222,M$1,FALSE)</f>
        <v>383.49</v>
      </c>
      <c r="AB12" s="228">
        <f>VLOOKUP($B12,[14]Wind!$B$7:$T$222,N$1,FALSE)</f>
        <v>44.31</v>
      </c>
      <c r="AC12" s="224">
        <f>VLOOKUP($B12,[14]Wind!$B$7:$T$222,O$1,FALSE)</f>
        <v>419.78</v>
      </c>
      <c r="AD12" s="224">
        <f>VLOOKUP($B12,[14]Wind!$B$7:$T$222,P$1,FALSE)</f>
        <v>48.5</v>
      </c>
      <c r="AE12" s="227">
        <f>VLOOKUP($B12,[14]Wind!$B$7:$T$222,Q$1,FALSE)</f>
        <v>492.36</v>
      </c>
      <c r="AF12" s="228">
        <f>VLOOKUP($B12,[14]Wind!$B$7:$T$222,R$1,FALSE)</f>
        <v>56.89</v>
      </c>
      <c r="AG12" s="224">
        <f>VLOOKUP($B12,[14]Wind!$B$7:$T$222,S$1,FALSE)</f>
        <v>497.56</v>
      </c>
      <c r="AH12" s="229">
        <f>VLOOKUP($B12,[14]Wind!$B$7:$T$222,T$1,FALSE)</f>
        <v>57.49</v>
      </c>
      <c r="AI12" s="223">
        <f>VLOOKUP($B12,'[14]Storm Surge'!$B$7:$T$222,G$1,FALSE)</f>
        <v>79.97</v>
      </c>
      <c r="AJ12" s="224">
        <f>VLOOKUP($B12,'[14]Storm Surge'!$B$7:$T$222,H$1,FALSE)</f>
        <v>9.24</v>
      </c>
      <c r="AK12" s="227">
        <f>VLOOKUP($B12,'[14]Storm Surge'!$B$7:$T$222,I$1,FALSE)</f>
        <v>127.61</v>
      </c>
      <c r="AL12" s="228">
        <f>VLOOKUP($B12,'[14]Storm Surge'!$B$7:$T$222,J$1,FALSE)</f>
        <v>14.74</v>
      </c>
      <c r="AM12" s="224">
        <f>VLOOKUP($B12,'[14]Storm Surge'!$B$7:$T$222,K$1,FALSE)</f>
        <v>163.34</v>
      </c>
      <c r="AN12" s="224">
        <f>VLOOKUP($B12,'[14]Storm Surge'!$B$7:$T$222,L$1,FALSE)</f>
        <v>18.87</v>
      </c>
      <c r="AO12" s="227">
        <f>VLOOKUP($B12,'[14]Storm Surge'!$B$7:$T$222,M$1,FALSE)</f>
        <v>197.85</v>
      </c>
      <c r="AP12" s="228">
        <f>VLOOKUP($B12,'[14]Storm Surge'!$B$7:$T$222,N$1,FALSE)</f>
        <v>22.86</v>
      </c>
      <c r="AQ12" s="224">
        <f>VLOOKUP($B12,'[14]Storm Surge'!$B$7:$T$222,O$1,FALSE)</f>
        <v>212.01</v>
      </c>
      <c r="AR12" s="224">
        <f>VLOOKUP($B12,'[14]Storm Surge'!$B$7:$T$222,P$1,FALSE)</f>
        <v>24.5</v>
      </c>
      <c r="AS12" s="227">
        <f>VLOOKUP($B12,'[14]Storm Surge'!$B$7:$T$222,Q$1,FALSE)</f>
        <v>212.04</v>
      </c>
      <c r="AT12" s="228">
        <f>VLOOKUP($B12,'[14]Storm Surge'!$B$7:$T$222,R$1,FALSE)</f>
        <v>24.5</v>
      </c>
      <c r="AU12" s="224">
        <f>VLOOKUP($B12,'[14]Storm Surge'!$B$7:$T$222,S$1,FALSE)</f>
        <v>212.07</v>
      </c>
      <c r="AV12" s="229">
        <f>VLOOKUP($B12,'[14]Storm Surge'!$B$7:$T$222,T$1,FALSE)</f>
        <v>24.5</v>
      </c>
      <c r="AW12" s="223" t="str">
        <f>VLOOKUP($B12,[14]Tsunami!$B$7:$T$222,G$1,FALSE)</f>
        <v>---</v>
      </c>
      <c r="AX12" s="224" t="str">
        <f>VLOOKUP($B12,[14]Tsunami!$B$7:$T$222,H$1,FALSE)</f>
        <v>---</v>
      </c>
      <c r="AY12" s="227" t="str">
        <f>VLOOKUP($B12,[14]Tsunami!$B$7:$T$222,I$1,FALSE)</f>
        <v>---</v>
      </c>
      <c r="AZ12" s="228" t="str">
        <f>VLOOKUP($B12,[14]Tsunami!$B$7:$T$222,J$1,FALSE)</f>
        <v>---</v>
      </c>
      <c r="BA12" s="224" t="str">
        <f>VLOOKUP($B12,[14]Tsunami!$B$7:$T$222,K$1,FALSE)</f>
        <v>---</v>
      </c>
      <c r="BB12" s="224" t="str">
        <f>VLOOKUP($B12,[14]Tsunami!$B$7:$T$222,L$1,FALSE)</f>
        <v>---</v>
      </c>
      <c r="BC12" s="227" t="str">
        <f>VLOOKUP($B12,[14]Tsunami!$B$7:$T$222,M$1,FALSE)</f>
        <v>---</v>
      </c>
      <c r="BD12" s="228" t="str">
        <f>VLOOKUP($B12,[14]Tsunami!$B$7:$T$222,N$1,FALSE)</f>
        <v>---</v>
      </c>
      <c r="BE12" s="224" t="str">
        <f>VLOOKUP($B12,[14]Tsunami!$B$7:$T$222,O$1,FALSE)</f>
        <v>---</v>
      </c>
      <c r="BF12" s="224" t="str">
        <f>VLOOKUP($B12,[14]Tsunami!$B$7:$T$222,P$1,FALSE)</f>
        <v>---</v>
      </c>
      <c r="BG12" s="227" t="str">
        <f>VLOOKUP($B12,[14]Tsunami!$B$7:$T$222,Q$1,FALSE)</f>
        <v>---</v>
      </c>
      <c r="BH12" s="228" t="str">
        <f>VLOOKUP($B12,[14]Tsunami!$B$7:$T$222,R$1,FALSE)</f>
        <v>---</v>
      </c>
      <c r="BI12" s="224" t="str">
        <f>VLOOKUP($B12,[14]Tsunami!$B$7:$T$222,S$1,FALSE)</f>
        <v>---</v>
      </c>
      <c r="BJ12" s="229" t="str">
        <f>VLOOKUP($B12,[14]Tsunami!$B$7:$T$222,T$1,FALSE)</f>
        <v>---</v>
      </c>
      <c r="BK12" s="230" t="str">
        <f>IFERROR(VLOOKUP($B12,[14]Flood!$B$7:$T$169,G$1,FALSE),"")</f>
        <v/>
      </c>
      <c r="BL12" s="231" t="str">
        <f>IFERROR(VLOOKUP($B12,[14]Flood!$B$7:$T$169,H$1,FALSE),"")</f>
        <v/>
      </c>
      <c r="BM12" s="232" t="str">
        <f>IFERROR(VLOOKUP($B12,[14]Flood!$B$7:$T$169,I$1,FALSE),"")</f>
        <v/>
      </c>
      <c r="BN12" s="233" t="str">
        <f>IFERROR(VLOOKUP($B12,[14]Flood!$B$7:$T$169,J$1,FALSE),"")</f>
        <v/>
      </c>
      <c r="BO12" s="231" t="str">
        <f>IFERROR(VLOOKUP($B12,[14]Flood!$B$7:$T$169,K$1,FALSE),"")</f>
        <v/>
      </c>
      <c r="BP12" s="231" t="str">
        <f>IFERROR(VLOOKUP($B12,[14]Flood!$B$7:$T$169,L$1,FALSE),"")</f>
        <v/>
      </c>
      <c r="BQ12" s="232" t="str">
        <f>IFERROR(VLOOKUP($B12,[14]Flood!$B$7:$T$169,M$1,FALSE),"")</f>
        <v/>
      </c>
      <c r="BR12" s="233" t="str">
        <f>IFERROR(VLOOKUP($B12,[14]Flood!$B$7:$T$169,N$1,FALSE),"")</f>
        <v/>
      </c>
      <c r="BS12" s="231" t="str">
        <f>IFERROR(VLOOKUP($B12,[14]Flood!$B$7:$T$169,O$1,FALSE),"")</f>
        <v/>
      </c>
      <c r="BT12" s="231" t="str">
        <f>IFERROR(VLOOKUP($B12,[14]Flood!$B$7:$T$169,P$1,FALSE),"")</f>
        <v/>
      </c>
      <c r="BU12" s="232" t="str">
        <f>IFERROR(VLOOKUP($B12,[14]Flood!$B$7:$T$169,Q$1,FALSE),"")</f>
        <v/>
      </c>
      <c r="BV12" s="233" t="str">
        <f>IFERROR(VLOOKUP($B12,[14]Flood!$B$7:$T$169,R$1,FALSE),"")</f>
        <v/>
      </c>
      <c r="BW12" s="231" t="str">
        <f>IFERROR(VLOOKUP($B12,[14]Flood!$B$7:$T$169,S$1,FALSE),"")</f>
        <v/>
      </c>
      <c r="BX12" s="234" t="str">
        <f>IFERROR(VLOOKUP($B12,[14]Flood!$B$7:$T$169,T$1,FALSE),"")</f>
        <v/>
      </c>
    </row>
    <row r="13" spans="1:82" s="119" customFormat="1" ht="14">
      <c r="A13" s="235" t="str">
        <f>'AAL mundo '!A40</f>
        <v>LAC</v>
      </c>
      <c r="B13" s="236" t="str">
        <f>'AAL mundo '!B40</f>
        <v>ATG</v>
      </c>
      <c r="C13" s="236" t="str">
        <f>'AAL mundo '!C40</f>
        <v>Antigua and Barbuda</v>
      </c>
      <c r="D13" s="236" t="str">
        <f>'AAL mundo '!D40</f>
        <v>SIDS</v>
      </c>
      <c r="E13" s="237" t="str">
        <f>'AAL mundo '!E40</f>
        <v>High income: nonOECD</v>
      </c>
      <c r="F13" s="222">
        <f>'AAL mundo '!F40</f>
        <v>6257.29</v>
      </c>
      <c r="G13" s="223">
        <f>VLOOKUP($B13,[14]Earthquake!$B$7:$T$222,G$1,FALSE)</f>
        <v>147.35</v>
      </c>
      <c r="H13" s="224">
        <f>VLOOKUP($B13,[14]Earthquake!$B$7:$T$222,H$1,FALSE)</f>
        <v>2.35</v>
      </c>
      <c r="I13" s="227">
        <f>VLOOKUP($B13,[14]Earthquake!$B$7:$T$222,I$1,FALSE)</f>
        <v>323.82</v>
      </c>
      <c r="J13" s="228">
        <f>VLOOKUP($B13,[14]Earthquake!$B$7:$T$222,J$1,FALSE)</f>
        <v>5.18</v>
      </c>
      <c r="K13" s="224">
        <f>VLOOKUP($B13,[14]Earthquake!$B$7:$T$222,K$1,FALSE)</f>
        <v>489.18</v>
      </c>
      <c r="L13" s="224">
        <f>VLOOKUP($B13,[14]Earthquake!$B$7:$T$222,L$1,FALSE)</f>
        <v>7.82</v>
      </c>
      <c r="M13" s="227">
        <f>VLOOKUP($B13,[14]Earthquake!$B$7:$T$222,M$1,FALSE)</f>
        <v>735.46</v>
      </c>
      <c r="N13" s="228">
        <f>VLOOKUP($B13,[14]Earthquake!$B$7:$T$222,N$1,FALSE)</f>
        <v>11.75</v>
      </c>
      <c r="O13" s="224">
        <f>VLOOKUP($B13,[14]Earthquake!$B$7:$T$222,O$1,FALSE)</f>
        <v>942.71</v>
      </c>
      <c r="P13" s="224">
        <f>VLOOKUP($B13,[14]Earthquake!$B$7:$T$222,P$1,FALSE)</f>
        <v>15.07</v>
      </c>
      <c r="Q13" s="227">
        <f>VLOOKUP($B13,[14]Earthquake!$B$7:$T$222,Q$1,FALSE)</f>
        <v>1137.05</v>
      </c>
      <c r="R13" s="228">
        <f>VLOOKUP($B13,[14]Earthquake!$B$7:$T$222,R$1,FALSE)</f>
        <v>18.170000000000002</v>
      </c>
      <c r="S13" s="224">
        <f>VLOOKUP($B13,[14]Earthquake!$B$7:$T$222,S$1,FALSE)</f>
        <v>1270.5899999999999</v>
      </c>
      <c r="T13" s="229">
        <f>VLOOKUP($B13,[14]Earthquake!$B$7:$T$222,T$1,FALSE)</f>
        <v>20.309999999999999</v>
      </c>
      <c r="U13" s="223">
        <f>VLOOKUP($B13,[14]Wind!$B$7:$T$222,G$1,FALSE)</f>
        <v>876.67</v>
      </c>
      <c r="V13" s="224">
        <f>VLOOKUP($B13,[14]Wind!$B$7:$T$222,H$1,FALSE)</f>
        <v>14.01</v>
      </c>
      <c r="W13" s="227">
        <f>VLOOKUP($B13,[14]Wind!$B$7:$T$222,I$1,FALSE)</f>
        <v>3056.16</v>
      </c>
      <c r="X13" s="228">
        <f>VLOOKUP($B13,[14]Wind!$B$7:$T$222,J$1,FALSE)</f>
        <v>48.84</v>
      </c>
      <c r="Y13" s="224">
        <f>VLOOKUP($B13,[14]Wind!$B$7:$T$222,K$1,FALSE)</f>
        <v>3814.43</v>
      </c>
      <c r="Z13" s="224">
        <f>VLOOKUP($B13,[14]Wind!$B$7:$T$222,L$1,FALSE)</f>
        <v>60.96</v>
      </c>
      <c r="AA13" s="227">
        <f>VLOOKUP($B13,[14]Wind!$B$7:$T$222,M$1,FALSE)</f>
        <v>4319.25</v>
      </c>
      <c r="AB13" s="228">
        <f>VLOOKUP($B13,[14]Wind!$B$7:$T$222,N$1,FALSE)</f>
        <v>69.03</v>
      </c>
      <c r="AC13" s="224" t="str">
        <f>VLOOKUP($B13,[14]Wind!$B$7:$T$222,O$1,FALSE)</f>
        <v>---</v>
      </c>
      <c r="AD13" s="224" t="str">
        <f>VLOOKUP($B13,[14]Wind!$B$7:$T$222,P$1,FALSE)</f>
        <v>---</v>
      </c>
      <c r="AE13" s="227" t="str">
        <f>VLOOKUP($B13,[14]Wind!$B$7:$T$222,Q$1,FALSE)</f>
        <v>---</v>
      </c>
      <c r="AF13" s="228" t="str">
        <f>VLOOKUP($B13,[14]Wind!$B$7:$T$222,R$1,FALSE)</f>
        <v>---</v>
      </c>
      <c r="AG13" s="224" t="str">
        <f>VLOOKUP($B13,[14]Wind!$B$7:$T$222,S$1,FALSE)</f>
        <v>---</v>
      </c>
      <c r="AH13" s="229" t="str">
        <f>VLOOKUP($B13,[14]Wind!$B$7:$T$222,T$1,FALSE)</f>
        <v>---</v>
      </c>
      <c r="AI13" s="223">
        <f>VLOOKUP($B13,'[14]Storm Surge'!$B$7:$T$222,G$1,FALSE)</f>
        <v>444.21</v>
      </c>
      <c r="AJ13" s="224">
        <f>VLOOKUP($B13,'[14]Storm Surge'!$B$7:$T$222,H$1,FALSE)</f>
        <v>7.1</v>
      </c>
      <c r="AK13" s="227">
        <f>VLOOKUP($B13,'[14]Storm Surge'!$B$7:$T$222,I$1,FALSE)</f>
        <v>834.5</v>
      </c>
      <c r="AL13" s="228">
        <f>VLOOKUP($B13,'[14]Storm Surge'!$B$7:$T$222,J$1,FALSE)</f>
        <v>13.34</v>
      </c>
      <c r="AM13" s="224">
        <f>VLOOKUP($B13,'[14]Storm Surge'!$B$7:$T$222,K$1,FALSE)</f>
        <v>1184.0899999999999</v>
      </c>
      <c r="AN13" s="224">
        <f>VLOOKUP($B13,'[14]Storm Surge'!$B$7:$T$222,L$1,FALSE)</f>
        <v>18.920000000000002</v>
      </c>
      <c r="AO13" s="227">
        <f>VLOOKUP($B13,'[14]Storm Surge'!$B$7:$T$222,M$1,FALSE)</f>
        <v>1654.31</v>
      </c>
      <c r="AP13" s="228">
        <f>VLOOKUP($B13,'[14]Storm Surge'!$B$7:$T$222,N$1,FALSE)</f>
        <v>26.44</v>
      </c>
      <c r="AQ13" s="224">
        <f>VLOOKUP($B13,'[14]Storm Surge'!$B$7:$T$222,O$1,FALSE)</f>
        <v>1880.62</v>
      </c>
      <c r="AR13" s="224">
        <f>VLOOKUP($B13,'[14]Storm Surge'!$B$7:$T$222,P$1,FALSE)</f>
        <v>30.05</v>
      </c>
      <c r="AS13" s="227">
        <f>VLOOKUP($B13,'[14]Storm Surge'!$B$7:$T$222,Q$1,FALSE)</f>
        <v>2188.42</v>
      </c>
      <c r="AT13" s="228">
        <f>VLOOKUP($B13,'[14]Storm Surge'!$B$7:$T$222,R$1,FALSE)</f>
        <v>34.97</v>
      </c>
      <c r="AU13" s="224">
        <f>VLOOKUP($B13,'[14]Storm Surge'!$B$7:$T$222,S$1,FALSE)</f>
        <v>2239.48</v>
      </c>
      <c r="AV13" s="229">
        <f>VLOOKUP($B13,'[14]Storm Surge'!$B$7:$T$222,T$1,FALSE)</f>
        <v>35.79</v>
      </c>
      <c r="AW13" s="223" t="str">
        <f>VLOOKUP($B13,[14]Tsunami!$B$7:$T$222,G$1,FALSE)</f>
        <v>---</v>
      </c>
      <c r="AX13" s="224" t="str">
        <f>VLOOKUP($B13,[14]Tsunami!$B$7:$T$222,H$1,FALSE)</f>
        <v>---</v>
      </c>
      <c r="AY13" s="227" t="str">
        <f>VLOOKUP($B13,[14]Tsunami!$B$7:$T$222,I$1,FALSE)</f>
        <v>---</v>
      </c>
      <c r="AZ13" s="228" t="str">
        <f>VLOOKUP($B13,[14]Tsunami!$B$7:$T$222,J$1,FALSE)</f>
        <v>---</v>
      </c>
      <c r="BA13" s="224" t="str">
        <f>VLOOKUP($B13,[14]Tsunami!$B$7:$T$222,K$1,FALSE)</f>
        <v>---</v>
      </c>
      <c r="BB13" s="224" t="str">
        <f>VLOOKUP($B13,[14]Tsunami!$B$7:$T$222,L$1,FALSE)</f>
        <v>---</v>
      </c>
      <c r="BC13" s="227" t="str">
        <f>VLOOKUP($B13,[14]Tsunami!$B$7:$T$222,M$1,FALSE)</f>
        <v>---</v>
      </c>
      <c r="BD13" s="228" t="str">
        <f>VLOOKUP($B13,[14]Tsunami!$B$7:$T$222,N$1,FALSE)</f>
        <v>---</v>
      </c>
      <c r="BE13" s="224">
        <f>VLOOKUP($B13,[14]Tsunami!$B$7:$T$222,O$1,FALSE)</f>
        <v>2.4700000000000002</v>
      </c>
      <c r="BF13" s="224">
        <f>VLOOKUP($B13,[14]Tsunami!$B$7:$T$222,P$1,FALSE)</f>
        <v>0.04</v>
      </c>
      <c r="BG13" s="227">
        <f>VLOOKUP($B13,[14]Tsunami!$B$7:$T$222,Q$1,FALSE)</f>
        <v>10.65</v>
      </c>
      <c r="BH13" s="228">
        <f>VLOOKUP($B13,[14]Tsunami!$B$7:$T$222,R$1,FALSE)</f>
        <v>0.17</v>
      </c>
      <c r="BI13" s="224">
        <f>VLOOKUP($B13,[14]Tsunami!$B$7:$T$222,S$1,FALSE)</f>
        <v>18.62</v>
      </c>
      <c r="BJ13" s="229">
        <f>VLOOKUP($B13,[14]Tsunami!$B$7:$T$222,T$1,FALSE)</f>
        <v>0.3</v>
      </c>
      <c r="BK13" s="230" t="str">
        <f>IFERROR(VLOOKUP($B13,[14]Flood!$B$7:$T$169,G$1,FALSE),"")</f>
        <v/>
      </c>
      <c r="BL13" s="231" t="str">
        <f>IFERROR(VLOOKUP($B13,[14]Flood!$B$7:$T$169,H$1,FALSE),"")</f>
        <v/>
      </c>
      <c r="BM13" s="232" t="str">
        <f>IFERROR(VLOOKUP($B13,[14]Flood!$B$7:$T$169,I$1,FALSE),"")</f>
        <v/>
      </c>
      <c r="BN13" s="233" t="str">
        <f>IFERROR(VLOOKUP($B13,[14]Flood!$B$7:$T$169,J$1,FALSE),"")</f>
        <v/>
      </c>
      <c r="BO13" s="231" t="str">
        <f>IFERROR(VLOOKUP($B13,[14]Flood!$B$7:$T$169,K$1,FALSE),"")</f>
        <v/>
      </c>
      <c r="BP13" s="231" t="str">
        <f>IFERROR(VLOOKUP($B13,[14]Flood!$B$7:$T$169,L$1,FALSE),"")</f>
        <v/>
      </c>
      <c r="BQ13" s="232" t="str">
        <f>IFERROR(VLOOKUP($B13,[14]Flood!$B$7:$T$169,M$1,FALSE),"")</f>
        <v/>
      </c>
      <c r="BR13" s="233" t="str">
        <f>IFERROR(VLOOKUP($B13,[14]Flood!$B$7:$T$169,N$1,FALSE),"")</f>
        <v/>
      </c>
      <c r="BS13" s="231" t="str">
        <f>IFERROR(VLOOKUP($B13,[14]Flood!$B$7:$T$169,O$1,FALSE),"")</f>
        <v/>
      </c>
      <c r="BT13" s="231" t="str">
        <f>IFERROR(VLOOKUP($B13,[14]Flood!$B$7:$T$169,P$1,FALSE),"")</f>
        <v/>
      </c>
      <c r="BU13" s="232" t="str">
        <f>IFERROR(VLOOKUP($B13,[14]Flood!$B$7:$T$169,Q$1,FALSE),"")</f>
        <v/>
      </c>
      <c r="BV13" s="233" t="str">
        <f>IFERROR(VLOOKUP($B13,[14]Flood!$B$7:$T$169,R$1,FALSE),"")</f>
        <v/>
      </c>
      <c r="BW13" s="231" t="str">
        <f>IFERROR(VLOOKUP($B13,[14]Flood!$B$7:$T$169,S$1,FALSE),"")</f>
        <v/>
      </c>
      <c r="BX13" s="234" t="str">
        <f>IFERROR(VLOOKUP($B13,[14]Flood!$B$7:$T$169,T$1,FALSE),"")</f>
        <v/>
      </c>
    </row>
    <row r="14" spans="1:82" s="119" customFormat="1" ht="14">
      <c r="A14" s="235" t="str">
        <f>'AAL mundo '!A41</f>
        <v>LAC</v>
      </c>
      <c r="B14" s="236" t="str">
        <f>'AAL mundo '!B41</f>
        <v>ARG</v>
      </c>
      <c r="C14" s="236" t="str">
        <f>'AAL mundo '!C41</f>
        <v>Argentina</v>
      </c>
      <c r="D14" s="236" t="str">
        <f>'AAL mundo '!D41</f>
        <v/>
      </c>
      <c r="E14" s="237" t="str">
        <f>'AAL mundo '!E41</f>
        <v>Upper middle income</v>
      </c>
      <c r="F14" s="222">
        <f>'AAL mundo '!F41</f>
        <v>1380560</v>
      </c>
      <c r="G14" s="223">
        <f>VLOOKUP($B14,[14]Earthquake!$B$7:$T$222,G$1,FALSE)</f>
        <v>3505.79</v>
      </c>
      <c r="H14" s="224">
        <f>VLOOKUP($B14,[14]Earthquake!$B$7:$T$222,H$1,FALSE)</f>
        <v>0.25</v>
      </c>
      <c r="I14" s="227">
        <f>VLOOKUP($B14,[14]Earthquake!$B$7:$T$222,I$1,FALSE)</f>
        <v>7077.08</v>
      </c>
      <c r="J14" s="228">
        <f>VLOOKUP($B14,[14]Earthquake!$B$7:$T$222,J$1,FALSE)</f>
        <v>0.51</v>
      </c>
      <c r="K14" s="224">
        <f>VLOOKUP($B14,[14]Earthquake!$B$7:$T$222,K$1,FALSE)</f>
        <v>10551.61</v>
      </c>
      <c r="L14" s="224">
        <f>VLOOKUP($B14,[14]Earthquake!$B$7:$T$222,L$1,FALSE)</f>
        <v>0.76</v>
      </c>
      <c r="M14" s="227">
        <f>VLOOKUP($B14,[14]Earthquake!$B$7:$T$222,M$1,FALSE)</f>
        <v>15760.37</v>
      </c>
      <c r="N14" s="228">
        <f>VLOOKUP($B14,[14]Earthquake!$B$7:$T$222,N$1,FALSE)</f>
        <v>1.1399999999999999</v>
      </c>
      <c r="O14" s="224">
        <f>VLOOKUP($B14,[14]Earthquake!$B$7:$T$222,O$1,FALSE)</f>
        <v>19805.080000000002</v>
      </c>
      <c r="P14" s="224">
        <f>VLOOKUP($B14,[14]Earthquake!$B$7:$T$222,P$1,FALSE)</f>
        <v>1.43</v>
      </c>
      <c r="Q14" s="227">
        <f>VLOOKUP($B14,[14]Earthquake!$B$7:$T$222,Q$1,FALSE)</f>
        <v>23889.279999999999</v>
      </c>
      <c r="R14" s="228">
        <f>VLOOKUP($B14,[14]Earthquake!$B$7:$T$222,R$1,FALSE)</f>
        <v>1.73</v>
      </c>
      <c r="S14" s="224">
        <f>VLOOKUP($B14,[14]Earthquake!$B$7:$T$222,S$1,FALSE)</f>
        <v>26288.67</v>
      </c>
      <c r="T14" s="229">
        <f>VLOOKUP($B14,[14]Earthquake!$B$7:$T$222,T$1,FALSE)</f>
        <v>1.9</v>
      </c>
      <c r="U14" s="223" t="str">
        <f>VLOOKUP($B14,[14]Wind!$B$7:$T$222,G$1,FALSE)</f>
        <v>---</v>
      </c>
      <c r="V14" s="224" t="str">
        <f>VLOOKUP($B14,[14]Wind!$B$7:$T$222,H$1,FALSE)</f>
        <v>---</v>
      </c>
      <c r="W14" s="227" t="str">
        <f>VLOOKUP($B14,[14]Wind!$B$7:$T$222,I$1,FALSE)</f>
        <v>---</v>
      </c>
      <c r="X14" s="228" t="str">
        <f>VLOOKUP($B14,[14]Wind!$B$7:$T$222,J$1,FALSE)</f>
        <v>---</v>
      </c>
      <c r="Y14" s="224" t="str">
        <f>VLOOKUP($B14,[14]Wind!$B$7:$T$222,K$1,FALSE)</f>
        <v>---</v>
      </c>
      <c r="Z14" s="224" t="str">
        <f>VLOOKUP($B14,[14]Wind!$B$7:$T$222,L$1,FALSE)</f>
        <v>---</v>
      </c>
      <c r="AA14" s="227" t="str">
        <f>VLOOKUP($B14,[14]Wind!$B$7:$T$222,M$1,FALSE)</f>
        <v>---</v>
      </c>
      <c r="AB14" s="228" t="str">
        <f>VLOOKUP($B14,[14]Wind!$B$7:$T$222,N$1,FALSE)</f>
        <v>---</v>
      </c>
      <c r="AC14" s="224" t="str">
        <f>VLOOKUP($B14,[14]Wind!$B$7:$T$222,O$1,FALSE)</f>
        <v>---</v>
      </c>
      <c r="AD14" s="224" t="str">
        <f>VLOOKUP($B14,[14]Wind!$B$7:$T$222,P$1,FALSE)</f>
        <v>---</v>
      </c>
      <c r="AE14" s="227" t="str">
        <f>VLOOKUP($B14,[14]Wind!$B$7:$T$222,Q$1,FALSE)</f>
        <v>---</v>
      </c>
      <c r="AF14" s="228" t="str">
        <f>VLOOKUP($B14,[14]Wind!$B$7:$T$222,R$1,FALSE)</f>
        <v>---</v>
      </c>
      <c r="AG14" s="224" t="str">
        <f>VLOOKUP($B14,[14]Wind!$B$7:$T$222,S$1,FALSE)</f>
        <v>---</v>
      </c>
      <c r="AH14" s="229" t="str">
        <f>VLOOKUP($B14,[14]Wind!$B$7:$T$222,T$1,FALSE)</f>
        <v>---</v>
      </c>
      <c r="AI14" s="223" t="str">
        <f>VLOOKUP($B14,'[14]Storm Surge'!$B$7:$T$222,G$1,FALSE)</f>
        <v>---</v>
      </c>
      <c r="AJ14" s="224" t="str">
        <f>VLOOKUP($B14,'[14]Storm Surge'!$B$7:$T$222,H$1,FALSE)</f>
        <v>---</v>
      </c>
      <c r="AK14" s="227" t="str">
        <f>VLOOKUP($B14,'[14]Storm Surge'!$B$7:$T$222,I$1,FALSE)</f>
        <v>---</v>
      </c>
      <c r="AL14" s="228" t="str">
        <f>VLOOKUP($B14,'[14]Storm Surge'!$B$7:$T$222,J$1,FALSE)</f>
        <v>---</v>
      </c>
      <c r="AM14" s="224" t="str">
        <f>VLOOKUP($B14,'[14]Storm Surge'!$B$7:$T$222,K$1,FALSE)</f>
        <v>---</v>
      </c>
      <c r="AN14" s="224" t="str">
        <f>VLOOKUP($B14,'[14]Storm Surge'!$B$7:$T$222,L$1,FALSE)</f>
        <v>---</v>
      </c>
      <c r="AO14" s="227" t="str">
        <f>VLOOKUP($B14,'[14]Storm Surge'!$B$7:$T$222,M$1,FALSE)</f>
        <v>---</v>
      </c>
      <c r="AP14" s="228" t="str">
        <f>VLOOKUP($B14,'[14]Storm Surge'!$B$7:$T$222,N$1,FALSE)</f>
        <v>---</v>
      </c>
      <c r="AQ14" s="224" t="str">
        <f>VLOOKUP($B14,'[14]Storm Surge'!$B$7:$T$222,O$1,FALSE)</f>
        <v>---</v>
      </c>
      <c r="AR14" s="224" t="str">
        <f>VLOOKUP($B14,'[14]Storm Surge'!$B$7:$T$222,P$1,FALSE)</f>
        <v>---</v>
      </c>
      <c r="AS14" s="227" t="str">
        <f>VLOOKUP($B14,'[14]Storm Surge'!$B$7:$T$222,Q$1,FALSE)</f>
        <v>---</v>
      </c>
      <c r="AT14" s="228" t="str">
        <f>VLOOKUP($B14,'[14]Storm Surge'!$B$7:$T$222,R$1,FALSE)</f>
        <v>---</v>
      </c>
      <c r="AU14" s="224" t="str">
        <f>VLOOKUP($B14,'[14]Storm Surge'!$B$7:$T$222,S$1,FALSE)</f>
        <v>---</v>
      </c>
      <c r="AV14" s="229" t="str">
        <f>VLOOKUP($B14,'[14]Storm Surge'!$B$7:$T$222,T$1,FALSE)</f>
        <v>---</v>
      </c>
      <c r="AW14" s="223" t="str">
        <f>VLOOKUP($B14,[14]Tsunami!$B$7:$T$222,G$1,FALSE)</f>
        <v>---</v>
      </c>
      <c r="AX14" s="224" t="str">
        <f>VLOOKUP($B14,[14]Tsunami!$B$7:$T$222,H$1,FALSE)</f>
        <v>---</v>
      </c>
      <c r="AY14" s="227" t="str">
        <f>VLOOKUP($B14,[14]Tsunami!$B$7:$T$222,I$1,FALSE)</f>
        <v>---</v>
      </c>
      <c r="AZ14" s="228" t="str">
        <f>VLOOKUP($B14,[14]Tsunami!$B$7:$T$222,J$1,FALSE)</f>
        <v>---</v>
      </c>
      <c r="BA14" s="224" t="str">
        <f>VLOOKUP($B14,[14]Tsunami!$B$7:$T$222,K$1,FALSE)</f>
        <v>---</v>
      </c>
      <c r="BB14" s="224" t="str">
        <f>VLOOKUP($B14,[14]Tsunami!$B$7:$T$222,L$1,FALSE)</f>
        <v>---</v>
      </c>
      <c r="BC14" s="227" t="str">
        <f>VLOOKUP($B14,[14]Tsunami!$B$7:$T$222,M$1,FALSE)</f>
        <v>---</v>
      </c>
      <c r="BD14" s="228" t="str">
        <f>VLOOKUP($B14,[14]Tsunami!$B$7:$T$222,N$1,FALSE)</f>
        <v>---</v>
      </c>
      <c r="BE14" s="224" t="str">
        <f>VLOOKUP($B14,[14]Tsunami!$B$7:$T$222,O$1,FALSE)</f>
        <v>---</v>
      </c>
      <c r="BF14" s="224" t="str">
        <f>VLOOKUP($B14,[14]Tsunami!$B$7:$T$222,P$1,FALSE)</f>
        <v>---</v>
      </c>
      <c r="BG14" s="227" t="str">
        <f>VLOOKUP($B14,[14]Tsunami!$B$7:$T$222,Q$1,FALSE)</f>
        <v>---</v>
      </c>
      <c r="BH14" s="228" t="str">
        <f>VLOOKUP($B14,[14]Tsunami!$B$7:$T$222,R$1,FALSE)</f>
        <v>---</v>
      </c>
      <c r="BI14" s="224" t="str">
        <f>VLOOKUP($B14,[14]Tsunami!$B$7:$T$222,S$1,FALSE)</f>
        <v>---</v>
      </c>
      <c r="BJ14" s="229" t="str">
        <f>VLOOKUP($B14,[14]Tsunami!$B$7:$T$222,T$1,FALSE)</f>
        <v>---</v>
      </c>
      <c r="BK14" s="230">
        <f>IFERROR(VLOOKUP($B14,[14]Flood!$B$7:$T$169,G$1,FALSE),"")</f>
        <v>3044.1163943374859</v>
      </c>
      <c r="BL14" s="231">
        <f>IFERROR(VLOOKUP($B14,[14]Flood!$B$7:$T$169,H$1,FALSE),"")</f>
        <v>0.22049866679734934</v>
      </c>
      <c r="BM14" s="232">
        <f>IFERROR(VLOOKUP($B14,[14]Flood!$B$7:$T$169,I$1,FALSE),"")</f>
        <v>5661.0908088235292</v>
      </c>
      <c r="BN14" s="233">
        <f>IFERROR(VLOOKUP($B14,[14]Flood!$B$7:$T$169,J$1,FALSE),"")</f>
        <v>0.41005757147994498</v>
      </c>
      <c r="BO14" s="231">
        <f>IFERROR(VLOOKUP($B14,[14]Flood!$B$7:$T$169,K$1,FALSE),"")</f>
        <v>8110.6600333475235</v>
      </c>
      <c r="BP14" s="231">
        <f>IFERROR(VLOOKUP($B14,[14]Flood!$B$7:$T$169,L$1,FALSE),"")</f>
        <v>0.58749058594682768</v>
      </c>
      <c r="BQ14" s="232">
        <f>IFERROR(VLOOKUP($B14,[14]Flood!$B$7:$T$169,M$1,FALSE),"")</f>
        <v>12126.796173773499</v>
      </c>
      <c r="BR14" s="233">
        <f>IFERROR(VLOOKUP($B14,[14]Flood!$B$7:$T$169,N$1,FALSE),"")</f>
        <v>0.87839689501169815</v>
      </c>
      <c r="BS14" s="231">
        <f>IFERROR(VLOOKUP($B14,[14]Flood!$B$7:$T$169,O$1,FALSE),"")</f>
        <v>16022.725</v>
      </c>
      <c r="BT14" s="231">
        <f>IFERROR(VLOOKUP($B14,[14]Flood!$B$7:$T$169,P$1,FALSE),"")</f>
        <v>1.1605960624674045</v>
      </c>
      <c r="BU14" s="232">
        <f>IFERROR(VLOOKUP($B14,[14]Flood!$B$7:$T$169,Q$1,FALSE),"")</f>
        <v>20878.862282297894</v>
      </c>
      <c r="BV14" s="233">
        <f>IFERROR(VLOOKUP($B14,[14]Flood!$B$7:$T$169,R$1,FALSE),"")</f>
        <v>1.5123473287867166</v>
      </c>
      <c r="BW14" s="231">
        <f>IFERROR(VLOOKUP($B14,[14]Flood!$B$7:$T$169,S$1,FALSE),"")</f>
        <v>22521.607694307251</v>
      </c>
      <c r="BX14" s="234">
        <f>IFERROR(VLOOKUP($B14,[14]Flood!$B$7:$T$169,T$1,FALSE),"")</f>
        <v>1.6313385650972976</v>
      </c>
    </row>
    <row r="15" spans="1:82" s="119" customFormat="1" ht="14">
      <c r="A15" s="235" t="str">
        <f>'AAL mundo '!A42</f>
        <v>Europe and Central Asia</v>
      </c>
      <c r="B15" s="236" t="str">
        <f>'AAL mundo '!B42</f>
        <v>ARM</v>
      </c>
      <c r="C15" s="236" t="str">
        <f>'AAL mundo '!C42</f>
        <v>Armenia</v>
      </c>
      <c r="D15" s="236" t="str">
        <f>'AAL mundo '!D42</f>
        <v/>
      </c>
      <c r="E15" s="237" t="str">
        <f>'AAL mundo '!E42</f>
        <v>Lower middle income</v>
      </c>
      <c r="F15" s="222">
        <f>'AAL mundo '!F42</f>
        <v>22895.200000000001</v>
      </c>
      <c r="G15" s="223">
        <f>VLOOKUP($B15,[14]Earthquake!$B$7:$T$222,G$1,FALSE)</f>
        <v>111.06</v>
      </c>
      <c r="H15" s="224">
        <f>VLOOKUP($B15,[14]Earthquake!$B$7:$T$222,H$1,FALSE)</f>
        <v>0.49</v>
      </c>
      <c r="I15" s="227">
        <f>VLOOKUP($B15,[14]Earthquake!$B$7:$T$222,I$1,FALSE)</f>
        <v>275</v>
      </c>
      <c r="J15" s="228">
        <f>VLOOKUP($B15,[14]Earthquake!$B$7:$T$222,J$1,FALSE)</f>
        <v>1.2</v>
      </c>
      <c r="K15" s="224">
        <f>VLOOKUP($B15,[14]Earthquake!$B$7:$T$222,K$1,FALSE)</f>
        <v>514.6</v>
      </c>
      <c r="L15" s="224">
        <f>VLOOKUP($B15,[14]Earthquake!$B$7:$T$222,L$1,FALSE)</f>
        <v>2.25</v>
      </c>
      <c r="M15" s="227">
        <f>VLOOKUP($B15,[14]Earthquake!$B$7:$T$222,M$1,FALSE)</f>
        <v>1086.82</v>
      </c>
      <c r="N15" s="228">
        <f>VLOOKUP($B15,[14]Earthquake!$B$7:$T$222,N$1,FALSE)</f>
        <v>4.75</v>
      </c>
      <c r="O15" s="224">
        <f>VLOOKUP($B15,[14]Earthquake!$B$7:$T$222,O$1,FALSE)</f>
        <v>1708.93</v>
      </c>
      <c r="P15" s="224">
        <f>VLOOKUP($B15,[14]Earthquake!$B$7:$T$222,P$1,FALSE)</f>
        <v>7.46</v>
      </c>
      <c r="Q15" s="227">
        <f>VLOOKUP($B15,[14]Earthquake!$B$7:$T$222,Q$1,FALSE)</f>
        <v>2514.9</v>
      </c>
      <c r="R15" s="228">
        <f>VLOOKUP($B15,[14]Earthquake!$B$7:$T$222,R$1,FALSE)</f>
        <v>10.98</v>
      </c>
      <c r="S15" s="224">
        <f>VLOOKUP($B15,[14]Earthquake!$B$7:$T$222,S$1,FALSE)</f>
        <v>2962.77</v>
      </c>
      <c r="T15" s="229">
        <f>VLOOKUP($B15,[14]Earthquake!$B$7:$T$222,T$1,FALSE)</f>
        <v>12.94</v>
      </c>
      <c r="U15" s="223" t="str">
        <f>VLOOKUP($B15,[14]Wind!$B$7:$T$222,G$1,FALSE)</f>
        <v>---</v>
      </c>
      <c r="V15" s="224" t="str">
        <f>VLOOKUP($B15,[14]Wind!$B$7:$T$222,H$1,FALSE)</f>
        <v>---</v>
      </c>
      <c r="W15" s="227" t="str">
        <f>VLOOKUP($B15,[14]Wind!$B$7:$T$222,I$1,FALSE)</f>
        <v>---</v>
      </c>
      <c r="X15" s="228" t="str">
        <f>VLOOKUP($B15,[14]Wind!$B$7:$T$222,J$1,FALSE)</f>
        <v>---</v>
      </c>
      <c r="Y15" s="224" t="str">
        <f>VLOOKUP($B15,[14]Wind!$B$7:$T$222,K$1,FALSE)</f>
        <v>---</v>
      </c>
      <c r="Z15" s="224" t="str">
        <f>VLOOKUP($B15,[14]Wind!$B$7:$T$222,L$1,FALSE)</f>
        <v>---</v>
      </c>
      <c r="AA15" s="227" t="str">
        <f>VLOOKUP($B15,[14]Wind!$B$7:$T$222,M$1,FALSE)</f>
        <v>---</v>
      </c>
      <c r="AB15" s="228" t="str">
        <f>VLOOKUP($B15,[14]Wind!$B$7:$T$222,N$1,FALSE)</f>
        <v>---</v>
      </c>
      <c r="AC15" s="224" t="str">
        <f>VLOOKUP($B15,[14]Wind!$B$7:$T$222,O$1,FALSE)</f>
        <v>---</v>
      </c>
      <c r="AD15" s="224" t="str">
        <f>VLOOKUP($B15,[14]Wind!$B$7:$T$222,P$1,FALSE)</f>
        <v>---</v>
      </c>
      <c r="AE15" s="227" t="str">
        <f>VLOOKUP($B15,[14]Wind!$B$7:$T$222,Q$1,FALSE)</f>
        <v>---</v>
      </c>
      <c r="AF15" s="228" t="str">
        <f>VLOOKUP($B15,[14]Wind!$B$7:$T$222,R$1,FALSE)</f>
        <v>---</v>
      </c>
      <c r="AG15" s="224" t="str">
        <f>VLOOKUP($B15,[14]Wind!$B$7:$T$222,S$1,FALSE)</f>
        <v>---</v>
      </c>
      <c r="AH15" s="229" t="str">
        <f>VLOOKUP($B15,[14]Wind!$B$7:$T$222,T$1,FALSE)</f>
        <v>---</v>
      </c>
      <c r="AI15" s="223" t="str">
        <f>VLOOKUP($B15,'[14]Storm Surge'!$B$7:$T$222,G$1,FALSE)</f>
        <v>---</v>
      </c>
      <c r="AJ15" s="224" t="str">
        <f>VLOOKUP($B15,'[14]Storm Surge'!$B$7:$T$222,H$1,FALSE)</f>
        <v>---</v>
      </c>
      <c r="AK15" s="227" t="str">
        <f>VLOOKUP($B15,'[14]Storm Surge'!$B$7:$T$222,I$1,FALSE)</f>
        <v>---</v>
      </c>
      <c r="AL15" s="228" t="str">
        <f>VLOOKUP($B15,'[14]Storm Surge'!$B$7:$T$222,J$1,FALSE)</f>
        <v>---</v>
      </c>
      <c r="AM15" s="224" t="str">
        <f>VLOOKUP($B15,'[14]Storm Surge'!$B$7:$T$222,K$1,FALSE)</f>
        <v>---</v>
      </c>
      <c r="AN15" s="224" t="str">
        <f>VLOOKUP($B15,'[14]Storm Surge'!$B$7:$T$222,L$1,FALSE)</f>
        <v>---</v>
      </c>
      <c r="AO15" s="227" t="str">
        <f>VLOOKUP($B15,'[14]Storm Surge'!$B$7:$T$222,M$1,FALSE)</f>
        <v>---</v>
      </c>
      <c r="AP15" s="228" t="str">
        <f>VLOOKUP($B15,'[14]Storm Surge'!$B$7:$T$222,N$1,FALSE)</f>
        <v>---</v>
      </c>
      <c r="AQ15" s="224" t="str">
        <f>VLOOKUP($B15,'[14]Storm Surge'!$B$7:$T$222,O$1,FALSE)</f>
        <v>---</v>
      </c>
      <c r="AR15" s="224" t="str">
        <f>VLOOKUP($B15,'[14]Storm Surge'!$B$7:$T$222,P$1,FALSE)</f>
        <v>---</v>
      </c>
      <c r="AS15" s="227" t="str">
        <f>VLOOKUP($B15,'[14]Storm Surge'!$B$7:$T$222,Q$1,FALSE)</f>
        <v>---</v>
      </c>
      <c r="AT15" s="228" t="str">
        <f>VLOOKUP($B15,'[14]Storm Surge'!$B$7:$T$222,R$1,FALSE)</f>
        <v>---</v>
      </c>
      <c r="AU15" s="224" t="str">
        <f>VLOOKUP($B15,'[14]Storm Surge'!$B$7:$T$222,S$1,FALSE)</f>
        <v>---</v>
      </c>
      <c r="AV15" s="229" t="str">
        <f>VLOOKUP($B15,'[14]Storm Surge'!$B$7:$T$222,T$1,FALSE)</f>
        <v>---</v>
      </c>
      <c r="AW15" s="223" t="str">
        <f>VLOOKUP($B15,[14]Tsunami!$B$7:$T$222,G$1,FALSE)</f>
        <v>---</v>
      </c>
      <c r="AX15" s="224" t="str">
        <f>VLOOKUP($B15,[14]Tsunami!$B$7:$T$222,H$1,FALSE)</f>
        <v>---</v>
      </c>
      <c r="AY15" s="227" t="str">
        <f>VLOOKUP($B15,[14]Tsunami!$B$7:$T$222,I$1,FALSE)</f>
        <v>---</v>
      </c>
      <c r="AZ15" s="228" t="str">
        <f>VLOOKUP($B15,[14]Tsunami!$B$7:$T$222,J$1,FALSE)</f>
        <v>---</v>
      </c>
      <c r="BA15" s="224" t="str">
        <f>VLOOKUP($B15,[14]Tsunami!$B$7:$T$222,K$1,FALSE)</f>
        <v>---</v>
      </c>
      <c r="BB15" s="224" t="str">
        <f>VLOOKUP($B15,[14]Tsunami!$B$7:$T$222,L$1,FALSE)</f>
        <v>---</v>
      </c>
      <c r="BC15" s="227" t="str">
        <f>VLOOKUP($B15,[14]Tsunami!$B$7:$T$222,M$1,FALSE)</f>
        <v>---</v>
      </c>
      <c r="BD15" s="228" t="str">
        <f>VLOOKUP($B15,[14]Tsunami!$B$7:$T$222,N$1,FALSE)</f>
        <v>---</v>
      </c>
      <c r="BE15" s="224" t="str">
        <f>VLOOKUP($B15,[14]Tsunami!$B$7:$T$222,O$1,FALSE)</f>
        <v>---</v>
      </c>
      <c r="BF15" s="224" t="str">
        <f>VLOOKUP($B15,[14]Tsunami!$B$7:$T$222,P$1,FALSE)</f>
        <v>---</v>
      </c>
      <c r="BG15" s="227" t="str">
        <f>VLOOKUP($B15,[14]Tsunami!$B$7:$T$222,Q$1,FALSE)</f>
        <v>---</v>
      </c>
      <c r="BH15" s="228" t="str">
        <f>VLOOKUP($B15,[14]Tsunami!$B$7:$T$222,R$1,FALSE)</f>
        <v>---</v>
      </c>
      <c r="BI15" s="224" t="str">
        <f>VLOOKUP($B15,[14]Tsunami!$B$7:$T$222,S$1,FALSE)</f>
        <v>---</v>
      </c>
      <c r="BJ15" s="229" t="str">
        <f>VLOOKUP($B15,[14]Tsunami!$B$7:$T$222,T$1,FALSE)</f>
        <v>---</v>
      </c>
      <c r="BK15" s="230">
        <f>IFERROR(VLOOKUP($B15,[14]Flood!$B$7:$T$169,G$1,FALSE),"")</f>
        <v>107.31324044754098</v>
      </c>
      <c r="BL15" s="231">
        <f>IFERROR(VLOOKUP($B15,[14]Flood!$B$7:$T$169,H$1,FALSE),"")</f>
        <v>0.46871501645559316</v>
      </c>
      <c r="BM15" s="232">
        <f>IFERROR(VLOOKUP($B15,[14]Flood!$B$7:$T$169,I$1,FALSE),"")</f>
        <v>277.18589355553661</v>
      </c>
      <c r="BN15" s="233">
        <f>IFERROR(VLOOKUP($B15,[14]Flood!$B$7:$T$169,J$1,FALSE),"")</f>
        <v>1.2106725145687158</v>
      </c>
      <c r="BO15" s="231">
        <f>IFERROR(VLOOKUP($B15,[14]Flood!$B$7:$T$169,K$1,FALSE),"")</f>
        <v>347.92041041684428</v>
      </c>
      <c r="BP15" s="231">
        <f>IFERROR(VLOOKUP($B15,[14]Flood!$B$7:$T$169,L$1,FALSE),"")</f>
        <v>1.5196216255671244</v>
      </c>
      <c r="BQ15" s="232">
        <f>IFERROR(VLOOKUP($B15,[14]Flood!$B$7:$T$169,M$1,FALSE),"")</f>
        <v>417.72146651257958</v>
      </c>
      <c r="BR15" s="233">
        <f>IFERROR(VLOOKUP($B15,[14]Flood!$B$7:$T$169,N$1,FALSE),"")</f>
        <v>1.8244936340917728</v>
      </c>
      <c r="BS15" s="231">
        <f>IFERROR(VLOOKUP($B15,[14]Flood!$B$7:$T$169,O$1,FALSE),"")</f>
        <v>478.29643725836223</v>
      </c>
      <c r="BT15" s="231">
        <f>IFERROR(VLOOKUP($B15,[14]Flood!$B$7:$T$169,P$1,FALSE),"")</f>
        <v>2.0890686137634189</v>
      </c>
      <c r="BU15" s="232">
        <f>IFERROR(VLOOKUP($B15,[14]Flood!$B$7:$T$169,Q$1,FALSE),"")</f>
        <v>480.3076902330676</v>
      </c>
      <c r="BV15" s="233">
        <f>IFERROR(VLOOKUP($B15,[14]Flood!$B$7:$T$169,R$1,FALSE),"")</f>
        <v>2.0978532191597696</v>
      </c>
      <c r="BW15" s="231">
        <f>IFERROR(VLOOKUP($B15,[14]Flood!$B$7:$T$169,S$1,FALSE),"")</f>
        <v>482.31894320777297</v>
      </c>
      <c r="BX15" s="234">
        <f>IFERROR(VLOOKUP($B15,[14]Flood!$B$7:$T$169,T$1,FALSE),"")</f>
        <v>2.1066378245561208</v>
      </c>
    </row>
    <row r="16" spans="1:82" s="119" customFormat="1" ht="14">
      <c r="A16" s="235" t="str">
        <f>'AAL mundo '!A43</f>
        <v>LAC</v>
      </c>
      <c r="B16" s="236" t="str">
        <f>'AAL mundo '!B43</f>
        <v>ABW</v>
      </c>
      <c r="C16" s="236" t="str">
        <f>'AAL mundo '!C43</f>
        <v>Aruba</v>
      </c>
      <c r="D16" s="236" t="str">
        <f>'AAL mundo '!D43</f>
        <v>SIDS</v>
      </c>
      <c r="E16" s="237" t="str">
        <f>'AAL mundo '!E43</f>
        <v>High income: nonOECD</v>
      </c>
      <c r="F16" s="222">
        <f>'AAL mundo '!F43</f>
        <v>8909.3799999999992</v>
      </c>
      <c r="G16" s="223">
        <f>VLOOKUP($B16,[14]Earthquake!$B$7:$T$222,G$1,FALSE)</f>
        <v>14.1</v>
      </c>
      <c r="H16" s="224">
        <f>VLOOKUP($B16,[14]Earthquake!$B$7:$T$222,H$1,FALSE)</f>
        <v>0.16</v>
      </c>
      <c r="I16" s="227">
        <f>VLOOKUP($B16,[14]Earthquake!$B$7:$T$222,I$1,FALSE)</f>
        <v>80.819999999999993</v>
      </c>
      <c r="J16" s="228">
        <f>VLOOKUP($B16,[14]Earthquake!$B$7:$T$222,J$1,FALSE)</f>
        <v>0.91</v>
      </c>
      <c r="K16" s="224">
        <f>VLOOKUP($B16,[14]Earthquake!$B$7:$T$222,K$1,FALSE)</f>
        <v>282.88</v>
      </c>
      <c r="L16" s="224">
        <f>VLOOKUP($B16,[14]Earthquake!$B$7:$T$222,L$1,FALSE)</f>
        <v>3.18</v>
      </c>
      <c r="M16" s="227">
        <f>VLOOKUP($B16,[14]Earthquake!$B$7:$T$222,M$1,FALSE)</f>
        <v>1015.17</v>
      </c>
      <c r="N16" s="228">
        <f>VLOOKUP($B16,[14]Earthquake!$B$7:$T$222,N$1,FALSE)</f>
        <v>11.39</v>
      </c>
      <c r="O16" s="224">
        <f>VLOOKUP($B16,[14]Earthquake!$B$7:$T$222,O$1,FALSE)</f>
        <v>1880.74</v>
      </c>
      <c r="P16" s="224">
        <f>VLOOKUP($B16,[14]Earthquake!$B$7:$T$222,P$1,FALSE)</f>
        <v>21.11</v>
      </c>
      <c r="Q16" s="227">
        <f>VLOOKUP($B16,[14]Earthquake!$B$7:$T$222,Q$1,FALSE)</f>
        <v>2814.48</v>
      </c>
      <c r="R16" s="228">
        <f>VLOOKUP($B16,[14]Earthquake!$B$7:$T$222,R$1,FALSE)</f>
        <v>31.59</v>
      </c>
      <c r="S16" s="224">
        <f>VLOOKUP($B16,[14]Earthquake!$B$7:$T$222,S$1,FALSE)</f>
        <v>3300.2</v>
      </c>
      <c r="T16" s="229">
        <f>VLOOKUP($B16,[14]Earthquake!$B$7:$T$222,T$1,FALSE)</f>
        <v>37.04</v>
      </c>
      <c r="U16" s="223">
        <f>VLOOKUP($B16,[14]Wind!$B$7:$T$222,G$1,FALSE)</f>
        <v>54.86</v>
      </c>
      <c r="V16" s="224">
        <f>VLOOKUP($B16,[14]Wind!$B$7:$T$222,H$1,FALSE)</f>
        <v>0.62</v>
      </c>
      <c r="W16" s="227">
        <f>VLOOKUP($B16,[14]Wind!$B$7:$T$222,I$1,FALSE)</f>
        <v>169.87</v>
      </c>
      <c r="X16" s="228">
        <f>VLOOKUP($B16,[14]Wind!$B$7:$T$222,J$1,FALSE)</f>
        <v>1.91</v>
      </c>
      <c r="Y16" s="224">
        <f>VLOOKUP($B16,[14]Wind!$B$7:$T$222,K$1,FALSE)</f>
        <v>362.31</v>
      </c>
      <c r="Z16" s="224">
        <f>VLOOKUP($B16,[14]Wind!$B$7:$T$222,L$1,FALSE)</f>
        <v>4.07</v>
      </c>
      <c r="AA16" s="227">
        <f>VLOOKUP($B16,[14]Wind!$B$7:$T$222,M$1,FALSE)</f>
        <v>700.15</v>
      </c>
      <c r="AB16" s="228">
        <f>VLOOKUP($B16,[14]Wind!$B$7:$T$222,N$1,FALSE)</f>
        <v>7.86</v>
      </c>
      <c r="AC16" s="224">
        <f>VLOOKUP($B16,[14]Wind!$B$7:$T$222,O$1,FALSE)</f>
        <v>855.18</v>
      </c>
      <c r="AD16" s="224">
        <f>VLOOKUP($B16,[14]Wind!$B$7:$T$222,P$1,FALSE)</f>
        <v>9.6</v>
      </c>
      <c r="AE16" s="227">
        <f>VLOOKUP($B16,[14]Wind!$B$7:$T$222,Q$1,FALSE)</f>
        <v>1024.02</v>
      </c>
      <c r="AF16" s="228">
        <f>VLOOKUP($B16,[14]Wind!$B$7:$T$222,R$1,FALSE)</f>
        <v>11.49</v>
      </c>
      <c r="AG16" s="224">
        <f>VLOOKUP($B16,[14]Wind!$B$7:$T$222,S$1,FALSE)</f>
        <v>1069.98</v>
      </c>
      <c r="AH16" s="229">
        <f>VLOOKUP($B16,[14]Wind!$B$7:$T$222,T$1,FALSE)</f>
        <v>12.01</v>
      </c>
      <c r="AI16" s="223">
        <f>VLOOKUP($B16,'[14]Storm Surge'!$B$7:$T$222,G$1,FALSE)</f>
        <v>93.87</v>
      </c>
      <c r="AJ16" s="224">
        <f>VLOOKUP($B16,'[14]Storm Surge'!$B$7:$T$222,H$1,FALSE)</f>
        <v>1.05</v>
      </c>
      <c r="AK16" s="227">
        <f>VLOOKUP($B16,'[14]Storm Surge'!$B$7:$T$222,I$1,FALSE)</f>
        <v>512.37</v>
      </c>
      <c r="AL16" s="228">
        <f>VLOOKUP($B16,'[14]Storm Surge'!$B$7:$T$222,J$1,FALSE)</f>
        <v>5.75</v>
      </c>
      <c r="AM16" s="224">
        <f>VLOOKUP($B16,'[14]Storm Surge'!$B$7:$T$222,K$1,FALSE)</f>
        <v>689.69</v>
      </c>
      <c r="AN16" s="224">
        <f>VLOOKUP($B16,'[14]Storm Surge'!$B$7:$T$222,L$1,FALSE)</f>
        <v>7.74</v>
      </c>
      <c r="AO16" s="227">
        <f>VLOOKUP($B16,'[14]Storm Surge'!$B$7:$T$222,M$1,FALSE)</f>
        <v>857.69</v>
      </c>
      <c r="AP16" s="228">
        <f>VLOOKUP($B16,'[14]Storm Surge'!$B$7:$T$222,N$1,FALSE)</f>
        <v>9.6300000000000008</v>
      </c>
      <c r="AQ16" s="224">
        <f>VLOOKUP($B16,'[14]Storm Surge'!$B$7:$T$222,O$1,FALSE)</f>
        <v>958.44</v>
      </c>
      <c r="AR16" s="224">
        <f>VLOOKUP($B16,'[14]Storm Surge'!$B$7:$T$222,P$1,FALSE)</f>
        <v>10.76</v>
      </c>
      <c r="AS16" s="227">
        <f>VLOOKUP($B16,'[14]Storm Surge'!$B$7:$T$222,Q$1,FALSE)</f>
        <v>1094.1600000000001</v>
      </c>
      <c r="AT16" s="228">
        <f>VLOOKUP($B16,'[14]Storm Surge'!$B$7:$T$222,R$1,FALSE)</f>
        <v>12.28</v>
      </c>
      <c r="AU16" s="224">
        <f>VLOOKUP($B16,'[14]Storm Surge'!$B$7:$T$222,S$1,FALSE)</f>
        <v>1106.1400000000001</v>
      </c>
      <c r="AV16" s="229">
        <f>VLOOKUP($B16,'[14]Storm Surge'!$B$7:$T$222,T$1,FALSE)</f>
        <v>12.42</v>
      </c>
      <c r="AW16" s="223" t="str">
        <f>VLOOKUP($B16,[14]Tsunami!$B$7:$T$222,G$1,FALSE)</f>
        <v>---</v>
      </c>
      <c r="AX16" s="224" t="str">
        <f>VLOOKUP($B16,[14]Tsunami!$B$7:$T$222,H$1,FALSE)</f>
        <v>---</v>
      </c>
      <c r="AY16" s="227" t="str">
        <f>VLOOKUP($B16,[14]Tsunami!$B$7:$T$222,I$1,FALSE)</f>
        <v>---</v>
      </c>
      <c r="AZ16" s="228" t="str">
        <f>VLOOKUP($B16,[14]Tsunami!$B$7:$T$222,J$1,FALSE)</f>
        <v>---</v>
      </c>
      <c r="BA16" s="224" t="str">
        <f>VLOOKUP($B16,[14]Tsunami!$B$7:$T$222,K$1,FALSE)</f>
        <v>---</v>
      </c>
      <c r="BB16" s="224" t="str">
        <f>VLOOKUP($B16,[14]Tsunami!$B$7:$T$222,L$1,FALSE)</f>
        <v>---</v>
      </c>
      <c r="BC16" s="227" t="str">
        <f>VLOOKUP($B16,[14]Tsunami!$B$7:$T$222,M$1,FALSE)</f>
        <v>---</v>
      </c>
      <c r="BD16" s="228" t="str">
        <f>VLOOKUP($B16,[14]Tsunami!$B$7:$T$222,N$1,FALSE)</f>
        <v>---</v>
      </c>
      <c r="BE16" s="224" t="str">
        <f>VLOOKUP($B16,[14]Tsunami!$B$7:$T$222,O$1,FALSE)</f>
        <v>---</v>
      </c>
      <c r="BF16" s="224" t="str">
        <f>VLOOKUP($B16,[14]Tsunami!$B$7:$T$222,P$1,FALSE)</f>
        <v>---</v>
      </c>
      <c r="BG16" s="227" t="str">
        <f>VLOOKUP($B16,[14]Tsunami!$B$7:$T$222,Q$1,FALSE)</f>
        <v>---</v>
      </c>
      <c r="BH16" s="228" t="str">
        <f>VLOOKUP($B16,[14]Tsunami!$B$7:$T$222,R$1,FALSE)</f>
        <v>---</v>
      </c>
      <c r="BI16" s="224" t="str">
        <f>VLOOKUP($B16,[14]Tsunami!$B$7:$T$222,S$1,FALSE)</f>
        <v>---</v>
      </c>
      <c r="BJ16" s="229" t="str">
        <f>VLOOKUP($B16,[14]Tsunami!$B$7:$T$222,T$1,FALSE)</f>
        <v>---</v>
      </c>
      <c r="BK16" s="230" t="str">
        <f>IFERROR(VLOOKUP($B16,[14]Flood!$B$7:$T$169,G$1,FALSE),"")</f>
        <v/>
      </c>
      <c r="BL16" s="231" t="str">
        <f>IFERROR(VLOOKUP($B16,[14]Flood!$B$7:$T$169,H$1,FALSE),"")</f>
        <v/>
      </c>
      <c r="BM16" s="232" t="str">
        <f>IFERROR(VLOOKUP($B16,[14]Flood!$B$7:$T$169,I$1,FALSE),"")</f>
        <v/>
      </c>
      <c r="BN16" s="233" t="str">
        <f>IFERROR(VLOOKUP($B16,[14]Flood!$B$7:$T$169,J$1,FALSE),"")</f>
        <v/>
      </c>
      <c r="BO16" s="231" t="str">
        <f>IFERROR(VLOOKUP($B16,[14]Flood!$B$7:$T$169,K$1,FALSE),"")</f>
        <v/>
      </c>
      <c r="BP16" s="231" t="str">
        <f>IFERROR(VLOOKUP($B16,[14]Flood!$B$7:$T$169,L$1,FALSE),"")</f>
        <v/>
      </c>
      <c r="BQ16" s="232" t="str">
        <f>IFERROR(VLOOKUP($B16,[14]Flood!$B$7:$T$169,M$1,FALSE),"")</f>
        <v/>
      </c>
      <c r="BR16" s="233" t="str">
        <f>IFERROR(VLOOKUP($B16,[14]Flood!$B$7:$T$169,N$1,FALSE),"")</f>
        <v/>
      </c>
      <c r="BS16" s="231" t="str">
        <f>IFERROR(VLOOKUP($B16,[14]Flood!$B$7:$T$169,O$1,FALSE),"")</f>
        <v/>
      </c>
      <c r="BT16" s="231" t="str">
        <f>IFERROR(VLOOKUP($B16,[14]Flood!$B$7:$T$169,P$1,FALSE),"")</f>
        <v/>
      </c>
      <c r="BU16" s="232" t="str">
        <f>IFERROR(VLOOKUP($B16,[14]Flood!$B$7:$T$169,Q$1,FALSE),"")</f>
        <v/>
      </c>
      <c r="BV16" s="233" t="str">
        <f>IFERROR(VLOOKUP($B16,[14]Flood!$B$7:$T$169,R$1,FALSE),"")</f>
        <v/>
      </c>
      <c r="BW16" s="231" t="str">
        <f>IFERROR(VLOOKUP($B16,[14]Flood!$B$7:$T$169,S$1,FALSE),"")</f>
        <v/>
      </c>
      <c r="BX16" s="234" t="str">
        <f>IFERROR(VLOOKUP($B16,[14]Flood!$B$7:$T$169,T$1,FALSE),"")</f>
        <v/>
      </c>
    </row>
    <row r="17" spans="1:76" s="119" customFormat="1" ht="14">
      <c r="A17" s="235" t="str">
        <f>'AAL mundo '!A44</f>
        <v>East Asia and the Pacific</v>
      </c>
      <c r="B17" s="236" t="str">
        <f>'AAL mundo '!B44</f>
        <v>AUS</v>
      </c>
      <c r="C17" s="236" t="str">
        <f>'AAL mundo '!C44</f>
        <v>Australia</v>
      </c>
      <c r="D17" s="236" t="str">
        <f>'AAL mundo '!D44</f>
        <v/>
      </c>
      <c r="E17" s="237" t="str">
        <f>'AAL mundo '!E44</f>
        <v>High income: OECD</v>
      </c>
      <c r="F17" s="222">
        <f>'AAL mundo '!F44</f>
        <v>6616530</v>
      </c>
      <c r="G17" s="223" t="str">
        <f>VLOOKUP($B17,[14]Earthquake!$B$7:$T$222,G$1,FALSE)</f>
        <v>---</v>
      </c>
      <c r="H17" s="224" t="str">
        <f>VLOOKUP($B17,[14]Earthquake!$B$7:$T$222,H$1,FALSE)</f>
        <v>---</v>
      </c>
      <c r="I17" s="227" t="str">
        <f>VLOOKUP($B17,[14]Earthquake!$B$7:$T$222,I$1,FALSE)</f>
        <v>---</v>
      </c>
      <c r="J17" s="228" t="str">
        <f>VLOOKUP($B17,[14]Earthquake!$B$7:$T$222,J$1,FALSE)</f>
        <v>---</v>
      </c>
      <c r="K17" s="224" t="str">
        <f>VLOOKUP($B17,[14]Earthquake!$B$7:$T$222,K$1,FALSE)</f>
        <v>---</v>
      </c>
      <c r="L17" s="224" t="str">
        <f>VLOOKUP($B17,[14]Earthquake!$B$7:$T$222,L$1,FALSE)</f>
        <v>---</v>
      </c>
      <c r="M17" s="227" t="str">
        <f>VLOOKUP($B17,[14]Earthquake!$B$7:$T$222,M$1,FALSE)</f>
        <v>---</v>
      </c>
      <c r="N17" s="228" t="str">
        <f>VLOOKUP($B17,[14]Earthquake!$B$7:$T$222,N$1,FALSE)</f>
        <v>---</v>
      </c>
      <c r="O17" s="224" t="str">
        <f>VLOOKUP($B17,[14]Earthquake!$B$7:$T$222,O$1,FALSE)</f>
        <v>---</v>
      </c>
      <c r="P17" s="224" t="str">
        <f>VLOOKUP($B17,[14]Earthquake!$B$7:$T$222,P$1,FALSE)</f>
        <v>---</v>
      </c>
      <c r="Q17" s="227" t="str">
        <f>VLOOKUP($B17,[14]Earthquake!$B$7:$T$222,Q$1,FALSE)</f>
        <v>---</v>
      </c>
      <c r="R17" s="228" t="str">
        <f>VLOOKUP($B17,[14]Earthquake!$B$7:$T$222,R$1,FALSE)</f>
        <v>---</v>
      </c>
      <c r="S17" s="224" t="str">
        <f>VLOOKUP($B17,[14]Earthquake!$B$7:$T$222,S$1,FALSE)</f>
        <v>---</v>
      </c>
      <c r="T17" s="229" t="str">
        <f>VLOOKUP($B17,[14]Earthquake!$B$7:$T$222,T$1,FALSE)</f>
        <v>---</v>
      </c>
      <c r="U17" s="223">
        <f>VLOOKUP($B17,[14]Wind!$B$7:$T$222,G$1,FALSE)</f>
        <v>401.03</v>
      </c>
      <c r="V17" s="224">
        <f>VLOOKUP($B17,[14]Wind!$B$7:$T$222,H$1,FALSE)</f>
        <v>0.01</v>
      </c>
      <c r="W17" s="227">
        <f>VLOOKUP($B17,[14]Wind!$B$7:$T$222,I$1,FALSE)</f>
        <v>1495.5</v>
      </c>
      <c r="X17" s="228">
        <f>VLOOKUP($B17,[14]Wind!$B$7:$T$222,J$1,FALSE)</f>
        <v>0.02</v>
      </c>
      <c r="Y17" s="224">
        <f>VLOOKUP($B17,[14]Wind!$B$7:$T$222,K$1,FALSE)</f>
        <v>2071.0700000000002</v>
      </c>
      <c r="Z17" s="224">
        <f>VLOOKUP($B17,[14]Wind!$B$7:$T$222,L$1,FALSE)</f>
        <v>0.03</v>
      </c>
      <c r="AA17" s="227">
        <f>VLOOKUP($B17,[14]Wind!$B$7:$T$222,M$1,FALSE)</f>
        <v>2498.77</v>
      </c>
      <c r="AB17" s="228">
        <f>VLOOKUP($B17,[14]Wind!$B$7:$T$222,N$1,FALSE)</f>
        <v>0.04</v>
      </c>
      <c r="AC17" s="224">
        <f>VLOOKUP($B17,[14]Wind!$B$7:$T$222,O$1,FALSE)</f>
        <v>2932.4</v>
      </c>
      <c r="AD17" s="224">
        <f>VLOOKUP($B17,[14]Wind!$B$7:$T$222,P$1,FALSE)</f>
        <v>0.04</v>
      </c>
      <c r="AE17" s="227">
        <f>VLOOKUP($B17,[14]Wind!$B$7:$T$222,Q$1,FALSE)</f>
        <v>3048.13</v>
      </c>
      <c r="AF17" s="228">
        <f>VLOOKUP($B17,[14]Wind!$B$7:$T$222,R$1,FALSE)</f>
        <v>0.05</v>
      </c>
      <c r="AG17" s="224">
        <f>VLOOKUP($B17,[14]Wind!$B$7:$T$222,S$1,FALSE)</f>
        <v>3163.87</v>
      </c>
      <c r="AH17" s="229">
        <f>VLOOKUP($B17,[14]Wind!$B$7:$T$222,T$1,FALSE)</f>
        <v>0.05</v>
      </c>
      <c r="AI17" s="223">
        <f>VLOOKUP($B17,'[14]Storm Surge'!$B$7:$T$222,G$1,FALSE)</f>
        <v>3355.6</v>
      </c>
      <c r="AJ17" s="224">
        <f>VLOOKUP($B17,'[14]Storm Surge'!$B$7:$T$222,H$1,FALSE)</f>
        <v>0.05</v>
      </c>
      <c r="AK17" s="227">
        <f>VLOOKUP($B17,'[14]Storm Surge'!$B$7:$T$222,I$1,FALSE)</f>
        <v>3917.02</v>
      </c>
      <c r="AL17" s="228">
        <f>VLOOKUP($B17,'[14]Storm Surge'!$B$7:$T$222,J$1,FALSE)</f>
        <v>0.06</v>
      </c>
      <c r="AM17" s="224">
        <f>VLOOKUP($B17,'[14]Storm Surge'!$B$7:$T$222,K$1,FALSE)</f>
        <v>4610.1000000000004</v>
      </c>
      <c r="AN17" s="224">
        <f>VLOOKUP($B17,'[14]Storm Surge'!$B$7:$T$222,L$1,FALSE)</f>
        <v>7.0000000000000007E-2</v>
      </c>
      <c r="AO17" s="227">
        <f>VLOOKUP($B17,'[14]Storm Surge'!$B$7:$T$222,M$1,FALSE)</f>
        <v>4613.3500000000004</v>
      </c>
      <c r="AP17" s="228">
        <f>VLOOKUP($B17,'[14]Storm Surge'!$B$7:$T$222,N$1,FALSE)</f>
        <v>7.0000000000000007E-2</v>
      </c>
      <c r="AQ17" s="224">
        <f>VLOOKUP($B17,'[14]Storm Surge'!$B$7:$T$222,O$1,FALSE)</f>
        <v>4618.76</v>
      </c>
      <c r="AR17" s="224">
        <f>VLOOKUP($B17,'[14]Storm Surge'!$B$7:$T$222,P$1,FALSE)</f>
        <v>7.0000000000000007E-2</v>
      </c>
      <c r="AS17" s="227">
        <f>VLOOKUP($B17,'[14]Storm Surge'!$B$7:$T$222,Q$1,FALSE)</f>
        <v>4629.58</v>
      </c>
      <c r="AT17" s="228">
        <f>VLOOKUP($B17,'[14]Storm Surge'!$B$7:$T$222,R$1,FALSE)</f>
        <v>7.0000000000000007E-2</v>
      </c>
      <c r="AU17" s="224">
        <f>VLOOKUP($B17,'[14]Storm Surge'!$B$7:$T$222,S$1,FALSE)</f>
        <v>4640.3999999999996</v>
      </c>
      <c r="AV17" s="229">
        <f>VLOOKUP($B17,'[14]Storm Surge'!$B$7:$T$222,T$1,FALSE)</f>
        <v>7.0000000000000007E-2</v>
      </c>
      <c r="AW17" s="223" t="str">
        <f>VLOOKUP($B17,[14]Tsunami!$B$7:$T$222,G$1,FALSE)</f>
        <v>---</v>
      </c>
      <c r="AX17" s="224" t="str">
        <f>VLOOKUP($B17,[14]Tsunami!$B$7:$T$222,H$1,FALSE)</f>
        <v>---</v>
      </c>
      <c r="AY17" s="227" t="str">
        <f>VLOOKUP($B17,[14]Tsunami!$B$7:$T$222,I$1,FALSE)</f>
        <v>---</v>
      </c>
      <c r="AZ17" s="228" t="str">
        <f>VLOOKUP($B17,[14]Tsunami!$B$7:$T$222,J$1,FALSE)</f>
        <v>---</v>
      </c>
      <c r="BA17" s="224" t="str">
        <f>VLOOKUP($B17,[14]Tsunami!$B$7:$T$222,K$1,FALSE)</f>
        <v>---</v>
      </c>
      <c r="BB17" s="224" t="str">
        <f>VLOOKUP($B17,[14]Tsunami!$B$7:$T$222,L$1,FALSE)</f>
        <v>---</v>
      </c>
      <c r="BC17" s="227" t="str">
        <f>VLOOKUP($B17,[14]Tsunami!$B$7:$T$222,M$1,FALSE)</f>
        <v>---</v>
      </c>
      <c r="BD17" s="228" t="str">
        <f>VLOOKUP($B17,[14]Tsunami!$B$7:$T$222,N$1,FALSE)</f>
        <v>---</v>
      </c>
      <c r="BE17" s="224" t="str">
        <f>VLOOKUP($B17,[14]Tsunami!$B$7:$T$222,O$1,FALSE)</f>
        <v>---</v>
      </c>
      <c r="BF17" s="224" t="str">
        <f>VLOOKUP($B17,[14]Tsunami!$B$7:$T$222,P$1,FALSE)</f>
        <v>---</v>
      </c>
      <c r="BG17" s="227" t="str">
        <f>VLOOKUP($B17,[14]Tsunami!$B$7:$T$222,Q$1,FALSE)</f>
        <v>---</v>
      </c>
      <c r="BH17" s="228" t="str">
        <f>VLOOKUP($B17,[14]Tsunami!$B$7:$T$222,R$1,FALSE)</f>
        <v>---</v>
      </c>
      <c r="BI17" s="224" t="str">
        <f>VLOOKUP($B17,[14]Tsunami!$B$7:$T$222,S$1,FALSE)</f>
        <v>---</v>
      </c>
      <c r="BJ17" s="229" t="str">
        <f>VLOOKUP($B17,[14]Tsunami!$B$7:$T$222,T$1,FALSE)</f>
        <v>---</v>
      </c>
      <c r="BK17" s="230">
        <f>IFERROR(VLOOKUP($B17,[14]Flood!$B$7:$T$169,G$1,FALSE),"")</f>
        <v>16486.202613212874</v>
      </c>
      <c r="BL17" s="231">
        <f>IFERROR(VLOOKUP($B17,[14]Flood!$B$7:$T$169,H$1,FALSE),"")</f>
        <v>0.24916689886107785</v>
      </c>
      <c r="BM17" s="232">
        <f>IFERROR(VLOOKUP($B17,[14]Flood!$B$7:$T$169,I$1,FALSE),"")</f>
        <v>32310.376895674301</v>
      </c>
      <c r="BN17" s="233">
        <f>IFERROR(VLOOKUP($B17,[14]Flood!$B$7:$T$169,J$1,FALSE),"")</f>
        <v>0.48832812509992851</v>
      </c>
      <c r="BO17" s="231">
        <f>IFERROR(VLOOKUP($B17,[14]Flood!$B$7:$T$169,K$1,FALSE),"")</f>
        <v>50126.513350125941</v>
      </c>
      <c r="BP17" s="231">
        <f>IFERROR(VLOOKUP($B17,[14]Flood!$B$7:$T$169,L$1,FALSE),"")</f>
        <v>0.75759519491524929</v>
      </c>
      <c r="BQ17" s="232">
        <f>IFERROR(VLOOKUP($B17,[14]Flood!$B$7:$T$169,M$1,FALSE),"")</f>
        <v>83037.708305084743</v>
      </c>
      <c r="BR17" s="233">
        <f>IFERROR(VLOOKUP($B17,[14]Flood!$B$7:$T$169,N$1,FALSE),"")</f>
        <v>1.255003881265327</v>
      </c>
      <c r="BS17" s="231">
        <f>IFERROR(VLOOKUP($B17,[14]Flood!$B$7:$T$169,O$1,FALSE),"")</f>
        <v>102629.99288135594</v>
      </c>
      <c r="BT17" s="231">
        <f>IFERROR(VLOOKUP($B17,[14]Flood!$B$7:$T$169,P$1,FALSE),"")</f>
        <v>1.5511150539838245</v>
      </c>
      <c r="BU17" s="232">
        <f>IFERROR(VLOOKUP($B17,[14]Flood!$B$7:$T$169,Q$1,FALSE),"")</f>
        <v>118198.81329291045</v>
      </c>
      <c r="BV17" s="233">
        <f>IFERROR(VLOOKUP($B17,[14]Flood!$B$7:$T$169,R$1,FALSE),"")</f>
        <v>1.786416948051478</v>
      </c>
      <c r="BW17" s="231">
        <f>IFERROR(VLOOKUP($B17,[14]Flood!$B$7:$T$169,S$1,FALSE),"")</f>
        <v>131400.38878264924</v>
      </c>
      <c r="BX17" s="234">
        <f>IFERROR(VLOOKUP($B17,[14]Flood!$B$7:$T$169,T$1,FALSE),"")</f>
        <v>1.9859411017957938</v>
      </c>
    </row>
    <row r="18" spans="1:76" s="119" customFormat="1" ht="14">
      <c r="A18" s="235" t="str">
        <f>'AAL mundo '!A45</f>
        <v>Europe and Central Asia</v>
      </c>
      <c r="B18" s="236" t="str">
        <f>'AAL mundo '!B45</f>
        <v>AUT</v>
      </c>
      <c r="C18" s="236" t="str">
        <f>'AAL mundo '!C45</f>
        <v>Austria</v>
      </c>
      <c r="D18" s="236" t="str">
        <f>'AAL mundo '!D45</f>
        <v/>
      </c>
      <c r="E18" s="237" t="str">
        <f>'AAL mundo '!E45</f>
        <v>High income: OECD</v>
      </c>
      <c r="F18" s="222">
        <f>'AAL mundo '!F45</f>
        <v>1801470</v>
      </c>
      <c r="G18" s="223">
        <f>VLOOKUP($B18,[14]Earthquake!$B$7:$T$222,G$1,FALSE)</f>
        <v>1130.04</v>
      </c>
      <c r="H18" s="224">
        <f>VLOOKUP($B18,[14]Earthquake!$B$7:$T$222,H$1,FALSE)</f>
        <v>0.06</v>
      </c>
      <c r="I18" s="227">
        <f>VLOOKUP($B18,[14]Earthquake!$B$7:$T$222,I$1,FALSE)</f>
        <v>3181.2</v>
      </c>
      <c r="J18" s="228">
        <f>VLOOKUP($B18,[14]Earthquake!$B$7:$T$222,J$1,FALSE)</f>
        <v>0.18</v>
      </c>
      <c r="K18" s="224">
        <f>VLOOKUP($B18,[14]Earthquake!$B$7:$T$222,K$1,FALSE)</f>
        <v>6537.05</v>
      </c>
      <c r="L18" s="224">
        <f>VLOOKUP($B18,[14]Earthquake!$B$7:$T$222,L$1,FALSE)</f>
        <v>0.36</v>
      </c>
      <c r="M18" s="227">
        <f>VLOOKUP($B18,[14]Earthquake!$B$7:$T$222,M$1,FALSE)</f>
        <v>14632.29</v>
      </c>
      <c r="N18" s="228">
        <f>VLOOKUP($B18,[14]Earthquake!$B$7:$T$222,N$1,FALSE)</f>
        <v>0.81</v>
      </c>
      <c r="O18" s="224">
        <f>VLOOKUP($B18,[14]Earthquake!$B$7:$T$222,O$1,FALSE)</f>
        <v>24580.91</v>
      </c>
      <c r="P18" s="224">
        <f>VLOOKUP($B18,[14]Earthquake!$B$7:$T$222,P$1,FALSE)</f>
        <v>1.36</v>
      </c>
      <c r="Q18" s="227">
        <f>VLOOKUP($B18,[14]Earthquake!$B$7:$T$222,Q$1,FALSE)</f>
        <v>39649.51</v>
      </c>
      <c r="R18" s="228">
        <f>VLOOKUP($B18,[14]Earthquake!$B$7:$T$222,R$1,FALSE)</f>
        <v>2.2000000000000002</v>
      </c>
      <c r="S18" s="224">
        <f>VLOOKUP($B18,[14]Earthquake!$B$7:$T$222,S$1,FALSE)</f>
        <v>51895.32</v>
      </c>
      <c r="T18" s="229">
        <f>VLOOKUP($B18,[14]Earthquake!$B$7:$T$222,T$1,FALSE)</f>
        <v>2.88</v>
      </c>
      <c r="U18" s="223" t="str">
        <f>VLOOKUP($B18,[14]Wind!$B$7:$T$222,G$1,FALSE)</f>
        <v>---</v>
      </c>
      <c r="V18" s="224" t="str">
        <f>VLOOKUP($B18,[14]Wind!$B$7:$T$222,H$1,FALSE)</f>
        <v>---</v>
      </c>
      <c r="W18" s="227" t="str">
        <f>VLOOKUP($B18,[14]Wind!$B$7:$T$222,I$1,FALSE)</f>
        <v>---</v>
      </c>
      <c r="X18" s="228" t="str">
        <f>VLOOKUP($B18,[14]Wind!$B$7:$T$222,J$1,FALSE)</f>
        <v>---</v>
      </c>
      <c r="Y18" s="224" t="str">
        <f>VLOOKUP($B18,[14]Wind!$B$7:$T$222,K$1,FALSE)</f>
        <v>---</v>
      </c>
      <c r="Z18" s="224" t="str">
        <f>VLOOKUP($B18,[14]Wind!$B$7:$T$222,L$1,FALSE)</f>
        <v>---</v>
      </c>
      <c r="AA18" s="227" t="str">
        <f>VLOOKUP($B18,[14]Wind!$B$7:$T$222,M$1,FALSE)</f>
        <v>---</v>
      </c>
      <c r="AB18" s="228" t="str">
        <f>VLOOKUP($B18,[14]Wind!$B$7:$T$222,N$1,FALSE)</f>
        <v>---</v>
      </c>
      <c r="AC18" s="224" t="str">
        <f>VLOOKUP($B18,[14]Wind!$B$7:$T$222,O$1,FALSE)</f>
        <v>---</v>
      </c>
      <c r="AD18" s="224" t="str">
        <f>VLOOKUP($B18,[14]Wind!$B$7:$T$222,P$1,FALSE)</f>
        <v>---</v>
      </c>
      <c r="AE18" s="227" t="str">
        <f>VLOOKUP($B18,[14]Wind!$B$7:$T$222,Q$1,FALSE)</f>
        <v>---</v>
      </c>
      <c r="AF18" s="228" t="str">
        <f>VLOOKUP($B18,[14]Wind!$B$7:$T$222,R$1,FALSE)</f>
        <v>---</v>
      </c>
      <c r="AG18" s="224" t="str">
        <f>VLOOKUP($B18,[14]Wind!$B$7:$T$222,S$1,FALSE)</f>
        <v>---</v>
      </c>
      <c r="AH18" s="229" t="str">
        <f>VLOOKUP($B18,[14]Wind!$B$7:$T$222,T$1,FALSE)</f>
        <v>---</v>
      </c>
      <c r="AI18" s="223" t="str">
        <f>VLOOKUP($B18,'[14]Storm Surge'!$B$7:$T$222,G$1,FALSE)</f>
        <v>---</v>
      </c>
      <c r="AJ18" s="224" t="str">
        <f>VLOOKUP($B18,'[14]Storm Surge'!$B$7:$T$222,H$1,FALSE)</f>
        <v>---</v>
      </c>
      <c r="AK18" s="227" t="str">
        <f>VLOOKUP($B18,'[14]Storm Surge'!$B$7:$T$222,I$1,FALSE)</f>
        <v>---</v>
      </c>
      <c r="AL18" s="228" t="str">
        <f>VLOOKUP($B18,'[14]Storm Surge'!$B$7:$T$222,J$1,FALSE)</f>
        <v>---</v>
      </c>
      <c r="AM18" s="224" t="str">
        <f>VLOOKUP($B18,'[14]Storm Surge'!$B$7:$T$222,K$1,FALSE)</f>
        <v>---</v>
      </c>
      <c r="AN18" s="224" t="str">
        <f>VLOOKUP($B18,'[14]Storm Surge'!$B$7:$T$222,L$1,FALSE)</f>
        <v>---</v>
      </c>
      <c r="AO18" s="227" t="str">
        <f>VLOOKUP($B18,'[14]Storm Surge'!$B$7:$T$222,M$1,FALSE)</f>
        <v>---</v>
      </c>
      <c r="AP18" s="228" t="str">
        <f>VLOOKUP($B18,'[14]Storm Surge'!$B$7:$T$222,N$1,FALSE)</f>
        <v>---</v>
      </c>
      <c r="AQ18" s="224" t="str">
        <f>VLOOKUP($B18,'[14]Storm Surge'!$B$7:$T$222,O$1,FALSE)</f>
        <v>---</v>
      </c>
      <c r="AR18" s="224" t="str">
        <f>VLOOKUP($B18,'[14]Storm Surge'!$B$7:$T$222,P$1,FALSE)</f>
        <v>---</v>
      </c>
      <c r="AS18" s="227" t="str">
        <f>VLOOKUP($B18,'[14]Storm Surge'!$B$7:$T$222,Q$1,FALSE)</f>
        <v>---</v>
      </c>
      <c r="AT18" s="228" t="str">
        <f>VLOOKUP($B18,'[14]Storm Surge'!$B$7:$T$222,R$1,FALSE)</f>
        <v>---</v>
      </c>
      <c r="AU18" s="224" t="str">
        <f>VLOOKUP($B18,'[14]Storm Surge'!$B$7:$T$222,S$1,FALSE)</f>
        <v>---</v>
      </c>
      <c r="AV18" s="229" t="str">
        <f>VLOOKUP($B18,'[14]Storm Surge'!$B$7:$T$222,T$1,FALSE)</f>
        <v>---</v>
      </c>
      <c r="AW18" s="223" t="str">
        <f>VLOOKUP($B18,[14]Tsunami!$B$7:$T$222,G$1,FALSE)</f>
        <v>---</v>
      </c>
      <c r="AX18" s="224" t="str">
        <f>VLOOKUP($B18,[14]Tsunami!$B$7:$T$222,H$1,FALSE)</f>
        <v>---</v>
      </c>
      <c r="AY18" s="227" t="str">
        <f>VLOOKUP($B18,[14]Tsunami!$B$7:$T$222,I$1,FALSE)</f>
        <v>---</v>
      </c>
      <c r="AZ18" s="228" t="str">
        <f>VLOOKUP($B18,[14]Tsunami!$B$7:$T$222,J$1,FALSE)</f>
        <v>---</v>
      </c>
      <c r="BA18" s="224" t="str">
        <f>VLOOKUP($B18,[14]Tsunami!$B$7:$T$222,K$1,FALSE)</f>
        <v>---</v>
      </c>
      <c r="BB18" s="224" t="str">
        <f>VLOOKUP($B18,[14]Tsunami!$B$7:$T$222,L$1,FALSE)</f>
        <v>---</v>
      </c>
      <c r="BC18" s="227" t="str">
        <f>VLOOKUP($B18,[14]Tsunami!$B$7:$T$222,M$1,FALSE)</f>
        <v>---</v>
      </c>
      <c r="BD18" s="228" t="str">
        <f>VLOOKUP($B18,[14]Tsunami!$B$7:$T$222,N$1,FALSE)</f>
        <v>---</v>
      </c>
      <c r="BE18" s="224" t="str">
        <f>VLOOKUP($B18,[14]Tsunami!$B$7:$T$222,O$1,FALSE)</f>
        <v>---</v>
      </c>
      <c r="BF18" s="224" t="str">
        <f>VLOOKUP($B18,[14]Tsunami!$B$7:$T$222,P$1,FALSE)</f>
        <v>---</v>
      </c>
      <c r="BG18" s="227" t="str">
        <f>VLOOKUP($B18,[14]Tsunami!$B$7:$T$222,Q$1,FALSE)</f>
        <v>---</v>
      </c>
      <c r="BH18" s="228" t="str">
        <f>VLOOKUP($B18,[14]Tsunami!$B$7:$T$222,R$1,FALSE)</f>
        <v>---</v>
      </c>
      <c r="BI18" s="224" t="str">
        <f>VLOOKUP($B18,[14]Tsunami!$B$7:$T$222,S$1,FALSE)</f>
        <v>---</v>
      </c>
      <c r="BJ18" s="229" t="str">
        <f>VLOOKUP($B18,[14]Tsunami!$B$7:$T$222,T$1,FALSE)</f>
        <v>---</v>
      </c>
      <c r="BK18" s="230">
        <f>IFERROR(VLOOKUP($B18,[14]Flood!$B$7:$T$169,G$1,FALSE),"")</f>
        <v>775.59154157894761</v>
      </c>
      <c r="BL18" s="231">
        <f>IFERROR(VLOOKUP($B18,[14]Flood!$B$7:$T$169,H$1,FALSE),"")</f>
        <v>4.3053258815242419E-2</v>
      </c>
      <c r="BM18" s="232">
        <f>IFERROR(VLOOKUP($B18,[14]Flood!$B$7:$T$169,I$1,FALSE),"")</f>
        <v>4508.2967662565907</v>
      </c>
      <c r="BN18" s="233">
        <f>IFERROR(VLOOKUP($B18,[14]Flood!$B$7:$T$169,J$1,FALSE),"")</f>
        <v>0.25025655527189411</v>
      </c>
      <c r="BO18" s="231">
        <f>IFERROR(VLOOKUP($B18,[14]Flood!$B$7:$T$169,K$1,FALSE),"")</f>
        <v>11933.958100084817</v>
      </c>
      <c r="BP18" s="231">
        <f>IFERROR(VLOOKUP($B18,[14]Flood!$B$7:$T$169,L$1,FALSE),"")</f>
        <v>0.66245666594974206</v>
      </c>
      <c r="BQ18" s="232">
        <f>IFERROR(VLOOKUP($B18,[14]Flood!$B$7:$T$169,M$1,FALSE),"")</f>
        <v>45231.309869109951</v>
      </c>
      <c r="BR18" s="233">
        <f>IFERROR(VLOOKUP($B18,[14]Flood!$B$7:$T$169,N$1,FALSE),"")</f>
        <v>2.5108000615669401</v>
      </c>
      <c r="BS18" s="231">
        <f>IFERROR(VLOOKUP($B18,[14]Flood!$B$7:$T$169,O$1,FALSE),"")</f>
        <v>62469.234042553187</v>
      </c>
      <c r="BT18" s="231">
        <f>IFERROR(VLOOKUP($B18,[14]Flood!$B$7:$T$169,P$1,FALSE),"")</f>
        <v>3.4676810628294219</v>
      </c>
      <c r="BU18" s="232">
        <f>IFERROR(VLOOKUP($B18,[14]Flood!$B$7:$T$169,Q$1,FALSE),"")</f>
        <v>84818.741769996399</v>
      </c>
      <c r="BV18" s="233">
        <f>IFERROR(VLOOKUP($B18,[14]Flood!$B$7:$T$169,R$1,FALSE),"")</f>
        <v>4.7083072030062336</v>
      </c>
      <c r="BW18" s="231">
        <f>IFERROR(VLOOKUP($B18,[14]Flood!$B$7:$T$169,S$1,FALSE),"")</f>
        <v>112206.19853632762</v>
      </c>
      <c r="BX18" s="234">
        <f>IFERROR(VLOOKUP($B18,[14]Flood!$B$7:$T$169,T$1,FALSE),"")</f>
        <v>6.2285910138013749</v>
      </c>
    </row>
    <row r="19" spans="1:76" s="119" customFormat="1" ht="14">
      <c r="A19" s="235" t="str">
        <f>'AAL mundo '!A46</f>
        <v>Europe and Central Asia</v>
      </c>
      <c r="B19" s="236" t="str">
        <f>'AAL mundo '!B46</f>
        <v>AZE</v>
      </c>
      <c r="C19" s="236" t="str">
        <f>'AAL mundo '!C46</f>
        <v>Azerbaijan</v>
      </c>
      <c r="D19" s="236" t="str">
        <f>'AAL mundo '!D46</f>
        <v/>
      </c>
      <c r="E19" s="237" t="str">
        <f>'AAL mundo '!E46</f>
        <v>Upper middle income</v>
      </c>
      <c r="F19" s="222">
        <f>'AAL mundo '!F46</f>
        <v>192784</v>
      </c>
      <c r="G19" s="223">
        <f>VLOOKUP($B19,[14]Earthquake!$B$7:$T$222,G$1,FALSE)</f>
        <v>697.67</v>
      </c>
      <c r="H19" s="224">
        <f>VLOOKUP($B19,[14]Earthquake!$B$7:$T$222,H$1,FALSE)</f>
        <v>0.36</v>
      </c>
      <c r="I19" s="227">
        <f>VLOOKUP($B19,[14]Earthquake!$B$7:$T$222,I$1,FALSE)</f>
        <v>1587.98</v>
      </c>
      <c r="J19" s="228">
        <f>VLOOKUP($B19,[14]Earthquake!$B$7:$T$222,J$1,FALSE)</f>
        <v>0.82</v>
      </c>
      <c r="K19" s="224">
        <f>VLOOKUP($B19,[14]Earthquake!$B$7:$T$222,K$1,FALSE)</f>
        <v>2769.92</v>
      </c>
      <c r="L19" s="224">
        <f>VLOOKUP($B19,[14]Earthquake!$B$7:$T$222,L$1,FALSE)</f>
        <v>1.44</v>
      </c>
      <c r="M19" s="227">
        <f>VLOOKUP($B19,[14]Earthquake!$B$7:$T$222,M$1,FALSE)</f>
        <v>5227.32</v>
      </c>
      <c r="N19" s="228">
        <f>VLOOKUP($B19,[14]Earthquake!$B$7:$T$222,N$1,FALSE)</f>
        <v>2.71</v>
      </c>
      <c r="O19" s="224">
        <f>VLOOKUP($B19,[14]Earthquake!$B$7:$T$222,O$1,FALSE)</f>
        <v>7723.99</v>
      </c>
      <c r="P19" s="224">
        <f>VLOOKUP($B19,[14]Earthquake!$B$7:$T$222,P$1,FALSE)</f>
        <v>4.01</v>
      </c>
      <c r="Q19" s="227">
        <f>VLOOKUP($B19,[14]Earthquake!$B$7:$T$222,Q$1,FALSE)</f>
        <v>10776.8</v>
      </c>
      <c r="R19" s="228">
        <f>VLOOKUP($B19,[14]Earthquake!$B$7:$T$222,R$1,FALSE)</f>
        <v>5.59</v>
      </c>
      <c r="S19" s="224">
        <f>VLOOKUP($B19,[14]Earthquake!$B$7:$T$222,S$1,FALSE)</f>
        <v>12724.51</v>
      </c>
      <c r="T19" s="229">
        <f>VLOOKUP($B19,[14]Earthquake!$B$7:$T$222,T$1,FALSE)</f>
        <v>6.6</v>
      </c>
      <c r="U19" s="223" t="str">
        <f>VLOOKUP($B19,[14]Wind!$B$7:$T$222,G$1,FALSE)</f>
        <v>---</v>
      </c>
      <c r="V19" s="224" t="str">
        <f>VLOOKUP($B19,[14]Wind!$B$7:$T$222,H$1,FALSE)</f>
        <v>---</v>
      </c>
      <c r="W19" s="227" t="str">
        <f>VLOOKUP($B19,[14]Wind!$B$7:$T$222,I$1,FALSE)</f>
        <v>---</v>
      </c>
      <c r="X19" s="228" t="str">
        <f>VLOOKUP($B19,[14]Wind!$B$7:$T$222,J$1,FALSE)</f>
        <v>---</v>
      </c>
      <c r="Y19" s="224" t="str">
        <f>VLOOKUP($B19,[14]Wind!$B$7:$T$222,K$1,FALSE)</f>
        <v>---</v>
      </c>
      <c r="Z19" s="224" t="str">
        <f>VLOOKUP($B19,[14]Wind!$B$7:$T$222,L$1,FALSE)</f>
        <v>---</v>
      </c>
      <c r="AA19" s="227" t="str">
        <f>VLOOKUP($B19,[14]Wind!$B$7:$T$222,M$1,FALSE)</f>
        <v>---</v>
      </c>
      <c r="AB19" s="228" t="str">
        <f>VLOOKUP($B19,[14]Wind!$B$7:$T$222,N$1,FALSE)</f>
        <v>---</v>
      </c>
      <c r="AC19" s="224" t="str">
        <f>VLOOKUP($B19,[14]Wind!$B$7:$T$222,O$1,FALSE)</f>
        <v>---</v>
      </c>
      <c r="AD19" s="224" t="str">
        <f>VLOOKUP($B19,[14]Wind!$B$7:$T$222,P$1,FALSE)</f>
        <v>---</v>
      </c>
      <c r="AE19" s="227" t="str">
        <f>VLOOKUP($B19,[14]Wind!$B$7:$T$222,Q$1,FALSE)</f>
        <v>---</v>
      </c>
      <c r="AF19" s="228" t="str">
        <f>VLOOKUP($B19,[14]Wind!$B$7:$T$222,R$1,FALSE)</f>
        <v>---</v>
      </c>
      <c r="AG19" s="224" t="str">
        <f>VLOOKUP($B19,[14]Wind!$B$7:$T$222,S$1,FALSE)</f>
        <v>---</v>
      </c>
      <c r="AH19" s="229" t="str">
        <f>VLOOKUP($B19,[14]Wind!$B$7:$T$222,T$1,FALSE)</f>
        <v>---</v>
      </c>
      <c r="AI19" s="223" t="str">
        <f>VLOOKUP($B19,'[14]Storm Surge'!$B$7:$T$222,G$1,FALSE)</f>
        <v>---</v>
      </c>
      <c r="AJ19" s="224" t="str">
        <f>VLOOKUP($B19,'[14]Storm Surge'!$B$7:$T$222,H$1,FALSE)</f>
        <v>---</v>
      </c>
      <c r="AK19" s="227" t="str">
        <f>VLOOKUP($B19,'[14]Storm Surge'!$B$7:$T$222,I$1,FALSE)</f>
        <v>---</v>
      </c>
      <c r="AL19" s="228" t="str">
        <f>VLOOKUP($B19,'[14]Storm Surge'!$B$7:$T$222,J$1,FALSE)</f>
        <v>---</v>
      </c>
      <c r="AM19" s="224" t="str">
        <f>VLOOKUP($B19,'[14]Storm Surge'!$B$7:$T$222,K$1,FALSE)</f>
        <v>---</v>
      </c>
      <c r="AN19" s="224" t="str">
        <f>VLOOKUP($B19,'[14]Storm Surge'!$B$7:$T$222,L$1,FALSE)</f>
        <v>---</v>
      </c>
      <c r="AO19" s="227" t="str">
        <f>VLOOKUP($B19,'[14]Storm Surge'!$B$7:$T$222,M$1,FALSE)</f>
        <v>---</v>
      </c>
      <c r="AP19" s="228" t="str">
        <f>VLOOKUP($B19,'[14]Storm Surge'!$B$7:$T$222,N$1,FALSE)</f>
        <v>---</v>
      </c>
      <c r="AQ19" s="224" t="str">
        <f>VLOOKUP($B19,'[14]Storm Surge'!$B$7:$T$222,O$1,FALSE)</f>
        <v>---</v>
      </c>
      <c r="AR19" s="224" t="str">
        <f>VLOOKUP($B19,'[14]Storm Surge'!$B$7:$T$222,P$1,FALSE)</f>
        <v>---</v>
      </c>
      <c r="AS19" s="227" t="str">
        <f>VLOOKUP($B19,'[14]Storm Surge'!$B$7:$T$222,Q$1,FALSE)</f>
        <v>---</v>
      </c>
      <c r="AT19" s="228" t="str">
        <f>VLOOKUP($B19,'[14]Storm Surge'!$B$7:$T$222,R$1,FALSE)</f>
        <v>---</v>
      </c>
      <c r="AU19" s="224" t="str">
        <f>VLOOKUP($B19,'[14]Storm Surge'!$B$7:$T$222,S$1,FALSE)</f>
        <v>---</v>
      </c>
      <c r="AV19" s="229" t="str">
        <f>VLOOKUP($B19,'[14]Storm Surge'!$B$7:$T$222,T$1,FALSE)</f>
        <v>---</v>
      </c>
      <c r="AW19" s="223" t="str">
        <f>VLOOKUP($B19,[14]Tsunami!$B$7:$T$222,G$1,FALSE)</f>
        <v>---</v>
      </c>
      <c r="AX19" s="224" t="str">
        <f>VLOOKUP($B19,[14]Tsunami!$B$7:$T$222,H$1,FALSE)</f>
        <v>---</v>
      </c>
      <c r="AY19" s="227" t="str">
        <f>VLOOKUP($B19,[14]Tsunami!$B$7:$T$222,I$1,FALSE)</f>
        <v>---</v>
      </c>
      <c r="AZ19" s="228" t="str">
        <f>VLOOKUP($B19,[14]Tsunami!$B$7:$T$222,J$1,FALSE)</f>
        <v>---</v>
      </c>
      <c r="BA19" s="224" t="str">
        <f>VLOOKUP($B19,[14]Tsunami!$B$7:$T$222,K$1,FALSE)</f>
        <v>---</v>
      </c>
      <c r="BB19" s="224" t="str">
        <f>VLOOKUP($B19,[14]Tsunami!$B$7:$T$222,L$1,FALSE)</f>
        <v>---</v>
      </c>
      <c r="BC19" s="227" t="str">
        <f>VLOOKUP($B19,[14]Tsunami!$B$7:$T$222,M$1,FALSE)</f>
        <v>---</v>
      </c>
      <c r="BD19" s="228" t="str">
        <f>VLOOKUP($B19,[14]Tsunami!$B$7:$T$222,N$1,FALSE)</f>
        <v>---</v>
      </c>
      <c r="BE19" s="224" t="str">
        <f>VLOOKUP($B19,[14]Tsunami!$B$7:$T$222,O$1,FALSE)</f>
        <v>---</v>
      </c>
      <c r="BF19" s="224" t="str">
        <f>VLOOKUP($B19,[14]Tsunami!$B$7:$T$222,P$1,FALSE)</f>
        <v>---</v>
      </c>
      <c r="BG19" s="227" t="str">
        <f>VLOOKUP($B19,[14]Tsunami!$B$7:$T$222,Q$1,FALSE)</f>
        <v>---</v>
      </c>
      <c r="BH19" s="228" t="str">
        <f>VLOOKUP($B19,[14]Tsunami!$B$7:$T$222,R$1,FALSE)</f>
        <v>---</v>
      </c>
      <c r="BI19" s="224" t="str">
        <f>VLOOKUP($B19,[14]Tsunami!$B$7:$T$222,S$1,FALSE)</f>
        <v>---</v>
      </c>
      <c r="BJ19" s="229" t="str">
        <f>VLOOKUP($B19,[14]Tsunami!$B$7:$T$222,T$1,FALSE)</f>
        <v>---</v>
      </c>
      <c r="BK19" s="230">
        <f>IFERROR(VLOOKUP($B19,[14]Flood!$B$7:$T$169,G$1,FALSE),"")</f>
        <v>156.20059883817427</v>
      </c>
      <c r="BL19" s="231">
        <f>IFERROR(VLOOKUP($B19,[14]Flood!$B$7:$T$169,H$1,FALSE),"")</f>
        <v>8.1023632063954618E-2</v>
      </c>
      <c r="BM19" s="232">
        <f>IFERROR(VLOOKUP($B19,[14]Flood!$B$7:$T$169,I$1,FALSE),"")</f>
        <v>363.15997103274555</v>
      </c>
      <c r="BN19" s="233">
        <f>IFERROR(VLOOKUP($B19,[14]Flood!$B$7:$T$169,J$1,FALSE),"")</f>
        <v>0.18837661374011616</v>
      </c>
      <c r="BO19" s="231">
        <f>IFERROR(VLOOKUP($B19,[14]Flood!$B$7:$T$169,K$1,FALSE),"")</f>
        <v>579.66564421008218</v>
      </c>
      <c r="BP19" s="231">
        <f>IFERROR(VLOOKUP($B19,[14]Flood!$B$7:$T$169,L$1,FALSE),"")</f>
        <v>0.30068140727969239</v>
      </c>
      <c r="BQ19" s="232">
        <f>IFERROR(VLOOKUP($B19,[14]Flood!$B$7:$T$169,M$1,FALSE),"")</f>
        <v>828.93209302373157</v>
      </c>
      <c r="BR19" s="233">
        <f>IFERROR(VLOOKUP($B19,[14]Flood!$B$7:$T$169,N$1,FALSE),"")</f>
        <v>0.42997971461518159</v>
      </c>
      <c r="BS19" s="231">
        <f>IFERROR(VLOOKUP($B19,[14]Flood!$B$7:$T$169,O$1,FALSE),"")</f>
        <v>1079.783756069364</v>
      </c>
      <c r="BT19" s="231">
        <f>IFERROR(VLOOKUP($B19,[14]Flood!$B$7:$T$169,P$1,FALSE),"")</f>
        <v>0.56010029674110096</v>
      </c>
      <c r="BU19" s="232">
        <f>IFERROR(VLOOKUP($B19,[14]Flood!$B$7:$T$169,Q$1,FALSE),"")</f>
        <v>1580.963570405728</v>
      </c>
      <c r="BV19" s="233">
        <f>IFERROR(VLOOKUP($B19,[14]Flood!$B$7:$T$169,R$1,FALSE),"")</f>
        <v>0.8200699074641713</v>
      </c>
      <c r="BW19" s="231">
        <f>IFERROR(VLOOKUP($B19,[14]Flood!$B$7:$T$169,S$1,FALSE),"")</f>
        <v>1876.2132483583389</v>
      </c>
      <c r="BX19" s="234">
        <f>IFERROR(VLOOKUP($B19,[14]Flood!$B$7:$T$169,T$1,FALSE),"")</f>
        <v>0.97322041681796156</v>
      </c>
    </row>
    <row r="20" spans="1:76" s="119" customFormat="1" ht="14">
      <c r="A20" s="235" t="str">
        <f>'AAL mundo '!A47</f>
        <v>LAC</v>
      </c>
      <c r="B20" s="236" t="str">
        <f>'AAL mundo '!B47</f>
        <v>BHS</v>
      </c>
      <c r="C20" s="236" t="str">
        <f>'AAL mundo '!C47</f>
        <v>Bahamas</v>
      </c>
      <c r="D20" s="236" t="str">
        <f>'AAL mundo '!D47</f>
        <v>SIDS</v>
      </c>
      <c r="E20" s="237" t="str">
        <f>'AAL mundo '!E47</f>
        <v>High income: nonOECD</v>
      </c>
      <c r="F20" s="222">
        <f>'AAL mundo '!F47</f>
        <v>45743.7</v>
      </c>
      <c r="G20" s="223" t="str">
        <f>VLOOKUP($B20,[14]Earthquake!$B$7:$T$222,G$1,FALSE)</f>
        <v>---</v>
      </c>
      <c r="H20" s="224" t="str">
        <f>VLOOKUP($B20,[14]Earthquake!$B$7:$T$222,H$1,FALSE)</f>
        <v>---</v>
      </c>
      <c r="I20" s="227" t="str">
        <f>VLOOKUP($B20,[14]Earthquake!$B$7:$T$222,I$1,FALSE)</f>
        <v>---</v>
      </c>
      <c r="J20" s="228" t="str">
        <f>VLOOKUP($B20,[14]Earthquake!$B$7:$T$222,J$1,FALSE)</f>
        <v>---</v>
      </c>
      <c r="K20" s="224" t="str">
        <f>VLOOKUP($B20,[14]Earthquake!$B$7:$T$222,K$1,FALSE)</f>
        <v>---</v>
      </c>
      <c r="L20" s="224" t="str">
        <f>VLOOKUP($B20,[14]Earthquake!$B$7:$T$222,L$1,FALSE)</f>
        <v>---</v>
      </c>
      <c r="M20" s="227" t="str">
        <f>VLOOKUP($B20,[14]Earthquake!$B$7:$T$222,M$1,FALSE)</f>
        <v>---</v>
      </c>
      <c r="N20" s="228" t="str">
        <f>VLOOKUP($B20,[14]Earthquake!$B$7:$T$222,N$1,FALSE)</f>
        <v>---</v>
      </c>
      <c r="O20" s="224" t="str">
        <f>VLOOKUP($B20,[14]Earthquake!$B$7:$T$222,O$1,FALSE)</f>
        <v>---</v>
      </c>
      <c r="P20" s="224" t="str">
        <f>VLOOKUP($B20,[14]Earthquake!$B$7:$T$222,P$1,FALSE)</f>
        <v>---</v>
      </c>
      <c r="Q20" s="227" t="str">
        <f>VLOOKUP($B20,[14]Earthquake!$B$7:$T$222,Q$1,FALSE)</f>
        <v>---</v>
      </c>
      <c r="R20" s="228" t="str">
        <f>VLOOKUP($B20,[14]Earthquake!$B$7:$T$222,R$1,FALSE)</f>
        <v>---</v>
      </c>
      <c r="S20" s="224" t="str">
        <f>VLOOKUP($B20,[14]Earthquake!$B$7:$T$222,S$1,FALSE)</f>
        <v>---</v>
      </c>
      <c r="T20" s="229" t="str">
        <f>VLOOKUP($B20,[14]Earthquake!$B$7:$T$222,T$1,FALSE)</f>
        <v>---</v>
      </c>
      <c r="U20" s="223">
        <f>VLOOKUP($B20,[14]Wind!$B$7:$T$222,G$1,FALSE)</f>
        <v>5444.7</v>
      </c>
      <c r="V20" s="224">
        <f>VLOOKUP($B20,[14]Wind!$B$7:$T$222,H$1,FALSE)</f>
        <v>11.9</v>
      </c>
      <c r="W20" s="227">
        <f>VLOOKUP($B20,[14]Wind!$B$7:$T$222,I$1,FALSE)</f>
        <v>11651.31</v>
      </c>
      <c r="X20" s="228">
        <f>VLOOKUP($B20,[14]Wind!$B$7:$T$222,J$1,FALSE)</f>
        <v>25.47</v>
      </c>
      <c r="Y20" s="224">
        <f>VLOOKUP($B20,[14]Wind!$B$7:$T$222,K$1,FALSE)</f>
        <v>16596.060000000001</v>
      </c>
      <c r="Z20" s="224">
        <f>VLOOKUP($B20,[14]Wind!$B$7:$T$222,L$1,FALSE)</f>
        <v>36.28</v>
      </c>
      <c r="AA20" s="227">
        <f>VLOOKUP($B20,[14]Wind!$B$7:$T$222,M$1,FALSE)</f>
        <v>20455.599999999999</v>
      </c>
      <c r="AB20" s="228">
        <f>VLOOKUP($B20,[14]Wind!$B$7:$T$222,N$1,FALSE)</f>
        <v>44.72</v>
      </c>
      <c r="AC20" s="224">
        <f>VLOOKUP($B20,[14]Wind!$B$7:$T$222,O$1,FALSE)</f>
        <v>21536.93</v>
      </c>
      <c r="AD20" s="224">
        <f>VLOOKUP($B20,[14]Wind!$B$7:$T$222,P$1,FALSE)</f>
        <v>47.08</v>
      </c>
      <c r="AE20" s="227">
        <f>VLOOKUP($B20,[14]Wind!$B$7:$T$222,Q$1,FALSE)</f>
        <v>23699.59</v>
      </c>
      <c r="AF20" s="228">
        <f>VLOOKUP($B20,[14]Wind!$B$7:$T$222,R$1,FALSE)</f>
        <v>51.81</v>
      </c>
      <c r="AG20" s="224">
        <f>VLOOKUP($B20,[14]Wind!$B$7:$T$222,S$1,FALSE)</f>
        <v>25862.25</v>
      </c>
      <c r="AH20" s="229">
        <f>VLOOKUP($B20,[14]Wind!$B$7:$T$222,T$1,FALSE)</f>
        <v>56.54</v>
      </c>
      <c r="AI20" s="223">
        <f>VLOOKUP($B20,'[14]Storm Surge'!$B$7:$T$222,G$1,FALSE)</f>
        <v>9543.5</v>
      </c>
      <c r="AJ20" s="224">
        <f>VLOOKUP($B20,'[14]Storm Surge'!$B$7:$T$222,H$1,FALSE)</f>
        <v>20.86</v>
      </c>
      <c r="AK20" s="227">
        <f>VLOOKUP($B20,'[14]Storm Surge'!$B$7:$T$222,I$1,FALSE)</f>
        <v>12500.46</v>
      </c>
      <c r="AL20" s="228">
        <f>VLOOKUP($B20,'[14]Storm Surge'!$B$7:$T$222,J$1,FALSE)</f>
        <v>27.33</v>
      </c>
      <c r="AM20" s="224">
        <f>VLOOKUP($B20,'[14]Storm Surge'!$B$7:$T$222,K$1,FALSE)</f>
        <v>12516.32</v>
      </c>
      <c r="AN20" s="224">
        <f>VLOOKUP($B20,'[14]Storm Surge'!$B$7:$T$222,L$1,FALSE)</f>
        <v>27.36</v>
      </c>
      <c r="AO20" s="227">
        <f>VLOOKUP($B20,'[14]Storm Surge'!$B$7:$T$222,M$1,FALSE)</f>
        <v>12563.91</v>
      </c>
      <c r="AP20" s="228">
        <f>VLOOKUP($B20,'[14]Storm Surge'!$B$7:$T$222,N$1,FALSE)</f>
        <v>27.47</v>
      </c>
      <c r="AQ20" s="224">
        <f>VLOOKUP($B20,'[14]Storm Surge'!$B$7:$T$222,O$1,FALSE)</f>
        <v>12643.21</v>
      </c>
      <c r="AR20" s="224">
        <f>VLOOKUP($B20,'[14]Storm Surge'!$B$7:$T$222,P$1,FALSE)</f>
        <v>27.64</v>
      </c>
      <c r="AS20" s="227">
        <f>VLOOKUP($B20,'[14]Storm Surge'!$B$7:$T$222,Q$1,FALSE)</f>
        <v>12801.82</v>
      </c>
      <c r="AT20" s="228">
        <f>VLOOKUP($B20,'[14]Storm Surge'!$B$7:$T$222,R$1,FALSE)</f>
        <v>27.99</v>
      </c>
      <c r="AU20" s="224">
        <f>VLOOKUP($B20,'[14]Storm Surge'!$B$7:$T$222,S$1,FALSE)</f>
        <v>12960.43</v>
      </c>
      <c r="AV20" s="229">
        <f>VLOOKUP($B20,'[14]Storm Surge'!$B$7:$T$222,T$1,FALSE)</f>
        <v>28.33</v>
      </c>
      <c r="AW20" s="223" t="str">
        <f>VLOOKUP($B20,[14]Tsunami!$B$7:$T$222,G$1,FALSE)</f>
        <v>---</v>
      </c>
      <c r="AX20" s="224" t="str">
        <f>VLOOKUP($B20,[14]Tsunami!$B$7:$T$222,H$1,FALSE)</f>
        <v>---</v>
      </c>
      <c r="AY20" s="227" t="str">
        <f>VLOOKUP($B20,[14]Tsunami!$B$7:$T$222,I$1,FALSE)</f>
        <v>---</v>
      </c>
      <c r="AZ20" s="228" t="str">
        <f>VLOOKUP($B20,[14]Tsunami!$B$7:$T$222,J$1,FALSE)</f>
        <v>---</v>
      </c>
      <c r="BA20" s="224" t="str">
        <f>VLOOKUP($B20,[14]Tsunami!$B$7:$T$222,K$1,FALSE)</f>
        <v>---</v>
      </c>
      <c r="BB20" s="224" t="str">
        <f>VLOOKUP($B20,[14]Tsunami!$B$7:$T$222,L$1,FALSE)</f>
        <v>---</v>
      </c>
      <c r="BC20" s="227" t="str">
        <f>VLOOKUP($B20,[14]Tsunami!$B$7:$T$222,M$1,FALSE)</f>
        <v>---</v>
      </c>
      <c r="BD20" s="228" t="str">
        <f>VLOOKUP($B20,[14]Tsunami!$B$7:$T$222,N$1,FALSE)</f>
        <v>---</v>
      </c>
      <c r="BE20" s="224" t="str">
        <f>VLOOKUP($B20,[14]Tsunami!$B$7:$T$222,O$1,FALSE)</f>
        <v>---</v>
      </c>
      <c r="BF20" s="224" t="str">
        <f>VLOOKUP($B20,[14]Tsunami!$B$7:$T$222,P$1,FALSE)</f>
        <v>---</v>
      </c>
      <c r="BG20" s="227" t="str">
        <f>VLOOKUP($B20,[14]Tsunami!$B$7:$T$222,Q$1,FALSE)</f>
        <v>---</v>
      </c>
      <c r="BH20" s="228" t="str">
        <f>VLOOKUP($B20,[14]Tsunami!$B$7:$T$222,R$1,FALSE)</f>
        <v>---</v>
      </c>
      <c r="BI20" s="224" t="str">
        <f>VLOOKUP($B20,[14]Tsunami!$B$7:$T$222,S$1,FALSE)</f>
        <v>---</v>
      </c>
      <c r="BJ20" s="229" t="str">
        <f>VLOOKUP($B20,[14]Tsunami!$B$7:$T$222,T$1,FALSE)</f>
        <v>---</v>
      </c>
      <c r="BK20" s="230" t="str">
        <f>IFERROR(VLOOKUP($B20,[14]Flood!$B$7:$T$169,G$1,FALSE),"")</f>
        <v/>
      </c>
      <c r="BL20" s="231" t="str">
        <f>IFERROR(VLOOKUP($B20,[14]Flood!$B$7:$T$169,H$1,FALSE),"")</f>
        <v/>
      </c>
      <c r="BM20" s="232" t="str">
        <f>IFERROR(VLOOKUP($B20,[14]Flood!$B$7:$T$169,I$1,FALSE),"")</f>
        <v/>
      </c>
      <c r="BN20" s="233" t="str">
        <f>IFERROR(VLOOKUP($B20,[14]Flood!$B$7:$T$169,J$1,FALSE),"")</f>
        <v/>
      </c>
      <c r="BO20" s="231" t="str">
        <f>IFERROR(VLOOKUP($B20,[14]Flood!$B$7:$T$169,K$1,FALSE),"")</f>
        <v/>
      </c>
      <c r="BP20" s="231" t="str">
        <f>IFERROR(VLOOKUP($B20,[14]Flood!$B$7:$T$169,L$1,FALSE),"")</f>
        <v/>
      </c>
      <c r="BQ20" s="232" t="str">
        <f>IFERROR(VLOOKUP($B20,[14]Flood!$B$7:$T$169,M$1,FALSE),"")</f>
        <v/>
      </c>
      <c r="BR20" s="233" t="str">
        <f>IFERROR(VLOOKUP($B20,[14]Flood!$B$7:$T$169,N$1,FALSE),"")</f>
        <v/>
      </c>
      <c r="BS20" s="231" t="str">
        <f>IFERROR(VLOOKUP($B20,[14]Flood!$B$7:$T$169,O$1,FALSE),"")</f>
        <v/>
      </c>
      <c r="BT20" s="231" t="str">
        <f>IFERROR(VLOOKUP($B20,[14]Flood!$B$7:$T$169,P$1,FALSE),"")</f>
        <v/>
      </c>
      <c r="BU20" s="232" t="str">
        <f>IFERROR(VLOOKUP($B20,[14]Flood!$B$7:$T$169,Q$1,FALSE),"")</f>
        <v/>
      </c>
      <c r="BV20" s="233" t="str">
        <f>IFERROR(VLOOKUP($B20,[14]Flood!$B$7:$T$169,R$1,FALSE),"")</f>
        <v/>
      </c>
      <c r="BW20" s="231" t="str">
        <f>IFERROR(VLOOKUP($B20,[14]Flood!$B$7:$T$169,S$1,FALSE),"")</f>
        <v/>
      </c>
      <c r="BX20" s="234" t="str">
        <f>IFERROR(VLOOKUP($B20,[14]Flood!$B$7:$T$169,T$1,FALSE),"")</f>
        <v/>
      </c>
    </row>
    <row r="21" spans="1:76" s="119" customFormat="1" ht="14">
      <c r="A21" s="235" t="str">
        <f>'AAL mundo '!A48</f>
        <v>Middle East and North Africa</v>
      </c>
      <c r="B21" s="236" t="str">
        <f>'AAL mundo '!B48</f>
        <v>BHR</v>
      </c>
      <c r="C21" s="236" t="str">
        <f>'AAL mundo '!C48</f>
        <v>Bahrain</v>
      </c>
      <c r="D21" s="236" t="str">
        <f>'AAL mundo '!D48</f>
        <v>SIDS</v>
      </c>
      <c r="E21" s="237" t="str">
        <f>'AAL mundo '!E48</f>
        <v>High income: nonOECD</v>
      </c>
      <c r="F21" s="222">
        <f>'AAL mundo '!F48</f>
        <v>103503</v>
      </c>
      <c r="G21" s="223">
        <f>VLOOKUP($B21,[14]Earthquake!$B$7:$T$222,G$1,FALSE)</f>
        <v>46.04</v>
      </c>
      <c r="H21" s="224">
        <f>VLOOKUP($B21,[14]Earthquake!$B$7:$T$222,H$1,FALSE)</f>
        <v>0.04</v>
      </c>
      <c r="I21" s="227">
        <f>VLOOKUP($B21,[14]Earthquake!$B$7:$T$222,I$1,FALSE)</f>
        <v>75.03</v>
      </c>
      <c r="J21" s="228">
        <f>VLOOKUP($B21,[14]Earthquake!$B$7:$T$222,J$1,FALSE)</f>
        <v>7.0000000000000007E-2</v>
      </c>
      <c r="K21" s="224">
        <f>VLOOKUP($B21,[14]Earthquake!$B$7:$T$222,K$1,FALSE)</f>
        <v>110.75</v>
      </c>
      <c r="L21" s="224">
        <f>VLOOKUP($B21,[14]Earthquake!$B$7:$T$222,L$1,FALSE)</f>
        <v>0.11</v>
      </c>
      <c r="M21" s="227">
        <f>VLOOKUP($B21,[14]Earthquake!$B$7:$T$222,M$1,FALSE)</f>
        <v>206.41</v>
      </c>
      <c r="N21" s="228">
        <f>VLOOKUP($B21,[14]Earthquake!$B$7:$T$222,N$1,FALSE)</f>
        <v>0.2</v>
      </c>
      <c r="O21" s="224">
        <f>VLOOKUP($B21,[14]Earthquake!$B$7:$T$222,O$1,FALSE)</f>
        <v>342.93</v>
      </c>
      <c r="P21" s="224">
        <f>VLOOKUP($B21,[14]Earthquake!$B$7:$T$222,P$1,FALSE)</f>
        <v>0.33</v>
      </c>
      <c r="Q21" s="227">
        <f>VLOOKUP($B21,[14]Earthquake!$B$7:$T$222,Q$1,FALSE)</f>
        <v>544.52</v>
      </c>
      <c r="R21" s="228">
        <f>VLOOKUP($B21,[14]Earthquake!$B$7:$T$222,R$1,FALSE)</f>
        <v>0.53</v>
      </c>
      <c r="S21" s="224">
        <f>VLOOKUP($B21,[14]Earthquake!$B$7:$T$222,S$1,FALSE)</f>
        <v>696.04</v>
      </c>
      <c r="T21" s="229">
        <f>VLOOKUP($B21,[14]Earthquake!$B$7:$T$222,T$1,FALSE)</f>
        <v>0.67</v>
      </c>
      <c r="U21" s="223" t="str">
        <f>VLOOKUP($B21,[14]Wind!$B$7:$T$222,G$1,FALSE)</f>
        <v>---</v>
      </c>
      <c r="V21" s="224" t="str">
        <f>VLOOKUP($B21,[14]Wind!$B$7:$T$222,H$1,FALSE)</f>
        <v>---</v>
      </c>
      <c r="W21" s="227" t="str">
        <f>VLOOKUP($B21,[14]Wind!$B$7:$T$222,I$1,FALSE)</f>
        <v>---</v>
      </c>
      <c r="X21" s="228" t="str">
        <f>VLOOKUP($B21,[14]Wind!$B$7:$T$222,J$1,FALSE)</f>
        <v>---</v>
      </c>
      <c r="Y21" s="224" t="str">
        <f>VLOOKUP($B21,[14]Wind!$B$7:$T$222,K$1,FALSE)</f>
        <v>---</v>
      </c>
      <c r="Z21" s="224" t="str">
        <f>VLOOKUP($B21,[14]Wind!$B$7:$T$222,L$1,FALSE)</f>
        <v>---</v>
      </c>
      <c r="AA21" s="227" t="str">
        <f>VLOOKUP($B21,[14]Wind!$B$7:$T$222,M$1,FALSE)</f>
        <v>---</v>
      </c>
      <c r="AB21" s="228" t="str">
        <f>VLOOKUP($B21,[14]Wind!$B$7:$T$222,N$1,FALSE)</f>
        <v>---</v>
      </c>
      <c r="AC21" s="224" t="str">
        <f>VLOOKUP($B21,[14]Wind!$B$7:$T$222,O$1,FALSE)</f>
        <v>---</v>
      </c>
      <c r="AD21" s="224" t="str">
        <f>VLOOKUP($B21,[14]Wind!$B$7:$T$222,P$1,FALSE)</f>
        <v>---</v>
      </c>
      <c r="AE21" s="227" t="str">
        <f>VLOOKUP($B21,[14]Wind!$B$7:$T$222,Q$1,FALSE)</f>
        <v>---</v>
      </c>
      <c r="AF21" s="228" t="str">
        <f>VLOOKUP($B21,[14]Wind!$B$7:$T$222,R$1,FALSE)</f>
        <v>---</v>
      </c>
      <c r="AG21" s="224" t="str">
        <f>VLOOKUP($B21,[14]Wind!$B$7:$T$222,S$1,FALSE)</f>
        <v>---</v>
      </c>
      <c r="AH21" s="229" t="str">
        <f>VLOOKUP($B21,[14]Wind!$B$7:$T$222,T$1,FALSE)</f>
        <v>---</v>
      </c>
      <c r="AI21" s="223" t="str">
        <f>VLOOKUP($B21,'[14]Storm Surge'!$B$7:$T$222,G$1,FALSE)</f>
        <v>---</v>
      </c>
      <c r="AJ21" s="224" t="str">
        <f>VLOOKUP($B21,'[14]Storm Surge'!$B$7:$T$222,H$1,FALSE)</f>
        <v>---</v>
      </c>
      <c r="AK21" s="227" t="str">
        <f>VLOOKUP($B21,'[14]Storm Surge'!$B$7:$T$222,I$1,FALSE)</f>
        <v>---</v>
      </c>
      <c r="AL21" s="228" t="str">
        <f>VLOOKUP($B21,'[14]Storm Surge'!$B$7:$T$222,J$1,FALSE)</f>
        <v>---</v>
      </c>
      <c r="AM21" s="224" t="str">
        <f>VLOOKUP($B21,'[14]Storm Surge'!$B$7:$T$222,K$1,FALSE)</f>
        <v>---</v>
      </c>
      <c r="AN21" s="224" t="str">
        <f>VLOOKUP($B21,'[14]Storm Surge'!$B$7:$T$222,L$1,FALSE)</f>
        <v>---</v>
      </c>
      <c r="AO21" s="227" t="str">
        <f>VLOOKUP($B21,'[14]Storm Surge'!$B$7:$T$222,M$1,FALSE)</f>
        <v>---</v>
      </c>
      <c r="AP21" s="228" t="str">
        <f>VLOOKUP($B21,'[14]Storm Surge'!$B$7:$T$222,N$1,FALSE)</f>
        <v>---</v>
      </c>
      <c r="AQ21" s="224" t="str">
        <f>VLOOKUP($B21,'[14]Storm Surge'!$B$7:$T$222,O$1,FALSE)</f>
        <v>---</v>
      </c>
      <c r="AR21" s="224" t="str">
        <f>VLOOKUP($B21,'[14]Storm Surge'!$B$7:$T$222,P$1,FALSE)</f>
        <v>---</v>
      </c>
      <c r="AS21" s="227" t="str">
        <f>VLOOKUP($B21,'[14]Storm Surge'!$B$7:$T$222,Q$1,FALSE)</f>
        <v>---</v>
      </c>
      <c r="AT21" s="228" t="str">
        <f>VLOOKUP($B21,'[14]Storm Surge'!$B$7:$T$222,R$1,FALSE)</f>
        <v>---</v>
      </c>
      <c r="AU21" s="224" t="str">
        <f>VLOOKUP($B21,'[14]Storm Surge'!$B$7:$T$222,S$1,FALSE)</f>
        <v>---</v>
      </c>
      <c r="AV21" s="229" t="str">
        <f>VLOOKUP($B21,'[14]Storm Surge'!$B$7:$T$222,T$1,FALSE)</f>
        <v>---</v>
      </c>
      <c r="AW21" s="223" t="str">
        <f>VLOOKUP($B21,[14]Tsunami!$B$7:$T$222,G$1,FALSE)</f>
        <v>---</v>
      </c>
      <c r="AX21" s="224" t="str">
        <f>VLOOKUP($B21,[14]Tsunami!$B$7:$T$222,H$1,FALSE)</f>
        <v>---</v>
      </c>
      <c r="AY21" s="227" t="str">
        <f>VLOOKUP($B21,[14]Tsunami!$B$7:$T$222,I$1,FALSE)</f>
        <v>---</v>
      </c>
      <c r="AZ21" s="228" t="str">
        <f>VLOOKUP($B21,[14]Tsunami!$B$7:$T$222,J$1,FALSE)</f>
        <v>---</v>
      </c>
      <c r="BA21" s="224" t="str">
        <f>VLOOKUP($B21,[14]Tsunami!$B$7:$T$222,K$1,FALSE)</f>
        <v>---</v>
      </c>
      <c r="BB21" s="224" t="str">
        <f>VLOOKUP($B21,[14]Tsunami!$B$7:$T$222,L$1,FALSE)</f>
        <v>---</v>
      </c>
      <c r="BC21" s="227" t="str">
        <f>VLOOKUP($B21,[14]Tsunami!$B$7:$T$222,M$1,FALSE)</f>
        <v>---</v>
      </c>
      <c r="BD21" s="228" t="str">
        <f>VLOOKUP($B21,[14]Tsunami!$B$7:$T$222,N$1,FALSE)</f>
        <v>---</v>
      </c>
      <c r="BE21" s="224" t="str">
        <f>VLOOKUP($B21,[14]Tsunami!$B$7:$T$222,O$1,FALSE)</f>
        <v>---</v>
      </c>
      <c r="BF21" s="224" t="str">
        <f>VLOOKUP($B21,[14]Tsunami!$B$7:$T$222,P$1,FALSE)</f>
        <v>---</v>
      </c>
      <c r="BG21" s="227" t="str">
        <f>VLOOKUP($B21,[14]Tsunami!$B$7:$T$222,Q$1,FALSE)</f>
        <v>---</v>
      </c>
      <c r="BH21" s="228" t="str">
        <f>VLOOKUP($B21,[14]Tsunami!$B$7:$T$222,R$1,FALSE)</f>
        <v>---</v>
      </c>
      <c r="BI21" s="224" t="str">
        <f>VLOOKUP($B21,[14]Tsunami!$B$7:$T$222,S$1,FALSE)</f>
        <v>---</v>
      </c>
      <c r="BJ21" s="229" t="str">
        <f>VLOOKUP($B21,[14]Tsunami!$B$7:$T$222,T$1,FALSE)</f>
        <v>---</v>
      </c>
      <c r="BK21" s="230" t="str">
        <f>IFERROR(VLOOKUP($B21,[14]Flood!$B$7:$T$169,G$1,FALSE),"")</f>
        <v/>
      </c>
      <c r="BL21" s="231" t="str">
        <f>IFERROR(VLOOKUP($B21,[14]Flood!$B$7:$T$169,H$1,FALSE),"")</f>
        <v/>
      </c>
      <c r="BM21" s="232" t="str">
        <f>IFERROR(VLOOKUP($B21,[14]Flood!$B$7:$T$169,I$1,FALSE),"")</f>
        <v/>
      </c>
      <c r="BN21" s="233" t="str">
        <f>IFERROR(VLOOKUP($B21,[14]Flood!$B$7:$T$169,J$1,FALSE),"")</f>
        <v/>
      </c>
      <c r="BO21" s="231" t="str">
        <f>IFERROR(VLOOKUP($B21,[14]Flood!$B$7:$T$169,K$1,FALSE),"")</f>
        <v/>
      </c>
      <c r="BP21" s="231" t="str">
        <f>IFERROR(VLOOKUP($B21,[14]Flood!$B$7:$T$169,L$1,FALSE),"")</f>
        <v/>
      </c>
      <c r="BQ21" s="232" t="str">
        <f>IFERROR(VLOOKUP($B21,[14]Flood!$B$7:$T$169,M$1,FALSE),"")</f>
        <v/>
      </c>
      <c r="BR21" s="233" t="str">
        <f>IFERROR(VLOOKUP($B21,[14]Flood!$B$7:$T$169,N$1,FALSE),"")</f>
        <v/>
      </c>
      <c r="BS21" s="231" t="str">
        <f>IFERROR(VLOOKUP($B21,[14]Flood!$B$7:$T$169,O$1,FALSE),"")</f>
        <v/>
      </c>
      <c r="BT21" s="231" t="str">
        <f>IFERROR(VLOOKUP($B21,[14]Flood!$B$7:$T$169,P$1,FALSE),"")</f>
        <v/>
      </c>
      <c r="BU21" s="232" t="str">
        <f>IFERROR(VLOOKUP($B21,[14]Flood!$B$7:$T$169,Q$1,FALSE),"")</f>
        <v/>
      </c>
      <c r="BV21" s="233" t="str">
        <f>IFERROR(VLOOKUP($B21,[14]Flood!$B$7:$T$169,R$1,FALSE),"")</f>
        <v/>
      </c>
      <c r="BW21" s="231" t="str">
        <f>IFERROR(VLOOKUP($B21,[14]Flood!$B$7:$T$169,S$1,FALSE),"")</f>
        <v/>
      </c>
      <c r="BX21" s="234" t="str">
        <f>IFERROR(VLOOKUP($B21,[14]Flood!$B$7:$T$169,T$1,FALSE),"")</f>
        <v/>
      </c>
    </row>
    <row r="22" spans="1:76" s="119" customFormat="1" ht="14">
      <c r="A22" s="235" t="str">
        <f>'AAL mundo '!A49</f>
        <v>South Asia</v>
      </c>
      <c r="B22" s="236" t="str">
        <f>'AAL mundo '!B49</f>
        <v>BGD</v>
      </c>
      <c r="C22" s="236" t="str">
        <f>'AAL mundo '!C49</f>
        <v>Bangladesh</v>
      </c>
      <c r="D22" s="236" t="str">
        <f>'AAL mundo '!D49</f>
        <v/>
      </c>
      <c r="E22" s="237" t="str">
        <f>'AAL mundo '!E49</f>
        <v>Low income</v>
      </c>
      <c r="F22" s="222">
        <f>'AAL mundo '!F49</f>
        <v>381432</v>
      </c>
      <c r="G22" s="223">
        <f>VLOOKUP($B22,[14]Earthquake!$B$7:$T$222,G$1,FALSE)</f>
        <v>321.27</v>
      </c>
      <c r="H22" s="224">
        <f>VLOOKUP($B22,[14]Earthquake!$B$7:$T$222,H$1,FALSE)</f>
        <v>0.08</v>
      </c>
      <c r="I22" s="227">
        <f>VLOOKUP($B22,[14]Earthquake!$B$7:$T$222,I$1,FALSE)</f>
        <v>1197.3800000000001</v>
      </c>
      <c r="J22" s="228">
        <f>VLOOKUP($B22,[14]Earthquake!$B$7:$T$222,J$1,FALSE)</f>
        <v>0.31</v>
      </c>
      <c r="K22" s="224">
        <f>VLOOKUP($B22,[14]Earthquake!$B$7:$T$222,K$1,FALSE)</f>
        <v>2600.16</v>
      </c>
      <c r="L22" s="224">
        <f>VLOOKUP($B22,[14]Earthquake!$B$7:$T$222,L$1,FALSE)</f>
        <v>0.68</v>
      </c>
      <c r="M22" s="227">
        <f>VLOOKUP($B22,[14]Earthquake!$B$7:$T$222,M$1,FALSE)</f>
        <v>5980.3</v>
      </c>
      <c r="N22" s="228">
        <f>VLOOKUP($B22,[14]Earthquake!$B$7:$T$222,N$1,FALSE)</f>
        <v>1.57</v>
      </c>
      <c r="O22" s="224">
        <f>VLOOKUP($B22,[14]Earthquake!$B$7:$T$222,O$1,FALSE)</f>
        <v>9972.0499999999993</v>
      </c>
      <c r="P22" s="224">
        <f>VLOOKUP($B22,[14]Earthquake!$B$7:$T$222,P$1,FALSE)</f>
        <v>2.61</v>
      </c>
      <c r="Q22" s="227">
        <f>VLOOKUP($B22,[14]Earthquake!$B$7:$T$222,Q$1,FALSE)</f>
        <v>14953.21</v>
      </c>
      <c r="R22" s="228">
        <f>VLOOKUP($B22,[14]Earthquake!$B$7:$T$222,R$1,FALSE)</f>
        <v>3.92</v>
      </c>
      <c r="S22" s="224">
        <f>VLOOKUP($B22,[14]Earthquake!$B$7:$T$222,S$1,FALSE)</f>
        <v>18533.150000000001</v>
      </c>
      <c r="T22" s="229">
        <f>VLOOKUP($B22,[14]Earthquake!$B$7:$T$222,T$1,FALSE)</f>
        <v>4.8600000000000003</v>
      </c>
      <c r="U22" s="223">
        <f>VLOOKUP($B22,[14]Wind!$B$7:$T$222,G$1,FALSE)</f>
        <v>452.77</v>
      </c>
      <c r="V22" s="224">
        <f>VLOOKUP($B22,[14]Wind!$B$7:$T$222,H$1,FALSE)</f>
        <v>0.12</v>
      </c>
      <c r="W22" s="227">
        <f>VLOOKUP($B22,[14]Wind!$B$7:$T$222,I$1,FALSE)</f>
        <v>9705.84</v>
      </c>
      <c r="X22" s="228">
        <f>VLOOKUP($B22,[14]Wind!$B$7:$T$222,J$1,FALSE)</f>
        <v>2.54</v>
      </c>
      <c r="Y22" s="224">
        <f>VLOOKUP($B22,[14]Wind!$B$7:$T$222,K$1,FALSE)</f>
        <v>13545.05</v>
      </c>
      <c r="Z22" s="224">
        <f>VLOOKUP($B22,[14]Wind!$B$7:$T$222,L$1,FALSE)</f>
        <v>3.55</v>
      </c>
      <c r="AA22" s="227">
        <f>VLOOKUP($B22,[14]Wind!$B$7:$T$222,M$1,FALSE)</f>
        <v>17810.98</v>
      </c>
      <c r="AB22" s="228">
        <f>VLOOKUP($B22,[14]Wind!$B$7:$T$222,N$1,FALSE)</f>
        <v>4.67</v>
      </c>
      <c r="AC22" s="224">
        <f>VLOOKUP($B22,[14]Wind!$B$7:$T$222,O$1,FALSE)</f>
        <v>19852.02</v>
      </c>
      <c r="AD22" s="224">
        <f>VLOOKUP($B22,[14]Wind!$B$7:$T$222,P$1,FALSE)</f>
        <v>5.2</v>
      </c>
      <c r="AE22" s="227">
        <f>VLOOKUP($B22,[14]Wind!$B$7:$T$222,Q$1,FALSE)</f>
        <v>23479.03</v>
      </c>
      <c r="AF22" s="228">
        <f>VLOOKUP($B22,[14]Wind!$B$7:$T$222,R$1,FALSE)</f>
        <v>6.16</v>
      </c>
      <c r="AG22" s="224">
        <f>VLOOKUP($B22,[14]Wind!$B$7:$T$222,S$1,FALSE)</f>
        <v>24083.06</v>
      </c>
      <c r="AH22" s="229">
        <f>VLOOKUP($B22,[14]Wind!$B$7:$T$222,T$1,FALSE)</f>
        <v>6.31</v>
      </c>
      <c r="AI22" s="223">
        <f>VLOOKUP($B22,'[14]Storm Surge'!$B$7:$T$222,G$1,FALSE)</f>
        <v>147.65</v>
      </c>
      <c r="AJ22" s="224">
        <f>VLOOKUP($B22,'[14]Storm Surge'!$B$7:$T$222,H$1,FALSE)</f>
        <v>0.04</v>
      </c>
      <c r="AK22" s="227">
        <f>VLOOKUP($B22,'[14]Storm Surge'!$B$7:$T$222,I$1,FALSE)</f>
        <v>247.68</v>
      </c>
      <c r="AL22" s="228">
        <f>VLOOKUP($B22,'[14]Storm Surge'!$B$7:$T$222,J$1,FALSE)</f>
        <v>0.06</v>
      </c>
      <c r="AM22" s="224">
        <f>VLOOKUP($B22,'[14]Storm Surge'!$B$7:$T$222,K$1,FALSE)</f>
        <v>305.42</v>
      </c>
      <c r="AN22" s="224">
        <f>VLOOKUP($B22,'[14]Storm Surge'!$B$7:$T$222,L$1,FALSE)</f>
        <v>0.08</v>
      </c>
      <c r="AO22" s="227">
        <f>VLOOKUP($B22,'[14]Storm Surge'!$B$7:$T$222,M$1,FALSE)</f>
        <v>369.31</v>
      </c>
      <c r="AP22" s="228">
        <f>VLOOKUP($B22,'[14]Storm Surge'!$B$7:$T$222,N$1,FALSE)</f>
        <v>0.1</v>
      </c>
      <c r="AQ22" s="224">
        <f>VLOOKUP($B22,'[14]Storm Surge'!$B$7:$T$222,O$1,FALSE)</f>
        <v>433.09</v>
      </c>
      <c r="AR22" s="224">
        <f>VLOOKUP($B22,'[14]Storm Surge'!$B$7:$T$222,P$1,FALSE)</f>
        <v>0.11</v>
      </c>
      <c r="AS22" s="227">
        <f>VLOOKUP($B22,'[14]Storm Surge'!$B$7:$T$222,Q$1,FALSE)</f>
        <v>461.97</v>
      </c>
      <c r="AT22" s="228">
        <f>VLOOKUP($B22,'[14]Storm Surge'!$B$7:$T$222,R$1,FALSE)</f>
        <v>0.12</v>
      </c>
      <c r="AU22" s="224">
        <f>VLOOKUP($B22,'[14]Storm Surge'!$B$7:$T$222,S$1,FALSE)</f>
        <v>490.85</v>
      </c>
      <c r="AV22" s="229">
        <f>VLOOKUP($B22,'[14]Storm Surge'!$B$7:$T$222,T$1,FALSE)</f>
        <v>0.13</v>
      </c>
      <c r="AW22" s="223" t="str">
        <f>VLOOKUP($B22,[14]Tsunami!$B$7:$T$222,G$1,FALSE)</f>
        <v>---</v>
      </c>
      <c r="AX22" s="224" t="str">
        <f>VLOOKUP($B22,[14]Tsunami!$B$7:$T$222,H$1,FALSE)</f>
        <v>---</v>
      </c>
      <c r="AY22" s="227" t="str">
        <f>VLOOKUP($B22,[14]Tsunami!$B$7:$T$222,I$1,FALSE)</f>
        <v>---</v>
      </c>
      <c r="AZ22" s="228" t="str">
        <f>VLOOKUP($B22,[14]Tsunami!$B$7:$T$222,J$1,FALSE)</f>
        <v>---</v>
      </c>
      <c r="BA22" s="224" t="str">
        <f>VLOOKUP($B22,[14]Tsunami!$B$7:$T$222,K$1,FALSE)</f>
        <v>---</v>
      </c>
      <c r="BB22" s="224" t="str">
        <f>VLOOKUP($B22,[14]Tsunami!$B$7:$T$222,L$1,FALSE)</f>
        <v>---</v>
      </c>
      <c r="BC22" s="227" t="str">
        <f>VLOOKUP($B22,[14]Tsunami!$B$7:$T$222,M$1,FALSE)</f>
        <v>---</v>
      </c>
      <c r="BD22" s="228" t="str">
        <f>VLOOKUP($B22,[14]Tsunami!$B$7:$T$222,N$1,FALSE)</f>
        <v>---</v>
      </c>
      <c r="BE22" s="224">
        <f>VLOOKUP($B22,[14]Tsunami!$B$7:$T$222,O$1,FALSE)</f>
        <v>6.31</v>
      </c>
      <c r="BF22" s="224">
        <f>VLOOKUP($B22,[14]Tsunami!$B$7:$T$222,P$1,FALSE)</f>
        <v>0</v>
      </c>
      <c r="BG22" s="227">
        <f>VLOOKUP($B22,[14]Tsunami!$B$7:$T$222,Q$1,FALSE)</f>
        <v>130.88999999999999</v>
      </c>
      <c r="BH22" s="228">
        <f>VLOOKUP($B22,[14]Tsunami!$B$7:$T$222,R$1,FALSE)</f>
        <v>0.03</v>
      </c>
      <c r="BI22" s="224">
        <f>VLOOKUP($B22,[14]Tsunami!$B$7:$T$222,S$1,FALSE)</f>
        <v>349.24</v>
      </c>
      <c r="BJ22" s="229">
        <f>VLOOKUP($B22,[14]Tsunami!$B$7:$T$222,T$1,FALSE)</f>
        <v>0.09</v>
      </c>
      <c r="BK22" s="230">
        <f>IFERROR(VLOOKUP($B22,[14]Flood!$B$7:$T$169,G$1,FALSE),"")</f>
        <v>13564.153125707815</v>
      </c>
      <c r="BL22" s="231">
        <f>IFERROR(VLOOKUP($B22,[14]Flood!$B$7:$T$169,H$1,FALSE),"")</f>
        <v>3.5561130491693973</v>
      </c>
      <c r="BM22" s="232">
        <f>IFERROR(VLOOKUP($B22,[14]Flood!$B$7:$T$169,I$1,FALSE),"")</f>
        <v>21392.143763473054</v>
      </c>
      <c r="BN22" s="233">
        <f>IFERROR(VLOOKUP($B22,[14]Flood!$B$7:$T$169,J$1,FALSE),"")</f>
        <v>5.6083767915311391</v>
      </c>
      <c r="BO22" s="231">
        <f>IFERROR(VLOOKUP($B22,[14]Flood!$B$7:$T$169,K$1,FALSE),"")</f>
        <v>26924.613357271097</v>
      </c>
      <c r="BP22" s="231">
        <f>IFERROR(VLOOKUP($B22,[14]Flood!$B$7:$T$169,L$1,FALSE),"")</f>
        <v>7.0588239469344725</v>
      </c>
      <c r="BQ22" s="232">
        <f>IFERROR(VLOOKUP($B22,[14]Flood!$B$7:$T$169,M$1,FALSE),"")</f>
        <v>37213.633691021838</v>
      </c>
      <c r="BR22" s="233">
        <f>IFERROR(VLOOKUP($B22,[14]Flood!$B$7:$T$169,N$1,FALSE),"")</f>
        <v>9.7562956676476649</v>
      </c>
      <c r="BS22" s="231">
        <f>IFERROR(VLOOKUP($B22,[14]Flood!$B$7:$T$169,O$1,FALSE),"")</f>
        <v>45701.619110444779</v>
      </c>
      <c r="BT22" s="231">
        <f>IFERROR(VLOOKUP($B22,[14]Flood!$B$7:$T$169,P$1,FALSE),"")</f>
        <v>11.981590194436958</v>
      </c>
      <c r="BU22" s="232">
        <f>IFERROR(VLOOKUP($B22,[14]Flood!$B$7:$T$169,Q$1,FALSE),"")</f>
        <v>54302.58450352338</v>
      </c>
      <c r="BV22" s="233">
        <f>IFERROR(VLOOKUP($B22,[14]Flood!$B$7:$T$169,R$1,FALSE),"")</f>
        <v>14.236504672791842</v>
      </c>
      <c r="BW22" s="231">
        <f>IFERROR(VLOOKUP($B22,[14]Flood!$B$7:$T$169,S$1,FALSE),"")</f>
        <v>55641.722001006681</v>
      </c>
      <c r="BX22" s="234">
        <f>IFERROR(VLOOKUP($B22,[14]Flood!$B$7:$T$169,T$1,FALSE),"")</f>
        <v>14.587586254170255</v>
      </c>
    </row>
    <row r="23" spans="1:76" s="119" customFormat="1" ht="14">
      <c r="A23" s="235" t="str">
        <f>'AAL mundo '!A50</f>
        <v>LAC</v>
      </c>
      <c r="B23" s="236" t="str">
        <f>'AAL mundo '!B50</f>
        <v>BRB</v>
      </c>
      <c r="C23" s="236" t="str">
        <f>'AAL mundo '!C50</f>
        <v>Barbados</v>
      </c>
      <c r="D23" s="236" t="str">
        <f>'AAL mundo '!D50</f>
        <v>SIDS</v>
      </c>
      <c r="E23" s="237" t="str">
        <f>'AAL mundo '!E50</f>
        <v>High income: nonOECD</v>
      </c>
      <c r="F23" s="222">
        <f>'AAL mundo '!F50</f>
        <v>14036.5</v>
      </c>
      <c r="G23" s="223">
        <f>VLOOKUP($B23,[14]Earthquake!$B$7:$T$222,G$1,FALSE)</f>
        <v>35.97</v>
      </c>
      <c r="H23" s="224">
        <f>VLOOKUP($B23,[14]Earthquake!$B$7:$T$222,H$1,FALSE)</f>
        <v>0.26</v>
      </c>
      <c r="I23" s="227">
        <f>VLOOKUP($B23,[14]Earthquake!$B$7:$T$222,I$1,FALSE)</f>
        <v>186.24</v>
      </c>
      <c r="J23" s="228">
        <f>VLOOKUP($B23,[14]Earthquake!$B$7:$T$222,J$1,FALSE)</f>
        <v>1.33</v>
      </c>
      <c r="K23" s="224">
        <f>VLOOKUP($B23,[14]Earthquake!$B$7:$T$222,K$1,FALSE)</f>
        <v>499.03</v>
      </c>
      <c r="L23" s="224">
        <f>VLOOKUP($B23,[14]Earthquake!$B$7:$T$222,L$1,FALSE)</f>
        <v>3.56</v>
      </c>
      <c r="M23" s="227">
        <f>VLOOKUP($B23,[14]Earthquake!$B$7:$T$222,M$1,FALSE)</f>
        <v>1244.1600000000001</v>
      </c>
      <c r="N23" s="228">
        <f>VLOOKUP($B23,[14]Earthquake!$B$7:$T$222,N$1,FALSE)</f>
        <v>8.86</v>
      </c>
      <c r="O23" s="224">
        <f>VLOOKUP($B23,[14]Earthquake!$B$7:$T$222,O$1,FALSE)</f>
        <v>1978.38</v>
      </c>
      <c r="P23" s="224">
        <f>VLOOKUP($B23,[14]Earthquake!$B$7:$T$222,P$1,FALSE)</f>
        <v>14.09</v>
      </c>
      <c r="Q23" s="227">
        <f>VLOOKUP($B23,[14]Earthquake!$B$7:$T$222,Q$1,FALSE)</f>
        <v>2782.22</v>
      </c>
      <c r="R23" s="228">
        <f>VLOOKUP($B23,[14]Earthquake!$B$7:$T$222,R$1,FALSE)</f>
        <v>19.82</v>
      </c>
      <c r="S23" s="224">
        <f>VLOOKUP($B23,[14]Earthquake!$B$7:$T$222,S$1,FALSE)</f>
        <v>3201.05</v>
      </c>
      <c r="T23" s="229">
        <f>VLOOKUP($B23,[14]Earthquake!$B$7:$T$222,T$1,FALSE)</f>
        <v>22.81</v>
      </c>
      <c r="U23" s="223">
        <f>VLOOKUP($B23,[14]Wind!$B$7:$T$222,G$1,FALSE)</f>
        <v>81.36</v>
      </c>
      <c r="V23" s="224">
        <f>VLOOKUP($B23,[14]Wind!$B$7:$T$222,H$1,FALSE)</f>
        <v>0.57999999999999996</v>
      </c>
      <c r="W23" s="227">
        <f>VLOOKUP($B23,[14]Wind!$B$7:$T$222,I$1,FALSE)</f>
        <v>559.01</v>
      </c>
      <c r="X23" s="228">
        <f>VLOOKUP($B23,[14]Wind!$B$7:$T$222,J$1,FALSE)</f>
        <v>3.98</v>
      </c>
      <c r="Y23" s="224">
        <f>VLOOKUP($B23,[14]Wind!$B$7:$T$222,K$1,FALSE)</f>
        <v>1013.51</v>
      </c>
      <c r="Z23" s="224">
        <f>VLOOKUP($B23,[14]Wind!$B$7:$T$222,L$1,FALSE)</f>
        <v>7.22</v>
      </c>
      <c r="AA23" s="227">
        <f>VLOOKUP($B23,[14]Wind!$B$7:$T$222,M$1,FALSE)</f>
        <v>1738.23</v>
      </c>
      <c r="AB23" s="228">
        <f>VLOOKUP($B23,[14]Wind!$B$7:$T$222,N$1,FALSE)</f>
        <v>12.38</v>
      </c>
      <c r="AC23" s="224">
        <f>VLOOKUP($B23,[14]Wind!$B$7:$T$222,O$1,FALSE)</f>
        <v>2157.0300000000002</v>
      </c>
      <c r="AD23" s="224">
        <f>VLOOKUP($B23,[14]Wind!$B$7:$T$222,P$1,FALSE)</f>
        <v>15.37</v>
      </c>
      <c r="AE23" s="227">
        <f>VLOOKUP($B23,[14]Wind!$B$7:$T$222,Q$1,FALSE)</f>
        <v>2443.84</v>
      </c>
      <c r="AF23" s="228">
        <f>VLOOKUP($B23,[14]Wind!$B$7:$T$222,R$1,FALSE)</f>
        <v>17.41</v>
      </c>
      <c r="AG23" s="224">
        <f>VLOOKUP($B23,[14]Wind!$B$7:$T$222,S$1,FALSE)</f>
        <v>2730.64</v>
      </c>
      <c r="AH23" s="229">
        <f>VLOOKUP($B23,[14]Wind!$B$7:$T$222,T$1,FALSE)</f>
        <v>19.45</v>
      </c>
      <c r="AI23" s="223">
        <f>VLOOKUP($B23,'[14]Storm Surge'!$B$7:$T$222,G$1,FALSE)</f>
        <v>126.58</v>
      </c>
      <c r="AJ23" s="224">
        <f>VLOOKUP($B23,'[14]Storm Surge'!$B$7:$T$222,H$1,FALSE)</f>
        <v>0.9</v>
      </c>
      <c r="AK23" s="227">
        <f>VLOOKUP($B23,'[14]Storm Surge'!$B$7:$T$222,I$1,FALSE)</f>
        <v>639.79</v>
      </c>
      <c r="AL23" s="228">
        <f>VLOOKUP($B23,'[14]Storm Surge'!$B$7:$T$222,J$1,FALSE)</f>
        <v>4.5599999999999996</v>
      </c>
      <c r="AM23" s="224">
        <f>VLOOKUP($B23,'[14]Storm Surge'!$B$7:$T$222,K$1,FALSE)</f>
        <v>1483.82</v>
      </c>
      <c r="AN23" s="224">
        <f>VLOOKUP($B23,'[14]Storm Surge'!$B$7:$T$222,L$1,FALSE)</f>
        <v>10.57</v>
      </c>
      <c r="AO23" s="227">
        <f>VLOOKUP($B23,'[14]Storm Surge'!$B$7:$T$222,M$1,FALSE)</f>
        <v>2108.37</v>
      </c>
      <c r="AP23" s="228">
        <f>VLOOKUP($B23,'[14]Storm Surge'!$B$7:$T$222,N$1,FALSE)</f>
        <v>15.02</v>
      </c>
      <c r="AQ23" s="224">
        <f>VLOOKUP($B23,'[14]Storm Surge'!$B$7:$T$222,O$1,FALSE)</f>
        <v>2356.67</v>
      </c>
      <c r="AR23" s="224">
        <f>VLOOKUP($B23,'[14]Storm Surge'!$B$7:$T$222,P$1,FALSE)</f>
        <v>16.79</v>
      </c>
      <c r="AS23" s="227">
        <f>VLOOKUP($B23,'[14]Storm Surge'!$B$7:$T$222,Q$1,FALSE)</f>
        <v>2654.5</v>
      </c>
      <c r="AT23" s="228">
        <f>VLOOKUP($B23,'[14]Storm Surge'!$B$7:$T$222,R$1,FALSE)</f>
        <v>18.91</v>
      </c>
      <c r="AU23" s="224">
        <f>VLOOKUP($B23,'[14]Storm Surge'!$B$7:$T$222,S$1,FALSE)</f>
        <v>2940.48</v>
      </c>
      <c r="AV23" s="229">
        <f>VLOOKUP($B23,'[14]Storm Surge'!$B$7:$T$222,T$1,FALSE)</f>
        <v>20.95</v>
      </c>
      <c r="AW23" s="223" t="str">
        <f>VLOOKUP($B23,[14]Tsunami!$B$7:$T$222,G$1,FALSE)</f>
        <v>---</v>
      </c>
      <c r="AX23" s="224" t="str">
        <f>VLOOKUP($B23,[14]Tsunami!$B$7:$T$222,H$1,FALSE)</f>
        <v>---</v>
      </c>
      <c r="AY23" s="227" t="str">
        <f>VLOOKUP($B23,[14]Tsunami!$B$7:$T$222,I$1,FALSE)</f>
        <v>---</v>
      </c>
      <c r="AZ23" s="228" t="str">
        <f>VLOOKUP($B23,[14]Tsunami!$B$7:$T$222,J$1,FALSE)</f>
        <v>---</v>
      </c>
      <c r="BA23" s="224" t="str">
        <f>VLOOKUP($B23,[14]Tsunami!$B$7:$T$222,K$1,FALSE)</f>
        <v>---</v>
      </c>
      <c r="BB23" s="224" t="str">
        <f>VLOOKUP($B23,[14]Tsunami!$B$7:$T$222,L$1,FALSE)</f>
        <v>---</v>
      </c>
      <c r="BC23" s="227" t="str">
        <f>VLOOKUP($B23,[14]Tsunami!$B$7:$T$222,M$1,FALSE)</f>
        <v>---</v>
      </c>
      <c r="BD23" s="228" t="str">
        <f>VLOOKUP($B23,[14]Tsunami!$B$7:$T$222,N$1,FALSE)</f>
        <v>---</v>
      </c>
      <c r="BE23" s="224" t="str">
        <f>VLOOKUP($B23,[14]Tsunami!$B$7:$T$222,O$1,FALSE)</f>
        <v>---</v>
      </c>
      <c r="BF23" s="224" t="str">
        <f>VLOOKUP($B23,[14]Tsunami!$B$7:$T$222,P$1,FALSE)</f>
        <v>---</v>
      </c>
      <c r="BG23" s="227" t="str">
        <f>VLOOKUP($B23,[14]Tsunami!$B$7:$T$222,Q$1,FALSE)</f>
        <v>---</v>
      </c>
      <c r="BH23" s="228" t="str">
        <f>VLOOKUP($B23,[14]Tsunami!$B$7:$T$222,R$1,FALSE)</f>
        <v>---</v>
      </c>
      <c r="BI23" s="224" t="str">
        <f>VLOOKUP($B23,[14]Tsunami!$B$7:$T$222,S$1,FALSE)</f>
        <v>---</v>
      </c>
      <c r="BJ23" s="229" t="str">
        <f>VLOOKUP($B23,[14]Tsunami!$B$7:$T$222,T$1,FALSE)</f>
        <v>---</v>
      </c>
      <c r="BK23" s="230" t="str">
        <f>IFERROR(VLOOKUP($B23,[14]Flood!$B$7:$T$169,G$1,FALSE),"")</f>
        <v/>
      </c>
      <c r="BL23" s="231" t="str">
        <f>IFERROR(VLOOKUP($B23,[14]Flood!$B$7:$T$169,H$1,FALSE),"")</f>
        <v/>
      </c>
      <c r="BM23" s="232" t="str">
        <f>IFERROR(VLOOKUP($B23,[14]Flood!$B$7:$T$169,I$1,FALSE),"")</f>
        <v/>
      </c>
      <c r="BN23" s="233" t="str">
        <f>IFERROR(VLOOKUP($B23,[14]Flood!$B$7:$T$169,J$1,FALSE),"")</f>
        <v/>
      </c>
      <c r="BO23" s="231" t="str">
        <f>IFERROR(VLOOKUP($B23,[14]Flood!$B$7:$T$169,K$1,FALSE),"")</f>
        <v/>
      </c>
      <c r="BP23" s="231" t="str">
        <f>IFERROR(VLOOKUP($B23,[14]Flood!$B$7:$T$169,L$1,FALSE),"")</f>
        <v/>
      </c>
      <c r="BQ23" s="232" t="str">
        <f>IFERROR(VLOOKUP($B23,[14]Flood!$B$7:$T$169,M$1,FALSE),"")</f>
        <v/>
      </c>
      <c r="BR23" s="233" t="str">
        <f>IFERROR(VLOOKUP($B23,[14]Flood!$B$7:$T$169,N$1,FALSE),"")</f>
        <v/>
      </c>
      <c r="BS23" s="231" t="str">
        <f>IFERROR(VLOOKUP($B23,[14]Flood!$B$7:$T$169,O$1,FALSE),"")</f>
        <v/>
      </c>
      <c r="BT23" s="231" t="str">
        <f>IFERROR(VLOOKUP($B23,[14]Flood!$B$7:$T$169,P$1,FALSE),"")</f>
        <v/>
      </c>
      <c r="BU23" s="232" t="str">
        <f>IFERROR(VLOOKUP($B23,[14]Flood!$B$7:$T$169,Q$1,FALSE),"")</f>
        <v/>
      </c>
      <c r="BV23" s="233" t="str">
        <f>IFERROR(VLOOKUP($B23,[14]Flood!$B$7:$T$169,R$1,FALSE),"")</f>
        <v/>
      </c>
      <c r="BW23" s="231" t="str">
        <f>IFERROR(VLOOKUP($B23,[14]Flood!$B$7:$T$169,S$1,FALSE),"")</f>
        <v/>
      </c>
      <c r="BX23" s="234" t="str">
        <f>IFERROR(VLOOKUP($B23,[14]Flood!$B$7:$T$169,T$1,FALSE),"")</f>
        <v/>
      </c>
    </row>
    <row r="24" spans="1:76" s="119" customFormat="1" ht="14">
      <c r="A24" s="235" t="str">
        <f>'AAL mundo '!A51</f>
        <v>Europe and Central Asia</v>
      </c>
      <c r="B24" s="236" t="str">
        <f>'AAL mundo '!B51</f>
        <v>BLR</v>
      </c>
      <c r="C24" s="236" t="str">
        <f>'AAL mundo '!C51</f>
        <v>Belarus</v>
      </c>
      <c r="D24" s="236" t="str">
        <f>'AAL mundo '!D51</f>
        <v/>
      </c>
      <c r="E24" s="237" t="str">
        <f>'AAL mundo '!E51</f>
        <v>Upper middle income</v>
      </c>
      <c r="F24" s="222">
        <f>'AAL mundo '!F51</f>
        <v>229400</v>
      </c>
      <c r="G24" s="223" t="str">
        <f>VLOOKUP($B24,[14]Earthquake!$B$7:$T$222,G$1,FALSE)</f>
        <v>---</v>
      </c>
      <c r="H24" s="224" t="str">
        <f>VLOOKUP($B24,[14]Earthquake!$B$7:$T$222,H$1,FALSE)</f>
        <v>---</v>
      </c>
      <c r="I24" s="227" t="str">
        <f>VLOOKUP($B24,[14]Earthquake!$B$7:$T$222,I$1,FALSE)</f>
        <v>---</v>
      </c>
      <c r="J24" s="228" t="str">
        <f>VLOOKUP($B24,[14]Earthquake!$B$7:$T$222,J$1,FALSE)</f>
        <v>---</v>
      </c>
      <c r="K24" s="224" t="str">
        <f>VLOOKUP($B24,[14]Earthquake!$B$7:$T$222,K$1,FALSE)</f>
        <v>---</v>
      </c>
      <c r="L24" s="224" t="str">
        <f>VLOOKUP($B24,[14]Earthquake!$B$7:$T$222,L$1,FALSE)</f>
        <v>---</v>
      </c>
      <c r="M24" s="227" t="str">
        <f>VLOOKUP($B24,[14]Earthquake!$B$7:$T$222,M$1,FALSE)</f>
        <v>---</v>
      </c>
      <c r="N24" s="228" t="str">
        <f>VLOOKUP($B24,[14]Earthquake!$B$7:$T$222,N$1,FALSE)</f>
        <v>---</v>
      </c>
      <c r="O24" s="224" t="str">
        <f>VLOOKUP($B24,[14]Earthquake!$B$7:$T$222,O$1,FALSE)</f>
        <v>---</v>
      </c>
      <c r="P24" s="224" t="str">
        <f>VLOOKUP($B24,[14]Earthquake!$B$7:$T$222,P$1,FALSE)</f>
        <v>---</v>
      </c>
      <c r="Q24" s="227" t="str">
        <f>VLOOKUP($B24,[14]Earthquake!$B$7:$T$222,Q$1,FALSE)</f>
        <v>---</v>
      </c>
      <c r="R24" s="228" t="str">
        <f>VLOOKUP($B24,[14]Earthquake!$B$7:$T$222,R$1,FALSE)</f>
        <v>---</v>
      </c>
      <c r="S24" s="224" t="str">
        <f>VLOOKUP($B24,[14]Earthquake!$B$7:$T$222,S$1,FALSE)</f>
        <v>---</v>
      </c>
      <c r="T24" s="229" t="str">
        <f>VLOOKUP($B24,[14]Earthquake!$B$7:$T$222,T$1,FALSE)</f>
        <v>---</v>
      </c>
      <c r="U24" s="223" t="str">
        <f>VLOOKUP($B24,[14]Wind!$B$7:$T$222,G$1,FALSE)</f>
        <v>---</v>
      </c>
      <c r="V24" s="224" t="str">
        <f>VLOOKUP($B24,[14]Wind!$B$7:$T$222,H$1,FALSE)</f>
        <v>---</v>
      </c>
      <c r="W24" s="227" t="str">
        <f>VLOOKUP($B24,[14]Wind!$B$7:$T$222,I$1,FALSE)</f>
        <v>---</v>
      </c>
      <c r="X24" s="228" t="str">
        <f>VLOOKUP($B24,[14]Wind!$B$7:$T$222,J$1,FALSE)</f>
        <v>---</v>
      </c>
      <c r="Y24" s="224" t="str">
        <f>VLOOKUP($B24,[14]Wind!$B$7:$T$222,K$1,FALSE)</f>
        <v>---</v>
      </c>
      <c r="Z24" s="224" t="str">
        <f>VLOOKUP($B24,[14]Wind!$B$7:$T$222,L$1,FALSE)</f>
        <v>---</v>
      </c>
      <c r="AA24" s="227" t="str">
        <f>VLOOKUP($B24,[14]Wind!$B$7:$T$222,M$1,FALSE)</f>
        <v>---</v>
      </c>
      <c r="AB24" s="228" t="str">
        <f>VLOOKUP($B24,[14]Wind!$B$7:$T$222,N$1,FALSE)</f>
        <v>---</v>
      </c>
      <c r="AC24" s="224" t="str">
        <f>VLOOKUP($B24,[14]Wind!$B$7:$T$222,O$1,FALSE)</f>
        <v>---</v>
      </c>
      <c r="AD24" s="224" t="str">
        <f>VLOOKUP($B24,[14]Wind!$B$7:$T$222,P$1,FALSE)</f>
        <v>---</v>
      </c>
      <c r="AE24" s="227" t="str">
        <f>VLOOKUP($B24,[14]Wind!$B$7:$T$222,Q$1,FALSE)</f>
        <v>---</v>
      </c>
      <c r="AF24" s="228" t="str">
        <f>VLOOKUP($B24,[14]Wind!$B$7:$T$222,R$1,FALSE)</f>
        <v>---</v>
      </c>
      <c r="AG24" s="224" t="str">
        <f>VLOOKUP($B24,[14]Wind!$B$7:$T$222,S$1,FALSE)</f>
        <v>---</v>
      </c>
      <c r="AH24" s="229" t="str">
        <f>VLOOKUP($B24,[14]Wind!$B$7:$T$222,T$1,FALSE)</f>
        <v>---</v>
      </c>
      <c r="AI24" s="223" t="str">
        <f>VLOOKUP($B24,'[14]Storm Surge'!$B$7:$T$222,G$1,FALSE)</f>
        <v>---</v>
      </c>
      <c r="AJ24" s="224" t="str">
        <f>VLOOKUP($B24,'[14]Storm Surge'!$B$7:$T$222,H$1,FALSE)</f>
        <v>---</v>
      </c>
      <c r="AK24" s="227" t="str">
        <f>VLOOKUP($B24,'[14]Storm Surge'!$B$7:$T$222,I$1,FALSE)</f>
        <v>---</v>
      </c>
      <c r="AL24" s="228" t="str">
        <f>VLOOKUP($B24,'[14]Storm Surge'!$B$7:$T$222,J$1,FALSE)</f>
        <v>---</v>
      </c>
      <c r="AM24" s="224" t="str">
        <f>VLOOKUP($B24,'[14]Storm Surge'!$B$7:$T$222,K$1,FALSE)</f>
        <v>---</v>
      </c>
      <c r="AN24" s="224" t="str">
        <f>VLOOKUP($B24,'[14]Storm Surge'!$B$7:$T$222,L$1,FALSE)</f>
        <v>---</v>
      </c>
      <c r="AO24" s="227" t="str">
        <f>VLOOKUP($B24,'[14]Storm Surge'!$B$7:$T$222,M$1,FALSE)</f>
        <v>---</v>
      </c>
      <c r="AP24" s="228" t="str">
        <f>VLOOKUP($B24,'[14]Storm Surge'!$B$7:$T$222,N$1,FALSE)</f>
        <v>---</v>
      </c>
      <c r="AQ24" s="224" t="str">
        <f>VLOOKUP($B24,'[14]Storm Surge'!$B$7:$T$222,O$1,FALSE)</f>
        <v>---</v>
      </c>
      <c r="AR24" s="224" t="str">
        <f>VLOOKUP($B24,'[14]Storm Surge'!$B$7:$T$222,P$1,FALSE)</f>
        <v>---</v>
      </c>
      <c r="AS24" s="227" t="str">
        <f>VLOOKUP($B24,'[14]Storm Surge'!$B$7:$T$222,Q$1,FALSE)</f>
        <v>---</v>
      </c>
      <c r="AT24" s="228" t="str">
        <f>VLOOKUP($B24,'[14]Storm Surge'!$B$7:$T$222,R$1,FALSE)</f>
        <v>---</v>
      </c>
      <c r="AU24" s="224" t="str">
        <f>VLOOKUP($B24,'[14]Storm Surge'!$B$7:$T$222,S$1,FALSE)</f>
        <v>---</v>
      </c>
      <c r="AV24" s="229" t="str">
        <f>VLOOKUP($B24,'[14]Storm Surge'!$B$7:$T$222,T$1,FALSE)</f>
        <v>---</v>
      </c>
      <c r="AW24" s="223" t="str">
        <f>VLOOKUP($B24,[14]Tsunami!$B$7:$T$222,G$1,FALSE)</f>
        <v>---</v>
      </c>
      <c r="AX24" s="224" t="str">
        <f>VLOOKUP($B24,[14]Tsunami!$B$7:$T$222,H$1,FALSE)</f>
        <v>---</v>
      </c>
      <c r="AY24" s="227" t="str">
        <f>VLOOKUP($B24,[14]Tsunami!$B$7:$T$222,I$1,FALSE)</f>
        <v>---</v>
      </c>
      <c r="AZ24" s="228" t="str">
        <f>VLOOKUP($B24,[14]Tsunami!$B$7:$T$222,J$1,FALSE)</f>
        <v>---</v>
      </c>
      <c r="BA24" s="224" t="str">
        <f>VLOOKUP($B24,[14]Tsunami!$B$7:$T$222,K$1,FALSE)</f>
        <v>---</v>
      </c>
      <c r="BB24" s="224" t="str">
        <f>VLOOKUP($B24,[14]Tsunami!$B$7:$T$222,L$1,FALSE)</f>
        <v>---</v>
      </c>
      <c r="BC24" s="227" t="str">
        <f>VLOOKUP($B24,[14]Tsunami!$B$7:$T$222,M$1,FALSE)</f>
        <v>---</v>
      </c>
      <c r="BD24" s="228" t="str">
        <f>VLOOKUP($B24,[14]Tsunami!$B$7:$T$222,N$1,FALSE)</f>
        <v>---</v>
      </c>
      <c r="BE24" s="224" t="str">
        <f>VLOOKUP($B24,[14]Tsunami!$B$7:$T$222,O$1,FALSE)</f>
        <v>---</v>
      </c>
      <c r="BF24" s="224" t="str">
        <f>VLOOKUP($B24,[14]Tsunami!$B$7:$T$222,P$1,FALSE)</f>
        <v>---</v>
      </c>
      <c r="BG24" s="227" t="str">
        <f>VLOOKUP($B24,[14]Tsunami!$B$7:$T$222,Q$1,FALSE)</f>
        <v>---</v>
      </c>
      <c r="BH24" s="228" t="str">
        <f>VLOOKUP($B24,[14]Tsunami!$B$7:$T$222,R$1,FALSE)</f>
        <v>---</v>
      </c>
      <c r="BI24" s="224" t="str">
        <f>VLOOKUP($B24,[14]Tsunami!$B$7:$T$222,S$1,FALSE)</f>
        <v>---</v>
      </c>
      <c r="BJ24" s="229" t="str">
        <f>VLOOKUP($B24,[14]Tsunami!$B$7:$T$222,T$1,FALSE)</f>
        <v>---</v>
      </c>
      <c r="BK24" s="230">
        <f>IFERROR(VLOOKUP($B24,[14]Flood!$B$7:$T$169,G$1,FALSE),"")</f>
        <v>2442.485463182898</v>
      </c>
      <c r="BL24" s="231">
        <f>IFERROR(VLOOKUP($B24,[14]Flood!$B$7:$T$169,H$1,FALSE),"")</f>
        <v>1.0647277520413678</v>
      </c>
      <c r="BM24" s="232">
        <f>IFERROR(VLOOKUP($B24,[14]Flood!$B$7:$T$169,I$1,FALSE),"")</f>
        <v>4203.0652844290653</v>
      </c>
      <c r="BN24" s="233">
        <f>IFERROR(VLOOKUP($B24,[14]Flood!$B$7:$T$169,J$1,FALSE),"")</f>
        <v>1.8321993393326352</v>
      </c>
      <c r="BO24" s="231">
        <f>IFERROR(VLOOKUP($B24,[14]Flood!$B$7:$T$169,K$1,FALSE),"")</f>
        <v>5420.5269119854447</v>
      </c>
      <c r="BP24" s="231">
        <f>IFERROR(VLOOKUP($B24,[14]Flood!$B$7:$T$169,L$1,FALSE),"")</f>
        <v>2.3629149572735155</v>
      </c>
      <c r="BQ24" s="232">
        <f>IFERROR(VLOOKUP($B24,[14]Flood!$B$7:$T$169,M$1,FALSE),"")</f>
        <v>8145.3158938977458</v>
      </c>
      <c r="BR24" s="233">
        <f>IFERROR(VLOOKUP($B24,[14]Flood!$B$7:$T$169,N$1,FALSE),"")</f>
        <v>3.5507044001297934</v>
      </c>
      <c r="BS24" s="231">
        <f>IFERROR(VLOOKUP($B24,[14]Flood!$B$7:$T$169,O$1,FALSE),"")</f>
        <v>8731.4735201270541</v>
      </c>
      <c r="BT24" s="231">
        <f>IFERROR(VLOOKUP($B24,[14]Flood!$B$7:$T$169,P$1,FALSE),"")</f>
        <v>3.8062221099071731</v>
      </c>
      <c r="BU24" s="232">
        <f>IFERROR(VLOOKUP($B24,[14]Flood!$B$7:$T$169,Q$1,FALSE),"")</f>
        <v>9903.788772585669</v>
      </c>
      <c r="BV24" s="233">
        <f>IFERROR(VLOOKUP($B24,[14]Flood!$B$7:$T$169,R$1,FALSE),"")</f>
        <v>4.3172575294619309</v>
      </c>
      <c r="BW24" s="231">
        <f>IFERROR(VLOOKUP($B24,[14]Flood!$B$7:$T$169,S$1,FALSE),"")</f>
        <v>10750.000004249201</v>
      </c>
      <c r="BX24" s="234">
        <f>IFERROR(VLOOKUP($B24,[14]Flood!$B$7:$T$169,T$1,FALSE),"")</f>
        <v>4.6861377525061902</v>
      </c>
    </row>
    <row r="25" spans="1:76" s="119" customFormat="1" ht="14">
      <c r="A25" s="235" t="str">
        <f>'AAL mundo '!A52</f>
        <v>Europe and Central Asia</v>
      </c>
      <c r="B25" s="236" t="str">
        <f>'AAL mundo '!B52</f>
        <v>BEL</v>
      </c>
      <c r="C25" s="236" t="str">
        <f>'AAL mundo '!C52</f>
        <v>Belgium</v>
      </c>
      <c r="D25" s="236" t="str">
        <f>'AAL mundo '!D52</f>
        <v/>
      </c>
      <c r="E25" s="237" t="str">
        <f>'AAL mundo '!E52</f>
        <v>High income: OECD</v>
      </c>
      <c r="F25" s="222">
        <f>'AAL mundo '!F52</f>
        <v>1980550</v>
      </c>
      <c r="G25" s="223">
        <f>VLOOKUP($B25,[14]Earthquake!$B$7:$T$222,G$1,FALSE)</f>
        <v>328.41</v>
      </c>
      <c r="H25" s="224">
        <f>VLOOKUP($B25,[14]Earthquake!$B$7:$T$222,H$1,FALSE)</f>
        <v>0.02</v>
      </c>
      <c r="I25" s="227">
        <f>VLOOKUP($B25,[14]Earthquake!$B$7:$T$222,I$1,FALSE)</f>
        <v>1097.97</v>
      </c>
      <c r="J25" s="228">
        <f>VLOOKUP($B25,[14]Earthquake!$B$7:$T$222,J$1,FALSE)</f>
        <v>0.06</v>
      </c>
      <c r="K25" s="224">
        <f>VLOOKUP($B25,[14]Earthquake!$B$7:$T$222,K$1,FALSE)</f>
        <v>2862.71</v>
      </c>
      <c r="L25" s="224">
        <f>VLOOKUP($B25,[14]Earthquake!$B$7:$T$222,L$1,FALSE)</f>
        <v>0.14000000000000001</v>
      </c>
      <c r="M25" s="227">
        <f>VLOOKUP($B25,[14]Earthquake!$B$7:$T$222,M$1,FALSE)</f>
        <v>8264.85</v>
      </c>
      <c r="N25" s="228">
        <f>VLOOKUP($B25,[14]Earthquake!$B$7:$T$222,N$1,FALSE)</f>
        <v>0.42</v>
      </c>
      <c r="O25" s="224">
        <f>VLOOKUP($B25,[14]Earthquake!$B$7:$T$222,O$1,FALSE)</f>
        <v>16122.26</v>
      </c>
      <c r="P25" s="224">
        <f>VLOOKUP($B25,[14]Earthquake!$B$7:$T$222,P$1,FALSE)</f>
        <v>0.81</v>
      </c>
      <c r="Q25" s="227">
        <f>VLOOKUP($B25,[14]Earthquake!$B$7:$T$222,Q$1,FALSE)</f>
        <v>28768</v>
      </c>
      <c r="R25" s="228">
        <f>VLOOKUP($B25,[14]Earthquake!$B$7:$T$222,R$1,FALSE)</f>
        <v>1.45</v>
      </c>
      <c r="S25" s="224">
        <f>VLOOKUP($B25,[14]Earthquake!$B$7:$T$222,S$1,FALSE)</f>
        <v>38766.82</v>
      </c>
      <c r="T25" s="229">
        <f>VLOOKUP($B25,[14]Earthquake!$B$7:$T$222,T$1,FALSE)</f>
        <v>1.96</v>
      </c>
      <c r="U25" s="223" t="str">
        <f>VLOOKUP($B25,[14]Wind!$B$7:$T$222,G$1,FALSE)</f>
        <v>---</v>
      </c>
      <c r="V25" s="224" t="str">
        <f>VLOOKUP($B25,[14]Wind!$B$7:$T$222,H$1,FALSE)</f>
        <v>---</v>
      </c>
      <c r="W25" s="227" t="str">
        <f>VLOOKUP($B25,[14]Wind!$B$7:$T$222,I$1,FALSE)</f>
        <v>---</v>
      </c>
      <c r="X25" s="228" t="str">
        <f>VLOOKUP($B25,[14]Wind!$B$7:$T$222,J$1,FALSE)</f>
        <v>---</v>
      </c>
      <c r="Y25" s="224" t="str">
        <f>VLOOKUP($B25,[14]Wind!$B$7:$T$222,K$1,FALSE)</f>
        <v>---</v>
      </c>
      <c r="Z25" s="224" t="str">
        <f>VLOOKUP($B25,[14]Wind!$B$7:$T$222,L$1,FALSE)</f>
        <v>---</v>
      </c>
      <c r="AA25" s="227" t="str">
        <f>VLOOKUP($B25,[14]Wind!$B$7:$T$222,M$1,FALSE)</f>
        <v>---</v>
      </c>
      <c r="AB25" s="228" t="str">
        <f>VLOOKUP($B25,[14]Wind!$B$7:$T$222,N$1,FALSE)</f>
        <v>---</v>
      </c>
      <c r="AC25" s="224" t="str">
        <f>VLOOKUP($B25,[14]Wind!$B$7:$T$222,O$1,FALSE)</f>
        <v>---</v>
      </c>
      <c r="AD25" s="224" t="str">
        <f>VLOOKUP($B25,[14]Wind!$B$7:$T$222,P$1,FALSE)</f>
        <v>---</v>
      </c>
      <c r="AE25" s="227" t="str">
        <f>VLOOKUP($B25,[14]Wind!$B$7:$T$222,Q$1,FALSE)</f>
        <v>---</v>
      </c>
      <c r="AF25" s="228" t="str">
        <f>VLOOKUP($B25,[14]Wind!$B$7:$T$222,R$1,FALSE)</f>
        <v>---</v>
      </c>
      <c r="AG25" s="224" t="str">
        <f>VLOOKUP($B25,[14]Wind!$B$7:$T$222,S$1,FALSE)</f>
        <v>---</v>
      </c>
      <c r="AH25" s="229" t="str">
        <f>VLOOKUP($B25,[14]Wind!$B$7:$T$222,T$1,FALSE)</f>
        <v>---</v>
      </c>
      <c r="AI25" s="223" t="str">
        <f>VLOOKUP($B25,'[14]Storm Surge'!$B$7:$T$222,G$1,FALSE)</f>
        <v>---</v>
      </c>
      <c r="AJ25" s="224" t="str">
        <f>VLOOKUP($B25,'[14]Storm Surge'!$B$7:$T$222,H$1,FALSE)</f>
        <v>---</v>
      </c>
      <c r="AK25" s="227" t="str">
        <f>VLOOKUP($B25,'[14]Storm Surge'!$B$7:$T$222,I$1,FALSE)</f>
        <v>---</v>
      </c>
      <c r="AL25" s="228" t="str">
        <f>VLOOKUP($B25,'[14]Storm Surge'!$B$7:$T$222,J$1,FALSE)</f>
        <v>---</v>
      </c>
      <c r="AM25" s="224" t="str">
        <f>VLOOKUP($B25,'[14]Storm Surge'!$B$7:$T$222,K$1,FALSE)</f>
        <v>---</v>
      </c>
      <c r="AN25" s="224" t="str">
        <f>VLOOKUP($B25,'[14]Storm Surge'!$B$7:$T$222,L$1,FALSE)</f>
        <v>---</v>
      </c>
      <c r="AO25" s="227" t="str">
        <f>VLOOKUP($B25,'[14]Storm Surge'!$B$7:$T$222,M$1,FALSE)</f>
        <v>---</v>
      </c>
      <c r="AP25" s="228" t="str">
        <f>VLOOKUP($B25,'[14]Storm Surge'!$B$7:$T$222,N$1,FALSE)</f>
        <v>---</v>
      </c>
      <c r="AQ25" s="224" t="str">
        <f>VLOOKUP($B25,'[14]Storm Surge'!$B$7:$T$222,O$1,FALSE)</f>
        <v>---</v>
      </c>
      <c r="AR25" s="224" t="str">
        <f>VLOOKUP($B25,'[14]Storm Surge'!$B$7:$T$222,P$1,FALSE)</f>
        <v>---</v>
      </c>
      <c r="AS25" s="227" t="str">
        <f>VLOOKUP($B25,'[14]Storm Surge'!$B$7:$T$222,Q$1,FALSE)</f>
        <v>---</v>
      </c>
      <c r="AT25" s="228" t="str">
        <f>VLOOKUP($B25,'[14]Storm Surge'!$B$7:$T$222,R$1,FALSE)</f>
        <v>---</v>
      </c>
      <c r="AU25" s="224" t="str">
        <f>VLOOKUP($B25,'[14]Storm Surge'!$B$7:$T$222,S$1,FALSE)</f>
        <v>---</v>
      </c>
      <c r="AV25" s="229" t="str">
        <f>VLOOKUP($B25,'[14]Storm Surge'!$B$7:$T$222,T$1,FALSE)</f>
        <v>---</v>
      </c>
      <c r="AW25" s="223" t="str">
        <f>VLOOKUP($B25,[14]Tsunami!$B$7:$T$222,G$1,FALSE)</f>
        <v>---</v>
      </c>
      <c r="AX25" s="224" t="str">
        <f>VLOOKUP($B25,[14]Tsunami!$B$7:$T$222,H$1,FALSE)</f>
        <v>---</v>
      </c>
      <c r="AY25" s="227" t="str">
        <f>VLOOKUP($B25,[14]Tsunami!$B$7:$T$222,I$1,FALSE)</f>
        <v>---</v>
      </c>
      <c r="AZ25" s="228" t="str">
        <f>VLOOKUP($B25,[14]Tsunami!$B$7:$T$222,J$1,FALSE)</f>
        <v>---</v>
      </c>
      <c r="BA25" s="224" t="str">
        <f>VLOOKUP($B25,[14]Tsunami!$B$7:$T$222,K$1,FALSE)</f>
        <v>---</v>
      </c>
      <c r="BB25" s="224" t="str">
        <f>VLOOKUP($B25,[14]Tsunami!$B$7:$T$222,L$1,FALSE)</f>
        <v>---</v>
      </c>
      <c r="BC25" s="227" t="str">
        <f>VLOOKUP($B25,[14]Tsunami!$B$7:$T$222,M$1,FALSE)</f>
        <v>---</v>
      </c>
      <c r="BD25" s="228" t="str">
        <f>VLOOKUP($B25,[14]Tsunami!$B$7:$T$222,N$1,FALSE)</f>
        <v>---</v>
      </c>
      <c r="BE25" s="224" t="str">
        <f>VLOOKUP($B25,[14]Tsunami!$B$7:$T$222,O$1,FALSE)</f>
        <v>---</v>
      </c>
      <c r="BF25" s="224" t="str">
        <f>VLOOKUP($B25,[14]Tsunami!$B$7:$T$222,P$1,FALSE)</f>
        <v>---</v>
      </c>
      <c r="BG25" s="227" t="str">
        <f>VLOOKUP($B25,[14]Tsunami!$B$7:$T$222,Q$1,FALSE)</f>
        <v>---</v>
      </c>
      <c r="BH25" s="228" t="str">
        <f>VLOOKUP($B25,[14]Tsunami!$B$7:$T$222,R$1,FALSE)</f>
        <v>---</v>
      </c>
      <c r="BI25" s="224" t="str">
        <f>VLOOKUP($B25,[14]Tsunami!$B$7:$T$222,S$1,FALSE)</f>
        <v>---</v>
      </c>
      <c r="BJ25" s="229" t="str">
        <f>VLOOKUP($B25,[14]Tsunami!$B$7:$T$222,T$1,FALSE)</f>
        <v>---</v>
      </c>
      <c r="BK25" s="230">
        <f>IFERROR(VLOOKUP($B25,[14]Flood!$B$7:$T$169,G$1,FALSE),"")</f>
        <v>57.431645025936604</v>
      </c>
      <c r="BL25" s="231">
        <f>IFERROR(VLOOKUP($B25,[14]Flood!$B$7:$T$169,H$1,FALSE),"")</f>
        <v>2.8997826374459923E-3</v>
      </c>
      <c r="BM25" s="232">
        <f>IFERROR(VLOOKUP($B25,[14]Flood!$B$7:$T$169,I$1,FALSE),"")</f>
        <v>548.77818093385213</v>
      </c>
      <c r="BN25" s="233">
        <f>IFERROR(VLOOKUP($B25,[14]Flood!$B$7:$T$169,J$1,FALSE),"")</f>
        <v>2.7708372973863429E-2</v>
      </c>
      <c r="BO25" s="231">
        <f>IFERROR(VLOOKUP($B25,[14]Flood!$B$7:$T$169,K$1,FALSE),"")</f>
        <v>2350.5245283018871</v>
      </c>
      <c r="BP25" s="231">
        <f>IFERROR(VLOOKUP($B25,[14]Flood!$B$7:$T$169,L$1,FALSE),"")</f>
        <v>0.11868039323934701</v>
      </c>
      <c r="BQ25" s="232">
        <f>IFERROR(VLOOKUP($B25,[14]Flood!$B$7:$T$169,M$1,FALSE),"")</f>
        <v>5956.0615264797507</v>
      </c>
      <c r="BR25" s="233">
        <f>IFERROR(VLOOKUP($B25,[14]Flood!$B$7:$T$169,N$1,FALSE),"")</f>
        <v>0.30072765274695168</v>
      </c>
      <c r="BS25" s="231">
        <f>IFERROR(VLOOKUP($B25,[14]Flood!$B$7:$T$169,O$1,FALSE),"")</f>
        <v>13176.598027057496</v>
      </c>
      <c r="BT25" s="231">
        <f>IFERROR(VLOOKUP($B25,[14]Flood!$B$7:$T$169,P$1,FALSE),"")</f>
        <v>0.66529994330148168</v>
      </c>
      <c r="BU25" s="232">
        <f>IFERROR(VLOOKUP($B25,[14]Flood!$B$7:$T$169,Q$1,FALSE),"")</f>
        <v>19461.008859674192</v>
      </c>
      <c r="BV25" s="233">
        <f>IFERROR(VLOOKUP($B25,[14]Flood!$B$7:$T$169,R$1,FALSE),"")</f>
        <v>0.98260628914565107</v>
      </c>
      <c r="BW25" s="231">
        <f>IFERROR(VLOOKUP($B25,[14]Flood!$B$7:$T$169,S$1,FALSE),"")</f>
        <v>22500.165761646185</v>
      </c>
      <c r="BX25" s="234">
        <f>IFERROR(VLOOKUP($B25,[14]Flood!$B$7:$T$169,T$1,FALSE),"")</f>
        <v>1.1360564369314679</v>
      </c>
    </row>
    <row r="26" spans="1:76" s="119" customFormat="1" ht="14">
      <c r="A26" s="235" t="str">
        <f>'AAL mundo '!A53</f>
        <v>LAC</v>
      </c>
      <c r="B26" s="236" t="str">
        <f>'AAL mundo '!B53</f>
        <v>BLZ</v>
      </c>
      <c r="C26" s="236" t="str">
        <f>'AAL mundo '!C53</f>
        <v>Belize</v>
      </c>
      <c r="D26" s="236" t="str">
        <f>'AAL mundo '!D53</f>
        <v>SIDS</v>
      </c>
      <c r="E26" s="237" t="str">
        <f>'AAL mundo '!E53</f>
        <v>Upper middle income</v>
      </c>
      <c r="F26" s="222">
        <f>'AAL mundo '!F53</f>
        <v>5994.43</v>
      </c>
      <c r="G26" s="223">
        <f>VLOOKUP($B26,[14]Earthquake!$B$7:$T$222,G$1,FALSE)</f>
        <v>6.27</v>
      </c>
      <c r="H26" s="224">
        <f>VLOOKUP($B26,[14]Earthquake!$B$7:$T$222,H$1,FALSE)</f>
        <v>0.1</v>
      </c>
      <c r="I26" s="227">
        <f>VLOOKUP($B26,[14]Earthquake!$B$7:$T$222,I$1,FALSE)</f>
        <v>22.1</v>
      </c>
      <c r="J26" s="228">
        <f>VLOOKUP($B26,[14]Earthquake!$B$7:$T$222,J$1,FALSE)</f>
        <v>0.37</v>
      </c>
      <c r="K26" s="224">
        <f>VLOOKUP($B26,[14]Earthquake!$B$7:$T$222,K$1,FALSE)</f>
        <v>44.59</v>
      </c>
      <c r="L26" s="224">
        <f>VLOOKUP($B26,[14]Earthquake!$B$7:$T$222,L$1,FALSE)</f>
        <v>0.74</v>
      </c>
      <c r="M26" s="227">
        <f>VLOOKUP($B26,[14]Earthquake!$B$7:$T$222,M$1,FALSE)</f>
        <v>94.17</v>
      </c>
      <c r="N26" s="228">
        <f>VLOOKUP($B26,[14]Earthquake!$B$7:$T$222,N$1,FALSE)</f>
        <v>1.57</v>
      </c>
      <c r="O26" s="224">
        <f>VLOOKUP($B26,[14]Earthquake!$B$7:$T$222,O$1,FALSE)</f>
        <v>153.19</v>
      </c>
      <c r="P26" s="224">
        <f>VLOOKUP($B26,[14]Earthquake!$B$7:$T$222,P$1,FALSE)</f>
        <v>2.56</v>
      </c>
      <c r="Q26" s="227">
        <f>VLOOKUP($B26,[14]Earthquake!$B$7:$T$222,Q$1,FALSE)</f>
        <v>236.25</v>
      </c>
      <c r="R26" s="228">
        <f>VLOOKUP($B26,[14]Earthquake!$B$7:$T$222,R$1,FALSE)</f>
        <v>3.94</v>
      </c>
      <c r="S26" s="224">
        <f>VLOOKUP($B26,[14]Earthquake!$B$7:$T$222,S$1,FALSE)</f>
        <v>298.83999999999997</v>
      </c>
      <c r="T26" s="229">
        <f>VLOOKUP($B26,[14]Earthquake!$B$7:$T$222,T$1,FALSE)</f>
        <v>4.99</v>
      </c>
      <c r="U26" s="223">
        <f>VLOOKUP($B26,[14]Wind!$B$7:$T$222,G$1,FALSE)</f>
        <v>49.54</v>
      </c>
      <c r="V26" s="224">
        <f>VLOOKUP($B26,[14]Wind!$B$7:$T$222,H$1,FALSE)</f>
        <v>0.83</v>
      </c>
      <c r="W26" s="227">
        <f>VLOOKUP($B26,[14]Wind!$B$7:$T$222,I$1,FALSE)</f>
        <v>513.63</v>
      </c>
      <c r="X26" s="228">
        <f>VLOOKUP($B26,[14]Wind!$B$7:$T$222,J$1,FALSE)</f>
        <v>8.57</v>
      </c>
      <c r="Y26" s="224">
        <f>VLOOKUP($B26,[14]Wind!$B$7:$T$222,K$1,FALSE)</f>
        <v>815.2</v>
      </c>
      <c r="Z26" s="224">
        <f>VLOOKUP($B26,[14]Wind!$B$7:$T$222,L$1,FALSE)</f>
        <v>13.6</v>
      </c>
      <c r="AA26" s="227">
        <f>VLOOKUP($B26,[14]Wind!$B$7:$T$222,M$1,FALSE)</f>
        <v>1259.01</v>
      </c>
      <c r="AB26" s="228">
        <f>VLOOKUP($B26,[14]Wind!$B$7:$T$222,N$1,FALSE)</f>
        <v>21</v>
      </c>
      <c r="AC26" s="224">
        <f>VLOOKUP($B26,[14]Wind!$B$7:$T$222,O$1,FALSE)</f>
        <v>1547.03</v>
      </c>
      <c r="AD26" s="224">
        <f>VLOOKUP($B26,[14]Wind!$B$7:$T$222,P$1,FALSE)</f>
        <v>25.81</v>
      </c>
      <c r="AE26" s="227">
        <f>VLOOKUP($B26,[14]Wind!$B$7:$T$222,Q$1,FALSE)</f>
        <v>1754.13</v>
      </c>
      <c r="AF26" s="228">
        <f>VLOOKUP($B26,[14]Wind!$B$7:$T$222,R$1,FALSE)</f>
        <v>29.26</v>
      </c>
      <c r="AG26" s="224">
        <f>VLOOKUP($B26,[14]Wind!$B$7:$T$222,S$1,FALSE)</f>
        <v>1960.06</v>
      </c>
      <c r="AH26" s="229">
        <f>VLOOKUP($B26,[14]Wind!$B$7:$T$222,T$1,FALSE)</f>
        <v>32.700000000000003</v>
      </c>
      <c r="AI26" s="223">
        <f>VLOOKUP($B26,'[14]Storm Surge'!$B$7:$T$222,G$1,FALSE)</f>
        <v>62.26</v>
      </c>
      <c r="AJ26" s="224">
        <f>VLOOKUP($B26,'[14]Storm Surge'!$B$7:$T$222,H$1,FALSE)</f>
        <v>1.04</v>
      </c>
      <c r="AK26" s="227">
        <f>VLOOKUP($B26,'[14]Storm Surge'!$B$7:$T$222,I$1,FALSE)</f>
        <v>202.3</v>
      </c>
      <c r="AL26" s="228">
        <f>VLOOKUP($B26,'[14]Storm Surge'!$B$7:$T$222,J$1,FALSE)</f>
        <v>3.37</v>
      </c>
      <c r="AM26" s="224">
        <f>VLOOKUP($B26,'[14]Storm Surge'!$B$7:$T$222,K$1,FALSE)</f>
        <v>490.4</v>
      </c>
      <c r="AN26" s="224">
        <f>VLOOKUP($B26,'[14]Storm Surge'!$B$7:$T$222,L$1,FALSE)</f>
        <v>8.18</v>
      </c>
      <c r="AO26" s="227">
        <f>VLOOKUP($B26,'[14]Storm Surge'!$B$7:$T$222,M$1,FALSE)</f>
        <v>647.80999999999995</v>
      </c>
      <c r="AP26" s="228">
        <f>VLOOKUP($B26,'[14]Storm Surge'!$B$7:$T$222,N$1,FALSE)</f>
        <v>10.81</v>
      </c>
      <c r="AQ26" s="224">
        <f>VLOOKUP($B26,'[14]Storm Surge'!$B$7:$T$222,O$1,FALSE)</f>
        <v>697.27</v>
      </c>
      <c r="AR26" s="224">
        <f>VLOOKUP($B26,'[14]Storm Surge'!$B$7:$T$222,P$1,FALSE)</f>
        <v>11.63</v>
      </c>
      <c r="AS26" s="227">
        <f>VLOOKUP($B26,'[14]Storm Surge'!$B$7:$T$222,Q$1,FALSE)</f>
        <v>739.43</v>
      </c>
      <c r="AT26" s="228">
        <f>VLOOKUP($B26,'[14]Storm Surge'!$B$7:$T$222,R$1,FALSE)</f>
        <v>12.34</v>
      </c>
      <c r="AU26" s="224">
        <f>VLOOKUP($B26,'[14]Storm Surge'!$B$7:$T$222,S$1,FALSE)</f>
        <v>781.58</v>
      </c>
      <c r="AV26" s="229">
        <f>VLOOKUP($B26,'[14]Storm Surge'!$B$7:$T$222,T$1,FALSE)</f>
        <v>13.04</v>
      </c>
      <c r="AW26" s="223" t="str">
        <f>VLOOKUP($B26,[14]Tsunami!$B$7:$T$222,G$1,FALSE)</f>
        <v>---</v>
      </c>
      <c r="AX26" s="224" t="str">
        <f>VLOOKUP($B26,[14]Tsunami!$B$7:$T$222,H$1,FALSE)</f>
        <v>---</v>
      </c>
      <c r="AY26" s="227" t="str">
        <f>VLOOKUP($B26,[14]Tsunami!$B$7:$T$222,I$1,FALSE)</f>
        <v>---</v>
      </c>
      <c r="AZ26" s="228" t="str">
        <f>VLOOKUP($B26,[14]Tsunami!$B$7:$T$222,J$1,FALSE)</f>
        <v>---</v>
      </c>
      <c r="BA26" s="224" t="str">
        <f>VLOOKUP($B26,[14]Tsunami!$B$7:$T$222,K$1,FALSE)</f>
        <v>---</v>
      </c>
      <c r="BB26" s="224" t="str">
        <f>VLOOKUP($B26,[14]Tsunami!$B$7:$T$222,L$1,FALSE)</f>
        <v>---</v>
      </c>
      <c r="BC26" s="227" t="str">
        <f>VLOOKUP($B26,[14]Tsunami!$B$7:$T$222,M$1,FALSE)</f>
        <v>---</v>
      </c>
      <c r="BD26" s="228" t="str">
        <f>VLOOKUP($B26,[14]Tsunami!$B$7:$T$222,N$1,FALSE)</f>
        <v>---</v>
      </c>
      <c r="BE26" s="224" t="str">
        <f>VLOOKUP($B26,[14]Tsunami!$B$7:$T$222,O$1,FALSE)</f>
        <v>---</v>
      </c>
      <c r="BF26" s="224" t="str">
        <f>VLOOKUP($B26,[14]Tsunami!$B$7:$T$222,P$1,FALSE)</f>
        <v>---</v>
      </c>
      <c r="BG26" s="227" t="str">
        <f>VLOOKUP($B26,[14]Tsunami!$B$7:$T$222,Q$1,FALSE)</f>
        <v>---</v>
      </c>
      <c r="BH26" s="228" t="str">
        <f>VLOOKUP($B26,[14]Tsunami!$B$7:$T$222,R$1,FALSE)</f>
        <v>---</v>
      </c>
      <c r="BI26" s="224" t="str">
        <f>VLOOKUP($B26,[14]Tsunami!$B$7:$T$222,S$1,FALSE)</f>
        <v>---</v>
      </c>
      <c r="BJ26" s="229" t="str">
        <f>VLOOKUP($B26,[14]Tsunami!$B$7:$T$222,T$1,FALSE)</f>
        <v>---</v>
      </c>
      <c r="BK26" s="230">
        <f>IFERROR(VLOOKUP($B26,[14]Flood!$B$7:$T$169,G$1,FALSE),"")</f>
        <v>277.18626382456142</v>
      </c>
      <c r="BL26" s="231">
        <f>IFERROR(VLOOKUP($B26,[14]Flood!$B$7:$T$169,H$1,FALSE),"")</f>
        <v>4.6240637362445041</v>
      </c>
      <c r="BM26" s="232">
        <f>IFERROR(VLOOKUP($B26,[14]Flood!$B$7:$T$169,I$1,FALSE),"")</f>
        <v>365.55296877710322</v>
      </c>
      <c r="BN26" s="233">
        <f>IFERROR(VLOOKUP($B26,[14]Flood!$B$7:$T$169,J$1,FALSE),"")</f>
        <v>6.0982106518401782</v>
      </c>
      <c r="BO26" s="231">
        <f>IFERROR(VLOOKUP($B26,[14]Flood!$B$7:$T$169,K$1,FALSE),"")</f>
        <v>472.20269844789357</v>
      </c>
      <c r="BP26" s="231">
        <f>IFERROR(VLOOKUP($B26,[14]Flood!$B$7:$T$169,L$1,FALSE),"")</f>
        <v>7.8773577879447014</v>
      </c>
      <c r="BQ26" s="232">
        <f>IFERROR(VLOOKUP($B26,[14]Flood!$B$7:$T$169,M$1,FALSE),"")</f>
        <v>563.51151330376933</v>
      </c>
      <c r="BR26" s="233">
        <f>IFERROR(VLOOKUP($B26,[14]Flood!$B$7:$T$169,N$1,FALSE),"")</f>
        <v>9.4005854318720754</v>
      </c>
      <c r="BS26" s="231">
        <f>IFERROR(VLOOKUP($B26,[14]Flood!$B$7:$T$169,O$1,FALSE),"")</f>
        <v>832.33081115145228</v>
      </c>
      <c r="BT26" s="231">
        <f>IFERROR(VLOOKUP($B26,[14]Flood!$B$7:$T$169,P$1,FALSE),"")</f>
        <v>13.885070159322108</v>
      </c>
      <c r="BU26" s="232">
        <f>IFERROR(VLOOKUP($B26,[14]Flood!$B$7:$T$169,Q$1,FALSE),"")</f>
        <v>1084.000000268521</v>
      </c>
      <c r="BV26" s="233">
        <f>IFERROR(VLOOKUP($B26,[14]Flood!$B$7:$T$169,R$1,FALSE),"")</f>
        <v>18.083454144406073</v>
      </c>
      <c r="BW26" s="231">
        <f>IFERROR(VLOOKUP($B26,[14]Flood!$B$7:$T$169,S$1,FALSE),"")</f>
        <v>1084.0000016345289</v>
      </c>
      <c r="BX26" s="234">
        <f>IFERROR(VLOOKUP($B26,[14]Flood!$B$7:$T$169,T$1,FALSE),"")</f>
        <v>18.083454167194024</v>
      </c>
    </row>
    <row r="27" spans="1:76" s="119" customFormat="1" ht="14">
      <c r="A27" s="235" t="str">
        <f>'AAL mundo '!A54</f>
        <v>Sub-Saharan Africa</v>
      </c>
      <c r="B27" s="236" t="str">
        <f>'AAL mundo '!B54</f>
        <v>BEN</v>
      </c>
      <c r="C27" s="236" t="str">
        <f>'AAL mundo '!C54</f>
        <v>Benin</v>
      </c>
      <c r="D27" s="236" t="str">
        <f>'AAL mundo '!D54</f>
        <v/>
      </c>
      <c r="E27" s="237" t="str">
        <f>'AAL mundo '!E54</f>
        <v>Low income</v>
      </c>
      <c r="F27" s="222">
        <f>'AAL mundo '!F54</f>
        <v>21971.9</v>
      </c>
      <c r="G27" s="223" t="str">
        <f>VLOOKUP($B27,[14]Earthquake!$B$7:$T$222,G$1,FALSE)</f>
        <v>---</v>
      </c>
      <c r="H27" s="224" t="str">
        <f>VLOOKUP($B27,[14]Earthquake!$B$7:$T$222,H$1,FALSE)</f>
        <v>---</v>
      </c>
      <c r="I27" s="227">
        <f>VLOOKUP($B27,[14]Earthquake!$B$7:$T$222,I$1,FALSE)</f>
        <v>0.22</v>
      </c>
      <c r="J27" s="228">
        <f>VLOOKUP($B27,[14]Earthquake!$B$7:$T$222,J$1,FALSE)</f>
        <v>0</v>
      </c>
      <c r="K27" s="224">
        <f>VLOOKUP($B27,[14]Earthquake!$B$7:$T$222,K$1,FALSE)</f>
        <v>3.44</v>
      </c>
      <c r="L27" s="224">
        <f>VLOOKUP($B27,[14]Earthquake!$B$7:$T$222,L$1,FALSE)</f>
        <v>0.02</v>
      </c>
      <c r="M27" s="227">
        <f>VLOOKUP($B27,[14]Earthquake!$B$7:$T$222,M$1,FALSE)</f>
        <v>11.38</v>
      </c>
      <c r="N27" s="228">
        <f>VLOOKUP($B27,[14]Earthquake!$B$7:$T$222,N$1,FALSE)</f>
        <v>0.05</v>
      </c>
      <c r="O27" s="224">
        <f>VLOOKUP($B27,[14]Earthquake!$B$7:$T$222,O$1,FALSE)</f>
        <v>20.36</v>
      </c>
      <c r="P27" s="224">
        <f>VLOOKUP($B27,[14]Earthquake!$B$7:$T$222,P$1,FALSE)</f>
        <v>0.09</v>
      </c>
      <c r="Q27" s="227">
        <f>VLOOKUP($B27,[14]Earthquake!$B$7:$T$222,Q$1,FALSE)</f>
        <v>34.96</v>
      </c>
      <c r="R27" s="228">
        <f>VLOOKUP($B27,[14]Earthquake!$B$7:$T$222,R$1,FALSE)</f>
        <v>0.16</v>
      </c>
      <c r="S27" s="224">
        <f>VLOOKUP($B27,[14]Earthquake!$B$7:$T$222,S$1,FALSE)</f>
        <v>48.06</v>
      </c>
      <c r="T27" s="229">
        <f>VLOOKUP($B27,[14]Earthquake!$B$7:$T$222,T$1,FALSE)</f>
        <v>0.22</v>
      </c>
      <c r="U27" s="223" t="str">
        <f>VLOOKUP($B27,[14]Wind!$B$7:$T$222,G$1,FALSE)</f>
        <v>---</v>
      </c>
      <c r="V27" s="224" t="str">
        <f>VLOOKUP($B27,[14]Wind!$B$7:$T$222,H$1,FALSE)</f>
        <v>---</v>
      </c>
      <c r="W27" s="227" t="str">
        <f>VLOOKUP($B27,[14]Wind!$B$7:$T$222,I$1,FALSE)</f>
        <v>---</v>
      </c>
      <c r="X27" s="228" t="str">
        <f>VLOOKUP($B27,[14]Wind!$B$7:$T$222,J$1,FALSE)</f>
        <v>---</v>
      </c>
      <c r="Y27" s="224" t="str">
        <f>VLOOKUP($B27,[14]Wind!$B$7:$T$222,K$1,FALSE)</f>
        <v>---</v>
      </c>
      <c r="Z27" s="224" t="str">
        <f>VLOOKUP($B27,[14]Wind!$B$7:$T$222,L$1,FALSE)</f>
        <v>---</v>
      </c>
      <c r="AA27" s="227" t="str">
        <f>VLOOKUP($B27,[14]Wind!$B$7:$T$222,M$1,FALSE)</f>
        <v>---</v>
      </c>
      <c r="AB27" s="228" t="str">
        <f>VLOOKUP($B27,[14]Wind!$B$7:$T$222,N$1,FALSE)</f>
        <v>---</v>
      </c>
      <c r="AC27" s="224" t="str">
        <f>VLOOKUP($B27,[14]Wind!$B$7:$T$222,O$1,FALSE)</f>
        <v>---</v>
      </c>
      <c r="AD27" s="224" t="str">
        <f>VLOOKUP($B27,[14]Wind!$B$7:$T$222,P$1,FALSE)</f>
        <v>---</v>
      </c>
      <c r="AE27" s="227" t="str">
        <f>VLOOKUP($B27,[14]Wind!$B$7:$T$222,Q$1,FALSE)</f>
        <v>---</v>
      </c>
      <c r="AF27" s="228" t="str">
        <f>VLOOKUP($B27,[14]Wind!$B$7:$T$222,R$1,FALSE)</f>
        <v>---</v>
      </c>
      <c r="AG27" s="224" t="str">
        <f>VLOOKUP($B27,[14]Wind!$B$7:$T$222,S$1,FALSE)</f>
        <v>---</v>
      </c>
      <c r="AH27" s="229" t="str">
        <f>VLOOKUP($B27,[14]Wind!$B$7:$T$222,T$1,FALSE)</f>
        <v>---</v>
      </c>
      <c r="AI27" s="223" t="str">
        <f>VLOOKUP($B27,'[14]Storm Surge'!$B$7:$T$222,G$1,FALSE)</f>
        <v>---</v>
      </c>
      <c r="AJ27" s="224" t="str">
        <f>VLOOKUP($B27,'[14]Storm Surge'!$B$7:$T$222,H$1,FALSE)</f>
        <v>---</v>
      </c>
      <c r="AK27" s="227" t="str">
        <f>VLOOKUP($B27,'[14]Storm Surge'!$B$7:$T$222,I$1,FALSE)</f>
        <v>---</v>
      </c>
      <c r="AL27" s="228" t="str">
        <f>VLOOKUP($B27,'[14]Storm Surge'!$B$7:$T$222,J$1,FALSE)</f>
        <v>---</v>
      </c>
      <c r="AM27" s="224" t="str">
        <f>VLOOKUP($B27,'[14]Storm Surge'!$B$7:$T$222,K$1,FALSE)</f>
        <v>---</v>
      </c>
      <c r="AN27" s="224" t="str">
        <f>VLOOKUP($B27,'[14]Storm Surge'!$B$7:$T$222,L$1,FALSE)</f>
        <v>---</v>
      </c>
      <c r="AO27" s="227" t="str">
        <f>VLOOKUP($B27,'[14]Storm Surge'!$B$7:$T$222,M$1,FALSE)</f>
        <v>---</v>
      </c>
      <c r="AP27" s="228" t="str">
        <f>VLOOKUP($B27,'[14]Storm Surge'!$B$7:$T$222,N$1,FALSE)</f>
        <v>---</v>
      </c>
      <c r="AQ27" s="224" t="str">
        <f>VLOOKUP($B27,'[14]Storm Surge'!$B$7:$T$222,O$1,FALSE)</f>
        <v>---</v>
      </c>
      <c r="AR27" s="224" t="str">
        <f>VLOOKUP($B27,'[14]Storm Surge'!$B$7:$T$222,P$1,FALSE)</f>
        <v>---</v>
      </c>
      <c r="AS27" s="227" t="str">
        <f>VLOOKUP($B27,'[14]Storm Surge'!$B$7:$T$222,Q$1,FALSE)</f>
        <v>---</v>
      </c>
      <c r="AT27" s="228" t="str">
        <f>VLOOKUP($B27,'[14]Storm Surge'!$B$7:$T$222,R$1,FALSE)</f>
        <v>---</v>
      </c>
      <c r="AU27" s="224" t="str">
        <f>VLOOKUP($B27,'[14]Storm Surge'!$B$7:$T$222,S$1,FALSE)</f>
        <v>---</v>
      </c>
      <c r="AV27" s="229" t="str">
        <f>VLOOKUP($B27,'[14]Storm Surge'!$B$7:$T$222,T$1,FALSE)</f>
        <v>---</v>
      </c>
      <c r="AW27" s="223" t="str">
        <f>VLOOKUP($B27,[14]Tsunami!$B$7:$T$222,G$1,FALSE)</f>
        <v>---</v>
      </c>
      <c r="AX27" s="224" t="str">
        <f>VLOOKUP($B27,[14]Tsunami!$B$7:$T$222,H$1,FALSE)</f>
        <v>---</v>
      </c>
      <c r="AY27" s="227" t="str">
        <f>VLOOKUP($B27,[14]Tsunami!$B$7:$T$222,I$1,FALSE)</f>
        <v>---</v>
      </c>
      <c r="AZ27" s="228" t="str">
        <f>VLOOKUP($B27,[14]Tsunami!$B$7:$T$222,J$1,FALSE)</f>
        <v>---</v>
      </c>
      <c r="BA27" s="224" t="str">
        <f>VLOOKUP($B27,[14]Tsunami!$B$7:$T$222,K$1,FALSE)</f>
        <v>---</v>
      </c>
      <c r="BB27" s="224" t="str">
        <f>VLOOKUP($B27,[14]Tsunami!$B$7:$T$222,L$1,FALSE)</f>
        <v>---</v>
      </c>
      <c r="BC27" s="227" t="str">
        <f>VLOOKUP($B27,[14]Tsunami!$B$7:$T$222,M$1,FALSE)</f>
        <v>---</v>
      </c>
      <c r="BD27" s="228" t="str">
        <f>VLOOKUP($B27,[14]Tsunami!$B$7:$T$222,N$1,FALSE)</f>
        <v>---</v>
      </c>
      <c r="BE27" s="224" t="str">
        <f>VLOOKUP($B27,[14]Tsunami!$B$7:$T$222,O$1,FALSE)</f>
        <v>---</v>
      </c>
      <c r="BF27" s="224" t="str">
        <f>VLOOKUP($B27,[14]Tsunami!$B$7:$T$222,P$1,FALSE)</f>
        <v>---</v>
      </c>
      <c r="BG27" s="227" t="str">
        <f>VLOOKUP($B27,[14]Tsunami!$B$7:$T$222,Q$1,FALSE)</f>
        <v>---</v>
      </c>
      <c r="BH27" s="228" t="str">
        <f>VLOOKUP($B27,[14]Tsunami!$B$7:$T$222,R$1,FALSE)</f>
        <v>---</v>
      </c>
      <c r="BI27" s="224" t="str">
        <f>VLOOKUP($B27,[14]Tsunami!$B$7:$T$222,S$1,FALSE)</f>
        <v>---</v>
      </c>
      <c r="BJ27" s="229" t="str">
        <f>VLOOKUP($B27,[14]Tsunami!$B$7:$T$222,T$1,FALSE)</f>
        <v>---</v>
      </c>
      <c r="BK27" s="230">
        <f>IFERROR(VLOOKUP($B27,[14]Flood!$B$7:$T$169,G$1,FALSE),"")</f>
        <v>139.41567107019563</v>
      </c>
      <c r="BL27" s="231">
        <f>IFERROR(VLOOKUP($B27,[14]Flood!$B$7:$T$169,H$1,FALSE),"")</f>
        <v>0.63451804837176407</v>
      </c>
      <c r="BM27" s="232">
        <f>IFERROR(VLOOKUP($B27,[14]Flood!$B$7:$T$169,I$1,FALSE),"")</f>
        <v>318.99999259259255</v>
      </c>
      <c r="BN27" s="233">
        <f>IFERROR(VLOOKUP($B27,[14]Flood!$B$7:$T$169,J$1,FALSE),"")</f>
        <v>1.4518543803339379</v>
      </c>
      <c r="BO27" s="231">
        <f>IFERROR(VLOOKUP($B27,[14]Flood!$B$7:$T$169,K$1,FALSE),"")</f>
        <v>429.56370386461225</v>
      </c>
      <c r="BP27" s="231">
        <f>IFERROR(VLOOKUP($B27,[14]Flood!$B$7:$T$169,L$1,FALSE),"")</f>
        <v>1.9550594343894347</v>
      </c>
      <c r="BQ27" s="232">
        <f>IFERROR(VLOOKUP($B27,[14]Flood!$B$7:$T$169,M$1,FALSE),"")</f>
        <v>1056.4251385638299</v>
      </c>
      <c r="BR27" s="233">
        <f>IFERROR(VLOOKUP($B27,[14]Flood!$B$7:$T$169,N$1,FALSE),"")</f>
        <v>4.808073669386034</v>
      </c>
      <c r="BS27" s="231">
        <f>IFERROR(VLOOKUP($B27,[14]Flood!$B$7:$T$169,O$1,FALSE),"")</f>
        <v>1187.2677484237511</v>
      </c>
      <c r="BT27" s="231">
        <f>IFERROR(VLOOKUP($B27,[14]Flood!$B$7:$T$169,P$1,FALSE),"")</f>
        <v>5.4035734207044044</v>
      </c>
      <c r="BU27" s="232">
        <f>IFERROR(VLOOKUP($B27,[14]Flood!$B$7:$T$169,Q$1,FALSE),"")</f>
        <v>1393.3969948035751</v>
      </c>
      <c r="BV27" s="233">
        <f>IFERROR(VLOOKUP($B27,[14]Flood!$B$7:$T$169,R$1,FALSE),"")</f>
        <v>6.3417228132458963</v>
      </c>
      <c r="BW27" s="231">
        <f>IFERROR(VLOOKUP($B27,[14]Flood!$B$7:$T$169,S$1,FALSE),"")</f>
        <v>1498.4123136778117</v>
      </c>
      <c r="BX27" s="234">
        <f>IFERROR(VLOOKUP($B27,[14]Flood!$B$7:$T$169,T$1,FALSE),"")</f>
        <v>6.8196756478857621</v>
      </c>
    </row>
    <row r="28" spans="1:76" s="119" customFormat="1" ht="14">
      <c r="A28" s="235" t="str">
        <f>'AAL mundo '!A55</f>
        <v>North America</v>
      </c>
      <c r="B28" s="236" t="str">
        <f>'AAL mundo '!B55</f>
        <v>BMU</v>
      </c>
      <c r="C28" s="236" t="str">
        <f>'AAL mundo '!C55</f>
        <v>Bermuda</v>
      </c>
      <c r="D28" s="236" t="str">
        <f>'AAL mundo '!D55</f>
        <v>SIDS</v>
      </c>
      <c r="E28" s="237" t="str">
        <f>'AAL mundo '!E55</f>
        <v>High income: nonOECD</v>
      </c>
      <c r="F28" s="222">
        <f>'AAL mundo '!F55</f>
        <v>10451.9</v>
      </c>
      <c r="G28" s="223" t="str">
        <f>VLOOKUP($B28,[14]Earthquake!$B$7:$T$222,G$1,FALSE)</f>
        <v>---</v>
      </c>
      <c r="H28" s="224" t="str">
        <f>VLOOKUP($B28,[14]Earthquake!$B$7:$T$222,H$1,FALSE)</f>
        <v>---</v>
      </c>
      <c r="I28" s="227" t="str">
        <f>VLOOKUP($B28,[14]Earthquake!$B$7:$T$222,I$1,FALSE)</f>
        <v>---</v>
      </c>
      <c r="J28" s="228" t="str">
        <f>VLOOKUP($B28,[14]Earthquake!$B$7:$T$222,J$1,FALSE)</f>
        <v>---</v>
      </c>
      <c r="K28" s="224" t="str">
        <f>VLOOKUP($B28,[14]Earthquake!$B$7:$T$222,K$1,FALSE)</f>
        <v>---</v>
      </c>
      <c r="L28" s="224" t="str">
        <f>VLOOKUP($B28,[14]Earthquake!$B$7:$T$222,L$1,FALSE)</f>
        <v>---</v>
      </c>
      <c r="M28" s="227" t="str">
        <f>VLOOKUP($B28,[14]Earthquake!$B$7:$T$222,M$1,FALSE)</f>
        <v>---</v>
      </c>
      <c r="N28" s="228" t="str">
        <f>VLOOKUP($B28,[14]Earthquake!$B$7:$T$222,N$1,FALSE)</f>
        <v>---</v>
      </c>
      <c r="O28" s="224" t="str">
        <f>VLOOKUP($B28,[14]Earthquake!$B$7:$T$222,O$1,FALSE)</f>
        <v>---</v>
      </c>
      <c r="P28" s="224" t="str">
        <f>VLOOKUP($B28,[14]Earthquake!$B$7:$T$222,P$1,FALSE)</f>
        <v>---</v>
      </c>
      <c r="Q28" s="227" t="str">
        <f>VLOOKUP($B28,[14]Earthquake!$B$7:$T$222,Q$1,FALSE)</f>
        <v>---</v>
      </c>
      <c r="R28" s="228" t="str">
        <f>VLOOKUP($B28,[14]Earthquake!$B$7:$T$222,R$1,FALSE)</f>
        <v>---</v>
      </c>
      <c r="S28" s="224" t="str">
        <f>VLOOKUP($B28,[14]Earthquake!$B$7:$T$222,S$1,FALSE)</f>
        <v>---</v>
      </c>
      <c r="T28" s="229" t="str">
        <f>VLOOKUP($B28,[14]Earthquake!$B$7:$T$222,T$1,FALSE)</f>
        <v>---</v>
      </c>
      <c r="U28" s="223">
        <f>VLOOKUP($B28,[14]Wind!$B$7:$T$222,G$1,FALSE)</f>
        <v>323.60000000000002</v>
      </c>
      <c r="V28" s="224">
        <f>VLOOKUP($B28,[14]Wind!$B$7:$T$222,H$1,FALSE)</f>
        <v>3.1</v>
      </c>
      <c r="W28" s="227">
        <f>VLOOKUP($B28,[14]Wind!$B$7:$T$222,I$1,FALSE)</f>
        <v>711.34</v>
      </c>
      <c r="X28" s="228">
        <f>VLOOKUP($B28,[14]Wind!$B$7:$T$222,J$1,FALSE)</f>
        <v>6.81</v>
      </c>
      <c r="Y28" s="224">
        <f>VLOOKUP($B28,[14]Wind!$B$7:$T$222,K$1,FALSE)</f>
        <v>1227.9100000000001</v>
      </c>
      <c r="Z28" s="224">
        <f>VLOOKUP($B28,[14]Wind!$B$7:$T$222,L$1,FALSE)</f>
        <v>11.75</v>
      </c>
      <c r="AA28" s="227">
        <f>VLOOKUP($B28,[14]Wind!$B$7:$T$222,M$1,FALSE)</f>
        <v>2382.21</v>
      </c>
      <c r="AB28" s="228">
        <f>VLOOKUP($B28,[14]Wind!$B$7:$T$222,N$1,FALSE)</f>
        <v>22.79</v>
      </c>
      <c r="AC28" s="224">
        <f>VLOOKUP($B28,[14]Wind!$B$7:$T$222,O$1,FALSE)</f>
        <v>3182.84</v>
      </c>
      <c r="AD28" s="224">
        <f>VLOOKUP($B28,[14]Wind!$B$7:$T$222,P$1,FALSE)</f>
        <v>30.45</v>
      </c>
      <c r="AE28" s="227">
        <f>VLOOKUP($B28,[14]Wind!$B$7:$T$222,Q$1,FALSE)</f>
        <v>3722.22</v>
      </c>
      <c r="AF28" s="228">
        <f>VLOOKUP($B28,[14]Wind!$B$7:$T$222,R$1,FALSE)</f>
        <v>35.61</v>
      </c>
      <c r="AG28" s="224">
        <f>VLOOKUP($B28,[14]Wind!$B$7:$T$222,S$1,FALSE)</f>
        <v>3926.06</v>
      </c>
      <c r="AH28" s="229">
        <f>VLOOKUP($B28,[14]Wind!$B$7:$T$222,T$1,FALSE)</f>
        <v>37.56</v>
      </c>
      <c r="AI28" s="223" t="str">
        <f>VLOOKUP($B28,'[14]Storm Surge'!$B$7:$T$222,G$1,FALSE)</f>
        <v>---</v>
      </c>
      <c r="AJ28" s="224" t="str">
        <f>VLOOKUP($B28,'[14]Storm Surge'!$B$7:$T$222,H$1,FALSE)</f>
        <v>---</v>
      </c>
      <c r="AK28" s="227" t="str">
        <f>VLOOKUP($B28,'[14]Storm Surge'!$B$7:$T$222,I$1,FALSE)</f>
        <v>---</v>
      </c>
      <c r="AL28" s="228" t="str">
        <f>VLOOKUP($B28,'[14]Storm Surge'!$B$7:$T$222,J$1,FALSE)</f>
        <v>---</v>
      </c>
      <c r="AM28" s="224" t="str">
        <f>VLOOKUP($B28,'[14]Storm Surge'!$B$7:$T$222,K$1,FALSE)</f>
        <v>---</v>
      </c>
      <c r="AN28" s="224" t="str">
        <f>VLOOKUP($B28,'[14]Storm Surge'!$B$7:$T$222,L$1,FALSE)</f>
        <v>---</v>
      </c>
      <c r="AO28" s="227" t="str">
        <f>VLOOKUP($B28,'[14]Storm Surge'!$B$7:$T$222,M$1,FALSE)</f>
        <v>---</v>
      </c>
      <c r="AP28" s="228" t="str">
        <f>VLOOKUP($B28,'[14]Storm Surge'!$B$7:$T$222,N$1,FALSE)</f>
        <v>---</v>
      </c>
      <c r="AQ28" s="224" t="str">
        <f>VLOOKUP($B28,'[14]Storm Surge'!$B$7:$T$222,O$1,FALSE)</f>
        <v>---</v>
      </c>
      <c r="AR28" s="224" t="str">
        <f>VLOOKUP($B28,'[14]Storm Surge'!$B$7:$T$222,P$1,FALSE)</f>
        <v>---</v>
      </c>
      <c r="AS28" s="227" t="str">
        <f>VLOOKUP($B28,'[14]Storm Surge'!$B$7:$T$222,Q$1,FALSE)</f>
        <v>---</v>
      </c>
      <c r="AT28" s="228" t="str">
        <f>VLOOKUP($B28,'[14]Storm Surge'!$B$7:$T$222,R$1,FALSE)</f>
        <v>---</v>
      </c>
      <c r="AU28" s="224" t="str">
        <f>VLOOKUP($B28,'[14]Storm Surge'!$B$7:$T$222,S$1,FALSE)</f>
        <v>---</v>
      </c>
      <c r="AV28" s="229" t="str">
        <f>VLOOKUP($B28,'[14]Storm Surge'!$B$7:$T$222,T$1,FALSE)</f>
        <v>---</v>
      </c>
      <c r="AW28" s="223" t="str">
        <f>VLOOKUP($B28,[14]Tsunami!$B$7:$T$222,G$1,FALSE)</f>
        <v>---</v>
      </c>
      <c r="AX28" s="224" t="str">
        <f>VLOOKUP($B28,[14]Tsunami!$B$7:$T$222,H$1,FALSE)</f>
        <v>---</v>
      </c>
      <c r="AY28" s="227" t="str">
        <f>VLOOKUP($B28,[14]Tsunami!$B$7:$T$222,I$1,FALSE)</f>
        <v>---</v>
      </c>
      <c r="AZ28" s="228" t="str">
        <f>VLOOKUP($B28,[14]Tsunami!$B$7:$T$222,J$1,FALSE)</f>
        <v>---</v>
      </c>
      <c r="BA28" s="224" t="str">
        <f>VLOOKUP($B28,[14]Tsunami!$B$7:$T$222,K$1,FALSE)</f>
        <v>---</v>
      </c>
      <c r="BB28" s="224" t="str">
        <f>VLOOKUP($B28,[14]Tsunami!$B$7:$T$222,L$1,FALSE)</f>
        <v>---</v>
      </c>
      <c r="BC28" s="227" t="str">
        <f>VLOOKUP($B28,[14]Tsunami!$B$7:$T$222,M$1,FALSE)</f>
        <v>---</v>
      </c>
      <c r="BD28" s="228" t="str">
        <f>VLOOKUP($B28,[14]Tsunami!$B$7:$T$222,N$1,FALSE)</f>
        <v>---</v>
      </c>
      <c r="BE28" s="224" t="str">
        <f>VLOOKUP($B28,[14]Tsunami!$B$7:$T$222,O$1,FALSE)</f>
        <v>---</v>
      </c>
      <c r="BF28" s="224" t="str">
        <f>VLOOKUP($B28,[14]Tsunami!$B$7:$T$222,P$1,FALSE)</f>
        <v>---</v>
      </c>
      <c r="BG28" s="227" t="str">
        <f>VLOOKUP($B28,[14]Tsunami!$B$7:$T$222,Q$1,FALSE)</f>
        <v>---</v>
      </c>
      <c r="BH28" s="228" t="str">
        <f>VLOOKUP($B28,[14]Tsunami!$B$7:$T$222,R$1,FALSE)</f>
        <v>---</v>
      </c>
      <c r="BI28" s="224" t="str">
        <f>VLOOKUP($B28,[14]Tsunami!$B$7:$T$222,S$1,FALSE)</f>
        <v>---</v>
      </c>
      <c r="BJ28" s="229" t="str">
        <f>VLOOKUP($B28,[14]Tsunami!$B$7:$T$222,T$1,FALSE)</f>
        <v>---</v>
      </c>
      <c r="BK28" s="230" t="str">
        <f>IFERROR(VLOOKUP($B28,[14]Flood!$B$7:$T$169,G$1,FALSE),"")</f>
        <v/>
      </c>
      <c r="BL28" s="231" t="str">
        <f>IFERROR(VLOOKUP($B28,[14]Flood!$B$7:$T$169,H$1,FALSE),"")</f>
        <v/>
      </c>
      <c r="BM28" s="232" t="str">
        <f>IFERROR(VLOOKUP($B28,[14]Flood!$B$7:$T$169,I$1,FALSE),"")</f>
        <v/>
      </c>
      <c r="BN28" s="233" t="str">
        <f>IFERROR(VLOOKUP($B28,[14]Flood!$B$7:$T$169,J$1,FALSE),"")</f>
        <v/>
      </c>
      <c r="BO28" s="231" t="str">
        <f>IFERROR(VLOOKUP($B28,[14]Flood!$B$7:$T$169,K$1,FALSE),"")</f>
        <v/>
      </c>
      <c r="BP28" s="231" t="str">
        <f>IFERROR(VLOOKUP($B28,[14]Flood!$B$7:$T$169,L$1,FALSE),"")</f>
        <v/>
      </c>
      <c r="BQ28" s="232" t="str">
        <f>IFERROR(VLOOKUP($B28,[14]Flood!$B$7:$T$169,M$1,FALSE),"")</f>
        <v/>
      </c>
      <c r="BR28" s="233" t="str">
        <f>IFERROR(VLOOKUP($B28,[14]Flood!$B$7:$T$169,N$1,FALSE),"")</f>
        <v/>
      </c>
      <c r="BS28" s="231" t="str">
        <f>IFERROR(VLOOKUP($B28,[14]Flood!$B$7:$T$169,O$1,FALSE),"")</f>
        <v/>
      </c>
      <c r="BT28" s="231" t="str">
        <f>IFERROR(VLOOKUP($B28,[14]Flood!$B$7:$T$169,P$1,FALSE),"")</f>
        <v/>
      </c>
      <c r="BU28" s="232" t="str">
        <f>IFERROR(VLOOKUP($B28,[14]Flood!$B$7:$T$169,Q$1,FALSE),"")</f>
        <v/>
      </c>
      <c r="BV28" s="233" t="str">
        <f>IFERROR(VLOOKUP($B28,[14]Flood!$B$7:$T$169,R$1,FALSE),"")</f>
        <v/>
      </c>
      <c r="BW28" s="231" t="str">
        <f>IFERROR(VLOOKUP($B28,[14]Flood!$B$7:$T$169,S$1,FALSE),"")</f>
        <v/>
      </c>
      <c r="BX28" s="234" t="str">
        <f>IFERROR(VLOOKUP($B28,[14]Flood!$B$7:$T$169,T$1,FALSE),"")</f>
        <v/>
      </c>
    </row>
    <row r="29" spans="1:76" s="119" customFormat="1" ht="14">
      <c r="A29" s="235" t="str">
        <f>'AAL mundo '!A56</f>
        <v>South Asia</v>
      </c>
      <c r="B29" s="236" t="str">
        <f>'AAL mundo '!B56</f>
        <v>BTN</v>
      </c>
      <c r="C29" s="236" t="str">
        <f>'AAL mundo '!C56</f>
        <v>Bhutan</v>
      </c>
      <c r="D29" s="236" t="str">
        <f>'AAL mundo '!D56</f>
        <v/>
      </c>
      <c r="E29" s="237" t="str">
        <f>'AAL mundo '!E56</f>
        <v>Lower middle income</v>
      </c>
      <c r="F29" s="222">
        <f>'AAL mundo '!F56</f>
        <v>11083.7</v>
      </c>
      <c r="G29" s="223">
        <f>VLOOKUP($B29,[14]Earthquake!$B$7:$T$222,G$1,FALSE)</f>
        <v>9.9</v>
      </c>
      <c r="H29" s="224">
        <f>VLOOKUP($B29,[14]Earthquake!$B$7:$T$222,H$1,FALSE)</f>
        <v>0.09</v>
      </c>
      <c r="I29" s="227">
        <f>VLOOKUP($B29,[14]Earthquake!$B$7:$T$222,I$1,FALSE)</f>
        <v>54.03</v>
      </c>
      <c r="J29" s="228">
        <f>VLOOKUP($B29,[14]Earthquake!$B$7:$T$222,J$1,FALSE)</f>
        <v>0.49</v>
      </c>
      <c r="K29" s="224">
        <f>VLOOKUP($B29,[14]Earthquake!$B$7:$T$222,K$1,FALSE)</f>
        <v>147.44999999999999</v>
      </c>
      <c r="L29" s="224">
        <f>VLOOKUP($B29,[14]Earthquake!$B$7:$T$222,L$1,FALSE)</f>
        <v>1.33</v>
      </c>
      <c r="M29" s="227">
        <f>VLOOKUP($B29,[14]Earthquake!$B$7:$T$222,M$1,FALSE)</f>
        <v>419</v>
      </c>
      <c r="N29" s="228">
        <f>VLOOKUP($B29,[14]Earthquake!$B$7:$T$222,N$1,FALSE)</f>
        <v>3.78</v>
      </c>
      <c r="O29" s="224">
        <f>VLOOKUP($B29,[14]Earthquake!$B$7:$T$222,O$1,FALSE)</f>
        <v>789.07</v>
      </c>
      <c r="P29" s="224">
        <f>VLOOKUP($B29,[14]Earthquake!$B$7:$T$222,P$1,FALSE)</f>
        <v>7.12</v>
      </c>
      <c r="Q29" s="227">
        <f>VLOOKUP($B29,[14]Earthquake!$B$7:$T$222,Q$1,FALSE)</f>
        <v>1322.54</v>
      </c>
      <c r="R29" s="228">
        <f>VLOOKUP($B29,[14]Earthquake!$B$7:$T$222,R$1,FALSE)</f>
        <v>11.93</v>
      </c>
      <c r="S29" s="224">
        <f>VLOOKUP($B29,[14]Earthquake!$B$7:$T$222,S$1,FALSE)</f>
        <v>1710.56</v>
      </c>
      <c r="T29" s="229">
        <f>VLOOKUP($B29,[14]Earthquake!$B$7:$T$222,T$1,FALSE)</f>
        <v>15.43</v>
      </c>
      <c r="U29" s="223" t="str">
        <f>VLOOKUP($B29,[14]Wind!$B$7:$T$222,G$1,FALSE)</f>
        <v>---</v>
      </c>
      <c r="V29" s="224" t="str">
        <f>VLOOKUP($B29,[14]Wind!$B$7:$T$222,H$1,FALSE)</f>
        <v>---</v>
      </c>
      <c r="W29" s="227" t="str">
        <f>VLOOKUP($B29,[14]Wind!$B$7:$T$222,I$1,FALSE)</f>
        <v>---</v>
      </c>
      <c r="X29" s="228" t="str">
        <f>VLOOKUP($B29,[14]Wind!$B$7:$T$222,J$1,FALSE)</f>
        <v>---</v>
      </c>
      <c r="Y29" s="224" t="str">
        <f>VLOOKUP($B29,[14]Wind!$B$7:$T$222,K$1,FALSE)</f>
        <v>---</v>
      </c>
      <c r="Z29" s="224" t="str">
        <f>VLOOKUP($B29,[14]Wind!$B$7:$T$222,L$1,FALSE)</f>
        <v>---</v>
      </c>
      <c r="AA29" s="227" t="str">
        <f>VLOOKUP($B29,[14]Wind!$B$7:$T$222,M$1,FALSE)</f>
        <v>---</v>
      </c>
      <c r="AB29" s="228" t="str">
        <f>VLOOKUP($B29,[14]Wind!$B$7:$T$222,N$1,FALSE)</f>
        <v>---</v>
      </c>
      <c r="AC29" s="224" t="str">
        <f>VLOOKUP($B29,[14]Wind!$B$7:$T$222,O$1,FALSE)</f>
        <v>---</v>
      </c>
      <c r="AD29" s="224" t="str">
        <f>VLOOKUP($B29,[14]Wind!$B$7:$T$222,P$1,FALSE)</f>
        <v>---</v>
      </c>
      <c r="AE29" s="227" t="str">
        <f>VLOOKUP($B29,[14]Wind!$B$7:$T$222,Q$1,FALSE)</f>
        <v>---</v>
      </c>
      <c r="AF29" s="228" t="str">
        <f>VLOOKUP($B29,[14]Wind!$B$7:$T$222,R$1,FALSE)</f>
        <v>---</v>
      </c>
      <c r="AG29" s="224" t="str">
        <f>VLOOKUP($B29,[14]Wind!$B$7:$T$222,S$1,FALSE)</f>
        <v>---</v>
      </c>
      <c r="AH29" s="229" t="str">
        <f>VLOOKUP($B29,[14]Wind!$B$7:$T$222,T$1,FALSE)</f>
        <v>---</v>
      </c>
      <c r="AI29" s="223" t="str">
        <f>VLOOKUP($B29,'[14]Storm Surge'!$B$7:$T$222,G$1,FALSE)</f>
        <v>---</v>
      </c>
      <c r="AJ29" s="224" t="str">
        <f>VLOOKUP($B29,'[14]Storm Surge'!$B$7:$T$222,H$1,FALSE)</f>
        <v>---</v>
      </c>
      <c r="AK29" s="227" t="str">
        <f>VLOOKUP($B29,'[14]Storm Surge'!$B$7:$T$222,I$1,FALSE)</f>
        <v>---</v>
      </c>
      <c r="AL29" s="228" t="str">
        <f>VLOOKUP($B29,'[14]Storm Surge'!$B$7:$T$222,J$1,FALSE)</f>
        <v>---</v>
      </c>
      <c r="AM29" s="224" t="str">
        <f>VLOOKUP($B29,'[14]Storm Surge'!$B$7:$T$222,K$1,FALSE)</f>
        <v>---</v>
      </c>
      <c r="AN29" s="224" t="str">
        <f>VLOOKUP($B29,'[14]Storm Surge'!$B$7:$T$222,L$1,FALSE)</f>
        <v>---</v>
      </c>
      <c r="AO29" s="227" t="str">
        <f>VLOOKUP($B29,'[14]Storm Surge'!$B$7:$T$222,M$1,FALSE)</f>
        <v>---</v>
      </c>
      <c r="AP29" s="228" t="str">
        <f>VLOOKUP($B29,'[14]Storm Surge'!$B$7:$T$222,N$1,FALSE)</f>
        <v>---</v>
      </c>
      <c r="AQ29" s="224" t="str">
        <f>VLOOKUP($B29,'[14]Storm Surge'!$B$7:$T$222,O$1,FALSE)</f>
        <v>---</v>
      </c>
      <c r="AR29" s="224" t="str">
        <f>VLOOKUP($B29,'[14]Storm Surge'!$B$7:$T$222,P$1,FALSE)</f>
        <v>---</v>
      </c>
      <c r="AS29" s="227" t="str">
        <f>VLOOKUP($B29,'[14]Storm Surge'!$B$7:$T$222,Q$1,FALSE)</f>
        <v>---</v>
      </c>
      <c r="AT29" s="228" t="str">
        <f>VLOOKUP($B29,'[14]Storm Surge'!$B$7:$T$222,R$1,FALSE)</f>
        <v>---</v>
      </c>
      <c r="AU29" s="224" t="str">
        <f>VLOOKUP($B29,'[14]Storm Surge'!$B$7:$T$222,S$1,FALSE)</f>
        <v>---</v>
      </c>
      <c r="AV29" s="229" t="str">
        <f>VLOOKUP($B29,'[14]Storm Surge'!$B$7:$T$222,T$1,FALSE)</f>
        <v>---</v>
      </c>
      <c r="AW29" s="223" t="str">
        <f>VLOOKUP($B29,[14]Tsunami!$B$7:$T$222,G$1,FALSE)</f>
        <v>---</v>
      </c>
      <c r="AX29" s="224" t="str">
        <f>VLOOKUP($B29,[14]Tsunami!$B$7:$T$222,H$1,FALSE)</f>
        <v>---</v>
      </c>
      <c r="AY29" s="227" t="str">
        <f>VLOOKUP($B29,[14]Tsunami!$B$7:$T$222,I$1,FALSE)</f>
        <v>---</v>
      </c>
      <c r="AZ29" s="228" t="str">
        <f>VLOOKUP($B29,[14]Tsunami!$B$7:$T$222,J$1,FALSE)</f>
        <v>---</v>
      </c>
      <c r="BA29" s="224" t="str">
        <f>VLOOKUP($B29,[14]Tsunami!$B$7:$T$222,K$1,FALSE)</f>
        <v>---</v>
      </c>
      <c r="BB29" s="224" t="str">
        <f>VLOOKUP($B29,[14]Tsunami!$B$7:$T$222,L$1,FALSE)</f>
        <v>---</v>
      </c>
      <c r="BC29" s="227" t="str">
        <f>VLOOKUP($B29,[14]Tsunami!$B$7:$T$222,M$1,FALSE)</f>
        <v>---</v>
      </c>
      <c r="BD29" s="228" t="str">
        <f>VLOOKUP($B29,[14]Tsunami!$B$7:$T$222,N$1,FALSE)</f>
        <v>---</v>
      </c>
      <c r="BE29" s="224" t="str">
        <f>VLOOKUP($B29,[14]Tsunami!$B$7:$T$222,O$1,FALSE)</f>
        <v>---</v>
      </c>
      <c r="BF29" s="224" t="str">
        <f>VLOOKUP($B29,[14]Tsunami!$B$7:$T$222,P$1,FALSE)</f>
        <v>---</v>
      </c>
      <c r="BG29" s="227" t="str">
        <f>VLOOKUP($B29,[14]Tsunami!$B$7:$T$222,Q$1,FALSE)</f>
        <v>---</v>
      </c>
      <c r="BH29" s="228" t="str">
        <f>VLOOKUP($B29,[14]Tsunami!$B$7:$T$222,R$1,FALSE)</f>
        <v>---</v>
      </c>
      <c r="BI29" s="224" t="str">
        <f>VLOOKUP($B29,[14]Tsunami!$B$7:$T$222,S$1,FALSE)</f>
        <v>---</v>
      </c>
      <c r="BJ29" s="229" t="str">
        <f>VLOOKUP($B29,[14]Tsunami!$B$7:$T$222,T$1,FALSE)</f>
        <v>---</v>
      </c>
      <c r="BK29" s="230">
        <f>IFERROR(VLOOKUP($B29,[14]Flood!$B$7:$T$169,G$1,FALSE),"")</f>
        <v>474.20241399046103</v>
      </c>
      <c r="BL29" s="231">
        <f>IFERROR(VLOOKUP($B29,[14]Flood!$B$7:$T$169,H$1,FALSE),"")</f>
        <v>4.2783764806920166</v>
      </c>
      <c r="BM29" s="232">
        <f>IFERROR(VLOOKUP($B29,[14]Flood!$B$7:$T$169,I$1,FALSE),"")</f>
        <v>727.65691932290395</v>
      </c>
      <c r="BN29" s="233">
        <f>IFERROR(VLOOKUP($B29,[14]Flood!$B$7:$T$169,J$1,FALSE),"")</f>
        <v>6.5651083963198564</v>
      </c>
      <c r="BO29" s="231">
        <f>IFERROR(VLOOKUP($B29,[14]Flood!$B$7:$T$169,K$1,FALSE),"")</f>
        <v>744.17494839892447</v>
      </c>
      <c r="BP29" s="231">
        <f>IFERROR(VLOOKUP($B29,[14]Flood!$B$7:$T$169,L$1,FALSE),"")</f>
        <v>6.7141383148129634</v>
      </c>
      <c r="BQ29" s="232">
        <f>IFERROR(VLOOKUP($B29,[14]Flood!$B$7:$T$169,M$1,FALSE),"")</f>
        <v>793.72903562698605</v>
      </c>
      <c r="BR29" s="233">
        <f>IFERROR(VLOOKUP($B29,[14]Flood!$B$7:$T$169,N$1,FALSE),"")</f>
        <v>7.1612280702922844</v>
      </c>
      <c r="BS29" s="231">
        <f>IFERROR(VLOOKUP($B29,[14]Flood!$B$7:$T$169,O$1,FALSE),"")</f>
        <v>876.31918100708879</v>
      </c>
      <c r="BT29" s="231">
        <f>IFERROR(VLOOKUP($B29,[14]Flood!$B$7:$T$169,P$1,FALSE),"")</f>
        <v>7.9063776627578228</v>
      </c>
      <c r="BU29" s="232">
        <f>IFERROR(VLOOKUP($B29,[14]Flood!$B$7:$T$169,Q$1,FALSE),"")</f>
        <v>978.0423684960798</v>
      </c>
      <c r="BV29" s="233">
        <f>IFERROR(VLOOKUP($B29,[14]Flood!$B$7:$T$169,R$1,FALSE),"")</f>
        <v>8.8241504957377028</v>
      </c>
      <c r="BW29" s="231">
        <f>IFERROR(VLOOKUP($B29,[14]Flood!$B$7:$T$169,S$1,FALSE),"")</f>
        <v>1016.78201318603</v>
      </c>
      <c r="BX29" s="234">
        <f>IFERROR(VLOOKUP($B29,[14]Flood!$B$7:$T$169,T$1,FALSE),"")</f>
        <v>9.1736695614824466</v>
      </c>
    </row>
    <row r="30" spans="1:76" s="119" customFormat="1" ht="14">
      <c r="A30" s="235" t="str">
        <f>'AAL mundo '!A57</f>
        <v>LAC</v>
      </c>
      <c r="B30" s="236" t="str">
        <f>'AAL mundo '!B57</f>
        <v>BOL</v>
      </c>
      <c r="C30" s="236" t="str">
        <f>'AAL mundo '!C57</f>
        <v>Bolivia (Plurinational State of)</v>
      </c>
      <c r="D30" s="236" t="str">
        <f>'AAL mundo '!D57</f>
        <v/>
      </c>
      <c r="E30" s="237" t="str">
        <f>'AAL mundo '!E57</f>
        <v>Lower middle income</v>
      </c>
      <c r="F30" s="222">
        <f>'AAL mundo '!F57</f>
        <v>60590</v>
      </c>
      <c r="G30" s="223">
        <f>VLOOKUP($B30,[14]Earthquake!$B$7:$T$222,G$1,FALSE)</f>
        <v>183.17</v>
      </c>
      <c r="H30" s="224">
        <f>VLOOKUP($B30,[14]Earthquake!$B$7:$T$222,H$1,FALSE)</f>
        <v>0.3</v>
      </c>
      <c r="I30" s="227">
        <f>VLOOKUP($B30,[14]Earthquake!$B$7:$T$222,I$1,FALSE)</f>
        <v>483.48</v>
      </c>
      <c r="J30" s="228">
        <f>VLOOKUP($B30,[14]Earthquake!$B$7:$T$222,J$1,FALSE)</f>
        <v>0.8</v>
      </c>
      <c r="K30" s="224">
        <f>VLOOKUP($B30,[14]Earthquake!$B$7:$T$222,K$1,FALSE)</f>
        <v>912.91</v>
      </c>
      <c r="L30" s="224">
        <f>VLOOKUP($B30,[14]Earthquake!$B$7:$T$222,L$1,FALSE)</f>
        <v>1.51</v>
      </c>
      <c r="M30" s="227">
        <f>VLOOKUP($B30,[14]Earthquake!$B$7:$T$222,M$1,FALSE)</f>
        <v>1801.68</v>
      </c>
      <c r="N30" s="228">
        <f>VLOOKUP($B30,[14]Earthquake!$B$7:$T$222,N$1,FALSE)</f>
        <v>2.97</v>
      </c>
      <c r="O30" s="224">
        <f>VLOOKUP($B30,[14]Earthquake!$B$7:$T$222,O$1,FALSE)</f>
        <v>2703.56</v>
      </c>
      <c r="P30" s="224">
        <f>VLOOKUP($B30,[14]Earthquake!$B$7:$T$222,P$1,FALSE)</f>
        <v>4.46</v>
      </c>
      <c r="Q30" s="227">
        <f>VLOOKUP($B30,[14]Earthquake!$B$7:$T$222,Q$1,FALSE)</f>
        <v>3703.82</v>
      </c>
      <c r="R30" s="228">
        <f>VLOOKUP($B30,[14]Earthquake!$B$7:$T$222,R$1,FALSE)</f>
        <v>6.11</v>
      </c>
      <c r="S30" s="224">
        <f>VLOOKUP($B30,[14]Earthquake!$B$7:$T$222,S$1,FALSE)</f>
        <v>4252.97</v>
      </c>
      <c r="T30" s="229">
        <f>VLOOKUP($B30,[14]Earthquake!$B$7:$T$222,T$1,FALSE)</f>
        <v>7.02</v>
      </c>
      <c r="U30" s="223" t="str">
        <f>VLOOKUP($B30,[14]Wind!$B$7:$T$222,G$1,FALSE)</f>
        <v>---</v>
      </c>
      <c r="V30" s="224" t="str">
        <f>VLOOKUP($B30,[14]Wind!$B$7:$T$222,H$1,FALSE)</f>
        <v>---</v>
      </c>
      <c r="W30" s="227" t="str">
        <f>VLOOKUP($B30,[14]Wind!$B$7:$T$222,I$1,FALSE)</f>
        <v>---</v>
      </c>
      <c r="X30" s="228" t="str">
        <f>VLOOKUP($B30,[14]Wind!$B$7:$T$222,J$1,FALSE)</f>
        <v>---</v>
      </c>
      <c r="Y30" s="224" t="str">
        <f>VLOOKUP($B30,[14]Wind!$B$7:$T$222,K$1,FALSE)</f>
        <v>---</v>
      </c>
      <c r="Z30" s="224" t="str">
        <f>VLOOKUP($B30,[14]Wind!$B$7:$T$222,L$1,FALSE)</f>
        <v>---</v>
      </c>
      <c r="AA30" s="227" t="str">
        <f>VLOOKUP($B30,[14]Wind!$B$7:$T$222,M$1,FALSE)</f>
        <v>---</v>
      </c>
      <c r="AB30" s="228" t="str">
        <f>VLOOKUP($B30,[14]Wind!$B$7:$T$222,N$1,FALSE)</f>
        <v>---</v>
      </c>
      <c r="AC30" s="224" t="str">
        <f>VLOOKUP($B30,[14]Wind!$B$7:$T$222,O$1,FALSE)</f>
        <v>---</v>
      </c>
      <c r="AD30" s="224" t="str">
        <f>VLOOKUP($B30,[14]Wind!$B$7:$T$222,P$1,FALSE)</f>
        <v>---</v>
      </c>
      <c r="AE30" s="227" t="str">
        <f>VLOOKUP($B30,[14]Wind!$B$7:$T$222,Q$1,FALSE)</f>
        <v>---</v>
      </c>
      <c r="AF30" s="228" t="str">
        <f>VLOOKUP($B30,[14]Wind!$B$7:$T$222,R$1,FALSE)</f>
        <v>---</v>
      </c>
      <c r="AG30" s="224" t="str">
        <f>VLOOKUP($B30,[14]Wind!$B$7:$T$222,S$1,FALSE)</f>
        <v>---</v>
      </c>
      <c r="AH30" s="229" t="str">
        <f>VLOOKUP($B30,[14]Wind!$B$7:$T$222,T$1,FALSE)</f>
        <v>---</v>
      </c>
      <c r="AI30" s="223" t="str">
        <f>VLOOKUP($B30,'[14]Storm Surge'!$B$7:$T$222,G$1,FALSE)</f>
        <v>---</v>
      </c>
      <c r="AJ30" s="224" t="str">
        <f>VLOOKUP($B30,'[14]Storm Surge'!$B$7:$T$222,H$1,FALSE)</f>
        <v>---</v>
      </c>
      <c r="AK30" s="227" t="str">
        <f>VLOOKUP($B30,'[14]Storm Surge'!$B$7:$T$222,I$1,FALSE)</f>
        <v>---</v>
      </c>
      <c r="AL30" s="228" t="str">
        <f>VLOOKUP($B30,'[14]Storm Surge'!$B$7:$T$222,J$1,FALSE)</f>
        <v>---</v>
      </c>
      <c r="AM30" s="224" t="str">
        <f>VLOOKUP($B30,'[14]Storm Surge'!$B$7:$T$222,K$1,FALSE)</f>
        <v>---</v>
      </c>
      <c r="AN30" s="224" t="str">
        <f>VLOOKUP($B30,'[14]Storm Surge'!$B$7:$T$222,L$1,FALSE)</f>
        <v>---</v>
      </c>
      <c r="AO30" s="227" t="str">
        <f>VLOOKUP($B30,'[14]Storm Surge'!$B$7:$T$222,M$1,FALSE)</f>
        <v>---</v>
      </c>
      <c r="AP30" s="228" t="str">
        <f>VLOOKUP($B30,'[14]Storm Surge'!$B$7:$T$222,N$1,FALSE)</f>
        <v>---</v>
      </c>
      <c r="AQ30" s="224" t="str">
        <f>VLOOKUP($B30,'[14]Storm Surge'!$B$7:$T$222,O$1,FALSE)</f>
        <v>---</v>
      </c>
      <c r="AR30" s="224" t="str">
        <f>VLOOKUP($B30,'[14]Storm Surge'!$B$7:$T$222,P$1,FALSE)</f>
        <v>---</v>
      </c>
      <c r="AS30" s="227" t="str">
        <f>VLOOKUP($B30,'[14]Storm Surge'!$B$7:$T$222,Q$1,FALSE)</f>
        <v>---</v>
      </c>
      <c r="AT30" s="228" t="str">
        <f>VLOOKUP($B30,'[14]Storm Surge'!$B$7:$T$222,R$1,FALSE)</f>
        <v>---</v>
      </c>
      <c r="AU30" s="224" t="str">
        <f>VLOOKUP($B30,'[14]Storm Surge'!$B$7:$T$222,S$1,FALSE)</f>
        <v>---</v>
      </c>
      <c r="AV30" s="229" t="str">
        <f>VLOOKUP($B30,'[14]Storm Surge'!$B$7:$T$222,T$1,FALSE)</f>
        <v>---</v>
      </c>
      <c r="AW30" s="223" t="str">
        <f>VLOOKUP($B30,[14]Tsunami!$B$7:$T$222,G$1,FALSE)</f>
        <v>---</v>
      </c>
      <c r="AX30" s="224" t="str">
        <f>VLOOKUP($B30,[14]Tsunami!$B$7:$T$222,H$1,FALSE)</f>
        <v>---</v>
      </c>
      <c r="AY30" s="227" t="str">
        <f>VLOOKUP($B30,[14]Tsunami!$B$7:$T$222,I$1,FALSE)</f>
        <v>---</v>
      </c>
      <c r="AZ30" s="228" t="str">
        <f>VLOOKUP($B30,[14]Tsunami!$B$7:$T$222,J$1,FALSE)</f>
        <v>---</v>
      </c>
      <c r="BA30" s="224" t="str">
        <f>VLOOKUP($B30,[14]Tsunami!$B$7:$T$222,K$1,FALSE)</f>
        <v>---</v>
      </c>
      <c r="BB30" s="224" t="str">
        <f>VLOOKUP($B30,[14]Tsunami!$B$7:$T$222,L$1,FALSE)</f>
        <v>---</v>
      </c>
      <c r="BC30" s="227" t="str">
        <f>VLOOKUP($B30,[14]Tsunami!$B$7:$T$222,M$1,FALSE)</f>
        <v>---</v>
      </c>
      <c r="BD30" s="228" t="str">
        <f>VLOOKUP($B30,[14]Tsunami!$B$7:$T$222,N$1,FALSE)</f>
        <v>---</v>
      </c>
      <c r="BE30" s="224" t="str">
        <f>VLOOKUP($B30,[14]Tsunami!$B$7:$T$222,O$1,FALSE)</f>
        <v>---</v>
      </c>
      <c r="BF30" s="224" t="str">
        <f>VLOOKUP($B30,[14]Tsunami!$B$7:$T$222,P$1,FALSE)</f>
        <v>---</v>
      </c>
      <c r="BG30" s="227" t="str">
        <f>VLOOKUP($B30,[14]Tsunami!$B$7:$T$222,Q$1,FALSE)</f>
        <v>---</v>
      </c>
      <c r="BH30" s="228" t="str">
        <f>VLOOKUP($B30,[14]Tsunami!$B$7:$T$222,R$1,FALSE)</f>
        <v>---</v>
      </c>
      <c r="BI30" s="224" t="str">
        <f>VLOOKUP($B30,[14]Tsunami!$B$7:$T$222,S$1,FALSE)</f>
        <v>---</v>
      </c>
      <c r="BJ30" s="229" t="str">
        <f>VLOOKUP($B30,[14]Tsunami!$B$7:$T$222,T$1,FALSE)</f>
        <v>---</v>
      </c>
      <c r="BK30" s="230">
        <f>IFERROR(VLOOKUP($B30,[14]Flood!$B$7:$T$169,G$1,FALSE),"")</f>
        <v>376.80769678025848</v>
      </c>
      <c r="BL30" s="231">
        <f>IFERROR(VLOOKUP($B30,[14]Flood!$B$7:$T$169,H$1,FALSE),"")</f>
        <v>0.62189750252559572</v>
      </c>
      <c r="BM30" s="232">
        <f>IFERROR(VLOOKUP($B30,[14]Flood!$B$7:$T$169,I$1,FALSE),"")</f>
        <v>621.58477637333328</v>
      </c>
      <c r="BN30" s="233">
        <f>IFERROR(VLOOKUP($B30,[14]Flood!$B$7:$T$169,J$1,FALSE),"")</f>
        <v>1.0258867410023655</v>
      </c>
      <c r="BO30" s="231">
        <f>IFERROR(VLOOKUP($B30,[14]Flood!$B$7:$T$169,K$1,FALSE),"")</f>
        <v>759.98069316482736</v>
      </c>
      <c r="BP30" s="231">
        <f>IFERROR(VLOOKUP($B30,[14]Flood!$B$7:$T$169,L$1,FALSE),"")</f>
        <v>1.2543005333633064</v>
      </c>
      <c r="BQ30" s="232">
        <f>IFERROR(VLOOKUP($B30,[14]Flood!$B$7:$T$169,M$1,FALSE),"")</f>
        <v>860.73014159843365</v>
      </c>
      <c r="BR30" s="233">
        <f>IFERROR(VLOOKUP($B30,[14]Flood!$B$7:$T$169,N$1,FALSE),"")</f>
        <v>1.4205811876521435</v>
      </c>
      <c r="BS30" s="231">
        <f>IFERROR(VLOOKUP($B30,[14]Flood!$B$7:$T$169,O$1,FALSE),"")</f>
        <v>1000.4740770783029</v>
      </c>
      <c r="BT30" s="231">
        <f>IFERROR(VLOOKUP($B30,[14]Flood!$B$7:$T$169,P$1,FALSE),"")</f>
        <v>1.6512198004263128</v>
      </c>
      <c r="BU30" s="232">
        <f>IFERROR(VLOOKUP($B30,[14]Flood!$B$7:$T$169,Q$1,FALSE),"")</f>
        <v>1030.578962809836</v>
      </c>
      <c r="BV30" s="233">
        <f>IFERROR(VLOOKUP($B30,[14]Flood!$B$7:$T$169,R$1,FALSE),"")</f>
        <v>1.7009060287338438</v>
      </c>
      <c r="BW30" s="231">
        <f>IFERROR(VLOOKUP($B30,[14]Flood!$B$7:$T$169,S$1,FALSE),"")</f>
        <v>1060.6838485413689</v>
      </c>
      <c r="BX30" s="234">
        <f>IFERROR(VLOOKUP($B30,[14]Flood!$B$7:$T$169,T$1,FALSE),"")</f>
        <v>1.7505922570413748</v>
      </c>
    </row>
    <row r="31" spans="1:76" s="119" customFormat="1" ht="14">
      <c r="A31" s="235" t="str">
        <f>'AAL mundo '!A58</f>
        <v>Europe and Central Asia</v>
      </c>
      <c r="B31" s="236" t="str">
        <f>'AAL mundo '!B58</f>
        <v>BIH</v>
      </c>
      <c r="C31" s="236" t="str">
        <f>'AAL mundo '!C58</f>
        <v>Bosnia and Herzegovina</v>
      </c>
      <c r="D31" s="236" t="str">
        <f>'AAL mundo '!D58</f>
        <v/>
      </c>
      <c r="E31" s="237" t="str">
        <f>'AAL mundo '!E58</f>
        <v>Upper middle income</v>
      </c>
      <c r="F31" s="222">
        <f>'AAL mundo '!F58</f>
        <v>30656.2</v>
      </c>
      <c r="G31" s="223">
        <f>VLOOKUP($B31,[14]Earthquake!$B$7:$T$222,G$1,FALSE)</f>
        <v>29.99</v>
      </c>
      <c r="H31" s="224">
        <f>VLOOKUP($B31,[14]Earthquake!$B$7:$T$222,H$1,FALSE)</f>
        <v>0.1</v>
      </c>
      <c r="I31" s="227">
        <f>VLOOKUP($B31,[14]Earthquake!$B$7:$T$222,I$1,FALSE)</f>
        <v>75.02</v>
      </c>
      <c r="J31" s="228">
        <f>VLOOKUP($B31,[14]Earthquake!$B$7:$T$222,J$1,FALSE)</f>
        <v>0.24</v>
      </c>
      <c r="K31" s="224">
        <f>VLOOKUP($B31,[14]Earthquake!$B$7:$T$222,K$1,FALSE)</f>
        <v>152.05000000000001</v>
      </c>
      <c r="L31" s="224">
        <f>VLOOKUP($B31,[14]Earthquake!$B$7:$T$222,L$1,FALSE)</f>
        <v>0.5</v>
      </c>
      <c r="M31" s="227">
        <f>VLOOKUP($B31,[14]Earthquake!$B$7:$T$222,M$1,FALSE)</f>
        <v>351.48</v>
      </c>
      <c r="N31" s="228">
        <f>VLOOKUP($B31,[14]Earthquake!$B$7:$T$222,N$1,FALSE)</f>
        <v>1.1499999999999999</v>
      </c>
      <c r="O31" s="224">
        <f>VLOOKUP($B31,[14]Earthquake!$B$7:$T$222,O$1,FALSE)</f>
        <v>590.23</v>
      </c>
      <c r="P31" s="224">
        <f>VLOOKUP($B31,[14]Earthquake!$B$7:$T$222,P$1,FALSE)</f>
        <v>1.93</v>
      </c>
      <c r="Q31" s="227">
        <f>VLOOKUP($B31,[14]Earthquake!$B$7:$T$222,Q$1,FALSE)</f>
        <v>907.38</v>
      </c>
      <c r="R31" s="228">
        <f>VLOOKUP($B31,[14]Earthquake!$B$7:$T$222,R$1,FALSE)</f>
        <v>2.96</v>
      </c>
      <c r="S31" s="224">
        <f>VLOOKUP($B31,[14]Earthquake!$B$7:$T$222,S$1,FALSE)</f>
        <v>1124.3</v>
      </c>
      <c r="T31" s="229">
        <f>VLOOKUP($B31,[14]Earthquake!$B$7:$T$222,T$1,FALSE)</f>
        <v>3.67</v>
      </c>
      <c r="U31" s="223" t="str">
        <f>VLOOKUP($B31,[14]Wind!$B$7:$T$222,G$1,FALSE)</f>
        <v>---</v>
      </c>
      <c r="V31" s="224" t="str">
        <f>VLOOKUP($B31,[14]Wind!$B$7:$T$222,H$1,FALSE)</f>
        <v>---</v>
      </c>
      <c r="W31" s="227" t="str">
        <f>VLOOKUP($B31,[14]Wind!$B$7:$T$222,I$1,FALSE)</f>
        <v>---</v>
      </c>
      <c r="X31" s="228" t="str">
        <f>VLOOKUP($B31,[14]Wind!$B$7:$T$222,J$1,FALSE)</f>
        <v>---</v>
      </c>
      <c r="Y31" s="224" t="str">
        <f>VLOOKUP($B31,[14]Wind!$B$7:$T$222,K$1,FALSE)</f>
        <v>---</v>
      </c>
      <c r="Z31" s="224" t="str">
        <f>VLOOKUP($B31,[14]Wind!$B$7:$T$222,L$1,FALSE)</f>
        <v>---</v>
      </c>
      <c r="AA31" s="227" t="str">
        <f>VLOOKUP($B31,[14]Wind!$B$7:$T$222,M$1,FALSE)</f>
        <v>---</v>
      </c>
      <c r="AB31" s="228" t="str">
        <f>VLOOKUP($B31,[14]Wind!$B$7:$T$222,N$1,FALSE)</f>
        <v>---</v>
      </c>
      <c r="AC31" s="224" t="str">
        <f>VLOOKUP($B31,[14]Wind!$B$7:$T$222,O$1,FALSE)</f>
        <v>---</v>
      </c>
      <c r="AD31" s="224" t="str">
        <f>VLOOKUP($B31,[14]Wind!$B$7:$T$222,P$1,FALSE)</f>
        <v>---</v>
      </c>
      <c r="AE31" s="227" t="str">
        <f>VLOOKUP($B31,[14]Wind!$B$7:$T$222,Q$1,FALSE)</f>
        <v>---</v>
      </c>
      <c r="AF31" s="228" t="str">
        <f>VLOOKUP($B31,[14]Wind!$B$7:$T$222,R$1,FALSE)</f>
        <v>---</v>
      </c>
      <c r="AG31" s="224" t="str">
        <f>VLOOKUP($B31,[14]Wind!$B$7:$T$222,S$1,FALSE)</f>
        <v>---</v>
      </c>
      <c r="AH31" s="229" t="str">
        <f>VLOOKUP($B31,[14]Wind!$B$7:$T$222,T$1,FALSE)</f>
        <v>---</v>
      </c>
      <c r="AI31" s="223" t="str">
        <f>VLOOKUP($B31,'[14]Storm Surge'!$B$7:$T$222,G$1,FALSE)</f>
        <v>---</v>
      </c>
      <c r="AJ31" s="224" t="str">
        <f>VLOOKUP($B31,'[14]Storm Surge'!$B$7:$T$222,H$1,FALSE)</f>
        <v>---</v>
      </c>
      <c r="AK31" s="227" t="str">
        <f>VLOOKUP($B31,'[14]Storm Surge'!$B$7:$T$222,I$1,FALSE)</f>
        <v>---</v>
      </c>
      <c r="AL31" s="228" t="str">
        <f>VLOOKUP($B31,'[14]Storm Surge'!$B$7:$T$222,J$1,FALSE)</f>
        <v>---</v>
      </c>
      <c r="AM31" s="224" t="str">
        <f>VLOOKUP($B31,'[14]Storm Surge'!$B$7:$T$222,K$1,FALSE)</f>
        <v>---</v>
      </c>
      <c r="AN31" s="224" t="str">
        <f>VLOOKUP($B31,'[14]Storm Surge'!$B$7:$T$222,L$1,FALSE)</f>
        <v>---</v>
      </c>
      <c r="AO31" s="227" t="str">
        <f>VLOOKUP($B31,'[14]Storm Surge'!$B$7:$T$222,M$1,FALSE)</f>
        <v>---</v>
      </c>
      <c r="AP31" s="228" t="str">
        <f>VLOOKUP($B31,'[14]Storm Surge'!$B$7:$T$222,N$1,FALSE)</f>
        <v>---</v>
      </c>
      <c r="AQ31" s="224" t="str">
        <f>VLOOKUP($B31,'[14]Storm Surge'!$B$7:$T$222,O$1,FALSE)</f>
        <v>---</v>
      </c>
      <c r="AR31" s="224" t="str">
        <f>VLOOKUP($B31,'[14]Storm Surge'!$B$7:$T$222,P$1,FALSE)</f>
        <v>---</v>
      </c>
      <c r="AS31" s="227" t="str">
        <f>VLOOKUP($B31,'[14]Storm Surge'!$B$7:$T$222,Q$1,FALSE)</f>
        <v>---</v>
      </c>
      <c r="AT31" s="228" t="str">
        <f>VLOOKUP($B31,'[14]Storm Surge'!$B$7:$T$222,R$1,FALSE)</f>
        <v>---</v>
      </c>
      <c r="AU31" s="224" t="str">
        <f>VLOOKUP($B31,'[14]Storm Surge'!$B$7:$T$222,S$1,FALSE)</f>
        <v>---</v>
      </c>
      <c r="AV31" s="229" t="str">
        <f>VLOOKUP($B31,'[14]Storm Surge'!$B$7:$T$222,T$1,FALSE)</f>
        <v>---</v>
      </c>
      <c r="AW31" s="223" t="str">
        <f>VLOOKUP($B31,[14]Tsunami!$B$7:$T$222,G$1,FALSE)</f>
        <v>---</v>
      </c>
      <c r="AX31" s="224" t="str">
        <f>VLOOKUP($B31,[14]Tsunami!$B$7:$T$222,H$1,FALSE)</f>
        <v>---</v>
      </c>
      <c r="AY31" s="227" t="str">
        <f>VLOOKUP($B31,[14]Tsunami!$B$7:$T$222,I$1,FALSE)</f>
        <v>---</v>
      </c>
      <c r="AZ31" s="228" t="str">
        <f>VLOOKUP($B31,[14]Tsunami!$B$7:$T$222,J$1,FALSE)</f>
        <v>---</v>
      </c>
      <c r="BA31" s="224" t="str">
        <f>VLOOKUP($B31,[14]Tsunami!$B$7:$T$222,K$1,FALSE)</f>
        <v>---</v>
      </c>
      <c r="BB31" s="224" t="str">
        <f>VLOOKUP($B31,[14]Tsunami!$B$7:$T$222,L$1,FALSE)</f>
        <v>---</v>
      </c>
      <c r="BC31" s="227" t="str">
        <f>VLOOKUP($B31,[14]Tsunami!$B$7:$T$222,M$1,FALSE)</f>
        <v>---</v>
      </c>
      <c r="BD31" s="228" t="str">
        <f>VLOOKUP($B31,[14]Tsunami!$B$7:$T$222,N$1,FALSE)</f>
        <v>---</v>
      </c>
      <c r="BE31" s="224" t="str">
        <f>VLOOKUP($B31,[14]Tsunami!$B$7:$T$222,O$1,FALSE)</f>
        <v>---</v>
      </c>
      <c r="BF31" s="224" t="str">
        <f>VLOOKUP($B31,[14]Tsunami!$B$7:$T$222,P$1,FALSE)</f>
        <v>---</v>
      </c>
      <c r="BG31" s="227" t="str">
        <f>VLOOKUP($B31,[14]Tsunami!$B$7:$T$222,Q$1,FALSE)</f>
        <v>---</v>
      </c>
      <c r="BH31" s="228" t="str">
        <f>VLOOKUP($B31,[14]Tsunami!$B$7:$T$222,R$1,FALSE)</f>
        <v>---</v>
      </c>
      <c r="BI31" s="224" t="str">
        <f>VLOOKUP($B31,[14]Tsunami!$B$7:$T$222,S$1,FALSE)</f>
        <v>---</v>
      </c>
      <c r="BJ31" s="229" t="str">
        <f>VLOOKUP($B31,[14]Tsunami!$B$7:$T$222,T$1,FALSE)</f>
        <v>---</v>
      </c>
      <c r="BK31" s="230">
        <f>IFERROR(VLOOKUP($B31,[14]Flood!$B$7:$T$169,G$1,FALSE),"")</f>
        <v>329.69650105440741</v>
      </c>
      <c r="BL31" s="231">
        <f>IFERROR(VLOOKUP($B31,[14]Flood!$B$7:$T$169,H$1,FALSE),"")</f>
        <v>1.0754643467044429</v>
      </c>
      <c r="BM31" s="232">
        <f>IFERROR(VLOOKUP($B31,[14]Flood!$B$7:$T$169,I$1,FALSE),"")</f>
        <v>526.77425767979764</v>
      </c>
      <c r="BN31" s="233">
        <f>IFERROR(VLOOKUP($B31,[14]Flood!$B$7:$T$169,J$1,FALSE),"")</f>
        <v>1.7183286176362289</v>
      </c>
      <c r="BO31" s="231">
        <f>IFERROR(VLOOKUP($B31,[14]Flood!$B$7:$T$169,K$1,FALSE),"")</f>
        <v>665.02881893747735</v>
      </c>
      <c r="BP31" s="231">
        <f>IFERROR(VLOOKUP($B31,[14]Flood!$B$7:$T$169,L$1,FALSE),"")</f>
        <v>2.1693126314986113</v>
      </c>
      <c r="BQ31" s="232">
        <f>IFERROR(VLOOKUP($B31,[14]Flood!$B$7:$T$169,M$1,FALSE),"")</f>
        <v>1024.6563404102292</v>
      </c>
      <c r="BR31" s="233">
        <f>IFERROR(VLOOKUP($B31,[14]Flood!$B$7:$T$169,N$1,FALSE),"")</f>
        <v>3.3424114548124986</v>
      </c>
      <c r="BS31" s="231">
        <f>IFERROR(VLOOKUP($B31,[14]Flood!$B$7:$T$169,O$1,FALSE),"")</f>
        <v>1243.6981264986543</v>
      </c>
      <c r="BT31" s="231">
        <f>IFERROR(VLOOKUP($B31,[14]Flood!$B$7:$T$169,P$1,FALSE),"")</f>
        <v>4.0569220141395679</v>
      </c>
      <c r="BU31" s="232">
        <f>IFERROR(VLOOKUP($B31,[14]Flood!$B$7:$T$169,Q$1,FALSE),"")</f>
        <v>1455.9648036864855</v>
      </c>
      <c r="BV31" s="233">
        <f>IFERROR(VLOOKUP($B31,[14]Flood!$B$7:$T$169,R$1,FALSE),"")</f>
        <v>4.749332284126818</v>
      </c>
      <c r="BW31" s="231">
        <f>IFERROR(VLOOKUP($B31,[14]Flood!$B$7:$T$169,S$1,FALSE),"")</f>
        <v>1582.4058186788154</v>
      </c>
      <c r="BX31" s="234">
        <f>IFERROR(VLOOKUP($B31,[14]Flood!$B$7:$T$169,T$1,FALSE),"")</f>
        <v>5.1617807121522414</v>
      </c>
    </row>
    <row r="32" spans="1:76" s="119" customFormat="1" ht="14">
      <c r="A32" s="235" t="str">
        <f>'AAL mundo '!A59</f>
        <v>Sub-Saharan Africa</v>
      </c>
      <c r="B32" s="236" t="str">
        <f>'AAL mundo '!B59</f>
        <v>BWA</v>
      </c>
      <c r="C32" s="236" t="str">
        <f>'AAL mundo '!C59</f>
        <v>Botswana</v>
      </c>
      <c r="D32" s="236" t="str">
        <f>'AAL mundo '!D59</f>
        <v/>
      </c>
      <c r="E32" s="237" t="str">
        <f>'AAL mundo '!E59</f>
        <v>Upper middle income</v>
      </c>
      <c r="F32" s="222">
        <f>'AAL mundo '!F59</f>
        <v>90628.6</v>
      </c>
      <c r="G32" s="223">
        <f>VLOOKUP($B32,[14]Earthquake!$B$7:$T$222,G$1,FALSE)</f>
        <v>72.72</v>
      </c>
      <c r="H32" s="224">
        <f>VLOOKUP($B32,[14]Earthquake!$B$7:$T$222,H$1,FALSE)</f>
        <v>0.08</v>
      </c>
      <c r="I32" s="227">
        <f>VLOOKUP($B32,[14]Earthquake!$B$7:$T$222,I$1,FALSE)</f>
        <v>159.74</v>
      </c>
      <c r="J32" s="228">
        <f>VLOOKUP($B32,[14]Earthquake!$B$7:$T$222,J$1,FALSE)</f>
        <v>0.18</v>
      </c>
      <c r="K32" s="224">
        <f>VLOOKUP($B32,[14]Earthquake!$B$7:$T$222,K$1,FALSE)</f>
        <v>299.5</v>
      </c>
      <c r="L32" s="224">
        <f>VLOOKUP($B32,[14]Earthquake!$B$7:$T$222,L$1,FALSE)</f>
        <v>0.33</v>
      </c>
      <c r="M32" s="227">
        <f>VLOOKUP($B32,[14]Earthquake!$B$7:$T$222,M$1,FALSE)</f>
        <v>646.23</v>
      </c>
      <c r="N32" s="228">
        <f>VLOOKUP($B32,[14]Earthquake!$B$7:$T$222,N$1,FALSE)</f>
        <v>0.71</v>
      </c>
      <c r="O32" s="224">
        <f>VLOOKUP($B32,[14]Earthquake!$B$7:$T$222,O$1,FALSE)</f>
        <v>1093.92</v>
      </c>
      <c r="P32" s="224">
        <f>VLOOKUP($B32,[14]Earthquake!$B$7:$T$222,P$1,FALSE)</f>
        <v>1.21</v>
      </c>
      <c r="Q32" s="227">
        <f>VLOOKUP($B32,[14]Earthquake!$B$7:$T$222,Q$1,FALSE)</f>
        <v>1722.37</v>
      </c>
      <c r="R32" s="228">
        <f>VLOOKUP($B32,[14]Earthquake!$B$7:$T$222,R$1,FALSE)</f>
        <v>1.9</v>
      </c>
      <c r="S32" s="224">
        <f>VLOOKUP($B32,[14]Earthquake!$B$7:$T$222,S$1,FALSE)</f>
        <v>2171.5500000000002</v>
      </c>
      <c r="T32" s="229">
        <f>VLOOKUP($B32,[14]Earthquake!$B$7:$T$222,T$1,FALSE)</f>
        <v>2.4</v>
      </c>
      <c r="U32" s="223" t="str">
        <f>VLOOKUP($B32,[14]Wind!$B$7:$T$222,G$1,FALSE)</f>
        <v>---</v>
      </c>
      <c r="V32" s="224" t="str">
        <f>VLOOKUP($B32,[14]Wind!$B$7:$T$222,H$1,FALSE)</f>
        <v>---</v>
      </c>
      <c r="W32" s="227" t="str">
        <f>VLOOKUP($B32,[14]Wind!$B$7:$T$222,I$1,FALSE)</f>
        <v>---</v>
      </c>
      <c r="X32" s="228" t="str">
        <f>VLOOKUP($B32,[14]Wind!$B$7:$T$222,J$1,FALSE)</f>
        <v>---</v>
      </c>
      <c r="Y32" s="224" t="str">
        <f>VLOOKUP($B32,[14]Wind!$B$7:$T$222,K$1,FALSE)</f>
        <v>---</v>
      </c>
      <c r="Z32" s="224" t="str">
        <f>VLOOKUP($B32,[14]Wind!$B$7:$T$222,L$1,FALSE)</f>
        <v>---</v>
      </c>
      <c r="AA32" s="227" t="str">
        <f>VLOOKUP($B32,[14]Wind!$B$7:$T$222,M$1,FALSE)</f>
        <v>---</v>
      </c>
      <c r="AB32" s="228" t="str">
        <f>VLOOKUP($B32,[14]Wind!$B$7:$T$222,N$1,FALSE)</f>
        <v>---</v>
      </c>
      <c r="AC32" s="224" t="str">
        <f>VLOOKUP($B32,[14]Wind!$B$7:$T$222,O$1,FALSE)</f>
        <v>---</v>
      </c>
      <c r="AD32" s="224" t="str">
        <f>VLOOKUP($B32,[14]Wind!$B$7:$T$222,P$1,FALSE)</f>
        <v>---</v>
      </c>
      <c r="AE32" s="227" t="str">
        <f>VLOOKUP($B32,[14]Wind!$B$7:$T$222,Q$1,FALSE)</f>
        <v>---</v>
      </c>
      <c r="AF32" s="228" t="str">
        <f>VLOOKUP($B32,[14]Wind!$B$7:$T$222,R$1,FALSE)</f>
        <v>---</v>
      </c>
      <c r="AG32" s="224" t="str">
        <f>VLOOKUP($B32,[14]Wind!$B$7:$T$222,S$1,FALSE)</f>
        <v>---</v>
      </c>
      <c r="AH32" s="229" t="str">
        <f>VLOOKUP($B32,[14]Wind!$B$7:$T$222,T$1,FALSE)</f>
        <v>---</v>
      </c>
      <c r="AI32" s="223" t="str">
        <f>VLOOKUP($B32,'[14]Storm Surge'!$B$7:$T$222,G$1,FALSE)</f>
        <v>---</v>
      </c>
      <c r="AJ32" s="224" t="str">
        <f>VLOOKUP($B32,'[14]Storm Surge'!$B$7:$T$222,H$1,FALSE)</f>
        <v>---</v>
      </c>
      <c r="AK32" s="227" t="str">
        <f>VLOOKUP($B32,'[14]Storm Surge'!$B$7:$T$222,I$1,FALSE)</f>
        <v>---</v>
      </c>
      <c r="AL32" s="228" t="str">
        <f>VLOOKUP($B32,'[14]Storm Surge'!$B$7:$T$222,J$1,FALSE)</f>
        <v>---</v>
      </c>
      <c r="AM32" s="224" t="str">
        <f>VLOOKUP($B32,'[14]Storm Surge'!$B$7:$T$222,K$1,FALSE)</f>
        <v>---</v>
      </c>
      <c r="AN32" s="224" t="str">
        <f>VLOOKUP($B32,'[14]Storm Surge'!$B$7:$T$222,L$1,FALSE)</f>
        <v>---</v>
      </c>
      <c r="AO32" s="227" t="str">
        <f>VLOOKUP($B32,'[14]Storm Surge'!$B$7:$T$222,M$1,FALSE)</f>
        <v>---</v>
      </c>
      <c r="AP32" s="228" t="str">
        <f>VLOOKUP($B32,'[14]Storm Surge'!$B$7:$T$222,N$1,FALSE)</f>
        <v>---</v>
      </c>
      <c r="AQ32" s="224" t="str">
        <f>VLOOKUP($B32,'[14]Storm Surge'!$B$7:$T$222,O$1,FALSE)</f>
        <v>---</v>
      </c>
      <c r="AR32" s="224" t="str">
        <f>VLOOKUP($B32,'[14]Storm Surge'!$B$7:$T$222,P$1,FALSE)</f>
        <v>---</v>
      </c>
      <c r="AS32" s="227" t="str">
        <f>VLOOKUP($B32,'[14]Storm Surge'!$B$7:$T$222,Q$1,FALSE)</f>
        <v>---</v>
      </c>
      <c r="AT32" s="228" t="str">
        <f>VLOOKUP($B32,'[14]Storm Surge'!$B$7:$T$222,R$1,FALSE)</f>
        <v>---</v>
      </c>
      <c r="AU32" s="224" t="str">
        <f>VLOOKUP($B32,'[14]Storm Surge'!$B$7:$T$222,S$1,FALSE)</f>
        <v>---</v>
      </c>
      <c r="AV32" s="229" t="str">
        <f>VLOOKUP($B32,'[14]Storm Surge'!$B$7:$T$222,T$1,FALSE)</f>
        <v>---</v>
      </c>
      <c r="AW32" s="223" t="str">
        <f>VLOOKUP($B32,[14]Tsunami!$B$7:$T$222,G$1,FALSE)</f>
        <v>---</v>
      </c>
      <c r="AX32" s="224" t="str">
        <f>VLOOKUP($B32,[14]Tsunami!$B$7:$T$222,H$1,FALSE)</f>
        <v>---</v>
      </c>
      <c r="AY32" s="227" t="str">
        <f>VLOOKUP($B32,[14]Tsunami!$B$7:$T$222,I$1,FALSE)</f>
        <v>---</v>
      </c>
      <c r="AZ32" s="228" t="str">
        <f>VLOOKUP($B32,[14]Tsunami!$B$7:$T$222,J$1,FALSE)</f>
        <v>---</v>
      </c>
      <c r="BA32" s="224" t="str">
        <f>VLOOKUP($B32,[14]Tsunami!$B$7:$T$222,K$1,FALSE)</f>
        <v>---</v>
      </c>
      <c r="BB32" s="224" t="str">
        <f>VLOOKUP($B32,[14]Tsunami!$B$7:$T$222,L$1,FALSE)</f>
        <v>---</v>
      </c>
      <c r="BC32" s="227" t="str">
        <f>VLOOKUP($B32,[14]Tsunami!$B$7:$T$222,M$1,FALSE)</f>
        <v>---</v>
      </c>
      <c r="BD32" s="228" t="str">
        <f>VLOOKUP($B32,[14]Tsunami!$B$7:$T$222,N$1,FALSE)</f>
        <v>---</v>
      </c>
      <c r="BE32" s="224" t="str">
        <f>VLOOKUP($B32,[14]Tsunami!$B$7:$T$222,O$1,FALSE)</f>
        <v>---</v>
      </c>
      <c r="BF32" s="224" t="str">
        <f>VLOOKUP($B32,[14]Tsunami!$B$7:$T$222,P$1,FALSE)</f>
        <v>---</v>
      </c>
      <c r="BG32" s="227" t="str">
        <f>VLOOKUP($B32,[14]Tsunami!$B$7:$T$222,Q$1,FALSE)</f>
        <v>---</v>
      </c>
      <c r="BH32" s="228" t="str">
        <f>VLOOKUP($B32,[14]Tsunami!$B$7:$T$222,R$1,FALSE)</f>
        <v>---</v>
      </c>
      <c r="BI32" s="224" t="str">
        <f>VLOOKUP($B32,[14]Tsunami!$B$7:$T$222,S$1,FALSE)</f>
        <v>---</v>
      </c>
      <c r="BJ32" s="229" t="str">
        <f>VLOOKUP($B32,[14]Tsunami!$B$7:$T$222,T$1,FALSE)</f>
        <v>---</v>
      </c>
      <c r="BK32" s="230">
        <f>IFERROR(VLOOKUP($B32,[14]Flood!$B$7:$T$169,G$1,FALSE),"")</f>
        <v>340.82092785923754</v>
      </c>
      <c r="BL32" s="231">
        <f>IFERROR(VLOOKUP($B32,[14]Flood!$B$7:$T$169,H$1,FALSE),"")</f>
        <v>0.3760633264325362</v>
      </c>
      <c r="BM32" s="232">
        <f>IFERROR(VLOOKUP($B32,[14]Flood!$B$7:$T$169,I$1,FALSE),"")</f>
        <v>564.10725764192148</v>
      </c>
      <c r="BN32" s="233">
        <f>IFERROR(VLOOKUP($B32,[14]Flood!$B$7:$T$169,J$1,FALSE),"")</f>
        <v>0.62243845501521755</v>
      </c>
      <c r="BO32" s="231">
        <f>IFERROR(VLOOKUP($B32,[14]Flood!$B$7:$T$169,K$1,FALSE),"")</f>
        <v>668.68936174791031</v>
      </c>
      <c r="BP32" s="231">
        <f>IFERROR(VLOOKUP($B32,[14]Flood!$B$7:$T$169,L$1,FALSE),"")</f>
        <v>0.73783481345613888</v>
      </c>
      <c r="BQ32" s="232">
        <f>IFERROR(VLOOKUP($B32,[14]Flood!$B$7:$T$169,M$1,FALSE),"")</f>
        <v>850.02713395671913</v>
      </c>
      <c r="BR32" s="233">
        <f>IFERROR(VLOOKUP($B32,[14]Flood!$B$7:$T$169,N$1,FALSE),"")</f>
        <v>0.93792371718940726</v>
      </c>
      <c r="BS32" s="231">
        <f>IFERROR(VLOOKUP($B32,[14]Flood!$B$7:$T$169,O$1,FALSE),"")</f>
        <v>1050.4509669902911</v>
      </c>
      <c r="BT32" s="231">
        <f>IFERROR(VLOOKUP($B32,[14]Flood!$B$7:$T$169,P$1,FALSE),"")</f>
        <v>1.1590722652565426</v>
      </c>
      <c r="BU32" s="232">
        <f>IFERROR(VLOOKUP($B32,[14]Flood!$B$7:$T$169,Q$1,FALSE),"")</f>
        <v>1378.3577280966767</v>
      </c>
      <c r="BV32" s="233">
        <f>IFERROR(VLOOKUP($B32,[14]Flood!$B$7:$T$169,R$1,FALSE),"")</f>
        <v>1.5208860427024986</v>
      </c>
      <c r="BW32" s="231">
        <f>IFERROR(VLOOKUP($B32,[14]Flood!$B$7:$T$169,S$1,FALSE),"")</f>
        <v>1477.5107750617963</v>
      </c>
      <c r="BX32" s="234">
        <f>IFERROR(VLOOKUP($B32,[14]Flood!$B$7:$T$169,T$1,FALSE),"")</f>
        <v>1.6302919553670654</v>
      </c>
    </row>
    <row r="33" spans="1:76" s="119" customFormat="1" ht="14">
      <c r="A33" s="235" t="str">
        <f>'AAL mundo '!A60</f>
        <v>LAC</v>
      </c>
      <c r="B33" s="236" t="str">
        <f>'AAL mundo '!B60</f>
        <v>BRA</v>
      </c>
      <c r="C33" s="236" t="str">
        <f>'AAL mundo '!C60</f>
        <v>Brazil</v>
      </c>
      <c r="D33" s="236" t="str">
        <f>'AAL mundo '!D60</f>
        <v/>
      </c>
      <c r="E33" s="237" t="str">
        <f>'AAL mundo '!E60</f>
        <v>Upper middle income</v>
      </c>
      <c r="F33" s="222">
        <f>'AAL mundo '!F60</f>
        <v>6817410</v>
      </c>
      <c r="G33" s="223" t="str">
        <f>VLOOKUP($B33,[14]Earthquake!$B$7:$T$222,G$1,FALSE)</f>
        <v>---</v>
      </c>
      <c r="H33" s="224" t="str">
        <f>VLOOKUP($B33,[14]Earthquake!$B$7:$T$222,H$1,FALSE)</f>
        <v>---</v>
      </c>
      <c r="I33" s="227" t="str">
        <f>VLOOKUP($B33,[14]Earthquake!$B$7:$T$222,I$1,FALSE)</f>
        <v>---</v>
      </c>
      <c r="J33" s="228" t="str">
        <f>VLOOKUP($B33,[14]Earthquake!$B$7:$T$222,J$1,FALSE)</f>
        <v>---</v>
      </c>
      <c r="K33" s="224" t="str">
        <f>VLOOKUP($B33,[14]Earthquake!$B$7:$T$222,K$1,FALSE)</f>
        <v>---</v>
      </c>
      <c r="L33" s="224" t="str">
        <f>VLOOKUP($B33,[14]Earthquake!$B$7:$T$222,L$1,FALSE)</f>
        <v>---</v>
      </c>
      <c r="M33" s="227" t="str">
        <f>VLOOKUP($B33,[14]Earthquake!$B$7:$T$222,M$1,FALSE)</f>
        <v>---</v>
      </c>
      <c r="N33" s="228" t="str">
        <f>VLOOKUP($B33,[14]Earthquake!$B$7:$T$222,N$1,FALSE)</f>
        <v>---</v>
      </c>
      <c r="O33" s="224" t="str">
        <f>VLOOKUP($B33,[14]Earthquake!$B$7:$T$222,O$1,FALSE)</f>
        <v>---</v>
      </c>
      <c r="P33" s="224" t="str">
        <f>VLOOKUP($B33,[14]Earthquake!$B$7:$T$222,P$1,FALSE)</f>
        <v>---</v>
      </c>
      <c r="Q33" s="227" t="str">
        <f>VLOOKUP($B33,[14]Earthquake!$B$7:$T$222,Q$1,FALSE)</f>
        <v>---</v>
      </c>
      <c r="R33" s="228" t="str">
        <f>VLOOKUP($B33,[14]Earthquake!$B$7:$T$222,R$1,FALSE)</f>
        <v>---</v>
      </c>
      <c r="S33" s="224" t="str">
        <f>VLOOKUP($B33,[14]Earthquake!$B$7:$T$222,S$1,FALSE)</f>
        <v>---</v>
      </c>
      <c r="T33" s="229" t="str">
        <f>VLOOKUP($B33,[14]Earthquake!$B$7:$T$222,T$1,FALSE)</f>
        <v>---</v>
      </c>
      <c r="U33" s="223" t="str">
        <f>VLOOKUP($B33,[14]Wind!$B$7:$T$222,G$1,FALSE)</f>
        <v>---</v>
      </c>
      <c r="V33" s="224" t="str">
        <f>VLOOKUP($B33,[14]Wind!$B$7:$T$222,H$1,FALSE)</f>
        <v>---</v>
      </c>
      <c r="W33" s="227" t="str">
        <f>VLOOKUP($B33,[14]Wind!$B$7:$T$222,I$1,FALSE)</f>
        <v>---</v>
      </c>
      <c r="X33" s="228" t="str">
        <f>VLOOKUP($B33,[14]Wind!$B$7:$T$222,J$1,FALSE)</f>
        <v>---</v>
      </c>
      <c r="Y33" s="224" t="str">
        <f>VLOOKUP($B33,[14]Wind!$B$7:$T$222,K$1,FALSE)</f>
        <v>---</v>
      </c>
      <c r="Z33" s="224" t="str">
        <f>VLOOKUP($B33,[14]Wind!$B$7:$T$222,L$1,FALSE)</f>
        <v>---</v>
      </c>
      <c r="AA33" s="227" t="str">
        <f>VLOOKUP($B33,[14]Wind!$B$7:$T$222,M$1,FALSE)</f>
        <v>---</v>
      </c>
      <c r="AB33" s="228" t="str">
        <f>VLOOKUP($B33,[14]Wind!$B$7:$T$222,N$1,FALSE)</f>
        <v>---</v>
      </c>
      <c r="AC33" s="224" t="str">
        <f>VLOOKUP($B33,[14]Wind!$B$7:$T$222,O$1,FALSE)</f>
        <v>---</v>
      </c>
      <c r="AD33" s="224" t="str">
        <f>VLOOKUP($B33,[14]Wind!$B$7:$T$222,P$1,FALSE)</f>
        <v>---</v>
      </c>
      <c r="AE33" s="227" t="str">
        <f>VLOOKUP($B33,[14]Wind!$B$7:$T$222,Q$1,FALSE)</f>
        <v>---</v>
      </c>
      <c r="AF33" s="228" t="str">
        <f>VLOOKUP($B33,[14]Wind!$B$7:$T$222,R$1,FALSE)</f>
        <v>---</v>
      </c>
      <c r="AG33" s="224" t="str">
        <f>VLOOKUP($B33,[14]Wind!$B$7:$T$222,S$1,FALSE)</f>
        <v>---</v>
      </c>
      <c r="AH33" s="229" t="str">
        <f>VLOOKUP($B33,[14]Wind!$B$7:$T$222,T$1,FALSE)</f>
        <v>---</v>
      </c>
      <c r="AI33" s="223" t="str">
        <f>VLOOKUP($B33,'[14]Storm Surge'!$B$7:$T$222,G$1,FALSE)</f>
        <v>---</v>
      </c>
      <c r="AJ33" s="224" t="str">
        <f>VLOOKUP($B33,'[14]Storm Surge'!$B$7:$T$222,H$1,FALSE)</f>
        <v>---</v>
      </c>
      <c r="AK33" s="227" t="str">
        <f>VLOOKUP($B33,'[14]Storm Surge'!$B$7:$T$222,I$1,FALSE)</f>
        <v>---</v>
      </c>
      <c r="AL33" s="228" t="str">
        <f>VLOOKUP($B33,'[14]Storm Surge'!$B$7:$T$222,J$1,FALSE)</f>
        <v>---</v>
      </c>
      <c r="AM33" s="224" t="str">
        <f>VLOOKUP($B33,'[14]Storm Surge'!$B$7:$T$222,K$1,FALSE)</f>
        <v>---</v>
      </c>
      <c r="AN33" s="224" t="str">
        <f>VLOOKUP($B33,'[14]Storm Surge'!$B$7:$T$222,L$1,FALSE)</f>
        <v>---</v>
      </c>
      <c r="AO33" s="227" t="str">
        <f>VLOOKUP($B33,'[14]Storm Surge'!$B$7:$T$222,M$1,FALSE)</f>
        <v>---</v>
      </c>
      <c r="AP33" s="228" t="str">
        <f>VLOOKUP($B33,'[14]Storm Surge'!$B$7:$T$222,N$1,FALSE)</f>
        <v>---</v>
      </c>
      <c r="AQ33" s="224" t="str">
        <f>VLOOKUP($B33,'[14]Storm Surge'!$B$7:$T$222,O$1,FALSE)</f>
        <v>---</v>
      </c>
      <c r="AR33" s="224" t="str">
        <f>VLOOKUP($B33,'[14]Storm Surge'!$B$7:$T$222,P$1,FALSE)</f>
        <v>---</v>
      </c>
      <c r="AS33" s="227" t="str">
        <f>VLOOKUP($B33,'[14]Storm Surge'!$B$7:$T$222,Q$1,FALSE)</f>
        <v>---</v>
      </c>
      <c r="AT33" s="228" t="str">
        <f>VLOOKUP($B33,'[14]Storm Surge'!$B$7:$T$222,R$1,FALSE)</f>
        <v>---</v>
      </c>
      <c r="AU33" s="224" t="str">
        <f>VLOOKUP($B33,'[14]Storm Surge'!$B$7:$T$222,S$1,FALSE)</f>
        <v>---</v>
      </c>
      <c r="AV33" s="229" t="str">
        <f>VLOOKUP($B33,'[14]Storm Surge'!$B$7:$T$222,T$1,FALSE)</f>
        <v>---</v>
      </c>
      <c r="AW33" s="223" t="str">
        <f>VLOOKUP($B33,[14]Tsunami!$B$7:$T$222,G$1,FALSE)</f>
        <v>---</v>
      </c>
      <c r="AX33" s="224" t="str">
        <f>VLOOKUP($B33,[14]Tsunami!$B$7:$T$222,H$1,FALSE)</f>
        <v>---</v>
      </c>
      <c r="AY33" s="227" t="str">
        <f>VLOOKUP($B33,[14]Tsunami!$B$7:$T$222,I$1,FALSE)</f>
        <v>---</v>
      </c>
      <c r="AZ33" s="228" t="str">
        <f>VLOOKUP($B33,[14]Tsunami!$B$7:$T$222,J$1,FALSE)</f>
        <v>---</v>
      </c>
      <c r="BA33" s="224" t="str">
        <f>VLOOKUP($B33,[14]Tsunami!$B$7:$T$222,K$1,FALSE)</f>
        <v>---</v>
      </c>
      <c r="BB33" s="224" t="str">
        <f>VLOOKUP($B33,[14]Tsunami!$B$7:$T$222,L$1,FALSE)</f>
        <v>---</v>
      </c>
      <c r="BC33" s="227" t="str">
        <f>VLOOKUP($B33,[14]Tsunami!$B$7:$T$222,M$1,FALSE)</f>
        <v>---</v>
      </c>
      <c r="BD33" s="228" t="str">
        <f>VLOOKUP($B33,[14]Tsunami!$B$7:$T$222,N$1,FALSE)</f>
        <v>---</v>
      </c>
      <c r="BE33" s="224" t="str">
        <f>VLOOKUP($B33,[14]Tsunami!$B$7:$T$222,O$1,FALSE)</f>
        <v>---</v>
      </c>
      <c r="BF33" s="224" t="str">
        <f>VLOOKUP($B33,[14]Tsunami!$B$7:$T$222,P$1,FALSE)</f>
        <v>---</v>
      </c>
      <c r="BG33" s="227" t="str">
        <f>VLOOKUP($B33,[14]Tsunami!$B$7:$T$222,Q$1,FALSE)</f>
        <v>---</v>
      </c>
      <c r="BH33" s="228" t="str">
        <f>VLOOKUP($B33,[14]Tsunami!$B$7:$T$222,R$1,FALSE)</f>
        <v>---</v>
      </c>
      <c r="BI33" s="224" t="str">
        <f>VLOOKUP($B33,[14]Tsunami!$B$7:$T$222,S$1,FALSE)</f>
        <v>---</v>
      </c>
      <c r="BJ33" s="229" t="str">
        <f>VLOOKUP($B33,[14]Tsunami!$B$7:$T$222,T$1,FALSE)</f>
        <v>---</v>
      </c>
      <c r="BK33" s="230">
        <f>IFERROR(VLOOKUP($B33,[14]Flood!$B$7:$T$169,G$1,FALSE),"")</f>
        <v>17853.915159591619</v>
      </c>
      <c r="BL33" s="231">
        <f>IFERROR(VLOOKUP($B33,[14]Flood!$B$7:$T$169,H$1,FALSE),"")</f>
        <v>0.2618870679567698</v>
      </c>
      <c r="BM33" s="232">
        <f>IFERROR(VLOOKUP($B33,[14]Flood!$B$7:$T$169,I$1,FALSE),"")</f>
        <v>28825.942871587464</v>
      </c>
      <c r="BN33" s="233">
        <f>IFERROR(VLOOKUP($B33,[14]Flood!$B$7:$T$169,J$1,FALSE),"")</f>
        <v>0.4228283596202585</v>
      </c>
      <c r="BO33" s="231">
        <f>IFERROR(VLOOKUP($B33,[14]Flood!$B$7:$T$169,K$1,FALSE),"")</f>
        <v>42272.394698424898</v>
      </c>
      <c r="BP33" s="231">
        <f>IFERROR(VLOOKUP($B33,[14]Flood!$B$7:$T$169,L$1,FALSE),"")</f>
        <v>0.62006531363706885</v>
      </c>
      <c r="BQ33" s="232">
        <f>IFERROR(VLOOKUP($B33,[14]Flood!$B$7:$T$169,M$1,FALSE),"")</f>
        <v>62642.749018942101</v>
      </c>
      <c r="BR33" s="233">
        <f>IFERROR(VLOOKUP($B33,[14]Flood!$B$7:$T$169,N$1,FALSE),"")</f>
        <v>0.91886433438713666</v>
      </c>
      <c r="BS33" s="231">
        <f>IFERROR(VLOOKUP($B33,[14]Flood!$B$7:$T$169,O$1,FALSE),"")</f>
        <v>76090.401540385996</v>
      </c>
      <c r="BT33" s="231">
        <f>IFERROR(VLOOKUP($B33,[14]Flood!$B$7:$T$169,P$1,FALSE),"")</f>
        <v>1.1161189005852077</v>
      </c>
      <c r="BU33" s="232">
        <f>IFERROR(VLOOKUP($B33,[14]Flood!$B$7:$T$169,Q$1,FALSE),"")</f>
        <v>107586.9435392194</v>
      </c>
      <c r="BV33" s="233">
        <f>IFERROR(VLOOKUP($B33,[14]Flood!$B$7:$T$169,R$1,FALSE),"")</f>
        <v>1.5781204818137593</v>
      </c>
      <c r="BW33" s="231">
        <f>IFERROR(VLOOKUP($B33,[14]Flood!$B$7:$T$169,S$1,FALSE),"")</f>
        <v>114449.85449033725</v>
      </c>
      <c r="BX33" s="234">
        <f>IFERROR(VLOOKUP($B33,[14]Flood!$B$7:$T$169,T$1,FALSE),"")</f>
        <v>1.6787879046490859</v>
      </c>
    </row>
    <row r="34" spans="1:76" s="119" customFormat="1" ht="14">
      <c r="A34" s="235" t="str">
        <f>'AAL mundo '!A61</f>
        <v>LAC</v>
      </c>
      <c r="B34" s="236" t="str">
        <f>'AAL mundo '!B61</f>
        <v>VGB</v>
      </c>
      <c r="C34" s="236" t="str">
        <f>'AAL mundo '!C61</f>
        <v>British Virgin Islands</v>
      </c>
      <c r="D34" s="236" t="str">
        <f>'AAL mundo '!D61</f>
        <v>SIDS</v>
      </c>
      <c r="E34" s="237" t="str">
        <f>'AAL mundo '!E61</f>
        <v>N.D</v>
      </c>
      <c r="F34" s="222">
        <f>'AAL mundo '!F61</f>
        <v>3849.5</v>
      </c>
      <c r="G34" s="223">
        <f>VLOOKUP($B34,[14]Earthquake!$B$7:$T$222,G$1,FALSE)</f>
        <v>84.53</v>
      </c>
      <c r="H34" s="224">
        <f>VLOOKUP($B34,[14]Earthquake!$B$7:$T$222,H$1,FALSE)</f>
        <v>2.2000000000000002</v>
      </c>
      <c r="I34" s="227">
        <f>VLOOKUP($B34,[14]Earthquake!$B$7:$T$222,I$1,FALSE)</f>
        <v>222.8</v>
      </c>
      <c r="J34" s="228">
        <f>VLOOKUP($B34,[14]Earthquake!$B$7:$T$222,J$1,FALSE)</f>
        <v>5.79</v>
      </c>
      <c r="K34" s="224">
        <f>VLOOKUP($B34,[14]Earthquake!$B$7:$T$222,K$1,FALSE)</f>
        <v>382.23</v>
      </c>
      <c r="L34" s="224">
        <f>VLOOKUP($B34,[14]Earthquake!$B$7:$T$222,L$1,FALSE)</f>
        <v>9.93</v>
      </c>
      <c r="M34" s="227">
        <f>VLOOKUP($B34,[14]Earthquake!$B$7:$T$222,M$1,FALSE)</f>
        <v>633.1</v>
      </c>
      <c r="N34" s="228">
        <f>VLOOKUP($B34,[14]Earthquake!$B$7:$T$222,N$1,FALSE)</f>
        <v>16.45</v>
      </c>
      <c r="O34" s="224">
        <f>VLOOKUP($B34,[14]Earthquake!$B$7:$T$222,O$1,FALSE)</f>
        <v>831.25</v>
      </c>
      <c r="P34" s="224">
        <f>VLOOKUP($B34,[14]Earthquake!$B$7:$T$222,P$1,FALSE)</f>
        <v>21.59</v>
      </c>
      <c r="Q34" s="227">
        <f>VLOOKUP($B34,[14]Earthquake!$B$7:$T$222,Q$1,FALSE)</f>
        <v>1039.19</v>
      </c>
      <c r="R34" s="228">
        <f>VLOOKUP($B34,[14]Earthquake!$B$7:$T$222,R$1,FALSE)</f>
        <v>27</v>
      </c>
      <c r="S34" s="224">
        <f>VLOOKUP($B34,[14]Earthquake!$B$7:$T$222,S$1,FALSE)</f>
        <v>1153.9100000000001</v>
      </c>
      <c r="T34" s="229">
        <f>VLOOKUP($B34,[14]Earthquake!$B$7:$T$222,T$1,FALSE)</f>
        <v>29.98</v>
      </c>
      <c r="U34" s="223">
        <f>VLOOKUP($B34,[14]Wind!$B$7:$T$222,G$1,FALSE)</f>
        <v>419.63</v>
      </c>
      <c r="V34" s="224">
        <f>VLOOKUP($B34,[14]Wind!$B$7:$T$222,H$1,FALSE)</f>
        <v>10.9</v>
      </c>
      <c r="W34" s="227">
        <f>VLOOKUP($B34,[14]Wind!$B$7:$T$222,I$1,FALSE)</f>
        <v>883.42</v>
      </c>
      <c r="X34" s="228">
        <f>VLOOKUP($B34,[14]Wind!$B$7:$T$222,J$1,FALSE)</f>
        <v>22.95</v>
      </c>
      <c r="Y34" s="224">
        <f>VLOOKUP($B34,[14]Wind!$B$7:$T$222,K$1,FALSE)</f>
        <v>1185.3499999999999</v>
      </c>
      <c r="Z34" s="224">
        <f>VLOOKUP($B34,[14]Wind!$B$7:$T$222,L$1,FALSE)</f>
        <v>30.79</v>
      </c>
      <c r="AA34" s="227">
        <f>VLOOKUP($B34,[14]Wind!$B$7:$T$222,M$1,FALSE)</f>
        <v>1466.96</v>
      </c>
      <c r="AB34" s="228">
        <f>VLOOKUP($B34,[14]Wind!$B$7:$T$222,N$1,FALSE)</f>
        <v>38.11</v>
      </c>
      <c r="AC34" s="224">
        <f>VLOOKUP($B34,[14]Wind!$B$7:$T$222,O$1,FALSE)</f>
        <v>1725.7</v>
      </c>
      <c r="AD34" s="224">
        <f>VLOOKUP($B34,[14]Wind!$B$7:$T$222,P$1,FALSE)</f>
        <v>44.83</v>
      </c>
      <c r="AE34" s="227">
        <f>VLOOKUP($B34,[14]Wind!$B$7:$T$222,Q$1,FALSE)</f>
        <v>1775.29</v>
      </c>
      <c r="AF34" s="228">
        <f>VLOOKUP($B34,[14]Wind!$B$7:$T$222,R$1,FALSE)</f>
        <v>46.12</v>
      </c>
      <c r="AG34" s="224">
        <f>VLOOKUP($B34,[14]Wind!$B$7:$T$222,S$1,FALSE)</f>
        <v>1824.88</v>
      </c>
      <c r="AH34" s="229">
        <f>VLOOKUP($B34,[14]Wind!$B$7:$T$222,T$1,FALSE)</f>
        <v>47.41</v>
      </c>
      <c r="AI34" s="223" t="str">
        <f>VLOOKUP($B34,'[14]Storm Surge'!$B$7:$T$222,G$1,FALSE)</f>
        <v>---</v>
      </c>
      <c r="AJ34" s="224" t="str">
        <f>VLOOKUP($B34,'[14]Storm Surge'!$B$7:$T$222,H$1,FALSE)</f>
        <v>---</v>
      </c>
      <c r="AK34" s="227" t="str">
        <f>VLOOKUP($B34,'[14]Storm Surge'!$B$7:$T$222,I$1,FALSE)</f>
        <v>---</v>
      </c>
      <c r="AL34" s="228" t="str">
        <f>VLOOKUP($B34,'[14]Storm Surge'!$B$7:$T$222,J$1,FALSE)</f>
        <v>---</v>
      </c>
      <c r="AM34" s="224" t="str">
        <f>VLOOKUP($B34,'[14]Storm Surge'!$B$7:$T$222,K$1,FALSE)</f>
        <v>---</v>
      </c>
      <c r="AN34" s="224" t="str">
        <f>VLOOKUP($B34,'[14]Storm Surge'!$B$7:$T$222,L$1,FALSE)</f>
        <v>---</v>
      </c>
      <c r="AO34" s="227" t="str">
        <f>VLOOKUP($B34,'[14]Storm Surge'!$B$7:$T$222,M$1,FALSE)</f>
        <v>---</v>
      </c>
      <c r="AP34" s="228" t="str">
        <f>VLOOKUP($B34,'[14]Storm Surge'!$B$7:$T$222,N$1,FALSE)</f>
        <v>---</v>
      </c>
      <c r="AQ34" s="224" t="str">
        <f>VLOOKUP($B34,'[14]Storm Surge'!$B$7:$T$222,O$1,FALSE)</f>
        <v>---</v>
      </c>
      <c r="AR34" s="224" t="str">
        <f>VLOOKUP($B34,'[14]Storm Surge'!$B$7:$T$222,P$1,FALSE)</f>
        <v>---</v>
      </c>
      <c r="AS34" s="227" t="str">
        <f>VLOOKUP($B34,'[14]Storm Surge'!$B$7:$T$222,Q$1,FALSE)</f>
        <v>---</v>
      </c>
      <c r="AT34" s="228" t="str">
        <f>VLOOKUP($B34,'[14]Storm Surge'!$B$7:$T$222,R$1,FALSE)</f>
        <v>---</v>
      </c>
      <c r="AU34" s="224" t="str">
        <f>VLOOKUP($B34,'[14]Storm Surge'!$B$7:$T$222,S$1,FALSE)</f>
        <v>---</v>
      </c>
      <c r="AV34" s="229" t="str">
        <f>VLOOKUP($B34,'[14]Storm Surge'!$B$7:$T$222,T$1,FALSE)</f>
        <v>---</v>
      </c>
      <c r="AW34" s="223" t="str">
        <f>VLOOKUP($B34,[14]Tsunami!$B$7:$T$222,G$1,FALSE)</f>
        <v>---</v>
      </c>
      <c r="AX34" s="224" t="str">
        <f>VLOOKUP($B34,[14]Tsunami!$B$7:$T$222,H$1,FALSE)</f>
        <v>---</v>
      </c>
      <c r="AY34" s="227" t="str">
        <f>VLOOKUP($B34,[14]Tsunami!$B$7:$T$222,I$1,FALSE)</f>
        <v>---</v>
      </c>
      <c r="AZ34" s="228" t="str">
        <f>VLOOKUP($B34,[14]Tsunami!$B$7:$T$222,J$1,FALSE)</f>
        <v>---</v>
      </c>
      <c r="BA34" s="224" t="str">
        <f>VLOOKUP($B34,[14]Tsunami!$B$7:$T$222,K$1,FALSE)</f>
        <v>---</v>
      </c>
      <c r="BB34" s="224" t="str">
        <f>VLOOKUP($B34,[14]Tsunami!$B$7:$T$222,L$1,FALSE)</f>
        <v>---</v>
      </c>
      <c r="BC34" s="227" t="str">
        <f>VLOOKUP($B34,[14]Tsunami!$B$7:$T$222,M$1,FALSE)</f>
        <v>---</v>
      </c>
      <c r="BD34" s="228" t="str">
        <f>VLOOKUP($B34,[14]Tsunami!$B$7:$T$222,N$1,FALSE)</f>
        <v>---</v>
      </c>
      <c r="BE34" s="224" t="str">
        <f>VLOOKUP($B34,[14]Tsunami!$B$7:$T$222,O$1,FALSE)</f>
        <v>---</v>
      </c>
      <c r="BF34" s="224" t="str">
        <f>VLOOKUP($B34,[14]Tsunami!$B$7:$T$222,P$1,FALSE)</f>
        <v>---</v>
      </c>
      <c r="BG34" s="227" t="str">
        <f>VLOOKUP($B34,[14]Tsunami!$B$7:$T$222,Q$1,FALSE)</f>
        <v>---</v>
      </c>
      <c r="BH34" s="228" t="str">
        <f>VLOOKUP($B34,[14]Tsunami!$B$7:$T$222,R$1,FALSE)</f>
        <v>---</v>
      </c>
      <c r="BI34" s="224" t="str">
        <f>VLOOKUP($B34,[14]Tsunami!$B$7:$T$222,S$1,FALSE)</f>
        <v>---</v>
      </c>
      <c r="BJ34" s="229" t="str">
        <f>VLOOKUP($B34,[14]Tsunami!$B$7:$T$222,T$1,FALSE)</f>
        <v>---</v>
      </c>
      <c r="BK34" s="230" t="str">
        <f>IFERROR(VLOOKUP($B34,[14]Flood!$B$7:$T$169,G$1,FALSE),"")</f>
        <v/>
      </c>
      <c r="BL34" s="231" t="str">
        <f>IFERROR(VLOOKUP($B34,[14]Flood!$B$7:$T$169,H$1,FALSE),"")</f>
        <v/>
      </c>
      <c r="BM34" s="232" t="str">
        <f>IFERROR(VLOOKUP($B34,[14]Flood!$B$7:$T$169,I$1,FALSE),"")</f>
        <v/>
      </c>
      <c r="BN34" s="233" t="str">
        <f>IFERROR(VLOOKUP($B34,[14]Flood!$B$7:$T$169,J$1,FALSE),"")</f>
        <v/>
      </c>
      <c r="BO34" s="231" t="str">
        <f>IFERROR(VLOOKUP($B34,[14]Flood!$B$7:$T$169,K$1,FALSE),"")</f>
        <v/>
      </c>
      <c r="BP34" s="231" t="str">
        <f>IFERROR(VLOOKUP($B34,[14]Flood!$B$7:$T$169,L$1,FALSE),"")</f>
        <v/>
      </c>
      <c r="BQ34" s="232" t="str">
        <f>IFERROR(VLOOKUP($B34,[14]Flood!$B$7:$T$169,M$1,FALSE),"")</f>
        <v/>
      </c>
      <c r="BR34" s="233" t="str">
        <f>IFERROR(VLOOKUP($B34,[14]Flood!$B$7:$T$169,N$1,FALSE),"")</f>
        <v/>
      </c>
      <c r="BS34" s="231" t="str">
        <f>IFERROR(VLOOKUP($B34,[14]Flood!$B$7:$T$169,O$1,FALSE),"")</f>
        <v/>
      </c>
      <c r="BT34" s="231" t="str">
        <f>IFERROR(VLOOKUP($B34,[14]Flood!$B$7:$T$169,P$1,FALSE),"")</f>
        <v/>
      </c>
      <c r="BU34" s="232" t="str">
        <f>IFERROR(VLOOKUP($B34,[14]Flood!$B$7:$T$169,Q$1,FALSE),"")</f>
        <v/>
      </c>
      <c r="BV34" s="233" t="str">
        <f>IFERROR(VLOOKUP($B34,[14]Flood!$B$7:$T$169,R$1,FALSE),"")</f>
        <v/>
      </c>
      <c r="BW34" s="231" t="str">
        <f>IFERROR(VLOOKUP($B34,[14]Flood!$B$7:$T$169,S$1,FALSE),"")</f>
        <v/>
      </c>
      <c r="BX34" s="234" t="str">
        <f>IFERROR(VLOOKUP($B34,[14]Flood!$B$7:$T$169,T$1,FALSE),"")</f>
        <v/>
      </c>
    </row>
    <row r="35" spans="1:76" s="119" customFormat="1" ht="14">
      <c r="A35" s="235" t="str">
        <f>'AAL mundo '!A62</f>
        <v>East Asia and the Pacific</v>
      </c>
      <c r="B35" s="236" t="str">
        <f>'AAL mundo '!B62</f>
        <v>BRN</v>
      </c>
      <c r="C35" s="236" t="str">
        <f>'AAL mundo '!C62</f>
        <v>Brunei Darussalam</v>
      </c>
      <c r="D35" s="236" t="str">
        <f>'AAL mundo '!D62</f>
        <v/>
      </c>
      <c r="E35" s="237" t="str">
        <f>'AAL mundo '!E62</f>
        <v>High income: nonOECD</v>
      </c>
      <c r="F35" s="222">
        <f>'AAL mundo '!F62</f>
        <v>71236.5</v>
      </c>
      <c r="G35" s="223">
        <f>VLOOKUP($B35,[14]Earthquake!$B$7:$T$222,G$1,FALSE)</f>
        <v>13.43</v>
      </c>
      <c r="H35" s="224">
        <f>VLOOKUP($B35,[14]Earthquake!$B$7:$T$222,H$1,FALSE)</f>
        <v>0.02</v>
      </c>
      <c r="I35" s="227">
        <f>VLOOKUP($B35,[14]Earthquake!$B$7:$T$222,I$1,FALSE)</f>
        <v>28.48</v>
      </c>
      <c r="J35" s="228">
        <f>VLOOKUP($B35,[14]Earthquake!$B$7:$T$222,J$1,FALSE)</f>
        <v>0.04</v>
      </c>
      <c r="K35" s="224">
        <f>VLOOKUP($B35,[14]Earthquake!$B$7:$T$222,K$1,FALSE)</f>
        <v>48.75</v>
      </c>
      <c r="L35" s="224">
        <f>VLOOKUP($B35,[14]Earthquake!$B$7:$T$222,L$1,FALSE)</f>
        <v>7.0000000000000007E-2</v>
      </c>
      <c r="M35" s="227">
        <f>VLOOKUP($B35,[14]Earthquake!$B$7:$T$222,M$1,FALSE)</f>
        <v>110.77</v>
      </c>
      <c r="N35" s="228">
        <f>VLOOKUP($B35,[14]Earthquake!$B$7:$T$222,N$1,FALSE)</f>
        <v>0.16</v>
      </c>
      <c r="O35" s="224">
        <f>VLOOKUP($B35,[14]Earthquake!$B$7:$T$222,O$1,FALSE)</f>
        <v>247.46</v>
      </c>
      <c r="P35" s="224">
        <f>VLOOKUP($B35,[14]Earthquake!$B$7:$T$222,P$1,FALSE)</f>
        <v>0.35</v>
      </c>
      <c r="Q35" s="227">
        <f>VLOOKUP($B35,[14]Earthquake!$B$7:$T$222,Q$1,FALSE)</f>
        <v>569.13</v>
      </c>
      <c r="R35" s="228">
        <f>VLOOKUP($B35,[14]Earthquake!$B$7:$T$222,R$1,FALSE)</f>
        <v>0.8</v>
      </c>
      <c r="S35" s="224">
        <f>VLOOKUP($B35,[14]Earthquake!$B$7:$T$222,S$1,FALSE)</f>
        <v>915.77</v>
      </c>
      <c r="T35" s="229">
        <f>VLOOKUP($B35,[14]Earthquake!$B$7:$T$222,T$1,FALSE)</f>
        <v>1.29</v>
      </c>
      <c r="U35" s="223" t="str">
        <f>VLOOKUP($B35,[14]Wind!$B$7:$T$222,G$1,FALSE)</f>
        <v>---</v>
      </c>
      <c r="V35" s="224" t="str">
        <f>VLOOKUP($B35,[14]Wind!$B$7:$T$222,H$1,FALSE)</f>
        <v>---</v>
      </c>
      <c r="W35" s="227" t="str">
        <f>VLOOKUP($B35,[14]Wind!$B$7:$T$222,I$1,FALSE)</f>
        <v>---</v>
      </c>
      <c r="X35" s="228" t="str">
        <f>VLOOKUP($B35,[14]Wind!$B$7:$T$222,J$1,FALSE)</f>
        <v>---</v>
      </c>
      <c r="Y35" s="224" t="str">
        <f>VLOOKUP($B35,[14]Wind!$B$7:$T$222,K$1,FALSE)</f>
        <v>---</v>
      </c>
      <c r="Z35" s="224" t="str">
        <f>VLOOKUP($B35,[14]Wind!$B$7:$T$222,L$1,FALSE)</f>
        <v>---</v>
      </c>
      <c r="AA35" s="227" t="str">
        <f>VLOOKUP($B35,[14]Wind!$B$7:$T$222,M$1,FALSE)</f>
        <v>---</v>
      </c>
      <c r="AB35" s="228" t="str">
        <f>VLOOKUP($B35,[14]Wind!$B$7:$T$222,N$1,FALSE)</f>
        <v>---</v>
      </c>
      <c r="AC35" s="224" t="str">
        <f>VLOOKUP($B35,[14]Wind!$B$7:$T$222,O$1,FALSE)</f>
        <v>---</v>
      </c>
      <c r="AD35" s="224" t="str">
        <f>VLOOKUP($B35,[14]Wind!$B$7:$T$222,P$1,FALSE)</f>
        <v>---</v>
      </c>
      <c r="AE35" s="227" t="str">
        <f>VLOOKUP($B35,[14]Wind!$B$7:$T$222,Q$1,FALSE)</f>
        <v>---</v>
      </c>
      <c r="AF35" s="228" t="str">
        <f>VLOOKUP($B35,[14]Wind!$B$7:$T$222,R$1,FALSE)</f>
        <v>---</v>
      </c>
      <c r="AG35" s="224" t="str">
        <f>VLOOKUP($B35,[14]Wind!$B$7:$T$222,S$1,FALSE)</f>
        <v>---</v>
      </c>
      <c r="AH35" s="229" t="str">
        <f>VLOOKUP($B35,[14]Wind!$B$7:$T$222,T$1,FALSE)</f>
        <v>---</v>
      </c>
      <c r="AI35" s="223" t="str">
        <f>VLOOKUP($B35,'[14]Storm Surge'!$B$7:$T$222,G$1,FALSE)</f>
        <v>---</v>
      </c>
      <c r="AJ35" s="224" t="str">
        <f>VLOOKUP($B35,'[14]Storm Surge'!$B$7:$T$222,H$1,FALSE)</f>
        <v>---</v>
      </c>
      <c r="AK35" s="227" t="str">
        <f>VLOOKUP($B35,'[14]Storm Surge'!$B$7:$T$222,I$1,FALSE)</f>
        <v>---</v>
      </c>
      <c r="AL35" s="228" t="str">
        <f>VLOOKUP($B35,'[14]Storm Surge'!$B$7:$T$222,J$1,FALSE)</f>
        <v>---</v>
      </c>
      <c r="AM35" s="224" t="str">
        <f>VLOOKUP($B35,'[14]Storm Surge'!$B$7:$T$222,K$1,FALSE)</f>
        <v>---</v>
      </c>
      <c r="AN35" s="224" t="str">
        <f>VLOOKUP($B35,'[14]Storm Surge'!$B$7:$T$222,L$1,FALSE)</f>
        <v>---</v>
      </c>
      <c r="AO35" s="227" t="str">
        <f>VLOOKUP($B35,'[14]Storm Surge'!$B$7:$T$222,M$1,FALSE)</f>
        <v>---</v>
      </c>
      <c r="AP35" s="228" t="str">
        <f>VLOOKUP($B35,'[14]Storm Surge'!$B$7:$T$222,N$1,FALSE)</f>
        <v>---</v>
      </c>
      <c r="AQ35" s="224" t="str">
        <f>VLOOKUP($B35,'[14]Storm Surge'!$B$7:$T$222,O$1,FALSE)</f>
        <v>---</v>
      </c>
      <c r="AR35" s="224" t="str">
        <f>VLOOKUP($B35,'[14]Storm Surge'!$B$7:$T$222,P$1,FALSE)</f>
        <v>---</v>
      </c>
      <c r="AS35" s="227" t="str">
        <f>VLOOKUP($B35,'[14]Storm Surge'!$B$7:$T$222,Q$1,FALSE)</f>
        <v>---</v>
      </c>
      <c r="AT35" s="228" t="str">
        <f>VLOOKUP($B35,'[14]Storm Surge'!$B$7:$T$222,R$1,FALSE)</f>
        <v>---</v>
      </c>
      <c r="AU35" s="224" t="str">
        <f>VLOOKUP($B35,'[14]Storm Surge'!$B$7:$T$222,S$1,FALSE)</f>
        <v>---</v>
      </c>
      <c r="AV35" s="229" t="str">
        <f>VLOOKUP($B35,'[14]Storm Surge'!$B$7:$T$222,T$1,FALSE)</f>
        <v>---</v>
      </c>
      <c r="AW35" s="223" t="str">
        <f>VLOOKUP($B35,[14]Tsunami!$B$7:$T$222,G$1,FALSE)</f>
        <v>---</v>
      </c>
      <c r="AX35" s="224" t="str">
        <f>VLOOKUP($B35,[14]Tsunami!$B$7:$T$222,H$1,FALSE)</f>
        <v>---</v>
      </c>
      <c r="AY35" s="227">
        <f>VLOOKUP($B35,[14]Tsunami!$B$7:$T$222,I$1,FALSE)</f>
        <v>0.17</v>
      </c>
      <c r="AZ35" s="228">
        <f>VLOOKUP($B35,[14]Tsunami!$B$7:$T$222,J$1,FALSE)</f>
        <v>0</v>
      </c>
      <c r="BA35" s="224">
        <f>VLOOKUP($B35,[14]Tsunami!$B$7:$T$222,K$1,FALSE)</f>
        <v>4.09</v>
      </c>
      <c r="BB35" s="224">
        <f>VLOOKUP($B35,[14]Tsunami!$B$7:$T$222,L$1,FALSE)</f>
        <v>0.01</v>
      </c>
      <c r="BC35" s="227">
        <f>VLOOKUP($B35,[14]Tsunami!$B$7:$T$222,M$1,FALSE)</f>
        <v>23.68</v>
      </c>
      <c r="BD35" s="228">
        <f>VLOOKUP($B35,[14]Tsunami!$B$7:$T$222,N$1,FALSE)</f>
        <v>0.03</v>
      </c>
      <c r="BE35" s="224">
        <f>VLOOKUP($B35,[14]Tsunami!$B$7:$T$222,O$1,FALSE)</f>
        <v>48.64</v>
      </c>
      <c r="BF35" s="224">
        <f>VLOOKUP($B35,[14]Tsunami!$B$7:$T$222,P$1,FALSE)</f>
        <v>7.0000000000000007E-2</v>
      </c>
      <c r="BG35" s="227">
        <f>VLOOKUP($B35,[14]Tsunami!$B$7:$T$222,Q$1,FALSE)</f>
        <v>73.22</v>
      </c>
      <c r="BH35" s="228">
        <f>VLOOKUP($B35,[14]Tsunami!$B$7:$T$222,R$1,FALSE)</f>
        <v>0.1</v>
      </c>
      <c r="BI35" s="224">
        <f>VLOOKUP($B35,[14]Tsunami!$B$7:$T$222,S$1,FALSE)</f>
        <v>91.4</v>
      </c>
      <c r="BJ35" s="229">
        <f>VLOOKUP($B35,[14]Tsunami!$B$7:$T$222,T$1,FALSE)</f>
        <v>0.13</v>
      </c>
      <c r="BK35" s="230">
        <f>IFERROR(VLOOKUP($B35,[14]Flood!$B$7:$T$169,G$1,FALSE),"")</f>
        <v>167.73347627461141</v>
      </c>
      <c r="BL35" s="231">
        <f>IFERROR(VLOOKUP($B35,[14]Flood!$B$7:$T$169,H$1,FALSE),"")</f>
        <v>0.23546001877494177</v>
      </c>
      <c r="BM35" s="232">
        <f>IFERROR(VLOOKUP($B35,[14]Flood!$B$7:$T$169,I$1,FALSE),"")</f>
        <v>241.44411197440587</v>
      </c>
      <c r="BN35" s="233">
        <f>IFERROR(VLOOKUP($B35,[14]Flood!$B$7:$T$169,J$1,FALSE),"")</f>
        <v>0.33893314799913787</v>
      </c>
      <c r="BO35" s="231">
        <f>IFERROR(VLOOKUP($B35,[14]Flood!$B$7:$T$169,K$1,FALSE),"")</f>
        <v>385.12516010737147</v>
      </c>
      <c r="BP35" s="231">
        <f>IFERROR(VLOOKUP($B35,[14]Flood!$B$7:$T$169,L$1,FALSE),"")</f>
        <v>0.54062897546534638</v>
      </c>
      <c r="BQ35" s="232">
        <f>IFERROR(VLOOKUP($B35,[14]Flood!$B$7:$T$169,M$1,FALSE),"")</f>
        <v>523.838904199475</v>
      </c>
      <c r="BR35" s="233">
        <f>IFERROR(VLOOKUP($B35,[14]Flood!$B$7:$T$169,N$1,FALSE),"")</f>
        <v>0.73535182694191181</v>
      </c>
      <c r="BS35" s="231">
        <f>IFERROR(VLOOKUP($B35,[14]Flood!$B$7:$T$169,O$1,FALSE),"")</f>
        <v>631.41238548483045</v>
      </c>
      <c r="BT35" s="231">
        <f>IFERROR(VLOOKUP($B35,[14]Flood!$B$7:$T$169,P$1,FALSE),"")</f>
        <v>0.88636076377254702</v>
      </c>
      <c r="BU35" s="232">
        <f>IFERROR(VLOOKUP($B35,[14]Flood!$B$7:$T$169,Q$1,FALSE),"")</f>
        <v>690.76801903628791</v>
      </c>
      <c r="BV35" s="233">
        <f>IFERROR(VLOOKUP($B35,[14]Flood!$B$7:$T$169,R$1,FALSE),"")</f>
        <v>0.96968270344035423</v>
      </c>
      <c r="BW35" s="231">
        <f>IFERROR(VLOOKUP($B35,[14]Flood!$B$7:$T$169,S$1,FALSE),"")</f>
        <v>750.12365258774537</v>
      </c>
      <c r="BX35" s="234">
        <f>IFERROR(VLOOKUP($B35,[14]Flood!$B$7:$T$169,T$1,FALSE),"")</f>
        <v>1.0530046431081614</v>
      </c>
    </row>
    <row r="36" spans="1:76" s="119" customFormat="1" ht="14">
      <c r="A36" s="235" t="str">
        <f>'AAL mundo '!A63</f>
        <v>Europe and Central Asia</v>
      </c>
      <c r="B36" s="236" t="str">
        <f>'AAL mundo '!B63</f>
        <v>BGR</v>
      </c>
      <c r="C36" s="236" t="str">
        <f>'AAL mundo '!C63</f>
        <v>Bulgaria</v>
      </c>
      <c r="D36" s="236" t="str">
        <f>'AAL mundo '!D63</f>
        <v/>
      </c>
      <c r="E36" s="237" t="str">
        <f>'AAL mundo '!E63</f>
        <v>Upper middle income</v>
      </c>
      <c r="F36" s="222">
        <f>'AAL mundo '!F63</f>
        <v>163822</v>
      </c>
      <c r="G36" s="223">
        <f>VLOOKUP($B36,[14]Earthquake!$B$7:$T$222,G$1,FALSE)</f>
        <v>212.93</v>
      </c>
      <c r="H36" s="224">
        <f>VLOOKUP($B36,[14]Earthquake!$B$7:$T$222,H$1,FALSE)</f>
        <v>0.13</v>
      </c>
      <c r="I36" s="227">
        <f>VLOOKUP($B36,[14]Earthquake!$B$7:$T$222,I$1,FALSE)</f>
        <v>520.4</v>
      </c>
      <c r="J36" s="228">
        <f>VLOOKUP($B36,[14]Earthquake!$B$7:$T$222,J$1,FALSE)</f>
        <v>0.32</v>
      </c>
      <c r="K36" s="224">
        <f>VLOOKUP($B36,[14]Earthquake!$B$7:$T$222,K$1,FALSE)</f>
        <v>956.95</v>
      </c>
      <c r="L36" s="224">
        <f>VLOOKUP($B36,[14]Earthquake!$B$7:$T$222,L$1,FALSE)</f>
        <v>0.57999999999999996</v>
      </c>
      <c r="M36" s="227">
        <f>VLOOKUP($B36,[14]Earthquake!$B$7:$T$222,M$1,FALSE)</f>
        <v>1986.08</v>
      </c>
      <c r="N36" s="228">
        <f>VLOOKUP($B36,[14]Earthquake!$B$7:$T$222,N$1,FALSE)</f>
        <v>1.21</v>
      </c>
      <c r="O36" s="224">
        <f>VLOOKUP($B36,[14]Earthquake!$B$7:$T$222,O$1,FALSE)</f>
        <v>3169.52</v>
      </c>
      <c r="P36" s="224">
        <f>VLOOKUP($B36,[14]Earthquake!$B$7:$T$222,P$1,FALSE)</f>
        <v>1.93</v>
      </c>
      <c r="Q36" s="227">
        <f>VLOOKUP($B36,[14]Earthquake!$B$7:$T$222,Q$1,FALSE)</f>
        <v>4718.1400000000003</v>
      </c>
      <c r="R36" s="228">
        <f>VLOOKUP($B36,[14]Earthquake!$B$7:$T$222,R$1,FALSE)</f>
        <v>2.88</v>
      </c>
      <c r="S36" s="224">
        <f>VLOOKUP($B36,[14]Earthquake!$B$7:$T$222,S$1,FALSE)</f>
        <v>5773.91</v>
      </c>
      <c r="T36" s="229">
        <f>VLOOKUP($B36,[14]Earthquake!$B$7:$T$222,T$1,FALSE)</f>
        <v>3.52</v>
      </c>
      <c r="U36" s="223" t="str">
        <f>VLOOKUP($B36,[14]Wind!$B$7:$T$222,G$1,FALSE)</f>
        <v>---</v>
      </c>
      <c r="V36" s="224" t="str">
        <f>VLOOKUP($B36,[14]Wind!$B$7:$T$222,H$1,FALSE)</f>
        <v>---</v>
      </c>
      <c r="W36" s="227" t="str">
        <f>VLOOKUP($B36,[14]Wind!$B$7:$T$222,I$1,FALSE)</f>
        <v>---</v>
      </c>
      <c r="X36" s="228" t="str">
        <f>VLOOKUP($B36,[14]Wind!$B$7:$T$222,J$1,FALSE)</f>
        <v>---</v>
      </c>
      <c r="Y36" s="224" t="str">
        <f>VLOOKUP($B36,[14]Wind!$B$7:$T$222,K$1,FALSE)</f>
        <v>---</v>
      </c>
      <c r="Z36" s="224" t="str">
        <f>VLOOKUP($B36,[14]Wind!$B$7:$T$222,L$1,FALSE)</f>
        <v>---</v>
      </c>
      <c r="AA36" s="227" t="str">
        <f>VLOOKUP($B36,[14]Wind!$B$7:$T$222,M$1,FALSE)</f>
        <v>---</v>
      </c>
      <c r="AB36" s="228" t="str">
        <f>VLOOKUP($B36,[14]Wind!$B$7:$T$222,N$1,FALSE)</f>
        <v>---</v>
      </c>
      <c r="AC36" s="224" t="str">
        <f>VLOOKUP($B36,[14]Wind!$B$7:$T$222,O$1,FALSE)</f>
        <v>---</v>
      </c>
      <c r="AD36" s="224" t="str">
        <f>VLOOKUP($B36,[14]Wind!$B$7:$T$222,P$1,FALSE)</f>
        <v>---</v>
      </c>
      <c r="AE36" s="227" t="str">
        <f>VLOOKUP($B36,[14]Wind!$B$7:$T$222,Q$1,FALSE)</f>
        <v>---</v>
      </c>
      <c r="AF36" s="228" t="str">
        <f>VLOOKUP($B36,[14]Wind!$B$7:$T$222,R$1,FALSE)</f>
        <v>---</v>
      </c>
      <c r="AG36" s="224" t="str">
        <f>VLOOKUP($B36,[14]Wind!$B$7:$T$222,S$1,FALSE)</f>
        <v>---</v>
      </c>
      <c r="AH36" s="229" t="str">
        <f>VLOOKUP($B36,[14]Wind!$B$7:$T$222,T$1,FALSE)</f>
        <v>---</v>
      </c>
      <c r="AI36" s="223" t="str">
        <f>VLOOKUP($B36,'[14]Storm Surge'!$B$7:$T$222,G$1,FALSE)</f>
        <v>---</v>
      </c>
      <c r="AJ36" s="224" t="str">
        <f>VLOOKUP($B36,'[14]Storm Surge'!$B$7:$T$222,H$1,FALSE)</f>
        <v>---</v>
      </c>
      <c r="AK36" s="227" t="str">
        <f>VLOOKUP($B36,'[14]Storm Surge'!$B$7:$T$222,I$1,FALSE)</f>
        <v>---</v>
      </c>
      <c r="AL36" s="228" t="str">
        <f>VLOOKUP($B36,'[14]Storm Surge'!$B$7:$T$222,J$1,FALSE)</f>
        <v>---</v>
      </c>
      <c r="AM36" s="224" t="str">
        <f>VLOOKUP($B36,'[14]Storm Surge'!$B$7:$T$222,K$1,FALSE)</f>
        <v>---</v>
      </c>
      <c r="AN36" s="224" t="str">
        <f>VLOOKUP($B36,'[14]Storm Surge'!$B$7:$T$222,L$1,FALSE)</f>
        <v>---</v>
      </c>
      <c r="AO36" s="227" t="str">
        <f>VLOOKUP($B36,'[14]Storm Surge'!$B$7:$T$222,M$1,FALSE)</f>
        <v>---</v>
      </c>
      <c r="AP36" s="228" t="str">
        <f>VLOOKUP($B36,'[14]Storm Surge'!$B$7:$T$222,N$1,FALSE)</f>
        <v>---</v>
      </c>
      <c r="AQ36" s="224" t="str">
        <f>VLOOKUP($B36,'[14]Storm Surge'!$B$7:$T$222,O$1,FALSE)</f>
        <v>---</v>
      </c>
      <c r="AR36" s="224" t="str">
        <f>VLOOKUP($B36,'[14]Storm Surge'!$B$7:$T$222,P$1,FALSE)</f>
        <v>---</v>
      </c>
      <c r="AS36" s="227" t="str">
        <f>VLOOKUP($B36,'[14]Storm Surge'!$B$7:$T$222,Q$1,FALSE)</f>
        <v>---</v>
      </c>
      <c r="AT36" s="228" t="str">
        <f>VLOOKUP($B36,'[14]Storm Surge'!$B$7:$T$222,R$1,FALSE)</f>
        <v>---</v>
      </c>
      <c r="AU36" s="224" t="str">
        <f>VLOOKUP($B36,'[14]Storm Surge'!$B$7:$T$222,S$1,FALSE)</f>
        <v>---</v>
      </c>
      <c r="AV36" s="229" t="str">
        <f>VLOOKUP($B36,'[14]Storm Surge'!$B$7:$T$222,T$1,FALSE)</f>
        <v>---</v>
      </c>
      <c r="AW36" s="223" t="str">
        <f>VLOOKUP($B36,[14]Tsunami!$B$7:$T$222,G$1,FALSE)</f>
        <v>---</v>
      </c>
      <c r="AX36" s="224" t="str">
        <f>VLOOKUP($B36,[14]Tsunami!$B$7:$T$222,H$1,FALSE)</f>
        <v>---</v>
      </c>
      <c r="AY36" s="227" t="str">
        <f>VLOOKUP($B36,[14]Tsunami!$B$7:$T$222,I$1,FALSE)</f>
        <v>---</v>
      </c>
      <c r="AZ36" s="228" t="str">
        <f>VLOOKUP($B36,[14]Tsunami!$B$7:$T$222,J$1,FALSE)</f>
        <v>---</v>
      </c>
      <c r="BA36" s="224" t="str">
        <f>VLOOKUP($B36,[14]Tsunami!$B$7:$T$222,K$1,FALSE)</f>
        <v>---</v>
      </c>
      <c r="BB36" s="224" t="str">
        <f>VLOOKUP($B36,[14]Tsunami!$B$7:$T$222,L$1,FALSE)</f>
        <v>---</v>
      </c>
      <c r="BC36" s="227" t="str">
        <f>VLOOKUP($B36,[14]Tsunami!$B$7:$T$222,M$1,FALSE)</f>
        <v>---</v>
      </c>
      <c r="BD36" s="228" t="str">
        <f>VLOOKUP($B36,[14]Tsunami!$B$7:$T$222,N$1,FALSE)</f>
        <v>---</v>
      </c>
      <c r="BE36" s="224" t="str">
        <f>VLOOKUP($B36,[14]Tsunami!$B$7:$T$222,O$1,FALSE)</f>
        <v>---</v>
      </c>
      <c r="BF36" s="224" t="str">
        <f>VLOOKUP($B36,[14]Tsunami!$B$7:$T$222,P$1,FALSE)</f>
        <v>---</v>
      </c>
      <c r="BG36" s="227" t="str">
        <f>VLOOKUP($B36,[14]Tsunami!$B$7:$T$222,Q$1,FALSE)</f>
        <v>---</v>
      </c>
      <c r="BH36" s="228" t="str">
        <f>VLOOKUP($B36,[14]Tsunami!$B$7:$T$222,R$1,FALSE)</f>
        <v>---</v>
      </c>
      <c r="BI36" s="224" t="str">
        <f>VLOOKUP($B36,[14]Tsunami!$B$7:$T$222,S$1,FALSE)</f>
        <v>---</v>
      </c>
      <c r="BJ36" s="229" t="str">
        <f>VLOOKUP($B36,[14]Tsunami!$B$7:$T$222,T$1,FALSE)</f>
        <v>---</v>
      </c>
      <c r="BK36" s="230">
        <f>IFERROR(VLOOKUP($B36,[14]Flood!$B$7:$T$169,G$1,FALSE),"")</f>
        <v>307.18591862660941</v>
      </c>
      <c r="BL36" s="231">
        <f>IFERROR(VLOOKUP($B36,[14]Flood!$B$7:$T$169,H$1,FALSE),"")</f>
        <v>0.18751200609601237</v>
      </c>
      <c r="BM36" s="232">
        <f>IFERROR(VLOOKUP($B36,[14]Flood!$B$7:$T$169,I$1,FALSE),"")</f>
        <v>471.83641126760563</v>
      </c>
      <c r="BN36" s="233">
        <f>IFERROR(VLOOKUP($B36,[14]Flood!$B$7:$T$169,J$1,FALSE),"")</f>
        <v>0.288017733434829</v>
      </c>
      <c r="BO36" s="231">
        <f>IFERROR(VLOOKUP($B36,[14]Flood!$B$7:$T$169,K$1,FALSE),"")</f>
        <v>664.65145978928888</v>
      </c>
      <c r="BP36" s="231">
        <f>IFERROR(VLOOKUP($B36,[14]Flood!$B$7:$T$169,L$1,FALSE),"")</f>
        <v>0.40571563025069213</v>
      </c>
      <c r="BQ36" s="232">
        <f>IFERROR(VLOOKUP($B36,[14]Flood!$B$7:$T$169,M$1,FALSE),"")</f>
        <v>892.40832195443272</v>
      </c>
      <c r="BR36" s="233">
        <f>IFERROR(VLOOKUP($B36,[14]Flood!$B$7:$T$169,N$1,FALSE),"")</f>
        <v>0.54474266090905543</v>
      </c>
      <c r="BS36" s="231">
        <f>IFERROR(VLOOKUP($B36,[14]Flood!$B$7:$T$169,O$1,FALSE),"")</f>
        <v>1053.4981380192189</v>
      </c>
      <c r="BT36" s="231">
        <f>IFERROR(VLOOKUP($B36,[14]Flood!$B$7:$T$169,P$1,FALSE),"")</f>
        <v>0.64307488494782072</v>
      </c>
      <c r="BU36" s="232">
        <f>IFERROR(VLOOKUP($B36,[14]Flood!$B$7:$T$169,Q$1,FALSE),"")</f>
        <v>1262.1714960297518</v>
      </c>
      <c r="BV36" s="233">
        <f>IFERROR(VLOOKUP($B36,[14]Flood!$B$7:$T$169,R$1,FALSE),"")</f>
        <v>0.77045298923816818</v>
      </c>
      <c r="BW36" s="231">
        <f>IFERROR(VLOOKUP($B36,[14]Flood!$B$7:$T$169,S$1,FALSE),"")</f>
        <v>1427.8560982008241</v>
      </c>
      <c r="BX36" s="234">
        <f>IFERROR(VLOOKUP($B36,[14]Flood!$B$7:$T$169,T$1,FALSE),"")</f>
        <v>0.87158995629452951</v>
      </c>
    </row>
    <row r="37" spans="1:76" s="119" customFormat="1" ht="14">
      <c r="A37" s="235" t="str">
        <f>'AAL mundo '!A64</f>
        <v>Sub-Saharan Africa</v>
      </c>
      <c r="B37" s="236" t="str">
        <f>'AAL mundo '!B64</f>
        <v>BFA</v>
      </c>
      <c r="C37" s="236" t="str">
        <f>'AAL mundo '!C64</f>
        <v>Burkina Faso</v>
      </c>
      <c r="D37" s="236" t="str">
        <f>'AAL mundo '!D64</f>
        <v/>
      </c>
      <c r="E37" s="237" t="str">
        <f>'AAL mundo '!E64</f>
        <v>Low income</v>
      </c>
      <c r="F37" s="222">
        <f>'AAL mundo '!F64</f>
        <v>24689.4</v>
      </c>
      <c r="G37" s="223" t="str">
        <f>VLOOKUP($B37,[14]Earthquake!$B$7:$T$222,G$1,FALSE)</f>
        <v>---</v>
      </c>
      <c r="H37" s="224" t="str">
        <f>VLOOKUP($B37,[14]Earthquake!$B$7:$T$222,H$1,FALSE)</f>
        <v>---</v>
      </c>
      <c r="I37" s="227" t="str">
        <f>VLOOKUP($B37,[14]Earthquake!$B$7:$T$222,I$1,FALSE)</f>
        <v>---</v>
      </c>
      <c r="J37" s="228" t="str">
        <f>VLOOKUP($B37,[14]Earthquake!$B$7:$T$222,J$1,FALSE)</f>
        <v>---</v>
      </c>
      <c r="K37" s="224" t="str">
        <f>VLOOKUP($B37,[14]Earthquake!$B$7:$T$222,K$1,FALSE)</f>
        <v>---</v>
      </c>
      <c r="L37" s="224" t="str">
        <f>VLOOKUP($B37,[14]Earthquake!$B$7:$T$222,L$1,FALSE)</f>
        <v>---</v>
      </c>
      <c r="M37" s="227" t="str">
        <f>VLOOKUP($B37,[14]Earthquake!$B$7:$T$222,M$1,FALSE)</f>
        <v>---</v>
      </c>
      <c r="N37" s="228" t="str">
        <f>VLOOKUP($B37,[14]Earthquake!$B$7:$T$222,N$1,FALSE)</f>
        <v>---</v>
      </c>
      <c r="O37" s="224" t="str">
        <f>VLOOKUP($B37,[14]Earthquake!$B$7:$T$222,O$1,FALSE)</f>
        <v>---</v>
      </c>
      <c r="P37" s="224" t="str">
        <f>VLOOKUP($B37,[14]Earthquake!$B$7:$T$222,P$1,FALSE)</f>
        <v>---</v>
      </c>
      <c r="Q37" s="227" t="str">
        <f>VLOOKUP($B37,[14]Earthquake!$B$7:$T$222,Q$1,FALSE)</f>
        <v>---</v>
      </c>
      <c r="R37" s="228" t="str">
        <f>VLOOKUP($B37,[14]Earthquake!$B$7:$T$222,R$1,FALSE)</f>
        <v>---</v>
      </c>
      <c r="S37" s="224" t="str">
        <f>VLOOKUP($B37,[14]Earthquake!$B$7:$T$222,S$1,FALSE)</f>
        <v>---</v>
      </c>
      <c r="T37" s="229" t="str">
        <f>VLOOKUP($B37,[14]Earthquake!$B$7:$T$222,T$1,FALSE)</f>
        <v>---</v>
      </c>
      <c r="U37" s="223" t="str">
        <f>VLOOKUP($B37,[14]Wind!$B$7:$T$222,G$1,FALSE)</f>
        <v>---</v>
      </c>
      <c r="V37" s="224" t="str">
        <f>VLOOKUP($B37,[14]Wind!$B$7:$T$222,H$1,FALSE)</f>
        <v>---</v>
      </c>
      <c r="W37" s="227" t="str">
        <f>VLOOKUP($B37,[14]Wind!$B$7:$T$222,I$1,FALSE)</f>
        <v>---</v>
      </c>
      <c r="X37" s="228" t="str">
        <f>VLOOKUP($B37,[14]Wind!$B$7:$T$222,J$1,FALSE)</f>
        <v>---</v>
      </c>
      <c r="Y37" s="224" t="str">
        <f>VLOOKUP($B37,[14]Wind!$B$7:$T$222,K$1,FALSE)</f>
        <v>---</v>
      </c>
      <c r="Z37" s="224" t="str">
        <f>VLOOKUP($B37,[14]Wind!$B$7:$T$222,L$1,FALSE)</f>
        <v>---</v>
      </c>
      <c r="AA37" s="227" t="str">
        <f>VLOOKUP($B37,[14]Wind!$B$7:$T$222,M$1,FALSE)</f>
        <v>---</v>
      </c>
      <c r="AB37" s="228" t="str">
        <f>VLOOKUP($B37,[14]Wind!$B$7:$T$222,N$1,FALSE)</f>
        <v>---</v>
      </c>
      <c r="AC37" s="224" t="str">
        <f>VLOOKUP($B37,[14]Wind!$B$7:$T$222,O$1,FALSE)</f>
        <v>---</v>
      </c>
      <c r="AD37" s="224" t="str">
        <f>VLOOKUP($B37,[14]Wind!$B$7:$T$222,P$1,FALSE)</f>
        <v>---</v>
      </c>
      <c r="AE37" s="227" t="str">
        <f>VLOOKUP($B37,[14]Wind!$B$7:$T$222,Q$1,FALSE)</f>
        <v>---</v>
      </c>
      <c r="AF37" s="228" t="str">
        <f>VLOOKUP($B37,[14]Wind!$B$7:$T$222,R$1,FALSE)</f>
        <v>---</v>
      </c>
      <c r="AG37" s="224" t="str">
        <f>VLOOKUP($B37,[14]Wind!$B$7:$T$222,S$1,FALSE)</f>
        <v>---</v>
      </c>
      <c r="AH37" s="229" t="str">
        <f>VLOOKUP($B37,[14]Wind!$B$7:$T$222,T$1,FALSE)</f>
        <v>---</v>
      </c>
      <c r="AI37" s="223" t="str">
        <f>VLOOKUP($B37,'[14]Storm Surge'!$B$7:$T$222,G$1,FALSE)</f>
        <v>---</v>
      </c>
      <c r="AJ37" s="224" t="str">
        <f>VLOOKUP($B37,'[14]Storm Surge'!$B$7:$T$222,H$1,FALSE)</f>
        <v>---</v>
      </c>
      <c r="AK37" s="227" t="str">
        <f>VLOOKUP($B37,'[14]Storm Surge'!$B$7:$T$222,I$1,FALSE)</f>
        <v>---</v>
      </c>
      <c r="AL37" s="228" t="str">
        <f>VLOOKUP($B37,'[14]Storm Surge'!$B$7:$T$222,J$1,FALSE)</f>
        <v>---</v>
      </c>
      <c r="AM37" s="224" t="str">
        <f>VLOOKUP($B37,'[14]Storm Surge'!$B$7:$T$222,K$1,FALSE)</f>
        <v>---</v>
      </c>
      <c r="AN37" s="224" t="str">
        <f>VLOOKUP($B37,'[14]Storm Surge'!$B$7:$T$222,L$1,FALSE)</f>
        <v>---</v>
      </c>
      <c r="AO37" s="227" t="str">
        <f>VLOOKUP($B37,'[14]Storm Surge'!$B$7:$T$222,M$1,FALSE)</f>
        <v>---</v>
      </c>
      <c r="AP37" s="228" t="str">
        <f>VLOOKUP($B37,'[14]Storm Surge'!$B$7:$T$222,N$1,FALSE)</f>
        <v>---</v>
      </c>
      <c r="AQ37" s="224" t="str">
        <f>VLOOKUP($B37,'[14]Storm Surge'!$B$7:$T$222,O$1,FALSE)</f>
        <v>---</v>
      </c>
      <c r="AR37" s="224" t="str">
        <f>VLOOKUP($B37,'[14]Storm Surge'!$B$7:$T$222,P$1,FALSE)</f>
        <v>---</v>
      </c>
      <c r="AS37" s="227" t="str">
        <f>VLOOKUP($B37,'[14]Storm Surge'!$B$7:$T$222,Q$1,FALSE)</f>
        <v>---</v>
      </c>
      <c r="AT37" s="228" t="str">
        <f>VLOOKUP($B37,'[14]Storm Surge'!$B$7:$T$222,R$1,FALSE)</f>
        <v>---</v>
      </c>
      <c r="AU37" s="224" t="str">
        <f>VLOOKUP($B37,'[14]Storm Surge'!$B$7:$T$222,S$1,FALSE)</f>
        <v>---</v>
      </c>
      <c r="AV37" s="229" t="str">
        <f>VLOOKUP($B37,'[14]Storm Surge'!$B$7:$T$222,T$1,FALSE)</f>
        <v>---</v>
      </c>
      <c r="AW37" s="223" t="str">
        <f>VLOOKUP($B37,[14]Tsunami!$B$7:$T$222,G$1,FALSE)</f>
        <v>---</v>
      </c>
      <c r="AX37" s="224" t="str">
        <f>VLOOKUP($B37,[14]Tsunami!$B$7:$T$222,H$1,FALSE)</f>
        <v>---</v>
      </c>
      <c r="AY37" s="227" t="str">
        <f>VLOOKUP($B37,[14]Tsunami!$B$7:$T$222,I$1,FALSE)</f>
        <v>---</v>
      </c>
      <c r="AZ37" s="228" t="str">
        <f>VLOOKUP($B37,[14]Tsunami!$B$7:$T$222,J$1,FALSE)</f>
        <v>---</v>
      </c>
      <c r="BA37" s="224" t="str">
        <f>VLOOKUP($B37,[14]Tsunami!$B$7:$T$222,K$1,FALSE)</f>
        <v>---</v>
      </c>
      <c r="BB37" s="224" t="str">
        <f>VLOOKUP($B37,[14]Tsunami!$B$7:$T$222,L$1,FALSE)</f>
        <v>---</v>
      </c>
      <c r="BC37" s="227" t="str">
        <f>VLOOKUP($B37,[14]Tsunami!$B$7:$T$222,M$1,FALSE)</f>
        <v>---</v>
      </c>
      <c r="BD37" s="228" t="str">
        <f>VLOOKUP($B37,[14]Tsunami!$B$7:$T$222,N$1,FALSE)</f>
        <v>---</v>
      </c>
      <c r="BE37" s="224" t="str">
        <f>VLOOKUP($B37,[14]Tsunami!$B$7:$T$222,O$1,FALSE)</f>
        <v>---</v>
      </c>
      <c r="BF37" s="224" t="str">
        <f>VLOOKUP($B37,[14]Tsunami!$B$7:$T$222,P$1,FALSE)</f>
        <v>---</v>
      </c>
      <c r="BG37" s="227" t="str">
        <f>VLOOKUP($B37,[14]Tsunami!$B$7:$T$222,Q$1,FALSE)</f>
        <v>---</v>
      </c>
      <c r="BH37" s="228" t="str">
        <f>VLOOKUP($B37,[14]Tsunami!$B$7:$T$222,R$1,FALSE)</f>
        <v>---</v>
      </c>
      <c r="BI37" s="224" t="str">
        <f>VLOOKUP($B37,[14]Tsunami!$B$7:$T$222,S$1,FALSE)</f>
        <v>---</v>
      </c>
      <c r="BJ37" s="229" t="str">
        <f>VLOOKUP($B37,[14]Tsunami!$B$7:$T$222,T$1,FALSE)</f>
        <v>---</v>
      </c>
      <c r="BK37" s="230">
        <f>IFERROR(VLOOKUP($B37,[14]Flood!$B$7:$T$169,G$1,FALSE),"")</f>
        <v>180.80450507628294</v>
      </c>
      <c r="BL37" s="231">
        <f>IFERROR(VLOOKUP($B37,[14]Flood!$B$7:$T$169,H$1,FALSE),"")</f>
        <v>0.73231631824298249</v>
      </c>
      <c r="BM37" s="232">
        <f>IFERROR(VLOOKUP($B37,[14]Flood!$B$7:$T$169,I$1,FALSE),"")</f>
        <v>248.25372411847673</v>
      </c>
      <c r="BN37" s="233">
        <f>IFERROR(VLOOKUP($B37,[14]Flood!$B$7:$T$169,J$1,FALSE),"")</f>
        <v>1.0055073194102599</v>
      </c>
      <c r="BO37" s="231">
        <f>IFERROR(VLOOKUP($B37,[14]Flood!$B$7:$T$169,K$1,FALSE),"")</f>
        <v>309.03029151269459</v>
      </c>
      <c r="BP37" s="231">
        <f>IFERROR(VLOOKUP($B37,[14]Flood!$B$7:$T$169,L$1,FALSE),"")</f>
        <v>1.2516719382111132</v>
      </c>
      <c r="BQ37" s="232">
        <f>IFERROR(VLOOKUP($B37,[14]Flood!$B$7:$T$169,M$1,FALSE),"")</f>
        <v>323.52506143111844</v>
      </c>
      <c r="BR37" s="233">
        <f>IFERROR(VLOOKUP($B37,[14]Flood!$B$7:$T$169,N$1,FALSE),"")</f>
        <v>1.3103804119626983</v>
      </c>
      <c r="BS37" s="231">
        <f>IFERROR(VLOOKUP($B37,[14]Flood!$B$7:$T$169,O$1,FALSE),"")</f>
        <v>347.68301129515822</v>
      </c>
      <c r="BT37" s="231">
        <f>IFERROR(VLOOKUP($B37,[14]Flood!$B$7:$T$169,P$1,FALSE),"")</f>
        <v>1.4082278682153402</v>
      </c>
      <c r="BU37" s="232">
        <f>IFERROR(VLOOKUP($B37,[14]Flood!$B$7:$T$169,Q$1,FALSE),"")</f>
        <v>395.99891102323772</v>
      </c>
      <c r="BV37" s="233">
        <f>IFERROR(VLOOKUP($B37,[14]Flood!$B$7:$T$169,R$1,FALSE),"")</f>
        <v>1.603922780720624</v>
      </c>
      <c r="BW37" s="231">
        <f>IFERROR(VLOOKUP($B37,[14]Flood!$B$7:$T$169,S$1,FALSE),"")</f>
        <v>409.82555643916913</v>
      </c>
      <c r="BX37" s="234">
        <f>IFERROR(VLOOKUP($B37,[14]Flood!$B$7:$T$169,T$1,FALSE),"")</f>
        <v>1.6599251356418914</v>
      </c>
    </row>
    <row r="38" spans="1:76" s="119" customFormat="1" ht="14">
      <c r="A38" s="235" t="str">
        <f>'AAL mundo '!A65</f>
        <v>Sub-Saharan Africa</v>
      </c>
      <c r="B38" s="236" t="str">
        <f>'AAL mundo '!B65</f>
        <v>BDI</v>
      </c>
      <c r="C38" s="236" t="str">
        <f>'AAL mundo '!C65</f>
        <v>Burundi</v>
      </c>
      <c r="D38" s="236" t="str">
        <f>'AAL mundo '!D65</f>
        <v/>
      </c>
      <c r="E38" s="237" t="str">
        <f>'AAL mundo '!E65</f>
        <v>Low income</v>
      </c>
      <c r="F38" s="222">
        <f>'AAL mundo '!F65</f>
        <v>3616.17</v>
      </c>
      <c r="G38" s="223">
        <f>VLOOKUP($B38,[14]Earthquake!$B$7:$T$222,G$1,FALSE)</f>
        <v>7.55</v>
      </c>
      <c r="H38" s="224">
        <f>VLOOKUP($B38,[14]Earthquake!$B$7:$T$222,H$1,FALSE)</f>
        <v>0.21</v>
      </c>
      <c r="I38" s="227">
        <f>VLOOKUP($B38,[14]Earthquake!$B$7:$T$222,I$1,FALSE)</f>
        <v>20.95</v>
      </c>
      <c r="J38" s="228">
        <f>VLOOKUP($B38,[14]Earthquake!$B$7:$T$222,J$1,FALSE)</f>
        <v>0.57999999999999996</v>
      </c>
      <c r="K38" s="224">
        <f>VLOOKUP($B38,[14]Earthquake!$B$7:$T$222,K$1,FALSE)</f>
        <v>48.99</v>
      </c>
      <c r="L38" s="224">
        <f>VLOOKUP($B38,[14]Earthquake!$B$7:$T$222,L$1,FALSE)</f>
        <v>1.35</v>
      </c>
      <c r="M38" s="227">
        <f>VLOOKUP($B38,[14]Earthquake!$B$7:$T$222,M$1,FALSE)</f>
        <v>136.29</v>
      </c>
      <c r="N38" s="228">
        <f>VLOOKUP($B38,[14]Earthquake!$B$7:$T$222,N$1,FALSE)</f>
        <v>3.77</v>
      </c>
      <c r="O38" s="224">
        <f>VLOOKUP($B38,[14]Earthquake!$B$7:$T$222,O$1,FALSE)</f>
        <v>257.14999999999998</v>
      </c>
      <c r="P38" s="224">
        <f>VLOOKUP($B38,[14]Earthquake!$B$7:$T$222,P$1,FALSE)</f>
        <v>7.11</v>
      </c>
      <c r="Q38" s="227">
        <f>VLOOKUP($B38,[14]Earthquake!$B$7:$T$222,Q$1,FALSE)</f>
        <v>426.39</v>
      </c>
      <c r="R38" s="228">
        <f>VLOOKUP($B38,[14]Earthquake!$B$7:$T$222,R$1,FALSE)</f>
        <v>11.79</v>
      </c>
      <c r="S38" s="224">
        <f>VLOOKUP($B38,[14]Earthquake!$B$7:$T$222,S$1,FALSE)</f>
        <v>546.02</v>
      </c>
      <c r="T38" s="229">
        <f>VLOOKUP($B38,[14]Earthquake!$B$7:$T$222,T$1,FALSE)</f>
        <v>15.1</v>
      </c>
      <c r="U38" s="223" t="str">
        <f>VLOOKUP($B38,[14]Wind!$B$7:$T$222,G$1,FALSE)</f>
        <v>---</v>
      </c>
      <c r="V38" s="224" t="str">
        <f>VLOOKUP($B38,[14]Wind!$B$7:$T$222,H$1,FALSE)</f>
        <v>---</v>
      </c>
      <c r="W38" s="227" t="str">
        <f>VLOOKUP($B38,[14]Wind!$B$7:$T$222,I$1,FALSE)</f>
        <v>---</v>
      </c>
      <c r="X38" s="228" t="str">
        <f>VLOOKUP($B38,[14]Wind!$B$7:$T$222,J$1,FALSE)</f>
        <v>---</v>
      </c>
      <c r="Y38" s="224" t="str">
        <f>VLOOKUP($B38,[14]Wind!$B$7:$T$222,K$1,FALSE)</f>
        <v>---</v>
      </c>
      <c r="Z38" s="224" t="str">
        <f>VLOOKUP($B38,[14]Wind!$B$7:$T$222,L$1,FALSE)</f>
        <v>---</v>
      </c>
      <c r="AA38" s="227" t="str">
        <f>VLOOKUP($B38,[14]Wind!$B$7:$T$222,M$1,FALSE)</f>
        <v>---</v>
      </c>
      <c r="AB38" s="228" t="str">
        <f>VLOOKUP($B38,[14]Wind!$B$7:$T$222,N$1,FALSE)</f>
        <v>---</v>
      </c>
      <c r="AC38" s="224" t="str">
        <f>VLOOKUP($B38,[14]Wind!$B$7:$T$222,O$1,FALSE)</f>
        <v>---</v>
      </c>
      <c r="AD38" s="224" t="str">
        <f>VLOOKUP($B38,[14]Wind!$B$7:$T$222,P$1,FALSE)</f>
        <v>---</v>
      </c>
      <c r="AE38" s="227" t="str">
        <f>VLOOKUP($B38,[14]Wind!$B$7:$T$222,Q$1,FALSE)</f>
        <v>---</v>
      </c>
      <c r="AF38" s="228" t="str">
        <f>VLOOKUP($B38,[14]Wind!$B$7:$T$222,R$1,FALSE)</f>
        <v>---</v>
      </c>
      <c r="AG38" s="224" t="str">
        <f>VLOOKUP($B38,[14]Wind!$B$7:$T$222,S$1,FALSE)</f>
        <v>---</v>
      </c>
      <c r="AH38" s="229" t="str">
        <f>VLOOKUP($B38,[14]Wind!$B$7:$T$222,T$1,FALSE)</f>
        <v>---</v>
      </c>
      <c r="AI38" s="223" t="str">
        <f>VLOOKUP($B38,'[14]Storm Surge'!$B$7:$T$222,G$1,FALSE)</f>
        <v>---</v>
      </c>
      <c r="AJ38" s="224" t="str">
        <f>VLOOKUP($B38,'[14]Storm Surge'!$B$7:$T$222,H$1,FALSE)</f>
        <v>---</v>
      </c>
      <c r="AK38" s="227" t="str">
        <f>VLOOKUP($B38,'[14]Storm Surge'!$B$7:$T$222,I$1,FALSE)</f>
        <v>---</v>
      </c>
      <c r="AL38" s="228" t="str">
        <f>VLOOKUP($B38,'[14]Storm Surge'!$B$7:$T$222,J$1,FALSE)</f>
        <v>---</v>
      </c>
      <c r="AM38" s="224" t="str">
        <f>VLOOKUP($B38,'[14]Storm Surge'!$B$7:$T$222,K$1,FALSE)</f>
        <v>---</v>
      </c>
      <c r="AN38" s="224" t="str">
        <f>VLOOKUP($B38,'[14]Storm Surge'!$B$7:$T$222,L$1,FALSE)</f>
        <v>---</v>
      </c>
      <c r="AO38" s="227" t="str">
        <f>VLOOKUP($B38,'[14]Storm Surge'!$B$7:$T$222,M$1,FALSE)</f>
        <v>---</v>
      </c>
      <c r="AP38" s="228" t="str">
        <f>VLOOKUP($B38,'[14]Storm Surge'!$B$7:$T$222,N$1,FALSE)</f>
        <v>---</v>
      </c>
      <c r="AQ38" s="224" t="str">
        <f>VLOOKUP($B38,'[14]Storm Surge'!$B$7:$T$222,O$1,FALSE)</f>
        <v>---</v>
      </c>
      <c r="AR38" s="224" t="str">
        <f>VLOOKUP($B38,'[14]Storm Surge'!$B$7:$T$222,P$1,FALSE)</f>
        <v>---</v>
      </c>
      <c r="AS38" s="227" t="str">
        <f>VLOOKUP($B38,'[14]Storm Surge'!$B$7:$T$222,Q$1,FALSE)</f>
        <v>---</v>
      </c>
      <c r="AT38" s="228" t="str">
        <f>VLOOKUP($B38,'[14]Storm Surge'!$B$7:$T$222,R$1,FALSE)</f>
        <v>---</v>
      </c>
      <c r="AU38" s="224" t="str">
        <f>VLOOKUP($B38,'[14]Storm Surge'!$B$7:$T$222,S$1,FALSE)</f>
        <v>---</v>
      </c>
      <c r="AV38" s="229" t="str">
        <f>VLOOKUP($B38,'[14]Storm Surge'!$B$7:$T$222,T$1,FALSE)</f>
        <v>---</v>
      </c>
      <c r="AW38" s="223" t="str">
        <f>VLOOKUP($B38,[14]Tsunami!$B$7:$T$222,G$1,FALSE)</f>
        <v>---</v>
      </c>
      <c r="AX38" s="224" t="str">
        <f>VLOOKUP($B38,[14]Tsunami!$B$7:$T$222,H$1,FALSE)</f>
        <v>---</v>
      </c>
      <c r="AY38" s="227" t="str">
        <f>VLOOKUP($B38,[14]Tsunami!$B$7:$T$222,I$1,FALSE)</f>
        <v>---</v>
      </c>
      <c r="AZ38" s="228" t="str">
        <f>VLOOKUP($B38,[14]Tsunami!$B$7:$T$222,J$1,FALSE)</f>
        <v>---</v>
      </c>
      <c r="BA38" s="224" t="str">
        <f>VLOOKUP($B38,[14]Tsunami!$B$7:$T$222,K$1,FALSE)</f>
        <v>---</v>
      </c>
      <c r="BB38" s="224" t="str">
        <f>VLOOKUP($B38,[14]Tsunami!$B$7:$T$222,L$1,FALSE)</f>
        <v>---</v>
      </c>
      <c r="BC38" s="227" t="str">
        <f>VLOOKUP($B38,[14]Tsunami!$B$7:$T$222,M$1,FALSE)</f>
        <v>---</v>
      </c>
      <c r="BD38" s="228" t="str">
        <f>VLOOKUP($B38,[14]Tsunami!$B$7:$T$222,N$1,FALSE)</f>
        <v>---</v>
      </c>
      <c r="BE38" s="224" t="str">
        <f>VLOOKUP($B38,[14]Tsunami!$B$7:$T$222,O$1,FALSE)</f>
        <v>---</v>
      </c>
      <c r="BF38" s="224" t="str">
        <f>VLOOKUP($B38,[14]Tsunami!$B$7:$T$222,P$1,FALSE)</f>
        <v>---</v>
      </c>
      <c r="BG38" s="227" t="str">
        <f>VLOOKUP($B38,[14]Tsunami!$B$7:$T$222,Q$1,FALSE)</f>
        <v>---</v>
      </c>
      <c r="BH38" s="228" t="str">
        <f>VLOOKUP($B38,[14]Tsunami!$B$7:$T$222,R$1,FALSE)</f>
        <v>---</v>
      </c>
      <c r="BI38" s="224" t="str">
        <f>VLOOKUP($B38,[14]Tsunami!$B$7:$T$222,S$1,FALSE)</f>
        <v>---</v>
      </c>
      <c r="BJ38" s="229" t="str">
        <f>VLOOKUP($B38,[14]Tsunami!$B$7:$T$222,T$1,FALSE)</f>
        <v>---</v>
      </c>
      <c r="BK38" s="230">
        <f>IFERROR(VLOOKUP($B38,[14]Flood!$B$7:$T$169,G$1,FALSE),"")</f>
        <v>25.553818031088078</v>
      </c>
      <c r="BL38" s="231">
        <f>IFERROR(VLOOKUP($B38,[14]Flood!$B$7:$T$169,H$1,FALSE),"")</f>
        <v>0.7066542234211356</v>
      </c>
      <c r="BM38" s="232">
        <f>IFERROR(VLOOKUP($B38,[14]Flood!$B$7:$T$169,I$1,FALSE),"")</f>
        <v>45.41013705637576</v>
      </c>
      <c r="BN38" s="233">
        <f>IFERROR(VLOOKUP($B38,[14]Flood!$B$7:$T$169,J$1,FALSE),"")</f>
        <v>1.2557522753735515</v>
      </c>
      <c r="BO38" s="231">
        <f>IFERROR(VLOOKUP($B38,[14]Flood!$B$7:$T$169,K$1,FALSE),"")</f>
        <v>49.160125335461437</v>
      </c>
      <c r="BP38" s="231">
        <f>IFERROR(VLOOKUP($B38,[14]Flood!$B$7:$T$169,L$1,FALSE),"")</f>
        <v>1.3594528281430751</v>
      </c>
      <c r="BQ38" s="232">
        <f>IFERROR(VLOOKUP($B38,[14]Flood!$B$7:$T$169,M$1,FALSE),"")</f>
        <v>59.530285849292646</v>
      </c>
      <c r="BR38" s="233">
        <f>IFERROR(VLOOKUP($B38,[14]Flood!$B$7:$T$169,N$1,FALSE),"")</f>
        <v>1.6462247584956637</v>
      </c>
      <c r="BS38" s="231">
        <f>IFERROR(VLOOKUP($B38,[14]Flood!$B$7:$T$169,O$1,FALSE),"")</f>
        <v>59.536375745136532</v>
      </c>
      <c r="BT38" s="231">
        <f>IFERROR(VLOOKUP($B38,[14]Flood!$B$7:$T$169,P$1,FALSE),"")</f>
        <v>1.6463931658394524</v>
      </c>
      <c r="BU38" s="232">
        <f>IFERROR(VLOOKUP($B38,[14]Flood!$B$7:$T$169,Q$1,FALSE),"")</f>
        <v>59.548555536824303</v>
      </c>
      <c r="BV38" s="233">
        <f>IFERROR(VLOOKUP($B38,[14]Flood!$B$7:$T$169,R$1,FALSE),"")</f>
        <v>1.6467299805270299</v>
      </c>
      <c r="BW38" s="231">
        <f>IFERROR(VLOOKUP($B38,[14]Flood!$B$7:$T$169,S$1,FALSE),"")</f>
        <v>59.560735328512074</v>
      </c>
      <c r="BX38" s="234">
        <f>IFERROR(VLOOKUP($B38,[14]Flood!$B$7:$T$169,T$1,FALSE),"")</f>
        <v>1.6470667952146074</v>
      </c>
    </row>
    <row r="39" spans="1:76" s="119" customFormat="1" ht="14">
      <c r="A39" s="235" t="str">
        <f>'AAL mundo '!A66</f>
        <v>Sub-Saharan Africa</v>
      </c>
      <c r="B39" s="236" t="str">
        <f>'AAL mundo '!B66</f>
        <v>CPV</v>
      </c>
      <c r="C39" s="236" t="str">
        <f>'AAL mundo '!C66</f>
        <v>Cabo Verde</v>
      </c>
      <c r="D39" s="236" t="str">
        <f>'AAL mundo '!D66</f>
        <v>SIDS</v>
      </c>
      <c r="E39" s="237" t="str">
        <f>'AAL mundo '!E66</f>
        <v>Lower middle income</v>
      </c>
      <c r="F39" s="222">
        <f>'AAL mundo '!F66</f>
        <v>7137.79</v>
      </c>
      <c r="G39" s="223" t="str">
        <f>VLOOKUP($B39,[14]Earthquake!$B$7:$T$222,G$1,FALSE)</f>
        <v>---</v>
      </c>
      <c r="H39" s="224" t="str">
        <f>VLOOKUP($B39,[14]Earthquake!$B$7:$T$222,H$1,FALSE)</f>
        <v>---</v>
      </c>
      <c r="I39" s="227" t="str">
        <f>VLOOKUP($B39,[14]Earthquake!$B$7:$T$222,I$1,FALSE)</f>
        <v>---</v>
      </c>
      <c r="J39" s="228" t="str">
        <f>VLOOKUP($B39,[14]Earthquake!$B$7:$T$222,J$1,FALSE)</f>
        <v>---</v>
      </c>
      <c r="K39" s="224" t="str">
        <f>VLOOKUP($B39,[14]Earthquake!$B$7:$T$222,K$1,FALSE)</f>
        <v>---</v>
      </c>
      <c r="L39" s="224" t="str">
        <f>VLOOKUP($B39,[14]Earthquake!$B$7:$T$222,L$1,FALSE)</f>
        <v>---</v>
      </c>
      <c r="M39" s="227" t="str">
        <f>VLOOKUP($B39,[14]Earthquake!$B$7:$T$222,M$1,FALSE)</f>
        <v>---</v>
      </c>
      <c r="N39" s="228" t="str">
        <f>VLOOKUP($B39,[14]Earthquake!$B$7:$T$222,N$1,FALSE)</f>
        <v>---</v>
      </c>
      <c r="O39" s="224" t="str">
        <f>VLOOKUP($B39,[14]Earthquake!$B$7:$T$222,O$1,FALSE)</f>
        <v>---</v>
      </c>
      <c r="P39" s="224" t="str">
        <f>VLOOKUP($B39,[14]Earthquake!$B$7:$T$222,P$1,FALSE)</f>
        <v>---</v>
      </c>
      <c r="Q39" s="227" t="str">
        <f>VLOOKUP($B39,[14]Earthquake!$B$7:$T$222,Q$1,FALSE)</f>
        <v>---</v>
      </c>
      <c r="R39" s="228" t="str">
        <f>VLOOKUP($B39,[14]Earthquake!$B$7:$T$222,R$1,FALSE)</f>
        <v>---</v>
      </c>
      <c r="S39" s="224" t="str">
        <f>VLOOKUP($B39,[14]Earthquake!$B$7:$T$222,S$1,FALSE)</f>
        <v>---</v>
      </c>
      <c r="T39" s="229" t="str">
        <f>VLOOKUP($B39,[14]Earthquake!$B$7:$T$222,T$1,FALSE)</f>
        <v>---</v>
      </c>
      <c r="U39" s="223" t="str">
        <f>VLOOKUP($B39,[14]Wind!$B$7:$T$222,G$1,FALSE)</f>
        <v>---</v>
      </c>
      <c r="V39" s="224" t="str">
        <f>VLOOKUP($B39,[14]Wind!$B$7:$T$222,H$1,FALSE)</f>
        <v>---</v>
      </c>
      <c r="W39" s="227">
        <f>VLOOKUP($B39,[14]Wind!$B$7:$T$222,I$1,FALSE)</f>
        <v>0.87</v>
      </c>
      <c r="X39" s="228">
        <f>VLOOKUP($B39,[14]Wind!$B$7:$T$222,J$1,FALSE)</f>
        <v>0.01</v>
      </c>
      <c r="Y39" s="224">
        <f>VLOOKUP($B39,[14]Wind!$B$7:$T$222,K$1,FALSE)</f>
        <v>7.06</v>
      </c>
      <c r="Z39" s="224">
        <f>VLOOKUP($B39,[14]Wind!$B$7:$T$222,L$1,FALSE)</f>
        <v>0.1</v>
      </c>
      <c r="AA39" s="227">
        <f>VLOOKUP($B39,[14]Wind!$B$7:$T$222,M$1,FALSE)</f>
        <v>10.220000000000001</v>
      </c>
      <c r="AB39" s="228">
        <f>VLOOKUP($B39,[14]Wind!$B$7:$T$222,N$1,FALSE)</f>
        <v>0.14000000000000001</v>
      </c>
      <c r="AC39" s="224">
        <f>VLOOKUP($B39,[14]Wind!$B$7:$T$222,O$1,FALSE)</f>
        <v>11.99</v>
      </c>
      <c r="AD39" s="224">
        <f>VLOOKUP($B39,[14]Wind!$B$7:$T$222,P$1,FALSE)</f>
        <v>0.17</v>
      </c>
      <c r="AE39" s="227">
        <f>VLOOKUP($B39,[14]Wind!$B$7:$T$222,Q$1,FALSE)</f>
        <v>12.73</v>
      </c>
      <c r="AF39" s="228">
        <f>VLOOKUP($B39,[14]Wind!$B$7:$T$222,R$1,FALSE)</f>
        <v>0.18</v>
      </c>
      <c r="AG39" s="224">
        <f>VLOOKUP($B39,[14]Wind!$B$7:$T$222,S$1,FALSE)</f>
        <v>13.46</v>
      </c>
      <c r="AH39" s="229">
        <f>VLOOKUP($B39,[14]Wind!$B$7:$T$222,T$1,FALSE)</f>
        <v>0.19</v>
      </c>
      <c r="AI39" s="223" t="str">
        <f>VLOOKUP($B39,'[14]Storm Surge'!$B$7:$T$222,G$1,FALSE)</f>
        <v>---</v>
      </c>
      <c r="AJ39" s="224" t="str">
        <f>VLOOKUP($B39,'[14]Storm Surge'!$B$7:$T$222,H$1,FALSE)</f>
        <v>---</v>
      </c>
      <c r="AK39" s="227" t="str">
        <f>VLOOKUP($B39,'[14]Storm Surge'!$B$7:$T$222,I$1,FALSE)</f>
        <v>---</v>
      </c>
      <c r="AL39" s="228" t="str">
        <f>VLOOKUP($B39,'[14]Storm Surge'!$B$7:$T$222,J$1,FALSE)</f>
        <v>---</v>
      </c>
      <c r="AM39" s="224" t="str">
        <f>VLOOKUP($B39,'[14]Storm Surge'!$B$7:$T$222,K$1,FALSE)</f>
        <v>---</v>
      </c>
      <c r="AN39" s="224" t="str">
        <f>VLOOKUP($B39,'[14]Storm Surge'!$B$7:$T$222,L$1,FALSE)</f>
        <v>---</v>
      </c>
      <c r="AO39" s="227" t="str">
        <f>VLOOKUP($B39,'[14]Storm Surge'!$B$7:$T$222,M$1,FALSE)</f>
        <v>---</v>
      </c>
      <c r="AP39" s="228" t="str">
        <f>VLOOKUP($B39,'[14]Storm Surge'!$B$7:$T$222,N$1,FALSE)</f>
        <v>---</v>
      </c>
      <c r="AQ39" s="224" t="str">
        <f>VLOOKUP($B39,'[14]Storm Surge'!$B$7:$T$222,O$1,FALSE)</f>
        <v>---</v>
      </c>
      <c r="AR39" s="224" t="str">
        <f>VLOOKUP($B39,'[14]Storm Surge'!$B$7:$T$222,P$1,FALSE)</f>
        <v>---</v>
      </c>
      <c r="AS39" s="227" t="str">
        <f>VLOOKUP($B39,'[14]Storm Surge'!$B$7:$T$222,Q$1,FALSE)</f>
        <v>---</v>
      </c>
      <c r="AT39" s="228" t="str">
        <f>VLOOKUP($B39,'[14]Storm Surge'!$B$7:$T$222,R$1,FALSE)</f>
        <v>---</v>
      </c>
      <c r="AU39" s="224" t="str">
        <f>VLOOKUP($B39,'[14]Storm Surge'!$B$7:$T$222,S$1,FALSE)</f>
        <v>---</v>
      </c>
      <c r="AV39" s="229" t="str">
        <f>VLOOKUP($B39,'[14]Storm Surge'!$B$7:$T$222,T$1,FALSE)</f>
        <v>---</v>
      </c>
      <c r="AW39" s="223" t="str">
        <f>VLOOKUP($B39,[14]Tsunami!$B$7:$T$222,G$1,FALSE)</f>
        <v>---</v>
      </c>
      <c r="AX39" s="224" t="str">
        <f>VLOOKUP($B39,[14]Tsunami!$B$7:$T$222,H$1,FALSE)</f>
        <v>---</v>
      </c>
      <c r="AY39" s="227" t="str">
        <f>VLOOKUP($B39,[14]Tsunami!$B$7:$T$222,I$1,FALSE)</f>
        <v>---</v>
      </c>
      <c r="AZ39" s="228" t="str">
        <f>VLOOKUP($B39,[14]Tsunami!$B$7:$T$222,J$1,FALSE)</f>
        <v>---</v>
      </c>
      <c r="BA39" s="224" t="str">
        <f>VLOOKUP($B39,[14]Tsunami!$B$7:$T$222,K$1,FALSE)</f>
        <v>---</v>
      </c>
      <c r="BB39" s="224" t="str">
        <f>VLOOKUP($B39,[14]Tsunami!$B$7:$T$222,L$1,FALSE)</f>
        <v>---</v>
      </c>
      <c r="BC39" s="227" t="str">
        <f>VLOOKUP($B39,[14]Tsunami!$B$7:$T$222,M$1,FALSE)</f>
        <v>---</v>
      </c>
      <c r="BD39" s="228" t="str">
        <f>VLOOKUP($B39,[14]Tsunami!$B$7:$T$222,N$1,FALSE)</f>
        <v>---</v>
      </c>
      <c r="BE39" s="224" t="str">
        <f>VLOOKUP($B39,[14]Tsunami!$B$7:$T$222,O$1,FALSE)</f>
        <v>---</v>
      </c>
      <c r="BF39" s="224" t="str">
        <f>VLOOKUP($B39,[14]Tsunami!$B$7:$T$222,P$1,FALSE)</f>
        <v>---</v>
      </c>
      <c r="BG39" s="227" t="str">
        <f>VLOOKUP($B39,[14]Tsunami!$B$7:$T$222,Q$1,FALSE)</f>
        <v>---</v>
      </c>
      <c r="BH39" s="228" t="str">
        <f>VLOOKUP($B39,[14]Tsunami!$B$7:$T$222,R$1,FALSE)</f>
        <v>---</v>
      </c>
      <c r="BI39" s="224" t="str">
        <f>VLOOKUP($B39,[14]Tsunami!$B$7:$T$222,S$1,FALSE)</f>
        <v>---</v>
      </c>
      <c r="BJ39" s="229" t="str">
        <f>VLOOKUP($B39,[14]Tsunami!$B$7:$T$222,T$1,FALSE)</f>
        <v>---</v>
      </c>
      <c r="BK39" s="230" t="str">
        <f>IFERROR(VLOOKUP($B39,[14]Flood!$B$7:$T$169,G$1,FALSE),"")</f>
        <v/>
      </c>
      <c r="BL39" s="231" t="str">
        <f>IFERROR(VLOOKUP($B39,[14]Flood!$B$7:$T$169,H$1,FALSE),"")</f>
        <v/>
      </c>
      <c r="BM39" s="232" t="str">
        <f>IFERROR(VLOOKUP($B39,[14]Flood!$B$7:$T$169,I$1,FALSE),"")</f>
        <v/>
      </c>
      <c r="BN39" s="233" t="str">
        <f>IFERROR(VLOOKUP($B39,[14]Flood!$B$7:$T$169,J$1,FALSE),"")</f>
        <v/>
      </c>
      <c r="BO39" s="231" t="str">
        <f>IFERROR(VLOOKUP($B39,[14]Flood!$B$7:$T$169,K$1,FALSE),"")</f>
        <v/>
      </c>
      <c r="BP39" s="231" t="str">
        <f>IFERROR(VLOOKUP($B39,[14]Flood!$B$7:$T$169,L$1,FALSE),"")</f>
        <v/>
      </c>
      <c r="BQ39" s="232" t="str">
        <f>IFERROR(VLOOKUP($B39,[14]Flood!$B$7:$T$169,M$1,FALSE),"")</f>
        <v/>
      </c>
      <c r="BR39" s="233" t="str">
        <f>IFERROR(VLOOKUP($B39,[14]Flood!$B$7:$T$169,N$1,FALSE),"")</f>
        <v/>
      </c>
      <c r="BS39" s="231" t="str">
        <f>IFERROR(VLOOKUP($B39,[14]Flood!$B$7:$T$169,O$1,FALSE),"")</f>
        <v/>
      </c>
      <c r="BT39" s="231" t="str">
        <f>IFERROR(VLOOKUP($B39,[14]Flood!$B$7:$T$169,P$1,FALSE),"")</f>
        <v/>
      </c>
      <c r="BU39" s="232" t="str">
        <f>IFERROR(VLOOKUP($B39,[14]Flood!$B$7:$T$169,Q$1,FALSE),"")</f>
        <v/>
      </c>
      <c r="BV39" s="233" t="str">
        <f>IFERROR(VLOOKUP($B39,[14]Flood!$B$7:$T$169,R$1,FALSE),"")</f>
        <v/>
      </c>
      <c r="BW39" s="231" t="str">
        <f>IFERROR(VLOOKUP($B39,[14]Flood!$B$7:$T$169,S$1,FALSE),"")</f>
        <v/>
      </c>
      <c r="BX39" s="234" t="str">
        <f>IFERROR(VLOOKUP($B39,[14]Flood!$B$7:$T$169,T$1,FALSE),"")</f>
        <v/>
      </c>
    </row>
    <row r="40" spans="1:76" s="119" customFormat="1" ht="14">
      <c r="A40" s="235" t="str">
        <f>'AAL mundo '!A67</f>
        <v>East Asia and the Pacific</v>
      </c>
      <c r="B40" s="236" t="str">
        <f>'AAL mundo '!B67</f>
        <v>KHM</v>
      </c>
      <c r="C40" s="236" t="str">
        <f>'AAL mundo '!C67</f>
        <v>Cambodia</v>
      </c>
      <c r="D40" s="236" t="str">
        <f>'AAL mundo '!D67</f>
        <v/>
      </c>
      <c r="E40" s="237" t="str">
        <f>'AAL mundo '!E67</f>
        <v>Low income</v>
      </c>
      <c r="F40" s="222">
        <f>'AAL mundo '!F67</f>
        <v>27390.5</v>
      </c>
      <c r="G40" s="223" t="str">
        <f>VLOOKUP($B40,[14]Earthquake!$B$7:$T$222,G$1,FALSE)</f>
        <v>---</v>
      </c>
      <c r="H40" s="224" t="str">
        <f>VLOOKUP($B40,[14]Earthquake!$B$7:$T$222,H$1,FALSE)</f>
        <v>---</v>
      </c>
      <c r="I40" s="227" t="str">
        <f>VLOOKUP($B40,[14]Earthquake!$B$7:$T$222,I$1,FALSE)</f>
        <v>---</v>
      </c>
      <c r="J40" s="228" t="str">
        <f>VLOOKUP($B40,[14]Earthquake!$B$7:$T$222,J$1,FALSE)</f>
        <v>---</v>
      </c>
      <c r="K40" s="224" t="str">
        <f>VLOOKUP($B40,[14]Earthquake!$B$7:$T$222,K$1,FALSE)</f>
        <v>---</v>
      </c>
      <c r="L40" s="224" t="str">
        <f>VLOOKUP($B40,[14]Earthquake!$B$7:$T$222,L$1,FALSE)</f>
        <v>---</v>
      </c>
      <c r="M40" s="227" t="str">
        <f>VLOOKUP($B40,[14]Earthquake!$B$7:$T$222,M$1,FALSE)</f>
        <v>---</v>
      </c>
      <c r="N40" s="228" t="str">
        <f>VLOOKUP($B40,[14]Earthquake!$B$7:$T$222,N$1,FALSE)</f>
        <v>---</v>
      </c>
      <c r="O40" s="224" t="str">
        <f>VLOOKUP($B40,[14]Earthquake!$B$7:$T$222,O$1,FALSE)</f>
        <v>---</v>
      </c>
      <c r="P40" s="224" t="str">
        <f>VLOOKUP($B40,[14]Earthquake!$B$7:$T$222,P$1,FALSE)</f>
        <v>---</v>
      </c>
      <c r="Q40" s="227" t="str">
        <f>VLOOKUP($B40,[14]Earthquake!$B$7:$T$222,Q$1,FALSE)</f>
        <v>---</v>
      </c>
      <c r="R40" s="228" t="str">
        <f>VLOOKUP($B40,[14]Earthquake!$B$7:$T$222,R$1,FALSE)</f>
        <v>---</v>
      </c>
      <c r="S40" s="224" t="str">
        <f>VLOOKUP($B40,[14]Earthquake!$B$7:$T$222,S$1,FALSE)</f>
        <v>---</v>
      </c>
      <c r="T40" s="229" t="str">
        <f>VLOOKUP($B40,[14]Earthquake!$B$7:$T$222,T$1,FALSE)</f>
        <v>---</v>
      </c>
      <c r="U40" s="223" t="str">
        <f>VLOOKUP($B40,[14]Wind!$B$7:$T$222,G$1,FALSE)</f>
        <v>---</v>
      </c>
      <c r="V40" s="224" t="str">
        <f>VLOOKUP($B40,[14]Wind!$B$7:$T$222,H$1,FALSE)</f>
        <v>---</v>
      </c>
      <c r="W40" s="227">
        <f>VLOOKUP($B40,[14]Wind!$B$7:$T$222,I$1,FALSE)</f>
        <v>0.14000000000000001</v>
      </c>
      <c r="X40" s="228">
        <f>VLOOKUP($B40,[14]Wind!$B$7:$T$222,J$1,FALSE)</f>
        <v>0</v>
      </c>
      <c r="Y40" s="224">
        <f>VLOOKUP($B40,[14]Wind!$B$7:$T$222,K$1,FALSE)</f>
        <v>0.24</v>
      </c>
      <c r="Z40" s="224">
        <f>VLOOKUP($B40,[14]Wind!$B$7:$T$222,L$1,FALSE)</f>
        <v>0</v>
      </c>
      <c r="AA40" s="227">
        <f>VLOOKUP($B40,[14]Wind!$B$7:$T$222,M$1,FALSE)</f>
        <v>0.33</v>
      </c>
      <c r="AB40" s="228">
        <f>VLOOKUP($B40,[14]Wind!$B$7:$T$222,N$1,FALSE)</f>
        <v>0</v>
      </c>
      <c r="AC40" s="224">
        <f>VLOOKUP($B40,[14]Wind!$B$7:$T$222,O$1,FALSE)</f>
        <v>0.35</v>
      </c>
      <c r="AD40" s="224">
        <f>VLOOKUP($B40,[14]Wind!$B$7:$T$222,P$1,FALSE)</f>
        <v>0</v>
      </c>
      <c r="AE40" s="227">
        <f>VLOOKUP($B40,[14]Wind!$B$7:$T$222,Q$1,FALSE)</f>
        <v>0.4</v>
      </c>
      <c r="AF40" s="228">
        <f>VLOOKUP($B40,[14]Wind!$B$7:$T$222,R$1,FALSE)</f>
        <v>0</v>
      </c>
      <c r="AG40" s="224">
        <f>VLOOKUP($B40,[14]Wind!$B$7:$T$222,S$1,FALSE)</f>
        <v>0.44</v>
      </c>
      <c r="AH40" s="229">
        <f>VLOOKUP($B40,[14]Wind!$B$7:$T$222,T$1,FALSE)</f>
        <v>0</v>
      </c>
      <c r="AI40" s="223" t="str">
        <f>VLOOKUP($B40,'[14]Storm Surge'!$B$7:$T$222,G$1,FALSE)</f>
        <v>---</v>
      </c>
      <c r="AJ40" s="224" t="str">
        <f>VLOOKUP($B40,'[14]Storm Surge'!$B$7:$T$222,H$1,FALSE)</f>
        <v>---</v>
      </c>
      <c r="AK40" s="227" t="str">
        <f>VLOOKUP($B40,'[14]Storm Surge'!$B$7:$T$222,I$1,FALSE)</f>
        <v>---</v>
      </c>
      <c r="AL40" s="228" t="str">
        <f>VLOOKUP($B40,'[14]Storm Surge'!$B$7:$T$222,J$1,FALSE)</f>
        <v>---</v>
      </c>
      <c r="AM40" s="224" t="str">
        <f>VLOOKUP($B40,'[14]Storm Surge'!$B$7:$T$222,K$1,FALSE)</f>
        <v>---</v>
      </c>
      <c r="AN40" s="224" t="str">
        <f>VLOOKUP($B40,'[14]Storm Surge'!$B$7:$T$222,L$1,FALSE)</f>
        <v>---</v>
      </c>
      <c r="AO40" s="227" t="str">
        <f>VLOOKUP($B40,'[14]Storm Surge'!$B$7:$T$222,M$1,FALSE)</f>
        <v>---</v>
      </c>
      <c r="AP40" s="228" t="str">
        <f>VLOOKUP($B40,'[14]Storm Surge'!$B$7:$T$222,N$1,FALSE)</f>
        <v>---</v>
      </c>
      <c r="AQ40" s="224" t="str">
        <f>VLOOKUP($B40,'[14]Storm Surge'!$B$7:$T$222,O$1,FALSE)</f>
        <v>---</v>
      </c>
      <c r="AR40" s="224" t="str">
        <f>VLOOKUP($B40,'[14]Storm Surge'!$B$7:$T$222,P$1,FALSE)</f>
        <v>---</v>
      </c>
      <c r="AS40" s="227" t="str">
        <f>VLOOKUP($B40,'[14]Storm Surge'!$B$7:$T$222,Q$1,FALSE)</f>
        <v>---</v>
      </c>
      <c r="AT40" s="228" t="str">
        <f>VLOOKUP($B40,'[14]Storm Surge'!$B$7:$T$222,R$1,FALSE)</f>
        <v>---</v>
      </c>
      <c r="AU40" s="224" t="str">
        <f>VLOOKUP($B40,'[14]Storm Surge'!$B$7:$T$222,S$1,FALSE)</f>
        <v>---</v>
      </c>
      <c r="AV40" s="229" t="str">
        <f>VLOOKUP($B40,'[14]Storm Surge'!$B$7:$T$222,T$1,FALSE)</f>
        <v>---</v>
      </c>
      <c r="AW40" s="223" t="str">
        <f>VLOOKUP($B40,[14]Tsunami!$B$7:$T$222,G$1,FALSE)</f>
        <v>---</v>
      </c>
      <c r="AX40" s="224" t="str">
        <f>VLOOKUP($B40,[14]Tsunami!$B$7:$T$222,H$1,FALSE)</f>
        <v>---</v>
      </c>
      <c r="AY40" s="227" t="str">
        <f>VLOOKUP($B40,[14]Tsunami!$B$7:$T$222,I$1,FALSE)</f>
        <v>---</v>
      </c>
      <c r="AZ40" s="228" t="str">
        <f>VLOOKUP($B40,[14]Tsunami!$B$7:$T$222,J$1,FALSE)</f>
        <v>---</v>
      </c>
      <c r="BA40" s="224" t="str">
        <f>VLOOKUP($B40,[14]Tsunami!$B$7:$T$222,K$1,FALSE)</f>
        <v>---</v>
      </c>
      <c r="BB40" s="224" t="str">
        <f>VLOOKUP($B40,[14]Tsunami!$B$7:$T$222,L$1,FALSE)</f>
        <v>---</v>
      </c>
      <c r="BC40" s="227" t="str">
        <f>VLOOKUP($B40,[14]Tsunami!$B$7:$T$222,M$1,FALSE)</f>
        <v>---</v>
      </c>
      <c r="BD40" s="228" t="str">
        <f>VLOOKUP($B40,[14]Tsunami!$B$7:$T$222,N$1,FALSE)</f>
        <v>---</v>
      </c>
      <c r="BE40" s="224" t="str">
        <f>VLOOKUP($B40,[14]Tsunami!$B$7:$T$222,O$1,FALSE)</f>
        <v>---</v>
      </c>
      <c r="BF40" s="224" t="str">
        <f>VLOOKUP($B40,[14]Tsunami!$B$7:$T$222,P$1,FALSE)</f>
        <v>---</v>
      </c>
      <c r="BG40" s="227" t="str">
        <f>VLOOKUP($B40,[14]Tsunami!$B$7:$T$222,Q$1,FALSE)</f>
        <v>---</v>
      </c>
      <c r="BH40" s="228" t="str">
        <f>VLOOKUP($B40,[14]Tsunami!$B$7:$T$222,R$1,FALSE)</f>
        <v>---</v>
      </c>
      <c r="BI40" s="224" t="str">
        <f>VLOOKUP($B40,[14]Tsunami!$B$7:$T$222,S$1,FALSE)</f>
        <v>---</v>
      </c>
      <c r="BJ40" s="229" t="str">
        <f>VLOOKUP($B40,[14]Tsunami!$B$7:$T$222,T$1,FALSE)</f>
        <v>---</v>
      </c>
      <c r="BK40" s="230">
        <f>IFERROR(VLOOKUP($B40,[14]Flood!$B$7:$T$169,G$1,FALSE),"")</f>
        <v>1422.5746275675676</v>
      </c>
      <c r="BL40" s="231">
        <f>IFERROR(VLOOKUP($B40,[14]Flood!$B$7:$T$169,H$1,FALSE),"")</f>
        <v>5.1936789308978204</v>
      </c>
      <c r="BM40" s="232">
        <f>IFERROR(VLOOKUP($B40,[14]Flood!$B$7:$T$169,I$1,FALSE),"")</f>
        <v>2431.8974749155186</v>
      </c>
      <c r="BN40" s="233">
        <f>IFERROR(VLOOKUP($B40,[14]Flood!$B$7:$T$169,J$1,FALSE),"")</f>
        <v>8.8786165820832714</v>
      </c>
      <c r="BO40" s="231">
        <f>IFERROR(VLOOKUP($B40,[14]Flood!$B$7:$T$169,K$1,FALSE),"")</f>
        <v>2868.2098185599166</v>
      </c>
      <c r="BP40" s="231">
        <f>IFERROR(VLOOKUP($B40,[14]Flood!$B$7:$T$169,L$1,FALSE),"")</f>
        <v>10.471549692630353</v>
      </c>
      <c r="BQ40" s="232">
        <f>IFERROR(VLOOKUP($B40,[14]Flood!$B$7:$T$169,M$1,FALSE),"")</f>
        <v>3501.9773043478258</v>
      </c>
      <c r="BR40" s="233">
        <f>IFERROR(VLOOKUP($B40,[14]Flood!$B$7:$T$169,N$1,FALSE),"")</f>
        <v>12.785371951398572</v>
      </c>
      <c r="BS40" s="231">
        <f>IFERROR(VLOOKUP($B40,[14]Flood!$B$7:$T$169,O$1,FALSE),"")</f>
        <v>4147.7742069693768</v>
      </c>
      <c r="BT40" s="231">
        <f>IFERROR(VLOOKUP($B40,[14]Flood!$B$7:$T$169,P$1,FALSE),"")</f>
        <v>15.143112418427474</v>
      </c>
      <c r="BU40" s="232">
        <f>IFERROR(VLOOKUP($B40,[14]Flood!$B$7:$T$169,Q$1,FALSE),"")</f>
        <v>4300.6818176698343</v>
      </c>
      <c r="BV40" s="233">
        <f>IFERROR(VLOOKUP($B40,[14]Flood!$B$7:$T$169,R$1,FALSE),"")</f>
        <v>15.701362945801772</v>
      </c>
      <c r="BW40" s="231">
        <f>IFERROR(VLOOKUP($B40,[14]Flood!$B$7:$T$169,S$1,FALSE),"")</f>
        <v>4453.5894283702919</v>
      </c>
      <c r="BX40" s="234">
        <f>IFERROR(VLOOKUP($B40,[14]Flood!$B$7:$T$169,T$1,FALSE),"")</f>
        <v>16.259613473176071</v>
      </c>
    </row>
    <row r="41" spans="1:76" s="119" customFormat="1" ht="14">
      <c r="A41" s="235" t="str">
        <f>'AAL mundo '!A68</f>
        <v>Sub-Saharan Africa</v>
      </c>
      <c r="B41" s="236" t="str">
        <f>'AAL mundo '!B68</f>
        <v>CMR</v>
      </c>
      <c r="C41" s="236" t="str">
        <f>'AAL mundo '!C68</f>
        <v>Cameroon</v>
      </c>
      <c r="D41" s="236" t="str">
        <f>'AAL mundo '!D68</f>
        <v/>
      </c>
      <c r="E41" s="237" t="str">
        <f>'AAL mundo '!E68</f>
        <v>Lower middle income</v>
      </c>
      <c r="F41" s="222">
        <f>'AAL mundo '!F68</f>
        <v>81683.7</v>
      </c>
      <c r="G41" s="223">
        <f>VLOOKUP($B41,[14]Earthquake!$B$7:$T$222,G$1,FALSE)</f>
        <v>23.02</v>
      </c>
      <c r="H41" s="224">
        <f>VLOOKUP($B41,[14]Earthquake!$B$7:$T$222,H$1,FALSE)</f>
        <v>0.03</v>
      </c>
      <c r="I41" s="227">
        <f>VLOOKUP($B41,[14]Earthquake!$B$7:$T$222,I$1,FALSE)</f>
        <v>65.3</v>
      </c>
      <c r="J41" s="228">
        <f>VLOOKUP($B41,[14]Earthquake!$B$7:$T$222,J$1,FALSE)</f>
        <v>0.08</v>
      </c>
      <c r="K41" s="224">
        <f>VLOOKUP($B41,[14]Earthquake!$B$7:$T$222,K$1,FALSE)</f>
        <v>139</v>
      </c>
      <c r="L41" s="224">
        <f>VLOOKUP($B41,[14]Earthquake!$B$7:$T$222,L$1,FALSE)</f>
        <v>0.17</v>
      </c>
      <c r="M41" s="227">
        <f>VLOOKUP($B41,[14]Earthquake!$B$7:$T$222,M$1,FALSE)</f>
        <v>415.93</v>
      </c>
      <c r="N41" s="228">
        <f>VLOOKUP($B41,[14]Earthquake!$B$7:$T$222,N$1,FALSE)</f>
        <v>0.51</v>
      </c>
      <c r="O41" s="224">
        <f>VLOOKUP($B41,[14]Earthquake!$B$7:$T$222,O$1,FALSE)</f>
        <v>878.01</v>
      </c>
      <c r="P41" s="224">
        <f>VLOOKUP($B41,[14]Earthquake!$B$7:$T$222,P$1,FALSE)</f>
        <v>1.07</v>
      </c>
      <c r="Q41" s="227">
        <f>VLOOKUP($B41,[14]Earthquake!$B$7:$T$222,Q$1,FALSE)</f>
        <v>1630.88</v>
      </c>
      <c r="R41" s="228">
        <f>VLOOKUP($B41,[14]Earthquake!$B$7:$T$222,R$1,FALSE)</f>
        <v>2</v>
      </c>
      <c r="S41" s="224">
        <f>VLOOKUP($B41,[14]Earthquake!$B$7:$T$222,S$1,FALSE)</f>
        <v>2197.7399999999998</v>
      </c>
      <c r="T41" s="229">
        <f>VLOOKUP($B41,[14]Earthquake!$B$7:$T$222,T$1,FALSE)</f>
        <v>2.69</v>
      </c>
      <c r="U41" s="223" t="str">
        <f>VLOOKUP($B41,[14]Wind!$B$7:$T$222,G$1,FALSE)</f>
        <v>---</v>
      </c>
      <c r="V41" s="224" t="str">
        <f>VLOOKUP($B41,[14]Wind!$B$7:$T$222,H$1,FALSE)</f>
        <v>---</v>
      </c>
      <c r="W41" s="227" t="str">
        <f>VLOOKUP($B41,[14]Wind!$B$7:$T$222,I$1,FALSE)</f>
        <v>---</v>
      </c>
      <c r="X41" s="228" t="str">
        <f>VLOOKUP($B41,[14]Wind!$B$7:$T$222,J$1,FALSE)</f>
        <v>---</v>
      </c>
      <c r="Y41" s="224" t="str">
        <f>VLOOKUP($B41,[14]Wind!$B$7:$T$222,K$1,FALSE)</f>
        <v>---</v>
      </c>
      <c r="Z41" s="224" t="str">
        <f>VLOOKUP($B41,[14]Wind!$B$7:$T$222,L$1,FALSE)</f>
        <v>---</v>
      </c>
      <c r="AA41" s="227" t="str">
        <f>VLOOKUP($B41,[14]Wind!$B$7:$T$222,M$1,FALSE)</f>
        <v>---</v>
      </c>
      <c r="AB41" s="228" t="str">
        <f>VLOOKUP($B41,[14]Wind!$B$7:$T$222,N$1,FALSE)</f>
        <v>---</v>
      </c>
      <c r="AC41" s="224" t="str">
        <f>VLOOKUP($B41,[14]Wind!$B$7:$T$222,O$1,FALSE)</f>
        <v>---</v>
      </c>
      <c r="AD41" s="224" t="str">
        <f>VLOOKUP($B41,[14]Wind!$B$7:$T$222,P$1,FALSE)</f>
        <v>---</v>
      </c>
      <c r="AE41" s="227" t="str">
        <f>VLOOKUP($B41,[14]Wind!$B$7:$T$222,Q$1,FALSE)</f>
        <v>---</v>
      </c>
      <c r="AF41" s="228" t="str">
        <f>VLOOKUP($B41,[14]Wind!$B$7:$T$222,R$1,FALSE)</f>
        <v>---</v>
      </c>
      <c r="AG41" s="224" t="str">
        <f>VLOOKUP($B41,[14]Wind!$B$7:$T$222,S$1,FALSE)</f>
        <v>---</v>
      </c>
      <c r="AH41" s="229" t="str">
        <f>VLOOKUP($B41,[14]Wind!$B$7:$T$222,T$1,FALSE)</f>
        <v>---</v>
      </c>
      <c r="AI41" s="223" t="str">
        <f>VLOOKUP($B41,'[14]Storm Surge'!$B$7:$T$222,G$1,FALSE)</f>
        <v>---</v>
      </c>
      <c r="AJ41" s="224" t="str">
        <f>VLOOKUP($B41,'[14]Storm Surge'!$B$7:$T$222,H$1,FALSE)</f>
        <v>---</v>
      </c>
      <c r="AK41" s="227" t="str">
        <f>VLOOKUP($B41,'[14]Storm Surge'!$B$7:$T$222,I$1,FALSE)</f>
        <v>---</v>
      </c>
      <c r="AL41" s="228" t="str">
        <f>VLOOKUP($B41,'[14]Storm Surge'!$B$7:$T$222,J$1,FALSE)</f>
        <v>---</v>
      </c>
      <c r="AM41" s="224" t="str">
        <f>VLOOKUP($B41,'[14]Storm Surge'!$B$7:$T$222,K$1,FALSE)</f>
        <v>---</v>
      </c>
      <c r="AN41" s="224" t="str">
        <f>VLOOKUP($B41,'[14]Storm Surge'!$B$7:$T$222,L$1,FALSE)</f>
        <v>---</v>
      </c>
      <c r="AO41" s="227" t="str">
        <f>VLOOKUP($B41,'[14]Storm Surge'!$B$7:$T$222,M$1,FALSE)</f>
        <v>---</v>
      </c>
      <c r="AP41" s="228" t="str">
        <f>VLOOKUP($B41,'[14]Storm Surge'!$B$7:$T$222,N$1,FALSE)</f>
        <v>---</v>
      </c>
      <c r="AQ41" s="224" t="str">
        <f>VLOOKUP($B41,'[14]Storm Surge'!$B$7:$T$222,O$1,FALSE)</f>
        <v>---</v>
      </c>
      <c r="AR41" s="224" t="str">
        <f>VLOOKUP($B41,'[14]Storm Surge'!$B$7:$T$222,P$1,FALSE)</f>
        <v>---</v>
      </c>
      <c r="AS41" s="227" t="str">
        <f>VLOOKUP($B41,'[14]Storm Surge'!$B$7:$T$222,Q$1,FALSE)</f>
        <v>---</v>
      </c>
      <c r="AT41" s="228" t="str">
        <f>VLOOKUP($B41,'[14]Storm Surge'!$B$7:$T$222,R$1,FALSE)</f>
        <v>---</v>
      </c>
      <c r="AU41" s="224" t="str">
        <f>VLOOKUP($B41,'[14]Storm Surge'!$B$7:$T$222,S$1,FALSE)</f>
        <v>---</v>
      </c>
      <c r="AV41" s="229" t="str">
        <f>VLOOKUP($B41,'[14]Storm Surge'!$B$7:$T$222,T$1,FALSE)</f>
        <v>---</v>
      </c>
      <c r="AW41" s="223" t="str">
        <f>VLOOKUP($B41,[14]Tsunami!$B$7:$T$222,G$1,FALSE)</f>
        <v>---</v>
      </c>
      <c r="AX41" s="224" t="str">
        <f>VLOOKUP($B41,[14]Tsunami!$B$7:$T$222,H$1,FALSE)</f>
        <v>---</v>
      </c>
      <c r="AY41" s="227" t="str">
        <f>VLOOKUP($B41,[14]Tsunami!$B$7:$T$222,I$1,FALSE)</f>
        <v>---</v>
      </c>
      <c r="AZ41" s="228" t="str">
        <f>VLOOKUP($B41,[14]Tsunami!$B$7:$T$222,J$1,FALSE)</f>
        <v>---</v>
      </c>
      <c r="BA41" s="224" t="str">
        <f>VLOOKUP($B41,[14]Tsunami!$B$7:$T$222,K$1,FALSE)</f>
        <v>---</v>
      </c>
      <c r="BB41" s="224" t="str">
        <f>VLOOKUP($B41,[14]Tsunami!$B$7:$T$222,L$1,FALSE)</f>
        <v>---</v>
      </c>
      <c r="BC41" s="227" t="str">
        <f>VLOOKUP($B41,[14]Tsunami!$B$7:$T$222,M$1,FALSE)</f>
        <v>---</v>
      </c>
      <c r="BD41" s="228" t="str">
        <f>VLOOKUP($B41,[14]Tsunami!$B$7:$T$222,N$1,FALSE)</f>
        <v>---</v>
      </c>
      <c r="BE41" s="224" t="str">
        <f>VLOOKUP($B41,[14]Tsunami!$B$7:$T$222,O$1,FALSE)</f>
        <v>---</v>
      </c>
      <c r="BF41" s="224" t="str">
        <f>VLOOKUP($B41,[14]Tsunami!$B$7:$T$222,P$1,FALSE)</f>
        <v>---</v>
      </c>
      <c r="BG41" s="227" t="str">
        <f>VLOOKUP($B41,[14]Tsunami!$B$7:$T$222,Q$1,FALSE)</f>
        <v>---</v>
      </c>
      <c r="BH41" s="228" t="str">
        <f>VLOOKUP($B41,[14]Tsunami!$B$7:$T$222,R$1,FALSE)</f>
        <v>---</v>
      </c>
      <c r="BI41" s="224" t="str">
        <f>VLOOKUP($B41,[14]Tsunami!$B$7:$T$222,S$1,FALSE)</f>
        <v>---</v>
      </c>
      <c r="BJ41" s="229" t="str">
        <f>VLOOKUP($B41,[14]Tsunami!$B$7:$T$222,T$1,FALSE)</f>
        <v>---</v>
      </c>
      <c r="BK41" s="230">
        <f>IFERROR(VLOOKUP($B41,[14]Flood!$B$7:$T$169,G$1,FALSE),"")</f>
        <v>821.8080949846468</v>
      </c>
      <c r="BL41" s="231">
        <f>IFERROR(VLOOKUP($B41,[14]Flood!$B$7:$T$169,H$1,FALSE),"")</f>
        <v>1.0060857857622107</v>
      </c>
      <c r="BM41" s="232">
        <f>IFERROR(VLOOKUP($B41,[14]Flood!$B$7:$T$169,I$1,FALSE),"")</f>
        <v>1633.1318240469209</v>
      </c>
      <c r="BN41" s="233">
        <f>IFERROR(VLOOKUP($B41,[14]Flood!$B$7:$T$169,J$1,FALSE),"")</f>
        <v>1.9993362495172486</v>
      </c>
      <c r="BO41" s="231">
        <f>IFERROR(VLOOKUP($B41,[14]Flood!$B$7:$T$169,K$1,FALSE),"")</f>
        <v>1982.0951565103026</v>
      </c>
      <c r="BP41" s="231">
        <f>IFERROR(VLOOKUP($B41,[14]Flood!$B$7:$T$169,L$1,FALSE),"")</f>
        <v>2.4265491848561007</v>
      </c>
      <c r="BQ41" s="232">
        <f>IFERROR(VLOOKUP($B41,[14]Flood!$B$7:$T$169,M$1,FALSE),"")</f>
        <v>2535.3148683079567</v>
      </c>
      <c r="BR41" s="233">
        <f>IFERROR(VLOOKUP($B41,[14]Flood!$B$7:$T$169,N$1,FALSE),"")</f>
        <v>3.1038198175498377</v>
      </c>
      <c r="BS41" s="231">
        <f>IFERROR(VLOOKUP($B41,[14]Flood!$B$7:$T$169,O$1,FALSE),"")</f>
        <v>3058.6598145727039</v>
      </c>
      <c r="BT41" s="231">
        <f>IFERROR(VLOOKUP($B41,[14]Flood!$B$7:$T$169,P$1,FALSE),"")</f>
        <v>3.744516732925546</v>
      </c>
      <c r="BU41" s="232">
        <f>IFERROR(VLOOKUP($B41,[14]Flood!$B$7:$T$169,Q$1,FALSE),"")</f>
        <v>3267.8201606079933</v>
      </c>
      <c r="BV41" s="233">
        <f>IFERROR(VLOOKUP($B41,[14]Flood!$B$7:$T$169,R$1,FALSE),"")</f>
        <v>4.0005780352848772</v>
      </c>
      <c r="BW41" s="231">
        <f>IFERROR(VLOOKUP($B41,[14]Flood!$B$7:$T$169,S$1,FALSE),"")</f>
        <v>3476.9805066432823</v>
      </c>
      <c r="BX41" s="234">
        <f>IFERROR(VLOOKUP($B41,[14]Flood!$B$7:$T$169,T$1,FALSE),"")</f>
        <v>4.2566393376442084</v>
      </c>
    </row>
    <row r="42" spans="1:76" s="119" customFormat="1" ht="14">
      <c r="A42" s="235" t="str">
        <f>'AAL mundo '!A69</f>
        <v>North America</v>
      </c>
      <c r="B42" s="236" t="str">
        <f>'AAL mundo '!B69</f>
        <v>CAN</v>
      </c>
      <c r="C42" s="236" t="str">
        <f>'AAL mundo '!C69</f>
        <v>Canada</v>
      </c>
      <c r="D42" s="236" t="str">
        <f>'AAL mundo '!D69</f>
        <v/>
      </c>
      <c r="E42" s="237" t="str">
        <f>'AAL mundo '!E69</f>
        <v>High income: OECD</v>
      </c>
      <c r="F42" s="222">
        <f>'AAL mundo '!F69</f>
        <v>6291920</v>
      </c>
      <c r="G42" s="223">
        <f>VLOOKUP($B42,[14]Earthquake!$B$7:$T$222,G$1,FALSE)</f>
        <v>700.03</v>
      </c>
      <c r="H42" s="224">
        <f>VLOOKUP($B42,[14]Earthquake!$B$7:$T$222,H$1,FALSE)</f>
        <v>0.01</v>
      </c>
      <c r="I42" s="227">
        <f>VLOOKUP($B42,[14]Earthquake!$B$7:$T$222,I$1,FALSE)</f>
        <v>1889.1</v>
      </c>
      <c r="J42" s="228">
        <f>VLOOKUP($B42,[14]Earthquake!$B$7:$T$222,J$1,FALSE)</f>
        <v>0.03</v>
      </c>
      <c r="K42" s="224">
        <f>VLOOKUP($B42,[14]Earthquake!$B$7:$T$222,K$1,FALSE)</f>
        <v>4124.5600000000004</v>
      </c>
      <c r="L42" s="224">
        <f>VLOOKUP($B42,[14]Earthquake!$B$7:$T$222,L$1,FALSE)</f>
        <v>7.0000000000000007E-2</v>
      </c>
      <c r="M42" s="227">
        <f>VLOOKUP($B42,[14]Earthquake!$B$7:$T$222,M$1,FALSE)</f>
        <v>10699.69</v>
      </c>
      <c r="N42" s="228">
        <f>VLOOKUP($B42,[14]Earthquake!$B$7:$T$222,N$1,FALSE)</f>
        <v>0.17</v>
      </c>
      <c r="O42" s="224">
        <f>VLOOKUP($B42,[14]Earthquake!$B$7:$T$222,O$1,FALSE)</f>
        <v>19504.21</v>
      </c>
      <c r="P42" s="224">
        <f>VLOOKUP($B42,[14]Earthquake!$B$7:$T$222,P$1,FALSE)</f>
        <v>0.31</v>
      </c>
      <c r="Q42" s="227">
        <f>VLOOKUP($B42,[14]Earthquake!$B$7:$T$222,Q$1,FALSE)</f>
        <v>32092.87</v>
      </c>
      <c r="R42" s="228">
        <f>VLOOKUP($B42,[14]Earthquake!$B$7:$T$222,R$1,FALSE)</f>
        <v>0.51</v>
      </c>
      <c r="S42" s="224">
        <f>VLOOKUP($B42,[14]Earthquake!$B$7:$T$222,S$1,FALSE)</f>
        <v>41279.08</v>
      </c>
      <c r="T42" s="229">
        <f>VLOOKUP($B42,[14]Earthquake!$B$7:$T$222,T$1,FALSE)</f>
        <v>0.66</v>
      </c>
      <c r="U42" s="223">
        <f>VLOOKUP($B42,[14]Wind!$B$7:$T$222,G$1,FALSE)</f>
        <v>529.83000000000004</v>
      </c>
      <c r="V42" s="224">
        <f>VLOOKUP($B42,[14]Wind!$B$7:$T$222,H$1,FALSE)</f>
        <v>0.01</v>
      </c>
      <c r="W42" s="227">
        <f>VLOOKUP($B42,[14]Wind!$B$7:$T$222,I$1,FALSE)</f>
        <v>1339.33</v>
      </c>
      <c r="X42" s="228">
        <f>VLOOKUP($B42,[14]Wind!$B$7:$T$222,J$1,FALSE)</f>
        <v>0.02</v>
      </c>
      <c r="Y42" s="224">
        <f>VLOOKUP($B42,[14]Wind!$B$7:$T$222,K$1,FALSE)</f>
        <v>2167.85</v>
      </c>
      <c r="Z42" s="224">
        <f>VLOOKUP($B42,[14]Wind!$B$7:$T$222,L$1,FALSE)</f>
        <v>0.03</v>
      </c>
      <c r="AA42" s="227">
        <f>VLOOKUP($B42,[14]Wind!$B$7:$T$222,M$1,FALSE)</f>
        <v>2857.12</v>
      </c>
      <c r="AB42" s="228">
        <f>VLOOKUP($B42,[14]Wind!$B$7:$T$222,N$1,FALSE)</f>
        <v>0.05</v>
      </c>
      <c r="AC42" s="224">
        <f>VLOOKUP($B42,[14]Wind!$B$7:$T$222,O$1,FALSE)</f>
        <v>3472.24</v>
      </c>
      <c r="AD42" s="224">
        <f>VLOOKUP($B42,[14]Wind!$B$7:$T$222,P$1,FALSE)</f>
        <v>0.06</v>
      </c>
      <c r="AE42" s="227">
        <f>VLOOKUP($B42,[14]Wind!$B$7:$T$222,Q$1,FALSE)</f>
        <v>3790.75</v>
      </c>
      <c r="AF42" s="228">
        <f>VLOOKUP($B42,[14]Wind!$B$7:$T$222,R$1,FALSE)</f>
        <v>0.06</v>
      </c>
      <c r="AG42" s="224">
        <f>VLOOKUP($B42,[14]Wind!$B$7:$T$222,S$1,FALSE)</f>
        <v>3965.29</v>
      </c>
      <c r="AH42" s="229">
        <f>VLOOKUP($B42,[14]Wind!$B$7:$T$222,T$1,FALSE)</f>
        <v>0.06</v>
      </c>
      <c r="AI42" s="223" t="str">
        <f>VLOOKUP($B42,'[14]Storm Surge'!$B$7:$T$222,G$1,FALSE)</f>
        <v>---</v>
      </c>
      <c r="AJ42" s="224" t="str">
        <f>VLOOKUP($B42,'[14]Storm Surge'!$B$7:$T$222,H$1,FALSE)</f>
        <v>---</v>
      </c>
      <c r="AK42" s="227" t="str">
        <f>VLOOKUP($B42,'[14]Storm Surge'!$B$7:$T$222,I$1,FALSE)</f>
        <v>---</v>
      </c>
      <c r="AL42" s="228" t="str">
        <f>VLOOKUP($B42,'[14]Storm Surge'!$B$7:$T$222,J$1,FALSE)</f>
        <v>---</v>
      </c>
      <c r="AM42" s="224" t="str">
        <f>VLOOKUP($B42,'[14]Storm Surge'!$B$7:$T$222,K$1,FALSE)</f>
        <v>---</v>
      </c>
      <c r="AN42" s="224" t="str">
        <f>VLOOKUP($B42,'[14]Storm Surge'!$B$7:$T$222,L$1,FALSE)</f>
        <v>---</v>
      </c>
      <c r="AO42" s="227" t="str">
        <f>VLOOKUP($B42,'[14]Storm Surge'!$B$7:$T$222,M$1,FALSE)</f>
        <v>---</v>
      </c>
      <c r="AP42" s="228" t="str">
        <f>VLOOKUP($B42,'[14]Storm Surge'!$B$7:$T$222,N$1,FALSE)</f>
        <v>---</v>
      </c>
      <c r="AQ42" s="224" t="str">
        <f>VLOOKUP($B42,'[14]Storm Surge'!$B$7:$T$222,O$1,FALSE)</f>
        <v>---</v>
      </c>
      <c r="AR42" s="224" t="str">
        <f>VLOOKUP($B42,'[14]Storm Surge'!$B$7:$T$222,P$1,FALSE)</f>
        <v>---</v>
      </c>
      <c r="AS42" s="227" t="str">
        <f>VLOOKUP($B42,'[14]Storm Surge'!$B$7:$T$222,Q$1,FALSE)</f>
        <v>---</v>
      </c>
      <c r="AT42" s="228" t="str">
        <f>VLOOKUP($B42,'[14]Storm Surge'!$B$7:$T$222,R$1,FALSE)</f>
        <v>---</v>
      </c>
      <c r="AU42" s="224" t="str">
        <f>VLOOKUP($B42,'[14]Storm Surge'!$B$7:$T$222,S$1,FALSE)</f>
        <v>---</v>
      </c>
      <c r="AV42" s="229" t="str">
        <f>VLOOKUP($B42,'[14]Storm Surge'!$B$7:$T$222,T$1,FALSE)</f>
        <v>---</v>
      </c>
      <c r="AW42" s="223" t="str">
        <f>VLOOKUP($B42,[14]Tsunami!$B$7:$T$222,G$1,FALSE)</f>
        <v>---</v>
      </c>
      <c r="AX42" s="224" t="str">
        <f>VLOOKUP($B42,[14]Tsunami!$B$7:$T$222,H$1,FALSE)</f>
        <v>---</v>
      </c>
      <c r="AY42" s="227" t="str">
        <f>VLOOKUP($B42,[14]Tsunami!$B$7:$T$222,I$1,FALSE)</f>
        <v>---</v>
      </c>
      <c r="AZ42" s="228" t="str">
        <f>VLOOKUP($B42,[14]Tsunami!$B$7:$T$222,J$1,FALSE)</f>
        <v>---</v>
      </c>
      <c r="BA42" s="224" t="str">
        <f>VLOOKUP($B42,[14]Tsunami!$B$7:$T$222,K$1,FALSE)</f>
        <v>---</v>
      </c>
      <c r="BB42" s="224" t="str">
        <f>VLOOKUP($B42,[14]Tsunami!$B$7:$T$222,L$1,FALSE)</f>
        <v>---</v>
      </c>
      <c r="BC42" s="227" t="str">
        <f>VLOOKUP($B42,[14]Tsunami!$B$7:$T$222,M$1,FALSE)</f>
        <v>---</v>
      </c>
      <c r="BD42" s="228" t="str">
        <f>VLOOKUP($B42,[14]Tsunami!$B$7:$T$222,N$1,FALSE)</f>
        <v>---</v>
      </c>
      <c r="BE42" s="224" t="str">
        <f>VLOOKUP($B42,[14]Tsunami!$B$7:$T$222,O$1,FALSE)</f>
        <v>---</v>
      </c>
      <c r="BF42" s="224" t="str">
        <f>VLOOKUP($B42,[14]Tsunami!$B$7:$T$222,P$1,FALSE)</f>
        <v>---</v>
      </c>
      <c r="BG42" s="227" t="str">
        <f>VLOOKUP($B42,[14]Tsunami!$B$7:$T$222,Q$1,FALSE)</f>
        <v>---</v>
      </c>
      <c r="BH42" s="228" t="str">
        <f>VLOOKUP($B42,[14]Tsunami!$B$7:$T$222,R$1,FALSE)</f>
        <v>---</v>
      </c>
      <c r="BI42" s="224" t="str">
        <f>VLOOKUP($B42,[14]Tsunami!$B$7:$T$222,S$1,FALSE)</f>
        <v>---</v>
      </c>
      <c r="BJ42" s="229" t="str">
        <f>VLOOKUP($B42,[14]Tsunami!$B$7:$T$222,T$1,FALSE)</f>
        <v>---</v>
      </c>
      <c r="BK42" s="230">
        <f>IFERROR(VLOOKUP($B42,[14]Flood!$B$7:$T$169,G$1,FALSE),"")</f>
        <v>7446.200103626943</v>
      </c>
      <c r="BL42" s="231">
        <f>IFERROR(VLOOKUP($B42,[14]Flood!$B$7:$T$169,H$1,FALSE),"")</f>
        <v>0.11834543515535707</v>
      </c>
      <c r="BM42" s="232">
        <f>IFERROR(VLOOKUP($B42,[14]Flood!$B$7:$T$169,I$1,FALSE),"")</f>
        <v>14467.655706806283</v>
      </c>
      <c r="BN42" s="233">
        <f>IFERROR(VLOOKUP($B42,[14]Flood!$B$7:$T$169,J$1,FALSE),"")</f>
        <v>0.22994023615694864</v>
      </c>
      <c r="BO42" s="231">
        <f>IFERROR(VLOOKUP($B42,[14]Flood!$B$7:$T$169,K$1,FALSE),"")</f>
        <v>24806.337133606736</v>
      </c>
      <c r="BP42" s="231">
        <f>IFERROR(VLOOKUP($B42,[14]Flood!$B$7:$T$169,L$1,FALSE),"")</f>
        <v>0.39425703336353191</v>
      </c>
      <c r="BQ42" s="232">
        <f>IFERROR(VLOOKUP($B42,[14]Flood!$B$7:$T$169,M$1,FALSE),"")</f>
        <v>67236.012908011864</v>
      </c>
      <c r="BR42" s="233">
        <f>IFERROR(VLOOKUP($B42,[14]Flood!$B$7:$T$169,N$1,FALSE),"")</f>
        <v>1.0686088333610706</v>
      </c>
      <c r="BS42" s="231">
        <f>IFERROR(VLOOKUP($B42,[14]Flood!$B$7:$T$169,O$1,FALSE),"")</f>
        <v>99714.131669535287</v>
      </c>
      <c r="BT42" s="231">
        <f>IFERROR(VLOOKUP($B42,[14]Flood!$B$7:$T$169,P$1,FALSE),"")</f>
        <v>1.584796559230494</v>
      </c>
      <c r="BU42" s="232">
        <f>IFERROR(VLOOKUP($B42,[14]Flood!$B$7:$T$169,Q$1,FALSE),"")</f>
        <v>186126.16741214058</v>
      </c>
      <c r="BV42" s="233">
        <f>IFERROR(VLOOKUP($B42,[14]Flood!$B$7:$T$169,R$1,FALSE),"")</f>
        <v>2.9581775898635168</v>
      </c>
      <c r="BW42" s="231">
        <f>IFERROR(VLOOKUP($B42,[14]Flood!$B$7:$T$169,S$1,FALSE),"")</f>
        <v>237290.45574367765</v>
      </c>
      <c r="BX42" s="234">
        <f>IFERROR(VLOOKUP($B42,[14]Flood!$B$7:$T$169,T$1,FALSE),"")</f>
        <v>3.7713520792330106</v>
      </c>
    </row>
    <row r="43" spans="1:76" s="119" customFormat="1" ht="14">
      <c r="A43" s="235" t="str">
        <f>'AAL mundo '!A70</f>
        <v>LAC</v>
      </c>
      <c r="B43" s="236" t="str">
        <f>'AAL mundo '!B70</f>
        <v>CYM</v>
      </c>
      <c r="C43" s="236" t="str">
        <f>'AAL mundo '!C70</f>
        <v>Cayman Islands</v>
      </c>
      <c r="D43" s="236" t="str">
        <f>'AAL mundo '!D70</f>
        <v>SIDS</v>
      </c>
      <c r="E43" s="237" t="str">
        <f>'AAL mundo '!E70</f>
        <v>High income: nonOECD</v>
      </c>
      <c r="F43" s="222">
        <f>'AAL mundo '!F70</f>
        <v>8554.0300000000007</v>
      </c>
      <c r="G43" s="223">
        <f>VLOOKUP($B43,[14]Earthquake!$B$7:$T$222,G$1,FALSE)</f>
        <v>3.65</v>
      </c>
      <c r="H43" s="224">
        <f>VLOOKUP($B43,[14]Earthquake!$B$7:$T$222,H$1,FALSE)</f>
        <v>0.04</v>
      </c>
      <c r="I43" s="227">
        <f>VLOOKUP($B43,[14]Earthquake!$B$7:$T$222,I$1,FALSE)</f>
        <v>16.420000000000002</v>
      </c>
      <c r="J43" s="228">
        <f>VLOOKUP($B43,[14]Earthquake!$B$7:$T$222,J$1,FALSE)</f>
        <v>0.19</v>
      </c>
      <c r="K43" s="224">
        <f>VLOOKUP($B43,[14]Earthquake!$B$7:$T$222,K$1,FALSE)</f>
        <v>49.25</v>
      </c>
      <c r="L43" s="224">
        <f>VLOOKUP($B43,[14]Earthquake!$B$7:$T$222,L$1,FALSE)</f>
        <v>0.57999999999999996</v>
      </c>
      <c r="M43" s="227">
        <f>VLOOKUP($B43,[14]Earthquake!$B$7:$T$222,M$1,FALSE)</f>
        <v>173.93</v>
      </c>
      <c r="N43" s="228">
        <f>VLOOKUP($B43,[14]Earthquake!$B$7:$T$222,N$1,FALSE)</f>
        <v>2.0299999999999998</v>
      </c>
      <c r="O43" s="224">
        <f>VLOOKUP($B43,[14]Earthquake!$B$7:$T$222,O$1,FALSE)</f>
        <v>348.98</v>
      </c>
      <c r="P43" s="224">
        <f>VLOOKUP($B43,[14]Earthquake!$B$7:$T$222,P$1,FALSE)</f>
        <v>4.08</v>
      </c>
      <c r="Q43" s="227">
        <f>VLOOKUP($B43,[14]Earthquake!$B$7:$T$222,Q$1,FALSE)</f>
        <v>583.32000000000005</v>
      </c>
      <c r="R43" s="228">
        <f>VLOOKUP($B43,[14]Earthquake!$B$7:$T$222,R$1,FALSE)</f>
        <v>6.82</v>
      </c>
      <c r="S43" s="224">
        <f>VLOOKUP($B43,[14]Earthquake!$B$7:$T$222,S$1,FALSE)</f>
        <v>742.22</v>
      </c>
      <c r="T43" s="229">
        <f>VLOOKUP($B43,[14]Earthquake!$B$7:$T$222,T$1,FALSE)</f>
        <v>8.68</v>
      </c>
      <c r="U43" s="223">
        <f>VLOOKUP($B43,[14]Wind!$B$7:$T$222,G$1,FALSE)</f>
        <v>1627.1</v>
      </c>
      <c r="V43" s="224">
        <f>VLOOKUP($B43,[14]Wind!$B$7:$T$222,H$1,FALSE)</f>
        <v>19.02</v>
      </c>
      <c r="W43" s="227">
        <f>VLOOKUP($B43,[14]Wind!$B$7:$T$222,I$1,FALSE)</f>
        <v>4244.32</v>
      </c>
      <c r="X43" s="228">
        <f>VLOOKUP($B43,[14]Wind!$B$7:$T$222,J$1,FALSE)</f>
        <v>49.62</v>
      </c>
      <c r="Y43" s="224" t="str">
        <f>VLOOKUP($B43,[14]Wind!$B$7:$T$222,K$1,FALSE)</f>
        <v>---</v>
      </c>
      <c r="Z43" s="224" t="str">
        <f>VLOOKUP($B43,[14]Wind!$B$7:$T$222,L$1,FALSE)</f>
        <v>---</v>
      </c>
      <c r="AA43" s="227" t="str">
        <f>VLOOKUP($B43,[14]Wind!$B$7:$T$222,M$1,FALSE)</f>
        <v>---</v>
      </c>
      <c r="AB43" s="228" t="str">
        <f>VLOOKUP($B43,[14]Wind!$B$7:$T$222,N$1,FALSE)</f>
        <v>---</v>
      </c>
      <c r="AC43" s="224" t="str">
        <f>VLOOKUP($B43,[14]Wind!$B$7:$T$222,O$1,FALSE)</f>
        <v>---</v>
      </c>
      <c r="AD43" s="224" t="str">
        <f>VLOOKUP($B43,[14]Wind!$B$7:$T$222,P$1,FALSE)</f>
        <v>---</v>
      </c>
      <c r="AE43" s="227" t="str">
        <f>VLOOKUP($B43,[14]Wind!$B$7:$T$222,Q$1,FALSE)</f>
        <v>---</v>
      </c>
      <c r="AF43" s="228" t="str">
        <f>VLOOKUP($B43,[14]Wind!$B$7:$T$222,R$1,FALSE)</f>
        <v>---</v>
      </c>
      <c r="AG43" s="224" t="str">
        <f>VLOOKUP($B43,[14]Wind!$B$7:$T$222,S$1,FALSE)</f>
        <v>---</v>
      </c>
      <c r="AH43" s="229" t="str">
        <f>VLOOKUP($B43,[14]Wind!$B$7:$T$222,T$1,FALSE)</f>
        <v>---</v>
      </c>
      <c r="AI43" s="223">
        <f>VLOOKUP($B43,'[14]Storm Surge'!$B$7:$T$222,G$1,FALSE)</f>
        <v>417.31</v>
      </c>
      <c r="AJ43" s="224">
        <f>VLOOKUP($B43,'[14]Storm Surge'!$B$7:$T$222,H$1,FALSE)</f>
        <v>4.88</v>
      </c>
      <c r="AK43" s="227">
        <f>VLOOKUP($B43,'[14]Storm Surge'!$B$7:$T$222,I$1,FALSE)</f>
        <v>911.45</v>
      </c>
      <c r="AL43" s="228">
        <f>VLOOKUP($B43,'[14]Storm Surge'!$B$7:$T$222,J$1,FALSE)</f>
        <v>10.66</v>
      </c>
      <c r="AM43" s="224">
        <f>VLOOKUP($B43,'[14]Storm Surge'!$B$7:$T$222,K$1,FALSE)</f>
        <v>1368.18</v>
      </c>
      <c r="AN43" s="224">
        <f>VLOOKUP($B43,'[14]Storm Surge'!$B$7:$T$222,L$1,FALSE)</f>
        <v>15.99</v>
      </c>
      <c r="AO43" s="227">
        <f>VLOOKUP($B43,'[14]Storm Surge'!$B$7:$T$222,M$1,FALSE)</f>
        <v>1818.12</v>
      </c>
      <c r="AP43" s="228">
        <f>VLOOKUP($B43,'[14]Storm Surge'!$B$7:$T$222,N$1,FALSE)</f>
        <v>21.25</v>
      </c>
      <c r="AQ43" s="224">
        <f>VLOOKUP($B43,'[14]Storm Surge'!$B$7:$T$222,O$1,FALSE)</f>
        <v>2054.46</v>
      </c>
      <c r="AR43" s="224">
        <f>VLOOKUP($B43,'[14]Storm Surge'!$B$7:$T$222,P$1,FALSE)</f>
        <v>24.02</v>
      </c>
      <c r="AS43" s="227">
        <f>VLOOKUP($B43,'[14]Storm Surge'!$B$7:$T$222,Q$1,FALSE)</f>
        <v>2186.9699999999998</v>
      </c>
      <c r="AT43" s="228">
        <f>VLOOKUP($B43,'[14]Storm Surge'!$B$7:$T$222,R$1,FALSE)</f>
        <v>25.57</v>
      </c>
      <c r="AU43" s="224">
        <f>VLOOKUP($B43,'[14]Storm Surge'!$B$7:$T$222,S$1,FALSE)</f>
        <v>2319.4699999999998</v>
      </c>
      <c r="AV43" s="229">
        <f>VLOOKUP($B43,'[14]Storm Surge'!$B$7:$T$222,T$1,FALSE)</f>
        <v>27.12</v>
      </c>
      <c r="AW43" s="223" t="str">
        <f>VLOOKUP($B43,[14]Tsunami!$B$7:$T$222,G$1,FALSE)</f>
        <v>---</v>
      </c>
      <c r="AX43" s="224" t="str">
        <f>VLOOKUP($B43,[14]Tsunami!$B$7:$T$222,H$1,FALSE)</f>
        <v>---</v>
      </c>
      <c r="AY43" s="227" t="str">
        <f>VLOOKUP($B43,[14]Tsunami!$B$7:$T$222,I$1,FALSE)</f>
        <v>---</v>
      </c>
      <c r="AZ43" s="228" t="str">
        <f>VLOOKUP($B43,[14]Tsunami!$B$7:$T$222,J$1,FALSE)</f>
        <v>---</v>
      </c>
      <c r="BA43" s="224" t="str">
        <f>VLOOKUP($B43,[14]Tsunami!$B$7:$T$222,K$1,FALSE)</f>
        <v>---</v>
      </c>
      <c r="BB43" s="224" t="str">
        <f>VLOOKUP($B43,[14]Tsunami!$B$7:$T$222,L$1,FALSE)</f>
        <v>---</v>
      </c>
      <c r="BC43" s="227" t="str">
        <f>VLOOKUP($B43,[14]Tsunami!$B$7:$T$222,M$1,FALSE)</f>
        <v>---</v>
      </c>
      <c r="BD43" s="228" t="str">
        <f>VLOOKUP($B43,[14]Tsunami!$B$7:$T$222,N$1,FALSE)</f>
        <v>---</v>
      </c>
      <c r="BE43" s="224" t="str">
        <f>VLOOKUP($B43,[14]Tsunami!$B$7:$T$222,O$1,FALSE)</f>
        <v>---</v>
      </c>
      <c r="BF43" s="224" t="str">
        <f>VLOOKUP($B43,[14]Tsunami!$B$7:$T$222,P$1,FALSE)</f>
        <v>---</v>
      </c>
      <c r="BG43" s="227" t="str">
        <f>VLOOKUP($B43,[14]Tsunami!$B$7:$T$222,Q$1,FALSE)</f>
        <v>---</v>
      </c>
      <c r="BH43" s="228" t="str">
        <f>VLOOKUP($B43,[14]Tsunami!$B$7:$T$222,R$1,FALSE)</f>
        <v>---</v>
      </c>
      <c r="BI43" s="224" t="str">
        <f>VLOOKUP($B43,[14]Tsunami!$B$7:$T$222,S$1,FALSE)</f>
        <v>---</v>
      </c>
      <c r="BJ43" s="229" t="str">
        <f>VLOOKUP($B43,[14]Tsunami!$B$7:$T$222,T$1,FALSE)</f>
        <v>---</v>
      </c>
      <c r="BK43" s="230" t="str">
        <f>IFERROR(VLOOKUP($B43,[14]Flood!$B$7:$T$169,G$1,FALSE),"")</f>
        <v/>
      </c>
      <c r="BL43" s="231" t="str">
        <f>IFERROR(VLOOKUP($B43,[14]Flood!$B$7:$T$169,H$1,FALSE),"")</f>
        <v/>
      </c>
      <c r="BM43" s="232" t="str">
        <f>IFERROR(VLOOKUP($B43,[14]Flood!$B$7:$T$169,I$1,FALSE),"")</f>
        <v/>
      </c>
      <c r="BN43" s="233" t="str">
        <f>IFERROR(VLOOKUP($B43,[14]Flood!$B$7:$T$169,J$1,FALSE),"")</f>
        <v/>
      </c>
      <c r="BO43" s="231" t="str">
        <f>IFERROR(VLOOKUP($B43,[14]Flood!$B$7:$T$169,K$1,FALSE),"")</f>
        <v/>
      </c>
      <c r="BP43" s="231" t="str">
        <f>IFERROR(VLOOKUP($B43,[14]Flood!$B$7:$T$169,L$1,FALSE),"")</f>
        <v/>
      </c>
      <c r="BQ43" s="232" t="str">
        <f>IFERROR(VLOOKUP($B43,[14]Flood!$B$7:$T$169,M$1,FALSE),"")</f>
        <v/>
      </c>
      <c r="BR43" s="233" t="str">
        <f>IFERROR(VLOOKUP($B43,[14]Flood!$B$7:$T$169,N$1,FALSE),"")</f>
        <v/>
      </c>
      <c r="BS43" s="231" t="str">
        <f>IFERROR(VLOOKUP($B43,[14]Flood!$B$7:$T$169,O$1,FALSE),"")</f>
        <v/>
      </c>
      <c r="BT43" s="231" t="str">
        <f>IFERROR(VLOOKUP($B43,[14]Flood!$B$7:$T$169,P$1,FALSE),"")</f>
        <v/>
      </c>
      <c r="BU43" s="232" t="str">
        <f>IFERROR(VLOOKUP($B43,[14]Flood!$B$7:$T$169,Q$1,FALSE),"")</f>
        <v/>
      </c>
      <c r="BV43" s="233" t="str">
        <f>IFERROR(VLOOKUP($B43,[14]Flood!$B$7:$T$169,R$1,FALSE),"")</f>
        <v/>
      </c>
      <c r="BW43" s="231" t="str">
        <f>IFERROR(VLOOKUP($B43,[14]Flood!$B$7:$T$169,S$1,FALSE),"")</f>
        <v/>
      </c>
      <c r="BX43" s="234" t="str">
        <f>IFERROR(VLOOKUP($B43,[14]Flood!$B$7:$T$169,T$1,FALSE),"")</f>
        <v/>
      </c>
    </row>
    <row r="44" spans="1:76" s="119" customFormat="1" ht="14">
      <c r="A44" s="235" t="str">
        <f>'AAL mundo '!A71</f>
        <v>Sub-Saharan Africa</v>
      </c>
      <c r="B44" s="236" t="str">
        <f>'AAL mundo '!B71</f>
        <v>CAF</v>
      </c>
      <c r="C44" s="236" t="str">
        <f>'AAL mundo '!C71</f>
        <v>Central African Republic</v>
      </c>
      <c r="D44" s="236" t="str">
        <f>'AAL mundo '!D71</f>
        <v/>
      </c>
      <c r="E44" s="237" t="str">
        <f>'AAL mundo '!E71</f>
        <v>Low income</v>
      </c>
      <c r="F44" s="222">
        <f>'AAL mundo '!F71</f>
        <v>3893.74</v>
      </c>
      <c r="G44" s="223">
        <f>VLOOKUP($B44,[14]Earthquake!$B$7:$T$222,G$1,FALSE)</f>
        <v>1.1299999999999999</v>
      </c>
      <c r="H44" s="224">
        <f>VLOOKUP($B44,[14]Earthquake!$B$7:$T$222,H$1,FALSE)</f>
        <v>0.03</v>
      </c>
      <c r="I44" s="227">
        <f>VLOOKUP($B44,[14]Earthquake!$B$7:$T$222,I$1,FALSE)</f>
        <v>3.04</v>
      </c>
      <c r="J44" s="228">
        <f>VLOOKUP($B44,[14]Earthquake!$B$7:$T$222,J$1,FALSE)</f>
        <v>0.08</v>
      </c>
      <c r="K44" s="224">
        <f>VLOOKUP($B44,[14]Earthquake!$B$7:$T$222,K$1,FALSE)</f>
        <v>5.9</v>
      </c>
      <c r="L44" s="224">
        <f>VLOOKUP($B44,[14]Earthquake!$B$7:$T$222,L$1,FALSE)</f>
        <v>0.15</v>
      </c>
      <c r="M44" s="227">
        <f>VLOOKUP($B44,[14]Earthquake!$B$7:$T$222,M$1,FALSE)</f>
        <v>15.4</v>
      </c>
      <c r="N44" s="228">
        <f>VLOOKUP($B44,[14]Earthquake!$B$7:$T$222,N$1,FALSE)</f>
        <v>0.4</v>
      </c>
      <c r="O44" s="224">
        <f>VLOOKUP($B44,[14]Earthquake!$B$7:$T$222,O$1,FALSE)</f>
        <v>31.4</v>
      </c>
      <c r="P44" s="224">
        <f>VLOOKUP($B44,[14]Earthquake!$B$7:$T$222,P$1,FALSE)</f>
        <v>0.81</v>
      </c>
      <c r="Q44" s="227">
        <f>VLOOKUP($B44,[14]Earthquake!$B$7:$T$222,Q$1,FALSE)</f>
        <v>59.92</v>
      </c>
      <c r="R44" s="228">
        <f>VLOOKUP($B44,[14]Earthquake!$B$7:$T$222,R$1,FALSE)</f>
        <v>1.54</v>
      </c>
      <c r="S44" s="224">
        <f>VLOOKUP($B44,[14]Earthquake!$B$7:$T$222,S$1,FALSE)</f>
        <v>84.25</v>
      </c>
      <c r="T44" s="229">
        <f>VLOOKUP($B44,[14]Earthquake!$B$7:$T$222,T$1,FALSE)</f>
        <v>2.16</v>
      </c>
      <c r="U44" s="223" t="str">
        <f>VLOOKUP($B44,[14]Wind!$B$7:$T$222,G$1,FALSE)</f>
        <v>---</v>
      </c>
      <c r="V44" s="224" t="str">
        <f>VLOOKUP($B44,[14]Wind!$B$7:$T$222,H$1,FALSE)</f>
        <v>---</v>
      </c>
      <c r="W44" s="227" t="str">
        <f>VLOOKUP($B44,[14]Wind!$B$7:$T$222,I$1,FALSE)</f>
        <v>---</v>
      </c>
      <c r="X44" s="228" t="str">
        <f>VLOOKUP($B44,[14]Wind!$B$7:$T$222,J$1,FALSE)</f>
        <v>---</v>
      </c>
      <c r="Y44" s="224" t="str">
        <f>VLOOKUP($B44,[14]Wind!$B$7:$T$222,K$1,FALSE)</f>
        <v>---</v>
      </c>
      <c r="Z44" s="224" t="str">
        <f>VLOOKUP($B44,[14]Wind!$B$7:$T$222,L$1,FALSE)</f>
        <v>---</v>
      </c>
      <c r="AA44" s="227" t="str">
        <f>VLOOKUP($B44,[14]Wind!$B$7:$T$222,M$1,FALSE)</f>
        <v>---</v>
      </c>
      <c r="AB44" s="228" t="str">
        <f>VLOOKUP($B44,[14]Wind!$B$7:$T$222,N$1,FALSE)</f>
        <v>---</v>
      </c>
      <c r="AC44" s="224" t="str">
        <f>VLOOKUP($B44,[14]Wind!$B$7:$T$222,O$1,FALSE)</f>
        <v>---</v>
      </c>
      <c r="AD44" s="224" t="str">
        <f>VLOOKUP($B44,[14]Wind!$B$7:$T$222,P$1,FALSE)</f>
        <v>---</v>
      </c>
      <c r="AE44" s="227" t="str">
        <f>VLOOKUP($B44,[14]Wind!$B$7:$T$222,Q$1,FALSE)</f>
        <v>---</v>
      </c>
      <c r="AF44" s="228" t="str">
        <f>VLOOKUP($B44,[14]Wind!$B$7:$T$222,R$1,FALSE)</f>
        <v>---</v>
      </c>
      <c r="AG44" s="224" t="str">
        <f>VLOOKUP($B44,[14]Wind!$B$7:$T$222,S$1,FALSE)</f>
        <v>---</v>
      </c>
      <c r="AH44" s="229" t="str">
        <f>VLOOKUP($B44,[14]Wind!$B$7:$T$222,T$1,FALSE)</f>
        <v>---</v>
      </c>
      <c r="AI44" s="223" t="str">
        <f>VLOOKUP($B44,'[14]Storm Surge'!$B$7:$T$222,G$1,FALSE)</f>
        <v>---</v>
      </c>
      <c r="AJ44" s="224" t="str">
        <f>VLOOKUP($B44,'[14]Storm Surge'!$B$7:$T$222,H$1,FALSE)</f>
        <v>---</v>
      </c>
      <c r="AK44" s="227" t="str">
        <f>VLOOKUP($B44,'[14]Storm Surge'!$B$7:$T$222,I$1,FALSE)</f>
        <v>---</v>
      </c>
      <c r="AL44" s="228" t="str">
        <f>VLOOKUP($B44,'[14]Storm Surge'!$B$7:$T$222,J$1,FALSE)</f>
        <v>---</v>
      </c>
      <c r="AM44" s="224" t="str">
        <f>VLOOKUP($B44,'[14]Storm Surge'!$B$7:$T$222,K$1,FALSE)</f>
        <v>---</v>
      </c>
      <c r="AN44" s="224" t="str">
        <f>VLOOKUP($B44,'[14]Storm Surge'!$B$7:$T$222,L$1,FALSE)</f>
        <v>---</v>
      </c>
      <c r="AO44" s="227" t="str">
        <f>VLOOKUP($B44,'[14]Storm Surge'!$B$7:$T$222,M$1,FALSE)</f>
        <v>---</v>
      </c>
      <c r="AP44" s="228" t="str">
        <f>VLOOKUP($B44,'[14]Storm Surge'!$B$7:$T$222,N$1,FALSE)</f>
        <v>---</v>
      </c>
      <c r="AQ44" s="224" t="str">
        <f>VLOOKUP($B44,'[14]Storm Surge'!$B$7:$T$222,O$1,FALSE)</f>
        <v>---</v>
      </c>
      <c r="AR44" s="224" t="str">
        <f>VLOOKUP($B44,'[14]Storm Surge'!$B$7:$T$222,P$1,FALSE)</f>
        <v>---</v>
      </c>
      <c r="AS44" s="227" t="str">
        <f>VLOOKUP($B44,'[14]Storm Surge'!$B$7:$T$222,Q$1,FALSE)</f>
        <v>---</v>
      </c>
      <c r="AT44" s="228" t="str">
        <f>VLOOKUP($B44,'[14]Storm Surge'!$B$7:$T$222,R$1,FALSE)</f>
        <v>---</v>
      </c>
      <c r="AU44" s="224" t="str">
        <f>VLOOKUP($B44,'[14]Storm Surge'!$B$7:$T$222,S$1,FALSE)</f>
        <v>---</v>
      </c>
      <c r="AV44" s="229" t="str">
        <f>VLOOKUP($B44,'[14]Storm Surge'!$B$7:$T$222,T$1,FALSE)</f>
        <v>---</v>
      </c>
      <c r="AW44" s="223" t="str">
        <f>VLOOKUP($B44,[14]Tsunami!$B$7:$T$222,G$1,FALSE)</f>
        <v>---</v>
      </c>
      <c r="AX44" s="224" t="str">
        <f>VLOOKUP($B44,[14]Tsunami!$B$7:$T$222,H$1,FALSE)</f>
        <v>---</v>
      </c>
      <c r="AY44" s="227" t="str">
        <f>VLOOKUP($B44,[14]Tsunami!$B$7:$T$222,I$1,FALSE)</f>
        <v>---</v>
      </c>
      <c r="AZ44" s="228" t="str">
        <f>VLOOKUP($B44,[14]Tsunami!$B$7:$T$222,J$1,FALSE)</f>
        <v>---</v>
      </c>
      <c r="BA44" s="224" t="str">
        <f>VLOOKUP($B44,[14]Tsunami!$B$7:$T$222,K$1,FALSE)</f>
        <v>---</v>
      </c>
      <c r="BB44" s="224" t="str">
        <f>VLOOKUP($B44,[14]Tsunami!$B$7:$T$222,L$1,FALSE)</f>
        <v>---</v>
      </c>
      <c r="BC44" s="227" t="str">
        <f>VLOOKUP($B44,[14]Tsunami!$B$7:$T$222,M$1,FALSE)</f>
        <v>---</v>
      </c>
      <c r="BD44" s="228" t="str">
        <f>VLOOKUP($B44,[14]Tsunami!$B$7:$T$222,N$1,FALSE)</f>
        <v>---</v>
      </c>
      <c r="BE44" s="224" t="str">
        <f>VLOOKUP($B44,[14]Tsunami!$B$7:$T$222,O$1,FALSE)</f>
        <v>---</v>
      </c>
      <c r="BF44" s="224" t="str">
        <f>VLOOKUP($B44,[14]Tsunami!$B$7:$T$222,P$1,FALSE)</f>
        <v>---</v>
      </c>
      <c r="BG44" s="227" t="str">
        <f>VLOOKUP($B44,[14]Tsunami!$B$7:$T$222,Q$1,FALSE)</f>
        <v>---</v>
      </c>
      <c r="BH44" s="228" t="str">
        <f>VLOOKUP($B44,[14]Tsunami!$B$7:$T$222,R$1,FALSE)</f>
        <v>---</v>
      </c>
      <c r="BI44" s="224" t="str">
        <f>VLOOKUP($B44,[14]Tsunami!$B$7:$T$222,S$1,FALSE)</f>
        <v>---</v>
      </c>
      <c r="BJ44" s="229" t="str">
        <f>VLOOKUP($B44,[14]Tsunami!$B$7:$T$222,T$1,FALSE)</f>
        <v>---</v>
      </c>
      <c r="BK44" s="230">
        <f>IFERROR(VLOOKUP($B44,[14]Flood!$B$7:$T$169,G$1,FALSE),"")</f>
        <v>55.403114586646659</v>
      </c>
      <c r="BL44" s="231">
        <f>IFERROR(VLOOKUP($B44,[14]Flood!$B$7:$T$169,H$1,FALSE),"")</f>
        <v>1.4228765810415349</v>
      </c>
      <c r="BM44" s="232">
        <f>IFERROR(VLOOKUP($B44,[14]Flood!$B$7:$T$169,I$1,FALSE),"")</f>
        <v>98.279654321428566</v>
      </c>
      <c r="BN44" s="233">
        <f>IFERROR(VLOOKUP($B44,[14]Flood!$B$7:$T$169,J$1,FALSE),"")</f>
        <v>2.524042548332158</v>
      </c>
      <c r="BO44" s="231">
        <f>IFERROR(VLOOKUP($B44,[14]Flood!$B$7:$T$169,K$1,FALSE),"")</f>
        <v>112.09378731260615</v>
      </c>
      <c r="BP44" s="231">
        <f>IFERROR(VLOOKUP($B44,[14]Flood!$B$7:$T$169,L$1,FALSE),"")</f>
        <v>2.8788205507457141</v>
      </c>
      <c r="BQ44" s="232">
        <f>IFERROR(VLOOKUP($B44,[14]Flood!$B$7:$T$169,M$1,FALSE),"")</f>
        <v>133.39793848312533</v>
      </c>
      <c r="BR44" s="233">
        <f>IFERROR(VLOOKUP($B44,[14]Flood!$B$7:$T$169,N$1,FALSE),"")</f>
        <v>3.4259590646300304</v>
      </c>
      <c r="BS44" s="231">
        <f>IFERROR(VLOOKUP($B44,[14]Flood!$B$7:$T$169,O$1,FALSE),"")</f>
        <v>140.3000845071908</v>
      </c>
      <c r="BT44" s="231">
        <f>IFERROR(VLOOKUP($B44,[14]Flood!$B$7:$T$169,P$1,FALSE),"")</f>
        <v>3.6032216970622284</v>
      </c>
      <c r="BU44" s="232">
        <f>IFERROR(VLOOKUP($B44,[14]Flood!$B$7:$T$169,Q$1,FALSE),"")</f>
        <v>140.30029430302622</v>
      </c>
      <c r="BV44" s="233">
        <f>IFERROR(VLOOKUP($B44,[14]Flood!$B$7:$T$169,R$1,FALSE),"")</f>
        <v>3.6032270850911008</v>
      </c>
      <c r="BW44" s="231">
        <f>IFERROR(VLOOKUP($B44,[14]Flood!$B$7:$T$169,S$1,FALSE),"")</f>
        <v>140.30050409886164</v>
      </c>
      <c r="BX44" s="234">
        <f>IFERROR(VLOOKUP($B44,[14]Flood!$B$7:$T$169,T$1,FALSE),"")</f>
        <v>3.6032324731199732</v>
      </c>
    </row>
    <row r="45" spans="1:76" s="119" customFormat="1" ht="14">
      <c r="A45" s="235" t="str">
        <f>'AAL mundo '!A72</f>
        <v>Sub-Saharan Africa</v>
      </c>
      <c r="B45" s="236" t="str">
        <f>'AAL mundo '!B72</f>
        <v>TCD</v>
      </c>
      <c r="C45" s="236" t="str">
        <f>'AAL mundo '!C72</f>
        <v>Chad</v>
      </c>
      <c r="D45" s="236" t="str">
        <f>'AAL mundo '!D72</f>
        <v/>
      </c>
      <c r="E45" s="237" t="str">
        <f>'AAL mundo '!E72</f>
        <v>Low income</v>
      </c>
      <c r="F45" s="222">
        <f>'AAL mundo '!F72</f>
        <v>26745.1</v>
      </c>
      <c r="G45" s="223" t="str">
        <f>VLOOKUP($B45,[14]Earthquake!$B$7:$T$222,G$1,FALSE)</f>
        <v>---</v>
      </c>
      <c r="H45" s="224" t="str">
        <f>VLOOKUP($B45,[14]Earthquake!$B$7:$T$222,H$1,FALSE)</f>
        <v>---</v>
      </c>
      <c r="I45" s="227" t="str">
        <f>VLOOKUP($B45,[14]Earthquake!$B$7:$T$222,I$1,FALSE)</f>
        <v>---</v>
      </c>
      <c r="J45" s="228" t="str">
        <f>VLOOKUP($B45,[14]Earthquake!$B$7:$T$222,J$1,FALSE)</f>
        <v>---</v>
      </c>
      <c r="K45" s="224" t="str">
        <f>VLOOKUP($B45,[14]Earthquake!$B$7:$T$222,K$1,FALSE)</f>
        <v>---</v>
      </c>
      <c r="L45" s="224" t="str">
        <f>VLOOKUP($B45,[14]Earthquake!$B$7:$T$222,L$1,FALSE)</f>
        <v>---</v>
      </c>
      <c r="M45" s="227" t="str">
        <f>VLOOKUP($B45,[14]Earthquake!$B$7:$T$222,M$1,FALSE)</f>
        <v>---</v>
      </c>
      <c r="N45" s="228" t="str">
        <f>VLOOKUP($B45,[14]Earthquake!$B$7:$T$222,N$1,FALSE)</f>
        <v>---</v>
      </c>
      <c r="O45" s="224" t="str">
        <f>VLOOKUP($B45,[14]Earthquake!$B$7:$T$222,O$1,FALSE)</f>
        <v>---</v>
      </c>
      <c r="P45" s="224" t="str">
        <f>VLOOKUP($B45,[14]Earthquake!$B$7:$T$222,P$1,FALSE)</f>
        <v>---</v>
      </c>
      <c r="Q45" s="227" t="str">
        <f>VLOOKUP($B45,[14]Earthquake!$B$7:$T$222,Q$1,FALSE)</f>
        <v>---</v>
      </c>
      <c r="R45" s="228" t="str">
        <f>VLOOKUP($B45,[14]Earthquake!$B$7:$T$222,R$1,FALSE)</f>
        <v>---</v>
      </c>
      <c r="S45" s="224" t="str">
        <f>VLOOKUP($B45,[14]Earthquake!$B$7:$T$222,S$1,FALSE)</f>
        <v>---</v>
      </c>
      <c r="T45" s="229" t="str">
        <f>VLOOKUP($B45,[14]Earthquake!$B$7:$T$222,T$1,FALSE)</f>
        <v>---</v>
      </c>
      <c r="U45" s="223" t="str">
        <f>VLOOKUP($B45,[14]Wind!$B$7:$T$222,G$1,FALSE)</f>
        <v>---</v>
      </c>
      <c r="V45" s="224" t="str">
        <f>VLOOKUP($B45,[14]Wind!$B$7:$T$222,H$1,FALSE)</f>
        <v>---</v>
      </c>
      <c r="W45" s="227" t="str">
        <f>VLOOKUP($B45,[14]Wind!$B$7:$T$222,I$1,FALSE)</f>
        <v>---</v>
      </c>
      <c r="X45" s="228" t="str">
        <f>VLOOKUP($B45,[14]Wind!$B$7:$T$222,J$1,FALSE)</f>
        <v>---</v>
      </c>
      <c r="Y45" s="224" t="str">
        <f>VLOOKUP($B45,[14]Wind!$B$7:$T$222,K$1,FALSE)</f>
        <v>---</v>
      </c>
      <c r="Z45" s="224" t="str">
        <f>VLOOKUP($B45,[14]Wind!$B$7:$T$222,L$1,FALSE)</f>
        <v>---</v>
      </c>
      <c r="AA45" s="227" t="str">
        <f>VLOOKUP($B45,[14]Wind!$B$7:$T$222,M$1,FALSE)</f>
        <v>---</v>
      </c>
      <c r="AB45" s="228" t="str">
        <f>VLOOKUP($B45,[14]Wind!$B$7:$T$222,N$1,FALSE)</f>
        <v>---</v>
      </c>
      <c r="AC45" s="224" t="str">
        <f>VLOOKUP($B45,[14]Wind!$B$7:$T$222,O$1,FALSE)</f>
        <v>---</v>
      </c>
      <c r="AD45" s="224" t="str">
        <f>VLOOKUP($B45,[14]Wind!$B$7:$T$222,P$1,FALSE)</f>
        <v>---</v>
      </c>
      <c r="AE45" s="227" t="str">
        <f>VLOOKUP($B45,[14]Wind!$B$7:$T$222,Q$1,FALSE)</f>
        <v>---</v>
      </c>
      <c r="AF45" s="228" t="str">
        <f>VLOOKUP($B45,[14]Wind!$B$7:$T$222,R$1,FALSE)</f>
        <v>---</v>
      </c>
      <c r="AG45" s="224" t="str">
        <f>VLOOKUP($B45,[14]Wind!$B$7:$T$222,S$1,FALSE)</f>
        <v>---</v>
      </c>
      <c r="AH45" s="229" t="str">
        <f>VLOOKUP($B45,[14]Wind!$B$7:$T$222,T$1,FALSE)</f>
        <v>---</v>
      </c>
      <c r="AI45" s="223" t="str">
        <f>VLOOKUP($B45,'[14]Storm Surge'!$B$7:$T$222,G$1,FALSE)</f>
        <v>---</v>
      </c>
      <c r="AJ45" s="224" t="str">
        <f>VLOOKUP($B45,'[14]Storm Surge'!$B$7:$T$222,H$1,FALSE)</f>
        <v>---</v>
      </c>
      <c r="AK45" s="227" t="str">
        <f>VLOOKUP($B45,'[14]Storm Surge'!$B$7:$T$222,I$1,FALSE)</f>
        <v>---</v>
      </c>
      <c r="AL45" s="228" t="str">
        <f>VLOOKUP($B45,'[14]Storm Surge'!$B$7:$T$222,J$1,FALSE)</f>
        <v>---</v>
      </c>
      <c r="AM45" s="224" t="str">
        <f>VLOOKUP($B45,'[14]Storm Surge'!$B$7:$T$222,K$1,FALSE)</f>
        <v>---</v>
      </c>
      <c r="AN45" s="224" t="str">
        <f>VLOOKUP($B45,'[14]Storm Surge'!$B$7:$T$222,L$1,FALSE)</f>
        <v>---</v>
      </c>
      <c r="AO45" s="227" t="str">
        <f>VLOOKUP($B45,'[14]Storm Surge'!$B$7:$T$222,M$1,FALSE)</f>
        <v>---</v>
      </c>
      <c r="AP45" s="228" t="str">
        <f>VLOOKUP($B45,'[14]Storm Surge'!$B$7:$T$222,N$1,FALSE)</f>
        <v>---</v>
      </c>
      <c r="AQ45" s="224" t="str">
        <f>VLOOKUP($B45,'[14]Storm Surge'!$B$7:$T$222,O$1,FALSE)</f>
        <v>---</v>
      </c>
      <c r="AR45" s="224" t="str">
        <f>VLOOKUP($B45,'[14]Storm Surge'!$B$7:$T$222,P$1,FALSE)</f>
        <v>---</v>
      </c>
      <c r="AS45" s="227" t="str">
        <f>VLOOKUP($B45,'[14]Storm Surge'!$B$7:$T$222,Q$1,FALSE)</f>
        <v>---</v>
      </c>
      <c r="AT45" s="228" t="str">
        <f>VLOOKUP($B45,'[14]Storm Surge'!$B$7:$T$222,R$1,FALSE)</f>
        <v>---</v>
      </c>
      <c r="AU45" s="224" t="str">
        <f>VLOOKUP($B45,'[14]Storm Surge'!$B$7:$T$222,S$1,FALSE)</f>
        <v>---</v>
      </c>
      <c r="AV45" s="229" t="str">
        <f>VLOOKUP($B45,'[14]Storm Surge'!$B$7:$T$222,T$1,FALSE)</f>
        <v>---</v>
      </c>
      <c r="AW45" s="223" t="str">
        <f>VLOOKUP($B45,[14]Tsunami!$B$7:$T$222,G$1,FALSE)</f>
        <v>---</v>
      </c>
      <c r="AX45" s="224" t="str">
        <f>VLOOKUP($B45,[14]Tsunami!$B$7:$T$222,H$1,FALSE)</f>
        <v>---</v>
      </c>
      <c r="AY45" s="227" t="str">
        <f>VLOOKUP($B45,[14]Tsunami!$B$7:$T$222,I$1,FALSE)</f>
        <v>---</v>
      </c>
      <c r="AZ45" s="228" t="str">
        <f>VLOOKUP($B45,[14]Tsunami!$B$7:$T$222,J$1,FALSE)</f>
        <v>---</v>
      </c>
      <c r="BA45" s="224" t="str">
        <f>VLOOKUP($B45,[14]Tsunami!$B$7:$T$222,K$1,FALSE)</f>
        <v>---</v>
      </c>
      <c r="BB45" s="224" t="str">
        <f>VLOOKUP($B45,[14]Tsunami!$B$7:$T$222,L$1,FALSE)</f>
        <v>---</v>
      </c>
      <c r="BC45" s="227" t="str">
        <f>VLOOKUP($B45,[14]Tsunami!$B$7:$T$222,M$1,FALSE)</f>
        <v>---</v>
      </c>
      <c r="BD45" s="228" t="str">
        <f>VLOOKUP($B45,[14]Tsunami!$B$7:$T$222,N$1,FALSE)</f>
        <v>---</v>
      </c>
      <c r="BE45" s="224" t="str">
        <f>VLOOKUP($B45,[14]Tsunami!$B$7:$T$222,O$1,FALSE)</f>
        <v>---</v>
      </c>
      <c r="BF45" s="224" t="str">
        <f>VLOOKUP($B45,[14]Tsunami!$B$7:$T$222,P$1,FALSE)</f>
        <v>---</v>
      </c>
      <c r="BG45" s="227" t="str">
        <f>VLOOKUP($B45,[14]Tsunami!$B$7:$T$222,Q$1,FALSE)</f>
        <v>---</v>
      </c>
      <c r="BH45" s="228" t="str">
        <f>VLOOKUP($B45,[14]Tsunami!$B$7:$T$222,R$1,FALSE)</f>
        <v>---</v>
      </c>
      <c r="BI45" s="224" t="str">
        <f>VLOOKUP($B45,[14]Tsunami!$B$7:$T$222,S$1,FALSE)</f>
        <v>---</v>
      </c>
      <c r="BJ45" s="229" t="str">
        <f>VLOOKUP($B45,[14]Tsunami!$B$7:$T$222,T$1,FALSE)</f>
        <v>---</v>
      </c>
      <c r="BK45" s="230">
        <f>IFERROR(VLOOKUP($B45,[14]Flood!$B$7:$T$169,G$1,FALSE),"")</f>
        <v>317.21422292051756</v>
      </c>
      <c r="BL45" s="231">
        <f>IFERROR(VLOOKUP($B45,[14]Flood!$B$7:$T$169,H$1,FALSE),"")</f>
        <v>1.1860648227919042</v>
      </c>
      <c r="BM45" s="232">
        <f>IFERROR(VLOOKUP($B45,[14]Flood!$B$7:$T$169,I$1,FALSE),"")</f>
        <v>512.1962404217926</v>
      </c>
      <c r="BN45" s="233">
        <f>IFERROR(VLOOKUP($B45,[14]Flood!$B$7:$T$169,J$1,FALSE),"")</f>
        <v>1.9151031045753899</v>
      </c>
      <c r="BO45" s="231">
        <f>IFERROR(VLOOKUP($B45,[14]Flood!$B$7:$T$169,K$1,FALSE),"")</f>
        <v>610.40127536430657</v>
      </c>
      <c r="BP45" s="231">
        <f>IFERROR(VLOOKUP($B45,[14]Flood!$B$7:$T$169,L$1,FALSE),"")</f>
        <v>2.2822919912967485</v>
      </c>
      <c r="BQ45" s="232">
        <f>IFERROR(VLOOKUP($B45,[14]Flood!$B$7:$T$169,M$1,FALSE),"")</f>
        <v>800.21574535433069</v>
      </c>
      <c r="BR45" s="233">
        <f>IFERROR(VLOOKUP($B45,[14]Flood!$B$7:$T$169,N$1,FALSE),"")</f>
        <v>2.992008799198099</v>
      </c>
      <c r="BS45" s="231">
        <f>IFERROR(VLOOKUP($B45,[14]Flood!$B$7:$T$169,O$1,FALSE),"")</f>
        <v>1015.9294671875</v>
      </c>
      <c r="BT45" s="231">
        <f>IFERROR(VLOOKUP($B45,[14]Flood!$B$7:$T$169,P$1,FALSE),"")</f>
        <v>3.79856297859234</v>
      </c>
      <c r="BU45" s="232">
        <f>IFERROR(VLOOKUP($B45,[14]Flood!$B$7:$T$169,Q$1,FALSE),"")</f>
        <v>1281.0220961145194</v>
      </c>
      <c r="BV45" s="233">
        <f>IFERROR(VLOOKUP($B45,[14]Flood!$B$7:$T$169,R$1,FALSE),"")</f>
        <v>4.7897450228808998</v>
      </c>
      <c r="BW45" s="231">
        <f>IFERROR(VLOOKUP($B45,[14]Flood!$B$7:$T$169,S$1,FALSE),"")</f>
        <v>1396.2362798227675</v>
      </c>
      <c r="BX45" s="234">
        <f>IFERROR(VLOOKUP($B45,[14]Flood!$B$7:$T$169,T$1,FALSE),"")</f>
        <v>5.2205311620549848</v>
      </c>
    </row>
    <row r="46" spans="1:76" s="119" customFormat="1" ht="14">
      <c r="A46" s="235" t="str">
        <f>'AAL mundo '!A73</f>
        <v>LAC</v>
      </c>
      <c r="B46" s="236" t="str">
        <f>'AAL mundo '!B73</f>
        <v>CHL</v>
      </c>
      <c r="C46" s="236" t="str">
        <f>'AAL mundo '!C73</f>
        <v>Chile</v>
      </c>
      <c r="D46" s="236" t="str">
        <f>'AAL mundo '!D73</f>
        <v/>
      </c>
      <c r="E46" s="237" t="str">
        <f>'AAL mundo '!E73</f>
        <v>High income: OECD</v>
      </c>
      <c r="F46" s="222">
        <f>'AAL mundo '!F73</f>
        <v>784154</v>
      </c>
      <c r="G46" s="223">
        <f>VLOOKUP($B46,[14]Earthquake!$B$7:$T$222,G$1,FALSE)</f>
        <v>5071.5</v>
      </c>
      <c r="H46" s="224">
        <f>VLOOKUP($B46,[14]Earthquake!$B$7:$T$222,H$1,FALSE)</f>
        <v>0.65</v>
      </c>
      <c r="I46" s="227">
        <f>VLOOKUP($B46,[14]Earthquake!$B$7:$T$222,I$1,FALSE)</f>
        <v>10009.299999999999</v>
      </c>
      <c r="J46" s="228">
        <f>VLOOKUP($B46,[14]Earthquake!$B$7:$T$222,J$1,FALSE)</f>
        <v>1.28</v>
      </c>
      <c r="K46" s="224">
        <f>VLOOKUP($B46,[14]Earthquake!$B$7:$T$222,K$1,FALSE)</f>
        <v>16652.05</v>
      </c>
      <c r="L46" s="224">
        <f>VLOOKUP($B46,[14]Earthquake!$B$7:$T$222,L$1,FALSE)</f>
        <v>2.12</v>
      </c>
      <c r="M46" s="227">
        <f>VLOOKUP($B46,[14]Earthquake!$B$7:$T$222,M$1,FALSE)</f>
        <v>32365.66</v>
      </c>
      <c r="N46" s="228">
        <f>VLOOKUP($B46,[14]Earthquake!$B$7:$T$222,N$1,FALSE)</f>
        <v>4.13</v>
      </c>
      <c r="O46" s="224">
        <f>VLOOKUP($B46,[14]Earthquake!$B$7:$T$222,O$1,FALSE)</f>
        <v>49527.6</v>
      </c>
      <c r="P46" s="224">
        <f>VLOOKUP($B46,[14]Earthquake!$B$7:$T$222,P$1,FALSE)</f>
        <v>6.32</v>
      </c>
      <c r="Q46" s="227">
        <f>VLOOKUP($B46,[14]Earthquake!$B$7:$T$222,Q$1,FALSE)</f>
        <v>69061.17</v>
      </c>
      <c r="R46" s="228">
        <f>VLOOKUP($B46,[14]Earthquake!$B$7:$T$222,R$1,FALSE)</f>
        <v>8.81</v>
      </c>
      <c r="S46" s="224">
        <f>VLOOKUP($B46,[14]Earthquake!$B$7:$T$222,S$1,FALSE)</f>
        <v>81427.820000000007</v>
      </c>
      <c r="T46" s="229">
        <f>VLOOKUP($B46,[14]Earthquake!$B$7:$T$222,T$1,FALSE)</f>
        <v>10.38</v>
      </c>
      <c r="U46" s="223" t="str">
        <f>VLOOKUP($B46,[14]Wind!$B$7:$T$222,G$1,FALSE)</f>
        <v>---</v>
      </c>
      <c r="V46" s="224" t="str">
        <f>VLOOKUP($B46,[14]Wind!$B$7:$T$222,H$1,FALSE)</f>
        <v>---</v>
      </c>
      <c r="W46" s="227" t="str">
        <f>VLOOKUP($B46,[14]Wind!$B$7:$T$222,I$1,FALSE)</f>
        <v>---</v>
      </c>
      <c r="X46" s="228" t="str">
        <f>VLOOKUP($B46,[14]Wind!$B$7:$T$222,J$1,FALSE)</f>
        <v>---</v>
      </c>
      <c r="Y46" s="224" t="str">
        <f>VLOOKUP($B46,[14]Wind!$B$7:$T$222,K$1,FALSE)</f>
        <v>---</v>
      </c>
      <c r="Z46" s="224" t="str">
        <f>VLOOKUP($B46,[14]Wind!$B$7:$T$222,L$1,FALSE)</f>
        <v>---</v>
      </c>
      <c r="AA46" s="227" t="str">
        <f>VLOOKUP($B46,[14]Wind!$B$7:$T$222,M$1,FALSE)</f>
        <v>---</v>
      </c>
      <c r="AB46" s="228" t="str">
        <f>VLOOKUP($B46,[14]Wind!$B$7:$T$222,N$1,FALSE)</f>
        <v>---</v>
      </c>
      <c r="AC46" s="224" t="str">
        <f>VLOOKUP($B46,[14]Wind!$B$7:$T$222,O$1,FALSE)</f>
        <v>---</v>
      </c>
      <c r="AD46" s="224" t="str">
        <f>VLOOKUP($B46,[14]Wind!$B$7:$T$222,P$1,FALSE)</f>
        <v>---</v>
      </c>
      <c r="AE46" s="227" t="str">
        <f>VLOOKUP($B46,[14]Wind!$B$7:$T$222,Q$1,FALSE)</f>
        <v>---</v>
      </c>
      <c r="AF46" s="228" t="str">
        <f>VLOOKUP($B46,[14]Wind!$B$7:$T$222,R$1,FALSE)</f>
        <v>---</v>
      </c>
      <c r="AG46" s="224" t="str">
        <f>VLOOKUP($B46,[14]Wind!$B$7:$T$222,S$1,FALSE)</f>
        <v>---</v>
      </c>
      <c r="AH46" s="229" t="str">
        <f>VLOOKUP($B46,[14]Wind!$B$7:$T$222,T$1,FALSE)</f>
        <v>---</v>
      </c>
      <c r="AI46" s="223" t="str">
        <f>VLOOKUP($B46,'[14]Storm Surge'!$B$7:$T$222,G$1,FALSE)</f>
        <v>---</v>
      </c>
      <c r="AJ46" s="224" t="str">
        <f>VLOOKUP($B46,'[14]Storm Surge'!$B$7:$T$222,H$1,FALSE)</f>
        <v>---</v>
      </c>
      <c r="AK46" s="227" t="str">
        <f>VLOOKUP($B46,'[14]Storm Surge'!$B$7:$T$222,I$1,FALSE)</f>
        <v>---</v>
      </c>
      <c r="AL46" s="228" t="str">
        <f>VLOOKUP($B46,'[14]Storm Surge'!$B$7:$T$222,J$1,FALSE)</f>
        <v>---</v>
      </c>
      <c r="AM46" s="224" t="str">
        <f>VLOOKUP($B46,'[14]Storm Surge'!$B$7:$T$222,K$1,FALSE)</f>
        <v>---</v>
      </c>
      <c r="AN46" s="224" t="str">
        <f>VLOOKUP($B46,'[14]Storm Surge'!$B$7:$T$222,L$1,FALSE)</f>
        <v>---</v>
      </c>
      <c r="AO46" s="227" t="str">
        <f>VLOOKUP($B46,'[14]Storm Surge'!$B$7:$T$222,M$1,FALSE)</f>
        <v>---</v>
      </c>
      <c r="AP46" s="228" t="str">
        <f>VLOOKUP($B46,'[14]Storm Surge'!$B$7:$T$222,N$1,FALSE)</f>
        <v>---</v>
      </c>
      <c r="AQ46" s="224" t="str">
        <f>VLOOKUP($B46,'[14]Storm Surge'!$B$7:$T$222,O$1,FALSE)</f>
        <v>---</v>
      </c>
      <c r="AR46" s="224" t="str">
        <f>VLOOKUP($B46,'[14]Storm Surge'!$B$7:$T$222,P$1,FALSE)</f>
        <v>---</v>
      </c>
      <c r="AS46" s="227" t="str">
        <f>VLOOKUP($B46,'[14]Storm Surge'!$B$7:$T$222,Q$1,FALSE)</f>
        <v>---</v>
      </c>
      <c r="AT46" s="228" t="str">
        <f>VLOOKUP($B46,'[14]Storm Surge'!$B$7:$T$222,R$1,FALSE)</f>
        <v>---</v>
      </c>
      <c r="AU46" s="224" t="str">
        <f>VLOOKUP($B46,'[14]Storm Surge'!$B$7:$T$222,S$1,FALSE)</f>
        <v>---</v>
      </c>
      <c r="AV46" s="229" t="str">
        <f>VLOOKUP($B46,'[14]Storm Surge'!$B$7:$T$222,T$1,FALSE)</f>
        <v>---</v>
      </c>
      <c r="AW46" s="223">
        <f>VLOOKUP($B46,[14]Tsunami!$B$7:$T$222,G$1,FALSE)</f>
        <v>2.5499999999999998</v>
      </c>
      <c r="AX46" s="224">
        <f>VLOOKUP($B46,[14]Tsunami!$B$7:$T$222,H$1,FALSE)</f>
        <v>0</v>
      </c>
      <c r="AY46" s="227">
        <f>VLOOKUP($B46,[14]Tsunami!$B$7:$T$222,I$1,FALSE)</f>
        <v>24.3</v>
      </c>
      <c r="AZ46" s="228">
        <f>VLOOKUP($B46,[14]Tsunami!$B$7:$T$222,J$1,FALSE)</f>
        <v>0</v>
      </c>
      <c r="BA46" s="224">
        <f>VLOOKUP($B46,[14]Tsunami!$B$7:$T$222,K$1,FALSE)</f>
        <v>65.069999999999993</v>
      </c>
      <c r="BB46" s="224">
        <f>VLOOKUP($B46,[14]Tsunami!$B$7:$T$222,L$1,FALSE)</f>
        <v>0.01</v>
      </c>
      <c r="BC46" s="227">
        <f>VLOOKUP($B46,[14]Tsunami!$B$7:$T$222,M$1,FALSE)</f>
        <v>205.04</v>
      </c>
      <c r="BD46" s="228">
        <f>VLOOKUP($B46,[14]Tsunami!$B$7:$T$222,N$1,FALSE)</f>
        <v>0.03</v>
      </c>
      <c r="BE46" s="224">
        <f>VLOOKUP($B46,[14]Tsunami!$B$7:$T$222,O$1,FALSE)</f>
        <v>662.93</v>
      </c>
      <c r="BF46" s="224">
        <f>VLOOKUP($B46,[14]Tsunami!$B$7:$T$222,P$1,FALSE)</f>
        <v>0.08</v>
      </c>
      <c r="BG46" s="227">
        <f>VLOOKUP($B46,[14]Tsunami!$B$7:$T$222,Q$1,FALSE)</f>
        <v>2252.88</v>
      </c>
      <c r="BH46" s="228">
        <f>VLOOKUP($B46,[14]Tsunami!$B$7:$T$222,R$1,FALSE)</f>
        <v>0.28999999999999998</v>
      </c>
      <c r="BI46" s="224">
        <f>VLOOKUP($B46,[14]Tsunami!$B$7:$T$222,S$1,FALSE)</f>
        <v>3959.78</v>
      </c>
      <c r="BJ46" s="229">
        <f>VLOOKUP($B46,[14]Tsunami!$B$7:$T$222,T$1,FALSE)</f>
        <v>0.5</v>
      </c>
      <c r="BK46" s="230">
        <f>IFERROR(VLOOKUP($B46,[14]Flood!$B$7:$T$169,G$1,FALSE),"")</f>
        <v>1433.2484696245735</v>
      </c>
      <c r="BL46" s="231">
        <f>IFERROR(VLOOKUP($B46,[14]Flood!$B$7:$T$169,H$1,FALSE),"")</f>
        <v>0.18277640229145978</v>
      </c>
      <c r="BM46" s="232">
        <f>IFERROR(VLOOKUP($B46,[14]Flood!$B$7:$T$169,I$1,FALSE),"")</f>
        <v>3943.513565384615</v>
      </c>
      <c r="BN46" s="233">
        <f>IFERROR(VLOOKUP($B46,[14]Flood!$B$7:$T$169,J$1,FALSE),"")</f>
        <v>0.50290039525203145</v>
      </c>
      <c r="BO46" s="231">
        <f>IFERROR(VLOOKUP($B46,[14]Flood!$B$7:$T$169,K$1,FALSE),"")</f>
        <v>8842.2868608463596</v>
      </c>
      <c r="BP46" s="231">
        <f>IFERROR(VLOOKUP($B46,[14]Flood!$B$7:$T$169,L$1,FALSE),"")</f>
        <v>1.1276212148183087</v>
      </c>
      <c r="BQ46" s="232">
        <f>IFERROR(VLOOKUP($B46,[14]Flood!$B$7:$T$169,M$1,FALSE),"")</f>
        <v>11687.054306493061</v>
      </c>
      <c r="BR46" s="233">
        <f>IFERROR(VLOOKUP($B46,[14]Flood!$B$7:$T$169,N$1,FALSE),"")</f>
        <v>1.4904029446375406</v>
      </c>
      <c r="BS46" s="231">
        <f>IFERROR(VLOOKUP($B46,[14]Flood!$B$7:$T$169,O$1,FALSE),"")</f>
        <v>15349.640801526719</v>
      </c>
      <c r="BT46" s="231">
        <f>IFERROR(VLOOKUP($B46,[14]Flood!$B$7:$T$169,P$1,FALSE),"")</f>
        <v>1.9574778425572936</v>
      </c>
      <c r="BU46" s="232">
        <f>IFERROR(VLOOKUP($B46,[14]Flood!$B$7:$T$169,Q$1,FALSE),"")</f>
        <v>19018.723828211772</v>
      </c>
      <c r="BV46" s="233">
        <f>IFERROR(VLOOKUP($B46,[14]Flood!$B$7:$T$169,R$1,FALSE),"")</f>
        <v>2.4253812169818389</v>
      </c>
      <c r="BW46" s="231">
        <f>IFERROR(VLOOKUP($B46,[14]Flood!$B$7:$T$169,S$1,FALSE),"")</f>
        <v>21548.232079921647</v>
      </c>
      <c r="BX46" s="234">
        <f>IFERROR(VLOOKUP($B46,[14]Flood!$B$7:$T$169,T$1,FALSE),"")</f>
        <v>2.747959212083551</v>
      </c>
    </row>
    <row r="47" spans="1:76" s="119" customFormat="1" ht="14">
      <c r="A47" s="235" t="str">
        <f>'AAL mundo '!A74</f>
        <v>East Asia and the Pacific</v>
      </c>
      <c r="B47" s="236" t="str">
        <f>'AAL mundo '!B74</f>
        <v>CHN</v>
      </c>
      <c r="C47" s="236" t="str">
        <f>'AAL mundo '!C74</f>
        <v>China</v>
      </c>
      <c r="D47" s="236" t="str">
        <f>'AAL mundo '!D74</f>
        <v/>
      </c>
      <c r="E47" s="237" t="str">
        <f>'AAL mundo '!E74</f>
        <v>Upper middle income</v>
      </c>
      <c r="F47" s="222">
        <f>'AAL mundo '!F74</f>
        <v>31726100</v>
      </c>
      <c r="G47" s="223">
        <f>VLOOKUP($B47,[14]Earthquake!$B$7:$T$222,G$1,FALSE)</f>
        <v>3045.61</v>
      </c>
      <c r="H47" s="224">
        <f>VLOOKUP($B47,[14]Earthquake!$B$7:$T$222,H$1,FALSE)</f>
        <v>0.01</v>
      </c>
      <c r="I47" s="227">
        <f>VLOOKUP($B47,[14]Earthquake!$B$7:$T$222,I$1,FALSE)</f>
        <v>5653.33</v>
      </c>
      <c r="J47" s="228">
        <f>VLOOKUP($B47,[14]Earthquake!$B$7:$T$222,J$1,FALSE)</f>
        <v>0.02</v>
      </c>
      <c r="K47" s="224">
        <f>VLOOKUP($B47,[14]Earthquake!$B$7:$T$222,K$1,FALSE)</f>
        <v>8625.7999999999993</v>
      </c>
      <c r="L47" s="224">
        <f>VLOOKUP($B47,[14]Earthquake!$B$7:$T$222,L$1,FALSE)</f>
        <v>0.03</v>
      </c>
      <c r="M47" s="227">
        <f>VLOOKUP($B47,[14]Earthquake!$B$7:$T$222,M$1,FALSE)</f>
        <v>14037.21</v>
      </c>
      <c r="N47" s="228">
        <f>VLOOKUP($B47,[14]Earthquake!$B$7:$T$222,N$1,FALSE)</f>
        <v>0.04</v>
      </c>
      <c r="O47" s="224">
        <f>VLOOKUP($B47,[14]Earthquake!$B$7:$T$222,O$1,FALSE)</f>
        <v>19711.23</v>
      </c>
      <c r="P47" s="224">
        <f>VLOOKUP($B47,[14]Earthquake!$B$7:$T$222,P$1,FALSE)</f>
        <v>0.06</v>
      </c>
      <c r="Q47" s="227">
        <f>VLOOKUP($B47,[14]Earthquake!$B$7:$T$222,Q$1,FALSE)</f>
        <v>26800</v>
      </c>
      <c r="R47" s="228">
        <f>VLOOKUP($B47,[14]Earthquake!$B$7:$T$222,R$1,FALSE)</f>
        <v>0.08</v>
      </c>
      <c r="S47" s="224">
        <f>VLOOKUP($B47,[14]Earthquake!$B$7:$T$222,S$1,FALSE)</f>
        <v>31010.57</v>
      </c>
      <c r="T47" s="229">
        <f>VLOOKUP($B47,[14]Earthquake!$B$7:$T$222,T$1,FALSE)</f>
        <v>0.1</v>
      </c>
      <c r="U47" s="223">
        <f>VLOOKUP($B47,[14]Wind!$B$7:$T$222,G$1,FALSE)</f>
        <v>4532.9399999999996</v>
      </c>
      <c r="V47" s="224">
        <f>VLOOKUP($B47,[14]Wind!$B$7:$T$222,H$1,FALSE)</f>
        <v>0.01</v>
      </c>
      <c r="W47" s="227">
        <f>VLOOKUP($B47,[14]Wind!$B$7:$T$222,I$1,FALSE)</f>
        <v>8306.8700000000008</v>
      </c>
      <c r="X47" s="228">
        <f>VLOOKUP($B47,[14]Wind!$B$7:$T$222,J$1,FALSE)</f>
        <v>0.03</v>
      </c>
      <c r="Y47" s="224">
        <f>VLOOKUP($B47,[14]Wind!$B$7:$T$222,K$1,FALSE)</f>
        <v>12962.98</v>
      </c>
      <c r="Z47" s="224">
        <f>VLOOKUP($B47,[14]Wind!$B$7:$T$222,L$1,FALSE)</f>
        <v>0.04</v>
      </c>
      <c r="AA47" s="227">
        <f>VLOOKUP($B47,[14]Wind!$B$7:$T$222,M$1,FALSE)</f>
        <v>18469.099999999999</v>
      </c>
      <c r="AB47" s="228">
        <f>VLOOKUP($B47,[14]Wind!$B$7:$T$222,N$1,FALSE)</f>
        <v>0.06</v>
      </c>
      <c r="AC47" s="224">
        <f>VLOOKUP($B47,[14]Wind!$B$7:$T$222,O$1,FALSE)</f>
        <v>22534.45</v>
      </c>
      <c r="AD47" s="224">
        <f>VLOOKUP($B47,[14]Wind!$B$7:$T$222,P$1,FALSE)</f>
        <v>7.0000000000000007E-2</v>
      </c>
      <c r="AE47" s="227">
        <f>VLOOKUP($B47,[14]Wind!$B$7:$T$222,Q$1,FALSE)</f>
        <v>24644.54</v>
      </c>
      <c r="AF47" s="228">
        <f>VLOOKUP($B47,[14]Wind!$B$7:$T$222,R$1,FALSE)</f>
        <v>0.08</v>
      </c>
      <c r="AG47" s="224">
        <f>VLOOKUP($B47,[14]Wind!$B$7:$T$222,S$1,FALSE)</f>
        <v>26754.62</v>
      </c>
      <c r="AH47" s="229">
        <f>VLOOKUP($B47,[14]Wind!$B$7:$T$222,T$1,FALSE)</f>
        <v>0.08</v>
      </c>
      <c r="AI47" s="223">
        <f>VLOOKUP($B47,'[14]Storm Surge'!$B$7:$T$222,G$1,FALSE)</f>
        <v>8136.54</v>
      </c>
      <c r="AJ47" s="224">
        <f>VLOOKUP($B47,'[14]Storm Surge'!$B$7:$T$222,H$1,FALSE)</f>
        <v>0.03</v>
      </c>
      <c r="AK47" s="227">
        <f>VLOOKUP($B47,'[14]Storm Surge'!$B$7:$T$222,I$1,FALSE)</f>
        <v>9531.32</v>
      </c>
      <c r="AL47" s="228">
        <f>VLOOKUP($B47,'[14]Storm Surge'!$B$7:$T$222,J$1,FALSE)</f>
        <v>0.03</v>
      </c>
      <c r="AM47" s="224">
        <f>VLOOKUP($B47,'[14]Storm Surge'!$B$7:$T$222,K$1,FALSE)</f>
        <v>10298.59</v>
      </c>
      <c r="AN47" s="224">
        <f>VLOOKUP($B47,'[14]Storm Surge'!$B$7:$T$222,L$1,FALSE)</f>
        <v>0.03</v>
      </c>
      <c r="AO47" s="227">
        <f>VLOOKUP($B47,'[14]Storm Surge'!$B$7:$T$222,M$1,FALSE)</f>
        <v>12117.15</v>
      </c>
      <c r="AP47" s="228">
        <f>VLOOKUP($B47,'[14]Storm Surge'!$B$7:$T$222,N$1,FALSE)</f>
        <v>0.04</v>
      </c>
      <c r="AQ47" s="224">
        <f>VLOOKUP($B47,'[14]Storm Surge'!$B$7:$T$222,O$1,FALSE)</f>
        <v>12248.62</v>
      </c>
      <c r="AR47" s="224">
        <f>VLOOKUP($B47,'[14]Storm Surge'!$B$7:$T$222,P$1,FALSE)</f>
        <v>0.04</v>
      </c>
      <c r="AS47" s="227">
        <f>VLOOKUP($B47,'[14]Storm Surge'!$B$7:$T$222,Q$1,FALSE)</f>
        <v>12511.56</v>
      </c>
      <c r="AT47" s="228">
        <f>VLOOKUP($B47,'[14]Storm Surge'!$B$7:$T$222,R$1,FALSE)</f>
        <v>0.04</v>
      </c>
      <c r="AU47" s="224">
        <f>VLOOKUP($B47,'[14]Storm Surge'!$B$7:$T$222,S$1,FALSE)</f>
        <v>12774.49</v>
      </c>
      <c r="AV47" s="229">
        <f>VLOOKUP($B47,'[14]Storm Surge'!$B$7:$T$222,T$1,FALSE)</f>
        <v>0.04</v>
      </c>
      <c r="AW47" s="223" t="str">
        <f>VLOOKUP($B47,[14]Tsunami!$B$7:$T$222,G$1,FALSE)</f>
        <v>---</v>
      </c>
      <c r="AX47" s="224" t="str">
        <f>VLOOKUP($B47,[14]Tsunami!$B$7:$T$222,H$1,FALSE)</f>
        <v>---</v>
      </c>
      <c r="AY47" s="227" t="str">
        <f>VLOOKUP($B47,[14]Tsunami!$B$7:$T$222,I$1,FALSE)</f>
        <v>---</v>
      </c>
      <c r="AZ47" s="228" t="str">
        <f>VLOOKUP($B47,[14]Tsunami!$B$7:$T$222,J$1,FALSE)</f>
        <v>---</v>
      </c>
      <c r="BA47" s="224" t="str">
        <f>VLOOKUP($B47,[14]Tsunami!$B$7:$T$222,K$1,FALSE)</f>
        <v>---</v>
      </c>
      <c r="BB47" s="224" t="str">
        <f>VLOOKUP($B47,[14]Tsunami!$B$7:$T$222,L$1,FALSE)</f>
        <v>---</v>
      </c>
      <c r="BC47" s="227" t="str">
        <f>VLOOKUP($B47,[14]Tsunami!$B$7:$T$222,M$1,FALSE)</f>
        <v>---</v>
      </c>
      <c r="BD47" s="228" t="str">
        <f>VLOOKUP($B47,[14]Tsunami!$B$7:$T$222,N$1,FALSE)</f>
        <v>---</v>
      </c>
      <c r="BE47" s="224" t="str">
        <f>VLOOKUP($B47,[14]Tsunami!$B$7:$T$222,O$1,FALSE)</f>
        <v>---</v>
      </c>
      <c r="BF47" s="224" t="str">
        <f>VLOOKUP($B47,[14]Tsunami!$B$7:$T$222,P$1,FALSE)</f>
        <v>---</v>
      </c>
      <c r="BG47" s="227" t="str">
        <f>VLOOKUP($B47,[14]Tsunami!$B$7:$T$222,Q$1,FALSE)</f>
        <v>---</v>
      </c>
      <c r="BH47" s="228" t="str">
        <f>VLOOKUP($B47,[14]Tsunami!$B$7:$T$222,R$1,FALSE)</f>
        <v>---</v>
      </c>
      <c r="BI47" s="224" t="str">
        <f>VLOOKUP($B47,[14]Tsunami!$B$7:$T$222,S$1,FALSE)</f>
        <v>---</v>
      </c>
      <c r="BJ47" s="229" t="str">
        <f>VLOOKUP($B47,[14]Tsunami!$B$7:$T$222,T$1,FALSE)</f>
        <v>---</v>
      </c>
      <c r="BK47" s="230">
        <f>IFERROR(VLOOKUP($B47,[14]Flood!$B$7:$T$169,G$1,FALSE),"")</f>
        <v>45820.754034501944</v>
      </c>
      <c r="BL47" s="231">
        <f>IFERROR(VLOOKUP($B47,[14]Flood!$B$7:$T$169,H$1,FALSE),"")</f>
        <v>0.1444260531061238</v>
      </c>
      <c r="BM47" s="232">
        <f>IFERROR(VLOOKUP($B47,[14]Flood!$B$7:$T$169,I$1,FALSE),"")</f>
        <v>89384.236567164175</v>
      </c>
      <c r="BN47" s="233">
        <f>IFERROR(VLOOKUP($B47,[14]Flood!$B$7:$T$169,J$1,FALSE),"")</f>
        <v>0.28173723390887684</v>
      </c>
      <c r="BO47" s="231">
        <f>IFERROR(VLOOKUP($B47,[14]Flood!$B$7:$T$169,K$1,FALSE),"")</f>
        <v>163823.089914638</v>
      </c>
      <c r="BP47" s="231">
        <f>IFERROR(VLOOKUP($B47,[14]Flood!$B$7:$T$169,L$1,FALSE),"")</f>
        <v>0.51636693421075397</v>
      </c>
      <c r="BQ47" s="232">
        <f>IFERROR(VLOOKUP($B47,[14]Flood!$B$7:$T$169,M$1,FALSE),"")</f>
        <v>300313.54273648647</v>
      </c>
      <c r="BR47" s="233">
        <f>IFERROR(VLOOKUP($B47,[14]Flood!$B$7:$T$169,N$1,FALSE),"")</f>
        <v>0.94658197111049414</v>
      </c>
      <c r="BS47" s="231">
        <f>IFERROR(VLOOKUP($B47,[14]Flood!$B$7:$T$169,O$1,FALSE),"")</f>
        <v>415188.87632978725</v>
      </c>
      <c r="BT47" s="231">
        <f>IFERROR(VLOOKUP($B47,[14]Flood!$B$7:$T$169,P$1,FALSE),"")</f>
        <v>1.3086666067678892</v>
      </c>
      <c r="BU47" s="232">
        <f>IFERROR(VLOOKUP($B47,[14]Flood!$B$7:$T$169,Q$1,FALSE),"")</f>
        <v>516509.0904553695</v>
      </c>
      <c r="BV47" s="233">
        <f>IFERROR(VLOOKUP($B47,[14]Flood!$B$7:$T$169,R$1,FALSE),"")</f>
        <v>1.6280257909272475</v>
      </c>
      <c r="BW47" s="231">
        <f>IFERROR(VLOOKUP($B47,[14]Flood!$B$7:$T$169,S$1,FALSE),"")</f>
        <v>581146.99389996799</v>
      </c>
      <c r="BX47" s="234">
        <f>IFERROR(VLOOKUP($B47,[14]Flood!$B$7:$T$169,T$1,FALSE),"")</f>
        <v>1.8317631032492743</v>
      </c>
    </row>
    <row r="48" spans="1:76" s="119" customFormat="1" ht="14">
      <c r="A48" s="235" t="str">
        <f>'AAL mundo '!A75</f>
        <v>East Asia and the Pacific</v>
      </c>
      <c r="B48" s="236" t="str">
        <f>'AAL mundo '!B75</f>
        <v>HKG</v>
      </c>
      <c r="C48" s="236" t="str">
        <f>'AAL mundo '!C75</f>
        <v>China, Hong Kong Special Administrative Region</v>
      </c>
      <c r="D48" s="236" t="str">
        <f>'AAL mundo '!D75</f>
        <v/>
      </c>
      <c r="E48" s="237" t="str">
        <f>'AAL mundo '!E75</f>
        <v>High income: nonOECD</v>
      </c>
      <c r="F48" s="222">
        <f>'AAL mundo '!F75</f>
        <v>1250060</v>
      </c>
      <c r="G48" s="223" t="str">
        <f>VLOOKUP($B48,[14]Earthquake!$B$7:$T$222,G$1,FALSE)</f>
        <v>---</v>
      </c>
      <c r="H48" s="224" t="str">
        <f>VLOOKUP($B48,[14]Earthquake!$B$7:$T$222,H$1,FALSE)</f>
        <v>---</v>
      </c>
      <c r="I48" s="227" t="str">
        <f>VLOOKUP($B48,[14]Earthquake!$B$7:$T$222,I$1,FALSE)</f>
        <v>---</v>
      </c>
      <c r="J48" s="228" t="str">
        <f>VLOOKUP($B48,[14]Earthquake!$B$7:$T$222,J$1,FALSE)</f>
        <v>---</v>
      </c>
      <c r="K48" s="224" t="str">
        <f>VLOOKUP($B48,[14]Earthquake!$B$7:$T$222,K$1,FALSE)</f>
        <v>---</v>
      </c>
      <c r="L48" s="224" t="str">
        <f>VLOOKUP($B48,[14]Earthquake!$B$7:$T$222,L$1,FALSE)</f>
        <v>---</v>
      </c>
      <c r="M48" s="227" t="str">
        <f>VLOOKUP($B48,[14]Earthquake!$B$7:$T$222,M$1,FALSE)</f>
        <v>---</v>
      </c>
      <c r="N48" s="228" t="str">
        <f>VLOOKUP($B48,[14]Earthquake!$B$7:$T$222,N$1,FALSE)</f>
        <v>---</v>
      </c>
      <c r="O48" s="224" t="str">
        <f>VLOOKUP($B48,[14]Earthquake!$B$7:$T$222,O$1,FALSE)</f>
        <v>---</v>
      </c>
      <c r="P48" s="224" t="str">
        <f>VLOOKUP($B48,[14]Earthquake!$B$7:$T$222,P$1,FALSE)</f>
        <v>---</v>
      </c>
      <c r="Q48" s="227" t="str">
        <f>VLOOKUP($B48,[14]Earthquake!$B$7:$T$222,Q$1,FALSE)</f>
        <v>---</v>
      </c>
      <c r="R48" s="228" t="str">
        <f>VLOOKUP($B48,[14]Earthquake!$B$7:$T$222,R$1,FALSE)</f>
        <v>---</v>
      </c>
      <c r="S48" s="224" t="str">
        <f>VLOOKUP($B48,[14]Earthquake!$B$7:$T$222,S$1,FALSE)</f>
        <v>---</v>
      </c>
      <c r="T48" s="229" t="str">
        <f>VLOOKUP($B48,[14]Earthquake!$B$7:$T$222,T$1,FALSE)</f>
        <v>---</v>
      </c>
      <c r="U48" s="223">
        <f>VLOOKUP($B48,[14]Wind!$B$7:$T$222,G$1,FALSE)</f>
        <v>772.67</v>
      </c>
      <c r="V48" s="224">
        <f>VLOOKUP($B48,[14]Wind!$B$7:$T$222,H$1,FALSE)</f>
        <v>0.06</v>
      </c>
      <c r="W48" s="227">
        <f>VLOOKUP($B48,[14]Wind!$B$7:$T$222,I$1,FALSE)</f>
        <v>1094.77</v>
      </c>
      <c r="X48" s="228">
        <f>VLOOKUP($B48,[14]Wind!$B$7:$T$222,J$1,FALSE)</f>
        <v>0.09</v>
      </c>
      <c r="Y48" s="224">
        <f>VLOOKUP($B48,[14]Wind!$B$7:$T$222,K$1,FALSE)</f>
        <v>1349.65</v>
      </c>
      <c r="Z48" s="224">
        <f>VLOOKUP($B48,[14]Wind!$B$7:$T$222,L$1,FALSE)</f>
        <v>0.11</v>
      </c>
      <c r="AA48" s="227">
        <f>VLOOKUP($B48,[14]Wind!$B$7:$T$222,M$1,FALSE)</f>
        <v>1729.68</v>
      </c>
      <c r="AB48" s="228">
        <f>VLOOKUP($B48,[14]Wind!$B$7:$T$222,N$1,FALSE)</f>
        <v>0.14000000000000001</v>
      </c>
      <c r="AC48" s="224">
        <f>VLOOKUP($B48,[14]Wind!$B$7:$T$222,O$1,FALSE)</f>
        <v>1996.14</v>
      </c>
      <c r="AD48" s="224">
        <f>VLOOKUP($B48,[14]Wind!$B$7:$T$222,P$1,FALSE)</f>
        <v>0.16</v>
      </c>
      <c r="AE48" s="227">
        <f>VLOOKUP($B48,[14]Wind!$B$7:$T$222,Q$1,FALSE)</f>
        <v>2282.23</v>
      </c>
      <c r="AF48" s="228">
        <f>VLOOKUP($B48,[14]Wind!$B$7:$T$222,R$1,FALSE)</f>
        <v>0.18</v>
      </c>
      <c r="AG48" s="224">
        <f>VLOOKUP($B48,[14]Wind!$B$7:$T$222,S$1,FALSE)</f>
        <v>2375.31</v>
      </c>
      <c r="AH48" s="229">
        <f>VLOOKUP($B48,[14]Wind!$B$7:$T$222,T$1,FALSE)</f>
        <v>0.19</v>
      </c>
      <c r="AI48" s="223">
        <f>VLOOKUP($B48,'[14]Storm Surge'!$B$7:$T$222,G$1,FALSE)</f>
        <v>5650.54</v>
      </c>
      <c r="AJ48" s="224">
        <f>VLOOKUP($B48,'[14]Storm Surge'!$B$7:$T$222,H$1,FALSE)</f>
        <v>0.45</v>
      </c>
      <c r="AK48" s="227">
        <f>VLOOKUP($B48,'[14]Storm Surge'!$B$7:$T$222,I$1,FALSE)</f>
        <v>8539.9500000000007</v>
      </c>
      <c r="AL48" s="228">
        <f>VLOOKUP($B48,'[14]Storm Surge'!$B$7:$T$222,J$1,FALSE)</f>
        <v>0.68</v>
      </c>
      <c r="AM48" s="224">
        <f>VLOOKUP($B48,'[14]Storm Surge'!$B$7:$T$222,K$1,FALSE)</f>
        <v>9688.1299999999992</v>
      </c>
      <c r="AN48" s="224">
        <f>VLOOKUP($B48,'[14]Storm Surge'!$B$7:$T$222,L$1,FALSE)</f>
        <v>0.78</v>
      </c>
      <c r="AO48" s="227">
        <f>VLOOKUP($B48,'[14]Storm Surge'!$B$7:$T$222,M$1,FALSE)</f>
        <v>11340.84</v>
      </c>
      <c r="AP48" s="228">
        <f>VLOOKUP($B48,'[14]Storm Surge'!$B$7:$T$222,N$1,FALSE)</f>
        <v>0.91</v>
      </c>
      <c r="AQ48" s="224">
        <f>VLOOKUP($B48,'[14]Storm Surge'!$B$7:$T$222,O$1,FALSE)</f>
        <v>11759.2</v>
      </c>
      <c r="AR48" s="224">
        <f>VLOOKUP($B48,'[14]Storm Surge'!$B$7:$T$222,P$1,FALSE)</f>
        <v>0.94</v>
      </c>
      <c r="AS48" s="227">
        <f>VLOOKUP($B48,'[14]Storm Surge'!$B$7:$T$222,Q$1,FALSE)</f>
        <v>12595.92</v>
      </c>
      <c r="AT48" s="228">
        <f>VLOOKUP($B48,'[14]Storm Surge'!$B$7:$T$222,R$1,FALSE)</f>
        <v>1.01</v>
      </c>
      <c r="AU48" s="224">
        <f>VLOOKUP($B48,'[14]Storm Surge'!$B$7:$T$222,S$1,FALSE)</f>
        <v>13432.64</v>
      </c>
      <c r="AV48" s="229">
        <f>VLOOKUP($B48,'[14]Storm Surge'!$B$7:$T$222,T$1,FALSE)</f>
        <v>1.07</v>
      </c>
      <c r="AW48" s="223" t="str">
        <f>VLOOKUP($B48,[14]Tsunami!$B$7:$T$222,G$1,FALSE)</f>
        <v>---</v>
      </c>
      <c r="AX48" s="224" t="str">
        <f>VLOOKUP($B48,[14]Tsunami!$B$7:$T$222,H$1,FALSE)</f>
        <v>---</v>
      </c>
      <c r="AY48" s="227">
        <f>VLOOKUP($B48,[14]Tsunami!$B$7:$T$222,I$1,FALSE)</f>
        <v>19</v>
      </c>
      <c r="AZ48" s="228">
        <f>VLOOKUP($B48,[14]Tsunami!$B$7:$T$222,J$1,FALSE)</f>
        <v>0</v>
      </c>
      <c r="BA48" s="224">
        <f>VLOOKUP($B48,[14]Tsunami!$B$7:$T$222,K$1,FALSE)</f>
        <v>444.42</v>
      </c>
      <c r="BB48" s="224">
        <f>VLOOKUP($B48,[14]Tsunami!$B$7:$T$222,L$1,FALSE)</f>
        <v>0.04</v>
      </c>
      <c r="BC48" s="227">
        <f>VLOOKUP($B48,[14]Tsunami!$B$7:$T$222,M$1,FALSE)</f>
        <v>3814.91</v>
      </c>
      <c r="BD48" s="228">
        <f>VLOOKUP($B48,[14]Tsunami!$B$7:$T$222,N$1,FALSE)</f>
        <v>0.31</v>
      </c>
      <c r="BE48" s="224">
        <f>VLOOKUP($B48,[14]Tsunami!$B$7:$T$222,O$1,FALSE)</f>
        <v>11819.2</v>
      </c>
      <c r="BF48" s="224">
        <f>VLOOKUP($B48,[14]Tsunami!$B$7:$T$222,P$1,FALSE)</f>
        <v>0.95</v>
      </c>
      <c r="BG48" s="227">
        <f>VLOOKUP($B48,[14]Tsunami!$B$7:$T$222,Q$1,FALSE)</f>
        <v>27682.720000000001</v>
      </c>
      <c r="BH48" s="228">
        <f>VLOOKUP($B48,[14]Tsunami!$B$7:$T$222,R$1,FALSE)</f>
        <v>2.21</v>
      </c>
      <c r="BI48" s="224">
        <f>VLOOKUP($B48,[14]Tsunami!$B$7:$T$222,S$1,FALSE)</f>
        <v>45686.5</v>
      </c>
      <c r="BJ48" s="229">
        <f>VLOOKUP($B48,[14]Tsunami!$B$7:$T$222,T$1,FALSE)</f>
        <v>3.65</v>
      </c>
      <c r="BK48" s="230" t="str">
        <f>IFERROR(VLOOKUP($B48,[14]Flood!$B$7:$T$169,G$1,FALSE),"")</f>
        <v/>
      </c>
      <c r="BL48" s="231" t="str">
        <f>IFERROR(VLOOKUP($B48,[14]Flood!$B$7:$T$169,H$1,FALSE),"")</f>
        <v/>
      </c>
      <c r="BM48" s="232" t="str">
        <f>IFERROR(VLOOKUP($B48,[14]Flood!$B$7:$T$169,I$1,FALSE),"")</f>
        <v/>
      </c>
      <c r="BN48" s="233" t="str">
        <f>IFERROR(VLOOKUP($B48,[14]Flood!$B$7:$T$169,J$1,FALSE),"")</f>
        <v/>
      </c>
      <c r="BO48" s="231" t="str">
        <f>IFERROR(VLOOKUP($B48,[14]Flood!$B$7:$T$169,K$1,FALSE),"")</f>
        <v/>
      </c>
      <c r="BP48" s="231" t="str">
        <f>IFERROR(VLOOKUP($B48,[14]Flood!$B$7:$T$169,L$1,FALSE),"")</f>
        <v/>
      </c>
      <c r="BQ48" s="232" t="str">
        <f>IFERROR(VLOOKUP($B48,[14]Flood!$B$7:$T$169,M$1,FALSE),"")</f>
        <v/>
      </c>
      <c r="BR48" s="233" t="str">
        <f>IFERROR(VLOOKUP($B48,[14]Flood!$B$7:$T$169,N$1,FALSE),"")</f>
        <v/>
      </c>
      <c r="BS48" s="231" t="str">
        <f>IFERROR(VLOOKUP($B48,[14]Flood!$B$7:$T$169,O$1,FALSE),"")</f>
        <v/>
      </c>
      <c r="BT48" s="231" t="str">
        <f>IFERROR(VLOOKUP($B48,[14]Flood!$B$7:$T$169,P$1,FALSE),"")</f>
        <v/>
      </c>
      <c r="BU48" s="232" t="str">
        <f>IFERROR(VLOOKUP($B48,[14]Flood!$B$7:$T$169,Q$1,FALSE),"")</f>
        <v/>
      </c>
      <c r="BV48" s="233" t="str">
        <f>IFERROR(VLOOKUP($B48,[14]Flood!$B$7:$T$169,R$1,FALSE),"")</f>
        <v/>
      </c>
      <c r="BW48" s="231" t="str">
        <f>IFERROR(VLOOKUP($B48,[14]Flood!$B$7:$T$169,S$1,FALSE),"")</f>
        <v/>
      </c>
      <c r="BX48" s="234" t="str">
        <f>IFERROR(VLOOKUP($B48,[14]Flood!$B$7:$T$169,T$1,FALSE),"")</f>
        <v/>
      </c>
    </row>
    <row r="49" spans="1:76" s="119" customFormat="1" ht="14">
      <c r="A49" s="235" t="str">
        <f>'AAL mundo '!A76</f>
        <v>East Asia and the Pacific</v>
      </c>
      <c r="B49" s="236" t="str">
        <f>'AAL mundo '!B76</f>
        <v>MAC</v>
      </c>
      <c r="C49" s="236" t="str">
        <f>'AAL mundo '!C76</f>
        <v>China, Macao Special Administrative Region</v>
      </c>
      <c r="D49" s="236" t="str">
        <f>'AAL mundo '!D76</f>
        <v/>
      </c>
      <c r="E49" s="237" t="str">
        <f>'AAL mundo '!E76</f>
        <v>High income: nonOECD</v>
      </c>
      <c r="F49" s="222">
        <f>'AAL mundo '!F76</f>
        <v>56709.1</v>
      </c>
      <c r="G49" s="223" t="str">
        <f>VLOOKUP($B49,[14]Earthquake!$B$7:$T$222,G$1,FALSE)</f>
        <v>---</v>
      </c>
      <c r="H49" s="224" t="str">
        <f>VLOOKUP($B49,[14]Earthquake!$B$7:$T$222,H$1,FALSE)</f>
        <v>---</v>
      </c>
      <c r="I49" s="227" t="str">
        <f>VLOOKUP($B49,[14]Earthquake!$B$7:$T$222,I$1,FALSE)</f>
        <v>---</v>
      </c>
      <c r="J49" s="228" t="str">
        <f>VLOOKUP($B49,[14]Earthquake!$B$7:$T$222,J$1,FALSE)</f>
        <v>---</v>
      </c>
      <c r="K49" s="224" t="str">
        <f>VLOOKUP($B49,[14]Earthquake!$B$7:$T$222,K$1,FALSE)</f>
        <v>---</v>
      </c>
      <c r="L49" s="224" t="str">
        <f>VLOOKUP($B49,[14]Earthquake!$B$7:$T$222,L$1,FALSE)</f>
        <v>---</v>
      </c>
      <c r="M49" s="227" t="str">
        <f>VLOOKUP($B49,[14]Earthquake!$B$7:$T$222,M$1,FALSE)</f>
        <v>---</v>
      </c>
      <c r="N49" s="228" t="str">
        <f>VLOOKUP($B49,[14]Earthquake!$B$7:$T$222,N$1,FALSE)</f>
        <v>---</v>
      </c>
      <c r="O49" s="224" t="str">
        <f>VLOOKUP($B49,[14]Earthquake!$B$7:$T$222,O$1,FALSE)</f>
        <v>---</v>
      </c>
      <c r="P49" s="224" t="str">
        <f>VLOOKUP($B49,[14]Earthquake!$B$7:$T$222,P$1,FALSE)</f>
        <v>---</v>
      </c>
      <c r="Q49" s="227" t="str">
        <f>VLOOKUP($B49,[14]Earthquake!$B$7:$T$222,Q$1,FALSE)</f>
        <v>---</v>
      </c>
      <c r="R49" s="228" t="str">
        <f>VLOOKUP($B49,[14]Earthquake!$B$7:$T$222,R$1,FALSE)</f>
        <v>---</v>
      </c>
      <c r="S49" s="224" t="str">
        <f>VLOOKUP($B49,[14]Earthquake!$B$7:$T$222,S$1,FALSE)</f>
        <v>---</v>
      </c>
      <c r="T49" s="229" t="str">
        <f>VLOOKUP($B49,[14]Earthquake!$B$7:$T$222,T$1,FALSE)</f>
        <v>---</v>
      </c>
      <c r="U49" s="223">
        <f>VLOOKUP($B49,[14]Wind!$B$7:$T$222,G$1,FALSE)</f>
        <v>12.89</v>
      </c>
      <c r="V49" s="224">
        <f>VLOOKUP($B49,[14]Wind!$B$7:$T$222,H$1,FALSE)</f>
        <v>0.02</v>
      </c>
      <c r="W49" s="227">
        <f>VLOOKUP($B49,[14]Wind!$B$7:$T$222,I$1,FALSE)</f>
        <v>21.89</v>
      </c>
      <c r="X49" s="228">
        <f>VLOOKUP($B49,[14]Wind!$B$7:$T$222,J$1,FALSE)</f>
        <v>0.04</v>
      </c>
      <c r="Y49" s="224">
        <f>VLOOKUP($B49,[14]Wind!$B$7:$T$222,K$1,FALSE)</f>
        <v>35.54</v>
      </c>
      <c r="Z49" s="224">
        <f>VLOOKUP($B49,[14]Wind!$B$7:$T$222,L$1,FALSE)</f>
        <v>0.06</v>
      </c>
      <c r="AA49" s="227">
        <f>VLOOKUP($B49,[14]Wind!$B$7:$T$222,M$1,FALSE)</f>
        <v>47.87</v>
      </c>
      <c r="AB49" s="228">
        <f>VLOOKUP($B49,[14]Wind!$B$7:$T$222,N$1,FALSE)</f>
        <v>0.08</v>
      </c>
      <c r="AC49" s="224">
        <f>VLOOKUP($B49,[14]Wind!$B$7:$T$222,O$1,FALSE)</f>
        <v>57.79</v>
      </c>
      <c r="AD49" s="224">
        <f>VLOOKUP($B49,[14]Wind!$B$7:$T$222,P$1,FALSE)</f>
        <v>0.1</v>
      </c>
      <c r="AE49" s="227">
        <f>VLOOKUP($B49,[14]Wind!$B$7:$T$222,Q$1,FALSE)</f>
        <v>60.61</v>
      </c>
      <c r="AF49" s="228">
        <f>VLOOKUP($B49,[14]Wind!$B$7:$T$222,R$1,FALSE)</f>
        <v>0.11</v>
      </c>
      <c r="AG49" s="224">
        <f>VLOOKUP($B49,[14]Wind!$B$7:$T$222,S$1,FALSE)</f>
        <v>63.07</v>
      </c>
      <c r="AH49" s="229">
        <f>VLOOKUP($B49,[14]Wind!$B$7:$T$222,T$1,FALSE)</f>
        <v>0.11</v>
      </c>
      <c r="AI49" s="223" t="str">
        <f>VLOOKUP($B49,'[14]Storm Surge'!$B$7:$T$222,G$1,FALSE)</f>
        <v>---</v>
      </c>
      <c r="AJ49" s="224" t="str">
        <f>VLOOKUP($B49,'[14]Storm Surge'!$B$7:$T$222,H$1,FALSE)</f>
        <v>---</v>
      </c>
      <c r="AK49" s="227" t="str">
        <f>VLOOKUP($B49,'[14]Storm Surge'!$B$7:$T$222,I$1,FALSE)</f>
        <v>---</v>
      </c>
      <c r="AL49" s="228" t="str">
        <f>VLOOKUP($B49,'[14]Storm Surge'!$B$7:$T$222,J$1,FALSE)</f>
        <v>---</v>
      </c>
      <c r="AM49" s="224" t="str">
        <f>VLOOKUP($B49,'[14]Storm Surge'!$B$7:$T$222,K$1,FALSE)</f>
        <v>---</v>
      </c>
      <c r="AN49" s="224" t="str">
        <f>VLOOKUP($B49,'[14]Storm Surge'!$B$7:$T$222,L$1,FALSE)</f>
        <v>---</v>
      </c>
      <c r="AO49" s="227" t="str">
        <f>VLOOKUP($B49,'[14]Storm Surge'!$B$7:$T$222,M$1,FALSE)</f>
        <v>---</v>
      </c>
      <c r="AP49" s="228" t="str">
        <f>VLOOKUP($B49,'[14]Storm Surge'!$B$7:$T$222,N$1,FALSE)</f>
        <v>---</v>
      </c>
      <c r="AQ49" s="224" t="str">
        <f>VLOOKUP($B49,'[14]Storm Surge'!$B$7:$T$222,O$1,FALSE)</f>
        <v>---</v>
      </c>
      <c r="AR49" s="224" t="str">
        <f>VLOOKUP($B49,'[14]Storm Surge'!$B$7:$T$222,P$1,FALSE)</f>
        <v>---</v>
      </c>
      <c r="AS49" s="227" t="str">
        <f>VLOOKUP($B49,'[14]Storm Surge'!$B$7:$T$222,Q$1,FALSE)</f>
        <v>---</v>
      </c>
      <c r="AT49" s="228" t="str">
        <f>VLOOKUP($B49,'[14]Storm Surge'!$B$7:$T$222,R$1,FALSE)</f>
        <v>---</v>
      </c>
      <c r="AU49" s="224" t="str">
        <f>VLOOKUP($B49,'[14]Storm Surge'!$B$7:$T$222,S$1,FALSE)</f>
        <v>---</v>
      </c>
      <c r="AV49" s="229" t="str">
        <f>VLOOKUP($B49,'[14]Storm Surge'!$B$7:$T$222,T$1,FALSE)</f>
        <v>---</v>
      </c>
      <c r="AW49" s="223" t="str">
        <f>VLOOKUP($B49,[14]Tsunami!$B$7:$T$222,G$1,FALSE)</f>
        <v>---</v>
      </c>
      <c r="AX49" s="224" t="str">
        <f>VLOOKUP($B49,[14]Tsunami!$B$7:$T$222,H$1,FALSE)</f>
        <v>---</v>
      </c>
      <c r="AY49" s="227">
        <f>VLOOKUP($B49,[14]Tsunami!$B$7:$T$222,I$1,FALSE)</f>
        <v>0.22</v>
      </c>
      <c r="AZ49" s="228">
        <f>VLOOKUP($B49,[14]Tsunami!$B$7:$T$222,J$1,FALSE)</f>
        <v>0</v>
      </c>
      <c r="BA49" s="224">
        <f>VLOOKUP($B49,[14]Tsunami!$B$7:$T$222,K$1,FALSE)</f>
        <v>23.28</v>
      </c>
      <c r="BB49" s="224">
        <f>VLOOKUP($B49,[14]Tsunami!$B$7:$T$222,L$1,FALSE)</f>
        <v>0.04</v>
      </c>
      <c r="BC49" s="227">
        <f>VLOOKUP($B49,[14]Tsunami!$B$7:$T$222,M$1,FALSE)</f>
        <v>177.9</v>
      </c>
      <c r="BD49" s="228">
        <f>VLOOKUP($B49,[14]Tsunami!$B$7:$T$222,N$1,FALSE)</f>
        <v>0.31</v>
      </c>
      <c r="BE49" s="224">
        <f>VLOOKUP($B49,[14]Tsunami!$B$7:$T$222,O$1,FALSE)</f>
        <v>1612</v>
      </c>
      <c r="BF49" s="224">
        <f>VLOOKUP($B49,[14]Tsunami!$B$7:$T$222,P$1,FALSE)</f>
        <v>2.84</v>
      </c>
      <c r="BG49" s="227">
        <f>VLOOKUP($B49,[14]Tsunami!$B$7:$T$222,Q$1,FALSE)</f>
        <v>3110.71</v>
      </c>
      <c r="BH49" s="228">
        <f>VLOOKUP($B49,[14]Tsunami!$B$7:$T$222,R$1,FALSE)</f>
        <v>5.49</v>
      </c>
      <c r="BI49" s="224">
        <f>VLOOKUP($B49,[14]Tsunami!$B$7:$T$222,S$1,FALSE)</f>
        <v>3738.32</v>
      </c>
      <c r="BJ49" s="229">
        <f>VLOOKUP($B49,[14]Tsunami!$B$7:$T$222,T$1,FALSE)</f>
        <v>6.59</v>
      </c>
      <c r="BK49" s="230" t="str">
        <f>IFERROR(VLOOKUP($B49,[14]Flood!$B$7:$T$169,G$1,FALSE),"")</f>
        <v/>
      </c>
      <c r="BL49" s="231" t="str">
        <f>IFERROR(VLOOKUP($B49,[14]Flood!$B$7:$T$169,H$1,FALSE),"")</f>
        <v/>
      </c>
      <c r="BM49" s="232" t="str">
        <f>IFERROR(VLOOKUP($B49,[14]Flood!$B$7:$T$169,I$1,FALSE),"")</f>
        <v/>
      </c>
      <c r="BN49" s="233" t="str">
        <f>IFERROR(VLOOKUP($B49,[14]Flood!$B$7:$T$169,J$1,FALSE),"")</f>
        <v/>
      </c>
      <c r="BO49" s="231" t="str">
        <f>IFERROR(VLOOKUP($B49,[14]Flood!$B$7:$T$169,K$1,FALSE),"")</f>
        <v/>
      </c>
      <c r="BP49" s="231" t="str">
        <f>IFERROR(VLOOKUP($B49,[14]Flood!$B$7:$T$169,L$1,FALSE),"")</f>
        <v/>
      </c>
      <c r="BQ49" s="232" t="str">
        <f>IFERROR(VLOOKUP($B49,[14]Flood!$B$7:$T$169,M$1,FALSE),"")</f>
        <v/>
      </c>
      <c r="BR49" s="233" t="str">
        <f>IFERROR(VLOOKUP($B49,[14]Flood!$B$7:$T$169,N$1,FALSE),"")</f>
        <v/>
      </c>
      <c r="BS49" s="231" t="str">
        <f>IFERROR(VLOOKUP($B49,[14]Flood!$B$7:$T$169,O$1,FALSE),"")</f>
        <v/>
      </c>
      <c r="BT49" s="231" t="str">
        <f>IFERROR(VLOOKUP($B49,[14]Flood!$B$7:$T$169,P$1,FALSE),"")</f>
        <v/>
      </c>
      <c r="BU49" s="232" t="str">
        <f>IFERROR(VLOOKUP($B49,[14]Flood!$B$7:$T$169,Q$1,FALSE),"")</f>
        <v/>
      </c>
      <c r="BV49" s="233" t="str">
        <f>IFERROR(VLOOKUP($B49,[14]Flood!$B$7:$T$169,R$1,FALSE),"")</f>
        <v/>
      </c>
      <c r="BW49" s="231" t="str">
        <f>IFERROR(VLOOKUP($B49,[14]Flood!$B$7:$T$169,S$1,FALSE),"")</f>
        <v/>
      </c>
      <c r="BX49" s="234" t="str">
        <f>IFERROR(VLOOKUP($B49,[14]Flood!$B$7:$T$169,T$1,FALSE),"")</f>
        <v/>
      </c>
    </row>
    <row r="50" spans="1:76" s="119" customFormat="1" ht="14">
      <c r="A50" s="235" t="str">
        <f>'AAL mundo '!A77</f>
        <v>LAC</v>
      </c>
      <c r="B50" s="236" t="str">
        <f>'AAL mundo '!B77</f>
        <v>COL</v>
      </c>
      <c r="C50" s="236" t="str">
        <f>'AAL mundo '!C77</f>
        <v>Colombia</v>
      </c>
      <c r="D50" s="236" t="str">
        <f>'AAL mundo '!D77</f>
        <v/>
      </c>
      <c r="E50" s="237" t="str">
        <f>'AAL mundo '!E77</f>
        <v>Upper middle income</v>
      </c>
      <c r="F50" s="222">
        <f>'AAL mundo '!F77</f>
        <v>944577</v>
      </c>
      <c r="G50" s="223">
        <f>VLOOKUP($B50,[14]Earthquake!$B$7:$T$222,G$1,FALSE)</f>
        <v>9685.4</v>
      </c>
      <c r="H50" s="224">
        <f>VLOOKUP($B50,[14]Earthquake!$B$7:$T$222,H$1,FALSE)</f>
        <v>1.03</v>
      </c>
      <c r="I50" s="227">
        <f>VLOOKUP($B50,[14]Earthquake!$B$7:$T$222,I$1,FALSE)</f>
        <v>20856.16</v>
      </c>
      <c r="J50" s="228">
        <f>VLOOKUP($B50,[14]Earthquake!$B$7:$T$222,J$1,FALSE)</f>
        <v>2.21</v>
      </c>
      <c r="K50" s="224">
        <f>VLOOKUP($B50,[14]Earthquake!$B$7:$T$222,K$1,FALSE)</f>
        <v>33929.379999999997</v>
      </c>
      <c r="L50" s="224">
        <f>VLOOKUP($B50,[14]Earthquake!$B$7:$T$222,L$1,FALSE)</f>
        <v>3.59</v>
      </c>
      <c r="M50" s="227">
        <f>VLOOKUP($B50,[14]Earthquake!$B$7:$T$222,M$1,FALSE)</f>
        <v>58126.27</v>
      </c>
      <c r="N50" s="228">
        <f>VLOOKUP($B50,[14]Earthquake!$B$7:$T$222,N$1,FALSE)</f>
        <v>6.15</v>
      </c>
      <c r="O50" s="224">
        <f>VLOOKUP($B50,[14]Earthquake!$B$7:$T$222,O$1,FALSE)</f>
        <v>80338.05</v>
      </c>
      <c r="P50" s="224">
        <f>VLOOKUP($B50,[14]Earthquake!$B$7:$T$222,P$1,FALSE)</f>
        <v>8.51</v>
      </c>
      <c r="Q50" s="227">
        <f>VLOOKUP($B50,[14]Earthquake!$B$7:$T$222,Q$1,FALSE)</f>
        <v>109393.02</v>
      </c>
      <c r="R50" s="228">
        <f>VLOOKUP($B50,[14]Earthquake!$B$7:$T$222,R$1,FALSE)</f>
        <v>11.58</v>
      </c>
      <c r="S50" s="224">
        <f>VLOOKUP($B50,[14]Earthquake!$B$7:$T$222,S$1,FALSE)</f>
        <v>124729.8</v>
      </c>
      <c r="T50" s="229">
        <f>VLOOKUP($B50,[14]Earthquake!$B$7:$T$222,T$1,FALSE)</f>
        <v>13.2</v>
      </c>
      <c r="U50" s="223" t="str">
        <f>VLOOKUP($B50,[14]Wind!$B$7:$T$222,G$1,FALSE)</f>
        <v>---</v>
      </c>
      <c r="V50" s="224" t="str">
        <f>VLOOKUP($B50,[14]Wind!$B$7:$T$222,H$1,FALSE)</f>
        <v>---</v>
      </c>
      <c r="W50" s="227" t="str">
        <f>VLOOKUP($B50,[14]Wind!$B$7:$T$222,I$1,FALSE)</f>
        <v>---</v>
      </c>
      <c r="X50" s="228" t="str">
        <f>VLOOKUP($B50,[14]Wind!$B$7:$T$222,J$1,FALSE)</f>
        <v>---</v>
      </c>
      <c r="Y50" s="224" t="str">
        <f>VLOOKUP($B50,[14]Wind!$B$7:$T$222,K$1,FALSE)</f>
        <v>---</v>
      </c>
      <c r="Z50" s="224" t="str">
        <f>VLOOKUP($B50,[14]Wind!$B$7:$T$222,L$1,FALSE)</f>
        <v>---</v>
      </c>
      <c r="AA50" s="227" t="str">
        <f>VLOOKUP($B50,[14]Wind!$B$7:$T$222,M$1,FALSE)</f>
        <v>---</v>
      </c>
      <c r="AB50" s="228" t="str">
        <f>VLOOKUP($B50,[14]Wind!$B$7:$T$222,N$1,FALSE)</f>
        <v>---</v>
      </c>
      <c r="AC50" s="224" t="str">
        <f>VLOOKUP($B50,[14]Wind!$B$7:$T$222,O$1,FALSE)</f>
        <v>---</v>
      </c>
      <c r="AD50" s="224" t="str">
        <f>VLOOKUP($B50,[14]Wind!$B$7:$T$222,P$1,FALSE)</f>
        <v>---</v>
      </c>
      <c r="AE50" s="227" t="str">
        <f>VLOOKUP($B50,[14]Wind!$B$7:$T$222,Q$1,FALSE)</f>
        <v>---</v>
      </c>
      <c r="AF50" s="228" t="str">
        <f>VLOOKUP($B50,[14]Wind!$B$7:$T$222,R$1,FALSE)</f>
        <v>---</v>
      </c>
      <c r="AG50" s="224" t="str">
        <f>VLOOKUP($B50,[14]Wind!$B$7:$T$222,S$1,FALSE)</f>
        <v>---</v>
      </c>
      <c r="AH50" s="229" t="str">
        <f>VLOOKUP($B50,[14]Wind!$B$7:$T$222,T$1,FALSE)</f>
        <v>---</v>
      </c>
      <c r="AI50" s="223" t="str">
        <f>VLOOKUP($B50,'[14]Storm Surge'!$B$7:$T$222,G$1,FALSE)</f>
        <v>---</v>
      </c>
      <c r="AJ50" s="224" t="str">
        <f>VLOOKUP($B50,'[14]Storm Surge'!$B$7:$T$222,H$1,FALSE)</f>
        <v>---</v>
      </c>
      <c r="AK50" s="227" t="str">
        <f>VLOOKUP($B50,'[14]Storm Surge'!$B$7:$T$222,I$1,FALSE)</f>
        <v>---</v>
      </c>
      <c r="AL50" s="228" t="str">
        <f>VLOOKUP($B50,'[14]Storm Surge'!$B$7:$T$222,J$1,FALSE)</f>
        <v>---</v>
      </c>
      <c r="AM50" s="224" t="str">
        <f>VLOOKUP($B50,'[14]Storm Surge'!$B$7:$T$222,K$1,FALSE)</f>
        <v>---</v>
      </c>
      <c r="AN50" s="224" t="str">
        <f>VLOOKUP($B50,'[14]Storm Surge'!$B$7:$T$222,L$1,FALSE)</f>
        <v>---</v>
      </c>
      <c r="AO50" s="227" t="str">
        <f>VLOOKUP($B50,'[14]Storm Surge'!$B$7:$T$222,M$1,FALSE)</f>
        <v>---</v>
      </c>
      <c r="AP50" s="228" t="str">
        <f>VLOOKUP($B50,'[14]Storm Surge'!$B$7:$T$222,N$1,FALSE)</f>
        <v>---</v>
      </c>
      <c r="AQ50" s="224" t="str">
        <f>VLOOKUP($B50,'[14]Storm Surge'!$B$7:$T$222,O$1,FALSE)</f>
        <v>---</v>
      </c>
      <c r="AR50" s="224" t="str">
        <f>VLOOKUP($B50,'[14]Storm Surge'!$B$7:$T$222,P$1,FALSE)</f>
        <v>---</v>
      </c>
      <c r="AS50" s="227" t="str">
        <f>VLOOKUP($B50,'[14]Storm Surge'!$B$7:$T$222,Q$1,FALSE)</f>
        <v>---</v>
      </c>
      <c r="AT50" s="228" t="str">
        <f>VLOOKUP($B50,'[14]Storm Surge'!$B$7:$T$222,R$1,FALSE)</f>
        <v>---</v>
      </c>
      <c r="AU50" s="224" t="str">
        <f>VLOOKUP($B50,'[14]Storm Surge'!$B$7:$T$222,S$1,FALSE)</f>
        <v>---</v>
      </c>
      <c r="AV50" s="229" t="str">
        <f>VLOOKUP($B50,'[14]Storm Surge'!$B$7:$T$222,T$1,FALSE)</f>
        <v>---</v>
      </c>
      <c r="AW50" s="223" t="str">
        <f>VLOOKUP($B50,[14]Tsunami!$B$7:$T$222,G$1,FALSE)</f>
        <v>---</v>
      </c>
      <c r="AX50" s="224" t="str">
        <f>VLOOKUP($B50,[14]Tsunami!$B$7:$T$222,H$1,FALSE)</f>
        <v>---</v>
      </c>
      <c r="AY50" s="227">
        <f>VLOOKUP($B50,[14]Tsunami!$B$7:$T$222,I$1,FALSE)</f>
        <v>6.98</v>
      </c>
      <c r="AZ50" s="228">
        <f>VLOOKUP($B50,[14]Tsunami!$B$7:$T$222,J$1,FALSE)</f>
        <v>0</v>
      </c>
      <c r="BA50" s="224">
        <f>VLOOKUP($B50,[14]Tsunami!$B$7:$T$222,K$1,FALSE)</f>
        <v>63.84</v>
      </c>
      <c r="BB50" s="224">
        <f>VLOOKUP($B50,[14]Tsunami!$B$7:$T$222,L$1,FALSE)</f>
        <v>0.01</v>
      </c>
      <c r="BC50" s="227">
        <f>VLOOKUP($B50,[14]Tsunami!$B$7:$T$222,M$1,FALSE)</f>
        <v>382.75</v>
      </c>
      <c r="BD50" s="228">
        <f>VLOOKUP($B50,[14]Tsunami!$B$7:$T$222,N$1,FALSE)</f>
        <v>0.04</v>
      </c>
      <c r="BE50" s="224">
        <f>VLOOKUP($B50,[14]Tsunami!$B$7:$T$222,O$1,FALSE)</f>
        <v>1049.3800000000001</v>
      </c>
      <c r="BF50" s="224">
        <f>VLOOKUP($B50,[14]Tsunami!$B$7:$T$222,P$1,FALSE)</f>
        <v>0.11</v>
      </c>
      <c r="BG50" s="227">
        <f>VLOOKUP($B50,[14]Tsunami!$B$7:$T$222,Q$1,FALSE)</f>
        <v>3406.44</v>
      </c>
      <c r="BH50" s="228">
        <f>VLOOKUP($B50,[14]Tsunami!$B$7:$T$222,R$1,FALSE)</f>
        <v>0.36</v>
      </c>
      <c r="BI50" s="224">
        <f>VLOOKUP($B50,[14]Tsunami!$B$7:$T$222,S$1,FALSE)</f>
        <v>6257.01</v>
      </c>
      <c r="BJ50" s="229">
        <f>VLOOKUP($B50,[14]Tsunami!$B$7:$T$222,T$1,FALSE)</f>
        <v>0.66</v>
      </c>
      <c r="BK50" s="230">
        <f>IFERROR(VLOOKUP($B50,[14]Flood!$B$7:$T$169,G$1,FALSE),"")</f>
        <v>3696.9749025844931</v>
      </c>
      <c r="BL50" s="231">
        <f>IFERROR(VLOOKUP($B50,[14]Flood!$B$7:$T$169,H$1,FALSE),"")</f>
        <v>0.39138946878703301</v>
      </c>
      <c r="BM50" s="232">
        <f>IFERROR(VLOOKUP($B50,[14]Flood!$B$7:$T$169,I$1,FALSE),"")</f>
        <v>7120.7989905362774</v>
      </c>
      <c r="BN50" s="233">
        <f>IFERROR(VLOOKUP($B50,[14]Flood!$B$7:$T$169,J$1,FALSE),"")</f>
        <v>0.75386114531015236</v>
      </c>
      <c r="BO50" s="231">
        <f>IFERROR(VLOOKUP($B50,[14]Flood!$B$7:$T$169,K$1,FALSE),"")</f>
        <v>9753.8328673550441</v>
      </c>
      <c r="BP50" s="231">
        <f>IFERROR(VLOOKUP($B50,[14]Flood!$B$7:$T$169,L$1,FALSE),"")</f>
        <v>1.0326138438004573</v>
      </c>
      <c r="BQ50" s="232">
        <f>IFERROR(VLOOKUP($B50,[14]Flood!$B$7:$T$169,M$1,FALSE),"")</f>
        <v>24354.681010016695</v>
      </c>
      <c r="BR50" s="233">
        <f>IFERROR(VLOOKUP($B50,[14]Flood!$B$7:$T$169,N$1,FALSE),"")</f>
        <v>2.5783690487929194</v>
      </c>
      <c r="BS50" s="231">
        <f>IFERROR(VLOOKUP($B50,[14]Flood!$B$7:$T$169,O$1,FALSE),"")</f>
        <v>27517.062172546281</v>
      </c>
      <c r="BT50" s="231">
        <f>IFERROR(VLOOKUP($B50,[14]Flood!$B$7:$T$169,P$1,FALSE),"")</f>
        <v>2.9131624179443585</v>
      </c>
      <c r="BU50" s="232">
        <f>IFERROR(VLOOKUP($B50,[14]Flood!$B$7:$T$169,Q$1,FALSE),"")</f>
        <v>33214.628820960701</v>
      </c>
      <c r="BV50" s="233">
        <f>IFERROR(VLOOKUP($B50,[14]Flood!$B$7:$T$169,R$1,FALSE),"")</f>
        <v>3.5163495216335674</v>
      </c>
      <c r="BW50" s="231">
        <f>IFERROR(VLOOKUP($B50,[14]Flood!$B$7:$T$169,S$1,FALSE),"")</f>
        <v>38121.135371179043</v>
      </c>
      <c r="BX50" s="234">
        <f>IFERROR(VLOOKUP($B50,[14]Flood!$B$7:$T$169,T$1,FALSE),"")</f>
        <v>4.0357890750228984</v>
      </c>
    </row>
    <row r="51" spans="1:76" s="119" customFormat="1" ht="14">
      <c r="A51" s="235" t="str">
        <f>'AAL mundo '!A78</f>
        <v>Sub-Saharan Africa</v>
      </c>
      <c r="B51" s="236" t="str">
        <f>'AAL mundo '!B78</f>
        <v>COM</v>
      </c>
      <c r="C51" s="236" t="str">
        <f>'AAL mundo '!C78</f>
        <v>Comoros</v>
      </c>
      <c r="D51" s="236" t="str">
        <f>'AAL mundo '!D78</f>
        <v>SIDS</v>
      </c>
      <c r="E51" s="237" t="str">
        <f>'AAL mundo '!E78</f>
        <v>Low income</v>
      </c>
      <c r="F51" s="222">
        <f>'AAL mundo '!F78</f>
        <v>1426.14</v>
      </c>
      <c r="G51" s="223">
        <f>VLOOKUP($B51,[14]Earthquake!$B$7:$T$222,G$1,FALSE)</f>
        <v>0.28000000000000003</v>
      </c>
      <c r="H51" s="224">
        <f>VLOOKUP($B51,[14]Earthquake!$B$7:$T$222,H$1,FALSE)</f>
        <v>0.02</v>
      </c>
      <c r="I51" s="227">
        <f>VLOOKUP($B51,[14]Earthquake!$B$7:$T$222,I$1,FALSE)</f>
        <v>0.72</v>
      </c>
      <c r="J51" s="228">
        <f>VLOOKUP($B51,[14]Earthquake!$B$7:$T$222,J$1,FALSE)</f>
        <v>0.05</v>
      </c>
      <c r="K51" s="224">
        <f>VLOOKUP($B51,[14]Earthquake!$B$7:$T$222,K$1,FALSE)</f>
        <v>1.92</v>
      </c>
      <c r="L51" s="224">
        <f>VLOOKUP($B51,[14]Earthquake!$B$7:$T$222,L$1,FALSE)</f>
        <v>0.13</v>
      </c>
      <c r="M51" s="227">
        <f>VLOOKUP($B51,[14]Earthquake!$B$7:$T$222,M$1,FALSE)</f>
        <v>7.77</v>
      </c>
      <c r="N51" s="228">
        <f>VLOOKUP($B51,[14]Earthquake!$B$7:$T$222,N$1,FALSE)</f>
        <v>0.54</v>
      </c>
      <c r="O51" s="224">
        <f>VLOOKUP($B51,[14]Earthquake!$B$7:$T$222,O$1,FALSE)</f>
        <v>20.22</v>
      </c>
      <c r="P51" s="224">
        <f>VLOOKUP($B51,[14]Earthquake!$B$7:$T$222,P$1,FALSE)</f>
        <v>1.42</v>
      </c>
      <c r="Q51" s="227">
        <f>VLOOKUP($B51,[14]Earthquake!$B$7:$T$222,Q$1,FALSE)</f>
        <v>44.85</v>
      </c>
      <c r="R51" s="228">
        <f>VLOOKUP($B51,[14]Earthquake!$B$7:$T$222,R$1,FALSE)</f>
        <v>3.15</v>
      </c>
      <c r="S51" s="224">
        <f>VLOOKUP($B51,[14]Earthquake!$B$7:$T$222,S$1,FALSE)</f>
        <v>66.33</v>
      </c>
      <c r="T51" s="229">
        <f>VLOOKUP($B51,[14]Earthquake!$B$7:$T$222,T$1,FALSE)</f>
        <v>4.6500000000000004</v>
      </c>
      <c r="U51" s="223">
        <f>VLOOKUP($B51,[14]Wind!$B$7:$T$222,G$1,FALSE)</f>
        <v>0.92</v>
      </c>
      <c r="V51" s="224">
        <f>VLOOKUP($B51,[14]Wind!$B$7:$T$222,H$1,FALSE)</f>
        <v>0.06</v>
      </c>
      <c r="W51" s="227">
        <f>VLOOKUP($B51,[14]Wind!$B$7:$T$222,I$1,FALSE)</f>
        <v>5.63</v>
      </c>
      <c r="X51" s="228">
        <f>VLOOKUP($B51,[14]Wind!$B$7:$T$222,J$1,FALSE)</f>
        <v>0.39</v>
      </c>
      <c r="Y51" s="224">
        <f>VLOOKUP($B51,[14]Wind!$B$7:$T$222,K$1,FALSE)</f>
        <v>8.49</v>
      </c>
      <c r="Z51" s="224">
        <f>VLOOKUP($B51,[14]Wind!$B$7:$T$222,L$1,FALSE)</f>
        <v>0.6</v>
      </c>
      <c r="AA51" s="227">
        <f>VLOOKUP($B51,[14]Wind!$B$7:$T$222,M$1,FALSE)</f>
        <v>11.1</v>
      </c>
      <c r="AB51" s="228">
        <f>VLOOKUP($B51,[14]Wind!$B$7:$T$222,N$1,FALSE)</f>
        <v>0.78</v>
      </c>
      <c r="AC51" s="224">
        <f>VLOOKUP($B51,[14]Wind!$B$7:$T$222,O$1,FALSE)</f>
        <v>12.7</v>
      </c>
      <c r="AD51" s="224">
        <f>VLOOKUP($B51,[14]Wind!$B$7:$T$222,P$1,FALSE)</f>
        <v>0.89</v>
      </c>
      <c r="AE51" s="227">
        <f>VLOOKUP($B51,[14]Wind!$B$7:$T$222,Q$1,FALSE)</f>
        <v>14.14</v>
      </c>
      <c r="AF51" s="228">
        <f>VLOOKUP($B51,[14]Wind!$B$7:$T$222,R$1,FALSE)</f>
        <v>0.99</v>
      </c>
      <c r="AG51" s="224">
        <f>VLOOKUP($B51,[14]Wind!$B$7:$T$222,S$1,FALSE)</f>
        <v>15.59</v>
      </c>
      <c r="AH51" s="229">
        <f>VLOOKUP($B51,[14]Wind!$B$7:$T$222,T$1,FALSE)</f>
        <v>1.0900000000000001</v>
      </c>
      <c r="AI51" s="223">
        <f>VLOOKUP($B51,'[14]Storm Surge'!$B$7:$T$222,G$1,FALSE)</f>
        <v>1.1299999999999999</v>
      </c>
      <c r="AJ51" s="224">
        <f>VLOOKUP($B51,'[14]Storm Surge'!$B$7:$T$222,H$1,FALSE)</f>
        <v>0.08</v>
      </c>
      <c r="AK51" s="227">
        <f>VLOOKUP($B51,'[14]Storm Surge'!$B$7:$T$222,I$1,FALSE)</f>
        <v>4.62</v>
      </c>
      <c r="AL51" s="228">
        <f>VLOOKUP($B51,'[14]Storm Surge'!$B$7:$T$222,J$1,FALSE)</f>
        <v>0.32</v>
      </c>
      <c r="AM51" s="224">
        <f>VLOOKUP($B51,'[14]Storm Surge'!$B$7:$T$222,K$1,FALSE)</f>
        <v>7.58</v>
      </c>
      <c r="AN51" s="224">
        <f>VLOOKUP($B51,'[14]Storm Surge'!$B$7:$T$222,L$1,FALSE)</f>
        <v>0.53</v>
      </c>
      <c r="AO51" s="227">
        <f>VLOOKUP($B51,'[14]Storm Surge'!$B$7:$T$222,M$1,FALSE)</f>
        <v>8.75</v>
      </c>
      <c r="AP51" s="228">
        <f>VLOOKUP($B51,'[14]Storm Surge'!$B$7:$T$222,N$1,FALSE)</f>
        <v>0.61</v>
      </c>
      <c r="AQ51" s="224">
        <f>VLOOKUP($B51,'[14]Storm Surge'!$B$7:$T$222,O$1,FALSE)</f>
        <v>8.83</v>
      </c>
      <c r="AR51" s="224">
        <f>VLOOKUP($B51,'[14]Storm Surge'!$B$7:$T$222,P$1,FALSE)</f>
        <v>0.62</v>
      </c>
      <c r="AS51" s="227">
        <f>VLOOKUP($B51,'[14]Storm Surge'!$B$7:$T$222,Q$1,FALSE)</f>
        <v>8.99</v>
      </c>
      <c r="AT51" s="228">
        <f>VLOOKUP($B51,'[14]Storm Surge'!$B$7:$T$222,R$1,FALSE)</f>
        <v>0.63</v>
      </c>
      <c r="AU51" s="224">
        <f>VLOOKUP($B51,'[14]Storm Surge'!$B$7:$T$222,S$1,FALSE)</f>
        <v>9.14</v>
      </c>
      <c r="AV51" s="229">
        <f>VLOOKUP($B51,'[14]Storm Surge'!$B$7:$T$222,T$1,FALSE)</f>
        <v>0.64</v>
      </c>
      <c r="AW51" s="223" t="str">
        <f>VLOOKUP($B51,[14]Tsunami!$B$7:$T$222,G$1,FALSE)</f>
        <v>---</v>
      </c>
      <c r="AX51" s="224" t="str">
        <f>VLOOKUP($B51,[14]Tsunami!$B$7:$T$222,H$1,FALSE)</f>
        <v>---</v>
      </c>
      <c r="AY51" s="227" t="str">
        <f>VLOOKUP($B51,[14]Tsunami!$B$7:$T$222,I$1,FALSE)</f>
        <v>---</v>
      </c>
      <c r="AZ51" s="228" t="str">
        <f>VLOOKUP($B51,[14]Tsunami!$B$7:$T$222,J$1,FALSE)</f>
        <v>---</v>
      </c>
      <c r="BA51" s="224" t="str">
        <f>VLOOKUP($B51,[14]Tsunami!$B$7:$T$222,K$1,FALSE)</f>
        <v>---</v>
      </c>
      <c r="BB51" s="224" t="str">
        <f>VLOOKUP($B51,[14]Tsunami!$B$7:$T$222,L$1,FALSE)</f>
        <v>---</v>
      </c>
      <c r="BC51" s="227" t="str">
        <f>VLOOKUP($B51,[14]Tsunami!$B$7:$T$222,M$1,FALSE)</f>
        <v>---</v>
      </c>
      <c r="BD51" s="228" t="str">
        <f>VLOOKUP($B51,[14]Tsunami!$B$7:$T$222,N$1,FALSE)</f>
        <v>---</v>
      </c>
      <c r="BE51" s="224" t="str">
        <f>VLOOKUP($B51,[14]Tsunami!$B$7:$T$222,O$1,FALSE)</f>
        <v>---</v>
      </c>
      <c r="BF51" s="224" t="str">
        <f>VLOOKUP($B51,[14]Tsunami!$B$7:$T$222,P$1,FALSE)</f>
        <v>---</v>
      </c>
      <c r="BG51" s="227" t="str">
        <f>VLOOKUP($B51,[14]Tsunami!$B$7:$T$222,Q$1,FALSE)</f>
        <v>---</v>
      </c>
      <c r="BH51" s="228" t="str">
        <f>VLOOKUP($B51,[14]Tsunami!$B$7:$T$222,R$1,FALSE)</f>
        <v>---</v>
      </c>
      <c r="BI51" s="224" t="str">
        <f>VLOOKUP($B51,[14]Tsunami!$B$7:$T$222,S$1,FALSE)</f>
        <v>---</v>
      </c>
      <c r="BJ51" s="229" t="str">
        <f>VLOOKUP($B51,[14]Tsunami!$B$7:$T$222,T$1,FALSE)</f>
        <v>---</v>
      </c>
      <c r="BK51" s="230" t="str">
        <f>IFERROR(VLOOKUP($B51,[14]Flood!$B$7:$T$169,G$1,FALSE),"")</f>
        <v/>
      </c>
      <c r="BL51" s="231" t="str">
        <f>IFERROR(VLOOKUP($B51,[14]Flood!$B$7:$T$169,H$1,FALSE),"")</f>
        <v/>
      </c>
      <c r="BM51" s="232" t="str">
        <f>IFERROR(VLOOKUP($B51,[14]Flood!$B$7:$T$169,I$1,FALSE),"")</f>
        <v/>
      </c>
      <c r="BN51" s="233" t="str">
        <f>IFERROR(VLOOKUP($B51,[14]Flood!$B$7:$T$169,J$1,FALSE),"")</f>
        <v/>
      </c>
      <c r="BO51" s="231" t="str">
        <f>IFERROR(VLOOKUP($B51,[14]Flood!$B$7:$T$169,K$1,FALSE),"")</f>
        <v/>
      </c>
      <c r="BP51" s="231" t="str">
        <f>IFERROR(VLOOKUP($B51,[14]Flood!$B$7:$T$169,L$1,FALSE),"")</f>
        <v/>
      </c>
      <c r="BQ51" s="232" t="str">
        <f>IFERROR(VLOOKUP($B51,[14]Flood!$B$7:$T$169,M$1,FALSE),"")</f>
        <v/>
      </c>
      <c r="BR51" s="233" t="str">
        <f>IFERROR(VLOOKUP($B51,[14]Flood!$B$7:$T$169,N$1,FALSE),"")</f>
        <v/>
      </c>
      <c r="BS51" s="231" t="str">
        <f>IFERROR(VLOOKUP($B51,[14]Flood!$B$7:$T$169,O$1,FALSE),"")</f>
        <v/>
      </c>
      <c r="BT51" s="231" t="str">
        <f>IFERROR(VLOOKUP($B51,[14]Flood!$B$7:$T$169,P$1,FALSE),"")</f>
        <v/>
      </c>
      <c r="BU51" s="232" t="str">
        <f>IFERROR(VLOOKUP($B51,[14]Flood!$B$7:$T$169,Q$1,FALSE),"")</f>
        <v/>
      </c>
      <c r="BV51" s="233" t="str">
        <f>IFERROR(VLOOKUP($B51,[14]Flood!$B$7:$T$169,R$1,FALSE),"")</f>
        <v/>
      </c>
      <c r="BW51" s="231" t="str">
        <f>IFERROR(VLOOKUP($B51,[14]Flood!$B$7:$T$169,S$1,FALSE),"")</f>
        <v/>
      </c>
      <c r="BX51" s="234" t="str">
        <f>IFERROR(VLOOKUP($B51,[14]Flood!$B$7:$T$169,T$1,FALSE),"")</f>
        <v/>
      </c>
    </row>
    <row r="52" spans="1:76" s="119" customFormat="1" ht="14">
      <c r="A52" s="235" t="str">
        <f>'AAL mundo '!A79</f>
        <v>Sub-Saharan Africa</v>
      </c>
      <c r="B52" s="236" t="str">
        <f>'AAL mundo '!B79</f>
        <v>COG</v>
      </c>
      <c r="C52" s="236" t="str">
        <f>'AAL mundo '!C79</f>
        <v>Congo</v>
      </c>
      <c r="D52" s="236" t="str">
        <f>'AAL mundo '!D79</f>
        <v/>
      </c>
      <c r="E52" s="237" t="str">
        <f>'AAL mundo '!E79</f>
        <v>Lower middle income</v>
      </c>
      <c r="F52" s="222">
        <f>'AAL mundo '!F79</f>
        <v>69047.7</v>
      </c>
      <c r="G52" s="223">
        <f>VLOOKUP($B52,[14]Earthquake!$B$7:$T$222,G$1,FALSE)</f>
        <v>3.37</v>
      </c>
      <c r="H52" s="224">
        <f>VLOOKUP($B52,[14]Earthquake!$B$7:$T$222,H$1,FALSE)</f>
        <v>0</v>
      </c>
      <c r="I52" s="227">
        <f>VLOOKUP($B52,[14]Earthquake!$B$7:$T$222,I$1,FALSE)</f>
        <v>9.77</v>
      </c>
      <c r="J52" s="228">
        <f>VLOOKUP($B52,[14]Earthquake!$B$7:$T$222,J$1,FALSE)</f>
        <v>0.01</v>
      </c>
      <c r="K52" s="224">
        <f>VLOOKUP($B52,[14]Earthquake!$B$7:$T$222,K$1,FALSE)</f>
        <v>18.100000000000001</v>
      </c>
      <c r="L52" s="224">
        <f>VLOOKUP($B52,[14]Earthquake!$B$7:$T$222,L$1,FALSE)</f>
        <v>0.03</v>
      </c>
      <c r="M52" s="227">
        <f>VLOOKUP($B52,[14]Earthquake!$B$7:$T$222,M$1,FALSE)</f>
        <v>38.520000000000003</v>
      </c>
      <c r="N52" s="228">
        <f>VLOOKUP($B52,[14]Earthquake!$B$7:$T$222,N$1,FALSE)</f>
        <v>0.06</v>
      </c>
      <c r="O52" s="224">
        <f>VLOOKUP($B52,[14]Earthquake!$B$7:$T$222,O$1,FALSE)</f>
        <v>65.86</v>
      </c>
      <c r="P52" s="224">
        <f>VLOOKUP($B52,[14]Earthquake!$B$7:$T$222,P$1,FALSE)</f>
        <v>0.1</v>
      </c>
      <c r="Q52" s="227">
        <f>VLOOKUP($B52,[14]Earthquake!$B$7:$T$222,Q$1,FALSE)</f>
        <v>109.17</v>
      </c>
      <c r="R52" s="228">
        <f>VLOOKUP($B52,[14]Earthquake!$B$7:$T$222,R$1,FALSE)</f>
        <v>0.16</v>
      </c>
      <c r="S52" s="224">
        <f>VLOOKUP($B52,[14]Earthquake!$B$7:$T$222,S$1,FALSE)</f>
        <v>143.19999999999999</v>
      </c>
      <c r="T52" s="229">
        <f>VLOOKUP($B52,[14]Earthquake!$B$7:$T$222,T$1,FALSE)</f>
        <v>0.21</v>
      </c>
      <c r="U52" s="223" t="str">
        <f>VLOOKUP($B52,[14]Wind!$B$7:$T$222,G$1,FALSE)</f>
        <v>---</v>
      </c>
      <c r="V52" s="224" t="str">
        <f>VLOOKUP($B52,[14]Wind!$B$7:$T$222,H$1,FALSE)</f>
        <v>---</v>
      </c>
      <c r="W52" s="227" t="str">
        <f>VLOOKUP($B52,[14]Wind!$B$7:$T$222,I$1,FALSE)</f>
        <v>---</v>
      </c>
      <c r="X52" s="228" t="str">
        <f>VLOOKUP($B52,[14]Wind!$B$7:$T$222,J$1,FALSE)</f>
        <v>---</v>
      </c>
      <c r="Y52" s="224" t="str">
        <f>VLOOKUP($B52,[14]Wind!$B$7:$T$222,K$1,FALSE)</f>
        <v>---</v>
      </c>
      <c r="Z52" s="224" t="str">
        <f>VLOOKUP($B52,[14]Wind!$B$7:$T$222,L$1,FALSE)</f>
        <v>---</v>
      </c>
      <c r="AA52" s="227" t="str">
        <f>VLOOKUP($B52,[14]Wind!$B$7:$T$222,M$1,FALSE)</f>
        <v>---</v>
      </c>
      <c r="AB52" s="228" t="str">
        <f>VLOOKUP($B52,[14]Wind!$B$7:$T$222,N$1,FALSE)</f>
        <v>---</v>
      </c>
      <c r="AC52" s="224" t="str">
        <f>VLOOKUP($B52,[14]Wind!$B$7:$T$222,O$1,FALSE)</f>
        <v>---</v>
      </c>
      <c r="AD52" s="224" t="str">
        <f>VLOOKUP($B52,[14]Wind!$B$7:$T$222,P$1,FALSE)</f>
        <v>---</v>
      </c>
      <c r="AE52" s="227" t="str">
        <f>VLOOKUP($B52,[14]Wind!$B$7:$T$222,Q$1,FALSE)</f>
        <v>---</v>
      </c>
      <c r="AF52" s="228" t="str">
        <f>VLOOKUP($B52,[14]Wind!$B$7:$T$222,R$1,FALSE)</f>
        <v>---</v>
      </c>
      <c r="AG52" s="224" t="str">
        <f>VLOOKUP($B52,[14]Wind!$B$7:$T$222,S$1,FALSE)</f>
        <v>---</v>
      </c>
      <c r="AH52" s="229" t="str">
        <f>VLOOKUP($B52,[14]Wind!$B$7:$T$222,T$1,FALSE)</f>
        <v>---</v>
      </c>
      <c r="AI52" s="223" t="str">
        <f>VLOOKUP($B52,'[14]Storm Surge'!$B$7:$T$222,G$1,FALSE)</f>
        <v>---</v>
      </c>
      <c r="AJ52" s="224" t="str">
        <f>VLOOKUP($B52,'[14]Storm Surge'!$B$7:$T$222,H$1,FALSE)</f>
        <v>---</v>
      </c>
      <c r="AK52" s="227" t="str">
        <f>VLOOKUP($B52,'[14]Storm Surge'!$B$7:$T$222,I$1,FALSE)</f>
        <v>---</v>
      </c>
      <c r="AL52" s="228" t="str">
        <f>VLOOKUP($B52,'[14]Storm Surge'!$B$7:$T$222,J$1,FALSE)</f>
        <v>---</v>
      </c>
      <c r="AM52" s="224" t="str">
        <f>VLOOKUP($B52,'[14]Storm Surge'!$B$7:$T$222,K$1,FALSE)</f>
        <v>---</v>
      </c>
      <c r="AN52" s="224" t="str">
        <f>VLOOKUP($B52,'[14]Storm Surge'!$B$7:$T$222,L$1,FALSE)</f>
        <v>---</v>
      </c>
      <c r="AO52" s="227" t="str">
        <f>VLOOKUP($B52,'[14]Storm Surge'!$B$7:$T$222,M$1,FALSE)</f>
        <v>---</v>
      </c>
      <c r="AP52" s="228" t="str">
        <f>VLOOKUP($B52,'[14]Storm Surge'!$B$7:$T$222,N$1,FALSE)</f>
        <v>---</v>
      </c>
      <c r="AQ52" s="224" t="str">
        <f>VLOOKUP($B52,'[14]Storm Surge'!$B$7:$T$222,O$1,FALSE)</f>
        <v>---</v>
      </c>
      <c r="AR52" s="224" t="str">
        <f>VLOOKUP($B52,'[14]Storm Surge'!$B$7:$T$222,P$1,FALSE)</f>
        <v>---</v>
      </c>
      <c r="AS52" s="227" t="str">
        <f>VLOOKUP($B52,'[14]Storm Surge'!$B$7:$T$222,Q$1,FALSE)</f>
        <v>---</v>
      </c>
      <c r="AT52" s="228" t="str">
        <f>VLOOKUP($B52,'[14]Storm Surge'!$B$7:$T$222,R$1,FALSE)</f>
        <v>---</v>
      </c>
      <c r="AU52" s="224" t="str">
        <f>VLOOKUP($B52,'[14]Storm Surge'!$B$7:$T$222,S$1,FALSE)</f>
        <v>---</v>
      </c>
      <c r="AV52" s="229" t="str">
        <f>VLOOKUP($B52,'[14]Storm Surge'!$B$7:$T$222,T$1,FALSE)</f>
        <v>---</v>
      </c>
      <c r="AW52" s="223" t="str">
        <f>VLOOKUP($B52,[14]Tsunami!$B$7:$T$222,G$1,FALSE)</f>
        <v>---</v>
      </c>
      <c r="AX52" s="224" t="str">
        <f>VLOOKUP($B52,[14]Tsunami!$B$7:$T$222,H$1,FALSE)</f>
        <v>---</v>
      </c>
      <c r="AY52" s="227" t="str">
        <f>VLOOKUP($B52,[14]Tsunami!$B$7:$T$222,I$1,FALSE)</f>
        <v>---</v>
      </c>
      <c r="AZ52" s="228" t="str">
        <f>VLOOKUP($B52,[14]Tsunami!$B$7:$T$222,J$1,FALSE)</f>
        <v>---</v>
      </c>
      <c r="BA52" s="224" t="str">
        <f>VLOOKUP($B52,[14]Tsunami!$B$7:$T$222,K$1,FALSE)</f>
        <v>---</v>
      </c>
      <c r="BB52" s="224" t="str">
        <f>VLOOKUP($B52,[14]Tsunami!$B$7:$T$222,L$1,FALSE)</f>
        <v>---</v>
      </c>
      <c r="BC52" s="227" t="str">
        <f>VLOOKUP($B52,[14]Tsunami!$B$7:$T$222,M$1,FALSE)</f>
        <v>---</v>
      </c>
      <c r="BD52" s="228" t="str">
        <f>VLOOKUP($B52,[14]Tsunami!$B$7:$T$222,N$1,FALSE)</f>
        <v>---</v>
      </c>
      <c r="BE52" s="224" t="str">
        <f>VLOOKUP($B52,[14]Tsunami!$B$7:$T$222,O$1,FALSE)</f>
        <v>---</v>
      </c>
      <c r="BF52" s="224" t="str">
        <f>VLOOKUP($B52,[14]Tsunami!$B$7:$T$222,P$1,FALSE)</f>
        <v>---</v>
      </c>
      <c r="BG52" s="227" t="str">
        <f>VLOOKUP($B52,[14]Tsunami!$B$7:$T$222,Q$1,FALSE)</f>
        <v>---</v>
      </c>
      <c r="BH52" s="228" t="str">
        <f>VLOOKUP($B52,[14]Tsunami!$B$7:$T$222,R$1,FALSE)</f>
        <v>---</v>
      </c>
      <c r="BI52" s="224" t="str">
        <f>VLOOKUP($B52,[14]Tsunami!$B$7:$T$222,S$1,FALSE)</f>
        <v>---</v>
      </c>
      <c r="BJ52" s="229" t="str">
        <f>VLOOKUP($B52,[14]Tsunami!$B$7:$T$222,T$1,FALSE)</f>
        <v>---</v>
      </c>
      <c r="BK52" s="230">
        <f>IFERROR(VLOOKUP($B52,[14]Flood!$B$7:$T$169,G$1,FALSE),"")</f>
        <v>1106.5553566009105</v>
      </c>
      <c r="BL52" s="231">
        <f>IFERROR(VLOOKUP($B52,[14]Flood!$B$7:$T$169,H$1,FALSE),"")</f>
        <v>1.6025955341031062</v>
      </c>
      <c r="BM52" s="232">
        <f>IFERROR(VLOOKUP($B52,[14]Flood!$B$7:$T$169,I$1,FALSE),"")</f>
        <v>1839.9681829472722</v>
      </c>
      <c r="BN52" s="233">
        <f>IFERROR(VLOOKUP($B52,[14]Flood!$B$7:$T$169,J$1,FALSE),"")</f>
        <v>2.6647783821144979</v>
      </c>
      <c r="BO52" s="231">
        <f>IFERROR(VLOOKUP($B52,[14]Flood!$B$7:$T$169,K$1,FALSE),"")</f>
        <v>2199.0325256019505</v>
      </c>
      <c r="BP52" s="231">
        <f>IFERROR(VLOOKUP($B52,[14]Flood!$B$7:$T$169,L$1,FALSE),"")</f>
        <v>3.1848019928280751</v>
      </c>
      <c r="BQ52" s="232">
        <f>IFERROR(VLOOKUP($B52,[14]Flood!$B$7:$T$169,M$1,FALSE),"")</f>
        <v>5862.7227260083446</v>
      </c>
      <c r="BR52" s="233">
        <f>IFERROR(VLOOKUP($B52,[14]Flood!$B$7:$T$169,N$1,FALSE),"")</f>
        <v>8.490829855315015</v>
      </c>
      <c r="BS52" s="231">
        <f>IFERROR(VLOOKUP($B52,[14]Flood!$B$7:$T$169,O$1,FALSE),"")</f>
        <v>7431.371456033432</v>
      </c>
      <c r="BT52" s="231">
        <f>IFERROR(VLOOKUP($B52,[14]Flood!$B$7:$T$169,P$1,FALSE),"")</f>
        <v>10.762663283546638</v>
      </c>
      <c r="BU52" s="232">
        <f>IFERROR(VLOOKUP($B52,[14]Flood!$B$7:$T$169,Q$1,FALSE),"")</f>
        <v>9548.9219125892396</v>
      </c>
      <c r="BV52" s="233">
        <f>IFERROR(VLOOKUP($B52,[14]Flood!$B$7:$T$169,R$1,FALSE),"")</f>
        <v>13.829456900938395</v>
      </c>
      <c r="BW52" s="231">
        <f>IFERROR(VLOOKUP($B52,[14]Flood!$B$7:$T$169,S$1,FALSE),"")</f>
        <v>10332.798299289494</v>
      </c>
      <c r="BX52" s="234">
        <f>IFERROR(VLOOKUP($B52,[14]Flood!$B$7:$T$169,T$1,FALSE),"")</f>
        <v>14.964724819638445</v>
      </c>
    </row>
    <row r="53" spans="1:76" s="119" customFormat="1" ht="14">
      <c r="A53" s="235" t="str">
        <f>'AAL mundo '!A80</f>
        <v>LAC</v>
      </c>
      <c r="B53" s="236" t="str">
        <f>'AAL mundo '!B80</f>
        <v>CRI</v>
      </c>
      <c r="C53" s="236" t="str">
        <f>'AAL mundo '!C80</f>
        <v>Costa Rica</v>
      </c>
      <c r="D53" s="236" t="str">
        <f>'AAL mundo '!D80</f>
        <v/>
      </c>
      <c r="E53" s="237" t="str">
        <f>'AAL mundo '!E80</f>
        <v>Upper middle income</v>
      </c>
      <c r="F53" s="222">
        <f>'AAL mundo '!F80</f>
        <v>140412</v>
      </c>
      <c r="G53" s="223">
        <f>VLOOKUP($B53,[14]Earthquake!$B$7:$T$222,G$1,FALSE)</f>
        <v>789.79</v>
      </c>
      <c r="H53" s="224">
        <f>VLOOKUP($B53,[14]Earthquake!$B$7:$T$222,H$1,FALSE)</f>
        <v>0.56000000000000005</v>
      </c>
      <c r="I53" s="227">
        <f>VLOOKUP($B53,[14]Earthquake!$B$7:$T$222,I$1,FALSE)</f>
        <v>1592.97</v>
      </c>
      <c r="J53" s="228">
        <f>VLOOKUP($B53,[14]Earthquake!$B$7:$T$222,J$1,FALSE)</f>
        <v>1.1299999999999999</v>
      </c>
      <c r="K53" s="224">
        <f>VLOOKUP($B53,[14]Earthquake!$B$7:$T$222,K$1,FALSE)</f>
        <v>2489.41</v>
      </c>
      <c r="L53" s="224">
        <f>VLOOKUP($B53,[14]Earthquake!$B$7:$T$222,L$1,FALSE)</f>
        <v>1.77</v>
      </c>
      <c r="M53" s="227">
        <f>VLOOKUP($B53,[14]Earthquake!$B$7:$T$222,M$1,FALSE)</f>
        <v>4356.83</v>
      </c>
      <c r="N53" s="228">
        <f>VLOOKUP($B53,[14]Earthquake!$B$7:$T$222,N$1,FALSE)</f>
        <v>3.1</v>
      </c>
      <c r="O53" s="224">
        <f>VLOOKUP($B53,[14]Earthquake!$B$7:$T$222,O$1,FALSE)</f>
        <v>6588</v>
      </c>
      <c r="P53" s="224">
        <f>VLOOKUP($B53,[14]Earthquake!$B$7:$T$222,P$1,FALSE)</f>
        <v>4.6900000000000004</v>
      </c>
      <c r="Q53" s="227">
        <f>VLOOKUP($B53,[14]Earthquake!$B$7:$T$222,Q$1,FALSE)</f>
        <v>9370.84</v>
      </c>
      <c r="R53" s="228">
        <f>VLOOKUP($B53,[14]Earthquake!$B$7:$T$222,R$1,FALSE)</f>
        <v>6.67</v>
      </c>
      <c r="S53" s="224">
        <f>VLOOKUP($B53,[14]Earthquake!$B$7:$T$222,S$1,FALSE)</f>
        <v>11387.09</v>
      </c>
      <c r="T53" s="229">
        <f>VLOOKUP($B53,[14]Earthquake!$B$7:$T$222,T$1,FALSE)</f>
        <v>8.11</v>
      </c>
      <c r="U53" s="223" t="str">
        <f>VLOOKUP($B53,[14]Wind!$B$7:$T$222,G$1,FALSE)</f>
        <v>---</v>
      </c>
      <c r="V53" s="224" t="str">
        <f>VLOOKUP($B53,[14]Wind!$B$7:$T$222,H$1,FALSE)</f>
        <v>---</v>
      </c>
      <c r="W53" s="227" t="str">
        <f>VLOOKUP($B53,[14]Wind!$B$7:$T$222,I$1,FALSE)</f>
        <v>---</v>
      </c>
      <c r="X53" s="228" t="str">
        <f>VLOOKUP($B53,[14]Wind!$B$7:$T$222,J$1,FALSE)</f>
        <v>---</v>
      </c>
      <c r="Y53" s="224" t="str">
        <f>VLOOKUP($B53,[14]Wind!$B$7:$T$222,K$1,FALSE)</f>
        <v>---</v>
      </c>
      <c r="Z53" s="224" t="str">
        <f>VLOOKUP($B53,[14]Wind!$B$7:$T$222,L$1,FALSE)</f>
        <v>---</v>
      </c>
      <c r="AA53" s="227" t="str">
        <f>VLOOKUP($B53,[14]Wind!$B$7:$T$222,M$1,FALSE)</f>
        <v>---</v>
      </c>
      <c r="AB53" s="228" t="str">
        <f>VLOOKUP($B53,[14]Wind!$B$7:$T$222,N$1,FALSE)</f>
        <v>---</v>
      </c>
      <c r="AC53" s="224" t="str">
        <f>VLOOKUP($B53,[14]Wind!$B$7:$T$222,O$1,FALSE)</f>
        <v>---</v>
      </c>
      <c r="AD53" s="224" t="str">
        <f>VLOOKUP($B53,[14]Wind!$B$7:$T$222,P$1,FALSE)</f>
        <v>---</v>
      </c>
      <c r="AE53" s="227" t="str">
        <f>VLOOKUP($B53,[14]Wind!$B$7:$T$222,Q$1,FALSE)</f>
        <v>---</v>
      </c>
      <c r="AF53" s="228" t="str">
        <f>VLOOKUP($B53,[14]Wind!$B$7:$T$222,R$1,FALSE)</f>
        <v>---</v>
      </c>
      <c r="AG53" s="224" t="str">
        <f>VLOOKUP($B53,[14]Wind!$B$7:$T$222,S$1,FALSE)</f>
        <v>---</v>
      </c>
      <c r="AH53" s="229" t="str">
        <f>VLOOKUP($B53,[14]Wind!$B$7:$T$222,T$1,FALSE)</f>
        <v>---</v>
      </c>
      <c r="AI53" s="223" t="str">
        <f>VLOOKUP($B53,'[14]Storm Surge'!$B$7:$T$222,G$1,FALSE)</f>
        <v>---</v>
      </c>
      <c r="AJ53" s="224" t="str">
        <f>VLOOKUP($B53,'[14]Storm Surge'!$B$7:$T$222,H$1,FALSE)</f>
        <v>---</v>
      </c>
      <c r="AK53" s="227" t="str">
        <f>VLOOKUP($B53,'[14]Storm Surge'!$B$7:$T$222,I$1,FALSE)</f>
        <v>---</v>
      </c>
      <c r="AL53" s="228" t="str">
        <f>VLOOKUP($B53,'[14]Storm Surge'!$B$7:$T$222,J$1,FALSE)</f>
        <v>---</v>
      </c>
      <c r="AM53" s="224" t="str">
        <f>VLOOKUP($B53,'[14]Storm Surge'!$B$7:$T$222,K$1,FALSE)</f>
        <v>---</v>
      </c>
      <c r="AN53" s="224" t="str">
        <f>VLOOKUP($B53,'[14]Storm Surge'!$B$7:$T$222,L$1,FALSE)</f>
        <v>---</v>
      </c>
      <c r="AO53" s="227" t="str">
        <f>VLOOKUP($B53,'[14]Storm Surge'!$B$7:$T$222,M$1,FALSE)</f>
        <v>---</v>
      </c>
      <c r="AP53" s="228" t="str">
        <f>VLOOKUP($B53,'[14]Storm Surge'!$B$7:$T$222,N$1,FALSE)</f>
        <v>---</v>
      </c>
      <c r="AQ53" s="224" t="str">
        <f>VLOOKUP($B53,'[14]Storm Surge'!$B$7:$T$222,O$1,FALSE)</f>
        <v>---</v>
      </c>
      <c r="AR53" s="224" t="str">
        <f>VLOOKUP($B53,'[14]Storm Surge'!$B$7:$T$222,P$1,FALSE)</f>
        <v>---</v>
      </c>
      <c r="AS53" s="227" t="str">
        <f>VLOOKUP($B53,'[14]Storm Surge'!$B$7:$T$222,Q$1,FALSE)</f>
        <v>---</v>
      </c>
      <c r="AT53" s="228" t="str">
        <f>VLOOKUP($B53,'[14]Storm Surge'!$B$7:$T$222,R$1,FALSE)</f>
        <v>---</v>
      </c>
      <c r="AU53" s="224" t="str">
        <f>VLOOKUP($B53,'[14]Storm Surge'!$B$7:$T$222,S$1,FALSE)</f>
        <v>---</v>
      </c>
      <c r="AV53" s="229" t="str">
        <f>VLOOKUP($B53,'[14]Storm Surge'!$B$7:$T$222,T$1,FALSE)</f>
        <v>---</v>
      </c>
      <c r="AW53" s="223" t="str">
        <f>VLOOKUP($B53,[14]Tsunami!$B$7:$T$222,G$1,FALSE)</f>
        <v>---</v>
      </c>
      <c r="AX53" s="224" t="str">
        <f>VLOOKUP($B53,[14]Tsunami!$B$7:$T$222,H$1,FALSE)</f>
        <v>---</v>
      </c>
      <c r="AY53" s="227">
        <f>VLOOKUP($B53,[14]Tsunami!$B$7:$T$222,I$1,FALSE)</f>
        <v>0.25</v>
      </c>
      <c r="AZ53" s="228">
        <f>VLOOKUP($B53,[14]Tsunami!$B$7:$T$222,J$1,FALSE)</f>
        <v>0</v>
      </c>
      <c r="BA53" s="224">
        <f>VLOOKUP($B53,[14]Tsunami!$B$7:$T$222,K$1,FALSE)</f>
        <v>1.58</v>
      </c>
      <c r="BB53" s="224">
        <f>VLOOKUP($B53,[14]Tsunami!$B$7:$T$222,L$1,FALSE)</f>
        <v>0</v>
      </c>
      <c r="BC53" s="227">
        <f>VLOOKUP($B53,[14]Tsunami!$B$7:$T$222,M$1,FALSE)</f>
        <v>13.31</v>
      </c>
      <c r="BD53" s="228">
        <f>VLOOKUP($B53,[14]Tsunami!$B$7:$T$222,N$1,FALSE)</f>
        <v>0.01</v>
      </c>
      <c r="BE53" s="224">
        <f>VLOOKUP($B53,[14]Tsunami!$B$7:$T$222,O$1,FALSE)</f>
        <v>52.75</v>
      </c>
      <c r="BF53" s="224">
        <f>VLOOKUP($B53,[14]Tsunami!$B$7:$T$222,P$1,FALSE)</f>
        <v>0.04</v>
      </c>
      <c r="BG53" s="227">
        <f>VLOOKUP($B53,[14]Tsunami!$B$7:$T$222,Q$1,FALSE)</f>
        <v>119.91</v>
      </c>
      <c r="BH53" s="228">
        <f>VLOOKUP($B53,[14]Tsunami!$B$7:$T$222,R$1,FALSE)</f>
        <v>0.09</v>
      </c>
      <c r="BI53" s="224">
        <f>VLOOKUP($B53,[14]Tsunami!$B$7:$T$222,S$1,FALSE)</f>
        <v>163.98</v>
      </c>
      <c r="BJ53" s="229">
        <f>VLOOKUP($B53,[14]Tsunami!$B$7:$T$222,T$1,FALSE)</f>
        <v>0.12</v>
      </c>
      <c r="BK53" s="230">
        <f>IFERROR(VLOOKUP($B53,[14]Flood!$B$7:$T$169,G$1,FALSE),"")</f>
        <v>188.70358561151082</v>
      </c>
      <c r="BL53" s="231">
        <f>IFERROR(VLOOKUP($B53,[14]Flood!$B$7:$T$169,H$1,FALSE),"")</f>
        <v>0.13439277669395125</v>
      </c>
      <c r="BM53" s="232">
        <f>IFERROR(VLOOKUP($B53,[14]Flood!$B$7:$T$169,I$1,FALSE),"")</f>
        <v>350.88641593291402</v>
      </c>
      <c r="BN53" s="233">
        <f>IFERROR(VLOOKUP($B53,[14]Flood!$B$7:$T$169,J$1,FALSE),"")</f>
        <v>0.24989774088604536</v>
      </c>
      <c r="BO53" s="231">
        <f>IFERROR(VLOOKUP($B53,[14]Flood!$B$7:$T$169,K$1,FALSE),"")</f>
        <v>527.11016856010576</v>
      </c>
      <c r="BP53" s="231">
        <f>IFERROR(VLOOKUP($B53,[14]Flood!$B$7:$T$169,L$1,FALSE),"")</f>
        <v>0.37540250730714309</v>
      </c>
      <c r="BQ53" s="232">
        <f>IFERROR(VLOOKUP($B53,[14]Flood!$B$7:$T$169,M$1,FALSE),"")</f>
        <v>912.77292926662096</v>
      </c>
      <c r="BR53" s="233">
        <f>IFERROR(VLOOKUP($B53,[14]Flood!$B$7:$T$169,N$1,FALSE),"")</f>
        <v>0.6500676076593318</v>
      </c>
      <c r="BS53" s="231">
        <f>IFERROR(VLOOKUP($B53,[14]Flood!$B$7:$T$169,O$1,FALSE),"")</f>
        <v>1281.3880939700932</v>
      </c>
      <c r="BT53" s="231">
        <f>IFERROR(VLOOKUP($B53,[14]Flood!$B$7:$T$169,P$1,FALSE),"")</f>
        <v>0.91259158331915591</v>
      </c>
      <c r="BU53" s="232">
        <f>IFERROR(VLOOKUP($B53,[14]Flood!$B$7:$T$169,Q$1,FALSE),"")</f>
        <v>1405.4095363078097</v>
      </c>
      <c r="BV53" s="233">
        <f>IFERROR(VLOOKUP($B53,[14]Flood!$B$7:$T$169,R$1,FALSE),"")</f>
        <v>1.0009183946584406</v>
      </c>
      <c r="BW53" s="231">
        <f>IFERROR(VLOOKUP($B53,[14]Flood!$B$7:$T$169,S$1,FALSE),"")</f>
        <v>1529.430978645526</v>
      </c>
      <c r="BX53" s="234">
        <f>IFERROR(VLOOKUP($B53,[14]Flood!$B$7:$T$169,T$1,FALSE),"")</f>
        <v>1.0892452059977253</v>
      </c>
    </row>
    <row r="54" spans="1:76" s="119" customFormat="1" ht="14">
      <c r="A54" s="235" t="str">
        <f>'AAL mundo '!A81</f>
        <v>Sub-Saharan Africa</v>
      </c>
      <c r="B54" s="236" t="str">
        <f>'AAL mundo '!B81</f>
        <v>CIV</v>
      </c>
      <c r="C54" s="236" t="str">
        <f>'AAL mundo '!C81</f>
        <v>Cote d'Ivoire</v>
      </c>
      <c r="D54" s="236" t="str">
        <f>'AAL mundo '!D81</f>
        <v/>
      </c>
      <c r="E54" s="237" t="str">
        <f>'AAL mundo '!E81</f>
        <v>Lower middle income</v>
      </c>
      <c r="F54" s="222">
        <f>'AAL mundo '!F81</f>
        <v>45467.6</v>
      </c>
      <c r="G54" s="223" t="str">
        <f>VLOOKUP($B54,[14]Earthquake!$B$7:$T$222,G$1,FALSE)</f>
        <v>---</v>
      </c>
      <c r="H54" s="224" t="str">
        <f>VLOOKUP($B54,[14]Earthquake!$B$7:$T$222,H$1,FALSE)</f>
        <v>---</v>
      </c>
      <c r="I54" s="227" t="str">
        <f>VLOOKUP($B54,[14]Earthquake!$B$7:$T$222,I$1,FALSE)</f>
        <v>---</v>
      </c>
      <c r="J54" s="228" t="str">
        <f>VLOOKUP($B54,[14]Earthquake!$B$7:$T$222,J$1,FALSE)</f>
        <v>---</v>
      </c>
      <c r="K54" s="224" t="str">
        <f>VLOOKUP($B54,[14]Earthquake!$B$7:$T$222,K$1,FALSE)</f>
        <v>---</v>
      </c>
      <c r="L54" s="224" t="str">
        <f>VLOOKUP($B54,[14]Earthquake!$B$7:$T$222,L$1,FALSE)</f>
        <v>---</v>
      </c>
      <c r="M54" s="227" t="str">
        <f>VLOOKUP($B54,[14]Earthquake!$B$7:$T$222,M$1,FALSE)</f>
        <v>---</v>
      </c>
      <c r="N54" s="228" t="str">
        <f>VLOOKUP($B54,[14]Earthquake!$B$7:$T$222,N$1,FALSE)</f>
        <v>---</v>
      </c>
      <c r="O54" s="224" t="str">
        <f>VLOOKUP($B54,[14]Earthquake!$B$7:$T$222,O$1,FALSE)</f>
        <v>---</v>
      </c>
      <c r="P54" s="224" t="str">
        <f>VLOOKUP($B54,[14]Earthquake!$B$7:$T$222,P$1,FALSE)</f>
        <v>---</v>
      </c>
      <c r="Q54" s="227" t="str">
        <f>VLOOKUP($B54,[14]Earthquake!$B$7:$T$222,Q$1,FALSE)</f>
        <v>---</v>
      </c>
      <c r="R54" s="228" t="str">
        <f>VLOOKUP($B54,[14]Earthquake!$B$7:$T$222,R$1,FALSE)</f>
        <v>---</v>
      </c>
      <c r="S54" s="224" t="str">
        <f>VLOOKUP($B54,[14]Earthquake!$B$7:$T$222,S$1,FALSE)</f>
        <v>---</v>
      </c>
      <c r="T54" s="229" t="str">
        <f>VLOOKUP($B54,[14]Earthquake!$B$7:$T$222,T$1,FALSE)</f>
        <v>---</v>
      </c>
      <c r="U54" s="223" t="str">
        <f>VLOOKUP($B54,[14]Wind!$B$7:$T$222,G$1,FALSE)</f>
        <v>---</v>
      </c>
      <c r="V54" s="224" t="str">
        <f>VLOOKUP($B54,[14]Wind!$B$7:$T$222,H$1,FALSE)</f>
        <v>---</v>
      </c>
      <c r="W54" s="227" t="str">
        <f>VLOOKUP($B54,[14]Wind!$B$7:$T$222,I$1,FALSE)</f>
        <v>---</v>
      </c>
      <c r="X54" s="228" t="str">
        <f>VLOOKUP($B54,[14]Wind!$B$7:$T$222,J$1,FALSE)</f>
        <v>---</v>
      </c>
      <c r="Y54" s="224" t="str">
        <f>VLOOKUP($B54,[14]Wind!$B$7:$T$222,K$1,FALSE)</f>
        <v>---</v>
      </c>
      <c r="Z54" s="224" t="str">
        <f>VLOOKUP($B54,[14]Wind!$B$7:$T$222,L$1,FALSE)</f>
        <v>---</v>
      </c>
      <c r="AA54" s="227" t="str">
        <f>VLOOKUP($B54,[14]Wind!$B$7:$T$222,M$1,FALSE)</f>
        <v>---</v>
      </c>
      <c r="AB54" s="228" t="str">
        <f>VLOOKUP($B54,[14]Wind!$B$7:$T$222,N$1,FALSE)</f>
        <v>---</v>
      </c>
      <c r="AC54" s="224" t="str">
        <f>VLOOKUP($B54,[14]Wind!$B$7:$T$222,O$1,FALSE)</f>
        <v>---</v>
      </c>
      <c r="AD54" s="224" t="str">
        <f>VLOOKUP($B54,[14]Wind!$B$7:$T$222,P$1,FALSE)</f>
        <v>---</v>
      </c>
      <c r="AE54" s="227" t="str">
        <f>VLOOKUP($B54,[14]Wind!$B$7:$T$222,Q$1,FALSE)</f>
        <v>---</v>
      </c>
      <c r="AF54" s="228" t="str">
        <f>VLOOKUP($B54,[14]Wind!$B$7:$T$222,R$1,FALSE)</f>
        <v>---</v>
      </c>
      <c r="AG54" s="224" t="str">
        <f>VLOOKUP($B54,[14]Wind!$B$7:$T$222,S$1,FALSE)</f>
        <v>---</v>
      </c>
      <c r="AH54" s="229" t="str">
        <f>VLOOKUP($B54,[14]Wind!$B$7:$T$222,T$1,FALSE)</f>
        <v>---</v>
      </c>
      <c r="AI54" s="223" t="str">
        <f>VLOOKUP($B54,'[14]Storm Surge'!$B$7:$T$222,G$1,FALSE)</f>
        <v>---</v>
      </c>
      <c r="AJ54" s="224" t="str">
        <f>VLOOKUP($B54,'[14]Storm Surge'!$B$7:$T$222,H$1,FALSE)</f>
        <v>---</v>
      </c>
      <c r="AK54" s="227" t="str">
        <f>VLOOKUP($B54,'[14]Storm Surge'!$B$7:$T$222,I$1,FALSE)</f>
        <v>---</v>
      </c>
      <c r="AL54" s="228" t="str">
        <f>VLOOKUP($B54,'[14]Storm Surge'!$B$7:$T$222,J$1,FALSE)</f>
        <v>---</v>
      </c>
      <c r="AM54" s="224" t="str">
        <f>VLOOKUP($B54,'[14]Storm Surge'!$B$7:$T$222,K$1,FALSE)</f>
        <v>---</v>
      </c>
      <c r="AN54" s="224" t="str">
        <f>VLOOKUP($B54,'[14]Storm Surge'!$B$7:$T$222,L$1,FALSE)</f>
        <v>---</v>
      </c>
      <c r="AO54" s="227" t="str">
        <f>VLOOKUP($B54,'[14]Storm Surge'!$B$7:$T$222,M$1,FALSE)</f>
        <v>---</v>
      </c>
      <c r="AP54" s="228" t="str">
        <f>VLOOKUP($B54,'[14]Storm Surge'!$B$7:$T$222,N$1,FALSE)</f>
        <v>---</v>
      </c>
      <c r="AQ54" s="224" t="str">
        <f>VLOOKUP($B54,'[14]Storm Surge'!$B$7:$T$222,O$1,FALSE)</f>
        <v>---</v>
      </c>
      <c r="AR54" s="224" t="str">
        <f>VLOOKUP($B54,'[14]Storm Surge'!$B$7:$T$222,P$1,FALSE)</f>
        <v>---</v>
      </c>
      <c r="AS54" s="227" t="str">
        <f>VLOOKUP($B54,'[14]Storm Surge'!$B$7:$T$222,Q$1,FALSE)</f>
        <v>---</v>
      </c>
      <c r="AT54" s="228" t="str">
        <f>VLOOKUP($B54,'[14]Storm Surge'!$B$7:$T$222,R$1,FALSE)</f>
        <v>---</v>
      </c>
      <c r="AU54" s="224" t="str">
        <f>VLOOKUP($B54,'[14]Storm Surge'!$B$7:$T$222,S$1,FALSE)</f>
        <v>---</v>
      </c>
      <c r="AV54" s="229" t="str">
        <f>VLOOKUP($B54,'[14]Storm Surge'!$B$7:$T$222,T$1,FALSE)</f>
        <v>---</v>
      </c>
      <c r="AW54" s="223" t="str">
        <f>VLOOKUP($B54,[14]Tsunami!$B$7:$T$222,G$1,FALSE)</f>
        <v>---</v>
      </c>
      <c r="AX54" s="224" t="str">
        <f>VLOOKUP($B54,[14]Tsunami!$B$7:$T$222,H$1,FALSE)</f>
        <v>---</v>
      </c>
      <c r="AY54" s="227" t="str">
        <f>VLOOKUP($B54,[14]Tsunami!$B$7:$T$222,I$1,FALSE)</f>
        <v>---</v>
      </c>
      <c r="AZ54" s="228" t="str">
        <f>VLOOKUP($B54,[14]Tsunami!$B$7:$T$222,J$1,FALSE)</f>
        <v>---</v>
      </c>
      <c r="BA54" s="224" t="str">
        <f>VLOOKUP($B54,[14]Tsunami!$B$7:$T$222,K$1,FALSE)</f>
        <v>---</v>
      </c>
      <c r="BB54" s="224" t="str">
        <f>VLOOKUP($B54,[14]Tsunami!$B$7:$T$222,L$1,FALSE)</f>
        <v>---</v>
      </c>
      <c r="BC54" s="227" t="str">
        <f>VLOOKUP($B54,[14]Tsunami!$B$7:$T$222,M$1,FALSE)</f>
        <v>---</v>
      </c>
      <c r="BD54" s="228" t="str">
        <f>VLOOKUP($B54,[14]Tsunami!$B$7:$T$222,N$1,FALSE)</f>
        <v>---</v>
      </c>
      <c r="BE54" s="224" t="str">
        <f>VLOOKUP($B54,[14]Tsunami!$B$7:$T$222,O$1,FALSE)</f>
        <v>---</v>
      </c>
      <c r="BF54" s="224" t="str">
        <f>VLOOKUP($B54,[14]Tsunami!$B$7:$T$222,P$1,FALSE)</f>
        <v>---</v>
      </c>
      <c r="BG54" s="227" t="str">
        <f>VLOOKUP($B54,[14]Tsunami!$B$7:$T$222,Q$1,FALSE)</f>
        <v>---</v>
      </c>
      <c r="BH54" s="228" t="str">
        <f>VLOOKUP($B54,[14]Tsunami!$B$7:$T$222,R$1,FALSE)</f>
        <v>---</v>
      </c>
      <c r="BI54" s="224" t="str">
        <f>VLOOKUP($B54,[14]Tsunami!$B$7:$T$222,S$1,FALSE)</f>
        <v>---</v>
      </c>
      <c r="BJ54" s="229" t="str">
        <f>VLOOKUP($B54,[14]Tsunami!$B$7:$T$222,T$1,FALSE)</f>
        <v>---</v>
      </c>
      <c r="BK54" s="230">
        <f>IFERROR(VLOOKUP($B54,[14]Flood!$B$7:$T$169,G$1,FALSE),"")</f>
        <v>478.85627700654817</v>
      </c>
      <c r="BL54" s="231">
        <f>IFERROR(VLOOKUP($B54,[14]Flood!$B$7:$T$169,H$1,FALSE),"")</f>
        <v>1.053181335734783</v>
      </c>
      <c r="BM54" s="232">
        <f>IFERROR(VLOOKUP($B54,[14]Flood!$B$7:$T$169,I$1,FALSE),"")</f>
        <v>854.47912399753238</v>
      </c>
      <c r="BN54" s="233">
        <f>IFERROR(VLOOKUP($B54,[14]Flood!$B$7:$T$169,J$1,FALSE),"")</f>
        <v>1.8793143337179277</v>
      </c>
      <c r="BO54" s="231">
        <f>IFERROR(VLOOKUP($B54,[14]Flood!$B$7:$T$169,K$1,FALSE),"")</f>
        <v>1040.9301944809461</v>
      </c>
      <c r="BP54" s="231">
        <f>IFERROR(VLOOKUP($B54,[14]Flood!$B$7:$T$169,L$1,FALSE),"")</f>
        <v>2.2893889153615894</v>
      </c>
      <c r="BQ54" s="232">
        <f>IFERROR(VLOOKUP($B54,[14]Flood!$B$7:$T$169,M$1,FALSE),"")</f>
        <v>1305.3491301518438</v>
      </c>
      <c r="BR54" s="233">
        <f>IFERROR(VLOOKUP($B54,[14]Flood!$B$7:$T$169,N$1,FALSE),"")</f>
        <v>2.8709435513461097</v>
      </c>
      <c r="BS54" s="231">
        <f>IFERROR(VLOOKUP($B54,[14]Flood!$B$7:$T$169,O$1,FALSE),"")</f>
        <v>1371.620169197397</v>
      </c>
      <c r="BT54" s="231">
        <f>IFERROR(VLOOKUP($B54,[14]Flood!$B$7:$T$169,P$1,FALSE),"")</f>
        <v>3.0166979765754007</v>
      </c>
      <c r="BU54" s="232">
        <f>IFERROR(VLOOKUP($B54,[14]Flood!$B$7:$T$169,Q$1,FALSE),"")</f>
        <v>1504.1622472885033</v>
      </c>
      <c r="BV54" s="233">
        <f>IFERROR(VLOOKUP($B54,[14]Flood!$B$7:$T$169,R$1,FALSE),"")</f>
        <v>3.3082068270339833</v>
      </c>
      <c r="BW54" s="231">
        <f>IFERROR(VLOOKUP($B54,[14]Flood!$B$7:$T$169,S$1,FALSE),"")</f>
        <v>1636.7043253796096</v>
      </c>
      <c r="BX54" s="234">
        <f>IFERROR(VLOOKUP($B54,[14]Flood!$B$7:$T$169,T$1,FALSE),"")</f>
        <v>3.5997156774925654</v>
      </c>
    </row>
    <row r="55" spans="1:76" s="119" customFormat="1" ht="14">
      <c r="A55" s="235" t="str">
        <f>'AAL mundo '!A82</f>
        <v>Europe and Central Asia</v>
      </c>
      <c r="B55" s="236" t="str">
        <f>'AAL mundo '!B82</f>
        <v>HRV</v>
      </c>
      <c r="C55" s="236" t="str">
        <f>'AAL mundo '!C82</f>
        <v>Croatia</v>
      </c>
      <c r="D55" s="236" t="str">
        <f>'AAL mundo '!D82</f>
        <v/>
      </c>
      <c r="E55" s="237" t="str">
        <f>'AAL mundo '!E82</f>
        <v>High income: nonOECD</v>
      </c>
      <c r="F55" s="222">
        <f>'AAL mundo '!F82</f>
        <v>188114</v>
      </c>
      <c r="G55" s="223">
        <f>VLOOKUP($B55,[14]Earthquake!$B$7:$T$222,G$1,FALSE)</f>
        <v>365.11</v>
      </c>
      <c r="H55" s="224">
        <f>VLOOKUP($B55,[14]Earthquake!$B$7:$T$222,H$1,FALSE)</f>
        <v>0.19</v>
      </c>
      <c r="I55" s="227">
        <f>VLOOKUP($B55,[14]Earthquake!$B$7:$T$222,I$1,FALSE)</f>
        <v>907.24</v>
      </c>
      <c r="J55" s="228">
        <f>VLOOKUP($B55,[14]Earthquake!$B$7:$T$222,J$1,FALSE)</f>
        <v>0.48</v>
      </c>
      <c r="K55" s="224">
        <f>VLOOKUP($B55,[14]Earthquake!$B$7:$T$222,K$1,FALSE)</f>
        <v>1716.08</v>
      </c>
      <c r="L55" s="224">
        <f>VLOOKUP($B55,[14]Earthquake!$B$7:$T$222,L$1,FALSE)</f>
        <v>0.91</v>
      </c>
      <c r="M55" s="227">
        <f>VLOOKUP($B55,[14]Earthquake!$B$7:$T$222,M$1,FALSE)</f>
        <v>3581.44</v>
      </c>
      <c r="N55" s="228">
        <f>VLOOKUP($B55,[14]Earthquake!$B$7:$T$222,N$1,FALSE)</f>
        <v>1.9</v>
      </c>
      <c r="O55" s="224">
        <f>VLOOKUP($B55,[14]Earthquake!$B$7:$T$222,O$1,FALSE)</f>
        <v>5656.43</v>
      </c>
      <c r="P55" s="224">
        <f>VLOOKUP($B55,[14]Earthquake!$B$7:$T$222,P$1,FALSE)</f>
        <v>3.01</v>
      </c>
      <c r="Q55" s="227">
        <f>VLOOKUP($B55,[14]Earthquake!$B$7:$T$222,Q$1,FALSE)</f>
        <v>8429.4</v>
      </c>
      <c r="R55" s="228">
        <f>VLOOKUP($B55,[14]Earthquake!$B$7:$T$222,R$1,FALSE)</f>
        <v>4.4800000000000004</v>
      </c>
      <c r="S55" s="224">
        <f>VLOOKUP($B55,[14]Earthquake!$B$7:$T$222,S$1,FALSE)</f>
        <v>10186.35</v>
      </c>
      <c r="T55" s="229">
        <f>VLOOKUP($B55,[14]Earthquake!$B$7:$T$222,T$1,FALSE)</f>
        <v>5.41</v>
      </c>
      <c r="U55" s="223" t="str">
        <f>VLOOKUP($B55,[14]Wind!$B$7:$T$222,G$1,FALSE)</f>
        <v>---</v>
      </c>
      <c r="V55" s="224" t="str">
        <f>VLOOKUP($B55,[14]Wind!$B$7:$T$222,H$1,FALSE)</f>
        <v>---</v>
      </c>
      <c r="W55" s="227" t="str">
        <f>VLOOKUP($B55,[14]Wind!$B$7:$T$222,I$1,FALSE)</f>
        <v>---</v>
      </c>
      <c r="X55" s="228" t="str">
        <f>VLOOKUP($B55,[14]Wind!$B$7:$T$222,J$1,FALSE)</f>
        <v>---</v>
      </c>
      <c r="Y55" s="224" t="str">
        <f>VLOOKUP($B55,[14]Wind!$B$7:$T$222,K$1,FALSE)</f>
        <v>---</v>
      </c>
      <c r="Z55" s="224" t="str">
        <f>VLOOKUP($B55,[14]Wind!$B$7:$T$222,L$1,FALSE)</f>
        <v>---</v>
      </c>
      <c r="AA55" s="227" t="str">
        <f>VLOOKUP($B55,[14]Wind!$B$7:$T$222,M$1,FALSE)</f>
        <v>---</v>
      </c>
      <c r="AB55" s="228" t="str">
        <f>VLOOKUP($B55,[14]Wind!$B$7:$T$222,N$1,FALSE)</f>
        <v>---</v>
      </c>
      <c r="AC55" s="224" t="str">
        <f>VLOOKUP($B55,[14]Wind!$B$7:$T$222,O$1,FALSE)</f>
        <v>---</v>
      </c>
      <c r="AD55" s="224" t="str">
        <f>VLOOKUP($B55,[14]Wind!$B$7:$T$222,P$1,FALSE)</f>
        <v>---</v>
      </c>
      <c r="AE55" s="227" t="str">
        <f>VLOOKUP($B55,[14]Wind!$B$7:$T$222,Q$1,FALSE)</f>
        <v>---</v>
      </c>
      <c r="AF55" s="228" t="str">
        <f>VLOOKUP($B55,[14]Wind!$B$7:$T$222,R$1,FALSE)</f>
        <v>---</v>
      </c>
      <c r="AG55" s="224" t="str">
        <f>VLOOKUP($B55,[14]Wind!$B$7:$T$222,S$1,FALSE)</f>
        <v>---</v>
      </c>
      <c r="AH55" s="229" t="str">
        <f>VLOOKUP($B55,[14]Wind!$B$7:$T$222,T$1,FALSE)</f>
        <v>---</v>
      </c>
      <c r="AI55" s="223" t="str">
        <f>VLOOKUP($B55,'[14]Storm Surge'!$B$7:$T$222,G$1,FALSE)</f>
        <v>---</v>
      </c>
      <c r="AJ55" s="224" t="str">
        <f>VLOOKUP($B55,'[14]Storm Surge'!$B$7:$T$222,H$1,FALSE)</f>
        <v>---</v>
      </c>
      <c r="AK55" s="227" t="str">
        <f>VLOOKUP($B55,'[14]Storm Surge'!$B$7:$T$222,I$1,FALSE)</f>
        <v>---</v>
      </c>
      <c r="AL55" s="228" t="str">
        <f>VLOOKUP($B55,'[14]Storm Surge'!$B$7:$T$222,J$1,FALSE)</f>
        <v>---</v>
      </c>
      <c r="AM55" s="224" t="str">
        <f>VLOOKUP($B55,'[14]Storm Surge'!$B$7:$T$222,K$1,FALSE)</f>
        <v>---</v>
      </c>
      <c r="AN55" s="224" t="str">
        <f>VLOOKUP($B55,'[14]Storm Surge'!$B$7:$T$222,L$1,FALSE)</f>
        <v>---</v>
      </c>
      <c r="AO55" s="227" t="str">
        <f>VLOOKUP($B55,'[14]Storm Surge'!$B$7:$T$222,M$1,FALSE)</f>
        <v>---</v>
      </c>
      <c r="AP55" s="228" t="str">
        <f>VLOOKUP($B55,'[14]Storm Surge'!$B$7:$T$222,N$1,FALSE)</f>
        <v>---</v>
      </c>
      <c r="AQ55" s="224" t="str">
        <f>VLOOKUP($B55,'[14]Storm Surge'!$B$7:$T$222,O$1,FALSE)</f>
        <v>---</v>
      </c>
      <c r="AR55" s="224" t="str">
        <f>VLOOKUP($B55,'[14]Storm Surge'!$B$7:$T$222,P$1,FALSE)</f>
        <v>---</v>
      </c>
      <c r="AS55" s="227" t="str">
        <f>VLOOKUP($B55,'[14]Storm Surge'!$B$7:$T$222,Q$1,FALSE)</f>
        <v>---</v>
      </c>
      <c r="AT55" s="228" t="str">
        <f>VLOOKUP($B55,'[14]Storm Surge'!$B$7:$T$222,R$1,FALSE)</f>
        <v>---</v>
      </c>
      <c r="AU55" s="224" t="str">
        <f>VLOOKUP($B55,'[14]Storm Surge'!$B$7:$T$222,S$1,FALSE)</f>
        <v>---</v>
      </c>
      <c r="AV55" s="229" t="str">
        <f>VLOOKUP($B55,'[14]Storm Surge'!$B$7:$T$222,T$1,FALSE)</f>
        <v>---</v>
      </c>
      <c r="AW55" s="223" t="str">
        <f>VLOOKUP($B55,[14]Tsunami!$B$7:$T$222,G$1,FALSE)</f>
        <v>---</v>
      </c>
      <c r="AX55" s="224" t="str">
        <f>VLOOKUP($B55,[14]Tsunami!$B$7:$T$222,H$1,FALSE)</f>
        <v>---</v>
      </c>
      <c r="AY55" s="227" t="str">
        <f>VLOOKUP($B55,[14]Tsunami!$B$7:$T$222,I$1,FALSE)</f>
        <v>---</v>
      </c>
      <c r="AZ55" s="228" t="str">
        <f>VLOOKUP($B55,[14]Tsunami!$B$7:$T$222,J$1,FALSE)</f>
        <v>---</v>
      </c>
      <c r="BA55" s="224" t="str">
        <f>VLOOKUP($B55,[14]Tsunami!$B$7:$T$222,K$1,FALSE)</f>
        <v>---</v>
      </c>
      <c r="BB55" s="224" t="str">
        <f>VLOOKUP($B55,[14]Tsunami!$B$7:$T$222,L$1,FALSE)</f>
        <v>---</v>
      </c>
      <c r="BC55" s="227" t="str">
        <f>VLOOKUP($B55,[14]Tsunami!$B$7:$T$222,M$1,FALSE)</f>
        <v>---</v>
      </c>
      <c r="BD55" s="228" t="str">
        <f>VLOOKUP($B55,[14]Tsunami!$B$7:$T$222,N$1,FALSE)</f>
        <v>---</v>
      </c>
      <c r="BE55" s="224" t="str">
        <f>VLOOKUP($B55,[14]Tsunami!$B$7:$T$222,O$1,FALSE)</f>
        <v>---</v>
      </c>
      <c r="BF55" s="224" t="str">
        <f>VLOOKUP($B55,[14]Tsunami!$B$7:$T$222,P$1,FALSE)</f>
        <v>---</v>
      </c>
      <c r="BG55" s="227" t="str">
        <f>VLOOKUP($B55,[14]Tsunami!$B$7:$T$222,Q$1,FALSE)</f>
        <v>---</v>
      </c>
      <c r="BH55" s="228" t="str">
        <f>VLOOKUP($B55,[14]Tsunami!$B$7:$T$222,R$1,FALSE)</f>
        <v>---</v>
      </c>
      <c r="BI55" s="224" t="str">
        <f>VLOOKUP($B55,[14]Tsunami!$B$7:$T$222,S$1,FALSE)</f>
        <v>---</v>
      </c>
      <c r="BJ55" s="229" t="str">
        <f>VLOOKUP($B55,[14]Tsunami!$B$7:$T$222,T$1,FALSE)</f>
        <v>---</v>
      </c>
      <c r="BK55" s="230">
        <f>IFERROR(VLOOKUP($B55,[14]Flood!$B$7:$T$169,G$1,FALSE),"")</f>
        <v>730.66909177615571</v>
      </c>
      <c r="BL55" s="231">
        <f>IFERROR(VLOOKUP($B55,[14]Flood!$B$7:$T$169,H$1,FALSE),"")</f>
        <v>0.3884182420107784</v>
      </c>
      <c r="BM55" s="232">
        <f>IFERROR(VLOOKUP($B55,[14]Flood!$B$7:$T$169,I$1,FALSE),"")</f>
        <v>1628.9288421052631</v>
      </c>
      <c r="BN55" s="233">
        <f>IFERROR(VLOOKUP($B55,[14]Flood!$B$7:$T$169,J$1,FALSE),"")</f>
        <v>0.86592642871092163</v>
      </c>
      <c r="BO55" s="231">
        <f>IFERROR(VLOOKUP($B55,[14]Flood!$B$7:$T$169,K$1,FALSE),"")</f>
        <v>2196.2634373390079</v>
      </c>
      <c r="BP55" s="231">
        <f>IFERROR(VLOOKUP($B55,[14]Flood!$B$7:$T$169,L$1,FALSE),"")</f>
        <v>1.1675172700272218</v>
      </c>
      <c r="BQ55" s="232">
        <f>IFERROR(VLOOKUP($B55,[14]Flood!$B$7:$T$169,M$1,FALSE),"")</f>
        <v>2779.1588177984909</v>
      </c>
      <c r="BR55" s="233">
        <f>IFERROR(VLOOKUP($B55,[14]Flood!$B$7:$T$169,N$1,FALSE),"")</f>
        <v>1.4773801087630325</v>
      </c>
      <c r="BS55" s="231">
        <f>IFERROR(VLOOKUP($B55,[14]Flood!$B$7:$T$169,O$1,FALSE),"")</f>
        <v>3002.067746560142</v>
      </c>
      <c r="BT55" s="231">
        <f>IFERROR(VLOOKUP($B55,[14]Flood!$B$7:$T$169,P$1,FALSE),"")</f>
        <v>1.5958768334946587</v>
      </c>
      <c r="BU55" s="232">
        <f>IFERROR(VLOOKUP($B55,[14]Flood!$B$7:$T$169,Q$1,FALSE),"")</f>
        <v>3447.8856040834444</v>
      </c>
      <c r="BV55" s="233">
        <f>IFERROR(VLOOKUP($B55,[14]Flood!$B$7:$T$169,R$1,FALSE),"")</f>
        <v>1.8328702829579109</v>
      </c>
      <c r="BW55" s="231">
        <f>IFERROR(VLOOKUP($B55,[14]Flood!$B$7:$T$169,S$1,FALSE),"")</f>
        <v>3738.4883282017686</v>
      </c>
      <c r="BX55" s="234">
        <f>IFERROR(VLOOKUP($B55,[14]Flood!$B$7:$T$169,T$1,FALSE),"")</f>
        <v>1.9873525246402548</v>
      </c>
    </row>
    <row r="56" spans="1:76" s="119" customFormat="1" ht="14">
      <c r="A56" s="235" t="str">
        <f>'AAL mundo '!A83</f>
        <v>LAC</v>
      </c>
      <c r="B56" s="236" t="str">
        <f>'AAL mundo '!B83</f>
        <v>CUB</v>
      </c>
      <c r="C56" s="236" t="str">
        <f>'AAL mundo '!C83</f>
        <v>Cuba</v>
      </c>
      <c r="D56" s="236" t="str">
        <f>'AAL mundo '!D83</f>
        <v>SIDS</v>
      </c>
      <c r="E56" s="237" t="str">
        <f>'AAL mundo '!E83</f>
        <v>Upper middle income</v>
      </c>
      <c r="F56" s="222">
        <f>'AAL mundo '!F83</f>
        <v>174919</v>
      </c>
      <c r="G56" s="223">
        <f>VLOOKUP($B56,[14]Earthquake!$B$7:$T$222,G$1,FALSE)</f>
        <v>5.86</v>
      </c>
      <c r="H56" s="224">
        <f>VLOOKUP($B56,[14]Earthquake!$B$7:$T$222,H$1,FALSE)</f>
        <v>0</v>
      </c>
      <c r="I56" s="227">
        <f>VLOOKUP($B56,[14]Earthquake!$B$7:$T$222,I$1,FALSE)</f>
        <v>21.31</v>
      </c>
      <c r="J56" s="228">
        <f>VLOOKUP($B56,[14]Earthquake!$B$7:$T$222,J$1,FALSE)</f>
        <v>0.01</v>
      </c>
      <c r="K56" s="224">
        <f>VLOOKUP($B56,[14]Earthquake!$B$7:$T$222,K$1,FALSE)</f>
        <v>50.46</v>
      </c>
      <c r="L56" s="224">
        <f>VLOOKUP($B56,[14]Earthquake!$B$7:$T$222,L$1,FALSE)</f>
        <v>0.03</v>
      </c>
      <c r="M56" s="227">
        <f>VLOOKUP($B56,[14]Earthquake!$B$7:$T$222,M$1,FALSE)</f>
        <v>136.63</v>
      </c>
      <c r="N56" s="228">
        <f>VLOOKUP($B56,[14]Earthquake!$B$7:$T$222,N$1,FALSE)</f>
        <v>0.08</v>
      </c>
      <c r="O56" s="224">
        <f>VLOOKUP($B56,[14]Earthquake!$B$7:$T$222,O$1,FALSE)</f>
        <v>264.32</v>
      </c>
      <c r="P56" s="224">
        <f>VLOOKUP($B56,[14]Earthquake!$B$7:$T$222,P$1,FALSE)</f>
        <v>0.15</v>
      </c>
      <c r="Q56" s="227">
        <f>VLOOKUP($B56,[14]Earthquake!$B$7:$T$222,Q$1,FALSE)</f>
        <v>475.47</v>
      </c>
      <c r="R56" s="228">
        <f>VLOOKUP($B56,[14]Earthquake!$B$7:$T$222,R$1,FALSE)</f>
        <v>0.27</v>
      </c>
      <c r="S56" s="224">
        <f>VLOOKUP($B56,[14]Earthquake!$B$7:$T$222,S$1,FALSE)</f>
        <v>652.48</v>
      </c>
      <c r="T56" s="229">
        <f>VLOOKUP($B56,[14]Earthquake!$B$7:$T$222,T$1,FALSE)</f>
        <v>0.37</v>
      </c>
      <c r="U56" s="223">
        <f>VLOOKUP($B56,[14]Wind!$B$7:$T$222,G$1,FALSE)</f>
        <v>996.73</v>
      </c>
      <c r="V56" s="224">
        <f>VLOOKUP($B56,[14]Wind!$B$7:$T$222,H$1,FALSE)</f>
        <v>0.56999999999999995</v>
      </c>
      <c r="W56" s="227">
        <f>VLOOKUP($B56,[14]Wind!$B$7:$T$222,I$1,FALSE)</f>
        <v>1886.15</v>
      </c>
      <c r="X56" s="228">
        <f>VLOOKUP($B56,[14]Wind!$B$7:$T$222,J$1,FALSE)</f>
        <v>1.08</v>
      </c>
      <c r="Y56" s="224">
        <f>VLOOKUP($B56,[14]Wind!$B$7:$T$222,K$1,FALSE)</f>
        <v>2333.5</v>
      </c>
      <c r="Z56" s="224">
        <f>VLOOKUP($B56,[14]Wind!$B$7:$T$222,L$1,FALSE)</f>
        <v>1.33</v>
      </c>
      <c r="AA56" s="227">
        <f>VLOOKUP($B56,[14]Wind!$B$7:$T$222,M$1,FALSE)</f>
        <v>2884.76</v>
      </c>
      <c r="AB56" s="228">
        <f>VLOOKUP($B56,[14]Wind!$B$7:$T$222,N$1,FALSE)</f>
        <v>1.65</v>
      </c>
      <c r="AC56" s="224">
        <f>VLOOKUP($B56,[14]Wind!$B$7:$T$222,O$1,FALSE)</f>
        <v>3445.33</v>
      </c>
      <c r="AD56" s="224">
        <f>VLOOKUP($B56,[14]Wind!$B$7:$T$222,P$1,FALSE)</f>
        <v>1.97</v>
      </c>
      <c r="AE56" s="227">
        <f>VLOOKUP($B56,[14]Wind!$B$7:$T$222,Q$1,FALSE)</f>
        <v>3658.94</v>
      </c>
      <c r="AF56" s="228">
        <f>VLOOKUP($B56,[14]Wind!$B$7:$T$222,R$1,FALSE)</f>
        <v>2.09</v>
      </c>
      <c r="AG56" s="224">
        <f>VLOOKUP($B56,[14]Wind!$B$7:$T$222,S$1,FALSE)</f>
        <v>3843.59</v>
      </c>
      <c r="AH56" s="229">
        <f>VLOOKUP($B56,[14]Wind!$B$7:$T$222,T$1,FALSE)</f>
        <v>2.2000000000000002</v>
      </c>
      <c r="AI56" s="223">
        <f>VLOOKUP($B56,'[14]Storm Surge'!$B$7:$T$222,G$1,FALSE)</f>
        <v>976.86</v>
      </c>
      <c r="AJ56" s="224">
        <f>VLOOKUP($B56,'[14]Storm Surge'!$B$7:$T$222,H$1,FALSE)</f>
        <v>0.56000000000000005</v>
      </c>
      <c r="AK56" s="227">
        <f>VLOOKUP($B56,'[14]Storm Surge'!$B$7:$T$222,I$1,FALSE)</f>
        <v>1601.54</v>
      </c>
      <c r="AL56" s="228">
        <f>VLOOKUP($B56,'[14]Storm Surge'!$B$7:$T$222,J$1,FALSE)</f>
        <v>0.92</v>
      </c>
      <c r="AM56" s="224">
        <f>VLOOKUP($B56,'[14]Storm Surge'!$B$7:$T$222,K$1,FALSE)</f>
        <v>1954.53</v>
      </c>
      <c r="AN56" s="224">
        <f>VLOOKUP($B56,'[14]Storm Surge'!$B$7:$T$222,L$1,FALSE)</f>
        <v>1.1200000000000001</v>
      </c>
      <c r="AO56" s="227">
        <f>VLOOKUP($B56,'[14]Storm Surge'!$B$7:$T$222,M$1,FALSE)</f>
        <v>2348.13</v>
      </c>
      <c r="AP56" s="228">
        <f>VLOOKUP($B56,'[14]Storm Surge'!$B$7:$T$222,N$1,FALSE)</f>
        <v>1.34</v>
      </c>
      <c r="AQ56" s="224">
        <f>VLOOKUP($B56,'[14]Storm Surge'!$B$7:$T$222,O$1,FALSE)</f>
        <v>2776.19</v>
      </c>
      <c r="AR56" s="224">
        <f>VLOOKUP($B56,'[14]Storm Surge'!$B$7:$T$222,P$1,FALSE)</f>
        <v>1.59</v>
      </c>
      <c r="AS56" s="227">
        <f>VLOOKUP($B56,'[14]Storm Surge'!$B$7:$T$222,Q$1,FALSE)</f>
        <v>2972.27</v>
      </c>
      <c r="AT56" s="228">
        <f>VLOOKUP($B56,'[14]Storm Surge'!$B$7:$T$222,R$1,FALSE)</f>
        <v>1.7</v>
      </c>
      <c r="AU56" s="224">
        <f>VLOOKUP($B56,'[14]Storm Surge'!$B$7:$T$222,S$1,FALSE)</f>
        <v>3168.35</v>
      </c>
      <c r="AV56" s="229">
        <f>VLOOKUP($B56,'[14]Storm Surge'!$B$7:$T$222,T$1,FALSE)</f>
        <v>1.81</v>
      </c>
      <c r="AW56" s="223" t="str">
        <f>VLOOKUP($B56,[14]Tsunami!$B$7:$T$222,G$1,FALSE)</f>
        <v>---</v>
      </c>
      <c r="AX56" s="224" t="str">
        <f>VLOOKUP($B56,[14]Tsunami!$B$7:$T$222,H$1,FALSE)</f>
        <v>---</v>
      </c>
      <c r="AY56" s="227" t="str">
        <f>VLOOKUP($B56,[14]Tsunami!$B$7:$T$222,I$1,FALSE)</f>
        <v>---</v>
      </c>
      <c r="AZ56" s="228" t="str">
        <f>VLOOKUP($B56,[14]Tsunami!$B$7:$T$222,J$1,FALSE)</f>
        <v>---</v>
      </c>
      <c r="BA56" s="224" t="str">
        <f>VLOOKUP($B56,[14]Tsunami!$B$7:$T$222,K$1,FALSE)</f>
        <v>---</v>
      </c>
      <c r="BB56" s="224" t="str">
        <f>VLOOKUP($B56,[14]Tsunami!$B$7:$T$222,L$1,FALSE)</f>
        <v>---</v>
      </c>
      <c r="BC56" s="227" t="str">
        <f>VLOOKUP($B56,[14]Tsunami!$B$7:$T$222,M$1,FALSE)</f>
        <v>---</v>
      </c>
      <c r="BD56" s="228" t="str">
        <f>VLOOKUP($B56,[14]Tsunami!$B$7:$T$222,N$1,FALSE)</f>
        <v>---</v>
      </c>
      <c r="BE56" s="224" t="str">
        <f>VLOOKUP($B56,[14]Tsunami!$B$7:$T$222,O$1,FALSE)</f>
        <v>---</v>
      </c>
      <c r="BF56" s="224" t="str">
        <f>VLOOKUP($B56,[14]Tsunami!$B$7:$T$222,P$1,FALSE)</f>
        <v>---</v>
      </c>
      <c r="BG56" s="227" t="str">
        <f>VLOOKUP($B56,[14]Tsunami!$B$7:$T$222,Q$1,FALSE)</f>
        <v>---</v>
      </c>
      <c r="BH56" s="228" t="str">
        <f>VLOOKUP($B56,[14]Tsunami!$B$7:$T$222,R$1,FALSE)</f>
        <v>---</v>
      </c>
      <c r="BI56" s="224" t="str">
        <f>VLOOKUP($B56,[14]Tsunami!$B$7:$T$222,S$1,FALSE)</f>
        <v>---</v>
      </c>
      <c r="BJ56" s="229" t="str">
        <f>VLOOKUP($B56,[14]Tsunami!$B$7:$T$222,T$1,FALSE)</f>
        <v>---</v>
      </c>
      <c r="BK56" s="230">
        <f>IFERROR(VLOOKUP($B56,[14]Flood!$B$7:$T$169,G$1,FALSE),"")</f>
        <v>19.786543679611647</v>
      </c>
      <c r="BL56" s="231">
        <f>IFERROR(VLOOKUP($B56,[14]Flood!$B$7:$T$169,H$1,FALSE),"")</f>
        <v>1.1311832150659246E-2</v>
      </c>
      <c r="BM56" s="232">
        <f>IFERROR(VLOOKUP($B56,[14]Flood!$B$7:$T$169,I$1,FALSE),"")</f>
        <v>47.459903229629631</v>
      </c>
      <c r="BN56" s="233">
        <f>IFERROR(VLOOKUP($B56,[14]Flood!$B$7:$T$169,J$1,FALSE),"")</f>
        <v>2.7132503175543898E-2</v>
      </c>
      <c r="BO56" s="231">
        <f>IFERROR(VLOOKUP($B56,[14]Flood!$B$7:$T$169,K$1,FALSE),"")</f>
        <v>148.00114302325582</v>
      </c>
      <c r="BP56" s="231">
        <f>IFERROR(VLOOKUP($B56,[14]Flood!$B$7:$T$169,L$1,FALSE),"")</f>
        <v>8.4611244646525433E-2</v>
      </c>
      <c r="BQ56" s="232">
        <f>IFERROR(VLOOKUP($B56,[14]Flood!$B$7:$T$169,M$1,FALSE),"")</f>
        <v>221.16628350690755</v>
      </c>
      <c r="BR56" s="233">
        <f>IFERROR(VLOOKUP($B56,[14]Flood!$B$7:$T$169,N$1,FALSE),"")</f>
        <v>0.12643925674564088</v>
      </c>
      <c r="BS56" s="231">
        <f>IFERROR(VLOOKUP($B56,[14]Flood!$B$7:$T$169,O$1,FALSE),"")</f>
        <v>345.94108541409145</v>
      </c>
      <c r="BT56" s="231">
        <f>IFERROR(VLOOKUP($B56,[14]Flood!$B$7:$T$169,P$1,FALSE),"")</f>
        <v>0.1977721604937665</v>
      </c>
      <c r="BU56" s="232">
        <f>IFERROR(VLOOKUP($B56,[14]Flood!$B$7:$T$169,Q$1,FALSE),"")</f>
        <v>536.87802491506227</v>
      </c>
      <c r="BV56" s="233">
        <f>IFERROR(VLOOKUP($B56,[14]Flood!$B$7:$T$169,R$1,FALSE),"")</f>
        <v>0.30692950732342528</v>
      </c>
      <c r="BW56" s="231">
        <f>IFERROR(VLOOKUP($B56,[14]Flood!$B$7:$T$169,S$1,FALSE),"")</f>
        <v>636.21239411098531</v>
      </c>
      <c r="BX56" s="234">
        <f>IFERROR(VLOOKUP($B56,[14]Flood!$B$7:$T$169,T$1,FALSE),"")</f>
        <v>0.36371828910008941</v>
      </c>
    </row>
    <row r="57" spans="1:76" s="119" customFormat="1" ht="14">
      <c r="A57" s="235" t="str">
        <f>'AAL mundo '!A84</f>
        <v>Europe and Central Asia</v>
      </c>
      <c r="B57" s="236" t="str">
        <f>'AAL mundo '!B84</f>
        <v>CYP</v>
      </c>
      <c r="C57" s="236" t="str">
        <f>'AAL mundo '!C84</f>
        <v>Cyprus</v>
      </c>
      <c r="D57" s="236" t="str">
        <f>'AAL mundo '!D84</f>
        <v/>
      </c>
      <c r="E57" s="237" t="str">
        <f>'AAL mundo '!E84</f>
        <v>High income: nonOECD</v>
      </c>
      <c r="F57" s="222">
        <f>'AAL mundo '!F84</f>
        <v>71610.5</v>
      </c>
      <c r="G57" s="223">
        <f>VLOOKUP($B57,[14]Earthquake!$B$7:$T$222,G$1,FALSE)</f>
        <v>66.87</v>
      </c>
      <c r="H57" s="224">
        <f>VLOOKUP($B57,[14]Earthquake!$B$7:$T$222,H$1,FALSE)</f>
        <v>0.09</v>
      </c>
      <c r="I57" s="227">
        <f>VLOOKUP($B57,[14]Earthquake!$B$7:$T$222,I$1,FALSE)</f>
        <v>198</v>
      </c>
      <c r="J57" s="228">
        <f>VLOOKUP($B57,[14]Earthquake!$B$7:$T$222,J$1,FALSE)</f>
        <v>0.28000000000000003</v>
      </c>
      <c r="K57" s="224">
        <f>VLOOKUP($B57,[14]Earthquake!$B$7:$T$222,K$1,FALSE)</f>
        <v>407.84</v>
      </c>
      <c r="L57" s="224">
        <f>VLOOKUP($B57,[14]Earthquake!$B$7:$T$222,L$1,FALSE)</f>
        <v>0.56999999999999995</v>
      </c>
      <c r="M57" s="227">
        <f>VLOOKUP($B57,[14]Earthquake!$B$7:$T$222,M$1,FALSE)</f>
        <v>924.8</v>
      </c>
      <c r="N57" s="228">
        <f>VLOOKUP($B57,[14]Earthquake!$B$7:$T$222,N$1,FALSE)</f>
        <v>1.29</v>
      </c>
      <c r="O57" s="224">
        <f>VLOOKUP($B57,[14]Earthquake!$B$7:$T$222,O$1,FALSE)</f>
        <v>1552.31</v>
      </c>
      <c r="P57" s="224">
        <f>VLOOKUP($B57,[14]Earthquake!$B$7:$T$222,P$1,FALSE)</f>
        <v>2.17</v>
      </c>
      <c r="Q57" s="227">
        <f>VLOOKUP($B57,[14]Earthquake!$B$7:$T$222,Q$1,FALSE)</f>
        <v>2401.4699999999998</v>
      </c>
      <c r="R57" s="228">
        <f>VLOOKUP($B57,[14]Earthquake!$B$7:$T$222,R$1,FALSE)</f>
        <v>3.35</v>
      </c>
      <c r="S57" s="224">
        <f>VLOOKUP($B57,[14]Earthquake!$B$7:$T$222,S$1,FALSE)</f>
        <v>2989.74</v>
      </c>
      <c r="T57" s="229">
        <f>VLOOKUP($B57,[14]Earthquake!$B$7:$T$222,T$1,FALSE)</f>
        <v>4.18</v>
      </c>
      <c r="U57" s="223" t="str">
        <f>VLOOKUP($B57,[14]Wind!$B$7:$T$222,G$1,FALSE)</f>
        <v>---</v>
      </c>
      <c r="V57" s="224" t="str">
        <f>VLOOKUP($B57,[14]Wind!$B$7:$T$222,H$1,FALSE)</f>
        <v>---</v>
      </c>
      <c r="W57" s="227" t="str">
        <f>VLOOKUP($B57,[14]Wind!$B$7:$T$222,I$1,FALSE)</f>
        <v>---</v>
      </c>
      <c r="X57" s="228" t="str">
        <f>VLOOKUP($B57,[14]Wind!$B$7:$T$222,J$1,FALSE)</f>
        <v>---</v>
      </c>
      <c r="Y57" s="224" t="str">
        <f>VLOOKUP($B57,[14]Wind!$B$7:$T$222,K$1,FALSE)</f>
        <v>---</v>
      </c>
      <c r="Z57" s="224" t="str">
        <f>VLOOKUP($B57,[14]Wind!$B$7:$T$222,L$1,FALSE)</f>
        <v>---</v>
      </c>
      <c r="AA57" s="227" t="str">
        <f>VLOOKUP($B57,[14]Wind!$B$7:$T$222,M$1,FALSE)</f>
        <v>---</v>
      </c>
      <c r="AB57" s="228" t="str">
        <f>VLOOKUP($B57,[14]Wind!$B$7:$T$222,N$1,FALSE)</f>
        <v>---</v>
      </c>
      <c r="AC57" s="224" t="str">
        <f>VLOOKUP($B57,[14]Wind!$B$7:$T$222,O$1,FALSE)</f>
        <v>---</v>
      </c>
      <c r="AD57" s="224" t="str">
        <f>VLOOKUP($B57,[14]Wind!$B$7:$T$222,P$1,FALSE)</f>
        <v>---</v>
      </c>
      <c r="AE57" s="227" t="str">
        <f>VLOOKUP($B57,[14]Wind!$B$7:$T$222,Q$1,FALSE)</f>
        <v>---</v>
      </c>
      <c r="AF57" s="228" t="str">
        <f>VLOOKUP($B57,[14]Wind!$B$7:$T$222,R$1,FALSE)</f>
        <v>---</v>
      </c>
      <c r="AG57" s="224" t="str">
        <f>VLOOKUP($B57,[14]Wind!$B$7:$T$222,S$1,FALSE)</f>
        <v>---</v>
      </c>
      <c r="AH57" s="229" t="str">
        <f>VLOOKUP($B57,[14]Wind!$B$7:$T$222,T$1,FALSE)</f>
        <v>---</v>
      </c>
      <c r="AI57" s="223" t="str">
        <f>VLOOKUP($B57,'[14]Storm Surge'!$B$7:$T$222,G$1,FALSE)</f>
        <v>---</v>
      </c>
      <c r="AJ57" s="224" t="str">
        <f>VLOOKUP($B57,'[14]Storm Surge'!$B$7:$T$222,H$1,FALSE)</f>
        <v>---</v>
      </c>
      <c r="AK57" s="227" t="str">
        <f>VLOOKUP($B57,'[14]Storm Surge'!$B$7:$T$222,I$1,FALSE)</f>
        <v>---</v>
      </c>
      <c r="AL57" s="228" t="str">
        <f>VLOOKUP($B57,'[14]Storm Surge'!$B$7:$T$222,J$1,FALSE)</f>
        <v>---</v>
      </c>
      <c r="AM57" s="224" t="str">
        <f>VLOOKUP($B57,'[14]Storm Surge'!$B$7:$T$222,K$1,FALSE)</f>
        <v>---</v>
      </c>
      <c r="AN57" s="224" t="str">
        <f>VLOOKUP($B57,'[14]Storm Surge'!$B$7:$T$222,L$1,FALSE)</f>
        <v>---</v>
      </c>
      <c r="AO57" s="227" t="str">
        <f>VLOOKUP($B57,'[14]Storm Surge'!$B$7:$T$222,M$1,FALSE)</f>
        <v>---</v>
      </c>
      <c r="AP57" s="228" t="str">
        <f>VLOOKUP($B57,'[14]Storm Surge'!$B$7:$T$222,N$1,FALSE)</f>
        <v>---</v>
      </c>
      <c r="AQ57" s="224" t="str">
        <f>VLOOKUP($B57,'[14]Storm Surge'!$B$7:$T$222,O$1,FALSE)</f>
        <v>---</v>
      </c>
      <c r="AR57" s="224" t="str">
        <f>VLOOKUP($B57,'[14]Storm Surge'!$B$7:$T$222,P$1,FALSE)</f>
        <v>---</v>
      </c>
      <c r="AS57" s="227" t="str">
        <f>VLOOKUP($B57,'[14]Storm Surge'!$B$7:$T$222,Q$1,FALSE)</f>
        <v>---</v>
      </c>
      <c r="AT57" s="228" t="str">
        <f>VLOOKUP($B57,'[14]Storm Surge'!$B$7:$T$222,R$1,FALSE)</f>
        <v>---</v>
      </c>
      <c r="AU57" s="224" t="str">
        <f>VLOOKUP($B57,'[14]Storm Surge'!$B$7:$T$222,S$1,FALSE)</f>
        <v>---</v>
      </c>
      <c r="AV57" s="229" t="str">
        <f>VLOOKUP($B57,'[14]Storm Surge'!$B$7:$T$222,T$1,FALSE)</f>
        <v>---</v>
      </c>
      <c r="AW57" s="223" t="str">
        <f>VLOOKUP($B57,[14]Tsunami!$B$7:$T$222,G$1,FALSE)</f>
        <v>---</v>
      </c>
      <c r="AX57" s="224" t="str">
        <f>VLOOKUP($B57,[14]Tsunami!$B$7:$T$222,H$1,FALSE)</f>
        <v>---</v>
      </c>
      <c r="AY57" s="227" t="str">
        <f>VLOOKUP($B57,[14]Tsunami!$B$7:$T$222,I$1,FALSE)</f>
        <v>---</v>
      </c>
      <c r="AZ57" s="228" t="str">
        <f>VLOOKUP($B57,[14]Tsunami!$B$7:$T$222,J$1,FALSE)</f>
        <v>---</v>
      </c>
      <c r="BA57" s="224" t="str">
        <f>VLOOKUP($B57,[14]Tsunami!$B$7:$T$222,K$1,FALSE)</f>
        <v>---</v>
      </c>
      <c r="BB57" s="224" t="str">
        <f>VLOOKUP($B57,[14]Tsunami!$B$7:$T$222,L$1,FALSE)</f>
        <v>---</v>
      </c>
      <c r="BC57" s="227">
        <f>VLOOKUP($B57,[14]Tsunami!$B$7:$T$222,M$1,FALSE)</f>
        <v>0.05</v>
      </c>
      <c r="BD57" s="228">
        <f>VLOOKUP($B57,[14]Tsunami!$B$7:$T$222,N$1,FALSE)</f>
        <v>0</v>
      </c>
      <c r="BE57" s="224">
        <f>VLOOKUP($B57,[14]Tsunami!$B$7:$T$222,O$1,FALSE)</f>
        <v>1.4</v>
      </c>
      <c r="BF57" s="224">
        <f>VLOOKUP($B57,[14]Tsunami!$B$7:$T$222,P$1,FALSE)</f>
        <v>0</v>
      </c>
      <c r="BG57" s="227">
        <f>VLOOKUP($B57,[14]Tsunami!$B$7:$T$222,Q$1,FALSE)</f>
        <v>21.19</v>
      </c>
      <c r="BH57" s="228">
        <f>VLOOKUP($B57,[14]Tsunami!$B$7:$T$222,R$1,FALSE)</f>
        <v>0.03</v>
      </c>
      <c r="BI57" s="224">
        <f>VLOOKUP($B57,[14]Tsunami!$B$7:$T$222,S$1,FALSE)</f>
        <v>74.2</v>
      </c>
      <c r="BJ57" s="229">
        <f>VLOOKUP($B57,[14]Tsunami!$B$7:$T$222,T$1,FALSE)</f>
        <v>0.1</v>
      </c>
      <c r="BK57" s="230" t="str">
        <f>IFERROR(VLOOKUP($B57,[14]Flood!$B$7:$T$169,G$1,FALSE),"")</f>
        <v>---</v>
      </c>
      <c r="BL57" s="231" t="str">
        <f>IFERROR(VLOOKUP($B57,[14]Flood!$B$7:$T$169,H$1,FALSE),"")</f>
        <v>---</v>
      </c>
      <c r="BM57" s="232" t="str">
        <f>IFERROR(VLOOKUP($B57,[14]Flood!$B$7:$T$169,I$1,FALSE),"")</f>
        <v>---</v>
      </c>
      <c r="BN57" s="233" t="str">
        <f>IFERROR(VLOOKUP($B57,[14]Flood!$B$7:$T$169,J$1,FALSE),"")</f>
        <v>---</v>
      </c>
      <c r="BO57" s="231" t="str">
        <f>IFERROR(VLOOKUP($B57,[14]Flood!$B$7:$T$169,K$1,FALSE),"")</f>
        <v>---</v>
      </c>
      <c r="BP57" s="231" t="str">
        <f>IFERROR(VLOOKUP($B57,[14]Flood!$B$7:$T$169,L$1,FALSE),"")</f>
        <v>---</v>
      </c>
      <c r="BQ57" s="232">
        <f>IFERROR(VLOOKUP($B57,[14]Flood!$B$7:$T$169,M$1,FALSE),"")</f>
        <v>0.83227451291611187</v>
      </c>
      <c r="BR57" s="233">
        <f>IFERROR(VLOOKUP($B57,[14]Flood!$B$7:$T$169,N$1,FALSE),"")</f>
        <v>1.1622241332152573E-3</v>
      </c>
      <c r="BS57" s="231">
        <f>IFERROR(VLOOKUP($B57,[14]Flood!$B$7:$T$169,O$1,FALSE),"")</f>
        <v>1.0009899870967742</v>
      </c>
      <c r="BT57" s="231">
        <f>IFERROR(VLOOKUP($B57,[14]Flood!$B$7:$T$169,P$1,FALSE),"")</f>
        <v>1.3978257198270843E-3</v>
      </c>
      <c r="BU57" s="232">
        <f>IFERROR(VLOOKUP($B57,[14]Flood!$B$7:$T$169,Q$1,FALSE),"")</f>
        <v>1.4456803347457627</v>
      </c>
      <c r="BV57" s="233">
        <f>IFERROR(VLOOKUP($B57,[14]Flood!$B$7:$T$169,R$1,FALSE),"")</f>
        <v>2.0188105581524533E-3</v>
      </c>
      <c r="BW57" s="231">
        <f>IFERROR(VLOOKUP($B57,[14]Flood!$B$7:$T$169,S$1,FALSE),"")</f>
        <v>2.7698331167372885</v>
      </c>
      <c r="BX57" s="234">
        <f>IFERROR(VLOOKUP($B57,[14]Flood!$B$7:$T$169,T$1,FALSE),"")</f>
        <v>3.867914784476143E-3</v>
      </c>
    </row>
    <row r="58" spans="1:76" s="119" customFormat="1" ht="14">
      <c r="A58" s="235" t="str">
        <f>'AAL mundo '!A85</f>
        <v>Europe and Central Asia</v>
      </c>
      <c r="B58" s="236" t="str">
        <f>'AAL mundo '!B85</f>
        <v>CZE</v>
      </c>
      <c r="C58" s="236" t="str">
        <f>'AAL mundo '!C85</f>
        <v>Czech Republic</v>
      </c>
      <c r="D58" s="236" t="str">
        <f>'AAL mundo '!D85</f>
        <v/>
      </c>
      <c r="E58" s="237" t="str">
        <f>'AAL mundo '!E85</f>
        <v>High income: OECD</v>
      </c>
      <c r="F58" s="222">
        <f>'AAL mundo '!F85</f>
        <v>1007260</v>
      </c>
      <c r="G58" s="223">
        <f>VLOOKUP($B58,[14]Earthquake!$B$7:$T$222,G$1,FALSE)</f>
        <v>376.54</v>
      </c>
      <c r="H58" s="224">
        <f>VLOOKUP($B58,[14]Earthquake!$B$7:$T$222,H$1,FALSE)</f>
        <v>0.04</v>
      </c>
      <c r="I58" s="227">
        <f>VLOOKUP($B58,[14]Earthquake!$B$7:$T$222,I$1,FALSE)</f>
        <v>699.14</v>
      </c>
      <c r="J58" s="228">
        <f>VLOOKUP($B58,[14]Earthquake!$B$7:$T$222,J$1,FALSE)</f>
        <v>7.0000000000000007E-2</v>
      </c>
      <c r="K58" s="224">
        <f>VLOOKUP($B58,[14]Earthquake!$B$7:$T$222,K$1,FALSE)</f>
        <v>1165.73</v>
      </c>
      <c r="L58" s="224">
        <f>VLOOKUP($B58,[14]Earthquake!$B$7:$T$222,L$1,FALSE)</f>
        <v>0.12</v>
      </c>
      <c r="M58" s="227">
        <f>VLOOKUP($B58,[14]Earthquake!$B$7:$T$222,M$1,FALSE)</f>
        <v>2545.33</v>
      </c>
      <c r="N58" s="228">
        <f>VLOOKUP($B58,[14]Earthquake!$B$7:$T$222,N$1,FALSE)</f>
        <v>0.25</v>
      </c>
      <c r="O58" s="224">
        <f>VLOOKUP($B58,[14]Earthquake!$B$7:$T$222,O$1,FALSE)</f>
        <v>4557.63</v>
      </c>
      <c r="P58" s="224">
        <f>VLOOKUP($B58,[14]Earthquake!$B$7:$T$222,P$1,FALSE)</f>
        <v>0.45</v>
      </c>
      <c r="Q58" s="227">
        <f>VLOOKUP($B58,[14]Earthquake!$B$7:$T$222,Q$1,FALSE)</f>
        <v>7667.18</v>
      </c>
      <c r="R58" s="228">
        <f>VLOOKUP($B58,[14]Earthquake!$B$7:$T$222,R$1,FALSE)</f>
        <v>0.76</v>
      </c>
      <c r="S58" s="224">
        <f>VLOOKUP($B58,[14]Earthquake!$B$7:$T$222,S$1,FALSE)</f>
        <v>9988.6</v>
      </c>
      <c r="T58" s="229">
        <f>VLOOKUP($B58,[14]Earthquake!$B$7:$T$222,T$1,FALSE)</f>
        <v>0.99</v>
      </c>
      <c r="U58" s="223" t="str">
        <f>VLOOKUP($B58,[14]Wind!$B$7:$T$222,G$1,FALSE)</f>
        <v>---</v>
      </c>
      <c r="V58" s="224" t="str">
        <f>VLOOKUP($B58,[14]Wind!$B$7:$T$222,H$1,FALSE)</f>
        <v>---</v>
      </c>
      <c r="W58" s="227" t="str">
        <f>VLOOKUP($B58,[14]Wind!$B$7:$T$222,I$1,FALSE)</f>
        <v>---</v>
      </c>
      <c r="X58" s="228" t="str">
        <f>VLOOKUP($B58,[14]Wind!$B$7:$T$222,J$1,FALSE)</f>
        <v>---</v>
      </c>
      <c r="Y58" s="224" t="str">
        <f>VLOOKUP($B58,[14]Wind!$B$7:$T$222,K$1,FALSE)</f>
        <v>---</v>
      </c>
      <c r="Z58" s="224" t="str">
        <f>VLOOKUP($B58,[14]Wind!$B$7:$T$222,L$1,FALSE)</f>
        <v>---</v>
      </c>
      <c r="AA58" s="227" t="str">
        <f>VLOOKUP($B58,[14]Wind!$B$7:$T$222,M$1,FALSE)</f>
        <v>---</v>
      </c>
      <c r="AB58" s="228" t="str">
        <f>VLOOKUP($B58,[14]Wind!$B$7:$T$222,N$1,FALSE)</f>
        <v>---</v>
      </c>
      <c r="AC58" s="224" t="str">
        <f>VLOOKUP($B58,[14]Wind!$B$7:$T$222,O$1,FALSE)</f>
        <v>---</v>
      </c>
      <c r="AD58" s="224" t="str">
        <f>VLOOKUP($B58,[14]Wind!$B$7:$T$222,P$1,FALSE)</f>
        <v>---</v>
      </c>
      <c r="AE58" s="227" t="str">
        <f>VLOOKUP($B58,[14]Wind!$B$7:$T$222,Q$1,FALSE)</f>
        <v>---</v>
      </c>
      <c r="AF58" s="228" t="str">
        <f>VLOOKUP($B58,[14]Wind!$B$7:$T$222,R$1,FALSE)</f>
        <v>---</v>
      </c>
      <c r="AG58" s="224" t="str">
        <f>VLOOKUP($B58,[14]Wind!$B$7:$T$222,S$1,FALSE)</f>
        <v>---</v>
      </c>
      <c r="AH58" s="229" t="str">
        <f>VLOOKUP($B58,[14]Wind!$B$7:$T$222,T$1,FALSE)</f>
        <v>---</v>
      </c>
      <c r="AI58" s="223" t="str">
        <f>VLOOKUP($B58,'[14]Storm Surge'!$B$7:$T$222,G$1,FALSE)</f>
        <v>---</v>
      </c>
      <c r="AJ58" s="224" t="str">
        <f>VLOOKUP($B58,'[14]Storm Surge'!$B$7:$T$222,H$1,FALSE)</f>
        <v>---</v>
      </c>
      <c r="AK58" s="227" t="str">
        <f>VLOOKUP($B58,'[14]Storm Surge'!$B$7:$T$222,I$1,FALSE)</f>
        <v>---</v>
      </c>
      <c r="AL58" s="228" t="str">
        <f>VLOOKUP($B58,'[14]Storm Surge'!$B$7:$T$222,J$1,FALSE)</f>
        <v>---</v>
      </c>
      <c r="AM58" s="224" t="str">
        <f>VLOOKUP($B58,'[14]Storm Surge'!$B$7:$T$222,K$1,FALSE)</f>
        <v>---</v>
      </c>
      <c r="AN58" s="224" t="str">
        <f>VLOOKUP($B58,'[14]Storm Surge'!$B$7:$T$222,L$1,FALSE)</f>
        <v>---</v>
      </c>
      <c r="AO58" s="227" t="str">
        <f>VLOOKUP($B58,'[14]Storm Surge'!$B$7:$T$222,M$1,FALSE)</f>
        <v>---</v>
      </c>
      <c r="AP58" s="228" t="str">
        <f>VLOOKUP($B58,'[14]Storm Surge'!$B$7:$T$222,N$1,FALSE)</f>
        <v>---</v>
      </c>
      <c r="AQ58" s="224" t="str">
        <f>VLOOKUP($B58,'[14]Storm Surge'!$B$7:$T$222,O$1,FALSE)</f>
        <v>---</v>
      </c>
      <c r="AR58" s="224" t="str">
        <f>VLOOKUP($B58,'[14]Storm Surge'!$B$7:$T$222,P$1,FALSE)</f>
        <v>---</v>
      </c>
      <c r="AS58" s="227" t="str">
        <f>VLOOKUP($B58,'[14]Storm Surge'!$B$7:$T$222,Q$1,FALSE)</f>
        <v>---</v>
      </c>
      <c r="AT58" s="228" t="str">
        <f>VLOOKUP($B58,'[14]Storm Surge'!$B$7:$T$222,R$1,FALSE)</f>
        <v>---</v>
      </c>
      <c r="AU58" s="224" t="str">
        <f>VLOOKUP($B58,'[14]Storm Surge'!$B$7:$T$222,S$1,FALSE)</f>
        <v>---</v>
      </c>
      <c r="AV58" s="229" t="str">
        <f>VLOOKUP($B58,'[14]Storm Surge'!$B$7:$T$222,T$1,FALSE)</f>
        <v>---</v>
      </c>
      <c r="AW58" s="223" t="str">
        <f>VLOOKUP($B58,[14]Tsunami!$B$7:$T$222,G$1,FALSE)</f>
        <v>---</v>
      </c>
      <c r="AX58" s="224" t="str">
        <f>VLOOKUP($B58,[14]Tsunami!$B$7:$T$222,H$1,FALSE)</f>
        <v>---</v>
      </c>
      <c r="AY58" s="227" t="str">
        <f>VLOOKUP($B58,[14]Tsunami!$B$7:$T$222,I$1,FALSE)</f>
        <v>---</v>
      </c>
      <c r="AZ58" s="228" t="str">
        <f>VLOOKUP($B58,[14]Tsunami!$B$7:$T$222,J$1,FALSE)</f>
        <v>---</v>
      </c>
      <c r="BA58" s="224" t="str">
        <f>VLOOKUP($B58,[14]Tsunami!$B$7:$T$222,K$1,FALSE)</f>
        <v>---</v>
      </c>
      <c r="BB58" s="224" t="str">
        <f>VLOOKUP($B58,[14]Tsunami!$B$7:$T$222,L$1,FALSE)</f>
        <v>---</v>
      </c>
      <c r="BC58" s="227" t="str">
        <f>VLOOKUP($B58,[14]Tsunami!$B$7:$T$222,M$1,FALSE)</f>
        <v>---</v>
      </c>
      <c r="BD58" s="228" t="str">
        <f>VLOOKUP($B58,[14]Tsunami!$B$7:$T$222,N$1,FALSE)</f>
        <v>---</v>
      </c>
      <c r="BE58" s="224" t="str">
        <f>VLOOKUP($B58,[14]Tsunami!$B$7:$T$222,O$1,FALSE)</f>
        <v>---</v>
      </c>
      <c r="BF58" s="224" t="str">
        <f>VLOOKUP($B58,[14]Tsunami!$B$7:$T$222,P$1,FALSE)</f>
        <v>---</v>
      </c>
      <c r="BG58" s="227" t="str">
        <f>VLOOKUP($B58,[14]Tsunami!$B$7:$T$222,Q$1,FALSE)</f>
        <v>---</v>
      </c>
      <c r="BH58" s="228" t="str">
        <f>VLOOKUP($B58,[14]Tsunami!$B$7:$T$222,R$1,FALSE)</f>
        <v>---</v>
      </c>
      <c r="BI58" s="224" t="str">
        <f>VLOOKUP($B58,[14]Tsunami!$B$7:$T$222,S$1,FALSE)</f>
        <v>---</v>
      </c>
      <c r="BJ58" s="229" t="str">
        <f>VLOOKUP($B58,[14]Tsunami!$B$7:$T$222,T$1,FALSE)</f>
        <v>---</v>
      </c>
      <c r="BK58" s="230">
        <f>IFERROR(VLOOKUP($B58,[14]Flood!$B$7:$T$169,G$1,FALSE),"")</f>
        <v>1305.586531684492</v>
      </c>
      <c r="BL58" s="231">
        <f>IFERROR(VLOOKUP($B58,[14]Flood!$B$7:$T$169,H$1,FALSE),"")</f>
        <v>0.12961762918059808</v>
      </c>
      <c r="BM58" s="232">
        <f>IFERROR(VLOOKUP($B58,[14]Flood!$B$7:$T$169,I$1,FALSE),"")</f>
        <v>2781.6541328210756</v>
      </c>
      <c r="BN58" s="233">
        <f>IFERROR(VLOOKUP($B58,[14]Flood!$B$7:$T$169,J$1,FALSE),"")</f>
        <v>0.27616048813822408</v>
      </c>
      <c r="BO58" s="231">
        <f>IFERROR(VLOOKUP($B58,[14]Flood!$B$7:$T$169,K$1,FALSE),"")</f>
        <v>4771.5403701702244</v>
      </c>
      <c r="BP58" s="231">
        <f>IFERROR(VLOOKUP($B58,[14]Flood!$B$7:$T$169,L$1,FALSE),"")</f>
        <v>0.47371486708200705</v>
      </c>
      <c r="BQ58" s="232">
        <f>IFERROR(VLOOKUP($B58,[14]Flood!$B$7:$T$169,M$1,FALSE),"")</f>
        <v>18261.261993216282</v>
      </c>
      <c r="BR58" s="233">
        <f>IFERROR(VLOOKUP($B58,[14]Flood!$B$7:$T$169,N$1,FALSE),"")</f>
        <v>1.8129640801001015</v>
      </c>
      <c r="BS58" s="231">
        <f>IFERROR(VLOOKUP($B58,[14]Flood!$B$7:$T$169,O$1,FALSE),"")</f>
        <v>26930.872764550266</v>
      </c>
      <c r="BT58" s="231">
        <f>IFERROR(VLOOKUP($B58,[14]Flood!$B$7:$T$169,P$1,FALSE),"")</f>
        <v>2.6736763858934403</v>
      </c>
      <c r="BU58" s="232">
        <f>IFERROR(VLOOKUP($B58,[14]Flood!$B$7:$T$169,Q$1,FALSE),"")</f>
        <v>38215.631513622604</v>
      </c>
      <c r="BV58" s="233">
        <f>IFERROR(VLOOKUP($B58,[14]Flood!$B$7:$T$169,R$1,FALSE),"")</f>
        <v>3.7940185764968928</v>
      </c>
      <c r="BW58" s="231">
        <f>IFERROR(VLOOKUP($B58,[14]Flood!$B$7:$T$169,S$1,FALSE),"")</f>
        <v>42575.218208879916</v>
      </c>
      <c r="BX58" s="234">
        <f>IFERROR(VLOOKUP($B58,[14]Flood!$B$7:$T$169,T$1,FALSE),"")</f>
        <v>4.2268349987967273</v>
      </c>
    </row>
    <row r="59" spans="1:76" s="119" customFormat="1" ht="14">
      <c r="A59" s="235" t="str">
        <f>'AAL mundo '!A86</f>
        <v>East Asia and the Pacific</v>
      </c>
      <c r="B59" s="236" t="str">
        <f>'AAL mundo '!B86</f>
        <v>KOR</v>
      </c>
      <c r="C59" s="236" t="str">
        <f>'AAL mundo '!C86</f>
        <v>Democratic People's Republic of Korea</v>
      </c>
      <c r="D59" s="236" t="str">
        <f>'AAL mundo '!D86</f>
        <v/>
      </c>
      <c r="E59" s="237" t="str">
        <f>'AAL mundo '!E86</f>
        <v>High income: OECD</v>
      </c>
      <c r="F59" s="222">
        <f>'AAL mundo '!F86</f>
        <v>5538600</v>
      </c>
      <c r="G59" s="223" t="str">
        <f>VLOOKUP($B59,[14]Earthquake!$B$7:$T$222,G$1,FALSE)</f>
        <v>---</v>
      </c>
      <c r="H59" s="224" t="str">
        <f>VLOOKUP($B59,[14]Earthquake!$B$7:$T$222,H$1,FALSE)</f>
        <v>---</v>
      </c>
      <c r="I59" s="227" t="str">
        <f>VLOOKUP($B59,[14]Earthquake!$B$7:$T$222,I$1,FALSE)</f>
        <v>---</v>
      </c>
      <c r="J59" s="228" t="str">
        <f>VLOOKUP($B59,[14]Earthquake!$B$7:$T$222,J$1,FALSE)</f>
        <v>---</v>
      </c>
      <c r="K59" s="224" t="str">
        <f>VLOOKUP($B59,[14]Earthquake!$B$7:$T$222,K$1,FALSE)</f>
        <v>---</v>
      </c>
      <c r="L59" s="224" t="str">
        <f>VLOOKUP($B59,[14]Earthquake!$B$7:$T$222,L$1,FALSE)</f>
        <v>---</v>
      </c>
      <c r="M59" s="227" t="str">
        <f>VLOOKUP($B59,[14]Earthquake!$B$7:$T$222,M$1,FALSE)</f>
        <v>---</v>
      </c>
      <c r="N59" s="228" t="str">
        <f>VLOOKUP($B59,[14]Earthquake!$B$7:$T$222,N$1,FALSE)</f>
        <v>---</v>
      </c>
      <c r="O59" s="224" t="str">
        <f>VLOOKUP($B59,[14]Earthquake!$B$7:$T$222,O$1,FALSE)</f>
        <v>---</v>
      </c>
      <c r="P59" s="224" t="str">
        <f>VLOOKUP($B59,[14]Earthquake!$B$7:$T$222,P$1,FALSE)</f>
        <v>---</v>
      </c>
      <c r="Q59" s="227" t="str">
        <f>VLOOKUP($B59,[14]Earthquake!$B$7:$T$222,Q$1,FALSE)</f>
        <v>---</v>
      </c>
      <c r="R59" s="228" t="str">
        <f>VLOOKUP($B59,[14]Earthquake!$B$7:$T$222,R$1,FALSE)</f>
        <v>---</v>
      </c>
      <c r="S59" s="224" t="str">
        <f>VLOOKUP($B59,[14]Earthquake!$B$7:$T$222,S$1,FALSE)</f>
        <v>---</v>
      </c>
      <c r="T59" s="229" t="str">
        <f>VLOOKUP($B59,[14]Earthquake!$B$7:$T$222,T$1,FALSE)</f>
        <v>---</v>
      </c>
      <c r="U59" s="223">
        <f>VLOOKUP($B59,[14]Wind!$B$7:$T$222,G$1,FALSE)</f>
        <v>339.87</v>
      </c>
      <c r="V59" s="224">
        <f>VLOOKUP($B59,[14]Wind!$B$7:$T$222,H$1,FALSE)</f>
        <v>0.01</v>
      </c>
      <c r="W59" s="227">
        <f>VLOOKUP($B59,[14]Wind!$B$7:$T$222,I$1,FALSE)</f>
        <v>849.52</v>
      </c>
      <c r="X59" s="228">
        <f>VLOOKUP($B59,[14]Wind!$B$7:$T$222,J$1,FALSE)</f>
        <v>0.02</v>
      </c>
      <c r="Y59" s="224">
        <f>VLOOKUP($B59,[14]Wind!$B$7:$T$222,K$1,FALSE)</f>
        <v>1105.1300000000001</v>
      </c>
      <c r="Z59" s="224">
        <f>VLOOKUP($B59,[14]Wind!$B$7:$T$222,L$1,FALSE)</f>
        <v>0.02</v>
      </c>
      <c r="AA59" s="227">
        <f>VLOOKUP($B59,[14]Wind!$B$7:$T$222,M$1,FALSE)</f>
        <v>1408.73</v>
      </c>
      <c r="AB59" s="228">
        <f>VLOOKUP($B59,[14]Wind!$B$7:$T$222,N$1,FALSE)</f>
        <v>0.03</v>
      </c>
      <c r="AC59" s="224">
        <f>VLOOKUP($B59,[14]Wind!$B$7:$T$222,O$1,FALSE)</f>
        <v>1499.89</v>
      </c>
      <c r="AD59" s="224">
        <f>VLOOKUP($B59,[14]Wind!$B$7:$T$222,P$1,FALSE)</f>
        <v>0.03</v>
      </c>
      <c r="AE59" s="227">
        <f>VLOOKUP($B59,[14]Wind!$B$7:$T$222,Q$1,FALSE)</f>
        <v>1680.13</v>
      </c>
      <c r="AF59" s="228">
        <f>VLOOKUP($B59,[14]Wind!$B$7:$T$222,R$1,FALSE)</f>
        <v>0.03</v>
      </c>
      <c r="AG59" s="224">
        <f>VLOOKUP($B59,[14]Wind!$B$7:$T$222,S$1,FALSE)</f>
        <v>1860.37</v>
      </c>
      <c r="AH59" s="229">
        <f>VLOOKUP($B59,[14]Wind!$B$7:$T$222,T$1,FALSE)</f>
        <v>0.03</v>
      </c>
      <c r="AI59" s="223">
        <f>VLOOKUP($B59,'[14]Storm Surge'!$B$7:$T$222,G$1,FALSE)</f>
        <v>32448.799999999999</v>
      </c>
      <c r="AJ59" s="224">
        <f>VLOOKUP($B59,'[14]Storm Surge'!$B$7:$T$222,H$1,FALSE)</f>
        <v>0.59</v>
      </c>
      <c r="AK59" s="227">
        <f>VLOOKUP($B59,'[14]Storm Surge'!$B$7:$T$222,I$1,FALSE)</f>
        <v>44607.99</v>
      </c>
      <c r="AL59" s="228">
        <f>VLOOKUP($B59,'[14]Storm Surge'!$B$7:$T$222,J$1,FALSE)</f>
        <v>0.81</v>
      </c>
      <c r="AM59" s="224">
        <f>VLOOKUP($B59,'[14]Storm Surge'!$B$7:$T$222,K$1,FALSE)</f>
        <v>50115.44</v>
      </c>
      <c r="AN59" s="224">
        <f>VLOOKUP($B59,'[14]Storm Surge'!$B$7:$T$222,L$1,FALSE)</f>
        <v>0.9</v>
      </c>
      <c r="AO59" s="227">
        <f>VLOOKUP($B59,'[14]Storm Surge'!$B$7:$T$222,M$1,FALSE)</f>
        <v>58999.94</v>
      </c>
      <c r="AP59" s="228">
        <f>VLOOKUP($B59,'[14]Storm Surge'!$B$7:$T$222,N$1,FALSE)</f>
        <v>1.07</v>
      </c>
      <c r="AQ59" s="224">
        <f>VLOOKUP($B59,'[14]Storm Surge'!$B$7:$T$222,O$1,FALSE)</f>
        <v>60040.480000000003</v>
      </c>
      <c r="AR59" s="224">
        <f>VLOOKUP($B59,'[14]Storm Surge'!$B$7:$T$222,P$1,FALSE)</f>
        <v>1.08</v>
      </c>
      <c r="AS59" s="227">
        <f>VLOOKUP($B59,'[14]Storm Surge'!$B$7:$T$222,Q$1,FALSE)</f>
        <v>62121.55</v>
      </c>
      <c r="AT59" s="228">
        <f>VLOOKUP($B59,'[14]Storm Surge'!$B$7:$T$222,R$1,FALSE)</f>
        <v>1.1200000000000001</v>
      </c>
      <c r="AU59" s="224">
        <f>VLOOKUP($B59,'[14]Storm Surge'!$B$7:$T$222,S$1,FALSE)</f>
        <v>64202.62</v>
      </c>
      <c r="AV59" s="229">
        <f>VLOOKUP($B59,'[14]Storm Surge'!$B$7:$T$222,T$1,FALSE)</f>
        <v>1.1599999999999999</v>
      </c>
      <c r="AW59" s="223" t="str">
        <f>VLOOKUP($B59,[14]Tsunami!$B$7:$T$222,G$1,FALSE)</f>
        <v>---</v>
      </c>
      <c r="AX59" s="224" t="str">
        <f>VLOOKUP($B59,[14]Tsunami!$B$7:$T$222,H$1,FALSE)</f>
        <v>---</v>
      </c>
      <c r="AY59" s="227" t="str">
        <f>VLOOKUP($B59,[14]Tsunami!$B$7:$T$222,I$1,FALSE)</f>
        <v>---</v>
      </c>
      <c r="AZ59" s="228" t="str">
        <f>VLOOKUP($B59,[14]Tsunami!$B$7:$T$222,J$1,FALSE)</f>
        <v>---</v>
      </c>
      <c r="BA59" s="224" t="str">
        <f>VLOOKUP($B59,[14]Tsunami!$B$7:$T$222,K$1,FALSE)</f>
        <v>---</v>
      </c>
      <c r="BB59" s="224" t="str">
        <f>VLOOKUP($B59,[14]Tsunami!$B$7:$T$222,L$1,FALSE)</f>
        <v>---</v>
      </c>
      <c r="BC59" s="227" t="str">
        <f>VLOOKUP($B59,[14]Tsunami!$B$7:$T$222,M$1,FALSE)</f>
        <v>---</v>
      </c>
      <c r="BD59" s="228" t="str">
        <f>VLOOKUP($B59,[14]Tsunami!$B$7:$T$222,N$1,FALSE)</f>
        <v>---</v>
      </c>
      <c r="BE59" s="224" t="str">
        <f>VLOOKUP($B59,[14]Tsunami!$B$7:$T$222,O$1,FALSE)</f>
        <v>---</v>
      </c>
      <c r="BF59" s="224" t="str">
        <f>VLOOKUP($B59,[14]Tsunami!$B$7:$T$222,P$1,FALSE)</f>
        <v>---</v>
      </c>
      <c r="BG59" s="227" t="str">
        <f>VLOOKUP($B59,[14]Tsunami!$B$7:$T$222,Q$1,FALSE)</f>
        <v>---</v>
      </c>
      <c r="BH59" s="228" t="str">
        <f>VLOOKUP($B59,[14]Tsunami!$B$7:$T$222,R$1,FALSE)</f>
        <v>---</v>
      </c>
      <c r="BI59" s="224" t="str">
        <f>VLOOKUP($B59,[14]Tsunami!$B$7:$T$222,S$1,FALSE)</f>
        <v>---</v>
      </c>
      <c r="BJ59" s="229" t="str">
        <f>VLOOKUP($B59,[14]Tsunami!$B$7:$T$222,T$1,FALSE)</f>
        <v>---</v>
      </c>
      <c r="BK59" s="230">
        <f>IFERROR(VLOOKUP($B59,[14]Flood!$B$7:$T$169,G$1,FALSE),"")</f>
        <v>905.20515443708609</v>
      </c>
      <c r="BL59" s="231">
        <f>IFERROR(VLOOKUP($B59,[14]Flood!$B$7:$T$169,H$1,FALSE),"")</f>
        <v>1.634357336577991E-2</v>
      </c>
      <c r="BM59" s="232">
        <f>IFERROR(VLOOKUP($B59,[14]Flood!$B$7:$T$169,I$1,FALSE),"")</f>
        <v>14087.947375</v>
      </c>
      <c r="BN59" s="233">
        <f>IFERROR(VLOOKUP($B59,[14]Flood!$B$7:$T$169,J$1,FALSE),"")</f>
        <v>0.25435935750911781</v>
      </c>
      <c r="BO59" s="231">
        <f>IFERROR(VLOOKUP($B59,[14]Flood!$B$7:$T$169,K$1,FALSE),"")</f>
        <v>40900.008068459654</v>
      </c>
      <c r="BP59" s="231">
        <f>IFERROR(VLOOKUP($B59,[14]Flood!$B$7:$T$169,L$1,FALSE),"")</f>
        <v>0.73845390655507992</v>
      </c>
      <c r="BQ59" s="232">
        <f>IFERROR(VLOOKUP($B59,[14]Flood!$B$7:$T$169,M$1,FALSE),"")</f>
        <v>149443.11147197484</v>
      </c>
      <c r="BR59" s="233">
        <f>IFERROR(VLOOKUP($B59,[14]Flood!$B$7:$T$169,N$1,FALSE),"")</f>
        <v>2.6982109463036656</v>
      </c>
      <c r="BS59" s="231">
        <f>IFERROR(VLOOKUP($B59,[14]Flood!$B$7:$T$169,O$1,FALSE),"")</f>
        <v>205896.08396694213</v>
      </c>
      <c r="BT59" s="231">
        <f>IFERROR(VLOOKUP($B59,[14]Flood!$B$7:$T$169,P$1,FALSE),"")</f>
        <v>3.7174752458553089</v>
      </c>
      <c r="BU59" s="232">
        <f>IFERROR(VLOOKUP($B59,[14]Flood!$B$7:$T$169,Q$1,FALSE),"")</f>
        <v>354214.51267605636</v>
      </c>
      <c r="BV59" s="233">
        <f>IFERROR(VLOOKUP($B59,[14]Flood!$B$7:$T$169,R$1,FALSE),"")</f>
        <v>6.3953799277083805</v>
      </c>
      <c r="BW59" s="231">
        <f>IFERROR(VLOOKUP($B59,[14]Flood!$B$7:$T$169,S$1,FALSE),"")</f>
        <v>479137.93602632312</v>
      </c>
      <c r="BX59" s="234">
        <f>IFERROR(VLOOKUP($B59,[14]Flood!$B$7:$T$169,T$1,FALSE),"")</f>
        <v>8.6508853505637369</v>
      </c>
    </row>
    <row r="60" spans="1:76" s="119" customFormat="1" ht="14">
      <c r="A60" s="235" t="str">
        <f>'AAL mundo '!A87</f>
        <v/>
      </c>
      <c r="B60" s="236" t="str">
        <f>'AAL mundo '!B87</f>
        <v>COD</v>
      </c>
      <c r="C60" s="236" t="str">
        <f>'AAL mundo '!C87</f>
        <v>Democratic Republic of the Congo</v>
      </c>
      <c r="D60" s="236">
        <f>'AAL mundo '!D87</f>
        <v>0</v>
      </c>
      <c r="E60" s="237" t="str">
        <f>'AAL mundo '!E87</f>
        <v>Low income</v>
      </c>
      <c r="F60" s="222">
        <f>'AAL mundo '!F87</f>
        <v>27402</v>
      </c>
      <c r="G60" s="223">
        <f>VLOOKUP($B60,[14]Earthquake!$B$7:$T$222,G$1,FALSE)</f>
        <v>13.15</v>
      </c>
      <c r="H60" s="224">
        <f>VLOOKUP($B60,[14]Earthquake!$B$7:$T$222,H$1,FALSE)</f>
        <v>0.05</v>
      </c>
      <c r="I60" s="227">
        <f>VLOOKUP($B60,[14]Earthquake!$B$7:$T$222,I$1,FALSE)</f>
        <v>33.28</v>
      </c>
      <c r="J60" s="228">
        <f>VLOOKUP($B60,[14]Earthquake!$B$7:$T$222,J$1,FALSE)</f>
        <v>0.12</v>
      </c>
      <c r="K60" s="224">
        <f>VLOOKUP($B60,[14]Earthquake!$B$7:$T$222,K$1,FALSE)</f>
        <v>59.87</v>
      </c>
      <c r="L60" s="224">
        <f>VLOOKUP($B60,[14]Earthquake!$B$7:$T$222,L$1,FALSE)</f>
        <v>0.22</v>
      </c>
      <c r="M60" s="227">
        <f>VLOOKUP($B60,[14]Earthquake!$B$7:$T$222,M$1,FALSE)</f>
        <v>113.38</v>
      </c>
      <c r="N60" s="228">
        <f>VLOOKUP($B60,[14]Earthquake!$B$7:$T$222,N$1,FALSE)</f>
        <v>0.41</v>
      </c>
      <c r="O60" s="224">
        <f>VLOOKUP($B60,[14]Earthquake!$B$7:$T$222,O$1,FALSE)</f>
        <v>164.36</v>
      </c>
      <c r="P60" s="224">
        <f>VLOOKUP($B60,[14]Earthquake!$B$7:$T$222,P$1,FALSE)</f>
        <v>0.6</v>
      </c>
      <c r="Q60" s="227">
        <f>VLOOKUP($B60,[14]Earthquake!$B$7:$T$222,Q$1,FALSE)</f>
        <v>221.57</v>
      </c>
      <c r="R60" s="228">
        <f>VLOOKUP($B60,[14]Earthquake!$B$7:$T$222,R$1,FALSE)</f>
        <v>0.81</v>
      </c>
      <c r="S60" s="224">
        <f>VLOOKUP($B60,[14]Earthquake!$B$7:$T$222,S$1,FALSE)</f>
        <v>263.01</v>
      </c>
      <c r="T60" s="229">
        <f>VLOOKUP($B60,[14]Earthquake!$B$7:$T$222,T$1,FALSE)</f>
        <v>0.96</v>
      </c>
      <c r="U60" s="223" t="str">
        <f>VLOOKUP($B60,[14]Wind!$B$7:$T$222,G$1,FALSE)</f>
        <v>---</v>
      </c>
      <c r="V60" s="224" t="str">
        <f>VLOOKUP($B60,[14]Wind!$B$7:$T$222,H$1,FALSE)</f>
        <v>---</v>
      </c>
      <c r="W60" s="227" t="str">
        <f>VLOOKUP($B60,[14]Wind!$B$7:$T$222,I$1,FALSE)</f>
        <v>---</v>
      </c>
      <c r="X60" s="228" t="str">
        <f>VLOOKUP($B60,[14]Wind!$B$7:$T$222,J$1,FALSE)</f>
        <v>---</v>
      </c>
      <c r="Y60" s="224" t="str">
        <f>VLOOKUP($B60,[14]Wind!$B$7:$T$222,K$1,FALSE)</f>
        <v>---</v>
      </c>
      <c r="Z60" s="224" t="str">
        <f>VLOOKUP($B60,[14]Wind!$B$7:$T$222,L$1,FALSE)</f>
        <v>---</v>
      </c>
      <c r="AA60" s="227" t="str">
        <f>VLOOKUP($B60,[14]Wind!$B$7:$T$222,M$1,FALSE)</f>
        <v>---</v>
      </c>
      <c r="AB60" s="228" t="str">
        <f>VLOOKUP($B60,[14]Wind!$B$7:$T$222,N$1,FALSE)</f>
        <v>---</v>
      </c>
      <c r="AC60" s="224" t="str">
        <f>VLOOKUP($B60,[14]Wind!$B$7:$T$222,O$1,FALSE)</f>
        <v>---</v>
      </c>
      <c r="AD60" s="224" t="str">
        <f>VLOOKUP($B60,[14]Wind!$B$7:$T$222,P$1,FALSE)</f>
        <v>---</v>
      </c>
      <c r="AE60" s="227" t="str">
        <f>VLOOKUP($B60,[14]Wind!$B$7:$T$222,Q$1,FALSE)</f>
        <v>---</v>
      </c>
      <c r="AF60" s="228" t="str">
        <f>VLOOKUP($B60,[14]Wind!$B$7:$T$222,R$1,FALSE)</f>
        <v>---</v>
      </c>
      <c r="AG60" s="224" t="str">
        <f>VLOOKUP($B60,[14]Wind!$B$7:$T$222,S$1,FALSE)</f>
        <v>---</v>
      </c>
      <c r="AH60" s="229" t="str">
        <f>VLOOKUP($B60,[14]Wind!$B$7:$T$222,T$1,FALSE)</f>
        <v>---</v>
      </c>
      <c r="AI60" s="223" t="str">
        <f>VLOOKUP($B60,'[14]Storm Surge'!$B$7:$T$222,G$1,FALSE)</f>
        <v>---</v>
      </c>
      <c r="AJ60" s="224" t="str">
        <f>VLOOKUP($B60,'[14]Storm Surge'!$B$7:$T$222,H$1,FALSE)</f>
        <v>---</v>
      </c>
      <c r="AK60" s="227" t="str">
        <f>VLOOKUP($B60,'[14]Storm Surge'!$B$7:$T$222,I$1,FALSE)</f>
        <v>---</v>
      </c>
      <c r="AL60" s="228" t="str">
        <f>VLOOKUP($B60,'[14]Storm Surge'!$B$7:$T$222,J$1,FALSE)</f>
        <v>---</v>
      </c>
      <c r="AM60" s="224" t="str">
        <f>VLOOKUP($B60,'[14]Storm Surge'!$B$7:$T$222,K$1,FALSE)</f>
        <v>---</v>
      </c>
      <c r="AN60" s="224" t="str">
        <f>VLOOKUP($B60,'[14]Storm Surge'!$B$7:$T$222,L$1,FALSE)</f>
        <v>---</v>
      </c>
      <c r="AO60" s="227" t="str">
        <f>VLOOKUP($B60,'[14]Storm Surge'!$B$7:$T$222,M$1,FALSE)</f>
        <v>---</v>
      </c>
      <c r="AP60" s="228" t="str">
        <f>VLOOKUP($B60,'[14]Storm Surge'!$B$7:$T$222,N$1,FALSE)</f>
        <v>---</v>
      </c>
      <c r="AQ60" s="224" t="str">
        <f>VLOOKUP($B60,'[14]Storm Surge'!$B$7:$T$222,O$1,FALSE)</f>
        <v>---</v>
      </c>
      <c r="AR60" s="224" t="str">
        <f>VLOOKUP($B60,'[14]Storm Surge'!$B$7:$T$222,P$1,FALSE)</f>
        <v>---</v>
      </c>
      <c r="AS60" s="227" t="str">
        <f>VLOOKUP($B60,'[14]Storm Surge'!$B$7:$T$222,Q$1,FALSE)</f>
        <v>---</v>
      </c>
      <c r="AT60" s="228" t="str">
        <f>VLOOKUP($B60,'[14]Storm Surge'!$B$7:$T$222,R$1,FALSE)</f>
        <v>---</v>
      </c>
      <c r="AU60" s="224" t="str">
        <f>VLOOKUP($B60,'[14]Storm Surge'!$B$7:$T$222,S$1,FALSE)</f>
        <v>---</v>
      </c>
      <c r="AV60" s="229" t="str">
        <f>VLOOKUP($B60,'[14]Storm Surge'!$B$7:$T$222,T$1,FALSE)</f>
        <v>---</v>
      </c>
      <c r="AW60" s="223" t="str">
        <f>VLOOKUP($B60,[14]Tsunami!$B$7:$T$222,G$1,FALSE)</f>
        <v>---</v>
      </c>
      <c r="AX60" s="224" t="str">
        <f>VLOOKUP($B60,[14]Tsunami!$B$7:$T$222,H$1,FALSE)</f>
        <v>---</v>
      </c>
      <c r="AY60" s="227" t="str">
        <f>VLOOKUP($B60,[14]Tsunami!$B$7:$T$222,I$1,FALSE)</f>
        <v>---</v>
      </c>
      <c r="AZ60" s="228" t="str">
        <f>VLOOKUP($B60,[14]Tsunami!$B$7:$T$222,J$1,FALSE)</f>
        <v>---</v>
      </c>
      <c r="BA60" s="224" t="str">
        <f>VLOOKUP($B60,[14]Tsunami!$B$7:$T$222,K$1,FALSE)</f>
        <v>---</v>
      </c>
      <c r="BB60" s="224" t="str">
        <f>VLOOKUP($B60,[14]Tsunami!$B$7:$T$222,L$1,FALSE)</f>
        <v>---</v>
      </c>
      <c r="BC60" s="227" t="str">
        <f>VLOOKUP($B60,[14]Tsunami!$B$7:$T$222,M$1,FALSE)</f>
        <v>---</v>
      </c>
      <c r="BD60" s="228" t="str">
        <f>VLOOKUP($B60,[14]Tsunami!$B$7:$T$222,N$1,FALSE)</f>
        <v>---</v>
      </c>
      <c r="BE60" s="224" t="str">
        <f>VLOOKUP($B60,[14]Tsunami!$B$7:$T$222,O$1,FALSE)</f>
        <v>---</v>
      </c>
      <c r="BF60" s="224" t="str">
        <f>VLOOKUP($B60,[14]Tsunami!$B$7:$T$222,P$1,FALSE)</f>
        <v>---</v>
      </c>
      <c r="BG60" s="227" t="str">
        <f>VLOOKUP($B60,[14]Tsunami!$B$7:$T$222,Q$1,FALSE)</f>
        <v>---</v>
      </c>
      <c r="BH60" s="228" t="str">
        <f>VLOOKUP($B60,[14]Tsunami!$B$7:$T$222,R$1,FALSE)</f>
        <v>---</v>
      </c>
      <c r="BI60" s="224" t="str">
        <f>VLOOKUP($B60,[14]Tsunami!$B$7:$T$222,S$1,FALSE)</f>
        <v>---</v>
      </c>
      <c r="BJ60" s="229" t="str">
        <f>VLOOKUP($B60,[14]Tsunami!$B$7:$T$222,T$1,FALSE)</f>
        <v>---</v>
      </c>
      <c r="BK60" s="230">
        <f>IFERROR(VLOOKUP($B60,[14]Flood!$B$7:$T$169,G$1,FALSE),"")</f>
        <v>491.56621412371135</v>
      </c>
      <c r="BL60" s="231">
        <f>IFERROR(VLOOKUP($B60,[14]Flood!$B$7:$T$169,H$1,FALSE),"")</f>
        <v>1.7939063357554605</v>
      </c>
      <c r="BM60" s="232">
        <f>IFERROR(VLOOKUP($B60,[14]Flood!$B$7:$T$169,I$1,FALSE),"")</f>
        <v>775.07360347322719</v>
      </c>
      <c r="BN60" s="233">
        <f>IFERROR(VLOOKUP($B60,[14]Flood!$B$7:$T$169,J$1,FALSE),"")</f>
        <v>2.8285293171054202</v>
      </c>
      <c r="BO60" s="231">
        <f>IFERROR(VLOOKUP($B60,[14]Flood!$B$7:$T$169,K$1,FALSE),"")</f>
        <v>1057.1052628272253</v>
      </c>
      <c r="BP60" s="231">
        <f>IFERROR(VLOOKUP($B60,[14]Flood!$B$7:$T$169,L$1,FALSE),"")</f>
        <v>3.8577668156602627</v>
      </c>
      <c r="BQ60" s="232">
        <f>IFERROR(VLOOKUP($B60,[14]Flood!$B$7:$T$169,M$1,FALSE),"")</f>
        <v>2157.0760022667168</v>
      </c>
      <c r="BR60" s="233">
        <f>IFERROR(VLOOKUP($B60,[14]Flood!$B$7:$T$169,N$1,FALSE),"")</f>
        <v>7.8719655582319428</v>
      </c>
      <c r="BS60" s="231">
        <f>IFERROR(VLOOKUP($B60,[14]Flood!$B$7:$T$169,O$1,FALSE),"")</f>
        <v>2424.3524536780014</v>
      </c>
      <c r="BT60" s="231">
        <f>IFERROR(VLOOKUP($B60,[14]Flood!$B$7:$T$169,P$1,FALSE),"")</f>
        <v>8.8473558633603435</v>
      </c>
      <c r="BU60" s="232">
        <f>IFERROR(VLOOKUP($B60,[14]Flood!$B$7:$T$169,Q$1,FALSE),"")</f>
        <v>2880.0020076351429</v>
      </c>
      <c r="BV60" s="233">
        <f>IFERROR(VLOOKUP($B60,[14]Flood!$B$7:$T$169,R$1,FALSE),"")</f>
        <v>10.510189065159999</v>
      </c>
      <c r="BW60" s="231">
        <f>IFERROR(VLOOKUP($B60,[14]Flood!$B$7:$T$169,S$1,FALSE),"")</f>
        <v>2880.0287503648015</v>
      </c>
      <c r="BX60" s="234">
        <f>IFERROR(VLOOKUP($B60,[14]Flood!$B$7:$T$169,T$1,FALSE),"")</f>
        <v>10.510286659239478</v>
      </c>
    </row>
    <row r="61" spans="1:76" s="119" customFormat="1" ht="14">
      <c r="A61" s="235" t="str">
        <f>'AAL mundo '!A88</f>
        <v>Europe and Central Asia</v>
      </c>
      <c r="B61" s="236" t="str">
        <f>'AAL mundo '!B88</f>
        <v>DNK</v>
      </c>
      <c r="C61" s="236" t="str">
        <f>'AAL mundo '!C88</f>
        <v>Denmark</v>
      </c>
      <c r="D61" s="236" t="str">
        <f>'AAL mundo '!D88</f>
        <v/>
      </c>
      <c r="E61" s="237" t="str">
        <f>'AAL mundo '!E88</f>
        <v>High income: OECD</v>
      </c>
      <c r="F61" s="222">
        <f>'AAL mundo '!F88</f>
        <v>1346390</v>
      </c>
      <c r="G61" s="223" t="str">
        <f>VLOOKUP($B61,[14]Earthquake!$B$7:$T$222,G$1,FALSE)</f>
        <v>---</v>
      </c>
      <c r="H61" s="224" t="str">
        <f>VLOOKUP($B61,[14]Earthquake!$B$7:$T$222,H$1,FALSE)</f>
        <v>---</v>
      </c>
      <c r="I61" s="227" t="str">
        <f>VLOOKUP($B61,[14]Earthquake!$B$7:$T$222,I$1,FALSE)</f>
        <v>---</v>
      </c>
      <c r="J61" s="228" t="str">
        <f>VLOOKUP($B61,[14]Earthquake!$B$7:$T$222,J$1,FALSE)</f>
        <v>---</v>
      </c>
      <c r="K61" s="224" t="str">
        <f>VLOOKUP($B61,[14]Earthquake!$B$7:$T$222,K$1,FALSE)</f>
        <v>---</v>
      </c>
      <c r="L61" s="224" t="str">
        <f>VLOOKUP($B61,[14]Earthquake!$B$7:$T$222,L$1,FALSE)</f>
        <v>---</v>
      </c>
      <c r="M61" s="227" t="str">
        <f>VLOOKUP($B61,[14]Earthquake!$B$7:$T$222,M$1,FALSE)</f>
        <v>---</v>
      </c>
      <c r="N61" s="228" t="str">
        <f>VLOOKUP($B61,[14]Earthquake!$B$7:$T$222,N$1,FALSE)</f>
        <v>---</v>
      </c>
      <c r="O61" s="224" t="str">
        <f>VLOOKUP($B61,[14]Earthquake!$B$7:$T$222,O$1,FALSE)</f>
        <v>---</v>
      </c>
      <c r="P61" s="224" t="str">
        <f>VLOOKUP($B61,[14]Earthquake!$B$7:$T$222,P$1,FALSE)</f>
        <v>---</v>
      </c>
      <c r="Q61" s="227" t="str">
        <f>VLOOKUP($B61,[14]Earthquake!$B$7:$T$222,Q$1,FALSE)</f>
        <v>---</v>
      </c>
      <c r="R61" s="228" t="str">
        <f>VLOOKUP($B61,[14]Earthquake!$B$7:$T$222,R$1,FALSE)</f>
        <v>---</v>
      </c>
      <c r="S61" s="224" t="str">
        <f>VLOOKUP($B61,[14]Earthquake!$B$7:$T$222,S$1,FALSE)</f>
        <v>---</v>
      </c>
      <c r="T61" s="229" t="str">
        <f>VLOOKUP($B61,[14]Earthquake!$B$7:$T$222,T$1,FALSE)</f>
        <v>---</v>
      </c>
      <c r="U61" s="223" t="str">
        <f>VLOOKUP($B61,[14]Wind!$B$7:$T$222,G$1,FALSE)</f>
        <v>---</v>
      </c>
      <c r="V61" s="224" t="str">
        <f>VLOOKUP($B61,[14]Wind!$B$7:$T$222,H$1,FALSE)</f>
        <v>---</v>
      </c>
      <c r="W61" s="227" t="str">
        <f>VLOOKUP($B61,[14]Wind!$B$7:$T$222,I$1,FALSE)</f>
        <v>---</v>
      </c>
      <c r="X61" s="228" t="str">
        <f>VLOOKUP($B61,[14]Wind!$B$7:$T$222,J$1,FALSE)</f>
        <v>---</v>
      </c>
      <c r="Y61" s="224" t="str">
        <f>VLOOKUP($B61,[14]Wind!$B$7:$T$222,K$1,FALSE)</f>
        <v>---</v>
      </c>
      <c r="Z61" s="224" t="str">
        <f>VLOOKUP($B61,[14]Wind!$B$7:$T$222,L$1,FALSE)</f>
        <v>---</v>
      </c>
      <c r="AA61" s="227" t="str">
        <f>VLOOKUP($B61,[14]Wind!$B$7:$T$222,M$1,FALSE)</f>
        <v>---</v>
      </c>
      <c r="AB61" s="228" t="str">
        <f>VLOOKUP($B61,[14]Wind!$B$7:$T$222,N$1,FALSE)</f>
        <v>---</v>
      </c>
      <c r="AC61" s="224" t="str">
        <f>VLOOKUP($B61,[14]Wind!$B$7:$T$222,O$1,FALSE)</f>
        <v>---</v>
      </c>
      <c r="AD61" s="224" t="str">
        <f>VLOOKUP($B61,[14]Wind!$B$7:$T$222,P$1,FALSE)</f>
        <v>---</v>
      </c>
      <c r="AE61" s="227" t="str">
        <f>VLOOKUP($B61,[14]Wind!$B$7:$T$222,Q$1,FALSE)</f>
        <v>---</v>
      </c>
      <c r="AF61" s="228" t="str">
        <f>VLOOKUP($B61,[14]Wind!$B$7:$T$222,R$1,FALSE)</f>
        <v>---</v>
      </c>
      <c r="AG61" s="224" t="str">
        <f>VLOOKUP($B61,[14]Wind!$B$7:$T$222,S$1,FALSE)</f>
        <v>---</v>
      </c>
      <c r="AH61" s="229" t="str">
        <f>VLOOKUP($B61,[14]Wind!$B$7:$T$222,T$1,FALSE)</f>
        <v>---</v>
      </c>
      <c r="AI61" s="223" t="str">
        <f>VLOOKUP($B61,'[14]Storm Surge'!$B$7:$T$222,G$1,FALSE)</f>
        <v>---</v>
      </c>
      <c r="AJ61" s="224" t="str">
        <f>VLOOKUP($B61,'[14]Storm Surge'!$B$7:$T$222,H$1,FALSE)</f>
        <v>---</v>
      </c>
      <c r="AK61" s="227" t="str">
        <f>VLOOKUP($B61,'[14]Storm Surge'!$B$7:$T$222,I$1,FALSE)</f>
        <v>---</v>
      </c>
      <c r="AL61" s="228" t="str">
        <f>VLOOKUP($B61,'[14]Storm Surge'!$B$7:$T$222,J$1,FALSE)</f>
        <v>---</v>
      </c>
      <c r="AM61" s="224" t="str">
        <f>VLOOKUP($B61,'[14]Storm Surge'!$B$7:$T$222,K$1,FALSE)</f>
        <v>---</v>
      </c>
      <c r="AN61" s="224" t="str">
        <f>VLOOKUP($B61,'[14]Storm Surge'!$B$7:$T$222,L$1,FALSE)</f>
        <v>---</v>
      </c>
      <c r="AO61" s="227" t="str">
        <f>VLOOKUP($B61,'[14]Storm Surge'!$B$7:$T$222,M$1,FALSE)</f>
        <v>---</v>
      </c>
      <c r="AP61" s="228" t="str">
        <f>VLOOKUP($B61,'[14]Storm Surge'!$B$7:$T$222,N$1,FALSE)</f>
        <v>---</v>
      </c>
      <c r="AQ61" s="224" t="str">
        <f>VLOOKUP($B61,'[14]Storm Surge'!$B$7:$T$222,O$1,FALSE)</f>
        <v>---</v>
      </c>
      <c r="AR61" s="224" t="str">
        <f>VLOOKUP($B61,'[14]Storm Surge'!$B$7:$T$222,P$1,FALSE)</f>
        <v>---</v>
      </c>
      <c r="AS61" s="227" t="str">
        <f>VLOOKUP($B61,'[14]Storm Surge'!$B$7:$T$222,Q$1,FALSE)</f>
        <v>---</v>
      </c>
      <c r="AT61" s="228" t="str">
        <f>VLOOKUP($B61,'[14]Storm Surge'!$B$7:$T$222,R$1,FALSE)</f>
        <v>---</v>
      </c>
      <c r="AU61" s="224" t="str">
        <f>VLOOKUP($B61,'[14]Storm Surge'!$B$7:$T$222,S$1,FALSE)</f>
        <v>---</v>
      </c>
      <c r="AV61" s="229" t="str">
        <f>VLOOKUP($B61,'[14]Storm Surge'!$B$7:$T$222,T$1,FALSE)</f>
        <v>---</v>
      </c>
      <c r="AW61" s="223" t="str">
        <f>VLOOKUP($B61,[14]Tsunami!$B$7:$T$222,G$1,FALSE)</f>
        <v>---</v>
      </c>
      <c r="AX61" s="224" t="str">
        <f>VLOOKUP($B61,[14]Tsunami!$B$7:$T$222,H$1,FALSE)</f>
        <v>---</v>
      </c>
      <c r="AY61" s="227" t="str">
        <f>VLOOKUP($B61,[14]Tsunami!$B$7:$T$222,I$1,FALSE)</f>
        <v>---</v>
      </c>
      <c r="AZ61" s="228" t="str">
        <f>VLOOKUP($B61,[14]Tsunami!$B$7:$T$222,J$1,FALSE)</f>
        <v>---</v>
      </c>
      <c r="BA61" s="224" t="str">
        <f>VLOOKUP($B61,[14]Tsunami!$B$7:$T$222,K$1,FALSE)</f>
        <v>---</v>
      </c>
      <c r="BB61" s="224" t="str">
        <f>VLOOKUP($B61,[14]Tsunami!$B$7:$T$222,L$1,FALSE)</f>
        <v>---</v>
      </c>
      <c r="BC61" s="227" t="str">
        <f>VLOOKUP($B61,[14]Tsunami!$B$7:$T$222,M$1,FALSE)</f>
        <v>---</v>
      </c>
      <c r="BD61" s="228" t="str">
        <f>VLOOKUP($B61,[14]Tsunami!$B$7:$T$222,N$1,FALSE)</f>
        <v>---</v>
      </c>
      <c r="BE61" s="224" t="str">
        <f>VLOOKUP($B61,[14]Tsunami!$B$7:$T$222,O$1,FALSE)</f>
        <v>---</v>
      </c>
      <c r="BF61" s="224" t="str">
        <f>VLOOKUP($B61,[14]Tsunami!$B$7:$T$222,P$1,FALSE)</f>
        <v>---</v>
      </c>
      <c r="BG61" s="227" t="str">
        <f>VLOOKUP($B61,[14]Tsunami!$B$7:$T$222,Q$1,FALSE)</f>
        <v>---</v>
      </c>
      <c r="BH61" s="228" t="str">
        <f>VLOOKUP($B61,[14]Tsunami!$B$7:$T$222,R$1,FALSE)</f>
        <v>---</v>
      </c>
      <c r="BI61" s="224" t="str">
        <f>VLOOKUP($B61,[14]Tsunami!$B$7:$T$222,S$1,FALSE)</f>
        <v>---</v>
      </c>
      <c r="BJ61" s="229" t="str">
        <f>VLOOKUP($B61,[14]Tsunami!$B$7:$T$222,T$1,FALSE)</f>
        <v>---</v>
      </c>
      <c r="BK61" s="230">
        <f>IFERROR(VLOOKUP($B61,[14]Flood!$B$7:$T$169,G$1,FALSE),"")</f>
        <v>149.33965176470588</v>
      </c>
      <c r="BL61" s="231">
        <f>IFERROR(VLOOKUP($B61,[14]Flood!$B$7:$T$169,H$1,FALSE),"")</f>
        <v>1.1091856873915127E-2</v>
      </c>
      <c r="BM61" s="232">
        <f>IFERROR(VLOOKUP($B61,[14]Flood!$B$7:$T$169,I$1,FALSE),"")</f>
        <v>223.05573698630138</v>
      </c>
      <c r="BN61" s="233">
        <f>IFERROR(VLOOKUP($B61,[14]Flood!$B$7:$T$169,J$1,FALSE),"")</f>
        <v>1.6566948431457555E-2</v>
      </c>
      <c r="BO61" s="231">
        <f>IFERROR(VLOOKUP($B61,[14]Flood!$B$7:$T$169,K$1,FALSE),"")</f>
        <v>332.55271337579615</v>
      </c>
      <c r="BP61" s="231">
        <f>IFERROR(VLOOKUP($B61,[14]Flood!$B$7:$T$169,L$1,FALSE),"")</f>
        <v>2.4699582838241231E-2</v>
      </c>
      <c r="BQ61" s="232">
        <f>IFERROR(VLOOKUP($B61,[14]Flood!$B$7:$T$169,M$1,FALSE),"")</f>
        <v>705.70461018329934</v>
      </c>
      <c r="BR61" s="233">
        <f>IFERROR(VLOOKUP($B61,[14]Flood!$B$7:$T$169,N$1,FALSE),"")</f>
        <v>5.2414576027993327E-2</v>
      </c>
      <c r="BS61" s="231">
        <f>IFERROR(VLOOKUP($B61,[14]Flood!$B$7:$T$169,O$1,FALSE),"")</f>
        <v>1018.53910264731</v>
      </c>
      <c r="BT61" s="231">
        <f>IFERROR(VLOOKUP($B61,[14]Flood!$B$7:$T$169,P$1,FALSE),"")</f>
        <v>7.5649633660923657E-2</v>
      </c>
      <c r="BU61" s="232">
        <f>IFERROR(VLOOKUP($B61,[14]Flood!$B$7:$T$169,Q$1,FALSE),"")</f>
        <v>1375.0303356231598</v>
      </c>
      <c r="BV61" s="233">
        <f>IFERROR(VLOOKUP($B61,[14]Flood!$B$7:$T$169,R$1,FALSE),"")</f>
        <v>0.10212719461843595</v>
      </c>
      <c r="BW61" s="231">
        <f>IFERROR(VLOOKUP($B61,[14]Flood!$B$7:$T$169,S$1,FALSE),"")</f>
        <v>1890.9618747506979</v>
      </c>
      <c r="BX61" s="234">
        <f>IFERROR(VLOOKUP($B61,[14]Flood!$B$7:$T$169,T$1,FALSE),"")</f>
        <v>0.14044681516876223</v>
      </c>
    </row>
    <row r="62" spans="1:76" s="119" customFormat="1" ht="14">
      <c r="A62" s="235" t="str">
        <f>'AAL mundo '!A89</f>
        <v>Middle East and North Africa</v>
      </c>
      <c r="B62" s="236" t="str">
        <f>'AAL mundo '!B89</f>
        <v>DJI</v>
      </c>
      <c r="C62" s="236" t="str">
        <f>'AAL mundo '!C89</f>
        <v>Djibouti</v>
      </c>
      <c r="D62" s="236" t="str">
        <f>'AAL mundo '!D89</f>
        <v/>
      </c>
      <c r="E62" s="237" t="str">
        <f>'AAL mundo '!E89</f>
        <v>Lower middle income</v>
      </c>
      <c r="F62" s="222">
        <f>'AAL mundo '!F89</f>
        <v>4744.66</v>
      </c>
      <c r="G62" s="223">
        <f>VLOOKUP($B62,[14]Earthquake!$B$7:$T$222,G$1,FALSE)</f>
        <v>4.21</v>
      </c>
      <c r="H62" s="224">
        <f>VLOOKUP($B62,[14]Earthquake!$B$7:$T$222,H$1,FALSE)</f>
        <v>0.09</v>
      </c>
      <c r="I62" s="227">
        <f>VLOOKUP($B62,[14]Earthquake!$B$7:$T$222,I$1,FALSE)</f>
        <v>19.78</v>
      </c>
      <c r="J62" s="228">
        <f>VLOOKUP($B62,[14]Earthquake!$B$7:$T$222,J$1,FALSE)</f>
        <v>0.42</v>
      </c>
      <c r="K62" s="224">
        <f>VLOOKUP($B62,[14]Earthquake!$B$7:$T$222,K$1,FALSE)</f>
        <v>53.01</v>
      </c>
      <c r="L62" s="224">
        <f>VLOOKUP($B62,[14]Earthquake!$B$7:$T$222,L$1,FALSE)</f>
        <v>1.1200000000000001</v>
      </c>
      <c r="M62" s="227">
        <f>VLOOKUP($B62,[14]Earthquake!$B$7:$T$222,M$1,FALSE)</f>
        <v>143.68</v>
      </c>
      <c r="N62" s="228">
        <f>VLOOKUP($B62,[14]Earthquake!$B$7:$T$222,N$1,FALSE)</f>
        <v>3.03</v>
      </c>
      <c r="O62" s="224">
        <f>VLOOKUP($B62,[14]Earthquake!$B$7:$T$222,O$1,FALSE)</f>
        <v>254.48</v>
      </c>
      <c r="P62" s="224">
        <f>VLOOKUP($B62,[14]Earthquake!$B$7:$T$222,P$1,FALSE)</f>
        <v>5.36</v>
      </c>
      <c r="Q62" s="227">
        <f>VLOOKUP($B62,[14]Earthquake!$B$7:$T$222,Q$1,FALSE)</f>
        <v>406.29</v>
      </c>
      <c r="R62" s="228">
        <f>VLOOKUP($B62,[14]Earthquake!$B$7:$T$222,R$1,FALSE)</f>
        <v>8.56</v>
      </c>
      <c r="S62" s="224">
        <f>VLOOKUP($B62,[14]Earthquake!$B$7:$T$222,S$1,FALSE)</f>
        <v>513.45000000000005</v>
      </c>
      <c r="T62" s="229">
        <f>VLOOKUP($B62,[14]Earthquake!$B$7:$T$222,T$1,FALSE)</f>
        <v>10.82</v>
      </c>
      <c r="U62" s="223" t="str">
        <f>VLOOKUP($B62,[14]Wind!$B$7:$T$222,G$1,FALSE)</f>
        <v>---</v>
      </c>
      <c r="V62" s="224" t="str">
        <f>VLOOKUP($B62,[14]Wind!$B$7:$T$222,H$1,FALSE)</f>
        <v>---</v>
      </c>
      <c r="W62" s="227" t="str">
        <f>VLOOKUP($B62,[14]Wind!$B$7:$T$222,I$1,FALSE)</f>
        <v>---</v>
      </c>
      <c r="X62" s="228" t="str">
        <f>VLOOKUP($B62,[14]Wind!$B$7:$T$222,J$1,FALSE)</f>
        <v>---</v>
      </c>
      <c r="Y62" s="224" t="str">
        <f>VLOOKUP($B62,[14]Wind!$B$7:$T$222,K$1,FALSE)</f>
        <v>---</v>
      </c>
      <c r="Z62" s="224" t="str">
        <f>VLOOKUP($B62,[14]Wind!$B$7:$T$222,L$1,FALSE)</f>
        <v>---</v>
      </c>
      <c r="AA62" s="227" t="str">
        <f>VLOOKUP($B62,[14]Wind!$B$7:$T$222,M$1,FALSE)</f>
        <v>---</v>
      </c>
      <c r="AB62" s="228" t="str">
        <f>VLOOKUP($B62,[14]Wind!$B$7:$T$222,N$1,FALSE)</f>
        <v>---</v>
      </c>
      <c r="AC62" s="224" t="str">
        <f>VLOOKUP($B62,[14]Wind!$B$7:$T$222,O$1,FALSE)</f>
        <v>---</v>
      </c>
      <c r="AD62" s="224" t="str">
        <f>VLOOKUP($B62,[14]Wind!$B$7:$T$222,P$1,FALSE)</f>
        <v>---</v>
      </c>
      <c r="AE62" s="227" t="str">
        <f>VLOOKUP($B62,[14]Wind!$B$7:$T$222,Q$1,FALSE)</f>
        <v>---</v>
      </c>
      <c r="AF62" s="228" t="str">
        <f>VLOOKUP($B62,[14]Wind!$B$7:$T$222,R$1,FALSE)</f>
        <v>---</v>
      </c>
      <c r="AG62" s="224" t="str">
        <f>VLOOKUP($B62,[14]Wind!$B$7:$T$222,S$1,FALSE)</f>
        <v>---</v>
      </c>
      <c r="AH62" s="229" t="str">
        <f>VLOOKUP($B62,[14]Wind!$B$7:$T$222,T$1,FALSE)</f>
        <v>---</v>
      </c>
      <c r="AI62" s="223" t="str">
        <f>VLOOKUP($B62,'[14]Storm Surge'!$B$7:$T$222,G$1,FALSE)</f>
        <v>---</v>
      </c>
      <c r="AJ62" s="224" t="str">
        <f>VLOOKUP($B62,'[14]Storm Surge'!$B$7:$T$222,H$1,FALSE)</f>
        <v>---</v>
      </c>
      <c r="AK62" s="227" t="str">
        <f>VLOOKUP($B62,'[14]Storm Surge'!$B$7:$T$222,I$1,FALSE)</f>
        <v>---</v>
      </c>
      <c r="AL62" s="228" t="str">
        <f>VLOOKUP($B62,'[14]Storm Surge'!$B$7:$T$222,J$1,FALSE)</f>
        <v>---</v>
      </c>
      <c r="AM62" s="224" t="str">
        <f>VLOOKUP($B62,'[14]Storm Surge'!$B$7:$T$222,K$1,FALSE)</f>
        <v>---</v>
      </c>
      <c r="AN62" s="224" t="str">
        <f>VLOOKUP($B62,'[14]Storm Surge'!$B$7:$T$222,L$1,FALSE)</f>
        <v>---</v>
      </c>
      <c r="AO62" s="227" t="str">
        <f>VLOOKUP($B62,'[14]Storm Surge'!$B$7:$T$222,M$1,FALSE)</f>
        <v>---</v>
      </c>
      <c r="AP62" s="228" t="str">
        <f>VLOOKUP($B62,'[14]Storm Surge'!$B$7:$T$222,N$1,FALSE)</f>
        <v>---</v>
      </c>
      <c r="AQ62" s="224" t="str">
        <f>VLOOKUP($B62,'[14]Storm Surge'!$B$7:$T$222,O$1,FALSE)</f>
        <v>---</v>
      </c>
      <c r="AR62" s="224" t="str">
        <f>VLOOKUP($B62,'[14]Storm Surge'!$B$7:$T$222,P$1,FALSE)</f>
        <v>---</v>
      </c>
      <c r="AS62" s="227" t="str">
        <f>VLOOKUP($B62,'[14]Storm Surge'!$B$7:$T$222,Q$1,FALSE)</f>
        <v>---</v>
      </c>
      <c r="AT62" s="228" t="str">
        <f>VLOOKUP($B62,'[14]Storm Surge'!$B$7:$T$222,R$1,FALSE)</f>
        <v>---</v>
      </c>
      <c r="AU62" s="224" t="str">
        <f>VLOOKUP($B62,'[14]Storm Surge'!$B$7:$T$222,S$1,FALSE)</f>
        <v>---</v>
      </c>
      <c r="AV62" s="229" t="str">
        <f>VLOOKUP($B62,'[14]Storm Surge'!$B$7:$T$222,T$1,FALSE)</f>
        <v>---</v>
      </c>
      <c r="AW62" s="223" t="str">
        <f>VLOOKUP($B62,[14]Tsunami!$B$7:$T$222,G$1,FALSE)</f>
        <v>---</v>
      </c>
      <c r="AX62" s="224" t="str">
        <f>VLOOKUP($B62,[14]Tsunami!$B$7:$T$222,H$1,FALSE)</f>
        <v>---</v>
      </c>
      <c r="AY62" s="227" t="str">
        <f>VLOOKUP($B62,[14]Tsunami!$B$7:$T$222,I$1,FALSE)</f>
        <v>---</v>
      </c>
      <c r="AZ62" s="228" t="str">
        <f>VLOOKUP($B62,[14]Tsunami!$B$7:$T$222,J$1,FALSE)</f>
        <v>---</v>
      </c>
      <c r="BA62" s="224" t="str">
        <f>VLOOKUP($B62,[14]Tsunami!$B$7:$T$222,K$1,FALSE)</f>
        <v>---</v>
      </c>
      <c r="BB62" s="224" t="str">
        <f>VLOOKUP($B62,[14]Tsunami!$B$7:$T$222,L$1,FALSE)</f>
        <v>---</v>
      </c>
      <c r="BC62" s="227" t="str">
        <f>VLOOKUP($B62,[14]Tsunami!$B$7:$T$222,M$1,FALSE)</f>
        <v>---</v>
      </c>
      <c r="BD62" s="228" t="str">
        <f>VLOOKUP($B62,[14]Tsunami!$B$7:$T$222,N$1,FALSE)</f>
        <v>---</v>
      </c>
      <c r="BE62" s="224" t="str">
        <f>VLOOKUP($B62,[14]Tsunami!$B$7:$T$222,O$1,FALSE)</f>
        <v>---</v>
      </c>
      <c r="BF62" s="224" t="str">
        <f>VLOOKUP($B62,[14]Tsunami!$B$7:$T$222,P$1,FALSE)</f>
        <v>---</v>
      </c>
      <c r="BG62" s="227" t="str">
        <f>VLOOKUP($B62,[14]Tsunami!$B$7:$T$222,Q$1,FALSE)</f>
        <v>---</v>
      </c>
      <c r="BH62" s="228" t="str">
        <f>VLOOKUP($B62,[14]Tsunami!$B$7:$T$222,R$1,FALSE)</f>
        <v>---</v>
      </c>
      <c r="BI62" s="224" t="str">
        <f>VLOOKUP($B62,[14]Tsunami!$B$7:$T$222,S$1,FALSE)</f>
        <v>---</v>
      </c>
      <c r="BJ62" s="229" t="str">
        <f>VLOOKUP($B62,[14]Tsunami!$B$7:$T$222,T$1,FALSE)</f>
        <v>---</v>
      </c>
      <c r="BK62" s="230">
        <f>IFERROR(VLOOKUP($B62,[14]Flood!$B$7:$T$169,G$1,FALSE),"")</f>
        <v>1.996773726480447</v>
      </c>
      <c r="BL62" s="231">
        <f>IFERROR(VLOOKUP($B62,[14]Flood!$B$7:$T$169,H$1,FALSE),"")</f>
        <v>4.2084653620711433E-2</v>
      </c>
      <c r="BM62" s="232">
        <f>IFERROR(VLOOKUP($B62,[14]Flood!$B$7:$T$169,I$1,FALSE),"")</f>
        <v>3.5074298746594006</v>
      </c>
      <c r="BN62" s="233">
        <f>IFERROR(VLOOKUP($B62,[14]Flood!$B$7:$T$169,J$1,FALSE),"")</f>
        <v>7.3923734780983269E-2</v>
      </c>
      <c r="BO62" s="231">
        <f>IFERROR(VLOOKUP($B62,[14]Flood!$B$7:$T$169,K$1,FALSE),"")</f>
        <v>3.9794292316076296</v>
      </c>
      <c r="BP62" s="231">
        <f>IFERROR(VLOOKUP($B62,[14]Flood!$B$7:$T$169,L$1,FALSE),"")</f>
        <v>8.3871747008376352E-2</v>
      </c>
      <c r="BQ62" s="232">
        <f>IFERROR(VLOOKUP($B62,[14]Flood!$B$7:$T$169,M$1,FALSE),"")</f>
        <v>4.4957715973582904</v>
      </c>
      <c r="BR62" s="233">
        <f>IFERROR(VLOOKUP($B62,[14]Flood!$B$7:$T$169,N$1,FALSE),"")</f>
        <v>9.4754346936520017E-2</v>
      </c>
      <c r="BS62" s="231">
        <f>IFERROR(VLOOKUP($B62,[14]Flood!$B$7:$T$169,O$1,FALSE),"")</f>
        <v>4.5762726385176382</v>
      </c>
      <c r="BT62" s="231">
        <f>IFERROR(VLOOKUP($B62,[14]Flood!$B$7:$T$169,P$1,FALSE),"")</f>
        <v>9.6451013107738764E-2</v>
      </c>
      <c r="BU62" s="232">
        <f>IFERROR(VLOOKUP($B62,[14]Flood!$B$7:$T$169,Q$1,FALSE),"")</f>
        <v>4.7372747208363331</v>
      </c>
      <c r="BV62" s="233">
        <f>IFERROR(VLOOKUP($B62,[14]Flood!$B$7:$T$169,R$1,FALSE),"")</f>
        <v>9.9844345450176272E-2</v>
      </c>
      <c r="BW62" s="231">
        <f>IFERROR(VLOOKUP($B62,[14]Flood!$B$7:$T$169,S$1,FALSE),"")</f>
        <v>4.8982768031550288</v>
      </c>
      <c r="BX62" s="234">
        <f>IFERROR(VLOOKUP($B62,[14]Flood!$B$7:$T$169,T$1,FALSE),"")</f>
        <v>0.10323767779261378</v>
      </c>
    </row>
    <row r="63" spans="1:76" s="119" customFormat="1" ht="14">
      <c r="A63" s="235" t="str">
        <f>'AAL mundo '!A90</f>
        <v>LAC</v>
      </c>
      <c r="B63" s="236" t="str">
        <f>'AAL mundo '!B90</f>
        <v>DMA</v>
      </c>
      <c r="C63" s="236" t="str">
        <f>'AAL mundo '!C90</f>
        <v>Dominica</v>
      </c>
      <c r="D63" s="236" t="str">
        <f>'AAL mundo '!D90</f>
        <v>SIDS</v>
      </c>
      <c r="E63" s="237" t="str">
        <f>'AAL mundo '!E90</f>
        <v>Upper middle income</v>
      </c>
      <c r="F63" s="222">
        <f>'AAL mundo '!F90</f>
        <v>2027.94</v>
      </c>
      <c r="G63" s="223">
        <f>VLOOKUP($B63,[14]Earthquake!$B$7:$T$222,G$1,FALSE)</f>
        <v>59.34</v>
      </c>
      <c r="H63" s="224">
        <f>VLOOKUP($B63,[14]Earthquake!$B$7:$T$222,H$1,FALSE)</f>
        <v>2.93</v>
      </c>
      <c r="I63" s="227">
        <f>VLOOKUP($B63,[14]Earthquake!$B$7:$T$222,I$1,FALSE)</f>
        <v>156.69</v>
      </c>
      <c r="J63" s="228">
        <f>VLOOKUP($B63,[14]Earthquake!$B$7:$T$222,J$1,FALSE)</f>
        <v>7.73</v>
      </c>
      <c r="K63" s="224">
        <f>VLOOKUP($B63,[14]Earthquake!$B$7:$T$222,K$1,FALSE)</f>
        <v>253.99</v>
      </c>
      <c r="L63" s="224">
        <f>VLOOKUP($B63,[14]Earthquake!$B$7:$T$222,L$1,FALSE)</f>
        <v>12.52</v>
      </c>
      <c r="M63" s="227">
        <f>VLOOKUP($B63,[14]Earthquake!$B$7:$T$222,M$1,FALSE)</f>
        <v>395.03</v>
      </c>
      <c r="N63" s="228">
        <f>VLOOKUP($B63,[14]Earthquake!$B$7:$T$222,N$1,FALSE)</f>
        <v>19.48</v>
      </c>
      <c r="O63" s="224">
        <f>VLOOKUP($B63,[14]Earthquake!$B$7:$T$222,O$1,FALSE)</f>
        <v>510.24</v>
      </c>
      <c r="P63" s="224">
        <f>VLOOKUP($B63,[14]Earthquake!$B$7:$T$222,P$1,FALSE)</f>
        <v>25.16</v>
      </c>
      <c r="Q63" s="227">
        <f>VLOOKUP($B63,[14]Earthquake!$B$7:$T$222,Q$1,FALSE)</f>
        <v>628.27</v>
      </c>
      <c r="R63" s="228">
        <f>VLOOKUP($B63,[14]Earthquake!$B$7:$T$222,R$1,FALSE)</f>
        <v>30.98</v>
      </c>
      <c r="S63" s="224">
        <f>VLOOKUP($B63,[14]Earthquake!$B$7:$T$222,S$1,FALSE)</f>
        <v>688.95</v>
      </c>
      <c r="T63" s="229">
        <f>VLOOKUP($B63,[14]Earthquake!$B$7:$T$222,T$1,FALSE)</f>
        <v>33.97</v>
      </c>
      <c r="U63" s="223">
        <f>VLOOKUP($B63,[14]Wind!$B$7:$T$222,G$1,FALSE)</f>
        <v>106.8</v>
      </c>
      <c r="V63" s="224">
        <f>VLOOKUP($B63,[14]Wind!$B$7:$T$222,H$1,FALSE)</f>
        <v>5.27</v>
      </c>
      <c r="W63" s="227">
        <f>VLOOKUP($B63,[14]Wind!$B$7:$T$222,I$1,FALSE)</f>
        <v>344.45</v>
      </c>
      <c r="X63" s="228">
        <f>VLOOKUP($B63,[14]Wind!$B$7:$T$222,J$1,FALSE)</f>
        <v>16.989999999999998</v>
      </c>
      <c r="Y63" s="224">
        <f>VLOOKUP($B63,[14]Wind!$B$7:$T$222,K$1,FALSE)</f>
        <v>528.03</v>
      </c>
      <c r="Z63" s="224">
        <f>VLOOKUP($B63,[14]Wind!$B$7:$T$222,L$1,FALSE)</f>
        <v>26.04</v>
      </c>
      <c r="AA63" s="227">
        <f>VLOOKUP($B63,[14]Wind!$B$7:$T$222,M$1,FALSE)</f>
        <v>1007.38</v>
      </c>
      <c r="AB63" s="228">
        <f>VLOOKUP($B63,[14]Wind!$B$7:$T$222,N$1,FALSE)</f>
        <v>49.67</v>
      </c>
      <c r="AC63" s="224">
        <f>VLOOKUP($B63,[14]Wind!$B$7:$T$222,O$1,FALSE)</f>
        <v>1153.1500000000001</v>
      </c>
      <c r="AD63" s="224">
        <f>VLOOKUP($B63,[14]Wind!$B$7:$T$222,P$1,FALSE)</f>
        <v>56.86</v>
      </c>
      <c r="AE63" s="227">
        <f>VLOOKUP($B63,[14]Wind!$B$7:$T$222,Q$1,FALSE)</f>
        <v>1162.81</v>
      </c>
      <c r="AF63" s="228">
        <f>VLOOKUP($B63,[14]Wind!$B$7:$T$222,R$1,FALSE)</f>
        <v>57.34</v>
      </c>
      <c r="AG63" s="224">
        <f>VLOOKUP($B63,[14]Wind!$B$7:$T$222,S$1,FALSE)</f>
        <v>1172.47</v>
      </c>
      <c r="AH63" s="229">
        <f>VLOOKUP($B63,[14]Wind!$B$7:$T$222,T$1,FALSE)</f>
        <v>57.82</v>
      </c>
      <c r="AI63" s="223">
        <f>VLOOKUP($B63,'[14]Storm Surge'!$B$7:$T$222,G$1,FALSE)</f>
        <v>182.24</v>
      </c>
      <c r="AJ63" s="224">
        <f>VLOOKUP($B63,'[14]Storm Surge'!$B$7:$T$222,H$1,FALSE)</f>
        <v>8.99</v>
      </c>
      <c r="AK63" s="227">
        <f>VLOOKUP($B63,'[14]Storm Surge'!$B$7:$T$222,I$1,FALSE)</f>
        <v>344.46</v>
      </c>
      <c r="AL63" s="228">
        <f>VLOOKUP($B63,'[14]Storm Surge'!$B$7:$T$222,J$1,FALSE)</f>
        <v>16.989999999999998</v>
      </c>
      <c r="AM63" s="224">
        <f>VLOOKUP($B63,'[14]Storm Surge'!$B$7:$T$222,K$1,FALSE)</f>
        <v>508.96</v>
      </c>
      <c r="AN63" s="224">
        <f>VLOOKUP($B63,'[14]Storm Surge'!$B$7:$T$222,L$1,FALSE)</f>
        <v>25.1</v>
      </c>
      <c r="AO63" s="227">
        <f>VLOOKUP($B63,'[14]Storm Surge'!$B$7:$T$222,M$1,FALSE)</f>
        <v>734.37</v>
      </c>
      <c r="AP63" s="228">
        <f>VLOOKUP($B63,'[14]Storm Surge'!$B$7:$T$222,N$1,FALSE)</f>
        <v>36.21</v>
      </c>
      <c r="AQ63" s="224">
        <f>VLOOKUP($B63,'[14]Storm Surge'!$B$7:$T$222,O$1,FALSE)</f>
        <v>759.5</v>
      </c>
      <c r="AR63" s="224">
        <f>VLOOKUP($B63,'[14]Storm Surge'!$B$7:$T$222,P$1,FALSE)</f>
        <v>37.450000000000003</v>
      </c>
      <c r="AS63" s="227">
        <f>VLOOKUP($B63,'[14]Storm Surge'!$B$7:$T$222,Q$1,FALSE)</f>
        <v>809.75</v>
      </c>
      <c r="AT63" s="228">
        <f>VLOOKUP($B63,'[14]Storm Surge'!$B$7:$T$222,R$1,FALSE)</f>
        <v>39.93</v>
      </c>
      <c r="AU63" s="224">
        <f>VLOOKUP($B63,'[14]Storm Surge'!$B$7:$T$222,S$1,FALSE)</f>
        <v>859.99</v>
      </c>
      <c r="AV63" s="229">
        <f>VLOOKUP($B63,'[14]Storm Surge'!$B$7:$T$222,T$1,FALSE)</f>
        <v>42.41</v>
      </c>
      <c r="AW63" s="223" t="str">
        <f>VLOOKUP($B63,[14]Tsunami!$B$7:$T$222,G$1,FALSE)</f>
        <v>---</v>
      </c>
      <c r="AX63" s="224" t="str">
        <f>VLOOKUP($B63,[14]Tsunami!$B$7:$T$222,H$1,FALSE)</f>
        <v>---</v>
      </c>
      <c r="AY63" s="227" t="str">
        <f>VLOOKUP($B63,[14]Tsunami!$B$7:$T$222,I$1,FALSE)</f>
        <v>---</v>
      </c>
      <c r="AZ63" s="228" t="str">
        <f>VLOOKUP($B63,[14]Tsunami!$B$7:$T$222,J$1,FALSE)</f>
        <v>---</v>
      </c>
      <c r="BA63" s="224" t="str">
        <f>VLOOKUP($B63,[14]Tsunami!$B$7:$T$222,K$1,FALSE)</f>
        <v>---</v>
      </c>
      <c r="BB63" s="224" t="str">
        <f>VLOOKUP($B63,[14]Tsunami!$B$7:$T$222,L$1,FALSE)</f>
        <v>---</v>
      </c>
      <c r="BC63" s="227" t="str">
        <f>VLOOKUP($B63,[14]Tsunami!$B$7:$T$222,M$1,FALSE)</f>
        <v>---</v>
      </c>
      <c r="BD63" s="228" t="str">
        <f>VLOOKUP($B63,[14]Tsunami!$B$7:$T$222,N$1,FALSE)</f>
        <v>---</v>
      </c>
      <c r="BE63" s="224" t="str">
        <f>VLOOKUP($B63,[14]Tsunami!$B$7:$T$222,O$1,FALSE)</f>
        <v>---</v>
      </c>
      <c r="BF63" s="224" t="str">
        <f>VLOOKUP($B63,[14]Tsunami!$B$7:$T$222,P$1,FALSE)</f>
        <v>---</v>
      </c>
      <c r="BG63" s="227" t="str">
        <f>VLOOKUP($B63,[14]Tsunami!$B$7:$T$222,Q$1,FALSE)</f>
        <v>---</v>
      </c>
      <c r="BH63" s="228" t="str">
        <f>VLOOKUP($B63,[14]Tsunami!$B$7:$T$222,R$1,FALSE)</f>
        <v>---</v>
      </c>
      <c r="BI63" s="224" t="str">
        <f>VLOOKUP($B63,[14]Tsunami!$B$7:$T$222,S$1,FALSE)</f>
        <v>---</v>
      </c>
      <c r="BJ63" s="229" t="str">
        <f>VLOOKUP($B63,[14]Tsunami!$B$7:$T$222,T$1,FALSE)</f>
        <v>---</v>
      </c>
      <c r="BK63" s="230" t="str">
        <f>IFERROR(VLOOKUP($B63,[14]Flood!$B$7:$T$169,G$1,FALSE),"")</f>
        <v/>
      </c>
      <c r="BL63" s="231" t="str">
        <f>IFERROR(VLOOKUP($B63,[14]Flood!$B$7:$T$169,H$1,FALSE),"")</f>
        <v/>
      </c>
      <c r="BM63" s="232" t="str">
        <f>IFERROR(VLOOKUP($B63,[14]Flood!$B$7:$T$169,I$1,FALSE),"")</f>
        <v/>
      </c>
      <c r="BN63" s="233" t="str">
        <f>IFERROR(VLOOKUP($B63,[14]Flood!$B$7:$T$169,J$1,FALSE),"")</f>
        <v/>
      </c>
      <c r="BO63" s="231" t="str">
        <f>IFERROR(VLOOKUP($B63,[14]Flood!$B$7:$T$169,K$1,FALSE),"")</f>
        <v/>
      </c>
      <c r="BP63" s="231" t="str">
        <f>IFERROR(VLOOKUP($B63,[14]Flood!$B$7:$T$169,L$1,FALSE),"")</f>
        <v/>
      </c>
      <c r="BQ63" s="232" t="str">
        <f>IFERROR(VLOOKUP($B63,[14]Flood!$B$7:$T$169,M$1,FALSE),"")</f>
        <v/>
      </c>
      <c r="BR63" s="233" t="str">
        <f>IFERROR(VLOOKUP($B63,[14]Flood!$B$7:$T$169,N$1,FALSE),"")</f>
        <v/>
      </c>
      <c r="BS63" s="231" t="str">
        <f>IFERROR(VLOOKUP($B63,[14]Flood!$B$7:$T$169,O$1,FALSE),"")</f>
        <v/>
      </c>
      <c r="BT63" s="231" t="str">
        <f>IFERROR(VLOOKUP($B63,[14]Flood!$B$7:$T$169,P$1,FALSE),"")</f>
        <v/>
      </c>
      <c r="BU63" s="232" t="str">
        <f>IFERROR(VLOOKUP($B63,[14]Flood!$B$7:$T$169,Q$1,FALSE),"")</f>
        <v/>
      </c>
      <c r="BV63" s="233" t="str">
        <f>IFERROR(VLOOKUP($B63,[14]Flood!$B$7:$T$169,R$1,FALSE),"")</f>
        <v/>
      </c>
      <c r="BW63" s="231" t="str">
        <f>IFERROR(VLOOKUP($B63,[14]Flood!$B$7:$T$169,S$1,FALSE),"")</f>
        <v/>
      </c>
      <c r="BX63" s="234" t="str">
        <f>IFERROR(VLOOKUP($B63,[14]Flood!$B$7:$T$169,T$1,FALSE),"")</f>
        <v/>
      </c>
    </row>
    <row r="64" spans="1:76" s="119" customFormat="1" ht="14">
      <c r="A64" s="235" t="str">
        <f>'AAL mundo '!A91</f>
        <v>LAC</v>
      </c>
      <c r="B64" s="236" t="str">
        <f>'AAL mundo '!B91</f>
        <v>DOM</v>
      </c>
      <c r="C64" s="236" t="str">
        <f>'AAL mundo '!C91</f>
        <v>Dominican Republic</v>
      </c>
      <c r="D64" s="236" t="str">
        <f>'AAL mundo '!D91</f>
        <v>SIDS</v>
      </c>
      <c r="E64" s="237" t="str">
        <f>'AAL mundo '!E91</f>
        <v>Upper middle income</v>
      </c>
      <c r="F64" s="222">
        <f>'AAL mundo '!F91</f>
        <v>202173</v>
      </c>
      <c r="G64" s="223">
        <f>VLOOKUP($B64,[14]Earthquake!$B$7:$T$222,G$1,FALSE)</f>
        <v>1551.49</v>
      </c>
      <c r="H64" s="224">
        <f>VLOOKUP($B64,[14]Earthquake!$B$7:$T$222,H$1,FALSE)</f>
        <v>0.77</v>
      </c>
      <c r="I64" s="227">
        <f>VLOOKUP($B64,[14]Earthquake!$B$7:$T$222,I$1,FALSE)</f>
        <v>3321.6</v>
      </c>
      <c r="J64" s="228">
        <f>VLOOKUP($B64,[14]Earthquake!$B$7:$T$222,J$1,FALSE)</f>
        <v>1.64</v>
      </c>
      <c r="K64" s="224">
        <f>VLOOKUP($B64,[14]Earthquake!$B$7:$T$222,K$1,FALSE)</f>
        <v>5294.05</v>
      </c>
      <c r="L64" s="224">
        <f>VLOOKUP($B64,[14]Earthquake!$B$7:$T$222,L$1,FALSE)</f>
        <v>2.62</v>
      </c>
      <c r="M64" s="227">
        <f>VLOOKUP($B64,[14]Earthquake!$B$7:$T$222,M$1,FALSE)</f>
        <v>8553.66</v>
      </c>
      <c r="N64" s="228">
        <f>VLOOKUP($B64,[14]Earthquake!$B$7:$T$222,N$1,FALSE)</f>
        <v>4.2300000000000004</v>
      </c>
      <c r="O64" s="224">
        <f>VLOOKUP($B64,[14]Earthquake!$B$7:$T$222,O$1,FALSE)</f>
        <v>11614.71</v>
      </c>
      <c r="P64" s="224">
        <f>VLOOKUP($B64,[14]Earthquake!$B$7:$T$222,P$1,FALSE)</f>
        <v>5.74</v>
      </c>
      <c r="Q64" s="227">
        <f>VLOOKUP($B64,[14]Earthquake!$B$7:$T$222,Q$1,FALSE)</f>
        <v>14874.53</v>
      </c>
      <c r="R64" s="228">
        <f>VLOOKUP($B64,[14]Earthquake!$B$7:$T$222,R$1,FALSE)</f>
        <v>7.36</v>
      </c>
      <c r="S64" s="224">
        <f>VLOOKUP($B64,[14]Earthquake!$B$7:$T$222,S$1,FALSE)</f>
        <v>16981.48</v>
      </c>
      <c r="T64" s="229">
        <f>VLOOKUP($B64,[14]Earthquake!$B$7:$T$222,T$1,FALSE)</f>
        <v>8.4</v>
      </c>
      <c r="U64" s="223">
        <f>VLOOKUP($B64,[14]Wind!$B$7:$T$222,G$1,FALSE)</f>
        <v>1455.33</v>
      </c>
      <c r="V64" s="224">
        <f>VLOOKUP($B64,[14]Wind!$B$7:$T$222,H$1,FALSE)</f>
        <v>0.72</v>
      </c>
      <c r="W64" s="227">
        <f>VLOOKUP($B64,[14]Wind!$B$7:$T$222,I$1,FALSE)</f>
        <v>6992.64</v>
      </c>
      <c r="X64" s="228">
        <f>VLOOKUP($B64,[14]Wind!$B$7:$T$222,J$1,FALSE)</f>
        <v>3.46</v>
      </c>
      <c r="Y64" s="224">
        <f>VLOOKUP($B64,[14]Wind!$B$7:$T$222,K$1,FALSE)</f>
        <v>16523.64</v>
      </c>
      <c r="Z64" s="224">
        <f>VLOOKUP($B64,[14]Wind!$B$7:$T$222,L$1,FALSE)</f>
        <v>8.17</v>
      </c>
      <c r="AA64" s="227">
        <f>VLOOKUP($B64,[14]Wind!$B$7:$T$222,M$1,FALSE)</f>
        <v>23386.37</v>
      </c>
      <c r="AB64" s="228">
        <f>VLOOKUP($B64,[14]Wind!$B$7:$T$222,N$1,FALSE)</f>
        <v>11.57</v>
      </c>
      <c r="AC64" s="224">
        <f>VLOOKUP($B64,[14]Wind!$B$7:$T$222,O$1,FALSE)</f>
        <v>28441.88</v>
      </c>
      <c r="AD64" s="224">
        <f>VLOOKUP($B64,[14]Wind!$B$7:$T$222,P$1,FALSE)</f>
        <v>14.07</v>
      </c>
      <c r="AE64" s="227">
        <f>VLOOKUP($B64,[14]Wind!$B$7:$T$222,Q$1,FALSE)</f>
        <v>29879.85</v>
      </c>
      <c r="AF64" s="228">
        <f>VLOOKUP($B64,[14]Wind!$B$7:$T$222,R$1,FALSE)</f>
        <v>14.78</v>
      </c>
      <c r="AG64" s="224">
        <f>VLOOKUP($B64,[14]Wind!$B$7:$T$222,S$1,FALSE)</f>
        <v>31317.81</v>
      </c>
      <c r="AH64" s="229">
        <f>VLOOKUP($B64,[14]Wind!$B$7:$T$222,T$1,FALSE)</f>
        <v>15.49</v>
      </c>
      <c r="AI64" s="223">
        <f>VLOOKUP($B64,'[14]Storm Surge'!$B$7:$T$222,G$1,FALSE)</f>
        <v>211.88</v>
      </c>
      <c r="AJ64" s="224">
        <f>VLOOKUP($B64,'[14]Storm Surge'!$B$7:$T$222,H$1,FALSE)</f>
        <v>0.1</v>
      </c>
      <c r="AK64" s="227">
        <f>VLOOKUP($B64,'[14]Storm Surge'!$B$7:$T$222,I$1,FALSE)</f>
        <v>463.33</v>
      </c>
      <c r="AL64" s="228">
        <f>VLOOKUP($B64,'[14]Storm Surge'!$B$7:$T$222,J$1,FALSE)</f>
        <v>0.23</v>
      </c>
      <c r="AM64" s="224">
        <f>VLOOKUP($B64,'[14]Storm Surge'!$B$7:$T$222,K$1,FALSE)</f>
        <v>681.37</v>
      </c>
      <c r="AN64" s="224">
        <f>VLOOKUP($B64,'[14]Storm Surge'!$B$7:$T$222,L$1,FALSE)</f>
        <v>0.34</v>
      </c>
      <c r="AO64" s="227">
        <f>VLOOKUP($B64,'[14]Storm Surge'!$B$7:$T$222,M$1,FALSE)</f>
        <v>710.34</v>
      </c>
      <c r="AP64" s="228">
        <f>VLOOKUP($B64,'[14]Storm Surge'!$B$7:$T$222,N$1,FALSE)</f>
        <v>0.35</v>
      </c>
      <c r="AQ64" s="224">
        <f>VLOOKUP($B64,'[14]Storm Surge'!$B$7:$T$222,O$1,FALSE)</f>
        <v>758.62</v>
      </c>
      <c r="AR64" s="224">
        <f>VLOOKUP($B64,'[14]Storm Surge'!$B$7:$T$222,P$1,FALSE)</f>
        <v>0.38</v>
      </c>
      <c r="AS64" s="227">
        <f>VLOOKUP($B64,'[14]Storm Surge'!$B$7:$T$222,Q$1,FALSE)</f>
        <v>855.18</v>
      </c>
      <c r="AT64" s="228">
        <f>VLOOKUP($B64,'[14]Storm Surge'!$B$7:$T$222,R$1,FALSE)</f>
        <v>0.42</v>
      </c>
      <c r="AU64" s="224">
        <f>VLOOKUP($B64,'[14]Storm Surge'!$B$7:$T$222,S$1,FALSE)</f>
        <v>897.09</v>
      </c>
      <c r="AV64" s="229">
        <f>VLOOKUP($B64,'[14]Storm Surge'!$B$7:$T$222,T$1,FALSE)</f>
        <v>0.44</v>
      </c>
      <c r="AW64" s="223" t="str">
        <f>VLOOKUP($B64,[14]Tsunami!$B$7:$T$222,G$1,FALSE)</f>
        <v>---</v>
      </c>
      <c r="AX64" s="224" t="str">
        <f>VLOOKUP($B64,[14]Tsunami!$B$7:$T$222,H$1,FALSE)</f>
        <v>---</v>
      </c>
      <c r="AY64" s="227" t="str">
        <f>VLOOKUP($B64,[14]Tsunami!$B$7:$T$222,I$1,FALSE)</f>
        <v>---</v>
      </c>
      <c r="AZ64" s="228" t="str">
        <f>VLOOKUP($B64,[14]Tsunami!$B$7:$T$222,J$1,FALSE)</f>
        <v>---</v>
      </c>
      <c r="BA64" s="224" t="str">
        <f>VLOOKUP($B64,[14]Tsunami!$B$7:$T$222,K$1,FALSE)</f>
        <v>---</v>
      </c>
      <c r="BB64" s="224" t="str">
        <f>VLOOKUP($B64,[14]Tsunami!$B$7:$T$222,L$1,FALSE)</f>
        <v>---</v>
      </c>
      <c r="BC64" s="227" t="str">
        <f>VLOOKUP($B64,[14]Tsunami!$B$7:$T$222,M$1,FALSE)</f>
        <v>---</v>
      </c>
      <c r="BD64" s="228" t="str">
        <f>VLOOKUP($B64,[14]Tsunami!$B$7:$T$222,N$1,FALSE)</f>
        <v>---</v>
      </c>
      <c r="BE64" s="224" t="str">
        <f>VLOOKUP($B64,[14]Tsunami!$B$7:$T$222,O$1,FALSE)</f>
        <v>---</v>
      </c>
      <c r="BF64" s="224" t="str">
        <f>VLOOKUP($B64,[14]Tsunami!$B$7:$T$222,P$1,FALSE)</f>
        <v>---</v>
      </c>
      <c r="BG64" s="227" t="str">
        <f>VLOOKUP($B64,[14]Tsunami!$B$7:$T$222,Q$1,FALSE)</f>
        <v>---</v>
      </c>
      <c r="BH64" s="228" t="str">
        <f>VLOOKUP($B64,[14]Tsunami!$B$7:$T$222,R$1,FALSE)</f>
        <v>---</v>
      </c>
      <c r="BI64" s="224" t="str">
        <f>VLOOKUP($B64,[14]Tsunami!$B$7:$T$222,S$1,FALSE)</f>
        <v>---</v>
      </c>
      <c r="BJ64" s="229" t="str">
        <f>VLOOKUP($B64,[14]Tsunami!$B$7:$T$222,T$1,FALSE)</f>
        <v>---</v>
      </c>
      <c r="BK64" s="230">
        <f>IFERROR(VLOOKUP($B64,[14]Flood!$B$7:$T$169,G$1,FALSE),"")</f>
        <v>152.05163493975905</v>
      </c>
      <c r="BL64" s="231">
        <f>IFERROR(VLOOKUP($B64,[14]Flood!$B$7:$T$169,H$1,FALSE),"")</f>
        <v>7.5208675213682866E-2</v>
      </c>
      <c r="BM64" s="232">
        <f>IFERROR(VLOOKUP($B64,[14]Flood!$B$7:$T$169,I$1,FALSE),"")</f>
        <v>526.9050737931035</v>
      </c>
      <c r="BN64" s="233">
        <f>IFERROR(VLOOKUP($B64,[14]Flood!$B$7:$T$169,J$1,FALSE),"")</f>
        <v>0.26062089091674134</v>
      </c>
      <c r="BO64" s="231">
        <f>IFERROR(VLOOKUP($B64,[14]Flood!$B$7:$T$169,K$1,FALSE),"")</f>
        <v>962.52431820098388</v>
      </c>
      <c r="BP64" s="231">
        <f>IFERROR(VLOOKUP($B64,[14]Flood!$B$7:$T$169,L$1,FALSE),"")</f>
        <v>0.4760894472560549</v>
      </c>
      <c r="BQ64" s="232">
        <f>IFERROR(VLOOKUP($B64,[14]Flood!$B$7:$T$169,M$1,FALSE),"")</f>
        <v>7281.9196269841268</v>
      </c>
      <c r="BR64" s="233">
        <f>IFERROR(VLOOKUP($B64,[14]Flood!$B$7:$T$169,N$1,FALSE),"")</f>
        <v>3.6018259742814953</v>
      </c>
      <c r="BS64" s="231">
        <f>IFERROR(VLOOKUP($B64,[14]Flood!$B$7:$T$169,O$1,FALSE),"")</f>
        <v>9266.0026990099013</v>
      </c>
      <c r="BT64" s="231">
        <f>IFERROR(VLOOKUP($B64,[14]Flood!$B$7:$T$169,P$1,FALSE),"")</f>
        <v>4.5832048290374585</v>
      </c>
      <c r="BU64" s="232">
        <f>IFERROR(VLOOKUP($B64,[14]Flood!$B$7:$T$169,Q$1,FALSE),"")</f>
        <v>12242.901194426011</v>
      </c>
      <c r="BV64" s="233">
        <f>IFERROR(VLOOKUP($B64,[14]Flood!$B$7:$T$169,R$1,FALSE),"")</f>
        <v>6.0556558959040085</v>
      </c>
      <c r="BW64" s="231">
        <f>IFERROR(VLOOKUP($B64,[14]Flood!$B$7:$T$169,S$1,FALSE),"")</f>
        <v>14693.628500331786</v>
      </c>
      <c r="BX64" s="234">
        <f>IFERROR(VLOOKUP($B64,[14]Flood!$B$7:$T$169,T$1,FALSE),"")</f>
        <v>7.2678490700201239</v>
      </c>
    </row>
    <row r="65" spans="1:76" s="119" customFormat="1" ht="14">
      <c r="A65" s="235" t="str">
        <f>'AAL mundo '!A92</f>
        <v>LAC</v>
      </c>
      <c r="B65" s="236" t="str">
        <f>'AAL mundo '!B92</f>
        <v>ECU</v>
      </c>
      <c r="C65" s="236" t="str">
        <f>'AAL mundo '!C92</f>
        <v>Ecuador</v>
      </c>
      <c r="D65" s="236" t="str">
        <f>'AAL mundo '!D92</f>
        <v/>
      </c>
      <c r="E65" s="237" t="str">
        <f>'AAL mundo '!E92</f>
        <v>Upper middle income</v>
      </c>
      <c r="F65" s="222">
        <f>'AAL mundo '!F92</f>
        <v>282705</v>
      </c>
      <c r="G65" s="223">
        <f>VLOOKUP($B65,[14]Earthquake!$B$7:$T$222,G$1,FALSE)</f>
        <v>3714.63</v>
      </c>
      <c r="H65" s="224">
        <f>VLOOKUP($B65,[14]Earthquake!$B$7:$T$222,H$1,FALSE)</f>
        <v>1.31</v>
      </c>
      <c r="I65" s="227">
        <f>VLOOKUP($B65,[14]Earthquake!$B$7:$T$222,I$1,FALSE)</f>
        <v>7238.97</v>
      </c>
      <c r="J65" s="228">
        <f>VLOOKUP($B65,[14]Earthquake!$B$7:$T$222,J$1,FALSE)</f>
        <v>2.56</v>
      </c>
      <c r="K65" s="224">
        <f>VLOOKUP($B65,[14]Earthquake!$B$7:$T$222,K$1,FALSE)</f>
        <v>11325.39</v>
      </c>
      <c r="L65" s="224">
        <f>VLOOKUP($B65,[14]Earthquake!$B$7:$T$222,L$1,FALSE)</f>
        <v>4.01</v>
      </c>
      <c r="M65" s="227">
        <f>VLOOKUP($B65,[14]Earthquake!$B$7:$T$222,M$1,FALSE)</f>
        <v>18890.810000000001</v>
      </c>
      <c r="N65" s="228">
        <f>VLOOKUP($B65,[14]Earthquake!$B$7:$T$222,N$1,FALSE)</f>
        <v>6.68</v>
      </c>
      <c r="O65" s="224">
        <f>VLOOKUP($B65,[14]Earthquake!$B$7:$T$222,O$1,FALSE)</f>
        <v>25870.7</v>
      </c>
      <c r="P65" s="224">
        <f>VLOOKUP($B65,[14]Earthquake!$B$7:$T$222,P$1,FALSE)</f>
        <v>9.15</v>
      </c>
      <c r="Q65" s="227">
        <f>VLOOKUP($B65,[14]Earthquake!$B$7:$T$222,Q$1,FALSE)</f>
        <v>33619.480000000003</v>
      </c>
      <c r="R65" s="228">
        <f>VLOOKUP($B65,[14]Earthquake!$B$7:$T$222,R$1,FALSE)</f>
        <v>11.89</v>
      </c>
      <c r="S65" s="224">
        <f>VLOOKUP($B65,[14]Earthquake!$B$7:$T$222,S$1,FALSE)</f>
        <v>39093.550000000003</v>
      </c>
      <c r="T65" s="229">
        <f>VLOOKUP($B65,[14]Earthquake!$B$7:$T$222,T$1,FALSE)</f>
        <v>13.83</v>
      </c>
      <c r="U65" s="223" t="str">
        <f>VLOOKUP($B65,[14]Wind!$B$7:$T$222,G$1,FALSE)</f>
        <v>---</v>
      </c>
      <c r="V65" s="224" t="str">
        <f>VLOOKUP($B65,[14]Wind!$B$7:$T$222,H$1,FALSE)</f>
        <v>---</v>
      </c>
      <c r="W65" s="227" t="str">
        <f>VLOOKUP($B65,[14]Wind!$B$7:$T$222,I$1,FALSE)</f>
        <v>---</v>
      </c>
      <c r="X65" s="228" t="str">
        <f>VLOOKUP($B65,[14]Wind!$B$7:$T$222,J$1,FALSE)</f>
        <v>---</v>
      </c>
      <c r="Y65" s="224" t="str">
        <f>VLOOKUP($B65,[14]Wind!$B$7:$T$222,K$1,FALSE)</f>
        <v>---</v>
      </c>
      <c r="Z65" s="224" t="str">
        <f>VLOOKUP($B65,[14]Wind!$B$7:$T$222,L$1,FALSE)</f>
        <v>---</v>
      </c>
      <c r="AA65" s="227" t="str">
        <f>VLOOKUP($B65,[14]Wind!$B$7:$T$222,M$1,FALSE)</f>
        <v>---</v>
      </c>
      <c r="AB65" s="228" t="str">
        <f>VLOOKUP($B65,[14]Wind!$B$7:$T$222,N$1,FALSE)</f>
        <v>---</v>
      </c>
      <c r="AC65" s="224" t="str">
        <f>VLOOKUP($B65,[14]Wind!$B$7:$T$222,O$1,FALSE)</f>
        <v>---</v>
      </c>
      <c r="AD65" s="224" t="str">
        <f>VLOOKUP($B65,[14]Wind!$B$7:$T$222,P$1,FALSE)</f>
        <v>---</v>
      </c>
      <c r="AE65" s="227" t="str">
        <f>VLOOKUP($B65,[14]Wind!$B$7:$T$222,Q$1,FALSE)</f>
        <v>---</v>
      </c>
      <c r="AF65" s="228" t="str">
        <f>VLOOKUP($B65,[14]Wind!$B$7:$T$222,R$1,FALSE)</f>
        <v>---</v>
      </c>
      <c r="AG65" s="224" t="str">
        <f>VLOOKUP($B65,[14]Wind!$B$7:$T$222,S$1,FALSE)</f>
        <v>---</v>
      </c>
      <c r="AH65" s="229" t="str">
        <f>VLOOKUP($B65,[14]Wind!$B$7:$T$222,T$1,FALSE)</f>
        <v>---</v>
      </c>
      <c r="AI65" s="223" t="str">
        <f>VLOOKUP($B65,'[14]Storm Surge'!$B$7:$T$222,G$1,FALSE)</f>
        <v>---</v>
      </c>
      <c r="AJ65" s="224" t="str">
        <f>VLOOKUP($B65,'[14]Storm Surge'!$B$7:$T$222,H$1,FALSE)</f>
        <v>---</v>
      </c>
      <c r="AK65" s="227" t="str">
        <f>VLOOKUP($B65,'[14]Storm Surge'!$B$7:$T$222,I$1,FALSE)</f>
        <v>---</v>
      </c>
      <c r="AL65" s="228" t="str">
        <f>VLOOKUP($B65,'[14]Storm Surge'!$B$7:$T$222,J$1,FALSE)</f>
        <v>---</v>
      </c>
      <c r="AM65" s="224" t="str">
        <f>VLOOKUP($B65,'[14]Storm Surge'!$B$7:$T$222,K$1,FALSE)</f>
        <v>---</v>
      </c>
      <c r="AN65" s="224" t="str">
        <f>VLOOKUP($B65,'[14]Storm Surge'!$B$7:$T$222,L$1,FALSE)</f>
        <v>---</v>
      </c>
      <c r="AO65" s="227" t="str">
        <f>VLOOKUP($B65,'[14]Storm Surge'!$B$7:$T$222,M$1,FALSE)</f>
        <v>---</v>
      </c>
      <c r="AP65" s="228" t="str">
        <f>VLOOKUP($B65,'[14]Storm Surge'!$B$7:$T$222,N$1,FALSE)</f>
        <v>---</v>
      </c>
      <c r="AQ65" s="224" t="str">
        <f>VLOOKUP($B65,'[14]Storm Surge'!$B$7:$T$222,O$1,FALSE)</f>
        <v>---</v>
      </c>
      <c r="AR65" s="224" t="str">
        <f>VLOOKUP($B65,'[14]Storm Surge'!$B$7:$T$222,P$1,FALSE)</f>
        <v>---</v>
      </c>
      <c r="AS65" s="227" t="str">
        <f>VLOOKUP($B65,'[14]Storm Surge'!$B$7:$T$222,Q$1,FALSE)</f>
        <v>---</v>
      </c>
      <c r="AT65" s="228" t="str">
        <f>VLOOKUP($B65,'[14]Storm Surge'!$B$7:$T$222,R$1,FALSE)</f>
        <v>---</v>
      </c>
      <c r="AU65" s="224" t="str">
        <f>VLOOKUP($B65,'[14]Storm Surge'!$B$7:$T$222,S$1,FALSE)</f>
        <v>---</v>
      </c>
      <c r="AV65" s="229" t="str">
        <f>VLOOKUP($B65,'[14]Storm Surge'!$B$7:$T$222,T$1,FALSE)</f>
        <v>---</v>
      </c>
      <c r="AW65" s="223" t="str">
        <f>VLOOKUP($B65,[14]Tsunami!$B$7:$T$222,G$1,FALSE)</f>
        <v>---</v>
      </c>
      <c r="AX65" s="224" t="str">
        <f>VLOOKUP($B65,[14]Tsunami!$B$7:$T$222,H$1,FALSE)</f>
        <v>---</v>
      </c>
      <c r="AY65" s="227">
        <f>VLOOKUP($B65,[14]Tsunami!$B$7:$T$222,I$1,FALSE)</f>
        <v>0.37</v>
      </c>
      <c r="AZ65" s="228">
        <f>VLOOKUP($B65,[14]Tsunami!$B$7:$T$222,J$1,FALSE)</f>
        <v>0</v>
      </c>
      <c r="BA65" s="224">
        <f>VLOOKUP($B65,[14]Tsunami!$B$7:$T$222,K$1,FALSE)</f>
        <v>4.42</v>
      </c>
      <c r="BB65" s="224">
        <f>VLOOKUP($B65,[14]Tsunami!$B$7:$T$222,L$1,FALSE)</f>
        <v>0</v>
      </c>
      <c r="BC65" s="227">
        <f>VLOOKUP($B65,[14]Tsunami!$B$7:$T$222,M$1,FALSE)</f>
        <v>39.9</v>
      </c>
      <c r="BD65" s="228">
        <f>VLOOKUP($B65,[14]Tsunami!$B$7:$T$222,N$1,FALSE)</f>
        <v>0.01</v>
      </c>
      <c r="BE65" s="224">
        <f>VLOOKUP($B65,[14]Tsunami!$B$7:$T$222,O$1,FALSE)</f>
        <v>170.44</v>
      </c>
      <c r="BF65" s="224">
        <f>VLOOKUP($B65,[14]Tsunami!$B$7:$T$222,P$1,FALSE)</f>
        <v>0.06</v>
      </c>
      <c r="BG65" s="227">
        <f>VLOOKUP($B65,[14]Tsunami!$B$7:$T$222,Q$1,FALSE)</f>
        <v>463.69</v>
      </c>
      <c r="BH65" s="228">
        <f>VLOOKUP($B65,[14]Tsunami!$B$7:$T$222,R$1,FALSE)</f>
        <v>0.16</v>
      </c>
      <c r="BI65" s="224">
        <f>VLOOKUP($B65,[14]Tsunami!$B$7:$T$222,S$1,FALSE)</f>
        <v>816.72</v>
      </c>
      <c r="BJ65" s="229">
        <f>VLOOKUP($B65,[14]Tsunami!$B$7:$T$222,T$1,FALSE)</f>
        <v>0.28999999999999998</v>
      </c>
      <c r="BK65" s="230">
        <f>IFERROR(VLOOKUP($B65,[14]Flood!$B$7:$T$169,G$1,FALSE),"")</f>
        <v>976.39123446321526</v>
      </c>
      <c r="BL65" s="231">
        <f>IFERROR(VLOOKUP($B65,[14]Flood!$B$7:$T$169,H$1,FALSE),"")</f>
        <v>0.34537458993056908</v>
      </c>
      <c r="BM65" s="232">
        <f>IFERROR(VLOOKUP($B65,[14]Flood!$B$7:$T$169,I$1,FALSE),"")</f>
        <v>1879.4331662870159</v>
      </c>
      <c r="BN65" s="233">
        <f>IFERROR(VLOOKUP($B65,[14]Flood!$B$7:$T$169,J$1,FALSE),"")</f>
        <v>0.66480365267222574</v>
      </c>
      <c r="BO65" s="231">
        <f>IFERROR(VLOOKUP($B65,[14]Flood!$B$7:$T$169,K$1,FALSE),"")</f>
        <v>3109.3244417102428</v>
      </c>
      <c r="BP65" s="231">
        <f>IFERROR(VLOOKUP($B65,[14]Flood!$B$7:$T$169,L$1,FALSE),"")</f>
        <v>1.0998477005041449</v>
      </c>
      <c r="BQ65" s="232">
        <f>IFERROR(VLOOKUP($B65,[14]Flood!$B$7:$T$169,M$1,FALSE),"")</f>
        <v>5885.6752938279706</v>
      </c>
      <c r="BR65" s="233">
        <f>IFERROR(VLOOKUP($B65,[14]Flood!$B$7:$T$169,N$1,FALSE),"")</f>
        <v>2.0819141132374632</v>
      </c>
      <c r="BS65" s="231">
        <f>IFERROR(VLOOKUP($B65,[14]Flood!$B$7:$T$169,O$1,FALSE),"")</f>
        <v>7625.7417035573126</v>
      </c>
      <c r="BT65" s="231">
        <f>IFERROR(VLOOKUP($B65,[14]Flood!$B$7:$T$169,P$1,FALSE),"")</f>
        <v>2.6974201742301385</v>
      </c>
      <c r="BU65" s="232">
        <f>IFERROR(VLOOKUP($B65,[14]Flood!$B$7:$T$169,Q$1,FALSE),"")</f>
        <v>10010.14819123308</v>
      </c>
      <c r="BV65" s="233">
        <f>IFERROR(VLOOKUP($B65,[14]Flood!$B$7:$T$169,R$1,FALSE),"")</f>
        <v>3.5408458255896003</v>
      </c>
      <c r="BW65" s="231">
        <f>IFERROR(VLOOKUP($B65,[14]Flood!$B$7:$T$169,S$1,FALSE),"")</f>
        <v>11190.566258040482</v>
      </c>
      <c r="BX65" s="234">
        <f>IFERROR(VLOOKUP($B65,[14]Flood!$B$7:$T$169,T$1,FALSE),"")</f>
        <v>3.9583899322758644</v>
      </c>
    </row>
    <row r="66" spans="1:76" s="119" customFormat="1" ht="14">
      <c r="A66" s="235" t="str">
        <f>'AAL mundo '!A93</f>
        <v>Middle East and North Africa</v>
      </c>
      <c r="B66" s="236" t="str">
        <f>'AAL mundo '!B93</f>
        <v>EGY</v>
      </c>
      <c r="C66" s="236" t="str">
        <f>'AAL mundo '!C93</f>
        <v>Egypt</v>
      </c>
      <c r="D66" s="236" t="str">
        <f>'AAL mundo '!D93</f>
        <v/>
      </c>
      <c r="E66" s="237" t="str">
        <f>'AAL mundo '!E93</f>
        <v>Lower middle income</v>
      </c>
      <c r="F66" s="222">
        <f>'AAL mundo '!F93</f>
        <v>617149</v>
      </c>
      <c r="G66" s="223">
        <f>VLOOKUP($B66,[14]Earthquake!$B$7:$T$222,G$1,FALSE)</f>
        <v>425.3</v>
      </c>
      <c r="H66" s="224">
        <f>VLOOKUP($B66,[14]Earthquake!$B$7:$T$222,H$1,FALSE)</f>
        <v>7.0000000000000007E-2</v>
      </c>
      <c r="I66" s="227">
        <f>VLOOKUP($B66,[14]Earthquake!$B$7:$T$222,I$1,FALSE)</f>
        <v>924.7</v>
      </c>
      <c r="J66" s="228">
        <f>VLOOKUP($B66,[14]Earthquake!$B$7:$T$222,J$1,FALSE)</f>
        <v>0.15</v>
      </c>
      <c r="K66" s="224">
        <f>VLOOKUP($B66,[14]Earthquake!$B$7:$T$222,K$1,FALSE)</f>
        <v>1714.93</v>
      </c>
      <c r="L66" s="224">
        <f>VLOOKUP($B66,[14]Earthquake!$B$7:$T$222,L$1,FALSE)</f>
        <v>0.28000000000000003</v>
      </c>
      <c r="M66" s="227">
        <f>VLOOKUP($B66,[14]Earthquake!$B$7:$T$222,M$1,FALSE)</f>
        <v>3944.56</v>
      </c>
      <c r="N66" s="228">
        <f>VLOOKUP($B66,[14]Earthquake!$B$7:$T$222,N$1,FALSE)</f>
        <v>0.64</v>
      </c>
      <c r="O66" s="224">
        <f>VLOOKUP($B66,[14]Earthquake!$B$7:$T$222,O$1,FALSE)</f>
        <v>7356.98</v>
      </c>
      <c r="P66" s="224">
        <f>VLOOKUP($B66,[14]Earthquake!$B$7:$T$222,P$1,FALSE)</f>
        <v>1.19</v>
      </c>
      <c r="Q66" s="227">
        <f>VLOOKUP($B66,[14]Earthquake!$B$7:$T$222,Q$1,FALSE)</f>
        <v>13086.94</v>
      </c>
      <c r="R66" s="228">
        <f>VLOOKUP($B66,[14]Earthquake!$B$7:$T$222,R$1,FALSE)</f>
        <v>2.12</v>
      </c>
      <c r="S66" s="224">
        <f>VLOOKUP($B66,[14]Earthquake!$B$7:$T$222,S$1,FALSE)</f>
        <v>17691.64</v>
      </c>
      <c r="T66" s="229">
        <f>VLOOKUP($B66,[14]Earthquake!$B$7:$T$222,T$1,FALSE)</f>
        <v>2.87</v>
      </c>
      <c r="U66" s="223" t="str">
        <f>VLOOKUP($B66,[14]Wind!$B$7:$T$222,G$1,FALSE)</f>
        <v>---</v>
      </c>
      <c r="V66" s="224" t="str">
        <f>VLOOKUP($B66,[14]Wind!$B$7:$T$222,H$1,FALSE)</f>
        <v>---</v>
      </c>
      <c r="W66" s="227" t="str">
        <f>VLOOKUP($B66,[14]Wind!$B$7:$T$222,I$1,FALSE)</f>
        <v>---</v>
      </c>
      <c r="X66" s="228" t="str">
        <f>VLOOKUP($B66,[14]Wind!$B$7:$T$222,J$1,FALSE)</f>
        <v>---</v>
      </c>
      <c r="Y66" s="224" t="str">
        <f>VLOOKUP($B66,[14]Wind!$B$7:$T$222,K$1,FALSE)</f>
        <v>---</v>
      </c>
      <c r="Z66" s="224" t="str">
        <f>VLOOKUP($B66,[14]Wind!$B$7:$T$222,L$1,FALSE)</f>
        <v>---</v>
      </c>
      <c r="AA66" s="227" t="str">
        <f>VLOOKUP($B66,[14]Wind!$B$7:$T$222,M$1,FALSE)</f>
        <v>---</v>
      </c>
      <c r="AB66" s="228" t="str">
        <f>VLOOKUP($B66,[14]Wind!$B$7:$T$222,N$1,FALSE)</f>
        <v>---</v>
      </c>
      <c r="AC66" s="224" t="str">
        <f>VLOOKUP($B66,[14]Wind!$B$7:$T$222,O$1,FALSE)</f>
        <v>---</v>
      </c>
      <c r="AD66" s="224" t="str">
        <f>VLOOKUP($B66,[14]Wind!$B$7:$T$222,P$1,FALSE)</f>
        <v>---</v>
      </c>
      <c r="AE66" s="227" t="str">
        <f>VLOOKUP($B66,[14]Wind!$B$7:$T$222,Q$1,FALSE)</f>
        <v>---</v>
      </c>
      <c r="AF66" s="228" t="str">
        <f>VLOOKUP($B66,[14]Wind!$B$7:$T$222,R$1,FALSE)</f>
        <v>---</v>
      </c>
      <c r="AG66" s="224" t="str">
        <f>VLOOKUP($B66,[14]Wind!$B$7:$T$222,S$1,FALSE)</f>
        <v>---</v>
      </c>
      <c r="AH66" s="229" t="str">
        <f>VLOOKUP($B66,[14]Wind!$B$7:$T$222,T$1,FALSE)</f>
        <v>---</v>
      </c>
      <c r="AI66" s="223" t="str">
        <f>VLOOKUP($B66,'[14]Storm Surge'!$B$7:$T$222,G$1,FALSE)</f>
        <v>---</v>
      </c>
      <c r="AJ66" s="224" t="str">
        <f>VLOOKUP($B66,'[14]Storm Surge'!$B$7:$T$222,H$1,FALSE)</f>
        <v>---</v>
      </c>
      <c r="AK66" s="227" t="str">
        <f>VLOOKUP($B66,'[14]Storm Surge'!$B$7:$T$222,I$1,FALSE)</f>
        <v>---</v>
      </c>
      <c r="AL66" s="228" t="str">
        <f>VLOOKUP($B66,'[14]Storm Surge'!$B$7:$T$222,J$1,FALSE)</f>
        <v>---</v>
      </c>
      <c r="AM66" s="224" t="str">
        <f>VLOOKUP($B66,'[14]Storm Surge'!$B$7:$T$222,K$1,FALSE)</f>
        <v>---</v>
      </c>
      <c r="AN66" s="224" t="str">
        <f>VLOOKUP($B66,'[14]Storm Surge'!$B$7:$T$222,L$1,FALSE)</f>
        <v>---</v>
      </c>
      <c r="AO66" s="227" t="str">
        <f>VLOOKUP($B66,'[14]Storm Surge'!$B$7:$T$222,M$1,FALSE)</f>
        <v>---</v>
      </c>
      <c r="AP66" s="228" t="str">
        <f>VLOOKUP($B66,'[14]Storm Surge'!$B$7:$T$222,N$1,FALSE)</f>
        <v>---</v>
      </c>
      <c r="AQ66" s="224" t="str">
        <f>VLOOKUP($B66,'[14]Storm Surge'!$B$7:$T$222,O$1,FALSE)</f>
        <v>---</v>
      </c>
      <c r="AR66" s="224" t="str">
        <f>VLOOKUP($B66,'[14]Storm Surge'!$B$7:$T$222,P$1,FALSE)</f>
        <v>---</v>
      </c>
      <c r="AS66" s="227" t="str">
        <f>VLOOKUP($B66,'[14]Storm Surge'!$B$7:$T$222,Q$1,FALSE)</f>
        <v>---</v>
      </c>
      <c r="AT66" s="228" t="str">
        <f>VLOOKUP($B66,'[14]Storm Surge'!$B$7:$T$222,R$1,FALSE)</f>
        <v>---</v>
      </c>
      <c r="AU66" s="224" t="str">
        <f>VLOOKUP($B66,'[14]Storm Surge'!$B$7:$T$222,S$1,FALSE)</f>
        <v>---</v>
      </c>
      <c r="AV66" s="229" t="str">
        <f>VLOOKUP($B66,'[14]Storm Surge'!$B$7:$T$222,T$1,FALSE)</f>
        <v>---</v>
      </c>
      <c r="AW66" s="223" t="str">
        <f>VLOOKUP($B66,[14]Tsunami!$B$7:$T$222,G$1,FALSE)</f>
        <v>---</v>
      </c>
      <c r="AX66" s="224" t="str">
        <f>VLOOKUP($B66,[14]Tsunami!$B$7:$T$222,H$1,FALSE)</f>
        <v>---</v>
      </c>
      <c r="AY66" s="227" t="str">
        <f>VLOOKUP($B66,[14]Tsunami!$B$7:$T$222,I$1,FALSE)</f>
        <v>---</v>
      </c>
      <c r="AZ66" s="228" t="str">
        <f>VLOOKUP($B66,[14]Tsunami!$B$7:$T$222,J$1,FALSE)</f>
        <v>---</v>
      </c>
      <c r="BA66" s="224" t="str">
        <f>VLOOKUP($B66,[14]Tsunami!$B$7:$T$222,K$1,FALSE)</f>
        <v>---</v>
      </c>
      <c r="BB66" s="224" t="str">
        <f>VLOOKUP($B66,[14]Tsunami!$B$7:$T$222,L$1,FALSE)</f>
        <v>---</v>
      </c>
      <c r="BC66" s="227">
        <f>VLOOKUP($B66,[14]Tsunami!$B$7:$T$222,M$1,FALSE)</f>
        <v>4.2300000000000004</v>
      </c>
      <c r="BD66" s="228">
        <f>VLOOKUP($B66,[14]Tsunami!$B$7:$T$222,N$1,FALSE)</f>
        <v>0</v>
      </c>
      <c r="BE66" s="224">
        <f>VLOOKUP($B66,[14]Tsunami!$B$7:$T$222,O$1,FALSE)</f>
        <v>212.81</v>
      </c>
      <c r="BF66" s="224">
        <f>VLOOKUP($B66,[14]Tsunami!$B$7:$T$222,P$1,FALSE)</f>
        <v>0.03</v>
      </c>
      <c r="BG66" s="227">
        <f>VLOOKUP($B66,[14]Tsunami!$B$7:$T$222,Q$1,FALSE)</f>
        <v>1760</v>
      </c>
      <c r="BH66" s="228">
        <f>VLOOKUP($B66,[14]Tsunami!$B$7:$T$222,R$1,FALSE)</f>
        <v>0.28999999999999998</v>
      </c>
      <c r="BI66" s="224">
        <f>VLOOKUP($B66,[14]Tsunami!$B$7:$T$222,S$1,FALSE)</f>
        <v>3688.43</v>
      </c>
      <c r="BJ66" s="229">
        <f>VLOOKUP($B66,[14]Tsunami!$B$7:$T$222,T$1,FALSE)</f>
        <v>0.6</v>
      </c>
      <c r="BK66" s="230">
        <f>IFERROR(VLOOKUP($B66,[14]Flood!$B$7:$T$169,G$1,FALSE),"")</f>
        <v>26.95940215548173</v>
      </c>
      <c r="BL66" s="231">
        <f>IFERROR(VLOOKUP($B66,[14]Flood!$B$7:$T$169,H$1,FALSE),"")</f>
        <v>4.3683781640222585E-3</v>
      </c>
      <c r="BM66" s="232">
        <f>IFERROR(VLOOKUP($B66,[14]Flood!$B$7:$T$169,I$1,FALSE),"")</f>
        <v>361.73705882352931</v>
      </c>
      <c r="BN66" s="233">
        <f>IFERROR(VLOOKUP($B66,[14]Flood!$B$7:$T$169,J$1,FALSE),"")</f>
        <v>5.8614217769700556E-2</v>
      </c>
      <c r="BO66" s="231">
        <f>IFERROR(VLOOKUP($B66,[14]Flood!$B$7:$T$169,K$1,FALSE),"")</f>
        <v>3271.7221269177126</v>
      </c>
      <c r="BP66" s="231">
        <f>IFERROR(VLOOKUP($B66,[14]Flood!$B$7:$T$169,L$1,FALSE),"")</f>
        <v>0.53013488264871411</v>
      </c>
      <c r="BQ66" s="232">
        <f>IFERROR(VLOOKUP($B66,[14]Flood!$B$7:$T$169,M$1,FALSE),"")</f>
        <v>5934.6567608453834</v>
      </c>
      <c r="BR66" s="233">
        <f>IFERROR(VLOOKUP($B66,[14]Flood!$B$7:$T$169,N$1,FALSE),"")</f>
        <v>0.96162462563260787</v>
      </c>
      <c r="BS66" s="231">
        <f>IFERROR(VLOOKUP($B66,[14]Flood!$B$7:$T$169,O$1,FALSE),"")</f>
        <v>8890.9864455958541</v>
      </c>
      <c r="BT66" s="231">
        <f>IFERROR(VLOOKUP($B66,[14]Flood!$B$7:$T$169,P$1,FALSE),"")</f>
        <v>1.440654760130188</v>
      </c>
      <c r="BU66" s="232">
        <f>IFERROR(VLOOKUP($B66,[14]Flood!$B$7:$T$169,Q$1,FALSE),"")</f>
        <v>13586.667265624999</v>
      </c>
      <c r="BV66" s="233">
        <f>IFERROR(VLOOKUP($B66,[14]Flood!$B$7:$T$169,R$1,FALSE),"")</f>
        <v>2.2015213936383273</v>
      </c>
      <c r="BW66" s="231">
        <f>IFERROR(VLOOKUP($B66,[14]Flood!$B$7:$T$169,S$1,FALSE),"")</f>
        <v>16681.832724095395</v>
      </c>
      <c r="BX66" s="234">
        <f>IFERROR(VLOOKUP($B66,[14]Flood!$B$7:$T$169,T$1,FALSE),"")</f>
        <v>2.7030478416225896</v>
      </c>
    </row>
    <row r="67" spans="1:76" s="119" customFormat="1" ht="14">
      <c r="A67" s="235" t="str">
        <f>'AAL mundo '!A94</f>
        <v>LAC</v>
      </c>
      <c r="B67" s="236" t="str">
        <f>'AAL mundo '!B94</f>
        <v>SLV</v>
      </c>
      <c r="C67" s="236" t="str">
        <f>'AAL mundo '!C94</f>
        <v>El Salvador</v>
      </c>
      <c r="D67" s="236" t="str">
        <f>'AAL mundo '!D94</f>
        <v/>
      </c>
      <c r="E67" s="237" t="str">
        <f>'AAL mundo '!E94</f>
        <v>Lower middle income</v>
      </c>
      <c r="F67" s="222">
        <f>'AAL mundo '!F94</f>
        <v>71580.5</v>
      </c>
      <c r="G67" s="223">
        <f>VLOOKUP($B67,[14]Earthquake!$B$7:$T$222,G$1,FALSE)</f>
        <v>796.77</v>
      </c>
      <c r="H67" s="224">
        <f>VLOOKUP($B67,[14]Earthquake!$B$7:$T$222,H$1,FALSE)</f>
        <v>1.1100000000000001</v>
      </c>
      <c r="I67" s="227">
        <f>VLOOKUP($B67,[14]Earthquake!$B$7:$T$222,I$1,FALSE)</f>
        <v>1524.43</v>
      </c>
      <c r="J67" s="228">
        <f>VLOOKUP($B67,[14]Earthquake!$B$7:$T$222,J$1,FALSE)</f>
        <v>2.13</v>
      </c>
      <c r="K67" s="224">
        <f>VLOOKUP($B67,[14]Earthquake!$B$7:$T$222,K$1,FALSE)</f>
        <v>2275.7800000000002</v>
      </c>
      <c r="L67" s="224">
        <f>VLOOKUP($B67,[14]Earthquake!$B$7:$T$222,L$1,FALSE)</f>
        <v>3.18</v>
      </c>
      <c r="M67" s="227">
        <f>VLOOKUP($B67,[14]Earthquake!$B$7:$T$222,M$1,FALSE)</f>
        <v>3547.12</v>
      </c>
      <c r="N67" s="228">
        <f>VLOOKUP($B67,[14]Earthquake!$B$7:$T$222,N$1,FALSE)</f>
        <v>4.96</v>
      </c>
      <c r="O67" s="224">
        <f>VLOOKUP($B67,[14]Earthquake!$B$7:$T$222,O$1,FALSE)</f>
        <v>4735.33</v>
      </c>
      <c r="P67" s="224">
        <f>VLOOKUP($B67,[14]Earthquake!$B$7:$T$222,P$1,FALSE)</f>
        <v>6.62</v>
      </c>
      <c r="Q67" s="227">
        <f>VLOOKUP($B67,[14]Earthquake!$B$7:$T$222,Q$1,FALSE)</f>
        <v>6133.87</v>
      </c>
      <c r="R67" s="228">
        <f>VLOOKUP($B67,[14]Earthquake!$B$7:$T$222,R$1,FALSE)</f>
        <v>8.57</v>
      </c>
      <c r="S67" s="224">
        <f>VLOOKUP($B67,[14]Earthquake!$B$7:$T$222,S$1,FALSE)</f>
        <v>7031.89</v>
      </c>
      <c r="T67" s="229">
        <f>VLOOKUP($B67,[14]Earthquake!$B$7:$T$222,T$1,FALSE)</f>
        <v>9.82</v>
      </c>
      <c r="U67" s="223" t="str">
        <f>VLOOKUP($B67,[14]Wind!$B$7:$T$222,G$1,FALSE)</f>
        <v>---</v>
      </c>
      <c r="V67" s="224" t="str">
        <f>VLOOKUP($B67,[14]Wind!$B$7:$T$222,H$1,FALSE)</f>
        <v>---</v>
      </c>
      <c r="W67" s="227" t="str">
        <f>VLOOKUP($B67,[14]Wind!$B$7:$T$222,I$1,FALSE)</f>
        <v>---</v>
      </c>
      <c r="X67" s="228" t="str">
        <f>VLOOKUP($B67,[14]Wind!$B$7:$T$222,J$1,FALSE)</f>
        <v>---</v>
      </c>
      <c r="Y67" s="224" t="str">
        <f>VLOOKUP($B67,[14]Wind!$B$7:$T$222,K$1,FALSE)</f>
        <v>---</v>
      </c>
      <c r="Z67" s="224" t="str">
        <f>VLOOKUP($B67,[14]Wind!$B$7:$T$222,L$1,FALSE)</f>
        <v>---</v>
      </c>
      <c r="AA67" s="227" t="str">
        <f>VLOOKUP($B67,[14]Wind!$B$7:$T$222,M$1,FALSE)</f>
        <v>---</v>
      </c>
      <c r="AB67" s="228" t="str">
        <f>VLOOKUP($B67,[14]Wind!$B$7:$T$222,N$1,FALSE)</f>
        <v>---</v>
      </c>
      <c r="AC67" s="224" t="str">
        <f>VLOOKUP($B67,[14]Wind!$B$7:$T$222,O$1,FALSE)</f>
        <v>---</v>
      </c>
      <c r="AD67" s="224" t="str">
        <f>VLOOKUP($B67,[14]Wind!$B$7:$T$222,P$1,FALSE)</f>
        <v>---</v>
      </c>
      <c r="AE67" s="227" t="str">
        <f>VLOOKUP($B67,[14]Wind!$B$7:$T$222,Q$1,FALSE)</f>
        <v>---</v>
      </c>
      <c r="AF67" s="228" t="str">
        <f>VLOOKUP($B67,[14]Wind!$B$7:$T$222,R$1,FALSE)</f>
        <v>---</v>
      </c>
      <c r="AG67" s="224" t="str">
        <f>VLOOKUP($B67,[14]Wind!$B$7:$T$222,S$1,FALSE)</f>
        <v>---</v>
      </c>
      <c r="AH67" s="229" t="str">
        <f>VLOOKUP($B67,[14]Wind!$B$7:$T$222,T$1,FALSE)</f>
        <v>---</v>
      </c>
      <c r="AI67" s="223" t="str">
        <f>VLOOKUP($B67,'[14]Storm Surge'!$B$7:$T$222,G$1,FALSE)</f>
        <v>---</v>
      </c>
      <c r="AJ67" s="224" t="str">
        <f>VLOOKUP($B67,'[14]Storm Surge'!$B$7:$T$222,H$1,FALSE)</f>
        <v>---</v>
      </c>
      <c r="AK67" s="227" t="str">
        <f>VLOOKUP($B67,'[14]Storm Surge'!$B$7:$T$222,I$1,FALSE)</f>
        <v>---</v>
      </c>
      <c r="AL67" s="228" t="str">
        <f>VLOOKUP($B67,'[14]Storm Surge'!$B$7:$T$222,J$1,FALSE)</f>
        <v>---</v>
      </c>
      <c r="AM67" s="224" t="str">
        <f>VLOOKUP($B67,'[14]Storm Surge'!$B$7:$T$222,K$1,FALSE)</f>
        <v>---</v>
      </c>
      <c r="AN67" s="224" t="str">
        <f>VLOOKUP($B67,'[14]Storm Surge'!$B$7:$T$222,L$1,FALSE)</f>
        <v>---</v>
      </c>
      <c r="AO67" s="227" t="str">
        <f>VLOOKUP($B67,'[14]Storm Surge'!$B$7:$T$222,M$1,FALSE)</f>
        <v>---</v>
      </c>
      <c r="AP67" s="228" t="str">
        <f>VLOOKUP($B67,'[14]Storm Surge'!$B$7:$T$222,N$1,FALSE)</f>
        <v>---</v>
      </c>
      <c r="AQ67" s="224" t="str">
        <f>VLOOKUP($B67,'[14]Storm Surge'!$B$7:$T$222,O$1,FALSE)</f>
        <v>---</v>
      </c>
      <c r="AR67" s="224" t="str">
        <f>VLOOKUP($B67,'[14]Storm Surge'!$B$7:$T$222,P$1,FALSE)</f>
        <v>---</v>
      </c>
      <c r="AS67" s="227" t="str">
        <f>VLOOKUP($B67,'[14]Storm Surge'!$B$7:$T$222,Q$1,FALSE)</f>
        <v>---</v>
      </c>
      <c r="AT67" s="228" t="str">
        <f>VLOOKUP($B67,'[14]Storm Surge'!$B$7:$T$222,R$1,FALSE)</f>
        <v>---</v>
      </c>
      <c r="AU67" s="224" t="str">
        <f>VLOOKUP($B67,'[14]Storm Surge'!$B$7:$T$222,S$1,FALSE)</f>
        <v>---</v>
      </c>
      <c r="AV67" s="229" t="str">
        <f>VLOOKUP($B67,'[14]Storm Surge'!$B$7:$T$222,T$1,FALSE)</f>
        <v>---</v>
      </c>
      <c r="AW67" s="223" t="str">
        <f>VLOOKUP($B67,[14]Tsunami!$B$7:$T$222,G$1,FALSE)</f>
        <v>---</v>
      </c>
      <c r="AX67" s="224" t="str">
        <f>VLOOKUP($B67,[14]Tsunami!$B$7:$T$222,H$1,FALSE)</f>
        <v>---</v>
      </c>
      <c r="AY67" s="227" t="str">
        <f>VLOOKUP($B67,[14]Tsunami!$B$7:$T$222,I$1,FALSE)</f>
        <v>---</v>
      </c>
      <c r="AZ67" s="228" t="str">
        <f>VLOOKUP($B67,[14]Tsunami!$B$7:$T$222,J$1,FALSE)</f>
        <v>---</v>
      </c>
      <c r="BA67" s="224" t="str">
        <f>VLOOKUP($B67,[14]Tsunami!$B$7:$T$222,K$1,FALSE)</f>
        <v>---</v>
      </c>
      <c r="BB67" s="224" t="str">
        <f>VLOOKUP($B67,[14]Tsunami!$B$7:$T$222,L$1,FALSE)</f>
        <v>---</v>
      </c>
      <c r="BC67" s="227" t="str">
        <f>VLOOKUP($B67,[14]Tsunami!$B$7:$T$222,M$1,FALSE)</f>
        <v>---</v>
      </c>
      <c r="BD67" s="228" t="str">
        <f>VLOOKUP($B67,[14]Tsunami!$B$7:$T$222,N$1,FALSE)</f>
        <v>---</v>
      </c>
      <c r="BE67" s="224" t="str">
        <f>VLOOKUP($B67,[14]Tsunami!$B$7:$T$222,O$1,FALSE)</f>
        <v>---</v>
      </c>
      <c r="BF67" s="224" t="str">
        <f>VLOOKUP($B67,[14]Tsunami!$B$7:$T$222,P$1,FALSE)</f>
        <v>---</v>
      </c>
      <c r="BG67" s="227" t="str">
        <f>VLOOKUP($B67,[14]Tsunami!$B$7:$T$222,Q$1,FALSE)</f>
        <v>---</v>
      </c>
      <c r="BH67" s="228" t="str">
        <f>VLOOKUP($B67,[14]Tsunami!$B$7:$T$222,R$1,FALSE)</f>
        <v>---</v>
      </c>
      <c r="BI67" s="224" t="str">
        <f>VLOOKUP($B67,[14]Tsunami!$B$7:$T$222,S$1,FALSE)</f>
        <v>---</v>
      </c>
      <c r="BJ67" s="229" t="str">
        <f>VLOOKUP($B67,[14]Tsunami!$B$7:$T$222,T$1,FALSE)</f>
        <v>---</v>
      </c>
      <c r="BK67" s="230">
        <f>IFERROR(VLOOKUP($B67,[14]Flood!$B$7:$T$169,G$1,FALSE),"")</f>
        <v>62.236634700544464</v>
      </c>
      <c r="BL67" s="231">
        <f>IFERROR(VLOOKUP($B67,[14]Flood!$B$7:$T$169,H$1,FALSE),"")</f>
        <v>8.694635368647112E-2</v>
      </c>
      <c r="BM67" s="232">
        <f>IFERROR(VLOOKUP($B67,[14]Flood!$B$7:$T$169,I$1,FALSE),"")</f>
        <v>127.58893963636363</v>
      </c>
      <c r="BN67" s="233">
        <f>IFERROR(VLOOKUP($B67,[14]Flood!$B$7:$T$169,J$1,FALSE),"")</f>
        <v>0.17824538755158686</v>
      </c>
      <c r="BO67" s="231">
        <f>IFERROR(VLOOKUP($B67,[14]Flood!$B$7:$T$169,K$1,FALSE),"")</f>
        <v>213.38852699619773</v>
      </c>
      <c r="BP67" s="231">
        <f>IFERROR(VLOOKUP($B67,[14]Flood!$B$7:$T$169,L$1,FALSE),"")</f>
        <v>0.29810985812644186</v>
      </c>
      <c r="BQ67" s="232">
        <f>IFERROR(VLOOKUP($B67,[14]Flood!$B$7:$T$169,M$1,FALSE),"")</f>
        <v>367.54688905362218</v>
      </c>
      <c r="BR67" s="233">
        <f>IFERROR(VLOOKUP($B67,[14]Flood!$B$7:$T$169,N$1,FALSE),"")</f>
        <v>0.51347348656913849</v>
      </c>
      <c r="BS67" s="231">
        <f>IFERROR(VLOOKUP($B67,[14]Flood!$B$7:$T$169,O$1,FALSE),"")</f>
        <v>433.74218009588066</v>
      </c>
      <c r="BT67" s="231">
        <f>IFERROR(VLOOKUP($B67,[14]Flood!$B$7:$T$169,P$1,FALSE),"")</f>
        <v>0.60595019606719791</v>
      </c>
      <c r="BU67" s="232">
        <f>IFERROR(VLOOKUP($B67,[14]Flood!$B$7:$T$169,Q$1,FALSE),"")</f>
        <v>482.19481143503884</v>
      </c>
      <c r="BV67" s="233">
        <f>IFERROR(VLOOKUP($B67,[14]Flood!$B$7:$T$169,R$1,FALSE),"")</f>
        <v>0.67363990393338802</v>
      </c>
      <c r="BW67" s="231">
        <f>IFERROR(VLOOKUP($B67,[14]Flood!$B$7:$T$169,S$1,FALSE),"")</f>
        <v>487.48665065665449</v>
      </c>
      <c r="BX67" s="234">
        <f>IFERROR(VLOOKUP($B67,[14]Flood!$B$7:$T$169,T$1,FALSE),"")</f>
        <v>0.68103275425102439</v>
      </c>
    </row>
    <row r="68" spans="1:76" s="119" customFormat="1" ht="14">
      <c r="A68" s="235" t="str">
        <f>'AAL mundo '!A95</f>
        <v>Sub-Saharan Africa</v>
      </c>
      <c r="B68" s="236" t="str">
        <f>'AAL mundo '!B95</f>
        <v>GNQ</v>
      </c>
      <c r="C68" s="236" t="str">
        <f>'AAL mundo '!C95</f>
        <v>Equatorial Guinea</v>
      </c>
      <c r="D68" s="236" t="str">
        <f>'AAL mundo '!D95</f>
        <v/>
      </c>
      <c r="E68" s="237" t="str">
        <f>'AAL mundo '!E95</f>
        <v>High income: nonOECD</v>
      </c>
      <c r="F68" s="222">
        <f>'AAL mundo '!F95</f>
        <v>20061.400000000001</v>
      </c>
      <c r="G68" s="223">
        <f>VLOOKUP($B68,[14]Earthquake!$B$7:$T$222,G$1,FALSE)</f>
        <v>4.51</v>
      </c>
      <c r="H68" s="224">
        <f>VLOOKUP($B68,[14]Earthquake!$B$7:$T$222,H$1,FALSE)</f>
        <v>0.02</v>
      </c>
      <c r="I68" s="227">
        <f>VLOOKUP($B68,[14]Earthquake!$B$7:$T$222,I$1,FALSE)</f>
        <v>13.02</v>
      </c>
      <c r="J68" s="228">
        <f>VLOOKUP($B68,[14]Earthquake!$B$7:$T$222,J$1,FALSE)</f>
        <v>0.06</v>
      </c>
      <c r="K68" s="224">
        <f>VLOOKUP($B68,[14]Earthquake!$B$7:$T$222,K$1,FALSE)</f>
        <v>29.92</v>
      </c>
      <c r="L68" s="224">
        <f>VLOOKUP($B68,[14]Earthquake!$B$7:$T$222,L$1,FALSE)</f>
        <v>0.15</v>
      </c>
      <c r="M68" s="227">
        <f>VLOOKUP($B68,[14]Earthquake!$B$7:$T$222,M$1,FALSE)</f>
        <v>105.44</v>
      </c>
      <c r="N68" s="228">
        <f>VLOOKUP($B68,[14]Earthquake!$B$7:$T$222,N$1,FALSE)</f>
        <v>0.53</v>
      </c>
      <c r="O68" s="224">
        <f>VLOOKUP($B68,[14]Earthquake!$B$7:$T$222,O$1,FALSE)</f>
        <v>247.41</v>
      </c>
      <c r="P68" s="224">
        <f>VLOOKUP($B68,[14]Earthquake!$B$7:$T$222,P$1,FALSE)</f>
        <v>1.23</v>
      </c>
      <c r="Q68" s="227">
        <f>VLOOKUP($B68,[14]Earthquake!$B$7:$T$222,Q$1,FALSE)</f>
        <v>484.51</v>
      </c>
      <c r="R68" s="228">
        <f>VLOOKUP($B68,[14]Earthquake!$B$7:$T$222,R$1,FALSE)</f>
        <v>2.42</v>
      </c>
      <c r="S68" s="224">
        <f>VLOOKUP($B68,[14]Earthquake!$B$7:$T$222,S$1,FALSE)</f>
        <v>662.59</v>
      </c>
      <c r="T68" s="229">
        <f>VLOOKUP($B68,[14]Earthquake!$B$7:$T$222,T$1,FALSE)</f>
        <v>3.3</v>
      </c>
      <c r="U68" s="223" t="str">
        <f>VLOOKUP($B68,[14]Wind!$B$7:$T$222,G$1,FALSE)</f>
        <v>---</v>
      </c>
      <c r="V68" s="224" t="str">
        <f>VLOOKUP($B68,[14]Wind!$B$7:$T$222,H$1,FALSE)</f>
        <v>---</v>
      </c>
      <c r="W68" s="227" t="str">
        <f>VLOOKUP($B68,[14]Wind!$B$7:$T$222,I$1,FALSE)</f>
        <v>---</v>
      </c>
      <c r="X68" s="228" t="str">
        <f>VLOOKUP($B68,[14]Wind!$B$7:$T$222,J$1,FALSE)</f>
        <v>---</v>
      </c>
      <c r="Y68" s="224" t="str">
        <f>VLOOKUP($B68,[14]Wind!$B$7:$T$222,K$1,FALSE)</f>
        <v>---</v>
      </c>
      <c r="Z68" s="224" t="str">
        <f>VLOOKUP($B68,[14]Wind!$B$7:$T$222,L$1,FALSE)</f>
        <v>---</v>
      </c>
      <c r="AA68" s="227" t="str">
        <f>VLOOKUP($B68,[14]Wind!$B$7:$T$222,M$1,FALSE)</f>
        <v>---</v>
      </c>
      <c r="AB68" s="228" t="str">
        <f>VLOOKUP($B68,[14]Wind!$B$7:$T$222,N$1,FALSE)</f>
        <v>---</v>
      </c>
      <c r="AC68" s="224" t="str">
        <f>VLOOKUP($B68,[14]Wind!$B$7:$T$222,O$1,FALSE)</f>
        <v>---</v>
      </c>
      <c r="AD68" s="224" t="str">
        <f>VLOOKUP($B68,[14]Wind!$B$7:$T$222,P$1,FALSE)</f>
        <v>---</v>
      </c>
      <c r="AE68" s="227" t="str">
        <f>VLOOKUP($B68,[14]Wind!$B$7:$T$222,Q$1,FALSE)</f>
        <v>---</v>
      </c>
      <c r="AF68" s="228" t="str">
        <f>VLOOKUP($B68,[14]Wind!$B$7:$T$222,R$1,FALSE)</f>
        <v>---</v>
      </c>
      <c r="AG68" s="224" t="str">
        <f>VLOOKUP($B68,[14]Wind!$B$7:$T$222,S$1,FALSE)</f>
        <v>---</v>
      </c>
      <c r="AH68" s="229" t="str">
        <f>VLOOKUP($B68,[14]Wind!$B$7:$T$222,T$1,FALSE)</f>
        <v>---</v>
      </c>
      <c r="AI68" s="223" t="str">
        <f>VLOOKUP($B68,'[14]Storm Surge'!$B$7:$T$222,G$1,FALSE)</f>
        <v>---</v>
      </c>
      <c r="AJ68" s="224" t="str">
        <f>VLOOKUP($B68,'[14]Storm Surge'!$B$7:$T$222,H$1,FALSE)</f>
        <v>---</v>
      </c>
      <c r="AK68" s="227" t="str">
        <f>VLOOKUP($B68,'[14]Storm Surge'!$B$7:$T$222,I$1,FALSE)</f>
        <v>---</v>
      </c>
      <c r="AL68" s="228" t="str">
        <f>VLOOKUP($B68,'[14]Storm Surge'!$B$7:$T$222,J$1,FALSE)</f>
        <v>---</v>
      </c>
      <c r="AM68" s="224" t="str">
        <f>VLOOKUP($B68,'[14]Storm Surge'!$B$7:$T$222,K$1,FALSE)</f>
        <v>---</v>
      </c>
      <c r="AN68" s="224" t="str">
        <f>VLOOKUP($B68,'[14]Storm Surge'!$B$7:$T$222,L$1,FALSE)</f>
        <v>---</v>
      </c>
      <c r="AO68" s="227" t="str">
        <f>VLOOKUP($B68,'[14]Storm Surge'!$B$7:$T$222,M$1,FALSE)</f>
        <v>---</v>
      </c>
      <c r="AP68" s="228" t="str">
        <f>VLOOKUP($B68,'[14]Storm Surge'!$B$7:$T$222,N$1,FALSE)</f>
        <v>---</v>
      </c>
      <c r="AQ68" s="224" t="str">
        <f>VLOOKUP($B68,'[14]Storm Surge'!$B$7:$T$222,O$1,FALSE)</f>
        <v>---</v>
      </c>
      <c r="AR68" s="224" t="str">
        <f>VLOOKUP($B68,'[14]Storm Surge'!$B$7:$T$222,P$1,FALSE)</f>
        <v>---</v>
      </c>
      <c r="AS68" s="227" t="str">
        <f>VLOOKUP($B68,'[14]Storm Surge'!$B$7:$T$222,Q$1,FALSE)</f>
        <v>---</v>
      </c>
      <c r="AT68" s="228" t="str">
        <f>VLOOKUP($B68,'[14]Storm Surge'!$B$7:$T$222,R$1,FALSE)</f>
        <v>---</v>
      </c>
      <c r="AU68" s="224" t="str">
        <f>VLOOKUP($B68,'[14]Storm Surge'!$B$7:$T$222,S$1,FALSE)</f>
        <v>---</v>
      </c>
      <c r="AV68" s="229" t="str">
        <f>VLOOKUP($B68,'[14]Storm Surge'!$B$7:$T$222,T$1,FALSE)</f>
        <v>---</v>
      </c>
      <c r="AW68" s="223" t="str">
        <f>VLOOKUP($B68,[14]Tsunami!$B$7:$T$222,G$1,FALSE)</f>
        <v>---</v>
      </c>
      <c r="AX68" s="224" t="str">
        <f>VLOOKUP($B68,[14]Tsunami!$B$7:$T$222,H$1,FALSE)</f>
        <v>---</v>
      </c>
      <c r="AY68" s="227" t="str">
        <f>VLOOKUP($B68,[14]Tsunami!$B$7:$T$222,I$1,FALSE)</f>
        <v>---</v>
      </c>
      <c r="AZ68" s="228" t="str">
        <f>VLOOKUP($B68,[14]Tsunami!$B$7:$T$222,J$1,FALSE)</f>
        <v>---</v>
      </c>
      <c r="BA68" s="224" t="str">
        <f>VLOOKUP($B68,[14]Tsunami!$B$7:$T$222,K$1,FALSE)</f>
        <v>---</v>
      </c>
      <c r="BB68" s="224" t="str">
        <f>VLOOKUP($B68,[14]Tsunami!$B$7:$T$222,L$1,FALSE)</f>
        <v>---</v>
      </c>
      <c r="BC68" s="227" t="str">
        <f>VLOOKUP($B68,[14]Tsunami!$B$7:$T$222,M$1,FALSE)</f>
        <v>---</v>
      </c>
      <c r="BD68" s="228" t="str">
        <f>VLOOKUP($B68,[14]Tsunami!$B$7:$T$222,N$1,FALSE)</f>
        <v>---</v>
      </c>
      <c r="BE68" s="224" t="str">
        <f>VLOOKUP($B68,[14]Tsunami!$B$7:$T$222,O$1,FALSE)</f>
        <v>---</v>
      </c>
      <c r="BF68" s="224" t="str">
        <f>VLOOKUP($B68,[14]Tsunami!$B$7:$T$222,P$1,FALSE)</f>
        <v>---</v>
      </c>
      <c r="BG68" s="227" t="str">
        <f>VLOOKUP($B68,[14]Tsunami!$B$7:$T$222,Q$1,FALSE)</f>
        <v>---</v>
      </c>
      <c r="BH68" s="228" t="str">
        <f>VLOOKUP($B68,[14]Tsunami!$B$7:$T$222,R$1,FALSE)</f>
        <v>---</v>
      </c>
      <c r="BI68" s="224" t="str">
        <f>VLOOKUP($B68,[14]Tsunami!$B$7:$T$222,S$1,FALSE)</f>
        <v>---</v>
      </c>
      <c r="BJ68" s="229" t="str">
        <f>VLOOKUP($B68,[14]Tsunami!$B$7:$T$222,T$1,FALSE)</f>
        <v>---</v>
      </c>
      <c r="BK68" s="230">
        <f>IFERROR(VLOOKUP($B68,[14]Flood!$B$7:$T$169,G$1,FALSE),"")</f>
        <v>195.8915027027027</v>
      </c>
      <c r="BL68" s="231">
        <f>IFERROR(VLOOKUP($B68,[14]Flood!$B$7:$T$169,H$1,FALSE),"")</f>
        <v>0.97645978198282601</v>
      </c>
      <c r="BM68" s="232">
        <f>IFERROR(VLOOKUP($B68,[14]Flood!$B$7:$T$169,I$1,FALSE),"")</f>
        <v>532.72564758505825</v>
      </c>
      <c r="BN68" s="233">
        <f>IFERROR(VLOOKUP($B68,[14]Flood!$B$7:$T$169,J$1,FALSE),"")</f>
        <v>2.6554759268299231</v>
      </c>
      <c r="BO68" s="231">
        <f>IFERROR(VLOOKUP($B68,[14]Flood!$B$7:$T$169,K$1,FALSE),"")</f>
        <v>659.36545172495835</v>
      </c>
      <c r="BP68" s="231">
        <f>IFERROR(VLOOKUP($B68,[14]Flood!$B$7:$T$169,L$1,FALSE),"")</f>
        <v>3.2867369761081391</v>
      </c>
      <c r="BQ68" s="232">
        <f>IFERROR(VLOOKUP($B68,[14]Flood!$B$7:$T$169,M$1,FALSE),"")</f>
        <v>752.2088352092253</v>
      </c>
      <c r="BR68" s="233">
        <f>IFERROR(VLOOKUP($B68,[14]Flood!$B$7:$T$169,N$1,FALSE),"")</f>
        <v>3.7495331094002675</v>
      </c>
      <c r="BS68" s="231">
        <f>IFERROR(VLOOKUP($B68,[14]Flood!$B$7:$T$169,O$1,FALSE),"")</f>
        <v>862.58883462228982</v>
      </c>
      <c r="BT68" s="231">
        <f>IFERROR(VLOOKUP($B68,[14]Flood!$B$7:$T$169,P$1,FALSE),"")</f>
        <v>4.2997439591568378</v>
      </c>
      <c r="BU68" s="232">
        <f>IFERROR(VLOOKUP($B68,[14]Flood!$B$7:$T$169,Q$1,FALSE),"")</f>
        <v>912.70007072802468</v>
      </c>
      <c r="BV68" s="233">
        <f>IFERROR(VLOOKUP($B68,[14]Flood!$B$7:$T$169,R$1,FALSE),"")</f>
        <v>4.5495332864507194</v>
      </c>
      <c r="BW68" s="231">
        <f>IFERROR(VLOOKUP($B68,[14]Flood!$B$7:$T$169,S$1,FALSE),"")</f>
        <v>912.70016222539005</v>
      </c>
      <c r="BX68" s="234">
        <f>IFERROR(VLOOKUP($B68,[14]Flood!$B$7:$T$169,T$1,FALSE),"")</f>
        <v>4.5495337425373599</v>
      </c>
    </row>
    <row r="69" spans="1:76" s="119" customFormat="1" ht="14">
      <c r="A69" s="235" t="str">
        <f>'AAL mundo '!A96</f>
        <v>Sub-Saharan Africa</v>
      </c>
      <c r="B69" s="236" t="str">
        <f>'AAL mundo '!B96</f>
        <v>ERI</v>
      </c>
      <c r="C69" s="236" t="str">
        <f>'AAL mundo '!C96</f>
        <v>Eritrea</v>
      </c>
      <c r="D69" s="236" t="str">
        <f>'AAL mundo '!D96</f>
        <v/>
      </c>
      <c r="E69" s="237" t="str">
        <f>'AAL mundo '!E96</f>
        <v>Low income</v>
      </c>
      <c r="F69" s="222">
        <f>'AAL mundo '!F96</f>
        <v>9081.7900000000009</v>
      </c>
      <c r="G69" s="223">
        <f>VLOOKUP($B69,[14]Earthquake!$B$7:$T$222,G$1,FALSE)</f>
        <v>1.01</v>
      </c>
      <c r="H69" s="224">
        <f>VLOOKUP($B69,[14]Earthquake!$B$7:$T$222,H$1,FALSE)</f>
        <v>0.01</v>
      </c>
      <c r="I69" s="227">
        <f>VLOOKUP($B69,[14]Earthquake!$B$7:$T$222,I$1,FALSE)</f>
        <v>2.84</v>
      </c>
      <c r="J69" s="228">
        <f>VLOOKUP($B69,[14]Earthquake!$B$7:$T$222,J$1,FALSE)</f>
        <v>0.03</v>
      </c>
      <c r="K69" s="224">
        <f>VLOOKUP($B69,[14]Earthquake!$B$7:$T$222,K$1,FALSE)</f>
        <v>6.67</v>
      </c>
      <c r="L69" s="224">
        <f>VLOOKUP($B69,[14]Earthquake!$B$7:$T$222,L$1,FALSE)</f>
        <v>7.0000000000000007E-2</v>
      </c>
      <c r="M69" s="227">
        <f>VLOOKUP($B69,[14]Earthquake!$B$7:$T$222,M$1,FALSE)</f>
        <v>19.64</v>
      </c>
      <c r="N69" s="228">
        <f>VLOOKUP($B69,[14]Earthquake!$B$7:$T$222,N$1,FALSE)</f>
        <v>0.22</v>
      </c>
      <c r="O69" s="224">
        <f>VLOOKUP($B69,[14]Earthquake!$B$7:$T$222,O$1,FALSE)</f>
        <v>41.9</v>
      </c>
      <c r="P69" s="224">
        <f>VLOOKUP($B69,[14]Earthquake!$B$7:$T$222,P$1,FALSE)</f>
        <v>0.46</v>
      </c>
      <c r="Q69" s="227">
        <f>VLOOKUP($B69,[14]Earthquake!$B$7:$T$222,Q$1,FALSE)</f>
        <v>83.9</v>
      </c>
      <c r="R69" s="228">
        <f>VLOOKUP($B69,[14]Earthquake!$B$7:$T$222,R$1,FALSE)</f>
        <v>0.92</v>
      </c>
      <c r="S69" s="224">
        <f>VLOOKUP($B69,[14]Earthquake!$B$7:$T$222,S$1,FALSE)</f>
        <v>119.87</v>
      </c>
      <c r="T69" s="229">
        <f>VLOOKUP($B69,[14]Earthquake!$B$7:$T$222,T$1,FALSE)</f>
        <v>1.32</v>
      </c>
      <c r="U69" s="223" t="str">
        <f>VLOOKUP($B69,[14]Wind!$B$7:$T$222,G$1,FALSE)</f>
        <v>---</v>
      </c>
      <c r="V69" s="224" t="str">
        <f>VLOOKUP($B69,[14]Wind!$B$7:$T$222,H$1,FALSE)</f>
        <v>---</v>
      </c>
      <c r="W69" s="227" t="str">
        <f>VLOOKUP($B69,[14]Wind!$B$7:$T$222,I$1,FALSE)</f>
        <v>---</v>
      </c>
      <c r="X69" s="228" t="str">
        <f>VLOOKUP($B69,[14]Wind!$B$7:$T$222,J$1,FALSE)</f>
        <v>---</v>
      </c>
      <c r="Y69" s="224" t="str">
        <f>VLOOKUP($B69,[14]Wind!$B$7:$T$222,K$1,FALSE)</f>
        <v>---</v>
      </c>
      <c r="Z69" s="224" t="str">
        <f>VLOOKUP($B69,[14]Wind!$B$7:$T$222,L$1,FALSE)</f>
        <v>---</v>
      </c>
      <c r="AA69" s="227" t="str">
        <f>VLOOKUP($B69,[14]Wind!$B$7:$T$222,M$1,FALSE)</f>
        <v>---</v>
      </c>
      <c r="AB69" s="228" t="str">
        <f>VLOOKUP($B69,[14]Wind!$B$7:$T$222,N$1,FALSE)</f>
        <v>---</v>
      </c>
      <c r="AC69" s="224" t="str">
        <f>VLOOKUP($B69,[14]Wind!$B$7:$T$222,O$1,FALSE)</f>
        <v>---</v>
      </c>
      <c r="AD69" s="224" t="str">
        <f>VLOOKUP($B69,[14]Wind!$B$7:$T$222,P$1,FALSE)</f>
        <v>---</v>
      </c>
      <c r="AE69" s="227" t="str">
        <f>VLOOKUP($B69,[14]Wind!$B$7:$T$222,Q$1,FALSE)</f>
        <v>---</v>
      </c>
      <c r="AF69" s="228" t="str">
        <f>VLOOKUP($B69,[14]Wind!$B$7:$T$222,R$1,FALSE)</f>
        <v>---</v>
      </c>
      <c r="AG69" s="224" t="str">
        <f>VLOOKUP($B69,[14]Wind!$B$7:$T$222,S$1,FALSE)</f>
        <v>---</v>
      </c>
      <c r="AH69" s="229" t="str">
        <f>VLOOKUP($B69,[14]Wind!$B$7:$T$222,T$1,FALSE)</f>
        <v>---</v>
      </c>
      <c r="AI69" s="223" t="str">
        <f>VLOOKUP($B69,'[14]Storm Surge'!$B$7:$T$222,G$1,FALSE)</f>
        <v>---</v>
      </c>
      <c r="AJ69" s="224" t="str">
        <f>VLOOKUP($B69,'[14]Storm Surge'!$B$7:$T$222,H$1,FALSE)</f>
        <v>---</v>
      </c>
      <c r="AK69" s="227" t="str">
        <f>VLOOKUP($B69,'[14]Storm Surge'!$B$7:$T$222,I$1,FALSE)</f>
        <v>---</v>
      </c>
      <c r="AL69" s="228" t="str">
        <f>VLOOKUP($B69,'[14]Storm Surge'!$B$7:$T$222,J$1,FALSE)</f>
        <v>---</v>
      </c>
      <c r="AM69" s="224" t="str">
        <f>VLOOKUP($B69,'[14]Storm Surge'!$B$7:$T$222,K$1,FALSE)</f>
        <v>---</v>
      </c>
      <c r="AN69" s="224" t="str">
        <f>VLOOKUP($B69,'[14]Storm Surge'!$B$7:$T$222,L$1,FALSE)</f>
        <v>---</v>
      </c>
      <c r="AO69" s="227" t="str">
        <f>VLOOKUP($B69,'[14]Storm Surge'!$B$7:$T$222,M$1,FALSE)</f>
        <v>---</v>
      </c>
      <c r="AP69" s="228" t="str">
        <f>VLOOKUP($B69,'[14]Storm Surge'!$B$7:$T$222,N$1,FALSE)</f>
        <v>---</v>
      </c>
      <c r="AQ69" s="224" t="str">
        <f>VLOOKUP($B69,'[14]Storm Surge'!$B$7:$T$222,O$1,FALSE)</f>
        <v>---</v>
      </c>
      <c r="AR69" s="224" t="str">
        <f>VLOOKUP($B69,'[14]Storm Surge'!$B$7:$T$222,P$1,FALSE)</f>
        <v>---</v>
      </c>
      <c r="AS69" s="227" t="str">
        <f>VLOOKUP($B69,'[14]Storm Surge'!$B$7:$T$222,Q$1,FALSE)</f>
        <v>---</v>
      </c>
      <c r="AT69" s="228" t="str">
        <f>VLOOKUP($B69,'[14]Storm Surge'!$B$7:$T$222,R$1,FALSE)</f>
        <v>---</v>
      </c>
      <c r="AU69" s="224" t="str">
        <f>VLOOKUP($B69,'[14]Storm Surge'!$B$7:$T$222,S$1,FALSE)</f>
        <v>---</v>
      </c>
      <c r="AV69" s="229" t="str">
        <f>VLOOKUP($B69,'[14]Storm Surge'!$B$7:$T$222,T$1,FALSE)</f>
        <v>---</v>
      </c>
      <c r="AW69" s="223" t="str">
        <f>VLOOKUP($B69,[14]Tsunami!$B$7:$T$222,G$1,FALSE)</f>
        <v>---</v>
      </c>
      <c r="AX69" s="224" t="str">
        <f>VLOOKUP($B69,[14]Tsunami!$B$7:$T$222,H$1,FALSE)</f>
        <v>---</v>
      </c>
      <c r="AY69" s="227" t="str">
        <f>VLOOKUP($B69,[14]Tsunami!$B$7:$T$222,I$1,FALSE)</f>
        <v>---</v>
      </c>
      <c r="AZ69" s="228" t="str">
        <f>VLOOKUP($B69,[14]Tsunami!$B$7:$T$222,J$1,FALSE)</f>
        <v>---</v>
      </c>
      <c r="BA69" s="224" t="str">
        <f>VLOOKUP($B69,[14]Tsunami!$B$7:$T$222,K$1,FALSE)</f>
        <v>---</v>
      </c>
      <c r="BB69" s="224" t="str">
        <f>VLOOKUP($B69,[14]Tsunami!$B$7:$T$222,L$1,FALSE)</f>
        <v>---</v>
      </c>
      <c r="BC69" s="227" t="str">
        <f>VLOOKUP($B69,[14]Tsunami!$B$7:$T$222,M$1,FALSE)</f>
        <v>---</v>
      </c>
      <c r="BD69" s="228" t="str">
        <f>VLOOKUP($B69,[14]Tsunami!$B$7:$T$222,N$1,FALSE)</f>
        <v>---</v>
      </c>
      <c r="BE69" s="224" t="str">
        <f>VLOOKUP($B69,[14]Tsunami!$B$7:$T$222,O$1,FALSE)</f>
        <v>---</v>
      </c>
      <c r="BF69" s="224" t="str">
        <f>VLOOKUP($B69,[14]Tsunami!$B$7:$T$222,P$1,FALSE)</f>
        <v>---</v>
      </c>
      <c r="BG69" s="227" t="str">
        <f>VLOOKUP($B69,[14]Tsunami!$B$7:$T$222,Q$1,FALSE)</f>
        <v>---</v>
      </c>
      <c r="BH69" s="228" t="str">
        <f>VLOOKUP($B69,[14]Tsunami!$B$7:$T$222,R$1,FALSE)</f>
        <v>---</v>
      </c>
      <c r="BI69" s="224" t="str">
        <f>VLOOKUP($B69,[14]Tsunami!$B$7:$T$222,S$1,FALSE)</f>
        <v>---</v>
      </c>
      <c r="BJ69" s="229" t="str">
        <f>VLOOKUP($B69,[14]Tsunami!$B$7:$T$222,T$1,FALSE)</f>
        <v>---</v>
      </c>
      <c r="BK69" s="230">
        <f>IFERROR(VLOOKUP($B69,[14]Flood!$B$7:$T$169,G$1,FALSE),"")</f>
        <v>61.537342973395923</v>
      </c>
      <c r="BL69" s="231">
        <f>IFERROR(VLOOKUP($B69,[14]Flood!$B$7:$T$169,H$1,FALSE),"")</f>
        <v>0.67759046370149412</v>
      </c>
      <c r="BM69" s="232">
        <f>IFERROR(VLOOKUP($B69,[14]Flood!$B$7:$T$169,I$1,FALSE),"")</f>
        <v>126.23450300976138</v>
      </c>
      <c r="BN69" s="233">
        <f>IFERROR(VLOOKUP($B69,[14]Flood!$B$7:$T$169,J$1,FALSE),"")</f>
        <v>1.3899738158420463</v>
      </c>
      <c r="BO69" s="231">
        <f>IFERROR(VLOOKUP($B69,[14]Flood!$B$7:$T$169,K$1,FALSE),"")</f>
        <v>150.77404432803468</v>
      </c>
      <c r="BP69" s="231">
        <f>IFERROR(VLOOKUP($B69,[14]Flood!$B$7:$T$169,L$1,FALSE),"")</f>
        <v>1.6601798139797845</v>
      </c>
      <c r="BQ69" s="232">
        <f>IFERROR(VLOOKUP($B69,[14]Flood!$B$7:$T$169,M$1,FALSE),"")</f>
        <v>160.29311298771677</v>
      </c>
      <c r="BR69" s="233">
        <f>IFERROR(VLOOKUP($B69,[14]Flood!$B$7:$T$169,N$1,FALSE),"")</f>
        <v>1.76499470905754</v>
      </c>
      <c r="BS69" s="231">
        <f>IFERROR(VLOOKUP($B69,[14]Flood!$B$7:$T$169,O$1,FALSE),"")</f>
        <v>176.15822742052023</v>
      </c>
      <c r="BT69" s="231">
        <f>IFERROR(VLOOKUP($B69,[14]Flood!$B$7:$T$169,P$1,FALSE),"")</f>
        <v>1.9396862008537987</v>
      </c>
      <c r="BU69" s="232" t="str">
        <f>IFERROR(VLOOKUP($B69,[14]Flood!$B$7:$T$169,Q$1,FALSE),"")</f>
        <v>---</v>
      </c>
      <c r="BV69" s="233" t="str">
        <f>IFERROR(VLOOKUP($B69,[14]Flood!$B$7:$T$169,R$1,FALSE),"")</f>
        <v>---</v>
      </c>
      <c r="BW69" s="231" t="str">
        <f>IFERROR(VLOOKUP($B69,[14]Flood!$B$7:$T$169,S$1,FALSE),"")</f>
        <v>---</v>
      </c>
      <c r="BX69" s="234" t="str">
        <f>IFERROR(VLOOKUP($B69,[14]Flood!$B$7:$T$169,T$1,FALSE),"")</f>
        <v>---</v>
      </c>
    </row>
    <row r="70" spans="1:76" s="119" customFormat="1" ht="14">
      <c r="A70" s="235" t="str">
        <f>'AAL mundo '!A97</f>
        <v>Europe and Central Asia</v>
      </c>
      <c r="B70" s="236" t="str">
        <f>'AAL mundo '!B97</f>
        <v>EST</v>
      </c>
      <c r="C70" s="236" t="str">
        <f>'AAL mundo '!C97</f>
        <v>Estonia</v>
      </c>
      <c r="D70" s="236" t="str">
        <f>'AAL mundo '!D97</f>
        <v/>
      </c>
      <c r="E70" s="237" t="str">
        <f>'AAL mundo '!E97</f>
        <v>High income: OECD</v>
      </c>
      <c r="F70" s="222">
        <f>'AAL mundo '!F97</f>
        <v>79617.3</v>
      </c>
      <c r="G70" s="223" t="str">
        <f>VLOOKUP($B70,[14]Earthquake!$B$7:$T$222,G$1,FALSE)</f>
        <v>---</v>
      </c>
      <c r="H70" s="224" t="str">
        <f>VLOOKUP($B70,[14]Earthquake!$B$7:$T$222,H$1,FALSE)</f>
        <v>---</v>
      </c>
      <c r="I70" s="227">
        <f>VLOOKUP($B70,[14]Earthquake!$B$7:$T$222,I$1,FALSE)</f>
        <v>0.61</v>
      </c>
      <c r="J70" s="228">
        <f>VLOOKUP($B70,[14]Earthquake!$B$7:$T$222,J$1,FALSE)</f>
        <v>0</v>
      </c>
      <c r="K70" s="224">
        <f>VLOOKUP($B70,[14]Earthquake!$B$7:$T$222,K$1,FALSE)</f>
        <v>11.95</v>
      </c>
      <c r="L70" s="224">
        <f>VLOOKUP($B70,[14]Earthquake!$B$7:$T$222,L$1,FALSE)</f>
        <v>0.02</v>
      </c>
      <c r="M70" s="227">
        <f>VLOOKUP($B70,[14]Earthquake!$B$7:$T$222,M$1,FALSE)</f>
        <v>48.92</v>
      </c>
      <c r="N70" s="228">
        <f>VLOOKUP($B70,[14]Earthquake!$B$7:$T$222,N$1,FALSE)</f>
        <v>0.06</v>
      </c>
      <c r="O70" s="224">
        <f>VLOOKUP($B70,[14]Earthquake!$B$7:$T$222,O$1,FALSE)</f>
        <v>91.09</v>
      </c>
      <c r="P70" s="224">
        <f>VLOOKUP($B70,[14]Earthquake!$B$7:$T$222,P$1,FALSE)</f>
        <v>0.11</v>
      </c>
      <c r="Q70" s="227">
        <f>VLOOKUP($B70,[14]Earthquake!$B$7:$T$222,Q$1,FALSE)</f>
        <v>178.59</v>
      </c>
      <c r="R70" s="228">
        <f>VLOOKUP($B70,[14]Earthquake!$B$7:$T$222,R$1,FALSE)</f>
        <v>0.22</v>
      </c>
      <c r="S70" s="224">
        <f>VLOOKUP($B70,[14]Earthquake!$B$7:$T$222,S$1,FALSE)</f>
        <v>267.97000000000003</v>
      </c>
      <c r="T70" s="229">
        <f>VLOOKUP($B70,[14]Earthquake!$B$7:$T$222,T$1,FALSE)</f>
        <v>0.34</v>
      </c>
      <c r="U70" s="223" t="str">
        <f>VLOOKUP($B70,[14]Wind!$B$7:$T$222,G$1,FALSE)</f>
        <v>---</v>
      </c>
      <c r="V70" s="224" t="str">
        <f>VLOOKUP($B70,[14]Wind!$B$7:$T$222,H$1,FALSE)</f>
        <v>---</v>
      </c>
      <c r="W70" s="227" t="str">
        <f>VLOOKUP($B70,[14]Wind!$B$7:$T$222,I$1,FALSE)</f>
        <v>---</v>
      </c>
      <c r="X70" s="228" t="str">
        <f>VLOOKUP($B70,[14]Wind!$B$7:$T$222,J$1,FALSE)</f>
        <v>---</v>
      </c>
      <c r="Y70" s="224" t="str">
        <f>VLOOKUP($B70,[14]Wind!$B$7:$T$222,K$1,FALSE)</f>
        <v>---</v>
      </c>
      <c r="Z70" s="224" t="str">
        <f>VLOOKUP($B70,[14]Wind!$B$7:$T$222,L$1,FALSE)</f>
        <v>---</v>
      </c>
      <c r="AA70" s="227" t="str">
        <f>VLOOKUP($B70,[14]Wind!$B$7:$T$222,M$1,FALSE)</f>
        <v>---</v>
      </c>
      <c r="AB70" s="228" t="str">
        <f>VLOOKUP($B70,[14]Wind!$B$7:$T$222,N$1,FALSE)</f>
        <v>---</v>
      </c>
      <c r="AC70" s="224" t="str">
        <f>VLOOKUP($B70,[14]Wind!$B$7:$T$222,O$1,FALSE)</f>
        <v>---</v>
      </c>
      <c r="AD70" s="224" t="str">
        <f>VLOOKUP($B70,[14]Wind!$B$7:$T$222,P$1,FALSE)</f>
        <v>---</v>
      </c>
      <c r="AE70" s="227" t="str">
        <f>VLOOKUP($B70,[14]Wind!$B$7:$T$222,Q$1,FALSE)</f>
        <v>---</v>
      </c>
      <c r="AF70" s="228" t="str">
        <f>VLOOKUP($B70,[14]Wind!$B$7:$T$222,R$1,FALSE)</f>
        <v>---</v>
      </c>
      <c r="AG70" s="224" t="str">
        <f>VLOOKUP($B70,[14]Wind!$B$7:$T$222,S$1,FALSE)</f>
        <v>---</v>
      </c>
      <c r="AH70" s="229" t="str">
        <f>VLOOKUP($B70,[14]Wind!$B$7:$T$222,T$1,FALSE)</f>
        <v>---</v>
      </c>
      <c r="AI70" s="223" t="str">
        <f>VLOOKUP($B70,'[14]Storm Surge'!$B$7:$T$222,G$1,FALSE)</f>
        <v>---</v>
      </c>
      <c r="AJ70" s="224" t="str">
        <f>VLOOKUP($B70,'[14]Storm Surge'!$B$7:$T$222,H$1,FALSE)</f>
        <v>---</v>
      </c>
      <c r="AK70" s="227" t="str">
        <f>VLOOKUP($B70,'[14]Storm Surge'!$B$7:$T$222,I$1,FALSE)</f>
        <v>---</v>
      </c>
      <c r="AL70" s="228" t="str">
        <f>VLOOKUP($B70,'[14]Storm Surge'!$B$7:$T$222,J$1,FALSE)</f>
        <v>---</v>
      </c>
      <c r="AM70" s="224" t="str">
        <f>VLOOKUP($B70,'[14]Storm Surge'!$B$7:$T$222,K$1,FALSE)</f>
        <v>---</v>
      </c>
      <c r="AN70" s="224" t="str">
        <f>VLOOKUP($B70,'[14]Storm Surge'!$B$7:$T$222,L$1,FALSE)</f>
        <v>---</v>
      </c>
      <c r="AO70" s="227" t="str">
        <f>VLOOKUP($B70,'[14]Storm Surge'!$B$7:$T$222,M$1,FALSE)</f>
        <v>---</v>
      </c>
      <c r="AP70" s="228" t="str">
        <f>VLOOKUP($B70,'[14]Storm Surge'!$B$7:$T$222,N$1,FALSE)</f>
        <v>---</v>
      </c>
      <c r="AQ70" s="224" t="str">
        <f>VLOOKUP($B70,'[14]Storm Surge'!$B$7:$T$222,O$1,FALSE)</f>
        <v>---</v>
      </c>
      <c r="AR70" s="224" t="str">
        <f>VLOOKUP($B70,'[14]Storm Surge'!$B$7:$T$222,P$1,FALSE)</f>
        <v>---</v>
      </c>
      <c r="AS70" s="227" t="str">
        <f>VLOOKUP($B70,'[14]Storm Surge'!$B$7:$T$222,Q$1,FALSE)</f>
        <v>---</v>
      </c>
      <c r="AT70" s="228" t="str">
        <f>VLOOKUP($B70,'[14]Storm Surge'!$B$7:$T$222,R$1,FALSE)</f>
        <v>---</v>
      </c>
      <c r="AU70" s="224" t="str">
        <f>VLOOKUP($B70,'[14]Storm Surge'!$B$7:$T$222,S$1,FALSE)</f>
        <v>---</v>
      </c>
      <c r="AV70" s="229" t="str">
        <f>VLOOKUP($B70,'[14]Storm Surge'!$B$7:$T$222,T$1,FALSE)</f>
        <v>---</v>
      </c>
      <c r="AW70" s="223" t="str">
        <f>VLOOKUP($B70,[14]Tsunami!$B$7:$T$222,G$1,FALSE)</f>
        <v>---</v>
      </c>
      <c r="AX70" s="224" t="str">
        <f>VLOOKUP($B70,[14]Tsunami!$B$7:$T$222,H$1,FALSE)</f>
        <v>---</v>
      </c>
      <c r="AY70" s="227" t="str">
        <f>VLOOKUP($B70,[14]Tsunami!$B$7:$T$222,I$1,FALSE)</f>
        <v>---</v>
      </c>
      <c r="AZ70" s="228" t="str">
        <f>VLOOKUP($B70,[14]Tsunami!$B$7:$T$222,J$1,FALSE)</f>
        <v>---</v>
      </c>
      <c r="BA70" s="224" t="str">
        <f>VLOOKUP($B70,[14]Tsunami!$B$7:$T$222,K$1,FALSE)</f>
        <v>---</v>
      </c>
      <c r="BB70" s="224" t="str">
        <f>VLOOKUP($B70,[14]Tsunami!$B$7:$T$222,L$1,FALSE)</f>
        <v>---</v>
      </c>
      <c r="BC70" s="227" t="str">
        <f>VLOOKUP($B70,[14]Tsunami!$B$7:$T$222,M$1,FALSE)</f>
        <v>---</v>
      </c>
      <c r="BD70" s="228" t="str">
        <f>VLOOKUP($B70,[14]Tsunami!$B$7:$T$222,N$1,FALSE)</f>
        <v>---</v>
      </c>
      <c r="BE70" s="224" t="str">
        <f>VLOOKUP($B70,[14]Tsunami!$B$7:$T$222,O$1,FALSE)</f>
        <v>---</v>
      </c>
      <c r="BF70" s="224" t="str">
        <f>VLOOKUP($B70,[14]Tsunami!$B$7:$T$222,P$1,FALSE)</f>
        <v>---</v>
      </c>
      <c r="BG70" s="227" t="str">
        <f>VLOOKUP($B70,[14]Tsunami!$B$7:$T$222,Q$1,FALSE)</f>
        <v>---</v>
      </c>
      <c r="BH70" s="228" t="str">
        <f>VLOOKUP($B70,[14]Tsunami!$B$7:$T$222,R$1,FALSE)</f>
        <v>---</v>
      </c>
      <c r="BI70" s="224" t="str">
        <f>VLOOKUP($B70,[14]Tsunami!$B$7:$T$222,S$1,FALSE)</f>
        <v>---</v>
      </c>
      <c r="BJ70" s="229" t="str">
        <f>VLOOKUP($B70,[14]Tsunami!$B$7:$T$222,T$1,FALSE)</f>
        <v>---</v>
      </c>
      <c r="BK70" s="230">
        <f>IFERROR(VLOOKUP($B70,[14]Flood!$B$7:$T$169,G$1,FALSE),"")</f>
        <v>508.22575589961724</v>
      </c>
      <c r="BL70" s="231">
        <f>IFERROR(VLOOKUP($B70,[14]Flood!$B$7:$T$169,H$1,FALSE),"")</f>
        <v>0.63833583392003657</v>
      </c>
      <c r="BM70" s="232">
        <f>IFERROR(VLOOKUP($B70,[14]Flood!$B$7:$T$169,I$1,FALSE),"")</f>
        <v>702.42266295669265</v>
      </c>
      <c r="BN70" s="233">
        <f>IFERROR(VLOOKUP($B70,[14]Flood!$B$7:$T$169,J$1,FALSE),"")</f>
        <v>0.88224878632745984</v>
      </c>
      <c r="BO70" s="231">
        <f>IFERROR(VLOOKUP($B70,[14]Flood!$B$7:$T$169,K$1,FALSE),"")</f>
        <v>832.61098043798813</v>
      </c>
      <c r="BP70" s="231">
        <f>IFERROR(VLOOKUP($B70,[14]Flood!$B$7:$T$169,L$1,FALSE),"")</f>
        <v>1.045766410614261</v>
      </c>
      <c r="BQ70" s="232">
        <f>IFERROR(VLOOKUP($B70,[14]Flood!$B$7:$T$169,M$1,FALSE),"")</f>
        <v>953.27910465448952</v>
      </c>
      <c r="BR70" s="233">
        <f>IFERROR(VLOOKUP($B70,[14]Flood!$B$7:$T$169,N$1,FALSE),"")</f>
        <v>1.1973265919021236</v>
      </c>
      <c r="BS70" s="231">
        <f>IFERROR(VLOOKUP($B70,[14]Flood!$B$7:$T$169,O$1,FALSE),"")</f>
        <v>1086.0858061399649</v>
      </c>
      <c r="BT70" s="231">
        <f>IFERROR(VLOOKUP($B70,[14]Flood!$B$7:$T$169,P$1,FALSE),"")</f>
        <v>1.3641329285720125</v>
      </c>
      <c r="BU70" s="232">
        <f>IFERROR(VLOOKUP($B70,[14]Flood!$B$7:$T$169,Q$1,FALSE),"")</f>
        <v>1292.625955290611</v>
      </c>
      <c r="BV70" s="233">
        <f>IFERROR(VLOOKUP($B70,[14]Flood!$B$7:$T$169,R$1,FALSE),"")</f>
        <v>1.6235490971065474</v>
      </c>
      <c r="BW70" s="231">
        <f>IFERROR(VLOOKUP($B70,[14]Flood!$B$7:$T$169,S$1,FALSE),"")</f>
        <v>1473.2869210134129</v>
      </c>
      <c r="BX70" s="234">
        <f>IFERROR(VLOOKUP($B70,[14]Flood!$B$7:$T$169,T$1,FALSE),"")</f>
        <v>1.8504607930856898</v>
      </c>
    </row>
    <row r="71" spans="1:76" s="119" customFormat="1" ht="14">
      <c r="A71" s="235" t="str">
        <f>'AAL mundo '!A98</f>
        <v>Sub-Saharan Africa</v>
      </c>
      <c r="B71" s="236" t="str">
        <f>'AAL mundo '!B98</f>
        <v>ETH</v>
      </c>
      <c r="C71" s="236" t="str">
        <f>'AAL mundo '!C98</f>
        <v>Ethiopia</v>
      </c>
      <c r="D71" s="236" t="str">
        <f>'AAL mundo '!D98</f>
        <v/>
      </c>
      <c r="E71" s="237" t="str">
        <f>'AAL mundo '!E98</f>
        <v>Low income</v>
      </c>
      <c r="F71" s="222">
        <f>'AAL mundo '!F98</f>
        <v>65598.899999999994</v>
      </c>
      <c r="G71" s="223">
        <f>VLOOKUP($B71,[14]Earthquake!$B$7:$T$222,G$1,FALSE)</f>
        <v>6.18</v>
      </c>
      <c r="H71" s="224">
        <f>VLOOKUP($B71,[14]Earthquake!$B$7:$T$222,H$1,FALSE)</f>
        <v>0.01</v>
      </c>
      <c r="I71" s="227">
        <f>VLOOKUP($B71,[14]Earthquake!$B$7:$T$222,I$1,FALSE)</f>
        <v>19.23</v>
      </c>
      <c r="J71" s="228">
        <f>VLOOKUP($B71,[14]Earthquake!$B$7:$T$222,J$1,FALSE)</f>
        <v>0.03</v>
      </c>
      <c r="K71" s="224">
        <f>VLOOKUP($B71,[14]Earthquake!$B$7:$T$222,K$1,FALSE)</f>
        <v>42.5</v>
      </c>
      <c r="L71" s="224">
        <f>VLOOKUP($B71,[14]Earthquake!$B$7:$T$222,L$1,FALSE)</f>
        <v>0.06</v>
      </c>
      <c r="M71" s="227">
        <f>VLOOKUP($B71,[14]Earthquake!$B$7:$T$222,M$1,FALSE)</f>
        <v>103.98</v>
      </c>
      <c r="N71" s="228">
        <f>VLOOKUP($B71,[14]Earthquake!$B$7:$T$222,N$1,FALSE)</f>
        <v>0.16</v>
      </c>
      <c r="O71" s="224">
        <f>VLOOKUP($B71,[14]Earthquake!$B$7:$T$222,O$1,FALSE)</f>
        <v>179.86</v>
      </c>
      <c r="P71" s="224">
        <f>VLOOKUP($B71,[14]Earthquake!$B$7:$T$222,P$1,FALSE)</f>
        <v>0.27</v>
      </c>
      <c r="Q71" s="227">
        <f>VLOOKUP($B71,[14]Earthquake!$B$7:$T$222,Q$1,FALSE)</f>
        <v>281.33999999999997</v>
      </c>
      <c r="R71" s="228">
        <f>VLOOKUP($B71,[14]Earthquake!$B$7:$T$222,R$1,FALSE)</f>
        <v>0.43</v>
      </c>
      <c r="S71" s="224">
        <f>VLOOKUP($B71,[14]Earthquake!$B$7:$T$222,S$1,FALSE)</f>
        <v>353.89</v>
      </c>
      <c r="T71" s="229">
        <f>VLOOKUP($B71,[14]Earthquake!$B$7:$T$222,T$1,FALSE)</f>
        <v>0.54</v>
      </c>
      <c r="U71" s="223" t="str">
        <f>VLOOKUP($B71,[14]Wind!$B$7:$T$222,G$1,FALSE)</f>
        <v>---</v>
      </c>
      <c r="V71" s="224" t="str">
        <f>VLOOKUP($B71,[14]Wind!$B$7:$T$222,H$1,FALSE)</f>
        <v>---</v>
      </c>
      <c r="W71" s="227" t="str">
        <f>VLOOKUP($B71,[14]Wind!$B$7:$T$222,I$1,FALSE)</f>
        <v>---</v>
      </c>
      <c r="X71" s="228" t="str">
        <f>VLOOKUP($B71,[14]Wind!$B$7:$T$222,J$1,FALSE)</f>
        <v>---</v>
      </c>
      <c r="Y71" s="224" t="str">
        <f>VLOOKUP($B71,[14]Wind!$B$7:$T$222,K$1,FALSE)</f>
        <v>---</v>
      </c>
      <c r="Z71" s="224" t="str">
        <f>VLOOKUP($B71,[14]Wind!$B$7:$T$222,L$1,FALSE)</f>
        <v>---</v>
      </c>
      <c r="AA71" s="227" t="str">
        <f>VLOOKUP($B71,[14]Wind!$B$7:$T$222,M$1,FALSE)</f>
        <v>---</v>
      </c>
      <c r="AB71" s="228" t="str">
        <f>VLOOKUP($B71,[14]Wind!$B$7:$T$222,N$1,FALSE)</f>
        <v>---</v>
      </c>
      <c r="AC71" s="224" t="str">
        <f>VLOOKUP($B71,[14]Wind!$B$7:$T$222,O$1,FALSE)</f>
        <v>---</v>
      </c>
      <c r="AD71" s="224" t="str">
        <f>VLOOKUP($B71,[14]Wind!$B$7:$T$222,P$1,FALSE)</f>
        <v>---</v>
      </c>
      <c r="AE71" s="227" t="str">
        <f>VLOOKUP($B71,[14]Wind!$B$7:$T$222,Q$1,FALSE)</f>
        <v>---</v>
      </c>
      <c r="AF71" s="228" t="str">
        <f>VLOOKUP($B71,[14]Wind!$B$7:$T$222,R$1,FALSE)</f>
        <v>---</v>
      </c>
      <c r="AG71" s="224" t="str">
        <f>VLOOKUP($B71,[14]Wind!$B$7:$T$222,S$1,FALSE)</f>
        <v>---</v>
      </c>
      <c r="AH71" s="229" t="str">
        <f>VLOOKUP($B71,[14]Wind!$B$7:$T$222,T$1,FALSE)</f>
        <v>---</v>
      </c>
      <c r="AI71" s="223" t="str">
        <f>VLOOKUP($B71,'[14]Storm Surge'!$B$7:$T$222,G$1,FALSE)</f>
        <v>---</v>
      </c>
      <c r="AJ71" s="224" t="str">
        <f>VLOOKUP($B71,'[14]Storm Surge'!$B$7:$T$222,H$1,FALSE)</f>
        <v>---</v>
      </c>
      <c r="AK71" s="227" t="str">
        <f>VLOOKUP($B71,'[14]Storm Surge'!$B$7:$T$222,I$1,FALSE)</f>
        <v>---</v>
      </c>
      <c r="AL71" s="228" t="str">
        <f>VLOOKUP($B71,'[14]Storm Surge'!$B$7:$T$222,J$1,FALSE)</f>
        <v>---</v>
      </c>
      <c r="AM71" s="224" t="str">
        <f>VLOOKUP($B71,'[14]Storm Surge'!$B$7:$T$222,K$1,FALSE)</f>
        <v>---</v>
      </c>
      <c r="AN71" s="224" t="str">
        <f>VLOOKUP($B71,'[14]Storm Surge'!$B$7:$T$222,L$1,FALSE)</f>
        <v>---</v>
      </c>
      <c r="AO71" s="227" t="str">
        <f>VLOOKUP($B71,'[14]Storm Surge'!$B$7:$T$222,M$1,FALSE)</f>
        <v>---</v>
      </c>
      <c r="AP71" s="228" t="str">
        <f>VLOOKUP($B71,'[14]Storm Surge'!$B$7:$T$222,N$1,FALSE)</f>
        <v>---</v>
      </c>
      <c r="AQ71" s="224" t="str">
        <f>VLOOKUP($B71,'[14]Storm Surge'!$B$7:$T$222,O$1,FALSE)</f>
        <v>---</v>
      </c>
      <c r="AR71" s="224" t="str">
        <f>VLOOKUP($B71,'[14]Storm Surge'!$B$7:$T$222,P$1,FALSE)</f>
        <v>---</v>
      </c>
      <c r="AS71" s="227" t="str">
        <f>VLOOKUP($B71,'[14]Storm Surge'!$B$7:$T$222,Q$1,FALSE)</f>
        <v>---</v>
      </c>
      <c r="AT71" s="228" t="str">
        <f>VLOOKUP($B71,'[14]Storm Surge'!$B$7:$T$222,R$1,FALSE)</f>
        <v>---</v>
      </c>
      <c r="AU71" s="224" t="str">
        <f>VLOOKUP($B71,'[14]Storm Surge'!$B$7:$T$222,S$1,FALSE)</f>
        <v>---</v>
      </c>
      <c r="AV71" s="229" t="str">
        <f>VLOOKUP($B71,'[14]Storm Surge'!$B$7:$T$222,T$1,FALSE)</f>
        <v>---</v>
      </c>
      <c r="AW71" s="223" t="str">
        <f>VLOOKUP($B71,[14]Tsunami!$B$7:$T$222,G$1,FALSE)</f>
        <v>---</v>
      </c>
      <c r="AX71" s="224" t="str">
        <f>VLOOKUP($B71,[14]Tsunami!$B$7:$T$222,H$1,FALSE)</f>
        <v>---</v>
      </c>
      <c r="AY71" s="227" t="str">
        <f>VLOOKUP($B71,[14]Tsunami!$B$7:$T$222,I$1,FALSE)</f>
        <v>---</v>
      </c>
      <c r="AZ71" s="228" t="str">
        <f>VLOOKUP($B71,[14]Tsunami!$B$7:$T$222,J$1,FALSE)</f>
        <v>---</v>
      </c>
      <c r="BA71" s="224" t="str">
        <f>VLOOKUP($B71,[14]Tsunami!$B$7:$T$222,K$1,FALSE)</f>
        <v>---</v>
      </c>
      <c r="BB71" s="224" t="str">
        <f>VLOOKUP($B71,[14]Tsunami!$B$7:$T$222,L$1,FALSE)</f>
        <v>---</v>
      </c>
      <c r="BC71" s="227" t="str">
        <f>VLOOKUP($B71,[14]Tsunami!$B$7:$T$222,M$1,FALSE)</f>
        <v>---</v>
      </c>
      <c r="BD71" s="228" t="str">
        <f>VLOOKUP($B71,[14]Tsunami!$B$7:$T$222,N$1,FALSE)</f>
        <v>---</v>
      </c>
      <c r="BE71" s="224" t="str">
        <f>VLOOKUP($B71,[14]Tsunami!$B$7:$T$222,O$1,FALSE)</f>
        <v>---</v>
      </c>
      <c r="BF71" s="224" t="str">
        <f>VLOOKUP($B71,[14]Tsunami!$B$7:$T$222,P$1,FALSE)</f>
        <v>---</v>
      </c>
      <c r="BG71" s="227" t="str">
        <f>VLOOKUP($B71,[14]Tsunami!$B$7:$T$222,Q$1,FALSE)</f>
        <v>---</v>
      </c>
      <c r="BH71" s="228" t="str">
        <f>VLOOKUP($B71,[14]Tsunami!$B$7:$T$222,R$1,FALSE)</f>
        <v>---</v>
      </c>
      <c r="BI71" s="224" t="str">
        <f>VLOOKUP($B71,[14]Tsunami!$B$7:$T$222,S$1,FALSE)</f>
        <v>---</v>
      </c>
      <c r="BJ71" s="229" t="str">
        <f>VLOOKUP($B71,[14]Tsunami!$B$7:$T$222,T$1,FALSE)</f>
        <v>---</v>
      </c>
      <c r="BK71" s="230">
        <f>IFERROR(VLOOKUP($B71,[14]Flood!$B$7:$T$169,G$1,FALSE),"")</f>
        <v>536.55893632000004</v>
      </c>
      <c r="BL71" s="231">
        <f>IFERROR(VLOOKUP($B71,[14]Flood!$B$7:$T$169,H$1,FALSE),"")</f>
        <v>0.81793892324413986</v>
      </c>
      <c r="BM71" s="232">
        <f>IFERROR(VLOOKUP($B71,[14]Flood!$B$7:$T$169,I$1,FALSE),"")</f>
        <v>938.18718808049528</v>
      </c>
      <c r="BN71" s="233">
        <f>IFERROR(VLOOKUP($B71,[14]Flood!$B$7:$T$169,J$1,FALSE),"")</f>
        <v>1.4301873782647199</v>
      </c>
      <c r="BO71" s="231">
        <f>IFERROR(VLOOKUP($B71,[14]Flood!$B$7:$T$169,K$1,FALSE),"")</f>
        <v>1101.2857446144239</v>
      </c>
      <c r="BP71" s="231">
        <f>IFERROR(VLOOKUP($B71,[14]Flood!$B$7:$T$169,L$1,FALSE),"")</f>
        <v>1.6788173957405141</v>
      </c>
      <c r="BQ71" s="232">
        <f>IFERROR(VLOOKUP($B71,[14]Flood!$B$7:$T$169,M$1,FALSE),"")</f>
        <v>1323.6089915704028</v>
      </c>
      <c r="BR71" s="233">
        <f>IFERROR(VLOOKUP($B71,[14]Flood!$B$7:$T$169,N$1,FALSE),"")</f>
        <v>2.0177304673865004</v>
      </c>
      <c r="BS71" s="231">
        <f>IFERROR(VLOOKUP($B71,[14]Flood!$B$7:$T$169,O$1,FALSE),"")</f>
        <v>1380.8123337256275</v>
      </c>
      <c r="BT71" s="231">
        <f>IFERROR(VLOOKUP($B71,[14]Flood!$B$7:$T$169,P$1,FALSE),"")</f>
        <v>2.1049321463098125</v>
      </c>
      <c r="BU71" s="232">
        <f>IFERROR(VLOOKUP($B71,[14]Flood!$B$7:$T$169,Q$1,FALSE),"")</f>
        <v>1387.4046858996787</v>
      </c>
      <c r="BV71" s="233">
        <f>IFERROR(VLOOKUP($B71,[14]Flood!$B$7:$T$169,R$1,FALSE),"")</f>
        <v>2.1149816321610255</v>
      </c>
      <c r="BW71" s="231">
        <f>IFERROR(VLOOKUP($B71,[14]Flood!$B$7:$T$169,S$1,FALSE),"")</f>
        <v>1393.99703807373</v>
      </c>
      <c r="BX71" s="234">
        <f>IFERROR(VLOOKUP($B71,[14]Flood!$B$7:$T$169,T$1,FALSE),"")</f>
        <v>2.1250311180122381</v>
      </c>
    </row>
    <row r="72" spans="1:76" s="119" customFormat="1" ht="14">
      <c r="A72" s="235" t="str">
        <f>'AAL mundo '!A99</f>
        <v>Europe and Central Asia</v>
      </c>
      <c r="B72" s="236" t="str">
        <f>'AAL mundo '!B99</f>
        <v>FRO</v>
      </c>
      <c r="C72" s="236" t="str">
        <f>'AAL mundo '!C99</f>
        <v>Faeroe Islands</v>
      </c>
      <c r="D72" s="236" t="str">
        <f>'AAL mundo '!D99</f>
        <v/>
      </c>
      <c r="E72" s="237" t="str">
        <f>'AAL mundo '!E99</f>
        <v>High income: nonOECD</v>
      </c>
      <c r="F72" s="222">
        <f>'AAL mundo '!F99</f>
        <v>9272.3700000000008</v>
      </c>
      <c r="G72" s="223" t="str">
        <f>VLOOKUP($B72,[14]Earthquake!$B$7:$T$222,G$1,FALSE)</f>
        <v>---</v>
      </c>
      <c r="H72" s="224" t="str">
        <f>VLOOKUP($B72,[14]Earthquake!$B$7:$T$222,H$1,FALSE)</f>
        <v>---</v>
      </c>
      <c r="I72" s="227" t="str">
        <f>VLOOKUP($B72,[14]Earthquake!$B$7:$T$222,I$1,FALSE)</f>
        <v>---</v>
      </c>
      <c r="J72" s="228" t="str">
        <f>VLOOKUP($B72,[14]Earthquake!$B$7:$T$222,J$1,FALSE)</f>
        <v>---</v>
      </c>
      <c r="K72" s="224" t="str">
        <f>VLOOKUP($B72,[14]Earthquake!$B$7:$T$222,K$1,FALSE)</f>
        <v>---</v>
      </c>
      <c r="L72" s="224" t="str">
        <f>VLOOKUP($B72,[14]Earthquake!$B$7:$T$222,L$1,FALSE)</f>
        <v>---</v>
      </c>
      <c r="M72" s="227" t="str">
        <f>VLOOKUP($B72,[14]Earthquake!$B$7:$T$222,M$1,FALSE)</f>
        <v>---</v>
      </c>
      <c r="N72" s="228" t="str">
        <f>VLOOKUP($B72,[14]Earthquake!$B$7:$T$222,N$1,FALSE)</f>
        <v>---</v>
      </c>
      <c r="O72" s="224" t="str">
        <f>VLOOKUP($B72,[14]Earthquake!$B$7:$T$222,O$1,FALSE)</f>
        <v>---</v>
      </c>
      <c r="P72" s="224" t="str">
        <f>VLOOKUP($B72,[14]Earthquake!$B$7:$T$222,P$1,FALSE)</f>
        <v>---</v>
      </c>
      <c r="Q72" s="227" t="str">
        <f>VLOOKUP($B72,[14]Earthquake!$B$7:$T$222,Q$1,FALSE)</f>
        <v>---</v>
      </c>
      <c r="R72" s="228" t="str">
        <f>VLOOKUP($B72,[14]Earthquake!$B$7:$T$222,R$1,FALSE)</f>
        <v>---</v>
      </c>
      <c r="S72" s="224" t="str">
        <f>VLOOKUP($B72,[14]Earthquake!$B$7:$T$222,S$1,FALSE)</f>
        <v>---</v>
      </c>
      <c r="T72" s="229" t="str">
        <f>VLOOKUP($B72,[14]Earthquake!$B$7:$T$222,T$1,FALSE)</f>
        <v>---</v>
      </c>
      <c r="U72" s="223" t="str">
        <f>VLOOKUP($B72,[14]Wind!$B$7:$T$222,G$1,FALSE)</f>
        <v>---</v>
      </c>
      <c r="V72" s="224" t="str">
        <f>VLOOKUP($B72,[14]Wind!$B$7:$T$222,H$1,FALSE)</f>
        <v>---</v>
      </c>
      <c r="W72" s="227">
        <f>VLOOKUP($B72,[14]Wind!$B$7:$T$222,I$1,FALSE)</f>
        <v>0.12</v>
      </c>
      <c r="X72" s="228">
        <f>VLOOKUP($B72,[14]Wind!$B$7:$T$222,J$1,FALSE)</f>
        <v>0</v>
      </c>
      <c r="Y72" s="224">
        <f>VLOOKUP($B72,[14]Wind!$B$7:$T$222,K$1,FALSE)</f>
        <v>0.64</v>
      </c>
      <c r="Z72" s="224">
        <f>VLOOKUP($B72,[14]Wind!$B$7:$T$222,L$1,FALSE)</f>
        <v>0.01</v>
      </c>
      <c r="AA72" s="227">
        <f>VLOOKUP($B72,[14]Wind!$B$7:$T$222,M$1,FALSE)</f>
        <v>147.43</v>
      </c>
      <c r="AB72" s="228">
        <f>VLOOKUP($B72,[14]Wind!$B$7:$T$222,N$1,FALSE)</f>
        <v>1.59</v>
      </c>
      <c r="AC72" s="224">
        <f>VLOOKUP($B72,[14]Wind!$B$7:$T$222,O$1,FALSE)</f>
        <v>199.02</v>
      </c>
      <c r="AD72" s="224">
        <f>VLOOKUP($B72,[14]Wind!$B$7:$T$222,P$1,FALSE)</f>
        <v>2.15</v>
      </c>
      <c r="AE72" s="227">
        <f>VLOOKUP($B72,[14]Wind!$B$7:$T$222,Q$1,FALSE)</f>
        <v>239.48</v>
      </c>
      <c r="AF72" s="228">
        <f>VLOOKUP($B72,[14]Wind!$B$7:$T$222,R$1,FALSE)</f>
        <v>2.58</v>
      </c>
      <c r="AG72" s="224">
        <f>VLOOKUP($B72,[14]Wind!$B$7:$T$222,S$1,FALSE)</f>
        <v>259.54000000000002</v>
      </c>
      <c r="AH72" s="229">
        <f>VLOOKUP($B72,[14]Wind!$B$7:$T$222,T$1,FALSE)</f>
        <v>2.8</v>
      </c>
      <c r="AI72" s="223" t="str">
        <f>VLOOKUP($B72,'[14]Storm Surge'!$B$7:$T$222,G$1,FALSE)</f>
        <v>---</v>
      </c>
      <c r="AJ72" s="224" t="str">
        <f>VLOOKUP($B72,'[14]Storm Surge'!$B$7:$T$222,H$1,FALSE)</f>
        <v>---</v>
      </c>
      <c r="AK72" s="227" t="str">
        <f>VLOOKUP($B72,'[14]Storm Surge'!$B$7:$T$222,I$1,FALSE)</f>
        <v>---</v>
      </c>
      <c r="AL72" s="228" t="str">
        <f>VLOOKUP($B72,'[14]Storm Surge'!$B$7:$T$222,J$1,FALSE)</f>
        <v>---</v>
      </c>
      <c r="AM72" s="224" t="str">
        <f>VLOOKUP($B72,'[14]Storm Surge'!$B$7:$T$222,K$1,FALSE)</f>
        <v>---</v>
      </c>
      <c r="AN72" s="224" t="str">
        <f>VLOOKUP($B72,'[14]Storm Surge'!$B$7:$T$222,L$1,FALSE)</f>
        <v>---</v>
      </c>
      <c r="AO72" s="227" t="str">
        <f>VLOOKUP($B72,'[14]Storm Surge'!$B$7:$T$222,M$1,FALSE)</f>
        <v>---</v>
      </c>
      <c r="AP72" s="228" t="str">
        <f>VLOOKUP($B72,'[14]Storm Surge'!$B$7:$T$222,N$1,FALSE)</f>
        <v>---</v>
      </c>
      <c r="AQ72" s="224" t="str">
        <f>VLOOKUP($B72,'[14]Storm Surge'!$B$7:$T$222,O$1,FALSE)</f>
        <v>---</v>
      </c>
      <c r="AR72" s="224" t="str">
        <f>VLOOKUP($B72,'[14]Storm Surge'!$B$7:$T$222,P$1,FALSE)</f>
        <v>---</v>
      </c>
      <c r="AS72" s="227" t="str">
        <f>VLOOKUP($B72,'[14]Storm Surge'!$B$7:$T$222,Q$1,FALSE)</f>
        <v>---</v>
      </c>
      <c r="AT72" s="228" t="str">
        <f>VLOOKUP($B72,'[14]Storm Surge'!$B$7:$T$222,R$1,FALSE)</f>
        <v>---</v>
      </c>
      <c r="AU72" s="224" t="str">
        <f>VLOOKUP($B72,'[14]Storm Surge'!$B$7:$T$222,S$1,FALSE)</f>
        <v>---</v>
      </c>
      <c r="AV72" s="229" t="str">
        <f>VLOOKUP($B72,'[14]Storm Surge'!$B$7:$T$222,T$1,FALSE)</f>
        <v>---</v>
      </c>
      <c r="AW72" s="223" t="str">
        <f>VLOOKUP($B72,[14]Tsunami!$B$7:$T$222,G$1,FALSE)</f>
        <v>---</v>
      </c>
      <c r="AX72" s="224" t="str">
        <f>VLOOKUP($B72,[14]Tsunami!$B$7:$T$222,H$1,FALSE)</f>
        <v>---</v>
      </c>
      <c r="AY72" s="227" t="str">
        <f>VLOOKUP($B72,[14]Tsunami!$B$7:$T$222,I$1,FALSE)</f>
        <v>---</v>
      </c>
      <c r="AZ72" s="228" t="str">
        <f>VLOOKUP($B72,[14]Tsunami!$B$7:$T$222,J$1,FALSE)</f>
        <v>---</v>
      </c>
      <c r="BA72" s="224" t="str">
        <f>VLOOKUP($B72,[14]Tsunami!$B$7:$T$222,K$1,FALSE)</f>
        <v>---</v>
      </c>
      <c r="BB72" s="224" t="str">
        <f>VLOOKUP($B72,[14]Tsunami!$B$7:$T$222,L$1,FALSE)</f>
        <v>---</v>
      </c>
      <c r="BC72" s="227" t="str">
        <f>VLOOKUP($B72,[14]Tsunami!$B$7:$T$222,M$1,FALSE)</f>
        <v>---</v>
      </c>
      <c r="BD72" s="228" t="str">
        <f>VLOOKUP($B72,[14]Tsunami!$B$7:$T$222,N$1,FALSE)</f>
        <v>---</v>
      </c>
      <c r="BE72" s="224" t="str">
        <f>VLOOKUP($B72,[14]Tsunami!$B$7:$T$222,O$1,FALSE)</f>
        <v>---</v>
      </c>
      <c r="BF72" s="224" t="str">
        <f>VLOOKUP($B72,[14]Tsunami!$B$7:$T$222,P$1,FALSE)</f>
        <v>---</v>
      </c>
      <c r="BG72" s="227" t="str">
        <f>VLOOKUP($B72,[14]Tsunami!$B$7:$T$222,Q$1,FALSE)</f>
        <v>---</v>
      </c>
      <c r="BH72" s="228" t="str">
        <f>VLOOKUP($B72,[14]Tsunami!$B$7:$T$222,R$1,FALSE)</f>
        <v>---</v>
      </c>
      <c r="BI72" s="224" t="str">
        <f>VLOOKUP($B72,[14]Tsunami!$B$7:$T$222,S$1,FALSE)</f>
        <v>---</v>
      </c>
      <c r="BJ72" s="229" t="str">
        <f>VLOOKUP($B72,[14]Tsunami!$B$7:$T$222,T$1,FALSE)</f>
        <v>---</v>
      </c>
      <c r="BK72" s="230" t="str">
        <f>IFERROR(VLOOKUP($B72,[14]Flood!$B$7:$T$169,G$1,FALSE),"")</f>
        <v/>
      </c>
      <c r="BL72" s="231" t="str">
        <f>IFERROR(VLOOKUP($B72,[14]Flood!$B$7:$T$169,H$1,FALSE),"")</f>
        <v/>
      </c>
      <c r="BM72" s="232" t="str">
        <f>IFERROR(VLOOKUP($B72,[14]Flood!$B$7:$T$169,I$1,FALSE),"")</f>
        <v/>
      </c>
      <c r="BN72" s="233" t="str">
        <f>IFERROR(VLOOKUP($B72,[14]Flood!$B$7:$T$169,J$1,FALSE),"")</f>
        <v/>
      </c>
      <c r="BO72" s="231" t="str">
        <f>IFERROR(VLOOKUP($B72,[14]Flood!$B$7:$T$169,K$1,FALSE),"")</f>
        <v/>
      </c>
      <c r="BP72" s="231" t="str">
        <f>IFERROR(VLOOKUP($B72,[14]Flood!$B$7:$T$169,L$1,FALSE),"")</f>
        <v/>
      </c>
      <c r="BQ72" s="232" t="str">
        <f>IFERROR(VLOOKUP($B72,[14]Flood!$B$7:$T$169,M$1,FALSE),"")</f>
        <v/>
      </c>
      <c r="BR72" s="233" t="str">
        <f>IFERROR(VLOOKUP($B72,[14]Flood!$B$7:$T$169,N$1,FALSE),"")</f>
        <v/>
      </c>
      <c r="BS72" s="231" t="str">
        <f>IFERROR(VLOOKUP($B72,[14]Flood!$B$7:$T$169,O$1,FALSE),"")</f>
        <v/>
      </c>
      <c r="BT72" s="231" t="str">
        <f>IFERROR(VLOOKUP($B72,[14]Flood!$B$7:$T$169,P$1,FALSE),"")</f>
        <v/>
      </c>
      <c r="BU72" s="232" t="str">
        <f>IFERROR(VLOOKUP($B72,[14]Flood!$B$7:$T$169,Q$1,FALSE),"")</f>
        <v/>
      </c>
      <c r="BV72" s="233" t="str">
        <f>IFERROR(VLOOKUP($B72,[14]Flood!$B$7:$T$169,R$1,FALSE),"")</f>
        <v/>
      </c>
      <c r="BW72" s="231" t="str">
        <f>IFERROR(VLOOKUP($B72,[14]Flood!$B$7:$T$169,S$1,FALSE),"")</f>
        <v/>
      </c>
      <c r="BX72" s="234" t="str">
        <f>IFERROR(VLOOKUP($B72,[14]Flood!$B$7:$T$169,T$1,FALSE),"")</f>
        <v/>
      </c>
    </row>
    <row r="73" spans="1:76" s="119" customFormat="1" ht="14">
      <c r="A73" s="235" t="str">
        <f>'AAL mundo '!A100</f>
        <v>LAC</v>
      </c>
      <c r="B73" s="236" t="str">
        <f>'AAL mundo '!B100</f>
        <v>FLK</v>
      </c>
      <c r="C73" s="236" t="str">
        <f>'AAL mundo '!C100</f>
        <v>Falkland Islands (Malvinas)</v>
      </c>
      <c r="D73" s="236" t="str">
        <f>'AAL mundo '!D100</f>
        <v/>
      </c>
      <c r="E73" s="237" t="str">
        <f>'AAL mundo '!E100</f>
        <v>N.D</v>
      </c>
      <c r="F73" s="222">
        <f>'AAL mundo '!F100</f>
        <v>44.9375</v>
      </c>
      <c r="G73" s="223" t="str">
        <f>VLOOKUP($B73,[14]Earthquake!$B$7:$T$222,G$1,FALSE)</f>
        <v>---</v>
      </c>
      <c r="H73" s="224" t="str">
        <f>VLOOKUP($B73,[14]Earthquake!$B$7:$T$222,H$1,FALSE)</f>
        <v>---</v>
      </c>
      <c r="I73" s="227" t="str">
        <f>VLOOKUP($B73,[14]Earthquake!$B$7:$T$222,I$1,FALSE)</f>
        <v>---</v>
      </c>
      <c r="J73" s="228" t="str">
        <f>VLOOKUP($B73,[14]Earthquake!$B$7:$T$222,J$1,FALSE)</f>
        <v>---</v>
      </c>
      <c r="K73" s="224" t="str">
        <f>VLOOKUP($B73,[14]Earthquake!$B$7:$T$222,K$1,FALSE)</f>
        <v>---</v>
      </c>
      <c r="L73" s="224" t="str">
        <f>VLOOKUP($B73,[14]Earthquake!$B$7:$T$222,L$1,FALSE)</f>
        <v>---</v>
      </c>
      <c r="M73" s="227" t="str">
        <f>VLOOKUP($B73,[14]Earthquake!$B$7:$T$222,M$1,FALSE)</f>
        <v>---</v>
      </c>
      <c r="N73" s="228" t="str">
        <f>VLOOKUP($B73,[14]Earthquake!$B$7:$T$222,N$1,FALSE)</f>
        <v>---</v>
      </c>
      <c r="O73" s="224" t="str">
        <f>VLOOKUP($B73,[14]Earthquake!$B$7:$T$222,O$1,FALSE)</f>
        <v>---</v>
      </c>
      <c r="P73" s="224" t="str">
        <f>VLOOKUP($B73,[14]Earthquake!$B$7:$T$222,P$1,FALSE)</f>
        <v>---</v>
      </c>
      <c r="Q73" s="227" t="str">
        <f>VLOOKUP($B73,[14]Earthquake!$B$7:$T$222,Q$1,FALSE)</f>
        <v>---</v>
      </c>
      <c r="R73" s="228" t="str">
        <f>VLOOKUP($B73,[14]Earthquake!$B$7:$T$222,R$1,FALSE)</f>
        <v>---</v>
      </c>
      <c r="S73" s="224" t="str">
        <f>VLOOKUP($B73,[14]Earthquake!$B$7:$T$222,S$1,FALSE)</f>
        <v>---</v>
      </c>
      <c r="T73" s="229" t="str">
        <f>VLOOKUP($B73,[14]Earthquake!$B$7:$T$222,T$1,FALSE)</f>
        <v>---</v>
      </c>
      <c r="U73" s="223" t="str">
        <f>VLOOKUP($B73,[14]Wind!$B$7:$T$222,G$1,FALSE)</f>
        <v>---</v>
      </c>
      <c r="V73" s="224" t="str">
        <f>VLOOKUP($B73,[14]Wind!$B$7:$T$222,H$1,FALSE)</f>
        <v>---</v>
      </c>
      <c r="W73" s="227" t="str">
        <f>VLOOKUP($B73,[14]Wind!$B$7:$T$222,I$1,FALSE)</f>
        <v>---</v>
      </c>
      <c r="X73" s="228" t="str">
        <f>VLOOKUP($B73,[14]Wind!$B$7:$T$222,J$1,FALSE)</f>
        <v>---</v>
      </c>
      <c r="Y73" s="224" t="str">
        <f>VLOOKUP($B73,[14]Wind!$B$7:$T$222,K$1,FALSE)</f>
        <v>---</v>
      </c>
      <c r="Z73" s="224" t="str">
        <f>VLOOKUP($B73,[14]Wind!$B$7:$T$222,L$1,FALSE)</f>
        <v>---</v>
      </c>
      <c r="AA73" s="227" t="str">
        <f>VLOOKUP($B73,[14]Wind!$B$7:$T$222,M$1,FALSE)</f>
        <v>---</v>
      </c>
      <c r="AB73" s="228" t="str">
        <f>VLOOKUP($B73,[14]Wind!$B$7:$T$222,N$1,FALSE)</f>
        <v>---</v>
      </c>
      <c r="AC73" s="224" t="str">
        <f>VLOOKUP($B73,[14]Wind!$B$7:$T$222,O$1,FALSE)</f>
        <v>---</v>
      </c>
      <c r="AD73" s="224" t="str">
        <f>VLOOKUP($B73,[14]Wind!$B$7:$T$222,P$1,FALSE)</f>
        <v>---</v>
      </c>
      <c r="AE73" s="227" t="str">
        <f>VLOOKUP($B73,[14]Wind!$B$7:$T$222,Q$1,FALSE)</f>
        <v>---</v>
      </c>
      <c r="AF73" s="228" t="str">
        <f>VLOOKUP($B73,[14]Wind!$B$7:$T$222,R$1,FALSE)</f>
        <v>---</v>
      </c>
      <c r="AG73" s="224" t="str">
        <f>VLOOKUP($B73,[14]Wind!$B$7:$T$222,S$1,FALSE)</f>
        <v>---</v>
      </c>
      <c r="AH73" s="229" t="str">
        <f>VLOOKUP($B73,[14]Wind!$B$7:$T$222,T$1,FALSE)</f>
        <v>---</v>
      </c>
      <c r="AI73" s="223" t="str">
        <f>VLOOKUP($B73,'[14]Storm Surge'!$B$7:$T$222,G$1,FALSE)</f>
        <v>---</v>
      </c>
      <c r="AJ73" s="224" t="str">
        <f>VLOOKUP($B73,'[14]Storm Surge'!$B$7:$T$222,H$1,FALSE)</f>
        <v>---</v>
      </c>
      <c r="AK73" s="227" t="str">
        <f>VLOOKUP($B73,'[14]Storm Surge'!$B$7:$T$222,I$1,FALSE)</f>
        <v>---</v>
      </c>
      <c r="AL73" s="228" t="str">
        <f>VLOOKUP($B73,'[14]Storm Surge'!$B$7:$T$222,J$1,FALSE)</f>
        <v>---</v>
      </c>
      <c r="AM73" s="224" t="str">
        <f>VLOOKUP($B73,'[14]Storm Surge'!$B$7:$T$222,K$1,FALSE)</f>
        <v>---</v>
      </c>
      <c r="AN73" s="224" t="str">
        <f>VLOOKUP($B73,'[14]Storm Surge'!$B$7:$T$222,L$1,FALSE)</f>
        <v>---</v>
      </c>
      <c r="AO73" s="227" t="str">
        <f>VLOOKUP($B73,'[14]Storm Surge'!$B$7:$T$222,M$1,FALSE)</f>
        <v>---</v>
      </c>
      <c r="AP73" s="228" t="str">
        <f>VLOOKUP($B73,'[14]Storm Surge'!$B$7:$T$222,N$1,FALSE)</f>
        <v>---</v>
      </c>
      <c r="AQ73" s="224" t="str">
        <f>VLOOKUP($B73,'[14]Storm Surge'!$B$7:$T$222,O$1,FALSE)</f>
        <v>---</v>
      </c>
      <c r="AR73" s="224" t="str">
        <f>VLOOKUP($B73,'[14]Storm Surge'!$B$7:$T$222,P$1,FALSE)</f>
        <v>---</v>
      </c>
      <c r="AS73" s="227" t="str">
        <f>VLOOKUP($B73,'[14]Storm Surge'!$B$7:$T$222,Q$1,FALSE)</f>
        <v>---</v>
      </c>
      <c r="AT73" s="228" t="str">
        <f>VLOOKUP($B73,'[14]Storm Surge'!$B$7:$T$222,R$1,FALSE)</f>
        <v>---</v>
      </c>
      <c r="AU73" s="224" t="str">
        <f>VLOOKUP($B73,'[14]Storm Surge'!$B$7:$T$222,S$1,FALSE)</f>
        <v>---</v>
      </c>
      <c r="AV73" s="229" t="str">
        <f>VLOOKUP($B73,'[14]Storm Surge'!$B$7:$T$222,T$1,FALSE)</f>
        <v>---</v>
      </c>
      <c r="AW73" s="223" t="str">
        <f>VLOOKUP($B73,[14]Tsunami!$B$7:$T$222,G$1,FALSE)</f>
        <v>---</v>
      </c>
      <c r="AX73" s="224" t="str">
        <f>VLOOKUP($B73,[14]Tsunami!$B$7:$T$222,H$1,FALSE)</f>
        <v>---</v>
      </c>
      <c r="AY73" s="227" t="str">
        <f>VLOOKUP($B73,[14]Tsunami!$B$7:$T$222,I$1,FALSE)</f>
        <v>---</v>
      </c>
      <c r="AZ73" s="228" t="str">
        <f>VLOOKUP($B73,[14]Tsunami!$B$7:$T$222,J$1,FALSE)</f>
        <v>---</v>
      </c>
      <c r="BA73" s="224" t="str">
        <f>VLOOKUP($B73,[14]Tsunami!$B$7:$T$222,K$1,FALSE)</f>
        <v>---</v>
      </c>
      <c r="BB73" s="224" t="str">
        <f>VLOOKUP($B73,[14]Tsunami!$B$7:$T$222,L$1,FALSE)</f>
        <v>---</v>
      </c>
      <c r="BC73" s="227" t="str">
        <f>VLOOKUP($B73,[14]Tsunami!$B$7:$T$222,M$1,FALSE)</f>
        <v>---</v>
      </c>
      <c r="BD73" s="228" t="str">
        <f>VLOOKUP($B73,[14]Tsunami!$B$7:$T$222,N$1,FALSE)</f>
        <v>---</v>
      </c>
      <c r="BE73" s="224" t="str">
        <f>VLOOKUP($B73,[14]Tsunami!$B$7:$T$222,O$1,FALSE)</f>
        <v>---</v>
      </c>
      <c r="BF73" s="224" t="str">
        <f>VLOOKUP($B73,[14]Tsunami!$B$7:$T$222,P$1,FALSE)</f>
        <v>---</v>
      </c>
      <c r="BG73" s="227" t="str">
        <f>VLOOKUP($B73,[14]Tsunami!$B$7:$T$222,Q$1,FALSE)</f>
        <v>---</v>
      </c>
      <c r="BH73" s="228" t="str">
        <f>VLOOKUP($B73,[14]Tsunami!$B$7:$T$222,R$1,FALSE)</f>
        <v>---</v>
      </c>
      <c r="BI73" s="224" t="str">
        <f>VLOOKUP($B73,[14]Tsunami!$B$7:$T$222,S$1,FALSE)</f>
        <v>---</v>
      </c>
      <c r="BJ73" s="229" t="str">
        <f>VLOOKUP($B73,[14]Tsunami!$B$7:$T$222,T$1,FALSE)</f>
        <v>---</v>
      </c>
      <c r="BK73" s="230" t="str">
        <f>IFERROR(VLOOKUP($B73,[14]Flood!$B$7:$T$169,G$1,FALSE),"")</f>
        <v/>
      </c>
      <c r="BL73" s="231" t="str">
        <f>IFERROR(VLOOKUP($B73,[14]Flood!$B$7:$T$169,H$1,FALSE),"")</f>
        <v/>
      </c>
      <c r="BM73" s="232" t="str">
        <f>IFERROR(VLOOKUP($B73,[14]Flood!$B$7:$T$169,I$1,FALSE),"")</f>
        <v/>
      </c>
      <c r="BN73" s="233" t="str">
        <f>IFERROR(VLOOKUP($B73,[14]Flood!$B$7:$T$169,J$1,FALSE),"")</f>
        <v/>
      </c>
      <c r="BO73" s="231" t="str">
        <f>IFERROR(VLOOKUP($B73,[14]Flood!$B$7:$T$169,K$1,FALSE),"")</f>
        <v/>
      </c>
      <c r="BP73" s="231" t="str">
        <f>IFERROR(VLOOKUP($B73,[14]Flood!$B$7:$T$169,L$1,FALSE),"")</f>
        <v/>
      </c>
      <c r="BQ73" s="232" t="str">
        <f>IFERROR(VLOOKUP($B73,[14]Flood!$B$7:$T$169,M$1,FALSE),"")</f>
        <v/>
      </c>
      <c r="BR73" s="233" t="str">
        <f>IFERROR(VLOOKUP($B73,[14]Flood!$B$7:$T$169,N$1,FALSE),"")</f>
        <v/>
      </c>
      <c r="BS73" s="231" t="str">
        <f>IFERROR(VLOOKUP($B73,[14]Flood!$B$7:$T$169,O$1,FALSE),"")</f>
        <v/>
      </c>
      <c r="BT73" s="231" t="str">
        <f>IFERROR(VLOOKUP($B73,[14]Flood!$B$7:$T$169,P$1,FALSE),"")</f>
        <v/>
      </c>
      <c r="BU73" s="232" t="str">
        <f>IFERROR(VLOOKUP($B73,[14]Flood!$B$7:$T$169,Q$1,FALSE),"")</f>
        <v/>
      </c>
      <c r="BV73" s="233" t="str">
        <f>IFERROR(VLOOKUP($B73,[14]Flood!$B$7:$T$169,R$1,FALSE),"")</f>
        <v/>
      </c>
      <c r="BW73" s="231" t="str">
        <f>IFERROR(VLOOKUP($B73,[14]Flood!$B$7:$T$169,S$1,FALSE),"")</f>
        <v/>
      </c>
      <c r="BX73" s="234" t="str">
        <f>IFERROR(VLOOKUP($B73,[14]Flood!$B$7:$T$169,T$1,FALSE),"")</f>
        <v/>
      </c>
    </row>
    <row r="74" spans="1:76" s="119" customFormat="1" ht="14">
      <c r="A74" s="235" t="str">
        <f>'AAL mundo '!A101</f>
        <v>East Asia and the Pacific</v>
      </c>
      <c r="B74" s="236" t="str">
        <f>'AAL mundo '!B101</f>
        <v>FJI</v>
      </c>
      <c r="C74" s="236" t="str">
        <f>'AAL mundo '!C101</f>
        <v>Fiji</v>
      </c>
      <c r="D74" s="236" t="str">
        <f>'AAL mundo '!D101</f>
        <v>SIDS</v>
      </c>
      <c r="E74" s="237" t="str">
        <f>'AAL mundo '!E101</f>
        <v>Upper middle income</v>
      </c>
      <c r="F74" s="222">
        <f>'AAL mundo '!F101</f>
        <v>11571</v>
      </c>
      <c r="G74" s="223">
        <f>VLOOKUP($B74,[14]Earthquake!$B$7:$T$222,G$1,FALSE)</f>
        <v>1.48</v>
      </c>
      <c r="H74" s="224">
        <f>VLOOKUP($B74,[14]Earthquake!$B$7:$T$222,H$1,FALSE)</f>
        <v>0.01</v>
      </c>
      <c r="I74" s="227">
        <f>VLOOKUP($B74,[14]Earthquake!$B$7:$T$222,I$1,FALSE)</f>
        <v>8.5500000000000007</v>
      </c>
      <c r="J74" s="228">
        <f>VLOOKUP($B74,[14]Earthquake!$B$7:$T$222,J$1,FALSE)</f>
        <v>7.0000000000000007E-2</v>
      </c>
      <c r="K74" s="224">
        <f>VLOOKUP($B74,[14]Earthquake!$B$7:$T$222,K$1,FALSE)</f>
        <v>25.05</v>
      </c>
      <c r="L74" s="224">
        <f>VLOOKUP($B74,[14]Earthquake!$B$7:$T$222,L$1,FALSE)</f>
        <v>0.22</v>
      </c>
      <c r="M74" s="227">
        <f>VLOOKUP($B74,[14]Earthquake!$B$7:$T$222,M$1,FALSE)</f>
        <v>78.48</v>
      </c>
      <c r="N74" s="228">
        <f>VLOOKUP($B74,[14]Earthquake!$B$7:$T$222,N$1,FALSE)</f>
        <v>0.68</v>
      </c>
      <c r="O74" s="224">
        <f>VLOOKUP($B74,[14]Earthquake!$B$7:$T$222,O$1,FALSE)</f>
        <v>152.97</v>
      </c>
      <c r="P74" s="224">
        <f>VLOOKUP($B74,[14]Earthquake!$B$7:$T$222,P$1,FALSE)</f>
        <v>1.32</v>
      </c>
      <c r="Q74" s="227">
        <f>VLOOKUP($B74,[14]Earthquake!$B$7:$T$222,Q$1,FALSE)</f>
        <v>261.3</v>
      </c>
      <c r="R74" s="228">
        <f>VLOOKUP($B74,[14]Earthquake!$B$7:$T$222,R$1,FALSE)</f>
        <v>2.2599999999999998</v>
      </c>
      <c r="S74" s="224">
        <f>VLOOKUP($B74,[14]Earthquake!$B$7:$T$222,S$1,FALSE)</f>
        <v>339.67</v>
      </c>
      <c r="T74" s="229">
        <f>VLOOKUP($B74,[14]Earthquake!$B$7:$T$222,T$1,FALSE)</f>
        <v>2.94</v>
      </c>
      <c r="U74" s="223">
        <f>VLOOKUP($B74,[14]Wind!$B$7:$T$222,G$1,FALSE)</f>
        <v>307.98</v>
      </c>
      <c r="V74" s="224">
        <f>VLOOKUP($B74,[14]Wind!$B$7:$T$222,H$1,FALSE)</f>
        <v>2.66</v>
      </c>
      <c r="W74" s="227">
        <f>VLOOKUP($B74,[14]Wind!$B$7:$T$222,I$1,FALSE)</f>
        <v>753.59</v>
      </c>
      <c r="X74" s="228">
        <f>VLOOKUP($B74,[14]Wind!$B$7:$T$222,J$1,FALSE)</f>
        <v>6.51</v>
      </c>
      <c r="Y74" s="224">
        <f>VLOOKUP($B74,[14]Wind!$B$7:$T$222,K$1,FALSE)</f>
        <v>961.3</v>
      </c>
      <c r="Z74" s="224">
        <f>VLOOKUP($B74,[14]Wind!$B$7:$T$222,L$1,FALSE)</f>
        <v>8.31</v>
      </c>
      <c r="AA74" s="227">
        <f>VLOOKUP($B74,[14]Wind!$B$7:$T$222,M$1,FALSE)</f>
        <v>1172.67</v>
      </c>
      <c r="AB74" s="228">
        <f>VLOOKUP($B74,[14]Wind!$B$7:$T$222,N$1,FALSE)</f>
        <v>10.130000000000001</v>
      </c>
      <c r="AC74" s="224">
        <f>VLOOKUP($B74,[14]Wind!$B$7:$T$222,O$1,FALSE)</f>
        <v>1288.3699999999999</v>
      </c>
      <c r="AD74" s="224">
        <f>VLOOKUP($B74,[14]Wind!$B$7:$T$222,P$1,FALSE)</f>
        <v>11.13</v>
      </c>
      <c r="AE74" s="227">
        <f>VLOOKUP($B74,[14]Wind!$B$7:$T$222,Q$1,FALSE)</f>
        <v>1386.68</v>
      </c>
      <c r="AF74" s="228">
        <f>VLOOKUP($B74,[14]Wind!$B$7:$T$222,R$1,FALSE)</f>
        <v>11.98</v>
      </c>
      <c r="AG74" s="224">
        <f>VLOOKUP($B74,[14]Wind!$B$7:$T$222,S$1,FALSE)</f>
        <v>1484.99</v>
      </c>
      <c r="AH74" s="229">
        <f>VLOOKUP($B74,[14]Wind!$B$7:$T$222,T$1,FALSE)</f>
        <v>12.83</v>
      </c>
      <c r="AI74" s="223">
        <f>VLOOKUP($B74,'[14]Storm Surge'!$B$7:$T$222,G$1,FALSE)</f>
        <v>646.89</v>
      </c>
      <c r="AJ74" s="224">
        <f>VLOOKUP($B74,'[14]Storm Surge'!$B$7:$T$222,H$1,FALSE)</f>
        <v>5.59</v>
      </c>
      <c r="AK74" s="227">
        <f>VLOOKUP($B74,'[14]Storm Surge'!$B$7:$T$222,I$1,FALSE)</f>
        <v>818.52</v>
      </c>
      <c r="AL74" s="228">
        <f>VLOOKUP($B74,'[14]Storm Surge'!$B$7:$T$222,J$1,FALSE)</f>
        <v>7.07</v>
      </c>
      <c r="AM74" s="224">
        <f>VLOOKUP($B74,'[14]Storm Surge'!$B$7:$T$222,K$1,FALSE)</f>
        <v>907.78</v>
      </c>
      <c r="AN74" s="224">
        <f>VLOOKUP($B74,'[14]Storm Surge'!$B$7:$T$222,L$1,FALSE)</f>
        <v>7.85</v>
      </c>
      <c r="AO74" s="227">
        <f>VLOOKUP($B74,'[14]Storm Surge'!$B$7:$T$222,M$1,FALSE)</f>
        <v>1025.8499999999999</v>
      </c>
      <c r="AP74" s="228">
        <f>VLOOKUP($B74,'[14]Storm Surge'!$B$7:$T$222,N$1,FALSE)</f>
        <v>8.8699999999999992</v>
      </c>
      <c r="AQ74" s="224">
        <f>VLOOKUP($B74,'[14]Storm Surge'!$B$7:$T$222,O$1,FALSE)</f>
        <v>1042.6400000000001</v>
      </c>
      <c r="AR74" s="224">
        <f>VLOOKUP($B74,'[14]Storm Surge'!$B$7:$T$222,P$1,FALSE)</f>
        <v>9.01</v>
      </c>
      <c r="AS74" s="227">
        <f>VLOOKUP($B74,'[14]Storm Surge'!$B$7:$T$222,Q$1,FALSE)</f>
        <v>1076.23</v>
      </c>
      <c r="AT74" s="228">
        <f>VLOOKUP($B74,'[14]Storm Surge'!$B$7:$T$222,R$1,FALSE)</f>
        <v>9.3000000000000007</v>
      </c>
      <c r="AU74" s="224">
        <f>VLOOKUP($B74,'[14]Storm Surge'!$B$7:$T$222,S$1,FALSE)</f>
        <v>1109.81</v>
      </c>
      <c r="AV74" s="229">
        <f>VLOOKUP($B74,'[14]Storm Surge'!$B$7:$T$222,T$1,FALSE)</f>
        <v>9.59</v>
      </c>
      <c r="AW74" s="223" t="str">
        <f>VLOOKUP($B74,[14]Tsunami!$B$7:$T$222,G$1,FALSE)</f>
        <v>---</v>
      </c>
      <c r="AX74" s="224" t="str">
        <f>VLOOKUP($B74,[14]Tsunami!$B$7:$T$222,H$1,FALSE)</f>
        <v>---</v>
      </c>
      <c r="AY74" s="227" t="str">
        <f>VLOOKUP($B74,[14]Tsunami!$B$7:$T$222,I$1,FALSE)</f>
        <v>---</v>
      </c>
      <c r="AZ74" s="228" t="str">
        <f>VLOOKUP($B74,[14]Tsunami!$B$7:$T$222,J$1,FALSE)</f>
        <v>---</v>
      </c>
      <c r="BA74" s="224" t="str">
        <f>VLOOKUP($B74,[14]Tsunami!$B$7:$T$222,K$1,FALSE)</f>
        <v>---</v>
      </c>
      <c r="BB74" s="224" t="str">
        <f>VLOOKUP($B74,[14]Tsunami!$B$7:$T$222,L$1,FALSE)</f>
        <v>---</v>
      </c>
      <c r="BC74" s="227" t="str">
        <f>VLOOKUP($B74,[14]Tsunami!$B$7:$T$222,M$1,FALSE)</f>
        <v>---</v>
      </c>
      <c r="BD74" s="228" t="str">
        <f>VLOOKUP($B74,[14]Tsunami!$B$7:$T$222,N$1,FALSE)</f>
        <v>---</v>
      </c>
      <c r="BE74" s="224" t="str">
        <f>VLOOKUP($B74,[14]Tsunami!$B$7:$T$222,O$1,FALSE)</f>
        <v>---</v>
      </c>
      <c r="BF74" s="224" t="str">
        <f>VLOOKUP($B74,[14]Tsunami!$B$7:$T$222,P$1,FALSE)</f>
        <v>---</v>
      </c>
      <c r="BG74" s="227" t="str">
        <f>VLOOKUP($B74,[14]Tsunami!$B$7:$T$222,Q$1,FALSE)</f>
        <v>---</v>
      </c>
      <c r="BH74" s="228" t="str">
        <f>VLOOKUP($B74,[14]Tsunami!$B$7:$T$222,R$1,FALSE)</f>
        <v>---</v>
      </c>
      <c r="BI74" s="224" t="str">
        <f>VLOOKUP($B74,[14]Tsunami!$B$7:$T$222,S$1,FALSE)</f>
        <v>---</v>
      </c>
      <c r="BJ74" s="229" t="str">
        <f>VLOOKUP($B74,[14]Tsunami!$B$7:$T$222,T$1,FALSE)</f>
        <v>---</v>
      </c>
      <c r="BK74" s="230" t="str">
        <f>IFERROR(VLOOKUP($B74,[14]Flood!$B$7:$T$169,G$1,FALSE),"")</f>
        <v/>
      </c>
      <c r="BL74" s="231" t="str">
        <f>IFERROR(VLOOKUP($B74,[14]Flood!$B$7:$T$169,H$1,FALSE),"")</f>
        <v/>
      </c>
      <c r="BM74" s="232" t="str">
        <f>IFERROR(VLOOKUP($B74,[14]Flood!$B$7:$T$169,I$1,FALSE),"")</f>
        <v/>
      </c>
      <c r="BN74" s="233" t="str">
        <f>IFERROR(VLOOKUP($B74,[14]Flood!$B$7:$T$169,J$1,FALSE),"")</f>
        <v/>
      </c>
      <c r="BO74" s="231" t="str">
        <f>IFERROR(VLOOKUP($B74,[14]Flood!$B$7:$T$169,K$1,FALSE),"")</f>
        <v/>
      </c>
      <c r="BP74" s="231" t="str">
        <f>IFERROR(VLOOKUP($B74,[14]Flood!$B$7:$T$169,L$1,FALSE),"")</f>
        <v/>
      </c>
      <c r="BQ74" s="232" t="str">
        <f>IFERROR(VLOOKUP($B74,[14]Flood!$B$7:$T$169,M$1,FALSE),"")</f>
        <v/>
      </c>
      <c r="BR74" s="233" t="str">
        <f>IFERROR(VLOOKUP($B74,[14]Flood!$B$7:$T$169,N$1,FALSE),"")</f>
        <v/>
      </c>
      <c r="BS74" s="231" t="str">
        <f>IFERROR(VLOOKUP($B74,[14]Flood!$B$7:$T$169,O$1,FALSE),"")</f>
        <v/>
      </c>
      <c r="BT74" s="231" t="str">
        <f>IFERROR(VLOOKUP($B74,[14]Flood!$B$7:$T$169,P$1,FALSE),"")</f>
        <v/>
      </c>
      <c r="BU74" s="232" t="str">
        <f>IFERROR(VLOOKUP($B74,[14]Flood!$B$7:$T$169,Q$1,FALSE),"")</f>
        <v/>
      </c>
      <c r="BV74" s="233" t="str">
        <f>IFERROR(VLOOKUP($B74,[14]Flood!$B$7:$T$169,R$1,FALSE),"")</f>
        <v/>
      </c>
      <c r="BW74" s="231" t="str">
        <f>IFERROR(VLOOKUP($B74,[14]Flood!$B$7:$T$169,S$1,FALSE),"")</f>
        <v/>
      </c>
      <c r="BX74" s="234" t="str">
        <f>IFERROR(VLOOKUP($B74,[14]Flood!$B$7:$T$169,T$1,FALSE),"")</f>
        <v/>
      </c>
    </row>
    <row r="75" spans="1:76" s="119" customFormat="1" ht="14">
      <c r="A75" s="235" t="str">
        <f>'AAL mundo '!A102</f>
        <v>Europe and Central Asia</v>
      </c>
      <c r="B75" s="236" t="str">
        <f>'AAL mundo '!B102</f>
        <v>FIN</v>
      </c>
      <c r="C75" s="236" t="str">
        <f>'AAL mundo '!C102</f>
        <v>Finland</v>
      </c>
      <c r="D75" s="236" t="str">
        <f>'AAL mundo '!D102</f>
        <v/>
      </c>
      <c r="E75" s="237" t="str">
        <f>'AAL mundo '!E102</f>
        <v>High income: OECD</v>
      </c>
      <c r="F75" s="222">
        <f>'AAL mundo '!F102</f>
        <v>965383</v>
      </c>
      <c r="G75" s="223" t="str">
        <f>VLOOKUP($B75,[14]Earthquake!$B$7:$T$222,G$1,FALSE)</f>
        <v>---</v>
      </c>
      <c r="H75" s="224" t="str">
        <f>VLOOKUP($B75,[14]Earthquake!$B$7:$T$222,H$1,FALSE)</f>
        <v>---</v>
      </c>
      <c r="I75" s="227" t="str">
        <f>VLOOKUP($B75,[14]Earthquake!$B$7:$T$222,I$1,FALSE)</f>
        <v>---</v>
      </c>
      <c r="J75" s="228" t="str">
        <f>VLOOKUP($B75,[14]Earthquake!$B$7:$T$222,J$1,FALSE)</f>
        <v>---</v>
      </c>
      <c r="K75" s="224" t="str">
        <f>VLOOKUP($B75,[14]Earthquake!$B$7:$T$222,K$1,FALSE)</f>
        <v>---</v>
      </c>
      <c r="L75" s="224" t="str">
        <f>VLOOKUP($B75,[14]Earthquake!$B$7:$T$222,L$1,FALSE)</f>
        <v>---</v>
      </c>
      <c r="M75" s="227" t="str">
        <f>VLOOKUP($B75,[14]Earthquake!$B$7:$T$222,M$1,FALSE)</f>
        <v>---</v>
      </c>
      <c r="N75" s="228" t="str">
        <f>VLOOKUP($B75,[14]Earthquake!$B$7:$T$222,N$1,FALSE)</f>
        <v>---</v>
      </c>
      <c r="O75" s="224" t="str">
        <f>VLOOKUP($B75,[14]Earthquake!$B$7:$T$222,O$1,FALSE)</f>
        <v>---</v>
      </c>
      <c r="P75" s="224" t="str">
        <f>VLOOKUP($B75,[14]Earthquake!$B$7:$T$222,P$1,FALSE)</f>
        <v>---</v>
      </c>
      <c r="Q75" s="227" t="str">
        <f>VLOOKUP($B75,[14]Earthquake!$B$7:$T$222,Q$1,FALSE)</f>
        <v>---</v>
      </c>
      <c r="R75" s="228" t="str">
        <f>VLOOKUP($B75,[14]Earthquake!$B$7:$T$222,R$1,FALSE)</f>
        <v>---</v>
      </c>
      <c r="S75" s="224" t="str">
        <f>VLOOKUP($B75,[14]Earthquake!$B$7:$T$222,S$1,FALSE)</f>
        <v>---</v>
      </c>
      <c r="T75" s="229" t="str">
        <f>VLOOKUP($B75,[14]Earthquake!$B$7:$T$222,T$1,FALSE)</f>
        <v>---</v>
      </c>
      <c r="U75" s="223" t="str">
        <f>VLOOKUP($B75,[14]Wind!$B$7:$T$222,G$1,FALSE)</f>
        <v>---</v>
      </c>
      <c r="V75" s="224" t="str">
        <f>VLOOKUP($B75,[14]Wind!$B$7:$T$222,H$1,FALSE)</f>
        <v>---</v>
      </c>
      <c r="W75" s="227" t="str">
        <f>VLOOKUP($B75,[14]Wind!$B$7:$T$222,I$1,FALSE)</f>
        <v>---</v>
      </c>
      <c r="X75" s="228" t="str">
        <f>VLOOKUP($B75,[14]Wind!$B$7:$T$222,J$1,FALSE)</f>
        <v>---</v>
      </c>
      <c r="Y75" s="224" t="str">
        <f>VLOOKUP($B75,[14]Wind!$B$7:$T$222,K$1,FALSE)</f>
        <v>---</v>
      </c>
      <c r="Z75" s="224" t="str">
        <f>VLOOKUP($B75,[14]Wind!$B$7:$T$222,L$1,FALSE)</f>
        <v>---</v>
      </c>
      <c r="AA75" s="227" t="str">
        <f>VLOOKUP($B75,[14]Wind!$B$7:$T$222,M$1,FALSE)</f>
        <v>---</v>
      </c>
      <c r="AB75" s="228" t="str">
        <f>VLOOKUP($B75,[14]Wind!$B$7:$T$222,N$1,FALSE)</f>
        <v>---</v>
      </c>
      <c r="AC75" s="224" t="str">
        <f>VLOOKUP($B75,[14]Wind!$B$7:$T$222,O$1,FALSE)</f>
        <v>---</v>
      </c>
      <c r="AD75" s="224" t="str">
        <f>VLOOKUP($B75,[14]Wind!$B$7:$T$222,P$1,FALSE)</f>
        <v>---</v>
      </c>
      <c r="AE75" s="227" t="str">
        <f>VLOOKUP($B75,[14]Wind!$B$7:$T$222,Q$1,FALSE)</f>
        <v>---</v>
      </c>
      <c r="AF75" s="228" t="str">
        <f>VLOOKUP($B75,[14]Wind!$B$7:$T$222,R$1,FALSE)</f>
        <v>---</v>
      </c>
      <c r="AG75" s="224" t="str">
        <f>VLOOKUP($B75,[14]Wind!$B$7:$T$222,S$1,FALSE)</f>
        <v>---</v>
      </c>
      <c r="AH75" s="229" t="str">
        <f>VLOOKUP($B75,[14]Wind!$B$7:$T$222,T$1,FALSE)</f>
        <v>---</v>
      </c>
      <c r="AI75" s="223" t="str">
        <f>VLOOKUP($B75,'[14]Storm Surge'!$B$7:$T$222,G$1,FALSE)</f>
        <v>---</v>
      </c>
      <c r="AJ75" s="224" t="str">
        <f>VLOOKUP($B75,'[14]Storm Surge'!$B$7:$T$222,H$1,FALSE)</f>
        <v>---</v>
      </c>
      <c r="AK75" s="227" t="str">
        <f>VLOOKUP($B75,'[14]Storm Surge'!$B$7:$T$222,I$1,FALSE)</f>
        <v>---</v>
      </c>
      <c r="AL75" s="228" t="str">
        <f>VLOOKUP($B75,'[14]Storm Surge'!$B$7:$T$222,J$1,FALSE)</f>
        <v>---</v>
      </c>
      <c r="AM75" s="224" t="str">
        <f>VLOOKUP($B75,'[14]Storm Surge'!$B$7:$T$222,K$1,FALSE)</f>
        <v>---</v>
      </c>
      <c r="AN75" s="224" t="str">
        <f>VLOOKUP($B75,'[14]Storm Surge'!$B$7:$T$222,L$1,FALSE)</f>
        <v>---</v>
      </c>
      <c r="AO75" s="227" t="str">
        <f>VLOOKUP($B75,'[14]Storm Surge'!$B$7:$T$222,M$1,FALSE)</f>
        <v>---</v>
      </c>
      <c r="AP75" s="228" t="str">
        <f>VLOOKUP($B75,'[14]Storm Surge'!$B$7:$T$222,N$1,FALSE)</f>
        <v>---</v>
      </c>
      <c r="AQ75" s="224" t="str">
        <f>VLOOKUP($B75,'[14]Storm Surge'!$B$7:$T$222,O$1,FALSE)</f>
        <v>---</v>
      </c>
      <c r="AR75" s="224" t="str">
        <f>VLOOKUP($B75,'[14]Storm Surge'!$B$7:$T$222,P$1,FALSE)</f>
        <v>---</v>
      </c>
      <c r="AS75" s="227" t="str">
        <f>VLOOKUP($B75,'[14]Storm Surge'!$B$7:$T$222,Q$1,FALSE)</f>
        <v>---</v>
      </c>
      <c r="AT75" s="228" t="str">
        <f>VLOOKUP($B75,'[14]Storm Surge'!$B$7:$T$222,R$1,FALSE)</f>
        <v>---</v>
      </c>
      <c r="AU75" s="224" t="str">
        <f>VLOOKUP($B75,'[14]Storm Surge'!$B$7:$T$222,S$1,FALSE)</f>
        <v>---</v>
      </c>
      <c r="AV75" s="229" t="str">
        <f>VLOOKUP($B75,'[14]Storm Surge'!$B$7:$T$222,T$1,FALSE)</f>
        <v>---</v>
      </c>
      <c r="AW75" s="223" t="str">
        <f>VLOOKUP($B75,[14]Tsunami!$B$7:$T$222,G$1,FALSE)</f>
        <v>---</v>
      </c>
      <c r="AX75" s="224" t="str">
        <f>VLOOKUP($B75,[14]Tsunami!$B$7:$T$222,H$1,FALSE)</f>
        <v>---</v>
      </c>
      <c r="AY75" s="227" t="str">
        <f>VLOOKUP($B75,[14]Tsunami!$B$7:$T$222,I$1,FALSE)</f>
        <v>---</v>
      </c>
      <c r="AZ75" s="228" t="str">
        <f>VLOOKUP($B75,[14]Tsunami!$B$7:$T$222,J$1,FALSE)</f>
        <v>---</v>
      </c>
      <c r="BA75" s="224" t="str">
        <f>VLOOKUP($B75,[14]Tsunami!$B$7:$T$222,K$1,FALSE)</f>
        <v>---</v>
      </c>
      <c r="BB75" s="224" t="str">
        <f>VLOOKUP($B75,[14]Tsunami!$B$7:$T$222,L$1,FALSE)</f>
        <v>---</v>
      </c>
      <c r="BC75" s="227" t="str">
        <f>VLOOKUP($B75,[14]Tsunami!$B$7:$T$222,M$1,FALSE)</f>
        <v>---</v>
      </c>
      <c r="BD75" s="228" t="str">
        <f>VLOOKUP($B75,[14]Tsunami!$B$7:$T$222,N$1,FALSE)</f>
        <v>---</v>
      </c>
      <c r="BE75" s="224" t="str">
        <f>VLOOKUP($B75,[14]Tsunami!$B$7:$T$222,O$1,FALSE)</f>
        <v>---</v>
      </c>
      <c r="BF75" s="224" t="str">
        <f>VLOOKUP($B75,[14]Tsunami!$B$7:$T$222,P$1,FALSE)</f>
        <v>---</v>
      </c>
      <c r="BG75" s="227" t="str">
        <f>VLOOKUP($B75,[14]Tsunami!$B$7:$T$222,Q$1,FALSE)</f>
        <v>---</v>
      </c>
      <c r="BH75" s="228" t="str">
        <f>VLOOKUP($B75,[14]Tsunami!$B$7:$T$222,R$1,FALSE)</f>
        <v>---</v>
      </c>
      <c r="BI75" s="224" t="str">
        <f>VLOOKUP($B75,[14]Tsunami!$B$7:$T$222,S$1,FALSE)</f>
        <v>---</v>
      </c>
      <c r="BJ75" s="229" t="str">
        <f>VLOOKUP($B75,[14]Tsunami!$B$7:$T$222,T$1,FALSE)</f>
        <v>---</v>
      </c>
      <c r="BK75" s="230" t="str">
        <f>IFERROR(VLOOKUP($B75,[14]Flood!$B$7:$T$169,G$1,FALSE),"")</f>
        <v/>
      </c>
      <c r="BL75" s="231" t="str">
        <f>IFERROR(VLOOKUP($B75,[14]Flood!$B$7:$T$169,H$1,FALSE),"")</f>
        <v/>
      </c>
      <c r="BM75" s="232" t="str">
        <f>IFERROR(VLOOKUP($B75,[14]Flood!$B$7:$T$169,I$1,FALSE),"")</f>
        <v/>
      </c>
      <c r="BN75" s="233" t="str">
        <f>IFERROR(VLOOKUP($B75,[14]Flood!$B$7:$T$169,J$1,FALSE),"")</f>
        <v/>
      </c>
      <c r="BO75" s="231" t="str">
        <f>IFERROR(VLOOKUP($B75,[14]Flood!$B$7:$T$169,K$1,FALSE),"")</f>
        <v/>
      </c>
      <c r="BP75" s="231" t="str">
        <f>IFERROR(VLOOKUP($B75,[14]Flood!$B$7:$T$169,L$1,FALSE),"")</f>
        <v/>
      </c>
      <c r="BQ75" s="232" t="str">
        <f>IFERROR(VLOOKUP($B75,[14]Flood!$B$7:$T$169,M$1,FALSE),"")</f>
        <v/>
      </c>
      <c r="BR75" s="233" t="str">
        <f>IFERROR(VLOOKUP($B75,[14]Flood!$B$7:$T$169,N$1,FALSE),"")</f>
        <v/>
      </c>
      <c r="BS75" s="231" t="str">
        <f>IFERROR(VLOOKUP($B75,[14]Flood!$B$7:$T$169,O$1,FALSE),"")</f>
        <v/>
      </c>
      <c r="BT75" s="231" t="str">
        <f>IFERROR(VLOOKUP($B75,[14]Flood!$B$7:$T$169,P$1,FALSE),"")</f>
        <v/>
      </c>
      <c r="BU75" s="232" t="str">
        <f>IFERROR(VLOOKUP($B75,[14]Flood!$B$7:$T$169,Q$1,FALSE),"")</f>
        <v/>
      </c>
      <c r="BV75" s="233" t="str">
        <f>IFERROR(VLOOKUP($B75,[14]Flood!$B$7:$T$169,R$1,FALSE),"")</f>
        <v/>
      </c>
      <c r="BW75" s="231" t="str">
        <f>IFERROR(VLOOKUP($B75,[14]Flood!$B$7:$T$169,S$1,FALSE),"")</f>
        <v/>
      </c>
      <c r="BX75" s="234" t="str">
        <f>IFERROR(VLOOKUP($B75,[14]Flood!$B$7:$T$169,T$1,FALSE),"")</f>
        <v/>
      </c>
    </row>
    <row r="76" spans="1:76" s="119" customFormat="1" ht="14">
      <c r="A76" s="235" t="str">
        <f>'AAL mundo '!A103</f>
        <v>Europe and Central Asia</v>
      </c>
      <c r="B76" s="236" t="str">
        <f>'AAL mundo '!B103</f>
        <v>FRA</v>
      </c>
      <c r="C76" s="236" t="str">
        <f>'AAL mundo '!C103</f>
        <v>France</v>
      </c>
      <c r="D76" s="236" t="str">
        <f>'AAL mundo '!D103</f>
        <v/>
      </c>
      <c r="E76" s="237" t="str">
        <f>'AAL mundo '!E103</f>
        <v>High income: OECD</v>
      </c>
      <c r="F76" s="222">
        <f>'AAL mundo '!F103</f>
        <v>10329400</v>
      </c>
      <c r="G76" s="223">
        <f>VLOOKUP($B76,[14]Earthquake!$B$7:$T$222,G$1,FALSE)</f>
        <v>1397.11</v>
      </c>
      <c r="H76" s="224">
        <f>VLOOKUP($B76,[14]Earthquake!$B$7:$T$222,H$1,FALSE)</f>
        <v>0.01</v>
      </c>
      <c r="I76" s="227">
        <f>VLOOKUP($B76,[14]Earthquake!$B$7:$T$222,I$1,FALSE)</f>
        <v>3474.55</v>
      </c>
      <c r="J76" s="228">
        <f>VLOOKUP($B76,[14]Earthquake!$B$7:$T$222,J$1,FALSE)</f>
        <v>0.03</v>
      </c>
      <c r="K76" s="224">
        <f>VLOOKUP($B76,[14]Earthquake!$B$7:$T$222,K$1,FALSE)</f>
        <v>6656.79</v>
      </c>
      <c r="L76" s="224">
        <f>VLOOKUP($B76,[14]Earthquake!$B$7:$T$222,L$1,FALSE)</f>
        <v>0.06</v>
      </c>
      <c r="M76" s="227">
        <f>VLOOKUP($B76,[14]Earthquake!$B$7:$T$222,M$1,FALSE)</f>
        <v>13776.1</v>
      </c>
      <c r="N76" s="228">
        <f>VLOOKUP($B76,[14]Earthquake!$B$7:$T$222,N$1,FALSE)</f>
        <v>0.13</v>
      </c>
      <c r="O76" s="224">
        <f>VLOOKUP($B76,[14]Earthquake!$B$7:$T$222,O$1,FALSE)</f>
        <v>21282.23</v>
      </c>
      <c r="P76" s="224">
        <f>VLOOKUP($B76,[14]Earthquake!$B$7:$T$222,P$1,FALSE)</f>
        <v>0.21</v>
      </c>
      <c r="Q76" s="227">
        <f>VLOOKUP($B76,[14]Earthquake!$B$7:$T$222,Q$1,FALSE)</f>
        <v>30723.29</v>
      </c>
      <c r="R76" s="228">
        <f>VLOOKUP($B76,[14]Earthquake!$B$7:$T$222,R$1,FALSE)</f>
        <v>0.3</v>
      </c>
      <c r="S76" s="224">
        <f>VLOOKUP($B76,[14]Earthquake!$B$7:$T$222,S$1,FALSE)</f>
        <v>35970.53</v>
      </c>
      <c r="T76" s="229">
        <f>VLOOKUP($B76,[14]Earthquake!$B$7:$T$222,T$1,FALSE)</f>
        <v>0.35</v>
      </c>
      <c r="U76" s="223" t="str">
        <f>VLOOKUP($B76,[14]Wind!$B$7:$T$222,G$1,FALSE)</f>
        <v>---</v>
      </c>
      <c r="V76" s="224" t="str">
        <f>VLOOKUP($B76,[14]Wind!$B$7:$T$222,H$1,FALSE)</f>
        <v>---</v>
      </c>
      <c r="W76" s="227" t="str">
        <f>VLOOKUP($B76,[14]Wind!$B$7:$T$222,I$1,FALSE)</f>
        <v>---</v>
      </c>
      <c r="X76" s="228" t="str">
        <f>VLOOKUP($B76,[14]Wind!$B$7:$T$222,J$1,FALSE)</f>
        <v>---</v>
      </c>
      <c r="Y76" s="224" t="str">
        <f>VLOOKUP($B76,[14]Wind!$B$7:$T$222,K$1,FALSE)</f>
        <v>---</v>
      </c>
      <c r="Z76" s="224" t="str">
        <f>VLOOKUP($B76,[14]Wind!$B$7:$T$222,L$1,FALSE)</f>
        <v>---</v>
      </c>
      <c r="AA76" s="227" t="str">
        <f>VLOOKUP($B76,[14]Wind!$B$7:$T$222,M$1,FALSE)</f>
        <v>---</v>
      </c>
      <c r="AB76" s="228" t="str">
        <f>VLOOKUP($B76,[14]Wind!$B$7:$T$222,N$1,FALSE)</f>
        <v>---</v>
      </c>
      <c r="AC76" s="224" t="str">
        <f>VLOOKUP($B76,[14]Wind!$B$7:$T$222,O$1,FALSE)</f>
        <v>---</v>
      </c>
      <c r="AD76" s="224" t="str">
        <f>VLOOKUP($B76,[14]Wind!$B$7:$T$222,P$1,FALSE)</f>
        <v>---</v>
      </c>
      <c r="AE76" s="227" t="str">
        <f>VLOOKUP($B76,[14]Wind!$B$7:$T$222,Q$1,FALSE)</f>
        <v>---</v>
      </c>
      <c r="AF76" s="228" t="str">
        <f>VLOOKUP($B76,[14]Wind!$B$7:$T$222,R$1,FALSE)</f>
        <v>---</v>
      </c>
      <c r="AG76" s="224" t="str">
        <f>VLOOKUP($B76,[14]Wind!$B$7:$T$222,S$1,FALSE)</f>
        <v>---</v>
      </c>
      <c r="AH76" s="229" t="str">
        <f>VLOOKUP($B76,[14]Wind!$B$7:$T$222,T$1,FALSE)</f>
        <v>---</v>
      </c>
      <c r="AI76" s="223" t="str">
        <f>VLOOKUP($B76,'[14]Storm Surge'!$B$7:$T$222,G$1,FALSE)</f>
        <v>---</v>
      </c>
      <c r="AJ76" s="224" t="str">
        <f>VLOOKUP($B76,'[14]Storm Surge'!$B$7:$T$222,H$1,FALSE)</f>
        <v>---</v>
      </c>
      <c r="AK76" s="227" t="str">
        <f>VLOOKUP($B76,'[14]Storm Surge'!$B$7:$T$222,I$1,FALSE)</f>
        <v>---</v>
      </c>
      <c r="AL76" s="228" t="str">
        <f>VLOOKUP($B76,'[14]Storm Surge'!$B$7:$T$222,J$1,FALSE)</f>
        <v>---</v>
      </c>
      <c r="AM76" s="224" t="str">
        <f>VLOOKUP($B76,'[14]Storm Surge'!$B$7:$T$222,K$1,FALSE)</f>
        <v>---</v>
      </c>
      <c r="AN76" s="224" t="str">
        <f>VLOOKUP($B76,'[14]Storm Surge'!$B$7:$T$222,L$1,FALSE)</f>
        <v>---</v>
      </c>
      <c r="AO76" s="227" t="str">
        <f>VLOOKUP($B76,'[14]Storm Surge'!$B$7:$T$222,M$1,FALSE)</f>
        <v>---</v>
      </c>
      <c r="AP76" s="228" t="str">
        <f>VLOOKUP($B76,'[14]Storm Surge'!$B$7:$T$222,N$1,FALSE)</f>
        <v>---</v>
      </c>
      <c r="AQ76" s="224" t="str">
        <f>VLOOKUP($B76,'[14]Storm Surge'!$B$7:$T$222,O$1,FALSE)</f>
        <v>---</v>
      </c>
      <c r="AR76" s="224" t="str">
        <f>VLOOKUP($B76,'[14]Storm Surge'!$B$7:$T$222,P$1,FALSE)</f>
        <v>---</v>
      </c>
      <c r="AS76" s="227" t="str">
        <f>VLOOKUP($B76,'[14]Storm Surge'!$B$7:$T$222,Q$1,FALSE)</f>
        <v>---</v>
      </c>
      <c r="AT76" s="228" t="str">
        <f>VLOOKUP($B76,'[14]Storm Surge'!$B$7:$T$222,R$1,FALSE)</f>
        <v>---</v>
      </c>
      <c r="AU76" s="224" t="str">
        <f>VLOOKUP($B76,'[14]Storm Surge'!$B$7:$T$222,S$1,FALSE)</f>
        <v>---</v>
      </c>
      <c r="AV76" s="229" t="str">
        <f>VLOOKUP($B76,'[14]Storm Surge'!$B$7:$T$222,T$1,FALSE)</f>
        <v>---</v>
      </c>
      <c r="AW76" s="223" t="str">
        <f>VLOOKUP($B76,[14]Tsunami!$B$7:$T$222,G$1,FALSE)</f>
        <v>---</v>
      </c>
      <c r="AX76" s="224" t="str">
        <f>VLOOKUP($B76,[14]Tsunami!$B$7:$T$222,H$1,FALSE)</f>
        <v>---</v>
      </c>
      <c r="AY76" s="227" t="str">
        <f>VLOOKUP($B76,[14]Tsunami!$B$7:$T$222,I$1,FALSE)</f>
        <v>---</v>
      </c>
      <c r="AZ76" s="228" t="str">
        <f>VLOOKUP($B76,[14]Tsunami!$B$7:$T$222,J$1,FALSE)</f>
        <v>---</v>
      </c>
      <c r="BA76" s="224" t="str">
        <f>VLOOKUP($B76,[14]Tsunami!$B$7:$T$222,K$1,FALSE)</f>
        <v>---</v>
      </c>
      <c r="BB76" s="224" t="str">
        <f>VLOOKUP($B76,[14]Tsunami!$B$7:$T$222,L$1,FALSE)</f>
        <v>---</v>
      </c>
      <c r="BC76" s="227" t="str">
        <f>VLOOKUP($B76,[14]Tsunami!$B$7:$T$222,M$1,FALSE)</f>
        <v>---</v>
      </c>
      <c r="BD76" s="228" t="str">
        <f>VLOOKUP($B76,[14]Tsunami!$B$7:$T$222,N$1,FALSE)</f>
        <v>---</v>
      </c>
      <c r="BE76" s="224" t="str">
        <f>VLOOKUP($B76,[14]Tsunami!$B$7:$T$222,O$1,FALSE)</f>
        <v>---</v>
      </c>
      <c r="BF76" s="224" t="str">
        <f>VLOOKUP($B76,[14]Tsunami!$B$7:$T$222,P$1,FALSE)</f>
        <v>---</v>
      </c>
      <c r="BG76" s="227" t="str">
        <f>VLOOKUP($B76,[14]Tsunami!$B$7:$T$222,Q$1,FALSE)</f>
        <v>---</v>
      </c>
      <c r="BH76" s="228" t="str">
        <f>VLOOKUP($B76,[14]Tsunami!$B$7:$T$222,R$1,FALSE)</f>
        <v>---</v>
      </c>
      <c r="BI76" s="224" t="str">
        <f>VLOOKUP($B76,[14]Tsunami!$B$7:$T$222,S$1,FALSE)</f>
        <v>---</v>
      </c>
      <c r="BJ76" s="229" t="str">
        <f>VLOOKUP($B76,[14]Tsunami!$B$7:$T$222,T$1,FALSE)</f>
        <v>---</v>
      </c>
      <c r="BK76" s="230">
        <f>IFERROR(VLOOKUP($B76,[14]Flood!$B$7:$T$169,G$1,FALSE),"")</f>
        <v>4389.935872</v>
      </c>
      <c r="BL76" s="231">
        <f>IFERROR(VLOOKUP($B76,[14]Flood!$B$7:$T$169,H$1,FALSE),"")</f>
        <v>4.2499427575657833E-2</v>
      </c>
      <c r="BM76" s="232">
        <f>IFERROR(VLOOKUP($B76,[14]Flood!$B$7:$T$169,I$1,FALSE),"")</f>
        <v>19252.629912023462</v>
      </c>
      <c r="BN76" s="233">
        <f>IFERROR(VLOOKUP($B76,[14]Flood!$B$7:$T$169,J$1,FALSE),"")</f>
        <v>0.18638672054546693</v>
      </c>
      <c r="BO76" s="231">
        <f>IFERROR(VLOOKUP($B76,[14]Flood!$B$7:$T$169,K$1,FALSE),"")</f>
        <v>43008.060966370314</v>
      </c>
      <c r="BP76" s="231">
        <f>IFERROR(VLOOKUP($B76,[14]Flood!$B$7:$T$169,L$1,FALSE),"")</f>
        <v>0.41636552913402824</v>
      </c>
      <c r="BQ76" s="232">
        <f>IFERROR(VLOOKUP($B76,[14]Flood!$B$7:$T$169,M$1,FALSE),"")</f>
        <v>191910.18662613982</v>
      </c>
      <c r="BR76" s="233">
        <f>IFERROR(VLOOKUP($B76,[14]Flood!$B$7:$T$169,N$1,FALSE),"")</f>
        <v>1.8579025560646292</v>
      </c>
      <c r="BS76" s="231">
        <f>IFERROR(VLOOKUP($B76,[14]Flood!$B$7:$T$169,O$1,FALSE),"")</f>
        <v>278577.398019802</v>
      </c>
      <c r="BT76" s="231">
        <f>IFERROR(VLOOKUP($B76,[14]Flood!$B$7:$T$169,P$1,FALSE),"")</f>
        <v>2.6969368793908841</v>
      </c>
      <c r="BU76" s="232">
        <f>IFERROR(VLOOKUP($B76,[14]Flood!$B$7:$T$169,Q$1,FALSE),"")</f>
        <v>470916.71780604136</v>
      </c>
      <c r="BV76" s="233">
        <f>IFERROR(VLOOKUP($B76,[14]Flood!$B$7:$T$169,R$1,FALSE),"")</f>
        <v>4.5589939183886905</v>
      </c>
      <c r="BW76" s="231">
        <f>IFERROR(VLOOKUP($B76,[14]Flood!$B$7:$T$169,S$1,FALSE),"")</f>
        <v>559836.75745007687</v>
      </c>
      <c r="BX76" s="234">
        <f>IFERROR(VLOOKUP($B76,[14]Flood!$B$7:$T$169,T$1,FALSE),"")</f>
        <v>5.4198381072480188</v>
      </c>
    </row>
    <row r="77" spans="1:76" s="119" customFormat="1" ht="14">
      <c r="A77" s="235" t="str">
        <f>'AAL mundo '!A104</f>
        <v>LAC</v>
      </c>
      <c r="B77" s="236" t="str">
        <f>'AAL mundo '!B104</f>
        <v>GUF</v>
      </c>
      <c r="C77" s="236" t="str">
        <f>'AAL mundo '!C104</f>
        <v>French Guiana</v>
      </c>
      <c r="D77" s="236" t="str">
        <f>'AAL mundo '!D104</f>
        <v/>
      </c>
      <c r="E77" s="237" t="str">
        <f>'AAL mundo '!E104</f>
        <v>N.D</v>
      </c>
      <c r="F77" s="222">
        <f>'AAL mundo '!F104</f>
        <v>16800.400000000001</v>
      </c>
      <c r="G77" s="223" t="str">
        <f>VLOOKUP($B77,[14]Earthquake!$B$7:$T$222,G$1,FALSE)</f>
        <v>---</v>
      </c>
      <c r="H77" s="224" t="str">
        <f>VLOOKUP($B77,[14]Earthquake!$B$7:$T$222,H$1,FALSE)</f>
        <v>---</v>
      </c>
      <c r="I77" s="227" t="str">
        <f>VLOOKUP($B77,[14]Earthquake!$B$7:$T$222,I$1,FALSE)</f>
        <v>---</v>
      </c>
      <c r="J77" s="228" t="str">
        <f>VLOOKUP($B77,[14]Earthquake!$B$7:$T$222,J$1,FALSE)</f>
        <v>---</v>
      </c>
      <c r="K77" s="224">
        <f>VLOOKUP($B77,[14]Earthquake!$B$7:$T$222,K$1,FALSE)</f>
        <v>0.2</v>
      </c>
      <c r="L77" s="224">
        <f>VLOOKUP($B77,[14]Earthquake!$B$7:$T$222,L$1,FALSE)</f>
        <v>0</v>
      </c>
      <c r="M77" s="227">
        <f>VLOOKUP($B77,[14]Earthquake!$B$7:$T$222,M$1,FALSE)</f>
        <v>4.1100000000000003</v>
      </c>
      <c r="N77" s="228">
        <f>VLOOKUP($B77,[14]Earthquake!$B$7:$T$222,N$1,FALSE)</f>
        <v>0.02</v>
      </c>
      <c r="O77" s="224">
        <f>VLOOKUP($B77,[14]Earthquake!$B$7:$T$222,O$1,FALSE)</f>
        <v>13</v>
      </c>
      <c r="P77" s="224">
        <f>VLOOKUP($B77,[14]Earthquake!$B$7:$T$222,P$1,FALSE)</f>
        <v>0.08</v>
      </c>
      <c r="Q77" s="227">
        <f>VLOOKUP($B77,[14]Earthquake!$B$7:$T$222,Q$1,FALSE)</f>
        <v>35.42</v>
      </c>
      <c r="R77" s="228">
        <f>VLOOKUP($B77,[14]Earthquake!$B$7:$T$222,R$1,FALSE)</f>
        <v>0.21</v>
      </c>
      <c r="S77" s="224">
        <f>VLOOKUP($B77,[14]Earthquake!$B$7:$T$222,S$1,FALSE)</f>
        <v>58.2</v>
      </c>
      <c r="T77" s="229">
        <f>VLOOKUP($B77,[14]Earthquake!$B$7:$T$222,T$1,FALSE)</f>
        <v>0.35</v>
      </c>
      <c r="U77" s="223" t="str">
        <f>VLOOKUP($B77,[14]Wind!$B$7:$T$222,G$1,FALSE)</f>
        <v>---</v>
      </c>
      <c r="V77" s="224" t="str">
        <f>VLOOKUP($B77,[14]Wind!$B$7:$T$222,H$1,FALSE)</f>
        <v>---</v>
      </c>
      <c r="W77" s="227" t="str">
        <f>VLOOKUP($B77,[14]Wind!$B$7:$T$222,I$1,FALSE)</f>
        <v>---</v>
      </c>
      <c r="X77" s="228" t="str">
        <f>VLOOKUP($B77,[14]Wind!$B$7:$T$222,J$1,FALSE)</f>
        <v>---</v>
      </c>
      <c r="Y77" s="224" t="str">
        <f>VLOOKUP($B77,[14]Wind!$B$7:$T$222,K$1,FALSE)</f>
        <v>---</v>
      </c>
      <c r="Z77" s="224" t="str">
        <f>VLOOKUP($B77,[14]Wind!$B$7:$T$222,L$1,FALSE)</f>
        <v>---</v>
      </c>
      <c r="AA77" s="227" t="str">
        <f>VLOOKUP($B77,[14]Wind!$B$7:$T$222,M$1,FALSE)</f>
        <v>---</v>
      </c>
      <c r="AB77" s="228" t="str">
        <f>VLOOKUP($B77,[14]Wind!$B$7:$T$222,N$1,FALSE)</f>
        <v>---</v>
      </c>
      <c r="AC77" s="224" t="str">
        <f>VLOOKUP($B77,[14]Wind!$B$7:$T$222,O$1,FALSE)</f>
        <v>---</v>
      </c>
      <c r="AD77" s="224" t="str">
        <f>VLOOKUP($B77,[14]Wind!$B$7:$T$222,P$1,FALSE)</f>
        <v>---</v>
      </c>
      <c r="AE77" s="227" t="str">
        <f>VLOOKUP($B77,[14]Wind!$B$7:$T$222,Q$1,FALSE)</f>
        <v>---</v>
      </c>
      <c r="AF77" s="228" t="str">
        <f>VLOOKUP($B77,[14]Wind!$B$7:$T$222,R$1,FALSE)</f>
        <v>---</v>
      </c>
      <c r="AG77" s="224" t="str">
        <f>VLOOKUP($B77,[14]Wind!$B$7:$T$222,S$1,FALSE)</f>
        <v>---</v>
      </c>
      <c r="AH77" s="229" t="str">
        <f>VLOOKUP($B77,[14]Wind!$B$7:$T$222,T$1,FALSE)</f>
        <v>---</v>
      </c>
      <c r="AI77" s="223" t="str">
        <f>VLOOKUP($B77,'[14]Storm Surge'!$B$7:$T$222,G$1,FALSE)</f>
        <v>---</v>
      </c>
      <c r="AJ77" s="224" t="str">
        <f>VLOOKUP($B77,'[14]Storm Surge'!$B$7:$T$222,H$1,FALSE)</f>
        <v>---</v>
      </c>
      <c r="AK77" s="227" t="str">
        <f>VLOOKUP($B77,'[14]Storm Surge'!$B$7:$T$222,I$1,FALSE)</f>
        <v>---</v>
      </c>
      <c r="AL77" s="228" t="str">
        <f>VLOOKUP($B77,'[14]Storm Surge'!$B$7:$T$222,J$1,FALSE)</f>
        <v>---</v>
      </c>
      <c r="AM77" s="224" t="str">
        <f>VLOOKUP($B77,'[14]Storm Surge'!$B$7:$T$222,K$1,FALSE)</f>
        <v>---</v>
      </c>
      <c r="AN77" s="224" t="str">
        <f>VLOOKUP($B77,'[14]Storm Surge'!$B$7:$T$222,L$1,FALSE)</f>
        <v>---</v>
      </c>
      <c r="AO77" s="227" t="str">
        <f>VLOOKUP($B77,'[14]Storm Surge'!$B$7:$T$222,M$1,FALSE)</f>
        <v>---</v>
      </c>
      <c r="AP77" s="228" t="str">
        <f>VLOOKUP($B77,'[14]Storm Surge'!$B$7:$T$222,N$1,FALSE)</f>
        <v>---</v>
      </c>
      <c r="AQ77" s="224" t="str">
        <f>VLOOKUP($B77,'[14]Storm Surge'!$B$7:$T$222,O$1,FALSE)</f>
        <v>---</v>
      </c>
      <c r="AR77" s="224" t="str">
        <f>VLOOKUP($B77,'[14]Storm Surge'!$B$7:$T$222,P$1,FALSE)</f>
        <v>---</v>
      </c>
      <c r="AS77" s="227" t="str">
        <f>VLOOKUP($B77,'[14]Storm Surge'!$B$7:$T$222,Q$1,FALSE)</f>
        <v>---</v>
      </c>
      <c r="AT77" s="228" t="str">
        <f>VLOOKUP($B77,'[14]Storm Surge'!$B$7:$T$222,R$1,FALSE)</f>
        <v>---</v>
      </c>
      <c r="AU77" s="224" t="str">
        <f>VLOOKUP($B77,'[14]Storm Surge'!$B$7:$T$222,S$1,FALSE)</f>
        <v>---</v>
      </c>
      <c r="AV77" s="229" t="str">
        <f>VLOOKUP($B77,'[14]Storm Surge'!$B$7:$T$222,T$1,FALSE)</f>
        <v>---</v>
      </c>
      <c r="AW77" s="223" t="str">
        <f>VLOOKUP($B77,[14]Tsunami!$B$7:$T$222,G$1,FALSE)</f>
        <v>---</v>
      </c>
      <c r="AX77" s="224" t="str">
        <f>VLOOKUP($B77,[14]Tsunami!$B$7:$T$222,H$1,FALSE)</f>
        <v>---</v>
      </c>
      <c r="AY77" s="227" t="str">
        <f>VLOOKUP($B77,[14]Tsunami!$B$7:$T$222,I$1,FALSE)</f>
        <v>---</v>
      </c>
      <c r="AZ77" s="228" t="str">
        <f>VLOOKUP($B77,[14]Tsunami!$B$7:$T$222,J$1,FALSE)</f>
        <v>---</v>
      </c>
      <c r="BA77" s="224" t="str">
        <f>VLOOKUP($B77,[14]Tsunami!$B$7:$T$222,K$1,FALSE)</f>
        <v>---</v>
      </c>
      <c r="BB77" s="224" t="str">
        <f>VLOOKUP($B77,[14]Tsunami!$B$7:$T$222,L$1,FALSE)</f>
        <v>---</v>
      </c>
      <c r="BC77" s="227" t="str">
        <f>VLOOKUP($B77,[14]Tsunami!$B$7:$T$222,M$1,FALSE)</f>
        <v>---</v>
      </c>
      <c r="BD77" s="228" t="str">
        <f>VLOOKUP($B77,[14]Tsunami!$B$7:$T$222,N$1,FALSE)</f>
        <v>---</v>
      </c>
      <c r="BE77" s="224" t="str">
        <f>VLOOKUP($B77,[14]Tsunami!$B$7:$T$222,O$1,FALSE)</f>
        <v>---</v>
      </c>
      <c r="BF77" s="224" t="str">
        <f>VLOOKUP($B77,[14]Tsunami!$B$7:$T$222,P$1,FALSE)</f>
        <v>---</v>
      </c>
      <c r="BG77" s="227" t="str">
        <f>VLOOKUP($B77,[14]Tsunami!$B$7:$T$222,Q$1,FALSE)</f>
        <v>---</v>
      </c>
      <c r="BH77" s="228" t="str">
        <f>VLOOKUP($B77,[14]Tsunami!$B$7:$T$222,R$1,FALSE)</f>
        <v>---</v>
      </c>
      <c r="BI77" s="224" t="str">
        <f>VLOOKUP($B77,[14]Tsunami!$B$7:$T$222,S$1,FALSE)</f>
        <v>---</v>
      </c>
      <c r="BJ77" s="229" t="str">
        <f>VLOOKUP($B77,[14]Tsunami!$B$7:$T$222,T$1,FALSE)</f>
        <v>---</v>
      </c>
      <c r="BK77" s="230">
        <f>IFERROR(VLOOKUP($B77,[14]Flood!$B$7:$T$169,G$1,FALSE),"")</f>
        <v>470.27246456692922</v>
      </c>
      <c r="BL77" s="231">
        <f>IFERROR(VLOOKUP($B77,[14]Flood!$B$7:$T$169,H$1,FALSE),"")</f>
        <v>2.7991742135123521</v>
      </c>
      <c r="BM77" s="232">
        <f>IFERROR(VLOOKUP($B77,[14]Flood!$B$7:$T$169,I$1,FALSE),"")</f>
        <v>819.61484967225056</v>
      </c>
      <c r="BN77" s="233">
        <f>IFERROR(VLOOKUP($B77,[14]Flood!$B$7:$T$169,J$1,FALSE),"")</f>
        <v>4.8785436636761652</v>
      </c>
      <c r="BO77" s="231">
        <f>IFERROR(VLOOKUP($B77,[14]Flood!$B$7:$T$169,K$1,FALSE),"")</f>
        <v>1033.2465533230293</v>
      </c>
      <c r="BP77" s="231">
        <f>IFERROR(VLOOKUP($B77,[14]Flood!$B$7:$T$169,L$1,FALSE),"")</f>
        <v>6.1501306714306159</v>
      </c>
      <c r="BQ77" s="232">
        <f>IFERROR(VLOOKUP($B77,[14]Flood!$B$7:$T$169,M$1,FALSE),"")</f>
        <v>1101.8960256127179</v>
      </c>
      <c r="BR77" s="233">
        <f>IFERROR(VLOOKUP($B77,[14]Flood!$B$7:$T$169,N$1,FALSE),"")</f>
        <v>6.558748753676805</v>
      </c>
      <c r="BS77" s="231">
        <f>IFERROR(VLOOKUP($B77,[14]Flood!$B$7:$T$169,O$1,FALSE),"")</f>
        <v>1216.3118127621992</v>
      </c>
      <c r="BT77" s="231">
        <f>IFERROR(VLOOKUP($B77,[14]Flood!$B$7:$T$169,P$1,FALSE),"")</f>
        <v>7.2397788907537866</v>
      </c>
      <c r="BU77" s="232">
        <f>IFERROR(VLOOKUP($B77,[14]Flood!$B$7:$T$169,Q$1,FALSE),"")</f>
        <v>1362.1713953526501</v>
      </c>
      <c r="BV77" s="233">
        <f>IFERROR(VLOOKUP($B77,[14]Flood!$B$7:$T$169,R$1,FALSE),"")</f>
        <v>8.1079700206700434</v>
      </c>
      <c r="BW77" s="231">
        <f>IFERROR(VLOOKUP($B77,[14]Flood!$B$7:$T$169,S$1,FALSE),"")</f>
        <v>1362.643118598007</v>
      </c>
      <c r="BX77" s="234">
        <f>IFERROR(VLOOKUP($B77,[14]Flood!$B$7:$T$169,T$1,FALSE),"")</f>
        <v>8.1107778302778915</v>
      </c>
    </row>
    <row r="78" spans="1:76" s="119" customFormat="1" ht="14">
      <c r="A78" s="235" t="str">
        <f>'AAL mundo '!A105</f>
        <v>East Asia and the Pacific</v>
      </c>
      <c r="B78" s="236" t="str">
        <f>'AAL mundo '!B105</f>
        <v>PYF</v>
      </c>
      <c r="C78" s="236" t="str">
        <f>'AAL mundo '!C105</f>
        <v>French Polynesia</v>
      </c>
      <c r="D78" s="236" t="str">
        <f>'AAL mundo '!D105</f>
        <v>SIDS</v>
      </c>
      <c r="E78" s="237" t="str">
        <f>'AAL mundo '!E105</f>
        <v>High income: nonOECD</v>
      </c>
      <c r="F78" s="222">
        <f>'AAL mundo '!F105</f>
        <v>22002</v>
      </c>
      <c r="G78" s="223" t="str">
        <f>VLOOKUP($B78,[14]Earthquake!$B$7:$T$222,G$1,FALSE)</f>
        <v>---</v>
      </c>
      <c r="H78" s="224" t="str">
        <f>VLOOKUP($B78,[14]Earthquake!$B$7:$T$222,H$1,FALSE)</f>
        <v>---</v>
      </c>
      <c r="I78" s="227" t="str">
        <f>VLOOKUP($B78,[14]Earthquake!$B$7:$T$222,I$1,FALSE)</f>
        <v>---</v>
      </c>
      <c r="J78" s="228" t="str">
        <f>VLOOKUP($B78,[14]Earthquake!$B$7:$T$222,J$1,FALSE)</f>
        <v>---</v>
      </c>
      <c r="K78" s="224" t="str">
        <f>VLOOKUP($B78,[14]Earthquake!$B$7:$T$222,K$1,FALSE)</f>
        <v>---</v>
      </c>
      <c r="L78" s="224" t="str">
        <f>VLOOKUP($B78,[14]Earthquake!$B$7:$T$222,L$1,FALSE)</f>
        <v>---</v>
      </c>
      <c r="M78" s="227" t="str">
        <f>VLOOKUP($B78,[14]Earthquake!$B$7:$T$222,M$1,FALSE)</f>
        <v>---</v>
      </c>
      <c r="N78" s="228" t="str">
        <f>VLOOKUP($B78,[14]Earthquake!$B$7:$T$222,N$1,FALSE)</f>
        <v>---</v>
      </c>
      <c r="O78" s="224" t="str">
        <f>VLOOKUP($B78,[14]Earthquake!$B$7:$T$222,O$1,FALSE)</f>
        <v>---</v>
      </c>
      <c r="P78" s="224" t="str">
        <f>VLOOKUP($B78,[14]Earthquake!$B$7:$T$222,P$1,FALSE)</f>
        <v>---</v>
      </c>
      <c r="Q78" s="227" t="str">
        <f>VLOOKUP($B78,[14]Earthquake!$B$7:$T$222,Q$1,FALSE)</f>
        <v>---</v>
      </c>
      <c r="R78" s="228" t="str">
        <f>VLOOKUP($B78,[14]Earthquake!$B$7:$T$222,R$1,FALSE)</f>
        <v>---</v>
      </c>
      <c r="S78" s="224" t="str">
        <f>VLOOKUP($B78,[14]Earthquake!$B$7:$T$222,S$1,FALSE)</f>
        <v>---</v>
      </c>
      <c r="T78" s="229" t="str">
        <f>VLOOKUP($B78,[14]Earthquake!$B$7:$T$222,T$1,FALSE)</f>
        <v>---</v>
      </c>
      <c r="U78" s="223">
        <f>VLOOKUP($B78,[14]Wind!$B$7:$T$222,G$1,FALSE)</f>
        <v>246.82</v>
      </c>
      <c r="V78" s="224">
        <f>VLOOKUP($B78,[14]Wind!$B$7:$T$222,H$1,FALSE)</f>
        <v>1.1200000000000001</v>
      </c>
      <c r="W78" s="227">
        <f>VLOOKUP($B78,[14]Wind!$B$7:$T$222,I$1,FALSE)</f>
        <v>1965.36</v>
      </c>
      <c r="X78" s="228">
        <f>VLOOKUP($B78,[14]Wind!$B$7:$T$222,J$1,FALSE)</f>
        <v>8.93</v>
      </c>
      <c r="Y78" s="224">
        <f>VLOOKUP($B78,[14]Wind!$B$7:$T$222,K$1,FALSE)</f>
        <v>2716.03</v>
      </c>
      <c r="Z78" s="224">
        <f>VLOOKUP($B78,[14]Wind!$B$7:$T$222,L$1,FALSE)</f>
        <v>12.34</v>
      </c>
      <c r="AA78" s="227">
        <f>VLOOKUP($B78,[14]Wind!$B$7:$T$222,M$1,FALSE)</f>
        <v>3598.98</v>
      </c>
      <c r="AB78" s="228">
        <f>VLOOKUP($B78,[14]Wind!$B$7:$T$222,N$1,FALSE)</f>
        <v>16.36</v>
      </c>
      <c r="AC78" s="224">
        <f>VLOOKUP($B78,[14]Wind!$B$7:$T$222,O$1,FALSE)</f>
        <v>4265.2299999999996</v>
      </c>
      <c r="AD78" s="224">
        <f>VLOOKUP($B78,[14]Wind!$B$7:$T$222,P$1,FALSE)</f>
        <v>19.39</v>
      </c>
      <c r="AE78" s="227">
        <f>VLOOKUP($B78,[14]Wind!$B$7:$T$222,Q$1,FALSE)</f>
        <v>4837.63</v>
      </c>
      <c r="AF78" s="228">
        <f>VLOOKUP($B78,[14]Wind!$B$7:$T$222,R$1,FALSE)</f>
        <v>21.99</v>
      </c>
      <c r="AG78" s="224">
        <f>VLOOKUP($B78,[14]Wind!$B$7:$T$222,S$1,FALSE)</f>
        <v>5410.02</v>
      </c>
      <c r="AH78" s="229">
        <f>VLOOKUP($B78,[14]Wind!$B$7:$T$222,T$1,FALSE)</f>
        <v>24.59</v>
      </c>
      <c r="AI78" s="223" t="str">
        <f>VLOOKUP($B78,'[14]Storm Surge'!$B$7:$T$222,G$1,FALSE)</f>
        <v>---</v>
      </c>
      <c r="AJ78" s="224" t="str">
        <f>VLOOKUP($B78,'[14]Storm Surge'!$B$7:$T$222,H$1,FALSE)</f>
        <v>---</v>
      </c>
      <c r="AK78" s="227" t="str">
        <f>VLOOKUP($B78,'[14]Storm Surge'!$B$7:$T$222,I$1,FALSE)</f>
        <v>---</v>
      </c>
      <c r="AL78" s="228" t="str">
        <f>VLOOKUP($B78,'[14]Storm Surge'!$B$7:$T$222,J$1,FALSE)</f>
        <v>---</v>
      </c>
      <c r="AM78" s="224" t="str">
        <f>VLOOKUP($B78,'[14]Storm Surge'!$B$7:$T$222,K$1,FALSE)</f>
        <v>---</v>
      </c>
      <c r="AN78" s="224" t="str">
        <f>VLOOKUP($B78,'[14]Storm Surge'!$B$7:$T$222,L$1,FALSE)</f>
        <v>---</v>
      </c>
      <c r="AO78" s="227" t="str">
        <f>VLOOKUP($B78,'[14]Storm Surge'!$B$7:$T$222,M$1,FALSE)</f>
        <v>---</v>
      </c>
      <c r="AP78" s="228" t="str">
        <f>VLOOKUP($B78,'[14]Storm Surge'!$B$7:$T$222,N$1,FALSE)</f>
        <v>---</v>
      </c>
      <c r="AQ78" s="224" t="str">
        <f>VLOOKUP($B78,'[14]Storm Surge'!$B$7:$T$222,O$1,FALSE)</f>
        <v>---</v>
      </c>
      <c r="AR78" s="224" t="str">
        <f>VLOOKUP($B78,'[14]Storm Surge'!$B$7:$T$222,P$1,FALSE)</f>
        <v>---</v>
      </c>
      <c r="AS78" s="227" t="str">
        <f>VLOOKUP($B78,'[14]Storm Surge'!$B$7:$T$222,Q$1,FALSE)</f>
        <v>---</v>
      </c>
      <c r="AT78" s="228" t="str">
        <f>VLOOKUP($B78,'[14]Storm Surge'!$B$7:$T$222,R$1,FALSE)</f>
        <v>---</v>
      </c>
      <c r="AU78" s="224" t="str">
        <f>VLOOKUP($B78,'[14]Storm Surge'!$B$7:$T$222,S$1,FALSE)</f>
        <v>---</v>
      </c>
      <c r="AV78" s="229" t="str">
        <f>VLOOKUP($B78,'[14]Storm Surge'!$B$7:$T$222,T$1,FALSE)</f>
        <v>---</v>
      </c>
      <c r="AW78" s="223" t="str">
        <f>VLOOKUP($B78,[14]Tsunami!$B$7:$T$222,G$1,FALSE)</f>
        <v>---</v>
      </c>
      <c r="AX78" s="224" t="str">
        <f>VLOOKUP($B78,[14]Tsunami!$B$7:$T$222,H$1,FALSE)</f>
        <v>---</v>
      </c>
      <c r="AY78" s="227" t="str">
        <f>VLOOKUP($B78,[14]Tsunami!$B$7:$T$222,I$1,FALSE)</f>
        <v>---</v>
      </c>
      <c r="AZ78" s="228" t="str">
        <f>VLOOKUP($B78,[14]Tsunami!$B$7:$T$222,J$1,FALSE)</f>
        <v>---</v>
      </c>
      <c r="BA78" s="224" t="str">
        <f>VLOOKUP($B78,[14]Tsunami!$B$7:$T$222,K$1,FALSE)</f>
        <v>---</v>
      </c>
      <c r="BB78" s="224" t="str">
        <f>VLOOKUP($B78,[14]Tsunami!$B$7:$T$222,L$1,FALSE)</f>
        <v>---</v>
      </c>
      <c r="BC78" s="227" t="str">
        <f>VLOOKUP($B78,[14]Tsunami!$B$7:$T$222,M$1,FALSE)</f>
        <v>---</v>
      </c>
      <c r="BD78" s="228" t="str">
        <f>VLOOKUP($B78,[14]Tsunami!$B$7:$T$222,N$1,FALSE)</f>
        <v>---</v>
      </c>
      <c r="BE78" s="224" t="str">
        <f>VLOOKUP($B78,[14]Tsunami!$B$7:$T$222,O$1,FALSE)</f>
        <v>---</v>
      </c>
      <c r="BF78" s="224" t="str">
        <f>VLOOKUP($B78,[14]Tsunami!$B$7:$T$222,P$1,FALSE)</f>
        <v>---</v>
      </c>
      <c r="BG78" s="227" t="str">
        <f>VLOOKUP($B78,[14]Tsunami!$B$7:$T$222,Q$1,FALSE)</f>
        <v>---</v>
      </c>
      <c r="BH78" s="228" t="str">
        <f>VLOOKUP($B78,[14]Tsunami!$B$7:$T$222,R$1,FALSE)</f>
        <v>---</v>
      </c>
      <c r="BI78" s="224" t="str">
        <f>VLOOKUP($B78,[14]Tsunami!$B$7:$T$222,S$1,FALSE)</f>
        <v>---</v>
      </c>
      <c r="BJ78" s="229" t="str">
        <f>VLOOKUP($B78,[14]Tsunami!$B$7:$T$222,T$1,FALSE)</f>
        <v>---</v>
      </c>
      <c r="BK78" s="230" t="str">
        <f>IFERROR(VLOOKUP($B78,[14]Flood!$B$7:$T$169,G$1,FALSE),"")</f>
        <v/>
      </c>
      <c r="BL78" s="231" t="str">
        <f>IFERROR(VLOOKUP($B78,[14]Flood!$B$7:$T$169,H$1,FALSE),"")</f>
        <v/>
      </c>
      <c r="BM78" s="232" t="str">
        <f>IFERROR(VLOOKUP($B78,[14]Flood!$B$7:$T$169,I$1,FALSE),"")</f>
        <v/>
      </c>
      <c r="BN78" s="233" t="str">
        <f>IFERROR(VLOOKUP($B78,[14]Flood!$B$7:$T$169,J$1,FALSE),"")</f>
        <v/>
      </c>
      <c r="BO78" s="231" t="str">
        <f>IFERROR(VLOOKUP($B78,[14]Flood!$B$7:$T$169,K$1,FALSE),"")</f>
        <v/>
      </c>
      <c r="BP78" s="231" t="str">
        <f>IFERROR(VLOOKUP($B78,[14]Flood!$B$7:$T$169,L$1,FALSE),"")</f>
        <v/>
      </c>
      <c r="BQ78" s="232" t="str">
        <f>IFERROR(VLOOKUP($B78,[14]Flood!$B$7:$T$169,M$1,FALSE),"")</f>
        <v/>
      </c>
      <c r="BR78" s="233" t="str">
        <f>IFERROR(VLOOKUP($B78,[14]Flood!$B$7:$T$169,N$1,FALSE),"")</f>
        <v/>
      </c>
      <c r="BS78" s="231" t="str">
        <f>IFERROR(VLOOKUP($B78,[14]Flood!$B$7:$T$169,O$1,FALSE),"")</f>
        <v/>
      </c>
      <c r="BT78" s="231" t="str">
        <f>IFERROR(VLOOKUP($B78,[14]Flood!$B$7:$T$169,P$1,FALSE),"")</f>
        <v/>
      </c>
      <c r="BU78" s="232" t="str">
        <f>IFERROR(VLOOKUP($B78,[14]Flood!$B$7:$T$169,Q$1,FALSE),"")</f>
        <v/>
      </c>
      <c r="BV78" s="233" t="str">
        <f>IFERROR(VLOOKUP($B78,[14]Flood!$B$7:$T$169,R$1,FALSE),"")</f>
        <v/>
      </c>
      <c r="BW78" s="231" t="str">
        <f>IFERROR(VLOOKUP($B78,[14]Flood!$B$7:$T$169,S$1,FALSE),"")</f>
        <v/>
      </c>
      <c r="BX78" s="234" t="str">
        <f>IFERROR(VLOOKUP($B78,[14]Flood!$B$7:$T$169,T$1,FALSE),"")</f>
        <v/>
      </c>
    </row>
    <row r="79" spans="1:76" s="119" customFormat="1" ht="14">
      <c r="A79" s="235" t="str">
        <f>'AAL mundo '!A106</f>
        <v>Sub-Saharan Africa</v>
      </c>
      <c r="B79" s="236" t="str">
        <f>'AAL mundo '!B106</f>
        <v>GAB</v>
      </c>
      <c r="C79" s="236" t="str">
        <f>'AAL mundo '!C106</f>
        <v>Gabon</v>
      </c>
      <c r="D79" s="236" t="str">
        <f>'AAL mundo '!D106</f>
        <v/>
      </c>
      <c r="E79" s="237" t="str">
        <f>'AAL mundo '!E106</f>
        <v>Upper middle income</v>
      </c>
      <c r="F79" s="222">
        <f>'AAL mundo '!F106</f>
        <v>120252</v>
      </c>
      <c r="G79" s="223">
        <f>VLOOKUP($B79,[14]Earthquake!$B$7:$T$222,G$1,FALSE)</f>
        <v>10.18</v>
      </c>
      <c r="H79" s="224">
        <f>VLOOKUP($B79,[14]Earthquake!$B$7:$T$222,H$1,FALSE)</f>
        <v>0.01</v>
      </c>
      <c r="I79" s="227">
        <f>VLOOKUP($B79,[14]Earthquake!$B$7:$T$222,I$1,FALSE)</f>
        <v>26.18</v>
      </c>
      <c r="J79" s="228">
        <f>VLOOKUP($B79,[14]Earthquake!$B$7:$T$222,J$1,FALSE)</f>
        <v>0.02</v>
      </c>
      <c r="K79" s="224">
        <f>VLOOKUP($B79,[14]Earthquake!$B$7:$T$222,K$1,FALSE)</f>
        <v>45.63</v>
      </c>
      <c r="L79" s="224">
        <f>VLOOKUP($B79,[14]Earthquake!$B$7:$T$222,L$1,FALSE)</f>
        <v>0.04</v>
      </c>
      <c r="M79" s="227">
        <f>VLOOKUP($B79,[14]Earthquake!$B$7:$T$222,M$1,FALSE)</f>
        <v>94.22</v>
      </c>
      <c r="N79" s="228">
        <f>VLOOKUP($B79,[14]Earthquake!$B$7:$T$222,N$1,FALSE)</f>
        <v>0.08</v>
      </c>
      <c r="O79" s="224">
        <f>VLOOKUP($B79,[14]Earthquake!$B$7:$T$222,O$1,FALSE)</f>
        <v>173.19</v>
      </c>
      <c r="P79" s="224">
        <f>VLOOKUP($B79,[14]Earthquake!$B$7:$T$222,P$1,FALSE)</f>
        <v>0.14000000000000001</v>
      </c>
      <c r="Q79" s="227">
        <f>VLOOKUP($B79,[14]Earthquake!$B$7:$T$222,Q$1,FALSE)</f>
        <v>315.56</v>
      </c>
      <c r="R79" s="228">
        <f>VLOOKUP($B79,[14]Earthquake!$B$7:$T$222,R$1,FALSE)</f>
        <v>0.26</v>
      </c>
      <c r="S79" s="224">
        <f>VLOOKUP($B79,[14]Earthquake!$B$7:$T$222,S$1,FALSE)</f>
        <v>442.46</v>
      </c>
      <c r="T79" s="229">
        <f>VLOOKUP($B79,[14]Earthquake!$B$7:$T$222,T$1,FALSE)</f>
        <v>0.37</v>
      </c>
      <c r="U79" s="223" t="str">
        <f>VLOOKUP($B79,[14]Wind!$B$7:$T$222,G$1,FALSE)</f>
        <v>---</v>
      </c>
      <c r="V79" s="224" t="str">
        <f>VLOOKUP($B79,[14]Wind!$B$7:$T$222,H$1,FALSE)</f>
        <v>---</v>
      </c>
      <c r="W79" s="227" t="str">
        <f>VLOOKUP($B79,[14]Wind!$B$7:$T$222,I$1,FALSE)</f>
        <v>---</v>
      </c>
      <c r="X79" s="228" t="str">
        <f>VLOOKUP($B79,[14]Wind!$B$7:$T$222,J$1,FALSE)</f>
        <v>---</v>
      </c>
      <c r="Y79" s="224" t="str">
        <f>VLOOKUP($B79,[14]Wind!$B$7:$T$222,K$1,FALSE)</f>
        <v>---</v>
      </c>
      <c r="Z79" s="224" t="str">
        <f>VLOOKUP($B79,[14]Wind!$B$7:$T$222,L$1,FALSE)</f>
        <v>---</v>
      </c>
      <c r="AA79" s="227" t="str">
        <f>VLOOKUP($B79,[14]Wind!$B$7:$T$222,M$1,FALSE)</f>
        <v>---</v>
      </c>
      <c r="AB79" s="228" t="str">
        <f>VLOOKUP($B79,[14]Wind!$B$7:$T$222,N$1,FALSE)</f>
        <v>---</v>
      </c>
      <c r="AC79" s="224" t="str">
        <f>VLOOKUP($B79,[14]Wind!$B$7:$T$222,O$1,FALSE)</f>
        <v>---</v>
      </c>
      <c r="AD79" s="224" t="str">
        <f>VLOOKUP($B79,[14]Wind!$B$7:$T$222,P$1,FALSE)</f>
        <v>---</v>
      </c>
      <c r="AE79" s="227" t="str">
        <f>VLOOKUP($B79,[14]Wind!$B$7:$T$222,Q$1,FALSE)</f>
        <v>---</v>
      </c>
      <c r="AF79" s="228" t="str">
        <f>VLOOKUP($B79,[14]Wind!$B$7:$T$222,R$1,FALSE)</f>
        <v>---</v>
      </c>
      <c r="AG79" s="224" t="str">
        <f>VLOOKUP($B79,[14]Wind!$B$7:$T$222,S$1,FALSE)</f>
        <v>---</v>
      </c>
      <c r="AH79" s="229" t="str">
        <f>VLOOKUP($B79,[14]Wind!$B$7:$T$222,T$1,FALSE)</f>
        <v>---</v>
      </c>
      <c r="AI79" s="223" t="str">
        <f>VLOOKUP($B79,'[14]Storm Surge'!$B$7:$T$222,G$1,FALSE)</f>
        <v>---</v>
      </c>
      <c r="AJ79" s="224" t="str">
        <f>VLOOKUP($B79,'[14]Storm Surge'!$B$7:$T$222,H$1,FALSE)</f>
        <v>---</v>
      </c>
      <c r="AK79" s="227" t="str">
        <f>VLOOKUP($B79,'[14]Storm Surge'!$B$7:$T$222,I$1,FALSE)</f>
        <v>---</v>
      </c>
      <c r="AL79" s="228" t="str">
        <f>VLOOKUP($B79,'[14]Storm Surge'!$B$7:$T$222,J$1,FALSE)</f>
        <v>---</v>
      </c>
      <c r="AM79" s="224" t="str">
        <f>VLOOKUP($B79,'[14]Storm Surge'!$B$7:$T$222,K$1,FALSE)</f>
        <v>---</v>
      </c>
      <c r="AN79" s="224" t="str">
        <f>VLOOKUP($B79,'[14]Storm Surge'!$B$7:$T$222,L$1,FALSE)</f>
        <v>---</v>
      </c>
      <c r="AO79" s="227" t="str">
        <f>VLOOKUP($B79,'[14]Storm Surge'!$B$7:$T$222,M$1,FALSE)</f>
        <v>---</v>
      </c>
      <c r="AP79" s="228" t="str">
        <f>VLOOKUP($B79,'[14]Storm Surge'!$B$7:$T$222,N$1,FALSE)</f>
        <v>---</v>
      </c>
      <c r="AQ79" s="224" t="str">
        <f>VLOOKUP($B79,'[14]Storm Surge'!$B$7:$T$222,O$1,FALSE)</f>
        <v>---</v>
      </c>
      <c r="AR79" s="224" t="str">
        <f>VLOOKUP($B79,'[14]Storm Surge'!$B$7:$T$222,P$1,FALSE)</f>
        <v>---</v>
      </c>
      <c r="AS79" s="227" t="str">
        <f>VLOOKUP($B79,'[14]Storm Surge'!$B$7:$T$222,Q$1,FALSE)</f>
        <v>---</v>
      </c>
      <c r="AT79" s="228" t="str">
        <f>VLOOKUP($B79,'[14]Storm Surge'!$B$7:$T$222,R$1,FALSE)</f>
        <v>---</v>
      </c>
      <c r="AU79" s="224" t="str">
        <f>VLOOKUP($B79,'[14]Storm Surge'!$B$7:$T$222,S$1,FALSE)</f>
        <v>---</v>
      </c>
      <c r="AV79" s="229" t="str">
        <f>VLOOKUP($B79,'[14]Storm Surge'!$B$7:$T$222,T$1,FALSE)</f>
        <v>---</v>
      </c>
      <c r="AW79" s="223" t="str">
        <f>VLOOKUP($B79,[14]Tsunami!$B$7:$T$222,G$1,FALSE)</f>
        <v>---</v>
      </c>
      <c r="AX79" s="224" t="str">
        <f>VLOOKUP($B79,[14]Tsunami!$B$7:$T$222,H$1,FALSE)</f>
        <v>---</v>
      </c>
      <c r="AY79" s="227" t="str">
        <f>VLOOKUP($B79,[14]Tsunami!$B$7:$T$222,I$1,FALSE)</f>
        <v>---</v>
      </c>
      <c r="AZ79" s="228" t="str">
        <f>VLOOKUP($B79,[14]Tsunami!$B$7:$T$222,J$1,FALSE)</f>
        <v>---</v>
      </c>
      <c r="BA79" s="224" t="str">
        <f>VLOOKUP($B79,[14]Tsunami!$B$7:$T$222,K$1,FALSE)</f>
        <v>---</v>
      </c>
      <c r="BB79" s="224" t="str">
        <f>VLOOKUP($B79,[14]Tsunami!$B$7:$T$222,L$1,FALSE)</f>
        <v>---</v>
      </c>
      <c r="BC79" s="227" t="str">
        <f>VLOOKUP($B79,[14]Tsunami!$B$7:$T$222,M$1,FALSE)</f>
        <v>---</v>
      </c>
      <c r="BD79" s="228" t="str">
        <f>VLOOKUP($B79,[14]Tsunami!$B$7:$T$222,N$1,FALSE)</f>
        <v>---</v>
      </c>
      <c r="BE79" s="224" t="str">
        <f>VLOOKUP($B79,[14]Tsunami!$B$7:$T$222,O$1,FALSE)</f>
        <v>---</v>
      </c>
      <c r="BF79" s="224" t="str">
        <f>VLOOKUP($B79,[14]Tsunami!$B$7:$T$222,P$1,FALSE)</f>
        <v>---</v>
      </c>
      <c r="BG79" s="227" t="str">
        <f>VLOOKUP($B79,[14]Tsunami!$B$7:$T$222,Q$1,FALSE)</f>
        <v>---</v>
      </c>
      <c r="BH79" s="228" t="str">
        <f>VLOOKUP($B79,[14]Tsunami!$B$7:$T$222,R$1,FALSE)</f>
        <v>---</v>
      </c>
      <c r="BI79" s="224" t="str">
        <f>VLOOKUP($B79,[14]Tsunami!$B$7:$T$222,S$1,FALSE)</f>
        <v>---</v>
      </c>
      <c r="BJ79" s="229" t="str">
        <f>VLOOKUP($B79,[14]Tsunami!$B$7:$T$222,T$1,FALSE)</f>
        <v>---</v>
      </c>
      <c r="BK79" s="230">
        <f>IFERROR(VLOOKUP($B79,[14]Flood!$B$7:$T$169,G$1,FALSE),"")</f>
        <v>2593.1672558741902</v>
      </c>
      <c r="BL79" s="231">
        <f>IFERROR(VLOOKUP($B79,[14]Flood!$B$7:$T$169,H$1,FALSE),"")</f>
        <v>2.1564441804495478</v>
      </c>
      <c r="BM79" s="232">
        <f>IFERROR(VLOOKUP($B79,[14]Flood!$B$7:$T$169,I$1,FALSE),"")</f>
        <v>4116.0781925715637</v>
      </c>
      <c r="BN79" s="233">
        <f>IFERROR(VLOOKUP($B79,[14]Flood!$B$7:$T$169,J$1,FALSE),"")</f>
        <v>3.4228771185273956</v>
      </c>
      <c r="BO79" s="231">
        <f>IFERROR(VLOOKUP($B79,[14]Flood!$B$7:$T$169,K$1,FALSE),"")</f>
        <v>4943.8642157558552</v>
      </c>
      <c r="BP79" s="231">
        <f>IFERROR(VLOOKUP($B79,[14]Flood!$B$7:$T$169,L$1,FALSE),"")</f>
        <v>4.1112532147123169</v>
      </c>
      <c r="BQ79" s="232">
        <f>IFERROR(VLOOKUP($B79,[14]Flood!$B$7:$T$169,M$1,FALSE),"")</f>
        <v>9178.3226298740246</v>
      </c>
      <c r="BR79" s="233">
        <f>IFERROR(VLOOKUP($B79,[14]Flood!$B$7:$T$169,N$1,FALSE),"")</f>
        <v>7.6325737866098073</v>
      </c>
      <c r="BS79" s="231">
        <f>IFERROR(VLOOKUP($B79,[14]Flood!$B$7:$T$169,O$1,FALSE),"")</f>
        <v>9682.6800527894429</v>
      </c>
      <c r="BT79" s="231">
        <f>IFERROR(VLOOKUP($B79,[14]Flood!$B$7:$T$169,P$1,FALSE),"")</f>
        <v>8.0519908631785277</v>
      </c>
      <c r="BU79" s="232">
        <f>IFERROR(VLOOKUP($B79,[14]Flood!$B$7:$T$169,Q$1,FALSE),"")</f>
        <v>10691.394898620276</v>
      </c>
      <c r="BV79" s="233">
        <f>IFERROR(VLOOKUP($B79,[14]Flood!$B$7:$T$169,R$1,FALSE),"")</f>
        <v>8.8908250163159668</v>
      </c>
      <c r="BW79" s="231">
        <f>IFERROR(VLOOKUP($B79,[14]Flood!$B$7:$T$169,S$1,FALSE),"")</f>
        <v>11700.109744451111</v>
      </c>
      <c r="BX79" s="234">
        <f>IFERROR(VLOOKUP($B79,[14]Flood!$B$7:$T$169,T$1,FALSE),"")</f>
        <v>9.7296591694534076</v>
      </c>
    </row>
    <row r="80" spans="1:76" s="119" customFormat="1" ht="14">
      <c r="A80" s="235" t="str">
        <f>'AAL mundo '!A107</f>
        <v>Sub-Saharan Africa</v>
      </c>
      <c r="B80" s="236" t="str">
        <f>'AAL mundo '!B107</f>
        <v>GMB</v>
      </c>
      <c r="C80" s="236" t="str">
        <f>'AAL mundo '!C107</f>
        <v>Gambia</v>
      </c>
      <c r="D80" s="236" t="str">
        <f>'AAL mundo '!D107</f>
        <v/>
      </c>
      <c r="E80" s="237" t="str">
        <f>'AAL mundo '!E107</f>
        <v>Low income</v>
      </c>
      <c r="F80" s="222">
        <f>'AAL mundo '!F107</f>
        <v>2097.61</v>
      </c>
      <c r="G80" s="223" t="str">
        <f>VLOOKUP($B80,[14]Earthquake!$B$7:$T$222,G$1,FALSE)</f>
        <v>---</v>
      </c>
      <c r="H80" s="224" t="str">
        <f>VLOOKUP($B80,[14]Earthquake!$B$7:$T$222,H$1,FALSE)</f>
        <v>---</v>
      </c>
      <c r="I80" s="227">
        <f>VLOOKUP($B80,[14]Earthquake!$B$7:$T$222,I$1,FALSE)</f>
        <v>0.32</v>
      </c>
      <c r="J80" s="228">
        <f>VLOOKUP($B80,[14]Earthquake!$B$7:$T$222,J$1,FALSE)</f>
        <v>0.02</v>
      </c>
      <c r="K80" s="224">
        <f>VLOOKUP($B80,[14]Earthquake!$B$7:$T$222,K$1,FALSE)</f>
        <v>0.89</v>
      </c>
      <c r="L80" s="224">
        <f>VLOOKUP($B80,[14]Earthquake!$B$7:$T$222,L$1,FALSE)</f>
        <v>0.04</v>
      </c>
      <c r="M80" s="227">
        <f>VLOOKUP($B80,[14]Earthquake!$B$7:$T$222,M$1,FALSE)</f>
        <v>1.94</v>
      </c>
      <c r="N80" s="228">
        <f>VLOOKUP($B80,[14]Earthquake!$B$7:$T$222,N$1,FALSE)</f>
        <v>0.09</v>
      </c>
      <c r="O80" s="224">
        <f>VLOOKUP($B80,[14]Earthquake!$B$7:$T$222,O$1,FALSE)</f>
        <v>3.39</v>
      </c>
      <c r="P80" s="224">
        <f>VLOOKUP($B80,[14]Earthquake!$B$7:$T$222,P$1,FALSE)</f>
        <v>0.16</v>
      </c>
      <c r="Q80" s="227">
        <f>VLOOKUP($B80,[14]Earthquake!$B$7:$T$222,Q$1,FALSE)</f>
        <v>6.35</v>
      </c>
      <c r="R80" s="228">
        <f>VLOOKUP($B80,[14]Earthquake!$B$7:$T$222,R$1,FALSE)</f>
        <v>0.3</v>
      </c>
      <c r="S80" s="224">
        <f>VLOOKUP($B80,[14]Earthquake!$B$7:$T$222,S$1,FALSE)</f>
        <v>9.4</v>
      </c>
      <c r="T80" s="229">
        <f>VLOOKUP($B80,[14]Earthquake!$B$7:$T$222,T$1,FALSE)</f>
        <v>0.45</v>
      </c>
      <c r="U80" s="223" t="str">
        <f>VLOOKUP($B80,[14]Wind!$B$7:$T$222,G$1,FALSE)</f>
        <v>---</v>
      </c>
      <c r="V80" s="224" t="str">
        <f>VLOOKUP($B80,[14]Wind!$B$7:$T$222,H$1,FALSE)</f>
        <v>---</v>
      </c>
      <c r="W80" s="227" t="str">
        <f>VLOOKUP($B80,[14]Wind!$B$7:$T$222,I$1,FALSE)</f>
        <v>---</v>
      </c>
      <c r="X80" s="228" t="str">
        <f>VLOOKUP($B80,[14]Wind!$B$7:$T$222,J$1,FALSE)</f>
        <v>---</v>
      </c>
      <c r="Y80" s="224" t="str">
        <f>VLOOKUP($B80,[14]Wind!$B$7:$T$222,K$1,FALSE)</f>
        <v>---</v>
      </c>
      <c r="Z80" s="224" t="str">
        <f>VLOOKUP($B80,[14]Wind!$B$7:$T$222,L$1,FALSE)</f>
        <v>---</v>
      </c>
      <c r="AA80" s="227" t="str">
        <f>VLOOKUP($B80,[14]Wind!$B$7:$T$222,M$1,FALSE)</f>
        <v>---</v>
      </c>
      <c r="AB80" s="228" t="str">
        <f>VLOOKUP($B80,[14]Wind!$B$7:$T$222,N$1,FALSE)</f>
        <v>---</v>
      </c>
      <c r="AC80" s="224" t="str">
        <f>VLOOKUP($B80,[14]Wind!$B$7:$T$222,O$1,FALSE)</f>
        <v>---</v>
      </c>
      <c r="AD80" s="224" t="str">
        <f>VLOOKUP($B80,[14]Wind!$B$7:$T$222,P$1,FALSE)</f>
        <v>---</v>
      </c>
      <c r="AE80" s="227" t="str">
        <f>VLOOKUP($B80,[14]Wind!$B$7:$T$222,Q$1,FALSE)</f>
        <v>---</v>
      </c>
      <c r="AF80" s="228" t="str">
        <f>VLOOKUP($B80,[14]Wind!$B$7:$T$222,R$1,FALSE)</f>
        <v>---</v>
      </c>
      <c r="AG80" s="224" t="str">
        <f>VLOOKUP($B80,[14]Wind!$B$7:$T$222,S$1,FALSE)</f>
        <v>---</v>
      </c>
      <c r="AH80" s="229" t="str">
        <f>VLOOKUP($B80,[14]Wind!$B$7:$T$222,T$1,FALSE)</f>
        <v>---</v>
      </c>
      <c r="AI80" s="223" t="str">
        <f>VLOOKUP($B80,'[14]Storm Surge'!$B$7:$T$222,G$1,FALSE)</f>
        <v>---</v>
      </c>
      <c r="AJ80" s="224" t="str">
        <f>VLOOKUP($B80,'[14]Storm Surge'!$B$7:$T$222,H$1,FALSE)</f>
        <v>---</v>
      </c>
      <c r="AK80" s="227" t="str">
        <f>VLOOKUP($B80,'[14]Storm Surge'!$B$7:$T$222,I$1,FALSE)</f>
        <v>---</v>
      </c>
      <c r="AL80" s="228" t="str">
        <f>VLOOKUP($B80,'[14]Storm Surge'!$B$7:$T$222,J$1,FALSE)</f>
        <v>---</v>
      </c>
      <c r="AM80" s="224" t="str">
        <f>VLOOKUP($B80,'[14]Storm Surge'!$B$7:$T$222,K$1,FALSE)</f>
        <v>---</v>
      </c>
      <c r="AN80" s="224" t="str">
        <f>VLOOKUP($B80,'[14]Storm Surge'!$B$7:$T$222,L$1,FALSE)</f>
        <v>---</v>
      </c>
      <c r="AO80" s="227" t="str">
        <f>VLOOKUP($B80,'[14]Storm Surge'!$B$7:$T$222,M$1,FALSE)</f>
        <v>---</v>
      </c>
      <c r="AP80" s="228" t="str">
        <f>VLOOKUP($B80,'[14]Storm Surge'!$B$7:$T$222,N$1,FALSE)</f>
        <v>---</v>
      </c>
      <c r="AQ80" s="224" t="str">
        <f>VLOOKUP($B80,'[14]Storm Surge'!$B$7:$T$222,O$1,FALSE)</f>
        <v>---</v>
      </c>
      <c r="AR80" s="224" t="str">
        <f>VLOOKUP($B80,'[14]Storm Surge'!$B$7:$T$222,P$1,FALSE)</f>
        <v>---</v>
      </c>
      <c r="AS80" s="227" t="str">
        <f>VLOOKUP($B80,'[14]Storm Surge'!$B$7:$T$222,Q$1,FALSE)</f>
        <v>---</v>
      </c>
      <c r="AT80" s="228" t="str">
        <f>VLOOKUP($B80,'[14]Storm Surge'!$B$7:$T$222,R$1,FALSE)</f>
        <v>---</v>
      </c>
      <c r="AU80" s="224" t="str">
        <f>VLOOKUP($B80,'[14]Storm Surge'!$B$7:$T$222,S$1,FALSE)</f>
        <v>---</v>
      </c>
      <c r="AV80" s="229" t="str">
        <f>VLOOKUP($B80,'[14]Storm Surge'!$B$7:$T$222,T$1,FALSE)</f>
        <v>---</v>
      </c>
      <c r="AW80" s="223" t="str">
        <f>VLOOKUP($B80,[14]Tsunami!$B$7:$T$222,G$1,FALSE)</f>
        <v>---</v>
      </c>
      <c r="AX80" s="224" t="str">
        <f>VLOOKUP($B80,[14]Tsunami!$B$7:$T$222,H$1,FALSE)</f>
        <v>---</v>
      </c>
      <c r="AY80" s="227" t="str">
        <f>VLOOKUP($B80,[14]Tsunami!$B$7:$T$222,I$1,FALSE)</f>
        <v>---</v>
      </c>
      <c r="AZ80" s="228" t="str">
        <f>VLOOKUP($B80,[14]Tsunami!$B$7:$T$222,J$1,FALSE)</f>
        <v>---</v>
      </c>
      <c r="BA80" s="224" t="str">
        <f>VLOOKUP($B80,[14]Tsunami!$B$7:$T$222,K$1,FALSE)</f>
        <v>---</v>
      </c>
      <c r="BB80" s="224" t="str">
        <f>VLOOKUP($B80,[14]Tsunami!$B$7:$T$222,L$1,FALSE)</f>
        <v>---</v>
      </c>
      <c r="BC80" s="227" t="str">
        <f>VLOOKUP($B80,[14]Tsunami!$B$7:$T$222,M$1,FALSE)</f>
        <v>---</v>
      </c>
      <c r="BD80" s="228" t="str">
        <f>VLOOKUP($B80,[14]Tsunami!$B$7:$T$222,N$1,FALSE)</f>
        <v>---</v>
      </c>
      <c r="BE80" s="224" t="str">
        <f>VLOOKUP($B80,[14]Tsunami!$B$7:$T$222,O$1,FALSE)</f>
        <v>---</v>
      </c>
      <c r="BF80" s="224" t="str">
        <f>VLOOKUP($B80,[14]Tsunami!$B$7:$T$222,P$1,FALSE)</f>
        <v>---</v>
      </c>
      <c r="BG80" s="227" t="str">
        <f>VLOOKUP($B80,[14]Tsunami!$B$7:$T$222,Q$1,FALSE)</f>
        <v>---</v>
      </c>
      <c r="BH80" s="228" t="str">
        <f>VLOOKUP($B80,[14]Tsunami!$B$7:$T$222,R$1,FALSE)</f>
        <v>---</v>
      </c>
      <c r="BI80" s="224" t="str">
        <f>VLOOKUP($B80,[14]Tsunami!$B$7:$T$222,S$1,FALSE)</f>
        <v>---</v>
      </c>
      <c r="BJ80" s="229" t="str">
        <f>VLOOKUP($B80,[14]Tsunami!$B$7:$T$222,T$1,FALSE)</f>
        <v>---</v>
      </c>
      <c r="BK80" s="230">
        <f>IFERROR(VLOOKUP($B80,[14]Flood!$B$7:$T$169,G$1,FALSE),"")</f>
        <v>15.521467156384507</v>
      </c>
      <c r="BL80" s="231">
        <f>IFERROR(VLOOKUP($B80,[14]Flood!$B$7:$T$169,H$1,FALSE),"")</f>
        <v>0.73995962816655647</v>
      </c>
      <c r="BM80" s="232">
        <f>IFERROR(VLOOKUP($B80,[14]Flood!$B$7:$T$169,I$1,FALSE),"")</f>
        <v>30.829219906928643</v>
      </c>
      <c r="BN80" s="233">
        <f>IFERROR(VLOOKUP($B80,[14]Flood!$B$7:$T$169,J$1,FALSE),"")</f>
        <v>1.4697307844131484</v>
      </c>
      <c r="BO80" s="231">
        <f>IFERROR(VLOOKUP($B80,[14]Flood!$B$7:$T$169,K$1,FALSE),"")</f>
        <v>34.522555635987594</v>
      </c>
      <c r="BP80" s="231">
        <f>IFERROR(VLOOKUP($B80,[14]Flood!$B$7:$T$169,L$1,FALSE),"")</f>
        <v>1.6458043028011686</v>
      </c>
      <c r="BQ80" s="232">
        <f>IFERROR(VLOOKUP($B80,[14]Flood!$B$7:$T$169,M$1,FALSE),"")</f>
        <v>40.46037459141376</v>
      </c>
      <c r="BR80" s="233">
        <f>IFERROR(VLOOKUP($B80,[14]Flood!$B$7:$T$169,N$1,FALSE),"")</f>
        <v>1.9288797532150286</v>
      </c>
      <c r="BS80" s="231">
        <f>IFERROR(VLOOKUP($B80,[14]Flood!$B$7:$T$169,O$1,FALSE),"")</f>
        <v>40.497556912578823</v>
      </c>
      <c r="BT80" s="231">
        <f>IFERROR(VLOOKUP($B80,[14]Flood!$B$7:$T$169,P$1,FALSE),"")</f>
        <v>1.9306523573294758</v>
      </c>
      <c r="BU80" s="232">
        <f>IFERROR(VLOOKUP($B80,[14]Flood!$B$7:$T$169,Q$1,FALSE),"")</f>
        <v>40.571921554908947</v>
      </c>
      <c r="BV80" s="233">
        <f>IFERROR(VLOOKUP($B80,[14]Flood!$B$7:$T$169,R$1,FALSE),"")</f>
        <v>1.934197565558371</v>
      </c>
      <c r="BW80" s="231">
        <f>IFERROR(VLOOKUP($B80,[14]Flood!$B$7:$T$169,S$1,FALSE),"")</f>
        <v>40.646286197239071</v>
      </c>
      <c r="BX80" s="234">
        <f>IFERROR(VLOOKUP($B80,[14]Flood!$B$7:$T$169,T$1,FALSE),"")</f>
        <v>1.9377427737872659</v>
      </c>
    </row>
    <row r="81" spans="1:76" s="119" customFormat="1" ht="14">
      <c r="A81" s="235" t="str">
        <f>'AAL mundo '!A108</f>
        <v>Europe and Central Asia</v>
      </c>
      <c r="B81" s="236" t="str">
        <f>'AAL mundo '!B108</f>
        <v>GEO</v>
      </c>
      <c r="C81" s="236" t="str">
        <f>'AAL mundo '!C108</f>
        <v>Georgia</v>
      </c>
      <c r="D81" s="236" t="str">
        <f>'AAL mundo '!D108</f>
        <v/>
      </c>
      <c r="E81" s="237" t="str">
        <f>'AAL mundo '!E108</f>
        <v>Lower middle income</v>
      </c>
      <c r="F81" s="222">
        <f>'AAL mundo '!F108</f>
        <v>53823.5</v>
      </c>
      <c r="G81" s="223">
        <f>VLOOKUP($B81,[14]Earthquake!$B$7:$T$222,G$1,FALSE)</f>
        <v>578.15</v>
      </c>
      <c r="H81" s="224">
        <f>VLOOKUP($B81,[14]Earthquake!$B$7:$T$222,H$1,FALSE)</f>
        <v>1.07</v>
      </c>
      <c r="I81" s="227">
        <f>VLOOKUP($B81,[14]Earthquake!$B$7:$T$222,I$1,FALSE)</f>
        <v>1253.3</v>
      </c>
      <c r="J81" s="228">
        <f>VLOOKUP($B81,[14]Earthquake!$B$7:$T$222,J$1,FALSE)</f>
        <v>2.33</v>
      </c>
      <c r="K81" s="224">
        <f>VLOOKUP($B81,[14]Earthquake!$B$7:$T$222,K$1,FALSE)</f>
        <v>2074.6799999999998</v>
      </c>
      <c r="L81" s="224">
        <f>VLOOKUP($B81,[14]Earthquake!$B$7:$T$222,L$1,FALSE)</f>
        <v>3.85</v>
      </c>
      <c r="M81" s="227">
        <f>VLOOKUP($B81,[14]Earthquake!$B$7:$T$222,M$1,FALSE)</f>
        <v>3528.49</v>
      </c>
      <c r="N81" s="228">
        <f>VLOOKUP($B81,[14]Earthquake!$B$7:$T$222,N$1,FALSE)</f>
        <v>6.56</v>
      </c>
      <c r="O81" s="224">
        <f>VLOOKUP($B81,[14]Earthquake!$B$7:$T$222,O$1,FALSE)</f>
        <v>4773.05</v>
      </c>
      <c r="P81" s="224">
        <f>VLOOKUP($B81,[14]Earthquake!$B$7:$T$222,P$1,FALSE)</f>
        <v>8.8699999999999992</v>
      </c>
      <c r="Q81" s="227">
        <f>VLOOKUP($B81,[14]Earthquake!$B$7:$T$222,Q$1,FALSE)</f>
        <v>6135.55</v>
      </c>
      <c r="R81" s="228">
        <f>VLOOKUP($B81,[14]Earthquake!$B$7:$T$222,R$1,FALSE)</f>
        <v>11.4</v>
      </c>
      <c r="S81" s="224">
        <f>VLOOKUP($B81,[14]Earthquake!$B$7:$T$222,S$1,FALSE)</f>
        <v>6842.86</v>
      </c>
      <c r="T81" s="229">
        <f>VLOOKUP($B81,[14]Earthquake!$B$7:$T$222,T$1,FALSE)</f>
        <v>12.71</v>
      </c>
      <c r="U81" s="223" t="str">
        <f>VLOOKUP($B81,[14]Wind!$B$7:$T$222,G$1,FALSE)</f>
        <v>---</v>
      </c>
      <c r="V81" s="224" t="str">
        <f>VLOOKUP($B81,[14]Wind!$B$7:$T$222,H$1,FALSE)</f>
        <v>---</v>
      </c>
      <c r="W81" s="227" t="str">
        <f>VLOOKUP($B81,[14]Wind!$B$7:$T$222,I$1,FALSE)</f>
        <v>---</v>
      </c>
      <c r="X81" s="228" t="str">
        <f>VLOOKUP($B81,[14]Wind!$B$7:$T$222,J$1,FALSE)</f>
        <v>---</v>
      </c>
      <c r="Y81" s="224" t="str">
        <f>VLOOKUP($B81,[14]Wind!$B$7:$T$222,K$1,FALSE)</f>
        <v>---</v>
      </c>
      <c r="Z81" s="224" t="str">
        <f>VLOOKUP($B81,[14]Wind!$B$7:$T$222,L$1,FALSE)</f>
        <v>---</v>
      </c>
      <c r="AA81" s="227" t="str">
        <f>VLOOKUP($B81,[14]Wind!$B$7:$T$222,M$1,FALSE)</f>
        <v>---</v>
      </c>
      <c r="AB81" s="228" t="str">
        <f>VLOOKUP($B81,[14]Wind!$B$7:$T$222,N$1,FALSE)</f>
        <v>---</v>
      </c>
      <c r="AC81" s="224" t="str">
        <f>VLOOKUP($B81,[14]Wind!$B$7:$T$222,O$1,FALSE)</f>
        <v>---</v>
      </c>
      <c r="AD81" s="224" t="str">
        <f>VLOOKUP($B81,[14]Wind!$B$7:$T$222,P$1,FALSE)</f>
        <v>---</v>
      </c>
      <c r="AE81" s="227" t="str">
        <f>VLOOKUP($B81,[14]Wind!$B$7:$T$222,Q$1,FALSE)</f>
        <v>---</v>
      </c>
      <c r="AF81" s="228" t="str">
        <f>VLOOKUP($B81,[14]Wind!$B$7:$T$222,R$1,FALSE)</f>
        <v>---</v>
      </c>
      <c r="AG81" s="224" t="str">
        <f>VLOOKUP($B81,[14]Wind!$B$7:$T$222,S$1,FALSE)</f>
        <v>---</v>
      </c>
      <c r="AH81" s="229" t="str">
        <f>VLOOKUP($B81,[14]Wind!$B$7:$T$222,T$1,FALSE)</f>
        <v>---</v>
      </c>
      <c r="AI81" s="223" t="str">
        <f>VLOOKUP($B81,'[14]Storm Surge'!$B$7:$T$222,G$1,FALSE)</f>
        <v>---</v>
      </c>
      <c r="AJ81" s="224" t="str">
        <f>VLOOKUP($B81,'[14]Storm Surge'!$B$7:$T$222,H$1,FALSE)</f>
        <v>---</v>
      </c>
      <c r="AK81" s="227" t="str">
        <f>VLOOKUP($B81,'[14]Storm Surge'!$B$7:$T$222,I$1,FALSE)</f>
        <v>---</v>
      </c>
      <c r="AL81" s="228" t="str">
        <f>VLOOKUP($B81,'[14]Storm Surge'!$B$7:$T$222,J$1,FALSE)</f>
        <v>---</v>
      </c>
      <c r="AM81" s="224" t="str">
        <f>VLOOKUP($B81,'[14]Storm Surge'!$B$7:$T$222,K$1,FALSE)</f>
        <v>---</v>
      </c>
      <c r="AN81" s="224" t="str">
        <f>VLOOKUP($B81,'[14]Storm Surge'!$B$7:$T$222,L$1,FALSE)</f>
        <v>---</v>
      </c>
      <c r="AO81" s="227" t="str">
        <f>VLOOKUP($B81,'[14]Storm Surge'!$B$7:$T$222,M$1,FALSE)</f>
        <v>---</v>
      </c>
      <c r="AP81" s="228" t="str">
        <f>VLOOKUP($B81,'[14]Storm Surge'!$B$7:$T$222,N$1,FALSE)</f>
        <v>---</v>
      </c>
      <c r="AQ81" s="224" t="str">
        <f>VLOOKUP($B81,'[14]Storm Surge'!$B$7:$T$222,O$1,FALSE)</f>
        <v>---</v>
      </c>
      <c r="AR81" s="224" t="str">
        <f>VLOOKUP($B81,'[14]Storm Surge'!$B$7:$T$222,P$1,FALSE)</f>
        <v>---</v>
      </c>
      <c r="AS81" s="227" t="str">
        <f>VLOOKUP($B81,'[14]Storm Surge'!$B$7:$T$222,Q$1,FALSE)</f>
        <v>---</v>
      </c>
      <c r="AT81" s="228" t="str">
        <f>VLOOKUP($B81,'[14]Storm Surge'!$B$7:$T$222,R$1,FALSE)</f>
        <v>---</v>
      </c>
      <c r="AU81" s="224" t="str">
        <f>VLOOKUP($B81,'[14]Storm Surge'!$B$7:$T$222,S$1,FALSE)</f>
        <v>---</v>
      </c>
      <c r="AV81" s="229" t="str">
        <f>VLOOKUP($B81,'[14]Storm Surge'!$B$7:$T$222,T$1,FALSE)</f>
        <v>---</v>
      </c>
      <c r="AW81" s="223" t="str">
        <f>VLOOKUP($B81,[14]Tsunami!$B$7:$T$222,G$1,FALSE)</f>
        <v>---</v>
      </c>
      <c r="AX81" s="224" t="str">
        <f>VLOOKUP($B81,[14]Tsunami!$B$7:$T$222,H$1,FALSE)</f>
        <v>---</v>
      </c>
      <c r="AY81" s="227" t="str">
        <f>VLOOKUP($B81,[14]Tsunami!$B$7:$T$222,I$1,FALSE)</f>
        <v>---</v>
      </c>
      <c r="AZ81" s="228" t="str">
        <f>VLOOKUP($B81,[14]Tsunami!$B$7:$T$222,J$1,FALSE)</f>
        <v>---</v>
      </c>
      <c r="BA81" s="224" t="str">
        <f>VLOOKUP($B81,[14]Tsunami!$B$7:$T$222,K$1,FALSE)</f>
        <v>---</v>
      </c>
      <c r="BB81" s="224" t="str">
        <f>VLOOKUP($B81,[14]Tsunami!$B$7:$T$222,L$1,FALSE)</f>
        <v>---</v>
      </c>
      <c r="BC81" s="227" t="str">
        <f>VLOOKUP($B81,[14]Tsunami!$B$7:$T$222,M$1,FALSE)</f>
        <v>---</v>
      </c>
      <c r="BD81" s="228" t="str">
        <f>VLOOKUP($B81,[14]Tsunami!$B$7:$T$222,N$1,FALSE)</f>
        <v>---</v>
      </c>
      <c r="BE81" s="224" t="str">
        <f>VLOOKUP($B81,[14]Tsunami!$B$7:$T$222,O$1,FALSE)</f>
        <v>---</v>
      </c>
      <c r="BF81" s="224" t="str">
        <f>VLOOKUP($B81,[14]Tsunami!$B$7:$T$222,P$1,FALSE)</f>
        <v>---</v>
      </c>
      <c r="BG81" s="227" t="str">
        <f>VLOOKUP($B81,[14]Tsunami!$B$7:$T$222,Q$1,FALSE)</f>
        <v>---</v>
      </c>
      <c r="BH81" s="228" t="str">
        <f>VLOOKUP($B81,[14]Tsunami!$B$7:$T$222,R$1,FALSE)</f>
        <v>---</v>
      </c>
      <c r="BI81" s="224" t="str">
        <f>VLOOKUP($B81,[14]Tsunami!$B$7:$T$222,S$1,FALSE)</f>
        <v>---</v>
      </c>
      <c r="BJ81" s="229" t="str">
        <f>VLOOKUP($B81,[14]Tsunami!$B$7:$T$222,T$1,FALSE)</f>
        <v>---</v>
      </c>
      <c r="BK81" s="230">
        <f>IFERROR(VLOOKUP($B81,[14]Flood!$B$7:$T$169,G$1,FALSE),"")</f>
        <v>349.85756838046268</v>
      </c>
      <c r="BL81" s="231">
        <f>IFERROR(VLOOKUP($B81,[14]Flood!$B$7:$T$169,H$1,FALSE),"")</f>
        <v>0.65000895218717225</v>
      </c>
      <c r="BM81" s="232">
        <f>IFERROR(VLOOKUP($B81,[14]Flood!$B$7:$T$169,I$1,FALSE),"")</f>
        <v>648.57675025623507</v>
      </c>
      <c r="BN81" s="233">
        <f>IFERROR(VLOOKUP($B81,[14]Flood!$B$7:$T$169,J$1,FALSE),"")</f>
        <v>1.2050066425561978</v>
      </c>
      <c r="BO81" s="231">
        <f>IFERROR(VLOOKUP($B81,[14]Flood!$B$7:$T$169,K$1,FALSE),"")</f>
        <v>765.39668466006151</v>
      </c>
      <c r="BP81" s="231">
        <f>IFERROR(VLOOKUP($B81,[14]Flood!$B$7:$T$169,L$1,FALSE),"")</f>
        <v>1.4220492622368697</v>
      </c>
      <c r="BQ81" s="232">
        <f>IFERROR(VLOOKUP($B81,[14]Flood!$B$7:$T$169,M$1,FALSE),"")</f>
        <v>1117.3106542119936</v>
      </c>
      <c r="BR81" s="233">
        <f>IFERROR(VLOOKUP($B81,[14]Flood!$B$7:$T$169,N$1,FALSE),"")</f>
        <v>2.075878852568104</v>
      </c>
      <c r="BS81" s="231">
        <f>IFERROR(VLOOKUP($B81,[14]Flood!$B$7:$T$169,O$1,FALSE),"")</f>
        <v>1201.3448092166402</v>
      </c>
      <c r="BT81" s="231">
        <f>IFERROR(VLOOKUP($B81,[14]Flood!$B$7:$T$169,P$1,FALSE),"")</f>
        <v>2.2320079690407351</v>
      </c>
      <c r="BU81" s="232">
        <f>IFERROR(VLOOKUP($B81,[14]Flood!$B$7:$T$169,Q$1,FALSE),"")</f>
        <v>1369.4131192259333</v>
      </c>
      <c r="BV81" s="233">
        <f>IFERROR(VLOOKUP($B81,[14]Flood!$B$7:$T$169,R$1,FALSE),"")</f>
        <v>2.5442662019859972</v>
      </c>
      <c r="BW81" s="231">
        <f>IFERROR(VLOOKUP($B81,[14]Flood!$B$7:$T$169,S$1,FALSE),"")</f>
        <v>1529.4664768656717</v>
      </c>
      <c r="BX81" s="234">
        <f>IFERROR(VLOOKUP($B81,[14]Flood!$B$7:$T$169,T$1,FALSE),"")</f>
        <v>2.8416332584571267</v>
      </c>
    </row>
    <row r="82" spans="1:76" s="119" customFormat="1" ht="14">
      <c r="A82" s="235" t="str">
        <f>'AAL mundo '!A109</f>
        <v>Europe and Central Asia</v>
      </c>
      <c r="B82" s="236" t="str">
        <f>'AAL mundo '!B109</f>
        <v>DEU</v>
      </c>
      <c r="C82" s="236" t="str">
        <f>'AAL mundo '!C109</f>
        <v>Germany</v>
      </c>
      <c r="D82" s="236" t="str">
        <f>'AAL mundo '!D109</f>
        <v/>
      </c>
      <c r="E82" s="237" t="str">
        <f>'AAL mundo '!E109</f>
        <v>High income: OECD</v>
      </c>
      <c r="F82" s="222">
        <f>'AAL mundo '!F109</f>
        <v>15114900</v>
      </c>
      <c r="G82" s="223">
        <f>VLOOKUP($B82,[14]Earthquake!$B$7:$T$222,G$1,FALSE)</f>
        <v>7321.13</v>
      </c>
      <c r="H82" s="224">
        <f>VLOOKUP($B82,[14]Earthquake!$B$7:$T$222,H$1,FALSE)</f>
        <v>0.05</v>
      </c>
      <c r="I82" s="227">
        <f>VLOOKUP($B82,[14]Earthquake!$B$7:$T$222,I$1,FALSE)</f>
        <v>19494.64</v>
      </c>
      <c r="J82" s="228">
        <f>VLOOKUP($B82,[14]Earthquake!$B$7:$T$222,J$1,FALSE)</f>
        <v>0.13</v>
      </c>
      <c r="K82" s="224">
        <f>VLOOKUP($B82,[14]Earthquake!$B$7:$T$222,K$1,FALSE)</f>
        <v>36199.910000000003</v>
      </c>
      <c r="L82" s="224">
        <f>VLOOKUP($B82,[14]Earthquake!$B$7:$T$222,L$1,FALSE)</f>
        <v>0.24</v>
      </c>
      <c r="M82" s="227">
        <f>VLOOKUP($B82,[14]Earthquake!$B$7:$T$222,M$1,FALSE)</f>
        <v>71437.86</v>
      </c>
      <c r="N82" s="228">
        <f>VLOOKUP($B82,[14]Earthquake!$B$7:$T$222,N$1,FALSE)</f>
        <v>0.47</v>
      </c>
      <c r="O82" s="224">
        <f>VLOOKUP($B82,[14]Earthquake!$B$7:$T$222,O$1,FALSE)</f>
        <v>109076.74</v>
      </c>
      <c r="P82" s="224">
        <f>VLOOKUP($B82,[14]Earthquake!$B$7:$T$222,P$1,FALSE)</f>
        <v>0.72</v>
      </c>
      <c r="Q82" s="227">
        <f>VLOOKUP($B82,[14]Earthquake!$B$7:$T$222,Q$1,FALSE)</f>
        <v>155254.12</v>
      </c>
      <c r="R82" s="228">
        <f>VLOOKUP($B82,[14]Earthquake!$B$7:$T$222,R$1,FALSE)</f>
        <v>1.03</v>
      </c>
      <c r="S82" s="224">
        <f>VLOOKUP($B82,[14]Earthquake!$B$7:$T$222,S$1,FALSE)</f>
        <v>187935.09</v>
      </c>
      <c r="T82" s="229">
        <f>VLOOKUP($B82,[14]Earthquake!$B$7:$T$222,T$1,FALSE)</f>
        <v>1.24</v>
      </c>
      <c r="U82" s="223" t="str">
        <f>VLOOKUP($B82,[14]Wind!$B$7:$T$222,G$1,FALSE)</f>
        <v>---</v>
      </c>
      <c r="V82" s="224" t="str">
        <f>VLOOKUP($B82,[14]Wind!$B$7:$T$222,H$1,FALSE)</f>
        <v>---</v>
      </c>
      <c r="W82" s="227" t="str">
        <f>VLOOKUP($B82,[14]Wind!$B$7:$T$222,I$1,FALSE)</f>
        <v>---</v>
      </c>
      <c r="X82" s="228" t="str">
        <f>VLOOKUP($B82,[14]Wind!$B$7:$T$222,J$1,FALSE)</f>
        <v>---</v>
      </c>
      <c r="Y82" s="224" t="str">
        <f>VLOOKUP($B82,[14]Wind!$B$7:$T$222,K$1,FALSE)</f>
        <v>---</v>
      </c>
      <c r="Z82" s="224" t="str">
        <f>VLOOKUP($B82,[14]Wind!$B$7:$T$222,L$1,FALSE)</f>
        <v>---</v>
      </c>
      <c r="AA82" s="227" t="str">
        <f>VLOOKUP($B82,[14]Wind!$B$7:$T$222,M$1,FALSE)</f>
        <v>---</v>
      </c>
      <c r="AB82" s="228" t="str">
        <f>VLOOKUP($B82,[14]Wind!$B$7:$T$222,N$1,FALSE)</f>
        <v>---</v>
      </c>
      <c r="AC82" s="224" t="str">
        <f>VLOOKUP($B82,[14]Wind!$B$7:$T$222,O$1,FALSE)</f>
        <v>---</v>
      </c>
      <c r="AD82" s="224" t="str">
        <f>VLOOKUP($B82,[14]Wind!$B$7:$T$222,P$1,FALSE)</f>
        <v>---</v>
      </c>
      <c r="AE82" s="227" t="str">
        <f>VLOOKUP($B82,[14]Wind!$B$7:$T$222,Q$1,FALSE)</f>
        <v>---</v>
      </c>
      <c r="AF82" s="228" t="str">
        <f>VLOOKUP($B82,[14]Wind!$B$7:$T$222,R$1,FALSE)</f>
        <v>---</v>
      </c>
      <c r="AG82" s="224" t="str">
        <f>VLOOKUP($B82,[14]Wind!$B$7:$T$222,S$1,FALSE)</f>
        <v>---</v>
      </c>
      <c r="AH82" s="229" t="str">
        <f>VLOOKUP($B82,[14]Wind!$B$7:$T$222,T$1,FALSE)</f>
        <v>---</v>
      </c>
      <c r="AI82" s="223" t="str">
        <f>VLOOKUP($B82,'[14]Storm Surge'!$B$7:$T$222,G$1,FALSE)</f>
        <v>---</v>
      </c>
      <c r="AJ82" s="224" t="str">
        <f>VLOOKUP($B82,'[14]Storm Surge'!$B$7:$T$222,H$1,FALSE)</f>
        <v>---</v>
      </c>
      <c r="AK82" s="227" t="str">
        <f>VLOOKUP($B82,'[14]Storm Surge'!$B$7:$T$222,I$1,FALSE)</f>
        <v>---</v>
      </c>
      <c r="AL82" s="228" t="str">
        <f>VLOOKUP($B82,'[14]Storm Surge'!$B$7:$T$222,J$1,FALSE)</f>
        <v>---</v>
      </c>
      <c r="AM82" s="224" t="str">
        <f>VLOOKUP($B82,'[14]Storm Surge'!$B$7:$T$222,K$1,FALSE)</f>
        <v>---</v>
      </c>
      <c r="AN82" s="224" t="str">
        <f>VLOOKUP($B82,'[14]Storm Surge'!$B$7:$T$222,L$1,FALSE)</f>
        <v>---</v>
      </c>
      <c r="AO82" s="227" t="str">
        <f>VLOOKUP($B82,'[14]Storm Surge'!$B$7:$T$222,M$1,FALSE)</f>
        <v>---</v>
      </c>
      <c r="AP82" s="228" t="str">
        <f>VLOOKUP($B82,'[14]Storm Surge'!$B$7:$T$222,N$1,FALSE)</f>
        <v>---</v>
      </c>
      <c r="AQ82" s="224" t="str">
        <f>VLOOKUP($B82,'[14]Storm Surge'!$B$7:$T$222,O$1,FALSE)</f>
        <v>---</v>
      </c>
      <c r="AR82" s="224" t="str">
        <f>VLOOKUP($B82,'[14]Storm Surge'!$B$7:$T$222,P$1,FALSE)</f>
        <v>---</v>
      </c>
      <c r="AS82" s="227" t="str">
        <f>VLOOKUP($B82,'[14]Storm Surge'!$B$7:$T$222,Q$1,FALSE)</f>
        <v>---</v>
      </c>
      <c r="AT82" s="228" t="str">
        <f>VLOOKUP($B82,'[14]Storm Surge'!$B$7:$T$222,R$1,FALSE)</f>
        <v>---</v>
      </c>
      <c r="AU82" s="224" t="str">
        <f>VLOOKUP($B82,'[14]Storm Surge'!$B$7:$T$222,S$1,FALSE)</f>
        <v>---</v>
      </c>
      <c r="AV82" s="229" t="str">
        <f>VLOOKUP($B82,'[14]Storm Surge'!$B$7:$T$222,T$1,FALSE)</f>
        <v>---</v>
      </c>
      <c r="AW82" s="223" t="str">
        <f>VLOOKUP($B82,[14]Tsunami!$B$7:$T$222,G$1,FALSE)</f>
        <v>---</v>
      </c>
      <c r="AX82" s="224" t="str">
        <f>VLOOKUP($B82,[14]Tsunami!$B$7:$T$222,H$1,FALSE)</f>
        <v>---</v>
      </c>
      <c r="AY82" s="227" t="str">
        <f>VLOOKUP($B82,[14]Tsunami!$B$7:$T$222,I$1,FALSE)</f>
        <v>---</v>
      </c>
      <c r="AZ82" s="228" t="str">
        <f>VLOOKUP($B82,[14]Tsunami!$B$7:$T$222,J$1,FALSE)</f>
        <v>---</v>
      </c>
      <c r="BA82" s="224" t="str">
        <f>VLOOKUP($B82,[14]Tsunami!$B$7:$T$222,K$1,FALSE)</f>
        <v>---</v>
      </c>
      <c r="BB82" s="224" t="str">
        <f>VLOOKUP($B82,[14]Tsunami!$B$7:$T$222,L$1,FALSE)</f>
        <v>---</v>
      </c>
      <c r="BC82" s="227" t="str">
        <f>VLOOKUP($B82,[14]Tsunami!$B$7:$T$222,M$1,FALSE)</f>
        <v>---</v>
      </c>
      <c r="BD82" s="228" t="str">
        <f>VLOOKUP($B82,[14]Tsunami!$B$7:$T$222,N$1,FALSE)</f>
        <v>---</v>
      </c>
      <c r="BE82" s="224" t="str">
        <f>VLOOKUP($B82,[14]Tsunami!$B$7:$T$222,O$1,FALSE)</f>
        <v>---</v>
      </c>
      <c r="BF82" s="224" t="str">
        <f>VLOOKUP($B82,[14]Tsunami!$B$7:$T$222,P$1,FALSE)</f>
        <v>---</v>
      </c>
      <c r="BG82" s="227" t="str">
        <f>VLOOKUP($B82,[14]Tsunami!$B$7:$T$222,Q$1,FALSE)</f>
        <v>---</v>
      </c>
      <c r="BH82" s="228" t="str">
        <f>VLOOKUP($B82,[14]Tsunami!$B$7:$T$222,R$1,FALSE)</f>
        <v>---</v>
      </c>
      <c r="BI82" s="224" t="str">
        <f>VLOOKUP($B82,[14]Tsunami!$B$7:$T$222,S$1,FALSE)</f>
        <v>---</v>
      </c>
      <c r="BJ82" s="229" t="str">
        <f>VLOOKUP($B82,[14]Tsunami!$B$7:$T$222,T$1,FALSE)</f>
        <v>---</v>
      </c>
      <c r="BK82" s="230">
        <f>IFERROR(VLOOKUP($B82,[14]Flood!$B$7:$T$169,G$1,FALSE),"")</f>
        <v>4105.4222545454559</v>
      </c>
      <c r="BL82" s="231">
        <f>IFERROR(VLOOKUP($B82,[14]Flood!$B$7:$T$169,H$1,FALSE),"")</f>
        <v>2.7161425180090217E-2</v>
      </c>
      <c r="BM82" s="232">
        <f>IFERROR(VLOOKUP($B82,[14]Flood!$B$7:$T$169,I$1,FALSE),"")</f>
        <v>15170.595019531251</v>
      </c>
      <c r="BN82" s="233">
        <f>IFERROR(VLOOKUP($B82,[14]Flood!$B$7:$T$169,J$1,FALSE),"")</f>
        <v>0.10036847759185472</v>
      </c>
      <c r="BO82" s="231">
        <f>IFERROR(VLOOKUP($B82,[14]Flood!$B$7:$T$169,K$1,FALSE),"")</f>
        <v>40614.031787105152</v>
      </c>
      <c r="BP82" s="231">
        <f>IFERROR(VLOOKUP($B82,[14]Flood!$B$7:$T$169,L$1,FALSE),"")</f>
        <v>0.26870195493920007</v>
      </c>
      <c r="BQ82" s="232">
        <f>IFERROR(VLOOKUP($B82,[14]Flood!$B$7:$T$169,M$1,FALSE),"")</f>
        <v>157685.00300076453</v>
      </c>
      <c r="BR82" s="233">
        <f>IFERROR(VLOOKUP($B82,[14]Flood!$B$7:$T$169,N$1,FALSE),"")</f>
        <v>1.0432421187091183</v>
      </c>
      <c r="BS82" s="231">
        <f>IFERROR(VLOOKUP($B82,[14]Flood!$B$7:$T$169,O$1,FALSE),"")</f>
        <v>237879.97247311828</v>
      </c>
      <c r="BT82" s="231">
        <f>IFERROR(VLOOKUP($B82,[14]Flood!$B$7:$T$169,P$1,FALSE),"")</f>
        <v>1.5738110902031657</v>
      </c>
      <c r="BU82" s="232">
        <f>IFERROR(VLOOKUP($B82,[14]Flood!$B$7:$T$169,Q$1,FALSE),"")</f>
        <v>288811.66576745774</v>
      </c>
      <c r="BV82" s="233">
        <f>IFERROR(VLOOKUP($B82,[14]Flood!$B$7:$T$169,R$1,FALSE),"")</f>
        <v>1.9107745718956644</v>
      </c>
      <c r="BW82" s="231">
        <f>IFERROR(VLOOKUP($B82,[14]Flood!$B$7:$T$169,S$1,FALSE),"")</f>
        <v>328275.70802013425</v>
      </c>
      <c r="BX82" s="234">
        <f>IFERROR(VLOOKUP($B82,[14]Flood!$B$7:$T$169,T$1,FALSE),"")</f>
        <v>2.1718682096483222</v>
      </c>
    </row>
    <row r="83" spans="1:76" s="119" customFormat="1" ht="14">
      <c r="A83" s="235" t="str">
        <f>'AAL mundo '!A110</f>
        <v>Sub-Saharan Africa</v>
      </c>
      <c r="B83" s="236" t="str">
        <f>'AAL mundo '!B110</f>
        <v>GHA</v>
      </c>
      <c r="C83" s="236" t="str">
        <f>'AAL mundo '!C110</f>
        <v>Ghana</v>
      </c>
      <c r="D83" s="236" t="str">
        <f>'AAL mundo '!D110</f>
        <v/>
      </c>
      <c r="E83" s="237" t="str">
        <f>'AAL mundo '!E110</f>
        <v>Lower middle income</v>
      </c>
      <c r="F83" s="222">
        <f>'AAL mundo '!F110</f>
        <v>74174</v>
      </c>
      <c r="G83" s="223" t="str">
        <f>VLOOKUP($B83,[14]Earthquake!$B$7:$T$222,G$1,FALSE)</f>
        <v>---</v>
      </c>
      <c r="H83" s="224" t="str">
        <f>VLOOKUP($B83,[14]Earthquake!$B$7:$T$222,H$1,FALSE)</f>
        <v>---</v>
      </c>
      <c r="I83" s="227" t="str">
        <f>VLOOKUP($B83,[14]Earthquake!$B$7:$T$222,I$1,FALSE)</f>
        <v>---</v>
      </c>
      <c r="J83" s="228" t="str">
        <f>VLOOKUP($B83,[14]Earthquake!$B$7:$T$222,J$1,FALSE)</f>
        <v>---</v>
      </c>
      <c r="K83" s="224" t="str">
        <f>VLOOKUP($B83,[14]Earthquake!$B$7:$T$222,K$1,FALSE)</f>
        <v>---</v>
      </c>
      <c r="L83" s="224" t="str">
        <f>VLOOKUP($B83,[14]Earthquake!$B$7:$T$222,L$1,FALSE)</f>
        <v>---</v>
      </c>
      <c r="M83" s="227" t="str">
        <f>VLOOKUP($B83,[14]Earthquake!$B$7:$T$222,M$1,FALSE)</f>
        <v>---</v>
      </c>
      <c r="N83" s="228" t="str">
        <f>VLOOKUP($B83,[14]Earthquake!$B$7:$T$222,N$1,FALSE)</f>
        <v>---</v>
      </c>
      <c r="O83" s="224" t="str">
        <f>VLOOKUP($B83,[14]Earthquake!$B$7:$T$222,O$1,FALSE)</f>
        <v>---</v>
      </c>
      <c r="P83" s="224" t="str">
        <f>VLOOKUP($B83,[14]Earthquake!$B$7:$T$222,P$1,FALSE)</f>
        <v>---</v>
      </c>
      <c r="Q83" s="227" t="str">
        <f>VLOOKUP($B83,[14]Earthquake!$B$7:$T$222,Q$1,FALSE)</f>
        <v>---</v>
      </c>
      <c r="R83" s="228" t="str">
        <f>VLOOKUP($B83,[14]Earthquake!$B$7:$T$222,R$1,FALSE)</f>
        <v>---</v>
      </c>
      <c r="S83" s="224" t="str">
        <f>VLOOKUP($B83,[14]Earthquake!$B$7:$T$222,S$1,FALSE)</f>
        <v>---</v>
      </c>
      <c r="T83" s="229" t="str">
        <f>VLOOKUP($B83,[14]Earthquake!$B$7:$T$222,T$1,FALSE)</f>
        <v>---</v>
      </c>
      <c r="U83" s="223" t="str">
        <f>VLOOKUP($B83,[14]Wind!$B$7:$T$222,G$1,FALSE)</f>
        <v>---</v>
      </c>
      <c r="V83" s="224" t="str">
        <f>VLOOKUP($B83,[14]Wind!$B$7:$T$222,H$1,FALSE)</f>
        <v>---</v>
      </c>
      <c r="W83" s="227" t="str">
        <f>VLOOKUP($B83,[14]Wind!$B$7:$T$222,I$1,FALSE)</f>
        <v>---</v>
      </c>
      <c r="X83" s="228" t="str">
        <f>VLOOKUP($B83,[14]Wind!$B$7:$T$222,J$1,FALSE)</f>
        <v>---</v>
      </c>
      <c r="Y83" s="224" t="str">
        <f>VLOOKUP($B83,[14]Wind!$B$7:$T$222,K$1,FALSE)</f>
        <v>---</v>
      </c>
      <c r="Z83" s="224" t="str">
        <f>VLOOKUP($B83,[14]Wind!$B$7:$T$222,L$1,FALSE)</f>
        <v>---</v>
      </c>
      <c r="AA83" s="227" t="str">
        <f>VLOOKUP($B83,[14]Wind!$B$7:$T$222,M$1,FALSE)</f>
        <v>---</v>
      </c>
      <c r="AB83" s="228" t="str">
        <f>VLOOKUP($B83,[14]Wind!$B$7:$T$222,N$1,FALSE)</f>
        <v>---</v>
      </c>
      <c r="AC83" s="224" t="str">
        <f>VLOOKUP($B83,[14]Wind!$B$7:$T$222,O$1,FALSE)</f>
        <v>---</v>
      </c>
      <c r="AD83" s="224" t="str">
        <f>VLOOKUP($B83,[14]Wind!$B$7:$T$222,P$1,FALSE)</f>
        <v>---</v>
      </c>
      <c r="AE83" s="227" t="str">
        <f>VLOOKUP($B83,[14]Wind!$B$7:$T$222,Q$1,FALSE)</f>
        <v>---</v>
      </c>
      <c r="AF83" s="228" t="str">
        <f>VLOOKUP($B83,[14]Wind!$B$7:$T$222,R$1,FALSE)</f>
        <v>---</v>
      </c>
      <c r="AG83" s="224" t="str">
        <f>VLOOKUP($B83,[14]Wind!$B$7:$T$222,S$1,FALSE)</f>
        <v>---</v>
      </c>
      <c r="AH83" s="229" t="str">
        <f>VLOOKUP($B83,[14]Wind!$B$7:$T$222,T$1,FALSE)</f>
        <v>---</v>
      </c>
      <c r="AI83" s="223" t="str">
        <f>VLOOKUP($B83,'[14]Storm Surge'!$B$7:$T$222,G$1,FALSE)</f>
        <v>---</v>
      </c>
      <c r="AJ83" s="224" t="str">
        <f>VLOOKUP($B83,'[14]Storm Surge'!$B$7:$T$222,H$1,FALSE)</f>
        <v>---</v>
      </c>
      <c r="AK83" s="227" t="str">
        <f>VLOOKUP($B83,'[14]Storm Surge'!$B$7:$T$222,I$1,FALSE)</f>
        <v>---</v>
      </c>
      <c r="AL83" s="228" t="str">
        <f>VLOOKUP($B83,'[14]Storm Surge'!$B$7:$T$222,J$1,FALSE)</f>
        <v>---</v>
      </c>
      <c r="AM83" s="224" t="str">
        <f>VLOOKUP($B83,'[14]Storm Surge'!$B$7:$T$222,K$1,FALSE)</f>
        <v>---</v>
      </c>
      <c r="AN83" s="224" t="str">
        <f>VLOOKUP($B83,'[14]Storm Surge'!$B$7:$T$222,L$1,FALSE)</f>
        <v>---</v>
      </c>
      <c r="AO83" s="227" t="str">
        <f>VLOOKUP($B83,'[14]Storm Surge'!$B$7:$T$222,M$1,FALSE)</f>
        <v>---</v>
      </c>
      <c r="AP83" s="228" t="str">
        <f>VLOOKUP($B83,'[14]Storm Surge'!$B$7:$T$222,N$1,FALSE)</f>
        <v>---</v>
      </c>
      <c r="AQ83" s="224" t="str">
        <f>VLOOKUP($B83,'[14]Storm Surge'!$B$7:$T$222,O$1,FALSE)</f>
        <v>---</v>
      </c>
      <c r="AR83" s="224" t="str">
        <f>VLOOKUP($B83,'[14]Storm Surge'!$B$7:$T$222,P$1,FALSE)</f>
        <v>---</v>
      </c>
      <c r="AS83" s="227" t="str">
        <f>VLOOKUP($B83,'[14]Storm Surge'!$B$7:$T$222,Q$1,FALSE)</f>
        <v>---</v>
      </c>
      <c r="AT83" s="228" t="str">
        <f>VLOOKUP($B83,'[14]Storm Surge'!$B$7:$T$222,R$1,FALSE)</f>
        <v>---</v>
      </c>
      <c r="AU83" s="224" t="str">
        <f>VLOOKUP($B83,'[14]Storm Surge'!$B$7:$T$222,S$1,FALSE)</f>
        <v>---</v>
      </c>
      <c r="AV83" s="229" t="str">
        <f>VLOOKUP($B83,'[14]Storm Surge'!$B$7:$T$222,T$1,FALSE)</f>
        <v>---</v>
      </c>
      <c r="AW83" s="223" t="str">
        <f>VLOOKUP($B83,[14]Tsunami!$B$7:$T$222,G$1,FALSE)</f>
        <v>---</v>
      </c>
      <c r="AX83" s="224" t="str">
        <f>VLOOKUP($B83,[14]Tsunami!$B$7:$T$222,H$1,FALSE)</f>
        <v>---</v>
      </c>
      <c r="AY83" s="227" t="str">
        <f>VLOOKUP($B83,[14]Tsunami!$B$7:$T$222,I$1,FALSE)</f>
        <v>---</v>
      </c>
      <c r="AZ83" s="228" t="str">
        <f>VLOOKUP($B83,[14]Tsunami!$B$7:$T$222,J$1,FALSE)</f>
        <v>---</v>
      </c>
      <c r="BA83" s="224" t="str">
        <f>VLOOKUP($B83,[14]Tsunami!$B$7:$T$222,K$1,FALSE)</f>
        <v>---</v>
      </c>
      <c r="BB83" s="224" t="str">
        <f>VLOOKUP($B83,[14]Tsunami!$B$7:$T$222,L$1,FALSE)</f>
        <v>---</v>
      </c>
      <c r="BC83" s="227" t="str">
        <f>VLOOKUP($B83,[14]Tsunami!$B$7:$T$222,M$1,FALSE)</f>
        <v>---</v>
      </c>
      <c r="BD83" s="228" t="str">
        <f>VLOOKUP($B83,[14]Tsunami!$B$7:$T$222,N$1,FALSE)</f>
        <v>---</v>
      </c>
      <c r="BE83" s="224" t="str">
        <f>VLOOKUP($B83,[14]Tsunami!$B$7:$T$222,O$1,FALSE)</f>
        <v>---</v>
      </c>
      <c r="BF83" s="224" t="str">
        <f>VLOOKUP($B83,[14]Tsunami!$B$7:$T$222,P$1,FALSE)</f>
        <v>---</v>
      </c>
      <c r="BG83" s="227" t="str">
        <f>VLOOKUP($B83,[14]Tsunami!$B$7:$T$222,Q$1,FALSE)</f>
        <v>---</v>
      </c>
      <c r="BH83" s="228" t="str">
        <f>VLOOKUP($B83,[14]Tsunami!$B$7:$T$222,R$1,FALSE)</f>
        <v>---</v>
      </c>
      <c r="BI83" s="224" t="str">
        <f>VLOOKUP($B83,[14]Tsunami!$B$7:$T$222,S$1,FALSE)</f>
        <v>---</v>
      </c>
      <c r="BJ83" s="229" t="str">
        <f>VLOOKUP($B83,[14]Tsunami!$B$7:$T$222,T$1,FALSE)</f>
        <v>---</v>
      </c>
      <c r="BK83" s="230">
        <f>IFERROR(VLOOKUP($B83,[14]Flood!$B$7:$T$169,G$1,FALSE),"")</f>
        <v>578.74368000000004</v>
      </c>
      <c r="BL83" s="231">
        <f>IFERROR(VLOOKUP($B83,[14]Flood!$B$7:$T$169,H$1,FALSE),"")</f>
        <v>0.78025140884946209</v>
      </c>
      <c r="BM83" s="232">
        <f>IFERROR(VLOOKUP($B83,[14]Flood!$B$7:$T$169,I$1,FALSE),"")</f>
        <v>1133.3725475200001</v>
      </c>
      <c r="BN83" s="233">
        <f>IFERROR(VLOOKUP($B83,[14]Flood!$B$7:$T$169,J$1,FALSE),"")</f>
        <v>1.5279916783778684</v>
      </c>
      <c r="BO83" s="231">
        <f>IFERROR(VLOOKUP($B83,[14]Flood!$B$7:$T$169,K$1,FALSE),"")</f>
        <v>1255.92205504</v>
      </c>
      <c r="BP83" s="231">
        <f>IFERROR(VLOOKUP($B83,[14]Flood!$B$7:$T$169,L$1,FALSE),"")</f>
        <v>1.6932106331598675</v>
      </c>
      <c r="BQ83" s="232">
        <f>IFERROR(VLOOKUP($B83,[14]Flood!$B$7:$T$169,M$1,FALSE),"")</f>
        <v>1493.8573548938739</v>
      </c>
      <c r="BR83" s="233">
        <f>IFERROR(VLOOKUP($B83,[14]Flood!$B$7:$T$169,N$1,FALSE),"")</f>
        <v>2.0139905558468922</v>
      </c>
      <c r="BS83" s="231">
        <f>IFERROR(VLOOKUP($B83,[14]Flood!$B$7:$T$169,O$1,FALSE),"")</f>
        <v>1511.5527542500754</v>
      </c>
      <c r="BT83" s="231">
        <f>IFERROR(VLOOKUP($B83,[14]Flood!$B$7:$T$169,P$1,FALSE),"")</f>
        <v>2.037847162415503</v>
      </c>
      <c r="BU83" s="232">
        <f>IFERROR(VLOOKUP($B83,[14]Flood!$B$7:$T$169,Q$1,FALSE),"")</f>
        <v>1546.9435529624786</v>
      </c>
      <c r="BV83" s="233">
        <f>IFERROR(VLOOKUP($B83,[14]Flood!$B$7:$T$169,R$1,FALSE),"")</f>
        <v>2.0855603755527254</v>
      </c>
      <c r="BW83" s="231">
        <f>IFERROR(VLOOKUP($B83,[14]Flood!$B$7:$T$169,S$1,FALSE),"")</f>
        <v>1582.3343516748819</v>
      </c>
      <c r="BX83" s="234">
        <f>IFERROR(VLOOKUP($B83,[14]Flood!$B$7:$T$169,T$1,FALSE),"")</f>
        <v>2.1332735886899479</v>
      </c>
    </row>
    <row r="84" spans="1:76" s="119" customFormat="1" ht="14">
      <c r="A84" s="235" t="str">
        <f>'AAL mundo '!A111</f>
        <v>Europe and Central Asia</v>
      </c>
      <c r="B84" s="236" t="str">
        <f>'AAL mundo '!B111</f>
        <v>GIB</v>
      </c>
      <c r="C84" s="236" t="str">
        <f>'AAL mundo '!C111</f>
        <v>Gibraltar</v>
      </c>
      <c r="D84" s="236" t="str">
        <f>'AAL mundo '!D111</f>
        <v/>
      </c>
      <c r="E84" s="237" t="str">
        <f>'AAL mundo '!E111</f>
        <v>N.D</v>
      </c>
      <c r="F84" s="222">
        <f>'AAL mundo '!F111</f>
        <v>4042.19</v>
      </c>
      <c r="G84" s="223">
        <f>VLOOKUP($B84,[14]Earthquake!$B$7:$T$222,G$1,FALSE)</f>
        <v>6.94</v>
      </c>
      <c r="H84" s="224">
        <f>VLOOKUP($B84,[14]Earthquake!$B$7:$T$222,H$1,FALSE)</f>
        <v>0.17</v>
      </c>
      <c r="I84" s="227">
        <f>VLOOKUP($B84,[14]Earthquake!$B$7:$T$222,I$1,FALSE)</f>
        <v>12.6</v>
      </c>
      <c r="J84" s="228">
        <f>VLOOKUP($B84,[14]Earthquake!$B$7:$T$222,J$1,FALSE)</f>
        <v>0.31</v>
      </c>
      <c r="K84" s="224">
        <f>VLOOKUP($B84,[14]Earthquake!$B$7:$T$222,K$1,FALSE)</f>
        <v>22.7</v>
      </c>
      <c r="L84" s="224">
        <f>VLOOKUP($B84,[14]Earthquake!$B$7:$T$222,L$1,FALSE)</f>
        <v>0.56000000000000005</v>
      </c>
      <c r="M84" s="227">
        <f>VLOOKUP($B84,[14]Earthquake!$B$7:$T$222,M$1,FALSE)</f>
        <v>51.98</v>
      </c>
      <c r="N84" s="228">
        <f>VLOOKUP($B84,[14]Earthquake!$B$7:$T$222,N$1,FALSE)</f>
        <v>1.29</v>
      </c>
      <c r="O84" s="224">
        <f>VLOOKUP($B84,[14]Earthquake!$B$7:$T$222,O$1,FALSE)</f>
        <v>93.48</v>
      </c>
      <c r="P84" s="224">
        <f>VLOOKUP($B84,[14]Earthquake!$B$7:$T$222,P$1,FALSE)</f>
        <v>2.31</v>
      </c>
      <c r="Q84" s="227">
        <f>VLOOKUP($B84,[14]Earthquake!$B$7:$T$222,Q$1,FALSE)</f>
        <v>169.97</v>
      </c>
      <c r="R84" s="228">
        <f>VLOOKUP($B84,[14]Earthquake!$B$7:$T$222,R$1,FALSE)</f>
        <v>4.2</v>
      </c>
      <c r="S84" s="224">
        <f>VLOOKUP($B84,[14]Earthquake!$B$7:$T$222,S$1,FALSE)</f>
        <v>240.56</v>
      </c>
      <c r="T84" s="229">
        <f>VLOOKUP($B84,[14]Earthquake!$B$7:$T$222,T$1,FALSE)</f>
        <v>5.95</v>
      </c>
      <c r="U84" s="223" t="str">
        <f>VLOOKUP($B84,[14]Wind!$B$7:$T$222,G$1,FALSE)</f>
        <v>---</v>
      </c>
      <c r="V84" s="224" t="str">
        <f>VLOOKUP($B84,[14]Wind!$B$7:$T$222,H$1,FALSE)</f>
        <v>---</v>
      </c>
      <c r="W84" s="227" t="str">
        <f>VLOOKUP($B84,[14]Wind!$B$7:$T$222,I$1,FALSE)</f>
        <v>---</v>
      </c>
      <c r="X84" s="228" t="str">
        <f>VLOOKUP($B84,[14]Wind!$B$7:$T$222,J$1,FALSE)</f>
        <v>---</v>
      </c>
      <c r="Y84" s="224" t="str">
        <f>VLOOKUP($B84,[14]Wind!$B$7:$T$222,K$1,FALSE)</f>
        <v>---</v>
      </c>
      <c r="Z84" s="224" t="str">
        <f>VLOOKUP($B84,[14]Wind!$B$7:$T$222,L$1,FALSE)</f>
        <v>---</v>
      </c>
      <c r="AA84" s="227" t="str">
        <f>VLOOKUP($B84,[14]Wind!$B$7:$T$222,M$1,FALSE)</f>
        <v>---</v>
      </c>
      <c r="AB84" s="228" t="str">
        <f>VLOOKUP($B84,[14]Wind!$B$7:$T$222,N$1,FALSE)</f>
        <v>---</v>
      </c>
      <c r="AC84" s="224" t="str">
        <f>VLOOKUP($B84,[14]Wind!$B$7:$T$222,O$1,FALSE)</f>
        <v>---</v>
      </c>
      <c r="AD84" s="224" t="str">
        <f>VLOOKUP($B84,[14]Wind!$B$7:$T$222,P$1,FALSE)</f>
        <v>---</v>
      </c>
      <c r="AE84" s="227" t="str">
        <f>VLOOKUP($B84,[14]Wind!$B$7:$T$222,Q$1,FALSE)</f>
        <v>---</v>
      </c>
      <c r="AF84" s="228" t="str">
        <f>VLOOKUP($B84,[14]Wind!$B$7:$T$222,R$1,FALSE)</f>
        <v>---</v>
      </c>
      <c r="AG84" s="224" t="str">
        <f>VLOOKUP($B84,[14]Wind!$B$7:$T$222,S$1,FALSE)</f>
        <v>---</v>
      </c>
      <c r="AH84" s="229" t="str">
        <f>VLOOKUP($B84,[14]Wind!$B$7:$T$222,T$1,FALSE)</f>
        <v>---</v>
      </c>
      <c r="AI84" s="223" t="str">
        <f>VLOOKUP($B84,'[14]Storm Surge'!$B$7:$T$222,G$1,FALSE)</f>
        <v>---</v>
      </c>
      <c r="AJ84" s="224" t="str">
        <f>VLOOKUP($B84,'[14]Storm Surge'!$B$7:$T$222,H$1,FALSE)</f>
        <v>---</v>
      </c>
      <c r="AK84" s="227" t="str">
        <f>VLOOKUP($B84,'[14]Storm Surge'!$B$7:$T$222,I$1,FALSE)</f>
        <v>---</v>
      </c>
      <c r="AL84" s="228" t="str">
        <f>VLOOKUP($B84,'[14]Storm Surge'!$B$7:$T$222,J$1,FALSE)</f>
        <v>---</v>
      </c>
      <c r="AM84" s="224" t="str">
        <f>VLOOKUP($B84,'[14]Storm Surge'!$B$7:$T$222,K$1,FALSE)</f>
        <v>---</v>
      </c>
      <c r="AN84" s="224" t="str">
        <f>VLOOKUP($B84,'[14]Storm Surge'!$B$7:$T$222,L$1,FALSE)</f>
        <v>---</v>
      </c>
      <c r="AO84" s="227" t="str">
        <f>VLOOKUP($B84,'[14]Storm Surge'!$B$7:$T$222,M$1,FALSE)</f>
        <v>---</v>
      </c>
      <c r="AP84" s="228" t="str">
        <f>VLOOKUP($B84,'[14]Storm Surge'!$B$7:$T$222,N$1,FALSE)</f>
        <v>---</v>
      </c>
      <c r="AQ84" s="224" t="str">
        <f>VLOOKUP($B84,'[14]Storm Surge'!$B$7:$T$222,O$1,FALSE)</f>
        <v>---</v>
      </c>
      <c r="AR84" s="224" t="str">
        <f>VLOOKUP($B84,'[14]Storm Surge'!$B$7:$T$222,P$1,FALSE)</f>
        <v>---</v>
      </c>
      <c r="AS84" s="227" t="str">
        <f>VLOOKUP($B84,'[14]Storm Surge'!$B$7:$T$222,Q$1,FALSE)</f>
        <v>---</v>
      </c>
      <c r="AT84" s="228" t="str">
        <f>VLOOKUP($B84,'[14]Storm Surge'!$B$7:$T$222,R$1,FALSE)</f>
        <v>---</v>
      </c>
      <c r="AU84" s="224" t="str">
        <f>VLOOKUP($B84,'[14]Storm Surge'!$B$7:$T$222,S$1,FALSE)</f>
        <v>---</v>
      </c>
      <c r="AV84" s="229" t="str">
        <f>VLOOKUP($B84,'[14]Storm Surge'!$B$7:$T$222,T$1,FALSE)</f>
        <v>---</v>
      </c>
      <c r="AW84" s="223" t="str">
        <f>VLOOKUP($B84,[14]Tsunami!$B$7:$T$222,G$1,FALSE)</f>
        <v>---</v>
      </c>
      <c r="AX84" s="224" t="str">
        <f>VLOOKUP($B84,[14]Tsunami!$B$7:$T$222,H$1,FALSE)</f>
        <v>---</v>
      </c>
      <c r="AY84" s="227" t="str">
        <f>VLOOKUP($B84,[14]Tsunami!$B$7:$T$222,I$1,FALSE)</f>
        <v>---</v>
      </c>
      <c r="AZ84" s="228" t="str">
        <f>VLOOKUP($B84,[14]Tsunami!$B$7:$T$222,J$1,FALSE)</f>
        <v>---</v>
      </c>
      <c r="BA84" s="224" t="str">
        <f>VLOOKUP($B84,[14]Tsunami!$B$7:$T$222,K$1,FALSE)</f>
        <v>---</v>
      </c>
      <c r="BB84" s="224" t="str">
        <f>VLOOKUP($B84,[14]Tsunami!$B$7:$T$222,L$1,FALSE)</f>
        <v>---</v>
      </c>
      <c r="BC84" s="227" t="str">
        <f>VLOOKUP($B84,[14]Tsunami!$B$7:$T$222,M$1,FALSE)</f>
        <v>---</v>
      </c>
      <c r="BD84" s="228" t="str">
        <f>VLOOKUP($B84,[14]Tsunami!$B$7:$T$222,N$1,FALSE)</f>
        <v>---</v>
      </c>
      <c r="BE84" s="224" t="str">
        <f>VLOOKUP($B84,[14]Tsunami!$B$7:$T$222,O$1,FALSE)</f>
        <v>---</v>
      </c>
      <c r="BF84" s="224" t="str">
        <f>VLOOKUP($B84,[14]Tsunami!$B$7:$T$222,P$1,FALSE)</f>
        <v>---</v>
      </c>
      <c r="BG84" s="227" t="str">
        <f>VLOOKUP($B84,[14]Tsunami!$B$7:$T$222,Q$1,FALSE)</f>
        <v>---</v>
      </c>
      <c r="BH84" s="228" t="str">
        <f>VLOOKUP($B84,[14]Tsunami!$B$7:$T$222,R$1,FALSE)</f>
        <v>---</v>
      </c>
      <c r="BI84" s="224" t="str">
        <f>VLOOKUP($B84,[14]Tsunami!$B$7:$T$222,S$1,FALSE)</f>
        <v>---</v>
      </c>
      <c r="BJ84" s="229" t="str">
        <f>VLOOKUP($B84,[14]Tsunami!$B$7:$T$222,T$1,FALSE)</f>
        <v>---</v>
      </c>
      <c r="BK84" s="230" t="str">
        <f>IFERROR(VLOOKUP($B84,[14]Flood!$B$7:$T$169,G$1,FALSE),"")</f>
        <v/>
      </c>
      <c r="BL84" s="231" t="str">
        <f>IFERROR(VLOOKUP($B84,[14]Flood!$B$7:$T$169,H$1,FALSE),"")</f>
        <v/>
      </c>
      <c r="BM84" s="232" t="str">
        <f>IFERROR(VLOOKUP($B84,[14]Flood!$B$7:$T$169,I$1,FALSE),"")</f>
        <v/>
      </c>
      <c r="BN84" s="233" t="str">
        <f>IFERROR(VLOOKUP($B84,[14]Flood!$B$7:$T$169,J$1,FALSE),"")</f>
        <v/>
      </c>
      <c r="BO84" s="231" t="str">
        <f>IFERROR(VLOOKUP($B84,[14]Flood!$B$7:$T$169,K$1,FALSE),"")</f>
        <v/>
      </c>
      <c r="BP84" s="231" t="str">
        <f>IFERROR(VLOOKUP($B84,[14]Flood!$B$7:$T$169,L$1,FALSE),"")</f>
        <v/>
      </c>
      <c r="BQ84" s="232" t="str">
        <f>IFERROR(VLOOKUP($B84,[14]Flood!$B$7:$T$169,M$1,FALSE),"")</f>
        <v/>
      </c>
      <c r="BR84" s="233" t="str">
        <f>IFERROR(VLOOKUP($B84,[14]Flood!$B$7:$T$169,N$1,FALSE),"")</f>
        <v/>
      </c>
      <c r="BS84" s="231" t="str">
        <f>IFERROR(VLOOKUP($B84,[14]Flood!$B$7:$T$169,O$1,FALSE),"")</f>
        <v/>
      </c>
      <c r="BT84" s="231" t="str">
        <f>IFERROR(VLOOKUP($B84,[14]Flood!$B$7:$T$169,P$1,FALSE),"")</f>
        <v/>
      </c>
      <c r="BU84" s="232" t="str">
        <f>IFERROR(VLOOKUP($B84,[14]Flood!$B$7:$T$169,Q$1,FALSE),"")</f>
        <v/>
      </c>
      <c r="BV84" s="233" t="str">
        <f>IFERROR(VLOOKUP($B84,[14]Flood!$B$7:$T$169,R$1,FALSE),"")</f>
        <v/>
      </c>
      <c r="BW84" s="231" t="str">
        <f>IFERROR(VLOOKUP($B84,[14]Flood!$B$7:$T$169,S$1,FALSE),"")</f>
        <v/>
      </c>
      <c r="BX84" s="234" t="str">
        <f>IFERROR(VLOOKUP($B84,[14]Flood!$B$7:$T$169,T$1,FALSE),"")</f>
        <v/>
      </c>
    </row>
    <row r="85" spans="1:76" s="119" customFormat="1" ht="14">
      <c r="A85" s="235" t="str">
        <f>'AAL mundo '!A112</f>
        <v>Europe and Central Asia</v>
      </c>
      <c r="B85" s="236" t="str">
        <f>'AAL mundo '!B112</f>
        <v>GRC</v>
      </c>
      <c r="C85" s="236" t="str">
        <f>'AAL mundo '!C112</f>
        <v>Greece</v>
      </c>
      <c r="D85" s="236" t="str">
        <f>'AAL mundo '!D112</f>
        <v/>
      </c>
      <c r="E85" s="237" t="str">
        <f>'AAL mundo '!E112</f>
        <v>High income: OECD</v>
      </c>
      <c r="F85" s="222">
        <f>'AAL mundo '!F112</f>
        <v>1181280</v>
      </c>
      <c r="G85" s="223">
        <f>VLOOKUP($B85,[14]Earthquake!$B$7:$T$222,G$1,FALSE)</f>
        <v>13157.33</v>
      </c>
      <c r="H85" s="224">
        <f>VLOOKUP($B85,[14]Earthquake!$B$7:$T$222,H$1,FALSE)</f>
        <v>1.1100000000000001</v>
      </c>
      <c r="I85" s="227">
        <f>VLOOKUP($B85,[14]Earthquake!$B$7:$T$222,I$1,FALSE)</f>
        <v>26571.55</v>
      </c>
      <c r="J85" s="228">
        <f>VLOOKUP($B85,[14]Earthquake!$B$7:$T$222,J$1,FALSE)</f>
        <v>2.25</v>
      </c>
      <c r="K85" s="224">
        <f>VLOOKUP($B85,[14]Earthquake!$B$7:$T$222,K$1,FALSE)</f>
        <v>42768.44</v>
      </c>
      <c r="L85" s="224">
        <f>VLOOKUP($B85,[14]Earthquake!$B$7:$T$222,L$1,FALSE)</f>
        <v>3.62</v>
      </c>
      <c r="M85" s="227">
        <f>VLOOKUP($B85,[14]Earthquake!$B$7:$T$222,M$1,FALSE)</f>
        <v>70638.710000000006</v>
      </c>
      <c r="N85" s="228">
        <f>VLOOKUP($B85,[14]Earthquake!$B$7:$T$222,N$1,FALSE)</f>
        <v>5.98</v>
      </c>
      <c r="O85" s="224">
        <f>VLOOKUP($B85,[14]Earthquake!$B$7:$T$222,O$1,FALSE)</f>
        <v>96312.47</v>
      </c>
      <c r="P85" s="224">
        <f>VLOOKUP($B85,[14]Earthquake!$B$7:$T$222,P$1,FALSE)</f>
        <v>8.15</v>
      </c>
      <c r="Q85" s="227">
        <f>VLOOKUP($B85,[14]Earthquake!$B$7:$T$222,Q$1,FALSE)</f>
        <v>123419.21</v>
      </c>
      <c r="R85" s="228">
        <f>VLOOKUP($B85,[14]Earthquake!$B$7:$T$222,R$1,FALSE)</f>
        <v>10.45</v>
      </c>
      <c r="S85" s="224">
        <f>VLOOKUP($B85,[14]Earthquake!$B$7:$T$222,S$1,FALSE)</f>
        <v>138723.69</v>
      </c>
      <c r="T85" s="229">
        <f>VLOOKUP($B85,[14]Earthquake!$B$7:$T$222,T$1,FALSE)</f>
        <v>11.74</v>
      </c>
      <c r="U85" s="223" t="str">
        <f>VLOOKUP($B85,[14]Wind!$B$7:$T$222,G$1,FALSE)</f>
        <v>---</v>
      </c>
      <c r="V85" s="224" t="str">
        <f>VLOOKUP($B85,[14]Wind!$B$7:$T$222,H$1,FALSE)</f>
        <v>---</v>
      </c>
      <c r="W85" s="227" t="str">
        <f>VLOOKUP($B85,[14]Wind!$B$7:$T$222,I$1,FALSE)</f>
        <v>---</v>
      </c>
      <c r="X85" s="228" t="str">
        <f>VLOOKUP($B85,[14]Wind!$B$7:$T$222,J$1,FALSE)</f>
        <v>---</v>
      </c>
      <c r="Y85" s="224" t="str">
        <f>VLOOKUP($B85,[14]Wind!$B$7:$T$222,K$1,FALSE)</f>
        <v>---</v>
      </c>
      <c r="Z85" s="224" t="str">
        <f>VLOOKUP($B85,[14]Wind!$B$7:$T$222,L$1,FALSE)</f>
        <v>---</v>
      </c>
      <c r="AA85" s="227" t="str">
        <f>VLOOKUP($B85,[14]Wind!$B$7:$T$222,M$1,FALSE)</f>
        <v>---</v>
      </c>
      <c r="AB85" s="228" t="str">
        <f>VLOOKUP($B85,[14]Wind!$B$7:$T$222,N$1,FALSE)</f>
        <v>---</v>
      </c>
      <c r="AC85" s="224" t="str">
        <f>VLOOKUP($B85,[14]Wind!$B$7:$T$222,O$1,FALSE)</f>
        <v>---</v>
      </c>
      <c r="AD85" s="224" t="str">
        <f>VLOOKUP($B85,[14]Wind!$B$7:$T$222,P$1,FALSE)</f>
        <v>---</v>
      </c>
      <c r="AE85" s="227" t="str">
        <f>VLOOKUP($B85,[14]Wind!$B$7:$T$222,Q$1,FALSE)</f>
        <v>---</v>
      </c>
      <c r="AF85" s="228" t="str">
        <f>VLOOKUP($B85,[14]Wind!$B$7:$T$222,R$1,FALSE)</f>
        <v>---</v>
      </c>
      <c r="AG85" s="224" t="str">
        <f>VLOOKUP($B85,[14]Wind!$B$7:$T$222,S$1,FALSE)</f>
        <v>---</v>
      </c>
      <c r="AH85" s="229" t="str">
        <f>VLOOKUP($B85,[14]Wind!$B$7:$T$222,T$1,FALSE)</f>
        <v>---</v>
      </c>
      <c r="AI85" s="223" t="str">
        <f>VLOOKUP($B85,'[14]Storm Surge'!$B$7:$T$222,G$1,FALSE)</f>
        <v>---</v>
      </c>
      <c r="AJ85" s="224" t="str">
        <f>VLOOKUP($B85,'[14]Storm Surge'!$B$7:$T$222,H$1,FALSE)</f>
        <v>---</v>
      </c>
      <c r="AK85" s="227" t="str">
        <f>VLOOKUP($B85,'[14]Storm Surge'!$B$7:$T$222,I$1,FALSE)</f>
        <v>---</v>
      </c>
      <c r="AL85" s="228" t="str">
        <f>VLOOKUP($B85,'[14]Storm Surge'!$B$7:$T$222,J$1,FALSE)</f>
        <v>---</v>
      </c>
      <c r="AM85" s="224" t="str">
        <f>VLOOKUP($B85,'[14]Storm Surge'!$B$7:$T$222,K$1,FALSE)</f>
        <v>---</v>
      </c>
      <c r="AN85" s="224" t="str">
        <f>VLOOKUP($B85,'[14]Storm Surge'!$B$7:$T$222,L$1,FALSE)</f>
        <v>---</v>
      </c>
      <c r="AO85" s="227" t="str">
        <f>VLOOKUP($B85,'[14]Storm Surge'!$B$7:$T$222,M$1,FALSE)</f>
        <v>---</v>
      </c>
      <c r="AP85" s="228" t="str">
        <f>VLOOKUP($B85,'[14]Storm Surge'!$B$7:$T$222,N$1,FALSE)</f>
        <v>---</v>
      </c>
      <c r="AQ85" s="224" t="str">
        <f>VLOOKUP($B85,'[14]Storm Surge'!$B$7:$T$222,O$1,FALSE)</f>
        <v>---</v>
      </c>
      <c r="AR85" s="224" t="str">
        <f>VLOOKUP($B85,'[14]Storm Surge'!$B$7:$T$222,P$1,FALSE)</f>
        <v>---</v>
      </c>
      <c r="AS85" s="227" t="str">
        <f>VLOOKUP($B85,'[14]Storm Surge'!$B$7:$T$222,Q$1,FALSE)</f>
        <v>---</v>
      </c>
      <c r="AT85" s="228" t="str">
        <f>VLOOKUP($B85,'[14]Storm Surge'!$B$7:$T$222,R$1,FALSE)</f>
        <v>---</v>
      </c>
      <c r="AU85" s="224" t="str">
        <f>VLOOKUP($B85,'[14]Storm Surge'!$B$7:$T$222,S$1,FALSE)</f>
        <v>---</v>
      </c>
      <c r="AV85" s="229" t="str">
        <f>VLOOKUP($B85,'[14]Storm Surge'!$B$7:$T$222,T$1,FALSE)</f>
        <v>---</v>
      </c>
      <c r="AW85" s="223" t="str">
        <f>VLOOKUP($B85,[14]Tsunami!$B$7:$T$222,G$1,FALSE)</f>
        <v>---</v>
      </c>
      <c r="AX85" s="224" t="str">
        <f>VLOOKUP($B85,[14]Tsunami!$B$7:$T$222,H$1,FALSE)</f>
        <v>---</v>
      </c>
      <c r="AY85" s="227" t="str">
        <f>VLOOKUP($B85,[14]Tsunami!$B$7:$T$222,I$1,FALSE)</f>
        <v>---</v>
      </c>
      <c r="AZ85" s="228" t="str">
        <f>VLOOKUP($B85,[14]Tsunami!$B$7:$T$222,J$1,FALSE)</f>
        <v>---</v>
      </c>
      <c r="BA85" s="224" t="str">
        <f>VLOOKUP($B85,[14]Tsunami!$B$7:$T$222,K$1,FALSE)</f>
        <v>---</v>
      </c>
      <c r="BB85" s="224" t="str">
        <f>VLOOKUP($B85,[14]Tsunami!$B$7:$T$222,L$1,FALSE)</f>
        <v>---</v>
      </c>
      <c r="BC85" s="227" t="str">
        <f>VLOOKUP($B85,[14]Tsunami!$B$7:$T$222,M$1,FALSE)</f>
        <v>---</v>
      </c>
      <c r="BD85" s="228" t="str">
        <f>VLOOKUP($B85,[14]Tsunami!$B$7:$T$222,N$1,FALSE)</f>
        <v>---</v>
      </c>
      <c r="BE85" s="224" t="str">
        <f>VLOOKUP($B85,[14]Tsunami!$B$7:$T$222,O$1,FALSE)</f>
        <v>---</v>
      </c>
      <c r="BF85" s="224" t="str">
        <f>VLOOKUP($B85,[14]Tsunami!$B$7:$T$222,P$1,FALSE)</f>
        <v>---</v>
      </c>
      <c r="BG85" s="227" t="str">
        <f>VLOOKUP($B85,[14]Tsunami!$B$7:$T$222,Q$1,FALSE)</f>
        <v>---</v>
      </c>
      <c r="BH85" s="228" t="str">
        <f>VLOOKUP($B85,[14]Tsunami!$B$7:$T$222,R$1,FALSE)</f>
        <v>---</v>
      </c>
      <c r="BI85" s="224" t="str">
        <f>VLOOKUP($B85,[14]Tsunami!$B$7:$T$222,S$1,FALSE)</f>
        <v>---</v>
      </c>
      <c r="BJ85" s="229" t="str">
        <f>VLOOKUP($B85,[14]Tsunami!$B$7:$T$222,T$1,FALSE)</f>
        <v>---</v>
      </c>
      <c r="BK85" s="230">
        <f>IFERROR(VLOOKUP($B85,[14]Flood!$B$7:$T$169,G$1,FALSE),"")</f>
        <v>172.87720930232558</v>
      </c>
      <c r="BL85" s="231">
        <f>IFERROR(VLOOKUP($B85,[14]Flood!$B$7:$T$169,H$1,FALSE),"")</f>
        <v>1.4634735989970676E-2</v>
      </c>
      <c r="BM85" s="232">
        <f>IFERROR(VLOOKUP($B85,[14]Flood!$B$7:$T$169,I$1,FALSE),"")</f>
        <v>452.11929253731341</v>
      </c>
      <c r="BN85" s="233">
        <f>IFERROR(VLOOKUP($B85,[14]Flood!$B$7:$T$169,J$1,FALSE),"")</f>
        <v>3.827367707379397E-2</v>
      </c>
      <c r="BO85" s="231">
        <f>IFERROR(VLOOKUP($B85,[14]Flood!$B$7:$T$169,K$1,FALSE),"")</f>
        <v>922.62027258437354</v>
      </c>
      <c r="BP85" s="231">
        <f>IFERROR(VLOOKUP($B85,[14]Flood!$B$7:$T$169,L$1,FALSE),"")</f>
        <v>7.8103436321987463E-2</v>
      </c>
      <c r="BQ85" s="232">
        <f>IFERROR(VLOOKUP($B85,[14]Flood!$B$7:$T$169,M$1,FALSE),"")</f>
        <v>1849.4733560356974</v>
      </c>
      <c r="BR85" s="233">
        <f>IFERROR(VLOOKUP($B85,[14]Flood!$B$7:$T$169,N$1,FALSE),"")</f>
        <v>0.1565651967387662</v>
      </c>
      <c r="BS85" s="231">
        <f>IFERROR(VLOOKUP($B85,[14]Flood!$B$7:$T$169,O$1,FALSE),"")</f>
        <v>2131.1840145113888</v>
      </c>
      <c r="BT85" s="231">
        <f>IFERROR(VLOOKUP($B85,[14]Flood!$B$7:$T$169,P$1,FALSE),"")</f>
        <v>0.18041311242985481</v>
      </c>
      <c r="BU85" s="232">
        <f>IFERROR(VLOOKUP($B85,[14]Flood!$B$7:$T$169,Q$1,FALSE),"")</f>
        <v>2519.9011439929327</v>
      </c>
      <c r="BV85" s="233">
        <f>IFERROR(VLOOKUP($B85,[14]Flood!$B$7:$T$169,R$1,FALSE),"")</f>
        <v>0.21331954693154312</v>
      </c>
      <c r="BW85" s="231">
        <f>IFERROR(VLOOKUP($B85,[14]Flood!$B$7:$T$169,S$1,FALSE),"")</f>
        <v>2546.1436771201415</v>
      </c>
      <c r="BX85" s="234">
        <f>IFERROR(VLOOKUP($B85,[14]Flood!$B$7:$T$169,T$1,FALSE),"")</f>
        <v>0.2155410806176471</v>
      </c>
    </row>
    <row r="86" spans="1:76" s="119" customFormat="1" ht="14">
      <c r="A86" s="235" t="str">
        <f>'AAL mundo '!A113</f>
        <v>LAC</v>
      </c>
      <c r="B86" s="236" t="str">
        <f>'AAL mundo '!B113</f>
        <v>GRD</v>
      </c>
      <c r="C86" s="236" t="str">
        <f>'AAL mundo '!C113</f>
        <v>Grenada</v>
      </c>
      <c r="D86" s="236" t="str">
        <f>'AAL mundo '!D113</f>
        <v>SIDS</v>
      </c>
      <c r="E86" s="237" t="str">
        <f>'AAL mundo '!E113</f>
        <v>Upper middle income</v>
      </c>
      <c r="F86" s="222">
        <f>'AAL mundo '!F113</f>
        <v>4536.1899999999996</v>
      </c>
      <c r="G86" s="223">
        <f>VLOOKUP($B86,[14]Earthquake!$B$7:$T$222,G$1,FALSE)</f>
        <v>18.09</v>
      </c>
      <c r="H86" s="224">
        <f>VLOOKUP($B86,[14]Earthquake!$B$7:$T$222,H$1,FALSE)</f>
        <v>0.4</v>
      </c>
      <c r="I86" s="227">
        <f>VLOOKUP($B86,[14]Earthquake!$B$7:$T$222,I$1,FALSE)</f>
        <v>71.989999999999995</v>
      </c>
      <c r="J86" s="228">
        <f>VLOOKUP($B86,[14]Earthquake!$B$7:$T$222,J$1,FALSE)</f>
        <v>1.59</v>
      </c>
      <c r="K86" s="224">
        <f>VLOOKUP($B86,[14]Earthquake!$B$7:$T$222,K$1,FALSE)</f>
        <v>171.6</v>
      </c>
      <c r="L86" s="224">
        <f>VLOOKUP($B86,[14]Earthquake!$B$7:$T$222,L$1,FALSE)</f>
        <v>3.78</v>
      </c>
      <c r="M86" s="227">
        <f>VLOOKUP($B86,[14]Earthquake!$B$7:$T$222,M$1,FALSE)</f>
        <v>401.47</v>
      </c>
      <c r="N86" s="228">
        <f>VLOOKUP($B86,[14]Earthquake!$B$7:$T$222,N$1,FALSE)</f>
        <v>8.85</v>
      </c>
      <c r="O86" s="224">
        <f>VLOOKUP($B86,[14]Earthquake!$B$7:$T$222,O$1,FALSE)</f>
        <v>628.04999999999995</v>
      </c>
      <c r="P86" s="224">
        <f>VLOOKUP($B86,[14]Earthquake!$B$7:$T$222,P$1,FALSE)</f>
        <v>13.85</v>
      </c>
      <c r="Q86" s="227">
        <f>VLOOKUP($B86,[14]Earthquake!$B$7:$T$222,Q$1,FALSE)</f>
        <v>885.52</v>
      </c>
      <c r="R86" s="228">
        <f>VLOOKUP($B86,[14]Earthquake!$B$7:$T$222,R$1,FALSE)</f>
        <v>19.52</v>
      </c>
      <c r="S86" s="224">
        <f>VLOOKUP($B86,[14]Earthquake!$B$7:$T$222,S$1,FALSE)</f>
        <v>1010.28</v>
      </c>
      <c r="T86" s="229">
        <f>VLOOKUP($B86,[14]Earthquake!$B$7:$T$222,T$1,FALSE)</f>
        <v>22.27</v>
      </c>
      <c r="U86" s="223">
        <f>VLOOKUP($B86,[14]Wind!$B$7:$T$222,G$1,FALSE)</f>
        <v>13.87</v>
      </c>
      <c r="V86" s="224">
        <f>VLOOKUP($B86,[14]Wind!$B$7:$T$222,H$1,FALSE)</f>
        <v>0.31</v>
      </c>
      <c r="W86" s="227">
        <f>VLOOKUP($B86,[14]Wind!$B$7:$T$222,I$1,FALSE)</f>
        <v>119.61</v>
      </c>
      <c r="X86" s="228">
        <f>VLOOKUP($B86,[14]Wind!$B$7:$T$222,J$1,FALSE)</f>
        <v>2.64</v>
      </c>
      <c r="Y86" s="224">
        <f>VLOOKUP($B86,[14]Wind!$B$7:$T$222,K$1,FALSE)</f>
        <v>258.81</v>
      </c>
      <c r="Z86" s="224">
        <f>VLOOKUP($B86,[14]Wind!$B$7:$T$222,L$1,FALSE)</f>
        <v>5.71</v>
      </c>
      <c r="AA86" s="227">
        <f>VLOOKUP($B86,[14]Wind!$B$7:$T$222,M$1,FALSE)</f>
        <v>753.58</v>
      </c>
      <c r="AB86" s="228">
        <f>VLOOKUP($B86,[14]Wind!$B$7:$T$222,N$1,FALSE)</f>
        <v>16.61</v>
      </c>
      <c r="AC86" s="224">
        <f>VLOOKUP($B86,[14]Wind!$B$7:$T$222,O$1,FALSE)</f>
        <v>915.64</v>
      </c>
      <c r="AD86" s="224">
        <f>VLOOKUP($B86,[14]Wind!$B$7:$T$222,P$1,FALSE)</f>
        <v>20.190000000000001</v>
      </c>
      <c r="AE86" s="227">
        <f>VLOOKUP($B86,[14]Wind!$B$7:$T$222,Q$1,FALSE)</f>
        <v>1011.88</v>
      </c>
      <c r="AF86" s="228">
        <f>VLOOKUP($B86,[14]Wind!$B$7:$T$222,R$1,FALSE)</f>
        <v>22.31</v>
      </c>
      <c r="AG86" s="224">
        <f>VLOOKUP($B86,[14]Wind!$B$7:$T$222,S$1,FALSE)</f>
        <v>1108.1199999999999</v>
      </c>
      <c r="AH86" s="229">
        <f>VLOOKUP($B86,[14]Wind!$B$7:$T$222,T$1,FALSE)</f>
        <v>24.43</v>
      </c>
      <c r="AI86" s="223">
        <f>VLOOKUP($B86,'[14]Storm Surge'!$B$7:$T$222,G$1,FALSE)</f>
        <v>19.850000000000001</v>
      </c>
      <c r="AJ86" s="224">
        <f>VLOOKUP($B86,'[14]Storm Surge'!$B$7:$T$222,H$1,FALSE)</f>
        <v>0.44</v>
      </c>
      <c r="AK86" s="227">
        <f>VLOOKUP($B86,'[14]Storm Surge'!$B$7:$T$222,I$1,FALSE)</f>
        <v>109.09</v>
      </c>
      <c r="AL86" s="228">
        <f>VLOOKUP($B86,'[14]Storm Surge'!$B$7:$T$222,J$1,FALSE)</f>
        <v>2.4</v>
      </c>
      <c r="AM86" s="224">
        <f>VLOOKUP($B86,'[14]Storm Surge'!$B$7:$T$222,K$1,FALSE)</f>
        <v>324.70999999999998</v>
      </c>
      <c r="AN86" s="224">
        <f>VLOOKUP($B86,'[14]Storm Surge'!$B$7:$T$222,L$1,FALSE)</f>
        <v>7.16</v>
      </c>
      <c r="AO86" s="227">
        <f>VLOOKUP($B86,'[14]Storm Surge'!$B$7:$T$222,M$1,FALSE)</f>
        <v>753.23</v>
      </c>
      <c r="AP86" s="228">
        <f>VLOOKUP($B86,'[14]Storm Surge'!$B$7:$T$222,N$1,FALSE)</f>
        <v>16.61</v>
      </c>
      <c r="AQ86" s="224">
        <f>VLOOKUP($B86,'[14]Storm Surge'!$B$7:$T$222,O$1,FALSE)</f>
        <v>921.68</v>
      </c>
      <c r="AR86" s="224">
        <f>VLOOKUP($B86,'[14]Storm Surge'!$B$7:$T$222,P$1,FALSE)</f>
        <v>20.32</v>
      </c>
      <c r="AS86" s="227">
        <f>VLOOKUP($B86,'[14]Storm Surge'!$B$7:$T$222,Q$1,FALSE)</f>
        <v>972.5</v>
      </c>
      <c r="AT86" s="228">
        <f>VLOOKUP($B86,'[14]Storm Surge'!$B$7:$T$222,R$1,FALSE)</f>
        <v>21.44</v>
      </c>
      <c r="AU86" s="224">
        <f>VLOOKUP($B86,'[14]Storm Surge'!$B$7:$T$222,S$1,FALSE)</f>
        <v>991.91</v>
      </c>
      <c r="AV86" s="229">
        <f>VLOOKUP($B86,'[14]Storm Surge'!$B$7:$T$222,T$1,FALSE)</f>
        <v>21.87</v>
      </c>
      <c r="AW86" s="223" t="str">
        <f>VLOOKUP($B86,[14]Tsunami!$B$7:$T$222,G$1,FALSE)</f>
        <v>---</v>
      </c>
      <c r="AX86" s="224" t="str">
        <f>VLOOKUP($B86,[14]Tsunami!$B$7:$T$222,H$1,FALSE)</f>
        <v>---</v>
      </c>
      <c r="AY86" s="227" t="str">
        <f>VLOOKUP($B86,[14]Tsunami!$B$7:$T$222,I$1,FALSE)</f>
        <v>---</v>
      </c>
      <c r="AZ86" s="228" t="str">
        <f>VLOOKUP($B86,[14]Tsunami!$B$7:$T$222,J$1,FALSE)</f>
        <v>---</v>
      </c>
      <c r="BA86" s="224" t="str">
        <f>VLOOKUP($B86,[14]Tsunami!$B$7:$T$222,K$1,FALSE)</f>
        <v>---</v>
      </c>
      <c r="BB86" s="224" t="str">
        <f>VLOOKUP($B86,[14]Tsunami!$B$7:$T$222,L$1,FALSE)</f>
        <v>---</v>
      </c>
      <c r="BC86" s="227" t="str">
        <f>VLOOKUP($B86,[14]Tsunami!$B$7:$T$222,M$1,FALSE)</f>
        <v>---</v>
      </c>
      <c r="BD86" s="228" t="str">
        <f>VLOOKUP($B86,[14]Tsunami!$B$7:$T$222,N$1,FALSE)</f>
        <v>---</v>
      </c>
      <c r="BE86" s="224" t="str">
        <f>VLOOKUP($B86,[14]Tsunami!$B$7:$T$222,O$1,FALSE)</f>
        <v>---</v>
      </c>
      <c r="BF86" s="224" t="str">
        <f>VLOOKUP($B86,[14]Tsunami!$B$7:$T$222,P$1,FALSE)</f>
        <v>---</v>
      </c>
      <c r="BG86" s="227" t="str">
        <f>VLOOKUP($B86,[14]Tsunami!$B$7:$T$222,Q$1,FALSE)</f>
        <v>---</v>
      </c>
      <c r="BH86" s="228" t="str">
        <f>VLOOKUP($B86,[14]Tsunami!$B$7:$T$222,R$1,FALSE)</f>
        <v>---</v>
      </c>
      <c r="BI86" s="224" t="str">
        <f>VLOOKUP($B86,[14]Tsunami!$B$7:$T$222,S$1,FALSE)</f>
        <v>---</v>
      </c>
      <c r="BJ86" s="229" t="str">
        <f>VLOOKUP($B86,[14]Tsunami!$B$7:$T$222,T$1,FALSE)</f>
        <v>---</v>
      </c>
      <c r="BK86" s="230" t="str">
        <f>IFERROR(VLOOKUP($B86,[14]Flood!$B$7:$T$169,G$1,FALSE),"")</f>
        <v/>
      </c>
      <c r="BL86" s="231" t="str">
        <f>IFERROR(VLOOKUP($B86,[14]Flood!$B$7:$T$169,H$1,FALSE),"")</f>
        <v/>
      </c>
      <c r="BM86" s="232" t="str">
        <f>IFERROR(VLOOKUP($B86,[14]Flood!$B$7:$T$169,I$1,FALSE),"")</f>
        <v/>
      </c>
      <c r="BN86" s="233" t="str">
        <f>IFERROR(VLOOKUP($B86,[14]Flood!$B$7:$T$169,J$1,FALSE),"")</f>
        <v/>
      </c>
      <c r="BO86" s="231" t="str">
        <f>IFERROR(VLOOKUP($B86,[14]Flood!$B$7:$T$169,K$1,FALSE),"")</f>
        <v/>
      </c>
      <c r="BP86" s="231" t="str">
        <f>IFERROR(VLOOKUP($B86,[14]Flood!$B$7:$T$169,L$1,FALSE),"")</f>
        <v/>
      </c>
      <c r="BQ86" s="232" t="str">
        <f>IFERROR(VLOOKUP($B86,[14]Flood!$B$7:$T$169,M$1,FALSE),"")</f>
        <v/>
      </c>
      <c r="BR86" s="233" t="str">
        <f>IFERROR(VLOOKUP($B86,[14]Flood!$B$7:$T$169,N$1,FALSE),"")</f>
        <v/>
      </c>
      <c r="BS86" s="231" t="str">
        <f>IFERROR(VLOOKUP($B86,[14]Flood!$B$7:$T$169,O$1,FALSE),"")</f>
        <v/>
      </c>
      <c r="BT86" s="231" t="str">
        <f>IFERROR(VLOOKUP($B86,[14]Flood!$B$7:$T$169,P$1,FALSE),"")</f>
        <v/>
      </c>
      <c r="BU86" s="232" t="str">
        <f>IFERROR(VLOOKUP($B86,[14]Flood!$B$7:$T$169,Q$1,FALSE),"")</f>
        <v/>
      </c>
      <c r="BV86" s="233" t="str">
        <f>IFERROR(VLOOKUP($B86,[14]Flood!$B$7:$T$169,R$1,FALSE),"")</f>
        <v/>
      </c>
      <c r="BW86" s="231" t="str">
        <f>IFERROR(VLOOKUP($B86,[14]Flood!$B$7:$T$169,S$1,FALSE),"")</f>
        <v/>
      </c>
      <c r="BX86" s="234" t="str">
        <f>IFERROR(VLOOKUP($B86,[14]Flood!$B$7:$T$169,T$1,FALSE),"")</f>
        <v/>
      </c>
    </row>
    <row r="87" spans="1:76" s="119" customFormat="1" ht="14">
      <c r="A87" s="235" t="str">
        <f>'AAL mundo '!A114</f>
        <v>LAC</v>
      </c>
      <c r="B87" s="236" t="str">
        <f>'AAL mundo '!B114</f>
        <v>GLP</v>
      </c>
      <c r="C87" s="236" t="str">
        <f>'AAL mundo '!C114</f>
        <v>Guadeloupe</v>
      </c>
      <c r="D87" s="236" t="str">
        <f>'AAL mundo '!D114</f>
        <v>SIDS</v>
      </c>
      <c r="E87" s="237" t="str">
        <f>'AAL mundo '!E114</f>
        <v>N.D</v>
      </c>
      <c r="F87" s="222">
        <f>'AAL mundo '!F114</f>
        <v>41119.1</v>
      </c>
      <c r="G87" s="223">
        <f>VLOOKUP($B87,[14]Earthquake!$B$7:$T$222,G$1,FALSE)</f>
        <v>765.66</v>
      </c>
      <c r="H87" s="224">
        <f>VLOOKUP($B87,[14]Earthquake!$B$7:$T$222,H$1,FALSE)</f>
        <v>1.86</v>
      </c>
      <c r="I87" s="227">
        <f>VLOOKUP($B87,[14]Earthquake!$B$7:$T$222,I$1,FALSE)</f>
        <v>1919.23</v>
      </c>
      <c r="J87" s="228">
        <f>VLOOKUP($B87,[14]Earthquake!$B$7:$T$222,J$1,FALSE)</f>
        <v>4.67</v>
      </c>
      <c r="K87" s="224">
        <f>VLOOKUP($B87,[14]Earthquake!$B$7:$T$222,K$1,FALSE)</f>
        <v>3234.05</v>
      </c>
      <c r="L87" s="224">
        <f>VLOOKUP($B87,[14]Earthquake!$B$7:$T$222,L$1,FALSE)</f>
        <v>7.87</v>
      </c>
      <c r="M87" s="227">
        <f>VLOOKUP($B87,[14]Earthquake!$B$7:$T$222,M$1,FALSE)</f>
        <v>5448.45</v>
      </c>
      <c r="N87" s="228">
        <f>VLOOKUP($B87,[14]Earthquake!$B$7:$T$222,N$1,FALSE)</f>
        <v>13.25</v>
      </c>
      <c r="O87" s="224">
        <f>VLOOKUP($B87,[14]Earthquake!$B$7:$T$222,O$1,FALSE)</f>
        <v>7348</v>
      </c>
      <c r="P87" s="224">
        <f>VLOOKUP($B87,[14]Earthquake!$B$7:$T$222,P$1,FALSE)</f>
        <v>17.87</v>
      </c>
      <c r="Q87" s="227">
        <f>VLOOKUP($B87,[14]Earthquake!$B$7:$T$222,Q$1,FALSE)</f>
        <v>9158.08</v>
      </c>
      <c r="R87" s="228">
        <f>VLOOKUP($B87,[14]Earthquake!$B$7:$T$222,R$1,FALSE)</f>
        <v>22.27</v>
      </c>
      <c r="S87" s="224">
        <f>VLOOKUP($B87,[14]Earthquake!$B$7:$T$222,S$1,FALSE)</f>
        <v>10552.74</v>
      </c>
      <c r="T87" s="229">
        <f>VLOOKUP($B87,[14]Earthquake!$B$7:$T$222,T$1,FALSE)</f>
        <v>25.66</v>
      </c>
      <c r="U87" s="223">
        <f>VLOOKUP($B87,[14]Wind!$B$7:$T$222,G$1,FALSE)</f>
        <v>2161.1999999999998</v>
      </c>
      <c r="V87" s="224">
        <f>VLOOKUP($B87,[14]Wind!$B$7:$T$222,H$1,FALSE)</f>
        <v>5.26</v>
      </c>
      <c r="W87" s="227">
        <f>VLOOKUP($B87,[14]Wind!$B$7:$T$222,I$1,FALSE)</f>
        <v>10628.97</v>
      </c>
      <c r="X87" s="228">
        <f>VLOOKUP($B87,[14]Wind!$B$7:$T$222,J$1,FALSE)</f>
        <v>25.85</v>
      </c>
      <c r="Y87" s="224">
        <f>VLOOKUP($B87,[14]Wind!$B$7:$T$222,K$1,FALSE)</f>
        <v>15108.87</v>
      </c>
      <c r="Z87" s="224">
        <f>VLOOKUP($B87,[14]Wind!$B$7:$T$222,L$1,FALSE)</f>
        <v>36.74</v>
      </c>
      <c r="AA87" s="227">
        <f>VLOOKUP($B87,[14]Wind!$B$7:$T$222,M$1,FALSE)</f>
        <v>19213.25</v>
      </c>
      <c r="AB87" s="228">
        <f>VLOOKUP($B87,[14]Wind!$B$7:$T$222,N$1,FALSE)</f>
        <v>46.73</v>
      </c>
      <c r="AC87" s="224">
        <f>VLOOKUP($B87,[14]Wind!$B$7:$T$222,O$1,FALSE)</f>
        <v>21398.94</v>
      </c>
      <c r="AD87" s="224">
        <f>VLOOKUP($B87,[14]Wind!$B$7:$T$222,P$1,FALSE)</f>
        <v>52.04</v>
      </c>
      <c r="AE87" s="227">
        <f>VLOOKUP($B87,[14]Wind!$B$7:$T$222,Q$1,FALSE)</f>
        <v>24515.25</v>
      </c>
      <c r="AF87" s="228">
        <f>VLOOKUP($B87,[14]Wind!$B$7:$T$222,R$1,FALSE)</f>
        <v>59.62</v>
      </c>
      <c r="AG87" s="224">
        <f>VLOOKUP($B87,[14]Wind!$B$7:$T$222,S$1,FALSE)</f>
        <v>24567.71</v>
      </c>
      <c r="AH87" s="229">
        <f>VLOOKUP($B87,[14]Wind!$B$7:$T$222,T$1,FALSE)</f>
        <v>59.75</v>
      </c>
      <c r="AI87" s="223">
        <f>VLOOKUP($B87,'[14]Storm Surge'!$B$7:$T$222,G$1,FALSE)</f>
        <v>2111.91</v>
      </c>
      <c r="AJ87" s="224">
        <f>VLOOKUP($B87,'[14]Storm Surge'!$B$7:$T$222,H$1,FALSE)</f>
        <v>5.14</v>
      </c>
      <c r="AK87" s="227">
        <f>VLOOKUP($B87,'[14]Storm Surge'!$B$7:$T$222,I$1,FALSE)</f>
        <v>4628.3</v>
      </c>
      <c r="AL87" s="228">
        <f>VLOOKUP($B87,'[14]Storm Surge'!$B$7:$T$222,J$1,FALSE)</f>
        <v>11.26</v>
      </c>
      <c r="AM87" s="224">
        <f>VLOOKUP($B87,'[14]Storm Surge'!$B$7:$T$222,K$1,FALSE)</f>
        <v>5973.07</v>
      </c>
      <c r="AN87" s="224">
        <f>VLOOKUP($B87,'[14]Storm Surge'!$B$7:$T$222,L$1,FALSE)</f>
        <v>14.53</v>
      </c>
      <c r="AO87" s="227">
        <f>VLOOKUP($B87,'[14]Storm Surge'!$B$7:$T$222,M$1,FALSE)</f>
        <v>6945.34</v>
      </c>
      <c r="AP87" s="228">
        <f>VLOOKUP($B87,'[14]Storm Surge'!$B$7:$T$222,N$1,FALSE)</f>
        <v>16.89</v>
      </c>
      <c r="AQ87" s="224">
        <f>VLOOKUP($B87,'[14]Storm Surge'!$B$7:$T$222,O$1,FALSE)</f>
        <v>7560.2</v>
      </c>
      <c r="AR87" s="224">
        <f>VLOOKUP($B87,'[14]Storm Surge'!$B$7:$T$222,P$1,FALSE)</f>
        <v>18.39</v>
      </c>
      <c r="AS87" s="227">
        <f>VLOOKUP($B87,'[14]Storm Surge'!$B$7:$T$222,Q$1,FALSE)</f>
        <v>7560.85</v>
      </c>
      <c r="AT87" s="228">
        <f>VLOOKUP($B87,'[14]Storm Surge'!$B$7:$T$222,R$1,FALSE)</f>
        <v>18.39</v>
      </c>
      <c r="AU87" s="224">
        <f>VLOOKUP($B87,'[14]Storm Surge'!$B$7:$T$222,S$1,FALSE)</f>
        <v>7561.51</v>
      </c>
      <c r="AV87" s="229">
        <f>VLOOKUP($B87,'[14]Storm Surge'!$B$7:$T$222,T$1,FALSE)</f>
        <v>18.39</v>
      </c>
      <c r="AW87" s="223" t="str">
        <f>VLOOKUP($B87,[14]Tsunami!$B$7:$T$222,G$1,FALSE)</f>
        <v>---</v>
      </c>
      <c r="AX87" s="224" t="str">
        <f>VLOOKUP($B87,[14]Tsunami!$B$7:$T$222,H$1,FALSE)</f>
        <v>---</v>
      </c>
      <c r="AY87" s="227" t="str">
        <f>VLOOKUP($B87,[14]Tsunami!$B$7:$T$222,I$1,FALSE)</f>
        <v>---</v>
      </c>
      <c r="AZ87" s="228" t="str">
        <f>VLOOKUP($B87,[14]Tsunami!$B$7:$T$222,J$1,FALSE)</f>
        <v>---</v>
      </c>
      <c r="BA87" s="224" t="str">
        <f>VLOOKUP($B87,[14]Tsunami!$B$7:$T$222,K$1,FALSE)</f>
        <v>---</v>
      </c>
      <c r="BB87" s="224" t="str">
        <f>VLOOKUP($B87,[14]Tsunami!$B$7:$T$222,L$1,FALSE)</f>
        <v>---</v>
      </c>
      <c r="BC87" s="227">
        <f>VLOOKUP($B87,[14]Tsunami!$B$7:$T$222,M$1,FALSE)</f>
        <v>0.91</v>
      </c>
      <c r="BD87" s="228">
        <f>VLOOKUP($B87,[14]Tsunami!$B$7:$T$222,N$1,FALSE)</f>
        <v>0</v>
      </c>
      <c r="BE87" s="224">
        <f>VLOOKUP($B87,[14]Tsunami!$B$7:$T$222,O$1,FALSE)</f>
        <v>19.350000000000001</v>
      </c>
      <c r="BF87" s="224">
        <f>VLOOKUP($B87,[14]Tsunami!$B$7:$T$222,P$1,FALSE)</f>
        <v>0.05</v>
      </c>
      <c r="BG87" s="227">
        <f>VLOOKUP($B87,[14]Tsunami!$B$7:$T$222,Q$1,FALSE)</f>
        <v>55.2</v>
      </c>
      <c r="BH87" s="228">
        <f>VLOOKUP($B87,[14]Tsunami!$B$7:$T$222,R$1,FALSE)</f>
        <v>0.13</v>
      </c>
      <c r="BI87" s="224">
        <f>VLOOKUP($B87,[14]Tsunami!$B$7:$T$222,S$1,FALSE)</f>
        <v>78.69</v>
      </c>
      <c r="BJ87" s="229">
        <f>VLOOKUP($B87,[14]Tsunami!$B$7:$T$222,T$1,FALSE)</f>
        <v>0.19</v>
      </c>
      <c r="BK87" s="230" t="str">
        <f>IFERROR(VLOOKUP($B87,[14]Flood!$B$7:$T$169,G$1,FALSE),"")</f>
        <v/>
      </c>
      <c r="BL87" s="231" t="str">
        <f>IFERROR(VLOOKUP($B87,[14]Flood!$B$7:$T$169,H$1,FALSE),"")</f>
        <v/>
      </c>
      <c r="BM87" s="232" t="str">
        <f>IFERROR(VLOOKUP($B87,[14]Flood!$B$7:$T$169,I$1,FALSE),"")</f>
        <v/>
      </c>
      <c r="BN87" s="233" t="str">
        <f>IFERROR(VLOOKUP($B87,[14]Flood!$B$7:$T$169,J$1,FALSE),"")</f>
        <v/>
      </c>
      <c r="BO87" s="231" t="str">
        <f>IFERROR(VLOOKUP($B87,[14]Flood!$B$7:$T$169,K$1,FALSE),"")</f>
        <v/>
      </c>
      <c r="BP87" s="231" t="str">
        <f>IFERROR(VLOOKUP($B87,[14]Flood!$B$7:$T$169,L$1,FALSE),"")</f>
        <v/>
      </c>
      <c r="BQ87" s="232" t="str">
        <f>IFERROR(VLOOKUP($B87,[14]Flood!$B$7:$T$169,M$1,FALSE),"")</f>
        <v/>
      </c>
      <c r="BR87" s="233" t="str">
        <f>IFERROR(VLOOKUP($B87,[14]Flood!$B$7:$T$169,N$1,FALSE),"")</f>
        <v/>
      </c>
      <c r="BS87" s="231" t="str">
        <f>IFERROR(VLOOKUP($B87,[14]Flood!$B$7:$T$169,O$1,FALSE),"")</f>
        <v/>
      </c>
      <c r="BT87" s="231" t="str">
        <f>IFERROR(VLOOKUP($B87,[14]Flood!$B$7:$T$169,P$1,FALSE),"")</f>
        <v/>
      </c>
      <c r="BU87" s="232" t="str">
        <f>IFERROR(VLOOKUP($B87,[14]Flood!$B$7:$T$169,Q$1,FALSE),"")</f>
        <v/>
      </c>
      <c r="BV87" s="233" t="str">
        <f>IFERROR(VLOOKUP($B87,[14]Flood!$B$7:$T$169,R$1,FALSE),"")</f>
        <v/>
      </c>
      <c r="BW87" s="231" t="str">
        <f>IFERROR(VLOOKUP($B87,[14]Flood!$B$7:$T$169,S$1,FALSE),"")</f>
        <v/>
      </c>
      <c r="BX87" s="234" t="str">
        <f>IFERROR(VLOOKUP($B87,[14]Flood!$B$7:$T$169,T$1,FALSE),"")</f>
        <v/>
      </c>
    </row>
    <row r="88" spans="1:76" s="119" customFormat="1" ht="14">
      <c r="A88" s="235" t="str">
        <f>'AAL mundo '!A115</f>
        <v>LAC</v>
      </c>
      <c r="B88" s="236" t="str">
        <f>'AAL mundo '!B115</f>
        <v>GTM</v>
      </c>
      <c r="C88" s="236" t="str">
        <f>'AAL mundo '!C115</f>
        <v>Guatemala</v>
      </c>
      <c r="D88" s="236" t="str">
        <f>'AAL mundo '!D115</f>
        <v/>
      </c>
      <c r="E88" s="237" t="str">
        <f>'AAL mundo '!E115</f>
        <v>Lower middle income</v>
      </c>
      <c r="F88" s="222">
        <f>'AAL mundo '!F115</f>
        <v>172912</v>
      </c>
      <c r="G88" s="223">
        <f>VLOOKUP($B88,[14]Earthquake!$B$7:$T$222,G$1,FALSE)</f>
        <v>1669.17</v>
      </c>
      <c r="H88" s="224">
        <f>VLOOKUP($B88,[14]Earthquake!$B$7:$T$222,H$1,FALSE)</f>
        <v>0.97</v>
      </c>
      <c r="I88" s="227">
        <f>VLOOKUP($B88,[14]Earthquake!$B$7:$T$222,I$1,FALSE)</f>
        <v>2934.1</v>
      </c>
      <c r="J88" s="228">
        <f>VLOOKUP($B88,[14]Earthquake!$B$7:$T$222,J$1,FALSE)</f>
        <v>1.7</v>
      </c>
      <c r="K88" s="224">
        <f>VLOOKUP($B88,[14]Earthquake!$B$7:$T$222,K$1,FALSE)</f>
        <v>4199.25</v>
      </c>
      <c r="L88" s="224">
        <f>VLOOKUP($B88,[14]Earthquake!$B$7:$T$222,L$1,FALSE)</f>
        <v>2.4300000000000002</v>
      </c>
      <c r="M88" s="227">
        <f>VLOOKUP($B88,[14]Earthquake!$B$7:$T$222,M$1,FALSE)</f>
        <v>6424.36</v>
      </c>
      <c r="N88" s="228">
        <f>VLOOKUP($B88,[14]Earthquake!$B$7:$T$222,N$1,FALSE)</f>
        <v>3.72</v>
      </c>
      <c r="O88" s="224">
        <f>VLOOKUP($B88,[14]Earthquake!$B$7:$T$222,O$1,FALSE)</f>
        <v>8430.73</v>
      </c>
      <c r="P88" s="224">
        <f>VLOOKUP($B88,[14]Earthquake!$B$7:$T$222,P$1,FALSE)</f>
        <v>4.88</v>
      </c>
      <c r="Q88" s="227">
        <f>VLOOKUP($B88,[14]Earthquake!$B$7:$T$222,Q$1,FALSE)</f>
        <v>10588.35</v>
      </c>
      <c r="R88" s="228">
        <f>VLOOKUP($B88,[14]Earthquake!$B$7:$T$222,R$1,FALSE)</f>
        <v>6.12</v>
      </c>
      <c r="S88" s="224">
        <f>VLOOKUP($B88,[14]Earthquake!$B$7:$T$222,S$1,FALSE)</f>
        <v>11878.75</v>
      </c>
      <c r="T88" s="229">
        <f>VLOOKUP($B88,[14]Earthquake!$B$7:$T$222,T$1,FALSE)</f>
        <v>6.87</v>
      </c>
      <c r="U88" s="223" t="str">
        <f>VLOOKUP($B88,[14]Wind!$B$7:$T$222,G$1,FALSE)</f>
        <v>---</v>
      </c>
      <c r="V88" s="224" t="str">
        <f>VLOOKUP($B88,[14]Wind!$B$7:$T$222,H$1,FALSE)</f>
        <v>---</v>
      </c>
      <c r="W88" s="227" t="str">
        <f>VLOOKUP($B88,[14]Wind!$B$7:$T$222,I$1,FALSE)</f>
        <v>---</v>
      </c>
      <c r="X88" s="228" t="str">
        <f>VLOOKUP($B88,[14]Wind!$B$7:$T$222,J$1,FALSE)</f>
        <v>---</v>
      </c>
      <c r="Y88" s="224" t="str">
        <f>VLOOKUP($B88,[14]Wind!$B$7:$T$222,K$1,FALSE)</f>
        <v>---</v>
      </c>
      <c r="Z88" s="224" t="str">
        <f>VLOOKUP($B88,[14]Wind!$B$7:$T$222,L$1,FALSE)</f>
        <v>---</v>
      </c>
      <c r="AA88" s="227" t="str">
        <f>VLOOKUP($B88,[14]Wind!$B$7:$T$222,M$1,FALSE)</f>
        <v>---</v>
      </c>
      <c r="AB88" s="228" t="str">
        <f>VLOOKUP($B88,[14]Wind!$B$7:$T$222,N$1,FALSE)</f>
        <v>---</v>
      </c>
      <c r="AC88" s="224" t="str">
        <f>VLOOKUP($B88,[14]Wind!$B$7:$T$222,O$1,FALSE)</f>
        <v>---</v>
      </c>
      <c r="AD88" s="224" t="str">
        <f>VLOOKUP($B88,[14]Wind!$B$7:$T$222,P$1,FALSE)</f>
        <v>---</v>
      </c>
      <c r="AE88" s="227" t="str">
        <f>VLOOKUP($B88,[14]Wind!$B$7:$T$222,Q$1,FALSE)</f>
        <v>---</v>
      </c>
      <c r="AF88" s="228" t="str">
        <f>VLOOKUP($B88,[14]Wind!$B$7:$T$222,R$1,FALSE)</f>
        <v>---</v>
      </c>
      <c r="AG88" s="224" t="str">
        <f>VLOOKUP($B88,[14]Wind!$B$7:$T$222,S$1,FALSE)</f>
        <v>---</v>
      </c>
      <c r="AH88" s="229" t="str">
        <f>VLOOKUP($B88,[14]Wind!$B$7:$T$222,T$1,FALSE)</f>
        <v>---</v>
      </c>
      <c r="AI88" s="223" t="str">
        <f>VLOOKUP($B88,'[14]Storm Surge'!$B$7:$T$222,G$1,FALSE)</f>
        <v>---</v>
      </c>
      <c r="AJ88" s="224" t="str">
        <f>VLOOKUP($B88,'[14]Storm Surge'!$B$7:$T$222,H$1,FALSE)</f>
        <v>---</v>
      </c>
      <c r="AK88" s="227" t="str">
        <f>VLOOKUP($B88,'[14]Storm Surge'!$B$7:$T$222,I$1,FALSE)</f>
        <v>---</v>
      </c>
      <c r="AL88" s="228" t="str">
        <f>VLOOKUP($B88,'[14]Storm Surge'!$B$7:$T$222,J$1,FALSE)</f>
        <v>---</v>
      </c>
      <c r="AM88" s="224" t="str">
        <f>VLOOKUP($B88,'[14]Storm Surge'!$B$7:$T$222,K$1,FALSE)</f>
        <v>---</v>
      </c>
      <c r="AN88" s="224" t="str">
        <f>VLOOKUP($B88,'[14]Storm Surge'!$B$7:$T$222,L$1,FALSE)</f>
        <v>---</v>
      </c>
      <c r="AO88" s="227" t="str">
        <f>VLOOKUP($B88,'[14]Storm Surge'!$B$7:$T$222,M$1,FALSE)</f>
        <v>---</v>
      </c>
      <c r="AP88" s="228" t="str">
        <f>VLOOKUP($B88,'[14]Storm Surge'!$B$7:$T$222,N$1,FALSE)</f>
        <v>---</v>
      </c>
      <c r="AQ88" s="224" t="str">
        <f>VLOOKUP($B88,'[14]Storm Surge'!$B$7:$T$222,O$1,FALSE)</f>
        <v>---</v>
      </c>
      <c r="AR88" s="224" t="str">
        <f>VLOOKUP($B88,'[14]Storm Surge'!$B$7:$T$222,P$1,FALSE)</f>
        <v>---</v>
      </c>
      <c r="AS88" s="227" t="str">
        <f>VLOOKUP($B88,'[14]Storm Surge'!$B$7:$T$222,Q$1,FALSE)</f>
        <v>---</v>
      </c>
      <c r="AT88" s="228" t="str">
        <f>VLOOKUP($B88,'[14]Storm Surge'!$B$7:$T$222,R$1,FALSE)</f>
        <v>---</v>
      </c>
      <c r="AU88" s="224" t="str">
        <f>VLOOKUP($B88,'[14]Storm Surge'!$B$7:$T$222,S$1,FALSE)</f>
        <v>---</v>
      </c>
      <c r="AV88" s="229" t="str">
        <f>VLOOKUP($B88,'[14]Storm Surge'!$B$7:$T$222,T$1,FALSE)</f>
        <v>---</v>
      </c>
      <c r="AW88" s="223" t="str">
        <f>VLOOKUP($B88,[14]Tsunami!$B$7:$T$222,G$1,FALSE)</f>
        <v>---</v>
      </c>
      <c r="AX88" s="224" t="str">
        <f>VLOOKUP($B88,[14]Tsunami!$B$7:$T$222,H$1,FALSE)</f>
        <v>---</v>
      </c>
      <c r="AY88" s="227" t="str">
        <f>VLOOKUP($B88,[14]Tsunami!$B$7:$T$222,I$1,FALSE)</f>
        <v>---</v>
      </c>
      <c r="AZ88" s="228" t="str">
        <f>VLOOKUP($B88,[14]Tsunami!$B$7:$T$222,J$1,FALSE)</f>
        <v>---</v>
      </c>
      <c r="BA88" s="224" t="str">
        <f>VLOOKUP($B88,[14]Tsunami!$B$7:$T$222,K$1,FALSE)</f>
        <v>---</v>
      </c>
      <c r="BB88" s="224" t="str">
        <f>VLOOKUP($B88,[14]Tsunami!$B$7:$T$222,L$1,FALSE)</f>
        <v>---</v>
      </c>
      <c r="BC88" s="227" t="str">
        <f>VLOOKUP($B88,[14]Tsunami!$B$7:$T$222,M$1,FALSE)</f>
        <v>---</v>
      </c>
      <c r="BD88" s="228" t="str">
        <f>VLOOKUP($B88,[14]Tsunami!$B$7:$T$222,N$1,FALSE)</f>
        <v>---</v>
      </c>
      <c r="BE88" s="224" t="str">
        <f>VLOOKUP($B88,[14]Tsunami!$B$7:$T$222,O$1,FALSE)</f>
        <v>---</v>
      </c>
      <c r="BF88" s="224" t="str">
        <f>VLOOKUP($B88,[14]Tsunami!$B$7:$T$222,P$1,FALSE)</f>
        <v>---</v>
      </c>
      <c r="BG88" s="227" t="str">
        <f>VLOOKUP($B88,[14]Tsunami!$B$7:$T$222,Q$1,FALSE)</f>
        <v>---</v>
      </c>
      <c r="BH88" s="228" t="str">
        <f>VLOOKUP($B88,[14]Tsunami!$B$7:$T$222,R$1,FALSE)</f>
        <v>---</v>
      </c>
      <c r="BI88" s="224" t="str">
        <f>VLOOKUP($B88,[14]Tsunami!$B$7:$T$222,S$1,FALSE)</f>
        <v>---</v>
      </c>
      <c r="BJ88" s="229" t="str">
        <f>VLOOKUP($B88,[14]Tsunami!$B$7:$T$222,T$1,FALSE)</f>
        <v>---</v>
      </c>
      <c r="BK88" s="230">
        <f>IFERROR(VLOOKUP($B88,[14]Flood!$B$7:$T$169,G$1,FALSE),"")</f>
        <v>351.2220730434783</v>
      </c>
      <c r="BL88" s="231">
        <f>IFERROR(VLOOKUP($B88,[14]Flood!$B$7:$T$169,H$1,FALSE),"")</f>
        <v>0.20312186143441655</v>
      </c>
      <c r="BM88" s="232">
        <f>IFERROR(VLOOKUP($B88,[14]Flood!$B$7:$T$169,I$1,FALSE),"")</f>
        <v>673.24062180094791</v>
      </c>
      <c r="BN88" s="233">
        <f>IFERROR(VLOOKUP($B88,[14]Flood!$B$7:$T$169,J$1,FALSE),"")</f>
        <v>0.38935448193355454</v>
      </c>
      <c r="BO88" s="231">
        <f>IFERROR(VLOOKUP($B88,[14]Flood!$B$7:$T$169,K$1,FALSE),"")</f>
        <v>1019.5241520120725</v>
      </c>
      <c r="BP88" s="231">
        <f>IFERROR(VLOOKUP($B88,[14]Flood!$B$7:$T$169,L$1,FALSE),"")</f>
        <v>0.58962024151711423</v>
      </c>
      <c r="BQ88" s="232">
        <f>IFERROR(VLOOKUP($B88,[14]Flood!$B$7:$T$169,M$1,FALSE),"")</f>
        <v>1276.8742338952438</v>
      </c>
      <c r="BR88" s="233">
        <f>IFERROR(VLOOKUP($B88,[14]Flood!$B$7:$T$169,N$1,FALSE),"")</f>
        <v>0.73845322123117185</v>
      </c>
      <c r="BS88" s="231">
        <f>IFERROR(VLOOKUP($B88,[14]Flood!$B$7:$T$169,O$1,FALSE),"")</f>
        <v>1458.749671884407</v>
      </c>
      <c r="BT88" s="231">
        <f>IFERROR(VLOOKUP($B88,[14]Flood!$B$7:$T$169,P$1,FALSE),"")</f>
        <v>0.84363703611340279</v>
      </c>
      <c r="BU88" s="232">
        <f>IFERROR(VLOOKUP($B88,[14]Flood!$B$7:$T$169,Q$1,FALSE),"")</f>
        <v>1638.9780495583905</v>
      </c>
      <c r="BV88" s="233">
        <f>IFERROR(VLOOKUP($B88,[14]Flood!$B$7:$T$169,R$1,FALSE),"")</f>
        <v>0.94786830847968362</v>
      </c>
      <c r="BW88" s="231">
        <f>IFERROR(VLOOKUP($B88,[14]Flood!$B$7:$T$169,S$1,FALSE),"")</f>
        <v>1709.2946013248284</v>
      </c>
      <c r="BX88" s="234">
        <f>IFERROR(VLOOKUP($B88,[14]Flood!$B$7:$T$169,T$1,FALSE),"")</f>
        <v>0.9885343997668341</v>
      </c>
    </row>
    <row r="89" spans="1:76" s="119" customFormat="1" ht="14">
      <c r="A89" s="235" t="str">
        <f>'AAL mundo '!A116</f>
        <v>Sub-Saharan Africa</v>
      </c>
      <c r="B89" s="236" t="str">
        <f>'AAL mundo '!B116</f>
        <v>GIN</v>
      </c>
      <c r="C89" s="236" t="str">
        <f>'AAL mundo '!C116</f>
        <v>Guinea</v>
      </c>
      <c r="D89" s="236" t="str">
        <f>'AAL mundo '!D116</f>
        <v/>
      </c>
      <c r="E89" s="237" t="str">
        <f>'AAL mundo '!E116</f>
        <v>Low income</v>
      </c>
      <c r="F89" s="222">
        <f>'AAL mundo '!F116</f>
        <v>13665.9</v>
      </c>
      <c r="G89" s="223" t="str">
        <f>VLOOKUP($B89,[14]Earthquake!$B$7:$T$222,G$1,FALSE)</f>
        <v>---</v>
      </c>
      <c r="H89" s="224" t="str">
        <f>VLOOKUP($B89,[14]Earthquake!$B$7:$T$222,H$1,FALSE)</f>
        <v>---</v>
      </c>
      <c r="I89" s="227">
        <f>VLOOKUP($B89,[14]Earthquake!$B$7:$T$222,I$1,FALSE)</f>
        <v>2.93</v>
      </c>
      <c r="J89" s="228">
        <f>VLOOKUP($B89,[14]Earthquake!$B$7:$T$222,J$1,FALSE)</f>
        <v>0.02</v>
      </c>
      <c r="K89" s="224">
        <f>VLOOKUP($B89,[14]Earthquake!$B$7:$T$222,K$1,FALSE)</f>
        <v>7.32</v>
      </c>
      <c r="L89" s="224">
        <f>VLOOKUP($B89,[14]Earthquake!$B$7:$T$222,L$1,FALSE)</f>
        <v>0.05</v>
      </c>
      <c r="M89" s="227">
        <f>VLOOKUP($B89,[14]Earthquake!$B$7:$T$222,M$1,FALSE)</f>
        <v>18.45</v>
      </c>
      <c r="N89" s="228">
        <f>VLOOKUP($B89,[14]Earthquake!$B$7:$T$222,N$1,FALSE)</f>
        <v>0.14000000000000001</v>
      </c>
      <c r="O89" s="224">
        <f>VLOOKUP($B89,[14]Earthquake!$B$7:$T$222,O$1,FALSE)</f>
        <v>37.799999999999997</v>
      </c>
      <c r="P89" s="224">
        <f>VLOOKUP($B89,[14]Earthquake!$B$7:$T$222,P$1,FALSE)</f>
        <v>0.28000000000000003</v>
      </c>
      <c r="Q89" s="227">
        <f>VLOOKUP($B89,[14]Earthquake!$B$7:$T$222,Q$1,FALSE)</f>
        <v>76.23</v>
      </c>
      <c r="R89" s="228">
        <f>VLOOKUP($B89,[14]Earthquake!$B$7:$T$222,R$1,FALSE)</f>
        <v>0.56000000000000005</v>
      </c>
      <c r="S89" s="224">
        <f>VLOOKUP($B89,[14]Earthquake!$B$7:$T$222,S$1,FALSE)</f>
        <v>109.97</v>
      </c>
      <c r="T89" s="229">
        <f>VLOOKUP($B89,[14]Earthquake!$B$7:$T$222,T$1,FALSE)</f>
        <v>0.8</v>
      </c>
      <c r="U89" s="223" t="str">
        <f>VLOOKUP($B89,[14]Wind!$B$7:$T$222,G$1,FALSE)</f>
        <v>---</v>
      </c>
      <c r="V89" s="224" t="str">
        <f>VLOOKUP($B89,[14]Wind!$B$7:$T$222,H$1,FALSE)</f>
        <v>---</v>
      </c>
      <c r="W89" s="227" t="str">
        <f>VLOOKUP($B89,[14]Wind!$B$7:$T$222,I$1,FALSE)</f>
        <v>---</v>
      </c>
      <c r="X89" s="228" t="str">
        <f>VLOOKUP($B89,[14]Wind!$B$7:$T$222,J$1,FALSE)</f>
        <v>---</v>
      </c>
      <c r="Y89" s="224" t="str">
        <f>VLOOKUP($B89,[14]Wind!$B$7:$T$222,K$1,FALSE)</f>
        <v>---</v>
      </c>
      <c r="Z89" s="224" t="str">
        <f>VLOOKUP($B89,[14]Wind!$B$7:$T$222,L$1,FALSE)</f>
        <v>---</v>
      </c>
      <c r="AA89" s="227" t="str">
        <f>VLOOKUP($B89,[14]Wind!$B$7:$T$222,M$1,FALSE)</f>
        <v>---</v>
      </c>
      <c r="AB89" s="228" t="str">
        <f>VLOOKUP($B89,[14]Wind!$B$7:$T$222,N$1,FALSE)</f>
        <v>---</v>
      </c>
      <c r="AC89" s="224" t="str">
        <f>VLOOKUP($B89,[14]Wind!$B$7:$T$222,O$1,FALSE)</f>
        <v>---</v>
      </c>
      <c r="AD89" s="224" t="str">
        <f>VLOOKUP($B89,[14]Wind!$B$7:$T$222,P$1,FALSE)</f>
        <v>---</v>
      </c>
      <c r="AE89" s="227" t="str">
        <f>VLOOKUP($B89,[14]Wind!$B$7:$T$222,Q$1,FALSE)</f>
        <v>---</v>
      </c>
      <c r="AF89" s="228" t="str">
        <f>VLOOKUP($B89,[14]Wind!$B$7:$T$222,R$1,FALSE)</f>
        <v>---</v>
      </c>
      <c r="AG89" s="224" t="str">
        <f>VLOOKUP($B89,[14]Wind!$B$7:$T$222,S$1,FALSE)</f>
        <v>---</v>
      </c>
      <c r="AH89" s="229" t="str">
        <f>VLOOKUP($B89,[14]Wind!$B$7:$T$222,T$1,FALSE)</f>
        <v>---</v>
      </c>
      <c r="AI89" s="223" t="str">
        <f>VLOOKUP($B89,'[14]Storm Surge'!$B$7:$T$222,G$1,FALSE)</f>
        <v>---</v>
      </c>
      <c r="AJ89" s="224" t="str">
        <f>VLOOKUP($B89,'[14]Storm Surge'!$B$7:$T$222,H$1,FALSE)</f>
        <v>---</v>
      </c>
      <c r="AK89" s="227" t="str">
        <f>VLOOKUP($B89,'[14]Storm Surge'!$B$7:$T$222,I$1,FALSE)</f>
        <v>---</v>
      </c>
      <c r="AL89" s="228" t="str">
        <f>VLOOKUP($B89,'[14]Storm Surge'!$B$7:$T$222,J$1,FALSE)</f>
        <v>---</v>
      </c>
      <c r="AM89" s="224" t="str">
        <f>VLOOKUP($B89,'[14]Storm Surge'!$B$7:$T$222,K$1,FALSE)</f>
        <v>---</v>
      </c>
      <c r="AN89" s="224" t="str">
        <f>VLOOKUP($B89,'[14]Storm Surge'!$B$7:$T$222,L$1,FALSE)</f>
        <v>---</v>
      </c>
      <c r="AO89" s="227" t="str">
        <f>VLOOKUP($B89,'[14]Storm Surge'!$B$7:$T$222,M$1,FALSE)</f>
        <v>---</v>
      </c>
      <c r="AP89" s="228" t="str">
        <f>VLOOKUP($B89,'[14]Storm Surge'!$B$7:$T$222,N$1,FALSE)</f>
        <v>---</v>
      </c>
      <c r="AQ89" s="224" t="str">
        <f>VLOOKUP($B89,'[14]Storm Surge'!$B$7:$T$222,O$1,FALSE)</f>
        <v>---</v>
      </c>
      <c r="AR89" s="224" t="str">
        <f>VLOOKUP($B89,'[14]Storm Surge'!$B$7:$T$222,P$1,FALSE)</f>
        <v>---</v>
      </c>
      <c r="AS89" s="227" t="str">
        <f>VLOOKUP($B89,'[14]Storm Surge'!$B$7:$T$222,Q$1,FALSE)</f>
        <v>---</v>
      </c>
      <c r="AT89" s="228" t="str">
        <f>VLOOKUP($B89,'[14]Storm Surge'!$B$7:$T$222,R$1,FALSE)</f>
        <v>---</v>
      </c>
      <c r="AU89" s="224" t="str">
        <f>VLOOKUP($B89,'[14]Storm Surge'!$B$7:$T$222,S$1,FALSE)</f>
        <v>---</v>
      </c>
      <c r="AV89" s="229" t="str">
        <f>VLOOKUP($B89,'[14]Storm Surge'!$B$7:$T$222,T$1,FALSE)</f>
        <v>---</v>
      </c>
      <c r="AW89" s="223" t="str">
        <f>VLOOKUP($B89,[14]Tsunami!$B$7:$T$222,G$1,FALSE)</f>
        <v>---</v>
      </c>
      <c r="AX89" s="224" t="str">
        <f>VLOOKUP($B89,[14]Tsunami!$B$7:$T$222,H$1,FALSE)</f>
        <v>---</v>
      </c>
      <c r="AY89" s="227" t="str">
        <f>VLOOKUP($B89,[14]Tsunami!$B$7:$T$222,I$1,FALSE)</f>
        <v>---</v>
      </c>
      <c r="AZ89" s="228" t="str">
        <f>VLOOKUP($B89,[14]Tsunami!$B$7:$T$222,J$1,FALSE)</f>
        <v>---</v>
      </c>
      <c r="BA89" s="224" t="str">
        <f>VLOOKUP($B89,[14]Tsunami!$B$7:$T$222,K$1,FALSE)</f>
        <v>---</v>
      </c>
      <c r="BB89" s="224" t="str">
        <f>VLOOKUP($B89,[14]Tsunami!$B$7:$T$222,L$1,FALSE)</f>
        <v>---</v>
      </c>
      <c r="BC89" s="227" t="str">
        <f>VLOOKUP($B89,[14]Tsunami!$B$7:$T$222,M$1,FALSE)</f>
        <v>---</v>
      </c>
      <c r="BD89" s="228" t="str">
        <f>VLOOKUP($B89,[14]Tsunami!$B$7:$T$222,N$1,FALSE)</f>
        <v>---</v>
      </c>
      <c r="BE89" s="224" t="str">
        <f>VLOOKUP($B89,[14]Tsunami!$B$7:$T$222,O$1,FALSE)</f>
        <v>---</v>
      </c>
      <c r="BF89" s="224" t="str">
        <f>VLOOKUP($B89,[14]Tsunami!$B$7:$T$222,P$1,FALSE)</f>
        <v>---</v>
      </c>
      <c r="BG89" s="227" t="str">
        <f>VLOOKUP($B89,[14]Tsunami!$B$7:$T$222,Q$1,FALSE)</f>
        <v>---</v>
      </c>
      <c r="BH89" s="228" t="str">
        <f>VLOOKUP($B89,[14]Tsunami!$B$7:$T$222,R$1,FALSE)</f>
        <v>---</v>
      </c>
      <c r="BI89" s="224" t="str">
        <f>VLOOKUP($B89,[14]Tsunami!$B$7:$T$222,S$1,FALSE)</f>
        <v>---</v>
      </c>
      <c r="BJ89" s="229" t="str">
        <f>VLOOKUP($B89,[14]Tsunami!$B$7:$T$222,T$1,FALSE)</f>
        <v>---</v>
      </c>
      <c r="BK89" s="230">
        <f>IFERROR(VLOOKUP($B89,[14]Flood!$B$7:$T$169,G$1,FALSE),"")</f>
        <v>198.23989381698269</v>
      </c>
      <c r="BL89" s="231">
        <f>IFERROR(VLOOKUP($B89,[14]Flood!$B$7:$T$169,H$1,FALSE),"")</f>
        <v>1.4506171845029063</v>
      </c>
      <c r="BM89" s="232">
        <f>IFERROR(VLOOKUP($B89,[14]Flood!$B$7:$T$169,I$1,FALSE),"")</f>
        <v>343.49629221556887</v>
      </c>
      <c r="BN89" s="233">
        <f>IFERROR(VLOOKUP($B89,[14]Flood!$B$7:$T$169,J$1,FALSE),"")</f>
        <v>2.5135285068350335</v>
      </c>
      <c r="BO89" s="231">
        <f>IFERROR(VLOOKUP($B89,[14]Flood!$B$7:$T$169,K$1,FALSE),"")</f>
        <v>398.40603855448643</v>
      </c>
      <c r="BP89" s="231">
        <f>IFERROR(VLOOKUP($B89,[14]Flood!$B$7:$T$169,L$1,FALSE),"")</f>
        <v>2.9153296786489471</v>
      </c>
      <c r="BQ89" s="232">
        <f>IFERROR(VLOOKUP($B89,[14]Flood!$B$7:$T$169,M$1,FALSE),"")</f>
        <v>430.23164371223987</v>
      </c>
      <c r="BR89" s="233">
        <f>IFERROR(VLOOKUP($B89,[14]Flood!$B$7:$T$169,N$1,FALSE),"")</f>
        <v>3.1482130244787383</v>
      </c>
      <c r="BS89" s="231">
        <f>IFERROR(VLOOKUP($B89,[14]Flood!$B$7:$T$169,O$1,FALSE),"")</f>
        <v>483.2743189751622</v>
      </c>
      <c r="BT89" s="231">
        <f>IFERROR(VLOOKUP($B89,[14]Flood!$B$7:$T$169,P$1,FALSE),"")</f>
        <v>3.5363519341950562</v>
      </c>
      <c r="BU89" s="232">
        <f>IFERROR(VLOOKUP($B89,[14]Flood!$B$7:$T$169,Q$1,FALSE),"")</f>
        <v>516.5</v>
      </c>
      <c r="BV89" s="233">
        <f>IFERROR(VLOOKUP($B89,[14]Flood!$B$7:$T$169,R$1,FALSE),"")</f>
        <v>3.779480312310203</v>
      </c>
      <c r="BW89" s="231">
        <f>IFERROR(VLOOKUP($B89,[14]Flood!$B$7:$T$169,S$1,FALSE),"")</f>
        <v>516.5</v>
      </c>
      <c r="BX89" s="234">
        <f>IFERROR(VLOOKUP($B89,[14]Flood!$B$7:$T$169,T$1,FALSE),"")</f>
        <v>3.779480312310203</v>
      </c>
    </row>
    <row r="90" spans="1:76" s="119" customFormat="1" ht="14">
      <c r="A90" s="235" t="str">
        <f>'AAL mundo '!A117</f>
        <v>Sub-Saharan Africa</v>
      </c>
      <c r="B90" s="236" t="str">
        <f>'AAL mundo '!B117</f>
        <v>GNB</v>
      </c>
      <c r="C90" s="236" t="str">
        <f>'AAL mundo '!C117</f>
        <v>Guinea-Bissau</v>
      </c>
      <c r="D90" s="236" t="str">
        <f>'AAL mundo '!D117</f>
        <v>SIDS</v>
      </c>
      <c r="E90" s="237" t="str">
        <f>'AAL mundo '!E117</f>
        <v>Low income</v>
      </c>
      <c r="F90" s="222">
        <f>'AAL mundo '!F117</f>
        <v>2029.35</v>
      </c>
      <c r="G90" s="223" t="str">
        <f>VLOOKUP($B90,[14]Earthquake!$B$7:$T$222,G$1,FALSE)</f>
        <v>---</v>
      </c>
      <c r="H90" s="224" t="str">
        <f>VLOOKUP($B90,[14]Earthquake!$B$7:$T$222,H$1,FALSE)</f>
        <v>---</v>
      </c>
      <c r="I90" s="227">
        <f>VLOOKUP($B90,[14]Earthquake!$B$7:$T$222,I$1,FALSE)</f>
        <v>0.27</v>
      </c>
      <c r="J90" s="228">
        <f>VLOOKUP($B90,[14]Earthquake!$B$7:$T$222,J$1,FALSE)</f>
        <v>0.01</v>
      </c>
      <c r="K90" s="224">
        <f>VLOOKUP($B90,[14]Earthquake!$B$7:$T$222,K$1,FALSE)</f>
        <v>0.83</v>
      </c>
      <c r="L90" s="224">
        <f>VLOOKUP($B90,[14]Earthquake!$B$7:$T$222,L$1,FALSE)</f>
        <v>0.04</v>
      </c>
      <c r="M90" s="227">
        <f>VLOOKUP($B90,[14]Earthquake!$B$7:$T$222,M$1,FALSE)</f>
        <v>2.12</v>
      </c>
      <c r="N90" s="228">
        <f>VLOOKUP($B90,[14]Earthquake!$B$7:$T$222,N$1,FALSE)</f>
        <v>0.1</v>
      </c>
      <c r="O90" s="224">
        <f>VLOOKUP($B90,[14]Earthquake!$B$7:$T$222,O$1,FALSE)</f>
        <v>4.0599999999999996</v>
      </c>
      <c r="P90" s="224">
        <f>VLOOKUP($B90,[14]Earthquake!$B$7:$T$222,P$1,FALSE)</f>
        <v>0.2</v>
      </c>
      <c r="Q90" s="227">
        <f>VLOOKUP($B90,[14]Earthquake!$B$7:$T$222,Q$1,FALSE)</f>
        <v>8.5399999999999991</v>
      </c>
      <c r="R90" s="228">
        <f>VLOOKUP($B90,[14]Earthquake!$B$7:$T$222,R$1,FALSE)</f>
        <v>0.42</v>
      </c>
      <c r="S90" s="224">
        <f>VLOOKUP($B90,[14]Earthquake!$B$7:$T$222,S$1,FALSE)</f>
        <v>13.4</v>
      </c>
      <c r="T90" s="229">
        <f>VLOOKUP($B90,[14]Earthquake!$B$7:$T$222,T$1,FALSE)</f>
        <v>0.66</v>
      </c>
      <c r="U90" s="223" t="str">
        <f>VLOOKUP($B90,[14]Wind!$B$7:$T$222,G$1,FALSE)</f>
        <v>---</v>
      </c>
      <c r="V90" s="224" t="str">
        <f>VLOOKUP($B90,[14]Wind!$B$7:$T$222,H$1,FALSE)</f>
        <v>---</v>
      </c>
      <c r="W90" s="227" t="str">
        <f>VLOOKUP($B90,[14]Wind!$B$7:$T$222,I$1,FALSE)</f>
        <v>---</v>
      </c>
      <c r="X90" s="228" t="str">
        <f>VLOOKUP($B90,[14]Wind!$B$7:$T$222,J$1,FALSE)</f>
        <v>---</v>
      </c>
      <c r="Y90" s="224" t="str">
        <f>VLOOKUP($B90,[14]Wind!$B$7:$T$222,K$1,FALSE)</f>
        <v>---</v>
      </c>
      <c r="Z90" s="224" t="str">
        <f>VLOOKUP($B90,[14]Wind!$B$7:$T$222,L$1,FALSE)</f>
        <v>---</v>
      </c>
      <c r="AA90" s="227" t="str">
        <f>VLOOKUP($B90,[14]Wind!$B$7:$T$222,M$1,FALSE)</f>
        <v>---</v>
      </c>
      <c r="AB90" s="228" t="str">
        <f>VLOOKUP($B90,[14]Wind!$B$7:$T$222,N$1,FALSE)</f>
        <v>---</v>
      </c>
      <c r="AC90" s="224" t="str">
        <f>VLOOKUP($B90,[14]Wind!$B$7:$T$222,O$1,FALSE)</f>
        <v>---</v>
      </c>
      <c r="AD90" s="224" t="str">
        <f>VLOOKUP($B90,[14]Wind!$B$7:$T$222,P$1,FALSE)</f>
        <v>---</v>
      </c>
      <c r="AE90" s="227" t="str">
        <f>VLOOKUP($B90,[14]Wind!$B$7:$T$222,Q$1,FALSE)</f>
        <v>---</v>
      </c>
      <c r="AF90" s="228" t="str">
        <f>VLOOKUP($B90,[14]Wind!$B$7:$T$222,R$1,FALSE)</f>
        <v>---</v>
      </c>
      <c r="AG90" s="224" t="str">
        <f>VLOOKUP($B90,[14]Wind!$B$7:$T$222,S$1,FALSE)</f>
        <v>---</v>
      </c>
      <c r="AH90" s="229" t="str">
        <f>VLOOKUP($B90,[14]Wind!$B$7:$T$222,T$1,FALSE)</f>
        <v>---</v>
      </c>
      <c r="AI90" s="223" t="str">
        <f>VLOOKUP($B90,'[14]Storm Surge'!$B$7:$T$222,G$1,FALSE)</f>
        <v>---</v>
      </c>
      <c r="AJ90" s="224" t="str">
        <f>VLOOKUP($B90,'[14]Storm Surge'!$B$7:$T$222,H$1,FALSE)</f>
        <v>---</v>
      </c>
      <c r="AK90" s="227" t="str">
        <f>VLOOKUP($B90,'[14]Storm Surge'!$B$7:$T$222,I$1,FALSE)</f>
        <v>---</v>
      </c>
      <c r="AL90" s="228" t="str">
        <f>VLOOKUP($B90,'[14]Storm Surge'!$B$7:$T$222,J$1,FALSE)</f>
        <v>---</v>
      </c>
      <c r="AM90" s="224" t="str">
        <f>VLOOKUP($B90,'[14]Storm Surge'!$B$7:$T$222,K$1,FALSE)</f>
        <v>---</v>
      </c>
      <c r="AN90" s="224" t="str">
        <f>VLOOKUP($B90,'[14]Storm Surge'!$B$7:$T$222,L$1,FALSE)</f>
        <v>---</v>
      </c>
      <c r="AO90" s="227" t="str">
        <f>VLOOKUP($B90,'[14]Storm Surge'!$B$7:$T$222,M$1,FALSE)</f>
        <v>---</v>
      </c>
      <c r="AP90" s="228" t="str">
        <f>VLOOKUP($B90,'[14]Storm Surge'!$B$7:$T$222,N$1,FALSE)</f>
        <v>---</v>
      </c>
      <c r="AQ90" s="224" t="str">
        <f>VLOOKUP($B90,'[14]Storm Surge'!$B$7:$T$222,O$1,FALSE)</f>
        <v>---</v>
      </c>
      <c r="AR90" s="224" t="str">
        <f>VLOOKUP($B90,'[14]Storm Surge'!$B$7:$T$222,P$1,FALSE)</f>
        <v>---</v>
      </c>
      <c r="AS90" s="227" t="str">
        <f>VLOOKUP($B90,'[14]Storm Surge'!$B$7:$T$222,Q$1,FALSE)</f>
        <v>---</v>
      </c>
      <c r="AT90" s="228" t="str">
        <f>VLOOKUP($B90,'[14]Storm Surge'!$B$7:$T$222,R$1,FALSE)</f>
        <v>---</v>
      </c>
      <c r="AU90" s="224" t="str">
        <f>VLOOKUP($B90,'[14]Storm Surge'!$B$7:$T$222,S$1,FALSE)</f>
        <v>---</v>
      </c>
      <c r="AV90" s="229" t="str">
        <f>VLOOKUP($B90,'[14]Storm Surge'!$B$7:$T$222,T$1,FALSE)</f>
        <v>---</v>
      </c>
      <c r="AW90" s="223" t="str">
        <f>VLOOKUP($B90,[14]Tsunami!$B$7:$T$222,G$1,FALSE)</f>
        <v>---</v>
      </c>
      <c r="AX90" s="224" t="str">
        <f>VLOOKUP($B90,[14]Tsunami!$B$7:$T$222,H$1,FALSE)</f>
        <v>---</v>
      </c>
      <c r="AY90" s="227" t="str">
        <f>VLOOKUP($B90,[14]Tsunami!$B$7:$T$222,I$1,FALSE)</f>
        <v>---</v>
      </c>
      <c r="AZ90" s="228" t="str">
        <f>VLOOKUP($B90,[14]Tsunami!$B$7:$T$222,J$1,FALSE)</f>
        <v>---</v>
      </c>
      <c r="BA90" s="224" t="str">
        <f>VLOOKUP($B90,[14]Tsunami!$B$7:$T$222,K$1,FALSE)</f>
        <v>---</v>
      </c>
      <c r="BB90" s="224" t="str">
        <f>VLOOKUP($B90,[14]Tsunami!$B$7:$T$222,L$1,FALSE)</f>
        <v>---</v>
      </c>
      <c r="BC90" s="227" t="str">
        <f>VLOOKUP($B90,[14]Tsunami!$B$7:$T$222,M$1,FALSE)</f>
        <v>---</v>
      </c>
      <c r="BD90" s="228" t="str">
        <f>VLOOKUP($B90,[14]Tsunami!$B$7:$T$222,N$1,FALSE)</f>
        <v>---</v>
      </c>
      <c r="BE90" s="224" t="str">
        <f>VLOOKUP($B90,[14]Tsunami!$B$7:$T$222,O$1,FALSE)</f>
        <v>---</v>
      </c>
      <c r="BF90" s="224" t="str">
        <f>VLOOKUP($B90,[14]Tsunami!$B$7:$T$222,P$1,FALSE)</f>
        <v>---</v>
      </c>
      <c r="BG90" s="227" t="str">
        <f>VLOOKUP($B90,[14]Tsunami!$B$7:$T$222,Q$1,FALSE)</f>
        <v>---</v>
      </c>
      <c r="BH90" s="228" t="str">
        <f>VLOOKUP($B90,[14]Tsunami!$B$7:$T$222,R$1,FALSE)</f>
        <v>---</v>
      </c>
      <c r="BI90" s="224" t="str">
        <f>VLOOKUP($B90,[14]Tsunami!$B$7:$T$222,S$1,FALSE)</f>
        <v>---</v>
      </c>
      <c r="BJ90" s="229" t="str">
        <f>VLOOKUP($B90,[14]Tsunami!$B$7:$T$222,T$1,FALSE)</f>
        <v>---</v>
      </c>
      <c r="BK90" s="230">
        <f>IFERROR(VLOOKUP($B90,[14]Flood!$B$7:$T$169,G$1,FALSE),"")</f>
        <v>7.9794438544090056</v>
      </c>
      <c r="BL90" s="231">
        <f>IFERROR(VLOOKUP($B90,[14]Flood!$B$7:$T$169,H$1,FALSE),"")</f>
        <v>0.39320195404484221</v>
      </c>
      <c r="BM90" s="232">
        <f>IFERROR(VLOOKUP($B90,[14]Flood!$B$7:$T$169,I$1,FALSE),"")</f>
        <v>18.978400688354068</v>
      </c>
      <c r="BN90" s="233">
        <f>IFERROR(VLOOKUP($B90,[14]Flood!$B$7:$T$169,J$1,FALSE),"")</f>
        <v>0.93519603263873008</v>
      </c>
      <c r="BO90" s="231">
        <f>IFERROR(VLOOKUP($B90,[14]Flood!$B$7:$T$169,K$1,FALSE),"")</f>
        <v>22.777992484193351</v>
      </c>
      <c r="BP90" s="231">
        <f>IFERROR(VLOOKUP($B90,[14]Flood!$B$7:$T$169,L$1,FALSE),"")</f>
        <v>1.1224279934064283</v>
      </c>
      <c r="BQ90" s="232">
        <f>IFERROR(VLOOKUP($B90,[14]Flood!$B$7:$T$169,M$1,FALSE),"")</f>
        <v>25.647248428990363</v>
      </c>
      <c r="BR90" s="233">
        <f>IFERROR(VLOOKUP($B90,[14]Flood!$B$7:$T$169,N$1,FALSE),"")</f>
        <v>1.2638159227826824</v>
      </c>
      <c r="BS90" s="231">
        <f>IFERROR(VLOOKUP($B90,[14]Flood!$B$7:$T$169,O$1,FALSE),"")</f>
        <v>28.070868873062423</v>
      </c>
      <c r="BT90" s="231">
        <f>IFERROR(VLOOKUP($B90,[14]Flood!$B$7:$T$169,P$1,FALSE),"")</f>
        <v>1.3832443330653867</v>
      </c>
      <c r="BU90" s="232">
        <f>IFERROR(VLOOKUP($B90,[14]Flood!$B$7:$T$169,Q$1,FALSE),"")</f>
        <v>32.200012569236364</v>
      </c>
      <c r="BV90" s="233">
        <f>IFERROR(VLOOKUP($B90,[14]Flood!$B$7:$T$169,R$1,FALSE),"")</f>
        <v>1.5867155773640014</v>
      </c>
      <c r="BW90" s="231">
        <f>IFERROR(VLOOKUP($B90,[14]Flood!$B$7:$T$169,S$1,FALSE),"")</f>
        <v>32.20009741158178</v>
      </c>
      <c r="BX90" s="234">
        <f>IFERROR(VLOOKUP($B90,[14]Flood!$B$7:$T$169,T$1,FALSE),"")</f>
        <v>1.5867197581285526</v>
      </c>
    </row>
    <row r="91" spans="1:76" s="119" customFormat="1" ht="14">
      <c r="A91" s="235" t="str">
        <f>'AAL mundo '!A118</f>
        <v>LAC</v>
      </c>
      <c r="B91" s="236" t="str">
        <f>'AAL mundo '!B118</f>
        <v>GUY</v>
      </c>
      <c r="C91" s="236" t="str">
        <f>'AAL mundo '!C118</f>
        <v>Guyana</v>
      </c>
      <c r="D91" s="236" t="str">
        <f>'AAL mundo '!D118</f>
        <v>SIDS</v>
      </c>
      <c r="E91" s="237" t="str">
        <f>'AAL mundo '!E118</f>
        <v>Lower middle income</v>
      </c>
      <c r="F91" s="222">
        <f>'AAL mundo '!F118</f>
        <v>8076.05</v>
      </c>
      <c r="G91" s="223" t="str">
        <f>VLOOKUP($B91,[14]Earthquake!$B$7:$T$222,G$1,FALSE)</f>
        <v>---</v>
      </c>
      <c r="H91" s="224" t="str">
        <f>VLOOKUP($B91,[14]Earthquake!$B$7:$T$222,H$1,FALSE)</f>
        <v>---</v>
      </c>
      <c r="I91" s="227" t="str">
        <f>VLOOKUP($B91,[14]Earthquake!$B$7:$T$222,I$1,FALSE)</f>
        <v>---</v>
      </c>
      <c r="J91" s="228" t="str">
        <f>VLOOKUP($B91,[14]Earthquake!$B$7:$T$222,J$1,FALSE)</f>
        <v>---</v>
      </c>
      <c r="K91" s="224" t="str">
        <f>VLOOKUP($B91,[14]Earthquake!$B$7:$T$222,K$1,FALSE)</f>
        <v>---</v>
      </c>
      <c r="L91" s="224" t="str">
        <f>VLOOKUP($B91,[14]Earthquake!$B$7:$T$222,L$1,FALSE)</f>
        <v>---</v>
      </c>
      <c r="M91" s="227" t="str">
        <f>VLOOKUP($B91,[14]Earthquake!$B$7:$T$222,M$1,FALSE)</f>
        <v>---</v>
      </c>
      <c r="N91" s="228" t="str">
        <f>VLOOKUP($B91,[14]Earthquake!$B$7:$T$222,N$1,FALSE)</f>
        <v>---</v>
      </c>
      <c r="O91" s="224" t="str">
        <f>VLOOKUP($B91,[14]Earthquake!$B$7:$T$222,O$1,FALSE)</f>
        <v>---</v>
      </c>
      <c r="P91" s="224" t="str">
        <f>VLOOKUP($B91,[14]Earthquake!$B$7:$T$222,P$1,FALSE)</f>
        <v>---</v>
      </c>
      <c r="Q91" s="227" t="str">
        <f>VLOOKUP($B91,[14]Earthquake!$B$7:$T$222,Q$1,FALSE)</f>
        <v>---</v>
      </c>
      <c r="R91" s="228" t="str">
        <f>VLOOKUP($B91,[14]Earthquake!$B$7:$T$222,R$1,FALSE)</f>
        <v>---</v>
      </c>
      <c r="S91" s="224" t="str">
        <f>VLOOKUP($B91,[14]Earthquake!$B$7:$T$222,S$1,FALSE)</f>
        <v>---</v>
      </c>
      <c r="T91" s="229" t="str">
        <f>VLOOKUP($B91,[14]Earthquake!$B$7:$T$222,T$1,FALSE)</f>
        <v>---</v>
      </c>
      <c r="U91" s="223" t="str">
        <f>VLOOKUP($B91,[14]Wind!$B$7:$T$222,G$1,FALSE)</f>
        <v>---</v>
      </c>
      <c r="V91" s="224" t="str">
        <f>VLOOKUP($B91,[14]Wind!$B$7:$T$222,H$1,FALSE)</f>
        <v>---</v>
      </c>
      <c r="W91" s="227" t="str">
        <f>VLOOKUP($B91,[14]Wind!$B$7:$T$222,I$1,FALSE)</f>
        <v>---</v>
      </c>
      <c r="X91" s="228" t="str">
        <f>VLOOKUP($B91,[14]Wind!$B$7:$T$222,J$1,FALSE)</f>
        <v>---</v>
      </c>
      <c r="Y91" s="224" t="str">
        <f>VLOOKUP($B91,[14]Wind!$B$7:$T$222,K$1,FALSE)</f>
        <v>---</v>
      </c>
      <c r="Z91" s="224" t="str">
        <f>VLOOKUP($B91,[14]Wind!$B$7:$T$222,L$1,FALSE)</f>
        <v>---</v>
      </c>
      <c r="AA91" s="227" t="str">
        <f>VLOOKUP($B91,[14]Wind!$B$7:$T$222,M$1,FALSE)</f>
        <v>---</v>
      </c>
      <c r="AB91" s="228" t="str">
        <f>VLOOKUP($B91,[14]Wind!$B$7:$T$222,N$1,FALSE)</f>
        <v>---</v>
      </c>
      <c r="AC91" s="224" t="str">
        <f>VLOOKUP($B91,[14]Wind!$B$7:$T$222,O$1,FALSE)</f>
        <v>---</v>
      </c>
      <c r="AD91" s="224" t="str">
        <f>VLOOKUP($B91,[14]Wind!$B$7:$T$222,P$1,FALSE)</f>
        <v>---</v>
      </c>
      <c r="AE91" s="227" t="str">
        <f>VLOOKUP($B91,[14]Wind!$B$7:$T$222,Q$1,FALSE)</f>
        <v>---</v>
      </c>
      <c r="AF91" s="228" t="str">
        <f>VLOOKUP($B91,[14]Wind!$B$7:$T$222,R$1,FALSE)</f>
        <v>---</v>
      </c>
      <c r="AG91" s="224" t="str">
        <f>VLOOKUP($B91,[14]Wind!$B$7:$T$222,S$1,FALSE)</f>
        <v>---</v>
      </c>
      <c r="AH91" s="229" t="str">
        <f>VLOOKUP($B91,[14]Wind!$B$7:$T$222,T$1,FALSE)</f>
        <v>---</v>
      </c>
      <c r="AI91" s="223" t="str">
        <f>VLOOKUP($B91,'[14]Storm Surge'!$B$7:$T$222,G$1,FALSE)</f>
        <v>---</v>
      </c>
      <c r="AJ91" s="224" t="str">
        <f>VLOOKUP($B91,'[14]Storm Surge'!$B$7:$T$222,H$1,FALSE)</f>
        <v>---</v>
      </c>
      <c r="AK91" s="227" t="str">
        <f>VLOOKUP($B91,'[14]Storm Surge'!$B$7:$T$222,I$1,FALSE)</f>
        <v>---</v>
      </c>
      <c r="AL91" s="228" t="str">
        <f>VLOOKUP($B91,'[14]Storm Surge'!$B$7:$T$222,J$1,FALSE)</f>
        <v>---</v>
      </c>
      <c r="AM91" s="224" t="str">
        <f>VLOOKUP($B91,'[14]Storm Surge'!$B$7:$T$222,K$1,FALSE)</f>
        <v>---</v>
      </c>
      <c r="AN91" s="224" t="str">
        <f>VLOOKUP($B91,'[14]Storm Surge'!$B$7:$T$222,L$1,FALSE)</f>
        <v>---</v>
      </c>
      <c r="AO91" s="227" t="str">
        <f>VLOOKUP($B91,'[14]Storm Surge'!$B$7:$T$222,M$1,FALSE)</f>
        <v>---</v>
      </c>
      <c r="AP91" s="228" t="str">
        <f>VLOOKUP($B91,'[14]Storm Surge'!$B$7:$T$222,N$1,FALSE)</f>
        <v>---</v>
      </c>
      <c r="AQ91" s="224" t="str">
        <f>VLOOKUP($B91,'[14]Storm Surge'!$B$7:$T$222,O$1,FALSE)</f>
        <v>---</v>
      </c>
      <c r="AR91" s="224" t="str">
        <f>VLOOKUP($B91,'[14]Storm Surge'!$B$7:$T$222,P$1,FALSE)</f>
        <v>---</v>
      </c>
      <c r="AS91" s="227" t="str">
        <f>VLOOKUP($B91,'[14]Storm Surge'!$B$7:$T$222,Q$1,FALSE)</f>
        <v>---</v>
      </c>
      <c r="AT91" s="228" t="str">
        <f>VLOOKUP($B91,'[14]Storm Surge'!$B$7:$T$222,R$1,FALSE)</f>
        <v>---</v>
      </c>
      <c r="AU91" s="224" t="str">
        <f>VLOOKUP($B91,'[14]Storm Surge'!$B$7:$T$222,S$1,FALSE)</f>
        <v>---</v>
      </c>
      <c r="AV91" s="229" t="str">
        <f>VLOOKUP($B91,'[14]Storm Surge'!$B$7:$T$222,T$1,FALSE)</f>
        <v>---</v>
      </c>
      <c r="AW91" s="223" t="str">
        <f>VLOOKUP($B91,[14]Tsunami!$B$7:$T$222,G$1,FALSE)</f>
        <v>---</v>
      </c>
      <c r="AX91" s="224" t="str">
        <f>VLOOKUP($B91,[14]Tsunami!$B$7:$T$222,H$1,FALSE)</f>
        <v>---</v>
      </c>
      <c r="AY91" s="227" t="str">
        <f>VLOOKUP($B91,[14]Tsunami!$B$7:$T$222,I$1,FALSE)</f>
        <v>---</v>
      </c>
      <c r="AZ91" s="228" t="str">
        <f>VLOOKUP($B91,[14]Tsunami!$B$7:$T$222,J$1,FALSE)</f>
        <v>---</v>
      </c>
      <c r="BA91" s="224" t="str">
        <f>VLOOKUP($B91,[14]Tsunami!$B$7:$T$222,K$1,FALSE)</f>
        <v>---</v>
      </c>
      <c r="BB91" s="224" t="str">
        <f>VLOOKUP($B91,[14]Tsunami!$B$7:$T$222,L$1,FALSE)</f>
        <v>---</v>
      </c>
      <c r="BC91" s="227" t="str">
        <f>VLOOKUP($B91,[14]Tsunami!$B$7:$T$222,M$1,FALSE)</f>
        <v>---</v>
      </c>
      <c r="BD91" s="228" t="str">
        <f>VLOOKUP($B91,[14]Tsunami!$B$7:$T$222,N$1,FALSE)</f>
        <v>---</v>
      </c>
      <c r="BE91" s="224" t="str">
        <f>VLOOKUP($B91,[14]Tsunami!$B$7:$T$222,O$1,FALSE)</f>
        <v>---</v>
      </c>
      <c r="BF91" s="224" t="str">
        <f>VLOOKUP($B91,[14]Tsunami!$B$7:$T$222,P$1,FALSE)</f>
        <v>---</v>
      </c>
      <c r="BG91" s="227" t="str">
        <f>VLOOKUP($B91,[14]Tsunami!$B$7:$T$222,Q$1,FALSE)</f>
        <v>---</v>
      </c>
      <c r="BH91" s="228" t="str">
        <f>VLOOKUP($B91,[14]Tsunami!$B$7:$T$222,R$1,FALSE)</f>
        <v>---</v>
      </c>
      <c r="BI91" s="224" t="str">
        <f>VLOOKUP($B91,[14]Tsunami!$B$7:$T$222,S$1,FALSE)</f>
        <v>---</v>
      </c>
      <c r="BJ91" s="229" t="str">
        <f>VLOOKUP($B91,[14]Tsunami!$B$7:$T$222,T$1,FALSE)</f>
        <v>---</v>
      </c>
      <c r="BK91" s="230">
        <f>IFERROR(VLOOKUP($B91,[14]Flood!$B$7:$T$169,G$1,FALSE),"")</f>
        <v>308.82735348288077</v>
      </c>
      <c r="BL91" s="231">
        <f>IFERROR(VLOOKUP($B91,[14]Flood!$B$7:$T$169,H$1,FALSE),"")</f>
        <v>3.823990112528783</v>
      </c>
      <c r="BM91" s="232">
        <f>IFERROR(VLOOKUP($B91,[14]Flood!$B$7:$T$169,I$1,FALSE),"")</f>
        <v>552.92098513582778</v>
      </c>
      <c r="BN91" s="233">
        <f>IFERROR(VLOOKUP($B91,[14]Flood!$B$7:$T$169,J$1,FALSE),"")</f>
        <v>6.8464284537097688</v>
      </c>
      <c r="BO91" s="231">
        <f>IFERROR(VLOOKUP($B91,[14]Flood!$B$7:$T$169,K$1,FALSE),"")</f>
        <v>662.07808450704226</v>
      </c>
      <c r="BP91" s="231">
        <f>IFERROR(VLOOKUP($B91,[14]Flood!$B$7:$T$169,L$1,FALSE),"")</f>
        <v>8.1980434062077645</v>
      </c>
      <c r="BQ91" s="232">
        <f>IFERROR(VLOOKUP($B91,[14]Flood!$B$7:$T$169,M$1,FALSE),"")</f>
        <v>735.92760563380284</v>
      </c>
      <c r="BR91" s="233">
        <f>IFERROR(VLOOKUP($B91,[14]Flood!$B$7:$T$169,N$1,FALSE),"")</f>
        <v>9.11246965575749</v>
      </c>
      <c r="BS91" s="231">
        <f>IFERROR(VLOOKUP($B91,[14]Flood!$B$7:$T$169,O$1,FALSE),"")</f>
        <v>859.0101408450704</v>
      </c>
      <c r="BT91" s="231">
        <f>IFERROR(VLOOKUP($B91,[14]Flood!$B$7:$T$169,P$1,FALSE),"")</f>
        <v>10.636513405007033</v>
      </c>
      <c r="BU91" s="232">
        <f>IFERROR(VLOOKUP($B91,[14]Flood!$B$7:$T$169,Q$1,FALSE),"")</f>
        <v>881.91039999999998</v>
      </c>
      <c r="BV91" s="233">
        <f>IFERROR(VLOOKUP($B91,[14]Flood!$B$7:$T$169,R$1,FALSE),"")</f>
        <v>10.920071074349465</v>
      </c>
      <c r="BW91" s="231">
        <f>IFERROR(VLOOKUP($B91,[14]Flood!$B$7:$T$169,S$1,FALSE),"")</f>
        <v>902.06560000000002</v>
      </c>
      <c r="BX91" s="234">
        <f>IFERROR(VLOOKUP($B91,[14]Flood!$B$7:$T$169,T$1,FALSE),"")</f>
        <v>11.169638622841612</v>
      </c>
    </row>
    <row r="92" spans="1:76" s="119" customFormat="1" ht="14">
      <c r="A92" s="235" t="str">
        <f>'AAL mundo '!A119</f>
        <v>LAC</v>
      </c>
      <c r="B92" s="236" t="str">
        <f>'AAL mundo '!B119</f>
        <v>HTI</v>
      </c>
      <c r="C92" s="236" t="str">
        <f>'AAL mundo '!C119</f>
        <v>Haiti</v>
      </c>
      <c r="D92" s="236" t="str">
        <f>'AAL mundo '!D119</f>
        <v>SIDS</v>
      </c>
      <c r="E92" s="237" t="str">
        <f>'AAL mundo '!E119</f>
        <v>Low income</v>
      </c>
      <c r="F92" s="222">
        <f>'AAL mundo '!F119</f>
        <v>28268.6</v>
      </c>
      <c r="G92" s="223">
        <f>VLOOKUP($B92,[14]Earthquake!$B$7:$T$222,G$1,FALSE)</f>
        <v>488.86</v>
      </c>
      <c r="H92" s="224">
        <f>VLOOKUP($B92,[14]Earthquake!$B$7:$T$222,H$1,FALSE)</f>
        <v>1.73</v>
      </c>
      <c r="I92" s="227">
        <f>VLOOKUP($B92,[14]Earthquake!$B$7:$T$222,I$1,FALSE)</f>
        <v>1200.28</v>
      </c>
      <c r="J92" s="228">
        <f>VLOOKUP($B92,[14]Earthquake!$B$7:$T$222,J$1,FALSE)</f>
        <v>4.25</v>
      </c>
      <c r="K92" s="224">
        <f>VLOOKUP($B92,[14]Earthquake!$B$7:$T$222,K$1,FALSE)</f>
        <v>2041.09</v>
      </c>
      <c r="L92" s="224">
        <f>VLOOKUP($B92,[14]Earthquake!$B$7:$T$222,L$1,FALSE)</f>
        <v>7.22</v>
      </c>
      <c r="M92" s="227">
        <f>VLOOKUP($B92,[14]Earthquake!$B$7:$T$222,M$1,FALSE)</f>
        <v>3450.31</v>
      </c>
      <c r="N92" s="228">
        <f>VLOOKUP($B92,[14]Earthquake!$B$7:$T$222,N$1,FALSE)</f>
        <v>12.21</v>
      </c>
      <c r="O92" s="224">
        <f>VLOOKUP($B92,[14]Earthquake!$B$7:$T$222,O$1,FALSE)</f>
        <v>4647.6899999999996</v>
      </c>
      <c r="P92" s="224">
        <f>VLOOKUP($B92,[14]Earthquake!$B$7:$T$222,P$1,FALSE)</f>
        <v>16.440000000000001</v>
      </c>
      <c r="Q92" s="227">
        <f>VLOOKUP($B92,[14]Earthquake!$B$7:$T$222,Q$1,FALSE)</f>
        <v>5879.48</v>
      </c>
      <c r="R92" s="228">
        <f>VLOOKUP($B92,[14]Earthquake!$B$7:$T$222,R$1,FALSE)</f>
        <v>20.8</v>
      </c>
      <c r="S92" s="224">
        <f>VLOOKUP($B92,[14]Earthquake!$B$7:$T$222,S$1,FALSE)</f>
        <v>6732.54</v>
      </c>
      <c r="T92" s="229">
        <f>VLOOKUP($B92,[14]Earthquake!$B$7:$T$222,T$1,FALSE)</f>
        <v>23.82</v>
      </c>
      <c r="U92" s="223">
        <f>VLOOKUP($B92,[14]Wind!$B$7:$T$222,G$1,FALSE)</f>
        <v>161.33000000000001</v>
      </c>
      <c r="V92" s="224">
        <f>VLOOKUP($B92,[14]Wind!$B$7:$T$222,H$1,FALSE)</f>
        <v>0.56999999999999995</v>
      </c>
      <c r="W92" s="227">
        <f>VLOOKUP($B92,[14]Wind!$B$7:$T$222,I$1,FALSE)</f>
        <v>418.42</v>
      </c>
      <c r="X92" s="228">
        <f>VLOOKUP($B92,[14]Wind!$B$7:$T$222,J$1,FALSE)</f>
        <v>1.48</v>
      </c>
      <c r="Y92" s="224">
        <f>VLOOKUP($B92,[14]Wind!$B$7:$T$222,K$1,FALSE)</f>
        <v>822.42</v>
      </c>
      <c r="Z92" s="224">
        <f>VLOOKUP($B92,[14]Wind!$B$7:$T$222,L$1,FALSE)</f>
        <v>2.91</v>
      </c>
      <c r="AA92" s="227">
        <f>VLOOKUP($B92,[14]Wind!$B$7:$T$222,M$1,FALSE)</f>
        <v>1918.58</v>
      </c>
      <c r="AB92" s="228">
        <f>VLOOKUP($B92,[14]Wind!$B$7:$T$222,N$1,FALSE)</f>
        <v>6.79</v>
      </c>
      <c r="AC92" s="224">
        <f>VLOOKUP($B92,[14]Wind!$B$7:$T$222,O$1,FALSE)</f>
        <v>2634.78</v>
      </c>
      <c r="AD92" s="224">
        <f>VLOOKUP($B92,[14]Wind!$B$7:$T$222,P$1,FALSE)</f>
        <v>9.32</v>
      </c>
      <c r="AE92" s="227">
        <f>VLOOKUP($B92,[14]Wind!$B$7:$T$222,Q$1,FALSE)</f>
        <v>3205.53</v>
      </c>
      <c r="AF92" s="228">
        <f>VLOOKUP($B92,[14]Wind!$B$7:$T$222,R$1,FALSE)</f>
        <v>11.34</v>
      </c>
      <c r="AG92" s="224">
        <f>VLOOKUP($B92,[14]Wind!$B$7:$T$222,S$1,FALSE)</f>
        <v>3456.45</v>
      </c>
      <c r="AH92" s="229">
        <f>VLOOKUP($B92,[14]Wind!$B$7:$T$222,T$1,FALSE)</f>
        <v>12.23</v>
      </c>
      <c r="AI92" s="223">
        <f>VLOOKUP($B92,'[14]Storm Surge'!$B$7:$T$222,G$1,FALSE)</f>
        <v>53.17</v>
      </c>
      <c r="AJ92" s="224">
        <f>VLOOKUP($B92,'[14]Storm Surge'!$B$7:$T$222,H$1,FALSE)</f>
        <v>0.19</v>
      </c>
      <c r="AK92" s="227">
        <f>VLOOKUP($B92,'[14]Storm Surge'!$B$7:$T$222,I$1,FALSE)</f>
        <v>102.68</v>
      </c>
      <c r="AL92" s="228">
        <f>VLOOKUP($B92,'[14]Storm Surge'!$B$7:$T$222,J$1,FALSE)</f>
        <v>0.36</v>
      </c>
      <c r="AM92" s="224">
        <f>VLOOKUP($B92,'[14]Storm Surge'!$B$7:$T$222,K$1,FALSE)</f>
        <v>138.19</v>
      </c>
      <c r="AN92" s="224">
        <f>VLOOKUP($B92,'[14]Storm Surge'!$B$7:$T$222,L$1,FALSE)</f>
        <v>0.49</v>
      </c>
      <c r="AO92" s="227">
        <f>VLOOKUP($B92,'[14]Storm Surge'!$B$7:$T$222,M$1,FALSE)</f>
        <v>213.49</v>
      </c>
      <c r="AP92" s="228">
        <f>VLOOKUP($B92,'[14]Storm Surge'!$B$7:$T$222,N$1,FALSE)</f>
        <v>0.76</v>
      </c>
      <c r="AQ92" s="224">
        <f>VLOOKUP($B92,'[14]Storm Surge'!$B$7:$T$222,O$1,FALSE)</f>
        <v>258.62</v>
      </c>
      <c r="AR92" s="224">
        <f>VLOOKUP($B92,'[14]Storm Surge'!$B$7:$T$222,P$1,FALSE)</f>
        <v>0.91</v>
      </c>
      <c r="AS92" s="227">
        <f>VLOOKUP($B92,'[14]Storm Surge'!$B$7:$T$222,Q$1,FALSE)</f>
        <v>302.63</v>
      </c>
      <c r="AT92" s="228">
        <f>VLOOKUP($B92,'[14]Storm Surge'!$B$7:$T$222,R$1,FALSE)</f>
        <v>1.07</v>
      </c>
      <c r="AU92" s="224">
        <f>VLOOKUP($B92,'[14]Storm Surge'!$B$7:$T$222,S$1,FALSE)</f>
        <v>312.66000000000003</v>
      </c>
      <c r="AV92" s="229">
        <f>VLOOKUP($B92,'[14]Storm Surge'!$B$7:$T$222,T$1,FALSE)</f>
        <v>1.1100000000000001</v>
      </c>
      <c r="AW92" s="223" t="str">
        <f>VLOOKUP($B92,[14]Tsunami!$B$7:$T$222,G$1,FALSE)</f>
        <v>---</v>
      </c>
      <c r="AX92" s="224" t="str">
        <f>VLOOKUP($B92,[14]Tsunami!$B$7:$T$222,H$1,FALSE)</f>
        <v>---</v>
      </c>
      <c r="AY92" s="227" t="str">
        <f>VLOOKUP($B92,[14]Tsunami!$B$7:$T$222,I$1,FALSE)</f>
        <v>---</v>
      </c>
      <c r="AZ92" s="228" t="str">
        <f>VLOOKUP($B92,[14]Tsunami!$B$7:$T$222,J$1,FALSE)</f>
        <v>---</v>
      </c>
      <c r="BA92" s="224" t="str">
        <f>VLOOKUP($B92,[14]Tsunami!$B$7:$T$222,K$1,FALSE)</f>
        <v>---</v>
      </c>
      <c r="BB92" s="224" t="str">
        <f>VLOOKUP($B92,[14]Tsunami!$B$7:$T$222,L$1,FALSE)</f>
        <v>---</v>
      </c>
      <c r="BC92" s="227" t="str">
        <f>VLOOKUP($B92,[14]Tsunami!$B$7:$T$222,M$1,FALSE)</f>
        <v>---</v>
      </c>
      <c r="BD92" s="228" t="str">
        <f>VLOOKUP($B92,[14]Tsunami!$B$7:$T$222,N$1,FALSE)</f>
        <v>---</v>
      </c>
      <c r="BE92" s="224" t="str">
        <f>VLOOKUP($B92,[14]Tsunami!$B$7:$T$222,O$1,FALSE)</f>
        <v>---</v>
      </c>
      <c r="BF92" s="224" t="str">
        <f>VLOOKUP($B92,[14]Tsunami!$B$7:$T$222,P$1,FALSE)</f>
        <v>---</v>
      </c>
      <c r="BG92" s="227" t="str">
        <f>VLOOKUP($B92,[14]Tsunami!$B$7:$T$222,Q$1,FALSE)</f>
        <v>---</v>
      </c>
      <c r="BH92" s="228" t="str">
        <f>VLOOKUP($B92,[14]Tsunami!$B$7:$T$222,R$1,FALSE)</f>
        <v>---</v>
      </c>
      <c r="BI92" s="224" t="str">
        <f>VLOOKUP($B92,[14]Tsunami!$B$7:$T$222,S$1,FALSE)</f>
        <v>---</v>
      </c>
      <c r="BJ92" s="229" t="str">
        <f>VLOOKUP($B92,[14]Tsunami!$B$7:$T$222,T$1,FALSE)</f>
        <v>---</v>
      </c>
      <c r="BK92" s="230">
        <f>IFERROR(VLOOKUP($B92,[14]Flood!$B$7:$T$169,G$1,FALSE),"")</f>
        <v>202.98927422319474</v>
      </c>
      <c r="BL92" s="231">
        <f>IFERROR(VLOOKUP($B92,[14]Flood!$B$7:$T$169,H$1,FALSE),"")</f>
        <v>0.71807331888807635</v>
      </c>
      <c r="BM92" s="232">
        <f>IFERROR(VLOOKUP($B92,[14]Flood!$B$7:$T$169,I$1,FALSE),"")</f>
        <v>411.18306897009967</v>
      </c>
      <c r="BN92" s="233">
        <f>IFERROR(VLOOKUP($B92,[14]Flood!$B$7:$T$169,J$1,FALSE),"")</f>
        <v>1.4545575973698721</v>
      </c>
      <c r="BO92" s="231">
        <f>IFERROR(VLOOKUP($B92,[14]Flood!$B$7:$T$169,K$1,FALSE),"")</f>
        <v>478.54002498338872</v>
      </c>
      <c r="BP92" s="231">
        <f>IFERROR(VLOOKUP($B92,[14]Flood!$B$7:$T$169,L$1,FALSE),"")</f>
        <v>1.6928324182428161</v>
      </c>
      <c r="BQ92" s="232">
        <f>IFERROR(VLOOKUP($B92,[14]Flood!$B$7:$T$169,M$1,FALSE),"")</f>
        <v>557.62987926727726</v>
      </c>
      <c r="BR92" s="233">
        <f>IFERROR(VLOOKUP($B92,[14]Flood!$B$7:$T$169,N$1,FALSE),"")</f>
        <v>1.9726122951517842</v>
      </c>
      <c r="BS92" s="231">
        <f>IFERROR(VLOOKUP($B92,[14]Flood!$B$7:$T$169,O$1,FALSE),"")</f>
        <v>611.71804329725228</v>
      </c>
      <c r="BT92" s="231">
        <f>IFERROR(VLOOKUP($B92,[14]Flood!$B$7:$T$169,P$1,FALSE),"")</f>
        <v>2.1639488453522717</v>
      </c>
      <c r="BU92" s="232">
        <f>IFERROR(VLOOKUP($B92,[14]Flood!$B$7:$T$169,Q$1,FALSE),"")</f>
        <v>704.97806237603277</v>
      </c>
      <c r="BV92" s="233">
        <f>IFERROR(VLOOKUP($B92,[14]Flood!$B$7:$T$169,R$1,FALSE),"")</f>
        <v>2.4938555937543168</v>
      </c>
      <c r="BW92" s="231">
        <f>IFERROR(VLOOKUP($B92,[14]Flood!$B$7:$T$169,S$1,FALSE),"")</f>
        <v>706.25417607093505</v>
      </c>
      <c r="BX92" s="234">
        <f>IFERROR(VLOOKUP($B92,[14]Flood!$B$7:$T$169,T$1,FALSE),"")</f>
        <v>2.498369838162962</v>
      </c>
    </row>
    <row r="93" spans="1:76" s="119" customFormat="1" ht="14">
      <c r="A93" s="235" t="str">
        <f>'AAL mundo '!A120</f>
        <v>LAC</v>
      </c>
      <c r="B93" s="236" t="str">
        <f>'AAL mundo '!B120</f>
        <v>HND</v>
      </c>
      <c r="C93" s="236" t="str">
        <f>'AAL mundo '!C120</f>
        <v>Honduras</v>
      </c>
      <c r="D93" s="236" t="str">
        <f>'AAL mundo '!D120</f>
        <v/>
      </c>
      <c r="E93" s="237" t="str">
        <f>'AAL mundo '!E120</f>
        <v>Lower middle income</v>
      </c>
      <c r="F93" s="222">
        <f>'AAL mundo '!F120</f>
        <v>77974.8</v>
      </c>
      <c r="G93" s="223">
        <f>VLOOKUP($B93,[14]Earthquake!$B$7:$T$222,G$1,FALSE)</f>
        <v>1773.17</v>
      </c>
      <c r="H93" s="224">
        <f>VLOOKUP($B93,[14]Earthquake!$B$7:$T$222,H$1,FALSE)</f>
        <v>2.27</v>
      </c>
      <c r="I93" s="227">
        <f>VLOOKUP($B93,[14]Earthquake!$B$7:$T$222,I$1,FALSE)</f>
        <v>3331.35</v>
      </c>
      <c r="J93" s="228">
        <f>VLOOKUP($B93,[14]Earthquake!$B$7:$T$222,J$1,FALSE)</f>
        <v>4.2699999999999996</v>
      </c>
      <c r="K93" s="224">
        <f>VLOOKUP($B93,[14]Earthquake!$B$7:$T$222,K$1,FALSE)</f>
        <v>4939.3</v>
      </c>
      <c r="L93" s="224">
        <f>VLOOKUP($B93,[14]Earthquake!$B$7:$T$222,L$1,FALSE)</f>
        <v>6.33</v>
      </c>
      <c r="M93" s="227">
        <f>VLOOKUP($B93,[14]Earthquake!$B$7:$T$222,M$1,FALSE)</f>
        <v>7258.04</v>
      </c>
      <c r="N93" s="228">
        <f>VLOOKUP($B93,[14]Earthquake!$B$7:$T$222,N$1,FALSE)</f>
        <v>9.31</v>
      </c>
      <c r="O93" s="224">
        <f>VLOOKUP($B93,[14]Earthquake!$B$7:$T$222,O$1,FALSE)</f>
        <v>9207</v>
      </c>
      <c r="P93" s="224">
        <f>VLOOKUP($B93,[14]Earthquake!$B$7:$T$222,P$1,FALSE)</f>
        <v>11.81</v>
      </c>
      <c r="Q93" s="227">
        <f>VLOOKUP($B93,[14]Earthquake!$B$7:$T$222,Q$1,FALSE)</f>
        <v>11405.22</v>
      </c>
      <c r="R93" s="228">
        <f>VLOOKUP($B93,[14]Earthquake!$B$7:$T$222,R$1,FALSE)</f>
        <v>14.63</v>
      </c>
      <c r="S93" s="224">
        <f>VLOOKUP($B93,[14]Earthquake!$B$7:$T$222,S$1,FALSE)</f>
        <v>12115.48</v>
      </c>
      <c r="T93" s="229">
        <f>VLOOKUP($B93,[14]Earthquake!$B$7:$T$222,T$1,FALSE)</f>
        <v>15.54</v>
      </c>
      <c r="U93" s="223">
        <f>VLOOKUP($B93,[14]Wind!$B$7:$T$222,G$1,FALSE)</f>
        <v>37.46</v>
      </c>
      <c r="V93" s="224">
        <f>VLOOKUP($B93,[14]Wind!$B$7:$T$222,H$1,FALSE)</f>
        <v>0.05</v>
      </c>
      <c r="W93" s="227">
        <f>VLOOKUP($B93,[14]Wind!$B$7:$T$222,I$1,FALSE)</f>
        <v>284.32</v>
      </c>
      <c r="X93" s="228">
        <f>VLOOKUP($B93,[14]Wind!$B$7:$T$222,J$1,FALSE)</f>
        <v>0.36</v>
      </c>
      <c r="Y93" s="224">
        <f>VLOOKUP($B93,[14]Wind!$B$7:$T$222,K$1,FALSE)</f>
        <v>575.55999999999995</v>
      </c>
      <c r="Z93" s="224">
        <f>VLOOKUP($B93,[14]Wind!$B$7:$T$222,L$1,FALSE)</f>
        <v>0.74</v>
      </c>
      <c r="AA93" s="227">
        <f>VLOOKUP($B93,[14]Wind!$B$7:$T$222,M$1,FALSE)</f>
        <v>1230</v>
      </c>
      <c r="AB93" s="228">
        <f>VLOOKUP($B93,[14]Wind!$B$7:$T$222,N$1,FALSE)</f>
        <v>1.58</v>
      </c>
      <c r="AC93" s="224">
        <f>VLOOKUP($B93,[14]Wind!$B$7:$T$222,O$1,FALSE)</f>
        <v>1639.16</v>
      </c>
      <c r="AD93" s="224">
        <f>VLOOKUP($B93,[14]Wind!$B$7:$T$222,P$1,FALSE)</f>
        <v>2.1</v>
      </c>
      <c r="AE93" s="227">
        <f>VLOOKUP($B93,[14]Wind!$B$7:$T$222,Q$1,FALSE)</f>
        <v>1932.04</v>
      </c>
      <c r="AF93" s="228">
        <f>VLOOKUP($B93,[14]Wind!$B$7:$T$222,R$1,FALSE)</f>
        <v>2.48</v>
      </c>
      <c r="AG93" s="224">
        <f>VLOOKUP($B93,[14]Wind!$B$7:$T$222,S$1,FALSE)</f>
        <v>2155.35</v>
      </c>
      <c r="AH93" s="229">
        <f>VLOOKUP($B93,[14]Wind!$B$7:$T$222,T$1,FALSE)</f>
        <v>2.76</v>
      </c>
      <c r="AI93" s="223">
        <f>VLOOKUP($B93,'[14]Storm Surge'!$B$7:$T$222,G$1,FALSE)</f>
        <v>22.67</v>
      </c>
      <c r="AJ93" s="224">
        <f>VLOOKUP($B93,'[14]Storm Surge'!$B$7:$T$222,H$1,FALSE)</f>
        <v>0.03</v>
      </c>
      <c r="AK93" s="227">
        <f>VLOOKUP($B93,'[14]Storm Surge'!$B$7:$T$222,I$1,FALSE)</f>
        <v>51.06</v>
      </c>
      <c r="AL93" s="228">
        <f>VLOOKUP($B93,'[14]Storm Surge'!$B$7:$T$222,J$1,FALSE)</f>
        <v>7.0000000000000007E-2</v>
      </c>
      <c r="AM93" s="224">
        <f>VLOOKUP($B93,'[14]Storm Surge'!$B$7:$T$222,K$1,FALSE)</f>
        <v>66.33</v>
      </c>
      <c r="AN93" s="224">
        <f>VLOOKUP($B93,'[14]Storm Surge'!$B$7:$T$222,L$1,FALSE)</f>
        <v>0.09</v>
      </c>
      <c r="AO93" s="227">
        <f>VLOOKUP($B93,'[14]Storm Surge'!$B$7:$T$222,M$1,FALSE)</f>
        <v>83.75</v>
      </c>
      <c r="AP93" s="228">
        <f>VLOOKUP($B93,'[14]Storm Surge'!$B$7:$T$222,N$1,FALSE)</f>
        <v>0.11</v>
      </c>
      <c r="AQ93" s="224">
        <f>VLOOKUP($B93,'[14]Storm Surge'!$B$7:$T$222,O$1,FALSE)</f>
        <v>96.83</v>
      </c>
      <c r="AR93" s="224">
        <f>VLOOKUP($B93,'[14]Storm Surge'!$B$7:$T$222,P$1,FALSE)</f>
        <v>0.12</v>
      </c>
      <c r="AS93" s="227">
        <f>VLOOKUP($B93,'[14]Storm Surge'!$B$7:$T$222,Q$1,FALSE)</f>
        <v>109.97</v>
      </c>
      <c r="AT93" s="228">
        <f>VLOOKUP($B93,'[14]Storm Surge'!$B$7:$T$222,R$1,FALSE)</f>
        <v>0.14000000000000001</v>
      </c>
      <c r="AU93" s="224">
        <f>VLOOKUP($B93,'[14]Storm Surge'!$B$7:$T$222,S$1,FALSE)</f>
        <v>122.16</v>
      </c>
      <c r="AV93" s="229">
        <f>VLOOKUP($B93,'[14]Storm Surge'!$B$7:$T$222,T$1,FALSE)</f>
        <v>0.16</v>
      </c>
      <c r="AW93" s="223" t="str">
        <f>VLOOKUP($B93,[14]Tsunami!$B$7:$T$222,G$1,FALSE)</f>
        <v>---</v>
      </c>
      <c r="AX93" s="224" t="str">
        <f>VLOOKUP($B93,[14]Tsunami!$B$7:$T$222,H$1,FALSE)</f>
        <v>---</v>
      </c>
      <c r="AY93" s="227" t="str">
        <f>VLOOKUP($B93,[14]Tsunami!$B$7:$T$222,I$1,FALSE)</f>
        <v>---</v>
      </c>
      <c r="AZ93" s="228" t="str">
        <f>VLOOKUP($B93,[14]Tsunami!$B$7:$T$222,J$1,FALSE)</f>
        <v>---</v>
      </c>
      <c r="BA93" s="224" t="str">
        <f>VLOOKUP($B93,[14]Tsunami!$B$7:$T$222,K$1,FALSE)</f>
        <v>---</v>
      </c>
      <c r="BB93" s="224" t="str">
        <f>VLOOKUP($B93,[14]Tsunami!$B$7:$T$222,L$1,FALSE)</f>
        <v>---</v>
      </c>
      <c r="BC93" s="227" t="str">
        <f>VLOOKUP($B93,[14]Tsunami!$B$7:$T$222,M$1,FALSE)</f>
        <v>---</v>
      </c>
      <c r="BD93" s="228" t="str">
        <f>VLOOKUP($B93,[14]Tsunami!$B$7:$T$222,N$1,FALSE)</f>
        <v>---</v>
      </c>
      <c r="BE93" s="224" t="str">
        <f>VLOOKUP($B93,[14]Tsunami!$B$7:$T$222,O$1,FALSE)</f>
        <v>---</v>
      </c>
      <c r="BF93" s="224" t="str">
        <f>VLOOKUP($B93,[14]Tsunami!$B$7:$T$222,P$1,FALSE)</f>
        <v>---</v>
      </c>
      <c r="BG93" s="227" t="str">
        <f>VLOOKUP($B93,[14]Tsunami!$B$7:$T$222,Q$1,FALSE)</f>
        <v>---</v>
      </c>
      <c r="BH93" s="228" t="str">
        <f>VLOOKUP($B93,[14]Tsunami!$B$7:$T$222,R$1,FALSE)</f>
        <v>---</v>
      </c>
      <c r="BI93" s="224" t="str">
        <f>VLOOKUP($B93,[14]Tsunami!$B$7:$T$222,S$1,FALSE)</f>
        <v>---</v>
      </c>
      <c r="BJ93" s="229" t="str">
        <f>VLOOKUP($B93,[14]Tsunami!$B$7:$T$222,T$1,FALSE)</f>
        <v>---</v>
      </c>
      <c r="BK93" s="230">
        <f>IFERROR(VLOOKUP($B93,[14]Flood!$B$7:$T$169,G$1,FALSE),"")</f>
        <v>704.98811553444182</v>
      </c>
      <c r="BL93" s="231">
        <f>IFERROR(VLOOKUP($B93,[14]Flood!$B$7:$T$169,H$1,FALSE),"")</f>
        <v>0.90412301863479205</v>
      </c>
      <c r="BM93" s="232">
        <f>IFERROR(VLOOKUP($B93,[14]Flood!$B$7:$T$169,I$1,FALSE),"")</f>
        <v>998.5642976153847</v>
      </c>
      <c r="BN93" s="233">
        <f>IFERROR(VLOOKUP($B93,[14]Flood!$B$7:$T$169,J$1,FALSE),"")</f>
        <v>1.2806243781521527</v>
      </c>
      <c r="BO93" s="231">
        <f>IFERROR(VLOOKUP($B93,[14]Flood!$B$7:$T$169,K$1,FALSE),"")</f>
        <v>1228.5314565677966</v>
      </c>
      <c r="BP93" s="231">
        <f>IFERROR(VLOOKUP($B93,[14]Flood!$B$7:$T$169,L$1,FALSE),"")</f>
        <v>1.5755493525700566</v>
      </c>
      <c r="BQ93" s="232">
        <f>IFERROR(VLOOKUP($B93,[14]Flood!$B$7:$T$169,M$1,FALSE),"")</f>
        <v>1765.8725560057198</v>
      </c>
      <c r="BR93" s="233">
        <f>IFERROR(VLOOKUP($B93,[14]Flood!$B$7:$T$169,N$1,FALSE),"")</f>
        <v>2.2646708372521891</v>
      </c>
      <c r="BS93" s="231">
        <f>IFERROR(VLOOKUP($B93,[14]Flood!$B$7:$T$169,O$1,FALSE),"")</f>
        <v>2169.4240568912969</v>
      </c>
      <c r="BT93" s="231">
        <f>IFERROR(VLOOKUP($B93,[14]Flood!$B$7:$T$169,P$1,FALSE),"")</f>
        <v>2.7822117618657525</v>
      </c>
      <c r="BU93" s="232">
        <f>IFERROR(VLOOKUP($B93,[14]Flood!$B$7:$T$169,Q$1,FALSE),"")</f>
        <v>2776.1779478496446</v>
      </c>
      <c r="BV93" s="233">
        <f>IFERROR(VLOOKUP($B93,[14]Flood!$B$7:$T$169,R$1,FALSE),"")</f>
        <v>3.5603527650595379</v>
      </c>
      <c r="BW93" s="231">
        <f>IFERROR(VLOOKUP($B93,[14]Flood!$B$7:$T$169,S$1,FALSE),"")</f>
        <v>3158.5667878145696</v>
      </c>
      <c r="BX93" s="234">
        <f>IFERROR(VLOOKUP($B93,[14]Flood!$B$7:$T$169,T$1,FALSE),"")</f>
        <v>4.0507533046760873</v>
      </c>
    </row>
    <row r="94" spans="1:76" s="119" customFormat="1" ht="14">
      <c r="A94" s="235" t="str">
        <f>'AAL mundo '!A121</f>
        <v>Europe and Central Asia</v>
      </c>
      <c r="B94" s="236" t="str">
        <f>'AAL mundo '!B121</f>
        <v>HUN</v>
      </c>
      <c r="C94" s="236" t="str">
        <f>'AAL mundo '!C121</f>
        <v>Hungary</v>
      </c>
      <c r="D94" s="236" t="str">
        <f>'AAL mundo '!D121</f>
        <v/>
      </c>
      <c r="E94" s="237" t="str">
        <f>'AAL mundo '!E121</f>
        <v>Upper middle income</v>
      </c>
      <c r="F94" s="222">
        <f>'AAL mundo '!F121</f>
        <v>562480</v>
      </c>
      <c r="G94" s="223">
        <f>VLOOKUP($B94,[14]Earthquake!$B$7:$T$222,G$1,FALSE)</f>
        <v>311.52</v>
      </c>
      <c r="H94" s="224">
        <f>VLOOKUP($B94,[14]Earthquake!$B$7:$T$222,H$1,FALSE)</f>
        <v>0.06</v>
      </c>
      <c r="I94" s="227">
        <f>VLOOKUP($B94,[14]Earthquake!$B$7:$T$222,I$1,FALSE)</f>
        <v>684.34</v>
      </c>
      <c r="J94" s="228">
        <f>VLOOKUP($B94,[14]Earthquake!$B$7:$T$222,J$1,FALSE)</f>
        <v>0.12</v>
      </c>
      <c r="K94" s="224">
        <f>VLOOKUP($B94,[14]Earthquake!$B$7:$T$222,K$1,FALSE)</f>
        <v>1250</v>
      </c>
      <c r="L94" s="224">
        <f>VLOOKUP($B94,[14]Earthquake!$B$7:$T$222,L$1,FALSE)</f>
        <v>0.22</v>
      </c>
      <c r="M94" s="227">
        <f>VLOOKUP($B94,[14]Earthquake!$B$7:$T$222,M$1,FALSE)</f>
        <v>2630.74</v>
      </c>
      <c r="N94" s="228">
        <f>VLOOKUP($B94,[14]Earthquake!$B$7:$T$222,N$1,FALSE)</f>
        <v>0.47</v>
      </c>
      <c r="O94" s="224">
        <f>VLOOKUP($B94,[14]Earthquake!$B$7:$T$222,O$1,FALSE)</f>
        <v>4336.6000000000004</v>
      </c>
      <c r="P94" s="224">
        <f>VLOOKUP($B94,[14]Earthquake!$B$7:$T$222,P$1,FALSE)</f>
        <v>0.77</v>
      </c>
      <c r="Q94" s="227">
        <f>VLOOKUP($B94,[14]Earthquake!$B$7:$T$222,Q$1,FALSE)</f>
        <v>6751.44</v>
      </c>
      <c r="R94" s="228">
        <f>VLOOKUP($B94,[14]Earthquake!$B$7:$T$222,R$1,FALSE)</f>
        <v>1.2</v>
      </c>
      <c r="S94" s="224">
        <f>VLOOKUP($B94,[14]Earthquake!$B$7:$T$222,S$1,FALSE)</f>
        <v>8551.5300000000007</v>
      </c>
      <c r="T94" s="229">
        <f>VLOOKUP($B94,[14]Earthquake!$B$7:$T$222,T$1,FALSE)</f>
        <v>1.52</v>
      </c>
      <c r="U94" s="223" t="str">
        <f>VLOOKUP($B94,[14]Wind!$B$7:$T$222,G$1,FALSE)</f>
        <v>---</v>
      </c>
      <c r="V94" s="224" t="str">
        <f>VLOOKUP($B94,[14]Wind!$B$7:$T$222,H$1,FALSE)</f>
        <v>---</v>
      </c>
      <c r="W94" s="227" t="str">
        <f>VLOOKUP($B94,[14]Wind!$B$7:$T$222,I$1,FALSE)</f>
        <v>---</v>
      </c>
      <c r="X94" s="228" t="str">
        <f>VLOOKUP($B94,[14]Wind!$B$7:$T$222,J$1,FALSE)</f>
        <v>---</v>
      </c>
      <c r="Y94" s="224" t="str">
        <f>VLOOKUP($B94,[14]Wind!$B$7:$T$222,K$1,FALSE)</f>
        <v>---</v>
      </c>
      <c r="Z94" s="224" t="str">
        <f>VLOOKUP($B94,[14]Wind!$B$7:$T$222,L$1,FALSE)</f>
        <v>---</v>
      </c>
      <c r="AA94" s="227" t="str">
        <f>VLOOKUP($B94,[14]Wind!$B$7:$T$222,M$1,FALSE)</f>
        <v>---</v>
      </c>
      <c r="AB94" s="228" t="str">
        <f>VLOOKUP($B94,[14]Wind!$B$7:$T$222,N$1,FALSE)</f>
        <v>---</v>
      </c>
      <c r="AC94" s="224" t="str">
        <f>VLOOKUP($B94,[14]Wind!$B$7:$T$222,O$1,FALSE)</f>
        <v>---</v>
      </c>
      <c r="AD94" s="224" t="str">
        <f>VLOOKUP($B94,[14]Wind!$B$7:$T$222,P$1,FALSE)</f>
        <v>---</v>
      </c>
      <c r="AE94" s="227" t="str">
        <f>VLOOKUP($B94,[14]Wind!$B$7:$T$222,Q$1,FALSE)</f>
        <v>---</v>
      </c>
      <c r="AF94" s="228" t="str">
        <f>VLOOKUP($B94,[14]Wind!$B$7:$T$222,R$1,FALSE)</f>
        <v>---</v>
      </c>
      <c r="AG94" s="224" t="str">
        <f>VLOOKUP($B94,[14]Wind!$B$7:$T$222,S$1,FALSE)</f>
        <v>---</v>
      </c>
      <c r="AH94" s="229" t="str">
        <f>VLOOKUP($B94,[14]Wind!$B$7:$T$222,T$1,FALSE)</f>
        <v>---</v>
      </c>
      <c r="AI94" s="223" t="str">
        <f>VLOOKUP($B94,'[14]Storm Surge'!$B$7:$T$222,G$1,FALSE)</f>
        <v>---</v>
      </c>
      <c r="AJ94" s="224" t="str">
        <f>VLOOKUP($B94,'[14]Storm Surge'!$B$7:$T$222,H$1,FALSE)</f>
        <v>---</v>
      </c>
      <c r="AK94" s="227" t="str">
        <f>VLOOKUP($B94,'[14]Storm Surge'!$B$7:$T$222,I$1,FALSE)</f>
        <v>---</v>
      </c>
      <c r="AL94" s="228" t="str">
        <f>VLOOKUP($B94,'[14]Storm Surge'!$B$7:$T$222,J$1,FALSE)</f>
        <v>---</v>
      </c>
      <c r="AM94" s="224" t="str">
        <f>VLOOKUP($B94,'[14]Storm Surge'!$B$7:$T$222,K$1,FALSE)</f>
        <v>---</v>
      </c>
      <c r="AN94" s="224" t="str">
        <f>VLOOKUP($B94,'[14]Storm Surge'!$B$7:$T$222,L$1,FALSE)</f>
        <v>---</v>
      </c>
      <c r="AO94" s="227" t="str">
        <f>VLOOKUP($B94,'[14]Storm Surge'!$B$7:$T$222,M$1,FALSE)</f>
        <v>---</v>
      </c>
      <c r="AP94" s="228" t="str">
        <f>VLOOKUP($B94,'[14]Storm Surge'!$B$7:$T$222,N$1,FALSE)</f>
        <v>---</v>
      </c>
      <c r="AQ94" s="224" t="str">
        <f>VLOOKUP($B94,'[14]Storm Surge'!$B$7:$T$222,O$1,FALSE)</f>
        <v>---</v>
      </c>
      <c r="AR94" s="224" t="str">
        <f>VLOOKUP($B94,'[14]Storm Surge'!$B$7:$T$222,P$1,FALSE)</f>
        <v>---</v>
      </c>
      <c r="AS94" s="227" t="str">
        <f>VLOOKUP($B94,'[14]Storm Surge'!$B$7:$T$222,Q$1,FALSE)</f>
        <v>---</v>
      </c>
      <c r="AT94" s="228" t="str">
        <f>VLOOKUP($B94,'[14]Storm Surge'!$B$7:$T$222,R$1,FALSE)</f>
        <v>---</v>
      </c>
      <c r="AU94" s="224" t="str">
        <f>VLOOKUP($B94,'[14]Storm Surge'!$B$7:$T$222,S$1,FALSE)</f>
        <v>---</v>
      </c>
      <c r="AV94" s="229" t="str">
        <f>VLOOKUP($B94,'[14]Storm Surge'!$B$7:$T$222,T$1,FALSE)</f>
        <v>---</v>
      </c>
      <c r="AW94" s="223" t="str">
        <f>VLOOKUP($B94,[14]Tsunami!$B$7:$T$222,G$1,FALSE)</f>
        <v>---</v>
      </c>
      <c r="AX94" s="224" t="str">
        <f>VLOOKUP($B94,[14]Tsunami!$B$7:$T$222,H$1,FALSE)</f>
        <v>---</v>
      </c>
      <c r="AY94" s="227" t="str">
        <f>VLOOKUP($B94,[14]Tsunami!$B$7:$T$222,I$1,FALSE)</f>
        <v>---</v>
      </c>
      <c r="AZ94" s="228" t="str">
        <f>VLOOKUP($B94,[14]Tsunami!$B$7:$T$222,J$1,FALSE)</f>
        <v>---</v>
      </c>
      <c r="BA94" s="224" t="str">
        <f>VLOOKUP($B94,[14]Tsunami!$B$7:$T$222,K$1,FALSE)</f>
        <v>---</v>
      </c>
      <c r="BB94" s="224" t="str">
        <f>VLOOKUP($B94,[14]Tsunami!$B$7:$T$222,L$1,FALSE)</f>
        <v>---</v>
      </c>
      <c r="BC94" s="227" t="str">
        <f>VLOOKUP($B94,[14]Tsunami!$B$7:$T$222,M$1,FALSE)</f>
        <v>---</v>
      </c>
      <c r="BD94" s="228" t="str">
        <f>VLOOKUP($B94,[14]Tsunami!$B$7:$T$222,N$1,FALSE)</f>
        <v>---</v>
      </c>
      <c r="BE94" s="224" t="str">
        <f>VLOOKUP($B94,[14]Tsunami!$B$7:$T$222,O$1,FALSE)</f>
        <v>---</v>
      </c>
      <c r="BF94" s="224" t="str">
        <f>VLOOKUP($B94,[14]Tsunami!$B$7:$T$222,P$1,FALSE)</f>
        <v>---</v>
      </c>
      <c r="BG94" s="227" t="str">
        <f>VLOOKUP($B94,[14]Tsunami!$B$7:$T$222,Q$1,FALSE)</f>
        <v>---</v>
      </c>
      <c r="BH94" s="228" t="str">
        <f>VLOOKUP($B94,[14]Tsunami!$B$7:$T$222,R$1,FALSE)</f>
        <v>---</v>
      </c>
      <c r="BI94" s="224" t="str">
        <f>VLOOKUP($B94,[14]Tsunami!$B$7:$T$222,S$1,FALSE)</f>
        <v>---</v>
      </c>
      <c r="BJ94" s="229" t="str">
        <f>VLOOKUP($B94,[14]Tsunami!$B$7:$T$222,T$1,FALSE)</f>
        <v>---</v>
      </c>
      <c r="BK94" s="230">
        <f>IFERROR(VLOOKUP($B94,[14]Flood!$B$7:$T$169,G$1,FALSE),"")</f>
        <v>5303.279226890756</v>
      </c>
      <c r="BL94" s="231">
        <f>IFERROR(VLOOKUP($B94,[14]Flood!$B$7:$T$169,H$1,FALSE),"")</f>
        <v>0.94283871904614491</v>
      </c>
      <c r="BM94" s="232">
        <f>IFERROR(VLOOKUP($B94,[14]Flood!$B$7:$T$169,I$1,FALSE),"")</f>
        <v>14148.169265799257</v>
      </c>
      <c r="BN94" s="233">
        <f>IFERROR(VLOOKUP($B94,[14]Flood!$B$7:$T$169,J$1,FALSE),"")</f>
        <v>2.5153195252807667</v>
      </c>
      <c r="BO94" s="231">
        <f>IFERROR(VLOOKUP($B94,[14]Flood!$B$7:$T$169,K$1,FALSE),"")</f>
        <v>30340.198861036748</v>
      </c>
      <c r="BP94" s="231">
        <f>IFERROR(VLOOKUP($B94,[14]Flood!$B$7:$T$169,L$1,FALSE),"")</f>
        <v>5.3940049176924951</v>
      </c>
      <c r="BQ94" s="232">
        <f>IFERROR(VLOOKUP($B94,[14]Flood!$B$7:$T$169,M$1,FALSE),"")</f>
        <v>62775.170526315793</v>
      </c>
      <c r="BR94" s="233">
        <f>IFERROR(VLOOKUP($B94,[14]Flood!$B$7:$T$169,N$1,FALSE),"")</f>
        <v>11.160427130976354</v>
      </c>
      <c r="BS94" s="231">
        <f>IFERROR(VLOOKUP($B94,[14]Flood!$B$7:$T$169,O$1,FALSE),"")</f>
        <v>79997.825129570469</v>
      </c>
      <c r="BT94" s="231">
        <f>IFERROR(VLOOKUP($B94,[14]Flood!$B$7:$T$169,P$1,FALSE),"")</f>
        <v>14.222341261835169</v>
      </c>
      <c r="BU94" s="232">
        <f>IFERROR(VLOOKUP($B94,[14]Flood!$B$7:$T$169,Q$1,FALSE),"")</f>
        <v>80926.198123299022</v>
      </c>
      <c r="BV94" s="233">
        <f>IFERROR(VLOOKUP($B94,[14]Flood!$B$7:$T$169,R$1,FALSE),"")</f>
        <v>14.387391218052024</v>
      </c>
      <c r="BW94" s="231">
        <f>IFERROR(VLOOKUP($B94,[14]Flood!$B$7:$T$169,S$1,FALSE),"")</f>
        <v>81854.571117027575</v>
      </c>
      <c r="BX94" s="234">
        <f>IFERROR(VLOOKUP($B94,[14]Flood!$B$7:$T$169,T$1,FALSE),"")</f>
        <v>14.552441174268877</v>
      </c>
    </row>
    <row r="95" spans="1:76" s="119" customFormat="1" ht="14">
      <c r="A95" s="235" t="str">
        <f>'AAL mundo '!A122</f>
        <v>Europe and Central Asia</v>
      </c>
      <c r="B95" s="236" t="str">
        <f>'AAL mundo '!B122</f>
        <v>ISL</v>
      </c>
      <c r="C95" s="236" t="str">
        <f>'AAL mundo '!C122</f>
        <v>Iceland</v>
      </c>
      <c r="D95" s="236" t="str">
        <f>'AAL mundo '!D122</f>
        <v/>
      </c>
      <c r="E95" s="237" t="str">
        <f>'AAL mundo '!E122</f>
        <v>High income: OECD</v>
      </c>
      <c r="F95" s="222">
        <f>'AAL mundo '!F122</f>
        <v>57291.7</v>
      </c>
      <c r="G95" s="223">
        <f>VLOOKUP($B95,[14]Earthquake!$B$7:$T$222,G$1,FALSE)</f>
        <v>88.89</v>
      </c>
      <c r="H95" s="224">
        <f>VLOOKUP($B95,[14]Earthquake!$B$7:$T$222,H$1,FALSE)</f>
        <v>0.16</v>
      </c>
      <c r="I95" s="227">
        <f>VLOOKUP($B95,[14]Earthquake!$B$7:$T$222,I$1,FALSE)</f>
        <v>249.54</v>
      </c>
      <c r="J95" s="228">
        <f>VLOOKUP($B95,[14]Earthquake!$B$7:$T$222,J$1,FALSE)</f>
        <v>0.44</v>
      </c>
      <c r="K95" s="224">
        <f>VLOOKUP($B95,[14]Earthquake!$B$7:$T$222,K$1,FALSE)</f>
        <v>499.33</v>
      </c>
      <c r="L95" s="224">
        <f>VLOOKUP($B95,[14]Earthquake!$B$7:$T$222,L$1,FALSE)</f>
        <v>0.87</v>
      </c>
      <c r="M95" s="227">
        <f>VLOOKUP($B95,[14]Earthquake!$B$7:$T$222,M$1,FALSE)</f>
        <v>1038.8399999999999</v>
      </c>
      <c r="N95" s="228">
        <f>VLOOKUP($B95,[14]Earthquake!$B$7:$T$222,N$1,FALSE)</f>
        <v>1.81</v>
      </c>
      <c r="O95" s="224">
        <f>VLOOKUP($B95,[14]Earthquake!$B$7:$T$222,O$1,FALSE)</f>
        <v>1626.35</v>
      </c>
      <c r="P95" s="224">
        <f>VLOOKUP($B95,[14]Earthquake!$B$7:$T$222,P$1,FALSE)</f>
        <v>2.84</v>
      </c>
      <c r="Q95" s="227">
        <f>VLOOKUP($B95,[14]Earthquake!$B$7:$T$222,Q$1,FALSE)</f>
        <v>2337.64</v>
      </c>
      <c r="R95" s="228">
        <f>VLOOKUP($B95,[14]Earthquake!$B$7:$T$222,R$1,FALSE)</f>
        <v>4.08</v>
      </c>
      <c r="S95" s="224">
        <f>VLOOKUP($B95,[14]Earthquake!$B$7:$T$222,S$1,FALSE)</f>
        <v>2840.91</v>
      </c>
      <c r="T95" s="229">
        <f>VLOOKUP($B95,[14]Earthquake!$B$7:$T$222,T$1,FALSE)</f>
        <v>4.96</v>
      </c>
      <c r="U95" s="223" t="str">
        <f>VLOOKUP($B95,[14]Wind!$B$7:$T$222,G$1,FALSE)</f>
        <v>---</v>
      </c>
      <c r="V95" s="224" t="str">
        <f>VLOOKUP($B95,[14]Wind!$B$7:$T$222,H$1,FALSE)</f>
        <v>---</v>
      </c>
      <c r="W95" s="227" t="str">
        <f>VLOOKUP($B95,[14]Wind!$B$7:$T$222,I$1,FALSE)</f>
        <v>---</v>
      </c>
      <c r="X95" s="228" t="str">
        <f>VLOOKUP($B95,[14]Wind!$B$7:$T$222,J$1,FALSE)</f>
        <v>---</v>
      </c>
      <c r="Y95" s="224" t="str">
        <f>VLOOKUP($B95,[14]Wind!$B$7:$T$222,K$1,FALSE)</f>
        <v>---</v>
      </c>
      <c r="Z95" s="224" t="str">
        <f>VLOOKUP($B95,[14]Wind!$B$7:$T$222,L$1,FALSE)</f>
        <v>---</v>
      </c>
      <c r="AA95" s="227" t="str">
        <f>VLOOKUP($B95,[14]Wind!$B$7:$T$222,M$1,FALSE)</f>
        <v>---</v>
      </c>
      <c r="AB95" s="228" t="str">
        <f>VLOOKUP($B95,[14]Wind!$B$7:$T$222,N$1,FALSE)</f>
        <v>---</v>
      </c>
      <c r="AC95" s="224" t="str">
        <f>VLOOKUP($B95,[14]Wind!$B$7:$T$222,O$1,FALSE)</f>
        <v>---</v>
      </c>
      <c r="AD95" s="224" t="str">
        <f>VLOOKUP($B95,[14]Wind!$B$7:$T$222,P$1,FALSE)</f>
        <v>---</v>
      </c>
      <c r="AE95" s="227" t="str">
        <f>VLOOKUP($B95,[14]Wind!$B$7:$T$222,Q$1,FALSE)</f>
        <v>---</v>
      </c>
      <c r="AF95" s="228" t="str">
        <f>VLOOKUP($B95,[14]Wind!$B$7:$T$222,R$1,FALSE)</f>
        <v>---</v>
      </c>
      <c r="AG95" s="224" t="str">
        <f>VLOOKUP($B95,[14]Wind!$B$7:$T$222,S$1,FALSE)</f>
        <v>---</v>
      </c>
      <c r="AH95" s="229" t="str">
        <f>VLOOKUP($B95,[14]Wind!$B$7:$T$222,T$1,FALSE)</f>
        <v>---</v>
      </c>
      <c r="AI95" s="223" t="str">
        <f>VLOOKUP($B95,'[14]Storm Surge'!$B$7:$T$222,G$1,FALSE)</f>
        <v>---</v>
      </c>
      <c r="AJ95" s="224" t="str">
        <f>VLOOKUP($B95,'[14]Storm Surge'!$B$7:$T$222,H$1,FALSE)</f>
        <v>---</v>
      </c>
      <c r="AK95" s="227" t="str">
        <f>VLOOKUP($B95,'[14]Storm Surge'!$B$7:$T$222,I$1,FALSE)</f>
        <v>---</v>
      </c>
      <c r="AL95" s="228" t="str">
        <f>VLOOKUP($B95,'[14]Storm Surge'!$B$7:$T$222,J$1,FALSE)</f>
        <v>---</v>
      </c>
      <c r="AM95" s="224" t="str">
        <f>VLOOKUP($B95,'[14]Storm Surge'!$B$7:$T$222,K$1,FALSE)</f>
        <v>---</v>
      </c>
      <c r="AN95" s="224" t="str">
        <f>VLOOKUP($B95,'[14]Storm Surge'!$B$7:$T$222,L$1,FALSE)</f>
        <v>---</v>
      </c>
      <c r="AO95" s="227" t="str">
        <f>VLOOKUP($B95,'[14]Storm Surge'!$B$7:$T$222,M$1,FALSE)</f>
        <v>---</v>
      </c>
      <c r="AP95" s="228" t="str">
        <f>VLOOKUP($B95,'[14]Storm Surge'!$B$7:$T$222,N$1,FALSE)</f>
        <v>---</v>
      </c>
      <c r="AQ95" s="224" t="str">
        <f>VLOOKUP($B95,'[14]Storm Surge'!$B$7:$T$222,O$1,FALSE)</f>
        <v>---</v>
      </c>
      <c r="AR95" s="224" t="str">
        <f>VLOOKUP($B95,'[14]Storm Surge'!$B$7:$T$222,P$1,FALSE)</f>
        <v>---</v>
      </c>
      <c r="AS95" s="227" t="str">
        <f>VLOOKUP($B95,'[14]Storm Surge'!$B$7:$T$222,Q$1,FALSE)</f>
        <v>---</v>
      </c>
      <c r="AT95" s="228" t="str">
        <f>VLOOKUP($B95,'[14]Storm Surge'!$B$7:$T$222,R$1,FALSE)</f>
        <v>---</v>
      </c>
      <c r="AU95" s="224" t="str">
        <f>VLOOKUP($B95,'[14]Storm Surge'!$B$7:$T$222,S$1,FALSE)</f>
        <v>---</v>
      </c>
      <c r="AV95" s="229" t="str">
        <f>VLOOKUP($B95,'[14]Storm Surge'!$B$7:$T$222,T$1,FALSE)</f>
        <v>---</v>
      </c>
      <c r="AW95" s="223" t="str">
        <f>VLOOKUP($B95,[14]Tsunami!$B$7:$T$222,G$1,FALSE)</f>
        <v>---</v>
      </c>
      <c r="AX95" s="224" t="str">
        <f>VLOOKUP($B95,[14]Tsunami!$B$7:$T$222,H$1,FALSE)</f>
        <v>---</v>
      </c>
      <c r="AY95" s="227" t="str">
        <f>VLOOKUP($B95,[14]Tsunami!$B$7:$T$222,I$1,FALSE)</f>
        <v>---</v>
      </c>
      <c r="AZ95" s="228" t="str">
        <f>VLOOKUP($B95,[14]Tsunami!$B$7:$T$222,J$1,FALSE)</f>
        <v>---</v>
      </c>
      <c r="BA95" s="224" t="str">
        <f>VLOOKUP($B95,[14]Tsunami!$B$7:$T$222,K$1,FALSE)</f>
        <v>---</v>
      </c>
      <c r="BB95" s="224" t="str">
        <f>VLOOKUP($B95,[14]Tsunami!$B$7:$T$222,L$1,FALSE)</f>
        <v>---</v>
      </c>
      <c r="BC95" s="227" t="str">
        <f>VLOOKUP($B95,[14]Tsunami!$B$7:$T$222,M$1,FALSE)</f>
        <v>---</v>
      </c>
      <c r="BD95" s="228" t="str">
        <f>VLOOKUP($B95,[14]Tsunami!$B$7:$T$222,N$1,FALSE)</f>
        <v>---</v>
      </c>
      <c r="BE95" s="224" t="str">
        <f>VLOOKUP($B95,[14]Tsunami!$B$7:$T$222,O$1,FALSE)</f>
        <v>---</v>
      </c>
      <c r="BF95" s="224" t="str">
        <f>VLOOKUP($B95,[14]Tsunami!$B$7:$T$222,P$1,FALSE)</f>
        <v>---</v>
      </c>
      <c r="BG95" s="227" t="str">
        <f>VLOOKUP($B95,[14]Tsunami!$B$7:$T$222,Q$1,FALSE)</f>
        <v>---</v>
      </c>
      <c r="BH95" s="228" t="str">
        <f>VLOOKUP($B95,[14]Tsunami!$B$7:$T$222,R$1,FALSE)</f>
        <v>---</v>
      </c>
      <c r="BI95" s="224" t="str">
        <f>VLOOKUP($B95,[14]Tsunami!$B$7:$T$222,S$1,FALSE)</f>
        <v>---</v>
      </c>
      <c r="BJ95" s="229" t="str">
        <f>VLOOKUP($B95,[14]Tsunami!$B$7:$T$222,T$1,FALSE)</f>
        <v>---</v>
      </c>
      <c r="BK95" s="230" t="str">
        <f>IFERROR(VLOOKUP($B95,[14]Flood!$B$7:$T$169,G$1,FALSE),"")</f>
        <v/>
      </c>
      <c r="BL95" s="231" t="str">
        <f>IFERROR(VLOOKUP($B95,[14]Flood!$B$7:$T$169,H$1,FALSE),"")</f>
        <v/>
      </c>
      <c r="BM95" s="232" t="str">
        <f>IFERROR(VLOOKUP($B95,[14]Flood!$B$7:$T$169,I$1,FALSE),"")</f>
        <v/>
      </c>
      <c r="BN95" s="233" t="str">
        <f>IFERROR(VLOOKUP($B95,[14]Flood!$B$7:$T$169,J$1,FALSE),"")</f>
        <v/>
      </c>
      <c r="BO95" s="231" t="str">
        <f>IFERROR(VLOOKUP($B95,[14]Flood!$B$7:$T$169,K$1,FALSE),"")</f>
        <v/>
      </c>
      <c r="BP95" s="231" t="str">
        <f>IFERROR(VLOOKUP($B95,[14]Flood!$B$7:$T$169,L$1,FALSE),"")</f>
        <v/>
      </c>
      <c r="BQ95" s="232" t="str">
        <f>IFERROR(VLOOKUP($B95,[14]Flood!$B$7:$T$169,M$1,FALSE),"")</f>
        <v/>
      </c>
      <c r="BR95" s="233" t="str">
        <f>IFERROR(VLOOKUP($B95,[14]Flood!$B$7:$T$169,N$1,FALSE),"")</f>
        <v/>
      </c>
      <c r="BS95" s="231" t="str">
        <f>IFERROR(VLOOKUP($B95,[14]Flood!$B$7:$T$169,O$1,FALSE),"")</f>
        <v/>
      </c>
      <c r="BT95" s="231" t="str">
        <f>IFERROR(VLOOKUP($B95,[14]Flood!$B$7:$T$169,P$1,FALSE),"")</f>
        <v/>
      </c>
      <c r="BU95" s="232" t="str">
        <f>IFERROR(VLOOKUP($B95,[14]Flood!$B$7:$T$169,Q$1,FALSE),"")</f>
        <v/>
      </c>
      <c r="BV95" s="233" t="str">
        <f>IFERROR(VLOOKUP($B95,[14]Flood!$B$7:$T$169,R$1,FALSE),"")</f>
        <v/>
      </c>
      <c r="BW95" s="231" t="str">
        <f>IFERROR(VLOOKUP($B95,[14]Flood!$B$7:$T$169,S$1,FALSE),"")</f>
        <v/>
      </c>
      <c r="BX95" s="234" t="str">
        <f>IFERROR(VLOOKUP($B95,[14]Flood!$B$7:$T$169,T$1,FALSE),"")</f>
        <v/>
      </c>
    </row>
    <row r="96" spans="1:76" s="119" customFormat="1" ht="14">
      <c r="A96" s="235" t="str">
        <f>'AAL mundo '!A123</f>
        <v>South Asia</v>
      </c>
      <c r="B96" s="236" t="str">
        <f>'AAL mundo '!B123</f>
        <v>IND</v>
      </c>
      <c r="C96" s="236" t="str">
        <f>'AAL mundo '!C123</f>
        <v>India</v>
      </c>
      <c r="D96" s="236" t="str">
        <f>'AAL mundo '!D123</f>
        <v/>
      </c>
      <c r="E96" s="237" t="str">
        <f>'AAL mundo '!E123</f>
        <v>Lower middle income</v>
      </c>
      <c r="F96" s="222">
        <f>'AAL mundo '!F123</f>
        <v>5769370</v>
      </c>
      <c r="G96" s="223">
        <f>VLOOKUP($B96,[14]Earthquake!$B$7:$T$222,G$1,FALSE)</f>
        <v>484.95</v>
      </c>
      <c r="H96" s="224">
        <f>VLOOKUP($B96,[14]Earthquake!$B$7:$T$222,H$1,FALSE)</f>
        <v>0.01</v>
      </c>
      <c r="I96" s="227">
        <f>VLOOKUP($B96,[14]Earthquake!$B$7:$T$222,I$1,FALSE)</f>
        <v>1397.22</v>
      </c>
      <c r="J96" s="228">
        <f>VLOOKUP($B96,[14]Earthquake!$B$7:$T$222,J$1,FALSE)</f>
        <v>0.02</v>
      </c>
      <c r="K96" s="224">
        <f>VLOOKUP($B96,[14]Earthquake!$B$7:$T$222,K$1,FALSE)</f>
        <v>2773.38</v>
      </c>
      <c r="L96" s="224">
        <f>VLOOKUP($B96,[14]Earthquake!$B$7:$T$222,L$1,FALSE)</f>
        <v>0.05</v>
      </c>
      <c r="M96" s="227">
        <f>VLOOKUP($B96,[14]Earthquake!$B$7:$T$222,M$1,FALSE)</f>
        <v>5773.65</v>
      </c>
      <c r="N96" s="228">
        <f>VLOOKUP($B96,[14]Earthquake!$B$7:$T$222,N$1,FALSE)</f>
        <v>0.1</v>
      </c>
      <c r="O96" s="224">
        <f>VLOOKUP($B96,[14]Earthquake!$B$7:$T$222,O$1,FALSE)</f>
        <v>9140.4599999999991</v>
      </c>
      <c r="P96" s="224">
        <f>VLOOKUP($B96,[14]Earthquake!$B$7:$T$222,P$1,FALSE)</f>
        <v>0.16</v>
      </c>
      <c r="Q96" s="227">
        <f>VLOOKUP($B96,[14]Earthquake!$B$7:$T$222,Q$1,FALSE)</f>
        <v>13521.6</v>
      </c>
      <c r="R96" s="228">
        <f>VLOOKUP($B96,[14]Earthquake!$B$7:$T$222,R$1,FALSE)</f>
        <v>0.23</v>
      </c>
      <c r="S96" s="224">
        <f>VLOOKUP($B96,[14]Earthquake!$B$7:$T$222,S$1,FALSE)</f>
        <v>16563.29</v>
      </c>
      <c r="T96" s="229">
        <f>VLOOKUP($B96,[14]Earthquake!$B$7:$T$222,T$1,FALSE)</f>
        <v>0.28999999999999998</v>
      </c>
      <c r="U96" s="223">
        <f>VLOOKUP($B96,[14]Wind!$B$7:$T$222,G$1,FALSE)</f>
        <v>10062.93</v>
      </c>
      <c r="V96" s="224">
        <f>VLOOKUP($B96,[14]Wind!$B$7:$T$222,H$1,FALSE)</f>
        <v>0.17</v>
      </c>
      <c r="W96" s="227">
        <f>VLOOKUP($B96,[14]Wind!$B$7:$T$222,I$1,FALSE)</f>
        <v>16330.44</v>
      </c>
      <c r="X96" s="228">
        <f>VLOOKUP($B96,[14]Wind!$B$7:$T$222,J$1,FALSE)</f>
        <v>0.28000000000000003</v>
      </c>
      <c r="Y96" s="224">
        <f>VLOOKUP($B96,[14]Wind!$B$7:$T$222,K$1,FALSE)</f>
        <v>20139.23</v>
      </c>
      <c r="Z96" s="224">
        <f>VLOOKUP($B96,[14]Wind!$B$7:$T$222,L$1,FALSE)</f>
        <v>0.35</v>
      </c>
      <c r="AA96" s="227">
        <f>VLOOKUP($B96,[14]Wind!$B$7:$T$222,M$1,FALSE)</f>
        <v>23949</v>
      </c>
      <c r="AB96" s="228">
        <f>VLOOKUP($B96,[14]Wind!$B$7:$T$222,N$1,FALSE)</f>
        <v>0.42</v>
      </c>
      <c r="AC96" s="224">
        <f>VLOOKUP($B96,[14]Wind!$B$7:$T$222,O$1,FALSE)</f>
        <v>28081.57</v>
      </c>
      <c r="AD96" s="224">
        <f>VLOOKUP($B96,[14]Wind!$B$7:$T$222,P$1,FALSE)</f>
        <v>0.49</v>
      </c>
      <c r="AE96" s="227">
        <f>VLOOKUP($B96,[14]Wind!$B$7:$T$222,Q$1,FALSE)</f>
        <v>29608.06</v>
      </c>
      <c r="AF96" s="228">
        <f>VLOOKUP($B96,[14]Wind!$B$7:$T$222,R$1,FALSE)</f>
        <v>0.51</v>
      </c>
      <c r="AG96" s="224">
        <f>VLOOKUP($B96,[14]Wind!$B$7:$T$222,S$1,FALSE)</f>
        <v>31134.55</v>
      </c>
      <c r="AH96" s="229">
        <f>VLOOKUP($B96,[14]Wind!$B$7:$T$222,T$1,FALSE)</f>
        <v>0.54</v>
      </c>
      <c r="AI96" s="223">
        <f>VLOOKUP($B96,'[14]Storm Surge'!$B$7:$T$222,G$1,FALSE)</f>
        <v>3767.52</v>
      </c>
      <c r="AJ96" s="224">
        <f>VLOOKUP($B96,'[14]Storm Surge'!$B$7:$T$222,H$1,FALSE)</f>
        <v>7.0000000000000007E-2</v>
      </c>
      <c r="AK96" s="227">
        <f>VLOOKUP($B96,'[14]Storm Surge'!$B$7:$T$222,I$1,FALSE)</f>
        <v>4311.67</v>
      </c>
      <c r="AL96" s="228">
        <f>VLOOKUP($B96,'[14]Storm Surge'!$B$7:$T$222,J$1,FALSE)</f>
        <v>7.0000000000000007E-2</v>
      </c>
      <c r="AM96" s="224">
        <f>VLOOKUP($B96,'[14]Storm Surge'!$B$7:$T$222,K$1,FALSE)</f>
        <v>4526.74</v>
      </c>
      <c r="AN96" s="224">
        <f>VLOOKUP($B96,'[14]Storm Surge'!$B$7:$T$222,L$1,FALSE)</f>
        <v>0.08</v>
      </c>
      <c r="AO96" s="227">
        <f>VLOOKUP($B96,'[14]Storm Surge'!$B$7:$T$222,M$1,FALSE)</f>
        <v>5171.93</v>
      </c>
      <c r="AP96" s="228">
        <f>VLOOKUP($B96,'[14]Storm Surge'!$B$7:$T$222,N$1,FALSE)</f>
        <v>0.09</v>
      </c>
      <c r="AQ96" s="224">
        <f>VLOOKUP($B96,'[14]Storm Surge'!$B$7:$T$222,O$1,FALSE)</f>
        <v>5540</v>
      </c>
      <c r="AR96" s="224">
        <f>VLOOKUP($B96,'[14]Storm Surge'!$B$7:$T$222,P$1,FALSE)</f>
        <v>0.1</v>
      </c>
      <c r="AS96" s="227">
        <f>VLOOKUP($B96,'[14]Storm Surge'!$B$7:$T$222,Q$1,FALSE)</f>
        <v>5540</v>
      </c>
      <c r="AT96" s="228">
        <f>VLOOKUP($B96,'[14]Storm Surge'!$B$7:$T$222,R$1,FALSE)</f>
        <v>0.1</v>
      </c>
      <c r="AU96" s="224">
        <f>VLOOKUP($B96,'[14]Storm Surge'!$B$7:$T$222,S$1,FALSE)</f>
        <v>5540</v>
      </c>
      <c r="AV96" s="229">
        <f>VLOOKUP($B96,'[14]Storm Surge'!$B$7:$T$222,T$1,FALSE)</f>
        <v>0.1</v>
      </c>
      <c r="AW96" s="223" t="str">
        <f>VLOOKUP($B96,[14]Tsunami!$B$7:$T$222,G$1,FALSE)</f>
        <v>---</v>
      </c>
      <c r="AX96" s="224" t="str">
        <f>VLOOKUP($B96,[14]Tsunami!$B$7:$T$222,H$1,FALSE)</f>
        <v>---</v>
      </c>
      <c r="AY96" s="227" t="str">
        <f>VLOOKUP($B96,[14]Tsunami!$B$7:$T$222,I$1,FALSE)</f>
        <v>---</v>
      </c>
      <c r="AZ96" s="228" t="str">
        <f>VLOOKUP($B96,[14]Tsunami!$B$7:$T$222,J$1,FALSE)</f>
        <v>---</v>
      </c>
      <c r="BA96" s="224" t="str">
        <f>VLOOKUP($B96,[14]Tsunami!$B$7:$T$222,K$1,FALSE)</f>
        <v>---</v>
      </c>
      <c r="BB96" s="224" t="str">
        <f>VLOOKUP($B96,[14]Tsunami!$B$7:$T$222,L$1,FALSE)</f>
        <v>---</v>
      </c>
      <c r="BC96" s="227" t="str">
        <f>VLOOKUP($B96,[14]Tsunami!$B$7:$T$222,M$1,FALSE)</f>
        <v>---</v>
      </c>
      <c r="BD96" s="228" t="str">
        <f>VLOOKUP($B96,[14]Tsunami!$B$7:$T$222,N$1,FALSE)</f>
        <v>---</v>
      </c>
      <c r="BE96" s="224" t="str">
        <f>VLOOKUP($B96,[14]Tsunami!$B$7:$T$222,O$1,FALSE)</f>
        <v>---</v>
      </c>
      <c r="BF96" s="224" t="str">
        <f>VLOOKUP($B96,[14]Tsunami!$B$7:$T$222,P$1,FALSE)</f>
        <v>---</v>
      </c>
      <c r="BG96" s="227" t="str">
        <f>VLOOKUP($B96,[14]Tsunami!$B$7:$T$222,Q$1,FALSE)</f>
        <v>---</v>
      </c>
      <c r="BH96" s="228" t="str">
        <f>VLOOKUP($B96,[14]Tsunami!$B$7:$T$222,R$1,FALSE)</f>
        <v>---</v>
      </c>
      <c r="BI96" s="224" t="str">
        <f>VLOOKUP($B96,[14]Tsunami!$B$7:$T$222,S$1,FALSE)</f>
        <v>---</v>
      </c>
      <c r="BJ96" s="229" t="str">
        <f>VLOOKUP($B96,[14]Tsunami!$B$7:$T$222,T$1,FALSE)</f>
        <v>---</v>
      </c>
      <c r="BK96" s="230">
        <f>IFERROR(VLOOKUP($B96,[14]Flood!$B$7:$T$169,G$1,FALSE),"")</f>
        <v>29529.511403169694</v>
      </c>
      <c r="BL96" s="231">
        <f>IFERROR(VLOOKUP($B96,[14]Flood!$B$7:$T$169,H$1,FALSE),"")</f>
        <v>0.51183251209698277</v>
      </c>
      <c r="BM96" s="232">
        <f>IFERROR(VLOOKUP($B96,[14]Flood!$B$7:$T$169,I$1,FALSE),"")</f>
        <v>42128.312977099238</v>
      </c>
      <c r="BN96" s="233">
        <f>IFERROR(VLOOKUP($B96,[14]Flood!$B$7:$T$169,J$1,FALSE),"")</f>
        <v>0.73020646928692801</v>
      </c>
      <c r="BO96" s="231">
        <f>IFERROR(VLOOKUP($B96,[14]Flood!$B$7:$T$169,K$1,FALSE),"")</f>
        <v>53122.975609756097</v>
      </c>
      <c r="BP96" s="231">
        <f>IFERROR(VLOOKUP($B96,[14]Flood!$B$7:$T$169,L$1,FALSE),"")</f>
        <v>0.92077602250776258</v>
      </c>
      <c r="BQ96" s="232">
        <f>IFERROR(VLOOKUP($B96,[14]Flood!$B$7:$T$169,M$1,FALSE),"")</f>
        <v>66025.569827689003</v>
      </c>
      <c r="BR96" s="233">
        <f>IFERROR(VLOOKUP($B96,[14]Flood!$B$7:$T$169,N$1,FALSE),"")</f>
        <v>1.1444155917836609</v>
      </c>
      <c r="BS96" s="231">
        <f>IFERROR(VLOOKUP($B96,[14]Flood!$B$7:$T$169,O$1,FALSE),"")</f>
        <v>70280.750912234682</v>
      </c>
      <c r="BT96" s="231">
        <f>IFERROR(VLOOKUP($B96,[14]Flood!$B$7:$T$169,P$1,FALSE),"")</f>
        <v>1.2181702839692146</v>
      </c>
      <c r="BU96" s="232">
        <f>IFERROR(VLOOKUP($B96,[14]Flood!$B$7:$T$169,Q$1,FALSE),"")</f>
        <v>78791.113081326024</v>
      </c>
      <c r="BV96" s="233">
        <f>IFERROR(VLOOKUP($B96,[14]Flood!$B$7:$T$169,R$1,FALSE),"")</f>
        <v>1.3656796683403218</v>
      </c>
      <c r="BW96" s="231">
        <f>IFERROR(VLOOKUP($B96,[14]Flood!$B$7:$T$169,S$1,FALSE),"")</f>
        <v>85430.19830315985</v>
      </c>
      <c r="BX96" s="234">
        <f>IFERROR(VLOOKUP($B96,[14]Flood!$B$7:$T$169,T$1,FALSE),"")</f>
        <v>1.4807543683826803</v>
      </c>
    </row>
    <row r="97" spans="1:76" s="119" customFormat="1" ht="14">
      <c r="A97" s="235" t="str">
        <f>'AAL mundo '!A124</f>
        <v>East Asia and the Pacific</v>
      </c>
      <c r="B97" s="236" t="str">
        <f>'AAL mundo '!B124</f>
        <v>IDN</v>
      </c>
      <c r="C97" s="236" t="str">
        <f>'AAL mundo '!C124</f>
        <v>Indonesia</v>
      </c>
      <c r="D97" s="236" t="str">
        <f>'AAL mundo '!D124</f>
        <v/>
      </c>
      <c r="E97" s="237" t="str">
        <f>'AAL mundo '!E124</f>
        <v>Lower middle income</v>
      </c>
      <c r="F97" s="222">
        <f>'AAL mundo '!F124</f>
        <v>2827830</v>
      </c>
      <c r="G97" s="223">
        <f>VLOOKUP($B97,[14]Earthquake!$B$7:$T$222,G$1,FALSE)</f>
        <v>3269.67</v>
      </c>
      <c r="H97" s="224">
        <f>VLOOKUP($B97,[14]Earthquake!$B$7:$T$222,H$1,FALSE)</f>
        <v>0.12</v>
      </c>
      <c r="I97" s="227">
        <f>VLOOKUP($B97,[14]Earthquake!$B$7:$T$222,I$1,FALSE)</f>
        <v>7592.25</v>
      </c>
      <c r="J97" s="228">
        <f>VLOOKUP($B97,[14]Earthquake!$B$7:$T$222,J$1,FALSE)</f>
        <v>0.27</v>
      </c>
      <c r="K97" s="224">
        <f>VLOOKUP($B97,[14]Earthquake!$B$7:$T$222,K$1,FALSE)</f>
        <v>13637.63</v>
      </c>
      <c r="L97" s="224">
        <f>VLOOKUP($B97,[14]Earthquake!$B$7:$T$222,L$1,FALSE)</f>
        <v>0.48</v>
      </c>
      <c r="M97" s="227">
        <f>VLOOKUP($B97,[14]Earthquake!$B$7:$T$222,M$1,FALSE)</f>
        <v>27129.86</v>
      </c>
      <c r="N97" s="228">
        <f>VLOOKUP($B97,[14]Earthquake!$B$7:$T$222,N$1,FALSE)</f>
        <v>0.96</v>
      </c>
      <c r="O97" s="224">
        <f>VLOOKUP($B97,[14]Earthquake!$B$7:$T$222,O$1,FALSE)</f>
        <v>43214.79</v>
      </c>
      <c r="P97" s="224">
        <f>VLOOKUP($B97,[14]Earthquake!$B$7:$T$222,P$1,FALSE)</f>
        <v>1.53</v>
      </c>
      <c r="Q97" s="227">
        <f>VLOOKUP($B97,[14]Earthquake!$B$7:$T$222,Q$1,FALSE)</f>
        <v>65893.66</v>
      </c>
      <c r="R97" s="228">
        <f>VLOOKUP($B97,[14]Earthquake!$B$7:$T$222,R$1,FALSE)</f>
        <v>2.33</v>
      </c>
      <c r="S97" s="224">
        <f>VLOOKUP($B97,[14]Earthquake!$B$7:$T$222,S$1,FALSE)</f>
        <v>82556.320000000007</v>
      </c>
      <c r="T97" s="229">
        <f>VLOOKUP($B97,[14]Earthquake!$B$7:$T$222,T$1,FALSE)</f>
        <v>2.92</v>
      </c>
      <c r="U97" s="223" t="str">
        <f>VLOOKUP($B97,[14]Wind!$B$7:$T$222,G$1,FALSE)</f>
        <v>---</v>
      </c>
      <c r="V97" s="224" t="str">
        <f>VLOOKUP($B97,[14]Wind!$B$7:$T$222,H$1,FALSE)</f>
        <v>---</v>
      </c>
      <c r="W97" s="227" t="str">
        <f>VLOOKUP($B97,[14]Wind!$B$7:$T$222,I$1,FALSE)</f>
        <v>---</v>
      </c>
      <c r="X97" s="228" t="str">
        <f>VLOOKUP($B97,[14]Wind!$B$7:$T$222,J$1,FALSE)</f>
        <v>---</v>
      </c>
      <c r="Y97" s="224" t="str">
        <f>VLOOKUP($B97,[14]Wind!$B$7:$T$222,K$1,FALSE)</f>
        <v>---</v>
      </c>
      <c r="Z97" s="224" t="str">
        <f>VLOOKUP($B97,[14]Wind!$B$7:$T$222,L$1,FALSE)</f>
        <v>---</v>
      </c>
      <c r="AA97" s="227" t="str">
        <f>VLOOKUP($B97,[14]Wind!$B$7:$T$222,M$1,FALSE)</f>
        <v>---</v>
      </c>
      <c r="AB97" s="228" t="str">
        <f>VLOOKUP($B97,[14]Wind!$B$7:$T$222,N$1,FALSE)</f>
        <v>---</v>
      </c>
      <c r="AC97" s="224" t="str">
        <f>VLOOKUP($B97,[14]Wind!$B$7:$T$222,O$1,FALSE)</f>
        <v>---</v>
      </c>
      <c r="AD97" s="224" t="str">
        <f>VLOOKUP($B97,[14]Wind!$B$7:$T$222,P$1,FALSE)</f>
        <v>---</v>
      </c>
      <c r="AE97" s="227" t="str">
        <f>VLOOKUP($B97,[14]Wind!$B$7:$T$222,Q$1,FALSE)</f>
        <v>---</v>
      </c>
      <c r="AF97" s="228" t="str">
        <f>VLOOKUP($B97,[14]Wind!$B$7:$T$222,R$1,FALSE)</f>
        <v>---</v>
      </c>
      <c r="AG97" s="224" t="str">
        <f>VLOOKUP($B97,[14]Wind!$B$7:$T$222,S$1,FALSE)</f>
        <v>---</v>
      </c>
      <c r="AH97" s="229" t="str">
        <f>VLOOKUP($B97,[14]Wind!$B$7:$T$222,T$1,FALSE)</f>
        <v>---</v>
      </c>
      <c r="AI97" s="223">
        <f>VLOOKUP($B97,'[14]Storm Surge'!$B$7:$T$222,G$1,FALSE)</f>
        <v>329.13</v>
      </c>
      <c r="AJ97" s="224">
        <f>VLOOKUP($B97,'[14]Storm Surge'!$B$7:$T$222,H$1,FALSE)</f>
        <v>0.01</v>
      </c>
      <c r="AK97" s="227">
        <f>VLOOKUP($B97,'[14]Storm Surge'!$B$7:$T$222,I$1,FALSE)</f>
        <v>481</v>
      </c>
      <c r="AL97" s="228">
        <f>VLOOKUP($B97,'[14]Storm Surge'!$B$7:$T$222,J$1,FALSE)</f>
        <v>0.02</v>
      </c>
      <c r="AM97" s="224">
        <f>VLOOKUP($B97,'[14]Storm Surge'!$B$7:$T$222,K$1,FALSE)</f>
        <v>481.01</v>
      </c>
      <c r="AN97" s="224">
        <f>VLOOKUP($B97,'[14]Storm Surge'!$B$7:$T$222,L$1,FALSE)</f>
        <v>0.02</v>
      </c>
      <c r="AO97" s="227">
        <f>VLOOKUP($B97,'[14]Storm Surge'!$B$7:$T$222,M$1,FALSE)</f>
        <v>481.03</v>
      </c>
      <c r="AP97" s="228">
        <f>VLOOKUP($B97,'[14]Storm Surge'!$B$7:$T$222,N$1,FALSE)</f>
        <v>0.02</v>
      </c>
      <c r="AQ97" s="224">
        <f>VLOOKUP($B97,'[14]Storm Surge'!$B$7:$T$222,O$1,FALSE)</f>
        <v>481.06</v>
      </c>
      <c r="AR97" s="224">
        <f>VLOOKUP($B97,'[14]Storm Surge'!$B$7:$T$222,P$1,FALSE)</f>
        <v>0.02</v>
      </c>
      <c r="AS97" s="227">
        <f>VLOOKUP($B97,'[14]Storm Surge'!$B$7:$T$222,Q$1,FALSE)</f>
        <v>481.12</v>
      </c>
      <c r="AT97" s="228">
        <f>VLOOKUP($B97,'[14]Storm Surge'!$B$7:$T$222,R$1,FALSE)</f>
        <v>0.02</v>
      </c>
      <c r="AU97" s="224">
        <f>VLOOKUP($B97,'[14]Storm Surge'!$B$7:$T$222,S$1,FALSE)</f>
        <v>481.18</v>
      </c>
      <c r="AV97" s="229">
        <f>VLOOKUP($B97,'[14]Storm Surge'!$B$7:$T$222,T$1,FALSE)</f>
        <v>0.02</v>
      </c>
      <c r="AW97" s="223">
        <f>VLOOKUP($B97,[14]Tsunami!$B$7:$T$222,G$1,FALSE)</f>
        <v>58.13</v>
      </c>
      <c r="AX97" s="224">
        <f>VLOOKUP($B97,[14]Tsunami!$B$7:$T$222,H$1,FALSE)</f>
        <v>0</v>
      </c>
      <c r="AY97" s="227">
        <f>VLOOKUP($B97,[14]Tsunami!$B$7:$T$222,I$1,FALSE)</f>
        <v>263.57</v>
      </c>
      <c r="AZ97" s="228">
        <f>VLOOKUP($B97,[14]Tsunami!$B$7:$T$222,J$1,FALSE)</f>
        <v>0.01</v>
      </c>
      <c r="BA97" s="224">
        <f>VLOOKUP($B97,[14]Tsunami!$B$7:$T$222,K$1,FALSE)</f>
        <v>923.98</v>
      </c>
      <c r="BB97" s="224">
        <f>VLOOKUP($B97,[14]Tsunami!$B$7:$T$222,L$1,FALSE)</f>
        <v>0.03</v>
      </c>
      <c r="BC97" s="227">
        <f>VLOOKUP($B97,[14]Tsunami!$B$7:$T$222,M$1,FALSE)</f>
        <v>2835.82</v>
      </c>
      <c r="BD97" s="228">
        <f>VLOOKUP($B97,[14]Tsunami!$B$7:$T$222,N$1,FALSE)</f>
        <v>0.1</v>
      </c>
      <c r="BE97" s="224">
        <f>VLOOKUP($B97,[14]Tsunami!$B$7:$T$222,O$1,FALSE)</f>
        <v>4549.7</v>
      </c>
      <c r="BF97" s="224">
        <f>VLOOKUP($B97,[14]Tsunami!$B$7:$T$222,P$1,FALSE)</f>
        <v>0.16</v>
      </c>
      <c r="BG97" s="227">
        <f>VLOOKUP($B97,[14]Tsunami!$B$7:$T$222,Q$1,FALSE)</f>
        <v>6683.41</v>
      </c>
      <c r="BH97" s="228">
        <f>VLOOKUP($B97,[14]Tsunami!$B$7:$T$222,R$1,FALSE)</f>
        <v>0.24</v>
      </c>
      <c r="BI97" s="224">
        <f>VLOOKUP($B97,[14]Tsunami!$B$7:$T$222,S$1,FALSE)</f>
        <v>8665.64</v>
      </c>
      <c r="BJ97" s="229">
        <f>VLOOKUP($B97,[14]Tsunami!$B$7:$T$222,T$1,FALSE)</f>
        <v>0.31</v>
      </c>
      <c r="BK97" s="230">
        <f>IFERROR(VLOOKUP($B97,[14]Flood!$B$7:$T$169,G$1,FALSE),"")</f>
        <v>12141.308920657613</v>
      </c>
      <c r="BL97" s="231">
        <f>IFERROR(VLOOKUP($B97,[14]Flood!$B$7:$T$169,H$1,FALSE),"")</f>
        <v>0.42935073610003477</v>
      </c>
      <c r="BM97" s="232">
        <f>IFERROR(VLOOKUP($B97,[14]Flood!$B$7:$T$169,I$1,FALSE),"")</f>
        <v>25501.177851212222</v>
      </c>
      <c r="BN97" s="233">
        <f>IFERROR(VLOOKUP($B97,[14]Flood!$B$7:$T$169,J$1,FALSE),"")</f>
        <v>0.90179317183890917</v>
      </c>
      <c r="BO97" s="231">
        <f>IFERROR(VLOOKUP($B97,[14]Flood!$B$7:$T$169,K$1,FALSE),"")</f>
        <v>29733.919966788442</v>
      </c>
      <c r="BP97" s="231">
        <f>IFERROR(VLOOKUP($B97,[14]Flood!$B$7:$T$169,L$1,FALSE),"")</f>
        <v>1.0514748045953415</v>
      </c>
      <c r="BQ97" s="232">
        <f>IFERROR(VLOOKUP($B97,[14]Flood!$B$7:$T$169,M$1,FALSE),"")</f>
        <v>41280.98573207861</v>
      </c>
      <c r="BR97" s="233">
        <f>IFERROR(VLOOKUP($B97,[14]Flood!$B$7:$T$169,N$1,FALSE),"")</f>
        <v>1.4598114360509158</v>
      </c>
      <c r="BS97" s="231">
        <f>IFERROR(VLOOKUP($B97,[14]Flood!$B$7:$T$169,O$1,FALSE),"")</f>
        <v>45685.132658986637</v>
      </c>
      <c r="BT97" s="231">
        <f>IFERROR(VLOOKUP($B97,[14]Flood!$B$7:$T$169,P$1,FALSE),"")</f>
        <v>1.6155544236742179</v>
      </c>
      <c r="BU97" s="232">
        <f>IFERROR(VLOOKUP($B97,[14]Flood!$B$7:$T$169,Q$1,FALSE),"")</f>
        <v>50290.956185660223</v>
      </c>
      <c r="BV97" s="233">
        <f>IFERROR(VLOOKUP($B97,[14]Flood!$B$7:$T$169,R$1,FALSE),"")</f>
        <v>1.7784292615065342</v>
      </c>
      <c r="BW97" s="231">
        <f>IFERROR(VLOOKUP($B97,[14]Flood!$B$7:$T$169,S$1,FALSE),"")</f>
        <v>54896.779712333817</v>
      </c>
      <c r="BX97" s="234">
        <f>IFERROR(VLOOKUP($B97,[14]Flood!$B$7:$T$169,T$1,FALSE),"")</f>
        <v>1.9413040993388506</v>
      </c>
    </row>
    <row r="98" spans="1:76" s="119" customFormat="1" ht="14">
      <c r="A98" s="235" t="str">
        <f>'AAL mundo '!A125</f>
        <v>Middle East and North Africa</v>
      </c>
      <c r="B98" s="236" t="str">
        <f>'AAL mundo '!B125</f>
        <v>IRN</v>
      </c>
      <c r="C98" s="236" t="str">
        <f>'AAL mundo '!C125</f>
        <v>Iran (Islamic Republic of)</v>
      </c>
      <c r="D98" s="236" t="str">
        <f>'AAL mundo '!D125</f>
        <v/>
      </c>
      <c r="E98" s="237" t="str">
        <f>'AAL mundo '!E125</f>
        <v>Upper middle income</v>
      </c>
      <c r="F98" s="222">
        <f>'AAL mundo '!F125</f>
        <v>2067640</v>
      </c>
      <c r="G98" s="223">
        <f>VLOOKUP($B98,[14]Earthquake!$B$7:$T$222,G$1,FALSE)</f>
        <v>8238.44</v>
      </c>
      <c r="H98" s="224">
        <f>VLOOKUP($B98,[14]Earthquake!$B$7:$T$222,H$1,FALSE)</f>
        <v>0.4</v>
      </c>
      <c r="I98" s="227">
        <f>VLOOKUP($B98,[14]Earthquake!$B$7:$T$222,I$1,FALSE)</f>
        <v>15163.81</v>
      </c>
      <c r="J98" s="228">
        <f>VLOOKUP($B98,[14]Earthquake!$B$7:$T$222,J$1,FALSE)</f>
        <v>0.73</v>
      </c>
      <c r="K98" s="224">
        <f>VLOOKUP($B98,[14]Earthquake!$B$7:$T$222,K$1,FALSE)</f>
        <v>22979.46</v>
      </c>
      <c r="L98" s="224">
        <f>VLOOKUP($B98,[14]Earthquake!$B$7:$T$222,L$1,FALSE)</f>
        <v>1.1100000000000001</v>
      </c>
      <c r="M98" s="227">
        <f>VLOOKUP($B98,[14]Earthquake!$B$7:$T$222,M$1,FALSE)</f>
        <v>37116.28</v>
      </c>
      <c r="N98" s="228">
        <f>VLOOKUP($B98,[14]Earthquake!$B$7:$T$222,N$1,FALSE)</f>
        <v>1.8</v>
      </c>
      <c r="O98" s="224">
        <f>VLOOKUP($B98,[14]Earthquake!$B$7:$T$222,O$1,FALSE)</f>
        <v>51760.74</v>
      </c>
      <c r="P98" s="224">
        <f>VLOOKUP($B98,[14]Earthquake!$B$7:$T$222,P$1,FALSE)</f>
        <v>2.5</v>
      </c>
      <c r="Q98" s="227">
        <f>VLOOKUP($B98,[14]Earthquake!$B$7:$T$222,Q$1,FALSE)</f>
        <v>69797.929999999993</v>
      </c>
      <c r="R98" s="228">
        <f>VLOOKUP($B98,[14]Earthquake!$B$7:$T$222,R$1,FALSE)</f>
        <v>3.38</v>
      </c>
      <c r="S98" s="224">
        <f>VLOOKUP($B98,[14]Earthquake!$B$7:$T$222,S$1,FALSE)</f>
        <v>80641.509999999995</v>
      </c>
      <c r="T98" s="229">
        <f>VLOOKUP($B98,[14]Earthquake!$B$7:$T$222,T$1,FALSE)</f>
        <v>3.9</v>
      </c>
      <c r="U98" s="223" t="str">
        <f>VLOOKUP($B98,[14]Wind!$B$7:$T$222,G$1,FALSE)</f>
        <v>---</v>
      </c>
      <c r="V98" s="224" t="str">
        <f>VLOOKUP($B98,[14]Wind!$B$7:$T$222,H$1,FALSE)</f>
        <v>---</v>
      </c>
      <c r="W98" s="227" t="str">
        <f>VLOOKUP($B98,[14]Wind!$B$7:$T$222,I$1,FALSE)</f>
        <v>---</v>
      </c>
      <c r="X98" s="228" t="str">
        <f>VLOOKUP($B98,[14]Wind!$B$7:$T$222,J$1,FALSE)</f>
        <v>---</v>
      </c>
      <c r="Y98" s="224" t="str">
        <f>VLOOKUP($B98,[14]Wind!$B$7:$T$222,K$1,FALSE)</f>
        <v>---</v>
      </c>
      <c r="Z98" s="224" t="str">
        <f>VLOOKUP($B98,[14]Wind!$B$7:$T$222,L$1,FALSE)</f>
        <v>---</v>
      </c>
      <c r="AA98" s="227" t="str">
        <f>VLOOKUP($B98,[14]Wind!$B$7:$T$222,M$1,FALSE)</f>
        <v>---</v>
      </c>
      <c r="AB98" s="228" t="str">
        <f>VLOOKUP($B98,[14]Wind!$B$7:$T$222,N$1,FALSE)</f>
        <v>---</v>
      </c>
      <c r="AC98" s="224" t="str">
        <f>VLOOKUP($B98,[14]Wind!$B$7:$T$222,O$1,FALSE)</f>
        <v>---</v>
      </c>
      <c r="AD98" s="224" t="str">
        <f>VLOOKUP($B98,[14]Wind!$B$7:$T$222,P$1,FALSE)</f>
        <v>---</v>
      </c>
      <c r="AE98" s="227" t="str">
        <f>VLOOKUP($B98,[14]Wind!$B$7:$T$222,Q$1,FALSE)</f>
        <v>---</v>
      </c>
      <c r="AF98" s="228" t="str">
        <f>VLOOKUP($B98,[14]Wind!$B$7:$T$222,R$1,FALSE)</f>
        <v>---</v>
      </c>
      <c r="AG98" s="224" t="str">
        <f>VLOOKUP($B98,[14]Wind!$B$7:$T$222,S$1,FALSE)</f>
        <v>---</v>
      </c>
      <c r="AH98" s="229" t="str">
        <f>VLOOKUP($B98,[14]Wind!$B$7:$T$222,T$1,FALSE)</f>
        <v>---</v>
      </c>
      <c r="AI98" s="223" t="str">
        <f>VLOOKUP($B98,'[14]Storm Surge'!$B$7:$T$222,G$1,FALSE)</f>
        <v>---</v>
      </c>
      <c r="AJ98" s="224" t="str">
        <f>VLOOKUP($B98,'[14]Storm Surge'!$B$7:$T$222,H$1,FALSE)</f>
        <v>---</v>
      </c>
      <c r="AK98" s="227" t="str">
        <f>VLOOKUP($B98,'[14]Storm Surge'!$B$7:$T$222,I$1,FALSE)</f>
        <v>---</v>
      </c>
      <c r="AL98" s="228" t="str">
        <f>VLOOKUP($B98,'[14]Storm Surge'!$B$7:$T$222,J$1,FALSE)</f>
        <v>---</v>
      </c>
      <c r="AM98" s="224" t="str">
        <f>VLOOKUP($B98,'[14]Storm Surge'!$B$7:$T$222,K$1,FALSE)</f>
        <v>---</v>
      </c>
      <c r="AN98" s="224" t="str">
        <f>VLOOKUP($B98,'[14]Storm Surge'!$B$7:$T$222,L$1,FALSE)</f>
        <v>---</v>
      </c>
      <c r="AO98" s="227" t="str">
        <f>VLOOKUP($B98,'[14]Storm Surge'!$B$7:$T$222,M$1,FALSE)</f>
        <v>---</v>
      </c>
      <c r="AP98" s="228" t="str">
        <f>VLOOKUP($B98,'[14]Storm Surge'!$B$7:$T$222,N$1,FALSE)</f>
        <v>---</v>
      </c>
      <c r="AQ98" s="224" t="str">
        <f>VLOOKUP($B98,'[14]Storm Surge'!$B$7:$T$222,O$1,FALSE)</f>
        <v>---</v>
      </c>
      <c r="AR98" s="224" t="str">
        <f>VLOOKUP($B98,'[14]Storm Surge'!$B$7:$T$222,P$1,FALSE)</f>
        <v>---</v>
      </c>
      <c r="AS98" s="227" t="str">
        <f>VLOOKUP($B98,'[14]Storm Surge'!$B$7:$T$222,Q$1,FALSE)</f>
        <v>---</v>
      </c>
      <c r="AT98" s="228" t="str">
        <f>VLOOKUP($B98,'[14]Storm Surge'!$B$7:$T$222,R$1,FALSE)</f>
        <v>---</v>
      </c>
      <c r="AU98" s="224" t="str">
        <f>VLOOKUP($B98,'[14]Storm Surge'!$B$7:$T$222,S$1,FALSE)</f>
        <v>---</v>
      </c>
      <c r="AV98" s="229" t="str">
        <f>VLOOKUP($B98,'[14]Storm Surge'!$B$7:$T$222,T$1,FALSE)</f>
        <v>---</v>
      </c>
      <c r="AW98" s="223" t="str">
        <f>VLOOKUP($B98,[14]Tsunami!$B$7:$T$222,G$1,FALSE)</f>
        <v>---</v>
      </c>
      <c r="AX98" s="224" t="str">
        <f>VLOOKUP($B98,[14]Tsunami!$B$7:$T$222,H$1,FALSE)</f>
        <v>---</v>
      </c>
      <c r="AY98" s="227" t="str">
        <f>VLOOKUP($B98,[14]Tsunami!$B$7:$T$222,I$1,FALSE)</f>
        <v>---</v>
      </c>
      <c r="AZ98" s="228" t="str">
        <f>VLOOKUP($B98,[14]Tsunami!$B$7:$T$222,J$1,FALSE)</f>
        <v>---</v>
      </c>
      <c r="BA98" s="224" t="str">
        <f>VLOOKUP($B98,[14]Tsunami!$B$7:$T$222,K$1,FALSE)</f>
        <v>---</v>
      </c>
      <c r="BB98" s="224" t="str">
        <f>VLOOKUP($B98,[14]Tsunami!$B$7:$T$222,L$1,FALSE)</f>
        <v>---</v>
      </c>
      <c r="BC98" s="227" t="str">
        <f>VLOOKUP($B98,[14]Tsunami!$B$7:$T$222,M$1,FALSE)</f>
        <v>---</v>
      </c>
      <c r="BD98" s="228" t="str">
        <f>VLOOKUP($B98,[14]Tsunami!$B$7:$T$222,N$1,FALSE)</f>
        <v>---</v>
      </c>
      <c r="BE98" s="224" t="str">
        <f>VLOOKUP($B98,[14]Tsunami!$B$7:$T$222,O$1,FALSE)</f>
        <v>---</v>
      </c>
      <c r="BF98" s="224" t="str">
        <f>VLOOKUP($B98,[14]Tsunami!$B$7:$T$222,P$1,FALSE)</f>
        <v>---</v>
      </c>
      <c r="BG98" s="227" t="str">
        <f>VLOOKUP($B98,[14]Tsunami!$B$7:$T$222,Q$1,FALSE)</f>
        <v>---</v>
      </c>
      <c r="BH98" s="228" t="str">
        <f>VLOOKUP($B98,[14]Tsunami!$B$7:$T$222,R$1,FALSE)</f>
        <v>---</v>
      </c>
      <c r="BI98" s="224" t="str">
        <f>VLOOKUP($B98,[14]Tsunami!$B$7:$T$222,S$1,FALSE)</f>
        <v>---</v>
      </c>
      <c r="BJ98" s="229" t="str">
        <f>VLOOKUP($B98,[14]Tsunami!$B$7:$T$222,T$1,FALSE)</f>
        <v>---</v>
      </c>
      <c r="BK98" s="230">
        <f>IFERROR(VLOOKUP($B98,[14]Flood!$B$7:$T$169,G$1,FALSE),"")</f>
        <v>2765.9458450928382</v>
      </c>
      <c r="BL98" s="231">
        <f>IFERROR(VLOOKUP($B98,[14]Flood!$B$7:$T$169,H$1,FALSE),"")</f>
        <v>0.1337730864702191</v>
      </c>
      <c r="BM98" s="232">
        <f>IFERROR(VLOOKUP($B98,[14]Flood!$B$7:$T$169,I$1,FALSE),"")</f>
        <v>5200.1830383973293</v>
      </c>
      <c r="BN98" s="233">
        <f>IFERROR(VLOOKUP($B98,[14]Flood!$B$7:$T$169,J$1,FALSE),"")</f>
        <v>0.25150330997646247</v>
      </c>
      <c r="BO98" s="231">
        <f>IFERROR(VLOOKUP($B98,[14]Flood!$B$7:$T$169,K$1,FALSE),"")</f>
        <v>7368.8105534897895</v>
      </c>
      <c r="BP98" s="231">
        <f>IFERROR(VLOOKUP($B98,[14]Flood!$B$7:$T$169,L$1,FALSE),"")</f>
        <v>0.35638750234517563</v>
      </c>
      <c r="BQ98" s="232">
        <f>IFERROR(VLOOKUP($B98,[14]Flood!$B$7:$T$169,M$1,FALSE),"")</f>
        <v>15164.57098245614</v>
      </c>
      <c r="BR98" s="233">
        <f>IFERROR(VLOOKUP($B98,[14]Flood!$B$7:$T$169,N$1,FALSE),"")</f>
        <v>0.73342414455399108</v>
      </c>
      <c r="BS98" s="231">
        <f>IFERROR(VLOOKUP($B98,[14]Flood!$B$7:$T$169,O$1,FALSE),"")</f>
        <v>20056.703936381709</v>
      </c>
      <c r="BT98" s="231">
        <f>IFERROR(VLOOKUP($B98,[14]Flood!$B$7:$T$169,P$1,FALSE),"")</f>
        <v>0.97002882205711394</v>
      </c>
      <c r="BU98" s="232">
        <f>IFERROR(VLOOKUP($B98,[14]Flood!$B$7:$T$169,Q$1,FALSE),"")</f>
        <v>25929.639740904673</v>
      </c>
      <c r="BV98" s="233">
        <f>IFERROR(VLOOKUP($B98,[14]Flood!$B$7:$T$169,R$1,FALSE),"")</f>
        <v>1.254069361247832</v>
      </c>
      <c r="BW98" s="231">
        <f>IFERROR(VLOOKUP($B98,[14]Flood!$B$7:$T$169,S$1,FALSE),"")</f>
        <v>29262.48454928209</v>
      </c>
      <c r="BX98" s="234">
        <f>IFERROR(VLOOKUP($B98,[14]Flood!$B$7:$T$169,T$1,FALSE),"")</f>
        <v>1.415260129871839</v>
      </c>
    </row>
    <row r="99" spans="1:76" s="119" customFormat="1" ht="14">
      <c r="A99" s="235" t="str">
        <f>'AAL mundo '!A126</f>
        <v>Middle East and North Africa</v>
      </c>
      <c r="B99" s="236" t="str">
        <f>'AAL mundo '!B126</f>
        <v>IRQ</v>
      </c>
      <c r="C99" s="236" t="str">
        <f>'AAL mundo '!C126</f>
        <v>Iraq</v>
      </c>
      <c r="D99" s="236" t="str">
        <f>'AAL mundo '!D126</f>
        <v/>
      </c>
      <c r="E99" s="237" t="str">
        <f>'AAL mundo '!E126</f>
        <v>Upper middle income</v>
      </c>
      <c r="F99" s="222">
        <f>'AAL mundo '!F126</f>
        <v>132500</v>
      </c>
      <c r="G99" s="223">
        <f>VLOOKUP($B99,[14]Earthquake!$B$7:$T$222,G$1,FALSE)</f>
        <v>382.75</v>
      </c>
      <c r="H99" s="224">
        <f>VLOOKUP($B99,[14]Earthquake!$B$7:$T$222,H$1,FALSE)</f>
        <v>0.28999999999999998</v>
      </c>
      <c r="I99" s="227">
        <f>VLOOKUP($B99,[14]Earthquake!$B$7:$T$222,I$1,FALSE)</f>
        <v>879.59</v>
      </c>
      <c r="J99" s="228">
        <f>VLOOKUP($B99,[14]Earthquake!$B$7:$T$222,J$1,FALSE)</f>
        <v>0.66</v>
      </c>
      <c r="K99" s="224">
        <f>VLOOKUP($B99,[14]Earthquake!$B$7:$T$222,K$1,FALSE)</f>
        <v>1540.32</v>
      </c>
      <c r="L99" s="224">
        <f>VLOOKUP($B99,[14]Earthquake!$B$7:$T$222,L$1,FALSE)</f>
        <v>1.1599999999999999</v>
      </c>
      <c r="M99" s="227">
        <f>VLOOKUP($B99,[14]Earthquake!$B$7:$T$222,M$1,FALSE)</f>
        <v>2894.47</v>
      </c>
      <c r="N99" s="228">
        <f>VLOOKUP($B99,[14]Earthquake!$B$7:$T$222,N$1,FALSE)</f>
        <v>2.1800000000000002</v>
      </c>
      <c r="O99" s="224">
        <f>VLOOKUP($B99,[14]Earthquake!$B$7:$T$222,O$1,FALSE)</f>
        <v>4304.25</v>
      </c>
      <c r="P99" s="224">
        <f>VLOOKUP($B99,[14]Earthquake!$B$7:$T$222,P$1,FALSE)</f>
        <v>3.25</v>
      </c>
      <c r="Q99" s="227">
        <f>VLOOKUP($B99,[14]Earthquake!$B$7:$T$222,Q$1,FALSE)</f>
        <v>6102.76</v>
      </c>
      <c r="R99" s="228">
        <f>VLOOKUP($B99,[14]Earthquake!$B$7:$T$222,R$1,FALSE)</f>
        <v>4.6100000000000003</v>
      </c>
      <c r="S99" s="224">
        <f>VLOOKUP($B99,[14]Earthquake!$B$7:$T$222,S$1,FALSE)</f>
        <v>7231.36</v>
      </c>
      <c r="T99" s="229">
        <f>VLOOKUP($B99,[14]Earthquake!$B$7:$T$222,T$1,FALSE)</f>
        <v>5.46</v>
      </c>
      <c r="U99" s="223" t="str">
        <f>VLOOKUP($B99,[14]Wind!$B$7:$T$222,G$1,FALSE)</f>
        <v>---</v>
      </c>
      <c r="V99" s="224" t="str">
        <f>VLOOKUP($B99,[14]Wind!$B$7:$T$222,H$1,FALSE)</f>
        <v>---</v>
      </c>
      <c r="W99" s="227" t="str">
        <f>VLOOKUP($B99,[14]Wind!$B$7:$T$222,I$1,FALSE)</f>
        <v>---</v>
      </c>
      <c r="X99" s="228" t="str">
        <f>VLOOKUP($B99,[14]Wind!$B$7:$T$222,J$1,FALSE)</f>
        <v>---</v>
      </c>
      <c r="Y99" s="224" t="str">
        <f>VLOOKUP($B99,[14]Wind!$B$7:$T$222,K$1,FALSE)</f>
        <v>---</v>
      </c>
      <c r="Z99" s="224" t="str">
        <f>VLOOKUP($B99,[14]Wind!$B$7:$T$222,L$1,FALSE)</f>
        <v>---</v>
      </c>
      <c r="AA99" s="227" t="str">
        <f>VLOOKUP($B99,[14]Wind!$B$7:$T$222,M$1,FALSE)</f>
        <v>---</v>
      </c>
      <c r="AB99" s="228" t="str">
        <f>VLOOKUP($B99,[14]Wind!$B$7:$T$222,N$1,FALSE)</f>
        <v>---</v>
      </c>
      <c r="AC99" s="224" t="str">
        <f>VLOOKUP($B99,[14]Wind!$B$7:$T$222,O$1,FALSE)</f>
        <v>---</v>
      </c>
      <c r="AD99" s="224" t="str">
        <f>VLOOKUP($B99,[14]Wind!$B$7:$T$222,P$1,FALSE)</f>
        <v>---</v>
      </c>
      <c r="AE99" s="227" t="str">
        <f>VLOOKUP($B99,[14]Wind!$B$7:$T$222,Q$1,FALSE)</f>
        <v>---</v>
      </c>
      <c r="AF99" s="228" t="str">
        <f>VLOOKUP($B99,[14]Wind!$B$7:$T$222,R$1,FALSE)</f>
        <v>---</v>
      </c>
      <c r="AG99" s="224" t="str">
        <f>VLOOKUP($B99,[14]Wind!$B$7:$T$222,S$1,FALSE)</f>
        <v>---</v>
      </c>
      <c r="AH99" s="229" t="str">
        <f>VLOOKUP($B99,[14]Wind!$B$7:$T$222,T$1,FALSE)</f>
        <v>---</v>
      </c>
      <c r="AI99" s="223" t="str">
        <f>VLOOKUP($B99,'[14]Storm Surge'!$B$7:$T$222,G$1,FALSE)</f>
        <v>---</v>
      </c>
      <c r="AJ99" s="224" t="str">
        <f>VLOOKUP($B99,'[14]Storm Surge'!$B$7:$T$222,H$1,FALSE)</f>
        <v>---</v>
      </c>
      <c r="AK99" s="227" t="str">
        <f>VLOOKUP($B99,'[14]Storm Surge'!$B$7:$T$222,I$1,FALSE)</f>
        <v>---</v>
      </c>
      <c r="AL99" s="228" t="str">
        <f>VLOOKUP($B99,'[14]Storm Surge'!$B$7:$T$222,J$1,FALSE)</f>
        <v>---</v>
      </c>
      <c r="AM99" s="224" t="str">
        <f>VLOOKUP($B99,'[14]Storm Surge'!$B$7:$T$222,K$1,FALSE)</f>
        <v>---</v>
      </c>
      <c r="AN99" s="224" t="str">
        <f>VLOOKUP($B99,'[14]Storm Surge'!$B$7:$T$222,L$1,FALSE)</f>
        <v>---</v>
      </c>
      <c r="AO99" s="227" t="str">
        <f>VLOOKUP($B99,'[14]Storm Surge'!$B$7:$T$222,M$1,FALSE)</f>
        <v>---</v>
      </c>
      <c r="AP99" s="228" t="str">
        <f>VLOOKUP($B99,'[14]Storm Surge'!$B$7:$T$222,N$1,FALSE)</f>
        <v>---</v>
      </c>
      <c r="AQ99" s="224" t="str">
        <f>VLOOKUP($B99,'[14]Storm Surge'!$B$7:$T$222,O$1,FALSE)</f>
        <v>---</v>
      </c>
      <c r="AR99" s="224" t="str">
        <f>VLOOKUP($B99,'[14]Storm Surge'!$B$7:$T$222,P$1,FALSE)</f>
        <v>---</v>
      </c>
      <c r="AS99" s="227" t="str">
        <f>VLOOKUP($B99,'[14]Storm Surge'!$B$7:$T$222,Q$1,FALSE)</f>
        <v>---</v>
      </c>
      <c r="AT99" s="228" t="str">
        <f>VLOOKUP($B99,'[14]Storm Surge'!$B$7:$T$222,R$1,FALSE)</f>
        <v>---</v>
      </c>
      <c r="AU99" s="224" t="str">
        <f>VLOOKUP($B99,'[14]Storm Surge'!$B$7:$T$222,S$1,FALSE)</f>
        <v>---</v>
      </c>
      <c r="AV99" s="229" t="str">
        <f>VLOOKUP($B99,'[14]Storm Surge'!$B$7:$T$222,T$1,FALSE)</f>
        <v>---</v>
      </c>
      <c r="AW99" s="223" t="str">
        <f>VLOOKUP($B99,[14]Tsunami!$B$7:$T$222,G$1,FALSE)</f>
        <v>---</v>
      </c>
      <c r="AX99" s="224" t="str">
        <f>VLOOKUP($B99,[14]Tsunami!$B$7:$T$222,H$1,FALSE)</f>
        <v>---</v>
      </c>
      <c r="AY99" s="227" t="str">
        <f>VLOOKUP($B99,[14]Tsunami!$B$7:$T$222,I$1,FALSE)</f>
        <v>---</v>
      </c>
      <c r="AZ99" s="228" t="str">
        <f>VLOOKUP($B99,[14]Tsunami!$B$7:$T$222,J$1,FALSE)</f>
        <v>---</v>
      </c>
      <c r="BA99" s="224" t="str">
        <f>VLOOKUP($B99,[14]Tsunami!$B$7:$T$222,K$1,FALSE)</f>
        <v>---</v>
      </c>
      <c r="BB99" s="224" t="str">
        <f>VLOOKUP($B99,[14]Tsunami!$B$7:$T$222,L$1,FALSE)</f>
        <v>---</v>
      </c>
      <c r="BC99" s="227" t="str">
        <f>VLOOKUP($B99,[14]Tsunami!$B$7:$T$222,M$1,FALSE)</f>
        <v>---</v>
      </c>
      <c r="BD99" s="228" t="str">
        <f>VLOOKUP($B99,[14]Tsunami!$B$7:$T$222,N$1,FALSE)</f>
        <v>---</v>
      </c>
      <c r="BE99" s="224" t="str">
        <f>VLOOKUP($B99,[14]Tsunami!$B$7:$T$222,O$1,FALSE)</f>
        <v>---</v>
      </c>
      <c r="BF99" s="224" t="str">
        <f>VLOOKUP($B99,[14]Tsunami!$B$7:$T$222,P$1,FALSE)</f>
        <v>---</v>
      </c>
      <c r="BG99" s="227" t="str">
        <f>VLOOKUP($B99,[14]Tsunami!$B$7:$T$222,Q$1,FALSE)</f>
        <v>---</v>
      </c>
      <c r="BH99" s="228" t="str">
        <f>VLOOKUP($B99,[14]Tsunami!$B$7:$T$222,R$1,FALSE)</f>
        <v>---</v>
      </c>
      <c r="BI99" s="224" t="str">
        <f>VLOOKUP($B99,[14]Tsunami!$B$7:$T$222,S$1,FALSE)</f>
        <v>---</v>
      </c>
      <c r="BJ99" s="229" t="str">
        <f>VLOOKUP($B99,[14]Tsunami!$B$7:$T$222,T$1,FALSE)</f>
        <v>---</v>
      </c>
      <c r="BK99" s="230">
        <f>IFERROR(VLOOKUP($B99,[14]Flood!$B$7:$T$169,G$1,FALSE),"")</f>
        <v>1751.5507803992741</v>
      </c>
      <c r="BL99" s="231">
        <f>IFERROR(VLOOKUP($B99,[14]Flood!$B$7:$T$169,H$1,FALSE),"")</f>
        <v>1.3219251172824711</v>
      </c>
      <c r="BM99" s="232">
        <f>IFERROR(VLOOKUP($B99,[14]Flood!$B$7:$T$169,I$1,FALSE),"")</f>
        <v>3003.9154798785116</v>
      </c>
      <c r="BN99" s="233">
        <f>IFERROR(VLOOKUP($B99,[14]Flood!$B$7:$T$169,J$1,FALSE),"")</f>
        <v>2.2671060225498199</v>
      </c>
      <c r="BO99" s="231">
        <f>IFERROR(VLOOKUP($B99,[14]Flood!$B$7:$T$169,K$1,FALSE),"")</f>
        <v>3917.3984537372407</v>
      </c>
      <c r="BP99" s="231">
        <f>IFERROR(VLOOKUP($B99,[14]Flood!$B$7:$T$169,L$1,FALSE),"")</f>
        <v>2.9565271348960307</v>
      </c>
      <c r="BQ99" s="232">
        <f>IFERROR(VLOOKUP($B99,[14]Flood!$B$7:$T$169,M$1,FALSE),"")</f>
        <v>5327.7024394228147</v>
      </c>
      <c r="BR99" s="233">
        <f>IFERROR(VLOOKUP($B99,[14]Flood!$B$7:$T$169,N$1,FALSE),"")</f>
        <v>4.0209075014511813</v>
      </c>
      <c r="BS99" s="231">
        <f>IFERROR(VLOOKUP($B99,[14]Flood!$B$7:$T$169,O$1,FALSE),"")</f>
        <v>6573.5735888240197</v>
      </c>
      <c r="BT99" s="231">
        <f>IFERROR(VLOOKUP($B99,[14]Flood!$B$7:$T$169,P$1,FALSE),"")</f>
        <v>4.961187614206807</v>
      </c>
      <c r="BU99" s="232">
        <f>IFERROR(VLOOKUP($B99,[14]Flood!$B$7:$T$169,Q$1,FALSE),"")</f>
        <v>7903.6117314428693</v>
      </c>
      <c r="BV99" s="233">
        <f>IFERROR(VLOOKUP($B99,[14]Flood!$B$7:$T$169,R$1,FALSE),"")</f>
        <v>5.9649899859946185</v>
      </c>
      <c r="BW99" s="231">
        <f>IFERROR(VLOOKUP($B99,[14]Flood!$B$7:$T$169,S$1,FALSE),"")</f>
        <v>8758.5943851767188</v>
      </c>
      <c r="BX99" s="234">
        <f>IFERROR(VLOOKUP($B99,[14]Flood!$B$7:$T$169,T$1,FALSE),"")</f>
        <v>6.6102599133409194</v>
      </c>
    </row>
    <row r="100" spans="1:76" s="119" customFormat="1" ht="14">
      <c r="A100" s="235" t="str">
        <f>'AAL mundo '!A127</f>
        <v>Europe and Central Asia</v>
      </c>
      <c r="B100" s="236" t="str">
        <f>'AAL mundo '!B127</f>
        <v>IRL</v>
      </c>
      <c r="C100" s="236" t="str">
        <f>'AAL mundo '!C127</f>
        <v>Ireland</v>
      </c>
      <c r="D100" s="236" t="str">
        <f>'AAL mundo '!D127</f>
        <v/>
      </c>
      <c r="E100" s="237" t="str">
        <f>'AAL mundo '!E127</f>
        <v>High income: OECD</v>
      </c>
      <c r="F100" s="222">
        <f>'AAL mundo '!F127</f>
        <v>778822</v>
      </c>
      <c r="G100" s="223">
        <f>VLOOKUP($B100,[14]Earthquake!$B$7:$T$222,G$1,FALSE)</f>
        <v>37.119999999999997</v>
      </c>
      <c r="H100" s="224">
        <f>VLOOKUP($B100,[14]Earthquake!$B$7:$T$222,H$1,FALSE)</f>
        <v>0</v>
      </c>
      <c r="I100" s="227">
        <f>VLOOKUP($B100,[14]Earthquake!$B$7:$T$222,I$1,FALSE)</f>
        <v>159.47999999999999</v>
      </c>
      <c r="J100" s="228">
        <f>VLOOKUP($B100,[14]Earthquake!$B$7:$T$222,J$1,FALSE)</f>
        <v>0.02</v>
      </c>
      <c r="K100" s="224">
        <f>VLOOKUP($B100,[14]Earthquake!$B$7:$T$222,K$1,FALSE)</f>
        <v>304.19</v>
      </c>
      <c r="L100" s="224">
        <f>VLOOKUP($B100,[14]Earthquake!$B$7:$T$222,L$1,FALSE)</f>
        <v>0.04</v>
      </c>
      <c r="M100" s="227">
        <f>VLOOKUP($B100,[14]Earthquake!$B$7:$T$222,M$1,FALSE)</f>
        <v>589.58000000000004</v>
      </c>
      <c r="N100" s="228">
        <f>VLOOKUP($B100,[14]Earthquake!$B$7:$T$222,N$1,FALSE)</f>
        <v>0.08</v>
      </c>
      <c r="O100" s="224">
        <f>VLOOKUP($B100,[14]Earthquake!$B$7:$T$222,O$1,FALSE)</f>
        <v>867.77</v>
      </c>
      <c r="P100" s="224">
        <f>VLOOKUP($B100,[14]Earthquake!$B$7:$T$222,P$1,FALSE)</f>
        <v>0.11</v>
      </c>
      <c r="Q100" s="227">
        <f>VLOOKUP($B100,[14]Earthquake!$B$7:$T$222,Q$1,FALSE)</f>
        <v>1225.58</v>
      </c>
      <c r="R100" s="228">
        <f>VLOOKUP($B100,[14]Earthquake!$B$7:$T$222,R$1,FALSE)</f>
        <v>0.16</v>
      </c>
      <c r="S100" s="224">
        <f>VLOOKUP($B100,[14]Earthquake!$B$7:$T$222,S$1,FALSE)</f>
        <v>1489.36</v>
      </c>
      <c r="T100" s="229">
        <f>VLOOKUP($B100,[14]Earthquake!$B$7:$T$222,T$1,FALSE)</f>
        <v>0.19</v>
      </c>
      <c r="U100" s="223" t="str">
        <f>VLOOKUP($B100,[14]Wind!$B$7:$T$222,G$1,FALSE)</f>
        <v>---</v>
      </c>
      <c r="V100" s="224" t="str">
        <f>VLOOKUP($B100,[14]Wind!$B$7:$T$222,H$1,FALSE)</f>
        <v>---</v>
      </c>
      <c r="W100" s="227" t="str">
        <f>VLOOKUP($B100,[14]Wind!$B$7:$T$222,I$1,FALSE)</f>
        <v>---</v>
      </c>
      <c r="X100" s="228" t="str">
        <f>VLOOKUP($B100,[14]Wind!$B$7:$T$222,J$1,FALSE)</f>
        <v>---</v>
      </c>
      <c r="Y100" s="224" t="str">
        <f>VLOOKUP($B100,[14]Wind!$B$7:$T$222,K$1,FALSE)</f>
        <v>---</v>
      </c>
      <c r="Z100" s="224" t="str">
        <f>VLOOKUP($B100,[14]Wind!$B$7:$T$222,L$1,FALSE)</f>
        <v>---</v>
      </c>
      <c r="AA100" s="227" t="str">
        <f>VLOOKUP($B100,[14]Wind!$B$7:$T$222,M$1,FALSE)</f>
        <v>---</v>
      </c>
      <c r="AB100" s="228" t="str">
        <f>VLOOKUP($B100,[14]Wind!$B$7:$T$222,N$1,FALSE)</f>
        <v>---</v>
      </c>
      <c r="AC100" s="224" t="str">
        <f>VLOOKUP($B100,[14]Wind!$B$7:$T$222,O$1,FALSE)</f>
        <v>---</v>
      </c>
      <c r="AD100" s="224" t="str">
        <f>VLOOKUP($B100,[14]Wind!$B$7:$T$222,P$1,FALSE)</f>
        <v>---</v>
      </c>
      <c r="AE100" s="227" t="str">
        <f>VLOOKUP($B100,[14]Wind!$B$7:$T$222,Q$1,FALSE)</f>
        <v>---</v>
      </c>
      <c r="AF100" s="228" t="str">
        <f>VLOOKUP($B100,[14]Wind!$B$7:$T$222,R$1,FALSE)</f>
        <v>---</v>
      </c>
      <c r="AG100" s="224" t="str">
        <f>VLOOKUP($B100,[14]Wind!$B$7:$T$222,S$1,FALSE)</f>
        <v>---</v>
      </c>
      <c r="AH100" s="229" t="str">
        <f>VLOOKUP($B100,[14]Wind!$B$7:$T$222,T$1,FALSE)</f>
        <v>---</v>
      </c>
      <c r="AI100" s="223" t="str">
        <f>VLOOKUP($B100,'[14]Storm Surge'!$B$7:$T$222,G$1,FALSE)</f>
        <v>---</v>
      </c>
      <c r="AJ100" s="224" t="str">
        <f>VLOOKUP($B100,'[14]Storm Surge'!$B$7:$T$222,H$1,FALSE)</f>
        <v>---</v>
      </c>
      <c r="AK100" s="227" t="str">
        <f>VLOOKUP($B100,'[14]Storm Surge'!$B$7:$T$222,I$1,FALSE)</f>
        <v>---</v>
      </c>
      <c r="AL100" s="228" t="str">
        <f>VLOOKUP($B100,'[14]Storm Surge'!$B$7:$T$222,J$1,FALSE)</f>
        <v>---</v>
      </c>
      <c r="AM100" s="224" t="str">
        <f>VLOOKUP($B100,'[14]Storm Surge'!$B$7:$T$222,K$1,FALSE)</f>
        <v>---</v>
      </c>
      <c r="AN100" s="224" t="str">
        <f>VLOOKUP($B100,'[14]Storm Surge'!$B$7:$T$222,L$1,FALSE)</f>
        <v>---</v>
      </c>
      <c r="AO100" s="227" t="str">
        <f>VLOOKUP($B100,'[14]Storm Surge'!$B$7:$T$222,M$1,FALSE)</f>
        <v>---</v>
      </c>
      <c r="AP100" s="228" t="str">
        <f>VLOOKUP($B100,'[14]Storm Surge'!$B$7:$T$222,N$1,FALSE)</f>
        <v>---</v>
      </c>
      <c r="AQ100" s="224" t="str">
        <f>VLOOKUP($B100,'[14]Storm Surge'!$B$7:$T$222,O$1,FALSE)</f>
        <v>---</v>
      </c>
      <c r="AR100" s="224" t="str">
        <f>VLOOKUP($B100,'[14]Storm Surge'!$B$7:$T$222,P$1,FALSE)</f>
        <v>---</v>
      </c>
      <c r="AS100" s="227" t="str">
        <f>VLOOKUP($B100,'[14]Storm Surge'!$B$7:$T$222,Q$1,FALSE)</f>
        <v>---</v>
      </c>
      <c r="AT100" s="228" t="str">
        <f>VLOOKUP($B100,'[14]Storm Surge'!$B$7:$T$222,R$1,FALSE)</f>
        <v>---</v>
      </c>
      <c r="AU100" s="224" t="str">
        <f>VLOOKUP($B100,'[14]Storm Surge'!$B$7:$T$222,S$1,FALSE)</f>
        <v>---</v>
      </c>
      <c r="AV100" s="229" t="str">
        <f>VLOOKUP($B100,'[14]Storm Surge'!$B$7:$T$222,T$1,FALSE)</f>
        <v>---</v>
      </c>
      <c r="AW100" s="223" t="str">
        <f>VLOOKUP($B100,[14]Tsunami!$B$7:$T$222,G$1,FALSE)</f>
        <v>---</v>
      </c>
      <c r="AX100" s="224" t="str">
        <f>VLOOKUP($B100,[14]Tsunami!$B$7:$T$222,H$1,FALSE)</f>
        <v>---</v>
      </c>
      <c r="AY100" s="227" t="str">
        <f>VLOOKUP($B100,[14]Tsunami!$B$7:$T$222,I$1,FALSE)</f>
        <v>---</v>
      </c>
      <c r="AZ100" s="228" t="str">
        <f>VLOOKUP($B100,[14]Tsunami!$B$7:$T$222,J$1,FALSE)</f>
        <v>---</v>
      </c>
      <c r="BA100" s="224" t="str">
        <f>VLOOKUP($B100,[14]Tsunami!$B$7:$T$222,K$1,FALSE)</f>
        <v>---</v>
      </c>
      <c r="BB100" s="224" t="str">
        <f>VLOOKUP($B100,[14]Tsunami!$B$7:$T$222,L$1,FALSE)</f>
        <v>---</v>
      </c>
      <c r="BC100" s="227" t="str">
        <f>VLOOKUP($B100,[14]Tsunami!$B$7:$T$222,M$1,FALSE)</f>
        <v>---</v>
      </c>
      <c r="BD100" s="228" t="str">
        <f>VLOOKUP($B100,[14]Tsunami!$B$7:$T$222,N$1,FALSE)</f>
        <v>---</v>
      </c>
      <c r="BE100" s="224" t="str">
        <f>VLOOKUP($B100,[14]Tsunami!$B$7:$T$222,O$1,FALSE)</f>
        <v>---</v>
      </c>
      <c r="BF100" s="224" t="str">
        <f>VLOOKUP($B100,[14]Tsunami!$B$7:$T$222,P$1,FALSE)</f>
        <v>---</v>
      </c>
      <c r="BG100" s="227" t="str">
        <f>VLOOKUP($B100,[14]Tsunami!$B$7:$T$222,Q$1,FALSE)</f>
        <v>---</v>
      </c>
      <c r="BH100" s="228" t="str">
        <f>VLOOKUP($B100,[14]Tsunami!$B$7:$T$222,R$1,FALSE)</f>
        <v>---</v>
      </c>
      <c r="BI100" s="224" t="str">
        <f>VLOOKUP($B100,[14]Tsunami!$B$7:$T$222,S$1,FALSE)</f>
        <v>---</v>
      </c>
      <c r="BJ100" s="229" t="str">
        <f>VLOOKUP($B100,[14]Tsunami!$B$7:$T$222,T$1,FALSE)</f>
        <v>---</v>
      </c>
      <c r="BK100" s="230">
        <f>IFERROR(VLOOKUP($B100,[14]Flood!$B$7:$T$169,G$1,FALSE),"")</f>
        <v>433.98031220838055</v>
      </c>
      <c r="BL100" s="231">
        <f>IFERROR(VLOOKUP($B100,[14]Flood!$B$7:$T$169,H$1,FALSE),"")</f>
        <v>5.5722657065206245E-2</v>
      </c>
      <c r="BM100" s="232">
        <f>IFERROR(VLOOKUP($B100,[14]Flood!$B$7:$T$169,I$1,FALSE),"")</f>
        <v>1570.8728391167192</v>
      </c>
      <c r="BN100" s="233">
        <f>IFERROR(VLOOKUP($B100,[14]Flood!$B$7:$T$169,J$1,FALSE),"")</f>
        <v>0.20169857029163521</v>
      </c>
      <c r="BO100" s="231">
        <f>IFERROR(VLOOKUP($B100,[14]Flood!$B$7:$T$169,K$1,FALSE),"")</f>
        <v>3597.5923275862069</v>
      </c>
      <c r="BP100" s="231">
        <f>IFERROR(VLOOKUP($B100,[14]Flood!$B$7:$T$169,L$1,FALSE),"")</f>
        <v>0.46192741442668628</v>
      </c>
      <c r="BQ100" s="232">
        <f>IFERROR(VLOOKUP($B100,[14]Flood!$B$7:$T$169,M$1,FALSE),"")</f>
        <v>6802.7543146551725</v>
      </c>
      <c r="BR100" s="233">
        <f>IFERROR(VLOOKUP($B100,[14]Flood!$B$7:$T$169,N$1,FALSE),"")</f>
        <v>0.87346714841840278</v>
      </c>
      <c r="BS100" s="231">
        <f>IFERROR(VLOOKUP($B100,[14]Flood!$B$7:$T$169,O$1,FALSE),"")</f>
        <v>11289.34345</v>
      </c>
      <c r="BT100" s="231">
        <f>IFERROR(VLOOKUP($B100,[14]Flood!$B$7:$T$169,P$1,FALSE),"")</f>
        <v>1.449540902799356</v>
      </c>
      <c r="BU100" s="232">
        <f>IFERROR(VLOOKUP($B100,[14]Flood!$B$7:$T$169,Q$1,FALSE),"")</f>
        <v>23754.007137601177</v>
      </c>
      <c r="BV100" s="233">
        <f>IFERROR(VLOOKUP($B100,[14]Flood!$B$7:$T$169,R$1,FALSE),"")</f>
        <v>3.0499918001290638</v>
      </c>
      <c r="BW100" s="231">
        <f>IFERROR(VLOOKUP($B100,[14]Flood!$B$7:$T$169,S$1,FALSE),"")</f>
        <v>31604.569427845832</v>
      </c>
      <c r="BX100" s="234">
        <f>IFERROR(VLOOKUP($B100,[14]Flood!$B$7:$T$169,T$1,FALSE),"")</f>
        <v>4.0579964905775432</v>
      </c>
    </row>
    <row r="101" spans="1:76" s="119" customFormat="1" ht="14">
      <c r="A101" s="235" t="str">
        <f>'AAL mundo '!A128</f>
        <v>Middle East and North Africa</v>
      </c>
      <c r="B101" s="236" t="str">
        <f>'AAL mundo '!B128</f>
        <v>ISR</v>
      </c>
      <c r="C101" s="236" t="str">
        <f>'AAL mundo '!C128</f>
        <v>Israel</v>
      </c>
      <c r="D101" s="236" t="str">
        <f>'AAL mundo '!D128</f>
        <v/>
      </c>
      <c r="E101" s="237" t="str">
        <f>'AAL mundo '!E128</f>
        <v>High income: OECD</v>
      </c>
      <c r="F101" s="222">
        <f>'AAL mundo '!F128</f>
        <v>853829</v>
      </c>
      <c r="G101" s="223">
        <f>VLOOKUP($B101,[14]Earthquake!$B$7:$T$222,G$1,FALSE)</f>
        <v>792.17</v>
      </c>
      <c r="H101" s="224">
        <f>VLOOKUP($B101,[14]Earthquake!$B$7:$T$222,H$1,FALSE)</f>
        <v>0.09</v>
      </c>
      <c r="I101" s="227">
        <f>VLOOKUP($B101,[14]Earthquake!$B$7:$T$222,I$1,FALSE)</f>
        <v>1976.79</v>
      </c>
      <c r="J101" s="228">
        <f>VLOOKUP($B101,[14]Earthquake!$B$7:$T$222,J$1,FALSE)</f>
        <v>0.23</v>
      </c>
      <c r="K101" s="224">
        <f>VLOOKUP($B101,[14]Earthquake!$B$7:$T$222,K$1,FALSE)</f>
        <v>4479.83</v>
      </c>
      <c r="L101" s="224">
        <f>VLOOKUP($B101,[14]Earthquake!$B$7:$T$222,L$1,FALSE)</f>
        <v>0.52</v>
      </c>
      <c r="M101" s="227">
        <f>VLOOKUP($B101,[14]Earthquake!$B$7:$T$222,M$1,FALSE)</f>
        <v>11867.48</v>
      </c>
      <c r="N101" s="228">
        <f>VLOOKUP($B101,[14]Earthquake!$B$7:$T$222,N$1,FALSE)</f>
        <v>1.39</v>
      </c>
      <c r="O101" s="224">
        <f>VLOOKUP($B101,[14]Earthquake!$B$7:$T$222,O$1,FALSE)</f>
        <v>22039.66</v>
      </c>
      <c r="P101" s="224">
        <f>VLOOKUP($B101,[14]Earthquake!$B$7:$T$222,P$1,FALSE)</f>
        <v>2.58</v>
      </c>
      <c r="Q101" s="227">
        <f>VLOOKUP($B101,[14]Earthquake!$B$7:$T$222,Q$1,FALSE)</f>
        <v>37452.959999999999</v>
      </c>
      <c r="R101" s="228">
        <f>VLOOKUP($B101,[14]Earthquake!$B$7:$T$222,R$1,FALSE)</f>
        <v>4.3899999999999997</v>
      </c>
      <c r="S101" s="224">
        <f>VLOOKUP($B101,[14]Earthquake!$B$7:$T$222,S$1,FALSE)</f>
        <v>48892.51</v>
      </c>
      <c r="T101" s="229">
        <f>VLOOKUP($B101,[14]Earthquake!$B$7:$T$222,T$1,FALSE)</f>
        <v>5.73</v>
      </c>
      <c r="U101" s="223" t="str">
        <f>VLOOKUP($B101,[14]Wind!$B$7:$T$222,G$1,FALSE)</f>
        <v>---</v>
      </c>
      <c r="V101" s="224" t="str">
        <f>VLOOKUP($B101,[14]Wind!$B$7:$T$222,H$1,FALSE)</f>
        <v>---</v>
      </c>
      <c r="W101" s="227" t="str">
        <f>VLOOKUP($B101,[14]Wind!$B$7:$T$222,I$1,FALSE)</f>
        <v>---</v>
      </c>
      <c r="X101" s="228" t="str">
        <f>VLOOKUP($B101,[14]Wind!$B$7:$T$222,J$1,FALSE)</f>
        <v>---</v>
      </c>
      <c r="Y101" s="224" t="str">
        <f>VLOOKUP($B101,[14]Wind!$B$7:$T$222,K$1,FALSE)</f>
        <v>---</v>
      </c>
      <c r="Z101" s="224" t="str">
        <f>VLOOKUP($B101,[14]Wind!$B$7:$T$222,L$1,FALSE)</f>
        <v>---</v>
      </c>
      <c r="AA101" s="227" t="str">
        <f>VLOOKUP($B101,[14]Wind!$B$7:$T$222,M$1,FALSE)</f>
        <v>---</v>
      </c>
      <c r="AB101" s="228" t="str">
        <f>VLOOKUP($B101,[14]Wind!$B$7:$T$222,N$1,FALSE)</f>
        <v>---</v>
      </c>
      <c r="AC101" s="224" t="str">
        <f>VLOOKUP($B101,[14]Wind!$B$7:$T$222,O$1,FALSE)</f>
        <v>---</v>
      </c>
      <c r="AD101" s="224" t="str">
        <f>VLOOKUP($B101,[14]Wind!$B$7:$T$222,P$1,FALSE)</f>
        <v>---</v>
      </c>
      <c r="AE101" s="227" t="str">
        <f>VLOOKUP($B101,[14]Wind!$B$7:$T$222,Q$1,FALSE)</f>
        <v>---</v>
      </c>
      <c r="AF101" s="228" t="str">
        <f>VLOOKUP($B101,[14]Wind!$B$7:$T$222,R$1,FALSE)</f>
        <v>---</v>
      </c>
      <c r="AG101" s="224" t="str">
        <f>VLOOKUP($B101,[14]Wind!$B$7:$T$222,S$1,FALSE)</f>
        <v>---</v>
      </c>
      <c r="AH101" s="229" t="str">
        <f>VLOOKUP($B101,[14]Wind!$B$7:$T$222,T$1,FALSE)</f>
        <v>---</v>
      </c>
      <c r="AI101" s="223" t="str">
        <f>VLOOKUP($B101,'[14]Storm Surge'!$B$7:$T$222,G$1,FALSE)</f>
        <v>---</v>
      </c>
      <c r="AJ101" s="224" t="str">
        <f>VLOOKUP($B101,'[14]Storm Surge'!$B$7:$T$222,H$1,FALSE)</f>
        <v>---</v>
      </c>
      <c r="AK101" s="227" t="str">
        <f>VLOOKUP($B101,'[14]Storm Surge'!$B$7:$T$222,I$1,FALSE)</f>
        <v>---</v>
      </c>
      <c r="AL101" s="228" t="str">
        <f>VLOOKUP($B101,'[14]Storm Surge'!$B$7:$T$222,J$1,FALSE)</f>
        <v>---</v>
      </c>
      <c r="AM101" s="224" t="str">
        <f>VLOOKUP($B101,'[14]Storm Surge'!$B$7:$T$222,K$1,FALSE)</f>
        <v>---</v>
      </c>
      <c r="AN101" s="224" t="str">
        <f>VLOOKUP($B101,'[14]Storm Surge'!$B$7:$T$222,L$1,FALSE)</f>
        <v>---</v>
      </c>
      <c r="AO101" s="227" t="str">
        <f>VLOOKUP($B101,'[14]Storm Surge'!$B$7:$T$222,M$1,FALSE)</f>
        <v>---</v>
      </c>
      <c r="AP101" s="228" t="str">
        <f>VLOOKUP($B101,'[14]Storm Surge'!$B$7:$T$222,N$1,FALSE)</f>
        <v>---</v>
      </c>
      <c r="AQ101" s="224" t="str">
        <f>VLOOKUP($B101,'[14]Storm Surge'!$B$7:$T$222,O$1,FALSE)</f>
        <v>---</v>
      </c>
      <c r="AR101" s="224" t="str">
        <f>VLOOKUP($B101,'[14]Storm Surge'!$B$7:$T$222,P$1,FALSE)</f>
        <v>---</v>
      </c>
      <c r="AS101" s="227" t="str">
        <f>VLOOKUP($B101,'[14]Storm Surge'!$B$7:$T$222,Q$1,FALSE)</f>
        <v>---</v>
      </c>
      <c r="AT101" s="228" t="str">
        <f>VLOOKUP($B101,'[14]Storm Surge'!$B$7:$T$222,R$1,FALSE)</f>
        <v>---</v>
      </c>
      <c r="AU101" s="224" t="str">
        <f>VLOOKUP($B101,'[14]Storm Surge'!$B$7:$T$222,S$1,FALSE)</f>
        <v>---</v>
      </c>
      <c r="AV101" s="229" t="str">
        <f>VLOOKUP($B101,'[14]Storm Surge'!$B$7:$T$222,T$1,FALSE)</f>
        <v>---</v>
      </c>
      <c r="AW101" s="223" t="str">
        <f>VLOOKUP($B101,[14]Tsunami!$B$7:$T$222,G$1,FALSE)</f>
        <v>---</v>
      </c>
      <c r="AX101" s="224" t="str">
        <f>VLOOKUP($B101,[14]Tsunami!$B$7:$T$222,H$1,FALSE)</f>
        <v>---</v>
      </c>
      <c r="AY101" s="227" t="str">
        <f>VLOOKUP($B101,[14]Tsunami!$B$7:$T$222,I$1,FALSE)</f>
        <v>---</v>
      </c>
      <c r="AZ101" s="228" t="str">
        <f>VLOOKUP($B101,[14]Tsunami!$B$7:$T$222,J$1,FALSE)</f>
        <v>---</v>
      </c>
      <c r="BA101" s="224" t="str">
        <f>VLOOKUP($B101,[14]Tsunami!$B$7:$T$222,K$1,FALSE)</f>
        <v>---</v>
      </c>
      <c r="BB101" s="224" t="str">
        <f>VLOOKUP($B101,[14]Tsunami!$B$7:$T$222,L$1,FALSE)</f>
        <v>---</v>
      </c>
      <c r="BC101" s="227" t="str">
        <f>VLOOKUP($B101,[14]Tsunami!$B$7:$T$222,M$1,FALSE)</f>
        <v>---</v>
      </c>
      <c r="BD101" s="228" t="str">
        <f>VLOOKUP($B101,[14]Tsunami!$B$7:$T$222,N$1,FALSE)</f>
        <v>---</v>
      </c>
      <c r="BE101" s="224" t="str">
        <f>VLOOKUP($B101,[14]Tsunami!$B$7:$T$222,O$1,FALSE)</f>
        <v>---</v>
      </c>
      <c r="BF101" s="224" t="str">
        <f>VLOOKUP($B101,[14]Tsunami!$B$7:$T$222,P$1,FALSE)</f>
        <v>---</v>
      </c>
      <c r="BG101" s="227" t="str">
        <f>VLOOKUP($B101,[14]Tsunami!$B$7:$T$222,Q$1,FALSE)</f>
        <v>---</v>
      </c>
      <c r="BH101" s="228" t="str">
        <f>VLOOKUP($B101,[14]Tsunami!$B$7:$T$222,R$1,FALSE)</f>
        <v>---</v>
      </c>
      <c r="BI101" s="224" t="str">
        <f>VLOOKUP($B101,[14]Tsunami!$B$7:$T$222,S$1,FALSE)</f>
        <v>---</v>
      </c>
      <c r="BJ101" s="229" t="str">
        <f>VLOOKUP($B101,[14]Tsunami!$B$7:$T$222,T$1,FALSE)</f>
        <v>---</v>
      </c>
      <c r="BK101" s="230">
        <f>IFERROR(VLOOKUP($B101,[14]Flood!$B$7:$T$169,G$1,FALSE),"")</f>
        <v>11.516649803842265</v>
      </c>
      <c r="BL101" s="231">
        <f>IFERROR(VLOOKUP($B101,[14]Flood!$B$7:$T$169,H$1,FALSE),"")</f>
        <v>1.3488239218675245E-3</v>
      </c>
      <c r="BM101" s="232">
        <f>IFERROR(VLOOKUP($B101,[14]Flood!$B$7:$T$169,I$1,FALSE),"")</f>
        <v>28.634908095999997</v>
      </c>
      <c r="BN101" s="233">
        <f>IFERROR(VLOOKUP($B101,[14]Flood!$B$7:$T$169,J$1,FALSE),"")</f>
        <v>3.3537052613579529E-3</v>
      </c>
      <c r="BO101" s="231">
        <f>IFERROR(VLOOKUP($B101,[14]Flood!$B$7:$T$169,K$1,FALSE),"")</f>
        <v>49.843552052306578</v>
      </c>
      <c r="BP101" s="231">
        <f>IFERROR(VLOOKUP($B101,[14]Flood!$B$7:$T$169,L$1,FALSE),"")</f>
        <v>5.837650402165607E-3</v>
      </c>
      <c r="BQ101" s="232">
        <f>IFERROR(VLOOKUP($B101,[14]Flood!$B$7:$T$169,M$1,FALSE),"")</f>
        <v>94.099743431345743</v>
      </c>
      <c r="BR101" s="233">
        <f>IFERROR(VLOOKUP($B101,[14]Flood!$B$7:$T$169,N$1,FALSE),"")</f>
        <v>1.1020912083256219E-2</v>
      </c>
      <c r="BS101" s="231">
        <f>IFERROR(VLOOKUP($B101,[14]Flood!$B$7:$T$169,O$1,FALSE),"")</f>
        <v>151.81577360594795</v>
      </c>
      <c r="BT101" s="231">
        <f>IFERROR(VLOOKUP($B101,[14]Flood!$B$7:$T$169,P$1,FALSE),"")</f>
        <v>1.7780582951146887E-2</v>
      </c>
      <c r="BU101" s="232">
        <f>IFERROR(VLOOKUP($B101,[14]Flood!$B$7:$T$169,Q$1,FALSE),"")</f>
        <v>381.9478322314049</v>
      </c>
      <c r="BV101" s="233">
        <f>IFERROR(VLOOKUP($B101,[14]Flood!$B$7:$T$169,R$1,FALSE),"")</f>
        <v>4.4733527700675998E-2</v>
      </c>
      <c r="BW101" s="231">
        <f>IFERROR(VLOOKUP($B101,[14]Flood!$B$7:$T$169,S$1,FALSE),"")</f>
        <v>562.69766201550385</v>
      </c>
      <c r="BX101" s="234">
        <f>IFERROR(VLOOKUP($B101,[14]Flood!$B$7:$T$169,T$1,FALSE),"")</f>
        <v>6.5902851978031182E-2</v>
      </c>
    </row>
    <row r="102" spans="1:76" s="119" customFormat="1" ht="14">
      <c r="A102" s="235" t="str">
        <f>'AAL mundo '!A129</f>
        <v>Europe and Central Asia</v>
      </c>
      <c r="B102" s="236" t="str">
        <f>'AAL mundo '!B129</f>
        <v>ITA</v>
      </c>
      <c r="C102" s="236" t="str">
        <f>'AAL mundo '!C129</f>
        <v>Italy</v>
      </c>
      <c r="D102" s="236" t="str">
        <f>'AAL mundo '!D129</f>
        <v/>
      </c>
      <c r="E102" s="237" t="str">
        <f>'AAL mundo '!E129</f>
        <v>High income: OECD</v>
      </c>
      <c r="F102" s="222">
        <f>'AAL mundo '!F129</f>
        <v>8604330</v>
      </c>
      <c r="G102" s="223">
        <f>VLOOKUP($B102,[14]Earthquake!$B$7:$T$222,G$1,FALSE)</f>
        <v>29692.46</v>
      </c>
      <c r="H102" s="224">
        <f>VLOOKUP($B102,[14]Earthquake!$B$7:$T$222,H$1,FALSE)</f>
        <v>0.35</v>
      </c>
      <c r="I102" s="227">
        <f>VLOOKUP($B102,[14]Earthquake!$B$7:$T$222,I$1,FALSE)</f>
        <v>61507.199999999997</v>
      </c>
      <c r="J102" s="228">
        <f>VLOOKUP($B102,[14]Earthquake!$B$7:$T$222,J$1,FALSE)</f>
        <v>0.71</v>
      </c>
      <c r="K102" s="224">
        <f>VLOOKUP($B102,[14]Earthquake!$B$7:$T$222,K$1,FALSE)</f>
        <v>97000.14</v>
      </c>
      <c r="L102" s="224">
        <f>VLOOKUP($B102,[14]Earthquake!$B$7:$T$222,L$1,FALSE)</f>
        <v>1.1299999999999999</v>
      </c>
      <c r="M102" s="227">
        <f>VLOOKUP($B102,[14]Earthquake!$B$7:$T$222,M$1,FALSE)</f>
        <v>157836.13</v>
      </c>
      <c r="N102" s="228">
        <f>VLOOKUP($B102,[14]Earthquake!$B$7:$T$222,N$1,FALSE)</f>
        <v>1.83</v>
      </c>
      <c r="O102" s="224">
        <f>VLOOKUP($B102,[14]Earthquake!$B$7:$T$222,O$1,FALSE)</f>
        <v>212653.16</v>
      </c>
      <c r="P102" s="224">
        <f>VLOOKUP($B102,[14]Earthquake!$B$7:$T$222,P$1,FALSE)</f>
        <v>2.4700000000000002</v>
      </c>
      <c r="Q102" s="227">
        <f>VLOOKUP($B102,[14]Earthquake!$B$7:$T$222,Q$1,FALSE)</f>
        <v>273285.71000000002</v>
      </c>
      <c r="R102" s="228">
        <f>VLOOKUP($B102,[14]Earthquake!$B$7:$T$222,R$1,FALSE)</f>
        <v>3.18</v>
      </c>
      <c r="S102" s="224">
        <f>VLOOKUP($B102,[14]Earthquake!$B$7:$T$222,S$1,FALSE)</f>
        <v>316387.42</v>
      </c>
      <c r="T102" s="229">
        <f>VLOOKUP($B102,[14]Earthquake!$B$7:$T$222,T$1,FALSE)</f>
        <v>3.68</v>
      </c>
      <c r="U102" s="223" t="str">
        <f>VLOOKUP($B102,[14]Wind!$B$7:$T$222,G$1,FALSE)</f>
        <v>---</v>
      </c>
      <c r="V102" s="224" t="str">
        <f>VLOOKUP($B102,[14]Wind!$B$7:$T$222,H$1,FALSE)</f>
        <v>---</v>
      </c>
      <c r="W102" s="227" t="str">
        <f>VLOOKUP($B102,[14]Wind!$B$7:$T$222,I$1,FALSE)</f>
        <v>---</v>
      </c>
      <c r="X102" s="228" t="str">
        <f>VLOOKUP($B102,[14]Wind!$B$7:$T$222,J$1,FALSE)</f>
        <v>---</v>
      </c>
      <c r="Y102" s="224" t="str">
        <f>VLOOKUP($B102,[14]Wind!$B$7:$T$222,K$1,FALSE)</f>
        <v>---</v>
      </c>
      <c r="Z102" s="224" t="str">
        <f>VLOOKUP($B102,[14]Wind!$B$7:$T$222,L$1,FALSE)</f>
        <v>---</v>
      </c>
      <c r="AA102" s="227" t="str">
        <f>VLOOKUP($B102,[14]Wind!$B$7:$T$222,M$1,FALSE)</f>
        <v>---</v>
      </c>
      <c r="AB102" s="228" t="str">
        <f>VLOOKUP($B102,[14]Wind!$B$7:$T$222,N$1,FALSE)</f>
        <v>---</v>
      </c>
      <c r="AC102" s="224" t="str">
        <f>VLOOKUP($B102,[14]Wind!$B$7:$T$222,O$1,FALSE)</f>
        <v>---</v>
      </c>
      <c r="AD102" s="224" t="str">
        <f>VLOOKUP($B102,[14]Wind!$B$7:$T$222,P$1,FALSE)</f>
        <v>---</v>
      </c>
      <c r="AE102" s="227" t="str">
        <f>VLOOKUP($B102,[14]Wind!$B$7:$T$222,Q$1,FALSE)</f>
        <v>---</v>
      </c>
      <c r="AF102" s="228" t="str">
        <f>VLOOKUP($B102,[14]Wind!$B$7:$T$222,R$1,FALSE)</f>
        <v>---</v>
      </c>
      <c r="AG102" s="224" t="str">
        <f>VLOOKUP($B102,[14]Wind!$B$7:$T$222,S$1,FALSE)</f>
        <v>---</v>
      </c>
      <c r="AH102" s="229" t="str">
        <f>VLOOKUP($B102,[14]Wind!$B$7:$T$222,T$1,FALSE)</f>
        <v>---</v>
      </c>
      <c r="AI102" s="223" t="str">
        <f>VLOOKUP($B102,'[14]Storm Surge'!$B$7:$T$222,G$1,FALSE)</f>
        <v>---</v>
      </c>
      <c r="AJ102" s="224" t="str">
        <f>VLOOKUP($B102,'[14]Storm Surge'!$B$7:$T$222,H$1,FALSE)</f>
        <v>---</v>
      </c>
      <c r="AK102" s="227" t="str">
        <f>VLOOKUP($B102,'[14]Storm Surge'!$B$7:$T$222,I$1,FALSE)</f>
        <v>---</v>
      </c>
      <c r="AL102" s="228" t="str">
        <f>VLOOKUP($B102,'[14]Storm Surge'!$B$7:$T$222,J$1,FALSE)</f>
        <v>---</v>
      </c>
      <c r="AM102" s="224" t="str">
        <f>VLOOKUP($B102,'[14]Storm Surge'!$B$7:$T$222,K$1,FALSE)</f>
        <v>---</v>
      </c>
      <c r="AN102" s="224" t="str">
        <f>VLOOKUP($B102,'[14]Storm Surge'!$B$7:$T$222,L$1,FALSE)</f>
        <v>---</v>
      </c>
      <c r="AO102" s="227" t="str">
        <f>VLOOKUP($B102,'[14]Storm Surge'!$B$7:$T$222,M$1,FALSE)</f>
        <v>---</v>
      </c>
      <c r="AP102" s="228" t="str">
        <f>VLOOKUP($B102,'[14]Storm Surge'!$B$7:$T$222,N$1,FALSE)</f>
        <v>---</v>
      </c>
      <c r="AQ102" s="224" t="str">
        <f>VLOOKUP($B102,'[14]Storm Surge'!$B$7:$T$222,O$1,FALSE)</f>
        <v>---</v>
      </c>
      <c r="AR102" s="224" t="str">
        <f>VLOOKUP($B102,'[14]Storm Surge'!$B$7:$T$222,P$1,FALSE)</f>
        <v>---</v>
      </c>
      <c r="AS102" s="227" t="str">
        <f>VLOOKUP($B102,'[14]Storm Surge'!$B$7:$T$222,Q$1,FALSE)</f>
        <v>---</v>
      </c>
      <c r="AT102" s="228" t="str">
        <f>VLOOKUP($B102,'[14]Storm Surge'!$B$7:$T$222,R$1,FALSE)</f>
        <v>---</v>
      </c>
      <c r="AU102" s="224" t="str">
        <f>VLOOKUP($B102,'[14]Storm Surge'!$B$7:$T$222,S$1,FALSE)</f>
        <v>---</v>
      </c>
      <c r="AV102" s="229" t="str">
        <f>VLOOKUP($B102,'[14]Storm Surge'!$B$7:$T$222,T$1,FALSE)</f>
        <v>---</v>
      </c>
      <c r="AW102" s="223" t="str">
        <f>VLOOKUP($B102,[14]Tsunami!$B$7:$T$222,G$1,FALSE)</f>
        <v>---</v>
      </c>
      <c r="AX102" s="224" t="str">
        <f>VLOOKUP($B102,[14]Tsunami!$B$7:$T$222,H$1,FALSE)</f>
        <v>---</v>
      </c>
      <c r="AY102" s="227" t="str">
        <f>VLOOKUP($B102,[14]Tsunami!$B$7:$T$222,I$1,FALSE)</f>
        <v>---</v>
      </c>
      <c r="AZ102" s="228" t="str">
        <f>VLOOKUP($B102,[14]Tsunami!$B$7:$T$222,J$1,FALSE)</f>
        <v>---</v>
      </c>
      <c r="BA102" s="224" t="str">
        <f>VLOOKUP($B102,[14]Tsunami!$B$7:$T$222,K$1,FALSE)</f>
        <v>---</v>
      </c>
      <c r="BB102" s="224" t="str">
        <f>VLOOKUP($B102,[14]Tsunami!$B$7:$T$222,L$1,FALSE)</f>
        <v>---</v>
      </c>
      <c r="BC102" s="227" t="str">
        <f>VLOOKUP($B102,[14]Tsunami!$B$7:$T$222,M$1,FALSE)</f>
        <v>---</v>
      </c>
      <c r="BD102" s="228" t="str">
        <f>VLOOKUP($B102,[14]Tsunami!$B$7:$T$222,N$1,FALSE)</f>
        <v>---</v>
      </c>
      <c r="BE102" s="224" t="str">
        <f>VLOOKUP($B102,[14]Tsunami!$B$7:$T$222,O$1,FALSE)</f>
        <v>---</v>
      </c>
      <c r="BF102" s="224" t="str">
        <f>VLOOKUP($B102,[14]Tsunami!$B$7:$T$222,P$1,FALSE)</f>
        <v>---</v>
      </c>
      <c r="BG102" s="227" t="str">
        <f>VLOOKUP($B102,[14]Tsunami!$B$7:$T$222,Q$1,FALSE)</f>
        <v>---</v>
      </c>
      <c r="BH102" s="228" t="str">
        <f>VLOOKUP($B102,[14]Tsunami!$B$7:$T$222,R$1,FALSE)</f>
        <v>---</v>
      </c>
      <c r="BI102" s="224" t="str">
        <f>VLOOKUP($B102,[14]Tsunami!$B$7:$T$222,S$1,FALSE)</f>
        <v>---</v>
      </c>
      <c r="BJ102" s="229" t="str">
        <f>VLOOKUP($B102,[14]Tsunami!$B$7:$T$222,T$1,FALSE)</f>
        <v>---</v>
      </c>
      <c r="BK102" s="230">
        <f>IFERROR(VLOOKUP($B102,[14]Flood!$B$7:$T$169,G$1,FALSE),"")</f>
        <v>524.08715177478587</v>
      </c>
      <c r="BL102" s="231">
        <f>IFERROR(VLOOKUP($B102,[14]Flood!$B$7:$T$169,H$1,FALSE),"")</f>
        <v>6.0909699160165386E-3</v>
      </c>
      <c r="BM102" s="232">
        <f>IFERROR(VLOOKUP($B102,[14]Flood!$B$7:$T$169,I$1,FALSE),"")</f>
        <v>7250.0844129554671</v>
      </c>
      <c r="BN102" s="233">
        <f>IFERROR(VLOOKUP($B102,[14]Flood!$B$7:$T$169,J$1,FALSE),"")</f>
        <v>8.4260882752700869E-2</v>
      </c>
      <c r="BO102" s="231">
        <f>IFERROR(VLOOKUP($B102,[14]Flood!$B$7:$T$169,K$1,FALSE),"")</f>
        <v>13951.173550679852</v>
      </c>
      <c r="BP102" s="231">
        <f>IFERROR(VLOOKUP($B102,[14]Flood!$B$7:$T$169,L$1,FALSE),"")</f>
        <v>0.16214131199849205</v>
      </c>
      <c r="BQ102" s="232">
        <f>IFERROR(VLOOKUP($B102,[14]Flood!$B$7:$T$169,M$1,FALSE),"")</f>
        <v>33239.359120521178</v>
      </c>
      <c r="BR102" s="233">
        <f>IFERROR(VLOOKUP($B102,[14]Flood!$B$7:$T$169,N$1,FALSE),"")</f>
        <v>0.38630967339143407</v>
      </c>
      <c r="BS102" s="231">
        <f>IFERROR(VLOOKUP($B102,[14]Flood!$B$7:$T$169,O$1,FALSE),"")</f>
        <v>46834.339671082686</v>
      </c>
      <c r="BT102" s="231">
        <f>IFERROR(VLOOKUP($B102,[14]Flood!$B$7:$T$169,P$1,FALSE),"")</f>
        <v>0.54431129060696981</v>
      </c>
      <c r="BU102" s="232">
        <f>IFERROR(VLOOKUP($B102,[14]Flood!$B$7:$T$169,Q$1,FALSE),"")</f>
        <v>59499.063079031519</v>
      </c>
      <c r="BV102" s="233">
        <f>IFERROR(VLOOKUP($B102,[14]Flood!$B$7:$T$169,R$1,FALSE),"")</f>
        <v>0.6915014077683157</v>
      </c>
      <c r="BW102" s="231">
        <f>IFERROR(VLOOKUP($B102,[14]Flood!$B$7:$T$169,S$1,FALSE),"")</f>
        <v>64411.900349514566</v>
      </c>
      <c r="BX102" s="234">
        <f>IFERROR(VLOOKUP($B102,[14]Flood!$B$7:$T$169,T$1,FALSE),"")</f>
        <v>0.7485986747313802</v>
      </c>
    </row>
    <row r="103" spans="1:76" s="119" customFormat="1" ht="14">
      <c r="A103" s="235" t="str">
        <f>'AAL mundo '!A130</f>
        <v>LAC</v>
      </c>
      <c r="B103" s="236" t="str">
        <f>'AAL mundo '!B130</f>
        <v>JAM</v>
      </c>
      <c r="C103" s="236" t="str">
        <f>'AAL mundo '!C130</f>
        <v>Jamaica</v>
      </c>
      <c r="D103" s="236" t="str">
        <f>'AAL mundo '!D130</f>
        <v>SIDS</v>
      </c>
      <c r="E103" s="237" t="str">
        <f>'AAL mundo '!E130</f>
        <v>Upper middle income</v>
      </c>
      <c r="F103" s="222">
        <f>'AAL mundo '!F130</f>
        <v>70711.399999999994</v>
      </c>
      <c r="G103" s="223">
        <f>VLOOKUP($B103,[14]Earthquake!$B$7:$T$222,G$1,FALSE)</f>
        <v>63.35</v>
      </c>
      <c r="H103" s="224">
        <f>VLOOKUP($B103,[14]Earthquake!$B$7:$T$222,H$1,FALSE)</f>
        <v>0.09</v>
      </c>
      <c r="I103" s="227">
        <f>VLOOKUP($B103,[14]Earthquake!$B$7:$T$222,I$1,FALSE)</f>
        <v>416.4</v>
      </c>
      <c r="J103" s="228">
        <f>VLOOKUP($B103,[14]Earthquake!$B$7:$T$222,J$1,FALSE)</f>
        <v>0.59</v>
      </c>
      <c r="K103" s="224">
        <f>VLOOKUP($B103,[14]Earthquake!$B$7:$T$222,K$1,FALSE)</f>
        <v>1113.04</v>
      </c>
      <c r="L103" s="224">
        <f>VLOOKUP($B103,[14]Earthquake!$B$7:$T$222,L$1,FALSE)</f>
        <v>1.57</v>
      </c>
      <c r="M103" s="227">
        <f>VLOOKUP($B103,[14]Earthquake!$B$7:$T$222,M$1,FALSE)</f>
        <v>2806</v>
      </c>
      <c r="N103" s="228">
        <f>VLOOKUP($B103,[14]Earthquake!$B$7:$T$222,N$1,FALSE)</f>
        <v>3.97</v>
      </c>
      <c r="O103" s="224">
        <f>VLOOKUP($B103,[14]Earthquake!$B$7:$T$222,O$1,FALSE)</f>
        <v>4642.74</v>
      </c>
      <c r="P103" s="224">
        <f>VLOOKUP($B103,[14]Earthquake!$B$7:$T$222,P$1,FALSE)</f>
        <v>6.57</v>
      </c>
      <c r="Q103" s="227">
        <f>VLOOKUP($B103,[14]Earthquake!$B$7:$T$222,Q$1,FALSE)</f>
        <v>6674.65</v>
      </c>
      <c r="R103" s="228">
        <f>VLOOKUP($B103,[14]Earthquake!$B$7:$T$222,R$1,FALSE)</f>
        <v>9.44</v>
      </c>
      <c r="S103" s="224">
        <f>VLOOKUP($B103,[14]Earthquake!$B$7:$T$222,S$1,FALSE)</f>
        <v>8037.02</v>
      </c>
      <c r="T103" s="229">
        <f>VLOOKUP($B103,[14]Earthquake!$B$7:$T$222,T$1,FALSE)</f>
        <v>11.37</v>
      </c>
      <c r="U103" s="223">
        <f>VLOOKUP($B103,[14]Wind!$B$7:$T$222,G$1,FALSE)</f>
        <v>1127.0899999999999</v>
      </c>
      <c r="V103" s="224">
        <f>VLOOKUP($B103,[14]Wind!$B$7:$T$222,H$1,FALSE)</f>
        <v>1.59</v>
      </c>
      <c r="W103" s="227">
        <f>VLOOKUP($B103,[14]Wind!$B$7:$T$222,I$1,FALSE)</f>
        <v>2618.48</v>
      </c>
      <c r="X103" s="228">
        <f>VLOOKUP($B103,[14]Wind!$B$7:$T$222,J$1,FALSE)</f>
        <v>3.7</v>
      </c>
      <c r="Y103" s="224">
        <f>VLOOKUP($B103,[14]Wind!$B$7:$T$222,K$1,FALSE)</f>
        <v>8541.92</v>
      </c>
      <c r="Z103" s="224">
        <f>VLOOKUP($B103,[14]Wind!$B$7:$T$222,L$1,FALSE)</f>
        <v>12.08</v>
      </c>
      <c r="AA103" s="227">
        <f>VLOOKUP($B103,[14]Wind!$B$7:$T$222,M$1,FALSE)</f>
        <v>18059.98</v>
      </c>
      <c r="AB103" s="228">
        <f>VLOOKUP($B103,[14]Wind!$B$7:$T$222,N$1,FALSE)</f>
        <v>25.54</v>
      </c>
      <c r="AC103" s="224">
        <f>VLOOKUP($B103,[14]Wind!$B$7:$T$222,O$1,FALSE)</f>
        <v>21419.59</v>
      </c>
      <c r="AD103" s="224">
        <f>VLOOKUP($B103,[14]Wind!$B$7:$T$222,P$1,FALSE)</f>
        <v>30.29</v>
      </c>
      <c r="AE103" s="227">
        <f>VLOOKUP($B103,[14]Wind!$B$7:$T$222,Q$1,FALSE)</f>
        <v>24091.7</v>
      </c>
      <c r="AF103" s="228">
        <f>VLOOKUP($B103,[14]Wind!$B$7:$T$222,R$1,FALSE)</f>
        <v>34.07</v>
      </c>
      <c r="AG103" s="224">
        <f>VLOOKUP($B103,[14]Wind!$B$7:$T$222,S$1,FALSE)</f>
        <v>24819.62</v>
      </c>
      <c r="AH103" s="229">
        <f>VLOOKUP($B103,[14]Wind!$B$7:$T$222,T$1,FALSE)</f>
        <v>35.1</v>
      </c>
      <c r="AI103" s="223">
        <f>VLOOKUP($B103,'[14]Storm Surge'!$B$7:$T$222,G$1,FALSE)</f>
        <v>715.94</v>
      </c>
      <c r="AJ103" s="224">
        <f>VLOOKUP($B103,'[14]Storm Surge'!$B$7:$T$222,H$1,FALSE)</f>
        <v>1.01</v>
      </c>
      <c r="AK103" s="227">
        <f>VLOOKUP($B103,'[14]Storm Surge'!$B$7:$T$222,I$1,FALSE)</f>
        <v>1118.76</v>
      </c>
      <c r="AL103" s="228">
        <f>VLOOKUP($B103,'[14]Storm Surge'!$B$7:$T$222,J$1,FALSE)</f>
        <v>1.58</v>
      </c>
      <c r="AM103" s="224">
        <f>VLOOKUP($B103,'[14]Storm Surge'!$B$7:$T$222,K$1,FALSE)</f>
        <v>1372.97</v>
      </c>
      <c r="AN103" s="224">
        <f>VLOOKUP($B103,'[14]Storm Surge'!$B$7:$T$222,L$1,FALSE)</f>
        <v>1.94</v>
      </c>
      <c r="AO103" s="227">
        <f>VLOOKUP($B103,'[14]Storm Surge'!$B$7:$T$222,M$1,FALSE)</f>
        <v>1727.17</v>
      </c>
      <c r="AP103" s="228">
        <f>VLOOKUP($B103,'[14]Storm Surge'!$B$7:$T$222,N$1,FALSE)</f>
        <v>2.44</v>
      </c>
      <c r="AQ103" s="224">
        <f>VLOOKUP($B103,'[14]Storm Surge'!$B$7:$T$222,O$1,FALSE)</f>
        <v>1821.28</v>
      </c>
      <c r="AR103" s="224">
        <f>VLOOKUP($B103,'[14]Storm Surge'!$B$7:$T$222,P$1,FALSE)</f>
        <v>2.58</v>
      </c>
      <c r="AS103" s="227">
        <f>VLOOKUP($B103,'[14]Storm Surge'!$B$7:$T$222,Q$1,FALSE)</f>
        <v>2009.49</v>
      </c>
      <c r="AT103" s="228">
        <f>VLOOKUP($B103,'[14]Storm Surge'!$B$7:$T$222,R$1,FALSE)</f>
        <v>2.84</v>
      </c>
      <c r="AU103" s="224">
        <f>VLOOKUP($B103,'[14]Storm Surge'!$B$7:$T$222,S$1,FALSE)</f>
        <v>2197.71</v>
      </c>
      <c r="AV103" s="229">
        <f>VLOOKUP($B103,'[14]Storm Surge'!$B$7:$T$222,T$1,FALSE)</f>
        <v>3.11</v>
      </c>
      <c r="AW103" s="223" t="str">
        <f>VLOOKUP($B103,[14]Tsunami!$B$7:$T$222,G$1,FALSE)</f>
        <v>---</v>
      </c>
      <c r="AX103" s="224" t="str">
        <f>VLOOKUP($B103,[14]Tsunami!$B$7:$T$222,H$1,FALSE)</f>
        <v>---</v>
      </c>
      <c r="AY103" s="227" t="str">
        <f>VLOOKUP($B103,[14]Tsunami!$B$7:$T$222,I$1,FALSE)</f>
        <v>---</v>
      </c>
      <c r="AZ103" s="228" t="str">
        <f>VLOOKUP($B103,[14]Tsunami!$B$7:$T$222,J$1,FALSE)</f>
        <v>---</v>
      </c>
      <c r="BA103" s="224" t="str">
        <f>VLOOKUP($B103,[14]Tsunami!$B$7:$T$222,K$1,FALSE)</f>
        <v>---</v>
      </c>
      <c r="BB103" s="224" t="str">
        <f>VLOOKUP($B103,[14]Tsunami!$B$7:$T$222,L$1,FALSE)</f>
        <v>---</v>
      </c>
      <c r="BC103" s="227" t="str">
        <f>VLOOKUP($B103,[14]Tsunami!$B$7:$T$222,M$1,FALSE)</f>
        <v>---</v>
      </c>
      <c r="BD103" s="228" t="str">
        <f>VLOOKUP($B103,[14]Tsunami!$B$7:$T$222,N$1,FALSE)</f>
        <v>---</v>
      </c>
      <c r="BE103" s="224" t="str">
        <f>VLOOKUP($B103,[14]Tsunami!$B$7:$T$222,O$1,FALSE)</f>
        <v>---</v>
      </c>
      <c r="BF103" s="224" t="str">
        <f>VLOOKUP($B103,[14]Tsunami!$B$7:$T$222,P$1,FALSE)</f>
        <v>---</v>
      </c>
      <c r="BG103" s="227" t="str">
        <f>VLOOKUP($B103,[14]Tsunami!$B$7:$T$222,Q$1,FALSE)</f>
        <v>---</v>
      </c>
      <c r="BH103" s="228" t="str">
        <f>VLOOKUP($B103,[14]Tsunami!$B$7:$T$222,R$1,FALSE)</f>
        <v>---</v>
      </c>
      <c r="BI103" s="224" t="str">
        <f>VLOOKUP($B103,[14]Tsunami!$B$7:$T$222,S$1,FALSE)</f>
        <v>---</v>
      </c>
      <c r="BJ103" s="229" t="str">
        <f>VLOOKUP($B103,[14]Tsunami!$B$7:$T$222,T$1,FALSE)</f>
        <v>---</v>
      </c>
      <c r="BK103" s="230">
        <f>IFERROR(VLOOKUP($B103,[14]Flood!$B$7:$T$169,G$1,FALSE),"")</f>
        <v>29.618344227129334</v>
      </c>
      <c r="BL103" s="231">
        <f>IFERROR(VLOOKUP($B103,[14]Flood!$B$7:$T$169,H$1,FALSE),"")</f>
        <v>4.1886236486803174E-2</v>
      </c>
      <c r="BM103" s="232">
        <f>IFERROR(VLOOKUP($B103,[14]Flood!$B$7:$T$169,I$1,FALSE),"")</f>
        <v>66.870722315035806</v>
      </c>
      <c r="BN103" s="233">
        <f>IFERROR(VLOOKUP($B103,[14]Flood!$B$7:$T$169,J$1,FALSE),"")</f>
        <v>9.4568516978925335E-2</v>
      </c>
      <c r="BO103" s="231">
        <f>IFERROR(VLOOKUP($B103,[14]Flood!$B$7:$T$169,K$1,FALSE),"")</f>
        <v>90.007364418145968</v>
      </c>
      <c r="BP103" s="231">
        <f>IFERROR(VLOOKUP($B103,[14]Flood!$B$7:$T$169,L$1,FALSE),"")</f>
        <v>0.12728833599411973</v>
      </c>
      <c r="BQ103" s="232">
        <f>IFERROR(VLOOKUP($B103,[14]Flood!$B$7:$T$169,M$1,FALSE),"")</f>
        <v>658.68414362567808</v>
      </c>
      <c r="BR103" s="233">
        <f>IFERROR(VLOOKUP($B103,[14]Flood!$B$7:$T$169,N$1,FALSE),"")</f>
        <v>0.93151053949671225</v>
      </c>
      <c r="BS103" s="231">
        <f>IFERROR(VLOOKUP($B103,[14]Flood!$B$7:$T$169,O$1,FALSE),"")</f>
        <v>940.54114889267464</v>
      </c>
      <c r="BT103" s="231">
        <f>IFERROR(VLOOKUP($B103,[14]Flood!$B$7:$T$169,P$1,FALSE),"")</f>
        <v>1.3301124696904243</v>
      </c>
      <c r="BU103" s="232">
        <f>IFERROR(VLOOKUP($B103,[14]Flood!$B$7:$T$169,Q$1,FALSE),"")</f>
        <v>1686.8815620019125</v>
      </c>
      <c r="BV103" s="233">
        <f>IFERROR(VLOOKUP($B103,[14]Flood!$B$7:$T$169,R$1,FALSE),"")</f>
        <v>2.3855864287822226</v>
      </c>
      <c r="BW103" s="231">
        <f>IFERROR(VLOOKUP($B103,[14]Flood!$B$7:$T$169,S$1,FALSE),"")</f>
        <v>2242.9729629439253</v>
      </c>
      <c r="BX103" s="234">
        <f>IFERROR(VLOOKUP($B103,[14]Flood!$B$7:$T$169,T$1,FALSE),"")</f>
        <v>3.172010401355263</v>
      </c>
    </row>
    <row r="104" spans="1:76" s="119" customFormat="1" ht="14">
      <c r="A104" s="235" t="str">
        <f>'AAL mundo '!A131</f>
        <v>East Asia and the Pacific</v>
      </c>
      <c r="B104" s="236" t="str">
        <f>'AAL mundo '!B131</f>
        <v>JPN</v>
      </c>
      <c r="C104" s="236" t="str">
        <f>'AAL mundo '!C131</f>
        <v>Japan</v>
      </c>
      <c r="D104" s="236" t="str">
        <f>'AAL mundo '!D131</f>
        <v/>
      </c>
      <c r="E104" s="237" t="str">
        <f>'AAL mundo '!E131</f>
        <v>High income: OECD</v>
      </c>
      <c r="F104" s="222">
        <f>'AAL mundo '!F131</f>
        <v>39255200</v>
      </c>
      <c r="G104" s="223">
        <f>VLOOKUP($B104,[14]Earthquake!$B$7:$T$222,G$1,FALSE)</f>
        <v>69758.460000000006</v>
      </c>
      <c r="H104" s="224">
        <f>VLOOKUP($B104,[14]Earthquake!$B$7:$T$222,H$1,FALSE)</f>
        <v>0.18</v>
      </c>
      <c r="I104" s="227">
        <f>VLOOKUP($B104,[14]Earthquake!$B$7:$T$222,I$1,FALSE)</f>
        <v>169805.56</v>
      </c>
      <c r="J104" s="228">
        <f>VLOOKUP($B104,[14]Earthquake!$B$7:$T$222,J$1,FALSE)</f>
        <v>0.43</v>
      </c>
      <c r="K104" s="224">
        <f>VLOOKUP($B104,[14]Earthquake!$B$7:$T$222,K$1,FALSE)</f>
        <v>307644.88</v>
      </c>
      <c r="L104" s="224">
        <f>VLOOKUP($B104,[14]Earthquake!$B$7:$T$222,L$1,FALSE)</f>
        <v>0.78</v>
      </c>
      <c r="M104" s="227">
        <f>VLOOKUP($B104,[14]Earthquake!$B$7:$T$222,M$1,FALSE)</f>
        <v>606379.73</v>
      </c>
      <c r="N104" s="228">
        <f>VLOOKUP($B104,[14]Earthquake!$B$7:$T$222,N$1,FALSE)</f>
        <v>1.54</v>
      </c>
      <c r="O104" s="224">
        <f>VLOOKUP($B104,[14]Earthquake!$B$7:$T$222,O$1,FALSE)</f>
        <v>924010.09</v>
      </c>
      <c r="P104" s="224">
        <f>VLOOKUP($B104,[14]Earthquake!$B$7:$T$222,P$1,FALSE)</f>
        <v>2.35</v>
      </c>
      <c r="Q104" s="227">
        <f>VLOOKUP($B104,[14]Earthquake!$B$7:$T$222,Q$1,FALSE)</f>
        <v>1344711.76</v>
      </c>
      <c r="R104" s="228">
        <f>VLOOKUP($B104,[14]Earthquake!$B$7:$T$222,R$1,FALSE)</f>
        <v>3.43</v>
      </c>
      <c r="S104" s="224">
        <f>VLOOKUP($B104,[14]Earthquake!$B$7:$T$222,S$1,FALSE)</f>
        <v>1582655.88</v>
      </c>
      <c r="T104" s="229">
        <f>VLOOKUP($B104,[14]Earthquake!$B$7:$T$222,T$1,FALSE)</f>
        <v>4.03</v>
      </c>
      <c r="U104" s="223">
        <f>VLOOKUP($B104,[14]Wind!$B$7:$T$222,G$1,FALSE)</f>
        <v>11867.43</v>
      </c>
      <c r="V104" s="224">
        <f>VLOOKUP($B104,[14]Wind!$B$7:$T$222,H$1,FALSE)</f>
        <v>0.03</v>
      </c>
      <c r="W104" s="227">
        <f>VLOOKUP($B104,[14]Wind!$B$7:$T$222,I$1,FALSE)</f>
        <v>22861.42</v>
      </c>
      <c r="X104" s="228">
        <f>VLOOKUP($B104,[14]Wind!$B$7:$T$222,J$1,FALSE)</f>
        <v>0.06</v>
      </c>
      <c r="Y104" s="224">
        <f>VLOOKUP($B104,[14]Wind!$B$7:$T$222,K$1,FALSE)</f>
        <v>33925.57</v>
      </c>
      <c r="Z104" s="224">
        <f>VLOOKUP($B104,[14]Wind!$B$7:$T$222,L$1,FALSE)</f>
        <v>0.09</v>
      </c>
      <c r="AA104" s="227">
        <f>VLOOKUP($B104,[14]Wind!$B$7:$T$222,M$1,FALSE)</f>
        <v>46339.5</v>
      </c>
      <c r="AB104" s="228">
        <f>VLOOKUP($B104,[14]Wind!$B$7:$T$222,N$1,FALSE)</f>
        <v>0.12</v>
      </c>
      <c r="AC104" s="224">
        <f>VLOOKUP($B104,[14]Wind!$B$7:$T$222,O$1,FALSE)</f>
        <v>55105.9</v>
      </c>
      <c r="AD104" s="224">
        <f>VLOOKUP($B104,[14]Wind!$B$7:$T$222,P$1,FALSE)</f>
        <v>0.14000000000000001</v>
      </c>
      <c r="AE104" s="227">
        <f>VLOOKUP($B104,[14]Wind!$B$7:$T$222,Q$1,FALSE)</f>
        <v>62223.25</v>
      </c>
      <c r="AF104" s="228">
        <f>VLOOKUP($B104,[14]Wind!$B$7:$T$222,R$1,FALSE)</f>
        <v>0.16</v>
      </c>
      <c r="AG104" s="224">
        <f>VLOOKUP($B104,[14]Wind!$B$7:$T$222,S$1,FALSE)</f>
        <v>69340.61</v>
      </c>
      <c r="AH104" s="229">
        <f>VLOOKUP($B104,[14]Wind!$B$7:$T$222,T$1,FALSE)</f>
        <v>0.18</v>
      </c>
      <c r="AI104" s="223">
        <f>VLOOKUP($B104,'[14]Storm Surge'!$B$7:$T$222,G$1,FALSE)</f>
        <v>33910.03</v>
      </c>
      <c r="AJ104" s="224">
        <f>VLOOKUP($B104,'[14]Storm Surge'!$B$7:$T$222,H$1,FALSE)</f>
        <v>0.09</v>
      </c>
      <c r="AK104" s="227">
        <f>VLOOKUP($B104,'[14]Storm Surge'!$B$7:$T$222,I$1,FALSE)</f>
        <v>40525.86</v>
      </c>
      <c r="AL104" s="228">
        <f>VLOOKUP($B104,'[14]Storm Surge'!$B$7:$T$222,J$1,FALSE)</f>
        <v>0.1</v>
      </c>
      <c r="AM104" s="224">
        <f>VLOOKUP($B104,'[14]Storm Surge'!$B$7:$T$222,K$1,FALSE)</f>
        <v>45243.59</v>
      </c>
      <c r="AN104" s="224">
        <f>VLOOKUP($B104,'[14]Storm Surge'!$B$7:$T$222,L$1,FALSE)</f>
        <v>0.12</v>
      </c>
      <c r="AO104" s="227">
        <f>VLOOKUP($B104,'[14]Storm Surge'!$B$7:$T$222,M$1,FALSE)</f>
        <v>49145.19</v>
      </c>
      <c r="AP104" s="228">
        <f>VLOOKUP($B104,'[14]Storm Surge'!$B$7:$T$222,N$1,FALSE)</f>
        <v>0.13</v>
      </c>
      <c r="AQ104" s="224">
        <f>VLOOKUP($B104,'[14]Storm Surge'!$B$7:$T$222,O$1,FALSE)</f>
        <v>55647.87</v>
      </c>
      <c r="AR104" s="224">
        <f>VLOOKUP($B104,'[14]Storm Surge'!$B$7:$T$222,P$1,FALSE)</f>
        <v>0.14000000000000001</v>
      </c>
      <c r="AS104" s="227">
        <f>VLOOKUP($B104,'[14]Storm Surge'!$B$7:$T$222,Q$1,FALSE)</f>
        <v>58872.81</v>
      </c>
      <c r="AT104" s="228">
        <f>VLOOKUP($B104,'[14]Storm Surge'!$B$7:$T$222,R$1,FALSE)</f>
        <v>0.15</v>
      </c>
      <c r="AU104" s="224">
        <f>VLOOKUP($B104,'[14]Storm Surge'!$B$7:$T$222,S$1,FALSE)</f>
        <v>59225.74</v>
      </c>
      <c r="AV104" s="229">
        <f>VLOOKUP($B104,'[14]Storm Surge'!$B$7:$T$222,T$1,FALSE)</f>
        <v>0.15</v>
      </c>
      <c r="AW104" s="223">
        <f>VLOOKUP($B104,[14]Tsunami!$B$7:$T$222,G$1,FALSE)</f>
        <v>1413.44</v>
      </c>
      <c r="AX104" s="224">
        <f>VLOOKUP($B104,[14]Tsunami!$B$7:$T$222,H$1,FALSE)</f>
        <v>0</v>
      </c>
      <c r="AY104" s="227">
        <f>VLOOKUP($B104,[14]Tsunami!$B$7:$T$222,I$1,FALSE)</f>
        <v>15900.19</v>
      </c>
      <c r="AZ104" s="228">
        <f>VLOOKUP($B104,[14]Tsunami!$B$7:$T$222,J$1,FALSE)</f>
        <v>0.04</v>
      </c>
      <c r="BA104" s="224">
        <f>VLOOKUP($B104,[14]Tsunami!$B$7:$T$222,K$1,FALSE)</f>
        <v>60744.37</v>
      </c>
      <c r="BB104" s="224">
        <f>VLOOKUP($B104,[14]Tsunami!$B$7:$T$222,L$1,FALSE)</f>
        <v>0.15</v>
      </c>
      <c r="BC104" s="227">
        <f>VLOOKUP($B104,[14]Tsunami!$B$7:$T$222,M$1,FALSE)</f>
        <v>210462.12</v>
      </c>
      <c r="BD104" s="228">
        <f>VLOOKUP($B104,[14]Tsunami!$B$7:$T$222,N$1,FALSE)</f>
        <v>0.54</v>
      </c>
      <c r="BE104" s="224">
        <f>VLOOKUP($B104,[14]Tsunami!$B$7:$T$222,O$1,FALSE)</f>
        <v>362633.85</v>
      </c>
      <c r="BF104" s="224">
        <f>VLOOKUP($B104,[14]Tsunami!$B$7:$T$222,P$1,FALSE)</f>
        <v>0.92</v>
      </c>
      <c r="BG104" s="227">
        <f>VLOOKUP($B104,[14]Tsunami!$B$7:$T$222,Q$1,FALSE)</f>
        <v>526170</v>
      </c>
      <c r="BH104" s="228">
        <f>VLOOKUP($B104,[14]Tsunami!$B$7:$T$222,R$1,FALSE)</f>
        <v>1.34</v>
      </c>
      <c r="BI104" s="224">
        <f>VLOOKUP($B104,[14]Tsunami!$B$7:$T$222,S$1,FALSE)</f>
        <v>628032.79</v>
      </c>
      <c r="BJ104" s="229">
        <f>VLOOKUP($B104,[14]Tsunami!$B$7:$T$222,T$1,FALSE)</f>
        <v>1.6</v>
      </c>
      <c r="BK104" s="230">
        <f>IFERROR(VLOOKUP($B104,[14]Flood!$B$7:$T$169,G$1,FALSE),"")</f>
        <v>253.76305371828519</v>
      </c>
      <c r="BL104" s="231">
        <f>IFERROR(VLOOKUP($B104,[14]Flood!$B$7:$T$169,H$1,FALSE),"")</f>
        <v>6.4644442957438814E-4</v>
      </c>
      <c r="BM104" s="232">
        <f>IFERROR(VLOOKUP($B104,[14]Flood!$B$7:$T$169,I$1,FALSE),"")</f>
        <v>6187.770804195804</v>
      </c>
      <c r="BN104" s="233">
        <f>IFERROR(VLOOKUP($B104,[14]Flood!$B$7:$T$169,J$1,FALSE),"")</f>
        <v>1.5762932819590281E-2</v>
      </c>
      <c r="BO104" s="231">
        <f>IFERROR(VLOOKUP($B104,[14]Flood!$B$7:$T$169,K$1,FALSE),"")</f>
        <v>35808.159999999996</v>
      </c>
      <c r="BP104" s="231">
        <f>IFERROR(VLOOKUP($B104,[14]Flood!$B$7:$T$169,L$1,FALSE),"")</f>
        <v>9.1218895840551054E-2</v>
      </c>
      <c r="BQ104" s="232">
        <f>IFERROR(VLOOKUP($B104,[14]Flood!$B$7:$T$169,M$1,FALSE),"")</f>
        <v>131773.23113207548</v>
      </c>
      <c r="BR104" s="233">
        <f>IFERROR(VLOOKUP($B104,[14]Flood!$B$7:$T$169,N$1,FALSE),"")</f>
        <v>0.33568350468746938</v>
      </c>
      <c r="BS104" s="231">
        <f>IFERROR(VLOOKUP($B104,[14]Flood!$B$7:$T$169,O$1,FALSE),"")</f>
        <v>345840.03493852465</v>
      </c>
      <c r="BT104" s="231">
        <f>IFERROR(VLOOKUP($B104,[14]Flood!$B$7:$T$169,P$1,FALSE),"")</f>
        <v>0.88100438907081013</v>
      </c>
      <c r="BU104" s="232">
        <f>IFERROR(VLOOKUP($B104,[14]Flood!$B$7:$T$169,Q$1,FALSE),"")</f>
        <v>589580.20173872181</v>
      </c>
      <c r="BV104" s="233">
        <f>IFERROR(VLOOKUP($B104,[14]Flood!$B$7:$T$169,R$1,FALSE),"")</f>
        <v>1.5019161836870576</v>
      </c>
      <c r="BW104" s="231">
        <f>IFERROR(VLOOKUP($B104,[14]Flood!$B$7:$T$169,S$1,FALSE),"")</f>
        <v>763325.80007487268</v>
      </c>
      <c r="BX104" s="234">
        <f>IFERROR(VLOOKUP($B104,[14]Flood!$B$7:$T$169,T$1,FALSE),"")</f>
        <v>1.9445214903372614</v>
      </c>
    </row>
    <row r="105" spans="1:76" s="119" customFormat="1" ht="14">
      <c r="A105" s="235" t="str">
        <f>'AAL mundo '!A132</f>
        <v>Middle East and North Africa</v>
      </c>
      <c r="B105" s="236" t="str">
        <f>'AAL mundo '!B132</f>
        <v>JOR</v>
      </c>
      <c r="C105" s="236" t="str">
        <f>'AAL mundo '!C132</f>
        <v>Jordan</v>
      </c>
      <c r="D105" s="236" t="str">
        <f>'AAL mundo '!D132</f>
        <v/>
      </c>
      <c r="E105" s="237" t="str">
        <f>'AAL mundo '!E132</f>
        <v>Upper middle income</v>
      </c>
      <c r="F105" s="222">
        <f>'AAL mundo '!F132</f>
        <v>121481</v>
      </c>
      <c r="G105" s="223">
        <f>VLOOKUP($B105,[14]Earthquake!$B$7:$T$222,G$1,FALSE)</f>
        <v>83.9</v>
      </c>
      <c r="H105" s="224">
        <f>VLOOKUP($B105,[14]Earthquake!$B$7:$T$222,H$1,FALSE)</f>
        <v>7.0000000000000007E-2</v>
      </c>
      <c r="I105" s="227">
        <f>VLOOKUP($B105,[14]Earthquake!$B$7:$T$222,I$1,FALSE)</f>
        <v>220.33</v>
      </c>
      <c r="J105" s="228">
        <f>VLOOKUP($B105,[14]Earthquake!$B$7:$T$222,J$1,FALSE)</f>
        <v>0.18</v>
      </c>
      <c r="K105" s="224">
        <f>VLOOKUP($B105,[14]Earthquake!$B$7:$T$222,K$1,FALSE)</f>
        <v>533.25</v>
      </c>
      <c r="L105" s="224">
        <f>VLOOKUP($B105,[14]Earthquake!$B$7:$T$222,L$1,FALSE)</f>
        <v>0.44</v>
      </c>
      <c r="M105" s="227">
        <f>VLOOKUP($B105,[14]Earthquake!$B$7:$T$222,M$1,FALSE)</f>
        <v>1624.89</v>
      </c>
      <c r="N105" s="228">
        <f>VLOOKUP($B105,[14]Earthquake!$B$7:$T$222,N$1,FALSE)</f>
        <v>1.34</v>
      </c>
      <c r="O105" s="224">
        <f>VLOOKUP($B105,[14]Earthquake!$B$7:$T$222,O$1,FALSE)</f>
        <v>3308.78</v>
      </c>
      <c r="P105" s="224">
        <f>VLOOKUP($B105,[14]Earthquake!$B$7:$T$222,P$1,FALSE)</f>
        <v>2.72</v>
      </c>
      <c r="Q105" s="227">
        <f>VLOOKUP($B105,[14]Earthquake!$B$7:$T$222,Q$1,FALSE)</f>
        <v>5948.67</v>
      </c>
      <c r="R105" s="228">
        <f>VLOOKUP($B105,[14]Earthquake!$B$7:$T$222,R$1,FALSE)</f>
        <v>4.9000000000000004</v>
      </c>
      <c r="S105" s="224">
        <f>VLOOKUP($B105,[14]Earthquake!$B$7:$T$222,S$1,FALSE)</f>
        <v>7943.45</v>
      </c>
      <c r="T105" s="229">
        <f>VLOOKUP($B105,[14]Earthquake!$B$7:$T$222,T$1,FALSE)</f>
        <v>6.54</v>
      </c>
      <c r="U105" s="223" t="str">
        <f>VLOOKUP($B105,[14]Wind!$B$7:$T$222,G$1,FALSE)</f>
        <v>---</v>
      </c>
      <c r="V105" s="224" t="str">
        <f>VLOOKUP($B105,[14]Wind!$B$7:$T$222,H$1,FALSE)</f>
        <v>---</v>
      </c>
      <c r="W105" s="227" t="str">
        <f>VLOOKUP($B105,[14]Wind!$B$7:$T$222,I$1,FALSE)</f>
        <v>---</v>
      </c>
      <c r="X105" s="228" t="str">
        <f>VLOOKUP($B105,[14]Wind!$B$7:$T$222,J$1,FALSE)</f>
        <v>---</v>
      </c>
      <c r="Y105" s="224" t="str">
        <f>VLOOKUP($B105,[14]Wind!$B$7:$T$222,K$1,FALSE)</f>
        <v>---</v>
      </c>
      <c r="Z105" s="224" t="str">
        <f>VLOOKUP($B105,[14]Wind!$B$7:$T$222,L$1,FALSE)</f>
        <v>---</v>
      </c>
      <c r="AA105" s="227" t="str">
        <f>VLOOKUP($B105,[14]Wind!$B$7:$T$222,M$1,FALSE)</f>
        <v>---</v>
      </c>
      <c r="AB105" s="228" t="str">
        <f>VLOOKUP($B105,[14]Wind!$B$7:$T$222,N$1,FALSE)</f>
        <v>---</v>
      </c>
      <c r="AC105" s="224" t="str">
        <f>VLOOKUP($B105,[14]Wind!$B$7:$T$222,O$1,FALSE)</f>
        <v>---</v>
      </c>
      <c r="AD105" s="224" t="str">
        <f>VLOOKUP($B105,[14]Wind!$B$7:$T$222,P$1,FALSE)</f>
        <v>---</v>
      </c>
      <c r="AE105" s="227" t="str">
        <f>VLOOKUP($B105,[14]Wind!$B$7:$T$222,Q$1,FALSE)</f>
        <v>---</v>
      </c>
      <c r="AF105" s="228" t="str">
        <f>VLOOKUP($B105,[14]Wind!$B$7:$T$222,R$1,FALSE)</f>
        <v>---</v>
      </c>
      <c r="AG105" s="224" t="str">
        <f>VLOOKUP($B105,[14]Wind!$B$7:$T$222,S$1,FALSE)</f>
        <v>---</v>
      </c>
      <c r="AH105" s="229" t="str">
        <f>VLOOKUP($B105,[14]Wind!$B$7:$T$222,T$1,FALSE)</f>
        <v>---</v>
      </c>
      <c r="AI105" s="223" t="str">
        <f>VLOOKUP($B105,'[14]Storm Surge'!$B$7:$T$222,G$1,FALSE)</f>
        <v>---</v>
      </c>
      <c r="AJ105" s="224" t="str">
        <f>VLOOKUP($B105,'[14]Storm Surge'!$B$7:$T$222,H$1,FALSE)</f>
        <v>---</v>
      </c>
      <c r="AK105" s="227" t="str">
        <f>VLOOKUP($B105,'[14]Storm Surge'!$B$7:$T$222,I$1,FALSE)</f>
        <v>---</v>
      </c>
      <c r="AL105" s="228" t="str">
        <f>VLOOKUP($B105,'[14]Storm Surge'!$B$7:$T$222,J$1,FALSE)</f>
        <v>---</v>
      </c>
      <c r="AM105" s="224" t="str">
        <f>VLOOKUP($B105,'[14]Storm Surge'!$B$7:$T$222,K$1,FALSE)</f>
        <v>---</v>
      </c>
      <c r="AN105" s="224" t="str">
        <f>VLOOKUP($B105,'[14]Storm Surge'!$B$7:$T$222,L$1,FALSE)</f>
        <v>---</v>
      </c>
      <c r="AO105" s="227" t="str">
        <f>VLOOKUP($B105,'[14]Storm Surge'!$B$7:$T$222,M$1,FALSE)</f>
        <v>---</v>
      </c>
      <c r="AP105" s="228" t="str">
        <f>VLOOKUP($B105,'[14]Storm Surge'!$B$7:$T$222,N$1,FALSE)</f>
        <v>---</v>
      </c>
      <c r="AQ105" s="224" t="str">
        <f>VLOOKUP($B105,'[14]Storm Surge'!$B$7:$T$222,O$1,FALSE)</f>
        <v>---</v>
      </c>
      <c r="AR105" s="224" t="str">
        <f>VLOOKUP($B105,'[14]Storm Surge'!$B$7:$T$222,P$1,FALSE)</f>
        <v>---</v>
      </c>
      <c r="AS105" s="227" t="str">
        <f>VLOOKUP($B105,'[14]Storm Surge'!$B$7:$T$222,Q$1,FALSE)</f>
        <v>---</v>
      </c>
      <c r="AT105" s="228" t="str">
        <f>VLOOKUP($B105,'[14]Storm Surge'!$B$7:$T$222,R$1,FALSE)</f>
        <v>---</v>
      </c>
      <c r="AU105" s="224" t="str">
        <f>VLOOKUP($B105,'[14]Storm Surge'!$B$7:$T$222,S$1,FALSE)</f>
        <v>---</v>
      </c>
      <c r="AV105" s="229" t="str">
        <f>VLOOKUP($B105,'[14]Storm Surge'!$B$7:$T$222,T$1,FALSE)</f>
        <v>---</v>
      </c>
      <c r="AW105" s="223" t="str">
        <f>VLOOKUP($B105,[14]Tsunami!$B$7:$T$222,G$1,FALSE)</f>
        <v>---</v>
      </c>
      <c r="AX105" s="224" t="str">
        <f>VLOOKUP($B105,[14]Tsunami!$B$7:$T$222,H$1,FALSE)</f>
        <v>---</v>
      </c>
      <c r="AY105" s="227" t="str">
        <f>VLOOKUP($B105,[14]Tsunami!$B$7:$T$222,I$1,FALSE)</f>
        <v>---</v>
      </c>
      <c r="AZ105" s="228" t="str">
        <f>VLOOKUP($B105,[14]Tsunami!$B$7:$T$222,J$1,FALSE)</f>
        <v>---</v>
      </c>
      <c r="BA105" s="224" t="str">
        <f>VLOOKUP($B105,[14]Tsunami!$B$7:$T$222,K$1,FALSE)</f>
        <v>---</v>
      </c>
      <c r="BB105" s="224" t="str">
        <f>VLOOKUP($B105,[14]Tsunami!$B$7:$T$222,L$1,FALSE)</f>
        <v>---</v>
      </c>
      <c r="BC105" s="227" t="str">
        <f>VLOOKUP($B105,[14]Tsunami!$B$7:$T$222,M$1,FALSE)</f>
        <v>---</v>
      </c>
      <c r="BD105" s="228" t="str">
        <f>VLOOKUP($B105,[14]Tsunami!$B$7:$T$222,N$1,FALSE)</f>
        <v>---</v>
      </c>
      <c r="BE105" s="224" t="str">
        <f>VLOOKUP($B105,[14]Tsunami!$B$7:$T$222,O$1,FALSE)</f>
        <v>---</v>
      </c>
      <c r="BF105" s="224" t="str">
        <f>VLOOKUP($B105,[14]Tsunami!$B$7:$T$222,P$1,FALSE)</f>
        <v>---</v>
      </c>
      <c r="BG105" s="227" t="str">
        <f>VLOOKUP($B105,[14]Tsunami!$B$7:$T$222,Q$1,FALSE)</f>
        <v>---</v>
      </c>
      <c r="BH105" s="228" t="str">
        <f>VLOOKUP($B105,[14]Tsunami!$B$7:$T$222,R$1,FALSE)</f>
        <v>---</v>
      </c>
      <c r="BI105" s="224" t="str">
        <f>VLOOKUP($B105,[14]Tsunami!$B$7:$T$222,S$1,FALSE)</f>
        <v>---</v>
      </c>
      <c r="BJ105" s="229" t="str">
        <f>VLOOKUP($B105,[14]Tsunami!$B$7:$T$222,T$1,FALSE)</f>
        <v>---</v>
      </c>
      <c r="BK105" s="230">
        <f>IFERROR(VLOOKUP($B105,[14]Flood!$B$7:$T$169,G$1,FALSE),"")</f>
        <v>2.3550999962500003</v>
      </c>
      <c r="BL105" s="231">
        <f>IFERROR(VLOOKUP($B105,[14]Flood!$B$7:$T$169,H$1,FALSE),"")</f>
        <v>1.9386570708588176E-3</v>
      </c>
      <c r="BM105" s="232">
        <f>IFERROR(VLOOKUP($B105,[14]Flood!$B$7:$T$169,I$1,FALSE),"")</f>
        <v>9.7071026881720428</v>
      </c>
      <c r="BN105" s="233">
        <f>IFERROR(VLOOKUP($B105,[14]Flood!$B$7:$T$169,J$1,FALSE),"")</f>
        <v>7.9906344927783285E-3</v>
      </c>
      <c r="BO105" s="231">
        <f>IFERROR(VLOOKUP($B105,[14]Flood!$B$7:$T$169,K$1,FALSE),"")</f>
        <v>14.659353941267387</v>
      </c>
      <c r="BP105" s="231">
        <f>IFERROR(VLOOKUP($B105,[14]Flood!$B$7:$T$169,L$1,FALSE),"")</f>
        <v>1.206719893750248E-2</v>
      </c>
      <c r="BQ105" s="232">
        <f>IFERROR(VLOOKUP($B105,[14]Flood!$B$7:$T$169,M$1,FALSE),"")</f>
        <v>53.684315615994237</v>
      </c>
      <c r="BR105" s="233">
        <f>IFERROR(VLOOKUP($B105,[14]Flood!$B$7:$T$169,N$1,FALSE),"")</f>
        <v>4.41915325161912E-2</v>
      </c>
      <c r="BS105" s="231">
        <f>IFERROR(VLOOKUP($B105,[14]Flood!$B$7:$T$169,O$1,FALSE),"")</f>
        <v>68.28813589361701</v>
      </c>
      <c r="BT105" s="231">
        <f>IFERROR(VLOOKUP($B105,[14]Flood!$B$7:$T$169,P$1,FALSE),"")</f>
        <v>5.6213017585973954E-2</v>
      </c>
      <c r="BU105" s="232">
        <f>IFERROR(VLOOKUP($B105,[14]Flood!$B$7:$T$169,Q$1,FALSE),"")</f>
        <v>95.979914235388307</v>
      </c>
      <c r="BV105" s="233">
        <f>IFERROR(VLOOKUP($B105,[14]Flood!$B$7:$T$169,R$1,FALSE),"")</f>
        <v>7.9008169372484838E-2</v>
      </c>
      <c r="BW105" s="231">
        <f>IFERROR(VLOOKUP($B105,[14]Flood!$B$7:$T$169,S$1,FALSE),"")</f>
        <v>130.16864857142858</v>
      </c>
      <c r="BX105" s="234">
        <f>IFERROR(VLOOKUP($B105,[14]Flood!$B$7:$T$169,T$1,FALSE),"")</f>
        <v>0.1071514463755061</v>
      </c>
    </row>
    <row r="106" spans="1:76" s="119" customFormat="1" ht="14">
      <c r="A106" s="235" t="str">
        <f>'AAL mundo '!A133</f>
        <v>Europe and Central Asia</v>
      </c>
      <c r="B106" s="236" t="str">
        <f>'AAL mundo '!B133</f>
        <v>KAZ</v>
      </c>
      <c r="C106" s="236" t="str">
        <f>'AAL mundo '!C133</f>
        <v>Kazakhstan</v>
      </c>
      <c r="D106" s="236" t="str">
        <f>'AAL mundo '!D133</f>
        <v/>
      </c>
      <c r="E106" s="237" t="str">
        <f>'AAL mundo '!E133</f>
        <v>Upper middle income</v>
      </c>
      <c r="F106" s="222">
        <f>'AAL mundo '!F133</f>
        <v>734310</v>
      </c>
      <c r="G106" s="223">
        <f>VLOOKUP($B106,[14]Earthquake!$B$7:$T$222,G$1,FALSE)</f>
        <v>935.7</v>
      </c>
      <c r="H106" s="224">
        <f>VLOOKUP($B106,[14]Earthquake!$B$7:$T$222,H$1,FALSE)</f>
        <v>0.13</v>
      </c>
      <c r="I106" s="227">
        <f>VLOOKUP($B106,[14]Earthquake!$B$7:$T$222,I$1,FALSE)</f>
        <v>2585.71</v>
      </c>
      <c r="J106" s="228">
        <f>VLOOKUP($B106,[14]Earthquake!$B$7:$T$222,J$1,FALSE)</f>
        <v>0.35</v>
      </c>
      <c r="K106" s="224">
        <f>VLOOKUP($B106,[14]Earthquake!$B$7:$T$222,K$1,FALSE)</f>
        <v>5070.22</v>
      </c>
      <c r="L106" s="224">
        <f>VLOOKUP($B106,[14]Earthquake!$B$7:$T$222,L$1,FALSE)</f>
        <v>0.69</v>
      </c>
      <c r="M106" s="227">
        <f>VLOOKUP($B106,[14]Earthquake!$B$7:$T$222,M$1,FALSE)</f>
        <v>10335.65</v>
      </c>
      <c r="N106" s="228">
        <f>VLOOKUP($B106,[14]Earthquake!$B$7:$T$222,N$1,FALSE)</f>
        <v>1.41</v>
      </c>
      <c r="O106" s="224">
        <f>VLOOKUP($B106,[14]Earthquake!$B$7:$T$222,O$1,FALSE)</f>
        <v>15742.63</v>
      </c>
      <c r="P106" s="224">
        <f>VLOOKUP($B106,[14]Earthquake!$B$7:$T$222,P$1,FALSE)</f>
        <v>2.14</v>
      </c>
      <c r="Q106" s="227">
        <f>VLOOKUP($B106,[14]Earthquake!$B$7:$T$222,Q$1,FALSE)</f>
        <v>22243.119999999999</v>
      </c>
      <c r="R106" s="228">
        <f>VLOOKUP($B106,[14]Earthquake!$B$7:$T$222,R$1,FALSE)</f>
        <v>3.03</v>
      </c>
      <c r="S106" s="224">
        <f>VLOOKUP($B106,[14]Earthquake!$B$7:$T$222,S$1,FALSE)</f>
        <v>25892.63</v>
      </c>
      <c r="T106" s="229">
        <f>VLOOKUP($B106,[14]Earthquake!$B$7:$T$222,T$1,FALSE)</f>
        <v>3.53</v>
      </c>
      <c r="U106" s="223" t="str">
        <f>VLOOKUP($B106,[14]Wind!$B$7:$T$222,G$1,FALSE)</f>
        <v>---</v>
      </c>
      <c r="V106" s="224" t="str">
        <f>VLOOKUP($B106,[14]Wind!$B$7:$T$222,H$1,FALSE)</f>
        <v>---</v>
      </c>
      <c r="W106" s="227" t="str">
        <f>VLOOKUP($B106,[14]Wind!$B$7:$T$222,I$1,FALSE)</f>
        <v>---</v>
      </c>
      <c r="X106" s="228" t="str">
        <f>VLOOKUP($B106,[14]Wind!$B$7:$T$222,J$1,FALSE)</f>
        <v>---</v>
      </c>
      <c r="Y106" s="224" t="str">
        <f>VLOOKUP($B106,[14]Wind!$B$7:$T$222,K$1,FALSE)</f>
        <v>---</v>
      </c>
      <c r="Z106" s="224" t="str">
        <f>VLOOKUP($B106,[14]Wind!$B$7:$T$222,L$1,FALSE)</f>
        <v>---</v>
      </c>
      <c r="AA106" s="227" t="str">
        <f>VLOOKUP($B106,[14]Wind!$B$7:$T$222,M$1,FALSE)</f>
        <v>---</v>
      </c>
      <c r="AB106" s="228" t="str">
        <f>VLOOKUP($B106,[14]Wind!$B$7:$T$222,N$1,FALSE)</f>
        <v>---</v>
      </c>
      <c r="AC106" s="224" t="str">
        <f>VLOOKUP($B106,[14]Wind!$B$7:$T$222,O$1,FALSE)</f>
        <v>---</v>
      </c>
      <c r="AD106" s="224" t="str">
        <f>VLOOKUP($B106,[14]Wind!$B$7:$T$222,P$1,FALSE)</f>
        <v>---</v>
      </c>
      <c r="AE106" s="227" t="str">
        <f>VLOOKUP($B106,[14]Wind!$B$7:$T$222,Q$1,FALSE)</f>
        <v>---</v>
      </c>
      <c r="AF106" s="228" t="str">
        <f>VLOOKUP($B106,[14]Wind!$B$7:$T$222,R$1,FALSE)</f>
        <v>---</v>
      </c>
      <c r="AG106" s="224" t="str">
        <f>VLOOKUP($B106,[14]Wind!$B$7:$T$222,S$1,FALSE)</f>
        <v>---</v>
      </c>
      <c r="AH106" s="229" t="str">
        <f>VLOOKUP($B106,[14]Wind!$B$7:$T$222,T$1,FALSE)</f>
        <v>---</v>
      </c>
      <c r="AI106" s="223" t="str">
        <f>VLOOKUP($B106,'[14]Storm Surge'!$B$7:$T$222,G$1,FALSE)</f>
        <v>---</v>
      </c>
      <c r="AJ106" s="224" t="str">
        <f>VLOOKUP($B106,'[14]Storm Surge'!$B$7:$T$222,H$1,FALSE)</f>
        <v>---</v>
      </c>
      <c r="AK106" s="227" t="str">
        <f>VLOOKUP($B106,'[14]Storm Surge'!$B$7:$T$222,I$1,FALSE)</f>
        <v>---</v>
      </c>
      <c r="AL106" s="228" t="str">
        <f>VLOOKUP($B106,'[14]Storm Surge'!$B$7:$T$222,J$1,FALSE)</f>
        <v>---</v>
      </c>
      <c r="AM106" s="224" t="str">
        <f>VLOOKUP($B106,'[14]Storm Surge'!$B$7:$T$222,K$1,FALSE)</f>
        <v>---</v>
      </c>
      <c r="AN106" s="224" t="str">
        <f>VLOOKUP($B106,'[14]Storm Surge'!$B$7:$T$222,L$1,FALSE)</f>
        <v>---</v>
      </c>
      <c r="AO106" s="227" t="str">
        <f>VLOOKUP($B106,'[14]Storm Surge'!$B$7:$T$222,M$1,FALSE)</f>
        <v>---</v>
      </c>
      <c r="AP106" s="228" t="str">
        <f>VLOOKUP($B106,'[14]Storm Surge'!$B$7:$T$222,N$1,FALSE)</f>
        <v>---</v>
      </c>
      <c r="AQ106" s="224" t="str">
        <f>VLOOKUP($B106,'[14]Storm Surge'!$B$7:$T$222,O$1,FALSE)</f>
        <v>---</v>
      </c>
      <c r="AR106" s="224" t="str">
        <f>VLOOKUP($B106,'[14]Storm Surge'!$B$7:$T$222,P$1,FALSE)</f>
        <v>---</v>
      </c>
      <c r="AS106" s="227" t="str">
        <f>VLOOKUP($B106,'[14]Storm Surge'!$B$7:$T$222,Q$1,FALSE)</f>
        <v>---</v>
      </c>
      <c r="AT106" s="228" t="str">
        <f>VLOOKUP($B106,'[14]Storm Surge'!$B$7:$T$222,R$1,FALSE)</f>
        <v>---</v>
      </c>
      <c r="AU106" s="224" t="str">
        <f>VLOOKUP($B106,'[14]Storm Surge'!$B$7:$T$222,S$1,FALSE)</f>
        <v>---</v>
      </c>
      <c r="AV106" s="229" t="str">
        <f>VLOOKUP($B106,'[14]Storm Surge'!$B$7:$T$222,T$1,FALSE)</f>
        <v>---</v>
      </c>
      <c r="AW106" s="223" t="str">
        <f>VLOOKUP($B106,[14]Tsunami!$B$7:$T$222,G$1,FALSE)</f>
        <v>---</v>
      </c>
      <c r="AX106" s="224" t="str">
        <f>VLOOKUP($B106,[14]Tsunami!$B$7:$T$222,H$1,FALSE)</f>
        <v>---</v>
      </c>
      <c r="AY106" s="227" t="str">
        <f>VLOOKUP($B106,[14]Tsunami!$B$7:$T$222,I$1,FALSE)</f>
        <v>---</v>
      </c>
      <c r="AZ106" s="228" t="str">
        <f>VLOOKUP($B106,[14]Tsunami!$B$7:$T$222,J$1,FALSE)</f>
        <v>---</v>
      </c>
      <c r="BA106" s="224" t="str">
        <f>VLOOKUP($B106,[14]Tsunami!$B$7:$T$222,K$1,FALSE)</f>
        <v>---</v>
      </c>
      <c r="BB106" s="224" t="str">
        <f>VLOOKUP($B106,[14]Tsunami!$B$7:$T$222,L$1,FALSE)</f>
        <v>---</v>
      </c>
      <c r="BC106" s="227" t="str">
        <f>VLOOKUP($B106,[14]Tsunami!$B$7:$T$222,M$1,FALSE)</f>
        <v>---</v>
      </c>
      <c r="BD106" s="228" t="str">
        <f>VLOOKUP($B106,[14]Tsunami!$B$7:$T$222,N$1,FALSE)</f>
        <v>---</v>
      </c>
      <c r="BE106" s="224" t="str">
        <f>VLOOKUP($B106,[14]Tsunami!$B$7:$T$222,O$1,FALSE)</f>
        <v>---</v>
      </c>
      <c r="BF106" s="224" t="str">
        <f>VLOOKUP($B106,[14]Tsunami!$B$7:$T$222,P$1,FALSE)</f>
        <v>---</v>
      </c>
      <c r="BG106" s="227" t="str">
        <f>VLOOKUP($B106,[14]Tsunami!$B$7:$T$222,Q$1,FALSE)</f>
        <v>---</v>
      </c>
      <c r="BH106" s="228" t="str">
        <f>VLOOKUP($B106,[14]Tsunami!$B$7:$T$222,R$1,FALSE)</f>
        <v>---</v>
      </c>
      <c r="BI106" s="224" t="str">
        <f>VLOOKUP($B106,[14]Tsunami!$B$7:$T$222,S$1,FALSE)</f>
        <v>---</v>
      </c>
      <c r="BJ106" s="229" t="str">
        <f>VLOOKUP($B106,[14]Tsunami!$B$7:$T$222,T$1,FALSE)</f>
        <v>---</v>
      </c>
      <c r="BK106" s="230">
        <f>IFERROR(VLOOKUP($B106,[14]Flood!$B$7:$T$169,G$1,FALSE),"")</f>
        <v>1830.2035502958581</v>
      </c>
      <c r="BL106" s="231">
        <f>IFERROR(VLOOKUP($B106,[14]Flood!$B$7:$T$169,H$1,FALSE),"")</f>
        <v>0.24924126735246122</v>
      </c>
      <c r="BM106" s="232">
        <f>IFERROR(VLOOKUP($B106,[14]Flood!$B$7:$T$169,I$1,FALSE),"")</f>
        <v>3544.6210946745564</v>
      </c>
      <c r="BN106" s="233">
        <f>IFERROR(VLOOKUP($B106,[14]Flood!$B$7:$T$169,J$1,FALSE),"")</f>
        <v>0.48271453400805608</v>
      </c>
      <c r="BO106" s="231">
        <f>IFERROR(VLOOKUP($B106,[14]Flood!$B$7:$T$169,K$1,FALSE),"")</f>
        <v>4727.5417418032785</v>
      </c>
      <c r="BP106" s="231">
        <f>IFERROR(VLOOKUP($B106,[14]Flood!$B$7:$T$169,L$1,FALSE),"")</f>
        <v>0.64380734864066658</v>
      </c>
      <c r="BQ106" s="232">
        <f>IFERROR(VLOOKUP($B106,[14]Flood!$B$7:$T$169,M$1,FALSE),"")</f>
        <v>7190.5503685972062</v>
      </c>
      <c r="BR106" s="233">
        <f>IFERROR(VLOOKUP($B106,[14]Flood!$B$7:$T$169,N$1,FALSE),"")</f>
        <v>0.97922544546543089</v>
      </c>
      <c r="BS106" s="231">
        <f>IFERROR(VLOOKUP($B106,[14]Flood!$B$7:$T$169,O$1,FALSE),"")</f>
        <v>8937.5637488629818</v>
      </c>
      <c r="BT106" s="231">
        <f>IFERROR(VLOOKUP($B106,[14]Flood!$B$7:$T$169,P$1,FALSE),"")</f>
        <v>1.2171376869255468</v>
      </c>
      <c r="BU106" s="232">
        <f>IFERROR(VLOOKUP($B106,[14]Flood!$B$7:$T$169,Q$1,FALSE),"")</f>
        <v>10980.198921721863</v>
      </c>
      <c r="BV106" s="233">
        <f>IFERROR(VLOOKUP($B106,[14]Flood!$B$7:$T$169,R$1,FALSE),"")</f>
        <v>1.495308374082045</v>
      </c>
      <c r="BW106" s="231">
        <f>IFERROR(VLOOKUP($B106,[14]Flood!$B$7:$T$169,S$1,FALSE),"")</f>
        <v>11759.157904406487</v>
      </c>
      <c r="BX106" s="234">
        <f>IFERROR(VLOOKUP($B106,[14]Flood!$B$7:$T$169,T$1,FALSE),"")</f>
        <v>1.6013887737340478</v>
      </c>
    </row>
    <row r="107" spans="1:76" s="119" customFormat="1" ht="14">
      <c r="A107" s="235" t="str">
        <f>'AAL mundo '!A134</f>
        <v>Sub-Saharan Africa</v>
      </c>
      <c r="B107" s="236" t="str">
        <f>'AAL mundo '!B134</f>
        <v>KEN</v>
      </c>
      <c r="C107" s="236" t="str">
        <f>'AAL mundo '!C134</f>
        <v>Kenya</v>
      </c>
      <c r="D107" s="236" t="str">
        <f>'AAL mundo '!D134</f>
        <v/>
      </c>
      <c r="E107" s="237" t="str">
        <f>'AAL mundo '!E134</f>
        <v>Low income</v>
      </c>
      <c r="F107" s="222">
        <f>'AAL mundo '!F134</f>
        <v>98382.7</v>
      </c>
      <c r="G107" s="223">
        <f>VLOOKUP($B107,[14]Earthquake!$B$7:$T$222,G$1,FALSE)</f>
        <v>24.22</v>
      </c>
      <c r="H107" s="224">
        <f>VLOOKUP($B107,[14]Earthquake!$B$7:$T$222,H$1,FALSE)</f>
        <v>0.02</v>
      </c>
      <c r="I107" s="227">
        <f>VLOOKUP($B107,[14]Earthquake!$B$7:$T$222,I$1,FALSE)</f>
        <v>55.4</v>
      </c>
      <c r="J107" s="228">
        <f>VLOOKUP($B107,[14]Earthquake!$B$7:$T$222,J$1,FALSE)</f>
        <v>0.06</v>
      </c>
      <c r="K107" s="224">
        <f>VLOOKUP($B107,[14]Earthquake!$B$7:$T$222,K$1,FALSE)</f>
        <v>116.34</v>
      </c>
      <c r="L107" s="224">
        <f>VLOOKUP($B107,[14]Earthquake!$B$7:$T$222,L$1,FALSE)</f>
        <v>0.12</v>
      </c>
      <c r="M107" s="227">
        <f>VLOOKUP($B107,[14]Earthquake!$B$7:$T$222,M$1,FALSE)</f>
        <v>337.15</v>
      </c>
      <c r="N107" s="228">
        <f>VLOOKUP($B107,[14]Earthquake!$B$7:$T$222,N$1,FALSE)</f>
        <v>0.34</v>
      </c>
      <c r="O107" s="224">
        <f>VLOOKUP($B107,[14]Earthquake!$B$7:$T$222,O$1,FALSE)</f>
        <v>724.57</v>
      </c>
      <c r="P107" s="224">
        <f>VLOOKUP($B107,[14]Earthquake!$B$7:$T$222,P$1,FALSE)</f>
        <v>0.74</v>
      </c>
      <c r="Q107" s="227">
        <f>VLOOKUP($B107,[14]Earthquake!$B$7:$T$222,Q$1,FALSE)</f>
        <v>1433.51</v>
      </c>
      <c r="R107" s="228">
        <f>VLOOKUP($B107,[14]Earthquake!$B$7:$T$222,R$1,FALSE)</f>
        <v>1.46</v>
      </c>
      <c r="S107" s="224">
        <f>VLOOKUP($B107,[14]Earthquake!$B$7:$T$222,S$1,FALSE)</f>
        <v>2019.99</v>
      </c>
      <c r="T107" s="229">
        <f>VLOOKUP($B107,[14]Earthquake!$B$7:$T$222,T$1,FALSE)</f>
        <v>2.0499999999999998</v>
      </c>
      <c r="U107" s="223" t="str">
        <f>VLOOKUP($B107,[14]Wind!$B$7:$T$222,G$1,FALSE)</f>
        <v>---</v>
      </c>
      <c r="V107" s="224" t="str">
        <f>VLOOKUP($B107,[14]Wind!$B$7:$T$222,H$1,FALSE)</f>
        <v>---</v>
      </c>
      <c r="W107" s="227" t="str">
        <f>VLOOKUP($B107,[14]Wind!$B$7:$T$222,I$1,FALSE)</f>
        <v>---</v>
      </c>
      <c r="X107" s="228" t="str">
        <f>VLOOKUP($B107,[14]Wind!$B$7:$T$222,J$1,FALSE)</f>
        <v>---</v>
      </c>
      <c r="Y107" s="224" t="str">
        <f>VLOOKUP($B107,[14]Wind!$B$7:$T$222,K$1,FALSE)</f>
        <v>---</v>
      </c>
      <c r="Z107" s="224" t="str">
        <f>VLOOKUP($B107,[14]Wind!$B$7:$T$222,L$1,FALSE)</f>
        <v>---</v>
      </c>
      <c r="AA107" s="227" t="str">
        <f>VLOOKUP($B107,[14]Wind!$B$7:$T$222,M$1,FALSE)</f>
        <v>---</v>
      </c>
      <c r="AB107" s="228" t="str">
        <f>VLOOKUP($B107,[14]Wind!$B$7:$T$222,N$1,FALSE)</f>
        <v>---</v>
      </c>
      <c r="AC107" s="224" t="str">
        <f>VLOOKUP($B107,[14]Wind!$B$7:$T$222,O$1,FALSE)</f>
        <v>---</v>
      </c>
      <c r="AD107" s="224" t="str">
        <f>VLOOKUP($B107,[14]Wind!$B$7:$T$222,P$1,FALSE)</f>
        <v>---</v>
      </c>
      <c r="AE107" s="227" t="str">
        <f>VLOOKUP($B107,[14]Wind!$B$7:$T$222,Q$1,FALSE)</f>
        <v>---</v>
      </c>
      <c r="AF107" s="228" t="str">
        <f>VLOOKUP($B107,[14]Wind!$B$7:$T$222,R$1,FALSE)</f>
        <v>---</v>
      </c>
      <c r="AG107" s="224" t="str">
        <f>VLOOKUP($B107,[14]Wind!$B$7:$T$222,S$1,FALSE)</f>
        <v>---</v>
      </c>
      <c r="AH107" s="229" t="str">
        <f>VLOOKUP($B107,[14]Wind!$B$7:$T$222,T$1,FALSE)</f>
        <v>---</v>
      </c>
      <c r="AI107" s="223" t="str">
        <f>VLOOKUP($B107,'[14]Storm Surge'!$B$7:$T$222,G$1,FALSE)</f>
        <v>---</v>
      </c>
      <c r="AJ107" s="224" t="str">
        <f>VLOOKUP($B107,'[14]Storm Surge'!$B$7:$T$222,H$1,FALSE)</f>
        <v>---</v>
      </c>
      <c r="AK107" s="227" t="str">
        <f>VLOOKUP($B107,'[14]Storm Surge'!$B$7:$T$222,I$1,FALSE)</f>
        <v>---</v>
      </c>
      <c r="AL107" s="228" t="str">
        <f>VLOOKUP($B107,'[14]Storm Surge'!$B$7:$T$222,J$1,FALSE)</f>
        <v>---</v>
      </c>
      <c r="AM107" s="224" t="str">
        <f>VLOOKUP($B107,'[14]Storm Surge'!$B$7:$T$222,K$1,FALSE)</f>
        <v>---</v>
      </c>
      <c r="AN107" s="224" t="str">
        <f>VLOOKUP($B107,'[14]Storm Surge'!$B$7:$T$222,L$1,FALSE)</f>
        <v>---</v>
      </c>
      <c r="AO107" s="227" t="str">
        <f>VLOOKUP($B107,'[14]Storm Surge'!$B$7:$T$222,M$1,FALSE)</f>
        <v>---</v>
      </c>
      <c r="AP107" s="228" t="str">
        <f>VLOOKUP($B107,'[14]Storm Surge'!$B$7:$T$222,N$1,FALSE)</f>
        <v>---</v>
      </c>
      <c r="AQ107" s="224" t="str">
        <f>VLOOKUP($B107,'[14]Storm Surge'!$B$7:$T$222,O$1,FALSE)</f>
        <v>---</v>
      </c>
      <c r="AR107" s="224" t="str">
        <f>VLOOKUP($B107,'[14]Storm Surge'!$B$7:$T$222,P$1,FALSE)</f>
        <v>---</v>
      </c>
      <c r="AS107" s="227" t="str">
        <f>VLOOKUP($B107,'[14]Storm Surge'!$B$7:$T$222,Q$1,FALSE)</f>
        <v>---</v>
      </c>
      <c r="AT107" s="228" t="str">
        <f>VLOOKUP($B107,'[14]Storm Surge'!$B$7:$T$222,R$1,FALSE)</f>
        <v>---</v>
      </c>
      <c r="AU107" s="224" t="str">
        <f>VLOOKUP($B107,'[14]Storm Surge'!$B$7:$T$222,S$1,FALSE)</f>
        <v>---</v>
      </c>
      <c r="AV107" s="229" t="str">
        <f>VLOOKUP($B107,'[14]Storm Surge'!$B$7:$T$222,T$1,FALSE)</f>
        <v>---</v>
      </c>
      <c r="AW107" s="223" t="str">
        <f>VLOOKUP($B107,[14]Tsunami!$B$7:$T$222,G$1,FALSE)</f>
        <v>---</v>
      </c>
      <c r="AX107" s="224" t="str">
        <f>VLOOKUP($B107,[14]Tsunami!$B$7:$T$222,H$1,FALSE)</f>
        <v>---</v>
      </c>
      <c r="AY107" s="227" t="str">
        <f>VLOOKUP($B107,[14]Tsunami!$B$7:$T$222,I$1,FALSE)</f>
        <v>---</v>
      </c>
      <c r="AZ107" s="228" t="str">
        <f>VLOOKUP($B107,[14]Tsunami!$B$7:$T$222,J$1,FALSE)</f>
        <v>---</v>
      </c>
      <c r="BA107" s="224" t="str">
        <f>VLOOKUP($B107,[14]Tsunami!$B$7:$T$222,K$1,FALSE)</f>
        <v>---</v>
      </c>
      <c r="BB107" s="224" t="str">
        <f>VLOOKUP($B107,[14]Tsunami!$B$7:$T$222,L$1,FALSE)</f>
        <v>---</v>
      </c>
      <c r="BC107" s="227" t="str">
        <f>VLOOKUP($B107,[14]Tsunami!$B$7:$T$222,M$1,FALSE)</f>
        <v>---</v>
      </c>
      <c r="BD107" s="228" t="str">
        <f>VLOOKUP($B107,[14]Tsunami!$B$7:$T$222,N$1,FALSE)</f>
        <v>---</v>
      </c>
      <c r="BE107" s="224" t="str">
        <f>VLOOKUP($B107,[14]Tsunami!$B$7:$T$222,O$1,FALSE)</f>
        <v>---</v>
      </c>
      <c r="BF107" s="224" t="str">
        <f>VLOOKUP($B107,[14]Tsunami!$B$7:$T$222,P$1,FALSE)</f>
        <v>---</v>
      </c>
      <c r="BG107" s="227" t="str">
        <f>VLOOKUP($B107,[14]Tsunami!$B$7:$T$222,Q$1,FALSE)</f>
        <v>---</v>
      </c>
      <c r="BH107" s="228" t="str">
        <f>VLOOKUP($B107,[14]Tsunami!$B$7:$T$222,R$1,FALSE)</f>
        <v>---</v>
      </c>
      <c r="BI107" s="224" t="str">
        <f>VLOOKUP($B107,[14]Tsunami!$B$7:$T$222,S$1,FALSE)</f>
        <v>---</v>
      </c>
      <c r="BJ107" s="229" t="str">
        <f>VLOOKUP($B107,[14]Tsunami!$B$7:$T$222,T$1,FALSE)</f>
        <v>---</v>
      </c>
      <c r="BK107" s="230">
        <f>IFERROR(VLOOKUP($B107,[14]Flood!$B$7:$T$169,G$1,FALSE),"")</f>
        <v>611.49159565479783</v>
      </c>
      <c r="BL107" s="231">
        <f>IFERROR(VLOOKUP($B107,[14]Flood!$B$7:$T$169,H$1,FALSE),"")</f>
        <v>0.62154382391904051</v>
      </c>
      <c r="BM107" s="232">
        <f>IFERROR(VLOOKUP($B107,[14]Flood!$B$7:$T$169,I$1,FALSE),"")</f>
        <v>1182.0248189762797</v>
      </c>
      <c r="BN107" s="233">
        <f>IFERROR(VLOOKUP($B107,[14]Flood!$B$7:$T$169,J$1,FALSE),"")</f>
        <v>1.2014559663195661</v>
      </c>
      <c r="BO107" s="231">
        <f>IFERROR(VLOOKUP($B107,[14]Flood!$B$7:$T$169,K$1,FALSE),"")</f>
        <v>1472.9383867403315</v>
      </c>
      <c r="BP107" s="231">
        <f>IFERROR(VLOOKUP($B107,[14]Flood!$B$7:$T$169,L$1,FALSE),"")</f>
        <v>1.4971518231765661</v>
      </c>
      <c r="BQ107" s="232">
        <f>IFERROR(VLOOKUP($B107,[14]Flood!$B$7:$T$169,M$1,FALSE),"")</f>
        <v>1916.9951381215469</v>
      </c>
      <c r="BR107" s="233">
        <f>IFERROR(VLOOKUP($B107,[14]Flood!$B$7:$T$169,N$1,FALSE),"")</f>
        <v>1.9485083638907521</v>
      </c>
      <c r="BS107" s="231">
        <f>IFERROR(VLOOKUP($B107,[14]Flood!$B$7:$T$169,O$1,FALSE),"")</f>
        <v>1935.4718969663793</v>
      </c>
      <c r="BT107" s="231">
        <f>IFERROR(VLOOKUP($B107,[14]Flood!$B$7:$T$169,P$1,FALSE),"")</f>
        <v>1.9672888596942137</v>
      </c>
      <c r="BU107" s="232">
        <f>IFERROR(VLOOKUP($B107,[14]Flood!$B$7:$T$169,Q$1,FALSE),"")</f>
        <v>1936.4392238187208</v>
      </c>
      <c r="BV107" s="233">
        <f>IFERROR(VLOOKUP($B107,[14]Flood!$B$7:$T$169,R$1,FALSE),"")</f>
        <v>1.9682720883028428</v>
      </c>
      <c r="BW107" s="231">
        <f>IFERROR(VLOOKUP($B107,[14]Flood!$B$7:$T$169,S$1,FALSE),"")</f>
        <v>1937.4065506710624</v>
      </c>
      <c r="BX107" s="234">
        <f>IFERROR(VLOOKUP($B107,[14]Flood!$B$7:$T$169,T$1,FALSE),"")</f>
        <v>1.9692553169114717</v>
      </c>
    </row>
    <row r="108" spans="1:76" s="119" customFormat="1" ht="14">
      <c r="A108" s="235" t="str">
        <f>'AAL mundo '!A135</f>
        <v>East Asia and the Pacific</v>
      </c>
      <c r="B108" s="236" t="str">
        <f>'AAL mundo '!B135</f>
        <v>KIR</v>
      </c>
      <c r="C108" s="236" t="str">
        <f>'AAL mundo '!C135</f>
        <v>Kiribati</v>
      </c>
      <c r="D108" s="236" t="str">
        <f>'AAL mundo '!D135</f>
        <v>SIDS</v>
      </c>
      <c r="E108" s="237" t="str">
        <f>'AAL mundo '!E135</f>
        <v>Lower middle income</v>
      </c>
      <c r="F108" s="222">
        <f>'AAL mundo '!F135</f>
        <v>595.11500000000001</v>
      </c>
      <c r="G108" s="223" t="str">
        <f>VLOOKUP($B108,[14]Earthquake!$B$7:$T$222,G$1,FALSE)</f>
        <v>---</v>
      </c>
      <c r="H108" s="224" t="str">
        <f>VLOOKUP($B108,[14]Earthquake!$B$7:$T$222,H$1,FALSE)</f>
        <v>---</v>
      </c>
      <c r="I108" s="227" t="str">
        <f>VLOOKUP($B108,[14]Earthquake!$B$7:$T$222,I$1,FALSE)</f>
        <v>---</v>
      </c>
      <c r="J108" s="228" t="str">
        <f>VLOOKUP($B108,[14]Earthquake!$B$7:$T$222,J$1,FALSE)</f>
        <v>---</v>
      </c>
      <c r="K108" s="224" t="str">
        <f>VLOOKUP($B108,[14]Earthquake!$B$7:$T$222,K$1,FALSE)</f>
        <v>---</v>
      </c>
      <c r="L108" s="224" t="str">
        <f>VLOOKUP($B108,[14]Earthquake!$B$7:$T$222,L$1,FALSE)</f>
        <v>---</v>
      </c>
      <c r="M108" s="227" t="str">
        <f>VLOOKUP($B108,[14]Earthquake!$B$7:$T$222,M$1,FALSE)</f>
        <v>---</v>
      </c>
      <c r="N108" s="228" t="str">
        <f>VLOOKUP($B108,[14]Earthquake!$B$7:$T$222,N$1,FALSE)</f>
        <v>---</v>
      </c>
      <c r="O108" s="224" t="str">
        <f>VLOOKUP($B108,[14]Earthquake!$B$7:$T$222,O$1,FALSE)</f>
        <v>---</v>
      </c>
      <c r="P108" s="224" t="str">
        <f>VLOOKUP($B108,[14]Earthquake!$B$7:$T$222,P$1,FALSE)</f>
        <v>---</v>
      </c>
      <c r="Q108" s="227" t="str">
        <f>VLOOKUP($B108,[14]Earthquake!$B$7:$T$222,Q$1,FALSE)</f>
        <v>---</v>
      </c>
      <c r="R108" s="228" t="str">
        <f>VLOOKUP($B108,[14]Earthquake!$B$7:$T$222,R$1,FALSE)</f>
        <v>---</v>
      </c>
      <c r="S108" s="224" t="str">
        <f>VLOOKUP($B108,[14]Earthquake!$B$7:$T$222,S$1,FALSE)</f>
        <v>---</v>
      </c>
      <c r="T108" s="229" t="str">
        <f>VLOOKUP($B108,[14]Earthquake!$B$7:$T$222,T$1,FALSE)</f>
        <v>---</v>
      </c>
      <c r="U108" s="223" t="str">
        <f>VLOOKUP($B108,[14]Wind!$B$7:$T$222,G$1,FALSE)</f>
        <v>---</v>
      </c>
      <c r="V108" s="224" t="str">
        <f>VLOOKUP($B108,[14]Wind!$B$7:$T$222,H$1,FALSE)</f>
        <v>---</v>
      </c>
      <c r="W108" s="227" t="str">
        <f>VLOOKUP($B108,[14]Wind!$B$7:$T$222,I$1,FALSE)</f>
        <v>---</v>
      </c>
      <c r="X108" s="228" t="str">
        <f>VLOOKUP($B108,[14]Wind!$B$7:$T$222,J$1,FALSE)</f>
        <v>---</v>
      </c>
      <c r="Y108" s="224" t="str">
        <f>VLOOKUP($B108,[14]Wind!$B$7:$T$222,K$1,FALSE)</f>
        <v>---</v>
      </c>
      <c r="Z108" s="224" t="str">
        <f>VLOOKUP($B108,[14]Wind!$B$7:$T$222,L$1,FALSE)</f>
        <v>---</v>
      </c>
      <c r="AA108" s="227" t="str">
        <f>VLOOKUP($B108,[14]Wind!$B$7:$T$222,M$1,FALSE)</f>
        <v>---</v>
      </c>
      <c r="AB108" s="228" t="str">
        <f>VLOOKUP($B108,[14]Wind!$B$7:$T$222,N$1,FALSE)</f>
        <v>---</v>
      </c>
      <c r="AC108" s="224" t="str">
        <f>VLOOKUP($B108,[14]Wind!$B$7:$T$222,O$1,FALSE)</f>
        <v>---</v>
      </c>
      <c r="AD108" s="224" t="str">
        <f>VLOOKUP($B108,[14]Wind!$B$7:$T$222,P$1,FALSE)</f>
        <v>---</v>
      </c>
      <c r="AE108" s="227" t="str">
        <f>VLOOKUP($B108,[14]Wind!$B$7:$T$222,Q$1,FALSE)</f>
        <v>---</v>
      </c>
      <c r="AF108" s="228" t="str">
        <f>VLOOKUP($B108,[14]Wind!$B$7:$T$222,R$1,FALSE)</f>
        <v>---</v>
      </c>
      <c r="AG108" s="224" t="str">
        <f>VLOOKUP($B108,[14]Wind!$B$7:$T$222,S$1,FALSE)</f>
        <v>---</v>
      </c>
      <c r="AH108" s="229" t="str">
        <f>VLOOKUP($B108,[14]Wind!$B$7:$T$222,T$1,FALSE)</f>
        <v>---</v>
      </c>
      <c r="AI108" s="223" t="str">
        <f>VLOOKUP($B108,'[14]Storm Surge'!$B$7:$T$222,G$1,FALSE)</f>
        <v>---</v>
      </c>
      <c r="AJ108" s="224" t="str">
        <f>VLOOKUP($B108,'[14]Storm Surge'!$B$7:$T$222,H$1,FALSE)</f>
        <v>---</v>
      </c>
      <c r="AK108" s="227" t="str">
        <f>VLOOKUP($B108,'[14]Storm Surge'!$B$7:$T$222,I$1,FALSE)</f>
        <v>---</v>
      </c>
      <c r="AL108" s="228" t="str">
        <f>VLOOKUP($B108,'[14]Storm Surge'!$B$7:$T$222,J$1,FALSE)</f>
        <v>---</v>
      </c>
      <c r="AM108" s="224" t="str">
        <f>VLOOKUP($B108,'[14]Storm Surge'!$B$7:$T$222,K$1,FALSE)</f>
        <v>---</v>
      </c>
      <c r="AN108" s="224" t="str">
        <f>VLOOKUP($B108,'[14]Storm Surge'!$B$7:$T$222,L$1,FALSE)</f>
        <v>---</v>
      </c>
      <c r="AO108" s="227" t="str">
        <f>VLOOKUP($B108,'[14]Storm Surge'!$B$7:$T$222,M$1,FALSE)</f>
        <v>---</v>
      </c>
      <c r="AP108" s="228" t="str">
        <f>VLOOKUP($B108,'[14]Storm Surge'!$B$7:$T$222,N$1,FALSE)</f>
        <v>---</v>
      </c>
      <c r="AQ108" s="224" t="str">
        <f>VLOOKUP($B108,'[14]Storm Surge'!$B$7:$T$222,O$1,FALSE)</f>
        <v>---</v>
      </c>
      <c r="AR108" s="224" t="str">
        <f>VLOOKUP($B108,'[14]Storm Surge'!$B$7:$T$222,P$1,FALSE)</f>
        <v>---</v>
      </c>
      <c r="AS108" s="227" t="str">
        <f>VLOOKUP($B108,'[14]Storm Surge'!$B$7:$T$222,Q$1,FALSE)</f>
        <v>---</v>
      </c>
      <c r="AT108" s="228" t="str">
        <f>VLOOKUP($B108,'[14]Storm Surge'!$B$7:$T$222,R$1,FALSE)</f>
        <v>---</v>
      </c>
      <c r="AU108" s="224" t="str">
        <f>VLOOKUP($B108,'[14]Storm Surge'!$B$7:$T$222,S$1,FALSE)</f>
        <v>---</v>
      </c>
      <c r="AV108" s="229" t="str">
        <f>VLOOKUP($B108,'[14]Storm Surge'!$B$7:$T$222,T$1,FALSE)</f>
        <v>---</v>
      </c>
      <c r="AW108" s="223" t="str">
        <f>VLOOKUP($B108,[14]Tsunami!$B$7:$T$222,G$1,FALSE)</f>
        <v>---</v>
      </c>
      <c r="AX108" s="224" t="str">
        <f>VLOOKUP($B108,[14]Tsunami!$B$7:$T$222,H$1,FALSE)</f>
        <v>---</v>
      </c>
      <c r="AY108" s="227" t="str">
        <f>VLOOKUP($B108,[14]Tsunami!$B$7:$T$222,I$1,FALSE)</f>
        <v>---</v>
      </c>
      <c r="AZ108" s="228" t="str">
        <f>VLOOKUP($B108,[14]Tsunami!$B$7:$T$222,J$1,FALSE)</f>
        <v>---</v>
      </c>
      <c r="BA108" s="224">
        <f>VLOOKUP($B108,[14]Tsunami!$B$7:$T$222,K$1,FALSE)</f>
        <v>0</v>
      </c>
      <c r="BB108" s="224">
        <f>VLOOKUP($B108,[14]Tsunami!$B$7:$T$222,L$1,FALSE)</f>
        <v>0</v>
      </c>
      <c r="BC108" s="227">
        <f>VLOOKUP($B108,[14]Tsunami!$B$7:$T$222,M$1,FALSE)</f>
        <v>0.18</v>
      </c>
      <c r="BD108" s="228">
        <f>VLOOKUP($B108,[14]Tsunami!$B$7:$T$222,N$1,FALSE)</f>
        <v>0.03</v>
      </c>
      <c r="BE108" s="224">
        <f>VLOOKUP($B108,[14]Tsunami!$B$7:$T$222,O$1,FALSE)</f>
        <v>0.71</v>
      </c>
      <c r="BF108" s="224">
        <f>VLOOKUP($B108,[14]Tsunami!$B$7:$T$222,P$1,FALSE)</f>
        <v>0.12</v>
      </c>
      <c r="BG108" s="227">
        <f>VLOOKUP($B108,[14]Tsunami!$B$7:$T$222,Q$1,FALSE)</f>
        <v>1.77</v>
      </c>
      <c r="BH108" s="228">
        <f>VLOOKUP($B108,[14]Tsunami!$B$7:$T$222,R$1,FALSE)</f>
        <v>0.3</v>
      </c>
      <c r="BI108" s="224">
        <f>VLOOKUP($B108,[14]Tsunami!$B$7:$T$222,S$1,FALSE)</f>
        <v>2.83</v>
      </c>
      <c r="BJ108" s="229">
        <f>VLOOKUP($B108,[14]Tsunami!$B$7:$T$222,T$1,FALSE)</f>
        <v>0.48</v>
      </c>
      <c r="BK108" s="230" t="str">
        <f>IFERROR(VLOOKUP($B108,[14]Flood!$B$7:$T$169,G$1,FALSE),"")</f>
        <v/>
      </c>
      <c r="BL108" s="231" t="str">
        <f>IFERROR(VLOOKUP($B108,[14]Flood!$B$7:$T$169,H$1,FALSE),"")</f>
        <v/>
      </c>
      <c r="BM108" s="232" t="str">
        <f>IFERROR(VLOOKUP($B108,[14]Flood!$B$7:$T$169,I$1,FALSE),"")</f>
        <v/>
      </c>
      <c r="BN108" s="233" t="str">
        <f>IFERROR(VLOOKUP($B108,[14]Flood!$B$7:$T$169,J$1,FALSE),"")</f>
        <v/>
      </c>
      <c r="BO108" s="231" t="str">
        <f>IFERROR(VLOOKUP($B108,[14]Flood!$B$7:$T$169,K$1,FALSE),"")</f>
        <v/>
      </c>
      <c r="BP108" s="231" t="str">
        <f>IFERROR(VLOOKUP($B108,[14]Flood!$B$7:$T$169,L$1,FALSE),"")</f>
        <v/>
      </c>
      <c r="BQ108" s="232" t="str">
        <f>IFERROR(VLOOKUP($B108,[14]Flood!$B$7:$T$169,M$1,FALSE),"")</f>
        <v/>
      </c>
      <c r="BR108" s="233" t="str">
        <f>IFERROR(VLOOKUP($B108,[14]Flood!$B$7:$T$169,N$1,FALSE),"")</f>
        <v/>
      </c>
      <c r="BS108" s="231" t="str">
        <f>IFERROR(VLOOKUP($B108,[14]Flood!$B$7:$T$169,O$1,FALSE),"")</f>
        <v/>
      </c>
      <c r="BT108" s="231" t="str">
        <f>IFERROR(VLOOKUP($B108,[14]Flood!$B$7:$T$169,P$1,FALSE),"")</f>
        <v/>
      </c>
      <c r="BU108" s="232" t="str">
        <f>IFERROR(VLOOKUP($B108,[14]Flood!$B$7:$T$169,Q$1,FALSE),"")</f>
        <v/>
      </c>
      <c r="BV108" s="233" t="str">
        <f>IFERROR(VLOOKUP($B108,[14]Flood!$B$7:$T$169,R$1,FALSE),"")</f>
        <v/>
      </c>
      <c r="BW108" s="231" t="str">
        <f>IFERROR(VLOOKUP($B108,[14]Flood!$B$7:$T$169,S$1,FALSE),"")</f>
        <v/>
      </c>
      <c r="BX108" s="234" t="str">
        <f>IFERROR(VLOOKUP($B108,[14]Flood!$B$7:$T$169,T$1,FALSE),"")</f>
        <v/>
      </c>
    </row>
    <row r="109" spans="1:76" s="119" customFormat="1" ht="14">
      <c r="A109" s="235" t="str">
        <f>'AAL mundo '!A136</f>
        <v>Middle East and North Africa</v>
      </c>
      <c r="B109" s="236" t="str">
        <f>'AAL mundo '!B136</f>
        <v>KWT</v>
      </c>
      <c r="C109" s="236" t="str">
        <f>'AAL mundo '!C136</f>
        <v>Kuwait</v>
      </c>
      <c r="D109" s="236" t="str">
        <f>'AAL mundo '!D136</f>
        <v/>
      </c>
      <c r="E109" s="237" t="str">
        <f>'AAL mundo '!E136</f>
        <v>High income: nonOECD</v>
      </c>
      <c r="F109" s="222">
        <f>'AAL mundo '!F136</f>
        <v>469418</v>
      </c>
      <c r="G109" s="223">
        <f>VLOOKUP($B109,[14]Earthquake!$B$7:$T$222,G$1,FALSE)</f>
        <v>262.57</v>
      </c>
      <c r="H109" s="224">
        <f>VLOOKUP($B109,[14]Earthquake!$B$7:$T$222,H$1,FALSE)</f>
        <v>0.06</v>
      </c>
      <c r="I109" s="227">
        <f>VLOOKUP($B109,[14]Earthquake!$B$7:$T$222,I$1,FALSE)</f>
        <v>512.22</v>
      </c>
      <c r="J109" s="228">
        <f>VLOOKUP($B109,[14]Earthquake!$B$7:$T$222,J$1,FALSE)</f>
        <v>0.11</v>
      </c>
      <c r="K109" s="224">
        <f>VLOOKUP($B109,[14]Earthquake!$B$7:$T$222,K$1,FALSE)</f>
        <v>1064.6199999999999</v>
      </c>
      <c r="L109" s="224">
        <f>VLOOKUP($B109,[14]Earthquake!$B$7:$T$222,L$1,FALSE)</f>
        <v>0.23</v>
      </c>
      <c r="M109" s="227">
        <f>VLOOKUP($B109,[14]Earthquake!$B$7:$T$222,M$1,FALSE)</f>
        <v>3249.73</v>
      </c>
      <c r="N109" s="228">
        <f>VLOOKUP($B109,[14]Earthquake!$B$7:$T$222,N$1,FALSE)</f>
        <v>0.69</v>
      </c>
      <c r="O109" s="224">
        <f>VLOOKUP($B109,[14]Earthquake!$B$7:$T$222,O$1,FALSE)</f>
        <v>7178.04</v>
      </c>
      <c r="P109" s="224">
        <f>VLOOKUP($B109,[14]Earthquake!$B$7:$T$222,P$1,FALSE)</f>
        <v>1.53</v>
      </c>
      <c r="Q109" s="227">
        <f>VLOOKUP($B109,[14]Earthquake!$B$7:$T$222,Q$1,FALSE)</f>
        <v>14059.72</v>
      </c>
      <c r="R109" s="228">
        <f>VLOOKUP($B109,[14]Earthquake!$B$7:$T$222,R$1,FALSE)</f>
        <v>3</v>
      </c>
      <c r="S109" s="224">
        <f>VLOOKUP($B109,[14]Earthquake!$B$7:$T$222,S$1,FALSE)</f>
        <v>19516.71</v>
      </c>
      <c r="T109" s="229">
        <f>VLOOKUP($B109,[14]Earthquake!$B$7:$T$222,T$1,FALSE)</f>
        <v>4.16</v>
      </c>
      <c r="U109" s="223" t="str">
        <f>VLOOKUP($B109,[14]Wind!$B$7:$T$222,G$1,FALSE)</f>
        <v>---</v>
      </c>
      <c r="V109" s="224" t="str">
        <f>VLOOKUP($B109,[14]Wind!$B$7:$T$222,H$1,FALSE)</f>
        <v>---</v>
      </c>
      <c r="W109" s="227" t="str">
        <f>VLOOKUP($B109,[14]Wind!$B$7:$T$222,I$1,FALSE)</f>
        <v>---</v>
      </c>
      <c r="X109" s="228" t="str">
        <f>VLOOKUP($B109,[14]Wind!$B$7:$T$222,J$1,FALSE)</f>
        <v>---</v>
      </c>
      <c r="Y109" s="224" t="str">
        <f>VLOOKUP($B109,[14]Wind!$B$7:$T$222,K$1,FALSE)</f>
        <v>---</v>
      </c>
      <c r="Z109" s="224" t="str">
        <f>VLOOKUP($B109,[14]Wind!$B$7:$T$222,L$1,FALSE)</f>
        <v>---</v>
      </c>
      <c r="AA109" s="227" t="str">
        <f>VLOOKUP($B109,[14]Wind!$B$7:$T$222,M$1,FALSE)</f>
        <v>---</v>
      </c>
      <c r="AB109" s="228" t="str">
        <f>VLOOKUP($B109,[14]Wind!$B$7:$T$222,N$1,FALSE)</f>
        <v>---</v>
      </c>
      <c r="AC109" s="224" t="str">
        <f>VLOOKUP($B109,[14]Wind!$B$7:$T$222,O$1,FALSE)</f>
        <v>---</v>
      </c>
      <c r="AD109" s="224" t="str">
        <f>VLOOKUP($B109,[14]Wind!$B$7:$T$222,P$1,FALSE)</f>
        <v>---</v>
      </c>
      <c r="AE109" s="227" t="str">
        <f>VLOOKUP($B109,[14]Wind!$B$7:$T$222,Q$1,FALSE)</f>
        <v>---</v>
      </c>
      <c r="AF109" s="228" t="str">
        <f>VLOOKUP($B109,[14]Wind!$B$7:$T$222,R$1,FALSE)</f>
        <v>---</v>
      </c>
      <c r="AG109" s="224" t="str">
        <f>VLOOKUP($B109,[14]Wind!$B$7:$T$222,S$1,FALSE)</f>
        <v>---</v>
      </c>
      <c r="AH109" s="229" t="str">
        <f>VLOOKUP($B109,[14]Wind!$B$7:$T$222,T$1,FALSE)</f>
        <v>---</v>
      </c>
      <c r="AI109" s="223" t="str">
        <f>VLOOKUP($B109,'[14]Storm Surge'!$B$7:$T$222,G$1,FALSE)</f>
        <v>---</v>
      </c>
      <c r="AJ109" s="224" t="str">
        <f>VLOOKUP($B109,'[14]Storm Surge'!$B$7:$T$222,H$1,FALSE)</f>
        <v>---</v>
      </c>
      <c r="AK109" s="227" t="str">
        <f>VLOOKUP($B109,'[14]Storm Surge'!$B$7:$T$222,I$1,FALSE)</f>
        <v>---</v>
      </c>
      <c r="AL109" s="228" t="str">
        <f>VLOOKUP($B109,'[14]Storm Surge'!$B$7:$T$222,J$1,FALSE)</f>
        <v>---</v>
      </c>
      <c r="AM109" s="224" t="str">
        <f>VLOOKUP($B109,'[14]Storm Surge'!$B$7:$T$222,K$1,FALSE)</f>
        <v>---</v>
      </c>
      <c r="AN109" s="224" t="str">
        <f>VLOOKUP($B109,'[14]Storm Surge'!$B$7:$T$222,L$1,FALSE)</f>
        <v>---</v>
      </c>
      <c r="AO109" s="227" t="str">
        <f>VLOOKUP($B109,'[14]Storm Surge'!$B$7:$T$222,M$1,FALSE)</f>
        <v>---</v>
      </c>
      <c r="AP109" s="228" t="str">
        <f>VLOOKUP($B109,'[14]Storm Surge'!$B$7:$T$222,N$1,FALSE)</f>
        <v>---</v>
      </c>
      <c r="AQ109" s="224" t="str">
        <f>VLOOKUP($B109,'[14]Storm Surge'!$B$7:$T$222,O$1,FALSE)</f>
        <v>---</v>
      </c>
      <c r="AR109" s="224" t="str">
        <f>VLOOKUP($B109,'[14]Storm Surge'!$B$7:$T$222,P$1,FALSE)</f>
        <v>---</v>
      </c>
      <c r="AS109" s="227" t="str">
        <f>VLOOKUP($B109,'[14]Storm Surge'!$B$7:$T$222,Q$1,FALSE)</f>
        <v>---</v>
      </c>
      <c r="AT109" s="228" t="str">
        <f>VLOOKUP($B109,'[14]Storm Surge'!$B$7:$T$222,R$1,FALSE)</f>
        <v>---</v>
      </c>
      <c r="AU109" s="224" t="str">
        <f>VLOOKUP($B109,'[14]Storm Surge'!$B$7:$T$222,S$1,FALSE)</f>
        <v>---</v>
      </c>
      <c r="AV109" s="229" t="str">
        <f>VLOOKUP($B109,'[14]Storm Surge'!$B$7:$T$222,T$1,FALSE)</f>
        <v>---</v>
      </c>
      <c r="AW109" s="223" t="str">
        <f>VLOOKUP($B109,[14]Tsunami!$B$7:$T$222,G$1,FALSE)</f>
        <v>---</v>
      </c>
      <c r="AX109" s="224" t="str">
        <f>VLOOKUP($B109,[14]Tsunami!$B$7:$T$222,H$1,FALSE)</f>
        <v>---</v>
      </c>
      <c r="AY109" s="227" t="str">
        <f>VLOOKUP($B109,[14]Tsunami!$B$7:$T$222,I$1,FALSE)</f>
        <v>---</v>
      </c>
      <c r="AZ109" s="228" t="str">
        <f>VLOOKUP($B109,[14]Tsunami!$B$7:$T$222,J$1,FALSE)</f>
        <v>---</v>
      </c>
      <c r="BA109" s="224" t="str">
        <f>VLOOKUP($B109,[14]Tsunami!$B$7:$T$222,K$1,FALSE)</f>
        <v>---</v>
      </c>
      <c r="BB109" s="224" t="str">
        <f>VLOOKUP($B109,[14]Tsunami!$B$7:$T$222,L$1,FALSE)</f>
        <v>---</v>
      </c>
      <c r="BC109" s="227" t="str">
        <f>VLOOKUP($B109,[14]Tsunami!$B$7:$T$222,M$1,FALSE)</f>
        <v>---</v>
      </c>
      <c r="BD109" s="228" t="str">
        <f>VLOOKUP($B109,[14]Tsunami!$B$7:$T$222,N$1,FALSE)</f>
        <v>---</v>
      </c>
      <c r="BE109" s="224" t="str">
        <f>VLOOKUP($B109,[14]Tsunami!$B$7:$T$222,O$1,FALSE)</f>
        <v>---</v>
      </c>
      <c r="BF109" s="224" t="str">
        <f>VLOOKUP($B109,[14]Tsunami!$B$7:$T$222,P$1,FALSE)</f>
        <v>---</v>
      </c>
      <c r="BG109" s="227" t="str">
        <f>VLOOKUP($B109,[14]Tsunami!$B$7:$T$222,Q$1,FALSE)</f>
        <v>---</v>
      </c>
      <c r="BH109" s="228" t="str">
        <f>VLOOKUP($B109,[14]Tsunami!$B$7:$T$222,R$1,FALSE)</f>
        <v>---</v>
      </c>
      <c r="BI109" s="224" t="str">
        <f>VLOOKUP($B109,[14]Tsunami!$B$7:$T$222,S$1,FALSE)</f>
        <v>---</v>
      </c>
      <c r="BJ109" s="229" t="str">
        <f>VLOOKUP($B109,[14]Tsunami!$B$7:$T$222,T$1,FALSE)</f>
        <v>---</v>
      </c>
      <c r="BK109" s="230">
        <f>IFERROR(VLOOKUP($B109,[14]Flood!$B$7:$T$169,G$1,FALSE),"")</f>
        <v>3.25152259035533</v>
      </c>
      <c r="BL109" s="231">
        <f>IFERROR(VLOOKUP($B109,[14]Flood!$B$7:$T$169,H$1,FALSE),"")</f>
        <v>6.9267105018455406E-4</v>
      </c>
      <c r="BM109" s="232">
        <f>IFERROR(VLOOKUP($B109,[14]Flood!$B$7:$T$169,I$1,FALSE),"")</f>
        <v>10.73550792835821</v>
      </c>
      <c r="BN109" s="233">
        <f>IFERROR(VLOOKUP($B109,[14]Flood!$B$7:$T$169,J$1,FALSE),"")</f>
        <v>2.2869825887286408E-3</v>
      </c>
      <c r="BO109" s="231">
        <f>IFERROR(VLOOKUP($B109,[14]Flood!$B$7:$T$169,K$1,FALSE),"")</f>
        <v>15.13266260804769</v>
      </c>
      <c r="BP109" s="231">
        <f>IFERROR(VLOOKUP($B109,[14]Flood!$B$7:$T$169,L$1,FALSE),"")</f>
        <v>3.2237073584838443E-3</v>
      </c>
      <c r="BQ109" s="232">
        <f>IFERROR(VLOOKUP($B109,[14]Flood!$B$7:$T$169,M$1,FALSE),"")</f>
        <v>33.91988292125172</v>
      </c>
      <c r="BR109" s="233">
        <f>IFERROR(VLOOKUP($B109,[14]Flood!$B$7:$T$169,N$1,FALSE),"")</f>
        <v>7.2259442375988397E-3</v>
      </c>
      <c r="BS109" s="231">
        <f>IFERROR(VLOOKUP($B109,[14]Flood!$B$7:$T$169,O$1,FALSE),"")</f>
        <v>43.248069959926013</v>
      </c>
      <c r="BT109" s="231">
        <f>IFERROR(VLOOKUP($B109,[14]Flood!$B$7:$T$169,P$1,FALSE),"")</f>
        <v>9.2131256065864572E-3</v>
      </c>
      <c r="BU109" s="232">
        <f>IFERROR(VLOOKUP($B109,[14]Flood!$B$7:$T$169,Q$1,FALSE),"")</f>
        <v>58.130552228915661</v>
      </c>
      <c r="BV109" s="233">
        <f>IFERROR(VLOOKUP($B109,[14]Flood!$B$7:$T$169,R$1,FALSE),"")</f>
        <v>1.2383537109551755E-2</v>
      </c>
      <c r="BW109" s="231">
        <f>IFERROR(VLOOKUP($B109,[14]Flood!$B$7:$T$169,S$1,FALSE),"")</f>
        <v>76.166422900593474</v>
      </c>
      <c r="BX109" s="234">
        <f>IFERROR(VLOOKUP($B109,[14]Flood!$B$7:$T$169,T$1,FALSE),"")</f>
        <v>1.6225714161066145E-2</v>
      </c>
    </row>
    <row r="110" spans="1:76" s="119" customFormat="1" ht="14">
      <c r="A110" s="235" t="str">
        <f>'AAL mundo '!A137</f>
        <v>Europe and Central Asia</v>
      </c>
      <c r="B110" s="236" t="str">
        <f>'AAL mundo '!B137</f>
        <v>KGZ</v>
      </c>
      <c r="C110" s="236" t="str">
        <f>'AAL mundo '!C137</f>
        <v>Kyrgyzstan</v>
      </c>
      <c r="D110" s="236" t="str">
        <f>'AAL mundo '!D137</f>
        <v/>
      </c>
      <c r="E110" s="237" t="str">
        <f>'AAL mundo '!E137</f>
        <v>Lower middle income</v>
      </c>
      <c r="F110" s="222">
        <f>'AAL mundo '!F137</f>
        <v>18466.599999999999</v>
      </c>
      <c r="G110" s="223">
        <f>VLOOKUP($B110,[14]Earthquake!$B$7:$T$222,G$1,FALSE)</f>
        <v>172.05</v>
      </c>
      <c r="H110" s="224">
        <f>VLOOKUP($B110,[14]Earthquake!$B$7:$T$222,H$1,FALSE)</f>
        <v>0.93</v>
      </c>
      <c r="I110" s="227">
        <f>VLOOKUP($B110,[14]Earthquake!$B$7:$T$222,I$1,FALSE)</f>
        <v>362.27</v>
      </c>
      <c r="J110" s="228">
        <f>VLOOKUP($B110,[14]Earthquake!$B$7:$T$222,J$1,FALSE)</f>
        <v>1.96</v>
      </c>
      <c r="K110" s="224">
        <f>VLOOKUP($B110,[14]Earthquake!$B$7:$T$222,K$1,FALSE)</f>
        <v>579.26</v>
      </c>
      <c r="L110" s="224">
        <f>VLOOKUP($B110,[14]Earthquake!$B$7:$T$222,L$1,FALSE)</f>
        <v>3.14</v>
      </c>
      <c r="M110" s="227">
        <f>VLOOKUP($B110,[14]Earthquake!$B$7:$T$222,M$1,FALSE)</f>
        <v>952.43</v>
      </c>
      <c r="N110" s="228">
        <f>VLOOKUP($B110,[14]Earthquake!$B$7:$T$222,N$1,FALSE)</f>
        <v>5.16</v>
      </c>
      <c r="O110" s="224">
        <f>VLOOKUP($B110,[14]Earthquake!$B$7:$T$222,O$1,FALSE)</f>
        <v>1270.3800000000001</v>
      </c>
      <c r="P110" s="224">
        <f>VLOOKUP($B110,[14]Earthquake!$B$7:$T$222,P$1,FALSE)</f>
        <v>6.88</v>
      </c>
      <c r="Q110" s="227">
        <f>VLOOKUP($B110,[14]Earthquake!$B$7:$T$222,Q$1,FALSE)</f>
        <v>1624.58</v>
      </c>
      <c r="R110" s="228">
        <f>VLOOKUP($B110,[14]Earthquake!$B$7:$T$222,R$1,FALSE)</f>
        <v>8.8000000000000007</v>
      </c>
      <c r="S110" s="224">
        <f>VLOOKUP($B110,[14]Earthquake!$B$7:$T$222,S$1,FALSE)</f>
        <v>1777.7</v>
      </c>
      <c r="T110" s="229">
        <f>VLOOKUP($B110,[14]Earthquake!$B$7:$T$222,T$1,FALSE)</f>
        <v>9.6300000000000008</v>
      </c>
      <c r="U110" s="223" t="str">
        <f>VLOOKUP($B110,[14]Wind!$B$7:$T$222,G$1,FALSE)</f>
        <v>---</v>
      </c>
      <c r="V110" s="224" t="str">
        <f>VLOOKUP($B110,[14]Wind!$B$7:$T$222,H$1,FALSE)</f>
        <v>---</v>
      </c>
      <c r="W110" s="227" t="str">
        <f>VLOOKUP($B110,[14]Wind!$B$7:$T$222,I$1,FALSE)</f>
        <v>---</v>
      </c>
      <c r="X110" s="228" t="str">
        <f>VLOOKUP($B110,[14]Wind!$B$7:$T$222,J$1,FALSE)</f>
        <v>---</v>
      </c>
      <c r="Y110" s="224" t="str">
        <f>VLOOKUP($B110,[14]Wind!$B$7:$T$222,K$1,FALSE)</f>
        <v>---</v>
      </c>
      <c r="Z110" s="224" t="str">
        <f>VLOOKUP($B110,[14]Wind!$B$7:$T$222,L$1,FALSE)</f>
        <v>---</v>
      </c>
      <c r="AA110" s="227" t="str">
        <f>VLOOKUP($B110,[14]Wind!$B$7:$T$222,M$1,FALSE)</f>
        <v>---</v>
      </c>
      <c r="AB110" s="228" t="str">
        <f>VLOOKUP($B110,[14]Wind!$B$7:$T$222,N$1,FALSE)</f>
        <v>---</v>
      </c>
      <c r="AC110" s="224" t="str">
        <f>VLOOKUP($B110,[14]Wind!$B$7:$T$222,O$1,FALSE)</f>
        <v>---</v>
      </c>
      <c r="AD110" s="224" t="str">
        <f>VLOOKUP($B110,[14]Wind!$B$7:$T$222,P$1,FALSE)</f>
        <v>---</v>
      </c>
      <c r="AE110" s="227" t="str">
        <f>VLOOKUP($B110,[14]Wind!$B$7:$T$222,Q$1,FALSE)</f>
        <v>---</v>
      </c>
      <c r="AF110" s="228" t="str">
        <f>VLOOKUP($B110,[14]Wind!$B$7:$T$222,R$1,FALSE)</f>
        <v>---</v>
      </c>
      <c r="AG110" s="224" t="str">
        <f>VLOOKUP($B110,[14]Wind!$B$7:$T$222,S$1,FALSE)</f>
        <v>---</v>
      </c>
      <c r="AH110" s="229" t="str">
        <f>VLOOKUP($B110,[14]Wind!$B$7:$T$222,T$1,FALSE)</f>
        <v>---</v>
      </c>
      <c r="AI110" s="223" t="str">
        <f>VLOOKUP($B110,'[14]Storm Surge'!$B$7:$T$222,G$1,FALSE)</f>
        <v>---</v>
      </c>
      <c r="AJ110" s="224" t="str">
        <f>VLOOKUP($B110,'[14]Storm Surge'!$B$7:$T$222,H$1,FALSE)</f>
        <v>---</v>
      </c>
      <c r="AK110" s="227" t="str">
        <f>VLOOKUP($B110,'[14]Storm Surge'!$B$7:$T$222,I$1,FALSE)</f>
        <v>---</v>
      </c>
      <c r="AL110" s="228" t="str">
        <f>VLOOKUP($B110,'[14]Storm Surge'!$B$7:$T$222,J$1,FALSE)</f>
        <v>---</v>
      </c>
      <c r="AM110" s="224" t="str">
        <f>VLOOKUP($B110,'[14]Storm Surge'!$B$7:$T$222,K$1,FALSE)</f>
        <v>---</v>
      </c>
      <c r="AN110" s="224" t="str">
        <f>VLOOKUP($B110,'[14]Storm Surge'!$B$7:$T$222,L$1,FALSE)</f>
        <v>---</v>
      </c>
      <c r="AO110" s="227" t="str">
        <f>VLOOKUP($B110,'[14]Storm Surge'!$B$7:$T$222,M$1,FALSE)</f>
        <v>---</v>
      </c>
      <c r="AP110" s="228" t="str">
        <f>VLOOKUP($B110,'[14]Storm Surge'!$B$7:$T$222,N$1,FALSE)</f>
        <v>---</v>
      </c>
      <c r="AQ110" s="224" t="str">
        <f>VLOOKUP($B110,'[14]Storm Surge'!$B$7:$T$222,O$1,FALSE)</f>
        <v>---</v>
      </c>
      <c r="AR110" s="224" t="str">
        <f>VLOOKUP($B110,'[14]Storm Surge'!$B$7:$T$222,P$1,FALSE)</f>
        <v>---</v>
      </c>
      <c r="AS110" s="227" t="str">
        <f>VLOOKUP($B110,'[14]Storm Surge'!$B$7:$T$222,Q$1,FALSE)</f>
        <v>---</v>
      </c>
      <c r="AT110" s="228" t="str">
        <f>VLOOKUP($B110,'[14]Storm Surge'!$B$7:$T$222,R$1,FALSE)</f>
        <v>---</v>
      </c>
      <c r="AU110" s="224" t="str">
        <f>VLOOKUP($B110,'[14]Storm Surge'!$B$7:$T$222,S$1,FALSE)</f>
        <v>---</v>
      </c>
      <c r="AV110" s="229" t="str">
        <f>VLOOKUP($B110,'[14]Storm Surge'!$B$7:$T$222,T$1,FALSE)</f>
        <v>---</v>
      </c>
      <c r="AW110" s="223" t="str">
        <f>VLOOKUP($B110,[14]Tsunami!$B$7:$T$222,G$1,FALSE)</f>
        <v>---</v>
      </c>
      <c r="AX110" s="224" t="str">
        <f>VLOOKUP($B110,[14]Tsunami!$B$7:$T$222,H$1,FALSE)</f>
        <v>---</v>
      </c>
      <c r="AY110" s="227" t="str">
        <f>VLOOKUP($B110,[14]Tsunami!$B$7:$T$222,I$1,FALSE)</f>
        <v>---</v>
      </c>
      <c r="AZ110" s="228" t="str">
        <f>VLOOKUP($B110,[14]Tsunami!$B$7:$T$222,J$1,FALSE)</f>
        <v>---</v>
      </c>
      <c r="BA110" s="224" t="str">
        <f>VLOOKUP($B110,[14]Tsunami!$B$7:$T$222,K$1,FALSE)</f>
        <v>---</v>
      </c>
      <c r="BB110" s="224" t="str">
        <f>VLOOKUP($B110,[14]Tsunami!$B$7:$T$222,L$1,FALSE)</f>
        <v>---</v>
      </c>
      <c r="BC110" s="227" t="str">
        <f>VLOOKUP($B110,[14]Tsunami!$B$7:$T$222,M$1,FALSE)</f>
        <v>---</v>
      </c>
      <c r="BD110" s="228" t="str">
        <f>VLOOKUP($B110,[14]Tsunami!$B$7:$T$222,N$1,FALSE)</f>
        <v>---</v>
      </c>
      <c r="BE110" s="224" t="str">
        <f>VLOOKUP($B110,[14]Tsunami!$B$7:$T$222,O$1,FALSE)</f>
        <v>---</v>
      </c>
      <c r="BF110" s="224" t="str">
        <f>VLOOKUP($B110,[14]Tsunami!$B$7:$T$222,P$1,FALSE)</f>
        <v>---</v>
      </c>
      <c r="BG110" s="227" t="str">
        <f>VLOOKUP($B110,[14]Tsunami!$B$7:$T$222,Q$1,FALSE)</f>
        <v>---</v>
      </c>
      <c r="BH110" s="228" t="str">
        <f>VLOOKUP($B110,[14]Tsunami!$B$7:$T$222,R$1,FALSE)</f>
        <v>---</v>
      </c>
      <c r="BI110" s="224" t="str">
        <f>VLOOKUP($B110,[14]Tsunami!$B$7:$T$222,S$1,FALSE)</f>
        <v>---</v>
      </c>
      <c r="BJ110" s="229" t="str">
        <f>VLOOKUP($B110,[14]Tsunami!$B$7:$T$222,T$1,FALSE)</f>
        <v>---</v>
      </c>
      <c r="BK110" s="230">
        <f>IFERROR(VLOOKUP($B110,[14]Flood!$B$7:$T$169,G$1,FALSE),"")</f>
        <v>236.65306557377053</v>
      </c>
      <c r="BL110" s="231">
        <f>IFERROR(VLOOKUP($B110,[14]Flood!$B$7:$T$169,H$1,FALSE),"")</f>
        <v>1.2815194219497392</v>
      </c>
      <c r="BM110" s="232">
        <f>IFERROR(VLOOKUP($B110,[14]Flood!$B$7:$T$169,I$1,FALSE),"")</f>
        <v>500.00686363053239</v>
      </c>
      <c r="BN110" s="233">
        <f>IFERROR(VLOOKUP($B110,[14]Flood!$B$7:$T$169,J$1,FALSE),"")</f>
        <v>2.7076281699421245</v>
      </c>
      <c r="BO110" s="231">
        <f>IFERROR(VLOOKUP($B110,[14]Flood!$B$7:$T$169,K$1,FALSE),"")</f>
        <v>600.28017964442154</v>
      </c>
      <c r="BP110" s="231">
        <f>IFERROR(VLOOKUP($B110,[14]Flood!$B$7:$T$169,L$1,FALSE),"")</f>
        <v>3.2506264263287314</v>
      </c>
      <c r="BQ110" s="232">
        <f>IFERROR(VLOOKUP($B110,[14]Flood!$B$7:$T$169,M$1,FALSE),"")</f>
        <v>717.83426817165014</v>
      </c>
      <c r="BR110" s="233">
        <f>IFERROR(VLOOKUP($B110,[14]Flood!$B$7:$T$169,N$1,FALSE),"")</f>
        <v>3.8872032110494095</v>
      </c>
      <c r="BS110" s="231">
        <f>IFERROR(VLOOKUP($B110,[14]Flood!$B$7:$T$169,O$1,FALSE),"")</f>
        <v>770.13949302065464</v>
      </c>
      <c r="BT110" s="231">
        <f>IFERROR(VLOOKUP($B110,[14]Flood!$B$7:$T$169,P$1,FALSE),"")</f>
        <v>4.1704455233808861</v>
      </c>
      <c r="BU110" s="232">
        <f>IFERROR(VLOOKUP($B110,[14]Flood!$B$7:$T$169,Q$1,FALSE),"")</f>
        <v>874.74994271866376</v>
      </c>
      <c r="BV110" s="233">
        <f>IFERROR(VLOOKUP($B110,[14]Flood!$B$7:$T$169,R$1,FALSE),"")</f>
        <v>4.7369301480438404</v>
      </c>
      <c r="BW110" s="231">
        <f>IFERROR(VLOOKUP($B110,[14]Flood!$B$7:$T$169,S$1,FALSE),"")</f>
        <v>923.01165207542977</v>
      </c>
      <c r="BX110" s="234">
        <f>IFERROR(VLOOKUP($B110,[14]Flood!$B$7:$T$169,T$1,FALSE),"")</f>
        <v>4.9982760880477723</v>
      </c>
    </row>
    <row r="111" spans="1:76" s="119" customFormat="1" ht="14">
      <c r="A111" s="235" t="str">
        <f>'AAL mundo '!A138</f>
        <v>East Asia and the Pacific</v>
      </c>
      <c r="B111" s="236" t="str">
        <f>'AAL mundo '!B138</f>
        <v>LAO</v>
      </c>
      <c r="C111" s="236" t="str">
        <f>'AAL mundo '!C138</f>
        <v>Lao People's Democratic Republic</v>
      </c>
      <c r="D111" s="236" t="str">
        <f>'AAL mundo '!D138</f>
        <v/>
      </c>
      <c r="E111" s="237" t="str">
        <f>'AAL mundo '!E138</f>
        <v>Lower middle income</v>
      </c>
      <c r="F111" s="222">
        <f>'AAL mundo '!F138</f>
        <v>21925.599999999999</v>
      </c>
      <c r="G111" s="223">
        <f>VLOOKUP($B111,[14]Earthquake!$B$7:$T$222,G$1,FALSE)</f>
        <v>16.34</v>
      </c>
      <c r="H111" s="224">
        <f>VLOOKUP($B111,[14]Earthquake!$B$7:$T$222,H$1,FALSE)</f>
        <v>7.0000000000000007E-2</v>
      </c>
      <c r="I111" s="227">
        <f>VLOOKUP($B111,[14]Earthquake!$B$7:$T$222,I$1,FALSE)</f>
        <v>41.11</v>
      </c>
      <c r="J111" s="228">
        <f>VLOOKUP($B111,[14]Earthquake!$B$7:$T$222,J$1,FALSE)</f>
        <v>0.19</v>
      </c>
      <c r="K111" s="224">
        <f>VLOOKUP($B111,[14]Earthquake!$B$7:$T$222,K$1,FALSE)</f>
        <v>76.5</v>
      </c>
      <c r="L111" s="224">
        <f>VLOOKUP($B111,[14]Earthquake!$B$7:$T$222,L$1,FALSE)</f>
        <v>0.35</v>
      </c>
      <c r="M111" s="227">
        <f>VLOOKUP($B111,[14]Earthquake!$B$7:$T$222,M$1,FALSE)</f>
        <v>160.22</v>
      </c>
      <c r="N111" s="228">
        <f>VLOOKUP($B111,[14]Earthquake!$B$7:$T$222,N$1,FALSE)</f>
        <v>0.73</v>
      </c>
      <c r="O111" s="224">
        <f>VLOOKUP($B111,[14]Earthquake!$B$7:$T$222,O$1,FALSE)</f>
        <v>259.29000000000002</v>
      </c>
      <c r="P111" s="224">
        <f>VLOOKUP($B111,[14]Earthquake!$B$7:$T$222,P$1,FALSE)</f>
        <v>1.18</v>
      </c>
      <c r="Q111" s="227">
        <f>VLOOKUP($B111,[14]Earthquake!$B$7:$T$222,Q$1,FALSE)</f>
        <v>390.37</v>
      </c>
      <c r="R111" s="228">
        <f>VLOOKUP($B111,[14]Earthquake!$B$7:$T$222,R$1,FALSE)</f>
        <v>1.78</v>
      </c>
      <c r="S111" s="224">
        <f>VLOOKUP($B111,[14]Earthquake!$B$7:$T$222,S$1,FALSE)</f>
        <v>486.4</v>
      </c>
      <c r="T111" s="229">
        <f>VLOOKUP($B111,[14]Earthquake!$B$7:$T$222,T$1,FALSE)</f>
        <v>2.2200000000000002</v>
      </c>
      <c r="U111" s="223">
        <f>VLOOKUP($B111,[14]Wind!$B$7:$T$222,G$1,FALSE)</f>
        <v>2.52</v>
      </c>
      <c r="V111" s="224">
        <f>VLOOKUP($B111,[14]Wind!$B$7:$T$222,H$1,FALSE)</f>
        <v>0.01</v>
      </c>
      <c r="W111" s="227">
        <f>VLOOKUP($B111,[14]Wind!$B$7:$T$222,I$1,FALSE)</f>
        <v>4.25</v>
      </c>
      <c r="X111" s="228">
        <f>VLOOKUP($B111,[14]Wind!$B$7:$T$222,J$1,FALSE)</f>
        <v>0.02</v>
      </c>
      <c r="Y111" s="224">
        <f>VLOOKUP($B111,[14]Wind!$B$7:$T$222,K$1,FALSE)</f>
        <v>5.18</v>
      </c>
      <c r="Z111" s="224">
        <f>VLOOKUP($B111,[14]Wind!$B$7:$T$222,L$1,FALSE)</f>
        <v>0.02</v>
      </c>
      <c r="AA111" s="227">
        <f>VLOOKUP($B111,[14]Wind!$B$7:$T$222,M$1,FALSE)</f>
        <v>6.26</v>
      </c>
      <c r="AB111" s="228">
        <f>VLOOKUP($B111,[14]Wind!$B$7:$T$222,N$1,FALSE)</f>
        <v>0.03</v>
      </c>
      <c r="AC111" s="224">
        <f>VLOOKUP($B111,[14]Wind!$B$7:$T$222,O$1,FALSE)</f>
        <v>7.44</v>
      </c>
      <c r="AD111" s="224">
        <f>VLOOKUP($B111,[14]Wind!$B$7:$T$222,P$1,FALSE)</f>
        <v>0.03</v>
      </c>
      <c r="AE111" s="227">
        <f>VLOOKUP($B111,[14]Wind!$B$7:$T$222,Q$1,FALSE)</f>
        <v>7.84</v>
      </c>
      <c r="AF111" s="228">
        <f>VLOOKUP($B111,[14]Wind!$B$7:$T$222,R$1,FALSE)</f>
        <v>0.04</v>
      </c>
      <c r="AG111" s="224">
        <f>VLOOKUP($B111,[14]Wind!$B$7:$T$222,S$1,FALSE)</f>
        <v>8.23</v>
      </c>
      <c r="AH111" s="229">
        <f>VLOOKUP($B111,[14]Wind!$B$7:$T$222,T$1,FALSE)</f>
        <v>0.04</v>
      </c>
      <c r="AI111" s="223" t="str">
        <f>VLOOKUP($B111,'[14]Storm Surge'!$B$7:$T$222,G$1,FALSE)</f>
        <v>---</v>
      </c>
      <c r="AJ111" s="224" t="str">
        <f>VLOOKUP($B111,'[14]Storm Surge'!$B$7:$T$222,H$1,FALSE)</f>
        <v>---</v>
      </c>
      <c r="AK111" s="227" t="str">
        <f>VLOOKUP($B111,'[14]Storm Surge'!$B$7:$T$222,I$1,FALSE)</f>
        <v>---</v>
      </c>
      <c r="AL111" s="228" t="str">
        <f>VLOOKUP($B111,'[14]Storm Surge'!$B$7:$T$222,J$1,FALSE)</f>
        <v>---</v>
      </c>
      <c r="AM111" s="224" t="str">
        <f>VLOOKUP($B111,'[14]Storm Surge'!$B$7:$T$222,K$1,FALSE)</f>
        <v>---</v>
      </c>
      <c r="AN111" s="224" t="str">
        <f>VLOOKUP($B111,'[14]Storm Surge'!$B$7:$T$222,L$1,FALSE)</f>
        <v>---</v>
      </c>
      <c r="AO111" s="227" t="str">
        <f>VLOOKUP($B111,'[14]Storm Surge'!$B$7:$T$222,M$1,FALSE)</f>
        <v>---</v>
      </c>
      <c r="AP111" s="228" t="str">
        <f>VLOOKUP($B111,'[14]Storm Surge'!$B$7:$T$222,N$1,FALSE)</f>
        <v>---</v>
      </c>
      <c r="AQ111" s="224" t="str">
        <f>VLOOKUP($B111,'[14]Storm Surge'!$B$7:$T$222,O$1,FALSE)</f>
        <v>---</v>
      </c>
      <c r="AR111" s="224" t="str">
        <f>VLOOKUP($B111,'[14]Storm Surge'!$B$7:$T$222,P$1,FALSE)</f>
        <v>---</v>
      </c>
      <c r="AS111" s="227" t="str">
        <f>VLOOKUP($B111,'[14]Storm Surge'!$B$7:$T$222,Q$1,FALSE)</f>
        <v>---</v>
      </c>
      <c r="AT111" s="228" t="str">
        <f>VLOOKUP($B111,'[14]Storm Surge'!$B$7:$T$222,R$1,FALSE)</f>
        <v>---</v>
      </c>
      <c r="AU111" s="224" t="str">
        <f>VLOOKUP($B111,'[14]Storm Surge'!$B$7:$T$222,S$1,FALSE)</f>
        <v>---</v>
      </c>
      <c r="AV111" s="229" t="str">
        <f>VLOOKUP($B111,'[14]Storm Surge'!$B$7:$T$222,T$1,FALSE)</f>
        <v>---</v>
      </c>
      <c r="AW111" s="223" t="str">
        <f>VLOOKUP($B111,[14]Tsunami!$B$7:$T$222,G$1,FALSE)</f>
        <v>---</v>
      </c>
      <c r="AX111" s="224" t="str">
        <f>VLOOKUP($B111,[14]Tsunami!$B$7:$T$222,H$1,FALSE)</f>
        <v>---</v>
      </c>
      <c r="AY111" s="227" t="str">
        <f>VLOOKUP($B111,[14]Tsunami!$B$7:$T$222,I$1,FALSE)</f>
        <v>---</v>
      </c>
      <c r="AZ111" s="228" t="str">
        <f>VLOOKUP($B111,[14]Tsunami!$B$7:$T$222,J$1,FALSE)</f>
        <v>---</v>
      </c>
      <c r="BA111" s="224" t="str">
        <f>VLOOKUP($B111,[14]Tsunami!$B$7:$T$222,K$1,FALSE)</f>
        <v>---</v>
      </c>
      <c r="BB111" s="224" t="str">
        <f>VLOOKUP($B111,[14]Tsunami!$B$7:$T$222,L$1,FALSE)</f>
        <v>---</v>
      </c>
      <c r="BC111" s="227" t="str">
        <f>VLOOKUP($B111,[14]Tsunami!$B$7:$T$222,M$1,FALSE)</f>
        <v>---</v>
      </c>
      <c r="BD111" s="228" t="str">
        <f>VLOOKUP($B111,[14]Tsunami!$B$7:$T$222,N$1,FALSE)</f>
        <v>---</v>
      </c>
      <c r="BE111" s="224" t="str">
        <f>VLOOKUP($B111,[14]Tsunami!$B$7:$T$222,O$1,FALSE)</f>
        <v>---</v>
      </c>
      <c r="BF111" s="224" t="str">
        <f>VLOOKUP($B111,[14]Tsunami!$B$7:$T$222,P$1,FALSE)</f>
        <v>---</v>
      </c>
      <c r="BG111" s="227" t="str">
        <f>VLOOKUP($B111,[14]Tsunami!$B$7:$T$222,Q$1,FALSE)</f>
        <v>---</v>
      </c>
      <c r="BH111" s="228" t="str">
        <f>VLOOKUP($B111,[14]Tsunami!$B$7:$T$222,R$1,FALSE)</f>
        <v>---</v>
      </c>
      <c r="BI111" s="224" t="str">
        <f>VLOOKUP($B111,[14]Tsunami!$B$7:$T$222,S$1,FALSE)</f>
        <v>---</v>
      </c>
      <c r="BJ111" s="229" t="str">
        <f>VLOOKUP($B111,[14]Tsunami!$B$7:$T$222,T$1,FALSE)</f>
        <v>---</v>
      </c>
      <c r="BK111" s="230">
        <f>IFERROR(VLOOKUP($B111,[14]Flood!$B$7:$T$169,G$1,FALSE),"")</f>
        <v>1250.8720367534456</v>
      </c>
      <c r="BL111" s="231">
        <f>IFERROR(VLOOKUP($B111,[14]Flood!$B$7:$T$169,H$1,FALSE),"")</f>
        <v>5.705075513342603</v>
      </c>
      <c r="BM111" s="232">
        <f>IFERROR(VLOOKUP($B111,[14]Flood!$B$7:$T$169,I$1,FALSE),"")</f>
        <v>1725.8823891708969</v>
      </c>
      <c r="BN111" s="233">
        <f>IFERROR(VLOOKUP($B111,[14]Flood!$B$7:$T$169,J$1,FALSE),"")</f>
        <v>7.8715400680980085</v>
      </c>
      <c r="BO111" s="231">
        <f>IFERROR(VLOOKUP($B111,[14]Flood!$B$7:$T$169,K$1,FALSE),"")</f>
        <v>2011.1269433568259</v>
      </c>
      <c r="BP111" s="231">
        <f>IFERROR(VLOOKUP($B111,[14]Flood!$B$7:$T$169,L$1,FALSE),"")</f>
        <v>9.1725058532346946</v>
      </c>
      <c r="BQ111" s="232">
        <f>IFERROR(VLOOKUP($B111,[14]Flood!$B$7:$T$169,M$1,FALSE),"")</f>
        <v>2471.8143565648656</v>
      </c>
      <c r="BR111" s="233">
        <f>IFERROR(VLOOKUP($B111,[14]Flood!$B$7:$T$169,N$1,FALSE),"")</f>
        <v>11.273645220951153</v>
      </c>
      <c r="BS111" s="231">
        <f>IFERROR(VLOOKUP($B111,[14]Flood!$B$7:$T$169,O$1,FALSE),"")</f>
        <v>2600.3497368218887</v>
      </c>
      <c r="BT111" s="231">
        <f>IFERROR(VLOOKUP($B111,[14]Flood!$B$7:$T$169,P$1,FALSE),"")</f>
        <v>11.859879487092206</v>
      </c>
      <c r="BU111" s="232">
        <f>IFERROR(VLOOKUP($B111,[14]Flood!$B$7:$T$169,Q$1,FALSE),"")</f>
        <v>2781.2224023756057</v>
      </c>
      <c r="BV111" s="233">
        <f>IFERROR(VLOOKUP($B111,[14]Flood!$B$7:$T$169,R$1,FALSE),"")</f>
        <v>12.684817758125689</v>
      </c>
      <c r="BW111" s="231">
        <f>IFERROR(VLOOKUP($B111,[14]Flood!$B$7:$T$169,S$1,FALSE),"")</f>
        <v>2962.0950679293228</v>
      </c>
      <c r="BX111" s="234">
        <f>IFERROR(VLOOKUP($B111,[14]Flood!$B$7:$T$169,T$1,FALSE),"")</f>
        <v>13.509756029159171</v>
      </c>
    </row>
    <row r="112" spans="1:76" s="119" customFormat="1" ht="14">
      <c r="A112" s="235" t="str">
        <f>'AAL mundo '!A139</f>
        <v>Europe and Central Asia</v>
      </c>
      <c r="B112" s="236" t="str">
        <f>'AAL mundo '!B139</f>
        <v>LVA</v>
      </c>
      <c r="C112" s="236" t="str">
        <f>'AAL mundo '!C139</f>
        <v>Latvia</v>
      </c>
      <c r="D112" s="236" t="str">
        <f>'AAL mundo '!D139</f>
        <v/>
      </c>
      <c r="E112" s="237" t="str">
        <f>'AAL mundo '!E139</f>
        <v>High income: nonOECD</v>
      </c>
      <c r="F112" s="222">
        <f>'AAL mundo '!F139</f>
        <v>95608.8</v>
      </c>
      <c r="G112" s="223" t="str">
        <f>VLOOKUP($B112,[14]Earthquake!$B$7:$T$222,G$1,FALSE)</f>
        <v>---</v>
      </c>
      <c r="H112" s="224" t="str">
        <f>VLOOKUP($B112,[14]Earthquake!$B$7:$T$222,H$1,FALSE)</f>
        <v>---</v>
      </c>
      <c r="I112" s="227" t="str">
        <f>VLOOKUP($B112,[14]Earthquake!$B$7:$T$222,I$1,FALSE)</f>
        <v>---</v>
      </c>
      <c r="J112" s="228" t="str">
        <f>VLOOKUP($B112,[14]Earthquake!$B$7:$T$222,J$1,FALSE)</f>
        <v>---</v>
      </c>
      <c r="K112" s="224" t="str">
        <f>VLOOKUP($B112,[14]Earthquake!$B$7:$T$222,K$1,FALSE)</f>
        <v>---</v>
      </c>
      <c r="L112" s="224" t="str">
        <f>VLOOKUP($B112,[14]Earthquake!$B$7:$T$222,L$1,FALSE)</f>
        <v>---</v>
      </c>
      <c r="M112" s="227" t="str">
        <f>VLOOKUP($B112,[14]Earthquake!$B$7:$T$222,M$1,FALSE)</f>
        <v>---</v>
      </c>
      <c r="N112" s="228" t="str">
        <f>VLOOKUP($B112,[14]Earthquake!$B$7:$T$222,N$1,FALSE)</f>
        <v>---</v>
      </c>
      <c r="O112" s="224" t="str">
        <f>VLOOKUP($B112,[14]Earthquake!$B$7:$T$222,O$1,FALSE)</f>
        <v>---</v>
      </c>
      <c r="P112" s="224" t="str">
        <f>VLOOKUP($B112,[14]Earthquake!$B$7:$T$222,P$1,FALSE)</f>
        <v>---</v>
      </c>
      <c r="Q112" s="227" t="str">
        <f>VLOOKUP($B112,[14]Earthquake!$B$7:$T$222,Q$1,FALSE)</f>
        <v>---</v>
      </c>
      <c r="R112" s="228" t="str">
        <f>VLOOKUP($B112,[14]Earthquake!$B$7:$T$222,R$1,FALSE)</f>
        <v>---</v>
      </c>
      <c r="S112" s="224" t="str">
        <f>VLOOKUP($B112,[14]Earthquake!$B$7:$T$222,S$1,FALSE)</f>
        <v>---</v>
      </c>
      <c r="T112" s="229" t="str">
        <f>VLOOKUP($B112,[14]Earthquake!$B$7:$T$222,T$1,FALSE)</f>
        <v>---</v>
      </c>
      <c r="U112" s="223" t="str">
        <f>VLOOKUP($B112,[14]Wind!$B$7:$T$222,G$1,FALSE)</f>
        <v>---</v>
      </c>
      <c r="V112" s="224" t="str">
        <f>VLOOKUP($B112,[14]Wind!$B$7:$T$222,H$1,FALSE)</f>
        <v>---</v>
      </c>
      <c r="W112" s="227" t="str">
        <f>VLOOKUP($B112,[14]Wind!$B$7:$T$222,I$1,FALSE)</f>
        <v>---</v>
      </c>
      <c r="X112" s="228" t="str">
        <f>VLOOKUP($B112,[14]Wind!$B$7:$T$222,J$1,FALSE)</f>
        <v>---</v>
      </c>
      <c r="Y112" s="224" t="str">
        <f>VLOOKUP($B112,[14]Wind!$B$7:$T$222,K$1,FALSE)</f>
        <v>---</v>
      </c>
      <c r="Z112" s="224" t="str">
        <f>VLOOKUP($B112,[14]Wind!$B$7:$T$222,L$1,FALSE)</f>
        <v>---</v>
      </c>
      <c r="AA112" s="227" t="str">
        <f>VLOOKUP($B112,[14]Wind!$B$7:$T$222,M$1,FALSE)</f>
        <v>---</v>
      </c>
      <c r="AB112" s="228" t="str">
        <f>VLOOKUP($B112,[14]Wind!$B$7:$T$222,N$1,FALSE)</f>
        <v>---</v>
      </c>
      <c r="AC112" s="224" t="str">
        <f>VLOOKUP($B112,[14]Wind!$B$7:$T$222,O$1,FALSE)</f>
        <v>---</v>
      </c>
      <c r="AD112" s="224" t="str">
        <f>VLOOKUP($B112,[14]Wind!$B$7:$T$222,P$1,FALSE)</f>
        <v>---</v>
      </c>
      <c r="AE112" s="227" t="str">
        <f>VLOOKUP($B112,[14]Wind!$B$7:$T$222,Q$1,FALSE)</f>
        <v>---</v>
      </c>
      <c r="AF112" s="228" t="str">
        <f>VLOOKUP($B112,[14]Wind!$B$7:$T$222,R$1,FALSE)</f>
        <v>---</v>
      </c>
      <c r="AG112" s="224" t="str">
        <f>VLOOKUP($B112,[14]Wind!$B$7:$T$222,S$1,FALSE)</f>
        <v>---</v>
      </c>
      <c r="AH112" s="229" t="str">
        <f>VLOOKUP($B112,[14]Wind!$B$7:$T$222,T$1,FALSE)</f>
        <v>---</v>
      </c>
      <c r="AI112" s="223" t="str">
        <f>VLOOKUP($B112,'[14]Storm Surge'!$B$7:$T$222,G$1,FALSE)</f>
        <v>---</v>
      </c>
      <c r="AJ112" s="224" t="str">
        <f>VLOOKUP($B112,'[14]Storm Surge'!$B$7:$T$222,H$1,FALSE)</f>
        <v>---</v>
      </c>
      <c r="AK112" s="227" t="str">
        <f>VLOOKUP($B112,'[14]Storm Surge'!$B$7:$T$222,I$1,FALSE)</f>
        <v>---</v>
      </c>
      <c r="AL112" s="228" t="str">
        <f>VLOOKUP($B112,'[14]Storm Surge'!$B$7:$T$222,J$1,FALSE)</f>
        <v>---</v>
      </c>
      <c r="AM112" s="224" t="str">
        <f>VLOOKUP($B112,'[14]Storm Surge'!$B$7:$T$222,K$1,FALSE)</f>
        <v>---</v>
      </c>
      <c r="AN112" s="224" t="str">
        <f>VLOOKUP($B112,'[14]Storm Surge'!$B$7:$T$222,L$1,FALSE)</f>
        <v>---</v>
      </c>
      <c r="AO112" s="227" t="str">
        <f>VLOOKUP($B112,'[14]Storm Surge'!$B$7:$T$222,M$1,FALSE)</f>
        <v>---</v>
      </c>
      <c r="AP112" s="228" t="str">
        <f>VLOOKUP($B112,'[14]Storm Surge'!$B$7:$T$222,N$1,FALSE)</f>
        <v>---</v>
      </c>
      <c r="AQ112" s="224" t="str">
        <f>VLOOKUP($B112,'[14]Storm Surge'!$B$7:$T$222,O$1,FALSE)</f>
        <v>---</v>
      </c>
      <c r="AR112" s="224" t="str">
        <f>VLOOKUP($B112,'[14]Storm Surge'!$B$7:$T$222,P$1,FALSE)</f>
        <v>---</v>
      </c>
      <c r="AS112" s="227" t="str">
        <f>VLOOKUP($B112,'[14]Storm Surge'!$B$7:$T$222,Q$1,FALSE)</f>
        <v>---</v>
      </c>
      <c r="AT112" s="228" t="str">
        <f>VLOOKUP($B112,'[14]Storm Surge'!$B$7:$T$222,R$1,FALSE)</f>
        <v>---</v>
      </c>
      <c r="AU112" s="224" t="str">
        <f>VLOOKUP($B112,'[14]Storm Surge'!$B$7:$T$222,S$1,FALSE)</f>
        <v>---</v>
      </c>
      <c r="AV112" s="229" t="str">
        <f>VLOOKUP($B112,'[14]Storm Surge'!$B$7:$T$222,T$1,FALSE)</f>
        <v>---</v>
      </c>
      <c r="AW112" s="223" t="str">
        <f>VLOOKUP($B112,[14]Tsunami!$B$7:$T$222,G$1,FALSE)</f>
        <v>---</v>
      </c>
      <c r="AX112" s="224" t="str">
        <f>VLOOKUP($B112,[14]Tsunami!$B$7:$T$222,H$1,FALSE)</f>
        <v>---</v>
      </c>
      <c r="AY112" s="227" t="str">
        <f>VLOOKUP($B112,[14]Tsunami!$B$7:$T$222,I$1,FALSE)</f>
        <v>---</v>
      </c>
      <c r="AZ112" s="228" t="str">
        <f>VLOOKUP($B112,[14]Tsunami!$B$7:$T$222,J$1,FALSE)</f>
        <v>---</v>
      </c>
      <c r="BA112" s="224" t="str">
        <f>VLOOKUP($B112,[14]Tsunami!$B$7:$T$222,K$1,FALSE)</f>
        <v>---</v>
      </c>
      <c r="BB112" s="224" t="str">
        <f>VLOOKUP($B112,[14]Tsunami!$B$7:$T$222,L$1,FALSE)</f>
        <v>---</v>
      </c>
      <c r="BC112" s="227" t="str">
        <f>VLOOKUP($B112,[14]Tsunami!$B$7:$T$222,M$1,FALSE)</f>
        <v>---</v>
      </c>
      <c r="BD112" s="228" t="str">
        <f>VLOOKUP($B112,[14]Tsunami!$B$7:$T$222,N$1,FALSE)</f>
        <v>---</v>
      </c>
      <c r="BE112" s="224" t="str">
        <f>VLOOKUP($B112,[14]Tsunami!$B$7:$T$222,O$1,FALSE)</f>
        <v>---</v>
      </c>
      <c r="BF112" s="224" t="str">
        <f>VLOOKUP($B112,[14]Tsunami!$B$7:$T$222,P$1,FALSE)</f>
        <v>---</v>
      </c>
      <c r="BG112" s="227" t="str">
        <f>VLOOKUP($B112,[14]Tsunami!$B$7:$T$222,Q$1,FALSE)</f>
        <v>---</v>
      </c>
      <c r="BH112" s="228" t="str">
        <f>VLOOKUP($B112,[14]Tsunami!$B$7:$T$222,R$1,FALSE)</f>
        <v>---</v>
      </c>
      <c r="BI112" s="224" t="str">
        <f>VLOOKUP($B112,[14]Tsunami!$B$7:$T$222,S$1,FALSE)</f>
        <v>---</v>
      </c>
      <c r="BJ112" s="229" t="str">
        <f>VLOOKUP($B112,[14]Tsunami!$B$7:$T$222,T$1,FALSE)</f>
        <v>---</v>
      </c>
      <c r="BK112" s="230">
        <f>IFERROR(VLOOKUP($B112,[14]Flood!$B$7:$T$169,G$1,FALSE),"")</f>
        <v>832.01056512261573</v>
      </c>
      <c r="BL112" s="231">
        <f>IFERROR(VLOOKUP($B112,[14]Flood!$B$7:$T$169,H$1,FALSE),"")</f>
        <v>0.87022383412679138</v>
      </c>
      <c r="BM112" s="232">
        <f>IFERROR(VLOOKUP($B112,[14]Flood!$B$7:$T$169,I$1,FALSE),"")</f>
        <v>1964.0049098712448</v>
      </c>
      <c r="BN112" s="233">
        <f>IFERROR(VLOOKUP($B112,[14]Flood!$B$7:$T$169,J$1,FALSE),"")</f>
        <v>2.0542093508874126</v>
      </c>
      <c r="BO112" s="231">
        <f>IFERROR(VLOOKUP($B112,[14]Flood!$B$7:$T$169,K$1,FALSE),"")</f>
        <v>3323.3982368421052</v>
      </c>
      <c r="BP112" s="231">
        <f>IFERROR(VLOOKUP($B112,[14]Flood!$B$7:$T$169,L$1,FALSE),"")</f>
        <v>3.4760380183017725</v>
      </c>
      <c r="BQ112" s="232">
        <f>IFERROR(VLOOKUP($B112,[14]Flood!$B$7:$T$169,M$1,FALSE),"")</f>
        <v>4852.9785665306126</v>
      </c>
      <c r="BR112" s="233">
        <f>IFERROR(VLOOKUP($B112,[14]Flood!$B$7:$T$169,N$1,FALSE),"")</f>
        <v>5.0758701777771638</v>
      </c>
      <c r="BS112" s="231">
        <f>IFERROR(VLOOKUP($B112,[14]Flood!$B$7:$T$169,O$1,FALSE),"")</f>
        <v>5834.2901942857143</v>
      </c>
      <c r="BT112" s="231">
        <f>IFERROR(VLOOKUP($B112,[14]Flood!$B$7:$T$169,P$1,FALSE),"")</f>
        <v>6.1022522971585396</v>
      </c>
      <c r="BU112" s="232">
        <f>IFERROR(VLOOKUP($B112,[14]Flood!$B$7:$T$169,Q$1,FALSE),"")</f>
        <v>6524.2923638473812</v>
      </c>
      <c r="BV112" s="233">
        <f>IFERROR(VLOOKUP($B112,[14]Flood!$B$7:$T$169,R$1,FALSE),"")</f>
        <v>6.8239454567439202</v>
      </c>
      <c r="BW112" s="231">
        <f>IFERROR(VLOOKUP($B112,[14]Flood!$B$7:$T$169,S$1,FALSE),"")</f>
        <v>7052.2229647468448</v>
      </c>
      <c r="BX112" s="234">
        <f>IFERROR(VLOOKUP($B112,[14]Flood!$B$7:$T$169,T$1,FALSE),"")</f>
        <v>7.3761232906875156</v>
      </c>
    </row>
    <row r="113" spans="1:76" s="119" customFormat="1" ht="14">
      <c r="A113" s="235" t="str">
        <f>'AAL mundo '!A140</f>
        <v>Middle East and North Africa</v>
      </c>
      <c r="B113" s="236" t="str">
        <f>'AAL mundo '!B140</f>
        <v>LBN</v>
      </c>
      <c r="C113" s="236" t="str">
        <f>'AAL mundo '!C140</f>
        <v>Lebanon</v>
      </c>
      <c r="D113" s="236" t="str">
        <f>'AAL mundo '!D140</f>
        <v/>
      </c>
      <c r="E113" s="237" t="str">
        <f>'AAL mundo '!E140</f>
        <v>Upper middle income</v>
      </c>
      <c r="F113" s="222">
        <f>'AAL mundo '!F140</f>
        <v>207724</v>
      </c>
      <c r="G113" s="223">
        <f>VLOOKUP($B113,[14]Earthquake!$B$7:$T$222,G$1,FALSE)</f>
        <v>189.82</v>
      </c>
      <c r="H113" s="224">
        <f>VLOOKUP($B113,[14]Earthquake!$B$7:$T$222,H$1,FALSE)</f>
        <v>0.09</v>
      </c>
      <c r="I113" s="227">
        <f>VLOOKUP($B113,[14]Earthquake!$B$7:$T$222,I$1,FALSE)</f>
        <v>648.08000000000004</v>
      </c>
      <c r="J113" s="228">
        <f>VLOOKUP($B113,[14]Earthquake!$B$7:$T$222,J$1,FALSE)</f>
        <v>0.31</v>
      </c>
      <c r="K113" s="224">
        <f>VLOOKUP($B113,[14]Earthquake!$B$7:$T$222,K$1,FALSE)</f>
        <v>1728.54</v>
      </c>
      <c r="L113" s="224">
        <f>VLOOKUP($B113,[14]Earthquake!$B$7:$T$222,L$1,FALSE)</f>
        <v>0.83</v>
      </c>
      <c r="M113" s="227">
        <f>VLOOKUP($B113,[14]Earthquake!$B$7:$T$222,M$1,FALSE)</f>
        <v>4917.75</v>
      </c>
      <c r="N113" s="228">
        <f>VLOOKUP($B113,[14]Earthquake!$B$7:$T$222,N$1,FALSE)</f>
        <v>2.37</v>
      </c>
      <c r="O113" s="224">
        <f>VLOOKUP($B113,[14]Earthquake!$B$7:$T$222,O$1,FALSE)</f>
        <v>9166.7999999999993</v>
      </c>
      <c r="P113" s="224">
        <f>VLOOKUP($B113,[14]Earthquake!$B$7:$T$222,P$1,FALSE)</f>
        <v>4.41</v>
      </c>
      <c r="Q113" s="227">
        <f>VLOOKUP($B113,[14]Earthquake!$B$7:$T$222,Q$1,FALSE)</f>
        <v>15097.14</v>
      </c>
      <c r="R113" s="228">
        <f>VLOOKUP($B113,[14]Earthquake!$B$7:$T$222,R$1,FALSE)</f>
        <v>7.27</v>
      </c>
      <c r="S113" s="224">
        <f>VLOOKUP($B113,[14]Earthquake!$B$7:$T$222,S$1,FALSE)</f>
        <v>19284.96</v>
      </c>
      <c r="T113" s="229">
        <f>VLOOKUP($B113,[14]Earthquake!$B$7:$T$222,T$1,FALSE)</f>
        <v>9.2799999999999994</v>
      </c>
      <c r="U113" s="223" t="str">
        <f>VLOOKUP($B113,[14]Wind!$B$7:$T$222,G$1,FALSE)</f>
        <v>---</v>
      </c>
      <c r="V113" s="224" t="str">
        <f>VLOOKUP($B113,[14]Wind!$B$7:$T$222,H$1,FALSE)</f>
        <v>---</v>
      </c>
      <c r="W113" s="227" t="str">
        <f>VLOOKUP($B113,[14]Wind!$B$7:$T$222,I$1,FALSE)</f>
        <v>---</v>
      </c>
      <c r="X113" s="228" t="str">
        <f>VLOOKUP($B113,[14]Wind!$B$7:$T$222,J$1,FALSE)</f>
        <v>---</v>
      </c>
      <c r="Y113" s="224" t="str">
        <f>VLOOKUP($B113,[14]Wind!$B$7:$T$222,K$1,FALSE)</f>
        <v>---</v>
      </c>
      <c r="Z113" s="224" t="str">
        <f>VLOOKUP($B113,[14]Wind!$B$7:$T$222,L$1,FALSE)</f>
        <v>---</v>
      </c>
      <c r="AA113" s="227" t="str">
        <f>VLOOKUP($B113,[14]Wind!$B$7:$T$222,M$1,FALSE)</f>
        <v>---</v>
      </c>
      <c r="AB113" s="228" t="str">
        <f>VLOOKUP($B113,[14]Wind!$B$7:$T$222,N$1,FALSE)</f>
        <v>---</v>
      </c>
      <c r="AC113" s="224" t="str">
        <f>VLOOKUP($B113,[14]Wind!$B$7:$T$222,O$1,FALSE)</f>
        <v>---</v>
      </c>
      <c r="AD113" s="224" t="str">
        <f>VLOOKUP($B113,[14]Wind!$B$7:$T$222,P$1,FALSE)</f>
        <v>---</v>
      </c>
      <c r="AE113" s="227" t="str">
        <f>VLOOKUP($B113,[14]Wind!$B$7:$T$222,Q$1,FALSE)</f>
        <v>---</v>
      </c>
      <c r="AF113" s="228" t="str">
        <f>VLOOKUP($B113,[14]Wind!$B$7:$T$222,R$1,FALSE)</f>
        <v>---</v>
      </c>
      <c r="AG113" s="224" t="str">
        <f>VLOOKUP($B113,[14]Wind!$B$7:$T$222,S$1,FALSE)</f>
        <v>---</v>
      </c>
      <c r="AH113" s="229" t="str">
        <f>VLOOKUP($B113,[14]Wind!$B$7:$T$222,T$1,FALSE)</f>
        <v>---</v>
      </c>
      <c r="AI113" s="223" t="str">
        <f>VLOOKUP($B113,'[14]Storm Surge'!$B$7:$T$222,G$1,FALSE)</f>
        <v>---</v>
      </c>
      <c r="AJ113" s="224" t="str">
        <f>VLOOKUP($B113,'[14]Storm Surge'!$B$7:$T$222,H$1,FALSE)</f>
        <v>---</v>
      </c>
      <c r="AK113" s="227" t="str">
        <f>VLOOKUP($B113,'[14]Storm Surge'!$B$7:$T$222,I$1,FALSE)</f>
        <v>---</v>
      </c>
      <c r="AL113" s="228" t="str">
        <f>VLOOKUP($B113,'[14]Storm Surge'!$B$7:$T$222,J$1,FALSE)</f>
        <v>---</v>
      </c>
      <c r="AM113" s="224" t="str">
        <f>VLOOKUP($B113,'[14]Storm Surge'!$B$7:$T$222,K$1,FALSE)</f>
        <v>---</v>
      </c>
      <c r="AN113" s="224" t="str">
        <f>VLOOKUP($B113,'[14]Storm Surge'!$B$7:$T$222,L$1,FALSE)</f>
        <v>---</v>
      </c>
      <c r="AO113" s="227" t="str">
        <f>VLOOKUP($B113,'[14]Storm Surge'!$B$7:$T$222,M$1,FALSE)</f>
        <v>---</v>
      </c>
      <c r="AP113" s="228" t="str">
        <f>VLOOKUP($B113,'[14]Storm Surge'!$B$7:$T$222,N$1,FALSE)</f>
        <v>---</v>
      </c>
      <c r="AQ113" s="224" t="str">
        <f>VLOOKUP($B113,'[14]Storm Surge'!$B$7:$T$222,O$1,FALSE)</f>
        <v>---</v>
      </c>
      <c r="AR113" s="224" t="str">
        <f>VLOOKUP($B113,'[14]Storm Surge'!$B$7:$T$222,P$1,FALSE)</f>
        <v>---</v>
      </c>
      <c r="AS113" s="227" t="str">
        <f>VLOOKUP($B113,'[14]Storm Surge'!$B$7:$T$222,Q$1,FALSE)</f>
        <v>---</v>
      </c>
      <c r="AT113" s="228" t="str">
        <f>VLOOKUP($B113,'[14]Storm Surge'!$B$7:$T$222,R$1,FALSE)</f>
        <v>---</v>
      </c>
      <c r="AU113" s="224" t="str">
        <f>VLOOKUP($B113,'[14]Storm Surge'!$B$7:$T$222,S$1,FALSE)</f>
        <v>---</v>
      </c>
      <c r="AV113" s="229" t="str">
        <f>VLOOKUP($B113,'[14]Storm Surge'!$B$7:$T$222,T$1,FALSE)</f>
        <v>---</v>
      </c>
      <c r="AW113" s="223" t="str">
        <f>VLOOKUP($B113,[14]Tsunami!$B$7:$T$222,G$1,FALSE)</f>
        <v>---</v>
      </c>
      <c r="AX113" s="224" t="str">
        <f>VLOOKUP($B113,[14]Tsunami!$B$7:$T$222,H$1,FALSE)</f>
        <v>---</v>
      </c>
      <c r="AY113" s="227" t="str">
        <f>VLOOKUP($B113,[14]Tsunami!$B$7:$T$222,I$1,FALSE)</f>
        <v>---</v>
      </c>
      <c r="AZ113" s="228" t="str">
        <f>VLOOKUP($B113,[14]Tsunami!$B$7:$T$222,J$1,FALSE)</f>
        <v>---</v>
      </c>
      <c r="BA113" s="224" t="str">
        <f>VLOOKUP($B113,[14]Tsunami!$B$7:$T$222,K$1,FALSE)</f>
        <v>---</v>
      </c>
      <c r="BB113" s="224" t="str">
        <f>VLOOKUP($B113,[14]Tsunami!$B$7:$T$222,L$1,FALSE)</f>
        <v>---</v>
      </c>
      <c r="BC113" s="227" t="str">
        <f>VLOOKUP($B113,[14]Tsunami!$B$7:$T$222,M$1,FALSE)</f>
        <v>---</v>
      </c>
      <c r="BD113" s="228" t="str">
        <f>VLOOKUP($B113,[14]Tsunami!$B$7:$T$222,N$1,FALSE)</f>
        <v>---</v>
      </c>
      <c r="BE113" s="224">
        <f>VLOOKUP($B113,[14]Tsunami!$B$7:$T$222,O$1,FALSE)</f>
        <v>17.52</v>
      </c>
      <c r="BF113" s="224">
        <f>VLOOKUP($B113,[14]Tsunami!$B$7:$T$222,P$1,FALSE)</f>
        <v>0.01</v>
      </c>
      <c r="BG113" s="227">
        <f>VLOOKUP($B113,[14]Tsunami!$B$7:$T$222,Q$1,FALSE)</f>
        <v>358.97</v>
      </c>
      <c r="BH113" s="228">
        <f>VLOOKUP($B113,[14]Tsunami!$B$7:$T$222,R$1,FALSE)</f>
        <v>0.17</v>
      </c>
      <c r="BI113" s="224">
        <f>VLOOKUP($B113,[14]Tsunami!$B$7:$T$222,S$1,FALSE)</f>
        <v>944</v>
      </c>
      <c r="BJ113" s="229">
        <f>VLOOKUP($B113,[14]Tsunami!$B$7:$T$222,T$1,FALSE)</f>
        <v>0.45</v>
      </c>
      <c r="BK113" s="230">
        <f>IFERROR(VLOOKUP($B113,[14]Flood!$B$7:$T$169,G$1,FALSE),"")</f>
        <v>0.53506716481081074</v>
      </c>
      <c r="BL113" s="231">
        <f>IFERROR(VLOOKUP($B113,[14]Flood!$B$7:$T$169,H$1,FALSE),"")</f>
        <v>2.5758562554678842E-4</v>
      </c>
      <c r="BM113" s="232">
        <f>IFERROR(VLOOKUP($B113,[14]Flood!$B$7:$T$169,I$1,FALSE),"")</f>
        <v>53.932628682673588</v>
      </c>
      <c r="BN113" s="233">
        <f>IFERROR(VLOOKUP($B113,[14]Flood!$B$7:$T$169,J$1,FALSE),"")</f>
        <v>2.5963600105271222E-2</v>
      </c>
      <c r="BO113" s="231">
        <f>IFERROR(VLOOKUP($B113,[14]Flood!$B$7:$T$169,K$1,FALSE),"")</f>
        <v>68.924311111111109</v>
      </c>
      <c r="BP113" s="231">
        <f>IFERROR(VLOOKUP($B113,[14]Flood!$B$7:$T$169,L$1,FALSE),"")</f>
        <v>3.3180716292345182E-2</v>
      </c>
      <c r="BQ113" s="232">
        <f>IFERROR(VLOOKUP($B113,[14]Flood!$B$7:$T$169,M$1,FALSE),"")</f>
        <v>198.46651923749562</v>
      </c>
      <c r="BR113" s="233">
        <f>IFERROR(VLOOKUP($B113,[14]Flood!$B$7:$T$169,N$1,FALSE),"")</f>
        <v>9.5543374495722991E-2</v>
      </c>
      <c r="BS113" s="231">
        <f>IFERROR(VLOOKUP($B113,[14]Flood!$B$7:$T$169,O$1,FALSE),"")</f>
        <v>228.01203963414633</v>
      </c>
      <c r="BT113" s="231">
        <f>IFERROR(VLOOKUP($B113,[14]Flood!$B$7:$T$169,P$1,FALSE),"")</f>
        <v>0.10976682503425041</v>
      </c>
      <c r="BU113" s="232">
        <f>IFERROR(VLOOKUP($B113,[14]Flood!$B$7:$T$169,Q$1,FALSE),"")</f>
        <v>286.94822632550773</v>
      </c>
      <c r="BV113" s="233">
        <f>IFERROR(VLOOKUP($B113,[14]Flood!$B$7:$T$169,R$1,FALSE),"")</f>
        <v>0.13813917810436335</v>
      </c>
      <c r="BW113" s="231">
        <f>IFERROR(VLOOKUP($B113,[14]Flood!$B$7:$T$169,S$1,FALSE),"")</f>
        <v>367.4235593879668</v>
      </c>
      <c r="BX113" s="234">
        <f>IFERROR(VLOOKUP($B113,[14]Flood!$B$7:$T$169,T$1,FALSE),"")</f>
        <v>0.17688064902850262</v>
      </c>
    </row>
    <row r="114" spans="1:76" s="119" customFormat="1" ht="14">
      <c r="A114" s="235" t="str">
        <f>'AAL mundo '!A141</f>
        <v>Sub-Saharan Africa</v>
      </c>
      <c r="B114" s="236" t="str">
        <f>'AAL mundo '!B141</f>
        <v>LSO</v>
      </c>
      <c r="C114" s="236" t="str">
        <f>'AAL mundo '!C141</f>
        <v>Lesotho</v>
      </c>
      <c r="D114" s="236" t="str">
        <f>'AAL mundo '!D141</f>
        <v/>
      </c>
      <c r="E114" s="237" t="str">
        <f>'AAL mundo '!E141</f>
        <v>Lower middle income</v>
      </c>
      <c r="F114" s="222">
        <f>'AAL mundo '!F141</f>
        <v>17938</v>
      </c>
      <c r="G114" s="223">
        <f>VLOOKUP($B114,[14]Earthquake!$B$7:$T$222,G$1,FALSE)</f>
        <v>35.15</v>
      </c>
      <c r="H114" s="224">
        <f>VLOOKUP($B114,[14]Earthquake!$B$7:$T$222,H$1,FALSE)</f>
        <v>0.2</v>
      </c>
      <c r="I114" s="227">
        <f>VLOOKUP($B114,[14]Earthquake!$B$7:$T$222,I$1,FALSE)</f>
        <v>88.11</v>
      </c>
      <c r="J114" s="228">
        <f>VLOOKUP($B114,[14]Earthquake!$B$7:$T$222,J$1,FALSE)</f>
        <v>0.49</v>
      </c>
      <c r="K114" s="224">
        <f>VLOOKUP($B114,[14]Earthquake!$B$7:$T$222,K$1,FALSE)</f>
        <v>177.88</v>
      </c>
      <c r="L114" s="224">
        <f>VLOOKUP($B114,[14]Earthquake!$B$7:$T$222,L$1,FALSE)</f>
        <v>0.99</v>
      </c>
      <c r="M114" s="227">
        <f>VLOOKUP($B114,[14]Earthquake!$B$7:$T$222,M$1,FALSE)</f>
        <v>404.94</v>
      </c>
      <c r="N114" s="228">
        <f>VLOOKUP($B114,[14]Earthquake!$B$7:$T$222,N$1,FALSE)</f>
        <v>2.2599999999999998</v>
      </c>
      <c r="O114" s="224">
        <f>VLOOKUP($B114,[14]Earthquake!$B$7:$T$222,O$1,FALSE)</f>
        <v>696.13</v>
      </c>
      <c r="P114" s="224">
        <f>VLOOKUP($B114,[14]Earthquake!$B$7:$T$222,P$1,FALSE)</f>
        <v>3.88</v>
      </c>
      <c r="Q114" s="227">
        <f>VLOOKUP($B114,[14]Earthquake!$B$7:$T$222,Q$1,FALSE)</f>
        <v>1099.58</v>
      </c>
      <c r="R114" s="228">
        <f>VLOOKUP($B114,[14]Earthquake!$B$7:$T$222,R$1,FALSE)</f>
        <v>6.13</v>
      </c>
      <c r="S114" s="224">
        <f>VLOOKUP($B114,[14]Earthquake!$B$7:$T$222,S$1,FALSE)</f>
        <v>1371.56</v>
      </c>
      <c r="T114" s="229">
        <f>VLOOKUP($B114,[14]Earthquake!$B$7:$T$222,T$1,FALSE)</f>
        <v>7.65</v>
      </c>
      <c r="U114" s="223" t="str">
        <f>VLOOKUP($B114,[14]Wind!$B$7:$T$222,G$1,FALSE)</f>
        <v>---</v>
      </c>
      <c r="V114" s="224" t="str">
        <f>VLOOKUP($B114,[14]Wind!$B$7:$T$222,H$1,FALSE)</f>
        <v>---</v>
      </c>
      <c r="W114" s="227" t="str">
        <f>VLOOKUP($B114,[14]Wind!$B$7:$T$222,I$1,FALSE)</f>
        <v>---</v>
      </c>
      <c r="X114" s="228" t="str">
        <f>VLOOKUP($B114,[14]Wind!$B$7:$T$222,J$1,FALSE)</f>
        <v>---</v>
      </c>
      <c r="Y114" s="224" t="str">
        <f>VLOOKUP($B114,[14]Wind!$B$7:$T$222,K$1,FALSE)</f>
        <v>---</v>
      </c>
      <c r="Z114" s="224" t="str">
        <f>VLOOKUP($B114,[14]Wind!$B$7:$T$222,L$1,FALSE)</f>
        <v>---</v>
      </c>
      <c r="AA114" s="227" t="str">
        <f>VLOOKUP($B114,[14]Wind!$B$7:$T$222,M$1,FALSE)</f>
        <v>---</v>
      </c>
      <c r="AB114" s="228" t="str">
        <f>VLOOKUP($B114,[14]Wind!$B$7:$T$222,N$1,FALSE)</f>
        <v>---</v>
      </c>
      <c r="AC114" s="224" t="str">
        <f>VLOOKUP($B114,[14]Wind!$B$7:$T$222,O$1,FALSE)</f>
        <v>---</v>
      </c>
      <c r="AD114" s="224" t="str">
        <f>VLOOKUP($B114,[14]Wind!$B$7:$T$222,P$1,FALSE)</f>
        <v>---</v>
      </c>
      <c r="AE114" s="227" t="str">
        <f>VLOOKUP($B114,[14]Wind!$B$7:$T$222,Q$1,FALSE)</f>
        <v>---</v>
      </c>
      <c r="AF114" s="228" t="str">
        <f>VLOOKUP($B114,[14]Wind!$B$7:$T$222,R$1,FALSE)</f>
        <v>---</v>
      </c>
      <c r="AG114" s="224" t="str">
        <f>VLOOKUP($B114,[14]Wind!$B$7:$T$222,S$1,FALSE)</f>
        <v>---</v>
      </c>
      <c r="AH114" s="229" t="str">
        <f>VLOOKUP($B114,[14]Wind!$B$7:$T$222,T$1,FALSE)</f>
        <v>---</v>
      </c>
      <c r="AI114" s="223" t="str">
        <f>VLOOKUP($B114,'[14]Storm Surge'!$B$7:$T$222,G$1,FALSE)</f>
        <v>---</v>
      </c>
      <c r="AJ114" s="224" t="str">
        <f>VLOOKUP($B114,'[14]Storm Surge'!$B$7:$T$222,H$1,FALSE)</f>
        <v>---</v>
      </c>
      <c r="AK114" s="227" t="str">
        <f>VLOOKUP($B114,'[14]Storm Surge'!$B$7:$T$222,I$1,FALSE)</f>
        <v>---</v>
      </c>
      <c r="AL114" s="228" t="str">
        <f>VLOOKUP($B114,'[14]Storm Surge'!$B$7:$T$222,J$1,FALSE)</f>
        <v>---</v>
      </c>
      <c r="AM114" s="224" t="str">
        <f>VLOOKUP($B114,'[14]Storm Surge'!$B$7:$T$222,K$1,FALSE)</f>
        <v>---</v>
      </c>
      <c r="AN114" s="224" t="str">
        <f>VLOOKUP($B114,'[14]Storm Surge'!$B$7:$T$222,L$1,FALSE)</f>
        <v>---</v>
      </c>
      <c r="AO114" s="227" t="str">
        <f>VLOOKUP($B114,'[14]Storm Surge'!$B$7:$T$222,M$1,FALSE)</f>
        <v>---</v>
      </c>
      <c r="AP114" s="228" t="str">
        <f>VLOOKUP($B114,'[14]Storm Surge'!$B$7:$T$222,N$1,FALSE)</f>
        <v>---</v>
      </c>
      <c r="AQ114" s="224" t="str">
        <f>VLOOKUP($B114,'[14]Storm Surge'!$B$7:$T$222,O$1,FALSE)</f>
        <v>---</v>
      </c>
      <c r="AR114" s="224" t="str">
        <f>VLOOKUP($B114,'[14]Storm Surge'!$B$7:$T$222,P$1,FALSE)</f>
        <v>---</v>
      </c>
      <c r="AS114" s="227" t="str">
        <f>VLOOKUP($B114,'[14]Storm Surge'!$B$7:$T$222,Q$1,FALSE)</f>
        <v>---</v>
      </c>
      <c r="AT114" s="228" t="str">
        <f>VLOOKUP($B114,'[14]Storm Surge'!$B$7:$T$222,R$1,FALSE)</f>
        <v>---</v>
      </c>
      <c r="AU114" s="224" t="str">
        <f>VLOOKUP($B114,'[14]Storm Surge'!$B$7:$T$222,S$1,FALSE)</f>
        <v>---</v>
      </c>
      <c r="AV114" s="229" t="str">
        <f>VLOOKUP($B114,'[14]Storm Surge'!$B$7:$T$222,T$1,FALSE)</f>
        <v>---</v>
      </c>
      <c r="AW114" s="223" t="str">
        <f>VLOOKUP($B114,[14]Tsunami!$B$7:$T$222,G$1,FALSE)</f>
        <v>---</v>
      </c>
      <c r="AX114" s="224" t="str">
        <f>VLOOKUP($B114,[14]Tsunami!$B$7:$T$222,H$1,FALSE)</f>
        <v>---</v>
      </c>
      <c r="AY114" s="227" t="str">
        <f>VLOOKUP($B114,[14]Tsunami!$B$7:$T$222,I$1,FALSE)</f>
        <v>---</v>
      </c>
      <c r="AZ114" s="228" t="str">
        <f>VLOOKUP($B114,[14]Tsunami!$B$7:$T$222,J$1,FALSE)</f>
        <v>---</v>
      </c>
      <c r="BA114" s="224" t="str">
        <f>VLOOKUP($B114,[14]Tsunami!$B$7:$T$222,K$1,FALSE)</f>
        <v>---</v>
      </c>
      <c r="BB114" s="224" t="str">
        <f>VLOOKUP($B114,[14]Tsunami!$B$7:$T$222,L$1,FALSE)</f>
        <v>---</v>
      </c>
      <c r="BC114" s="227" t="str">
        <f>VLOOKUP($B114,[14]Tsunami!$B$7:$T$222,M$1,FALSE)</f>
        <v>---</v>
      </c>
      <c r="BD114" s="228" t="str">
        <f>VLOOKUP($B114,[14]Tsunami!$B$7:$T$222,N$1,FALSE)</f>
        <v>---</v>
      </c>
      <c r="BE114" s="224" t="str">
        <f>VLOOKUP($B114,[14]Tsunami!$B$7:$T$222,O$1,FALSE)</f>
        <v>---</v>
      </c>
      <c r="BF114" s="224" t="str">
        <f>VLOOKUP($B114,[14]Tsunami!$B$7:$T$222,P$1,FALSE)</f>
        <v>---</v>
      </c>
      <c r="BG114" s="227" t="str">
        <f>VLOOKUP($B114,[14]Tsunami!$B$7:$T$222,Q$1,FALSE)</f>
        <v>---</v>
      </c>
      <c r="BH114" s="228" t="str">
        <f>VLOOKUP($B114,[14]Tsunami!$B$7:$T$222,R$1,FALSE)</f>
        <v>---</v>
      </c>
      <c r="BI114" s="224" t="str">
        <f>VLOOKUP($B114,[14]Tsunami!$B$7:$T$222,S$1,FALSE)</f>
        <v>---</v>
      </c>
      <c r="BJ114" s="229" t="str">
        <f>VLOOKUP($B114,[14]Tsunami!$B$7:$T$222,T$1,FALSE)</f>
        <v>---</v>
      </c>
      <c r="BK114" s="230">
        <f>IFERROR(VLOOKUP($B114,[14]Flood!$B$7:$T$169,G$1,FALSE),"")</f>
        <v>124.24809591836734</v>
      </c>
      <c r="BL114" s="231">
        <f>IFERROR(VLOOKUP($B114,[14]Flood!$B$7:$T$169,H$1,FALSE),"")</f>
        <v>0.69265300433920918</v>
      </c>
      <c r="BM114" s="232">
        <f>IFERROR(VLOOKUP($B114,[14]Flood!$B$7:$T$169,I$1,FALSE),"")</f>
        <v>190.17368891855807</v>
      </c>
      <c r="BN114" s="233">
        <f>IFERROR(VLOOKUP($B114,[14]Flood!$B$7:$T$169,J$1,FALSE),"")</f>
        <v>1.0601721982303383</v>
      </c>
      <c r="BO114" s="231">
        <f>IFERROR(VLOOKUP($B114,[14]Flood!$B$7:$T$169,K$1,FALSE),"")</f>
        <v>273.2476289711351</v>
      </c>
      <c r="BP114" s="231">
        <f>IFERROR(VLOOKUP($B114,[14]Flood!$B$7:$T$169,L$1,FALSE),"")</f>
        <v>1.5232892684309014</v>
      </c>
      <c r="BQ114" s="232">
        <f>IFERROR(VLOOKUP($B114,[14]Flood!$B$7:$T$169,M$1,FALSE),"")</f>
        <v>367.53256613313931</v>
      </c>
      <c r="BR114" s="233">
        <f>IFERROR(VLOOKUP($B114,[14]Flood!$B$7:$T$169,N$1,FALSE),"")</f>
        <v>2.0489049288278478</v>
      </c>
      <c r="BS114" s="231">
        <f>IFERROR(VLOOKUP($B114,[14]Flood!$B$7:$T$169,O$1,FALSE),"")</f>
        <v>445.67382633684974</v>
      </c>
      <c r="BT114" s="231">
        <f>IFERROR(VLOOKUP($B114,[14]Flood!$B$7:$T$169,P$1,FALSE),"")</f>
        <v>2.4845235050554675</v>
      </c>
      <c r="BU114" s="232">
        <f>IFERROR(VLOOKUP($B114,[14]Flood!$B$7:$T$169,Q$1,FALSE),"")</f>
        <v>475.59624100072563</v>
      </c>
      <c r="BV114" s="233">
        <f>IFERROR(VLOOKUP($B114,[14]Flood!$B$7:$T$169,R$1,FALSE),"")</f>
        <v>2.651333710562636</v>
      </c>
      <c r="BW114" s="231">
        <f>IFERROR(VLOOKUP($B114,[14]Flood!$B$7:$T$169,S$1,FALSE),"")</f>
        <v>476.3302101858294</v>
      </c>
      <c r="BX114" s="234">
        <f>IFERROR(VLOOKUP($B114,[14]Flood!$B$7:$T$169,T$1,FALSE),"")</f>
        <v>2.6554254107806297</v>
      </c>
    </row>
    <row r="115" spans="1:76" s="119" customFormat="1" ht="14">
      <c r="A115" s="235" t="str">
        <f>'AAL mundo '!A142</f>
        <v>Sub-Saharan Africa</v>
      </c>
      <c r="B115" s="236" t="str">
        <f>'AAL mundo '!B142</f>
        <v>LBR</v>
      </c>
      <c r="C115" s="236" t="str">
        <f>'AAL mundo '!C142</f>
        <v>Liberia</v>
      </c>
      <c r="D115" s="236" t="str">
        <f>'AAL mundo '!D142</f>
        <v/>
      </c>
      <c r="E115" s="237" t="str">
        <f>'AAL mundo '!E142</f>
        <v>Low income</v>
      </c>
      <c r="F115" s="222">
        <f>'AAL mundo '!F142</f>
        <v>1911.24</v>
      </c>
      <c r="G115" s="223" t="str">
        <f>VLOOKUP($B115,[14]Earthquake!$B$7:$T$222,G$1,FALSE)</f>
        <v>---</v>
      </c>
      <c r="H115" s="224" t="str">
        <f>VLOOKUP($B115,[14]Earthquake!$B$7:$T$222,H$1,FALSE)</f>
        <v>---</v>
      </c>
      <c r="I115" s="227">
        <f>VLOOKUP($B115,[14]Earthquake!$B$7:$T$222,I$1,FALSE)</f>
        <v>0.2</v>
      </c>
      <c r="J115" s="228">
        <f>VLOOKUP($B115,[14]Earthquake!$B$7:$T$222,J$1,FALSE)</f>
        <v>0.01</v>
      </c>
      <c r="K115" s="224">
        <f>VLOOKUP($B115,[14]Earthquake!$B$7:$T$222,K$1,FALSE)</f>
        <v>1.01</v>
      </c>
      <c r="L115" s="224">
        <f>VLOOKUP($B115,[14]Earthquake!$B$7:$T$222,L$1,FALSE)</f>
        <v>0.05</v>
      </c>
      <c r="M115" s="227">
        <f>VLOOKUP($B115,[14]Earthquake!$B$7:$T$222,M$1,FALSE)</f>
        <v>3.13</v>
      </c>
      <c r="N115" s="228">
        <f>VLOOKUP($B115,[14]Earthquake!$B$7:$T$222,N$1,FALSE)</f>
        <v>0.16</v>
      </c>
      <c r="O115" s="224">
        <f>VLOOKUP($B115,[14]Earthquake!$B$7:$T$222,O$1,FALSE)</f>
        <v>7.51</v>
      </c>
      <c r="P115" s="224">
        <f>VLOOKUP($B115,[14]Earthquake!$B$7:$T$222,P$1,FALSE)</f>
        <v>0.39</v>
      </c>
      <c r="Q115" s="227">
        <f>VLOOKUP($B115,[14]Earthquake!$B$7:$T$222,Q$1,FALSE)</f>
        <v>18.100000000000001</v>
      </c>
      <c r="R115" s="228">
        <f>VLOOKUP($B115,[14]Earthquake!$B$7:$T$222,R$1,FALSE)</f>
        <v>0.95</v>
      </c>
      <c r="S115" s="224">
        <f>VLOOKUP($B115,[14]Earthquake!$B$7:$T$222,S$1,FALSE)</f>
        <v>29.35</v>
      </c>
      <c r="T115" s="229">
        <f>VLOOKUP($B115,[14]Earthquake!$B$7:$T$222,T$1,FALSE)</f>
        <v>1.54</v>
      </c>
      <c r="U115" s="223" t="str">
        <f>VLOOKUP($B115,[14]Wind!$B$7:$T$222,G$1,FALSE)</f>
        <v>---</v>
      </c>
      <c r="V115" s="224" t="str">
        <f>VLOOKUP($B115,[14]Wind!$B$7:$T$222,H$1,FALSE)</f>
        <v>---</v>
      </c>
      <c r="W115" s="227" t="str">
        <f>VLOOKUP($B115,[14]Wind!$B$7:$T$222,I$1,FALSE)</f>
        <v>---</v>
      </c>
      <c r="X115" s="228" t="str">
        <f>VLOOKUP($B115,[14]Wind!$B$7:$T$222,J$1,FALSE)</f>
        <v>---</v>
      </c>
      <c r="Y115" s="224" t="str">
        <f>VLOOKUP($B115,[14]Wind!$B$7:$T$222,K$1,FALSE)</f>
        <v>---</v>
      </c>
      <c r="Z115" s="224" t="str">
        <f>VLOOKUP($B115,[14]Wind!$B$7:$T$222,L$1,FALSE)</f>
        <v>---</v>
      </c>
      <c r="AA115" s="227" t="str">
        <f>VLOOKUP($B115,[14]Wind!$B$7:$T$222,M$1,FALSE)</f>
        <v>---</v>
      </c>
      <c r="AB115" s="228" t="str">
        <f>VLOOKUP($B115,[14]Wind!$B$7:$T$222,N$1,FALSE)</f>
        <v>---</v>
      </c>
      <c r="AC115" s="224" t="str">
        <f>VLOOKUP($B115,[14]Wind!$B$7:$T$222,O$1,FALSE)</f>
        <v>---</v>
      </c>
      <c r="AD115" s="224" t="str">
        <f>VLOOKUP($B115,[14]Wind!$B$7:$T$222,P$1,FALSE)</f>
        <v>---</v>
      </c>
      <c r="AE115" s="227" t="str">
        <f>VLOOKUP($B115,[14]Wind!$B$7:$T$222,Q$1,FALSE)</f>
        <v>---</v>
      </c>
      <c r="AF115" s="228" t="str">
        <f>VLOOKUP($B115,[14]Wind!$B$7:$T$222,R$1,FALSE)</f>
        <v>---</v>
      </c>
      <c r="AG115" s="224" t="str">
        <f>VLOOKUP($B115,[14]Wind!$B$7:$T$222,S$1,FALSE)</f>
        <v>---</v>
      </c>
      <c r="AH115" s="229" t="str">
        <f>VLOOKUP($B115,[14]Wind!$B$7:$T$222,T$1,FALSE)</f>
        <v>---</v>
      </c>
      <c r="AI115" s="223" t="str">
        <f>VLOOKUP($B115,'[14]Storm Surge'!$B$7:$T$222,G$1,FALSE)</f>
        <v>---</v>
      </c>
      <c r="AJ115" s="224" t="str">
        <f>VLOOKUP($B115,'[14]Storm Surge'!$B$7:$T$222,H$1,FALSE)</f>
        <v>---</v>
      </c>
      <c r="AK115" s="227" t="str">
        <f>VLOOKUP($B115,'[14]Storm Surge'!$B$7:$T$222,I$1,FALSE)</f>
        <v>---</v>
      </c>
      <c r="AL115" s="228" t="str">
        <f>VLOOKUP($B115,'[14]Storm Surge'!$B$7:$T$222,J$1,FALSE)</f>
        <v>---</v>
      </c>
      <c r="AM115" s="224" t="str">
        <f>VLOOKUP($B115,'[14]Storm Surge'!$B$7:$T$222,K$1,FALSE)</f>
        <v>---</v>
      </c>
      <c r="AN115" s="224" t="str">
        <f>VLOOKUP($B115,'[14]Storm Surge'!$B$7:$T$222,L$1,FALSE)</f>
        <v>---</v>
      </c>
      <c r="AO115" s="227" t="str">
        <f>VLOOKUP($B115,'[14]Storm Surge'!$B$7:$T$222,M$1,FALSE)</f>
        <v>---</v>
      </c>
      <c r="AP115" s="228" t="str">
        <f>VLOOKUP($B115,'[14]Storm Surge'!$B$7:$T$222,N$1,FALSE)</f>
        <v>---</v>
      </c>
      <c r="AQ115" s="224" t="str">
        <f>VLOOKUP($B115,'[14]Storm Surge'!$B$7:$T$222,O$1,FALSE)</f>
        <v>---</v>
      </c>
      <c r="AR115" s="224" t="str">
        <f>VLOOKUP($B115,'[14]Storm Surge'!$B$7:$T$222,P$1,FALSE)</f>
        <v>---</v>
      </c>
      <c r="AS115" s="227" t="str">
        <f>VLOOKUP($B115,'[14]Storm Surge'!$B$7:$T$222,Q$1,FALSE)</f>
        <v>---</v>
      </c>
      <c r="AT115" s="228" t="str">
        <f>VLOOKUP($B115,'[14]Storm Surge'!$B$7:$T$222,R$1,FALSE)</f>
        <v>---</v>
      </c>
      <c r="AU115" s="224" t="str">
        <f>VLOOKUP($B115,'[14]Storm Surge'!$B$7:$T$222,S$1,FALSE)</f>
        <v>---</v>
      </c>
      <c r="AV115" s="229" t="str">
        <f>VLOOKUP($B115,'[14]Storm Surge'!$B$7:$T$222,T$1,FALSE)</f>
        <v>---</v>
      </c>
      <c r="AW115" s="223" t="str">
        <f>VLOOKUP($B115,[14]Tsunami!$B$7:$T$222,G$1,FALSE)</f>
        <v>---</v>
      </c>
      <c r="AX115" s="224" t="str">
        <f>VLOOKUP($B115,[14]Tsunami!$B$7:$T$222,H$1,FALSE)</f>
        <v>---</v>
      </c>
      <c r="AY115" s="227" t="str">
        <f>VLOOKUP($B115,[14]Tsunami!$B$7:$T$222,I$1,FALSE)</f>
        <v>---</v>
      </c>
      <c r="AZ115" s="228" t="str">
        <f>VLOOKUP($B115,[14]Tsunami!$B$7:$T$222,J$1,FALSE)</f>
        <v>---</v>
      </c>
      <c r="BA115" s="224" t="str">
        <f>VLOOKUP($B115,[14]Tsunami!$B$7:$T$222,K$1,FALSE)</f>
        <v>---</v>
      </c>
      <c r="BB115" s="224" t="str">
        <f>VLOOKUP($B115,[14]Tsunami!$B$7:$T$222,L$1,FALSE)</f>
        <v>---</v>
      </c>
      <c r="BC115" s="227" t="str">
        <f>VLOOKUP($B115,[14]Tsunami!$B$7:$T$222,M$1,FALSE)</f>
        <v>---</v>
      </c>
      <c r="BD115" s="228" t="str">
        <f>VLOOKUP($B115,[14]Tsunami!$B$7:$T$222,N$1,FALSE)</f>
        <v>---</v>
      </c>
      <c r="BE115" s="224" t="str">
        <f>VLOOKUP($B115,[14]Tsunami!$B$7:$T$222,O$1,FALSE)</f>
        <v>---</v>
      </c>
      <c r="BF115" s="224" t="str">
        <f>VLOOKUP($B115,[14]Tsunami!$B$7:$T$222,P$1,FALSE)</f>
        <v>---</v>
      </c>
      <c r="BG115" s="227" t="str">
        <f>VLOOKUP($B115,[14]Tsunami!$B$7:$T$222,Q$1,FALSE)</f>
        <v>---</v>
      </c>
      <c r="BH115" s="228" t="str">
        <f>VLOOKUP($B115,[14]Tsunami!$B$7:$T$222,R$1,FALSE)</f>
        <v>---</v>
      </c>
      <c r="BI115" s="224" t="str">
        <f>VLOOKUP($B115,[14]Tsunami!$B$7:$T$222,S$1,FALSE)</f>
        <v>---</v>
      </c>
      <c r="BJ115" s="229" t="str">
        <f>VLOOKUP($B115,[14]Tsunami!$B$7:$T$222,T$1,FALSE)</f>
        <v>---</v>
      </c>
      <c r="BK115" s="230">
        <f>IFERROR(VLOOKUP($B115,[14]Flood!$B$7:$T$169,G$1,FALSE),"")</f>
        <v>21.480366173633445</v>
      </c>
      <c r="BL115" s="231">
        <f>IFERROR(VLOOKUP($B115,[14]Flood!$B$7:$T$169,H$1,FALSE),"")</f>
        <v>1.1238968509257574</v>
      </c>
      <c r="BM115" s="232">
        <f>IFERROR(VLOOKUP($B115,[14]Flood!$B$7:$T$169,I$1,FALSE),"")</f>
        <v>48.687651029411761</v>
      </c>
      <c r="BN115" s="233">
        <f>IFERROR(VLOOKUP($B115,[14]Flood!$B$7:$T$169,J$1,FALSE),"")</f>
        <v>2.5474378429402775</v>
      </c>
      <c r="BO115" s="231">
        <f>IFERROR(VLOOKUP($B115,[14]Flood!$B$7:$T$169,K$1,FALSE),"")</f>
        <v>59.484122476943341</v>
      </c>
      <c r="BP115" s="231">
        <f>IFERROR(VLOOKUP($B115,[14]Flood!$B$7:$T$169,L$1,FALSE),"")</f>
        <v>3.1123313909788064</v>
      </c>
      <c r="BQ115" s="232">
        <f>IFERROR(VLOOKUP($B115,[14]Flood!$B$7:$T$169,M$1,FALSE),"")</f>
        <v>72.336425343561288</v>
      </c>
      <c r="BR115" s="233">
        <f>IFERROR(VLOOKUP($B115,[14]Flood!$B$7:$T$169,N$1,FALSE),"")</f>
        <v>3.7847902588665625</v>
      </c>
      <c r="BS115" s="231">
        <f>IFERROR(VLOOKUP($B115,[14]Flood!$B$7:$T$169,O$1,FALSE),"")</f>
        <v>74.570399242696254</v>
      </c>
      <c r="BT115" s="231">
        <f>IFERROR(VLOOKUP($B115,[14]Flood!$B$7:$T$169,P$1,FALSE),"")</f>
        <v>3.901676358944782</v>
      </c>
      <c r="BU115" s="232">
        <f>IFERROR(VLOOKUP($B115,[14]Flood!$B$7:$T$169,Q$1,FALSE),"")</f>
        <v>79.038347040966215</v>
      </c>
      <c r="BV115" s="233">
        <f>IFERROR(VLOOKUP($B115,[14]Flood!$B$7:$T$169,R$1,FALSE),"")</f>
        <v>4.1354485591012224</v>
      </c>
      <c r="BW115" s="231">
        <f>IFERROR(VLOOKUP($B115,[14]Flood!$B$7:$T$169,S$1,FALSE),"")</f>
        <v>83.506294839236176</v>
      </c>
      <c r="BX115" s="234">
        <f>IFERROR(VLOOKUP($B115,[14]Flood!$B$7:$T$169,T$1,FALSE),"")</f>
        <v>4.3692207592576633</v>
      </c>
    </row>
    <row r="116" spans="1:76" s="119" customFormat="1" ht="14">
      <c r="A116" s="235" t="str">
        <f>'AAL mundo '!A143</f>
        <v>Middle East and North Africa</v>
      </c>
      <c r="B116" s="236" t="str">
        <f>'AAL mundo '!B143</f>
        <v>LBY</v>
      </c>
      <c r="C116" s="236" t="str">
        <f>'AAL mundo '!C143</f>
        <v>Libya</v>
      </c>
      <c r="D116" s="236" t="str">
        <f>'AAL mundo '!D143</f>
        <v/>
      </c>
      <c r="E116" s="237" t="str">
        <f>'AAL mundo '!E143</f>
        <v>Upper middle income</v>
      </c>
      <c r="F116" s="222">
        <f>'AAL mundo '!F143</f>
        <v>73757.399999999994</v>
      </c>
      <c r="G116" s="223">
        <f>VLOOKUP($B116,[14]Earthquake!$B$7:$T$222,G$1,FALSE)</f>
        <v>26.21</v>
      </c>
      <c r="H116" s="224">
        <f>VLOOKUP($B116,[14]Earthquake!$B$7:$T$222,H$1,FALSE)</f>
        <v>0.04</v>
      </c>
      <c r="I116" s="227">
        <f>VLOOKUP($B116,[14]Earthquake!$B$7:$T$222,I$1,FALSE)</f>
        <v>67.38</v>
      </c>
      <c r="J116" s="228">
        <f>VLOOKUP($B116,[14]Earthquake!$B$7:$T$222,J$1,FALSE)</f>
        <v>0.09</v>
      </c>
      <c r="K116" s="224">
        <f>VLOOKUP($B116,[14]Earthquake!$B$7:$T$222,K$1,FALSE)</f>
        <v>136.05000000000001</v>
      </c>
      <c r="L116" s="224">
        <f>VLOOKUP($B116,[14]Earthquake!$B$7:$T$222,L$1,FALSE)</f>
        <v>0.18</v>
      </c>
      <c r="M116" s="227">
        <f>VLOOKUP($B116,[14]Earthquake!$B$7:$T$222,M$1,FALSE)</f>
        <v>310.49</v>
      </c>
      <c r="N116" s="228">
        <f>VLOOKUP($B116,[14]Earthquake!$B$7:$T$222,N$1,FALSE)</f>
        <v>0.42</v>
      </c>
      <c r="O116" s="224">
        <f>VLOOKUP($B116,[14]Earthquake!$B$7:$T$222,O$1,FALSE)</f>
        <v>522.98</v>
      </c>
      <c r="P116" s="224">
        <f>VLOOKUP($B116,[14]Earthquake!$B$7:$T$222,P$1,FALSE)</f>
        <v>0.71</v>
      </c>
      <c r="Q116" s="227">
        <f>VLOOKUP($B116,[14]Earthquake!$B$7:$T$222,Q$1,FALSE)</f>
        <v>814.63</v>
      </c>
      <c r="R116" s="228">
        <f>VLOOKUP($B116,[14]Earthquake!$B$7:$T$222,R$1,FALSE)</f>
        <v>1.1000000000000001</v>
      </c>
      <c r="S116" s="224">
        <f>VLOOKUP($B116,[14]Earthquake!$B$7:$T$222,S$1,FALSE)</f>
        <v>1027.1400000000001</v>
      </c>
      <c r="T116" s="229">
        <f>VLOOKUP($B116,[14]Earthquake!$B$7:$T$222,T$1,FALSE)</f>
        <v>1.39</v>
      </c>
      <c r="U116" s="223" t="str">
        <f>VLOOKUP($B116,[14]Wind!$B$7:$T$222,G$1,FALSE)</f>
        <v>---</v>
      </c>
      <c r="V116" s="224" t="str">
        <f>VLOOKUP($B116,[14]Wind!$B$7:$T$222,H$1,FALSE)</f>
        <v>---</v>
      </c>
      <c r="W116" s="227" t="str">
        <f>VLOOKUP($B116,[14]Wind!$B$7:$T$222,I$1,FALSE)</f>
        <v>---</v>
      </c>
      <c r="X116" s="228" t="str">
        <f>VLOOKUP($B116,[14]Wind!$B$7:$T$222,J$1,FALSE)</f>
        <v>---</v>
      </c>
      <c r="Y116" s="224" t="str">
        <f>VLOOKUP($B116,[14]Wind!$B$7:$T$222,K$1,FALSE)</f>
        <v>---</v>
      </c>
      <c r="Z116" s="224" t="str">
        <f>VLOOKUP($B116,[14]Wind!$B$7:$T$222,L$1,FALSE)</f>
        <v>---</v>
      </c>
      <c r="AA116" s="227" t="str">
        <f>VLOOKUP($B116,[14]Wind!$B$7:$T$222,M$1,FALSE)</f>
        <v>---</v>
      </c>
      <c r="AB116" s="228" t="str">
        <f>VLOOKUP($B116,[14]Wind!$B$7:$T$222,N$1,FALSE)</f>
        <v>---</v>
      </c>
      <c r="AC116" s="224" t="str">
        <f>VLOOKUP($B116,[14]Wind!$B$7:$T$222,O$1,FALSE)</f>
        <v>---</v>
      </c>
      <c r="AD116" s="224" t="str">
        <f>VLOOKUP($B116,[14]Wind!$B$7:$T$222,P$1,FALSE)</f>
        <v>---</v>
      </c>
      <c r="AE116" s="227" t="str">
        <f>VLOOKUP($B116,[14]Wind!$B$7:$T$222,Q$1,FALSE)</f>
        <v>---</v>
      </c>
      <c r="AF116" s="228" t="str">
        <f>VLOOKUP($B116,[14]Wind!$B$7:$T$222,R$1,FALSE)</f>
        <v>---</v>
      </c>
      <c r="AG116" s="224" t="str">
        <f>VLOOKUP($B116,[14]Wind!$B$7:$T$222,S$1,FALSE)</f>
        <v>---</v>
      </c>
      <c r="AH116" s="229" t="str">
        <f>VLOOKUP($B116,[14]Wind!$B$7:$T$222,T$1,FALSE)</f>
        <v>---</v>
      </c>
      <c r="AI116" s="223" t="str">
        <f>VLOOKUP($B116,'[14]Storm Surge'!$B$7:$T$222,G$1,FALSE)</f>
        <v>---</v>
      </c>
      <c r="AJ116" s="224" t="str">
        <f>VLOOKUP($B116,'[14]Storm Surge'!$B$7:$T$222,H$1,FALSE)</f>
        <v>---</v>
      </c>
      <c r="AK116" s="227" t="str">
        <f>VLOOKUP($B116,'[14]Storm Surge'!$B$7:$T$222,I$1,FALSE)</f>
        <v>---</v>
      </c>
      <c r="AL116" s="228" t="str">
        <f>VLOOKUP($B116,'[14]Storm Surge'!$B$7:$T$222,J$1,FALSE)</f>
        <v>---</v>
      </c>
      <c r="AM116" s="224" t="str">
        <f>VLOOKUP($B116,'[14]Storm Surge'!$B$7:$T$222,K$1,FALSE)</f>
        <v>---</v>
      </c>
      <c r="AN116" s="224" t="str">
        <f>VLOOKUP($B116,'[14]Storm Surge'!$B$7:$T$222,L$1,FALSE)</f>
        <v>---</v>
      </c>
      <c r="AO116" s="227" t="str">
        <f>VLOOKUP($B116,'[14]Storm Surge'!$B$7:$T$222,M$1,FALSE)</f>
        <v>---</v>
      </c>
      <c r="AP116" s="228" t="str">
        <f>VLOOKUP($B116,'[14]Storm Surge'!$B$7:$T$222,N$1,FALSE)</f>
        <v>---</v>
      </c>
      <c r="AQ116" s="224" t="str">
        <f>VLOOKUP($B116,'[14]Storm Surge'!$B$7:$T$222,O$1,FALSE)</f>
        <v>---</v>
      </c>
      <c r="AR116" s="224" t="str">
        <f>VLOOKUP($B116,'[14]Storm Surge'!$B$7:$T$222,P$1,FALSE)</f>
        <v>---</v>
      </c>
      <c r="AS116" s="227" t="str">
        <f>VLOOKUP($B116,'[14]Storm Surge'!$B$7:$T$222,Q$1,FALSE)</f>
        <v>---</v>
      </c>
      <c r="AT116" s="228" t="str">
        <f>VLOOKUP($B116,'[14]Storm Surge'!$B$7:$T$222,R$1,FALSE)</f>
        <v>---</v>
      </c>
      <c r="AU116" s="224" t="str">
        <f>VLOOKUP($B116,'[14]Storm Surge'!$B$7:$T$222,S$1,FALSE)</f>
        <v>---</v>
      </c>
      <c r="AV116" s="229" t="str">
        <f>VLOOKUP($B116,'[14]Storm Surge'!$B$7:$T$222,T$1,FALSE)</f>
        <v>---</v>
      </c>
      <c r="AW116" s="223" t="str">
        <f>VLOOKUP($B116,[14]Tsunami!$B$7:$T$222,G$1,FALSE)</f>
        <v>---</v>
      </c>
      <c r="AX116" s="224" t="str">
        <f>VLOOKUP($B116,[14]Tsunami!$B$7:$T$222,H$1,FALSE)</f>
        <v>---</v>
      </c>
      <c r="AY116" s="227" t="str">
        <f>VLOOKUP($B116,[14]Tsunami!$B$7:$T$222,I$1,FALSE)</f>
        <v>---</v>
      </c>
      <c r="AZ116" s="228" t="str">
        <f>VLOOKUP($B116,[14]Tsunami!$B$7:$T$222,J$1,FALSE)</f>
        <v>---</v>
      </c>
      <c r="BA116" s="224" t="str">
        <f>VLOOKUP($B116,[14]Tsunami!$B$7:$T$222,K$1,FALSE)</f>
        <v>---</v>
      </c>
      <c r="BB116" s="224" t="str">
        <f>VLOOKUP($B116,[14]Tsunami!$B$7:$T$222,L$1,FALSE)</f>
        <v>---</v>
      </c>
      <c r="BC116" s="227">
        <f>VLOOKUP($B116,[14]Tsunami!$B$7:$T$222,M$1,FALSE)</f>
        <v>0.48</v>
      </c>
      <c r="BD116" s="228">
        <f>VLOOKUP($B116,[14]Tsunami!$B$7:$T$222,N$1,FALSE)</f>
        <v>0</v>
      </c>
      <c r="BE116" s="224">
        <f>VLOOKUP($B116,[14]Tsunami!$B$7:$T$222,O$1,FALSE)</f>
        <v>11.83</v>
      </c>
      <c r="BF116" s="224">
        <f>VLOOKUP($B116,[14]Tsunami!$B$7:$T$222,P$1,FALSE)</f>
        <v>0.02</v>
      </c>
      <c r="BG116" s="227">
        <f>VLOOKUP($B116,[14]Tsunami!$B$7:$T$222,Q$1,FALSE)</f>
        <v>63.57</v>
      </c>
      <c r="BH116" s="228">
        <f>VLOOKUP($B116,[14]Tsunami!$B$7:$T$222,R$1,FALSE)</f>
        <v>0.09</v>
      </c>
      <c r="BI116" s="224">
        <f>VLOOKUP($B116,[14]Tsunami!$B$7:$T$222,S$1,FALSE)</f>
        <v>118.17</v>
      </c>
      <c r="BJ116" s="229">
        <f>VLOOKUP($B116,[14]Tsunami!$B$7:$T$222,T$1,FALSE)</f>
        <v>0.16</v>
      </c>
      <c r="BK116" s="230">
        <f>IFERROR(VLOOKUP($B116,[14]Flood!$B$7:$T$169,G$1,FALSE),"")</f>
        <v>5.2269004953736653</v>
      </c>
      <c r="BL116" s="231">
        <f>IFERROR(VLOOKUP($B116,[14]Flood!$B$7:$T$169,H$1,FALSE),"")</f>
        <v>7.0866116421859577E-3</v>
      </c>
      <c r="BM116" s="232">
        <f>IFERROR(VLOOKUP($B116,[14]Flood!$B$7:$T$169,I$1,FALSE),"")</f>
        <v>13.10992705667276</v>
      </c>
      <c r="BN116" s="233">
        <f>IFERROR(VLOOKUP($B116,[14]Flood!$B$7:$T$169,J$1,FALSE),"")</f>
        <v>1.7774388816136091E-2</v>
      </c>
      <c r="BO116" s="231">
        <f>IFERROR(VLOOKUP($B116,[14]Flood!$B$7:$T$169,K$1,FALSE),"")</f>
        <v>47.233386411042943</v>
      </c>
      <c r="BP116" s="231">
        <f>IFERROR(VLOOKUP($B116,[14]Flood!$B$7:$T$169,L$1,FALSE),"")</f>
        <v>6.4038844117394259E-2</v>
      </c>
      <c r="BQ116" s="232">
        <f>IFERROR(VLOOKUP($B116,[14]Flood!$B$7:$T$169,M$1,FALSE),"")</f>
        <v>228.76469973118282</v>
      </c>
      <c r="BR116" s="233">
        <f>IFERROR(VLOOKUP($B116,[14]Flood!$B$7:$T$169,N$1,FALSE),"")</f>
        <v>0.31015830239566855</v>
      </c>
      <c r="BS116" s="231">
        <f>IFERROR(VLOOKUP($B116,[14]Flood!$B$7:$T$169,O$1,FALSE),"")</f>
        <v>303.07039645308924</v>
      </c>
      <c r="BT116" s="231">
        <f>IFERROR(VLOOKUP($B116,[14]Flood!$B$7:$T$169,P$1,FALSE),"")</f>
        <v>0.41090168098806262</v>
      </c>
      <c r="BU116" s="232">
        <f>IFERROR(VLOOKUP($B116,[14]Flood!$B$7:$T$169,Q$1,FALSE),"")</f>
        <v>468.55569620253164</v>
      </c>
      <c r="BV116" s="233">
        <f>IFERROR(VLOOKUP($B116,[14]Flood!$B$7:$T$169,R$1,FALSE),"")</f>
        <v>0.63526601561678109</v>
      </c>
      <c r="BW116" s="231">
        <f>IFERROR(VLOOKUP($B116,[14]Flood!$B$7:$T$169,S$1,FALSE),"")</f>
        <v>594.11554731592844</v>
      </c>
      <c r="BX116" s="234">
        <f>IFERROR(VLOOKUP($B116,[14]Flood!$B$7:$T$169,T$1,FALSE),"")</f>
        <v>0.80549958013152367</v>
      </c>
    </row>
    <row r="117" spans="1:76" s="119" customFormat="1" ht="14">
      <c r="A117" s="235" t="str">
        <f>'AAL mundo '!A144</f>
        <v>Europe and Central Asia</v>
      </c>
      <c r="B117" s="236" t="str">
        <f>'AAL mundo '!B144</f>
        <v>LIE</v>
      </c>
      <c r="C117" s="236" t="str">
        <f>'AAL mundo '!C144</f>
        <v>Liechtenstein</v>
      </c>
      <c r="D117" s="236" t="str">
        <f>'AAL mundo '!D144</f>
        <v/>
      </c>
      <c r="E117" s="237" t="str">
        <f>'AAL mundo '!E144</f>
        <v>High income: nonOECD</v>
      </c>
      <c r="F117" s="222">
        <f>'AAL mundo '!F144</f>
        <v>18837.099999999999</v>
      </c>
      <c r="G117" s="223">
        <f>VLOOKUP($B117,[14]Earthquake!$B$7:$T$222,G$1,FALSE)</f>
        <v>12.92</v>
      </c>
      <c r="H117" s="224">
        <f>VLOOKUP($B117,[14]Earthquake!$B$7:$T$222,H$1,FALSE)</f>
        <v>7.0000000000000007E-2</v>
      </c>
      <c r="I117" s="227">
        <f>VLOOKUP($B117,[14]Earthquake!$B$7:$T$222,I$1,FALSE)</f>
        <v>33.72</v>
      </c>
      <c r="J117" s="228">
        <f>VLOOKUP($B117,[14]Earthquake!$B$7:$T$222,J$1,FALSE)</f>
        <v>0.18</v>
      </c>
      <c r="K117" s="224">
        <f>VLOOKUP($B117,[14]Earthquake!$B$7:$T$222,K$1,FALSE)</f>
        <v>86.08</v>
      </c>
      <c r="L117" s="224">
        <f>VLOOKUP($B117,[14]Earthquake!$B$7:$T$222,L$1,FALSE)</f>
        <v>0.46</v>
      </c>
      <c r="M117" s="227">
        <f>VLOOKUP($B117,[14]Earthquake!$B$7:$T$222,M$1,FALSE)</f>
        <v>297.22000000000003</v>
      </c>
      <c r="N117" s="228">
        <f>VLOOKUP($B117,[14]Earthquake!$B$7:$T$222,N$1,FALSE)</f>
        <v>1.58</v>
      </c>
      <c r="O117" s="224">
        <f>VLOOKUP($B117,[14]Earthquake!$B$7:$T$222,O$1,FALSE)</f>
        <v>695.9</v>
      </c>
      <c r="P117" s="224">
        <f>VLOOKUP($B117,[14]Earthquake!$B$7:$T$222,P$1,FALSE)</f>
        <v>3.69</v>
      </c>
      <c r="Q117" s="227">
        <f>VLOOKUP($B117,[14]Earthquake!$B$7:$T$222,Q$1,FALSE)</f>
        <v>1404.71</v>
      </c>
      <c r="R117" s="228">
        <f>VLOOKUP($B117,[14]Earthquake!$B$7:$T$222,R$1,FALSE)</f>
        <v>7.46</v>
      </c>
      <c r="S117" s="224">
        <f>VLOOKUP($B117,[14]Earthquake!$B$7:$T$222,S$1,FALSE)</f>
        <v>1961.29</v>
      </c>
      <c r="T117" s="229">
        <f>VLOOKUP($B117,[14]Earthquake!$B$7:$T$222,T$1,FALSE)</f>
        <v>10.41</v>
      </c>
      <c r="U117" s="223" t="str">
        <f>VLOOKUP($B117,[14]Wind!$B$7:$T$222,G$1,FALSE)</f>
        <v>---</v>
      </c>
      <c r="V117" s="224" t="str">
        <f>VLOOKUP($B117,[14]Wind!$B$7:$T$222,H$1,FALSE)</f>
        <v>---</v>
      </c>
      <c r="W117" s="227" t="str">
        <f>VLOOKUP($B117,[14]Wind!$B$7:$T$222,I$1,FALSE)</f>
        <v>---</v>
      </c>
      <c r="X117" s="228" t="str">
        <f>VLOOKUP($B117,[14]Wind!$B$7:$T$222,J$1,FALSE)</f>
        <v>---</v>
      </c>
      <c r="Y117" s="224" t="str">
        <f>VLOOKUP($B117,[14]Wind!$B$7:$T$222,K$1,FALSE)</f>
        <v>---</v>
      </c>
      <c r="Z117" s="224" t="str">
        <f>VLOOKUP($B117,[14]Wind!$B$7:$T$222,L$1,FALSE)</f>
        <v>---</v>
      </c>
      <c r="AA117" s="227" t="str">
        <f>VLOOKUP($B117,[14]Wind!$B$7:$T$222,M$1,FALSE)</f>
        <v>---</v>
      </c>
      <c r="AB117" s="228" t="str">
        <f>VLOOKUP($B117,[14]Wind!$B$7:$T$222,N$1,FALSE)</f>
        <v>---</v>
      </c>
      <c r="AC117" s="224" t="str">
        <f>VLOOKUP($B117,[14]Wind!$B$7:$T$222,O$1,FALSE)</f>
        <v>---</v>
      </c>
      <c r="AD117" s="224" t="str">
        <f>VLOOKUP($B117,[14]Wind!$B$7:$T$222,P$1,FALSE)</f>
        <v>---</v>
      </c>
      <c r="AE117" s="227" t="str">
        <f>VLOOKUP($B117,[14]Wind!$B$7:$T$222,Q$1,FALSE)</f>
        <v>---</v>
      </c>
      <c r="AF117" s="228" t="str">
        <f>VLOOKUP($B117,[14]Wind!$B$7:$T$222,R$1,FALSE)</f>
        <v>---</v>
      </c>
      <c r="AG117" s="224" t="str">
        <f>VLOOKUP($B117,[14]Wind!$B$7:$T$222,S$1,FALSE)</f>
        <v>---</v>
      </c>
      <c r="AH117" s="229" t="str">
        <f>VLOOKUP($B117,[14]Wind!$B$7:$T$222,T$1,FALSE)</f>
        <v>---</v>
      </c>
      <c r="AI117" s="223" t="str">
        <f>VLOOKUP($B117,'[14]Storm Surge'!$B$7:$T$222,G$1,FALSE)</f>
        <v>---</v>
      </c>
      <c r="AJ117" s="224" t="str">
        <f>VLOOKUP($B117,'[14]Storm Surge'!$B$7:$T$222,H$1,FALSE)</f>
        <v>---</v>
      </c>
      <c r="AK117" s="227" t="str">
        <f>VLOOKUP($B117,'[14]Storm Surge'!$B$7:$T$222,I$1,FALSE)</f>
        <v>---</v>
      </c>
      <c r="AL117" s="228" t="str">
        <f>VLOOKUP($B117,'[14]Storm Surge'!$B$7:$T$222,J$1,FALSE)</f>
        <v>---</v>
      </c>
      <c r="AM117" s="224" t="str">
        <f>VLOOKUP($B117,'[14]Storm Surge'!$B$7:$T$222,K$1,FALSE)</f>
        <v>---</v>
      </c>
      <c r="AN117" s="224" t="str">
        <f>VLOOKUP($B117,'[14]Storm Surge'!$B$7:$T$222,L$1,FALSE)</f>
        <v>---</v>
      </c>
      <c r="AO117" s="227" t="str">
        <f>VLOOKUP($B117,'[14]Storm Surge'!$B$7:$T$222,M$1,FALSE)</f>
        <v>---</v>
      </c>
      <c r="AP117" s="228" t="str">
        <f>VLOOKUP($B117,'[14]Storm Surge'!$B$7:$T$222,N$1,FALSE)</f>
        <v>---</v>
      </c>
      <c r="AQ117" s="224" t="str">
        <f>VLOOKUP($B117,'[14]Storm Surge'!$B$7:$T$222,O$1,FALSE)</f>
        <v>---</v>
      </c>
      <c r="AR117" s="224" t="str">
        <f>VLOOKUP($B117,'[14]Storm Surge'!$B$7:$T$222,P$1,FALSE)</f>
        <v>---</v>
      </c>
      <c r="AS117" s="227" t="str">
        <f>VLOOKUP($B117,'[14]Storm Surge'!$B$7:$T$222,Q$1,FALSE)</f>
        <v>---</v>
      </c>
      <c r="AT117" s="228" t="str">
        <f>VLOOKUP($B117,'[14]Storm Surge'!$B$7:$T$222,R$1,FALSE)</f>
        <v>---</v>
      </c>
      <c r="AU117" s="224" t="str">
        <f>VLOOKUP($B117,'[14]Storm Surge'!$B$7:$T$222,S$1,FALSE)</f>
        <v>---</v>
      </c>
      <c r="AV117" s="229" t="str">
        <f>VLOOKUP($B117,'[14]Storm Surge'!$B$7:$T$222,T$1,FALSE)</f>
        <v>---</v>
      </c>
      <c r="AW117" s="223" t="str">
        <f>VLOOKUP($B117,[14]Tsunami!$B$7:$T$222,G$1,FALSE)</f>
        <v>---</v>
      </c>
      <c r="AX117" s="224" t="str">
        <f>VLOOKUP($B117,[14]Tsunami!$B$7:$T$222,H$1,FALSE)</f>
        <v>---</v>
      </c>
      <c r="AY117" s="227" t="str">
        <f>VLOOKUP($B117,[14]Tsunami!$B$7:$T$222,I$1,FALSE)</f>
        <v>---</v>
      </c>
      <c r="AZ117" s="228" t="str">
        <f>VLOOKUP($B117,[14]Tsunami!$B$7:$T$222,J$1,FALSE)</f>
        <v>---</v>
      </c>
      <c r="BA117" s="224" t="str">
        <f>VLOOKUP($B117,[14]Tsunami!$B$7:$T$222,K$1,FALSE)</f>
        <v>---</v>
      </c>
      <c r="BB117" s="224" t="str">
        <f>VLOOKUP($B117,[14]Tsunami!$B$7:$T$222,L$1,FALSE)</f>
        <v>---</v>
      </c>
      <c r="BC117" s="227" t="str">
        <f>VLOOKUP($B117,[14]Tsunami!$B$7:$T$222,M$1,FALSE)</f>
        <v>---</v>
      </c>
      <c r="BD117" s="228" t="str">
        <f>VLOOKUP($B117,[14]Tsunami!$B$7:$T$222,N$1,FALSE)</f>
        <v>---</v>
      </c>
      <c r="BE117" s="224" t="str">
        <f>VLOOKUP($B117,[14]Tsunami!$B$7:$T$222,O$1,FALSE)</f>
        <v>---</v>
      </c>
      <c r="BF117" s="224" t="str">
        <f>VLOOKUP($B117,[14]Tsunami!$B$7:$T$222,P$1,FALSE)</f>
        <v>---</v>
      </c>
      <c r="BG117" s="227" t="str">
        <f>VLOOKUP($B117,[14]Tsunami!$B$7:$T$222,Q$1,FALSE)</f>
        <v>---</v>
      </c>
      <c r="BH117" s="228" t="str">
        <f>VLOOKUP($B117,[14]Tsunami!$B$7:$T$222,R$1,FALSE)</f>
        <v>---</v>
      </c>
      <c r="BI117" s="224" t="str">
        <f>VLOOKUP($B117,[14]Tsunami!$B$7:$T$222,S$1,FALSE)</f>
        <v>---</v>
      </c>
      <c r="BJ117" s="229" t="str">
        <f>VLOOKUP($B117,[14]Tsunami!$B$7:$T$222,T$1,FALSE)</f>
        <v>---</v>
      </c>
      <c r="BK117" s="230" t="str">
        <f>IFERROR(VLOOKUP($B117,[14]Flood!$B$7:$T$169,G$1,FALSE),"")</f>
        <v/>
      </c>
      <c r="BL117" s="231" t="str">
        <f>IFERROR(VLOOKUP($B117,[14]Flood!$B$7:$T$169,H$1,FALSE),"")</f>
        <v/>
      </c>
      <c r="BM117" s="232" t="str">
        <f>IFERROR(VLOOKUP($B117,[14]Flood!$B$7:$T$169,I$1,FALSE),"")</f>
        <v/>
      </c>
      <c r="BN117" s="233" t="str">
        <f>IFERROR(VLOOKUP($B117,[14]Flood!$B$7:$T$169,J$1,FALSE),"")</f>
        <v/>
      </c>
      <c r="BO117" s="231" t="str">
        <f>IFERROR(VLOOKUP($B117,[14]Flood!$B$7:$T$169,K$1,FALSE),"")</f>
        <v/>
      </c>
      <c r="BP117" s="231" t="str">
        <f>IFERROR(VLOOKUP($B117,[14]Flood!$B$7:$T$169,L$1,FALSE),"")</f>
        <v/>
      </c>
      <c r="BQ117" s="232" t="str">
        <f>IFERROR(VLOOKUP($B117,[14]Flood!$B$7:$T$169,M$1,FALSE),"")</f>
        <v/>
      </c>
      <c r="BR117" s="233" t="str">
        <f>IFERROR(VLOOKUP($B117,[14]Flood!$B$7:$T$169,N$1,FALSE),"")</f>
        <v/>
      </c>
      <c r="BS117" s="231" t="str">
        <f>IFERROR(VLOOKUP($B117,[14]Flood!$B$7:$T$169,O$1,FALSE),"")</f>
        <v/>
      </c>
      <c r="BT117" s="231" t="str">
        <f>IFERROR(VLOOKUP($B117,[14]Flood!$B$7:$T$169,P$1,FALSE),"")</f>
        <v/>
      </c>
      <c r="BU117" s="232" t="str">
        <f>IFERROR(VLOOKUP($B117,[14]Flood!$B$7:$T$169,Q$1,FALSE),"")</f>
        <v/>
      </c>
      <c r="BV117" s="233" t="str">
        <f>IFERROR(VLOOKUP($B117,[14]Flood!$B$7:$T$169,R$1,FALSE),"")</f>
        <v/>
      </c>
      <c r="BW117" s="231" t="str">
        <f>IFERROR(VLOOKUP($B117,[14]Flood!$B$7:$T$169,S$1,FALSE),"")</f>
        <v/>
      </c>
      <c r="BX117" s="234" t="str">
        <f>IFERROR(VLOOKUP($B117,[14]Flood!$B$7:$T$169,T$1,FALSE),"")</f>
        <v/>
      </c>
    </row>
    <row r="118" spans="1:76" s="119" customFormat="1" ht="14">
      <c r="A118" s="235" t="str">
        <f>'AAL mundo '!A145</f>
        <v>Europe and Central Asia</v>
      </c>
      <c r="B118" s="236" t="str">
        <f>'AAL mundo '!B145</f>
        <v>LTU</v>
      </c>
      <c r="C118" s="236" t="str">
        <f>'AAL mundo '!C145</f>
        <v>Lithuania</v>
      </c>
      <c r="D118" s="236" t="str">
        <f>'AAL mundo '!D145</f>
        <v/>
      </c>
      <c r="E118" s="237" t="str">
        <f>'AAL mundo '!E145</f>
        <v>High income: nonOECD</v>
      </c>
      <c r="F118" s="222">
        <f>'AAL mundo '!F145</f>
        <v>135614</v>
      </c>
      <c r="G118" s="223" t="str">
        <f>VLOOKUP($B118,[14]Earthquake!$B$7:$T$222,G$1,FALSE)</f>
        <v>---</v>
      </c>
      <c r="H118" s="224" t="str">
        <f>VLOOKUP($B118,[14]Earthquake!$B$7:$T$222,H$1,FALSE)</f>
        <v>---</v>
      </c>
      <c r="I118" s="227" t="str">
        <f>VLOOKUP($B118,[14]Earthquake!$B$7:$T$222,I$1,FALSE)</f>
        <v>---</v>
      </c>
      <c r="J118" s="228" t="str">
        <f>VLOOKUP($B118,[14]Earthquake!$B$7:$T$222,J$1,FALSE)</f>
        <v>---</v>
      </c>
      <c r="K118" s="224" t="str">
        <f>VLOOKUP($B118,[14]Earthquake!$B$7:$T$222,K$1,FALSE)</f>
        <v>---</v>
      </c>
      <c r="L118" s="224" t="str">
        <f>VLOOKUP($B118,[14]Earthquake!$B$7:$T$222,L$1,FALSE)</f>
        <v>---</v>
      </c>
      <c r="M118" s="227" t="str">
        <f>VLOOKUP($B118,[14]Earthquake!$B$7:$T$222,M$1,FALSE)</f>
        <v>---</v>
      </c>
      <c r="N118" s="228" t="str">
        <f>VLOOKUP($B118,[14]Earthquake!$B$7:$T$222,N$1,FALSE)</f>
        <v>---</v>
      </c>
      <c r="O118" s="224" t="str">
        <f>VLOOKUP($B118,[14]Earthquake!$B$7:$T$222,O$1,FALSE)</f>
        <v>---</v>
      </c>
      <c r="P118" s="224" t="str">
        <f>VLOOKUP($B118,[14]Earthquake!$B$7:$T$222,P$1,FALSE)</f>
        <v>---</v>
      </c>
      <c r="Q118" s="227" t="str">
        <f>VLOOKUP($B118,[14]Earthquake!$B$7:$T$222,Q$1,FALSE)</f>
        <v>---</v>
      </c>
      <c r="R118" s="228" t="str">
        <f>VLOOKUP($B118,[14]Earthquake!$B$7:$T$222,R$1,FALSE)</f>
        <v>---</v>
      </c>
      <c r="S118" s="224" t="str">
        <f>VLOOKUP($B118,[14]Earthquake!$B$7:$T$222,S$1,FALSE)</f>
        <v>---</v>
      </c>
      <c r="T118" s="229" t="str">
        <f>VLOOKUP($B118,[14]Earthquake!$B$7:$T$222,T$1,FALSE)</f>
        <v>---</v>
      </c>
      <c r="U118" s="223" t="str">
        <f>VLOOKUP($B118,[14]Wind!$B$7:$T$222,G$1,FALSE)</f>
        <v>---</v>
      </c>
      <c r="V118" s="224" t="str">
        <f>VLOOKUP($B118,[14]Wind!$B$7:$T$222,H$1,FALSE)</f>
        <v>---</v>
      </c>
      <c r="W118" s="227" t="str">
        <f>VLOOKUP($B118,[14]Wind!$B$7:$T$222,I$1,FALSE)</f>
        <v>---</v>
      </c>
      <c r="X118" s="228" t="str">
        <f>VLOOKUP($B118,[14]Wind!$B$7:$T$222,J$1,FALSE)</f>
        <v>---</v>
      </c>
      <c r="Y118" s="224" t="str">
        <f>VLOOKUP($B118,[14]Wind!$B$7:$T$222,K$1,FALSE)</f>
        <v>---</v>
      </c>
      <c r="Z118" s="224" t="str">
        <f>VLOOKUP($B118,[14]Wind!$B$7:$T$222,L$1,FALSE)</f>
        <v>---</v>
      </c>
      <c r="AA118" s="227" t="str">
        <f>VLOOKUP($B118,[14]Wind!$B$7:$T$222,M$1,FALSE)</f>
        <v>---</v>
      </c>
      <c r="AB118" s="228" t="str">
        <f>VLOOKUP($B118,[14]Wind!$B$7:$T$222,N$1,FALSE)</f>
        <v>---</v>
      </c>
      <c r="AC118" s="224" t="str">
        <f>VLOOKUP($B118,[14]Wind!$B$7:$T$222,O$1,FALSE)</f>
        <v>---</v>
      </c>
      <c r="AD118" s="224" t="str">
        <f>VLOOKUP($B118,[14]Wind!$B$7:$T$222,P$1,FALSE)</f>
        <v>---</v>
      </c>
      <c r="AE118" s="227" t="str">
        <f>VLOOKUP($B118,[14]Wind!$B$7:$T$222,Q$1,FALSE)</f>
        <v>---</v>
      </c>
      <c r="AF118" s="228" t="str">
        <f>VLOOKUP($B118,[14]Wind!$B$7:$T$222,R$1,FALSE)</f>
        <v>---</v>
      </c>
      <c r="AG118" s="224" t="str">
        <f>VLOOKUP($B118,[14]Wind!$B$7:$T$222,S$1,FALSE)</f>
        <v>---</v>
      </c>
      <c r="AH118" s="229" t="str">
        <f>VLOOKUP($B118,[14]Wind!$B$7:$T$222,T$1,FALSE)</f>
        <v>---</v>
      </c>
      <c r="AI118" s="223" t="str">
        <f>VLOOKUP($B118,'[14]Storm Surge'!$B$7:$T$222,G$1,FALSE)</f>
        <v>---</v>
      </c>
      <c r="AJ118" s="224" t="str">
        <f>VLOOKUP($B118,'[14]Storm Surge'!$B$7:$T$222,H$1,FALSE)</f>
        <v>---</v>
      </c>
      <c r="AK118" s="227" t="str">
        <f>VLOOKUP($B118,'[14]Storm Surge'!$B$7:$T$222,I$1,FALSE)</f>
        <v>---</v>
      </c>
      <c r="AL118" s="228" t="str">
        <f>VLOOKUP($B118,'[14]Storm Surge'!$B$7:$T$222,J$1,FALSE)</f>
        <v>---</v>
      </c>
      <c r="AM118" s="224" t="str">
        <f>VLOOKUP($B118,'[14]Storm Surge'!$B$7:$T$222,K$1,FALSE)</f>
        <v>---</v>
      </c>
      <c r="AN118" s="224" t="str">
        <f>VLOOKUP($B118,'[14]Storm Surge'!$B$7:$T$222,L$1,FALSE)</f>
        <v>---</v>
      </c>
      <c r="AO118" s="227" t="str">
        <f>VLOOKUP($B118,'[14]Storm Surge'!$B$7:$T$222,M$1,FALSE)</f>
        <v>---</v>
      </c>
      <c r="AP118" s="228" t="str">
        <f>VLOOKUP($B118,'[14]Storm Surge'!$B$7:$T$222,N$1,FALSE)</f>
        <v>---</v>
      </c>
      <c r="AQ118" s="224" t="str">
        <f>VLOOKUP($B118,'[14]Storm Surge'!$B$7:$T$222,O$1,FALSE)</f>
        <v>---</v>
      </c>
      <c r="AR118" s="224" t="str">
        <f>VLOOKUP($B118,'[14]Storm Surge'!$B$7:$T$222,P$1,FALSE)</f>
        <v>---</v>
      </c>
      <c r="AS118" s="227" t="str">
        <f>VLOOKUP($B118,'[14]Storm Surge'!$B$7:$T$222,Q$1,FALSE)</f>
        <v>---</v>
      </c>
      <c r="AT118" s="228" t="str">
        <f>VLOOKUP($B118,'[14]Storm Surge'!$B$7:$T$222,R$1,FALSE)</f>
        <v>---</v>
      </c>
      <c r="AU118" s="224" t="str">
        <f>VLOOKUP($B118,'[14]Storm Surge'!$B$7:$T$222,S$1,FALSE)</f>
        <v>---</v>
      </c>
      <c r="AV118" s="229" t="str">
        <f>VLOOKUP($B118,'[14]Storm Surge'!$B$7:$T$222,T$1,FALSE)</f>
        <v>---</v>
      </c>
      <c r="AW118" s="223" t="str">
        <f>VLOOKUP($B118,[14]Tsunami!$B$7:$T$222,G$1,FALSE)</f>
        <v>---</v>
      </c>
      <c r="AX118" s="224" t="str">
        <f>VLOOKUP($B118,[14]Tsunami!$B$7:$T$222,H$1,FALSE)</f>
        <v>---</v>
      </c>
      <c r="AY118" s="227" t="str">
        <f>VLOOKUP($B118,[14]Tsunami!$B$7:$T$222,I$1,FALSE)</f>
        <v>---</v>
      </c>
      <c r="AZ118" s="228" t="str">
        <f>VLOOKUP($B118,[14]Tsunami!$B$7:$T$222,J$1,FALSE)</f>
        <v>---</v>
      </c>
      <c r="BA118" s="224" t="str">
        <f>VLOOKUP($B118,[14]Tsunami!$B$7:$T$222,K$1,FALSE)</f>
        <v>---</v>
      </c>
      <c r="BB118" s="224" t="str">
        <f>VLOOKUP($B118,[14]Tsunami!$B$7:$T$222,L$1,FALSE)</f>
        <v>---</v>
      </c>
      <c r="BC118" s="227" t="str">
        <f>VLOOKUP($B118,[14]Tsunami!$B$7:$T$222,M$1,FALSE)</f>
        <v>---</v>
      </c>
      <c r="BD118" s="228" t="str">
        <f>VLOOKUP($B118,[14]Tsunami!$B$7:$T$222,N$1,FALSE)</f>
        <v>---</v>
      </c>
      <c r="BE118" s="224" t="str">
        <f>VLOOKUP($B118,[14]Tsunami!$B$7:$T$222,O$1,FALSE)</f>
        <v>---</v>
      </c>
      <c r="BF118" s="224" t="str">
        <f>VLOOKUP($B118,[14]Tsunami!$B$7:$T$222,P$1,FALSE)</f>
        <v>---</v>
      </c>
      <c r="BG118" s="227" t="str">
        <f>VLOOKUP($B118,[14]Tsunami!$B$7:$T$222,Q$1,FALSE)</f>
        <v>---</v>
      </c>
      <c r="BH118" s="228" t="str">
        <f>VLOOKUP($B118,[14]Tsunami!$B$7:$T$222,R$1,FALSE)</f>
        <v>---</v>
      </c>
      <c r="BI118" s="224" t="str">
        <f>VLOOKUP($B118,[14]Tsunami!$B$7:$T$222,S$1,FALSE)</f>
        <v>---</v>
      </c>
      <c r="BJ118" s="229" t="str">
        <f>VLOOKUP($B118,[14]Tsunami!$B$7:$T$222,T$1,FALSE)</f>
        <v>---</v>
      </c>
      <c r="BK118" s="230">
        <f>IFERROR(VLOOKUP($B118,[14]Flood!$B$7:$T$169,G$1,FALSE),"")</f>
        <v>866.85841576388896</v>
      </c>
      <c r="BL118" s="231">
        <f>IFERROR(VLOOKUP($B118,[14]Flood!$B$7:$T$169,H$1,FALSE),"")</f>
        <v>0.63921012267456823</v>
      </c>
      <c r="BM118" s="232">
        <f>IFERROR(VLOOKUP($B118,[14]Flood!$B$7:$T$169,I$1,FALSE),"")</f>
        <v>1693.0877333333333</v>
      </c>
      <c r="BN118" s="233">
        <f>IFERROR(VLOOKUP($B118,[14]Flood!$B$7:$T$169,J$1,FALSE),"")</f>
        <v>1.2484608767039784</v>
      </c>
      <c r="BO118" s="231">
        <f>IFERROR(VLOOKUP($B118,[14]Flood!$B$7:$T$169,K$1,FALSE),"")</f>
        <v>2257.059791405924</v>
      </c>
      <c r="BP118" s="231">
        <f>IFERROR(VLOOKUP($B118,[14]Flood!$B$7:$T$169,L$1,FALSE),"")</f>
        <v>1.6643265381199022</v>
      </c>
      <c r="BQ118" s="232">
        <f>IFERROR(VLOOKUP($B118,[14]Flood!$B$7:$T$169,M$1,FALSE),"")</f>
        <v>4852.0073374478443</v>
      </c>
      <c r="BR118" s="233">
        <f>IFERROR(VLOOKUP($B118,[14]Flood!$B$7:$T$169,N$1,FALSE),"")</f>
        <v>3.5778071124278057</v>
      </c>
      <c r="BS118" s="231">
        <f>IFERROR(VLOOKUP($B118,[14]Flood!$B$7:$T$169,O$1,FALSE),"")</f>
        <v>5902.6315038247567</v>
      </c>
      <c r="BT118" s="231">
        <f>IFERROR(VLOOKUP($B118,[14]Flood!$B$7:$T$169,P$1,FALSE),"")</f>
        <v>4.35252370981223</v>
      </c>
      <c r="BU118" s="232">
        <f>IFERROR(VLOOKUP($B118,[14]Flood!$B$7:$T$169,Q$1,FALSE),"")</f>
        <v>7680.7254110626573</v>
      </c>
      <c r="BV118" s="233">
        <f>IFERROR(VLOOKUP($B118,[14]Flood!$B$7:$T$169,R$1,FALSE),"")</f>
        <v>5.6636670336857975</v>
      </c>
      <c r="BW118" s="231">
        <f>IFERROR(VLOOKUP($B118,[14]Flood!$B$7:$T$169,S$1,FALSE),"")</f>
        <v>8216.3711135700687</v>
      </c>
      <c r="BX118" s="234">
        <f>IFERROR(VLOOKUP($B118,[14]Flood!$B$7:$T$169,T$1,FALSE),"")</f>
        <v>6.058645208879665</v>
      </c>
    </row>
    <row r="119" spans="1:76" s="119" customFormat="1" ht="14">
      <c r="A119" s="235" t="str">
        <f>'AAL mundo '!A146</f>
        <v>Europe and Central Asia</v>
      </c>
      <c r="B119" s="236" t="str">
        <f>'AAL mundo '!B146</f>
        <v>LUX</v>
      </c>
      <c r="C119" s="236" t="str">
        <f>'AAL mundo '!C146</f>
        <v>Luxembourg</v>
      </c>
      <c r="D119" s="236" t="str">
        <f>'AAL mundo '!D146</f>
        <v/>
      </c>
      <c r="E119" s="237" t="str">
        <f>'AAL mundo '!E146</f>
        <v>High income: OECD</v>
      </c>
      <c r="F119" s="222">
        <f>'AAL mundo '!F146</f>
        <v>201131</v>
      </c>
      <c r="G119" s="223">
        <f>VLOOKUP($B119,[14]Earthquake!$B$7:$T$222,G$1,FALSE)</f>
        <v>37.69</v>
      </c>
      <c r="H119" s="224">
        <f>VLOOKUP($B119,[14]Earthquake!$B$7:$T$222,H$1,FALSE)</f>
        <v>0.02</v>
      </c>
      <c r="I119" s="227">
        <f>VLOOKUP($B119,[14]Earthquake!$B$7:$T$222,I$1,FALSE)</f>
        <v>76.83</v>
      </c>
      <c r="J119" s="228">
        <f>VLOOKUP($B119,[14]Earthquake!$B$7:$T$222,J$1,FALSE)</f>
        <v>0.04</v>
      </c>
      <c r="K119" s="224">
        <f>VLOOKUP($B119,[14]Earthquake!$B$7:$T$222,K$1,FALSE)</f>
        <v>126.08</v>
      </c>
      <c r="L119" s="224">
        <f>VLOOKUP($B119,[14]Earthquake!$B$7:$T$222,L$1,FALSE)</f>
        <v>0.06</v>
      </c>
      <c r="M119" s="227">
        <f>VLOOKUP($B119,[14]Earthquake!$B$7:$T$222,M$1,FALSE)</f>
        <v>262.20999999999998</v>
      </c>
      <c r="N119" s="228">
        <f>VLOOKUP($B119,[14]Earthquake!$B$7:$T$222,N$1,FALSE)</f>
        <v>0.13</v>
      </c>
      <c r="O119" s="224">
        <f>VLOOKUP($B119,[14]Earthquake!$B$7:$T$222,O$1,FALSE)</f>
        <v>523.94000000000005</v>
      </c>
      <c r="P119" s="224">
        <f>VLOOKUP($B119,[14]Earthquake!$B$7:$T$222,P$1,FALSE)</f>
        <v>0.26</v>
      </c>
      <c r="Q119" s="227">
        <f>VLOOKUP($B119,[14]Earthquake!$B$7:$T$222,Q$1,FALSE)</f>
        <v>1073.3499999999999</v>
      </c>
      <c r="R119" s="228">
        <f>VLOOKUP($B119,[14]Earthquake!$B$7:$T$222,R$1,FALSE)</f>
        <v>0.53</v>
      </c>
      <c r="S119" s="224">
        <f>VLOOKUP($B119,[14]Earthquake!$B$7:$T$222,S$1,FALSE)</f>
        <v>1617.72</v>
      </c>
      <c r="T119" s="229">
        <f>VLOOKUP($B119,[14]Earthquake!$B$7:$T$222,T$1,FALSE)</f>
        <v>0.8</v>
      </c>
      <c r="U119" s="223" t="str">
        <f>VLOOKUP($B119,[14]Wind!$B$7:$T$222,G$1,FALSE)</f>
        <v>---</v>
      </c>
      <c r="V119" s="224" t="str">
        <f>VLOOKUP($B119,[14]Wind!$B$7:$T$222,H$1,FALSE)</f>
        <v>---</v>
      </c>
      <c r="W119" s="227" t="str">
        <f>VLOOKUP($B119,[14]Wind!$B$7:$T$222,I$1,FALSE)</f>
        <v>---</v>
      </c>
      <c r="X119" s="228" t="str">
        <f>VLOOKUP($B119,[14]Wind!$B$7:$T$222,J$1,FALSE)</f>
        <v>---</v>
      </c>
      <c r="Y119" s="224" t="str">
        <f>VLOOKUP($B119,[14]Wind!$B$7:$T$222,K$1,FALSE)</f>
        <v>---</v>
      </c>
      <c r="Z119" s="224" t="str">
        <f>VLOOKUP($B119,[14]Wind!$B$7:$T$222,L$1,FALSE)</f>
        <v>---</v>
      </c>
      <c r="AA119" s="227" t="str">
        <f>VLOOKUP($B119,[14]Wind!$B$7:$T$222,M$1,FALSE)</f>
        <v>---</v>
      </c>
      <c r="AB119" s="228" t="str">
        <f>VLOOKUP($B119,[14]Wind!$B$7:$T$222,N$1,FALSE)</f>
        <v>---</v>
      </c>
      <c r="AC119" s="224" t="str">
        <f>VLOOKUP($B119,[14]Wind!$B$7:$T$222,O$1,FALSE)</f>
        <v>---</v>
      </c>
      <c r="AD119" s="224" t="str">
        <f>VLOOKUP($B119,[14]Wind!$B$7:$T$222,P$1,FALSE)</f>
        <v>---</v>
      </c>
      <c r="AE119" s="227" t="str">
        <f>VLOOKUP($B119,[14]Wind!$B$7:$T$222,Q$1,FALSE)</f>
        <v>---</v>
      </c>
      <c r="AF119" s="228" t="str">
        <f>VLOOKUP($B119,[14]Wind!$B$7:$T$222,R$1,FALSE)</f>
        <v>---</v>
      </c>
      <c r="AG119" s="224" t="str">
        <f>VLOOKUP($B119,[14]Wind!$B$7:$T$222,S$1,FALSE)</f>
        <v>---</v>
      </c>
      <c r="AH119" s="229" t="str">
        <f>VLOOKUP($B119,[14]Wind!$B$7:$T$222,T$1,FALSE)</f>
        <v>---</v>
      </c>
      <c r="AI119" s="223" t="str">
        <f>VLOOKUP($B119,'[14]Storm Surge'!$B$7:$T$222,G$1,FALSE)</f>
        <v>---</v>
      </c>
      <c r="AJ119" s="224" t="str">
        <f>VLOOKUP($B119,'[14]Storm Surge'!$B$7:$T$222,H$1,FALSE)</f>
        <v>---</v>
      </c>
      <c r="AK119" s="227" t="str">
        <f>VLOOKUP($B119,'[14]Storm Surge'!$B$7:$T$222,I$1,FALSE)</f>
        <v>---</v>
      </c>
      <c r="AL119" s="228" t="str">
        <f>VLOOKUP($B119,'[14]Storm Surge'!$B$7:$T$222,J$1,FALSE)</f>
        <v>---</v>
      </c>
      <c r="AM119" s="224" t="str">
        <f>VLOOKUP($B119,'[14]Storm Surge'!$B$7:$T$222,K$1,FALSE)</f>
        <v>---</v>
      </c>
      <c r="AN119" s="224" t="str">
        <f>VLOOKUP($B119,'[14]Storm Surge'!$B$7:$T$222,L$1,FALSE)</f>
        <v>---</v>
      </c>
      <c r="AO119" s="227" t="str">
        <f>VLOOKUP($B119,'[14]Storm Surge'!$B$7:$T$222,M$1,FALSE)</f>
        <v>---</v>
      </c>
      <c r="AP119" s="228" t="str">
        <f>VLOOKUP($B119,'[14]Storm Surge'!$B$7:$T$222,N$1,FALSE)</f>
        <v>---</v>
      </c>
      <c r="AQ119" s="224" t="str">
        <f>VLOOKUP($B119,'[14]Storm Surge'!$B$7:$T$222,O$1,FALSE)</f>
        <v>---</v>
      </c>
      <c r="AR119" s="224" t="str">
        <f>VLOOKUP($B119,'[14]Storm Surge'!$B$7:$T$222,P$1,FALSE)</f>
        <v>---</v>
      </c>
      <c r="AS119" s="227" t="str">
        <f>VLOOKUP($B119,'[14]Storm Surge'!$B$7:$T$222,Q$1,FALSE)</f>
        <v>---</v>
      </c>
      <c r="AT119" s="228" t="str">
        <f>VLOOKUP($B119,'[14]Storm Surge'!$B$7:$T$222,R$1,FALSE)</f>
        <v>---</v>
      </c>
      <c r="AU119" s="224" t="str">
        <f>VLOOKUP($B119,'[14]Storm Surge'!$B$7:$T$222,S$1,FALSE)</f>
        <v>---</v>
      </c>
      <c r="AV119" s="229" t="str">
        <f>VLOOKUP($B119,'[14]Storm Surge'!$B$7:$T$222,T$1,FALSE)</f>
        <v>---</v>
      </c>
      <c r="AW119" s="223" t="str">
        <f>VLOOKUP($B119,[14]Tsunami!$B$7:$T$222,G$1,FALSE)</f>
        <v>---</v>
      </c>
      <c r="AX119" s="224" t="str">
        <f>VLOOKUP($B119,[14]Tsunami!$B$7:$T$222,H$1,FALSE)</f>
        <v>---</v>
      </c>
      <c r="AY119" s="227" t="str">
        <f>VLOOKUP($B119,[14]Tsunami!$B$7:$T$222,I$1,FALSE)</f>
        <v>---</v>
      </c>
      <c r="AZ119" s="228" t="str">
        <f>VLOOKUP($B119,[14]Tsunami!$B$7:$T$222,J$1,FALSE)</f>
        <v>---</v>
      </c>
      <c r="BA119" s="224" t="str">
        <f>VLOOKUP($B119,[14]Tsunami!$B$7:$T$222,K$1,FALSE)</f>
        <v>---</v>
      </c>
      <c r="BB119" s="224" t="str">
        <f>VLOOKUP($B119,[14]Tsunami!$B$7:$T$222,L$1,FALSE)</f>
        <v>---</v>
      </c>
      <c r="BC119" s="227" t="str">
        <f>VLOOKUP($B119,[14]Tsunami!$B$7:$T$222,M$1,FALSE)</f>
        <v>---</v>
      </c>
      <c r="BD119" s="228" t="str">
        <f>VLOOKUP($B119,[14]Tsunami!$B$7:$T$222,N$1,FALSE)</f>
        <v>---</v>
      </c>
      <c r="BE119" s="224" t="str">
        <f>VLOOKUP($B119,[14]Tsunami!$B$7:$T$222,O$1,FALSE)</f>
        <v>---</v>
      </c>
      <c r="BF119" s="224" t="str">
        <f>VLOOKUP($B119,[14]Tsunami!$B$7:$T$222,P$1,FALSE)</f>
        <v>---</v>
      </c>
      <c r="BG119" s="227" t="str">
        <f>VLOOKUP($B119,[14]Tsunami!$B$7:$T$222,Q$1,FALSE)</f>
        <v>---</v>
      </c>
      <c r="BH119" s="228" t="str">
        <f>VLOOKUP($B119,[14]Tsunami!$B$7:$T$222,R$1,FALSE)</f>
        <v>---</v>
      </c>
      <c r="BI119" s="224" t="str">
        <f>VLOOKUP($B119,[14]Tsunami!$B$7:$T$222,S$1,FALSE)</f>
        <v>---</v>
      </c>
      <c r="BJ119" s="229" t="str">
        <f>VLOOKUP($B119,[14]Tsunami!$B$7:$T$222,T$1,FALSE)</f>
        <v>---</v>
      </c>
      <c r="BK119" s="230">
        <f>IFERROR(VLOOKUP($B119,[14]Flood!$B$7:$T$169,G$1,FALSE),"")</f>
        <v>1.44059536996337</v>
      </c>
      <c r="BL119" s="231">
        <f>IFERROR(VLOOKUP($B119,[14]Flood!$B$7:$T$169,H$1,FALSE),"")</f>
        <v>7.1624730646363316E-4</v>
      </c>
      <c r="BM119" s="232">
        <f>IFERROR(VLOOKUP($B119,[14]Flood!$B$7:$T$169,I$1,FALSE),"")</f>
        <v>6.9749334692982448</v>
      </c>
      <c r="BN119" s="233">
        <f>IFERROR(VLOOKUP($B119,[14]Flood!$B$7:$T$169,J$1,FALSE),"")</f>
        <v>3.467856008918687E-3</v>
      </c>
      <c r="BO119" s="231">
        <f>IFERROR(VLOOKUP($B119,[14]Flood!$B$7:$T$169,K$1,FALSE),"")</f>
        <v>59.997766572238</v>
      </c>
      <c r="BP119" s="231">
        <f>IFERROR(VLOOKUP($B119,[14]Flood!$B$7:$T$169,L$1,FALSE),"")</f>
        <v>2.9830193541641018E-2</v>
      </c>
      <c r="BQ119" s="232">
        <f>IFERROR(VLOOKUP($B119,[14]Flood!$B$7:$T$169,M$1,FALSE),"")</f>
        <v>542.01417567567569</v>
      </c>
      <c r="BR119" s="233">
        <f>IFERROR(VLOOKUP($B119,[14]Flood!$B$7:$T$169,N$1,FALSE),"")</f>
        <v>0.26948316056484362</v>
      </c>
      <c r="BS119" s="231">
        <f>IFERROR(VLOOKUP($B119,[14]Flood!$B$7:$T$169,O$1,FALSE),"")</f>
        <v>937.24936328633407</v>
      </c>
      <c r="BT119" s="231">
        <f>IFERROR(VLOOKUP($B119,[14]Flood!$B$7:$T$169,P$1,FALSE),"")</f>
        <v>0.46598951095869567</v>
      </c>
      <c r="BU119" s="232">
        <f>IFERROR(VLOOKUP($B119,[14]Flood!$B$7:$T$169,Q$1,FALSE),"")</f>
        <v>1356.6131570338059</v>
      </c>
      <c r="BV119" s="233">
        <f>IFERROR(VLOOKUP($B119,[14]Flood!$B$7:$T$169,R$1,FALSE),"")</f>
        <v>0.6744923244222949</v>
      </c>
      <c r="BW119" s="231">
        <f>IFERROR(VLOOKUP($B119,[14]Flood!$B$7:$T$169,S$1,FALSE),"")</f>
        <v>1729.4952043349754</v>
      </c>
      <c r="BX119" s="234">
        <f>IFERROR(VLOOKUP($B119,[14]Flood!$B$7:$T$169,T$1,FALSE),"")</f>
        <v>0.85988495275963195</v>
      </c>
    </row>
    <row r="120" spans="1:76" s="119" customFormat="1" ht="14">
      <c r="A120" s="235" t="str">
        <f>'AAL mundo '!A147</f>
        <v>Sub-Saharan Africa</v>
      </c>
      <c r="B120" s="236" t="str">
        <f>'AAL mundo '!B147</f>
        <v>MDG</v>
      </c>
      <c r="C120" s="236" t="str">
        <f>'AAL mundo '!C147</f>
        <v>Madagascar</v>
      </c>
      <c r="D120" s="236" t="str">
        <f>'AAL mundo '!D147</f>
        <v/>
      </c>
      <c r="E120" s="237" t="str">
        <f>'AAL mundo '!E147</f>
        <v>Low income</v>
      </c>
      <c r="F120" s="222">
        <f>'AAL mundo '!F147</f>
        <v>23496.400000000001</v>
      </c>
      <c r="G120" s="223">
        <f>VLOOKUP($B120,[14]Earthquake!$B$7:$T$222,G$1,FALSE)</f>
        <v>1.06</v>
      </c>
      <c r="H120" s="224">
        <f>VLOOKUP($B120,[14]Earthquake!$B$7:$T$222,H$1,FALSE)</f>
        <v>0</v>
      </c>
      <c r="I120" s="227">
        <f>VLOOKUP($B120,[14]Earthquake!$B$7:$T$222,I$1,FALSE)</f>
        <v>2.93</v>
      </c>
      <c r="J120" s="228">
        <f>VLOOKUP($B120,[14]Earthquake!$B$7:$T$222,J$1,FALSE)</f>
        <v>0.01</v>
      </c>
      <c r="K120" s="224">
        <f>VLOOKUP($B120,[14]Earthquake!$B$7:$T$222,K$1,FALSE)</f>
        <v>6.15</v>
      </c>
      <c r="L120" s="224">
        <f>VLOOKUP($B120,[14]Earthquake!$B$7:$T$222,L$1,FALSE)</f>
        <v>0.03</v>
      </c>
      <c r="M120" s="227">
        <f>VLOOKUP($B120,[14]Earthquake!$B$7:$T$222,M$1,FALSE)</f>
        <v>17.71</v>
      </c>
      <c r="N120" s="228">
        <f>VLOOKUP($B120,[14]Earthquake!$B$7:$T$222,N$1,FALSE)</f>
        <v>0.08</v>
      </c>
      <c r="O120" s="224">
        <f>VLOOKUP($B120,[14]Earthquake!$B$7:$T$222,O$1,FALSE)</f>
        <v>40.5</v>
      </c>
      <c r="P120" s="224">
        <f>VLOOKUP($B120,[14]Earthquake!$B$7:$T$222,P$1,FALSE)</f>
        <v>0.17</v>
      </c>
      <c r="Q120" s="227">
        <f>VLOOKUP($B120,[14]Earthquake!$B$7:$T$222,Q$1,FALSE)</f>
        <v>86.61</v>
      </c>
      <c r="R120" s="228">
        <f>VLOOKUP($B120,[14]Earthquake!$B$7:$T$222,R$1,FALSE)</f>
        <v>0.37</v>
      </c>
      <c r="S120" s="224">
        <f>VLOOKUP($B120,[14]Earthquake!$B$7:$T$222,S$1,FALSE)</f>
        <v>127.95</v>
      </c>
      <c r="T120" s="229">
        <f>VLOOKUP($B120,[14]Earthquake!$B$7:$T$222,T$1,FALSE)</f>
        <v>0.54</v>
      </c>
      <c r="U120" s="223">
        <f>VLOOKUP($B120,[14]Wind!$B$7:$T$222,G$1,FALSE)</f>
        <v>726.89</v>
      </c>
      <c r="V120" s="224">
        <f>VLOOKUP($B120,[14]Wind!$B$7:$T$222,H$1,FALSE)</f>
        <v>3.09</v>
      </c>
      <c r="W120" s="227">
        <f>VLOOKUP($B120,[14]Wind!$B$7:$T$222,I$1,FALSE)</f>
        <v>895.23</v>
      </c>
      <c r="X120" s="228">
        <f>VLOOKUP($B120,[14]Wind!$B$7:$T$222,J$1,FALSE)</f>
        <v>3.81</v>
      </c>
      <c r="Y120" s="224">
        <f>VLOOKUP($B120,[14]Wind!$B$7:$T$222,K$1,FALSE)</f>
        <v>1061.73</v>
      </c>
      <c r="Z120" s="224">
        <f>VLOOKUP($B120,[14]Wind!$B$7:$T$222,L$1,FALSE)</f>
        <v>4.5199999999999996</v>
      </c>
      <c r="AA120" s="227">
        <f>VLOOKUP($B120,[14]Wind!$B$7:$T$222,M$1,FALSE)</f>
        <v>1182.53</v>
      </c>
      <c r="AB120" s="228">
        <f>VLOOKUP($B120,[14]Wind!$B$7:$T$222,N$1,FALSE)</f>
        <v>5.03</v>
      </c>
      <c r="AC120" s="224">
        <f>VLOOKUP($B120,[14]Wind!$B$7:$T$222,O$1,FALSE)</f>
        <v>1359.9</v>
      </c>
      <c r="AD120" s="224">
        <f>VLOOKUP($B120,[14]Wind!$B$7:$T$222,P$1,FALSE)</f>
        <v>5.79</v>
      </c>
      <c r="AE120" s="227">
        <f>VLOOKUP($B120,[14]Wind!$B$7:$T$222,Q$1,FALSE)</f>
        <v>1462.88</v>
      </c>
      <c r="AF120" s="228">
        <f>VLOOKUP($B120,[14]Wind!$B$7:$T$222,R$1,FALSE)</f>
        <v>6.23</v>
      </c>
      <c r="AG120" s="224">
        <f>VLOOKUP($B120,[14]Wind!$B$7:$T$222,S$1,FALSE)</f>
        <v>1503.86</v>
      </c>
      <c r="AH120" s="229">
        <f>VLOOKUP($B120,[14]Wind!$B$7:$T$222,T$1,FALSE)</f>
        <v>6.4</v>
      </c>
      <c r="AI120" s="223">
        <f>VLOOKUP($B120,'[14]Storm Surge'!$B$7:$T$222,G$1,FALSE)</f>
        <v>54.63</v>
      </c>
      <c r="AJ120" s="224">
        <f>VLOOKUP($B120,'[14]Storm Surge'!$B$7:$T$222,H$1,FALSE)</f>
        <v>0.23</v>
      </c>
      <c r="AK120" s="227">
        <f>VLOOKUP($B120,'[14]Storm Surge'!$B$7:$T$222,I$1,FALSE)</f>
        <v>72.37</v>
      </c>
      <c r="AL120" s="228">
        <f>VLOOKUP($B120,'[14]Storm Surge'!$B$7:$T$222,J$1,FALSE)</f>
        <v>0.31</v>
      </c>
      <c r="AM120" s="224">
        <f>VLOOKUP($B120,'[14]Storm Surge'!$B$7:$T$222,K$1,FALSE)</f>
        <v>82.85</v>
      </c>
      <c r="AN120" s="224">
        <f>VLOOKUP($B120,'[14]Storm Surge'!$B$7:$T$222,L$1,FALSE)</f>
        <v>0.35</v>
      </c>
      <c r="AO120" s="227">
        <f>VLOOKUP($B120,'[14]Storm Surge'!$B$7:$T$222,M$1,FALSE)</f>
        <v>93.14</v>
      </c>
      <c r="AP120" s="228">
        <f>VLOOKUP($B120,'[14]Storm Surge'!$B$7:$T$222,N$1,FALSE)</f>
        <v>0.4</v>
      </c>
      <c r="AQ120" s="224">
        <f>VLOOKUP($B120,'[14]Storm Surge'!$B$7:$T$222,O$1,FALSE)</f>
        <v>96.91</v>
      </c>
      <c r="AR120" s="224">
        <f>VLOOKUP($B120,'[14]Storm Surge'!$B$7:$T$222,P$1,FALSE)</f>
        <v>0.41</v>
      </c>
      <c r="AS120" s="227">
        <f>VLOOKUP($B120,'[14]Storm Surge'!$B$7:$T$222,Q$1,FALSE)</f>
        <v>104.46</v>
      </c>
      <c r="AT120" s="228">
        <f>VLOOKUP($B120,'[14]Storm Surge'!$B$7:$T$222,R$1,FALSE)</f>
        <v>0.44</v>
      </c>
      <c r="AU120" s="224">
        <f>VLOOKUP($B120,'[14]Storm Surge'!$B$7:$T$222,S$1,FALSE)</f>
        <v>112</v>
      </c>
      <c r="AV120" s="229">
        <f>VLOOKUP($B120,'[14]Storm Surge'!$B$7:$T$222,T$1,FALSE)</f>
        <v>0.48</v>
      </c>
      <c r="AW120" s="223" t="str">
        <f>VLOOKUP($B120,[14]Tsunami!$B$7:$T$222,G$1,FALSE)</f>
        <v>---</v>
      </c>
      <c r="AX120" s="224" t="str">
        <f>VLOOKUP($B120,[14]Tsunami!$B$7:$T$222,H$1,FALSE)</f>
        <v>---</v>
      </c>
      <c r="AY120" s="227" t="str">
        <f>VLOOKUP($B120,[14]Tsunami!$B$7:$T$222,I$1,FALSE)</f>
        <v>---</v>
      </c>
      <c r="AZ120" s="228" t="str">
        <f>VLOOKUP($B120,[14]Tsunami!$B$7:$T$222,J$1,FALSE)</f>
        <v>---</v>
      </c>
      <c r="BA120" s="224" t="str">
        <f>VLOOKUP($B120,[14]Tsunami!$B$7:$T$222,K$1,FALSE)</f>
        <v>---</v>
      </c>
      <c r="BB120" s="224" t="str">
        <f>VLOOKUP($B120,[14]Tsunami!$B$7:$T$222,L$1,FALSE)</f>
        <v>---</v>
      </c>
      <c r="BC120" s="227" t="str">
        <f>VLOOKUP($B120,[14]Tsunami!$B$7:$T$222,M$1,FALSE)</f>
        <v>---</v>
      </c>
      <c r="BD120" s="228" t="str">
        <f>VLOOKUP($B120,[14]Tsunami!$B$7:$T$222,N$1,FALSE)</f>
        <v>---</v>
      </c>
      <c r="BE120" s="224" t="str">
        <f>VLOOKUP($B120,[14]Tsunami!$B$7:$T$222,O$1,FALSE)</f>
        <v>---</v>
      </c>
      <c r="BF120" s="224" t="str">
        <f>VLOOKUP($B120,[14]Tsunami!$B$7:$T$222,P$1,FALSE)</f>
        <v>---</v>
      </c>
      <c r="BG120" s="227" t="str">
        <f>VLOOKUP($B120,[14]Tsunami!$B$7:$T$222,Q$1,FALSE)</f>
        <v>---</v>
      </c>
      <c r="BH120" s="228" t="str">
        <f>VLOOKUP($B120,[14]Tsunami!$B$7:$T$222,R$1,FALSE)</f>
        <v>---</v>
      </c>
      <c r="BI120" s="224" t="str">
        <f>VLOOKUP($B120,[14]Tsunami!$B$7:$T$222,S$1,FALSE)</f>
        <v>---</v>
      </c>
      <c r="BJ120" s="229" t="str">
        <f>VLOOKUP($B120,[14]Tsunami!$B$7:$T$222,T$1,FALSE)</f>
        <v>---</v>
      </c>
      <c r="BK120" s="230">
        <f>IFERROR(VLOOKUP($B120,[14]Flood!$B$7:$T$169,G$1,FALSE),"")</f>
        <v>490.27783265856948</v>
      </c>
      <c r="BL120" s="231">
        <f>IFERROR(VLOOKUP($B120,[14]Flood!$B$7:$T$169,H$1,FALSE),"")</f>
        <v>2.0866083002441629</v>
      </c>
      <c r="BM120" s="232">
        <f>IFERROR(VLOOKUP($B120,[14]Flood!$B$7:$T$169,I$1,FALSE),"")</f>
        <v>1030.9232104708362</v>
      </c>
      <c r="BN120" s="233">
        <f>IFERROR(VLOOKUP($B120,[14]Flood!$B$7:$T$169,J$1,FALSE),"")</f>
        <v>4.387579418425104</v>
      </c>
      <c r="BO120" s="231">
        <f>IFERROR(VLOOKUP($B120,[14]Flood!$B$7:$T$169,K$1,FALSE),"")</f>
        <v>1111.4015043574323</v>
      </c>
      <c r="BP120" s="231">
        <f>IFERROR(VLOOKUP($B120,[14]Flood!$B$7:$T$169,L$1,FALSE),"")</f>
        <v>4.730092713596262</v>
      </c>
      <c r="BQ120" s="232">
        <f>IFERROR(VLOOKUP($B120,[14]Flood!$B$7:$T$169,M$1,FALSE),"")</f>
        <v>1273.8883196268566</v>
      </c>
      <c r="BR120" s="233">
        <f>IFERROR(VLOOKUP($B120,[14]Flood!$B$7:$T$169,N$1,FALSE),"")</f>
        <v>5.4216319079810376</v>
      </c>
      <c r="BS120" s="231">
        <f>IFERROR(VLOOKUP($B120,[14]Flood!$B$7:$T$169,O$1,FALSE),"")</f>
        <v>1405.1252395346457</v>
      </c>
      <c r="BT120" s="231">
        <f>IFERROR(VLOOKUP($B120,[14]Flood!$B$7:$T$169,P$1,FALSE),"")</f>
        <v>5.9801724499695519</v>
      </c>
      <c r="BU120" s="232">
        <f>IFERROR(VLOOKUP($B120,[14]Flood!$B$7:$T$169,Q$1,FALSE),"")</f>
        <v>1427.8951517177852</v>
      </c>
      <c r="BV120" s="233">
        <f>IFERROR(VLOOKUP($B120,[14]Flood!$B$7:$T$169,R$1,FALSE),"")</f>
        <v>6.0770805387965181</v>
      </c>
      <c r="BW120" s="231">
        <f>IFERROR(VLOOKUP($B120,[14]Flood!$B$7:$T$169,S$1,FALSE),"")</f>
        <v>1450.6650639009247</v>
      </c>
      <c r="BX120" s="234">
        <f>IFERROR(VLOOKUP($B120,[14]Flood!$B$7:$T$169,T$1,FALSE),"")</f>
        <v>6.1739886276234852</v>
      </c>
    </row>
    <row r="121" spans="1:76" s="119" customFormat="1" ht="14">
      <c r="A121" s="235" t="str">
        <f>'AAL mundo '!A148</f>
        <v>Sub-Saharan Africa</v>
      </c>
      <c r="B121" s="236" t="str">
        <f>'AAL mundo '!B148</f>
        <v>MWI</v>
      </c>
      <c r="C121" s="236" t="str">
        <f>'AAL mundo '!C148</f>
        <v>Malawi</v>
      </c>
      <c r="D121" s="236" t="str">
        <f>'AAL mundo '!D148</f>
        <v/>
      </c>
      <c r="E121" s="237" t="str">
        <f>'AAL mundo '!E148</f>
        <v>Low income</v>
      </c>
      <c r="F121" s="222">
        <f>'AAL mundo '!F148</f>
        <v>18357</v>
      </c>
      <c r="G121" s="223">
        <f>VLOOKUP($B121,[14]Earthquake!$B$7:$T$222,G$1,FALSE)</f>
        <v>17.71</v>
      </c>
      <c r="H121" s="224">
        <f>VLOOKUP($B121,[14]Earthquake!$B$7:$T$222,H$1,FALSE)</f>
        <v>0.1</v>
      </c>
      <c r="I121" s="227">
        <f>VLOOKUP($B121,[14]Earthquake!$B$7:$T$222,I$1,FALSE)</f>
        <v>55.77</v>
      </c>
      <c r="J121" s="228">
        <f>VLOOKUP($B121,[14]Earthquake!$B$7:$T$222,J$1,FALSE)</f>
        <v>0.3</v>
      </c>
      <c r="K121" s="224">
        <f>VLOOKUP($B121,[14]Earthquake!$B$7:$T$222,K$1,FALSE)</f>
        <v>129.15</v>
      </c>
      <c r="L121" s="224">
        <f>VLOOKUP($B121,[14]Earthquake!$B$7:$T$222,L$1,FALSE)</f>
        <v>0.7</v>
      </c>
      <c r="M121" s="227">
        <f>VLOOKUP($B121,[14]Earthquake!$B$7:$T$222,M$1,FALSE)</f>
        <v>326.83</v>
      </c>
      <c r="N121" s="228">
        <f>VLOOKUP($B121,[14]Earthquake!$B$7:$T$222,N$1,FALSE)</f>
        <v>1.78</v>
      </c>
      <c r="O121" s="224">
        <f>VLOOKUP($B121,[14]Earthquake!$B$7:$T$222,O$1,FALSE)</f>
        <v>588.79</v>
      </c>
      <c r="P121" s="224">
        <f>VLOOKUP($B121,[14]Earthquake!$B$7:$T$222,P$1,FALSE)</f>
        <v>3.21</v>
      </c>
      <c r="Q121" s="227">
        <f>VLOOKUP($B121,[14]Earthquake!$B$7:$T$222,Q$1,FALSE)</f>
        <v>978.67</v>
      </c>
      <c r="R121" s="228">
        <f>VLOOKUP($B121,[14]Earthquake!$B$7:$T$222,R$1,FALSE)</f>
        <v>5.33</v>
      </c>
      <c r="S121" s="224">
        <f>VLOOKUP($B121,[14]Earthquake!$B$7:$T$222,S$1,FALSE)</f>
        <v>1268.47</v>
      </c>
      <c r="T121" s="229">
        <f>VLOOKUP($B121,[14]Earthquake!$B$7:$T$222,T$1,FALSE)</f>
        <v>6.91</v>
      </c>
      <c r="U121" s="223" t="str">
        <f>VLOOKUP($B121,[14]Wind!$B$7:$T$222,G$1,FALSE)</f>
        <v>---</v>
      </c>
      <c r="V121" s="224" t="str">
        <f>VLOOKUP($B121,[14]Wind!$B$7:$T$222,H$1,FALSE)</f>
        <v>---</v>
      </c>
      <c r="W121" s="227" t="str">
        <f>VLOOKUP($B121,[14]Wind!$B$7:$T$222,I$1,FALSE)</f>
        <v>---</v>
      </c>
      <c r="X121" s="228" t="str">
        <f>VLOOKUP($B121,[14]Wind!$B$7:$T$222,J$1,FALSE)</f>
        <v>---</v>
      </c>
      <c r="Y121" s="224" t="str">
        <f>VLOOKUP($B121,[14]Wind!$B$7:$T$222,K$1,FALSE)</f>
        <v>---</v>
      </c>
      <c r="Z121" s="224" t="str">
        <f>VLOOKUP($B121,[14]Wind!$B$7:$T$222,L$1,FALSE)</f>
        <v>---</v>
      </c>
      <c r="AA121" s="227" t="str">
        <f>VLOOKUP($B121,[14]Wind!$B$7:$T$222,M$1,FALSE)</f>
        <v>---</v>
      </c>
      <c r="AB121" s="228" t="str">
        <f>VLOOKUP($B121,[14]Wind!$B$7:$T$222,N$1,FALSE)</f>
        <v>---</v>
      </c>
      <c r="AC121" s="224" t="str">
        <f>VLOOKUP($B121,[14]Wind!$B$7:$T$222,O$1,FALSE)</f>
        <v>---</v>
      </c>
      <c r="AD121" s="224" t="str">
        <f>VLOOKUP($B121,[14]Wind!$B$7:$T$222,P$1,FALSE)</f>
        <v>---</v>
      </c>
      <c r="AE121" s="227" t="str">
        <f>VLOOKUP($B121,[14]Wind!$B$7:$T$222,Q$1,FALSE)</f>
        <v>---</v>
      </c>
      <c r="AF121" s="228" t="str">
        <f>VLOOKUP($B121,[14]Wind!$B$7:$T$222,R$1,FALSE)</f>
        <v>---</v>
      </c>
      <c r="AG121" s="224" t="str">
        <f>VLOOKUP($B121,[14]Wind!$B$7:$T$222,S$1,FALSE)</f>
        <v>---</v>
      </c>
      <c r="AH121" s="229" t="str">
        <f>VLOOKUP($B121,[14]Wind!$B$7:$T$222,T$1,FALSE)</f>
        <v>---</v>
      </c>
      <c r="AI121" s="223" t="str">
        <f>VLOOKUP($B121,'[14]Storm Surge'!$B$7:$T$222,G$1,FALSE)</f>
        <v>---</v>
      </c>
      <c r="AJ121" s="224" t="str">
        <f>VLOOKUP($B121,'[14]Storm Surge'!$B$7:$T$222,H$1,FALSE)</f>
        <v>---</v>
      </c>
      <c r="AK121" s="227" t="str">
        <f>VLOOKUP($B121,'[14]Storm Surge'!$B$7:$T$222,I$1,FALSE)</f>
        <v>---</v>
      </c>
      <c r="AL121" s="228" t="str">
        <f>VLOOKUP($B121,'[14]Storm Surge'!$B$7:$T$222,J$1,FALSE)</f>
        <v>---</v>
      </c>
      <c r="AM121" s="224" t="str">
        <f>VLOOKUP($B121,'[14]Storm Surge'!$B$7:$T$222,K$1,FALSE)</f>
        <v>---</v>
      </c>
      <c r="AN121" s="224" t="str">
        <f>VLOOKUP($B121,'[14]Storm Surge'!$B$7:$T$222,L$1,FALSE)</f>
        <v>---</v>
      </c>
      <c r="AO121" s="227" t="str">
        <f>VLOOKUP($B121,'[14]Storm Surge'!$B$7:$T$222,M$1,FALSE)</f>
        <v>---</v>
      </c>
      <c r="AP121" s="228" t="str">
        <f>VLOOKUP($B121,'[14]Storm Surge'!$B$7:$T$222,N$1,FALSE)</f>
        <v>---</v>
      </c>
      <c r="AQ121" s="224" t="str">
        <f>VLOOKUP($B121,'[14]Storm Surge'!$B$7:$T$222,O$1,FALSE)</f>
        <v>---</v>
      </c>
      <c r="AR121" s="224" t="str">
        <f>VLOOKUP($B121,'[14]Storm Surge'!$B$7:$T$222,P$1,FALSE)</f>
        <v>---</v>
      </c>
      <c r="AS121" s="227" t="str">
        <f>VLOOKUP($B121,'[14]Storm Surge'!$B$7:$T$222,Q$1,FALSE)</f>
        <v>---</v>
      </c>
      <c r="AT121" s="228" t="str">
        <f>VLOOKUP($B121,'[14]Storm Surge'!$B$7:$T$222,R$1,FALSE)</f>
        <v>---</v>
      </c>
      <c r="AU121" s="224" t="str">
        <f>VLOOKUP($B121,'[14]Storm Surge'!$B$7:$T$222,S$1,FALSE)</f>
        <v>---</v>
      </c>
      <c r="AV121" s="229" t="str">
        <f>VLOOKUP($B121,'[14]Storm Surge'!$B$7:$T$222,T$1,FALSE)</f>
        <v>---</v>
      </c>
      <c r="AW121" s="223" t="str">
        <f>VLOOKUP($B121,[14]Tsunami!$B$7:$T$222,G$1,FALSE)</f>
        <v>---</v>
      </c>
      <c r="AX121" s="224" t="str">
        <f>VLOOKUP($B121,[14]Tsunami!$B$7:$T$222,H$1,FALSE)</f>
        <v>---</v>
      </c>
      <c r="AY121" s="227" t="str">
        <f>VLOOKUP($B121,[14]Tsunami!$B$7:$T$222,I$1,FALSE)</f>
        <v>---</v>
      </c>
      <c r="AZ121" s="228" t="str">
        <f>VLOOKUP($B121,[14]Tsunami!$B$7:$T$222,J$1,FALSE)</f>
        <v>---</v>
      </c>
      <c r="BA121" s="224" t="str">
        <f>VLOOKUP($B121,[14]Tsunami!$B$7:$T$222,K$1,FALSE)</f>
        <v>---</v>
      </c>
      <c r="BB121" s="224" t="str">
        <f>VLOOKUP($B121,[14]Tsunami!$B$7:$T$222,L$1,FALSE)</f>
        <v>---</v>
      </c>
      <c r="BC121" s="227" t="str">
        <f>VLOOKUP($B121,[14]Tsunami!$B$7:$T$222,M$1,FALSE)</f>
        <v>---</v>
      </c>
      <c r="BD121" s="228" t="str">
        <f>VLOOKUP($B121,[14]Tsunami!$B$7:$T$222,N$1,FALSE)</f>
        <v>---</v>
      </c>
      <c r="BE121" s="224" t="str">
        <f>VLOOKUP($B121,[14]Tsunami!$B$7:$T$222,O$1,FALSE)</f>
        <v>---</v>
      </c>
      <c r="BF121" s="224" t="str">
        <f>VLOOKUP($B121,[14]Tsunami!$B$7:$T$222,P$1,FALSE)</f>
        <v>---</v>
      </c>
      <c r="BG121" s="227" t="str">
        <f>VLOOKUP($B121,[14]Tsunami!$B$7:$T$222,Q$1,FALSE)</f>
        <v>---</v>
      </c>
      <c r="BH121" s="228" t="str">
        <f>VLOOKUP($B121,[14]Tsunami!$B$7:$T$222,R$1,FALSE)</f>
        <v>---</v>
      </c>
      <c r="BI121" s="224" t="str">
        <f>VLOOKUP($B121,[14]Tsunami!$B$7:$T$222,S$1,FALSE)</f>
        <v>---</v>
      </c>
      <c r="BJ121" s="229" t="str">
        <f>VLOOKUP($B121,[14]Tsunami!$B$7:$T$222,T$1,FALSE)</f>
        <v>---</v>
      </c>
      <c r="BK121" s="230">
        <f>IFERROR(VLOOKUP($B121,[14]Flood!$B$7:$T$169,G$1,FALSE),"")</f>
        <v>316.41261812499999</v>
      </c>
      <c r="BL121" s="231">
        <f>IFERROR(VLOOKUP($B121,[14]Flood!$B$7:$T$169,H$1,FALSE),"")</f>
        <v>1.7236619171160865</v>
      </c>
      <c r="BM121" s="232">
        <f>IFERROR(VLOOKUP($B121,[14]Flood!$B$7:$T$169,I$1,FALSE),"")</f>
        <v>652.49456383999996</v>
      </c>
      <c r="BN121" s="233">
        <f>IFERROR(VLOOKUP($B121,[14]Flood!$B$7:$T$169,J$1,FALSE),"")</f>
        <v>3.5544727561148335</v>
      </c>
      <c r="BO121" s="231">
        <f>IFERROR(VLOOKUP($B121,[14]Flood!$B$7:$T$169,K$1,FALSE),"")</f>
        <v>784.24791764114593</v>
      </c>
      <c r="BP121" s="231">
        <f>IFERROR(VLOOKUP($B121,[14]Flood!$B$7:$T$169,L$1,FALSE),"")</f>
        <v>4.2722008914373042</v>
      </c>
      <c r="BQ121" s="232">
        <f>IFERROR(VLOOKUP($B121,[14]Flood!$B$7:$T$169,M$1,FALSE),"")</f>
        <v>923.63369738372103</v>
      </c>
      <c r="BR121" s="233">
        <f>IFERROR(VLOOKUP($B121,[14]Flood!$B$7:$T$169,N$1,FALSE),"")</f>
        <v>5.0315067679017327</v>
      </c>
      <c r="BS121" s="231">
        <f>IFERROR(VLOOKUP($B121,[14]Flood!$B$7:$T$169,O$1,FALSE),"")</f>
        <v>963.36747782392035</v>
      </c>
      <c r="BT121" s="231">
        <f>IFERROR(VLOOKUP($B121,[14]Flood!$B$7:$T$169,P$1,FALSE),"")</f>
        <v>5.2479570617416806</v>
      </c>
      <c r="BU121" s="232">
        <f>IFERROR(VLOOKUP($B121,[14]Flood!$B$7:$T$169,Q$1,FALSE),"")</f>
        <v>1042.835038704319</v>
      </c>
      <c r="BV121" s="233">
        <f>IFERROR(VLOOKUP($B121,[14]Flood!$B$7:$T$169,R$1,FALSE),"")</f>
        <v>5.6808576494215774</v>
      </c>
      <c r="BW121" s="231">
        <f>IFERROR(VLOOKUP($B121,[14]Flood!$B$7:$T$169,S$1,FALSE),"")</f>
        <v>1122.3025995847177</v>
      </c>
      <c r="BX121" s="234">
        <f>IFERROR(VLOOKUP($B121,[14]Flood!$B$7:$T$169,T$1,FALSE),"")</f>
        <v>6.1137582371014743</v>
      </c>
    </row>
    <row r="122" spans="1:76" s="119" customFormat="1" ht="14">
      <c r="A122" s="235" t="str">
        <f>'AAL mundo '!A149</f>
        <v>East Asia and the Pacific</v>
      </c>
      <c r="B122" s="236" t="str">
        <f>'AAL mundo '!B149</f>
        <v>MYS</v>
      </c>
      <c r="C122" s="236" t="str">
        <f>'AAL mundo '!C149</f>
        <v>Malaysia</v>
      </c>
      <c r="D122" s="236" t="str">
        <f>'AAL mundo '!D149</f>
        <v/>
      </c>
      <c r="E122" s="237" t="str">
        <f>'AAL mundo '!E149</f>
        <v>Upper middle income</v>
      </c>
      <c r="F122" s="222">
        <f>'AAL mundo '!F149</f>
        <v>1170980</v>
      </c>
      <c r="G122" s="223" t="str">
        <f>VLOOKUP($B122,[14]Earthquake!$B$7:$T$222,G$1,FALSE)</f>
        <v>---</v>
      </c>
      <c r="H122" s="224" t="str">
        <f>VLOOKUP($B122,[14]Earthquake!$B$7:$T$222,H$1,FALSE)</f>
        <v>---</v>
      </c>
      <c r="I122" s="227" t="str">
        <f>VLOOKUP($B122,[14]Earthquake!$B$7:$T$222,I$1,FALSE)</f>
        <v>---</v>
      </c>
      <c r="J122" s="228" t="str">
        <f>VLOOKUP($B122,[14]Earthquake!$B$7:$T$222,J$1,FALSE)</f>
        <v>---</v>
      </c>
      <c r="K122" s="224" t="str">
        <f>VLOOKUP($B122,[14]Earthquake!$B$7:$T$222,K$1,FALSE)</f>
        <v>---</v>
      </c>
      <c r="L122" s="224" t="str">
        <f>VLOOKUP($B122,[14]Earthquake!$B$7:$T$222,L$1,FALSE)</f>
        <v>---</v>
      </c>
      <c r="M122" s="227" t="str">
        <f>VLOOKUP($B122,[14]Earthquake!$B$7:$T$222,M$1,FALSE)</f>
        <v>---</v>
      </c>
      <c r="N122" s="228" t="str">
        <f>VLOOKUP($B122,[14]Earthquake!$B$7:$T$222,N$1,FALSE)</f>
        <v>---</v>
      </c>
      <c r="O122" s="224" t="str">
        <f>VLOOKUP($B122,[14]Earthquake!$B$7:$T$222,O$1,FALSE)</f>
        <v>---</v>
      </c>
      <c r="P122" s="224" t="str">
        <f>VLOOKUP($B122,[14]Earthquake!$B$7:$T$222,P$1,FALSE)</f>
        <v>---</v>
      </c>
      <c r="Q122" s="227" t="str">
        <f>VLOOKUP($B122,[14]Earthquake!$B$7:$T$222,Q$1,FALSE)</f>
        <v>---</v>
      </c>
      <c r="R122" s="228" t="str">
        <f>VLOOKUP($B122,[14]Earthquake!$B$7:$T$222,R$1,FALSE)</f>
        <v>---</v>
      </c>
      <c r="S122" s="224" t="str">
        <f>VLOOKUP($B122,[14]Earthquake!$B$7:$T$222,S$1,FALSE)</f>
        <v>---</v>
      </c>
      <c r="T122" s="229" t="str">
        <f>VLOOKUP($B122,[14]Earthquake!$B$7:$T$222,T$1,FALSE)</f>
        <v>---</v>
      </c>
      <c r="U122" s="223" t="str">
        <f>VLOOKUP($B122,[14]Wind!$B$7:$T$222,G$1,FALSE)</f>
        <v>---</v>
      </c>
      <c r="V122" s="224" t="str">
        <f>VLOOKUP($B122,[14]Wind!$B$7:$T$222,H$1,FALSE)</f>
        <v>---</v>
      </c>
      <c r="W122" s="227" t="str">
        <f>VLOOKUP($B122,[14]Wind!$B$7:$T$222,I$1,FALSE)</f>
        <v>---</v>
      </c>
      <c r="X122" s="228" t="str">
        <f>VLOOKUP($B122,[14]Wind!$B$7:$T$222,J$1,FALSE)</f>
        <v>---</v>
      </c>
      <c r="Y122" s="224" t="str">
        <f>VLOOKUP($B122,[14]Wind!$B$7:$T$222,K$1,FALSE)</f>
        <v>---</v>
      </c>
      <c r="Z122" s="224" t="str">
        <f>VLOOKUP($B122,[14]Wind!$B$7:$T$222,L$1,FALSE)</f>
        <v>---</v>
      </c>
      <c r="AA122" s="227" t="str">
        <f>VLOOKUP($B122,[14]Wind!$B$7:$T$222,M$1,FALSE)</f>
        <v>---</v>
      </c>
      <c r="AB122" s="228" t="str">
        <f>VLOOKUP($B122,[14]Wind!$B$7:$T$222,N$1,FALSE)</f>
        <v>---</v>
      </c>
      <c r="AC122" s="224" t="str">
        <f>VLOOKUP($B122,[14]Wind!$B$7:$T$222,O$1,FALSE)</f>
        <v>---</v>
      </c>
      <c r="AD122" s="224" t="str">
        <f>VLOOKUP($B122,[14]Wind!$B$7:$T$222,P$1,FALSE)</f>
        <v>---</v>
      </c>
      <c r="AE122" s="227" t="str">
        <f>VLOOKUP($B122,[14]Wind!$B$7:$T$222,Q$1,FALSE)</f>
        <v>---</v>
      </c>
      <c r="AF122" s="228" t="str">
        <f>VLOOKUP($B122,[14]Wind!$B$7:$T$222,R$1,FALSE)</f>
        <v>---</v>
      </c>
      <c r="AG122" s="224" t="str">
        <f>VLOOKUP($B122,[14]Wind!$B$7:$T$222,S$1,FALSE)</f>
        <v>---</v>
      </c>
      <c r="AH122" s="229" t="str">
        <f>VLOOKUP($B122,[14]Wind!$B$7:$T$222,T$1,FALSE)</f>
        <v>---</v>
      </c>
      <c r="AI122" s="223" t="str">
        <f>VLOOKUP($B122,'[14]Storm Surge'!$B$7:$T$222,G$1,FALSE)</f>
        <v>---</v>
      </c>
      <c r="AJ122" s="224" t="str">
        <f>VLOOKUP($B122,'[14]Storm Surge'!$B$7:$T$222,H$1,FALSE)</f>
        <v>---</v>
      </c>
      <c r="AK122" s="227" t="str">
        <f>VLOOKUP($B122,'[14]Storm Surge'!$B$7:$T$222,I$1,FALSE)</f>
        <v>---</v>
      </c>
      <c r="AL122" s="228" t="str">
        <f>VLOOKUP($B122,'[14]Storm Surge'!$B$7:$T$222,J$1,FALSE)</f>
        <v>---</v>
      </c>
      <c r="AM122" s="224" t="str">
        <f>VLOOKUP($B122,'[14]Storm Surge'!$B$7:$T$222,K$1,FALSE)</f>
        <v>---</v>
      </c>
      <c r="AN122" s="224" t="str">
        <f>VLOOKUP($B122,'[14]Storm Surge'!$B$7:$T$222,L$1,FALSE)</f>
        <v>---</v>
      </c>
      <c r="AO122" s="227" t="str">
        <f>VLOOKUP($B122,'[14]Storm Surge'!$B$7:$T$222,M$1,FALSE)</f>
        <v>---</v>
      </c>
      <c r="AP122" s="228" t="str">
        <f>VLOOKUP($B122,'[14]Storm Surge'!$B$7:$T$222,N$1,FALSE)</f>
        <v>---</v>
      </c>
      <c r="AQ122" s="224" t="str">
        <f>VLOOKUP($B122,'[14]Storm Surge'!$B$7:$T$222,O$1,FALSE)</f>
        <v>---</v>
      </c>
      <c r="AR122" s="224" t="str">
        <f>VLOOKUP($B122,'[14]Storm Surge'!$B$7:$T$222,P$1,FALSE)</f>
        <v>---</v>
      </c>
      <c r="AS122" s="227" t="str">
        <f>VLOOKUP($B122,'[14]Storm Surge'!$B$7:$T$222,Q$1,FALSE)</f>
        <v>---</v>
      </c>
      <c r="AT122" s="228" t="str">
        <f>VLOOKUP($B122,'[14]Storm Surge'!$B$7:$T$222,R$1,FALSE)</f>
        <v>---</v>
      </c>
      <c r="AU122" s="224" t="str">
        <f>VLOOKUP($B122,'[14]Storm Surge'!$B$7:$T$222,S$1,FALSE)</f>
        <v>---</v>
      </c>
      <c r="AV122" s="229" t="str">
        <f>VLOOKUP($B122,'[14]Storm Surge'!$B$7:$T$222,T$1,FALSE)</f>
        <v>---</v>
      </c>
      <c r="AW122" s="223" t="str">
        <f>VLOOKUP($B122,[14]Tsunami!$B$7:$T$222,G$1,FALSE)</f>
        <v>---</v>
      </c>
      <c r="AX122" s="224" t="str">
        <f>VLOOKUP($B122,[14]Tsunami!$B$7:$T$222,H$1,FALSE)</f>
        <v>---</v>
      </c>
      <c r="AY122" s="227" t="str">
        <f>VLOOKUP($B122,[14]Tsunami!$B$7:$T$222,I$1,FALSE)</f>
        <v>---</v>
      </c>
      <c r="AZ122" s="228" t="str">
        <f>VLOOKUP($B122,[14]Tsunami!$B$7:$T$222,J$1,FALSE)</f>
        <v>---</v>
      </c>
      <c r="BA122" s="224" t="str">
        <f>VLOOKUP($B122,[14]Tsunami!$B$7:$T$222,K$1,FALSE)</f>
        <v>---</v>
      </c>
      <c r="BB122" s="224" t="str">
        <f>VLOOKUP($B122,[14]Tsunami!$B$7:$T$222,L$1,FALSE)</f>
        <v>---</v>
      </c>
      <c r="BC122" s="227" t="str">
        <f>VLOOKUP($B122,[14]Tsunami!$B$7:$T$222,M$1,FALSE)</f>
        <v>---</v>
      </c>
      <c r="BD122" s="228" t="str">
        <f>VLOOKUP($B122,[14]Tsunami!$B$7:$T$222,N$1,FALSE)</f>
        <v>---</v>
      </c>
      <c r="BE122" s="224" t="str">
        <f>VLOOKUP($B122,[14]Tsunami!$B$7:$T$222,O$1,FALSE)</f>
        <v>---</v>
      </c>
      <c r="BF122" s="224" t="str">
        <f>VLOOKUP($B122,[14]Tsunami!$B$7:$T$222,P$1,FALSE)</f>
        <v>---</v>
      </c>
      <c r="BG122" s="227" t="str">
        <f>VLOOKUP($B122,[14]Tsunami!$B$7:$T$222,Q$1,FALSE)</f>
        <v>---</v>
      </c>
      <c r="BH122" s="228" t="str">
        <f>VLOOKUP($B122,[14]Tsunami!$B$7:$T$222,R$1,FALSE)</f>
        <v>---</v>
      </c>
      <c r="BI122" s="224" t="str">
        <f>VLOOKUP($B122,[14]Tsunami!$B$7:$T$222,S$1,FALSE)</f>
        <v>---</v>
      </c>
      <c r="BJ122" s="229" t="str">
        <f>VLOOKUP($B122,[14]Tsunami!$B$7:$T$222,T$1,FALSE)</f>
        <v>---</v>
      </c>
      <c r="BK122" s="230">
        <f>IFERROR(VLOOKUP($B122,[14]Flood!$B$7:$T$169,G$1,FALSE),"")</f>
        <v>4822.2028479217606</v>
      </c>
      <c r="BL122" s="231">
        <f>IFERROR(VLOOKUP($B122,[14]Flood!$B$7:$T$169,H$1,FALSE),"")</f>
        <v>0.41180915540160901</v>
      </c>
      <c r="BM122" s="232">
        <f>IFERROR(VLOOKUP($B122,[14]Flood!$B$7:$T$169,I$1,FALSE),"")</f>
        <v>12010.488888888889</v>
      </c>
      <c r="BN122" s="233">
        <f>IFERROR(VLOOKUP($B122,[14]Flood!$B$7:$T$169,J$1,FALSE),"")</f>
        <v>1.0256783966326402</v>
      </c>
      <c r="BO122" s="231">
        <f>IFERROR(VLOOKUP($B122,[14]Flood!$B$7:$T$169,K$1,FALSE),"")</f>
        <v>19174.632030578119</v>
      </c>
      <c r="BP122" s="231">
        <f>IFERROR(VLOOKUP($B122,[14]Flood!$B$7:$T$169,L$1,FALSE),"")</f>
        <v>1.6374858691504655</v>
      </c>
      <c r="BQ122" s="232">
        <f>IFERROR(VLOOKUP($B122,[14]Flood!$B$7:$T$169,M$1,FALSE),"")</f>
        <v>30755.1039136</v>
      </c>
      <c r="BR122" s="233">
        <f>IFERROR(VLOOKUP($B122,[14]Flood!$B$7:$T$169,N$1,FALSE),"")</f>
        <v>2.6264414348323628</v>
      </c>
      <c r="BS122" s="231">
        <f>IFERROR(VLOOKUP($B122,[14]Flood!$B$7:$T$169,O$1,FALSE),"")</f>
        <v>37722.921211656445</v>
      </c>
      <c r="BT122" s="231">
        <f>IFERROR(VLOOKUP($B122,[14]Flood!$B$7:$T$169,P$1,FALSE),"")</f>
        <v>3.2214829639837101</v>
      </c>
      <c r="BU122" s="232">
        <f>IFERROR(VLOOKUP($B122,[14]Flood!$B$7:$T$169,Q$1,FALSE),"")</f>
        <v>47061.710304683947</v>
      </c>
      <c r="BV122" s="233">
        <f>IFERROR(VLOOKUP($B122,[14]Flood!$B$7:$T$169,R$1,FALSE),"")</f>
        <v>4.0190020585051789</v>
      </c>
      <c r="BW122" s="231">
        <f>IFERROR(VLOOKUP($B122,[14]Flood!$B$7:$T$169,S$1,FALSE),"")</f>
        <v>70888.393999999869</v>
      </c>
      <c r="BX122" s="234">
        <f>IFERROR(VLOOKUP($B122,[14]Flood!$B$7:$T$169,T$1,FALSE),"")</f>
        <v>6.0537664178721986</v>
      </c>
    </row>
    <row r="123" spans="1:76" s="119" customFormat="1" ht="14">
      <c r="A123" s="235" t="str">
        <f>'AAL mundo '!A150</f>
        <v>South Asia</v>
      </c>
      <c r="B123" s="236" t="str">
        <f>'AAL mundo '!B150</f>
        <v>MDV</v>
      </c>
      <c r="C123" s="236" t="str">
        <f>'AAL mundo '!C150</f>
        <v>Maldives</v>
      </c>
      <c r="D123" s="236" t="str">
        <f>'AAL mundo '!D150</f>
        <v>SIDS</v>
      </c>
      <c r="E123" s="237" t="str">
        <f>'AAL mundo '!E150</f>
        <v>Upper middle income</v>
      </c>
      <c r="F123" s="222">
        <f>'AAL mundo '!F150</f>
        <v>7443.12</v>
      </c>
      <c r="G123" s="223" t="str">
        <f>VLOOKUP($B123,[14]Earthquake!$B$7:$T$222,G$1,FALSE)</f>
        <v>---</v>
      </c>
      <c r="H123" s="224" t="str">
        <f>VLOOKUP($B123,[14]Earthquake!$B$7:$T$222,H$1,FALSE)</f>
        <v>---</v>
      </c>
      <c r="I123" s="227" t="str">
        <f>VLOOKUP($B123,[14]Earthquake!$B$7:$T$222,I$1,FALSE)</f>
        <v>---</v>
      </c>
      <c r="J123" s="228" t="str">
        <f>VLOOKUP($B123,[14]Earthquake!$B$7:$T$222,J$1,FALSE)</f>
        <v>---</v>
      </c>
      <c r="K123" s="224" t="str">
        <f>VLOOKUP($B123,[14]Earthquake!$B$7:$T$222,K$1,FALSE)</f>
        <v>---</v>
      </c>
      <c r="L123" s="224" t="str">
        <f>VLOOKUP($B123,[14]Earthquake!$B$7:$T$222,L$1,FALSE)</f>
        <v>---</v>
      </c>
      <c r="M123" s="227" t="str">
        <f>VLOOKUP($B123,[14]Earthquake!$B$7:$T$222,M$1,FALSE)</f>
        <v>---</v>
      </c>
      <c r="N123" s="228" t="str">
        <f>VLOOKUP($B123,[14]Earthquake!$B$7:$T$222,N$1,FALSE)</f>
        <v>---</v>
      </c>
      <c r="O123" s="224" t="str">
        <f>VLOOKUP($B123,[14]Earthquake!$B$7:$T$222,O$1,FALSE)</f>
        <v>---</v>
      </c>
      <c r="P123" s="224" t="str">
        <f>VLOOKUP($B123,[14]Earthquake!$B$7:$T$222,P$1,FALSE)</f>
        <v>---</v>
      </c>
      <c r="Q123" s="227" t="str">
        <f>VLOOKUP($B123,[14]Earthquake!$B$7:$T$222,Q$1,FALSE)</f>
        <v>---</v>
      </c>
      <c r="R123" s="228" t="str">
        <f>VLOOKUP($B123,[14]Earthquake!$B$7:$T$222,R$1,FALSE)</f>
        <v>---</v>
      </c>
      <c r="S123" s="224" t="str">
        <f>VLOOKUP($B123,[14]Earthquake!$B$7:$T$222,S$1,FALSE)</f>
        <v>---</v>
      </c>
      <c r="T123" s="229" t="str">
        <f>VLOOKUP($B123,[14]Earthquake!$B$7:$T$222,T$1,FALSE)</f>
        <v>---</v>
      </c>
      <c r="U123" s="223" t="str">
        <f>VLOOKUP($B123,[14]Wind!$B$7:$T$222,G$1,FALSE)</f>
        <v>---</v>
      </c>
      <c r="V123" s="224" t="str">
        <f>VLOOKUP($B123,[14]Wind!$B$7:$T$222,H$1,FALSE)</f>
        <v>---</v>
      </c>
      <c r="W123" s="227" t="str">
        <f>VLOOKUP($B123,[14]Wind!$B$7:$T$222,I$1,FALSE)</f>
        <v>---</v>
      </c>
      <c r="X123" s="228" t="str">
        <f>VLOOKUP($B123,[14]Wind!$B$7:$T$222,J$1,FALSE)</f>
        <v>---</v>
      </c>
      <c r="Y123" s="224" t="str">
        <f>VLOOKUP($B123,[14]Wind!$B$7:$T$222,K$1,FALSE)</f>
        <v>---</v>
      </c>
      <c r="Z123" s="224" t="str">
        <f>VLOOKUP($B123,[14]Wind!$B$7:$T$222,L$1,FALSE)</f>
        <v>---</v>
      </c>
      <c r="AA123" s="227" t="str">
        <f>VLOOKUP($B123,[14]Wind!$B$7:$T$222,M$1,FALSE)</f>
        <v>---</v>
      </c>
      <c r="AB123" s="228" t="str">
        <f>VLOOKUP($B123,[14]Wind!$B$7:$T$222,N$1,FALSE)</f>
        <v>---</v>
      </c>
      <c r="AC123" s="224" t="str">
        <f>VLOOKUP($B123,[14]Wind!$B$7:$T$222,O$1,FALSE)</f>
        <v>---</v>
      </c>
      <c r="AD123" s="224" t="str">
        <f>VLOOKUP($B123,[14]Wind!$B$7:$T$222,P$1,FALSE)</f>
        <v>---</v>
      </c>
      <c r="AE123" s="227" t="str">
        <f>VLOOKUP($B123,[14]Wind!$B$7:$T$222,Q$1,FALSE)</f>
        <v>---</v>
      </c>
      <c r="AF123" s="228" t="str">
        <f>VLOOKUP($B123,[14]Wind!$B$7:$T$222,R$1,FALSE)</f>
        <v>---</v>
      </c>
      <c r="AG123" s="224" t="str">
        <f>VLOOKUP($B123,[14]Wind!$B$7:$T$222,S$1,FALSE)</f>
        <v>---</v>
      </c>
      <c r="AH123" s="229" t="str">
        <f>VLOOKUP($B123,[14]Wind!$B$7:$T$222,T$1,FALSE)</f>
        <v>---</v>
      </c>
      <c r="AI123" s="223" t="str">
        <f>VLOOKUP($B123,'[14]Storm Surge'!$B$7:$T$222,G$1,FALSE)</f>
        <v>---</v>
      </c>
      <c r="AJ123" s="224" t="str">
        <f>VLOOKUP($B123,'[14]Storm Surge'!$B$7:$T$222,H$1,FALSE)</f>
        <v>---</v>
      </c>
      <c r="AK123" s="227" t="str">
        <f>VLOOKUP($B123,'[14]Storm Surge'!$B$7:$T$222,I$1,FALSE)</f>
        <v>---</v>
      </c>
      <c r="AL123" s="228" t="str">
        <f>VLOOKUP($B123,'[14]Storm Surge'!$B$7:$T$222,J$1,FALSE)</f>
        <v>---</v>
      </c>
      <c r="AM123" s="224" t="str">
        <f>VLOOKUP($B123,'[14]Storm Surge'!$B$7:$T$222,K$1,FALSE)</f>
        <v>---</v>
      </c>
      <c r="AN123" s="224" t="str">
        <f>VLOOKUP($B123,'[14]Storm Surge'!$B$7:$T$222,L$1,FALSE)</f>
        <v>---</v>
      </c>
      <c r="AO123" s="227" t="str">
        <f>VLOOKUP($B123,'[14]Storm Surge'!$B$7:$T$222,M$1,FALSE)</f>
        <v>---</v>
      </c>
      <c r="AP123" s="228" t="str">
        <f>VLOOKUP($B123,'[14]Storm Surge'!$B$7:$T$222,N$1,FALSE)</f>
        <v>---</v>
      </c>
      <c r="AQ123" s="224" t="str">
        <f>VLOOKUP($B123,'[14]Storm Surge'!$B$7:$T$222,O$1,FALSE)</f>
        <v>---</v>
      </c>
      <c r="AR123" s="224" t="str">
        <f>VLOOKUP($B123,'[14]Storm Surge'!$B$7:$T$222,P$1,FALSE)</f>
        <v>---</v>
      </c>
      <c r="AS123" s="227" t="str">
        <f>VLOOKUP($B123,'[14]Storm Surge'!$B$7:$T$222,Q$1,FALSE)</f>
        <v>---</v>
      </c>
      <c r="AT123" s="228" t="str">
        <f>VLOOKUP($B123,'[14]Storm Surge'!$B$7:$T$222,R$1,FALSE)</f>
        <v>---</v>
      </c>
      <c r="AU123" s="224" t="str">
        <f>VLOOKUP($B123,'[14]Storm Surge'!$B$7:$T$222,S$1,FALSE)</f>
        <v>---</v>
      </c>
      <c r="AV123" s="229" t="str">
        <f>VLOOKUP($B123,'[14]Storm Surge'!$B$7:$T$222,T$1,FALSE)</f>
        <v>---</v>
      </c>
      <c r="AW123" s="223" t="str">
        <f>VLOOKUP($B123,[14]Tsunami!$B$7:$T$222,G$1,FALSE)</f>
        <v>---</v>
      </c>
      <c r="AX123" s="224" t="str">
        <f>VLOOKUP($B123,[14]Tsunami!$B$7:$T$222,H$1,FALSE)</f>
        <v>---</v>
      </c>
      <c r="AY123" s="227" t="str">
        <f>VLOOKUP($B123,[14]Tsunami!$B$7:$T$222,I$1,FALSE)</f>
        <v>---</v>
      </c>
      <c r="AZ123" s="228" t="str">
        <f>VLOOKUP($B123,[14]Tsunami!$B$7:$T$222,J$1,FALSE)</f>
        <v>---</v>
      </c>
      <c r="BA123" s="224" t="str">
        <f>VLOOKUP($B123,[14]Tsunami!$B$7:$T$222,K$1,FALSE)</f>
        <v>---</v>
      </c>
      <c r="BB123" s="224" t="str">
        <f>VLOOKUP($B123,[14]Tsunami!$B$7:$T$222,L$1,FALSE)</f>
        <v>---</v>
      </c>
      <c r="BC123" s="227" t="str">
        <f>VLOOKUP($B123,[14]Tsunami!$B$7:$T$222,M$1,FALSE)</f>
        <v>---</v>
      </c>
      <c r="BD123" s="228" t="str">
        <f>VLOOKUP($B123,[14]Tsunami!$B$7:$T$222,N$1,FALSE)</f>
        <v>---</v>
      </c>
      <c r="BE123" s="224">
        <f>VLOOKUP($B123,[14]Tsunami!$B$7:$T$222,O$1,FALSE)</f>
        <v>0.48</v>
      </c>
      <c r="BF123" s="224">
        <f>VLOOKUP($B123,[14]Tsunami!$B$7:$T$222,P$1,FALSE)</f>
        <v>0.01</v>
      </c>
      <c r="BG123" s="227">
        <f>VLOOKUP($B123,[14]Tsunami!$B$7:$T$222,Q$1,FALSE)</f>
        <v>5.79</v>
      </c>
      <c r="BH123" s="228">
        <f>VLOOKUP($B123,[14]Tsunami!$B$7:$T$222,R$1,FALSE)</f>
        <v>0.08</v>
      </c>
      <c r="BI123" s="224">
        <f>VLOOKUP($B123,[14]Tsunami!$B$7:$T$222,S$1,FALSE)</f>
        <v>14.18</v>
      </c>
      <c r="BJ123" s="229">
        <f>VLOOKUP($B123,[14]Tsunami!$B$7:$T$222,T$1,FALSE)</f>
        <v>0.19</v>
      </c>
      <c r="BK123" s="230" t="str">
        <f>IFERROR(VLOOKUP($B123,[14]Flood!$B$7:$T$169,G$1,FALSE),"")</f>
        <v/>
      </c>
      <c r="BL123" s="231" t="str">
        <f>IFERROR(VLOOKUP($B123,[14]Flood!$B$7:$T$169,H$1,FALSE),"")</f>
        <v/>
      </c>
      <c r="BM123" s="232" t="str">
        <f>IFERROR(VLOOKUP($B123,[14]Flood!$B$7:$T$169,I$1,FALSE),"")</f>
        <v/>
      </c>
      <c r="BN123" s="233" t="str">
        <f>IFERROR(VLOOKUP($B123,[14]Flood!$B$7:$T$169,J$1,FALSE),"")</f>
        <v/>
      </c>
      <c r="BO123" s="231" t="str">
        <f>IFERROR(VLOOKUP($B123,[14]Flood!$B$7:$T$169,K$1,FALSE),"")</f>
        <v/>
      </c>
      <c r="BP123" s="231" t="str">
        <f>IFERROR(VLOOKUP($B123,[14]Flood!$B$7:$T$169,L$1,FALSE),"")</f>
        <v/>
      </c>
      <c r="BQ123" s="232" t="str">
        <f>IFERROR(VLOOKUP($B123,[14]Flood!$B$7:$T$169,M$1,FALSE),"")</f>
        <v/>
      </c>
      <c r="BR123" s="233" t="str">
        <f>IFERROR(VLOOKUP($B123,[14]Flood!$B$7:$T$169,N$1,FALSE),"")</f>
        <v/>
      </c>
      <c r="BS123" s="231" t="str">
        <f>IFERROR(VLOOKUP($B123,[14]Flood!$B$7:$T$169,O$1,FALSE),"")</f>
        <v/>
      </c>
      <c r="BT123" s="231" t="str">
        <f>IFERROR(VLOOKUP($B123,[14]Flood!$B$7:$T$169,P$1,FALSE),"")</f>
        <v/>
      </c>
      <c r="BU123" s="232" t="str">
        <f>IFERROR(VLOOKUP($B123,[14]Flood!$B$7:$T$169,Q$1,FALSE),"")</f>
        <v/>
      </c>
      <c r="BV123" s="233" t="str">
        <f>IFERROR(VLOOKUP($B123,[14]Flood!$B$7:$T$169,R$1,FALSE),"")</f>
        <v/>
      </c>
      <c r="BW123" s="231" t="str">
        <f>IFERROR(VLOOKUP($B123,[14]Flood!$B$7:$T$169,S$1,FALSE),"")</f>
        <v/>
      </c>
      <c r="BX123" s="234" t="str">
        <f>IFERROR(VLOOKUP($B123,[14]Flood!$B$7:$T$169,T$1,FALSE),"")</f>
        <v/>
      </c>
    </row>
    <row r="124" spans="1:76" s="119" customFormat="1" ht="14">
      <c r="A124" s="235" t="str">
        <f>'AAL mundo '!A151</f>
        <v>Sub-Saharan Africa</v>
      </c>
      <c r="B124" s="236" t="str">
        <f>'AAL mundo '!B151</f>
        <v>MLI</v>
      </c>
      <c r="C124" s="236" t="str">
        <f>'AAL mundo '!C151</f>
        <v>Mali</v>
      </c>
      <c r="D124" s="236" t="str">
        <f>'AAL mundo '!D151</f>
        <v/>
      </c>
      <c r="E124" s="237" t="str">
        <f>'AAL mundo '!E151</f>
        <v>Low income</v>
      </c>
      <c r="F124" s="222">
        <f>'AAL mundo '!F151</f>
        <v>27719.200000000001</v>
      </c>
      <c r="G124" s="223" t="str">
        <f>VLOOKUP($B124,[14]Earthquake!$B$7:$T$222,G$1,FALSE)</f>
        <v>---</v>
      </c>
      <c r="H124" s="224" t="str">
        <f>VLOOKUP($B124,[14]Earthquake!$B$7:$T$222,H$1,FALSE)</f>
        <v>---</v>
      </c>
      <c r="I124" s="227" t="str">
        <f>VLOOKUP($B124,[14]Earthquake!$B$7:$T$222,I$1,FALSE)</f>
        <v>---</v>
      </c>
      <c r="J124" s="228" t="str">
        <f>VLOOKUP($B124,[14]Earthquake!$B$7:$T$222,J$1,FALSE)</f>
        <v>---</v>
      </c>
      <c r="K124" s="224" t="str">
        <f>VLOOKUP($B124,[14]Earthquake!$B$7:$T$222,K$1,FALSE)</f>
        <v>---</v>
      </c>
      <c r="L124" s="224" t="str">
        <f>VLOOKUP($B124,[14]Earthquake!$B$7:$T$222,L$1,FALSE)</f>
        <v>---</v>
      </c>
      <c r="M124" s="227" t="str">
        <f>VLOOKUP($B124,[14]Earthquake!$B$7:$T$222,M$1,FALSE)</f>
        <v>---</v>
      </c>
      <c r="N124" s="228" t="str">
        <f>VLOOKUP($B124,[14]Earthquake!$B$7:$T$222,N$1,FALSE)</f>
        <v>---</v>
      </c>
      <c r="O124" s="224" t="str">
        <f>VLOOKUP($B124,[14]Earthquake!$B$7:$T$222,O$1,FALSE)</f>
        <v>---</v>
      </c>
      <c r="P124" s="224" t="str">
        <f>VLOOKUP($B124,[14]Earthquake!$B$7:$T$222,P$1,FALSE)</f>
        <v>---</v>
      </c>
      <c r="Q124" s="227" t="str">
        <f>VLOOKUP($B124,[14]Earthquake!$B$7:$T$222,Q$1,FALSE)</f>
        <v>---</v>
      </c>
      <c r="R124" s="228" t="str">
        <f>VLOOKUP($B124,[14]Earthquake!$B$7:$T$222,R$1,FALSE)</f>
        <v>---</v>
      </c>
      <c r="S124" s="224" t="str">
        <f>VLOOKUP($B124,[14]Earthquake!$B$7:$T$222,S$1,FALSE)</f>
        <v>---</v>
      </c>
      <c r="T124" s="229" t="str">
        <f>VLOOKUP($B124,[14]Earthquake!$B$7:$T$222,T$1,FALSE)</f>
        <v>---</v>
      </c>
      <c r="U124" s="223" t="str">
        <f>VLOOKUP($B124,[14]Wind!$B$7:$T$222,G$1,FALSE)</f>
        <v>---</v>
      </c>
      <c r="V124" s="224" t="str">
        <f>VLOOKUP($B124,[14]Wind!$B$7:$T$222,H$1,FALSE)</f>
        <v>---</v>
      </c>
      <c r="W124" s="227" t="str">
        <f>VLOOKUP($B124,[14]Wind!$B$7:$T$222,I$1,FALSE)</f>
        <v>---</v>
      </c>
      <c r="X124" s="228" t="str">
        <f>VLOOKUP($B124,[14]Wind!$B$7:$T$222,J$1,FALSE)</f>
        <v>---</v>
      </c>
      <c r="Y124" s="224" t="str">
        <f>VLOOKUP($B124,[14]Wind!$B$7:$T$222,K$1,FALSE)</f>
        <v>---</v>
      </c>
      <c r="Z124" s="224" t="str">
        <f>VLOOKUP($B124,[14]Wind!$B$7:$T$222,L$1,FALSE)</f>
        <v>---</v>
      </c>
      <c r="AA124" s="227" t="str">
        <f>VLOOKUP($B124,[14]Wind!$B$7:$T$222,M$1,FALSE)</f>
        <v>---</v>
      </c>
      <c r="AB124" s="228" t="str">
        <f>VLOOKUP($B124,[14]Wind!$B$7:$T$222,N$1,FALSE)</f>
        <v>---</v>
      </c>
      <c r="AC124" s="224" t="str">
        <f>VLOOKUP($B124,[14]Wind!$B$7:$T$222,O$1,FALSE)</f>
        <v>---</v>
      </c>
      <c r="AD124" s="224" t="str">
        <f>VLOOKUP($B124,[14]Wind!$B$7:$T$222,P$1,FALSE)</f>
        <v>---</v>
      </c>
      <c r="AE124" s="227" t="str">
        <f>VLOOKUP($B124,[14]Wind!$B$7:$T$222,Q$1,FALSE)</f>
        <v>---</v>
      </c>
      <c r="AF124" s="228" t="str">
        <f>VLOOKUP($B124,[14]Wind!$B$7:$T$222,R$1,FALSE)</f>
        <v>---</v>
      </c>
      <c r="AG124" s="224" t="str">
        <f>VLOOKUP($B124,[14]Wind!$B$7:$T$222,S$1,FALSE)</f>
        <v>---</v>
      </c>
      <c r="AH124" s="229" t="str">
        <f>VLOOKUP($B124,[14]Wind!$B$7:$T$222,T$1,FALSE)</f>
        <v>---</v>
      </c>
      <c r="AI124" s="223" t="str">
        <f>VLOOKUP($B124,'[14]Storm Surge'!$B$7:$T$222,G$1,FALSE)</f>
        <v>---</v>
      </c>
      <c r="AJ124" s="224" t="str">
        <f>VLOOKUP($B124,'[14]Storm Surge'!$B$7:$T$222,H$1,FALSE)</f>
        <v>---</v>
      </c>
      <c r="AK124" s="227" t="str">
        <f>VLOOKUP($B124,'[14]Storm Surge'!$B$7:$T$222,I$1,FALSE)</f>
        <v>---</v>
      </c>
      <c r="AL124" s="228" t="str">
        <f>VLOOKUP($B124,'[14]Storm Surge'!$B$7:$T$222,J$1,FALSE)</f>
        <v>---</v>
      </c>
      <c r="AM124" s="224" t="str">
        <f>VLOOKUP($B124,'[14]Storm Surge'!$B$7:$T$222,K$1,FALSE)</f>
        <v>---</v>
      </c>
      <c r="AN124" s="224" t="str">
        <f>VLOOKUP($B124,'[14]Storm Surge'!$B$7:$T$222,L$1,FALSE)</f>
        <v>---</v>
      </c>
      <c r="AO124" s="227" t="str">
        <f>VLOOKUP($B124,'[14]Storm Surge'!$B$7:$T$222,M$1,FALSE)</f>
        <v>---</v>
      </c>
      <c r="AP124" s="228" t="str">
        <f>VLOOKUP($B124,'[14]Storm Surge'!$B$7:$T$222,N$1,FALSE)</f>
        <v>---</v>
      </c>
      <c r="AQ124" s="224" t="str">
        <f>VLOOKUP($B124,'[14]Storm Surge'!$B$7:$T$222,O$1,FALSE)</f>
        <v>---</v>
      </c>
      <c r="AR124" s="224" t="str">
        <f>VLOOKUP($B124,'[14]Storm Surge'!$B$7:$T$222,P$1,FALSE)</f>
        <v>---</v>
      </c>
      <c r="AS124" s="227" t="str">
        <f>VLOOKUP($B124,'[14]Storm Surge'!$B$7:$T$222,Q$1,FALSE)</f>
        <v>---</v>
      </c>
      <c r="AT124" s="228" t="str">
        <f>VLOOKUP($B124,'[14]Storm Surge'!$B$7:$T$222,R$1,FALSE)</f>
        <v>---</v>
      </c>
      <c r="AU124" s="224" t="str">
        <f>VLOOKUP($B124,'[14]Storm Surge'!$B$7:$T$222,S$1,FALSE)</f>
        <v>---</v>
      </c>
      <c r="AV124" s="229" t="str">
        <f>VLOOKUP($B124,'[14]Storm Surge'!$B$7:$T$222,T$1,FALSE)</f>
        <v>---</v>
      </c>
      <c r="AW124" s="223" t="str">
        <f>VLOOKUP($B124,[14]Tsunami!$B$7:$T$222,G$1,FALSE)</f>
        <v>---</v>
      </c>
      <c r="AX124" s="224" t="str">
        <f>VLOOKUP($B124,[14]Tsunami!$B$7:$T$222,H$1,FALSE)</f>
        <v>---</v>
      </c>
      <c r="AY124" s="227" t="str">
        <f>VLOOKUP($B124,[14]Tsunami!$B$7:$T$222,I$1,FALSE)</f>
        <v>---</v>
      </c>
      <c r="AZ124" s="228" t="str">
        <f>VLOOKUP($B124,[14]Tsunami!$B$7:$T$222,J$1,FALSE)</f>
        <v>---</v>
      </c>
      <c r="BA124" s="224" t="str">
        <f>VLOOKUP($B124,[14]Tsunami!$B$7:$T$222,K$1,FALSE)</f>
        <v>---</v>
      </c>
      <c r="BB124" s="224" t="str">
        <f>VLOOKUP($B124,[14]Tsunami!$B$7:$T$222,L$1,FALSE)</f>
        <v>---</v>
      </c>
      <c r="BC124" s="227" t="str">
        <f>VLOOKUP($B124,[14]Tsunami!$B$7:$T$222,M$1,FALSE)</f>
        <v>---</v>
      </c>
      <c r="BD124" s="228" t="str">
        <f>VLOOKUP($B124,[14]Tsunami!$B$7:$T$222,N$1,FALSE)</f>
        <v>---</v>
      </c>
      <c r="BE124" s="224" t="str">
        <f>VLOOKUP($B124,[14]Tsunami!$B$7:$T$222,O$1,FALSE)</f>
        <v>---</v>
      </c>
      <c r="BF124" s="224" t="str">
        <f>VLOOKUP($B124,[14]Tsunami!$B$7:$T$222,P$1,FALSE)</f>
        <v>---</v>
      </c>
      <c r="BG124" s="227" t="str">
        <f>VLOOKUP($B124,[14]Tsunami!$B$7:$T$222,Q$1,FALSE)</f>
        <v>---</v>
      </c>
      <c r="BH124" s="228" t="str">
        <f>VLOOKUP($B124,[14]Tsunami!$B$7:$T$222,R$1,FALSE)</f>
        <v>---</v>
      </c>
      <c r="BI124" s="224" t="str">
        <f>VLOOKUP($B124,[14]Tsunami!$B$7:$T$222,S$1,FALSE)</f>
        <v>---</v>
      </c>
      <c r="BJ124" s="229" t="str">
        <f>VLOOKUP($B124,[14]Tsunami!$B$7:$T$222,T$1,FALSE)</f>
        <v>---</v>
      </c>
      <c r="BK124" s="230">
        <f>IFERROR(VLOOKUP($B124,[14]Flood!$B$7:$T$169,G$1,FALSE),"")</f>
        <v>347.51798006410257</v>
      </c>
      <c r="BL124" s="231">
        <f>IFERROR(VLOOKUP($B124,[14]Flood!$B$7:$T$169,H$1,FALSE),"")</f>
        <v>1.2537085488185178</v>
      </c>
      <c r="BM124" s="232">
        <f>IFERROR(VLOOKUP($B124,[14]Flood!$B$7:$T$169,I$1,FALSE),"")</f>
        <v>624.88905161290324</v>
      </c>
      <c r="BN124" s="233">
        <f>IFERROR(VLOOKUP($B124,[14]Flood!$B$7:$T$169,J$1,FALSE),"")</f>
        <v>2.2543545687209705</v>
      </c>
      <c r="BO124" s="231">
        <f>IFERROR(VLOOKUP($B124,[14]Flood!$B$7:$T$169,K$1,FALSE),"")</f>
        <v>848.12373837009648</v>
      </c>
      <c r="BP124" s="231">
        <f>IFERROR(VLOOKUP($B124,[14]Flood!$B$7:$T$169,L$1,FALSE),"")</f>
        <v>3.0596977487449006</v>
      </c>
      <c r="BQ124" s="232">
        <f>IFERROR(VLOOKUP($B124,[14]Flood!$B$7:$T$169,M$1,FALSE),"")</f>
        <v>1117.9070843132804</v>
      </c>
      <c r="BR124" s="233">
        <f>IFERROR(VLOOKUP($B124,[14]Flood!$B$7:$T$169,N$1,FALSE),"")</f>
        <v>4.0329702311512605</v>
      </c>
      <c r="BS124" s="231">
        <f>IFERROR(VLOOKUP($B124,[14]Flood!$B$7:$T$169,O$1,FALSE),"")</f>
        <v>1319.7558534931043</v>
      </c>
      <c r="BT124" s="231">
        <f>IFERROR(VLOOKUP($B124,[14]Flood!$B$7:$T$169,P$1,FALSE),"")</f>
        <v>4.7611614097560686</v>
      </c>
      <c r="BU124" s="232">
        <f>IFERROR(VLOOKUP($B124,[14]Flood!$B$7:$T$169,Q$1,FALSE),"")</f>
        <v>1373.4569929911825</v>
      </c>
      <c r="BV124" s="233">
        <f>IFERROR(VLOOKUP($B124,[14]Flood!$B$7:$T$169,R$1,FALSE),"")</f>
        <v>4.9548940553521836</v>
      </c>
      <c r="BW124" s="231">
        <f>IFERROR(VLOOKUP($B124,[14]Flood!$B$7:$T$169,S$1,FALSE),"")</f>
        <v>1427.1581324892607</v>
      </c>
      <c r="BX124" s="234">
        <f>IFERROR(VLOOKUP($B124,[14]Flood!$B$7:$T$169,T$1,FALSE),"")</f>
        <v>5.1486267009482978</v>
      </c>
    </row>
    <row r="125" spans="1:76" s="119" customFormat="1" ht="14">
      <c r="A125" s="235" t="str">
        <f>'AAL mundo '!A152</f>
        <v>Middle East and North Africa</v>
      </c>
      <c r="B125" s="236" t="str">
        <f>'AAL mundo '!B152</f>
        <v>MLT</v>
      </c>
      <c r="C125" s="236" t="str">
        <f>'AAL mundo '!C152</f>
        <v>Malta</v>
      </c>
      <c r="D125" s="236" t="str">
        <f>'AAL mundo '!D152</f>
        <v/>
      </c>
      <c r="E125" s="237" t="str">
        <f>'AAL mundo '!E152</f>
        <v>High income: nonOECD</v>
      </c>
      <c r="F125" s="222">
        <f>'AAL mundo '!F152</f>
        <v>36990.199999999997</v>
      </c>
      <c r="G125" s="223">
        <f>VLOOKUP($B125,[14]Earthquake!$B$7:$T$222,G$1,FALSE)</f>
        <v>26.6</v>
      </c>
      <c r="H125" s="224">
        <f>VLOOKUP($B125,[14]Earthquake!$B$7:$T$222,H$1,FALSE)</f>
        <v>7.0000000000000007E-2</v>
      </c>
      <c r="I125" s="227">
        <f>VLOOKUP($B125,[14]Earthquake!$B$7:$T$222,I$1,FALSE)</f>
        <v>59.47</v>
      </c>
      <c r="J125" s="228">
        <f>VLOOKUP($B125,[14]Earthquake!$B$7:$T$222,J$1,FALSE)</f>
        <v>0.16</v>
      </c>
      <c r="K125" s="224">
        <f>VLOOKUP($B125,[14]Earthquake!$B$7:$T$222,K$1,FALSE)</f>
        <v>122.15</v>
      </c>
      <c r="L125" s="224">
        <f>VLOOKUP($B125,[14]Earthquake!$B$7:$T$222,L$1,FALSE)</f>
        <v>0.33</v>
      </c>
      <c r="M125" s="227">
        <f>VLOOKUP($B125,[14]Earthquake!$B$7:$T$222,M$1,FALSE)</f>
        <v>348.63</v>
      </c>
      <c r="N125" s="228">
        <f>VLOOKUP($B125,[14]Earthquake!$B$7:$T$222,N$1,FALSE)</f>
        <v>0.94</v>
      </c>
      <c r="O125" s="224">
        <f>VLOOKUP($B125,[14]Earthquake!$B$7:$T$222,O$1,FALSE)</f>
        <v>721.54</v>
      </c>
      <c r="P125" s="224">
        <f>VLOOKUP($B125,[14]Earthquake!$B$7:$T$222,P$1,FALSE)</f>
        <v>1.95</v>
      </c>
      <c r="Q125" s="227">
        <f>VLOOKUP($B125,[14]Earthquake!$B$7:$T$222,Q$1,FALSE)</f>
        <v>1434.19</v>
      </c>
      <c r="R125" s="228">
        <f>VLOOKUP($B125,[14]Earthquake!$B$7:$T$222,R$1,FALSE)</f>
        <v>3.88</v>
      </c>
      <c r="S125" s="224">
        <f>VLOOKUP($B125,[14]Earthquake!$B$7:$T$222,S$1,FALSE)</f>
        <v>2086.9</v>
      </c>
      <c r="T125" s="229">
        <f>VLOOKUP($B125,[14]Earthquake!$B$7:$T$222,T$1,FALSE)</f>
        <v>5.64</v>
      </c>
      <c r="U125" s="223" t="str">
        <f>VLOOKUP($B125,[14]Wind!$B$7:$T$222,G$1,FALSE)</f>
        <v>---</v>
      </c>
      <c r="V125" s="224" t="str">
        <f>VLOOKUP($B125,[14]Wind!$B$7:$T$222,H$1,FALSE)</f>
        <v>---</v>
      </c>
      <c r="W125" s="227" t="str">
        <f>VLOOKUP($B125,[14]Wind!$B$7:$T$222,I$1,FALSE)</f>
        <v>---</v>
      </c>
      <c r="X125" s="228" t="str">
        <f>VLOOKUP($B125,[14]Wind!$B$7:$T$222,J$1,FALSE)</f>
        <v>---</v>
      </c>
      <c r="Y125" s="224" t="str">
        <f>VLOOKUP($B125,[14]Wind!$B$7:$T$222,K$1,FALSE)</f>
        <v>---</v>
      </c>
      <c r="Z125" s="224" t="str">
        <f>VLOOKUP($B125,[14]Wind!$B$7:$T$222,L$1,FALSE)</f>
        <v>---</v>
      </c>
      <c r="AA125" s="227" t="str">
        <f>VLOOKUP($B125,[14]Wind!$B$7:$T$222,M$1,FALSE)</f>
        <v>---</v>
      </c>
      <c r="AB125" s="228" t="str">
        <f>VLOOKUP($B125,[14]Wind!$B$7:$T$222,N$1,FALSE)</f>
        <v>---</v>
      </c>
      <c r="AC125" s="224" t="str">
        <f>VLOOKUP($B125,[14]Wind!$B$7:$T$222,O$1,FALSE)</f>
        <v>---</v>
      </c>
      <c r="AD125" s="224" t="str">
        <f>VLOOKUP($B125,[14]Wind!$B$7:$T$222,P$1,FALSE)</f>
        <v>---</v>
      </c>
      <c r="AE125" s="227" t="str">
        <f>VLOOKUP($B125,[14]Wind!$B$7:$T$222,Q$1,FALSE)</f>
        <v>---</v>
      </c>
      <c r="AF125" s="228" t="str">
        <f>VLOOKUP($B125,[14]Wind!$B$7:$T$222,R$1,FALSE)</f>
        <v>---</v>
      </c>
      <c r="AG125" s="224" t="str">
        <f>VLOOKUP($B125,[14]Wind!$B$7:$T$222,S$1,FALSE)</f>
        <v>---</v>
      </c>
      <c r="AH125" s="229" t="str">
        <f>VLOOKUP($B125,[14]Wind!$B$7:$T$222,T$1,FALSE)</f>
        <v>---</v>
      </c>
      <c r="AI125" s="223" t="str">
        <f>VLOOKUP($B125,'[14]Storm Surge'!$B$7:$T$222,G$1,FALSE)</f>
        <v>---</v>
      </c>
      <c r="AJ125" s="224" t="str">
        <f>VLOOKUP($B125,'[14]Storm Surge'!$B$7:$T$222,H$1,FALSE)</f>
        <v>---</v>
      </c>
      <c r="AK125" s="227" t="str">
        <f>VLOOKUP($B125,'[14]Storm Surge'!$B$7:$T$222,I$1,FALSE)</f>
        <v>---</v>
      </c>
      <c r="AL125" s="228" t="str">
        <f>VLOOKUP($B125,'[14]Storm Surge'!$B$7:$T$222,J$1,FALSE)</f>
        <v>---</v>
      </c>
      <c r="AM125" s="224" t="str">
        <f>VLOOKUP($B125,'[14]Storm Surge'!$B$7:$T$222,K$1,FALSE)</f>
        <v>---</v>
      </c>
      <c r="AN125" s="224" t="str">
        <f>VLOOKUP($B125,'[14]Storm Surge'!$B$7:$T$222,L$1,FALSE)</f>
        <v>---</v>
      </c>
      <c r="AO125" s="227" t="str">
        <f>VLOOKUP($B125,'[14]Storm Surge'!$B$7:$T$222,M$1,FALSE)</f>
        <v>---</v>
      </c>
      <c r="AP125" s="228" t="str">
        <f>VLOOKUP($B125,'[14]Storm Surge'!$B$7:$T$222,N$1,FALSE)</f>
        <v>---</v>
      </c>
      <c r="AQ125" s="224" t="str">
        <f>VLOOKUP($B125,'[14]Storm Surge'!$B$7:$T$222,O$1,FALSE)</f>
        <v>---</v>
      </c>
      <c r="AR125" s="224" t="str">
        <f>VLOOKUP($B125,'[14]Storm Surge'!$B$7:$T$222,P$1,FALSE)</f>
        <v>---</v>
      </c>
      <c r="AS125" s="227" t="str">
        <f>VLOOKUP($B125,'[14]Storm Surge'!$B$7:$T$222,Q$1,FALSE)</f>
        <v>---</v>
      </c>
      <c r="AT125" s="228" t="str">
        <f>VLOOKUP($B125,'[14]Storm Surge'!$B$7:$T$222,R$1,FALSE)</f>
        <v>---</v>
      </c>
      <c r="AU125" s="224" t="str">
        <f>VLOOKUP($B125,'[14]Storm Surge'!$B$7:$T$222,S$1,FALSE)</f>
        <v>---</v>
      </c>
      <c r="AV125" s="229" t="str">
        <f>VLOOKUP($B125,'[14]Storm Surge'!$B$7:$T$222,T$1,FALSE)</f>
        <v>---</v>
      </c>
      <c r="AW125" s="223" t="str">
        <f>VLOOKUP($B125,[14]Tsunami!$B$7:$T$222,G$1,FALSE)</f>
        <v>---</v>
      </c>
      <c r="AX125" s="224" t="str">
        <f>VLOOKUP($B125,[14]Tsunami!$B$7:$T$222,H$1,FALSE)</f>
        <v>---</v>
      </c>
      <c r="AY125" s="227" t="str">
        <f>VLOOKUP($B125,[14]Tsunami!$B$7:$T$222,I$1,FALSE)</f>
        <v>---</v>
      </c>
      <c r="AZ125" s="228" t="str">
        <f>VLOOKUP($B125,[14]Tsunami!$B$7:$T$222,J$1,FALSE)</f>
        <v>---</v>
      </c>
      <c r="BA125" s="224" t="str">
        <f>VLOOKUP($B125,[14]Tsunami!$B$7:$T$222,K$1,FALSE)</f>
        <v>---</v>
      </c>
      <c r="BB125" s="224" t="str">
        <f>VLOOKUP($B125,[14]Tsunami!$B$7:$T$222,L$1,FALSE)</f>
        <v>---</v>
      </c>
      <c r="BC125" s="227" t="str">
        <f>VLOOKUP($B125,[14]Tsunami!$B$7:$T$222,M$1,FALSE)</f>
        <v>---</v>
      </c>
      <c r="BD125" s="228" t="str">
        <f>VLOOKUP($B125,[14]Tsunami!$B$7:$T$222,N$1,FALSE)</f>
        <v>---</v>
      </c>
      <c r="BE125" s="224" t="str">
        <f>VLOOKUP($B125,[14]Tsunami!$B$7:$T$222,O$1,FALSE)</f>
        <v>---</v>
      </c>
      <c r="BF125" s="224" t="str">
        <f>VLOOKUP($B125,[14]Tsunami!$B$7:$T$222,P$1,FALSE)</f>
        <v>---</v>
      </c>
      <c r="BG125" s="227" t="str">
        <f>VLOOKUP($B125,[14]Tsunami!$B$7:$T$222,Q$1,FALSE)</f>
        <v>---</v>
      </c>
      <c r="BH125" s="228" t="str">
        <f>VLOOKUP($B125,[14]Tsunami!$B$7:$T$222,R$1,FALSE)</f>
        <v>---</v>
      </c>
      <c r="BI125" s="224" t="str">
        <f>VLOOKUP($B125,[14]Tsunami!$B$7:$T$222,S$1,FALSE)</f>
        <v>---</v>
      </c>
      <c r="BJ125" s="229" t="str">
        <f>VLOOKUP($B125,[14]Tsunami!$B$7:$T$222,T$1,FALSE)</f>
        <v>---</v>
      </c>
      <c r="BK125" s="230" t="str">
        <f>IFERROR(VLOOKUP($B125,[14]Flood!$B$7:$T$169,G$1,FALSE),"")</f>
        <v/>
      </c>
      <c r="BL125" s="231" t="str">
        <f>IFERROR(VLOOKUP($B125,[14]Flood!$B$7:$T$169,H$1,FALSE),"")</f>
        <v/>
      </c>
      <c r="BM125" s="232" t="str">
        <f>IFERROR(VLOOKUP($B125,[14]Flood!$B$7:$T$169,I$1,FALSE),"")</f>
        <v/>
      </c>
      <c r="BN125" s="233" t="str">
        <f>IFERROR(VLOOKUP($B125,[14]Flood!$B$7:$T$169,J$1,FALSE),"")</f>
        <v/>
      </c>
      <c r="BO125" s="231" t="str">
        <f>IFERROR(VLOOKUP($B125,[14]Flood!$B$7:$T$169,K$1,FALSE),"")</f>
        <v/>
      </c>
      <c r="BP125" s="231" t="str">
        <f>IFERROR(VLOOKUP($B125,[14]Flood!$B$7:$T$169,L$1,FALSE),"")</f>
        <v/>
      </c>
      <c r="BQ125" s="232" t="str">
        <f>IFERROR(VLOOKUP($B125,[14]Flood!$B$7:$T$169,M$1,FALSE),"")</f>
        <v/>
      </c>
      <c r="BR125" s="233" t="str">
        <f>IFERROR(VLOOKUP($B125,[14]Flood!$B$7:$T$169,N$1,FALSE),"")</f>
        <v/>
      </c>
      <c r="BS125" s="231" t="str">
        <f>IFERROR(VLOOKUP($B125,[14]Flood!$B$7:$T$169,O$1,FALSE),"")</f>
        <v/>
      </c>
      <c r="BT125" s="231" t="str">
        <f>IFERROR(VLOOKUP($B125,[14]Flood!$B$7:$T$169,P$1,FALSE),"")</f>
        <v/>
      </c>
      <c r="BU125" s="232" t="str">
        <f>IFERROR(VLOOKUP($B125,[14]Flood!$B$7:$T$169,Q$1,FALSE),"")</f>
        <v/>
      </c>
      <c r="BV125" s="233" t="str">
        <f>IFERROR(VLOOKUP($B125,[14]Flood!$B$7:$T$169,R$1,FALSE),"")</f>
        <v/>
      </c>
      <c r="BW125" s="231" t="str">
        <f>IFERROR(VLOOKUP($B125,[14]Flood!$B$7:$T$169,S$1,FALSE),"")</f>
        <v/>
      </c>
      <c r="BX125" s="234" t="str">
        <f>IFERROR(VLOOKUP($B125,[14]Flood!$B$7:$T$169,T$1,FALSE),"")</f>
        <v/>
      </c>
    </row>
    <row r="126" spans="1:76" s="119" customFormat="1" ht="14">
      <c r="A126" s="235" t="str">
        <f>'AAL mundo '!A153</f>
        <v>East Asia and the Pacific</v>
      </c>
      <c r="B126" s="236" t="str">
        <f>'AAL mundo '!B153</f>
        <v>MHL</v>
      </c>
      <c r="C126" s="236" t="str">
        <f>'AAL mundo '!C153</f>
        <v>Marshall Islands</v>
      </c>
      <c r="D126" s="236" t="str">
        <f>'AAL mundo '!D153</f>
        <v>SIDS</v>
      </c>
      <c r="E126" s="237" t="str">
        <f>'AAL mundo '!E153</f>
        <v>Upper middle income</v>
      </c>
      <c r="F126" s="222">
        <f>'AAL mundo '!F153</f>
        <v>766.31399999999996</v>
      </c>
      <c r="G126" s="223" t="str">
        <f>VLOOKUP($B126,[14]Earthquake!$B$7:$T$222,G$1,FALSE)</f>
        <v>---</v>
      </c>
      <c r="H126" s="224" t="str">
        <f>VLOOKUP($B126,[14]Earthquake!$B$7:$T$222,H$1,FALSE)</f>
        <v>---</v>
      </c>
      <c r="I126" s="227" t="str">
        <f>VLOOKUP($B126,[14]Earthquake!$B$7:$T$222,I$1,FALSE)</f>
        <v>---</v>
      </c>
      <c r="J126" s="228" t="str">
        <f>VLOOKUP($B126,[14]Earthquake!$B$7:$T$222,J$1,FALSE)</f>
        <v>---</v>
      </c>
      <c r="K126" s="224" t="str">
        <f>VLOOKUP($B126,[14]Earthquake!$B$7:$T$222,K$1,FALSE)</f>
        <v>---</v>
      </c>
      <c r="L126" s="224" t="str">
        <f>VLOOKUP($B126,[14]Earthquake!$B$7:$T$222,L$1,FALSE)</f>
        <v>---</v>
      </c>
      <c r="M126" s="227" t="str">
        <f>VLOOKUP($B126,[14]Earthquake!$B$7:$T$222,M$1,FALSE)</f>
        <v>---</v>
      </c>
      <c r="N126" s="228" t="str">
        <f>VLOOKUP($B126,[14]Earthquake!$B$7:$T$222,N$1,FALSE)</f>
        <v>---</v>
      </c>
      <c r="O126" s="224" t="str">
        <f>VLOOKUP($B126,[14]Earthquake!$B$7:$T$222,O$1,FALSE)</f>
        <v>---</v>
      </c>
      <c r="P126" s="224" t="str">
        <f>VLOOKUP($B126,[14]Earthquake!$B$7:$T$222,P$1,FALSE)</f>
        <v>---</v>
      </c>
      <c r="Q126" s="227" t="str">
        <f>VLOOKUP($B126,[14]Earthquake!$B$7:$T$222,Q$1,FALSE)</f>
        <v>---</v>
      </c>
      <c r="R126" s="228" t="str">
        <f>VLOOKUP($B126,[14]Earthquake!$B$7:$T$222,R$1,FALSE)</f>
        <v>---</v>
      </c>
      <c r="S126" s="224" t="str">
        <f>VLOOKUP($B126,[14]Earthquake!$B$7:$T$222,S$1,FALSE)</f>
        <v>---</v>
      </c>
      <c r="T126" s="229" t="str">
        <f>VLOOKUP($B126,[14]Earthquake!$B$7:$T$222,T$1,FALSE)</f>
        <v>---</v>
      </c>
      <c r="U126" s="223">
        <f>VLOOKUP($B126,[14]Wind!$B$7:$T$222,G$1,FALSE)</f>
        <v>1.96</v>
      </c>
      <c r="V126" s="224">
        <f>VLOOKUP($B126,[14]Wind!$B$7:$T$222,H$1,FALSE)</f>
        <v>0.26</v>
      </c>
      <c r="W126" s="227">
        <f>VLOOKUP($B126,[14]Wind!$B$7:$T$222,I$1,FALSE)</f>
        <v>3.43</v>
      </c>
      <c r="X126" s="228">
        <f>VLOOKUP($B126,[14]Wind!$B$7:$T$222,J$1,FALSE)</f>
        <v>0.45</v>
      </c>
      <c r="Y126" s="224">
        <f>VLOOKUP($B126,[14]Wind!$B$7:$T$222,K$1,FALSE)</f>
        <v>4.5999999999999996</v>
      </c>
      <c r="Z126" s="224">
        <f>VLOOKUP($B126,[14]Wind!$B$7:$T$222,L$1,FALSE)</f>
        <v>0.6</v>
      </c>
      <c r="AA126" s="227">
        <f>VLOOKUP($B126,[14]Wind!$B$7:$T$222,M$1,FALSE)</f>
        <v>5.73</v>
      </c>
      <c r="AB126" s="228">
        <f>VLOOKUP($B126,[14]Wind!$B$7:$T$222,N$1,FALSE)</f>
        <v>0.75</v>
      </c>
      <c r="AC126" s="224">
        <f>VLOOKUP($B126,[14]Wind!$B$7:$T$222,O$1,FALSE)</f>
        <v>6.37</v>
      </c>
      <c r="AD126" s="224">
        <f>VLOOKUP($B126,[14]Wind!$B$7:$T$222,P$1,FALSE)</f>
        <v>0.83</v>
      </c>
      <c r="AE126" s="227">
        <f>VLOOKUP($B126,[14]Wind!$B$7:$T$222,Q$1,FALSE)</f>
        <v>7.26</v>
      </c>
      <c r="AF126" s="228">
        <f>VLOOKUP($B126,[14]Wind!$B$7:$T$222,R$1,FALSE)</f>
        <v>0.95</v>
      </c>
      <c r="AG126" s="224">
        <f>VLOOKUP($B126,[14]Wind!$B$7:$T$222,S$1,FALSE)</f>
        <v>7.32</v>
      </c>
      <c r="AH126" s="229">
        <f>VLOOKUP($B126,[14]Wind!$B$7:$T$222,T$1,FALSE)</f>
        <v>0.96</v>
      </c>
      <c r="AI126" s="223" t="str">
        <f>VLOOKUP($B126,'[14]Storm Surge'!$B$7:$T$222,G$1,FALSE)</f>
        <v>---</v>
      </c>
      <c r="AJ126" s="224" t="str">
        <f>VLOOKUP($B126,'[14]Storm Surge'!$B$7:$T$222,H$1,FALSE)</f>
        <v>---</v>
      </c>
      <c r="AK126" s="227" t="str">
        <f>VLOOKUP($B126,'[14]Storm Surge'!$B$7:$T$222,I$1,FALSE)</f>
        <v>---</v>
      </c>
      <c r="AL126" s="228" t="str">
        <f>VLOOKUP($B126,'[14]Storm Surge'!$B$7:$T$222,J$1,FALSE)</f>
        <v>---</v>
      </c>
      <c r="AM126" s="224" t="str">
        <f>VLOOKUP($B126,'[14]Storm Surge'!$B$7:$T$222,K$1,FALSE)</f>
        <v>---</v>
      </c>
      <c r="AN126" s="224" t="str">
        <f>VLOOKUP($B126,'[14]Storm Surge'!$B$7:$T$222,L$1,FALSE)</f>
        <v>---</v>
      </c>
      <c r="AO126" s="227" t="str">
        <f>VLOOKUP($B126,'[14]Storm Surge'!$B$7:$T$222,M$1,FALSE)</f>
        <v>---</v>
      </c>
      <c r="AP126" s="228" t="str">
        <f>VLOOKUP($B126,'[14]Storm Surge'!$B$7:$T$222,N$1,FALSE)</f>
        <v>---</v>
      </c>
      <c r="AQ126" s="224" t="str">
        <f>VLOOKUP($B126,'[14]Storm Surge'!$B$7:$T$222,O$1,FALSE)</f>
        <v>---</v>
      </c>
      <c r="AR126" s="224" t="str">
        <f>VLOOKUP($B126,'[14]Storm Surge'!$B$7:$T$222,P$1,FALSE)</f>
        <v>---</v>
      </c>
      <c r="AS126" s="227" t="str">
        <f>VLOOKUP($B126,'[14]Storm Surge'!$B$7:$T$222,Q$1,FALSE)</f>
        <v>---</v>
      </c>
      <c r="AT126" s="228" t="str">
        <f>VLOOKUP($B126,'[14]Storm Surge'!$B$7:$T$222,R$1,FALSE)</f>
        <v>---</v>
      </c>
      <c r="AU126" s="224" t="str">
        <f>VLOOKUP($B126,'[14]Storm Surge'!$B$7:$T$222,S$1,FALSE)</f>
        <v>---</v>
      </c>
      <c r="AV126" s="229" t="str">
        <f>VLOOKUP($B126,'[14]Storm Surge'!$B$7:$T$222,T$1,FALSE)</f>
        <v>---</v>
      </c>
      <c r="AW126" s="223" t="str">
        <f>VLOOKUP($B126,[14]Tsunami!$B$7:$T$222,G$1,FALSE)</f>
        <v>---</v>
      </c>
      <c r="AX126" s="224" t="str">
        <f>VLOOKUP($B126,[14]Tsunami!$B$7:$T$222,H$1,FALSE)</f>
        <v>---</v>
      </c>
      <c r="AY126" s="227" t="str">
        <f>VLOOKUP($B126,[14]Tsunami!$B$7:$T$222,I$1,FALSE)</f>
        <v>---</v>
      </c>
      <c r="AZ126" s="228" t="str">
        <f>VLOOKUP($B126,[14]Tsunami!$B$7:$T$222,J$1,FALSE)</f>
        <v>---</v>
      </c>
      <c r="BA126" s="224" t="str">
        <f>VLOOKUP($B126,[14]Tsunami!$B$7:$T$222,K$1,FALSE)</f>
        <v>---</v>
      </c>
      <c r="BB126" s="224" t="str">
        <f>VLOOKUP($B126,[14]Tsunami!$B$7:$T$222,L$1,FALSE)</f>
        <v>---</v>
      </c>
      <c r="BC126" s="227" t="str">
        <f>VLOOKUP($B126,[14]Tsunami!$B$7:$T$222,M$1,FALSE)</f>
        <v>---</v>
      </c>
      <c r="BD126" s="228" t="str">
        <f>VLOOKUP($B126,[14]Tsunami!$B$7:$T$222,N$1,FALSE)</f>
        <v>---</v>
      </c>
      <c r="BE126" s="224" t="str">
        <f>VLOOKUP($B126,[14]Tsunami!$B$7:$T$222,O$1,FALSE)</f>
        <v>---</v>
      </c>
      <c r="BF126" s="224" t="str">
        <f>VLOOKUP($B126,[14]Tsunami!$B$7:$T$222,P$1,FALSE)</f>
        <v>---</v>
      </c>
      <c r="BG126" s="227" t="str">
        <f>VLOOKUP($B126,[14]Tsunami!$B$7:$T$222,Q$1,FALSE)</f>
        <v>---</v>
      </c>
      <c r="BH126" s="228" t="str">
        <f>VLOOKUP($B126,[14]Tsunami!$B$7:$T$222,R$1,FALSE)</f>
        <v>---</v>
      </c>
      <c r="BI126" s="224" t="str">
        <f>VLOOKUP($B126,[14]Tsunami!$B$7:$T$222,S$1,FALSE)</f>
        <v>---</v>
      </c>
      <c r="BJ126" s="229" t="str">
        <f>VLOOKUP($B126,[14]Tsunami!$B$7:$T$222,T$1,FALSE)</f>
        <v>---</v>
      </c>
      <c r="BK126" s="230" t="str">
        <f>IFERROR(VLOOKUP($B126,[14]Flood!$B$7:$T$169,G$1,FALSE),"")</f>
        <v/>
      </c>
      <c r="BL126" s="231" t="str">
        <f>IFERROR(VLOOKUP($B126,[14]Flood!$B$7:$T$169,H$1,FALSE),"")</f>
        <v/>
      </c>
      <c r="BM126" s="232" t="str">
        <f>IFERROR(VLOOKUP($B126,[14]Flood!$B$7:$T$169,I$1,FALSE),"")</f>
        <v/>
      </c>
      <c r="BN126" s="233" t="str">
        <f>IFERROR(VLOOKUP($B126,[14]Flood!$B$7:$T$169,J$1,FALSE),"")</f>
        <v/>
      </c>
      <c r="BO126" s="231" t="str">
        <f>IFERROR(VLOOKUP($B126,[14]Flood!$B$7:$T$169,K$1,FALSE),"")</f>
        <v/>
      </c>
      <c r="BP126" s="231" t="str">
        <f>IFERROR(VLOOKUP($B126,[14]Flood!$B$7:$T$169,L$1,FALSE),"")</f>
        <v/>
      </c>
      <c r="BQ126" s="232" t="str">
        <f>IFERROR(VLOOKUP($B126,[14]Flood!$B$7:$T$169,M$1,FALSE),"")</f>
        <v/>
      </c>
      <c r="BR126" s="233" t="str">
        <f>IFERROR(VLOOKUP($B126,[14]Flood!$B$7:$T$169,N$1,FALSE),"")</f>
        <v/>
      </c>
      <c r="BS126" s="231" t="str">
        <f>IFERROR(VLOOKUP($B126,[14]Flood!$B$7:$T$169,O$1,FALSE),"")</f>
        <v/>
      </c>
      <c r="BT126" s="231" t="str">
        <f>IFERROR(VLOOKUP($B126,[14]Flood!$B$7:$T$169,P$1,FALSE),"")</f>
        <v/>
      </c>
      <c r="BU126" s="232" t="str">
        <f>IFERROR(VLOOKUP($B126,[14]Flood!$B$7:$T$169,Q$1,FALSE),"")</f>
        <v/>
      </c>
      <c r="BV126" s="233" t="str">
        <f>IFERROR(VLOOKUP($B126,[14]Flood!$B$7:$T$169,R$1,FALSE),"")</f>
        <v/>
      </c>
      <c r="BW126" s="231" t="str">
        <f>IFERROR(VLOOKUP($B126,[14]Flood!$B$7:$T$169,S$1,FALSE),"")</f>
        <v/>
      </c>
      <c r="BX126" s="234" t="str">
        <f>IFERROR(VLOOKUP($B126,[14]Flood!$B$7:$T$169,T$1,FALSE),"")</f>
        <v/>
      </c>
    </row>
    <row r="127" spans="1:76" s="119" customFormat="1" ht="14">
      <c r="A127" s="235" t="str">
        <f>'AAL mundo '!A154</f>
        <v>LAC</v>
      </c>
      <c r="B127" s="236" t="str">
        <f>'AAL mundo '!B154</f>
        <v>MTQ</v>
      </c>
      <c r="C127" s="236" t="str">
        <f>'AAL mundo '!C154</f>
        <v>Martinique</v>
      </c>
      <c r="D127" s="236" t="str">
        <f>'AAL mundo '!D154</f>
        <v>SIDS</v>
      </c>
      <c r="E127" s="237" t="str">
        <f>'AAL mundo '!E154</f>
        <v>N.D</v>
      </c>
      <c r="F127" s="222">
        <f>'AAL mundo '!F154</f>
        <v>39559.9</v>
      </c>
      <c r="G127" s="223">
        <f>VLOOKUP($B127,[14]Earthquake!$B$7:$T$222,G$1,FALSE)</f>
        <v>234.26</v>
      </c>
      <c r="H127" s="224">
        <f>VLOOKUP($B127,[14]Earthquake!$B$7:$T$222,H$1,FALSE)</f>
        <v>0.59</v>
      </c>
      <c r="I127" s="227">
        <f>VLOOKUP($B127,[14]Earthquake!$B$7:$T$222,I$1,FALSE)</f>
        <v>813.13</v>
      </c>
      <c r="J127" s="228">
        <f>VLOOKUP($B127,[14]Earthquake!$B$7:$T$222,J$1,FALSE)</f>
        <v>2.06</v>
      </c>
      <c r="K127" s="224">
        <f>VLOOKUP($B127,[14]Earthquake!$B$7:$T$222,K$1,FALSE)</f>
        <v>1666.77</v>
      </c>
      <c r="L127" s="224">
        <f>VLOOKUP($B127,[14]Earthquake!$B$7:$T$222,L$1,FALSE)</f>
        <v>4.21</v>
      </c>
      <c r="M127" s="227">
        <f>VLOOKUP($B127,[14]Earthquake!$B$7:$T$222,M$1,FALSE)</f>
        <v>3460.03</v>
      </c>
      <c r="N127" s="228">
        <f>VLOOKUP($B127,[14]Earthquake!$B$7:$T$222,N$1,FALSE)</f>
        <v>8.75</v>
      </c>
      <c r="O127" s="224">
        <f>VLOOKUP($B127,[14]Earthquake!$B$7:$T$222,O$1,FALSE)</f>
        <v>5200.3</v>
      </c>
      <c r="P127" s="224">
        <f>VLOOKUP($B127,[14]Earthquake!$B$7:$T$222,P$1,FALSE)</f>
        <v>13.15</v>
      </c>
      <c r="Q127" s="227">
        <f>VLOOKUP($B127,[14]Earthquake!$B$7:$T$222,Q$1,FALSE)</f>
        <v>7179.18</v>
      </c>
      <c r="R127" s="228">
        <f>VLOOKUP($B127,[14]Earthquake!$B$7:$T$222,R$1,FALSE)</f>
        <v>18.149999999999999</v>
      </c>
      <c r="S127" s="224">
        <f>VLOOKUP($B127,[14]Earthquake!$B$7:$T$222,S$1,FALSE)</f>
        <v>8282.15</v>
      </c>
      <c r="T127" s="229">
        <f>VLOOKUP($B127,[14]Earthquake!$B$7:$T$222,T$1,FALSE)</f>
        <v>20.94</v>
      </c>
      <c r="U127" s="223">
        <f>VLOOKUP($B127,[14]Wind!$B$7:$T$222,G$1,FALSE)</f>
        <v>781.25</v>
      </c>
      <c r="V127" s="224">
        <f>VLOOKUP($B127,[14]Wind!$B$7:$T$222,H$1,FALSE)</f>
        <v>1.97</v>
      </c>
      <c r="W127" s="227">
        <f>VLOOKUP($B127,[14]Wind!$B$7:$T$222,I$1,FALSE)</f>
        <v>3268.98</v>
      </c>
      <c r="X127" s="228">
        <f>VLOOKUP($B127,[14]Wind!$B$7:$T$222,J$1,FALSE)</f>
        <v>8.26</v>
      </c>
      <c r="Y127" s="224">
        <f>VLOOKUP($B127,[14]Wind!$B$7:$T$222,K$1,FALSE)</f>
        <v>6671.59</v>
      </c>
      <c r="Z127" s="224">
        <f>VLOOKUP($B127,[14]Wind!$B$7:$T$222,L$1,FALSE)</f>
        <v>16.86</v>
      </c>
      <c r="AA127" s="227">
        <f>VLOOKUP($B127,[14]Wind!$B$7:$T$222,M$1,FALSE)</f>
        <v>13990.26</v>
      </c>
      <c r="AB127" s="228">
        <f>VLOOKUP($B127,[14]Wind!$B$7:$T$222,N$1,FALSE)</f>
        <v>35.36</v>
      </c>
      <c r="AC127" s="224">
        <f>VLOOKUP($B127,[14]Wind!$B$7:$T$222,O$1,FALSE)</f>
        <v>17977.759999999998</v>
      </c>
      <c r="AD127" s="224">
        <f>VLOOKUP($B127,[14]Wind!$B$7:$T$222,P$1,FALSE)</f>
        <v>45.44</v>
      </c>
      <c r="AE127" s="227">
        <f>VLOOKUP($B127,[14]Wind!$B$7:$T$222,Q$1,FALSE)</f>
        <v>19166.439999999999</v>
      </c>
      <c r="AF127" s="228">
        <f>VLOOKUP($B127,[14]Wind!$B$7:$T$222,R$1,FALSE)</f>
        <v>48.45</v>
      </c>
      <c r="AG127" s="224">
        <f>VLOOKUP($B127,[14]Wind!$B$7:$T$222,S$1,FALSE)</f>
        <v>20355.12</v>
      </c>
      <c r="AH127" s="229">
        <f>VLOOKUP($B127,[14]Wind!$B$7:$T$222,T$1,FALSE)</f>
        <v>51.45</v>
      </c>
      <c r="AI127" s="223">
        <f>VLOOKUP($B127,'[14]Storm Surge'!$B$7:$T$222,G$1,FALSE)</f>
        <v>480</v>
      </c>
      <c r="AJ127" s="224">
        <f>VLOOKUP($B127,'[14]Storm Surge'!$B$7:$T$222,H$1,FALSE)</f>
        <v>1.21</v>
      </c>
      <c r="AK127" s="227">
        <f>VLOOKUP($B127,'[14]Storm Surge'!$B$7:$T$222,I$1,FALSE)</f>
        <v>1514.38</v>
      </c>
      <c r="AL127" s="228">
        <f>VLOOKUP($B127,'[14]Storm Surge'!$B$7:$T$222,J$1,FALSE)</f>
        <v>3.83</v>
      </c>
      <c r="AM127" s="224">
        <f>VLOOKUP($B127,'[14]Storm Surge'!$B$7:$T$222,K$1,FALSE)</f>
        <v>2199.04</v>
      </c>
      <c r="AN127" s="224">
        <f>VLOOKUP($B127,'[14]Storm Surge'!$B$7:$T$222,L$1,FALSE)</f>
        <v>5.56</v>
      </c>
      <c r="AO127" s="227">
        <f>VLOOKUP($B127,'[14]Storm Surge'!$B$7:$T$222,M$1,FALSE)</f>
        <v>2821.37</v>
      </c>
      <c r="AP127" s="228">
        <f>VLOOKUP($B127,'[14]Storm Surge'!$B$7:$T$222,N$1,FALSE)</f>
        <v>7.13</v>
      </c>
      <c r="AQ127" s="224">
        <f>VLOOKUP($B127,'[14]Storm Surge'!$B$7:$T$222,O$1,FALSE)</f>
        <v>3361.5</v>
      </c>
      <c r="AR127" s="224">
        <f>VLOOKUP($B127,'[14]Storm Surge'!$B$7:$T$222,P$1,FALSE)</f>
        <v>8.5</v>
      </c>
      <c r="AS127" s="227">
        <f>VLOOKUP($B127,'[14]Storm Surge'!$B$7:$T$222,Q$1,FALSE)</f>
        <v>3587.77</v>
      </c>
      <c r="AT127" s="228">
        <f>VLOOKUP($B127,'[14]Storm Surge'!$B$7:$T$222,R$1,FALSE)</f>
        <v>9.07</v>
      </c>
      <c r="AU127" s="224">
        <f>VLOOKUP($B127,'[14]Storm Surge'!$B$7:$T$222,S$1,FALSE)</f>
        <v>3814.04</v>
      </c>
      <c r="AV127" s="229">
        <f>VLOOKUP($B127,'[14]Storm Surge'!$B$7:$T$222,T$1,FALSE)</f>
        <v>9.64</v>
      </c>
      <c r="AW127" s="223" t="str">
        <f>VLOOKUP($B127,[14]Tsunami!$B$7:$T$222,G$1,FALSE)</f>
        <v>---</v>
      </c>
      <c r="AX127" s="224" t="str">
        <f>VLOOKUP($B127,[14]Tsunami!$B$7:$T$222,H$1,FALSE)</f>
        <v>---</v>
      </c>
      <c r="AY127" s="227" t="str">
        <f>VLOOKUP($B127,[14]Tsunami!$B$7:$T$222,I$1,FALSE)</f>
        <v>---</v>
      </c>
      <c r="AZ127" s="228" t="str">
        <f>VLOOKUP($B127,[14]Tsunami!$B$7:$T$222,J$1,FALSE)</f>
        <v>---</v>
      </c>
      <c r="BA127" s="224" t="str">
        <f>VLOOKUP($B127,[14]Tsunami!$B$7:$T$222,K$1,FALSE)</f>
        <v>---</v>
      </c>
      <c r="BB127" s="224" t="str">
        <f>VLOOKUP($B127,[14]Tsunami!$B$7:$T$222,L$1,FALSE)</f>
        <v>---</v>
      </c>
      <c r="BC127" s="227" t="str">
        <f>VLOOKUP($B127,[14]Tsunami!$B$7:$T$222,M$1,FALSE)</f>
        <v>---</v>
      </c>
      <c r="BD127" s="228" t="str">
        <f>VLOOKUP($B127,[14]Tsunami!$B$7:$T$222,N$1,FALSE)</f>
        <v>---</v>
      </c>
      <c r="BE127" s="224" t="str">
        <f>VLOOKUP($B127,[14]Tsunami!$B$7:$T$222,O$1,FALSE)</f>
        <v>---</v>
      </c>
      <c r="BF127" s="224" t="str">
        <f>VLOOKUP($B127,[14]Tsunami!$B$7:$T$222,P$1,FALSE)</f>
        <v>---</v>
      </c>
      <c r="BG127" s="227" t="str">
        <f>VLOOKUP($B127,[14]Tsunami!$B$7:$T$222,Q$1,FALSE)</f>
        <v>---</v>
      </c>
      <c r="BH127" s="228" t="str">
        <f>VLOOKUP($B127,[14]Tsunami!$B$7:$T$222,R$1,FALSE)</f>
        <v>---</v>
      </c>
      <c r="BI127" s="224" t="str">
        <f>VLOOKUP($B127,[14]Tsunami!$B$7:$T$222,S$1,FALSE)</f>
        <v>---</v>
      </c>
      <c r="BJ127" s="229" t="str">
        <f>VLOOKUP($B127,[14]Tsunami!$B$7:$T$222,T$1,FALSE)</f>
        <v>---</v>
      </c>
      <c r="BK127" s="230" t="str">
        <f>IFERROR(VLOOKUP($B127,[14]Flood!$B$7:$T$169,G$1,FALSE),"")</f>
        <v/>
      </c>
      <c r="BL127" s="231" t="str">
        <f>IFERROR(VLOOKUP($B127,[14]Flood!$B$7:$T$169,H$1,FALSE),"")</f>
        <v/>
      </c>
      <c r="BM127" s="232" t="str">
        <f>IFERROR(VLOOKUP($B127,[14]Flood!$B$7:$T$169,I$1,FALSE),"")</f>
        <v/>
      </c>
      <c r="BN127" s="233" t="str">
        <f>IFERROR(VLOOKUP($B127,[14]Flood!$B$7:$T$169,J$1,FALSE),"")</f>
        <v/>
      </c>
      <c r="BO127" s="231" t="str">
        <f>IFERROR(VLOOKUP($B127,[14]Flood!$B$7:$T$169,K$1,FALSE),"")</f>
        <v/>
      </c>
      <c r="BP127" s="231" t="str">
        <f>IFERROR(VLOOKUP($B127,[14]Flood!$B$7:$T$169,L$1,FALSE),"")</f>
        <v/>
      </c>
      <c r="BQ127" s="232" t="str">
        <f>IFERROR(VLOOKUP($B127,[14]Flood!$B$7:$T$169,M$1,FALSE),"")</f>
        <v/>
      </c>
      <c r="BR127" s="233" t="str">
        <f>IFERROR(VLOOKUP($B127,[14]Flood!$B$7:$T$169,N$1,FALSE),"")</f>
        <v/>
      </c>
      <c r="BS127" s="231" t="str">
        <f>IFERROR(VLOOKUP($B127,[14]Flood!$B$7:$T$169,O$1,FALSE),"")</f>
        <v/>
      </c>
      <c r="BT127" s="231" t="str">
        <f>IFERROR(VLOOKUP($B127,[14]Flood!$B$7:$T$169,P$1,FALSE),"")</f>
        <v/>
      </c>
      <c r="BU127" s="232" t="str">
        <f>IFERROR(VLOOKUP($B127,[14]Flood!$B$7:$T$169,Q$1,FALSE),"")</f>
        <v/>
      </c>
      <c r="BV127" s="233" t="str">
        <f>IFERROR(VLOOKUP($B127,[14]Flood!$B$7:$T$169,R$1,FALSE),"")</f>
        <v/>
      </c>
      <c r="BW127" s="231" t="str">
        <f>IFERROR(VLOOKUP($B127,[14]Flood!$B$7:$T$169,S$1,FALSE),"")</f>
        <v/>
      </c>
      <c r="BX127" s="234" t="str">
        <f>IFERROR(VLOOKUP($B127,[14]Flood!$B$7:$T$169,T$1,FALSE),"")</f>
        <v/>
      </c>
    </row>
    <row r="128" spans="1:76" s="119" customFormat="1" ht="14">
      <c r="A128" s="235" t="str">
        <f>'AAL mundo '!A155</f>
        <v>Sub-Saharan Africa</v>
      </c>
      <c r="B128" s="236" t="str">
        <f>'AAL mundo '!B155</f>
        <v>MRT</v>
      </c>
      <c r="C128" s="236" t="str">
        <f>'AAL mundo '!C155</f>
        <v>Mauritania</v>
      </c>
      <c r="D128" s="236" t="str">
        <f>'AAL mundo '!D155</f>
        <v/>
      </c>
      <c r="E128" s="237" t="str">
        <f>'AAL mundo '!E155</f>
        <v>Lower middle income</v>
      </c>
      <c r="F128" s="222">
        <f>'AAL mundo '!F155</f>
        <v>11985.5</v>
      </c>
      <c r="G128" s="223">
        <f>VLOOKUP($B128,[14]Earthquake!$B$7:$T$222,G$1,FALSE)</f>
        <v>0.45</v>
      </c>
      <c r="H128" s="224">
        <f>VLOOKUP($B128,[14]Earthquake!$B$7:$T$222,H$1,FALSE)</f>
        <v>0</v>
      </c>
      <c r="I128" s="227">
        <f>VLOOKUP($B128,[14]Earthquake!$B$7:$T$222,I$1,FALSE)</f>
        <v>2.16</v>
      </c>
      <c r="J128" s="228">
        <f>VLOOKUP($B128,[14]Earthquake!$B$7:$T$222,J$1,FALSE)</f>
        <v>0.02</v>
      </c>
      <c r="K128" s="224">
        <f>VLOOKUP($B128,[14]Earthquake!$B$7:$T$222,K$1,FALSE)</f>
        <v>4.25</v>
      </c>
      <c r="L128" s="224">
        <f>VLOOKUP($B128,[14]Earthquake!$B$7:$T$222,L$1,FALSE)</f>
        <v>0.04</v>
      </c>
      <c r="M128" s="227">
        <f>VLOOKUP($B128,[14]Earthquake!$B$7:$T$222,M$1,FALSE)</f>
        <v>9.5</v>
      </c>
      <c r="N128" s="228">
        <f>VLOOKUP($B128,[14]Earthquake!$B$7:$T$222,N$1,FALSE)</f>
        <v>0.08</v>
      </c>
      <c r="O128" s="224">
        <f>VLOOKUP($B128,[14]Earthquake!$B$7:$T$222,O$1,FALSE)</f>
        <v>17.489999999999998</v>
      </c>
      <c r="P128" s="224">
        <f>VLOOKUP($B128,[14]Earthquake!$B$7:$T$222,P$1,FALSE)</f>
        <v>0.15</v>
      </c>
      <c r="Q128" s="227">
        <f>VLOOKUP($B128,[14]Earthquake!$B$7:$T$222,Q$1,FALSE)</f>
        <v>31.08</v>
      </c>
      <c r="R128" s="228">
        <f>VLOOKUP($B128,[14]Earthquake!$B$7:$T$222,R$1,FALSE)</f>
        <v>0.26</v>
      </c>
      <c r="S128" s="224">
        <f>VLOOKUP($B128,[14]Earthquake!$B$7:$T$222,S$1,FALSE)</f>
        <v>42.09</v>
      </c>
      <c r="T128" s="229">
        <f>VLOOKUP($B128,[14]Earthquake!$B$7:$T$222,T$1,FALSE)</f>
        <v>0.35</v>
      </c>
      <c r="U128" s="223" t="str">
        <f>VLOOKUP($B128,[14]Wind!$B$7:$T$222,G$1,FALSE)</f>
        <v>---</v>
      </c>
      <c r="V128" s="224" t="str">
        <f>VLOOKUP($B128,[14]Wind!$B$7:$T$222,H$1,FALSE)</f>
        <v>---</v>
      </c>
      <c r="W128" s="227" t="str">
        <f>VLOOKUP($B128,[14]Wind!$B$7:$T$222,I$1,FALSE)</f>
        <v>---</v>
      </c>
      <c r="X128" s="228" t="str">
        <f>VLOOKUP($B128,[14]Wind!$B$7:$T$222,J$1,FALSE)</f>
        <v>---</v>
      </c>
      <c r="Y128" s="224" t="str">
        <f>VLOOKUP($B128,[14]Wind!$B$7:$T$222,K$1,FALSE)</f>
        <v>---</v>
      </c>
      <c r="Z128" s="224" t="str">
        <f>VLOOKUP($B128,[14]Wind!$B$7:$T$222,L$1,FALSE)</f>
        <v>---</v>
      </c>
      <c r="AA128" s="227" t="str">
        <f>VLOOKUP($B128,[14]Wind!$B$7:$T$222,M$1,FALSE)</f>
        <v>---</v>
      </c>
      <c r="AB128" s="228" t="str">
        <f>VLOOKUP($B128,[14]Wind!$B$7:$T$222,N$1,FALSE)</f>
        <v>---</v>
      </c>
      <c r="AC128" s="224" t="str">
        <f>VLOOKUP($B128,[14]Wind!$B$7:$T$222,O$1,FALSE)</f>
        <v>---</v>
      </c>
      <c r="AD128" s="224" t="str">
        <f>VLOOKUP($B128,[14]Wind!$B$7:$T$222,P$1,FALSE)</f>
        <v>---</v>
      </c>
      <c r="AE128" s="227" t="str">
        <f>VLOOKUP($B128,[14]Wind!$B$7:$T$222,Q$1,FALSE)</f>
        <v>---</v>
      </c>
      <c r="AF128" s="228" t="str">
        <f>VLOOKUP($B128,[14]Wind!$B$7:$T$222,R$1,FALSE)</f>
        <v>---</v>
      </c>
      <c r="AG128" s="224" t="str">
        <f>VLOOKUP($B128,[14]Wind!$B$7:$T$222,S$1,FALSE)</f>
        <v>---</v>
      </c>
      <c r="AH128" s="229" t="str">
        <f>VLOOKUP($B128,[14]Wind!$B$7:$T$222,T$1,FALSE)</f>
        <v>---</v>
      </c>
      <c r="AI128" s="223" t="str">
        <f>VLOOKUP($B128,'[14]Storm Surge'!$B$7:$T$222,G$1,FALSE)</f>
        <v>---</v>
      </c>
      <c r="AJ128" s="224" t="str">
        <f>VLOOKUP($B128,'[14]Storm Surge'!$B$7:$T$222,H$1,FALSE)</f>
        <v>---</v>
      </c>
      <c r="AK128" s="227" t="str">
        <f>VLOOKUP($B128,'[14]Storm Surge'!$B$7:$T$222,I$1,FALSE)</f>
        <v>---</v>
      </c>
      <c r="AL128" s="228" t="str">
        <f>VLOOKUP($B128,'[14]Storm Surge'!$B$7:$T$222,J$1,FALSE)</f>
        <v>---</v>
      </c>
      <c r="AM128" s="224" t="str">
        <f>VLOOKUP($B128,'[14]Storm Surge'!$B$7:$T$222,K$1,FALSE)</f>
        <v>---</v>
      </c>
      <c r="AN128" s="224" t="str">
        <f>VLOOKUP($B128,'[14]Storm Surge'!$B$7:$T$222,L$1,FALSE)</f>
        <v>---</v>
      </c>
      <c r="AO128" s="227" t="str">
        <f>VLOOKUP($B128,'[14]Storm Surge'!$B$7:$T$222,M$1,FALSE)</f>
        <v>---</v>
      </c>
      <c r="AP128" s="228" t="str">
        <f>VLOOKUP($B128,'[14]Storm Surge'!$B$7:$T$222,N$1,FALSE)</f>
        <v>---</v>
      </c>
      <c r="AQ128" s="224" t="str">
        <f>VLOOKUP($B128,'[14]Storm Surge'!$B$7:$T$222,O$1,FALSE)</f>
        <v>---</v>
      </c>
      <c r="AR128" s="224" t="str">
        <f>VLOOKUP($B128,'[14]Storm Surge'!$B$7:$T$222,P$1,FALSE)</f>
        <v>---</v>
      </c>
      <c r="AS128" s="227" t="str">
        <f>VLOOKUP($B128,'[14]Storm Surge'!$B$7:$T$222,Q$1,FALSE)</f>
        <v>---</v>
      </c>
      <c r="AT128" s="228" t="str">
        <f>VLOOKUP($B128,'[14]Storm Surge'!$B$7:$T$222,R$1,FALSE)</f>
        <v>---</v>
      </c>
      <c r="AU128" s="224" t="str">
        <f>VLOOKUP($B128,'[14]Storm Surge'!$B$7:$T$222,S$1,FALSE)</f>
        <v>---</v>
      </c>
      <c r="AV128" s="229" t="str">
        <f>VLOOKUP($B128,'[14]Storm Surge'!$B$7:$T$222,T$1,FALSE)</f>
        <v>---</v>
      </c>
      <c r="AW128" s="223" t="str">
        <f>VLOOKUP($B128,[14]Tsunami!$B$7:$T$222,G$1,FALSE)</f>
        <v>---</v>
      </c>
      <c r="AX128" s="224" t="str">
        <f>VLOOKUP($B128,[14]Tsunami!$B$7:$T$222,H$1,FALSE)</f>
        <v>---</v>
      </c>
      <c r="AY128" s="227" t="str">
        <f>VLOOKUP($B128,[14]Tsunami!$B$7:$T$222,I$1,FALSE)</f>
        <v>---</v>
      </c>
      <c r="AZ128" s="228" t="str">
        <f>VLOOKUP($B128,[14]Tsunami!$B$7:$T$222,J$1,FALSE)</f>
        <v>---</v>
      </c>
      <c r="BA128" s="224" t="str">
        <f>VLOOKUP($B128,[14]Tsunami!$B$7:$T$222,K$1,FALSE)</f>
        <v>---</v>
      </c>
      <c r="BB128" s="224" t="str">
        <f>VLOOKUP($B128,[14]Tsunami!$B$7:$T$222,L$1,FALSE)</f>
        <v>---</v>
      </c>
      <c r="BC128" s="227" t="str">
        <f>VLOOKUP($B128,[14]Tsunami!$B$7:$T$222,M$1,FALSE)</f>
        <v>---</v>
      </c>
      <c r="BD128" s="228" t="str">
        <f>VLOOKUP($B128,[14]Tsunami!$B$7:$T$222,N$1,FALSE)</f>
        <v>---</v>
      </c>
      <c r="BE128" s="224" t="str">
        <f>VLOOKUP($B128,[14]Tsunami!$B$7:$T$222,O$1,FALSE)</f>
        <v>---</v>
      </c>
      <c r="BF128" s="224" t="str">
        <f>VLOOKUP($B128,[14]Tsunami!$B$7:$T$222,P$1,FALSE)</f>
        <v>---</v>
      </c>
      <c r="BG128" s="227" t="str">
        <f>VLOOKUP($B128,[14]Tsunami!$B$7:$T$222,Q$1,FALSE)</f>
        <v>---</v>
      </c>
      <c r="BH128" s="228" t="str">
        <f>VLOOKUP($B128,[14]Tsunami!$B$7:$T$222,R$1,FALSE)</f>
        <v>---</v>
      </c>
      <c r="BI128" s="224" t="str">
        <f>VLOOKUP($B128,[14]Tsunami!$B$7:$T$222,S$1,FALSE)</f>
        <v>---</v>
      </c>
      <c r="BJ128" s="229" t="str">
        <f>VLOOKUP($B128,[14]Tsunami!$B$7:$T$222,T$1,FALSE)</f>
        <v>---</v>
      </c>
      <c r="BK128" s="230">
        <f>IFERROR(VLOOKUP($B128,[14]Flood!$B$7:$T$169,G$1,FALSE),"")</f>
        <v>116.18916505460217</v>
      </c>
      <c r="BL128" s="231">
        <f>IFERROR(VLOOKUP($B128,[14]Flood!$B$7:$T$169,H$1,FALSE),"")</f>
        <v>0.96941441787661897</v>
      </c>
      <c r="BM128" s="232">
        <f>IFERROR(VLOOKUP($B128,[14]Flood!$B$7:$T$169,I$1,FALSE),"")</f>
        <v>298.12711844338168</v>
      </c>
      <c r="BN128" s="233">
        <f>IFERROR(VLOOKUP($B128,[14]Flood!$B$7:$T$169,J$1,FALSE),"")</f>
        <v>2.4873982599255906</v>
      </c>
      <c r="BO128" s="231">
        <f>IFERROR(VLOOKUP($B128,[14]Flood!$B$7:$T$169,K$1,FALSE),"")</f>
        <v>355.1858166460969</v>
      </c>
      <c r="BP128" s="231">
        <f>IFERROR(VLOOKUP($B128,[14]Flood!$B$7:$T$169,L$1,FALSE),"")</f>
        <v>2.9634626560935873</v>
      </c>
      <c r="BQ128" s="232">
        <f>IFERROR(VLOOKUP($B128,[14]Flood!$B$7:$T$169,M$1,FALSE),"")</f>
        <v>411.51908037129095</v>
      </c>
      <c r="BR128" s="233">
        <f>IFERROR(VLOOKUP($B128,[14]Flood!$B$7:$T$169,N$1,FALSE),"")</f>
        <v>3.4334744513895203</v>
      </c>
      <c r="BS128" s="231">
        <f>IFERROR(VLOOKUP($B128,[14]Flood!$B$7:$T$169,O$1,FALSE),"")</f>
        <v>453.86842328724561</v>
      </c>
      <c r="BT128" s="231">
        <f>IFERROR(VLOOKUP($B128,[14]Flood!$B$7:$T$169,P$1,FALSE),"")</f>
        <v>3.7868125926097833</v>
      </c>
      <c r="BU128" s="232">
        <f>IFERROR(VLOOKUP($B128,[14]Flood!$B$7:$T$169,Q$1,FALSE),"")</f>
        <v>516.61226637953791</v>
      </c>
      <c r="BV128" s="233">
        <f>IFERROR(VLOOKUP($B128,[14]Flood!$B$7:$T$169,R$1,FALSE),"")</f>
        <v>4.310310511697784</v>
      </c>
      <c r="BW128" s="231">
        <f>IFERROR(VLOOKUP($B128,[14]Flood!$B$7:$T$169,S$1,FALSE),"")</f>
        <v>516.65956191674934</v>
      </c>
      <c r="BX128" s="234">
        <f>IFERROR(VLOOKUP($B128,[14]Flood!$B$7:$T$169,T$1,FALSE),"")</f>
        <v>4.3107051179904827</v>
      </c>
    </row>
    <row r="129" spans="1:76" s="119" customFormat="1" ht="14">
      <c r="A129" s="235" t="str">
        <f>'AAL mundo '!A156</f>
        <v>Sub-Saharan Africa</v>
      </c>
      <c r="B129" s="236" t="str">
        <f>'AAL mundo '!B156</f>
        <v>MUS</v>
      </c>
      <c r="C129" s="236" t="str">
        <f>'AAL mundo '!C156</f>
        <v>Mauritius</v>
      </c>
      <c r="D129" s="236" t="str">
        <f>'AAL mundo '!D156</f>
        <v>SIDS</v>
      </c>
      <c r="E129" s="237" t="str">
        <f>'AAL mundo '!E156</f>
        <v>Upper middle income</v>
      </c>
      <c r="F129" s="222">
        <f>'AAL mundo '!F156</f>
        <v>44217.9</v>
      </c>
      <c r="G129" s="223" t="str">
        <f>VLOOKUP($B129,[14]Earthquake!$B$7:$T$222,G$1,FALSE)</f>
        <v>---</v>
      </c>
      <c r="H129" s="224" t="str">
        <f>VLOOKUP($B129,[14]Earthquake!$B$7:$T$222,H$1,FALSE)</f>
        <v>---</v>
      </c>
      <c r="I129" s="227" t="str">
        <f>VLOOKUP($B129,[14]Earthquake!$B$7:$T$222,I$1,FALSE)</f>
        <v>---</v>
      </c>
      <c r="J129" s="228" t="str">
        <f>VLOOKUP($B129,[14]Earthquake!$B$7:$T$222,J$1,FALSE)</f>
        <v>---</v>
      </c>
      <c r="K129" s="224" t="str">
        <f>VLOOKUP($B129,[14]Earthquake!$B$7:$T$222,K$1,FALSE)</f>
        <v>---</v>
      </c>
      <c r="L129" s="224" t="str">
        <f>VLOOKUP($B129,[14]Earthquake!$B$7:$T$222,L$1,FALSE)</f>
        <v>---</v>
      </c>
      <c r="M129" s="227" t="str">
        <f>VLOOKUP($B129,[14]Earthquake!$B$7:$T$222,M$1,FALSE)</f>
        <v>---</v>
      </c>
      <c r="N129" s="228" t="str">
        <f>VLOOKUP($B129,[14]Earthquake!$B$7:$T$222,N$1,FALSE)</f>
        <v>---</v>
      </c>
      <c r="O129" s="224" t="str">
        <f>VLOOKUP($B129,[14]Earthquake!$B$7:$T$222,O$1,FALSE)</f>
        <v>---</v>
      </c>
      <c r="P129" s="224" t="str">
        <f>VLOOKUP($B129,[14]Earthquake!$B$7:$T$222,P$1,FALSE)</f>
        <v>---</v>
      </c>
      <c r="Q129" s="227" t="str">
        <f>VLOOKUP($B129,[14]Earthquake!$B$7:$T$222,Q$1,FALSE)</f>
        <v>---</v>
      </c>
      <c r="R129" s="228" t="str">
        <f>VLOOKUP($B129,[14]Earthquake!$B$7:$T$222,R$1,FALSE)</f>
        <v>---</v>
      </c>
      <c r="S129" s="224" t="str">
        <f>VLOOKUP($B129,[14]Earthquake!$B$7:$T$222,S$1,FALSE)</f>
        <v>---</v>
      </c>
      <c r="T129" s="229" t="str">
        <f>VLOOKUP($B129,[14]Earthquake!$B$7:$T$222,T$1,FALSE)</f>
        <v>---</v>
      </c>
      <c r="U129" s="223">
        <f>VLOOKUP($B129,[14]Wind!$B$7:$T$222,G$1,FALSE)</f>
        <v>269.95</v>
      </c>
      <c r="V129" s="224">
        <f>VLOOKUP($B129,[14]Wind!$B$7:$T$222,H$1,FALSE)</f>
        <v>0.61</v>
      </c>
      <c r="W129" s="227">
        <f>VLOOKUP($B129,[14]Wind!$B$7:$T$222,I$1,FALSE)</f>
        <v>831.07</v>
      </c>
      <c r="X129" s="228">
        <f>VLOOKUP($B129,[14]Wind!$B$7:$T$222,J$1,FALSE)</f>
        <v>1.88</v>
      </c>
      <c r="Y129" s="224">
        <f>VLOOKUP($B129,[14]Wind!$B$7:$T$222,K$1,FALSE)</f>
        <v>1262.25</v>
      </c>
      <c r="Z129" s="224">
        <f>VLOOKUP($B129,[14]Wind!$B$7:$T$222,L$1,FALSE)</f>
        <v>2.85</v>
      </c>
      <c r="AA129" s="227">
        <f>VLOOKUP($B129,[14]Wind!$B$7:$T$222,M$1,FALSE)</f>
        <v>1657.26</v>
      </c>
      <c r="AB129" s="228">
        <f>VLOOKUP($B129,[14]Wind!$B$7:$T$222,N$1,FALSE)</f>
        <v>3.75</v>
      </c>
      <c r="AC129" s="224">
        <f>VLOOKUP($B129,[14]Wind!$B$7:$T$222,O$1,FALSE)</f>
        <v>1835.08</v>
      </c>
      <c r="AD129" s="224">
        <f>VLOOKUP($B129,[14]Wind!$B$7:$T$222,P$1,FALSE)</f>
        <v>4.1500000000000004</v>
      </c>
      <c r="AE129" s="227">
        <f>VLOOKUP($B129,[14]Wind!$B$7:$T$222,Q$1,FALSE)</f>
        <v>2172.35</v>
      </c>
      <c r="AF129" s="228">
        <f>VLOOKUP($B129,[14]Wind!$B$7:$T$222,R$1,FALSE)</f>
        <v>4.91</v>
      </c>
      <c r="AG129" s="224">
        <f>VLOOKUP($B129,[14]Wind!$B$7:$T$222,S$1,FALSE)</f>
        <v>2212.69</v>
      </c>
      <c r="AH129" s="229">
        <f>VLOOKUP($B129,[14]Wind!$B$7:$T$222,T$1,FALSE)</f>
        <v>5</v>
      </c>
      <c r="AI129" s="223">
        <f>VLOOKUP($B129,'[14]Storm Surge'!$B$7:$T$222,G$1,FALSE)</f>
        <v>196.59</v>
      </c>
      <c r="AJ129" s="224">
        <f>VLOOKUP($B129,'[14]Storm Surge'!$B$7:$T$222,H$1,FALSE)</f>
        <v>0.44</v>
      </c>
      <c r="AK129" s="227">
        <f>VLOOKUP($B129,'[14]Storm Surge'!$B$7:$T$222,I$1,FALSE)</f>
        <v>294.73</v>
      </c>
      <c r="AL129" s="228">
        <f>VLOOKUP($B129,'[14]Storm Surge'!$B$7:$T$222,J$1,FALSE)</f>
        <v>0.67</v>
      </c>
      <c r="AM129" s="224">
        <f>VLOOKUP($B129,'[14]Storm Surge'!$B$7:$T$222,K$1,FALSE)</f>
        <v>382.82</v>
      </c>
      <c r="AN129" s="224">
        <f>VLOOKUP($B129,'[14]Storm Surge'!$B$7:$T$222,L$1,FALSE)</f>
        <v>0.87</v>
      </c>
      <c r="AO129" s="227">
        <f>VLOOKUP($B129,'[14]Storm Surge'!$B$7:$T$222,M$1,FALSE)</f>
        <v>495.31</v>
      </c>
      <c r="AP129" s="228">
        <f>VLOOKUP($B129,'[14]Storm Surge'!$B$7:$T$222,N$1,FALSE)</f>
        <v>1.1200000000000001</v>
      </c>
      <c r="AQ129" s="224">
        <f>VLOOKUP($B129,'[14]Storm Surge'!$B$7:$T$222,O$1,FALSE)</f>
        <v>531.59</v>
      </c>
      <c r="AR129" s="224">
        <f>VLOOKUP($B129,'[14]Storm Surge'!$B$7:$T$222,P$1,FALSE)</f>
        <v>1.2</v>
      </c>
      <c r="AS129" s="227">
        <f>VLOOKUP($B129,'[14]Storm Surge'!$B$7:$T$222,Q$1,FALSE)</f>
        <v>604.14</v>
      </c>
      <c r="AT129" s="228">
        <f>VLOOKUP($B129,'[14]Storm Surge'!$B$7:$T$222,R$1,FALSE)</f>
        <v>1.37</v>
      </c>
      <c r="AU129" s="224">
        <f>VLOOKUP($B129,'[14]Storm Surge'!$B$7:$T$222,S$1,FALSE)</f>
        <v>653.66</v>
      </c>
      <c r="AV129" s="229">
        <f>VLOOKUP($B129,'[14]Storm Surge'!$B$7:$T$222,T$1,FALSE)</f>
        <v>1.48</v>
      </c>
      <c r="AW129" s="223" t="str">
        <f>VLOOKUP($B129,[14]Tsunami!$B$7:$T$222,G$1,FALSE)</f>
        <v>---</v>
      </c>
      <c r="AX129" s="224" t="str">
        <f>VLOOKUP($B129,[14]Tsunami!$B$7:$T$222,H$1,FALSE)</f>
        <v>---</v>
      </c>
      <c r="AY129" s="227" t="str">
        <f>VLOOKUP($B129,[14]Tsunami!$B$7:$T$222,I$1,FALSE)</f>
        <v>---</v>
      </c>
      <c r="AZ129" s="228" t="str">
        <f>VLOOKUP($B129,[14]Tsunami!$B$7:$T$222,J$1,FALSE)</f>
        <v>---</v>
      </c>
      <c r="BA129" s="224" t="str">
        <f>VLOOKUP($B129,[14]Tsunami!$B$7:$T$222,K$1,FALSE)</f>
        <v>---</v>
      </c>
      <c r="BB129" s="224" t="str">
        <f>VLOOKUP($B129,[14]Tsunami!$B$7:$T$222,L$1,FALSE)</f>
        <v>---</v>
      </c>
      <c r="BC129" s="227" t="str">
        <f>VLOOKUP($B129,[14]Tsunami!$B$7:$T$222,M$1,FALSE)</f>
        <v>---</v>
      </c>
      <c r="BD129" s="228" t="str">
        <f>VLOOKUP($B129,[14]Tsunami!$B$7:$T$222,N$1,FALSE)</f>
        <v>---</v>
      </c>
      <c r="BE129" s="224" t="str">
        <f>VLOOKUP($B129,[14]Tsunami!$B$7:$T$222,O$1,FALSE)</f>
        <v>---</v>
      </c>
      <c r="BF129" s="224" t="str">
        <f>VLOOKUP($B129,[14]Tsunami!$B$7:$T$222,P$1,FALSE)</f>
        <v>---</v>
      </c>
      <c r="BG129" s="227" t="str">
        <f>VLOOKUP($B129,[14]Tsunami!$B$7:$T$222,Q$1,FALSE)</f>
        <v>---</v>
      </c>
      <c r="BH129" s="228" t="str">
        <f>VLOOKUP($B129,[14]Tsunami!$B$7:$T$222,R$1,FALSE)</f>
        <v>---</v>
      </c>
      <c r="BI129" s="224" t="str">
        <f>VLOOKUP($B129,[14]Tsunami!$B$7:$T$222,S$1,FALSE)</f>
        <v>---</v>
      </c>
      <c r="BJ129" s="229" t="str">
        <f>VLOOKUP($B129,[14]Tsunami!$B$7:$T$222,T$1,FALSE)</f>
        <v>---</v>
      </c>
      <c r="BK129" s="230" t="str">
        <f>IFERROR(VLOOKUP($B129,[14]Flood!$B$7:$T$169,G$1,FALSE),"")</f>
        <v/>
      </c>
      <c r="BL129" s="231" t="str">
        <f>IFERROR(VLOOKUP($B129,[14]Flood!$B$7:$T$169,H$1,FALSE),"")</f>
        <v/>
      </c>
      <c r="BM129" s="232" t="str">
        <f>IFERROR(VLOOKUP($B129,[14]Flood!$B$7:$T$169,I$1,FALSE),"")</f>
        <v/>
      </c>
      <c r="BN129" s="233" t="str">
        <f>IFERROR(VLOOKUP($B129,[14]Flood!$B$7:$T$169,J$1,FALSE),"")</f>
        <v/>
      </c>
      <c r="BO129" s="231" t="str">
        <f>IFERROR(VLOOKUP($B129,[14]Flood!$B$7:$T$169,K$1,FALSE),"")</f>
        <v/>
      </c>
      <c r="BP129" s="231" t="str">
        <f>IFERROR(VLOOKUP($B129,[14]Flood!$B$7:$T$169,L$1,FALSE),"")</f>
        <v/>
      </c>
      <c r="BQ129" s="232" t="str">
        <f>IFERROR(VLOOKUP($B129,[14]Flood!$B$7:$T$169,M$1,FALSE),"")</f>
        <v/>
      </c>
      <c r="BR129" s="233" t="str">
        <f>IFERROR(VLOOKUP($B129,[14]Flood!$B$7:$T$169,N$1,FALSE),"")</f>
        <v/>
      </c>
      <c r="BS129" s="231" t="str">
        <f>IFERROR(VLOOKUP($B129,[14]Flood!$B$7:$T$169,O$1,FALSE),"")</f>
        <v/>
      </c>
      <c r="BT129" s="231" t="str">
        <f>IFERROR(VLOOKUP($B129,[14]Flood!$B$7:$T$169,P$1,FALSE),"")</f>
        <v/>
      </c>
      <c r="BU129" s="232" t="str">
        <f>IFERROR(VLOOKUP($B129,[14]Flood!$B$7:$T$169,Q$1,FALSE),"")</f>
        <v/>
      </c>
      <c r="BV129" s="233" t="str">
        <f>IFERROR(VLOOKUP($B129,[14]Flood!$B$7:$T$169,R$1,FALSE),"")</f>
        <v/>
      </c>
      <c r="BW129" s="231" t="str">
        <f>IFERROR(VLOOKUP($B129,[14]Flood!$B$7:$T$169,S$1,FALSE),"")</f>
        <v/>
      </c>
      <c r="BX129" s="234" t="str">
        <f>IFERROR(VLOOKUP($B129,[14]Flood!$B$7:$T$169,T$1,FALSE),"")</f>
        <v/>
      </c>
    </row>
    <row r="130" spans="1:76" s="119" customFormat="1" ht="14">
      <c r="A130" s="235" t="str">
        <f>'AAL mundo '!A157</f>
        <v>Sub-Saharan Africa</v>
      </c>
      <c r="B130" s="236" t="str">
        <f>'AAL mundo '!B157</f>
        <v>MYT</v>
      </c>
      <c r="C130" s="236" t="str">
        <f>'AAL mundo '!C157</f>
        <v>Mayotte</v>
      </c>
      <c r="D130" s="236" t="str">
        <f>'AAL mundo '!D157</f>
        <v/>
      </c>
      <c r="E130" s="237" t="str">
        <f>'AAL mundo '!E157</f>
        <v>N.D</v>
      </c>
      <c r="F130" s="222">
        <f>'AAL mundo '!F157</f>
        <v>6949.04</v>
      </c>
      <c r="G130" s="223">
        <f>VLOOKUP($B130,[14]Earthquake!$B$7:$T$222,G$1,FALSE)</f>
        <v>1.77</v>
      </c>
      <c r="H130" s="224">
        <f>VLOOKUP($B130,[14]Earthquake!$B$7:$T$222,H$1,FALSE)</f>
        <v>0.03</v>
      </c>
      <c r="I130" s="227">
        <f>VLOOKUP($B130,[14]Earthquake!$B$7:$T$222,I$1,FALSE)</f>
        <v>4.04</v>
      </c>
      <c r="J130" s="228">
        <f>VLOOKUP($B130,[14]Earthquake!$B$7:$T$222,J$1,FALSE)</f>
        <v>0.06</v>
      </c>
      <c r="K130" s="224">
        <f>VLOOKUP($B130,[14]Earthquake!$B$7:$T$222,K$1,FALSE)</f>
        <v>8.01</v>
      </c>
      <c r="L130" s="224">
        <f>VLOOKUP($B130,[14]Earthquake!$B$7:$T$222,L$1,FALSE)</f>
        <v>0.12</v>
      </c>
      <c r="M130" s="227">
        <f>VLOOKUP($B130,[14]Earthquake!$B$7:$T$222,M$1,FALSE)</f>
        <v>29.76</v>
      </c>
      <c r="N130" s="228">
        <f>VLOOKUP($B130,[14]Earthquake!$B$7:$T$222,N$1,FALSE)</f>
        <v>0.43</v>
      </c>
      <c r="O130" s="224">
        <f>VLOOKUP($B130,[14]Earthquake!$B$7:$T$222,O$1,FALSE)</f>
        <v>96.32</v>
      </c>
      <c r="P130" s="224">
        <f>VLOOKUP($B130,[14]Earthquake!$B$7:$T$222,P$1,FALSE)</f>
        <v>1.39</v>
      </c>
      <c r="Q130" s="227">
        <f>VLOOKUP($B130,[14]Earthquake!$B$7:$T$222,Q$1,FALSE)</f>
        <v>299.93</v>
      </c>
      <c r="R130" s="228">
        <f>VLOOKUP($B130,[14]Earthquake!$B$7:$T$222,R$1,FALSE)</f>
        <v>4.32</v>
      </c>
      <c r="S130" s="224">
        <f>VLOOKUP($B130,[14]Earthquake!$B$7:$T$222,S$1,FALSE)</f>
        <v>514.16999999999996</v>
      </c>
      <c r="T130" s="229">
        <f>VLOOKUP($B130,[14]Earthquake!$B$7:$T$222,T$1,FALSE)</f>
        <v>7.4</v>
      </c>
      <c r="U130" s="223">
        <f>VLOOKUP($B130,[14]Wind!$B$7:$T$222,G$1,FALSE)</f>
        <v>278.77</v>
      </c>
      <c r="V130" s="224">
        <f>VLOOKUP($B130,[14]Wind!$B$7:$T$222,H$1,FALSE)</f>
        <v>4.01</v>
      </c>
      <c r="W130" s="227">
        <f>VLOOKUP($B130,[14]Wind!$B$7:$T$222,I$1,FALSE)</f>
        <v>596.92999999999995</v>
      </c>
      <c r="X130" s="228">
        <f>VLOOKUP($B130,[14]Wind!$B$7:$T$222,J$1,FALSE)</f>
        <v>8.59</v>
      </c>
      <c r="Y130" s="224">
        <f>VLOOKUP($B130,[14]Wind!$B$7:$T$222,K$1,FALSE)</f>
        <v>799.9</v>
      </c>
      <c r="Z130" s="224">
        <f>VLOOKUP($B130,[14]Wind!$B$7:$T$222,L$1,FALSE)</f>
        <v>11.51</v>
      </c>
      <c r="AA130" s="227">
        <f>VLOOKUP($B130,[14]Wind!$B$7:$T$222,M$1,FALSE)</f>
        <v>1007.52</v>
      </c>
      <c r="AB130" s="228">
        <f>VLOOKUP($B130,[14]Wind!$B$7:$T$222,N$1,FALSE)</f>
        <v>14.5</v>
      </c>
      <c r="AC130" s="224">
        <f>VLOOKUP($B130,[14]Wind!$B$7:$T$222,O$1,FALSE)</f>
        <v>1099.8800000000001</v>
      </c>
      <c r="AD130" s="224">
        <f>VLOOKUP($B130,[14]Wind!$B$7:$T$222,P$1,FALSE)</f>
        <v>15.83</v>
      </c>
      <c r="AE130" s="227">
        <f>VLOOKUP($B130,[14]Wind!$B$7:$T$222,Q$1,FALSE)</f>
        <v>1284.6099999999999</v>
      </c>
      <c r="AF130" s="228">
        <f>VLOOKUP($B130,[14]Wind!$B$7:$T$222,R$1,FALSE)</f>
        <v>18.489999999999998</v>
      </c>
      <c r="AG130" s="224">
        <f>VLOOKUP($B130,[14]Wind!$B$7:$T$222,S$1,FALSE)</f>
        <v>1309.95</v>
      </c>
      <c r="AH130" s="229">
        <f>VLOOKUP($B130,[14]Wind!$B$7:$T$222,T$1,FALSE)</f>
        <v>18.850000000000001</v>
      </c>
      <c r="AI130" s="223">
        <f>VLOOKUP($B130,'[14]Storm Surge'!$B$7:$T$222,G$1,FALSE)</f>
        <v>29.92</v>
      </c>
      <c r="AJ130" s="224">
        <f>VLOOKUP($B130,'[14]Storm Surge'!$B$7:$T$222,H$1,FALSE)</f>
        <v>0.43</v>
      </c>
      <c r="AK130" s="227">
        <f>VLOOKUP($B130,'[14]Storm Surge'!$B$7:$T$222,I$1,FALSE)</f>
        <v>62.8</v>
      </c>
      <c r="AL130" s="228">
        <f>VLOOKUP($B130,'[14]Storm Surge'!$B$7:$T$222,J$1,FALSE)</f>
        <v>0.9</v>
      </c>
      <c r="AM130" s="224">
        <f>VLOOKUP($B130,'[14]Storm Surge'!$B$7:$T$222,K$1,FALSE)</f>
        <v>196.12</v>
      </c>
      <c r="AN130" s="224">
        <f>VLOOKUP($B130,'[14]Storm Surge'!$B$7:$T$222,L$1,FALSE)</f>
        <v>2.82</v>
      </c>
      <c r="AO130" s="227">
        <f>VLOOKUP($B130,'[14]Storm Surge'!$B$7:$T$222,M$1,FALSE)</f>
        <v>244.77</v>
      </c>
      <c r="AP130" s="228">
        <f>VLOOKUP($B130,'[14]Storm Surge'!$B$7:$T$222,N$1,FALSE)</f>
        <v>3.52</v>
      </c>
      <c r="AQ130" s="224">
        <f>VLOOKUP($B130,'[14]Storm Surge'!$B$7:$T$222,O$1,FALSE)</f>
        <v>267.48</v>
      </c>
      <c r="AR130" s="224">
        <f>VLOOKUP($B130,'[14]Storm Surge'!$B$7:$T$222,P$1,FALSE)</f>
        <v>3.85</v>
      </c>
      <c r="AS130" s="227">
        <f>VLOOKUP($B130,'[14]Storm Surge'!$B$7:$T$222,Q$1,FALSE)</f>
        <v>312.04000000000002</v>
      </c>
      <c r="AT130" s="228">
        <f>VLOOKUP($B130,'[14]Storm Surge'!$B$7:$T$222,R$1,FALSE)</f>
        <v>4.49</v>
      </c>
      <c r="AU130" s="224">
        <f>VLOOKUP($B130,'[14]Storm Surge'!$B$7:$T$222,S$1,FALSE)</f>
        <v>313.82</v>
      </c>
      <c r="AV130" s="229">
        <f>VLOOKUP($B130,'[14]Storm Surge'!$B$7:$T$222,T$1,FALSE)</f>
        <v>4.5199999999999996</v>
      </c>
      <c r="AW130" s="223" t="str">
        <f>VLOOKUP($B130,[14]Tsunami!$B$7:$T$222,G$1,FALSE)</f>
        <v>---</v>
      </c>
      <c r="AX130" s="224" t="str">
        <f>VLOOKUP($B130,[14]Tsunami!$B$7:$T$222,H$1,FALSE)</f>
        <v>---</v>
      </c>
      <c r="AY130" s="227" t="str">
        <f>VLOOKUP($B130,[14]Tsunami!$B$7:$T$222,I$1,FALSE)</f>
        <v>---</v>
      </c>
      <c r="AZ130" s="228" t="str">
        <f>VLOOKUP($B130,[14]Tsunami!$B$7:$T$222,J$1,FALSE)</f>
        <v>---</v>
      </c>
      <c r="BA130" s="224" t="str">
        <f>VLOOKUP($B130,[14]Tsunami!$B$7:$T$222,K$1,FALSE)</f>
        <v>---</v>
      </c>
      <c r="BB130" s="224" t="str">
        <f>VLOOKUP($B130,[14]Tsunami!$B$7:$T$222,L$1,FALSE)</f>
        <v>---</v>
      </c>
      <c r="BC130" s="227" t="str">
        <f>VLOOKUP($B130,[14]Tsunami!$B$7:$T$222,M$1,FALSE)</f>
        <v>---</v>
      </c>
      <c r="BD130" s="228" t="str">
        <f>VLOOKUP($B130,[14]Tsunami!$B$7:$T$222,N$1,FALSE)</f>
        <v>---</v>
      </c>
      <c r="BE130" s="224" t="str">
        <f>VLOOKUP($B130,[14]Tsunami!$B$7:$T$222,O$1,FALSE)</f>
        <v>---</v>
      </c>
      <c r="BF130" s="224" t="str">
        <f>VLOOKUP($B130,[14]Tsunami!$B$7:$T$222,P$1,FALSE)</f>
        <v>---</v>
      </c>
      <c r="BG130" s="227" t="str">
        <f>VLOOKUP($B130,[14]Tsunami!$B$7:$T$222,Q$1,FALSE)</f>
        <v>---</v>
      </c>
      <c r="BH130" s="228" t="str">
        <f>VLOOKUP($B130,[14]Tsunami!$B$7:$T$222,R$1,FALSE)</f>
        <v>---</v>
      </c>
      <c r="BI130" s="224" t="str">
        <f>VLOOKUP($B130,[14]Tsunami!$B$7:$T$222,S$1,FALSE)</f>
        <v>---</v>
      </c>
      <c r="BJ130" s="229" t="str">
        <f>VLOOKUP($B130,[14]Tsunami!$B$7:$T$222,T$1,FALSE)</f>
        <v>---</v>
      </c>
      <c r="BK130" s="230" t="str">
        <f>IFERROR(VLOOKUP($B130,[14]Flood!$B$7:$T$169,G$1,FALSE),"")</f>
        <v/>
      </c>
      <c r="BL130" s="231" t="str">
        <f>IFERROR(VLOOKUP($B130,[14]Flood!$B$7:$T$169,H$1,FALSE),"")</f>
        <v/>
      </c>
      <c r="BM130" s="232" t="str">
        <f>IFERROR(VLOOKUP($B130,[14]Flood!$B$7:$T$169,I$1,FALSE),"")</f>
        <v/>
      </c>
      <c r="BN130" s="233" t="str">
        <f>IFERROR(VLOOKUP($B130,[14]Flood!$B$7:$T$169,J$1,FALSE),"")</f>
        <v/>
      </c>
      <c r="BO130" s="231" t="str">
        <f>IFERROR(VLOOKUP($B130,[14]Flood!$B$7:$T$169,K$1,FALSE),"")</f>
        <v/>
      </c>
      <c r="BP130" s="231" t="str">
        <f>IFERROR(VLOOKUP($B130,[14]Flood!$B$7:$T$169,L$1,FALSE),"")</f>
        <v/>
      </c>
      <c r="BQ130" s="232" t="str">
        <f>IFERROR(VLOOKUP($B130,[14]Flood!$B$7:$T$169,M$1,FALSE),"")</f>
        <v/>
      </c>
      <c r="BR130" s="233" t="str">
        <f>IFERROR(VLOOKUP($B130,[14]Flood!$B$7:$T$169,N$1,FALSE),"")</f>
        <v/>
      </c>
      <c r="BS130" s="231" t="str">
        <f>IFERROR(VLOOKUP($B130,[14]Flood!$B$7:$T$169,O$1,FALSE),"")</f>
        <v/>
      </c>
      <c r="BT130" s="231" t="str">
        <f>IFERROR(VLOOKUP($B130,[14]Flood!$B$7:$T$169,P$1,FALSE),"")</f>
        <v/>
      </c>
      <c r="BU130" s="232" t="str">
        <f>IFERROR(VLOOKUP($B130,[14]Flood!$B$7:$T$169,Q$1,FALSE),"")</f>
        <v/>
      </c>
      <c r="BV130" s="233" t="str">
        <f>IFERROR(VLOOKUP($B130,[14]Flood!$B$7:$T$169,R$1,FALSE),"")</f>
        <v/>
      </c>
      <c r="BW130" s="231" t="str">
        <f>IFERROR(VLOOKUP($B130,[14]Flood!$B$7:$T$169,S$1,FALSE),"")</f>
        <v/>
      </c>
      <c r="BX130" s="234" t="str">
        <f>IFERROR(VLOOKUP($B130,[14]Flood!$B$7:$T$169,T$1,FALSE),"")</f>
        <v/>
      </c>
    </row>
    <row r="131" spans="1:76" s="119" customFormat="1" ht="14">
      <c r="A131" s="235" t="str">
        <f>'AAL mundo '!A158</f>
        <v>LAC</v>
      </c>
      <c r="B131" s="236" t="str">
        <f>'AAL mundo '!B158</f>
        <v>MEX</v>
      </c>
      <c r="C131" s="236" t="str">
        <f>'AAL mundo '!C158</f>
        <v>Mexico</v>
      </c>
      <c r="D131" s="236" t="str">
        <f>'AAL mundo '!D158</f>
        <v/>
      </c>
      <c r="E131" s="237" t="str">
        <f>'AAL mundo '!E158</f>
        <v>Upper middle income</v>
      </c>
      <c r="F131" s="222">
        <f>'AAL mundo '!F158</f>
        <v>4513850</v>
      </c>
      <c r="G131" s="223">
        <f>VLOOKUP($B131,[14]Earthquake!$B$7:$T$222,G$1,FALSE)</f>
        <v>2450.12</v>
      </c>
      <c r="H131" s="224">
        <f>VLOOKUP($B131,[14]Earthquake!$B$7:$T$222,H$1,FALSE)</f>
        <v>0.05</v>
      </c>
      <c r="I131" s="227">
        <f>VLOOKUP($B131,[14]Earthquake!$B$7:$T$222,I$1,FALSE)</f>
        <v>5036.3599999999997</v>
      </c>
      <c r="J131" s="228">
        <f>VLOOKUP($B131,[14]Earthquake!$B$7:$T$222,J$1,FALSE)</f>
        <v>0.11</v>
      </c>
      <c r="K131" s="224">
        <f>VLOOKUP($B131,[14]Earthquake!$B$7:$T$222,K$1,FALSE)</f>
        <v>8520.7099999999991</v>
      </c>
      <c r="L131" s="224">
        <f>VLOOKUP($B131,[14]Earthquake!$B$7:$T$222,L$1,FALSE)</f>
        <v>0.19</v>
      </c>
      <c r="M131" s="227">
        <f>VLOOKUP($B131,[14]Earthquake!$B$7:$T$222,M$1,FALSE)</f>
        <v>16828.330000000002</v>
      </c>
      <c r="N131" s="228">
        <f>VLOOKUP($B131,[14]Earthquake!$B$7:$T$222,N$1,FALSE)</f>
        <v>0.37</v>
      </c>
      <c r="O131" s="224">
        <f>VLOOKUP($B131,[14]Earthquake!$B$7:$T$222,O$1,FALSE)</f>
        <v>28136.95</v>
      </c>
      <c r="P131" s="224">
        <f>VLOOKUP($B131,[14]Earthquake!$B$7:$T$222,P$1,FALSE)</f>
        <v>0.62</v>
      </c>
      <c r="Q131" s="227">
        <f>VLOOKUP($B131,[14]Earthquake!$B$7:$T$222,Q$1,FALSE)</f>
        <v>47075.21</v>
      </c>
      <c r="R131" s="228">
        <f>VLOOKUP($B131,[14]Earthquake!$B$7:$T$222,R$1,FALSE)</f>
        <v>1.04</v>
      </c>
      <c r="S131" s="224">
        <f>VLOOKUP($B131,[14]Earthquake!$B$7:$T$222,S$1,FALSE)</f>
        <v>62902.6</v>
      </c>
      <c r="T131" s="229">
        <f>VLOOKUP($B131,[14]Earthquake!$B$7:$T$222,T$1,FALSE)</f>
        <v>1.39</v>
      </c>
      <c r="U131" s="223">
        <f>VLOOKUP($B131,[14]Wind!$B$7:$T$222,G$1,FALSE)</f>
        <v>1903.38</v>
      </c>
      <c r="V131" s="224">
        <f>VLOOKUP($B131,[14]Wind!$B$7:$T$222,H$1,FALSE)</f>
        <v>0.04</v>
      </c>
      <c r="W131" s="227">
        <f>VLOOKUP($B131,[14]Wind!$B$7:$T$222,I$1,FALSE)</f>
        <v>6332.4</v>
      </c>
      <c r="X131" s="228">
        <f>VLOOKUP($B131,[14]Wind!$B$7:$T$222,J$1,FALSE)</f>
        <v>0.14000000000000001</v>
      </c>
      <c r="Y131" s="224">
        <f>VLOOKUP($B131,[14]Wind!$B$7:$T$222,K$1,FALSE)</f>
        <v>13376.75</v>
      </c>
      <c r="Z131" s="224">
        <f>VLOOKUP($B131,[14]Wind!$B$7:$T$222,L$1,FALSE)</f>
        <v>0.3</v>
      </c>
      <c r="AA131" s="227">
        <f>VLOOKUP($B131,[14]Wind!$B$7:$T$222,M$1,FALSE)</f>
        <v>18112.759999999998</v>
      </c>
      <c r="AB131" s="228">
        <f>VLOOKUP($B131,[14]Wind!$B$7:$T$222,N$1,FALSE)</f>
        <v>0.4</v>
      </c>
      <c r="AC131" s="224">
        <f>VLOOKUP($B131,[14]Wind!$B$7:$T$222,O$1,FALSE)</f>
        <v>21542.799999999999</v>
      </c>
      <c r="AD131" s="224">
        <f>VLOOKUP($B131,[14]Wind!$B$7:$T$222,P$1,FALSE)</f>
        <v>0.48</v>
      </c>
      <c r="AE131" s="227">
        <f>VLOOKUP($B131,[14]Wind!$B$7:$T$222,Q$1,FALSE)</f>
        <v>25216.82</v>
      </c>
      <c r="AF131" s="228">
        <f>VLOOKUP($B131,[14]Wind!$B$7:$T$222,R$1,FALSE)</f>
        <v>0.56000000000000005</v>
      </c>
      <c r="AG131" s="224">
        <f>VLOOKUP($B131,[14]Wind!$B$7:$T$222,S$1,FALSE)</f>
        <v>27955.25</v>
      </c>
      <c r="AH131" s="229">
        <f>VLOOKUP($B131,[14]Wind!$B$7:$T$222,T$1,FALSE)</f>
        <v>0.62</v>
      </c>
      <c r="AI131" s="223">
        <f>VLOOKUP($B131,'[14]Storm Surge'!$B$7:$T$222,G$1,FALSE)</f>
        <v>265.17</v>
      </c>
      <c r="AJ131" s="224">
        <f>VLOOKUP($B131,'[14]Storm Surge'!$B$7:$T$222,H$1,FALSE)</f>
        <v>0.01</v>
      </c>
      <c r="AK131" s="227">
        <f>VLOOKUP($B131,'[14]Storm Surge'!$B$7:$T$222,I$1,FALSE)</f>
        <v>573.41</v>
      </c>
      <c r="AL131" s="228">
        <f>VLOOKUP($B131,'[14]Storm Surge'!$B$7:$T$222,J$1,FALSE)</f>
        <v>0.01</v>
      </c>
      <c r="AM131" s="224">
        <f>VLOOKUP($B131,'[14]Storm Surge'!$B$7:$T$222,K$1,FALSE)</f>
        <v>1486.01</v>
      </c>
      <c r="AN131" s="224">
        <f>VLOOKUP($B131,'[14]Storm Surge'!$B$7:$T$222,L$1,FALSE)</f>
        <v>0.03</v>
      </c>
      <c r="AO131" s="227">
        <f>VLOOKUP($B131,'[14]Storm Surge'!$B$7:$T$222,M$1,FALSE)</f>
        <v>3334.32</v>
      </c>
      <c r="AP131" s="228">
        <f>VLOOKUP($B131,'[14]Storm Surge'!$B$7:$T$222,N$1,FALSE)</f>
        <v>7.0000000000000007E-2</v>
      </c>
      <c r="AQ131" s="224">
        <f>VLOOKUP($B131,'[14]Storm Surge'!$B$7:$T$222,O$1,FALSE)</f>
        <v>4053.39</v>
      </c>
      <c r="AR131" s="224">
        <f>VLOOKUP($B131,'[14]Storm Surge'!$B$7:$T$222,P$1,FALSE)</f>
        <v>0.09</v>
      </c>
      <c r="AS131" s="227">
        <f>VLOOKUP($B131,'[14]Storm Surge'!$B$7:$T$222,Q$1,FALSE)</f>
        <v>4285.1400000000003</v>
      </c>
      <c r="AT131" s="228">
        <f>VLOOKUP($B131,'[14]Storm Surge'!$B$7:$T$222,R$1,FALSE)</f>
        <v>0.09</v>
      </c>
      <c r="AU131" s="224">
        <f>VLOOKUP($B131,'[14]Storm Surge'!$B$7:$T$222,S$1,FALSE)</f>
        <v>4410.43</v>
      </c>
      <c r="AV131" s="229">
        <f>VLOOKUP($B131,'[14]Storm Surge'!$B$7:$T$222,T$1,FALSE)</f>
        <v>0.1</v>
      </c>
      <c r="AW131" s="223" t="str">
        <f>VLOOKUP($B131,[14]Tsunami!$B$7:$T$222,G$1,FALSE)</f>
        <v>---</v>
      </c>
      <c r="AX131" s="224" t="str">
        <f>VLOOKUP($B131,[14]Tsunami!$B$7:$T$222,H$1,FALSE)</f>
        <v>---</v>
      </c>
      <c r="AY131" s="227" t="str">
        <f>VLOOKUP($B131,[14]Tsunami!$B$7:$T$222,I$1,FALSE)</f>
        <v>---</v>
      </c>
      <c r="AZ131" s="228" t="str">
        <f>VLOOKUP($B131,[14]Tsunami!$B$7:$T$222,J$1,FALSE)</f>
        <v>---</v>
      </c>
      <c r="BA131" s="224" t="str">
        <f>VLOOKUP($B131,[14]Tsunami!$B$7:$T$222,K$1,FALSE)</f>
        <v>---</v>
      </c>
      <c r="BB131" s="224" t="str">
        <f>VLOOKUP($B131,[14]Tsunami!$B$7:$T$222,L$1,FALSE)</f>
        <v>---</v>
      </c>
      <c r="BC131" s="227" t="str">
        <f>VLOOKUP($B131,[14]Tsunami!$B$7:$T$222,M$1,FALSE)</f>
        <v>---</v>
      </c>
      <c r="BD131" s="228" t="str">
        <f>VLOOKUP($B131,[14]Tsunami!$B$7:$T$222,N$1,FALSE)</f>
        <v>---</v>
      </c>
      <c r="BE131" s="224" t="str">
        <f>VLOOKUP($B131,[14]Tsunami!$B$7:$T$222,O$1,FALSE)</f>
        <v>---</v>
      </c>
      <c r="BF131" s="224" t="str">
        <f>VLOOKUP($B131,[14]Tsunami!$B$7:$T$222,P$1,FALSE)</f>
        <v>---</v>
      </c>
      <c r="BG131" s="227" t="str">
        <f>VLOOKUP($B131,[14]Tsunami!$B$7:$T$222,Q$1,FALSE)</f>
        <v>---</v>
      </c>
      <c r="BH131" s="228" t="str">
        <f>VLOOKUP($B131,[14]Tsunami!$B$7:$T$222,R$1,FALSE)</f>
        <v>---</v>
      </c>
      <c r="BI131" s="224" t="str">
        <f>VLOOKUP($B131,[14]Tsunami!$B$7:$T$222,S$1,FALSE)</f>
        <v>---</v>
      </c>
      <c r="BJ131" s="229" t="str">
        <f>VLOOKUP($B131,[14]Tsunami!$B$7:$T$222,T$1,FALSE)</f>
        <v>---</v>
      </c>
      <c r="BK131" s="230">
        <f>IFERROR(VLOOKUP($B131,[14]Flood!$B$7:$T$169,G$1,FALSE),"")</f>
        <v>2933.2751609003212</v>
      </c>
      <c r="BL131" s="231">
        <f>IFERROR(VLOOKUP($B131,[14]Flood!$B$7:$T$169,H$1,FALSE),"")</f>
        <v>6.4983886502660057E-2</v>
      </c>
      <c r="BM131" s="232">
        <f>IFERROR(VLOOKUP($B131,[14]Flood!$B$7:$T$169,I$1,FALSE),"")</f>
        <v>5644.1761574507964</v>
      </c>
      <c r="BN131" s="233">
        <f>IFERROR(VLOOKUP($B131,[14]Flood!$B$7:$T$169,J$1,FALSE),"")</f>
        <v>0.1250412875361564</v>
      </c>
      <c r="BO131" s="231">
        <f>IFERROR(VLOOKUP($B131,[14]Flood!$B$7:$T$169,K$1,FALSE),"")</f>
        <v>8180.7148308993083</v>
      </c>
      <c r="BP131" s="231">
        <f>IFERROR(VLOOKUP($B131,[14]Flood!$B$7:$T$169,L$1,FALSE),"")</f>
        <v>0.18123585920886401</v>
      </c>
      <c r="BQ131" s="232">
        <f>IFERROR(VLOOKUP($B131,[14]Flood!$B$7:$T$169,M$1,FALSE),"")</f>
        <v>13201.63915547025</v>
      </c>
      <c r="BR131" s="233">
        <f>IFERROR(VLOOKUP($B131,[14]Flood!$B$7:$T$169,N$1,FALSE),"")</f>
        <v>0.29246960256699378</v>
      </c>
      <c r="BS131" s="231">
        <f>IFERROR(VLOOKUP($B131,[14]Flood!$B$7:$T$169,O$1,FALSE),"")</f>
        <v>18114.258580678248</v>
      </c>
      <c r="BT131" s="231">
        <f>IFERROR(VLOOKUP($B131,[14]Flood!$B$7:$T$169,P$1,FALSE),"")</f>
        <v>0.40130395517525502</v>
      </c>
      <c r="BU131" s="232">
        <f>IFERROR(VLOOKUP($B131,[14]Flood!$B$7:$T$169,Q$1,FALSE),"")</f>
        <v>22166.261247515868</v>
      </c>
      <c r="BV131" s="233">
        <f>IFERROR(VLOOKUP($B131,[14]Flood!$B$7:$T$169,R$1,FALSE),"")</f>
        <v>0.49107217225906635</v>
      </c>
      <c r="BW131" s="231">
        <f>IFERROR(VLOOKUP($B131,[14]Flood!$B$7:$T$169,S$1,FALSE),"")</f>
        <v>23115.7594605011</v>
      </c>
      <c r="BX131" s="234">
        <f>IFERROR(VLOOKUP($B131,[14]Flood!$B$7:$T$169,T$1,FALSE),"")</f>
        <v>0.51210739081939149</v>
      </c>
    </row>
    <row r="132" spans="1:76" s="119" customFormat="1" ht="14">
      <c r="A132" s="235" t="str">
        <f>'AAL mundo '!A159</f>
        <v>East Asia and the Pacific</v>
      </c>
      <c r="B132" s="236" t="str">
        <f>'AAL mundo '!B159</f>
        <v>FSM</v>
      </c>
      <c r="C132" s="236" t="str">
        <f>'AAL mundo '!C159</f>
        <v>Micronesia (Federated States of)</v>
      </c>
      <c r="D132" s="236" t="str">
        <f>'AAL mundo '!D159</f>
        <v>SIDS</v>
      </c>
      <c r="E132" s="237" t="str">
        <f>'AAL mundo '!E159</f>
        <v>Lower middle income</v>
      </c>
      <c r="F132" s="222">
        <f>'AAL mundo '!F159</f>
        <v>1347.82</v>
      </c>
      <c r="G132" s="223">
        <f>VLOOKUP($B132,[14]Earthquake!$B$7:$T$222,G$1,FALSE)</f>
        <v>0.11</v>
      </c>
      <c r="H132" s="224">
        <f>VLOOKUP($B132,[14]Earthquake!$B$7:$T$222,H$1,FALSE)</f>
        <v>0.01</v>
      </c>
      <c r="I132" s="227">
        <f>VLOOKUP($B132,[14]Earthquake!$B$7:$T$222,I$1,FALSE)</f>
        <v>0.34</v>
      </c>
      <c r="J132" s="228">
        <f>VLOOKUP($B132,[14]Earthquake!$B$7:$T$222,J$1,FALSE)</f>
        <v>0.02</v>
      </c>
      <c r="K132" s="224">
        <f>VLOOKUP($B132,[14]Earthquake!$B$7:$T$222,K$1,FALSE)</f>
        <v>0.75</v>
      </c>
      <c r="L132" s="224">
        <f>VLOOKUP($B132,[14]Earthquake!$B$7:$T$222,L$1,FALSE)</f>
        <v>0.06</v>
      </c>
      <c r="M132" s="227">
        <f>VLOOKUP($B132,[14]Earthquake!$B$7:$T$222,M$1,FALSE)</f>
        <v>2.0099999999999998</v>
      </c>
      <c r="N132" s="228">
        <f>VLOOKUP($B132,[14]Earthquake!$B$7:$T$222,N$1,FALSE)</f>
        <v>0.15</v>
      </c>
      <c r="O132" s="224">
        <f>VLOOKUP($B132,[14]Earthquake!$B$7:$T$222,O$1,FALSE)</f>
        <v>3.67</v>
      </c>
      <c r="P132" s="224">
        <f>VLOOKUP($B132,[14]Earthquake!$B$7:$T$222,P$1,FALSE)</f>
        <v>0.27</v>
      </c>
      <c r="Q132" s="227">
        <f>VLOOKUP($B132,[14]Earthquake!$B$7:$T$222,Q$1,FALSE)</f>
        <v>6.02</v>
      </c>
      <c r="R132" s="228">
        <f>VLOOKUP($B132,[14]Earthquake!$B$7:$T$222,R$1,FALSE)</f>
        <v>0.45</v>
      </c>
      <c r="S132" s="224">
        <f>VLOOKUP($B132,[14]Earthquake!$B$7:$T$222,S$1,FALSE)</f>
        <v>7.7</v>
      </c>
      <c r="T132" s="229">
        <f>VLOOKUP($B132,[14]Earthquake!$B$7:$T$222,T$1,FALSE)</f>
        <v>0.56999999999999995</v>
      </c>
      <c r="U132" s="223">
        <f>VLOOKUP($B132,[14]Wind!$B$7:$T$222,G$1,FALSE)</f>
        <v>23.11</v>
      </c>
      <c r="V132" s="224">
        <f>VLOOKUP($B132,[14]Wind!$B$7:$T$222,H$1,FALSE)</f>
        <v>1.71</v>
      </c>
      <c r="W132" s="227">
        <f>VLOOKUP($B132,[14]Wind!$B$7:$T$222,I$1,FALSE)</f>
        <v>49.94</v>
      </c>
      <c r="X132" s="228">
        <f>VLOOKUP($B132,[14]Wind!$B$7:$T$222,J$1,FALSE)</f>
        <v>3.71</v>
      </c>
      <c r="Y132" s="224">
        <f>VLOOKUP($B132,[14]Wind!$B$7:$T$222,K$1,FALSE)</f>
        <v>88.02</v>
      </c>
      <c r="Z132" s="224">
        <f>VLOOKUP($B132,[14]Wind!$B$7:$T$222,L$1,FALSE)</f>
        <v>6.53</v>
      </c>
      <c r="AA132" s="227">
        <f>VLOOKUP($B132,[14]Wind!$B$7:$T$222,M$1,FALSE)</f>
        <v>141.21</v>
      </c>
      <c r="AB132" s="228">
        <f>VLOOKUP($B132,[14]Wind!$B$7:$T$222,N$1,FALSE)</f>
        <v>10.48</v>
      </c>
      <c r="AC132" s="224">
        <f>VLOOKUP($B132,[14]Wind!$B$7:$T$222,O$1,FALSE)</f>
        <v>165.61</v>
      </c>
      <c r="AD132" s="224">
        <f>VLOOKUP($B132,[14]Wind!$B$7:$T$222,P$1,FALSE)</f>
        <v>12.29</v>
      </c>
      <c r="AE132" s="227">
        <f>VLOOKUP($B132,[14]Wind!$B$7:$T$222,Q$1,FALSE)</f>
        <v>194.82</v>
      </c>
      <c r="AF132" s="228">
        <f>VLOOKUP($B132,[14]Wind!$B$7:$T$222,R$1,FALSE)</f>
        <v>14.45</v>
      </c>
      <c r="AG132" s="224">
        <f>VLOOKUP($B132,[14]Wind!$B$7:$T$222,S$1,FALSE)</f>
        <v>202.36</v>
      </c>
      <c r="AH132" s="229">
        <f>VLOOKUP($B132,[14]Wind!$B$7:$T$222,T$1,FALSE)</f>
        <v>15.01</v>
      </c>
      <c r="AI132" s="223">
        <f>VLOOKUP($B132,'[14]Storm Surge'!$B$7:$T$222,G$1,FALSE)</f>
        <v>1.85</v>
      </c>
      <c r="AJ132" s="224">
        <f>VLOOKUP($B132,'[14]Storm Surge'!$B$7:$T$222,H$1,FALSE)</f>
        <v>0.14000000000000001</v>
      </c>
      <c r="AK132" s="227">
        <f>VLOOKUP($B132,'[14]Storm Surge'!$B$7:$T$222,I$1,FALSE)</f>
        <v>49.46</v>
      </c>
      <c r="AL132" s="228">
        <f>VLOOKUP($B132,'[14]Storm Surge'!$B$7:$T$222,J$1,FALSE)</f>
        <v>3.67</v>
      </c>
      <c r="AM132" s="224">
        <f>VLOOKUP($B132,'[14]Storm Surge'!$B$7:$T$222,K$1,FALSE)</f>
        <v>68.040000000000006</v>
      </c>
      <c r="AN132" s="224">
        <f>VLOOKUP($B132,'[14]Storm Surge'!$B$7:$T$222,L$1,FALSE)</f>
        <v>5.05</v>
      </c>
      <c r="AO132" s="227">
        <f>VLOOKUP($B132,'[14]Storm Surge'!$B$7:$T$222,M$1,FALSE)</f>
        <v>81.41</v>
      </c>
      <c r="AP132" s="228">
        <f>VLOOKUP($B132,'[14]Storm Surge'!$B$7:$T$222,N$1,FALSE)</f>
        <v>6.04</v>
      </c>
      <c r="AQ132" s="224">
        <f>VLOOKUP($B132,'[14]Storm Surge'!$B$7:$T$222,O$1,FALSE)</f>
        <v>94.59</v>
      </c>
      <c r="AR132" s="224">
        <f>VLOOKUP($B132,'[14]Storm Surge'!$B$7:$T$222,P$1,FALSE)</f>
        <v>7.02</v>
      </c>
      <c r="AS132" s="227">
        <f>VLOOKUP($B132,'[14]Storm Surge'!$B$7:$T$222,Q$1,FALSE)</f>
        <v>100.09</v>
      </c>
      <c r="AT132" s="228">
        <f>VLOOKUP($B132,'[14]Storm Surge'!$B$7:$T$222,R$1,FALSE)</f>
        <v>7.43</v>
      </c>
      <c r="AU132" s="224">
        <f>VLOOKUP($B132,'[14]Storm Surge'!$B$7:$T$222,S$1,FALSE)</f>
        <v>101.74</v>
      </c>
      <c r="AV132" s="229">
        <f>VLOOKUP($B132,'[14]Storm Surge'!$B$7:$T$222,T$1,FALSE)</f>
        <v>7.55</v>
      </c>
      <c r="AW132" s="223" t="str">
        <f>VLOOKUP($B132,[14]Tsunami!$B$7:$T$222,G$1,FALSE)</f>
        <v>---</v>
      </c>
      <c r="AX132" s="224" t="str">
        <f>VLOOKUP($B132,[14]Tsunami!$B$7:$T$222,H$1,FALSE)</f>
        <v>---</v>
      </c>
      <c r="AY132" s="227" t="str">
        <f>VLOOKUP($B132,[14]Tsunami!$B$7:$T$222,I$1,FALSE)</f>
        <v>---</v>
      </c>
      <c r="AZ132" s="228" t="str">
        <f>VLOOKUP($B132,[14]Tsunami!$B$7:$T$222,J$1,FALSE)</f>
        <v>---</v>
      </c>
      <c r="BA132" s="224">
        <f>VLOOKUP($B132,[14]Tsunami!$B$7:$T$222,K$1,FALSE)</f>
        <v>0.1</v>
      </c>
      <c r="BB132" s="224">
        <f>VLOOKUP($B132,[14]Tsunami!$B$7:$T$222,L$1,FALSE)</f>
        <v>0.01</v>
      </c>
      <c r="BC132" s="227">
        <f>VLOOKUP($B132,[14]Tsunami!$B$7:$T$222,M$1,FALSE)</f>
        <v>1.04</v>
      </c>
      <c r="BD132" s="228">
        <f>VLOOKUP($B132,[14]Tsunami!$B$7:$T$222,N$1,FALSE)</f>
        <v>0.08</v>
      </c>
      <c r="BE132" s="224">
        <f>VLOOKUP($B132,[14]Tsunami!$B$7:$T$222,O$1,FALSE)</f>
        <v>2</v>
      </c>
      <c r="BF132" s="224">
        <f>VLOOKUP($B132,[14]Tsunami!$B$7:$T$222,P$1,FALSE)</f>
        <v>0.15</v>
      </c>
      <c r="BG132" s="227">
        <f>VLOOKUP($B132,[14]Tsunami!$B$7:$T$222,Q$1,FALSE)</f>
        <v>3.41</v>
      </c>
      <c r="BH132" s="228">
        <f>VLOOKUP($B132,[14]Tsunami!$B$7:$T$222,R$1,FALSE)</f>
        <v>0.25</v>
      </c>
      <c r="BI132" s="224">
        <f>VLOOKUP($B132,[14]Tsunami!$B$7:$T$222,S$1,FALSE)</f>
        <v>5.57</v>
      </c>
      <c r="BJ132" s="229">
        <f>VLOOKUP($B132,[14]Tsunami!$B$7:$T$222,T$1,FALSE)</f>
        <v>0.41</v>
      </c>
      <c r="BK132" s="230" t="str">
        <f>IFERROR(VLOOKUP($B132,[14]Flood!$B$7:$T$169,G$1,FALSE),"")</f>
        <v/>
      </c>
      <c r="BL132" s="231" t="str">
        <f>IFERROR(VLOOKUP($B132,[14]Flood!$B$7:$T$169,H$1,FALSE),"")</f>
        <v/>
      </c>
      <c r="BM132" s="232" t="str">
        <f>IFERROR(VLOOKUP($B132,[14]Flood!$B$7:$T$169,I$1,FALSE),"")</f>
        <v/>
      </c>
      <c r="BN132" s="233" t="str">
        <f>IFERROR(VLOOKUP($B132,[14]Flood!$B$7:$T$169,J$1,FALSE),"")</f>
        <v/>
      </c>
      <c r="BO132" s="231" t="str">
        <f>IFERROR(VLOOKUP($B132,[14]Flood!$B$7:$T$169,K$1,FALSE),"")</f>
        <v/>
      </c>
      <c r="BP132" s="231" t="str">
        <f>IFERROR(VLOOKUP($B132,[14]Flood!$B$7:$T$169,L$1,FALSE),"")</f>
        <v/>
      </c>
      <c r="BQ132" s="232" t="str">
        <f>IFERROR(VLOOKUP($B132,[14]Flood!$B$7:$T$169,M$1,FALSE),"")</f>
        <v/>
      </c>
      <c r="BR132" s="233" t="str">
        <f>IFERROR(VLOOKUP($B132,[14]Flood!$B$7:$T$169,N$1,FALSE),"")</f>
        <v/>
      </c>
      <c r="BS132" s="231" t="str">
        <f>IFERROR(VLOOKUP($B132,[14]Flood!$B$7:$T$169,O$1,FALSE),"")</f>
        <v/>
      </c>
      <c r="BT132" s="231" t="str">
        <f>IFERROR(VLOOKUP($B132,[14]Flood!$B$7:$T$169,P$1,FALSE),"")</f>
        <v/>
      </c>
      <c r="BU132" s="232" t="str">
        <f>IFERROR(VLOOKUP($B132,[14]Flood!$B$7:$T$169,Q$1,FALSE),"")</f>
        <v/>
      </c>
      <c r="BV132" s="233" t="str">
        <f>IFERROR(VLOOKUP($B132,[14]Flood!$B$7:$T$169,R$1,FALSE),"")</f>
        <v/>
      </c>
      <c r="BW132" s="231" t="str">
        <f>IFERROR(VLOOKUP($B132,[14]Flood!$B$7:$T$169,S$1,FALSE),"")</f>
        <v/>
      </c>
      <c r="BX132" s="234" t="str">
        <f>IFERROR(VLOOKUP($B132,[14]Flood!$B$7:$T$169,T$1,FALSE),"")</f>
        <v/>
      </c>
    </row>
    <row r="133" spans="1:76" s="119" customFormat="1" ht="14">
      <c r="A133" s="235" t="str">
        <f>'AAL mundo '!A160</f>
        <v>Europe and Central Asia</v>
      </c>
      <c r="B133" s="236" t="str">
        <f>'AAL mundo '!B160</f>
        <v>MCO</v>
      </c>
      <c r="C133" s="236" t="str">
        <f>'AAL mundo '!C160</f>
        <v>Monaco</v>
      </c>
      <c r="D133" s="236" t="str">
        <f>'AAL mundo '!D160</f>
        <v/>
      </c>
      <c r="E133" s="237" t="str">
        <f>'AAL mundo '!E160</f>
        <v>High income: nonOECD</v>
      </c>
      <c r="F133" s="222">
        <f>'AAL mundo '!F160</f>
        <v>20716.400000000001</v>
      </c>
      <c r="G133" s="223">
        <f>VLOOKUP($B133,[14]Earthquake!$B$7:$T$222,G$1,FALSE)</f>
        <v>12.84</v>
      </c>
      <c r="H133" s="224">
        <f>VLOOKUP($B133,[14]Earthquake!$B$7:$T$222,H$1,FALSE)</f>
        <v>0.06</v>
      </c>
      <c r="I133" s="227">
        <f>VLOOKUP($B133,[14]Earthquake!$B$7:$T$222,I$1,FALSE)</f>
        <v>34.21</v>
      </c>
      <c r="J133" s="228">
        <f>VLOOKUP($B133,[14]Earthquake!$B$7:$T$222,J$1,FALSE)</f>
        <v>0.17</v>
      </c>
      <c r="K133" s="224">
        <f>VLOOKUP($B133,[14]Earthquake!$B$7:$T$222,K$1,FALSE)</f>
        <v>87.85</v>
      </c>
      <c r="L133" s="224">
        <f>VLOOKUP($B133,[14]Earthquake!$B$7:$T$222,L$1,FALSE)</f>
        <v>0.42</v>
      </c>
      <c r="M133" s="227">
        <f>VLOOKUP($B133,[14]Earthquake!$B$7:$T$222,M$1,FALSE)</f>
        <v>365.54</v>
      </c>
      <c r="N133" s="228">
        <f>VLOOKUP($B133,[14]Earthquake!$B$7:$T$222,N$1,FALSE)</f>
        <v>1.76</v>
      </c>
      <c r="O133" s="224">
        <f>VLOOKUP($B133,[14]Earthquake!$B$7:$T$222,O$1,FALSE)</f>
        <v>936.97</v>
      </c>
      <c r="P133" s="224">
        <f>VLOOKUP($B133,[14]Earthquake!$B$7:$T$222,P$1,FALSE)</f>
        <v>4.5199999999999996</v>
      </c>
      <c r="Q133" s="227">
        <f>VLOOKUP($B133,[14]Earthquake!$B$7:$T$222,Q$1,FALSE)</f>
        <v>2002.96</v>
      </c>
      <c r="R133" s="228">
        <f>VLOOKUP($B133,[14]Earthquake!$B$7:$T$222,R$1,FALSE)</f>
        <v>9.67</v>
      </c>
      <c r="S133" s="224">
        <f>VLOOKUP($B133,[14]Earthquake!$B$7:$T$222,S$1,FALSE)</f>
        <v>2859.84</v>
      </c>
      <c r="T133" s="229">
        <f>VLOOKUP($B133,[14]Earthquake!$B$7:$T$222,T$1,FALSE)</f>
        <v>13.8</v>
      </c>
      <c r="U133" s="223" t="str">
        <f>VLOOKUP($B133,[14]Wind!$B$7:$T$222,G$1,FALSE)</f>
        <v>---</v>
      </c>
      <c r="V133" s="224" t="str">
        <f>VLOOKUP($B133,[14]Wind!$B$7:$T$222,H$1,FALSE)</f>
        <v>---</v>
      </c>
      <c r="W133" s="227" t="str">
        <f>VLOOKUP($B133,[14]Wind!$B$7:$T$222,I$1,FALSE)</f>
        <v>---</v>
      </c>
      <c r="X133" s="228" t="str">
        <f>VLOOKUP($B133,[14]Wind!$B$7:$T$222,J$1,FALSE)</f>
        <v>---</v>
      </c>
      <c r="Y133" s="224" t="str">
        <f>VLOOKUP($B133,[14]Wind!$B$7:$T$222,K$1,FALSE)</f>
        <v>---</v>
      </c>
      <c r="Z133" s="224" t="str">
        <f>VLOOKUP($B133,[14]Wind!$B$7:$T$222,L$1,FALSE)</f>
        <v>---</v>
      </c>
      <c r="AA133" s="227" t="str">
        <f>VLOOKUP($B133,[14]Wind!$B$7:$T$222,M$1,FALSE)</f>
        <v>---</v>
      </c>
      <c r="AB133" s="228" t="str">
        <f>VLOOKUP($B133,[14]Wind!$B$7:$T$222,N$1,FALSE)</f>
        <v>---</v>
      </c>
      <c r="AC133" s="224" t="str">
        <f>VLOOKUP($B133,[14]Wind!$B$7:$T$222,O$1,FALSE)</f>
        <v>---</v>
      </c>
      <c r="AD133" s="224" t="str">
        <f>VLOOKUP($B133,[14]Wind!$B$7:$T$222,P$1,FALSE)</f>
        <v>---</v>
      </c>
      <c r="AE133" s="227" t="str">
        <f>VLOOKUP($B133,[14]Wind!$B$7:$T$222,Q$1,FALSE)</f>
        <v>---</v>
      </c>
      <c r="AF133" s="228" t="str">
        <f>VLOOKUP($B133,[14]Wind!$B$7:$T$222,R$1,FALSE)</f>
        <v>---</v>
      </c>
      <c r="AG133" s="224" t="str">
        <f>VLOOKUP($B133,[14]Wind!$B$7:$T$222,S$1,FALSE)</f>
        <v>---</v>
      </c>
      <c r="AH133" s="229" t="str">
        <f>VLOOKUP($B133,[14]Wind!$B$7:$T$222,T$1,FALSE)</f>
        <v>---</v>
      </c>
      <c r="AI133" s="223" t="str">
        <f>VLOOKUP($B133,'[14]Storm Surge'!$B$7:$T$222,G$1,FALSE)</f>
        <v>---</v>
      </c>
      <c r="AJ133" s="224" t="str">
        <f>VLOOKUP($B133,'[14]Storm Surge'!$B$7:$T$222,H$1,FALSE)</f>
        <v>---</v>
      </c>
      <c r="AK133" s="227" t="str">
        <f>VLOOKUP($B133,'[14]Storm Surge'!$B$7:$T$222,I$1,FALSE)</f>
        <v>---</v>
      </c>
      <c r="AL133" s="228" t="str">
        <f>VLOOKUP($B133,'[14]Storm Surge'!$B$7:$T$222,J$1,FALSE)</f>
        <v>---</v>
      </c>
      <c r="AM133" s="224" t="str">
        <f>VLOOKUP($B133,'[14]Storm Surge'!$B$7:$T$222,K$1,FALSE)</f>
        <v>---</v>
      </c>
      <c r="AN133" s="224" t="str">
        <f>VLOOKUP($B133,'[14]Storm Surge'!$B$7:$T$222,L$1,FALSE)</f>
        <v>---</v>
      </c>
      <c r="AO133" s="227" t="str">
        <f>VLOOKUP($B133,'[14]Storm Surge'!$B$7:$T$222,M$1,FALSE)</f>
        <v>---</v>
      </c>
      <c r="AP133" s="228" t="str">
        <f>VLOOKUP($B133,'[14]Storm Surge'!$B$7:$T$222,N$1,FALSE)</f>
        <v>---</v>
      </c>
      <c r="AQ133" s="224" t="str">
        <f>VLOOKUP($B133,'[14]Storm Surge'!$B$7:$T$222,O$1,FALSE)</f>
        <v>---</v>
      </c>
      <c r="AR133" s="224" t="str">
        <f>VLOOKUP($B133,'[14]Storm Surge'!$B$7:$T$222,P$1,FALSE)</f>
        <v>---</v>
      </c>
      <c r="AS133" s="227" t="str">
        <f>VLOOKUP($B133,'[14]Storm Surge'!$B$7:$T$222,Q$1,FALSE)</f>
        <v>---</v>
      </c>
      <c r="AT133" s="228" t="str">
        <f>VLOOKUP($B133,'[14]Storm Surge'!$B$7:$T$222,R$1,FALSE)</f>
        <v>---</v>
      </c>
      <c r="AU133" s="224" t="str">
        <f>VLOOKUP($B133,'[14]Storm Surge'!$B$7:$T$222,S$1,FALSE)</f>
        <v>---</v>
      </c>
      <c r="AV133" s="229" t="str">
        <f>VLOOKUP($B133,'[14]Storm Surge'!$B$7:$T$222,T$1,FALSE)</f>
        <v>---</v>
      </c>
      <c r="AW133" s="223" t="str">
        <f>VLOOKUP($B133,[14]Tsunami!$B$7:$T$222,G$1,FALSE)</f>
        <v>---</v>
      </c>
      <c r="AX133" s="224" t="str">
        <f>VLOOKUP($B133,[14]Tsunami!$B$7:$T$222,H$1,FALSE)</f>
        <v>---</v>
      </c>
      <c r="AY133" s="227" t="str">
        <f>VLOOKUP($B133,[14]Tsunami!$B$7:$T$222,I$1,FALSE)</f>
        <v>---</v>
      </c>
      <c r="AZ133" s="228" t="str">
        <f>VLOOKUP($B133,[14]Tsunami!$B$7:$T$222,J$1,FALSE)</f>
        <v>---</v>
      </c>
      <c r="BA133" s="224" t="str">
        <f>VLOOKUP($B133,[14]Tsunami!$B$7:$T$222,K$1,FALSE)</f>
        <v>---</v>
      </c>
      <c r="BB133" s="224" t="str">
        <f>VLOOKUP($B133,[14]Tsunami!$B$7:$T$222,L$1,FALSE)</f>
        <v>---</v>
      </c>
      <c r="BC133" s="227" t="str">
        <f>VLOOKUP($B133,[14]Tsunami!$B$7:$T$222,M$1,FALSE)</f>
        <v>---</v>
      </c>
      <c r="BD133" s="228" t="str">
        <f>VLOOKUP($B133,[14]Tsunami!$B$7:$T$222,N$1,FALSE)</f>
        <v>---</v>
      </c>
      <c r="BE133" s="224" t="str">
        <f>VLOOKUP($B133,[14]Tsunami!$B$7:$T$222,O$1,FALSE)</f>
        <v>---</v>
      </c>
      <c r="BF133" s="224" t="str">
        <f>VLOOKUP($B133,[14]Tsunami!$B$7:$T$222,P$1,FALSE)</f>
        <v>---</v>
      </c>
      <c r="BG133" s="227" t="str">
        <f>VLOOKUP($B133,[14]Tsunami!$B$7:$T$222,Q$1,FALSE)</f>
        <v>---</v>
      </c>
      <c r="BH133" s="228" t="str">
        <f>VLOOKUP($B133,[14]Tsunami!$B$7:$T$222,R$1,FALSE)</f>
        <v>---</v>
      </c>
      <c r="BI133" s="224" t="str">
        <f>VLOOKUP($B133,[14]Tsunami!$B$7:$T$222,S$1,FALSE)</f>
        <v>---</v>
      </c>
      <c r="BJ133" s="229" t="str">
        <f>VLOOKUP($B133,[14]Tsunami!$B$7:$T$222,T$1,FALSE)</f>
        <v>---</v>
      </c>
      <c r="BK133" s="230" t="str">
        <f>IFERROR(VLOOKUP($B133,[14]Flood!$B$7:$T$169,G$1,FALSE),"")</f>
        <v/>
      </c>
      <c r="BL133" s="231" t="str">
        <f>IFERROR(VLOOKUP($B133,[14]Flood!$B$7:$T$169,H$1,FALSE),"")</f>
        <v/>
      </c>
      <c r="BM133" s="232" t="str">
        <f>IFERROR(VLOOKUP($B133,[14]Flood!$B$7:$T$169,I$1,FALSE),"")</f>
        <v/>
      </c>
      <c r="BN133" s="233" t="str">
        <f>IFERROR(VLOOKUP($B133,[14]Flood!$B$7:$T$169,J$1,FALSE),"")</f>
        <v/>
      </c>
      <c r="BO133" s="231" t="str">
        <f>IFERROR(VLOOKUP($B133,[14]Flood!$B$7:$T$169,K$1,FALSE),"")</f>
        <v/>
      </c>
      <c r="BP133" s="231" t="str">
        <f>IFERROR(VLOOKUP($B133,[14]Flood!$B$7:$T$169,L$1,FALSE),"")</f>
        <v/>
      </c>
      <c r="BQ133" s="232" t="str">
        <f>IFERROR(VLOOKUP($B133,[14]Flood!$B$7:$T$169,M$1,FALSE),"")</f>
        <v/>
      </c>
      <c r="BR133" s="233" t="str">
        <f>IFERROR(VLOOKUP($B133,[14]Flood!$B$7:$T$169,N$1,FALSE),"")</f>
        <v/>
      </c>
      <c r="BS133" s="231" t="str">
        <f>IFERROR(VLOOKUP($B133,[14]Flood!$B$7:$T$169,O$1,FALSE),"")</f>
        <v/>
      </c>
      <c r="BT133" s="231" t="str">
        <f>IFERROR(VLOOKUP($B133,[14]Flood!$B$7:$T$169,P$1,FALSE),"")</f>
        <v/>
      </c>
      <c r="BU133" s="232" t="str">
        <f>IFERROR(VLOOKUP($B133,[14]Flood!$B$7:$T$169,Q$1,FALSE),"")</f>
        <v/>
      </c>
      <c r="BV133" s="233" t="str">
        <f>IFERROR(VLOOKUP($B133,[14]Flood!$B$7:$T$169,R$1,FALSE),"")</f>
        <v/>
      </c>
      <c r="BW133" s="231" t="str">
        <f>IFERROR(VLOOKUP($B133,[14]Flood!$B$7:$T$169,S$1,FALSE),"")</f>
        <v/>
      </c>
      <c r="BX133" s="234" t="str">
        <f>IFERROR(VLOOKUP($B133,[14]Flood!$B$7:$T$169,T$1,FALSE),"")</f>
        <v/>
      </c>
    </row>
    <row r="134" spans="1:76" s="119" customFormat="1" ht="14">
      <c r="A134" s="235" t="str">
        <f>'AAL mundo '!A161</f>
        <v>East Asia and the Pacific</v>
      </c>
      <c r="B134" s="236" t="str">
        <f>'AAL mundo '!B161</f>
        <v>MNG</v>
      </c>
      <c r="C134" s="236" t="str">
        <f>'AAL mundo '!C161</f>
        <v>Mongolia</v>
      </c>
      <c r="D134" s="236" t="str">
        <f>'AAL mundo '!D161</f>
        <v/>
      </c>
      <c r="E134" s="237" t="str">
        <f>'AAL mundo '!E161</f>
        <v>Lower middle income</v>
      </c>
      <c r="F134" s="222">
        <f>'AAL mundo '!F161</f>
        <v>36587.599999999999</v>
      </c>
      <c r="G134" s="223">
        <f>VLOOKUP($B134,[14]Earthquake!$B$7:$T$222,G$1,FALSE)</f>
        <v>10.55</v>
      </c>
      <c r="H134" s="224">
        <f>VLOOKUP($B134,[14]Earthquake!$B$7:$T$222,H$1,FALSE)</f>
        <v>0.03</v>
      </c>
      <c r="I134" s="227">
        <f>VLOOKUP($B134,[14]Earthquake!$B$7:$T$222,I$1,FALSE)</f>
        <v>24.63</v>
      </c>
      <c r="J134" s="228">
        <f>VLOOKUP($B134,[14]Earthquake!$B$7:$T$222,J$1,FALSE)</f>
        <v>7.0000000000000007E-2</v>
      </c>
      <c r="K134" s="224">
        <f>VLOOKUP($B134,[14]Earthquake!$B$7:$T$222,K$1,FALSE)</f>
        <v>44.65</v>
      </c>
      <c r="L134" s="224">
        <f>VLOOKUP($B134,[14]Earthquake!$B$7:$T$222,L$1,FALSE)</f>
        <v>0.12</v>
      </c>
      <c r="M134" s="227">
        <f>VLOOKUP($B134,[14]Earthquake!$B$7:$T$222,M$1,FALSE)</f>
        <v>90.25</v>
      </c>
      <c r="N134" s="228">
        <f>VLOOKUP($B134,[14]Earthquake!$B$7:$T$222,N$1,FALSE)</f>
        <v>0.25</v>
      </c>
      <c r="O134" s="224">
        <f>VLOOKUP($B134,[14]Earthquake!$B$7:$T$222,O$1,FALSE)</f>
        <v>142.4</v>
      </c>
      <c r="P134" s="224">
        <f>VLOOKUP($B134,[14]Earthquake!$B$7:$T$222,P$1,FALSE)</f>
        <v>0.39</v>
      </c>
      <c r="Q134" s="227">
        <f>VLOOKUP($B134,[14]Earthquake!$B$7:$T$222,Q$1,FALSE)</f>
        <v>210.59</v>
      </c>
      <c r="R134" s="228">
        <f>VLOOKUP($B134,[14]Earthquake!$B$7:$T$222,R$1,FALSE)</f>
        <v>0.57999999999999996</v>
      </c>
      <c r="S134" s="224">
        <f>VLOOKUP($B134,[14]Earthquake!$B$7:$T$222,S$1,FALSE)</f>
        <v>261.85000000000002</v>
      </c>
      <c r="T134" s="229">
        <f>VLOOKUP($B134,[14]Earthquake!$B$7:$T$222,T$1,FALSE)</f>
        <v>0.72</v>
      </c>
      <c r="U134" s="223" t="str">
        <f>VLOOKUP($B134,[14]Wind!$B$7:$T$222,G$1,FALSE)</f>
        <v>---</v>
      </c>
      <c r="V134" s="224" t="str">
        <f>VLOOKUP($B134,[14]Wind!$B$7:$T$222,H$1,FALSE)</f>
        <v>---</v>
      </c>
      <c r="W134" s="227" t="str">
        <f>VLOOKUP($B134,[14]Wind!$B$7:$T$222,I$1,FALSE)</f>
        <v>---</v>
      </c>
      <c r="X134" s="228" t="str">
        <f>VLOOKUP($B134,[14]Wind!$B$7:$T$222,J$1,FALSE)</f>
        <v>---</v>
      </c>
      <c r="Y134" s="224" t="str">
        <f>VLOOKUP($B134,[14]Wind!$B$7:$T$222,K$1,FALSE)</f>
        <v>---</v>
      </c>
      <c r="Z134" s="224" t="str">
        <f>VLOOKUP($B134,[14]Wind!$B$7:$T$222,L$1,FALSE)</f>
        <v>---</v>
      </c>
      <c r="AA134" s="227" t="str">
        <f>VLOOKUP($B134,[14]Wind!$B$7:$T$222,M$1,FALSE)</f>
        <v>---</v>
      </c>
      <c r="AB134" s="228" t="str">
        <f>VLOOKUP($B134,[14]Wind!$B$7:$T$222,N$1,FALSE)</f>
        <v>---</v>
      </c>
      <c r="AC134" s="224" t="str">
        <f>VLOOKUP($B134,[14]Wind!$B$7:$T$222,O$1,FALSE)</f>
        <v>---</v>
      </c>
      <c r="AD134" s="224" t="str">
        <f>VLOOKUP($B134,[14]Wind!$B$7:$T$222,P$1,FALSE)</f>
        <v>---</v>
      </c>
      <c r="AE134" s="227" t="str">
        <f>VLOOKUP($B134,[14]Wind!$B$7:$T$222,Q$1,FALSE)</f>
        <v>---</v>
      </c>
      <c r="AF134" s="228" t="str">
        <f>VLOOKUP($B134,[14]Wind!$B$7:$T$222,R$1,FALSE)</f>
        <v>---</v>
      </c>
      <c r="AG134" s="224" t="str">
        <f>VLOOKUP($B134,[14]Wind!$B$7:$T$222,S$1,FALSE)</f>
        <v>---</v>
      </c>
      <c r="AH134" s="229" t="str">
        <f>VLOOKUP($B134,[14]Wind!$B$7:$T$222,T$1,FALSE)</f>
        <v>---</v>
      </c>
      <c r="AI134" s="223" t="str">
        <f>VLOOKUP($B134,'[14]Storm Surge'!$B$7:$T$222,G$1,FALSE)</f>
        <v>---</v>
      </c>
      <c r="AJ134" s="224" t="str">
        <f>VLOOKUP($B134,'[14]Storm Surge'!$B$7:$T$222,H$1,FALSE)</f>
        <v>---</v>
      </c>
      <c r="AK134" s="227" t="str">
        <f>VLOOKUP($B134,'[14]Storm Surge'!$B$7:$T$222,I$1,FALSE)</f>
        <v>---</v>
      </c>
      <c r="AL134" s="228" t="str">
        <f>VLOOKUP($B134,'[14]Storm Surge'!$B$7:$T$222,J$1,FALSE)</f>
        <v>---</v>
      </c>
      <c r="AM134" s="224" t="str">
        <f>VLOOKUP($B134,'[14]Storm Surge'!$B$7:$T$222,K$1,FALSE)</f>
        <v>---</v>
      </c>
      <c r="AN134" s="224" t="str">
        <f>VLOOKUP($B134,'[14]Storm Surge'!$B$7:$T$222,L$1,FALSE)</f>
        <v>---</v>
      </c>
      <c r="AO134" s="227" t="str">
        <f>VLOOKUP($B134,'[14]Storm Surge'!$B$7:$T$222,M$1,FALSE)</f>
        <v>---</v>
      </c>
      <c r="AP134" s="228" t="str">
        <f>VLOOKUP($B134,'[14]Storm Surge'!$B$7:$T$222,N$1,FALSE)</f>
        <v>---</v>
      </c>
      <c r="AQ134" s="224" t="str">
        <f>VLOOKUP($B134,'[14]Storm Surge'!$B$7:$T$222,O$1,FALSE)</f>
        <v>---</v>
      </c>
      <c r="AR134" s="224" t="str">
        <f>VLOOKUP($B134,'[14]Storm Surge'!$B$7:$T$222,P$1,FALSE)</f>
        <v>---</v>
      </c>
      <c r="AS134" s="227" t="str">
        <f>VLOOKUP($B134,'[14]Storm Surge'!$B$7:$T$222,Q$1,FALSE)</f>
        <v>---</v>
      </c>
      <c r="AT134" s="228" t="str">
        <f>VLOOKUP($B134,'[14]Storm Surge'!$B$7:$T$222,R$1,FALSE)</f>
        <v>---</v>
      </c>
      <c r="AU134" s="224" t="str">
        <f>VLOOKUP($B134,'[14]Storm Surge'!$B$7:$T$222,S$1,FALSE)</f>
        <v>---</v>
      </c>
      <c r="AV134" s="229" t="str">
        <f>VLOOKUP($B134,'[14]Storm Surge'!$B$7:$T$222,T$1,FALSE)</f>
        <v>---</v>
      </c>
      <c r="AW134" s="223" t="str">
        <f>VLOOKUP($B134,[14]Tsunami!$B$7:$T$222,G$1,FALSE)</f>
        <v>---</v>
      </c>
      <c r="AX134" s="224" t="str">
        <f>VLOOKUP($B134,[14]Tsunami!$B$7:$T$222,H$1,FALSE)</f>
        <v>---</v>
      </c>
      <c r="AY134" s="227" t="str">
        <f>VLOOKUP($B134,[14]Tsunami!$B$7:$T$222,I$1,FALSE)</f>
        <v>---</v>
      </c>
      <c r="AZ134" s="228" t="str">
        <f>VLOOKUP($B134,[14]Tsunami!$B$7:$T$222,J$1,FALSE)</f>
        <v>---</v>
      </c>
      <c r="BA134" s="224" t="str">
        <f>VLOOKUP($B134,[14]Tsunami!$B$7:$T$222,K$1,FALSE)</f>
        <v>---</v>
      </c>
      <c r="BB134" s="224" t="str">
        <f>VLOOKUP($B134,[14]Tsunami!$B$7:$T$222,L$1,FALSE)</f>
        <v>---</v>
      </c>
      <c r="BC134" s="227" t="str">
        <f>VLOOKUP($B134,[14]Tsunami!$B$7:$T$222,M$1,FALSE)</f>
        <v>---</v>
      </c>
      <c r="BD134" s="228" t="str">
        <f>VLOOKUP($B134,[14]Tsunami!$B$7:$T$222,N$1,FALSE)</f>
        <v>---</v>
      </c>
      <c r="BE134" s="224" t="str">
        <f>VLOOKUP($B134,[14]Tsunami!$B$7:$T$222,O$1,FALSE)</f>
        <v>---</v>
      </c>
      <c r="BF134" s="224" t="str">
        <f>VLOOKUP($B134,[14]Tsunami!$B$7:$T$222,P$1,FALSE)</f>
        <v>---</v>
      </c>
      <c r="BG134" s="227" t="str">
        <f>VLOOKUP($B134,[14]Tsunami!$B$7:$T$222,Q$1,FALSE)</f>
        <v>---</v>
      </c>
      <c r="BH134" s="228" t="str">
        <f>VLOOKUP($B134,[14]Tsunami!$B$7:$T$222,R$1,FALSE)</f>
        <v>---</v>
      </c>
      <c r="BI134" s="224" t="str">
        <f>VLOOKUP($B134,[14]Tsunami!$B$7:$T$222,S$1,FALSE)</f>
        <v>---</v>
      </c>
      <c r="BJ134" s="229" t="str">
        <f>VLOOKUP($B134,[14]Tsunami!$B$7:$T$222,T$1,FALSE)</f>
        <v>---</v>
      </c>
      <c r="BK134" s="230">
        <f>IFERROR(VLOOKUP($B134,[14]Flood!$B$7:$T$169,G$1,FALSE),"")</f>
        <v>162.67854684615384</v>
      </c>
      <c r="BL134" s="231">
        <f>IFERROR(VLOOKUP($B134,[14]Flood!$B$7:$T$169,H$1,FALSE),"")</f>
        <v>0.44462754279087408</v>
      </c>
      <c r="BM134" s="232">
        <f>IFERROR(VLOOKUP($B134,[14]Flood!$B$7:$T$169,I$1,FALSE),"")</f>
        <v>537.49181874999999</v>
      </c>
      <c r="BN134" s="233">
        <f>IFERROR(VLOOKUP($B134,[14]Flood!$B$7:$T$169,J$1,FALSE),"")</f>
        <v>1.4690545943161071</v>
      </c>
      <c r="BO134" s="231">
        <f>IFERROR(VLOOKUP($B134,[14]Flood!$B$7:$T$169,K$1,FALSE),"")</f>
        <v>676.40594339950599</v>
      </c>
      <c r="BP134" s="231">
        <f>IFERROR(VLOOKUP($B134,[14]Flood!$B$7:$T$169,L$1,FALSE),"")</f>
        <v>1.848730016178995</v>
      </c>
      <c r="BQ134" s="232">
        <f>IFERROR(VLOOKUP($B134,[14]Flood!$B$7:$T$169,M$1,FALSE),"")</f>
        <v>966.61293793103448</v>
      </c>
      <c r="BR134" s="233">
        <f>IFERROR(VLOOKUP($B134,[14]Flood!$B$7:$T$169,N$1,FALSE),"")</f>
        <v>2.6419140307946805</v>
      </c>
      <c r="BS134" s="231">
        <f>IFERROR(VLOOKUP($B134,[14]Flood!$B$7:$T$169,O$1,FALSE),"")</f>
        <v>1075.3844965517242</v>
      </c>
      <c r="BT134" s="231">
        <f>IFERROR(VLOOKUP($B134,[14]Flood!$B$7:$T$169,P$1,FALSE),"")</f>
        <v>2.9392048031347349</v>
      </c>
      <c r="BU134" s="232">
        <f>IFERROR(VLOOKUP($B134,[14]Flood!$B$7:$T$169,Q$1,FALSE),"")</f>
        <v>1286.5341469875625</v>
      </c>
      <c r="BV134" s="233">
        <f>IFERROR(VLOOKUP($B134,[14]Flood!$B$7:$T$169,R$1,FALSE),"")</f>
        <v>3.5163119389835971</v>
      </c>
      <c r="BW134" s="231">
        <f>IFERROR(VLOOKUP($B134,[14]Flood!$B$7:$T$169,S$1,FALSE),"")</f>
        <v>1434.2819182684543</v>
      </c>
      <c r="BX134" s="234">
        <f>IFERROR(VLOOKUP($B134,[14]Flood!$B$7:$T$169,T$1,FALSE),"")</f>
        <v>3.9201311872559401</v>
      </c>
    </row>
    <row r="135" spans="1:76" s="119" customFormat="1" ht="14">
      <c r="A135" s="235" t="str">
        <f>'AAL mundo '!A162</f>
        <v>Europe and Central Asia</v>
      </c>
      <c r="B135" s="236" t="str">
        <f>'AAL mundo '!B162</f>
        <v>MNE</v>
      </c>
      <c r="C135" s="236" t="str">
        <f>'AAL mundo '!C162</f>
        <v>Montenegro</v>
      </c>
      <c r="D135" s="236" t="str">
        <f>'AAL mundo '!D162</f>
        <v/>
      </c>
      <c r="E135" s="237" t="str">
        <f>'AAL mundo '!E162</f>
        <v>Upper middle income</v>
      </c>
      <c r="F135" s="222">
        <f>'AAL mundo '!F162</f>
        <v>8892.93</v>
      </c>
      <c r="G135" s="223">
        <f>VLOOKUP($B135,[14]Earthquake!$B$7:$T$222,G$1,FALSE)</f>
        <v>11.53</v>
      </c>
      <c r="H135" s="224">
        <f>VLOOKUP($B135,[14]Earthquake!$B$7:$T$222,H$1,FALSE)</f>
        <v>0.13</v>
      </c>
      <c r="I135" s="227">
        <f>VLOOKUP($B135,[14]Earthquake!$B$7:$T$222,I$1,FALSE)</f>
        <v>25.94</v>
      </c>
      <c r="J135" s="228">
        <f>VLOOKUP($B135,[14]Earthquake!$B$7:$T$222,J$1,FALSE)</f>
        <v>0.28999999999999998</v>
      </c>
      <c r="K135" s="224">
        <f>VLOOKUP($B135,[14]Earthquake!$B$7:$T$222,K$1,FALSE)</f>
        <v>47.58</v>
      </c>
      <c r="L135" s="224">
        <f>VLOOKUP($B135,[14]Earthquake!$B$7:$T$222,L$1,FALSE)</f>
        <v>0.54</v>
      </c>
      <c r="M135" s="227">
        <f>VLOOKUP($B135,[14]Earthquake!$B$7:$T$222,M$1,FALSE)</f>
        <v>102.55</v>
      </c>
      <c r="N135" s="228">
        <f>VLOOKUP($B135,[14]Earthquake!$B$7:$T$222,N$1,FALSE)</f>
        <v>1.1499999999999999</v>
      </c>
      <c r="O135" s="224">
        <f>VLOOKUP($B135,[14]Earthquake!$B$7:$T$222,O$1,FALSE)</f>
        <v>171.57</v>
      </c>
      <c r="P135" s="224">
        <f>VLOOKUP($B135,[14]Earthquake!$B$7:$T$222,P$1,FALSE)</f>
        <v>1.93</v>
      </c>
      <c r="Q135" s="227">
        <f>VLOOKUP($B135,[14]Earthquake!$B$7:$T$222,Q$1,FALSE)</f>
        <v>269.67</v>
      </c>
      <c r="R135" s="228">
        <f>VLOOKUP($B135,[14]Earthquake!$B$7:$T$222,R$1,FALSE)</f>
        <v>3.03</v>
      </c>
      <c r="S135" s="224">
        <f>VLOOKUP($B135,[14]Earthquake!$B$7:$T$222,S$1,FALSE)</f>
        <v>342.13</v>
      </c>
      <c r="T135" s="229">
        <f>VLOOKUP($B135,[14]Earthquake!$B$7:$T$222,T$1,FALSE)</f>
        <v>3.85</v>
      </c>
      <c r="U135" s="223" t="str">
        <f>VLOOKUP($B135,[14]Wind!$B$7:$T$222,G$1,FALSE)</f>
        <v>---</v>
      </c>
      <c r="V135" s="224" t="str">
        <f>VLOOKUP($B135,[14]Wind!$B$7:$T$222,H$1,FALSE)</f>
        <v>---</v>
      </c>
      <c r="W135" s="227" t="str">
        <f>VLOOKUP($B135,[14]Wind!$B$7:$T$222,I$1,FALSE)</f>
        <v>---</v>
      </c>
      <c r="X135" s="228" t="str">
        <f>VLOOKUP($B135,[14]Wind!$B$7:$T$222,J$1,FALSE)</f>
        <v>---</v>
      </c>
      <c r="Y135" s="224" t="str">
        <f>VLOOKUP($B135,[14]Wind!$B$7:$T$222,K$1,FALSE)</f>
        <v>---</v>
      </c>
      <c r="Z135" s="224" t="str">
        <f>VLOOKUP($B135,[14]Wind!$B$7:$T$222,L$1,FALSE)</f>
        <v>---</v>
      </c>
      <c r="AA135" s="227" t="str">
        <f>VLOOKUP($B135,[14]Wind!$B$7:$T$222,M$1,FALSE)</f>
        <v>---</v>
      </c>
      <c r="AB135" s="228" t="str">
        <f>VLOOKUP($B135,[14]Wind!$B$7:$T$222,N$1,FALSE)</f>
        <v>---</v>
      </c>
      <c r="AC135" s="224" t="str">
        <f>VLOOKUP($B135,[14]Wind!$B$7:$T$222,O$1,FALSE)</f>
        <v>---</v>
      </c>
      <c r="AD135" s="224" t="str">
        <f>VLOOKUP($B135,[14]Wind!$B$7:$T$222,P$1,FALSE)</f>
        <v>---</v>
      </c>
      <c r="AE135" s="227" t="str">
        <f>VLOOKUP($B135,[14]Wind!$B$7:$T$222,Q$1,FALSE)</f>
        <v>---</v>
      </c>
      <c r="AF135" s="228" t="str">
        <f>VLOOKUP($B135,[14]Wind!$B$7:$T$222,R$1,FALSE)</f>
        <v>---</v>
      </c>
      <c r="AG135" s="224" t="str">
        <f>VLOOKUP($B135,[14]Wind!$B$7:$T$222,S$1,FALSE)</f>
        <v>---</v>
      </c>
      <c r="AH135" s="229" t="str">
        <f>VLOOKUP($B135,[14]Wind!$B$7:$T$222,T$1,FALSE)</f>
        <v>---</v>
      </c>
      <c r="AI135" s="223" t="str">
        <f>VLOOKUP($B135,'[14]Storm Surge'!$B$7:$T$222,G$1,FALSE)</f>
        <v>---</v>
      </c>
      <c r="AJ135" s="224" t="str">
        <f>VLOOKUP($B135,'[14]Storm Surge'!$B$7:$T$222,H$1,FALSE)</f>
        <v>---</v>
      </c>
      <c r="AK135" s="227" t="str">
        <f>VLOOKUP($B135,'[14]Storm Surge'!$B$7:$T$222,I$1,FALSE)</f>
        <v>---</v>
      </c>
      <c r="AL135" s="228" t="str">
        <f>VLOOKUP($B135,'[14]Storm Surge'!$B$7:$T$222,J$1,FALSE)</f>
        <v>---</v>
      </c>
      <c r="AM135" s="224" t="str">
        <f>VLOOKUP($B135,'[14]Storm Surge'!$B$7:$T$222,K$1,FALSE)</f>
        <v>---</v>
      </c>
      <c r="AN135" s="224" t="str">
        <f>VLOOKUP($B135,'[14]Storm Surge'!$B$7:$T$222,L$1,FALSE)</f>
        <v>---</v>
      </c>
      <c r="AO135" s="227" t="str">
        <f>VLOOKUP($B135,'[14]Storm Surge'!$B$7:$T$222,M$1,FALSE)</f>
        <v>---</v>
      </c>
      <c r="AP135" s="228" t="str">
        <f>VLOOKUP($B135,'[14]Storm Surge'!$B$7:$T$222,N$1,FALSE)</f>
        <v>---</v>
      </c>
      <c r="AQ135" s="224" t="str">
        <f>VLOOKUP($B135,'[14]Storm Surge'!$B$7:$T$222,O$1,FALSE)</f>
        <v>---</v>
      </c>
      <c r="AR135" s="224" t="str">
        <f>VLOOKUP($B135,'[14]Storm Surge'!$B$7:$T$222,P$1,FALSE)</f>
        <v>---</v>
      </c>
      <c r="AS135" s="227" t="str">
        <f>VLOOKUP($B135,'[14]Storm Surge'!$B$7:$T$222,Q$1,FALSE)</f>
        <v>---</v>
      </c>
      <c r="AT135" s="228" t="str">
        <f>VLOOKUP($B135,'[14]Storm Surge'!$B$7:$T$222,R$1,FALSE)</f>
        <v>---</v>
      </c>
      <c r="AU135" s="224" t="str">
        <f>VLOOKUP($B135,'[14]Storm Surge'!$B$7:$T$222,S$1,FALSE)</f>
        <v>---</v>
      </c>
      <c r="AV135" s="229" t="str">
        <f>VLOOKUP($B135,'[14]Storm Surge'!$B$7:$T$222,T$1,FALSE)</f>
        <v>---</v>
      </c>
      <c r="AW135" s="223" t="str">
        <f>VLOOKUP($B135,[14]Tsunami!$B$7:$T$222,G$1,FALSE)</f>
        <v>---</v>
      </c>
      <c r="AX135" s="224" t="str">
        <f>VLOOKUP($B135,[14]Tsunami!$B$7:$T$222,H$1,FALSE)</f>
        <v>---</v>
      </c>
      <c r="AY135" s="227" t="str">
        <f>VLOOKUP($B135,[14]Tsunami!$B$7:$T$222,I$1,FALSE)</f>
        <v>---</v>
      </c>
      <c r="AZ135" s="228" t="str">
        <f>VLOOKUP($B135,[14]Tsunami!$B$7:$T$222,J$1,FALSE)</f>
        <v>---</v>
      </c>
      <c r="BA135" s="224" t="str">
        <f>VLOOKUP($B135,[14]Tsunami!$B$7:$T$222,K$1,FALSE)</f>
        <v>---</v>
      </c>
      <c r="BB135" s="224" t="str">
        <f>VLOOKUP($B135,[14]Tsunami!$B$7:$T$222,L$1,FALSE)</f>
        <v>---</v>
      </c>
      <c r="BC135" s="227" t="str">
        <f>VLOOKUP($B135,[14]Tsunami!$B$7:$T$222,M$1,FALSE)</f>
        <v>---</v>
      </c>
      <c r="BD135" s="228" t="str">
        <f>VLOOKUP($B135,[14]Tsunami!$B$7:$T$222,N$1,FALSE)</f>
        <v>---</v>
      </c>
      <c r="BE135" s="224" t="str">
        <f>VLOOKUP($B135,[14]Tsunami!$B$7:$T$222,O$1,FALSE)</f>
        <v>---</v>
      </c>
      <c r="BF135" s="224" t="str">
        <f>VLOOKUP($B135,[14]Tsunami!$B$7:$T$222,P$1,FALSE)</f>
        <v>---</v>
      </c>
      <c r="BG135" s="227" t="str">
        <f>VLOOKUP($B135,[14]Tsunami!$B$7:$T$222,Q$1,FALSE)</f>
        <v>---</v>
      </c>
      <c r="BH135" s="228" t="str">
        <f>VLOOKUP($B135,[14]Tsunami!$B$7:$T$222,R$1,FALSE)</f>
        <v>---</v>
      </c>
      <c r="BI135" s="224" t="str">
        <f>VLOOKUP($B135,[14]Tsunami!$B$7:$T$222,S$1,FALSE)</f>
        <v>---</v>
      </c>
      <c r="BJ135" s="229" t="str">
        <f>VLOOKUP($B135,[14]Tsunami!$B$7:$T$222,T$1,FALSE)</f>
        <v>---</v>
      </c>
      <c r="BK135" s="230">
        <f>IFERROR(VLOOKUP($B135,[14]Flood!$B$7:$T$169,G$1,FALSE),"")</f>
        <v>15.964150489859591</v>
      </c>
      <c r="BL135" s="231">
        <f>IFERROR(VLOOKUP($B135,[14]Flood!$B$7:$T$169,H$1,FALSE),"")</f>
        <v>0.17951508096723567</v>
      </c>
      <c r="BM135" s="232">
        <f>IFERROR(VLOOKUP($B135,[14]Flood!$B$7:$T$169,I$1,FALSE),"")</f>
        <v>40.640356154506442</v>
      </c>
      <c r="BN135" s="233">
        <f>IFERROR(VLOOKUP($B135,[14]Flood!$B$7:$T$169,J$1,FALSE),"")</f>
        <v>0.45699624482039597</v>
      </c>
      <c r="BO135" s="231">
        <f>IFERROR(VLOOKUP($B135,[14]Flood!$B$7:$T$169,K$1,FALSE),"")</f>
        <v>54.402444509412142</v>
      </c>
      <c r="BP135" s="231">
        <f>IFERROR(VLOOKUP($B135,[14]Flood!$B$7:$T$169,L$1,FALSE),"")</f>
        <v>0.61174938416710967</v>
      </c>
      <c r="BQ135" s="232">
        <f>IFERROR(VLOOKUP($B135,[14]Flood!$B$7:$T$169,M$1,FALSE),"")</f>
        <v>91.975281370725028</v>
      </c>
      <c r="BR135" s="233">
        <f>IFERROR(VLOOKUP($B135,[14]Flood!$B$7:$T$169,N$1,FALSE),"")</f>
        <v>1.0342517187330276</v>
      </c>
      <c r="BS135" s="231">
        <f>IFERROR(VLOOKUP($B135,[14]Flood!$B$7:$T$169,O$1,FALSE),"")</f>
        <v>117.54474305776893</v>
      </c>
      <c r="BT135" s="231">
        <f>IFERROR(VLOOKUP($B135,[14]Flood!$B$7:$T$169,P$1,FALSE),"")</f>
        <v>1.3217774463283634</v>
      </c>
      <c r="BU135" s="232">
        <f>IFERROR(VLOOKUP($B135,[14]Flood!$B$7:$T$169,Q$1,FALSE),"")</f>
        <v>151.52367035309794</v>
      </c>
      <c r="BV135" s="233">
        <f>IFERROR(VLOOKUP($B135,[14]Flood!$B$7:$T$169,R$1,FALSE),"")</f>
        <v>1.703866671087009</v>
      </c>
      <c r="BW135" s="231">
        <f>IFERROR(VLOOKUP($B135,[14]Flood!$B$7:$T$169,S$1,FALSE),"")</f>
        <v>183.49285290841584</v>
      </c>
      <c r="BX135" s="234">
        <f>IFERROR(VLOOKUP($B135,[14]Flood!$B$7:$T$169,T$1,FALSE),"")</f>
        <v>2.063356541751884</v>
      </c>
    </row>
    <row r="136" spans="1:76" s="119" customFormat="1" ht="14">
      <c r="A136" s="235" t="str">
        <f>'AAL mundo '!A163</f>
        <v>LAC</v>
      </c>
      <c r="B136" s="236" t="str">
        <f>'AAL mundo '!B163</f>
        <v>MSR</v>
      </c>
      <c r="C136" s="236" t="str">
        <f>'AAL mundo '!C163</f>
        <v>Montserrat</v>
      </c>
      <c r="D136" s="236" t="str">
        <f>'AAL mundo '!D163</f>
        <v>SIDS</v>
      </c>
      <c r="E136" s="237" t="str">
        <f>'AAL mundo '!E163</f>
        <v>N.D</v>
      </c>
      <c r="F136" s="222">
        <f>'AAL mundo '!F163</f>
        <v>158.42099999999999</v>
      </c>
      <c r="G136" s="223">
        <f>VLOOKUP($B136,[14]Earthquake!$B$7:$T$222,G$1,FALSE)</f>
        <v>4.83</v>
      </c>
      <c r="H136" s="224">
        <f>VLOOKUP($B136,[14]Earthquake!$B$7:$T$222,H$1,FALSE)</f>
        <v>3.05</v>
      </c>
      <c r="I136" s="227">
        <f>VLOOKUP($B136,[14]Earthquake!$B$7:$T$222,I$1,FALSE)</f>
        <v>13.1</v>
      </c>
      <c r="J136" s="228">
        <f>VLOOKUP($B136,[14]Earthquake!$B$7:$T$222,J$1,FALSE)</f>
        <v>8.27</v>
      </c>
      <c r="K136" s="224">
        <f>VLOOKUP($B136,[14]Earthquake!$B$7:$T$222,K$1,FALSE)</f>
        <v>21.61</v>
      </c>
      <c r="L136" s="224">
        <f>VLOOKUP($B136,[14]Earthquake!$B$7:$T$222,L$1,FALSE)</f>
        <v>13.64</v>
      </c>
      <c r="M136" s="227">
        <f>VLOOKUP($B136,[14]Earthquake!$B$7:$T$222,M$1,FALSE)</f>
        <v>33.44</v>
      </c>
      <c r="N136" s="228">
        <f>VLOOKUP($B136,[14]Earthquake!$B$7:$T$222,N$1,FALSE)</f>
        <v>21.11</v>
      </c>
      <c r="O136" s="224">
        <f>VLOOKUP($B136,[14]Earthquake!$B$7:$T$222,O$1,FALSE)</f>
        <v>42.41</v>
      </c>
      <c r="P136" s="224">
        <f>VLOOKUP($B136,[14]Earthquake!$B$7:$T$222,P$1,FALSE)</f>
        <v>26.77</v>
      </c>
      <c r="Q136" s="227">
        <f>VLOOKUP($B136,[14]Earthquake!$B$7:$T$222,Q$1,FALSE)</f>
        <v>52.44</v>
      </c>
      <c r="R136" s="228">
        <f>VLOOKUP($B136,[14]Earthquake!$B$7:$T$222,R$1,FALSE)</f>
        <v>33.1</v>
      </c>
      <c r="S136" s="224">
        <f>VLOOKUP($B136,[14]Earthquake!$B$7:$T$222,S$1,FALSE)</f>
        <v>57.1</v>
      </c>
      <c r="T136" s="229">
        <f>VLOOKUP($B136,[14]Earthquake!$B$7:$T$222,T$1,FALSE)</f>
        <v>36.04</v>
      </c>
      <c r="U136" s="223">
        <f>VLOOKUP($B136,[14]Wind!$B$7:$T$222,G$1,FALSE)</f>
        <v>10.66</v>
      </c>
      <c r="V136" s="224">
        <f>VLOOKUP($B136,[14]Wind!$B$7:$T$222,H$1,FALSE)</f>
        <v>6.73</v>
      </c>
      <c r="W136" s="227">
        <f>VLOOKUP($B136,[14]Wind!$B$7:$T$222,I$1,FALSE)</f>
        <v>41.91</v>
      </c>
      <c r="X136" s="228">
        <f>VLOOKUP($B136,[14]Wind!$B$7:$T$222,J$1,FALSE)</f>
        <v>26.45</v>
      </c>
      <c r="Y136" s="224">
        <f>VLOOKUP($B136,[14]Wind!$B$7:$T$222,K$1,FALSE)</f>
        <v>64.930000000000007</v>
      </c>
      <c r="Z136" s="224">
        <f>VLOOKUP($B136,[14]Wind!$B$7:$T$222,L$1,FALSE)</f>
        <v>40.99</v>
      </c>
      <c r="AA136" s="227">
        <f>VLOOKUP($B136,[14]Wind!$B$7:$T$222,M$1,FALSE)</f>
        <v>88.74</v>
      </c>
      <c r="AB136" s="228">
        <f>VLOOKUP($B136,[14]Wind!$B$7:$T$222,N$1,FALSE)</f>
        <v>56.02</v>
      </c>
      <c r="AC136" s="224">
        <f>VLOOKUP($B136,[14]Wind!$B$7:$T$222,O$1,FALSE)</f>
        <v>93.58</v>
      </c>
      <c r="AD136" s="224">
        <f>VLOOKUP($B136,[14]Wind!$B$7:$T$222,P$1,FALSE)</f>
        <v>59.07</v>
      </c>
      <c r="AE136" s="227">
        <f>VLOOKUP($B136,[14]Wind!$B$7:$T$222,Q$1,FALSE)</f>
        <v>102.09</v>
      </c>
      <c r="AF136" s="228">
        <f>VLOOKUP($B136,[14]Wind!$B$7:$T$222,R$1,FALSE)</f>
        <v>64.44</v>
      </c>
      <c r="AG136" s="224">
        <f>VLOOKUP($B136,[14]Wind!$B$7:$T$222,S$1,FALSE)</f>
        <v>110.61</v>
      </c>
      <c r="AH136" s="229">
        <f>VLOOKUP($B136,[14]Wind!$B$7:$T$222,T$1,FALSE)</f>
        <v>69.819999999999993</v>
      </c>
      <c r="AI136" s="223">
        <f>VLOOKUP($B136,'[14]Storm Surge'!$B$7:$T$222,G$1,FALSE)</f>
        <v>24.52</v>
      </c>
      <c r="AJ136" s="224">
        <f>VLOOKUP($B136,'[14]Storm Surge'!$B$7:$T$222,H$1,FALSE)</f>
        <v>15.48</v>
      </c>
      <c r="AK136" s="227">
        <f>VLOOKUP($B136,'[14]Storm Surge'!$B$7:$T$222,I$1,FALSE)</f>
        <v>51.92</v>
      </c>
      <c r="AL136" s="228">
        <f>VLOOKUP($B136,'[14]Storm Surge'!$B$7:$T$222,J$1,FALSE)</f>
        <v>32.770000000000003</v>
      </c>
      <c r="AM136" s="224">
        <f>VLOOKUP($B136,'[14]Storm Surge'!$B$7:$T$222,K$1,FALSE)</f>
        <v>59.61</v>
      </c>
      <c r="AN136" s="224">
        <f>VLOOKUP($B136,'[14]Storm Surge'!$B$7:$T$222,L$1,FALSE)</f>
        <v>37.630000000000003</v>
      </c>
      <c r="AO136" s="227">
        <f>VLOOKUP($B136,'[14]Storm Surge'!$B$7:$T$222,M$1,FALSE)</f>
        <v>69.8</v>
      </c>
      <c r="AP136" s="228">
        <f>VLOOKUP($B136,'[14]Storm Surge'!$B$7:$T$222,N$1,FALSE)</f>
        <v>44.06</v>
      </c>
      <c r="AQ136" s="224">
        <f>VLOOKUP($B136,'[14]Storm Surge'!$B$7:$T$222,O$1,FALSE)</f>
        <v>69.81</v>
      </c>
      <c r="AR136" s="224">
        <f>VLOOKUP($B136,'[14]Storm Surge'!$B$7:$T$222,P$1,FALSE)</f>
        <v>44.06</v>
      </c>
      <c r="AS136" s="227">
        <f>VLOOKUP($B136,'[14]Storm Surge'!$B$7:$T$222,Q$1,FALSE)</f>
        <v>69.819999999999993</v>
      </c>
      <c r="AT136" s="228">
        <f>VLOOKUP($B136,'[14]Storm Surge'!$B$7:$T$222,R$1,FALSE)</f>
        <v>44.07</v>
      </c>
      <c r="AU136" s="224">
        <f>VLOOKUP($B136,'[14]Storm Surge'!$B$7:$T$222,S$1,FALSE)</f>
        <v>69.83</v>
      </c>
      <c r="AV136" s="229">
        <f>VLOOKUP($B136,'[14]Storm Surge'!$B$7:$T$222,T$1,FALSE)</f>
        <v>44.08</v>
      </c>
      <c r="AW136" s="223" t="str">
        <f>VLOOKUP($B136,[14]Tsunami!$B$7:$T$222,G$1,FALSE)</f>
        <v>---</v>
      </c>
      <c r="AX136" s="224" t="str">
        <f>VLOOKUP($B136,[14]Tsunami!$B$7:$T$222,H$1,FALSE)</f>
        <v>---</v>
      </c>
      <c r="AY136" s="227" t="str">
        <f>VLOOKUP($B136,[14]Tsunami!$B$7:$T$222,I$1,FALSE)</f>
        <v>---</v>
      </c>
      <c r="AZ136" s="228" t="str">
        <f>VLOOKUP($B136,[14]Tsunami!$B$7:$T$222,J$1,FALSE)</f>
        <v>---</v>
      </c>
      <c r="BA136" s="224" t="str">
        <f>VLOOKUP($B136,[14]Tsunami!$B$7:$T$222,K$1,FALSE)</f>
        <v>---</v>
      </c>
      <c r="BB136" s="224" t="str">
        <f>VLOOKUP($B136,[14]Tsunami!$B$7:$T$222,L$1,FALSE)</f>
        <v>---</v>
      </c>
      <c r="BC136" s="227" t="str">
        <f>VLOOKUP($B136,[14]Tsunami!$B$7:$T$222,M$1,FALSE)</f>
        <v>---</v>
      </c>
      <c r="BD136" s="228" t="str">
        <f>VLOOKUP($B136,[14]Tsunami!$B$7:$T$222,N$1,FALSE)</f>
        <v>---</v>
      </c>
      <c r="BE136" s="224" t="str">
        <f>VLOOKUP($B136,[14]Tsunami!$B$7:$T$222,O$1,FALSE)</f>
        <v>---</v>
      </c>
      <c r="BF136" s="224" t="str">
        <f>VLOOKUP($B136,[14]Tsunami!$B$7:$T$222,P$1,FALSE)</f>
        <v>---</v>
      </c>
      <c r="BG136" s="227" t="str">
        <f>VLOOKUP($B136,[14]Tsunami!$B$7:$T$222,Q$1,FALSE)</f>
        <v>---</v>
      </c>
      <c r="BH136" s="228" t="str">
        <f>VLOOKUP($B136,[14]Tsunami!$B$7:$T$222,R$1,FALSE)</f>
        <v>---</v>
      </c>
      <c r="BI136" s="224" t="str">
        <f>VLOOKUP($B136,[14]Tsunami!$B$7:$T$222,S$1,FALSE)</f>
        <v>---</v>
      </c>
      <c r="BJ136" s="229" t="str">
        <f>VLOOKUP($B136,[14]Tsunami!$B$7:$T$222,T$1,FALSE)</f>
        <v>---</v>
      </c>
      <c r="BK136" s="230" t="str">
        <f>IFERROR(VLOOKUP($B136,[14]Flood!$B$7:$T$169,G$1,FALSE),"")</f>
        <v/>
      </c>
      <c r="BL136" s="231" t="str">
        <f>IFERROR(VLOOKUP($B136,[14]Flood!$B$7:$T$169,H$1,FALSE),"")</f>
        <v/>
      </c>
      <c r="BM136" s="232" t="str">
        <f>IFERROR(VLOOKUP($B136,[14]Flood!$B$7:$T$169,I$1,FALSE),"")</f>
        <v/>
      </c>
      <c r="BN136" s="233" t="str">
        <f>IFERROR(VLOOKUP($B136,[14]Flood!$B$7:$T$169,J$1,FALSE),"")</f>
        <v/>
      </c>
      <c r="BO136" s="231" t="str">
        <f>IFERROR(VLOOKUP($B136,[14]Flood!$B$7:$T$169,K$1,FALSE),"")</f>
        <v/>
      </c>
      <c r="BP136" s="231" t="str">
        <f>IFERROR(VLOOKUP($B136,[14]Flood!$B$7:$T$169,L$1,FALSE),"")</f>
        <v/>
      </c>
      <c r="BQ136" s="232" t="str">
        <f>IFERROR(VLOOKUP($B136,[14]Flood!$B$7:$T$169,M$1,FALSE),"")</f>
        <v/>
      </c>
      <c r="BR136" s="233" t="str">
        <f>IFERROR(VLOOKUP($B136,[14]Flood!$B$7:$T$169,N$1,FALSE),"")</f>
        <v/>
      </c>
      <c r="BS136" s="231" t="str">
        <f>IFERROR(VLOOKUP($B136,[14]Flood!$B$7:$T$169,O$1,FALSE),"")</f>
        <v/>
      </c>
      <c r="BT136" s="231" t="str">
        <f>IFERROR(VLOOKUP($B136,[14]Flood!$B$7:$T$169,P$1,FALSE),"")</f>
        <v/>
      </c>
      <c r="BU136" s="232" t="str">
        <f>IFERROR(VLOOKUP($B136,[14]Flood!$B$7:$T$169,Q$1,FALSE),"")</f>
        <v/>
      </c>
      <c r="BV136" s="233" t="str">
        <f>IFERROR(VLOOKUP($B136,[14]Flood!$B$7:$T$169,R$1,FALSE),"")</f>
        <v/>
      </c>
      <c r="BW136" s="231" t="str">
        <f>IFERROR(VLOOKUP($B136,[14]Flood!$B$7:$T$169,S$1,FALSE),"")</f>
        <v/>
      </c>
      <c r="BX136" s="234" t="str">
        <f>IFERROR(VLOOKUP($B136,[14]Flood!$B$7:$T$169,T$1,FALSE),"")</f>
        <v/>
      </c>
    </row>
    <row r="137" spans="1:76" s="119" customFormat="1" ht="14">
      <c r="A137" s="235" t="str">
        <f>'AAL mundo '!A164</f>
        <v>Middle East and North Africa</v>
      </c>
      <c r="B137" s="236" t="str">
        <f>'AAL mundo '!B164</f>
        <v>MAR</v>
      </c>
      <c r="C137" s="236" t="str">
        <f>'AAL mundo '!C164</f>
        <v>Morocco</v>
      </c>
      <c r="D137" s="236" t="str">
        <f>'AAL mundo '!D164</f>
        <v/>
      </c>
      <c r="E137" s="237" t="str">
        <f>'AAL mundo '!E164</f>
        <v>Lower middle income</v>
      </c>
      <c r="F137" s="222">
        <f>'AAL mundo '!F164</f>
        <v>374846</v>
      </c>
      <c r="G137" s="223">
        <f>VLOOKUP($B137,[14]Earthquake!$B$7:$T$222,G$1,FALSE)</f>
        <v>611.97</v>
      </c>
      <c r="H137" s="224">
        <f>VLOOKUP($B137,[14]Earthquake!$B$7:$T$222,H$1,FALSE)</f>
        <v>0.16</v>
      </c>
      <c r="I137" s="227">
        <f>VLOOKUP($B137,[14]Earthquake!$B$7:$T$222,I$1,FALSE)</f>
        <v>1318.94</v>
      </c>
      <c r="J137" s="228">
        <f>VLOOKUP($B137,[14]Earthquake!$B$7:$T$222,J$1,FALSE)</f>
        <v>0.35</v>
      </c>
      <c r="K137" s="224">
        <f>VLOOKUP($B137,[14]Earthquake!$B$7:$T$222,K$1,FALSE)</f>
        <v>2159.59</v>
      </c>
      <c r="L137" s="224">
        <f>VLOOKUP($B137,[14]Earthquake!$B$7:$T$222,L$1,FALSE)</f>
        <v>0.57999999999999996</v>
      </c>
      <c r="M137" s="227">
        <f>VLOOKUP($B137,[14]Earthquake!$B$7:$T$222,M$1,FALSE)</f>
        <v>3715.86</v>
      </c>
      <c r="N137" s="228">
        <f>VLOOKUP($B137,[14]Earthquake!$B$7:$T$222,N$1,FALSE)</f>
        <v>0.99</v>
      </c>
      <c r="O137" s="224">
        <f>VLOOKUP($B137,[14]Earthquake!$B$7:$T$222,O$1,FALSE)</f>
        <v>5264.84</v>
      </c>
      <c r="P137" s="224">
        <f>VLOOKUP($B137,[14]Earthquake!$B$7:$T$222,P$1,FALSE)</f>
        <v>1.4</v>
      </c>
      <c r="Q137" s="227">
        <f>VLOOKUP($B137,[14]Earthquake!$B$7:$T$222,Q$1,FALSE)</f>
        <v>7183.02</v>
      </c>
      <c r="R137" s="228">
        <f>VLOOKUP($B137,[14]Earthquake!$B$7:$T$222,R$1,FALSE)</f>
        <v>1.92</v>
      </c>
      <c r="S137" s="224">
        <f>VLOOKUP($B137,[14]Earthquake!$B$7:$T$222,S$1,FALSE)</f>
        <v>8432.1</v>
      </c>
      <c r="T137" s="229">
        <f>VLOOKUP($B137,[14]Earthquake!$B$7:$T$222,T$1,FALSE)</f>
        <v>2.25</v>
      </c>
      <c r="U137" s="223" t="str">
        <f>VLOOKUP($B137,[14]Wind!$B$7:$T$222,G$1,FALSE)</f>
        <v>---</v>
      </c>
      <c r="V137" s="224" t="str">
        <f>VLOOKUP($B137,[14]Wind!$B$7:$T$222,H$1,FALSE)</f>
        <v>---</v>
      </c>
      <c r="W137" s="227" t="str">
        <f>VLOOKUP($B137,[14]Wind!$B$7:$T$222,I$1,FALSE)</f>
        <v>---</v>
      </c>
      <c r="X137" s="228" t="str">
        <f>VLOOKUP($B137,[14]Wind!$B$7:$T$222,J$1,FALSE)</f>
        <v>---</v>
      </c>
      <c r="Y137" s="224" t="str">
        <f>VLOOKUP($B137,[14]Wind!$B$7:$T$222,K$1,FALSE)</f>
        <v>---</v>
      </c>
      <c r="Z137" s="224" t="str">
        <f>VLOOKUP($B137,[14]Wind!$B$7:$T$222,L$1,FALSE)</f>
        <v>---</v>
      </c>
      <c r="AA137" s="227" t="str">
        <f>VLOOKUP($B137,[14]Wind!$B$7:$T$222,M$1,FALSE)</f>
        <v>---</v>
      </c>
      <c r="AB137" s="228" t="str">
        <f>VLOOKUP($B137,[14]Wind!$B$7:$T$222,N$1,FALSE)</f>
        <v>---</v>
      </c>
      <c r="AC137" s="224" t="str">
        <f>VLOOKUP($B137,[14]Wind!$B$7:$T$222,O$1,FALSE)</f>
        <v>---</v>
      </c>
      <c r="AD137" s="224" t="str">
        <f>VLOOKUP($B137,[14]Wind!$B$7:$T$222,P$1,FALSE)</f>
        <v>---</v>
      </c>
      <c r="AE137" s="227" t="str">
        <f>VLOOKUP($B137,[14]Wind!$B$7:$T$222,Q$1,FALSE)</f>
        <v>---</v>
      </c>
      <c r="AF137" s="228" t="str">
        <f>VLOOKUP($B137,[14]Wind!$B$7:$T$222,R$1,FALSE)</f>
        <v>---</v>
      </c>
      <c r="AG137" s="224" t="str">
        <f>VLOOKUP($B137,[14]Wind!$B$7:$T$222,S$1,FALSE)</f>
        <v>---</v>
      </c>
      <c r="AH137" s="229" t="str">
        <f>VLOOKUP($B137,[14]Wind!$B$7:$T$222,T$1,FALSE)</f>
        <v>---</v>
      </c>
      <c r="AI137" s="223" t="str">
        <f>VLOOKUP($B137,'[14]Storm Surge'!$B$7:$T$222,G$1,FALSE)</f>
        <v>---</v>
      </c>
      <c r="AJ137" s="224" t="str">
        <f>VLOOKUP($B137,'[14]Storm Surge'!$B$7:$T$222,H$1,FALSE)</f>
        <v>---</v>
      </c>
      <c r="AK137" s="227" t="str">
        <f>VLOOKUP($B137,'[14]Storm Surge'!$B$7:$T$222,I$1,FALSE)</f>
        <v>---</v>
      </c>
      <c r="AL137" s="228" t="str">
        <f>VLOOKUP($B137,'[14]Storm Surge'!$B$7:$T$222,J$1,FALSE)</f>
        <v>---</v>
      </c>
      <c r="AM137" s="224" t="str">
        <f>VLOOKUP($B137,'[14]Storm Surge'!$B$7:$T$222,K$1,FALSE)</f>
        <v>---</v>
      </c>
      <c r="AN137" s="224" t="str">
        <f>VLOOKUP($B137,'[14]Storm Surge'!$B$7:$T$222,L$1,FALSE)</f>
        <v>---</v>
      </c>
      <c r="AO137" s="227" t="str">
        <f>VLOOKUP($B137,'[14]Storm Surge'!$B$7:$T$222,M$1,FALSE)</f>
        <v>---</v>
      </c>
      <c r="AP137" s="228" t="str">
        <f>VLOOKUP($B137,'[14]Storm Surge'!$B$7:$T$222,N$1,FALSE)</f>
        <v>---</v>
      </c>
      <c r="AQ137" s="224" t="str">
        <f>VLOOKUP($B137,'[14]Storm Surge'!$B$7:$T$222,O$1,FALSE)</f>
        <v>---</v>
      </c>
      <c r="AR137" s="224" t="str">
        <f>VLOOKUP($B137,'[14]Storm Surge'!$B$7:$T$222,P$1,FALSE)</f>
        <v>---</v>
      </c>
      <c r="AS137" s="227" t="str">
        <f>VLOOKUP($B137,'[14]Storm Surge'!$B$7:$T$222,Q$1,FALSE)</f>
        <v>---</v>
      </c>
      <c r="AT137" s="228" t="str">
        <f>VLOOKUP($B137,'[14]Storm Surge'!$B$7:$T$222,R$1,FALSE)</f>
        <v>---</v>
      </c>
      <c r="AU137" s="224" t="str">
        <f>VLOOKUP($B137,'[14]Storm Surge'!$B$7:$T$222,S$1,FALSE)</f>
        <v>---</v>
      </c>
      <c r="AV137" s="229" t="str">
        <f>VLOOKUP($B137,'[14]Storm Surge'!$B$7:$T$222,T$1,FALSE)</f>
        <v>---</v>
      </c>
      <c r="AW137" s="223" t="str">
        <f>VLOOKUP($B137,[14]Tsunami!$B$7:$T$222,G$1,FALSE)</f>
        <v>---</v>
      </c>
      <c r="AX137" s="224" t="str">
        <f>VLOOKUP($B137,[14]Tsunami!$B$7:$T$222,H$1,FALSE)</f>
        <v>---</v>
      </c>
      <c r="AY137" s="227" t="str">
        <f>VLOOKUP($B137,[14]Tsunami!$B$7:$T$222,I$1,FALSE)</f>
        <v>---</v>
      </c>
      <c r="AZ137" s="228" t="str">
        <f>VLOOKUP($B137,[14]Tsunami!$B$7:$T$222,J$1,FALSE)</f>
        <v>---</v>
      </c>
      <c r="BA137" s="224" t="str">
        <f>VLOOKUP($B137,[14]Tsunami!$B$7:$T$222,K$1,FALSE)</f>
        <v>---</v>
      </c>
      <c r="BB137" s="224" t="str">
        <f>VLOOKUP($B137,[14]Tsunami!$B$7:$T$222,L$1,FALSE)</f>
        <v>---</v>
      </c>
      <c r="BC137" s="227" t="str">
        <f>VLOOKUP($B137,[14]Tsunami!$B$7:$T$222,M$1,FALSE)</f>
        <v>---</v>
      </c>
      <c r="BD137" s="228" t="str">
        <f>VLOOKUP($B137,[14]Tsunami!$B$7:$T$222,N$1,FALSE)</f>
        <v>---</v>
      </c>
      <c r="BE137" s="224" t="str">
        <f>VLOOKUP($B137,[14]Tsunami!$B$7:$T$222,O$1,FALSE)</f>
        <v>---</v>
      </c>
      <c r="BF137" s="224" t="str">
        <f>VLOOKUP($B137,[14]Tsunami!$B$7:$T$222,P$1,FALSE)</f>
        <v>---</v>
      </c>
      <c r="BG137" s="227" t="str">
        <f>VLOOKUP($B137,[14]Tsunami!$B$7:$T$222,Q$1,FALSE)</f>
        <v>---</v>
      </c>
      <c r="BH137" s="228" t="str">
        <f>VLOOKUP($B137,[14]Tsunami!$B$7:$T$222,R$1,FALSE)</f>
        <v>---</v>
      </c>
      <c r="BI137" s="224" t="str">
        <f>VLOOKUP($B137,[14]Tsunami!$B$7:$T$222,S$1,FALSE)</f>
        <v>---</v>
      </c>
      <c r="BJ137" s="229" t="str">
        <f>VLOOKUP($B137,[14]Tsunami!$B$7:$T$222,T$1,FALSE)</f>
        <v>---</v>
      </c>
      <c r="BK137" s="230">
        <f>IFERROR(VLOOKUP($B137,[14]Flood!$B$7:$T$169,G$1,FALSE),"")</f>
        <v>880.91427565437095</v>
      </c>
      <c r="BL137" s="231">
        <f>IFERROR(VLOOKUP($B137,[14]Flood!$B$7:$T$169,H$1,FALSE),"")</f>
        <v>0.23500698304220158</v>
      </c>
      <c r="BM137" s="232">
        <f>IFERROR(VLOOKUP($B137,[14]Flood!$B$7:$T$169,I$1,FALSE),"")</f>
        <v>1465.6137142857142</v>
      </c>
      <c r="BN137" s="233">
        <f>IFERROR(VLOOKUP($B137,[14]Flood!$B$7:$T$169,J$1,FALSE),"")</f>
        <v>0.39099089073531912</v>
      </c>
      <c r="BO137" s="231">
        <f>IFERROR(VLOOKUP($B137,[14]Flood!$B$7:$T$169,K$1,FALSE),"")</f>
        <v>2315.4951272355647</v>
      </c>
      <c r="BP137" s="231">
        <f>IFERROR(VLOOKUP($B137,[14]Flood!$B$7:$T$169,L$1,FALSE),"")</f>
        <v>0.6177190438835054</v>
      </c>
      <c r="BQ137" s="232">
        <f>IFERROR(VLOOKUP($B137,[14]Flood!$B$7:$T$169,M$1,FALSE),"")</f>
        <v>4008.881990834097</v>
      </c>
      <c r="BR137" s="233">
        <f>IFERROR(VLOOKUP($B137,[14]Flood!$B$7:$T$169,N$1,FALSE),"")</f>
        <v>1.0694743950406558</v>
      </c>
      <c r="BS137" s="231">
        <f>IFERROR(VLOOKUP($B137,[14]Flood!$B$7:$T$169,O$1,FALSE),"")</f>
        <v>4689.175103587263</v>
      </c>
      <c r="BT137" s="231">
        <f>IFERROR(VLOOKUP($B137,[14]Flood!$B$7:$T$169,P$1,FALSE),"")</f>
        <v>1.2509604220365864</v>
      </c>
      <c r="BU137" s="232">
        <f>IFERROR(VLOOKUP($B137,[14]Flood!$B$7:$T$169,Q$1,FALSE),"")</f>
        <v>5570.2772527206771</v>
      </c>
      <c r="BV137" s="233">
        <f>IFERROR(VLOOKUP($B137,[14]Flood!$B$7:$T$169,R$1,FALSE),"")</f>
        <v>1.4860175252558858</v>
      </c>
      <c r="BW137" s="231">
        <f>IFERROR(VLOOKUP($B137,[14]Flood!$B$7:$T$169,S$1,FALSE),"")</f>
        <v>5896.3304442627423</v>
      </c>
      <c r="BX137" s="234">
        <f>IFERROR(VLOOKUP($B137,[14]Flood!$B$7:$T$169,T$1,FALSE),"")</f>
        <v>1.5730007641171952</v>
      </c>
    </row>
    <row r="138" spans="1:76" s="119" customFormat="1" ht="14">
      <c r="A138" s="235" t="str">
        <f>'AAL mundo '!A165</f>
        <v>Sub-Saharan Africa</v>
      </c>
      <c r="B138" s="236" t="str">
        <f>'AAL mundo '!B165</f>
        <v>MOZ</v>
      </c>
      <c r="C138" s="236" t="str">
        <f>'AAL mundo '!C165</f>
        <v>Mozambique</v>
      </c>
      <c r="D138" s="236" t="str">
        <f>'AAL mundo '!D165</f>
        <v/>
      </c>
      <c r="E138" s="237" t="str">
        <f>'AAL mundo '!E165</f>
        <v>Low income</v>
      </c>
      <c r="F138" s="222">
        <f>'AAL mundo '!F165</f>
        <v>36409.4</v>
      </c>
      <c r="G138" s="223">
        <f>VLOOKUP($B138,[14]Earthquake!$B$7:$T$222,G$1,FALSE)</f>
        <v>18.57</v>
      </c>
      <c r="H138" s="224">
        <f>VLOOKUP($B138,[14]Earthquake!$B$7:$T$222,H$1,FALSE)</f>
        <v>0.05</v>
      </c>
      <c r="I138" s="227">
        <f>VLOOKUP($B138,[14]Earthquake!$B$7:$T$222,I$1,FALSE)</f>
        <v>43.74</v>
      </c>
      <c r="J138" s="228">
        <f>VLOOKUP($B138,[14]Earthquake!$B$7:$T$222,J$1,FALSE)</f>
        <v>0.12</v>
      </c>
      <c r="K138" s="224">
        <f>VLOOKUP($B138,[14]Earthquake!$B$7:$T$222,K$1,FALSE)</f>
        <v>83.7</v>
      </c>
      <c r="L138" s="224">
        <f>VLOOKUP($B138,[14]Earthquake!$B$7:$T$222,L$1,FALSE)</f>
        <v>0.23</v>
      </c>
      <c r="M138" s="227">
        <f>VLOOKUP($B138,[14]Earthquake!$B$7:$T$222,M$1,FALSE)</f>
        <v>178.18</v>
      </c>
      <c r="N138" s="228">
        <f>VLOOKUP($B138,[14]Earthquake!$B$7:$T$222,N$1,FALSE)</f>
        <v>0.49</v>
      </c>
      <c r="O138" s="224">
        <f>VLOOKUP($B138,[14]Earthquake!$B$7:$T$222,O$1,FALSE)</f>
        <v>289.27</v>
      </c>
      <c r="P138" s="224">
        <f>VLOOKUP($B138,[14]Earthquake!$B$7:$T$222,P$1,FALSE)</f>
        <v>0.79</v>
      </c>
      <c r="Q138" s="227">
        <f>VLOOKUP($B138,[14]Earthquake!$B$7:$T$222,Q$1,FALSE)</f>
        <v>440.09</v>
      </c>
      <c r="R138" s="228">
        <f>VLOOKUP($B138,[14]Earthquake!$B$7:$T$222,R$1,FALSE)</f>
        <v>1.21</v>
      </c>
      <c r="S138" s="224">
        <f>VLOOKUP($B138,[14]Earthquake!$B$7:$T$222,S$1,FALSE)</f>
        <v>539.72</v>
      </c>
      <c r="T138" s="229">
        <f>VLOOKUP($B138,[14]Earthquake!$B$7:$T$222,T$1,FALSE)</f>
        <v>1.48</v>
      </c>
      <c r="U138" s="223">
        <f>VLOOKUP($B138,[14]Wind!$B$7:$T$222,G$1,FALSE)</f>
        <v>222.28</v>
      </c>
      <c r="V138" s="224">
        <f>VLOOKUP($B138,[14]Wind!$B$7:$T$222,H$1,FALSE)</f>
        <v>0.61</v>
      </c>
      <c r="W138" s="227">
        <f>VLOOKUP($B138,[14]Wind!$B$7:$T$222,I$1,FALSE)</f>
        <v>363.59</v>
      </c>
      <c r="X138" s="228">
        <f>VLOOKUP($B138,[14]Wind!$B$7:$T$222,J$1,FALSE)</f>
        <v>1</v>
      </c>
      <c r="Y138" s="224">
        <f>VLOOKUP($B138,[14]Wind!$B$7:$T$222,K$1,FALSE)</f>
        <v>487.94</v>
      </c>
      <c r="Z138" s="224">
        <f>VLOOKUP($B138,[14]Wind!$B$7:$T$222,L$1,FALSE)</f>
        <v>1.34</v>
      </c>
      <c r="AA138" s="227">
        <f>VLOOKUP($B138,[14]Wind!$B$7:$T$222,M$1,FALSE)</f>
        <v>639.30999999999995</v>
      </c>
      <c r="AB138" s="228">
        <f>VLOOKUP($B138,[14]Wind!$B$7:$T$222,N$1,FALSE)</f>
        <v>1.76</v>
      </c>
      <c r="AC138" s="224">
        <f>VLOOKUP($B138,[14]Wind!$B$7:$T$222,O$1,FALSE)</f>
        <v>766.32</v>
      </c>
      <c r="AD138" s="224">
        <f>VLOOKUP($B138,[14]Wind!$B$7:$T$222,P$1,FALSE)</f>
        <v>2.1</v>
      </c>
      <c r="AE138" s="227">
        <f>VLOOKUP($B138,[14]Wind!$B$7:$T$222,Q$1,FALSE)</f>
        <v>832.04</v>
      </c>
      <c r="AF138" s="228">
        <f>VLOOKUP($B138,[14]Wind!$B$7:$T$222,R$1,FALSE)</f>
        <v>2.29</v>
      </c>
      <c r="AG138" s="224">
        <f>VLOOKUP($B138,[14]Wind!$B$7:$T$222,S$1,FALSE)</f>
        <v>897.76</v>
      </c>
      <c r="AH138" s="229">
        <f>VLOOKUP($B138,[14]Wind!$B$7:$T$222,T$1,FALSE)</f>
        <v>2.4700000000000002</v>
      </c>
      <c r="AI138" s="223">
        <f>VLOOKUP($B138,'[14]Storm Surge'!$B$7:$T$222,G$1,FALSE)</f>
        <v>39.369999999999997</v>
      </c>
      <c r="AJ138" s="224">
        <f>VLOOKUP($B138,'[14]Storm Surge'!$B$7:$T$222,H$1,FALSE)</f>
        <v>0.11</v>
      </c>
      <c r="AK138" s="227">
        <f>VLOOKUP($B138,'[14]Storm Surge'!$B$7:$T$222,I$1,FALSE)</f>
        <v>69.680000000000007</v>
      </c>
      <c r="AL138" s="228">
        <f>VLOOKUP($B138,'[14]Storm Surge'!$B$7:$T$222,J$1,FALSE)</f>
        <v>0.19</v>
      </c>
      <c r="AM138" s="224">
        <f>VLOOKUP($B138,'[14]Storm Surge'!$B$7:$T$222,K$1,FALSE)</f>
        <v>89.63</v>
      </c>
      <c r="AN138" s="224">
        <f>VLOOKUP($B138,'[14]Storm Surge'!$B$7:$T$222,L$1,FALSE)</f>
        <v>0.25</v>
      </c>
      <c r="AO138" s="227">
        <f>VLOOKUP($B138,'[14]Storm Surge'!$B$7:$T$222,M$1,FALSE)</f>
        <v>126.49</v>
      </c>
      <c r="AP138" s="228">
        <f>VLOOKUP($B138,'[14]Storm Surge'!$B$7:$T$222,N$1,FALSE)</f>
        <v>0.35</v>
      </c>
      <c r="AQ138" s="224">
        <f>VLOOKUP($B138,'[14]Storm Surge'!$B$7:$T$222,O$1,FALSE)</f>
        <v>154.53</v>
      </c>
      <c r="AR138" s="224">
        <f>VLOOKUP($B138,'[14]Storm Surge'!$B$7:$T$222,P$1,FALSE)</f>
        <v>0.42</v>
      </c>
      <c r="AS138" s="227">
        <f>VLOOKUP($B138,'[14]Storm Surge'!$B$7:$T$222,Q$1,FALSE)</f>
        <v>177.94</v>
      </c>
      <c r="AT138" s="228">
        <f>VLOOKUP($B138,'[14]Storm Surge'!$B$7:$T$222,R$1,FALSE)</f>
        <v>0.49</v>
      </c>
      <c r="AU138" s="224">
        <f>VLOOKUP($B138,'[14]Storm Surge'!$B$7:$T$222,S$1,FALSE)</f>
        <v>198.62</v>
      </c>
      <c r="AV138" s="229">
        <f>VLOOKUP($B138,'[14]Storm Surge'!$B$7:$T$222,T$1,FALSE)</f>
        <v>0.55000000000000004</v>
      </c>
      <c r="AW138" s="223" t="str">
        <f>VLOOKUP($B138,[14]Tsunami!$B$7:$T$222,G$1,FALSE)</f>
        <v>---</v>
      </c>
      <c r="AX138" s="224" t="str">
        <f>VLOOKUP($B138,[14]Tsunami!$B$7:$T$222,H$1,FALSE)</f>
        <v>---</v>
      </c>
      <c r="AY138" s="227" t="str">
        <f>VLOOKUP($B138,[14]Tsunami!$B$7:$T$222,I$1,FALSE)</f>
        <v>---</v>
      </c>
      <c r="AZ138" s="228" t="str">
        <f>VLOOKUP($B138,[14]Tsunami!$B$7:$T$222,J$1,FALSE)</f>
        <v>---</v>
      </c>
      <c r="BA138" s="224" t="str">
        <f>VLOOKUP($B138,[14]Tsunami!$B$7:$T$222,K$1,FALSE)</f>
        <v>---</v>
      </c>
      <c r="BB138" s="224" t="str">
        <f>VLOOKUP($B138,[14]Tsunami!$B$7:$T$222,L$1,FALSE)</f>
        <v>---</v>
      </c>
      <c r="BC138" s="227" t="str">
        <f>VLOOKUP($B138,[14]Tsunami!$B$7:$T$222,M$1,FALSE)</f>
        <v>---</v>
      </c>
      <c r="BD138" s="228" t="str">
        <f>VLOOKUP($B138,[14]Tsunami!$B$7:$T$222,N$1,FALSE)</f>
        <v>---</v>
      </c>
      <c r="BE138" s="224" t="str">
        <f>VLOOKUP($B138,[14]Tsunami!$B$7:$T$222,O$1,FALSE)</f>
        <v>---</v>
      </c>
      <c r="BF138" s="224" t="str">
        <f>VLOOKUP($B138,[14]Tsunami!$B$7:$T$222,P$1,FALSE)</f>
        <v>---</v>
      </c>
      <c r="BG138" s="227" t="str">
        <f>VLOOKUP($B138,[14]Tsunami!$B$7:$T$222,Q$1,FALSE)</f>
        <v>---</v>
      </c>
      <c r="BH138" s="228" t="str">
        <f>VLOOKUP($B138,[14]Tsunami!$B$7:$T$222,R$1,FALSE)</f>
        <v>---</v>
      </c>
      <c r="BI138" s="224" t="str">
        <f>VLOOKUP($B138,[14]Tsunami!$B$7:$T$222,S$1,FALSE)</f>
        <v>---</v>
      </c>
      <c r="BJ138" s="229" t="str">
        <f>VLOOKUP($B138,[14]Tsunami!$B$7:$T$222,T$1,FALSE)</f>
        <v>---</v>
      </c>
      <c r="BK138" s="230">
        <f>IFERROR(VLOOKUP($B138,[14]Flood!$B$7:$T$169,G$1,FALSE),"")</f>
        <v>360.82335185735508</v>
      </c>
      <c r="BL138" s="231">
        <f>IFERROR(VLOOKUP($B138,[14]Flood!$B$7:$T$169,H$1,FALSE),"")</f>
        <v>0.99101702268467773</v>
      </c>
      <c r="BM138" s="232">
        <f>IFERROR(VLOOKUP($B138,[14]Flood!$B$7:$T$169,I$1,FALSE),"")</f>
        <v>569.91287832281512</v>
      </c>
      <c r="BN138" s="233">
        <f>IFERROR(VLOOKUP($B138,[14]Flood!$B$7:$T$169,J$1,FALSE),"")</f>
        <v>1.5652904972968933</v>
      </c>
      <c r="BO138" s="231">
        <f>IFERROR(VLOOKUP($B138,[14]Flood!$B$7:$T$169,K$1,FALSE),"")</f>
        <v>641.11028523618279</v>
      </c>
      <c r="BP138" s="231">
        <f>IFERROR(VLOOKUP($B138,[14]Flood!$B$7:$T$169,L$1,FALSE),"")</f>
        <v>1.7608372706943338</v>
      </c>
      <c r="BQ138" s="232">
        <f>IFERROR(VLOOKUP($B138,[14]Flood!$B$7:$T$169,M$1,FALSE),"")</f>
        <v>753.9621796544244</v>
      </c>
      <c r="BR138" s="233">
        <f>IFERROR(VLOOKUP($B138,[14]Flood!$B$7:$T$169,N$1,FALSE),"")</f>
        <v>2.0707899049542822</v>
      </c>
      <c r="BS138" s="231">
        <f>IFERROR(VLOOKUP($B138,[14]Flood!$B$7:$T$169,O$1,FALSE),"")</f>
        <v>780.64320140623829</v>
      </c>
      <c r="BT138" s="231">
        <f>IFERROR(VLOOKUP($B138,[14]Flood!$B$7:$T$169,P$1,FALSE),"")</f>
        <v>2.144070491154038</v>
      </c>
      <c r="BU138" s="232">
        <f>IFERROR(VLOOKUP($B138,[14]Flood!$B$7:$T$169,Q$1,FALSE),"")</f>
        <v>834.00524490986606</v>
      </c>
      <c r="BV138" s="233">
        <f>IFERROR(VLOOKUP($B138,[14]Flood!$B$7:$T$169,R$1,FALSE),"")</f>
        <v>2.2906316635535493</v>
      </c>
      <c r="BW138" s="231">
        <f>IFERROR(VLOOKUP($B138,[14]Flood!$B$7:$T$169,S$1,FALSE),"")</f>
        <v>887.36728841349395</v>
      </c>
      <c r="BX138" s="234">
        <f>IFERROR(VLOOKUP($B138,[14]Flood!$B$7:$T$169,T$1,FALSE),"")</f>
        <v>2.4371928359530615</v>
      </c>
    </row>
    <row r="139" spans="1:76" s="119" customFormat="1" ht="14">
      <c r="A139" s="235" t="str">
        <f>'AAL mundo '!A166</f>
        <v>East Asia and the Pacific</v>
      </c>
      <c r="B139" s="236" t="str">
        <f>'AAL mundo '!B166</f>
        <v>MMR</v>
      </c>
      <c r="C139" s="236" t="str">
        <f>'AAL mundo '!C166</f>
        <v>Myanmar</v>
      </c>
      <c r="D139" s="236" t="str">
        <f>'AAL mundo '!D166</f>
        <v/>
      </c>
      <c r="E139" s="237" t="str">
        <f>'AAL mundo '!E166</f>
        <v>Low income</v>
      </c>
      <c r="F139" s="222">
        <f>'AAL mundo '!F166</f>
        <v>195390</v>
      </c>
      <c r="G139" s="223">
        <f>VLOOKUP($B139,[14]Earthquake!$B$7:$T$222,G$1,FALSE)</f>
        <v>123.05</v>
      </c>
      <c r="H139" s="224">
        <f>VLOOKUP($B139,[14]Earthquake!$B$7:$T$222,H$1,FALSE)</f>
        <v>0.06</v>
      </c>
      <c r="I139" s="227">
        <f>VLOOKUP($B139,[14]Earthquake!$B$7:$T$222,I$1,FALSE)</f>
        <v>317.23</v>
      </c>
      <c r="J139" s="228">
        <f>VLOOKUP($B139,[14]Earthquake!$B$7:$T$222,J$1,FALSE)</f>
        <v>0.16</v>
      </c>
      <c r="K139" s="224">
        <f>VLOOKUP($B139,[14]Earthquake!$B$7:$T$222,K$1,FALSE)</f>
        <v>593.76</v>
      </c>
      <c r="L139" s="224">
        <f>VLOOKUP($B139,[14]Earthquake!$B$7:$T$222,L$1,FALSE)</f>
        <v>0.3</v>
      </c>
      <c r="M139" s="227">
        <f>VLOOKUP($B139,[14]Earthquake!$B$7:$T$222,M$1,FALSE)</f>
        <v>1220.76</v>
      </c>
      <c r="N139" s="228">
        <f>VLOOKUP($B139,[14]Earthquake!$B$7:$T$222,N$1,FALSE)</f>
        <v>0.62</v>
      </c>
      <c r="O139" s="224">
        <f>VLOOKUP($B139,[14]Earthquake!$B$7:$T$222,O$1,FALSE)</f>
        <v>1892.89</v>
      </c>
      <c r="P139" s="224">
        <f>VLOOKUP($B139,[14]Earthquake!$B$7:$T$222,P$1,FALSE)</f>
        <v>0.97</v>
      </c>
      <c r="Q139" s="227">
        <f>VLOOKUP($B139,[14]Earthquake!$B$7:$T$222,Q$1,FALSE)</f>
        <v>2755.72</v>
      </c>
      <c r="R139" s="228">
        <f>VLOOKUP($B139,[14]Earthquake!$B$7:$T$222,R$1,FALSE)</f>
        <v>1.41</v>
      </c>
      <c r="S139" s="224">
        <f>VLOOKUP($B139,[14]Earthquake!$B$7:$T$222,S$1,FALSE)</f>
        <v>3316.49</v>
      </c>
      <c r="T139" s="229">
        <f>VLOOKUP($B139,[14]Earthquake!$B$7:$T$222,T$1,FALSE)</f>
        <v>1.7</v>
      </c>
      <c r="U139" s="223">
        <f>VLOOKUP($B139,[14]Wind!$B$7:$T$222,G$1,FALSE)</f>
        <v>245.37</v>
      </c>
      <c r="V139" s="224">
        <f>VLOOKUP($B139,[14]Wind!$B$7:$T$222,H$1,FALSE)</f>
        <v>0.13</v>
      </c>
      <c r="W139" s="227">
        <f>VLOOKUP($B139,[14]Wind!$B$7:$T$222,I$1,FALSE)</f>
        <v>352.48</v>
      </c>
      <c r="X139" s="228">
        <f>VLOOKUP($B139,[14]Wind!$B$7:$T$222,J$1,FALSE)</f>
        <v>0.18</v>
      </c>
      <c r="Y139" s="224">
        <f>VLOOKUP($B139,[14]Wind!$B$7:$T$222,K$1,FALSE)</f>
        <v>418.69</v>
      </c>
      <c r="Z139" s="224">
        <f>VLOOKUP($B139,[14]Wind!$B$7:$T$222,L$1,FALSE)</f>
        <v>0.21</v>
      </c>
      <c r="AA139" s="227">
        <f>VLOOKUP($B139,[14]Wind!$B$7:$T$222,M$1,FALSE)</f>
        <v>467.52</v>
      </c>
      <c r="AB139" s="228">
        <f>VLOOKUP($B139,[14]Wind!$B$7:$T$222,N$1,FALSE)</f>
        <v>0.24</v>
      </c>
      <c r="AC139" s="224">
        <f>VLOOKUP($B139,[14]Wind!$B$7:$T$222,O$1,FALSE)</f>
        <v>509.1</v>
      </c>
      <c r="AD139" s="224">
        <f>VLOOKUP($B139,[14]Wind!$B$7:$T$222,P$1,FALSE)</f>
        <v>0.26</v>
      </c>
      <c r="AE139" s="227">
        <f>VLOOKUP($B139,[14]Wind!$B$7:$T$222,Q$1,FALSE)</f>
        <v>589.11</v>
      </c>
      <c r="AF139" s="228">
        <f>VLOOKUP($B139,[14]Wind!$B$7:$T$222,R$1,FALSE)</f>
        <v>0.3</v>
      </c>
      <c r="AG139" s="224">
        <f>VLOOKUP($B139,[14]Wind!$B$7:$T$222,S$1,FALSE)</f>
        <v>592</v>
      </c>
      <c r="AH139" s="229">
        <f>VLOOKUP($B139,[14]Wind!$B$7:$T$222,T$1,FALSE)</f>
        <v>0.3</v>
      </c>
      <c r="AI139" s="223">
        <f>VLOOKUP($B139,'[14]Storm Surge'!$B$7:$T$222,G$1,FALSE)</f>
        <v>240.52</v>
      </c>
      <c r="AJ139" s="224">
        <f>VLOOKUP($B139,'[14]Storm Surge'!$B$7:$T$222,H$1,FALSE)</f>
        <v>0.12</v>
      </c>
      <c r="AK139" s="227">
        <f>VLOOKUP($B139,'[14]Storm Surge'!$B$7:$T$222,I$1,FALSE)</f>
        <v>479.07</v>
      </c>
      <c r="AL139" s="228">
        <f>VLOOKUP($B139,'[14]Storm Surge'!$B$7:$T$222,J$1,FALSE)</f>
        <v>0.25</v>
      </c>
      <c r="AM139" s="224">
        <f>VLOOKUP($B139,'[14]Storm Surge'!$B$7:$T$222,K$1,FALSE)</f>
        <v>570.46</v>
      </c>
      <c r="AN139" s="224">
        <f>VLOOKUP($B139,'[14]Storm Surge'!$B$7:$T$222,L$1,FALSE)</f>
        <v>0.28999999999999998</v>
      </c>
      <c r="AO139" s="227">
        <f>VLOOKUP($B139,'[14]Storm Surge'!$B$7:$T$222,M$1,FALSE)</f>
        <v>602.73</v>
      </c>
      <c r="AP139" s="228">
        <f>VLOOKUP($B139,'[14]Storm Surge'!$B$7:$T$222,N$1,FALSE)</f>
        <v>0.31</v>
      </c>
      <c r="AQ139" s="224">
        <f>VLOOKUP($B139,'[14]Storm Surge'!$B$7:$T$222,O$1,FALSE)</f>
        <v>623.86</v>
      </c>
      <c r="AR139" s="224">
        <f>VLOOKUP($B139,'[14]Storm Surge'!$B$7:$T$222,P$1,FALSE)</f>
        <v>0.32</v>
      </c>
      <c r="AS139" s="227">
        <f>VLOOKUP($B139,'[14]Storm Surge'!$B$7:$T$222,Q$1,FALSE)</f>
        <v>666.12</v>
      </c>
      <c r="AT139" s="228">
        <f>VLOOKUP($B139,'[14]Storm Surge'!$B$7:$T$222,R$1,FALSE)</f>
        <v>0.34</v>
      </c>
      <c r="AU139" s="224">
        <f>VLOOKUP($B139,'[14]Storm Surge'!$B$7:$T$222,S$1,FALSE)</f>
        <v>708.38</v>
      </c>
      <c r="AV139" s="229">
        <f>VLOOKUP($B139,'[14]Storm Surge'!$B$7:$T$222,T$1,FALSE)</f>
        <v>0.36</v>
      </c>
      <c r="AW139" s="223" t="str">
        <f>VLOOKUP($B139,[14]Tsunami!$B$7:$T$222,G$1,FALSE)</f>
        <v>---</v>
      </c>
      <c r="AX139" s="224" t="str">
        <f>VLOOKUP($B139,[14]Tsunami!$B$7:$T$222,H$1,FALSE)</f>
        <v>---</v>
      </c>
      <c r="AY139" s="227" t="str">
        <f>VLOOKUP($B139,[14]Tsunami!$B$7:$T$222,I$1,FALSE)</f>
        <v>---</v>
      </c>
      <c r="AZ139" s="228" t="str">
        <f>VLOOKUP($B139,[14]Tsunami!$B$7:$T$222,J$1,FALSE)</f>
        <v>---</v>
      </c>
      <c r="BA139" s="224" t="str">
        <f>VLOOKUP($B139,[14]Tsunami!$B$7:$T$222,K$1,FALSE)</f>
        <v>---</v>
      </c>
      <c r="BB139" s="224" t="str">
        <f>VLOOKUP($B139,[14]Tsunami!$B$7:$T$222,L$1,FALSE)</f>
        <v>---</v>
      </c>
      <c r="BC139" s="227">
        <f>VLOOKUP($B139,[14]Tsunami!$B$7:$T$222,M$1,FALSE)</f>
        <v>14.25</v>
      </c>
      <c r="BD139" s="228">
        <f>VLOOKUP($B139,[14]Tsunami!$B$7:$T$222,N$1,FALSE)</f>
        <v>0.01</v>
      </c>
      <c r="BE139" s="224">
        <f>VLOOKUP($B139,[14]Tsunami!$B$7:$T$222,O$1,FALSE)</f>
        <v>154.55000000000001</v>
      </c>
      <c r="BF139" s="224">
        <f>VLOOKUP($B139,[14]Tsunami!$B$7:$T$222,P$1,FALSE)</f>
        <v>0.08</v>
      </c>
      <c r="BG139" s="227">
        <f>VLOOKUP($B139,[14]Tsunami!$B$7:$T$222,Q$1,FALSE)</f>
        <v>578.54</v>
      </c>
      <c r="BH139" s="228">
        <f>VLOOKUP($B139,[14]Tsunami!$B$7:$T$222,R$1,FALSE)</f>
        <v>0.3</v>
      </c>
      <c r="BI139" s="224">
        <f>VLOOKUP($B139,[14]Tsunami!$B$7:$T$222,S$1,FALSE)</f>
        <v>1139.9100000000001</v>
      </c>
      <c r="BJ139" s="229">
        <f>VLOOKUP($B139,[14]Tsunami!$B$7:$T$222,T$1,FALSE)</f>
        <v>0.57999999999999996</v>
      </c>
      <c r="BK139" s="230">
        <f>IFERROR(VLOOKUP($B139,[14]Flood!$B$7:$T$169,G$1,FALSE),"")</f>
        <v>12648.888879060123</v>
      </c>
      <c r="BL139" s="231">
        <f>IFERROR(VLOOKUP($B139,[14]Flood!$B$7:$T$169,H$1,FALSE),"")</f>
        <v>6.4736623568555833</v>
      </c>
      <c r="BM139" s="232">
        <f>IFERROR(VLOOKUP($B139,[14]Flood!$B$7:$T$169,I$1,FALSE),"")</f>
        <v>21968.7762109375</v>
      </c>
      <c r="BN139" s="233">
        <f>IFERROR(VLOOKUP($B139,[14]Flood!$B$7:$T$169,J$1,FALSE),"")</f>
        <v>11.243551978574901</v>
      </c>
      <c r="BO139" s="231">
        <f>IFERROR(VLOOKUP($B139,[14]Flood!$B$7:$T$169,K$1,FALSE),"")</f>
        <v>24870.911796875</v>
      </c>
      <c r="BP139" s="231">
        <f>IFERROR(VLOOKUP($B139,[14]Flood!$B$7:$T$169,L$1,FALSE),"")</f>
        <v>12.728856029927323</v>
      </c>
      <c r="BQ139" s="232">
        <f>IFERROR(VLOOKUP($B139,[14]Flood!$B$7:$T$169,M$1,FALSE),"")</f>
        <v>28893.323641233343</v>
      </c>
      <c r="BR139" s="233">
        <f>IFERROR(VLOOKUP($B139,[14]Flood!$B$7:$T$169,N$1,FALSE),"")</f>
        <v>14.787514018748832</v>
      </c>
      <c r="BS139" s="231">
        <f>IFERROR(VLOOKUP($B139,[14]Flood!$B$7:$T$169,O$1,FALSE),"")</f>
        <v>29720.97704468252</v>
      </c>
      <c r="BT139" s="231">
        <f>IFERROR(VLOOKUP($B139,[14]Flood!$B$7:$T$169,P$1,FALSE),"")</f>
        <v>15.211104480619541</v>
      </c>
      <c r="BU139" s="232">
        <f>IFERROR(VLOOKUP($B139,[14]Flood!$B$7:$T$169,Q$1,FALSE),"")</f>
        <v>31376.283851580873</v>
      </c>
      <c r="BV139" s="233">
        <f>IFERROR(VLOOKUP($B139,[14]Flood!$B$7:$T$169,R$1,FALSE),"")</f>
        <v>16.058285404360955</v>
      </c>
      <c r="BW139" s="231">
        <f>IFERROR(VLOOKUP($B139,[14]Flood!$B$7:$T$169,S$1,FALSE),"")</f>
        <v>33031.590658479225</v>
      </c>
      <c r="BX139" s="234">
        <f>IFERROR(VLOOKUP($B139,[14]Flood!$B$7:$T$169,T$1,FALSE),"")</f>
        <v>16.905466328102374</v>
      </c>
    </row>
    <row r="140" spans="1:76" s="119" customFormat="1" ht="14">
      <c r="A140" s="235" t="str">
        <f>'AAL mundo '!A167</f>
        <v>Sub-Saharan Africa</v>
      </c>
      <c r="B140" s="236" t="str">
        <f>'AAL mundo '!B167</f>
        <v>NAM</v>
      </c>
      <c r="C140" s="236" t="str">
        <f>'AAL mundo '!C167</f>
        <v>Namibia</v>
      </c>
      <c r="D140" s="236" t="str">
        <f>'AAL mundo '!D167</f>
        <v/>
      </c>
      <c r="E140" s="237" t="str">
        <f>'AAL mundo '!E167</f>
        <v>Upper middle income</v>
      </c>
      <c r="F140" s="222">
        <f>'AAL mundo '!F167</f>
        <v>42062.7</v>
      </c>
      <c r="G140" s="223">
        <f>VLOOKUP($B140,[14]Earthquake!$B$7:$T$222,G$1,FALSE)</f>
        <v>9.7799999999999994</v>
      </c>
      <c r="H140" s="224">
        <f>VLOOKUP($B140,[14]Earthquake!$B$7:$T$222,H$1,FALSE)</f>
        <v>0.02</v>
      </c>
      <c r="I140" s="227">
        <f>VLOOKUP($B140,[14]Earthquake!$B$7:$T$222,I$1,FALSE)</f>
        <v>24.85</v>
      </c>
      <c r="J140" s="228">
        <f>VLOOKUP($B140,[14]Earthquake!$B$7:$T$222,J$1,FALSE)</f>
        <v>0.06</v>
      </c>
      <c r="K140" s="224">
        <f>VLOOKUP($B140,[14]Earthquake!$B$7:$T$222,K$1,FALSE)</f>
        <v>48.57</v>
      </c>
      <c r="L140" s="224">
        <f>VLOOKUP($B140,[14]Earthquake!$B$7:$T$222,L$1,FALSE)</f>
        <v>0.12</v>
      </c>
      <c r="M140" s="227">
        <f>VLOOKUP($B140,[14]Earthquake!$B$7:$T$222,M$1,FALSE)</f>
        <v>120.55</v>
      </c>
      <c r="N140" s="228">
        <f>VLOOKUP($B140,[14]Earthquake!$B$7:$T$222,N$1,FALSE)</f>
        <v>0.28999999999999998</v>
      </c>
      <c r="O140" s="224">
        <f>VLOOKUP($B140,[14]Earthquake!$B$7:$T$222,O$1,FALSE)</f>
        <v>232.21</v>
      </c>
      <c r="P140" s="224">
        <f>VLOOKUP($B140,[14]Earthquake!$B$7:$T$222,P$1,FALSE)</f>
        <v>0.55000000000000004</v>
      </c>
      <c r="Q140" s="227">
        <f>VLOOKUP($B140,[14]Earthquake!$B$7:$T$222,Q$1,FALSE)</f>
        <v>416.98</v>
      </c>
      <c r="R140" s="228">
        <f>VLOOKUP($B140,[14]Earthquake!$B$7:$T$222,R$1,FALSE)</f>
        <v>0.99</v>
      </c>
      <c r="S140" s="224">
        <f>VLOOKUP($B140,[14]Earthquake!$B$7:$T$222,S$1,FALSE)</f>
        <v>562.44000000000005</v>
      </c>
      <c r="T140" s="229">
        <f>VLOOKUP($B140,[14]Earthquake!$B$7:$T$222,T$1,FALSE)</f>
        <v>1.34</v>
      </c>
      <c r="U140" s="223" t="str">
        <f>VLOOKUP($B140,[14]Wind!$B$7:$T$222,G$1,FALSE)</f>
        <v>---</v>
      </c>
      <c r="V140" s="224" t="str">
        <f>VLOOKUP($B140,[14]Wind!$B$7:$T$222,H$1,FALSE)</f>
        <v>---</v>
      </c>
      <c r="W140" s="227" t="str">
        <f>VLOOKUP($B140,[14]Wind!$B$7:$T$222,I$1,FALSE)</f>
        <v>---</v>
      </c>
      <c r="X140" s="228" t="str">
        <f>VLOOKUP($B140,[14]Wind!$B$7:$T$222,J$1,FALSE)</f>
        <v>---</v>
      </c>
      <c r="Y140" s="224" t="str">
        <f>VLOOKUP($B140,[14]Wind!$B$7:$T$222,K$1,FALSE)</f>
        <v>---</v>
      </c>
      <c r="Z140" s="224" t="str">
        <f>VLOOKUP($B140,[14]Wind!$B$7:$T$222,L$1,FALSE)</f>
        <v>---</v>
      </c>
      <c r="AA140" s="227" t="str">
        <f>VLOOKUP($B140,[14]Wind!$B$7:$T$222,M$1,FALSE)</f>
        <v>---</v>
      </c>
      <c r="AB140" s="228" t="str">
        <f>VLOOKUP($B140,[14]Wind!$B$7:$T$222,N$1,FALSE)</f>
        <v>---</v>
      </c>
      <c r="AC140" s="224" t="str">
        <f>VLOOKUP($B140,[14]Wind!$B$7:$T$222,O$1,FALSE)</f>
        <v>---</v>
      </c>
      <c r="AD140" s="224" t="str">
        <f>VLOOKUP($B140,[14]Wind!$B$7:$T$222,P$1,FALSE)</f>
        <v>---</v>
      </c>
      <c r="AE140" s="227" t="str">
        <f>VLOOKUP($B140,[14]Wind!$B$7:$T$222,Q$1,FALSE)</f>
        <v>---</v>
      </c>
      <c r="AF140" s="228" t="str">
        <f>VLOOKUP($B140,[14]Wind!$B$7:$T$222,R$1,FALSE)</f>
        <v>---</v>
      </c>
      <c r="AG140" s="224" t="str">
        <f>VLOOKUP($B140,[14]Wind!$B$7:$T$222,S$1,FALSE)</f>
        <v>---</v>
      </c>
      <c r="AH140" s="229" t="str">
        <f>VLOOKUP($B140,[14]Wind!$B$7:$T$222,T$1,FALSE)</f>
        <v>---</v>
      </c>
      <c r="AI140" s="223" t="str">
        <f>VLOOKUP($B140,'[14]Storm Surge'!$B$7:$T$222,G$1,FALSE)</f>
        <v>---</v>
      </c>
      <c r="AJ140" s="224" t="str">
        <f>VLOOKUP($B140,'[14]Storm Surge'!$B$7:$T$222,H$1,FALSE)</f>
        <v>---</v>
      </c>
      <c r="AK140" s="227" t="str">
        <f>VLOOKUP($B140,'[14]Storm Surge'!$B$7:$T$222,I$1,FALSE)</f>
        <v>---</v>
      </c>
      <c r="AL140" s="228" t="str">
        <f>VLOOKUP($B140,'[14]Storm Surge'!$B$7:$T$222,J$1,FALSE)</f>
        <v>---</v>
      </c>
      <c r="AM140" s="224" t="str">
        <f>VLOOKUP($B140,'[14]Storm Surge'!$B$7:$T$222,K$1,FALSE)</f>
        <v>---</v>
      </c>
      <c r="AN140" s="224" t="str">
        <f>VLOOKUP($B140,'[14]Storm Surge'!$B$7:$T$222,L$1,FALSE)</f>
        <v>---</v>
      </c>
      <c r="AO140" s="227" t="str">
        <f>VLOOKUP($B140,'[14]Storm Surge'!$B$7:$T$222,M$1,FALSE)</f>
        <v>---</v>
      </c>
      <c r="AP140" s="228" t="str">
        <f>VLOOKUP($B140,'[14]Storm Surge'!$B$7:$T$222,N$1,FALSE)</f>
        <v>---</v>
      </c>
      <c r="AQ140" s="224" t="str">
        <f>VLOOKUP($B140,'[14]Storm Surge'!$B$7:$T$222,O$1,FALSE)</f>
        <v>---</v>
      </c>
      <c r="AR140" s="224" t="str">
        <f>VLOOKUP($B140,'[14]Storm Surge'!$B$7:$T$222,P$1,FALSE)</f>
        <v>---</v>
      </c>
      <c r="AS140" s="227" t="str">
        <f>VLOOKUP($B140,'[14]Storm Surge'!$B$7:$T$222,Q$1,FALSE)</f>
        <v>---</v>
      </c>
      <c r="AT140" s="228" t="str">
        <f>VLOOKUP($B140,'[14]Storm Surge'!$B$7:$T$222,R$1,FALSE)</f>
        <v>---</v>
      </c>
      <c r="AU140" s="224" t="str">
        <f>VLOOKUP($B140,'[14]Storm Surge'!$B$7:$T$222,S$1,FALSE)</f>
        <v>---</v>
      </c>
      <c r="AV140" s="229" t="str">
        <f>VLOOKUP($B140,'[14]Storm Surge'!$B$7:$T$222,T$1,FALSE)</f>
        <v>---</v>
      </c>
      <c r="AW140" s="223" t="str">
        <f>VLOOKUP($B140,[14]Tsunami!$B$7:$T$222,G$1,FALSE)</f>
        <v>---</v>
      </c>
      <c r="AX140" s="224" t="str">
        <f>VLOOKUP($B140,[14]Tsunami!$B$7:$T$222,H$1,FALSE)</f>
        <v>---</v>
      </c>
      <c r="AY140" s="227" t="str">
        <f>VLOOKUP($B140,[14]Tsunami!$B$7:$T$222,I$1,FALSE)</f>
        <v>---</v>
      </c>
      <c r="AZ140" s="228" t="str">
        <f>VLOOKUP($B140,[14]Tsunami!$B$7:$T$222,J$1,FALSE)</f>
        <v>---</v>
      </c>
      <c r="BA140" s="224" t="str">
        <f>VLOOKUP($B140,[14]Tsunami!$B$7:$T$222,K$1,FALSE)</f>
        <v>---</v>
      </c>
      <c r="BB140" s="224" t="str">
        <f>VLOOKUP($B140,[14]Tsunami!$B$7:$T$222,L$1,FALSE)</f>
        <v>---</v>
      </c>
      <c r="BC140" s="227" t="str">
        <f>VLOOKUP($B140,[14]Tsunami!$B$7:$T$222,M$1,FALSE)</f>
        <v>---</v>
      </c>
      <c r="BD140" s="228" t="str">
        <f>VLOOKUP($B140,[14]Tsunami!$B$7:$T$222,N$1,FALSE)</f>
        <v>---</v>
      </c>
      <c r="BE140" s="224" t="str">
        <f>VLOOKUP($B140,[14]Tsunami!$B$7:$T$222,O$1,FALSE)</f>
        <v>---</v>
      </c>
      <c r="BF140" s="224" t="str">
        <f>VLOOKUP($B140,[14]Tsunami!$B$7:$T$222,P$1,FALSE)</f>
        <v>---</v>
      </c>
      <c r="BG140" s="227" t="str">
        <f>VLOOKUP($B140,[14]Tsunami!$B$7:$T$222,Q$1,FALSE)</f>
        <v>---</v>
      </c>
      <c r="BH140" s="228" t="str">
        <f>VLOOKUP($B140,[14]Tsunami!$B$7:$T$222,R$1,FALSE)</f>
        <v>---</v>
      </c>
      <c r="BI140" s="224" t="str">
        <f>VLOOKUP($B140,[14]Tsunami!$B$7:$T$222,S$1,FALSE)</f>
        <v>---</v>
      </c>
      <c r="BJ140" s="229" t="str">
        <f>VLOOKUP($B140,[14]Tsunami!$B$7:$T$222,T$1,FALSE)</f>
        <v>---</v>
      </c>
      <c r="BK140" s="230">
        <f>IFERROR(VLOOKUP($B140,[14]Flood!$B$7:$T$169,G$1,FALSE),"")</f>
        <v>423.50127174256227</v>
      </c>
      <c r="BL140" s="231">
        <f>IFERROR(VLOOKUP($B140,[14]Flood!$B$7:$T$169,H$1,FALSE),"")</f>
        <v>1.0068333030037595</v>
      </c>
      <c r="BM140" s="232">
        <f>IFERROR(VLOOKUP($B140,[14]Flood!$B$7:$T$169,I$1,FALSE),"")</f>
        <v>1121.8494173228346</v>
      </c>
      <c r="BN140" s="233">
        <f>IFERROR(VLOOKUP($B140,[14]Flood!$B$7:$T$169,J$1,FALSE),"")</f>
        <v>2.667088459187914</v>
      </c>
      <c r="BO140" s="231">
        <f>IFERROR(VLOOKUP($B140,[14]Flood!$B$7:$T$169,K$1,FALSE),"")</f>
        <v>1604.5221743216882</v>
      </c>
      <c r="BP140" s="231">
        <f>IFERROR(VLOOKUP($B140,[14]Flood!$B$7:$T$169,L$1,FALSE),"")</f>
        <v>3.8145962439921557</v>
      </c>
      <c r="BQ140" s="232">
        <f>IFERROR(VLOOKUP($B140,[14]Flood!$B$7:$T$169,M$1,FALSE),"")</f>
        <v>2112.8125258442456</v>
      </c>
      <c r="BR140" s="233">
        <f>IFERROR(VLOOKUP($B140,[14]Flood!$B$7:$T$169,N$1,FALSE),"")</f>
        <v>5.0230073814668232</v>
      </c>
      <c r="BS140" s="231">
        <f>IFERROR(VLOOKUP($B140,[14]Flood!$B$7:$T$169,O$1,FALSE),"")</f>
        <v>2381.4589593383871</v>
      </c>
      <c r="BT140" s="231">
        <f>IFERROR(VLOOKUP($B140,[14]Flood!$B$7:$T$169,P$1,FALSE),"")</f>
        <v>5.6616882875763732</v>
      </c>
      <c r="BU140" s="232">
        <f>IFERROR(VLOOKUP($B140,[14]Flood!$B$7:$T$169,Q$1,FALSE),"")</f>
        <v>2694.4583704517167</v>
      </c>
      <c r="BV140" s="233">
        <f>IFERROR(VLOOKUP($B140,[14]Flood!$B$7:$T$169,R$1,FALSE),"")</f>
        <v>6.4058141071584016</v>
      </c>
      <c r="BW140" s="231">
        <f>IFERROR(VLOOKUP($B140,[14]Flood!$B$7:$T$169,S$1,FALSE),"")</f>
        <v>2716.1990133245481</v>
      </c>
      <c r="BX140" s="234">
        <f>IFERROR(VLOOKUP($B140,[14]Flood!$B$7:$T$169,T$1,FALSE),"")</f>
        <v>6.4575003823448052</v>
      </c>
    </row>
    <row r="141" spans="1:76" s="119" customFormat="1" ht="14">
      <c r="A141" s="235" t="str">
        <f>'AAL mundo '!A168</f>
        <v>South Asia</v>
      </c>
      <c r="B141" s="236" t="str">
        <f>'AAL mundo '!B168</f>
        <v>NPL</v>
      </c>
      <c r="C141" s="236" t="str">
        <f>'AAL mundo '!C168</f>
        <v>Nepal</v>
      </c>
      <c r="D141" s="236" t="str">
        <f>'AAL mundo '!D168</f>
        <v/>
      </c>
      <c r="E141" s="237" t="str">
        <f>'AAL mundo '!E168</f>
        <v>Low income</v>
      </c>
      <c r="F141" s="222">
        <f>'AAL mundo '!F168</f>
        <v>53996.6</v>
      </c>
      <c r="G141" s="223">
        <f>VLOOKUP($B141,[14]Earthquake!$B$7:$T$222,G$1,FALSE)</f>
        <v>68.17</v>
      </c>
      <c r="H141" s="224">
        <f>VLOOKUP($B141,[14]Earthquake!$B$7:$T$222,H$1,FALSE)</f>
        <v>0.13</v>
      </c>
      <c r="I141" s="227">
        <f>VLOOKUP($B141,[14]Earthquake!$B$7:$T$222,I$1,FALSE)</f>
        <v>262.85000000000002</v>
      </c>
      <c r="J141" s="228">
        <f>VLOOKUP($B141,[14]Earthquake!$B$7:$T$222,J$1,FALSE)</f>
        <v>0.49</v>
      </c>
      <c r="K141" s="224">
        <f>VLOOKUP($B141,[14]Earthquake!$B$7:$T$222,K$1,FALSE)</f>
        <v>586.83000000000004</v>
      </c>
      <c r="L141" s="224">
        <f>VLOOKUP($B141,[14]Earthquake!$B$7:$T$222,L$1,FALSE)</f>
        <v>1.0900000000000001</v>
      </c>
      <c r="M141" s="227">
        <f>VLOOKUP($B141,[14]Earthquake!$B$7:$T$222,M$1,FALSE)</f>
        <v>1391.32</v>
      </c>
      <c r="N141" s="228">
        <f>VLOOKUP($B141,[14]Earthquake!$B$7:$T$222,N$1,FALSE)</f>
        <v>2.58</v>
      </c>
      <c r="O141" s="224">
        <f>VLOOKUP($B141,[14]Earthquake!$B$7:$T$222,O$1,FALSE)</f>
        <v>2365.31</v>
      </c>
      <c r="P141" s="224">
        <f>VLOOKUP($B141,[14]Earthquake!$B$7:$T$222,P$1,FALSE)</f>
        <v>4.38</v>
      </c>
      <c r="Q141" s="227">
        <f>VLOOKUP($B141,[14]Earthquake!$B$7:$T$222,Q$1,FALSE)</f>
        <v>3656.26</v>
      </c>
      <c r="R141" s="228">
        <f>VLOOKUP($B141,[14]Earthquake!$B$7:$T$222,R$1,FALSE)</f>
        <v>6.77</v>
      </c>
      <c r="S141" s="224">
        <f>VLOOKUP($B141,[14]Earthquake!$B$7:$T$222,S$1,FALSE)</f>
        <v>4581.91</v>
      </c>
      <c r="T141" s="229">
        <f>VLOOKUP($B141,[14]Earthquake!$B$7:$T$222,T$1,FALSE)</f>
        <v>8.49</v>
      </c>
      <c r="U141" s="223" t="str">
        <f>VLOOKUP($B141,[14]Wind!$B$7:$T$222,G$1,FALSE)</f>
        <v>---</v>
      </c>
      <c r="V141" s="224" t="str">
        <f>VLOOKUP($B141,[14]Wind!$B$7:$T$222,H$1,FALSE)</f>
        <v>---</v>
      </c>
      <c r="W141" s="227" t="str">
        <f>VLOOKUP($B141,[14]Wind!$B$7:$T$222,I$1,FALSE)</f>
        <v>---</v>
      </c>
      <c r="X141" s="228" t="str">
        <f>VLOOKUP($B141,[14]Wind!$B$7:$T$222,J$1,FALSE)</f>
        <v>---</v>
      </c>
      <c r="Y141" s="224" t="str">
        <f>VLOOKUP($B141,[14]Wind!$B$7:$T$222,K$1,FALSE)</f>
        <v>---</v>
      </c>
      <c r="Z141" s="224" t="str">
        <f>VLOOKUP($B141,[14]Wind!$B$7:$T$222,L$1,FALSE)</f>
        <v>---</v>
      </c>
      <c r="AA141" s="227" t="str">
        <f>VLOOKUP($B141,[14]Wind!$B$7:$T$222,M$1,FALSE)</f>
        <v>---</v>
      </c>
      <c r="AB141" s="228" t="str">
        <f>VLOOKUP($B141,[14]Wind!$B$7:$T$222,N$1,FALSE)</f>
        <v>---</v>
      </c>
      <c r="AC141" s="224" t="str">
        <f>VLOOKUP($B141,[14]Wind!$B$7:$T$222,O$1,FALSE)</f>
        <v>---</v>
      </c>
      <c r="AD141" s="224" t="str">
        <f>VLOOKUP($B141,[14]Wind!$B$7:$T$222,P$1,FALSE)</f>
        <v>---</v>
      </c>
      <c r="AE141" s="227" t="str">
        <f>VLOOKUP($B141,[14]Wind!$B$7:$T$222,Q$1,FALSE)</f>
        <v>---</v>
      </c>
      <c r="AF141" s="228" t="str">
        <f>VLOOKUP($B141,[14]Wind!$B$7:$T$222,R$1,FALSE)</f>
        <v>---</v>
      </c>
      <c r="AG141" s="224" t="str">
        <f>VLOOKUP($B141,[14]Wind!$B$7:$T$222,S$1,FALSE)</f>
        <v>---</v>
      </c>
      <c r="AH141" s="229" t="str">
        <f>VLOOKUP($B141,[14]Wind!$B$7:$T$222,T$1,FALSE)</f>
        <v>---</v>
      </c>
      <c r="AI141" s="223" t="str">
        <f>VLOOKUP($B141,'[14]Storm Surge'!$B$7:$T$222,G$1,FALSE)</f>
        <v>---</v>
      </c>
      <c r="AJ141" s="224" t="str">
        <f>VLOOKUP($B141,'[14]Storm Surge'!$B$7:$T$222,H$1,FALSE)</f>
        <v>---</v>
      </c>
      <c r="AK141" s="227" t="str">
        <f>VLOOKUP($B141,'[14]Storm Surge'!$B$7:$T$222,I$1,FALSE)</f>
        <v>---</v>
      </c>
      <c r="AL141" s="228" t="str">
        <f>VLOOKUP($B141,'[14]Storm Surge'!$B$7:$T$222,J$1,FALSE)</f>
        <v>---</v>
      </c>
      <c r="AM141" s="224" t="str">
        <f>VLOOKUP($B141,'[14]Storm Surge'!$B$7:$T$222,K$1,FALSE)</f>
        <v>---</v>
      </c>
      <c r="AN141" s="224" t="str">
        <f>VLOOKUP($B141,'[14]Storm Surge'!$B$7:$T$222,L$1,FALSE)</f>
        <v>---</v>
      </c>
      <c r="AO141" s="227" t="str">
        <f>VLOOKUP($B141,'[14]Storm Surge'!$B$7:$T$222,M$1,FALSE)</f>
        <v>---</v>
      </c>
      <c r="AP141" s="228" t="str">
        <f>VLOOKUP($B141,'[14]Storm Surge'!$B$7:$T$222,N$1,FALSE)</f>
        <v>---</v>
      </c>
      <c r="AQ141" s="224" t="str">
        <f>VLOOKUP($B141,'[14]Storm Surge'!$B$7:$T$222,O$1,FALSE)</f>
        <v>---</v>
      </c>
      <c r="AR141" s="224" t="str">
        <f>VLOOKUP($B141,'[14]Storm Surge'!$B$7:$T$222,P$1,FALSE)</f>
        <v>---</v>
      </c>
      <c r="AS141" s="227" t="str">
        <f>VLOOKUP($B141,'[14]Storm Surge'!$B$7:$T$222,Q$1,FALSE)</f>
        <v>---</v>
      </c>
      <c r="AT141" s="228" t="str">
        <f>VLOOKUP($B141,'[14]Storm Surge'!$B$7:$T$222,R$1,FALSE)</f>
        <v>---</v>
      </c>
      <c r="AU141" s="224" t="str">
        <f>VLOOKUP($B141,'[14]Storm Surge'!$B$7:$T$222,S$1,FALSE)</f>
        <v>---</v>
      </c>
      <c r="AV141" s="229" t="str">
        <f>VLOOKUP($B141,'[14]Storm Surge'!$B$7:$T$222,T$1,FALSE)</f>
        <v>---</v>
      </c>
      <c r="AW141" s="223" t="str">
        <f>VLOOKUP($B141,[14]Tsunami!$B$7:$T$222,G$1,FALSE)</f>
        <v>---</v>
      </c>
      <c r="AX141" s="224" t="str">
        <f>VLOOKUP($B141,[14]Tsunami!$B$7:$T$222,H$1,FALSE)</f>
        <v>---</v>
      </c>
      <c r="AY141" s="227" t="str">
        <f>VLOOKUP($B141,[14]Tsunami!$B$7:$T$222,I$1,FALSE)</f>
        <v>---</v>
      </c>
      <c r="AZ141" s="228" t="str">
        <f>VLOOKUP($B141,[14]Tsunami!$B$7:$T$222,J$1,FALSE)</f>
        <v>---</v>
      </c>
      <c r="BA141" s="224" t="str">
        <f>VLOOKUP($B141,[14]Tsunami!$B$7:$T$222,K$1,FALSE)</f>
        <v>---</v>
      </c>
      <c r="BB141" s="224" t="str">
        <f>VLOOKUP($B141,[14]Tsunami!$B$7:$T$222,L$1,FALSE)</f>
        <v>---</v>
      </c>
      <c r="BC141" s="227" t="str">
        <f>VLOOKUP($B141,[14]Tsunami!$B$7:$T$222,M$1,FALSE)</f>
        <v>---</v>
      </c>
      <c r="BD141" s="228" t="str">
        <f>VLOOKUP($B141,[14]Tsunami!$B$7:$T$222,N$1,FALSE)</f>
        <v>---</v>
      </c>
      <c r="BE141" s="224" t="str">
        <f>VLOOKUP($B141,[14]Tsunami!$B$7:$T$222,O$1,FALSE)</f>
        <v>---</v>
      </c>
      <c r="BF141" s="224" t="str">
        <f>VLOOKUP($B141,[14]Tsunami!$B$7:$T$222,P$1,FALSE)</f>
        <v>---</v>
      </c>
      <c r="BG141" s="227" t="str">
        <f>VLOOKUP($B141,[14]Tsunami!$B$7:$T$222,Q$1,FALSE)</f>
        <v>---</v>
      </c>
      <c r="BH141" s="228" t="str">
        <f>VLOOKUP($B141,[14]Tsunami!$B$7:$T$222,R$1,FALSE)</f>
        <v>---</v>
      </c>
      <c r="BI141" s="224" t="str">
        <f>VLOOKUP($B141,[14]Tsunami!$B$7:$T$222,S$1,FALSE)</f>
        <v>---</v>
      </c>
      <c r="BJ141" s="229" t="str">
        <f>VLOOKUP($B141,[14]Tsunami!$B$7:$T$222,T$1,FALSE)</f>
        <v>---</v>
      </c>
      <c r="BK141" s="230">
        <f>IFERROR(VLOOKUP($B141,[14]Flood!$B$7:$T$169,G$1,FALSE),"")</f>
        <v>895.09727999999996</v>
      </c>
      <c r="BL141" s="231">
        <f>IFERROR(VLOOKUP($B141,[14]Flood!$B$7:$T$169,H$1,FALSE),"")</f>
        <v>1.6576919287510694</v>
      </c>
      <c r="BM141" s="232">
        <f>IFERROR(VLOOKUP($B141,[14]Flood!$B$7:$T$169,I$1,FALSE),"")</f>
        <v>1376.2216901408451</v>
      </c>
      <c r="BN141" s="233">
        <f>IFERROR(VLOOKUP($B141,[14]Flood!$B$7:$T$169,J$1,FALSE),"")</f>
        <v>2.5487191603561064</v>
      </c>
      <c r="BO141" s="231">
        <f>IFERROR(VLOOKUP($B141,[14]Flood!$B$7:$T$169,K$1,FALSE),"")</f>
        <v>1597.8716679572558</v>
      </c>
      <c r="BP141" s="231">
        <f>IFERROR(VLOOKUP($B141,[14]Flood!$B$7:$T$169,L$1,FALSE),"")</f>
        <v>2.959207927827411</v>
      </c>
      <c r="BQ141" s="232">
        <f>IFERROR(VLOOKUP($B141,[14]Flood!$B$7:$T$169,M$1,FALSE),"")</f>
        <v>1982.2446513826519</v>
      </c>
      <c r="BR141" s="233">
        <f>IFERROR(VLOOKUP($B141,[14]Flood!$B$7:$T$169,N$1,FALSE),"")</f>
        <v>3.6710545689592524</v>
      </c>
      <c r="BS141" s="231">
        <f>IFERROR(VLOOKUP($B141,[14]Flood!$B$7:$T$169,O$1,FALSE),"")</f>
        <v>2338.6642023162372</v>
      </c>
      <c r="BT141" s="231">
        <f>IFERROR(VLOOKUP($B141,[14]Flood!$B$7:$T$169,P$1,FALSE),"")</f>
        <v>4.331132334843744</v>
      </c>
      <c r="BU141" s="232">
        <f>IFERROR(VLOOKUP($B141,[14]Flood!$B$7:$T$169,Q$1,FALSE),"")</f>
        <v>2495.8052588352416</v>
      </c>
      <c r="BV141" s="233">
        <f>IFERROR(VLOOKUP($B141,[14]Flood!$B$7:$T$169,R$1,FALSE),"")</f>
        <v>4.622152614859532</v>
      </c>
      <c r="BW141" s="231">
        <f>IFERROR(VLOOKUP($B141,[14]Flood!$B$7:$T$169,S$1,FALSE),"")</f>
        <v>2536.6832491289197</v>
      </c>
      <c r="BX141" s="234">
        <f>IFERROR(VLOOKUP($B141,[14]Flood!$B$7:$T$169,T$1,FALSE),"")</f>
        <v>4.6978573634801446</v>
      </c>
    </row>
    <row r="142" spans="1:76" s="119" customFormat="1" ht="14">
      <c r="A142" s="235" t="str">
        <f>'AAL mundo '!A169</f>
        <v>Europe and Central Asia</v>
      </c>
      <c r="B142" s="236" t="str">
        <f>'AAL mundo '!B169</f>
        <v>NLD</v>
      </c>
      <c r="C142" s="236" t="str">
        <f>'AAL mundo '!C169</f>
        <v>Netherlands</v>
      </c>
      <c r="D142" s="236" t="str">
        <f>'AAL mundo '!D169</f>
        <v/>
      </c>
      <c r="E142" s="237" t="str">
        <f>'AAL mundo '!E169</f>
        <v>High income: OECD</v>
      </c>
      <c r="F142" s="222">
        <f>'AAL mundo '!F169</f>
        <v>3410960</v>
      </c>
      <c r="G142" s="223">
        <f>VLOOKUP($B142,[14]Earthquake!$B$7:$T$222,G$1,FALSE)</f>
        <v>541.79999999999995</v>
      </c>
      <c r="H142" s="224">
        <f>VLOOKUP($B142,[14]Earthquake!$B$7:$T$222,H$1,FALSE)</f>
        <v>0.02</v>
      </c>
      <c r="I142" s="227">
        <f>VLOOKUP($B142,[14]Earthquake!$B$7:$T$222,I$1,FALSE)</f>
        <v>1843.5</v>
      </c>
      <c r="J142" s="228">
        <f>VLOOKUP($B142,[14]Earthquake!$B$7:$T$222,J$1,FALSE)</f>
        <v>0.05</v>
      </c>
      <c r="K142" s="224">
        <f>VLOOKUP($B142,[14]Earthquake!$B$7:$T$222,K$1,FALSE)</f>
        <v>4272.62</v>
      </c>
      <c r="L142" s="224">
        <f>VLOOKUP($B142,[14]Earthquake!$B$7:$T$222,L$1,FALSE)</f>
        <v>0.13</v>
      </c>
      <c r="M142" s="227">
        <f>VLOOKUP($B142,[14]Earthquake!$B$7:$T$222,M$1,FALSE)</f>
        <v>10728.96</v>
      </c>
      <c r="N142" s="228">
        <f>VLOOKUP($B142,[14]Earthquake!$B$7:$T$222,N$1,FALSE)</f>
        <v>0.31</v>
      </c>
      <c r="O142" s="224">
        <f>VLOOKUP($B142,[14]Earthquake!$B$7:$T$222,O$1,FALSE)</f>
        <v>19173.2</v>
      </c>
      <c r="P142" s="224">
        <f>VLOOKUP($B142,[14]Earthquake!$B$7:$T$222,P$1,FALSE)</f>
        <v>0.56000000000000005</v>
      </c>
      <c r="Q142" s="227">
        <f>VLOOKUP($B142,[14]Earthquake!$B$7:$T$222,Q$1,FALSE)</f>
        <v>31876.31</v>
      </c>
      <c r="R142" s="228">
        <f>VLOOKUP($B142,[14]Earthquake!$B$7:$T$222,R$1,FALSE)</f>
        <v>0.93</v>
      </c>
      <c r="S142" s="224">
        <f>VLOOKUP($B142,[14]Earthquake!$B$7:$T$222,S$1,FALSE)</f>
        <v>41287.14</v>
      </c>
      <c r="T142" s="229">
        <f>VLOOKUP($B142,[14]Earthquake!$B$7:$T$222,T$1,FALSE)</f>
        <v>1.21</v>
      </c>
      <c r="U142" s="223" t="str">
        <f>VLOOKUP($B142,[14]Wind!$B$7:$T$222,G$1,FALSE)</f>
        <v>---</v>
      </c>
      <c r="V142" s="224" t="str">
        <f>VLOOKUP($B142,[14]Wind!$B$7:$T$222,H$1,FALSE)</f>
        <v>---</v>
      </c>
      <c r="W142" s="227" t="str">
        <f>VLOOKUP($B142,[14]Wind!$B$7:$T$222,I$1,FALSE)</f>
        <v>---</v>
      </c>
      <c r="X142" s="228" t="str">
        <f>VLOOKUP($B142,[14]Wind!$B$7:$T$222,J$1,FALSE)</f>
        <v>---</v>
      </c>
      <c r="Y142" s="224" t="str">
        <f>VLOOKUP($B142,[14]Wind!$B$7:$T$222,K$1,FALSE)</f>
        <v>---</v>
      </c>
      <c r="Z142" s="224" t="str">
        <f>VLOOKUP($B142,[14]Wind!$B$7:$T$222,L$1,FALSE)</f>
        <v>---</v>
      </c>
      <c r="AA142" s="227" t="str">
        <f>VLOOKUP($B142,[14]Wind!$B$7:$T$222,M$1,FALSE)</f>
        <v>---</v>
      </c>
      <c r="AB142" s="228" t="str">
        <f>VLOOKUP($B142,[14]Wind!$B$7:$T$222,N$1,FALSE)</f>
        <v>---</v>
      </c>
      <c r="AC142" s="224" t="str">
        <f>VLOOKUP($B142,[14]Wind!$B$7:$T$222,O$1,FALSE)</f>
        <v>---</v>
      </c>
      <c r="AD142" s="224" t="str">
        <f>VLOOKUP($B142,[14]Wind!$B$7:$T$222,P$1,FALSE)</f>
        <v>---</v>
      </c>
      <c r="AE142" s="227" t="str">
        <f>VLOOKUP($B142,[14]Wind!$B$7:$T$222,Q$1,FALSE)</f>
        <v>---</v>
      </c>
      <c r="AF142" s="228" t="str">
        <f>VLOOKUP($B142,[14]Wind!$B$7:$T$222,R$1,FALSE)</f>
        <v>---</v>
      </c>
      <c r="AG142" s="224" t="str">
        <f>VLOOKUP($B142,[14]Wind!$B$7:$T$222,S$1,FALSE)</f>
        <v>---</v>
      </c>
      <c r="AH142" s="229" t="str">
        <f>VLOOKUP($B142,[14]Wind!$B$7:$T$222,T$1,FALSE)</f>
        <v>---</v>
      </c>
      <c r="AI142" s="223" t="str">
        <f>VLOOKUP($B142,'[14]Storm Surge'!$B$7:$T$222,G$1,FALSE)</f>
        <v>---</v>
      </c>
      <c r="AJ142" s="224" t="str">
        <f>VLOOKUP($B142,'[14]Storm Surge'!$B$7:$T$222,H$1,FALSE)</f>
        <v>---</v>
      </c>
      <c r="AK142" s="227" t="str">
        <f>VLOOKUP($B142,'[14]Storm Surge'!$B$7:$T$222,I$1,FALSE)</f>
        <v>---</v>
      </c>
      <c r="AL142" s="228" t="str">
        <f>VLOOKUP($B142,'[14]Storm Surge'!$B$7:$T$222,J$1,FALSE)</f>
        <v>---</v>
      </c>
      <c r="AM142" s="224" t="str">
        <f>VLOOKUP($B142,'[14]Storm Surge'!$B$7:$T$222,K$1,FALSE)</f>
        <v>---</v>
      </c>
      <c r="AN142" s="224" t="str">
        <f>VLOOKUP($B142,'[14]Storm Surge'!$B$7:$T$222,L$1,FALSE)</f>
        <v>---</v>
      </c>
      <c r="AO142" s="227" t="str">
        <f>VLOOKUP($B142,'[14]Storm Surge'!$B$7:$T$222,M$1,FALSE)</f>
        <v>---</v>
      </c>
      <c r="AP142" s="228" t="str">
        <f>VLOOKUP($B142,'[14]Storm Surge'!$B$7:$T$222,N$1,FALSE)</f>
        <v>---</v>
      </c>
      <c r="AQ142" s="224" t="str">
        <f>VLOOKUP($B142,'[14]Storm Surge'!$B$7:$T$222,O$1,FALSE)</f>
        <v>---</v>
      </c>
      <c r="AR142" s="224" t="str">
        <f>VLOOKUP($B142,'[14]Storm Surge'!$B$7:$T$222,P$1,FALSE)</f>
        <v>---</v>
      </c>
      <c r="AS142" s="227" t="str">
        <f>VLOOKUP($B142,'[14]Storm Surge'!$B$7:$T$222,Q$1,FALSE)</f>
        <v>---</v>
      </c>
      <c r="AT142" s="228" t="str">
        <f>VLOOKUP($B142,'[14]Storm Surge'!$B$7:$T$222,R$1,FALSE)</f>
        <v>---</v>
      </c>
      <c r="AU142" s="224" t="str">
        <f>VLOOKUP($B142,'[14]Storm Surge'!$B$7:$T$222,S$1,FALSE)</f>
        <v>---</v>
      </c>
      <c r="AV142" s="229" t="str">
        <f>VLOOKUP($B142,'[14]Storm Surge'!$B$7:$T$222,T$1,FALSE)</f>
        <v>---</v>
      </c>
      <c r="AW142" s="223" t="str">
        <f>VLOOKUP($B142,[14]Tsunami!$B$7:$T$222,G$1,FALSE)</f>
        <v>---</v>
      </c>
      <c r="AX142" s="224" t="str">
        <f>VLOOKUP($B142,[14]Tsunami!$B$7:$T$222,H$1,FALSE)</f>
        <v>---</v>
      </c>
      <c r="AY142" s="227" t="str">
        <f>VLOOKUP($B142,[14]Tsunami!$B$7:$T$222,I$1,FALSE)</f>
        <v>---</v>
      </c>
      <c r="AZ142" s="228" t="str">
        <f>VLOOKUP($B142,[14]Tsunami!$B$7:$T$222,J$1,FALSE)</f>
        <v>---</v>
      </c>
      <c r="BA142" s="224" t="str">
        <f>VLOOKUP($B142,[14]Tsunami!$B$7:$T$222,K$1,FALSE)</f>
        <v>---</v>
      </c>
      <c r="BB142" s="224" t="str">
        <f>VLOOKUP($B142,[14]Tsunami!$B$7:$T$222,L$1,FALSE)</f>
        <v>---</v>
      </c>
      <c r="BC142" s="227" t="str">
        <f>VLOOKUP($B142,[14]Tsunami!$B$7:$T$222,M$1,FALSE)</f>
        <v>---</v>
      </c>
      <c r="BD142" s="228" t="str">
        <f>VLOOKUP($B142,[14]Tsunami!$B$7:$T$222,N$1,FALSE)</f>
        <v>---</v>
      </c>
      <c r="BE142" s="224" t="str">
        <f>VLOOKUP($B142,[14]Tsunami!$B$7:$T$222,O$1,FALSE)</f>
        <v>---</v>
      </c>
      <c r="BF142" s="224" t="str">
        <f>VLOOKUP($B142,[14]Tsunami!$B$7:$T$222,P$1,FALSE)</f>
        <v>---</v>
      </c>
      <c r="BG142" s="227" t="str">
        <f>VLOOKUP($B142,[14]Tsunami!$B$7:$T$222,Q$1,FALSE)</f>
        <v>---</v>
      </c>
      <c r="BH142" s="228" t="str">
        <f>VLOOKUP($B142,[14]Tsunami!$B$7:$T$222,R$1,FALSE)</f>
        <v>---</v>
      </c>
      <c r="BI142" s="224" t="str">
        <f>VLOOKUP($B142,[14]Tsunami!$B$7:$T$222,S$1,FALSE)</f>
        <v>---</v>
      </c>
      <c r="BJ142" s="229" t="str">
        <f>VLOOKUP($B142,[14]Tsunami!$B$7:$T$222,T$1,FALSE)</f>
        <v>---</v>
      </c>
      <c r="BK142" s="230">
        <f>IFERROR(VLOOKUP($B142,[14]Flood!$B$7:$T$169,G$1,FALSE),"")</f>
        <v>73.461622606271774</v>
      </c>
      <c r="BL142" s="231">
        <f>IFERROR(VLOOKUP($B142,[14]Flood!$B$7:$T$169,H$1,FALSE),"")</f>
        <v>2.1536934647803482E-3</v>
      </c>
      <c r="BM142" s="232">
        <f>IFERROR(VLOOKUP($B142,[14]Flood!$B$7:$T$169,I$1,FALSE),"")</f>
        <v>6750.3885043988284</v>
      </c>
      <c r="BN142" s="233">
        <f>IFERROR(VLOOKUP($B142,[14]Flood!$B$7:$T$169,J$1,FALSE),"")</f>
        <v>0.19790289256979937</v>
      </c>
      <c r="BO142" s="231">
        <f>IFERROR(VLOOKUP($B142,[14]Flood!$B$7:$T$169,K$1,FALSE),"")</f>
        <v>15223.817447973712</v>
      </c>
      <c r="BP142" s="231">
        <f>IFERROR(VLOOKUP($B142,[14]Flood!$B$7:$T$169,L$1,FALSE),"")</f>
        <v>0.44632060909461596</v>
      </c>
      <c r="BQ142" s="232">
        <f>IFERROR(VLOOKUP($B142,[14]Flood!$B$7:$T$169,M$1,FALSE),"")</f>
        <v>39930.587084337349</v>
      </c>
      <c r="BR142" s="233">
        <f>IFERROR(VLOOKUP($B142,[14]Flood!$B$7:$T$169,N$1,FALSE),"")</f>
        <v>1.1706553898121745</v>
      </c>
      <c r="BS142" s="231">
        <f>IFERROR(VLOOKUP($B142,[14]Flood!$B$7:$T$169,O$1,FALSE),"")</f>
        <v>73565.183569979708</v>
      </c>
      <c r="BT142" s="231">
        <f>IFERROR(VLOOKUP($B142,[14]Flood!$B$7:$T$169,P$1,FALSE),"")</f>
        <v>2.1567295884437141</v>
      </c>
      <c r="BU142" s="232">
        <f>IFERROR(VLOOKUP($B142,[14]Flood!$B$7:$T$169,Q$1,FALSE),"")</f>
        <v>105946.29125214409</v>
      </c>
      <c r="BV142" s="233">
        <f>IFERROR(VLOOKUP($B142,[14]Flood!$B$7:$T$169,R$1,FALSE),"")</f>
        <v>3.1060549303464153</v>
      </c>
      <c r="BW142" s="231">
        <f>IFERROR(VLOOKUP($B142,[14]Flood!$B$7:$T$169,S$1,FALSE),"")</f>
        <v>151840.05494984737</v>
      </c>
      <c r="BX142" s="234">
        <f>IFERROR(VLOOKUP($B142,[14]Flood!$B$7:$T$169,T$1,FALSE),"")</f>
        <v>4.4515343173138167</v>
      </c>
    </row>
    <row r="143" spans="1:76" s="119" customFormat="1" ht="14">
      <c r="A143" s="235" t="str">
        <f>'AAL mundo '!A170</f>
        <v>East Asia and the Pacific</v>
      </c>
      <c r="B143" s="236" t="str">
        <f>'AAL mundo '!B170</f>
        <v>NCL</v>
      </c>
      <c r="C143" s="236" t="str">
        <f>'AAL mundo '!C170</f>
        <v>New Caledonia</v>
      </c>
      <c r="D143" s="236" t="str">
        <f>'AAL mundo '!D170</f>
        <v>SIDS</v>
      </c>
      <c r="E143" s="237" t="str">
        <f>'AAL mundo '!E170</f>
        <v>High income: nonOECD</v>
      </c>
      <c r="F143" s="222">
        <f>'AAL mundo '!F170</f>
        <v>17113.3</v>
      </c>
      <c r="G143" s="223">
        <f>VLOOKUP($B143,[14]Earthquake!$B$7:$T$222,G$1,FALSE)</f>
        <v>3.13</v>
      </c>
      <c r="H143" s="224">
        <f>VLOOKUP($B143,[14]Earthquake!$B$7:$T$222,H$1,FALSE)</f>
        <v>0.02</v>
      </c>
      <c r="I143" s="227">
        <f>VLOOKUP($B143,[14]Earthquake!$B$7:$T$222,I$1,FALSE)</f>
        <v>14.66</v>
      </c>
      <c r="J143" s="228">
        <f>VLOOKUP($B143,[14]Earthquake!$B$7:$T$222,J$1,FALSE)</f>
        <v>0.09</v>
      </c>
      <c r="K143" s="224">
        <f>VLOOKUP($B143,[14]Earthquake!$B$7:$T$222,K$1,FALSE)</f>
        <v>35.35</v>
      </c>
      <c r="L143" s="224">
        <f>VLOOKUP($B143,[14]Earthquake!$B$7:$T$222,L$1,FALSE)</f>
        <v>0.21</v>
      </c>
      <c r="M143" s="227">
        <f>VLOOKUP($B143,[14]Earthquake!$B$7:$T$222,M$1,FALSE)</f>
        <v>90.94</v>
      </c>
      <c r="N143" s="228">
        <f>VLOOKUP($B143,[14]Earthquake!$B$7:$T$222,N$1,FALSE)</f>
        <v>0.53</v>
      </c>
      <c r="O143" s="224">
        <f>VLOOKUP($B143,[14]Earthquake!$B$7:$T$222,O$1,FALSE)</f>
        <v>155.91</v>
      </c>
      <c r="P143" s="224">
        <f>VLOOKUP($B143,[14]Earthquake!$B$7:$T$222,P$1,FALSE)</f>
        <v>0.91</v>
      </c>
      <c r="Q143" s="227">
        <f>VLOOKUP($B143,[14]Earthquake!$B$7:$T$222,Q$1,FALSE)</f>
        <v>257.8</v>
      </c>
      <c r="R143" s="228">
        <f>VLOOKUP($B143,[14]Earthquake!$B$7:$T$222,R$1,FALSE)</f>
        <v>1.51</v>
      </c>
      <c r="S143" s="224">
        <f>VLOOKUP($B143,[14]Earthquake!$B$7:$T$222,S$1,FALSE)</f>
        <v>347.66</v>
      </c>
      <c r="T143" s="229">
        <f>VLOOKUP($B143,[14]Earthquake!$B$7:$T$222,T$1,FALSE)</f>
        <v>2.0299999999999998</v>
      </c>
      <c r="U143" s="223">
        <f>VLOOKUP($B143,[14]Wind!$B$7:$T$222,G$1,FALSE)</f>
        <v>749.05</v>
      </c>
      <c r="V143" s="224">
        <f>VLOOKUP($B143,[14]Wind!$B$7:$T$222,H$1,FALSE)</f>
        <v>4.38</v>
      </c>
      <c r="W143" s="227">
        <f>VLOOKUP($B143,[14]Wind!$B$7:$T$222,I$1,FALSE)</f>
        <v>3448.79</v>
      </c>
      <c r="X143" s="228">
        <f>VLOOKUP($B143,[14]Wind!$B$7:$T$222,J$1,FALSE)</f>
        <v>20.149999999999999</v>
      </c>
      <c r="Y143" s="224">
        <f>VLOOKUP($B143,[14]Wind!$B$7:$T$222,K$1,FALSE)</f>
        <v>4496.84</v>
      </c>
      <c r="Z143" s="224">
        <f>VLOOKUP($B143,[14]Wind!$B$7:$T$222,L$1,FALSE)</f>
        <v>26.28</v>
      </c>
      <c r="AA143" s="227">
        <f>VLOOKUP($B143,[14]Wind!$B$7:$T$222,M$1,FALSE)</f>
        <v>5670.62</v>
      </c>
      <c r="AB143" s="228">
        <f>VLOOKUP($B143,[14]Wind!$B$7:$T$222,N$1,FALSE)</f>
        <v>33.14</v>
      </c>
      <c r="AC143" s="224">
        <f>VLOOKUP($B143,[14]Wind!$B$7:$T$222,O$1,FALSE)</f>
        <v>6346.91</v>
      </c>
      <c r="AD143" s="224">
        <f>VLOOKUP($B143,[14]Wind!$B$7:$T$222,P$1,FALSE)</f>
        <v>37.090000000000003</v>
      </c>
      <c r="AE143" s="227">
        <f>VLOOKUP($B143,[14]Wind!$B$7:$T$222,Q$1,FALSE)</f>
        <v>7256.69</v>
      </c>
      <c r="AF143" s="228">
        <f>VLOOKUP($B143,[14]Wind!$B$7:$T$222,R$1,FALSE)</f>
        <v>42.4</v>
      </c>
      <c r="AG143" s="224">
        <f>VLOOKUP($B143,[14]Wind!$B$7:$T$222,S$1,FALSE)</f>
        <v>7333.58</v>
      </c>
      <c r="AH143" s="229">
        <f>VLOOKUP($B143,[14]Wind!$B$7:$T$222,T$1,FALSE)</f>
        <v>42.85</v>
      </c>
      <c r="AI143" s="223">
        <f>VLOOKUP($B143,'[14]Storm Surge'!$B$7:$T$222,G$1,FALSE)</f>
        <v>919.31</v>
      </c>
      <c r="AJ143" s="224">
        <f>VLOOKUP($B143,'[14]Storm Surge'!$B$7:$T$222,H$1,FALSE)</f>
        <v>5.37</v>
      </c>
      <c r="AK143" s="227">
        <f>VLOOKUP($B143,'[14]Storm Surge'!$B$7:$T$222,I$1,FALSE)</f>
        <v>1168.78</v>
      </c>
      <c r="AL143" s="228">
        <f>VLOOKUP($B143,'[14]Storm Surge'!$B$7:$T$222,J$1,FALSE)</f>
        <v>6.83</v>
      </c>
      <c r="AM143" s="224">
        <f>VLOOKUP($B143,'[14]Storm Surge'!$B$7:$T$222,K$1,FALSE)</f>
        <v>1312.54</v>
      </c>
      <c r="AN143" s="224">
        <f>VLOOKUP($B143,'[14]Storm Surge'!$B$7:$T$222,L$1,FALSE)</f>
        <v>7.67</v>
      </c>
      <c r="AO143" s="227">
        <f>VLOOKUP($B143,'[14]Storm Surge'!$B$7:$T$222,M$1,FALSE)</f>
        <v>1325.65</v>
      </c>
      <c r="AP143" s="228">
        <f>VLOOKUP($B143,'[14]Storm Surge'!$B$7:$T$222,N$1,FALSE)</f>
        <v>7.75</v>
      </c>
      <c r="AQ143" s="224">
        <f>VLOOKUP($B143,'[14]Storm Surge'!$B$7:$T$222,O$1,FALSE)</f>
        <v>1347.5</v>
      </c>
      <c r="AR143" s="224">
        <f>VLOOKUP($B143,'[14]Storm Surge'!$B$7:$T$222,P$1,FALSE)</f>
        <v>7.87</v>
      </c>
      <c r="AS143" s="227">
        <f>VLOOKUP($B143,'[14]Storm Surge'!$B$7:$T$222,Q$1,FALSE)</f>
        <v>1391.2</v>
      </c>
      <c r="AT143" s="228">
        <f>VLOOKUP($B143,'[14]Storm Surge'!$B$7:$T$222,R$1,FALSE)</f>
        <v>8.1300000000000008</v>
      </c>
      <c r="AU143" s="224">
        <f>VLOOKUP($B143,'[14]Storm Surge'!$B$7:$T$222,S$1,FALSE)</f>
        <v>1434.9</v>
      </c>
      <c r="AV143" s="229">
        <f>VLOOKUP($B143,'[14]Storm Surge'!$B$7:$T$222,T$1,FALSE)</f>
        <v>8.3800000000000008</v>
      </c>
      <c r="AW143" s="223" t="str">
        <f>VLOOKUP($B143,[14]Tsunami!$B$7:$T$222,G$1,FALSE)</f>
        <v>---</v>
      </c>
      <c r="AX143" s="224" t="str">
        <f>VLOOKUP($B143,[14]Tsunami!$B$7:$T$222,H$1,FALSE)</f>
        <v>---</v>
      </c>
      <c r="AY143" s="227">
        <f>VLOOKUP($B143,[14]Tsunami!$B$7:$T$222,I$1,FALSE)</f>
        <v>1.86</v>
      </c>
      <c r="AZ143" s="228">
        <f>VLOOKUP($B143,[14]Tsunami!$B$7:$T$222,J$1,FALSE)</f>
        <v>0.01</v>
      </c>
      <c r="BA143" s="224">
        <f>VLOOKUP($B143,[14]Tsunami!$B$7:$T$222,K$1,FALSE)</f>
        <v>3.19</v>
      </c>
      <c r="BB143" s="224">
        <f>VLOOKUP($B143,[14]Tsunami!$B$7:$T$222,L$1,FALSE)</f>
        <v>0.02</v>
      </c>
      <c r="BC143" s="227">
        <f>VLOOKUP($B143,[14]Tsunami!$B$7:$T$222,M$1,FALSE)</f>
        <v>4.7</v>
      </c>
      <c r="BD143" s="228">
        <f>VLOOKUP($B143,[14]Tsunami!$B$7:$T$222,N$1,FALSE)</f>
        <v>0.03</v>
      </c>
      <c r="BE143" s="224">
        <f>VLOOKUP($B143,[14]Tsunami!$B$7:$T$222,O$1,FALSE)</f>
        <v>8.19</v>
      </c>
      <c r="BF143" s="224">
        <f>VLOOKUP($B143,[14]Tsunami!$B$7:$T$222,P$1,FALSE)</f>
        <v>0.05</v>
      </c>
      <c r="BG143" s="227">
        <f>VLOOKUP($B143,[14]Tsunami!$B$7:$T$222,Q$1,FALSE)</f>
        <v>32.200000000000003</v>
      </c>
      <c r="BH143" s="228">
        <f>VLOOKUP($B143,[14]Tsunami!$B$7:$T$222,R$1,FALSE)</f>
        <v>0.19</v>
      </c>
      <c r="BI143" s="224">
        <f>VLOOKUP($B143,[14]Tsunami!$B$7:$T$222,S$1,FALSE)</f>
        <v>88.51</v>
      </c>
      <c r="BJ143" s="229">
        <f>VLOOKUP($B143,[14]Tsunami!$B$7:$T$222,T$1,FALSE)</f>
        <v>0.52</v>
      </c>
      <c r="BK143" s="230" t="str">
        <f>IFERROR(VLOOKUP($B143,[14]Flood!$B$7:$T$169,G$1,FALSE),"")</f>
        <v/>
      </c>
      <c r="BL143" s="231" t="str">
        <f>IFERROR(VLOOKUP($B143,[14]Flood!$B$7:$T$169,H$1,FALSE),"")</f>
        <v/>
      </c>
      <c r="BM143" s="232" t="str">
        <f>IFERROR(VLOOKUP($B143,[14]Flood!$B$7:$T$169,I$1,FALSE),"")</f>
        <v/>
      </c>
      <c r="BN143" s="233" t="str">
        <f>IFERROR(VLOOKUP($B143,[14]Flood!$B$7:$T$169,J$1,FALSE),"")</f>
        <v/>
      </c>
      <c r="BO143" s="231" t="str">
        <f>IFERROR(VLOOKUP($B143,[14]Flood!$B$7:$T$169,K$1,FALSE),"")</f>
        <v/>
      </c>
      <c r="BP143" s="231" t="str">
        <f>IFERROR(VLOOKUP($B143,[14]Flood!$B$7:$T$169,L$1,FALSE),"")</f>
        <v/>
      </c>
      <c r="BQ143" s="232" t="str">
        <f>IFERROR(VLOOKUP($B143,[14]Flood!$B$7:$T$169,M$1,FALSE),"")</f>
        <v/>
      </c>
      <c r="BR143" s="233" t="str">
        <f>IFERROR(VLOOKUP($B143,[14]Flood!$B$7:$T$169,N$1,FALSE),"")</f>
        <v/>
      </c>
      <c r="BS143" s="231" t="str">
        <f>IFERROR(VLOOKUP($B143,[14]Flood!$B$7:$T$169,O$1,FALSE),"")</f>
        <v/>
      </c>
      <c r="BT143" s="231" t="str">
        <f>IFERROR(VLOOKUP($B143,[14]Flood!$B$7:$T$169,P$1,FALSE),"")</f>
        <v/>
      </c>
      <c r="BU143" s="232" t="str">
        <f>IFERROR(VLOOKUP($B143,[14]Flood!$B$7:$T$169,Q$1,FALSE),"")</f>
        <v/>
      </c>
      <c r="BV143" s="233" t="str">
        <f>IFERROR(VLOOKUP($B143,[14]Flood!$B$7:$T$169,R$1,FALSE),"")</f>
        <v/>
      </c>
      <c r="BW143" s="231" t="str">
        <f>IFERROR(VLOOKUP($B143,[14]Flood!$B$7:$T$169,S$1,FALSE),"")</f>
        <v/>
      </c>
      <c r="BX143" s="234" t="str">
        <f>IFERROR(VLOOKUP($B143,[14]Flood!$B$7:$T$169,T$1,FALSE),"")</f>
        <v/>
      </c>
    </row>
    <row r="144" spans="1:76" s="119" customFormat="1" ht="14">
      <c r="A144" s="235" t="str">
        <f>'AAL mundo '!A171</f>
        <v>East Asia and the Pacific</v>
      </c>
      <c r="B144" s="236" t="str">
        <f>'AAL mundo '!B171</f>
        <v>NZL</v>
      </c>
      <c r="C144" s="236" t="str">
        <f>'AAL mundo '!C171</f>
        <v>New Zealand</v>
      </c>
      <c r="D144" s="236" t="str">
        <f>'AAL mundo '!D171</f>
        <v/>
      </c>
      <c r="E144" s="237" t="str">
        <f>'AAL mundo '!E171</f>
        <v>High income: OECD</v>
      </c>
      <c r="F144" s="222">
        <f>'AAL mundo '!F171</f>
        <v>679705</v>
      </c>
      <c r="G144" s="223">
        <f>VLOOKUP($B144,[14]Earthquake!$B$7:$T$222,G$1,FALSE)</f>
        <v>39.85</v>
      </c>
      <c r="H144" s="224">
        <f>VLOOKUP($B144,[14]Earthquake!$B$7:$T$222,H$1,FALSE)</f>
        <v>0.01</v>
      </c>
      <c r="I144" s="227">
        <f>VLOOKUP($B144,[14]Earthquake!$B$7:$T$222,I$1,FALSE)</f>
        <v>151.96</v>
      </c>
      <c r="J144" s="228">
        <f>VLOOKUP($B144,[14]Earthquake!$B$7:$T$222,J$1,FALSE)</f>
        <v>0.02</v>
      </c>
      <c r="K144" s="224">
        <f>VLOOKUP($B144,[14]Earthquake!$B$7:$T$222,K$1,FALSE)</f>
        <v>364.34</v>
      </c>
      <c r="L144" s="224">
        <f>VLOOKUP($B144,[14]Earthquake!$B$7:$T$222,L$1,FALSE)</f>
        <v>0.05</v>
      </c>
      <c r="M144" s="227">
        <f>VLOOKUP($B144,[14]Earthquake!$B$7:$T$222,M$1,FALSE)</f>
        <v>952.22</v>
      </c>
      <c r="N144" s="228">
        <f>VLOOKUP($B144,[14]Earthquake!$B$7:$T$222,N$1,FALSE)</f>
        <v>0.14000000000000001</v>
      </c>
      <c r="O144" s="224">
        <f>VLOOKUP($B144,[14]Earthquake!$B$7:$T$222,O$1,FALSE)</f>
        <v>1725.54</v>
      </c>
      <c r="P144" s="224">
        <f>VLOOKUP($B144,[14]Earthquake!$B$7:$T$222,P$1,FALSE)</f>
        <v>0.25</v>
      </c>
      <c r="Q144" s="227">
        <f>VLOOKUP($B144,[14]Earthquake!$B$7:$T$222,Q$1,FALSE)</f>
        <v>2845.32</v>
      </c>
      <c r="R144" s="228">
        <f>VLOOKUP($B144,[14]Earthquake!$B$7:$T$222,R$1,FALSE)</f>
        <v>0.42</v>
      </c>
      <c r="S144" s="224">
        <f>VLOOKUP($B144,[14]Earthquake!$B$7:$T$222,S$1,FALSE)</f>
        <v>3713.96</v>
      </c>
      <c r="T144" s="229">
        <f>VLOOKUP($B144,[14]Earthquake!$B$7:$T$222,T$1,FALSE)</f>
        <v>0.55000000000000004</v>
      </c>
      <c r="U144" s="223" t="str">
        <f>VLOOKUP($B144,[14]Wind!$B$7:$T$222,G$1,FALSE)</f>
        <v>---</v>
      </c>
      <c r="V144" s="224" t="str">
        <f>VLOOKUP($B144,[14]Wind!$B$7:$T$222,H$1,FALSE)</f>
        <v>---</v>
      </c>
      <c r="W144" s="227">
        <f>VLOOKUP($B144,[14]Wind!$B$7:$T$222,I$1,FALSE)</f>
        <v>27.32</v>
      </c>
      <c r="X144" s="228">
        <f>VLOOKUP($B144,[14]Wind!$B$7:$T$222,J$1,FALSE)</f>
        <v>0</v>
      </c>
      <c r="Y144" s="224">
        <f>VLOOKUP($B144,[14]Wind!$B$7:$T$222,K$1,FALSE)</f>
        <v>44.16</v>
      </c>
      <c r="Z144" s="224">
        <f>VLOOKUP($B144,[14]Wind!$B$7:$T$222,L$1,FALSE)</f>
        <v>0.01</v>
      </c>
      <c r="AA144" s="227">
        <f>VLOOKUP($B144,[14]Wind!$B$7:$T$222,M$1,FALSE)</f>
        <v>57</v>
      </c>
      <c r="AB144" s="228">
        <f>VLOOKUP($B144,[14]Wind!$B$7:$T$222,N$1,FALSE)</f>
        <v>0.01</v>
      </c>
      <c r="AC144" s="224">
        <f>VLOOKUP($B144,[14]Wind!$B$7:$T$222,O$1,FALSE)</f>
        <v>64.430000000000007</v>
      </c>
      <c r="AD144" s="224">
        <f>VLOOKUP($B144,[14]Wind!$B$7:$T$222,P$1,FALSE)</f>
        <v>0.01</v>
      </c>
      <c r="AE144" s="227">
        <f>VLOOKUP($B144,[14]Wind!$B$7:$T$222,Q$1,FALSE)</f>
        <v>73.3</v>
      </c>
      <c r="AF144" s="228">
        <f>VLOOKUP($B144,[14]Wind!$B$7:$T$222,R$1,FALSE)</f>
        <v>0.01</v>
      </c>
      <c r="AG144" s="224">
        <f>VLOOKUP($B144,[14]Wind!$B$7:$T$222,S$1,FALSE)</f>
        <v>74.849999999999994</v>
      </c>
      <c r="AH144" s="229">
        <f>VLOOKUP($B144,[14]Wind!$B$7:$T$222,T$1,FALSE)</f>
        <v>0.01</v>
      </c>
      <c r="AI144" s="223">
        <f>VLOOKUP($B144,'[14]Storm Surge'!$B$7:$T$222,G$1,FALSE)</f>
        <v>1290.3800000000001</v>
      </c>
      <c r="AJ144" s="224">
        <f>VLOOKUP($B144,'[14]Storm Surge'!$B$7:$T$222,H$1,FALSE)</f>
        <v>0.19</v>
      </c>
      <c r="AK144" s="227">
        <f>VLOOKUP($B144,'[14]Storm Surge'!$B$7:$T$222,I$1,FALSE)</f>
        <v>3143.82</v>
      </c>
      <c r="AL144" s="228">
        <f>VLOOKUP($B144,'[14]Storm Surge'!$B$7:$T$222,J$1,FALSE)</f>
        <v>0.46</v>
      </c>
      <c r="AM144" s="224">
        <f>VLOOKUP($B144,'[14]Storm Surge'!$B$7:$T$222,K$1,FALSE)</f>
        <v>3830.06</v>
      </c>
      <c r="AN144" s="224">
        <f>VLOOKUP($B144,'[14]Storm Surge'!$B$7:$T$222,L$1,FALSE)</f>
        <v>0.56000000000000005</v>
      </c>
      <c r="AO144" s="227">
        <f>VLOOKUP($B144,'[14]Storm Surge'!$B$7:$T$222,M$1,FALSE)</f>
        <v>3830.34</v>
      </c>
      <c r="AP144" s="228">
        <f>VLOOKUP($B144,'[14]Storm Surge'!$B$7:$T$222,N$1,FALSE)</f>
        <v>0.56000000000000005</v>
      </c>
      <c r="AQ144" s="224">
        <f>VLOOKUP($B144,'[14]Storm Surge'!$B$7:$T$222,O$1,FALSE)</f>
        <v>3830.82</v>
      </c>
      <c r="AR144" s="224">
        <f>VLOOKUP($B144,'[14]Storm Surge'!$B$7:$T$222,P$1,FALSE)</f>
        <v>0.56000000000000005</v>
      </c>
      <c r="AS144" s="227">
        <f>VLOOKUP($B144,'[14]Storm Surge'!$B$7:$T$222,Q$1,FALSE)</f>
        <v>3831.77</v>
      </c>
      <c r="AT144" s="228">
        <f>VLOOKUP($B144,'[14]Storm Surge'!$B$7:$T$222,R$1,FALSE)</f>
        <v>0.56000000000000005</v>
      </c>
      <c r="AU144" s="224">
        <f>VLOOKUP($B144,'[14]Storm Surge'!$B$7:$T$222,S$1,FALSE)</f>
        <v>3832.72</v>
      </c>
      <c r="AV144" s="229">
        <f>VLOOKUP($B144,'[14]Storm Surge'!$B$7:$T$222,T$1,FALSE)</f>
        <v>0.56000000000000005</v>
      </c>
      <c r="AW144" s="223">
        <f>VLOOKUP($B144,[14]Tsunami!$B$7:$T$222,G$1,FALSE)</f>
        <v>13.63</v>
      </c>
      <c r="AX144" s="224">
        <f>VLOOKUP($B144,[14]Tsunami!$B$7:$T$222,H$1,FALSE)</f>
        <v>0</v>
      </c>
      <c r="AY144" s="227">
        <f>VLOOKUP($B144,[14]Tsunami!$B$7:$T$222,I$1,FALSE)</f>
        <v>128.4</v>
      </c>
      <c r="AZ144" s="228">
        <f>VLOOKUP($B144,[14]Tsunami!$B$7:$T$222,J$1,FALSE)</f>
        <v>0.02</v>
      </c>
      <c r="BA144" s="224">
        <f>VLOOKUP($B144,[14]Tsunami!$B$7:$T$222,K$1,FALSE)</f>
        <v>353.59</v>
      </c>
      <c r="BB144" s="224">
        <f>VLOOKUP($B144,[14]Tsunami!$B$7:$T$222,L$1,FALSE)</f>
        <v>0.05</v>
      </c>
      <c r="BC144" s="227">
        <f>VLOOKUP($B144,[14]Tsunami!$B$7:$T$222,M$1,FALSE)</f>
        <v>869.82</v>
      </c>
      <c r="BD144" s="228">
        <f>VLOOKUP($B144,[14]Tsunami!$B$7:$T$222,N$1,FALSE)</f>
        <v>0.13</v>
      </c>
      <c r="BE144" s="224">
        <f>VLOOKUP($B144,[14]Tsunami!$B$7:$T$222,O$1,FALSE)</f>
        <v>1665.02</v>
      </c>
      <c r="BF144" s="224">
        <f>VLOOKUP($B144,[14]Tsunami!$B$7:$T$222,P$1,FALSE)</f>
        <v>0.24</v>
      </c>
      <c r="BG144" s="227">
        <f>VLOOKUP($B144,[14]Tsunami!$B$7:$T$222,Q$1,FALSE)</f>
        <v>4164.17</v>
      </c>
      <c r="BH144" s="228">
        <f>VLOOKUP($B144,[14]Tsunami!$B$7:$T$222,R$1,FALSE)</f>
        <v>0.61</v>
      </c>
      <c r="BI144" s="224">
        <f>VLOOKUP($B144,[14]Tsunami!$B$7:$T$222,S$1,FALSE)</f>
        <v>6376.74</v>
      </c>
      <c r="BJ144" s="229">
        <f>VLOOKUP($B144,[14]Tsunami!$B$7:$T$222,T$1,FALSE)</f>
        <v>0.94</v>
      </c>
      <c r="BK144" s="230">
        <f>IFERROR(VLOOKUP($B144,[14]Flood!$B$7:$T$169,G$1,FALSE),"")</f>
        <v>2215.0375443037974</v>
      </c>
      <c r="BL144" s="231">
        <f>IFERROR(VLOOKUP($B144,[14]Flood!$B$7:$T$169,H$1,FALSE),"")</f>
        <v>0.32588219070093605</v>
      </c>
      <c r="BM144" s="232">
        <f>IFERROR(VLOOKUP($B144,[14]Flood!$B$7:$T$169,I$1,FALSE),"")</f>
        <v>4186.8625811320753</v>
      </c>
      <c r="BN144" s="233">
        <f>IFERROR(VLOOKUP($B144,[14]Flood!$B$7:$T$169,J$1,FALSE),"")</f>
        <v>0.61598231308171569</v>
      </c>
      <c r="BO144" s="231">
        <f>IFERROR(VLOOKUP($B144,[14]Flood!$B$7:$T$169,K$1,FALSE),"")</f>
        <v>6610.6776972040452</v>
      </c>
      <c r="BP144" s="231">
        <f>IFERROR(VLOOKUP($B144,[14]Flood!$B$7:$T$169,L$1,FALSE),"")</f>
        <v>0.97258041315041754</v>
      </c>
      <c r="BQ144" s="232">
        <f>IFERROR(VLOOKUP($B144,[14]Flood!$B$7:$T$169,M$1,FALSE),"")</f>
        <v>8832.8963665281753</v>
      </c>
      <c r="BR144" s="233">
        <f>IFERROR(VLOOKUP($B144,[14]Flood!$B$7:$T$169,N$1,FALSE),"")</f>
        <v>1.2995191099856813</v>
      </c>
      <c r="BS144" s="231">
        <f>IFERROR(VLOOKUP($B144,[14]Flood!$B$7:$T$169,O$1,FALSE),"")</f>
        <v>11218.590476190477</v>
      </c>
      <c r="BT144" s="231">
        <f>IFERROR(VLOOKUP($B144,[14]Flood!$B$7:$T$169,P$1,FALSE),"")</f>
        <v>1.6505087466166171</v>
      </c>
      <c r="BU144" s="232">
        <f>IFERROR(VLOOKUP($B144,[14]Flood!$B$7:$T$169,Q$1,FALSE),"")</f>
        <v>14900.14494637634</v>
      </c>
      <c r="BV144" s="233">
        <f>IFERROR(VLOOKUP($B144,[14]Flood!$B$7:$T$169,R$1,FALSE),"")</f>
        <v>2.1921487919577376</v>
      </c>
      <c r="BW144" s="231">
        <f>IFERROR(VLOOKUP($B144,[14]Flood!$B$7:$T$169,S$1,FALSE),"")</f>
        <v>16419.13357166071</v>
      </c>
      <c r="BX144" s="234">
        <f>IFERROR(VLOOKUP($B144,[14]Flood!$B$7:$T$169,T$1,FALSE),"")</f>
        <v>2.4156264220008254</v>
      </c>
    </row>
    <row r="145" spans="1:76" s="119" customFormat="1" ht="14">
      <c r="A145" s="235" t="str">
        <f>'AAL mundo '!A172</f>
        <v>LAC</v>
      </c>
      <c r="B145" s="236" t="str">
        <f>'AAL mundo '!B172</f>
        <v>NIC</v>
      </c>
      <c r="C145" s="236" t="str">
        <f>'AAL mundo '!C172</f>
        <v>Nicaragua</v>
      </c>
      <c r="D145" s="236" t="str">
        <f>'AAL mundo '!D172</f>
        <v/>
      </c>
      <c r="E145" s="237" t="str">
        <f>'AAL mundo '!E172</f>
        <v>Lower middle income</v>
      </c>
      <c r="F145" s="222">
        <f>'AAL mundo '!F172</f>
        <v>35973.800000000003</v>
      </c>
      <c r="G145" s="223">
        <f>VLOOKUP($B145,[14]Earthquake!$B$7:$T$222,G$1,FALSE)</f>
        <v>203.41</v>
      </c>
      <c r="H145" s="224">
        <f>VLOOKUP($B145,[14]Earthquake!$B$7:$T$222,H$1,FALSE)</f>
        <v>0.56999999999999995</v>
      </c>
      <c r="I145" s="227">
        <f>VLOOKUP($B145,[14]Earthquake!$B$7:$T$222,I$1,FALSE)</f>
        <v>393.72</v>
      </c>
      <c r="J145" s="228">
        <f>VLOOKUP($B145,[14]Earthquake!$B$7:$T$222,J$1,FALSE)</f>
        <v>1.0900000000000001</v>
      </c>
      <c r="K145" s="224">
        <f>VLOOKUP($B145,[14]Earthquake!$B$7:$T$222,K$1,FALSE)</f>
        <v>609.73</v>
      </c>
      <c r="L145" s="224">
        <f>VLOOKUP($B145,[14]Earthquake!$B$7:$T$222,L$1,FALSE)</f>
        <v>1.69</v>
      </c>
      <c r="M145" s="227">
        <f>VLOOKUP($B145,[14]Earthquake!$B$7:$T$222,M$1,FALSE)</f>
        <v>1035.5999999999999</v>
      </c>
      <c r="N145" s="228">
        <f>VLOOKUP($B145,[14]Earthquake!$B$7:$T$222,N$1,FALSE)</f>
        <v>2.88</v>
      </c>
      <c r="O145" s="224">
        <f>VLOOKUP($B145,[14]Earthquake!$B$7:$T$222,O$1,FALSE)</f>
        <v>1484.39</v>
      </c>
      <c r="P145" s="224">
        <f>VLOOKUP($B145,[14]Earthquake!$B$7:$T$222,P$1,FALSE)</f>
        <v>4.13</v>
      </c>
      <c r="Q145" s="227">
        <f>VLOOKUP($B145,[14]Earthquake!$B$7:$T$222,Q$1,FALSE)</f>
        <v>2065.19</v>
      </c>
      <c r="R145" s="228">
        <f>VLOOKUP($B145,[14]Earthquake!$B$7:$T$222,R$1,FALSE)</f>
        <v>5.74</v>
      </c>
      <c r="S145" s="224">
        <f>VLOOKUP($B145,[14]Earthquake!$B$7:$T$222,S$1,FALSE)</f>
        <v>2421.85</v>
      </c>
      <c r="T145" s="229">
        <f>VLOOKUP($B145,[14]Earthquake!$B$7:$T$222,T$1,FALSE)</f>
        <v>6.73</v>
      </c>
      <c r="U145" s="223">
        <f>VLOOKUP($B145,[14]Wind!$B$7:$T$222,G$1,FALSE)</f>
        <v>4.46</v>
      </c>
      <c r="V145" s="224">
        <f>VLOOKUP($B145,[14]Wind!$B$7:$T$222,H$1,FALSE)</f>
        <v>0.01</v>
      </c>
      <c r="W145" s="227">
        <f>VLOOKUP($B145,[14]Wind!$B$7:$T$222,I$1,FALSE)</f>
        <v>21.06</v>
      </c>
      <c r="X145" s="228">
        <f>VLOOKUP($B145,[14]Wind!$B$7:$T$222,J$1,FALSE)</f>
        <v>0.06</v>
      </c>
      <c r="Y145" s="224">
        <f>VLOOKUP($B145,[14]Wind!$B$7:$T$222,K$1,FALSE)</f>
        <v>82.39</v>
      </c>
      <c r="Z145" s="224">
        <f>VLOOKUP($B145,[14]Wind!$B$7:$T$222,L$1,FALSE)</f>
        <v>0.23</v>
      </c>
      <c r="AA145" s="227">
        <f>VLOOKUP($B145,[14]Wind!$B$7:$T$222,M$1,FALSE)</f>
        <v>175.23</v>
      </c>
      <c r="AB145" s="228">
        <f>VLOOKUP($B145,[14]Wind!$B$7:$T$222,N$1,FALSE)</f>
        <v>0.49</v>
      </c>
      <c r="AC145" s="224">
        <f>VLOOKUP($B145,[14]Wind!$B$7:$T$222,O$1,FALSE)</f>
        <v>231.99</v>
      </c>
      <c r="AD145" s="224">
        <f>VLOOKUP($B145,[14]Wind!$B$7:$T$222,P$1,FALSE)</f>
        <v>0.64</v>
      </c>
      <c r="AE145" s="227">
        <f>VLOOKUP($B145,[14]Wind!$B$7:$T$222,Q$1,FALSE)</f>
        <v>263.73</v>
      </c>
      <c r="AF145" s="228">
        <f>VLOOKUP($B145,[14]Wind!$B$7:$T$222,R$1,FALSE)</f>
        <v>0.73</v>
      </c>
      <c r="AG145" s="224">
        <f>VLOOKUP($B145,[14]Wind!$B$7:$T$222,S$1,FALSE)</f>
        <v>292.5</v>
      </c>
      <c r="AH145" s="229">
        <f>VLOOKUP($B145,[14]Wind!$B$7:$T$222,T$1,FALSE)</f>
        <v>0.81</v>
      </c>
      <c r="AI145" s="223">
        <f>VLOOKUP($B145,'[14]Storm Surge'!$B$7:$T$222,G$1,FALSE)</f>
        <v>0.99</v>
      </c>
      <c r="AJ145" s="224">
        <f>VLOOKUP($B145,'[14]Storm Surge'!$B$7:$T$222,H$1,FALSE)</f>
        <v>0</v>
      </c>
      <c r="AK145" s="227">
        <f>VLOOKUP($B145,'[14]Storm Surge'!$B$7:$T$222,I$1,FALSE)</f>
        <v>10.61</v>
      </c>
      <c r="AL145" s="228">
        <f>VLOOKUP($B145,'[14]Storm Surge'!$B$7:$T$222,J$1,FALSE)</f>
        <v>0.03</v>
      </c>
      <c r="AM145" s="224">
        <f>VLOOKUP($B145,'[14]Storm Surge'!$B$7:$T$222,K$1,FALSE)</f>
        <v>53.72</v>
      </c>
      <c r="AN145" s="224">
        <f>VLOOKUP($B145,'[14]Storm Surge'!$B$7:$T$222,L$1,FALSE)</f>
        <v>0.15</v>
      </c>
      <c r="AO145" s="227">
        <f>VLOOKUP($B145,'[14]Storm Surge'!$B$7:$T$222,M$1,FALSE)</f>
        <v>91.05</v>
      </c>
      <c r="AP145" s="228">
        <f>VLOOKUP($B145,'[14]Storm Surge'!$B$7:$T$222,N$1,FALSE)</f>
        <v>0.25</v>
      </c>
      <c r="AQ145" s="224">
        <f>VLOOKUP($B145,'[14]Storm Surge'!$B$7:$T$222,O$1,FALSE)</f>
        <v>101.4</v>
      </c>
      <c r="AR145" s="224">
        <f>VLOOKUP($B145,'[14]Storm Surge'!$B$7:$T$222,P$1,FALSE)</f>
        <v>0.28000000000000003</v>
      </c>
      <c r="AS145" s="227">
        <f>VLOOKUP($B145,'[14]Storm Surge'!$B$7:$T$222,Q$1,FALSE)</f>
        <v>105.15</v>
      </c>
      <c r="AT145" s="228">
        <f>VLOOKUP($B145,'[14]Storm Surge'!$B$7:$T$222,R$1,FALSE)</f>
        <v>0.28999999999999998</v>
      </c>
      <c r="AU145" s="224">
        <f>VLOOKUP($B145,'[14]Storm Surge'!$B$7:$T$222,S$1,FALSE)</f>
        <v>108.89</v>
      </c>
      <c r="AV145" s="229">
        <f>VLOOKUP($B145,'[14]Storm Surge'!$B$7:$T$222,T$1,FALSE)</f>
        <v>0.3</v>
      </c>
      <c r="AW145" s="223" t="str">
        <f>VLOOKUP($B145,[14]Tsunami!$B$7:$T$222,G$1,FALSE)</f>
        <v>---</v>
      </c>
      <c r="AX145" s="224" t="str">
        <f>VLOOKUP($B145,[14]Tsunami!$B$7:$T$222,H$1,FALSE)</f>
        <v>---</v>
      </c>
      <c r="AY145" s="227" t="str">
        <f>VLOOKUP($B145,[14]Tsunami!$B$7:$T$222,I$1,FALSE)</f>
        <v>---</v>
      </c>
      <c r="AZ145" s="228" t="str">
        <f>VLOOKUP($B145,[14]Tsunami!$B$7:$T$222,J$1,FALSE)</f>
        <v>---</v>
      </c>
      <c r="BA145" s="224" t="str">
        <f>VLOOKUP($B145,[14]Tsunami!$B$7:$T$222,K$1,FALSE)</f>
        <v>---</v>
      </c>
      <c r="BB145" s="224" t="str">
        <f>VLOOKUP($B145,[14]Tsunami!$B$7:$T$222,L$1,FALSE)</f>
        <v>---</v>
      </c>
      <c r="BC145" s="227" t="str">
        <f>VLOOKUP($B145,[14]Tsunami!$B$7:$T$222,M$1,FALSE)</f>
        <v>---</v>
      </c>
      <c r="BD145" s="228" t="str">
        <f>VLOOKUP($B145,[14]Tsunami!$B$7:$T$222,N$1,FALSE)</f>
        <v>---</v>
      </c>
      <c r="BE145" s="224" t="str">
        <f>VLOOKUP($B145,[14]Tsunami!$B$7:$T$222,O$1,FALSE)</f>
        <v>---</v>
      </c>
      <c r="BF145" s="224" t="str">
        <f>VLOOKUP($B145,[14]Tsunami!$B$7:$T$222,P$1,FALSE)</f>
        <v>---</v>
      </c>
      <c r="BG145" s="227" t="str">
        <f>VLOOKUP($B145,[14]Tsunami!$B$7:$T$222,Q$1,FALSE)</f>
        <v>---</v>
      </c>
      <c r="BH145" s="228" t="str">
        <f>VLOOKUP($B145,[14]Tsunami!$B$7:$T$222,R$1,FALSE)</f>
        <v>---</v>
      </c>
      <c r="BI145" s="224" t="str">
        <f>VLOOKUP($B145,[14]Tsunami!$B$7:$T$222,S$1,FALSE)</f>
        <v>---</v>
      </c>
      <c r="BJ145" s="229" t="str">
        <f>VLOOKUP($B145,[14]Tsunami!$B$7:$T$222,T$1,FALSE)</f>
        <v>---</v>
      </c>
      <c r="BK145" s="230">
        <f>IFERROR(VLOOKUP($B145,[14]Flood!$B$7:$T$169,G$1,FALSE),"")</f>
        <v>248.37131282608695</v>
      </c>
      <c r="BL145" s="231">
        <f>IFERROR(VLOOKUP($B145,[14]Flood!$B$7:$T$169,H$1,FALSE),"")</f>
        <v>0.69042278776800592</v>
      </c>
      <c r="BM145" s="232">
        <f>IFERROR(VLOOKUP($B145,[14]Flood!$B$7:$T$169,I$1,FALSE),"")</f>
        <v>403.36404488778049</v>
      </c>
      <c r="BN145" s="233">
        <f>IFERROR(VLOOKUP($B145,[14]Flood!$B$7:$T$169,J$1,FALSE),"")</f>
        <v>1.1212717168822324</v>
      </c>
      <c r="BO145" s="231">
        <f>IFERROR(VLOOKUP($B145,[14]Flood!$B$7:$T$169,K$1,FALSE),"")</f>
        <v>476.00973700450987</v>
      </c>
      <c r="BP145" s="231">
        <f>IFERROR(VLOOKUP($B145,[14]Flood!$B$7:$T$169,L$1,FALSE),"")</f>
        <v>1.3232122739452319</v>
      </c>
      <c r="BQ145" s="232">
        <f>IFERROR(VLOOKUP($B145,[14]Flood!$B$7:$T$169,M$1,FALSE),"")</f>
        <v>553.11762221969525</v>
      </c>
      <c r="BR145" s="233">
        <f>IFERROR(VLOOKUP($B145,[14]Flood!$B$7:$T$169,N$1,FALSE),"")</f>
        <v>1.5375568391987924</v>
      </c>
      <c r="BS145" s="231">
        <f>IFERROR(VLOOKUP($B145,[14]Flood!$B$7:$T$169,O$1,FALSE),"")</f>
        <v>584.41677730270646</v>
      </c>
      <c r="BT145" s="231">
        <f>IFERROR(VLOOKUP($B145,[14]Flood!$B$7:$T$169,P$1,FALSE),"")</f>
        <v>1.6245622572614138</v>
      </c>
      <c r="BU145" s="232">
        <f>IFERROR(VLOOKUP($B145,[14]Flood!$B$7:$T$169,Q$1,FALSE),"")</f>
        <v>647.01508746872867</v>
      </c>
      <c r="BV145" s="233">
        <f>IFERROR(VLOOKUP($B145,[14]Flood!$B$7:$T$169,R$1,FALSE),"")</f>
        <v>1.7985730933866553</v>
      </c>
      <c r="BW145" s="231">
        <f>IFERROR(VLOOKUP($B145,[14]Flood!$B$7:$T$169,S$1,FALSE),"")</f>
        <v>709.61339763475098</v>
      </c>
      <c r="BX145" s="234">
        <f>IFERROR(VLOOKUP($B145,[14]Flood!$B$7:$T$169,T$1,FALSE),"")</f>
        <v>1.9725839295118972</v>
      </c>
    </row>
    <row r="146" spans="1:76" s="119" customFormat="1" ht="14">
      <c r="A146" s="235" t="str">
        <f>'AAL mundo '!A173</f>
        <v>Sub-Saharan Africa</v>
      </c>
      <c r="B146" s="236" t="str">
        <f>'AAL mundo '!B173</f>
        <v>NER</v>
      </c>
      <c r="C146" s="236" t="str">
        <f>'AAL mundo '!C173</f>
        <v>Niger</v>
      </c>
      <c r="D146" s="236" t="str">
        <f>'AAL mundo '!D173</f>
        <v/>
      </c>
      <c r="E146" s="237" t="str">
        <f>'AAL mundo '!E173</f>
        <v>Low income</v>
      </c>
      <c r="F146" s="222">
        <f>'AAL mundo '!F173</f>
        <v>12723.5</v>
      </c>
      <c r="G146" s="223" t="str">
        <f>VLOOKUP($B146,[14]Earthquake!$B$7:$T$222,G$1,FALSE)</f>
        <v>---</v>
      </c>
      <c r="H146" s="224" t="str">
        <f>VLOOKUP($B146,[14]Earthquake!$B$7:$T$222,H$1,FALSE)</f>
        <v>---</v>
      </c>
      <c r="I146" s="227" t="str">
        <f>VLOOKUP($B146,[14]Earthquake!$B$7:$T$222,I$1,FALSE)</f>
        <v>---</v>
      </c>
      <c r="J146" s="228" t="str">
        <f>VLOOKUP($B146,[14]Earthquake!$B$7:$T$222,J$1,FALSE)</f>
        <v>---</v>
      </c>
      <c r="K146" s="224" t="str">
        <f>VLOOKUP($B146,[14]Earthquake!$B$7:$T$222,K$1,FALSE)</f>
        <v>---</v>
      </c>
      <c r="L146" s="224" t="str">
        <f>VLOOKUP($B146,[14]Earthquake!$B$7:$T$222,L$1,FALSE)</f>
        <v>---</v>
      </c>
      <c r="M146" s="227" t="str">
        <f>VLOOKUP($B146,[14]Earthquake!$B$7:$T$222,M$1,FALSE)</f>
        <v>---</v>
      </c>
      <c r="N146" s="228" t="str">
        <f>VLOOKUP($B146,[14]Earthquake!$B$7:$T$222,N$1,FALSE)</f>
        <v>---</v>
      </c>
      <c r="O146" s="224" t="str">
        <f>VLOOKUP($B146,[14]Earthquake!$B$7:$T$222,O$1,FALSE)</f>
        <v>---</v>
      </c>
      <c r="P146" s="224" t="str">
        <f>VLOOKUP($B146,[14]Earthquake!$B$7:$T$222,P$1,FALSE)</f>
        <v>---</v>
      </c>
      <c r="Q146" s="227" t="str">
        <f>VLOOKUP($B146,[14]Earthquake!$B$7:$T$222,Q$1,FALSE)</f>
        <v>---</v>
      </c>
      <c r="R146" s="228" t="str">
        <f>VLOOKUP($B146,[14]Earthquake!$B$7:$T$222,R$1,FALSE)</f>
        <v>---</v>
      </c>
      <c r="S146" s="224" t="str">
        <f>VLOOKUP($B146,[14]Earthquake!$B$7:$T$222,S$1,FALSE)</f>
        <v>---</v>
      </c>
      <c r="T146" s="229" t="str">
        <f>VLOOKUP($B146,[14]Earthquake!$B$7:$T$222,T$1,FALSE)</f>
        <v>---</v>
      </c>
      <c r="U146" s="223" t="str">
        <f>VLOOKUP($B146,[14]Wind!$B$7:$T$222,G$1,FALSE)</f>
        <v>---</v>
      </c>
      <c r="V146" s="224" t="str">
        <f>VLOOKUP($B146,[14]Wind!$B$7:$T$222,H$1,FALSE)</f>
        <v>---</v>
      </c>
      <c r="W146" s="227" t="str">
        <f>VLOOKUP($B146,[14]Wind!$B$7:$T$222,I$1,FALSE)</f>
        <v>---</v>
      </c>
      <c r="X146" s="228" t="str">
        <f>VLOOKUP($B146,[14]Wind!$B$7:$T$222,J$1,FALSE)</f>
        <v>---</v>
      </c>
      <c r="Y146" s="224" t="str">
        <f>VLOOKUP($B146,[14]Wind!$B$7:$T$222,K$1,FALSE)</f>
        <v>---</v>
      </c>
      <c r="Z146" s="224" t="str">
        <f>VLOOKUP($B146,[14]Wind!$B$7:$T$222,L$1,FALSE)</f>
        <v>---</v>
      </c>
      <c r="AA146" s="227" t="str">
        <f>VLOOKUP($B146,[14]Wind!$B$7:$T$222,M$1,FALSE)</f>
        <v>---</v>
      </c>
      <c r="AB146" s="228" t="str">
        <f>VLOOKUP($B146,[14]Wind!$B$7:$T$222,N$1,FALSE)</f>
        <v>---</v>
      </c>
      <c r="AC146" s="224" t="str">
        <f>VLOOKUP($B146,[14]Wind!$B$7:$T$222,O$1,FALSE)</f>
        <v>---</v>
      </c>
      <c r="AD146" s="224" t="str">
        <f>VLOOKUP($B146,[14]Wind!$B$7:$T$222,P$1,FALSE)</f>
        <v>---</v>
      </c>
      <c r="AE146" s="227" t="str">
        <f>VLOOKUP($B146,[14]Wind!$B$7:$T$222,Q$1,FALSE)</f>
        <v>---</v>
      </c>
      <c r="AF146" s="228" t="str">
        <f>VLOOKUP($B146,[14]Wind!$B$7:$T$222,R$1,FALSE)</f>
        <v>---</v>
      </c>
      <c r="AG146" s="224" t="str">
        <f>VLOOKUP($B146,[14]Wind!$B$7:$T$222,S$1,FALSE)</f>
        <v>---</v>
      </c>
      <c r="AH146" s="229" t="str">
        <f>VLOOKUP($B146,[14]Wind!$B$7:$T$222,T$1,FALSE)</f>
        <v>---</v>
      </c>
      <c r="AI146" s="223" t="str">
        <f>VLOOKUP($B146,'[14]Storm Surge'!$B$7:$T$222,G$1,FALSE)</f>
        <v>---</v>
      </c>
      <c r="AJ146" s="224" t="str">
        <f>VLOOKUP($B146,'[14]Storm Surge'!$B$7:$T$222,H$1,FALSE)</f>
        <v>---</v>
      </c>
      <c r="AK146" s="227" t="str">
        <f>VLOOKUP($B146,'[14]Storm Surge'!$B$7:$T$222,I$1,FALSE)</f>
        <v>---</v>
      </c>
      <c r="AL146" s="228" t="str">
        <f>VLOOKUP($B146,'[14]Storm Surge'!$B$7:$T$222,J$1,FALSE)</f>
        <v>---</v>
      </c>
      <c r="AM146" s="224" t="str">
        <f>VLOOKUP($B146,'[14]Storm Surge'!$B$7:$T$222,K$1,FALSE)</f>
        <v>---</v>
      </c>
      <c r="AN146" s="224" t="str">
        <f>VLOOKUP($B146,'[14]Storm Surge'!$B$7:$T$222,L$1,FALSE)</f>
        <v>---</v>
      </c>
      <c r="AO146" s="227" t="str">
        <f>VLOOKUP($B146,'[14]Storm Surge'!$B$7:$T$222,M$1,FALSE)</f>
        <v>---</v>
      </c>
      <c r="AP146" s="228" t="str">
        <f>VLOOKUP($B146,'[14]Storm Surge'!$B$7:$T$222,N$1,FALSE)</f>
        <v>---</v>
      </c>
      <c r="AQ146" s="224" t="str">
        <f>VLOOKUP($B146,'[14]Storm Surge'!$B$7:$T$222,O$1,FALSE)</f>
        <v>---</v>
      </c>
      <c r="AR146" s="224" t="str">
        <f>VLOOKUP($B146,'[14]Storm Surge'!$B$7:$T$222,P$1,FALSE)</f>
        <v>---</v>
      </c>
      <c r="AS146" s="227" t="str">
        <f>VLOOKUP($B146,'[14]Storm Surge'!$B$7:$T$222,Q$1,FALSE)</f>
        <v>---</v>
      </c>
      <c r="AT146" s="228" t="str">
        <f>VLOOKUP($B146,'[14]Storm Surge'!$B$7:$T$222,R$1,FALSE)</f>
        <v>---</v>
      </c>
      <c r="AU146" s="224" t="str">
        <f>VLOOKUP($B146,'[14]Storm Surge'!$B$7:$T$222,S$1,FALSE)</f>
        <v>---</v>
      </c>
      <c r="AV146" s="229" t="str">
        <f>VLOOKUP($B146,'[14]Storm Surge'!$B$7:$T$222,T$1,FALSE)</f>
        <v>---</v>
      </c>
      <c r="AW146" s="223" t="str">
        <f>VLOOKUP($B146,[14]Tsunami!$B$7:$T$222,G$1,FALSE)</f>
        <v>---</v>
      </c>
      <c r="AX146" s="224" t="str">
        <f>VLOOKUP($B146,[14]Tsunami!$B$7:$T$222,H$1,FALSE)</f>
        <v>---</v>
      </c>
      <c r="AY146" s="227" t="str">
        <f>VLOOKUP($B146,[14]Tsunami!$B$7:$T$222,I$1,FALSE)</f>
        <v>---</v>
      </c>
      <c r="AZ146" s="228" t="str">
        <f>VLOOKUP($B146,[14]Tsunami!$B$7:$T$222,J$1,FALSE)</f>
        <v>---</v>
      </c>
      <c r="BA146" s="224" t="str">
        <f>VLOOKUP($B146,[14]Tsunami!$B$7:$T$222,K$1,FALSE)</f>
        <v>---</v>
      </c>
      <c r="BB146" s="224" t="str">
        <f>VLOOKUP($B146,[14]Tsunami!$B$7:$T$222,L$1,FALSE)</f>
        <v>---</v>
      </c>
      <c r="BC146" s="227" t="str">
        <f>VLOOKUP($B146,[14]Tsunami!$B$7:$T$222,M$1,FALSE)</f>
        <v>---</v>
      </c>
      <c r="BD146" s="228" t="str">
        <f>VLOOKUP($B146,[14]Tsunami!$B$7:$T$222,N$1,FALSE)</f>
        <v>---</v>
      </c>
      <c r="BE146" s="224" t="str">
        <f>VLOOKUP($B146,[14]Tsunami!$B$7:$T$222,O$1,FALSE)</f>
        <v>---</v>
      </c>
      <c r="BF146" s="224" t="str">
        <f>VLOOKUP($B146,[14]Tsunami!$B$7:$T$222,P$1,FALSE)</f>
        <v>---</v>
      </c>
      <c r="BG146" s="227" t="str">
        <f>VLOOKUP($B146,[14]Tsunami!$B$7:$T$222,Q$1,FALSE)</f>
        <v>---</v>
      </c>
      <c r="BH146" s="228" t="str">
        <f>VLOOKUP($B146,[14]Tsunami!$B$7:$T$222,R$1,FALSE)</f>
        <v>---</v>
      </c>
      <c r="BI146" s="224" t="str">
        <f>VLOOKUP($B146,[14]Tsunami!$B$7:$T$222,S$1,FALSE)</f>
        <v>---</v>
      </c>
      <c r="BJ146" s="229" t="str">
        <f>VLOOKUP($B146,[14]Tsunami!$B$7:$T$222,T$1,FALSE)</f>
        <v>---</v>
      </c>
      <c r="BK146" s="230">
        <f>IFERROR(VLOOKUP($B146,[14]Flood!$B$7:$T$169,G$1,FALSE),"")</f>
        <v>102.81735095022624</v>
      </c>
      <c r="BL146" s="231">
        <f>IFERROR(VLOOKUP($B146,[14]Flood!$B$7:$T$169,H$1,FALSE),"")</f>
        <v>0.80809015561933617</v>
      </c>
      <c r="BM146" s="232">
        <f>IFERROR(VLOOKUP($B146,[14]Flood!$B$7:$T$169,I$1,FALSE),"")</f>
        <v>211.35562212486309</v>
      </c>
      <c r="BN146" s="233">
        <f>IFERROR(VLOOKUP($B146,[14]Flood!$B$7:$T$169,J$1,FALSE),"")</f>
        <v>1.6611437271573315</v>
      </c>
      <c r="BO146" s="231">
        <f>IFERROR(VLOOKUP($B146,[14]Flood!$B$7:$T$169,K$1,FALSE),"")</f>
        <v>281.98209565217388</v>
      </c>
      <c r="BP146" s="231">
        <f>IFERROR(VLOOKUP($B146,[14]Flood!$B$7:$T$169,L$1,FALSE),"")</f>
        <v>2.2162305627553258</v>
      </c>
      <c r="BQ146" s="232">
        <f>IFERROR(VLOOKUP($B146,[14]Flood!$B$7:$T$169,M$1,FALSE),"")</f>
        <v>352.84138449059049</v>
      </c>
      <c r="BR146" s="233">
        <f>IFERROR(VLOOKUP($B146,[14]Flood!$B$7:$T$169,N$1,FALSE),"")</f>
        <v>2.7731472039186582</v>
      </c>
      <c r="BS146" s="231">
        <f>IFERROR(VLOOKUP($B146,[14]Flood!$B$7:$T$169,O$1,FALSE),"")</f>
        <v>412.08543801482699</v>
      </c>
      <c r="BT146" s="231">
        <f>IFERROR(VLOOKUP($B146,[14]Flood!$B$7:$T$169,P$1,FALSE),"")</f>
        <v>3.2387742210463082</v>
      </c>
      <c r="BU146" s="232">
        <f>IFERROR(VLOOKUP($B146,[14]Flood!$B$7:$T$169,Q$1,FALSE),"")</f>
        <v>481.32251396306719</v>
      </c>
      <c r="BV146" s="233">
        <f>IFERROR(VLOOKUP($B146,[14]Flood!$B$7:$T$169,R$1,FALSE),"")</f>
        <v>3.7829411244002609</v>
      </c>
      <c r="BW146" s="231">
        <f>IFERROR(VLOOKUP($B146,[14]Flood!$B$7:$T$169,S$1,FALSE),"")</f>
        <v>481.38815249790326</v>
      </c>
      <c r="BX146" s="234">
        <f>IFERROR(VLOOKUP($B146,[14]Flood!$B$7:$T$169,T$1,FALSE),"")</f>
        <v>3.783457008668238</v>
      </c>
    </row>
    <row r="147" spans="1:76" s="119" customFormat="1" ht="14">
      <c r="A147" s="235" t="str">
        <f>'AAL mundo '!A174</f>
        <v>Sub-Saharan Africa</v>
      </c>
      <c r="B147" s="236" t="str">
        <f>'AAL mundo '!B174</f>
        <v>NGA</v>
      </c>
      <c r="C147" s="236" t="str">
        <f>'AAL mundo '!C174</f>
        <v>Nigeria</v>
      </c>
      <c r="D147" s="236" t="str">
        <f>'AAL mundo '!D174</f>
        <v/>
      </c>
      <c r="E147" s="237" t="str">
        <f>'AAL mundo '!E174</f>
        <v>Lower middle income</v>
      </c>
      <c r="F147" s="222">
        <f>'AAL mundo '!F174</f>
        <v>592030</v>
      </c>
      <c r="G147" s="223">
        <f>VLOOKUP($B147,[14]Earthquake!$B$7:$T$222,G$1,FALSE)</f>
        <v>60.53</v>
      </c>
      <c r="H147" s="224">
        <f>VLOOKUP($B147,[14]Earthquake!$B$7:$T$222,H$1,FALSE)</f>
        <v>0.01</v>
      </c>
      <c r="I147" s="227">
        <f>VLOOKUP($B147,[14]Earthquake!$B$7:$T$222,I$1,FALSE)</f>
        <v>177.07</v>
      </c>
      <c r="J147" s="228">
        <f>VLOOKUP($B147,[14]Earthquake!$B$7:$T$222,J$1,FALSE)</f>
        <v>0.03</v>
      </c>
      <c r="K147" s="224">
        <f>VLOOKUP($B147,[14]Earthquake!$B$7:$T$222,K$1,FALSE)</f>
        <v>333.36</v>
      </c>
      <c r="L147" s="224">
        <f>VLOOKUP($B147,[14]Earthquake!$B$7:$T$222,L$1,FALSE)</f>
        <v>0.06</v>
      </c>
      <c r="M147" s="227">
        <f>VLOOKUP($B147,[14]Earthquake!$B$7:$T$222,M$1,FALSE)</f>
        <v>800.83</v>
      </c>
      <c r="N147" s="228">
        <f>VLOOKUP($B147,[14]Earthquake!$B$7:$T$222,N$1,FALSE)</f>
        <v>0.14000000000000001</v>
      </c>
      <c r="O147" s="224">
        <f>VLOOKUP($B147,[14]Earthquake!$B$7:$T$222,O$1,FALSE)</f>
        <v>1554.3</v>
      </c>
      <c r="P147" s="224">
        <f>VLOOKUP($B147,[14]Earthquake!$B$7:$T$222,P$1,FALSE)</f>
        <v>0.26</v>
      </c>
      <c r="Q147" s="227">
        <f>VLOOKUP($B147,[14]Earthquake!$B$7:$T$222,Q$1,FALSE)</f>
        <v>2865.72</v>
      </c>
      <c r="R147" s="228">
        <f>VLOOKUP($B147,[14]Earthquake!$B$7:$T$222,R$1,FALSE)</f>
        <v>0.48</v>
      </c>
      <c r="S147" s="224">
        <f>VLOOKUP($B147,[14]Earthquake!$B$7:$T$222,S$1,FALSE)</f>
        <v>3948.06</v>
      </c>
      <c r="T147" s="229">
        <f>VLOOKUP($B147,[14]Earthquake!$B$7:$T$222,T$1,FALSE)</f>
        <v>0.67</v>
      </c>
      <c r="U147" s="223" t="str">
        <f>VLOOKUP($B147,[14]Wind!$B$7:$T$222,G$1,FALSE)</f>
        <v>---</v>
      </c>
      <c r="V147" s="224" t="str">
        <f>VLOOKUP($B147,[14]Wind!$B$7:$T$222,H$1,FALSE)</f>
        <v>---</v>
      </c>
      <c r="W147" s="227" t="str">
        <f>VLOOKUP($B147,[14]Wind!$B$7:$T$222,I$1,FALSE)</f>
        <v>---</v>
      </c>
      <c r="X147" s="228" t="str">
        <f>VLOOKUP($B147,[14]Wind!$B$7:$T$222,J$1,FALSE)</f>
        <v>---</v>
      </c>
      <c r="Y147" s="224" t="str">
        <f>VLOOKUP($B147,[14]Wind!$B$7:$T$222,K$1,FALSE)</f>
        <v>---</v>
      </c>
      <c r="Z147" s="224" t="str">
        <f>VLOOKUP($B147,[14]Wind!$B$7:$T$222,L$1,FALSE)</f>
        <v>---</v>
      </c>
      <c r="AA147" s="227" t="str">
        <f>VLOOKUP($B147,[14]Wind!$B$7:$T$222,M$1,FALSE)</f>
        <v>---</v>
      </c>
      <c r="AB147" s="228" t="str">
        <f>VLOOKUP($B147,[14]Wind!$B$7:$T$222,N$1,FALSE)</f>
        <v>---</v>
      </c>
      <c r="AC147" s="224" t="str">
        <f>VLOOKUP($B147,[14]Wind!$B$7:$T$222,O$1,FALSE)</f>
        <v>---</v>
      </c>
      <c r="AD147" s="224" t="str">
        <f>VLOOKUP($B147,[14]Wind!$B$7:$T$222,P$1,FALSE)</f>
        <v>---</v>
      </c>
      <c r="AE147" s="227" t="str">
        <f>VLOOKUP($B147,[14]Wind!$B$7:$T$222,Q$1,FALSE)</f>
        <v>---</v>
      </c>
      <c r="AF147" s="228" t="str">
        <f>VLOOKUP($B147,[14]Wind!$B$7:$T$222,R$1,FALSE)</f>
        <v>---</v>
      </c>
      <c r="AG147" s="224" t="str">
        <f>VLOOKUP($B147,[14]Wind!$B$7:$T$222,S$1,FALSE)</f>
        <v>---</v>
      </c>
      <c r="AH147" s="229" t="str">
        <f>VLOOKUP($B147,[14]Wind!$B$7:$T$222,T$1,FALSE)</f>
        <v>---</v>
      </c>
      <c r="AI147" s="223" t="str">
        <f>VLOOKUP($B147,'[14]Storm Surge'!$B$7:$T$222,G$1,FALSE)</f>
        <v>---</v>
      </c>
      <c r="AJ147" s="224" t="str">
        <f>VLOOKUP($B147,'[14]Storm Surge'!$B$7:$T$222,H$1,FALSE)</f>
        <v>---</v>
      </c>
      <c r="AK147" s="227" t="str">
        <f>VLOOKUP($B147,'[14]Storm Surge'!$B$7:$T$222,I$1,FALSE)</f>
        <v>---</v>
      </c>
      <c r="AL147" s="228" t="str">
        <f>VLOOKUP($B147,'[14]Storm Surge'!$B$7:$T$222,J$1,FALSE)</f>
        <v>---</v>
      </c>
      <c r="AM147" s="224" t="str">
        <f>VLOOKUP($B147,'[14]Storm Surge'!$B$7:$T$222,K$1,FALSE)</f>
        <v>---</v>
      </c>
      <c r="AN147" s="224" t="str">
        <f>VLOOKUP($B147,'[14]Storm Surge'!$B$7:$T$222,L$1,FALSE)</f>
        <v>---</v>
      </c>
      <c r="AO147" s="227" t="str">
        <f>VLOOKUP($B147,'[14]Storm Surge'!$B$7:$T$222,M$1,FALSE)</f>
        <v>---</v>
      </c>
      <c r="AP147" s="228" t="str">
        <f>VLOOKUP($B147,'[14]Storm Surge'!$B$7:$T$222,N$1,FALSE)</f>
        <v>---</v>
      </c>
      <c r="AQ147" s="224" t="str">
        <f>VLOOKUP($B147,'[14]Storm Surge'!$B$7:$T$222,O$1,FALSE)</f>
        <v>---</v>
      </c>
      <c r="AR147" s="224" t="str">
        <f>VLOOKUP($B147,'[14]Storm Surge'!$B$7:$T$222,P$1,FALSE)</f>
        <v>---</v>
      </c>
      <c r="AS147" s="227" t="str">
        <f>VLOOKUP($B147,'[14]Storm Surge'!$B$7:$T$222,Q$1,FALSE)</f>
        <v>---</v>
      </c>
      <c r="AT147" s="228" t="str">
        <f>VLOOKUP($B147,'[14]Storm Surge'!$B$7:$T$222,R$1,FALSE)</f>
        <v>---</v>
      </c>
      <c r="AU147" s="224" t="str">
        <f>VLOOKUP($B147,'[14]Storm Surge'!$B$7:$T$222,S$1,FALSE)</f>
        <v>---</v>
      </c>
      <c r="AV147" s="229" t="str">
        <f>VLOOKUP($B147,'[14]Storm Surge'!$B$7:$T$222,T$1,FALSE)</f>
        <v>---</v>
      </c>
      <c r="AW147" s="223" t="str">
        <f>VLOOKUP($B147,[14]Tsunami!$B$7:$T$222,G$1,FALSE)</f>
        <v>---</v>
      </c>
      <c r="AX147" s="224" t="str">
        <f>VLOOKUP($B147,[14]Tsunami!$B$7:$T$222,H$1,FALSE)</f>
        <v>---</v>
      </c>
      <c r="AY147" s="227" t="str">
        <f>VLOOKUP($B147,[14]Tsunami!$B$7:$T$222,I$1,FALSE)</f>
        <v>---</v>
      </c>
      <c r="AZ147" s="228" t="str">
        <f>VLOOKUP($B147,[14]Tsunami!$B$7:$T$222,J$1,FALSE)</f>
        <v>---</v>
      </c>
      <c r="BA147" s="224" t="str">
        <f>VLOOKUP($B147,[14]Tsunami!$B$7:$T$222,K$1,FALSE)</f>
        <v>---</v>
      </c>
      <c r="BB147" s="224" t="str">
        <f>VLOOKUP($B147,[14]Tsunami!$B$7:$T$222,L$1,FALSE)</f>
        <v>---</v>
      </c>
      <c r="BC147" s="227" t="str">
        <f>VLOOKUP($B147,[14]Tsunami!$B$7:$T$222,M$1,FALSE)</f>
        <v>---</v>
      </c>
      <c r="BD147" s="228" t="str">
        <f>VLOOKUP($B147,[14]Tsunami!$B$7:$T$222,N$1,FALSE)</f>
        <v>---</v>
      </c>
      <c r="BE147" s="224" t="str">
        <f>VLOOKUP($B147,[14]Tsunami!$B$7:$T$222,O$1,FALSE)</f>
        <v>---</v>
      </c>
      <c r="BF147" s="224" t="str">
        <f>VLOOKUP($B147,[14]Tsunami!$B$7:$T$222,P$1,FALSE)</f>
        <v>---</v>
      </c>
      <c r="BG147" s="227" t="str">
        <f>VLOOKUP($B147,[14]Tsunami!$B$7:$T$222,Q$1,FALSE)</f>
        <v>---</v>
      </c>
      <c r="BH147" s="228" t="str">
        <f>VLOOKUP($B147,[14]Tsunami!$B$7:$T$222,R$1,FALSE)</f>
        <v>---</v>
      </c>
      <c r="BI147" s="224" t="str">
        <f>VLOOKUP($B147,[14]Tsunami!$B$7:$T$222,S$1,FALSE)</f>
        <v>---</v>
      </c>
      <c r="BJ147" s="229" t="str">
        <f>VLOOKUP($B147,[14]Tsunami!$B$7:$T$222,T$1,FALSE)</f>
        <v>---</v>
      </c>
      <c r="BK147" s="230">
        <f>IFERROR(VLOOKUP($B147,[14]Flood!$B$7:$T$169,G$1,FALSE),"")</f>
        <v>4179.4907682134572</v>
      </c>
      <c r="BL147" s="231">
        <f>IFERROR(VLOOKUP($B147,[14]Flood!$B$7:$T$169,H$1,FALSE),"")</f>
        <v>0.70595928723433898</v>
      </c>
      <c r="BM147" s="232">
        <f>IFERROR(VLOOKUP($B147,[14]Flood!$B$7:$T$169,I$1,FALSE),"")</f>
        <v>7720.6951254237292</v>
      </c>
      <c r="BN147" s="233">
        <f>IFERROR(VLOOKUP($B147,[14]Flood!$B$7:$T$169,J$1,FALSE),"")</f>
        <v>1.3041053874674813</v>
      </c>
      <c r="BO147" s="231">
        <f>IFERROR(VLOOKUP($B147,[14]Flood!$B$7:$T$169,K$1,FALSE),"")</f>
        <v>10064.062342815463</v>
      </c>
      <c r="BP147" s="231">
        <f>IFERROR(VLOOKUP($B147,[14]Flood!$B$7:$T$169,L$1,FALSE),"")</f>
        <v>1.6999243860641291</v>
      </c>
      <c r="BQ147" s="232">
        <f>IFERROR(VLOOKUP($B147,[14]Flood!$B$7:$T$169,M$1,FALSE),"")</f>
        <v>13187.34982257614</v>
      </c>
      <c r="BR147" s="233">
        <f>IFERROR(VLOOKUP($B147,[14]Flood!$B$7:$T$169,N$1,FALSE),"")</f>
        <v>2.2274799963812884</v>
      </c>
      <c r="BS147" s="231">
        <f>IFERROR(VLOOKUP($B147,[14]Flood!$B$7:$T$169,O$1,FALSE),"")</f>
        <v>16106.448288648033</v>
      </c>
      <c r="BT147" s="231">
        <f>IFERROR(VLOOKUP($B147,[14]Flood!$B$7:$T$169,P$1,FALSE),"")</f>
        <v>2.7205459670368111</v>
      </c>
      <c r="BU147" s="232">
        <f>IFERROR(VLOOKUP($B147,[14]Flood!$B$7:$T$169,Q$1,FALSE),"")</f>
        <v>18144.242840844268</v>
      </c>
      <c r="BV147" s="233">
        <f>IFERROR(VLOOKUP($B147,[14]Flood!$B$7:$T$169,R$1,FALSE),"")</f>
        <v>3.0647505769714827</v>
      </c>
      <c r="BW147" s="231">
        <f>IFERROR(VLOOKUP($B147,[14]Flood!$B$7:$T$169,S$1,FALSE),"")</f>
        <v>20182.0373930405</v>
      </c>
      <c r="BX147" s="234">
        <f>IFERROR(VLOOKUP($B147,[14]Flood!$B$7:$T$169,T$1,FALSE),"")</f>
        <v>3.4089551869061534</v>
      </c>
    </row>
    <row r="148" spans="1:76" s="119" customFormat="1" ht="14">
      <c r="A148" s="235" t="str">
        <f>'AAL mundo '!A175</f>
        <v>Europe and Central Asia</v>
      </c>
      <c r="B148" s="236" t="str">
        <f>'AAL mundo '!B175</f>
        <v>NOR</v>
      </c>
      <c r="C148" s="236" t="str">
        <f>'AAL mundo '!C175</f>
        <v>Norway</v>
      </c>
      <c r="D148" s="236" t="str">
        <f>'AAL mundo '!D175</f>
        <v/>
      </c>
      <c r="E148" s="237" t="str">
        <f>'AAL mundo '!E175</f>
        <v>High income: OECD</v>
      </c>
      <c r="F148" s="222">
        <f>'AAL mundo '!F175</f>
        <v>1933680</v>
      </c>
      <c r="G148" s="223" t="str">
        <f>VLOOKUP($B148,[14]Earthquake!$B$7:$T$222,G$1,FALSE)</f>
        <v>---</v>
      </c>
      <c r="H148" s="224" t="str">
        <f>VLOOKUP($B148,[14]Earthquake!$B$7:$T$222,H$1,FALSE)</f>
        <v>---</v>
      </c>
      <c r="I148" s="227" t="str">
        <f>VLOOKUP($B148,[14]Earthquake!$B$7:$T$222,I$1,FALSE)</f>
        <v>---</v>
      </c>
      <c r="J148" s="228" t="str">
        <f>VLOOKUP($B148,[14]Earthquake!$B$7:$T$222,J$1,FALSE)</f>
        <v>---</v>
      </c>
      <c r="K148" s="224" t="str">
        <f>VLOOKUP($B148,[14]Earthquake!$B$7:$T$222,K$1,FALSE)</f>
        <v>---</v>
      </c>
      <c r="L148" s="224" t="str">
        <f>VLOOKUP($B148,[14]Earthquake!$B$7:$T$222,L$1,FALSE)</f>
        <v>---</v>
      </c>
      <c r="M148" s="227" t="str">
        <f>VLOOKUP($B148,[14]Earthquake!$B$7:$T$222,M$1,FALSE)</f>
        <v>---</v>
      </c>
      <c r="N148" s="228" t="str">
        <f>VLOOKUP($B148,[14]Earthquake!$B$7:$T$222,N$1,FALSE)</f>
        <v>---</v>
      </c>
      <c r="O148" s="224" t="str">
        <f>VLOOKUP($B148,[14]Earthquake!$B$7:$T$222,O$1,FALSE)</f>
        <v>---</v>
      </c>
      <c r="P148" s="224" t="str">
        <f>VLOOKUP($B148,[14]Earthquake!$B$7:$T$222,P$1,FALSE)</f>
        <v>---</v>
      </c>
      <c r="Q148" s="227" t="str">
        <f>VLOOKUP($B148,[14]Earthquake!$B$7:$T$222,Q$1,FALSE)</f>
        <v>---</v>
      </c>
      <c r="R148" s="228" t="str">
        <f>VLOOKUP($B148,[14]Earthquake!$B$7:$T$222,R$1,FALSE)</f>
        <v>---</v>
      </c>
      <c r="S148" s="224" t="str">
        <f>VLOOKUP($B148,[14]Earthquake!$B$7:$T$222,S$1,FALSE)</f>
        <v>---</v>
      </c>
      <c r="T148" s="229" t="str">
        <f>VLOOKUP($B148,[14]Earthquake!$B$7:$T$222,T$1,FALSE)</f>
        <v>---</v>
      </c>
      <c r="U148" s="223" t="str">
        <f>VLOOKUP($B148,[14]Wind!$B$7:$T$222,G$1,FALSE)</f>
        <v>---</v>
      </c>
      <c r="V148" s="224" t="str">
        <f>VLOOKUP($B148,[14]Wind!$B$7:$T$222,H$1,FALSE)</f>
        <v>---</v>
      </c>
      <c r="W148" s="227" t="str">
        <f>VLOOKUP($B148,[14]Wind!$B$7:$T$222,I$1,FALSE)</f>
        <v>---</v>
      </c>
      <c r="X148" s="228" t="str">
        <f>VLOOKUP($B148,[14]Wind!$B$7:$T$222,J$1,FALSE)</f>
        <v>---</v>
      </c>
      <c r="Y148" s="224" t="str">
        <f>VLOOKUP($B148,[14]Wind!$B$7:$T$222,K$1,FALSE)</f>
        <v>---</v>
      </c>
      <c r="Z148" s="224" t="str">
        <f>VLOOKUP($B148,[14]Wind!$B$7:$T$222,L$1,FALSE)</f>
        <v>---</v>
      </c>
      <c r="AA148" s="227" t="str">
        <f>VLOOKUP($B148,[14]Wind!$B$7:$T$222,M$1,FALSE)</f>
        <v>---</v>
      </c>
      <c r="AB148" s="228" t="str">
        <f>VLOOKUP($B148,[14]Wind!$B$7:$T$222,N$1,FALSE)</f>
        <v>---</v>
      </c>
      <c r="AC148" s="224" t="str">
        <f>VLOOKUP($B148,[14]Wind!$B$7:$T$222,O$1,FALSE)</f>
        <v>---</v>
      </c>
      <c r="AD148" s="224" t="str">
        <f>VLOOKUP($B148,[14]Wind!$B$7:$T$222,P$1,FALSE)</f>
        <v>---</v>
      </c>
      <c r="AE148" s="227" t="str">
        <f>VLOOKUP($B148,[14]Wind!$B$7:$T$222,Q$1,FALSE)</f>
        <v>---</v>
      </c>
      <c r="AF148" s="228" t="str">
        <f>VLOOKUP($B148,[14]Wind!$B$7:$T$222,R$1,FALSE)</f>
        <v>---</v>
      </c>
      <c r="AG148" s="224" t="str">
        <f>VLOOKUP($B148,[14]Wind!$B$7:$T$222,S$1,FALSE)</f>
        <v>---</v>
      </c>
      <c r="AH148" s="229" t="str">
        <f>VLOOKUP($B148,[14]Wind!$B$7:$T$222,T$1,FALSE)</f>
        <v>---</v>
      </c>
      <c r="AI148" s="223" t="str">
        <f>VLOOKUP($B148,'[14]Storm Surge'!$B$7:$T$222,G$1,FALSE)</f>
        <v>---</v>
      </c>
      <c r="AJ148" s="224" t="str">
        <f>VLOOKUP($B148,'[14]Storm Surge'!$B$7:$T$222,H$1,FALSE)</f>
        <v>---</v>
      </c>
      <c r="AK148" s="227" t="str">
        <f>VLOOKUP($B148,'[14]Storm Surge'!$B$7:$T$222,I$1,FALSE)</f>
        <v>---</v>
      </c>
      <c r="AL148" s="228" t="str">
        <f>VLOOKUP($B148,'[14]Storm Surge'!$B$7:$T$222,J$1,FALSE)</f>
        <v>---</v>
      </c>
      <c r="AM148" s="224" t="str">
        <f>VLOOKUP($B148,'[14]Storm Surge'!$B$7:$T$222,K$1,FALSE)</f>
        <v>---</v>
      </c>
      <c r="AN148" s="224" t="str">
        <f>VLOOKUP($B148,'[14]Storm Surge'!$B$7:$T$222,L$1,FALSE)</f>
        <v>---</v>
      </c>
      <c r="AO148" s="227" t="str">
        <f>VLOOKUP($B148,'[14]Storm Surge'!$B$7:$T$222,M$1,FALSE)</f>
        <v>---</v>
      </c>
      <c r="AP148" s="228" t="str">
        <f>VLOOKUP($B148,'[14]Storm Surge'!$B$7:$T$222,N$1,FALSE)</f>
        <v>---</v>
      </c>
      <c r="AQ148" s="224" t="str">
        <f>VLOOKUP($B148,'[14]Storm Surge'!$B$7:$T$222,O$1,FALSE)</f>
        <v>---</v>
      </c>
      <c r="AR148" s="224" t="str">
        <f>VLOOKUP($B148,'[14]Storm Surge'!$B$7:$T$222,P$1,FALSE)</f>
        <v>---</v>
      </c>
      <c r="AS148" s="227" t="str">
        <f>VLOOKUP($B148,'[14]Storm Surge'!$B$7:$T$222,Q$1,FALSE)</f>
        <v>---</v>
      </c>
      <c r="AT148" s="228" t="str">
        <f>VLOOKUP($B148,'[14]Storm Surge'!$B$7:$T$222,R$1,FALSE)</f>
        <v>---</v>
      </c>
      <c r="AU148" s="224" t="str">
        <f>VLOOKUP($B148,'[14]Storm Surge'!$B$7:$T$222,S$1,FALSE)</f>
        <v>---</v>
      </c>
      <c r="AV148" s="229" t="str">
        <f>VLOOKUP($B148,'[14]Storm Surge'!$B$7:$T$222,T$1,FALSE)</f>
        <v>---</v>
      </c>
      <c r="AW148" s="223" t="str">
        <f>VLOOKUP($B148,[14]Tsunami!$B$7:$T$222,G$1,FALSE)</f>
        <v>---</v>
      </c>
      <c r="AX148" s="224" t="str">
        <f>VLOOKUP($B148,[14]Tsunami!$B$7:$T$222,H$1,FALSE)</f>
        <v>---</v>
      </c>
      <c r="AY148" s="227" t="str">
        <f>VLOOKUP($B148,[14]Tsunami!$B$7:$T$222,I$1,FALSE)</f>
        <v>---</v>
      </c>
      <c r="AZ148" s="228" t="str">
        <f>VLOOKUP($B148,[14]Tsunami!$B$7:$T$222,J$1,FALSE)</f>
        <v>---</v>
      </c>
      <c r="BA148" s="224" t="str">
        <f>VLOOKUP($B148,[14]Tsunami!$B$7:$T$222,K$1,FALSE)</f>
        <v>---</v>
      </c>
      <c r="BB148" s="224" t="str">
        <f>VLOOKUP($B148,[14]Tsunami!$B$7:$T$222,L$1,FALSE)</f>
        <v>---</v>
      </c>
      <c r="BC148" s="227" t="str">
        <f>VLOOKUP($B148,[14]Tsunami!$B$7:$T$222,M$1,FALSE)</f>
        <v>---</v>
      </c>
      <c r="BD148" s="228" t="str">
        <f>VLOOKUP($B148,[14]Tsunami!$B$7:$T$222,N$1,FALSE)</f>
        <v>---</v>
      </c>
      <c r="BE148" s="224" t="str">
        <f>VLOOKUP($B148,[14]Tsunami!$B$7:$T$222,O$1,FALSE)</f>
        <v>---</v>
      </c>
      <c r="BF148" s="224" t="str">
        <f>VLOOKUP($B148,[14]Tsunami!$B$7:$T$222,P$1,FALSE)</f>
        <v>---</v>
      </c>
      <c r="BG148" s="227" t="str">
        <f>VLOOKUP($B148,[14]Tsunami!$B$7:$T$222,Q$1,FALSE)</f>
        <v>---</v>
      </c>
      <c r="BH148" s="228" t="str">
        <f>VLOOKUP($B148,[14]Tsunami!$B$7:$T$222,R$1,FALSE)</f>
        <v>---</v>
      </c>
      <c r="BI148" s="224" t="str">
        <f>VLOOKUP($B148,[14]Tsunami!$B$7:$T$222,S$1,FALSE)</f>
        <v>---</v>
      </c>
      <c r="BJ148" s="229" t="str">
        <f>VLOOKUP($B148,[14]Tsunami!$B$7:$T$222,T$1,FALSE)</f>
        <v>---</v>
      </c>
      <c r="BK148" s="230" t="str">
        <f>IFERROR(VLOOKUP($B148,[14]Flood!$B$7:$T$169,G$1,FALSE),"")</f>
        <v/>
      </c>
      <c r="BL148" s="231" t="str">
        <f>IFERROR(VLOOKUP($B148,[14]Flood!$B$7:$T$169,H$1,FALSE),"")</f>
        <v/>
      </c>
      <c r="BM148" s="232" t="str">
        <f>IFERROR(VLOOKUP($B148,[14]Flood!$B$7:$T$169,I$1,FALSE),"")</f>
        <v/>
      </c>
      <c r="BN148" s="233" t="str">
        <f>IFERROR(VLOOKUP($B148,[14]Flood!$B$7:$T$169,J$1,FALSE),"")</f>
        <v/>
      </c>
      <c r="BO148" s="231" t="str">
        <f>IFERROR(VLOOKUP($B148,[14]Flood!$B$7:$T$169,K$1,FALSE),"")</f>
        <v/>
      </c>
      <c r="BP148" s="231" t="str">
        <f>IFERROR(VLOOKUP($B148,[14]Flood!$B$7:$T$169,L$1,FALSE),"")</f>
        <v/>
      </c>
      <c r="BQ148" s="232" t="str">
        <f>IFERROR(VLOOKUP($B148,[14]Flood!$B$7:$T$169,M$1,FALSE),"")</f>
        <v/>
      </c>
      <c r="BR148" s="233" t="str">
        <f>IFERROR(VLOOKUP($B148,[14]Flood!$B$7:$T$169,N$1,FALSE),"")</f>
        <v/>
      </c>
      <c r="BS148" s="231" t="str">
        <f>IFERROR(VLOOKUP($B148,[14]Flood!$B$7:$T$169,O$1,FALSE),"")</f>
        <v/>
      </c>
      <c r="BT148" s="231" t="str">
        <f>IFERROR(VLOOKUP($B148,[14]Flood!$B$7:$T$169,P$1,FALSE),"")</f>
        <v/>
      </c>
      <c r="BU148" s="232" t="str">
        <f>IFERROR(VLOOKUP($B148,[14]Flood!$B$7:$T$169,Q$1,FALSE),"")</f>
        <v/>
      </c>
      <c r="BV148" s="233" t="str">
        <f>IFERROR(VLOOKUP($B148,[14]Flood!$B$7:$T$169,R$1,FALSE),"")</f>
        <v/>
      </c>
      <c r="BW148" s="231" t="str">
        <f>IFERROR(VLOOKUP($B148,[14]Flood!$B$7:$T$169,S$1,FALSE),"")</f>
        <v/>
      </c>
      <c r="BX148" s="234" t="str">
        <f>IFERROR(VLOOKUP($B148,[14]Flood!$B$7:$T$169,T$1,FALSE),"")</f>
        <v/>
      </c>
    </row>
    <row r="149" spans="1:76" s="119" customFormat="1" ht="14">
      <c r="A149" s="235" t="str">
        <f>'AAL mundo '!A176</f>
        <v>Middle East and North Africa</v>
      </c>
      <c r="B149" s="236" t="str">
        <f>'AAL mundo '!B176</f>
        <v>OMN</v>
      </c>
      <c r="C149" s="236" t="str">
        <f>'AAL mundo '!C176</f>
        <v>Oman</v>
      </c>
      <c r="D149" s="236" t="str">
        <f>'AAL mundo '!D176</f>
        <v/>
      </c>
      <c r="E149" s="237" t="str">
        <f>'AAL mundo '!E176</f>
        <v>High income: nonOECD</v>
      </c>
      <c r="F149" s="222">
        <f>'AAL mundo '!F176</f>
        <v>202534</v>
      </c>
      <c r="G149" s="223">
        <f>VLOOKUP($B149,[14]Earthquake!$B$7:$T$222,G$1,FALSE)</f>
        <v>82.21</v>
      </c>
      <c r="H149" s="224">
        <f>VLOOKUP($B149,[14]Earthquake!$B$7:$T$222,H$1,FALSE)</f>
        <v>0.04</v>
      </c>
      <c r="I149" s="227">
        <f>VLOOKUP($B149,[14]Earthquake!$B$7:$T$222,I$1,FALSE)</f>
        <v>160.71</v>
      </c>
      <c r="J149" s="228">
        <f>VLOOKUP($B149,[14]Earthquake!$B$7:$T$222,J$1,FALSE)</f>
        <v>0.08</v>
      </c>
      <c r="K149" s="224">
        <f>VLOOKUP($B149,[14]Earthquake!$B$7:$T$222,K$1,FALSE)</f>
        <v>273.8</v>
      </c>
      <c r="L149" s="224">
        <f>VLOOKUP($B149,[14]Earthquake!$B$7:$T$222,L$1,FALSE)</f>
        <v>0.14000000000000001</v>
      </c>
      <c r="M149" s="227">
        <f>VLOOKUP($B149,[14]Earthquake!$B$7:$T$222,M$1,FALSE)</f>
        <v>553.59</v>
      </c>
      <c r="N149" s="228">
        <f>VLOOKUP($B149,[14]Earthquake!$B$7:$T$222,N$1,FALSE)</f>
        <v>0.27</v>
      </c>
      <c r="O149" s="224">
        <f>VLOOKUP($B149,[14]Earthquake!$B$7:$T$222,O$1,FALSE)</f>
        <v>916.69</v>
      </c>
      <c r="P149" s="224">
        <f>VLOOKUP($B149,[14]Earthquake!$B$7:$T$222,P$1,FALSE)</f>
        <v>0.45</v>
      </c>
      <c r="Q149" s="227">
        <f>VLOOKUP($B149,[14]Earthquake!$B$7:$T$222,Q$1,FALSE)</f>
        <v>1463.82</v>
      </c>
      <c r="R149" s="228">
        <f>VLOOKUP($B149,[14]Earthquake!$B$7:$T$222,R$1,FALSE)</f>
        <v>0.72</v>
      </c>
      <c r="S149" s="224">
        <f>VLOOKUP($B149,[14]Earthquake!$B$7:$T$222,S$1,FALSE)</f>
        <v>1886.8</v>
      </c>
      <c r="T149" s="229">
        <f>VLOOKUP($B149,[14]Earthquake!$B$7:$T$222,T$1,FALSE)</f>
        <v>0.93</v>
      </c>
      <c r="U149" s="223">
        <f>VLOOKUP($B149,[14]Wind!$B$7:$T$222,G$1,FALSE)</f>
        <v>4.92</v>
      </c>
      <c r="V149" s="224">
        <f>VLOOKUP($B149,[14]Wind!$B$7:$T$222,H$1,FALSE)</f>
        <v>0</v>
      </c>
      <c r="W149" s="227">
        <f>VLOOKUP($B149,[14]Wind!$B$7:$T$222,I$1,FALSE)</f>
        <v>199.46</v>
      </c>
      <c r="X149" s="228">
        <f>VLOOKUP($B149,[14]Wind!$B$7:$T$222,J$1,FALSE)</f>
        <v>0.1</v>
      </c>
      <c r="Y149" s="224">
        <f>VLOOKUP($B149,[14]Wind!$B$7:$T$222,K$1,FALSE)</f>
        <v>200.82</v>
      </c>
      <c r="Z149" s="224">
        <f>VLOOKUP($B149,[14]Wind!$B$7:$T$222,L$1,FALSE)</f>
        <v>0.1</v>
      </c>
      <c r="AA149" s="227">
        <f>VLOOKUP($B149,[14]Wind!$B$7:$T$222,M$1,FALSE)</f>
        <v>204.9</v>
      </c>
      <c r="AB149" s="228">
        <f>VLOOKUP($B149,[14]Wind!$B$7:$T$222,N$1,FALSE)</f>
        <v>0.1</v>
      </c>
      <c r="AC149" s="224">
        <f>VLOOKUP($B149,[14]Wind!$B$7:$T$222,O$1,FALSE)</f>
        <v>211.71</v>
      </c>
      <c r="AD149" s="224">
        <f>VLOOKUP($B149,[14]Wind!$B$7:$T$222,P$1,FALSE)</f>
        <v>0.1</v>
      </c>
      <c r="AE149" s="227">
        <f>VLOOKUP($B149,[14]Wind!$B$7:$T$222,Q$1,FALSE)</f>
        <v>225.32</v>
      </c>
      <c r="AF149" s="228">
        <f>VLOOKUP($B149,[14]Wind!$B$7:$T$222,R$1,FALSE)</f>
        <v>0.11</v>
      </c>
      <c r="AG149" s="224">
        <f>VLOOKUP($B149,[14]Wind!$B$7:$T$222,S$1,FALSE)</f>
        <v>238.93</v>
      </c>
      <c r="AH149" s="229">
        <f>VLOOKUP($B149,[14]Wind!$B$7:$T$222,T$1,FALSE)</f>
        <v>0.12</v>
      </c>
      <c r="AI149" s="223">
        <f>VLOOKUP($B149,'[14]Storm Surge'!$B$7:$T$222,G$1,FALSE)</f>
        <v>15.59</v>
      </c>
      <c r="AJ149" s="224">
        <f>VLOOKUP($B149,'[14]Storm Surge'!$B$7:$T$222,H$1,FALSE)</f>
        <v>0.01</v>
      </c>
      <c r="AK149" s="227">
        <f>VLOOKUP($B149,'[14]Storm Surge'!$B$7:$T$222,I$1,FALSE)</f>
        <v>362.26</v>
      </c>
      <c r="AL149" s="228">
        <f>VLOOKUP($B149,'[14]Storm Surge'!$B$7:$T$222,J$1,FALSE)</f>
        <v>0.18</v>
      </c>
      <c r="AM149" s="224">
        <f>VLOOKUP($B149,'[14]Storm Surge'!$B$7:$T$222,K$1,FALSE)</f>
        <v>405.68</v>
      </c>
      <c r="AN149" s="224">
        <f>VLOOKUP($B149,'[14]Storm Surge'!$B$7:$T$222,L$1,FALSE)</f>
        <v>0.2</v>
      </c>
      <c r="AO149" s="227">
        <f>VLOOKUP($B149,'[14]Storm Surge'!$B$7:$T$222,M$1,FALSE)</f>
        <v>481.55</v>
      </c>
      <c r="AP149" s="228">
        <f>VLOOKUP($B149,'[14]Storm Surge'!$B$7:$T$222,N$1,FALSE)</f>
        <v>0.24</v>
      </c>
      <c r="AQ149" s="224">
        <f>VLOOKUP($B149,'[14]Storm Surge'!$B$7:$T$222,O$1,FALSE)</f>
        <v>498.29</v>
      </c>
      <c r="AR149" s="224">
        <f>VLOOKUP($B149,'[14]Storm Surge'!$B$7:$T$222,P$1,FALSE)</f>
        <v>0.25</v>
      </c>
      <c r="AS149" s="227">
        <f>VLOOKUP($B149,'[14]Storm Surge'!$B$7:$T$222,Q$1,FALSE)</f>
        <v>531.79</v>
      </c>
      <c r="AT149" s="228">
        <f>VLOOKUP($B149,'[14]Storm Surge'!$B$7:$T$222,R$1,FALSE)</f>
        <v>0.26</v>
      </c>
      <c r="AU149" s="224">
        <f>VLOOKUP($B149,'[14]Storm Surge'!$B$7:$T$222,S$1,FALSE)</f>
        <v>565.29</v>
      </c>
      <c r="AV149" s="229">
        <f>VLOOKUP($B149,'[14]Storm Surge'!$B$7:$T$222,T$1,FALSE)</f>
        <v>0.28000000000000003</v>
      </c>
      <c r="AW149" s="223" t="str">
        <f>VLOOKUP($B149,[14]Tsunami!$B$7:$T$222,G$1,FALSE)</f>
        <v>---</v>
      </c>
      <c r="AX149" s="224" t="str">
        <f>VLOOKUP($B149,[14]Tsunami!$B$7:$T$222,H$1,FALSE)</f>
        <v>---</v>
      </c>
      <c r="AY149" s="227" t="str">
        <f>VLOOKUP($B149,[14]Tsunami!$B$7:$T$222,I$1,FALSE)</f>
        <v>---</v>
      </c>
      <c r="AZ149" s="228" t="str">
        <f>VLOOKUP($B149,[14]Tsunami!$B$7:$T$222,J$1,FALSE)</f>
        <v>---</v>
      </c>
      <c r="BA149" s="224" t="str">
        <f>VLOOKUP($B149,[14]Tsunami!$B$7:$T$222,K$1,FALSE)</f>
        <v>---</v>
      </c>
      <c r="BB149" s="224" t="str">
        <f>VLOOKUP($B149,[14]Tsunami!$B$7:$T$222,L$1,FALSE)</f>
        <v>---</v>
      </c>
      <c r="BC149" s="227" t="str">
        <f>VLOOKUP($B149,[14]Tsunami!$B$7:$T$222,M$1,FALSE)</f>
        <v>---</v>
      </c>
      <c r="BD149" s="228" t="str">
        <f>VLOOKUP($B149,[14]Tsunami!$B$7:$T$222,N$1,FALSE)</f>
        <v>---</v>
      </c>
      <c r="BE149" s="224" t="str">
        <f>VLOOKUP($B149,[14]Tsunami!$B$7:$T$222,O$1,FALSE)</f>
        <v>---</v>
      </c>
      <c r="BF149" s="224" t="str">
        <f>VLOOKUP($B149,[14]Tsunami!$B$7:$T$222,P$1,FALSE)</f>
        <v>---</v>
      </c>
      <c r="BG149" s="227" t="str">
        <f>VLOOKUP($B149,[14]Tsunami!$B$7:$T$222,Q$1,FALSE)</f>
        <v>---</v>
      </c>
      <c r="BH149" s="228" t="str">
        <f>VLOOKUP($B149,[14]Tsunami!$B$7:$T$222,R$1,FALSE)</f>
        <v>---</v>
      </c>
      <c r="BI149" s="224" t="str">
        <f>VLOOKUP($B149,[14]Tsunami!$B$7:$T$222,S$1,FALSE)</f>
        <v>---</v>
      </c>
      <c r="BJ149" s="229" t="str">
        <f>VLOOKUP($B149,[14]Tsunami!$B$7:$T$222,T$1,FALSE)</f>
        <v>---</v>
      </c>
      <c r="BK149" s="230">
        <f>IFERROR(VLOOKUP($B149,[14]Flood!$B$7:$T$169,G$1,FALSE),"")</f>
        <v>51.612388349761524</v>
      </c>
      <c r="BL149" s="231">
        <f>IFERROR(VLOOKUP($B149,[14]Flood!$B$7:$T$169,H$1,FALSE),"")</f>
        <v>2.5483320504093892E-2</v>
      </c>
      <c r="BM149" s="232">
        <f>IFERROR(VLOOKUP($B149,[14]Flood!$B$7:$T$169,I$1,FALSE),"")</f>
        <v>139.272978515625</v>
      </c>
      <c r="BN149" s="233">
        <f>IFERROR(VLOOKUP($B149,[14]Flood!$B$7:$T$169,J$1,FALSE),"")</f>
        <v>6.8765233746247545E-2</v>
      </c>
      <c r="BO149" s="231">
        <f>IFERROR(VLOOKUP($B149,[14]Flood!$B$7:$T$169,K$1,FALSE),"")</f>
        <v>388.40955311853389</v>
      </c>
      <c r="BP149" s="231">
        <f>IFERROR(VLOOKUP($B149,[14]Flood!$B$7:$T$169,L$1,FALSE),"")</f>
        <v>0.19177498746804678</v>
      </c>
      <c r="BQ149" s="232">
        <f>IFERROR(VLOOKUP($B149,[14]Flood!$B$7:$T$169,M$1,FALSE),"")</f>
        <v>571.73075899328853</v>
      </c>
      <c r="BR149" s="233">
        <f>IFERROR(VLOOKUP($B149,[14]Flood!$B$7:$T$169,N$1,FALSE),"")</f>
        <v>0.28228878064586121</v>
      </c>
      <c r="BS149" s="231">
        <f>IFERROR(VLOOKUP($B149,[14]Flood!$B$7:$T$169,O$1,FALSE),"")</f>
        <v>808.8552926829268</v>
      </c>
      <c r="BT149" s="231">
        <f>IFERROR(VLOOKUP($B149,[14]Flood!$B$7:$T$169,P$1,FALSE),"")</f>
        <v>0.39936765811316954</v>
      </c>
      <c r="BU149" s="232">
        <f>IFERROR(VLOOKUP($B149,[14]Flood!$B$7:$T$169,Q$1,FALSE),"")</f>
        <v>1317.4401184307919</v>
      </c>
      <c r="BV149" s="233">
        <f>IFERROR(VLOOKUP($B149,[14]Flood!$B$7:$T$169,R$1,FALSE),"")</f>
        <v>0.65047849666267976</v>
      </c>
      <c r="BW149" s="231">
        <f>IFERROR(VLOOKUP($B149,[14]Flood!$B$7:$T$169,S$1,FALSE),"")</f>
        <v>1689.1016379163109</v>
      </c>
      <c r="BX149" s="234">
        <f>IFERROR(VLOOKUP($B149,[14]Flood!$B$7:$T$169,T$1,FALSE),"")</f>
        <v>0.83398423865440419</v>
      </c>
    </row>
    <row r="150" spans="1:76" s="119" customFormat="1" ht="14">
      <c r="A150" s="235" t="str">
        <f>'AAL mundo '!A177</f>
        <v>South Asia</v>
      </c>
      <c r="B150" s="236" t="str">
        <f>'AAL mundo '!B177</f>
        <v>PAK</v>
      </c>
      <c r="C150" s="236" t="str">
        <f>'AAL mundo '!C177</f>
        <v>Pakistan</v>
      </c>
      <c r="D150" s="236" t="str">
        <f>'AAL mundo '!D177</f>
        <v/>
      </c>
      <c r="E150" s="237" t="str">
        <f>'AAL mundo '!E177</f>
        <v>Lower middle income</v>
      </c>
      <c r="F150" s="222">
        <f>'AAL mundo '!F177</f>
        <v>502344</v>
      </c>
      <c r="G150" s="223">
        <f>VLOOKUP($B150,[14]Earthquake!$B$7:$T$222,G$1,FALSE)</f>
        <v>941.86</v>
      </c>
      <c r="H150" s="224">
        <f>VLOOKUP($B150,[14]Earthquake!$B$7:$T$222,H$1,FALSE)</f>
        <v>0.19</v>
      </c>
      <c r="I150" s="227">
        <f>VLOOKUP($B150,[14]Earthquake!$B$7:$T$222,I$1,FALSE)</f>
        <v>2209.39</v>
      </c>
      <c r="J150" s="228">
        <f>VLOOKUP($B150,[14]Earthquake!$B$7:$T$222,J$1,FALSE)</f>
        <v>0.44</v>
      </c>
      <c r="K150" s="224">
        <f>VLOOKUP($B150,[14]Earthquake!$B$7:$T$222,K$1,FALSE)</f>
        <v>3948.09</v>
      </c>
      <c r="L150" s="224">
        <f>VLOOKUP($B150,[14]Earthquake!$B$7:$T$222,L$1,FALSE)</f>
        <v>0.79</v>
      </c>
      <c r="M150" s="227">
        <f>VLOOKUP($B150,[14]Earthquake!$B$7:$T$222,M$1,FALSE)</f>
        <v>7497.54</v>
      </c>
      <c r="N150" s="228">
        <f>VLOOKUP($B150,[14]Earthquake!$B$7:$T$222,N$1,FALSE)</f>
        <v>1.49</v>
      </c>
      <c r="O150" s="224">
        <f>VLOOKUP($B150,[14]Earthquake!$B$7:$T$222,O$1,FALSE)</f>
        <v>11177.5</v>
      </c>
      <c r="P150" s="224">
        <f>VLOOKUP($B150,[14]Earthquake!$B$7:$T$222,P$1,FALSE)</f>
        <v>2.23</v>
      </c>
      <c r="Q150" s="227">
        <f>VLOOKUP($B150,[14]Earthquake!$B$7:$T$222,Q$1,FALSE)</f>
        <v>15751.41</v>
      </c>
      <c r="R150" s="228">
        <f>VLOOKUP($B150,[14]Earthquake!$B$7:$T$222,R$1,FALSE)</f>
        <v>3.14</v>
      </c>
      <c r="S150" s="224">
        <f>VLOOKUP($B150,[14]Earthquake!$B$7:$T$222,S$1,FALSE)</f>
        <v>18347.39</v>
      </c>
      <c r="T150" s="229">
        <f>VLOOKUP($B150,[14]Earthquake!$B$7:$T$222,T$1,FALSE)</f>
        <v>3.65</v>
      </c>
      <c r="U150" s="223" t="str">
        <f>VLOOKUP($B150,[14]Wind!$B$7:$T$222,G$1,FALSE)</f>
        <v>---</v>
      </c>
      <c r="V150" s="224" t="str">
        <f>VLOOKUP($B150,[14]Wind!$B$7:$T$222,H$1,FALSE)</f>
        <v>---</v>
      </c>
      <c r="W150" s="227">
        <f>VLOOKUP($B150,[14]Wind!$B$7:$T$222,I$1,FALSE)</f>
        <v>173.3</v>
      </c>
      <c r="X150" s="228">
        <f>VLOOKUP($B150,[14]Wind!$B$7:$T$222,J$1,FALSE)</f>
        <v>0.03</v>
      </c>
      <c r="Y150" s="224">
        <f>VLOOKUP($B150,[14]Wind!$B$7:$T$222,K$1,FALSE)</f>
        <v>220.79</v>
      </c>
      <c r="Z150" s="224">
        <f>VLOOKUP($B150,[14]Wind!$B$7:$T$222,L$1,FALSE)</f>
        <v>0.04</v>
      </c>
      <c r="AA150" s="227">
        <f>VLOOKUP($B150,[14]Wind!$B$7:$T$222,M$1,FALSE)</f>
        <v>265.18</v>
      </c>
      <c r="AB150" s="228">
        <f>VLOOKUP($B150,[14]Wind!$B$7:$T$222,N$1,FALSE)</f>
        <v>0.05</v>
      </c>
      <c r="AC150" s="224">
        <f>VLOOKUP($B150,[14]Wind!$B$7:$T$222,O$1,FALSE)</f>
        <v>309.38</v>
      </c>
      <c r="AD150" s="224">
        <f>VLOOKUP($B150,[14]Wind!$B$7:$T$222,P$1,FALSE)</f>
        <v>0.06</v>
      </c>
      <c r="AE150" s="227">
        <f>VLOOKUP($B150,[14]Wind!$B$7:$T$222,Q$1,FALSE)</f>
        <v>325.77</v>
      </c>
      <c r="AF150" s="228">
        <f>VLOOKUP($B150,[14]Wind!$B$7:$T$222,R$1,FALSE)</f>
        <v>0.06</v>
      </c>
      <c r="AG150" s="224">
        <f>VLOOKUP($B150,[14]Wind!$B$7:$T$222,S$1,FALSE)</f>
        <v>342.15</v>
      </c>
      <c r="AH150" s="229">
        <f>VLOOKUP($B150,[14]Wind!$B$7:$T$222,T$1,FALSE)</f>
        <v>7.0000000000000007E-2</v>
      </c>
      <c r="AI150" s="223">
        <f>VLOOKUP($B150,'[14]Storm Surge'!$B$7:$T$222,G$1,FALSE)</f>
        <v>136.33000000000001</v>
      </c>
      <c r="AJ150" s="224">
        <f>VLOOKUP($B150,'[14]Storm Surge'!$B$7:$T$222,H$1,FALSE)</f>
        <v>0.03</v>
      </c>
      <c r="AK150" s="227">
        <f>VLOOKUP($B150,'[14]Storm Surge'!$B$7:$T$222,I$1,FALSE)</f>
        <v>272.18</v>
      </c>
      <c r="AL150" s="228">
        <f>VLOOKUP($B150,'[14]Storm Surge'!$B$7:$T$222,J$1,FALSE)</f>
        <v>0.05</v>
      </c>
      <c r="AM150" s="224">
        <f>VLOOKUP($B150,'[14]Storm Surge'!$B$7:$T$222,K$1,FALSE)</f>
        <v>294.43</v>
      </c>
      <c r="AN150" s="224">
        <f>VLOOKUP($B150,'[14]Storm Surge'!$B$7:$T$222,L$1,FALSE)</f>
        <v>0.06</v>
      </c>
      <c r="AO150" s="227">
        <f>VLOOKUP($B150,'[14]Storm Surge'!$B$7:$T$222,M$1,FALSE)</f>
        <v>344</v>
      </c>
      <c r="AP150" s="228">
        <f>VLOOKUP($B150,'[14]Storm Surge'!$B$7:$T$222,N$1,FALSE)</f>
        <v>7.0000000000000007E-2</v>
      </c>
      <c r="AQ150" s="224">
        <f>VLOOKUP($B150,'[14]Storm Surge'!$B$7:$T$222,O$1,FALSE)</f>
        <v>344</v>
      </c>
      <c r="AR150" s="224">
        <f>VLOOKUP($B150,'[14]Storm Surge'!$B$7:$T$222,P$1,FALSE)</f>
        <v>7.0000000000000007E-2</v>
      </c>
      <c r="AS150" s="227">
        <f>VLOOKUP($B150,'[14]Storm Surge'!$B$7:$T$222,Q$1,FALSE)</f>
        <v>344.01</v>
      </c>
      <c r="AT150" s="228">
        <f>VLOOKUP($B150,'[14]Storm Surge'!$B$7:$T$222,R$1,FALSE)</f>
        <v>7.0000000000000007E-2</v>
      </c>
      <c r="AU150" s="224">
        <f>VLOOKUP($B150,'[14]Storm Surge'!$B$7:$T$222,S$1,FALSE)</f>
        <v>344.02</v>
      </c>
      <c r="AV150" s="229">
        <f>VLOOKUP($B150,'[14]Storm Surge'!$B$7:$T$222,T$1,FALSE)</f>
        <v>7.0000000000000007E-2</v>
      </c>
      <c r="AW150" s="223" t="str">
        <f>VLOOKUP($B150,[14]Tsunami!$B$7:$T$222,G$1,FALSE)</f>
        <v>---</v>
      </c>
      <c r="AX150" s="224" t="str">
        <f>VLOOKUP($B150,[14]Tsunami!$B$7:$T$222,H$1,FALSE)</f>
        <v>---</v>
      </c>
      <c r="AY150" s="227" t="str">
        <f>VLOOKUP($B150,[14]Tsunami!$B$7:$T$222,I$1,FALSE)</f>
        <v>---</v>
      </c>
      <c r="AZ150" s="228" t="str">
        <f>VLOOKUP($B150,[14]Tsunami!$B$7:$T$222,J$1,FALSE)</f>
        <v>---</v>
      </c>
      <c r="BA150" s="224" t="str">
        <f>VLOOKUP($B150,[14]Tsunami!$B$7:$T$222,K$1,FALSE)</f>
        <v>---</v>
      </c>
      <c r="BB150" s="224" t="str">
        <f>VLOOKUP($B150,[14]Tsunami!$B$7:$T$222,L$1,FALSE)</f>
        <v>---</v>
      </c>
      <c r="BC150" s="227" t="str">
        <f>VLOOKUP($B150,[14]Tsunami!$B$7:$T$222,M$1,FALSE)</f>
        <v>---</v>
      </c>
      <c r="BD150" s="228" t="str">
        <f>VLOOKUP($B150,[14]Tsunami!$B$7:$T$222,N$1,FALSE)</f>
        <v>---</v>
      </c>
      <c r="BE150" s="224" t="str">
        <f>VLOOKUP($B150,[14]Tsunami!$B$7:$T$222,O$1,FALSE)</f>
        <v>---</v>
      </c>
      <c r="BF150" s="224" t="str">
        <f>VLOOKUP($B150,[14]Tsunami!$B$7:$T$222,P$1,FALSE)</f>
        <v>---</v>
      </c>
      <c r="BG150" s="227" t="str">
        <f>VLOOKUP($B150,[14]Tsunami!$B$7:$T$222,Q$1,FALSE)</f>
        <v>---</v>
      </c>
      <c r="BH150" s="228" t="str">
        <f>VLOOKUP($B150,[14]Tsunami!$B$7:$T$222,R$1,FALSE)</f>
        <v>---</v>
      </c>
      <c r="BI150" s="224" t="str">
        <f>VLOOKUP($B150,[14]Tsunami!$B$7:$T$222,S$1,FALSE)</f>
        <v>---</v>
      </c>
      <c r="BJ150" s="229" t="str">
        <f>VLOOKUP($B150,[14]Tsunami!$B$7:$T$222,T$1,FALSE)</f>
        <v>---</v>
      </c>
      <c r="BK150" s="230">
        <f>IFERROR(VLOOKUP($B150,[14]Flood!$B$7:$T$169,G$1,FALSE),"")</f>
        <v>5212.4417561475411</v>
      </c>
      <c r="BL150" s="231">
        <f>IFERROR(VLOOKUP($B150,[14]Flood!$B$7:$T$169,H$1,FALSE),"")</f>
        <v>1.0376239700578769</v>
      </c>
      <c r="BM150" s="232">
        <f>IFERROR(VLOOKUP($B150,[14]Flood!$B$7:$T$169,I$1,FALSE),"")</f>
        <v>8509.1086789772726</v>
      </c>
      <c r="BN150" s="233">
        <f>IFERROR(VLOOKUP($B150,[14]Flood!$B$7:$T$169,J$1,FALSE),"")</f>
        <v>1.6938808224995765</v>
      </c>
      <c r="BO150" s="231">
        <f>IFERROR(VLOOKUP($B150,[14]Flood!$B$7:$T$169,K$1,FALSE),"")</f>
        <v>10905.121096388672</v>
      </c>
      <c r="BP150" s="231">
        <f>IFERROR(VLOOKUP($B150,[14]Flood!$B$7:$T$169,L$1,FALSE),"")</f>
        <v>2.1708472871953624</v>
      </c>
      <c r="BQ150" s="232">
        <f>IFERROR(VLOOKUP($B150,[14]Flood!$B$7:$T$169,M$1,FALSE),"")</f>
        <v>13961.722945093392</v>
      </c>
      <c r="BR150" s="233">
        <f>IFERROR(VLOOKUP($B150,[14]Flood!$B$7:$T$169,N$1,FALSE),"")</f>
        <v>2.7793151595507046</v>
      </c>
      <c r="BS150" s="231">
        <f>IFERROR(VLOOKUP($B150,[14]Flood!$B$7:$T$169,O$1,FALSE),"")</f>
        <v>15158.13467750127</v>
      </c>
      <c r="BT150" s="231">
        <f>IFERROR(VLOOKUP($B150,[14]Flood!$B$7:$T$169,P$1,FALSE),"")</f>
        <v>3.0174809846442416</v>
      </c>
      <c r="BU150" s="232">
        <f>IFERROR(VLOOKUP($B150,[14]Flood!$B$7:$T$169,Q$1,FALSE),"")</f>
        <v>17550.958142317024</v>
      </c>
      <c r="BV150" s="233">
        <f>IFERROR(VLOOKUP($B150,[14]Flood!$B$7:$T$169,R$1,FALSE),"")</f>
        <v>3.4938126348313157</v>
      </c>
      <c r="BW150" s="231">
        <f>IFERROR(VLOOKUP($B150,[14]Flood!$B$7:$T$169,S$1,FALSE),"")</f>
        <v>18310.854307061873</v>
      </c>
      <c r="BX150" s="234">
        <f>IFERROR(VLOOKUP($B150,[14]Flood!$B$7:$T$169,T$1,FALSE),"")</f>
        <v>3.6450827136507797</v>
      </c>
    </row>
    <row r="151" spans="1:76" s="119" customFormat="1" ht="14">
      <c r="A151" s="235" t="str">
        <f>'AAL mundo '!A178</f>
        <v>East Asia and the Pacific</v>
      </c>
      <c r="B151" s="236" t="str">
        <f>'AAL mundo '!B178</f>
        <v>PLW</v>
      </c>
      <c r="C151" s="236" t="str">
        <f>'AAL mundo '!C178</f>
        <v>Palau</v>
      </c>
      <c r="D151" s="236" t="str">
        <f>'AAL mundo '!D178</f>
        <v>SIDS</v>
      </c>
      <c r="E151" s="237" t="str">
        <f>'AAL mundo '!E178</f>
        <v>Upper middle income</v>
      </c>
      <c r="F151" s="222">
        <f>'AAL mundo '!F178</f>
        <v>780.06700000000001</v>
      </c>
      <c r="G151" s="223">
        <f>VLOOKUP($B151,[14]Earthquake!$B$7:$T$222,G$1,FALSE)</f>
        <v>0.19</v>
      </c>
      <c r="H151" s="224">
        <f>VLOOKUP($B151,[14]Earthquake!$B$7:$T$222,H$1,FALSE)</f>
        <v>0.02</v>
      </c>
      <c r="I151" s="227">
        <f>VLOOKUP($B151,[14]Earthquake!$B$7:$T$222,I$1,FALSE)</f>
        <v>0.53</v>
      </c>
      <c r="J151" s="228">
        <f>VLOOKUP($B151,[14]Earthquake!$B$7:$T$222,J$1,FALSE)</f>
        <v>7.0000000000000007E-2</v>
      </c>
      <c r="K151" s="224">
        <f>VLOOKUP($B151,[14]Earthquake!$B$7:$T$222,K$1,FALSE)</f>
        <v>1.35</v>
      </c>
      <c r="L151" s="224">
        <f>VLOOKUP($B151,[14]Earthquake!$B$7:$T$222,L$1,FALSE)</f>
        <v>0.17</v>
      </c>
      <c r="M151" s="227">
        <f>VLOOKUP($B151,[14]Earthquake!$B$7:$T$222,M$1,FALSE)</f>
        <v>4.41</v>
      </c>
      <c r="N151" s="228">
        <f>VLOOKUP($B151,[14]Earthquake!$B$7:$T$222,N$1,FALSE)</f>
        <v>0.56000000000000005</v>
      </c>
      <c r="O151" s="224">
        <f>VLOOKUP($B151,[14]Earthquake!$B$7:$T$222,O$1,FALSE)</f>
        <v>10.050000000000001</v>
      </c>
      <c r="P151" s="224">
        <f>VLOOKUP($B151,[14]Earthquake!$B$7:$T$222,P$1,FALSE)</f>
        <v>1.29</v>
      </c>
      <c r="Q151" s="227">
        <f>VLOOKUP($B151,[14]Earthquake!$B$7:$T$222,Q$1,FALSE)</f>
        <v>20.07</v>
      </c>
      <c r="R151" s="228">
        <f>VLOOKUP($B151,[14]Earthquake!$B$7:$T$222,R$1,FALSE)</f>
        <v>2.57</v>
      </c>
      <c r="S151" s="224">
        <f>VLOOKUP($B151,[14]Earthquake!$B$7:$T$222,S$1,FALSE)</f>
        <v>28.17</v>
      </c>
      <c r="T151" s="229">
        <f>VLOOKUP($B151,[14]Earthquake!$B$7:$T$222,T$1,FALSE)</f>
        <v>3.61</v>
      </c>
      <c r="U151" s="223">
        <f>VLOOKUP($B151,[14]Wind!$B$7:$T$222,G$1,FALSE)</f>
        <v>35.92</v>
      </c>
      <c r="V151" s="224">
        <f>VLOOKUP($B151,[14]Wind!$B$7:$T$222,H$1,FALSE)</f>
        <v>4.6100000000000003</v>
      </c>
      <c r="W151" s="227">
        <f>VLOOKUP($B151,[14]Wind!$B$7:$T$222,I$1,FALSE)</f>
        <v>233.44</v>
      </c>
      <c r="X151" s="228">
        <f>VLOOKUP($B151,[14]Wind!$B$7:$T$222,J$1,FALSE)</f>
        <v>29.93</v>
      </c>
      <c r="Y151" s="224">
        <f>VLOOKUP($B151,[14]Wind!$B$7:$T$222,K$1,FALSE)</f>
        <v>422.63</v>
      </c>
      <c r="Z151" s="224">
        <f>VLOOKUP($B151,[14]Wind!$B$7:$T$222,L$1,FALSE)</f>
        <v>54.18</v>
      </c>
      <c r="AA151" s="227">
        <f>VLOOKUP($B151,[14]Wind!$B$7:$T$222,M$1,FALSE)</f>
        <v>463.98</v>
      </c>
      <c r="AB151" s="228">
        <f>VLOOKUP($B151,[14]Wind!$B$7:$T$222,N$1,FALSE)</f>
        <v>59.48</v>
      </c>
      <c r="AC151" s="224">
        <f>VLOOKUP($B151,[14]Wind!$B$7:$T$222,O$1,FALSE)</f>
        <v>499.22</v>
      </c>
      <c r="AD151" s="224">
        <f>VLOOKUP($B151,[14]Wind!$B$7:$T$222,P$1,FALSE)</f>
        <v>64</v>
      </c>
      <c r="AE151" s="227">
        <f>VLOOKUP($B151,[14]Wind!$B$7:$T$222,Q$1,FALSE)</f>
        <v>569.69000000000005</v>
      </c>
      <c r="AF151" s="228">
        <f>VLOOKUP($B151,[14]Wind!$B$7:$T$222,R$1,FALSE)</f>
        <v>73.03</v>
      </c>
      <c r="AG151" s="224" t="str">
        <f>VLOOKUP($B151,[14]Wind!$B$7:$T$222,S$1,FALSE)</f>
        <v>---</v>
      </c>
      <c r="AH151" s="229" t="str">
        <f>VLOOKUP($B151,[14]Wind!$B$7:$T$222,T$1,FALSE)</f>
        <v>---</v>
      </c>
      <c r="AI151" s="223">
        <f>VLOOKUP($B151,'[14]Storm Surge'!$B$7:$T$222,G$1,FALSE)</f>
        <v>3.08</v>
      </c>
      <c r="AJ151" s="224">
        <f>VLOOKUP($B151,'[14]Storm Surge'!$B$7:$T$222,H$1,FALSE)</f>
        <v>0.4</v>
      </c>
      <c r="AK151" s="227">
        <f>VLOOKUP($B151,'[14]Storm Surge'!$B$7:$T$222,I$1,FALSE)</f>
        <v>10.27</v>
      </c>
      <c r="AL151" s="228">
        <f>VLOOKUP($B151,'[14]Storm Surge'!$B$7:$T$222,J$1,FALSE)</f>
        <v>1.32</v>
      </c>
      <c r="AM151" s="224">
        <f>VLOOKUP($B151,'[14]Storm Surge'!$B$7:$T$222,K$1,FALSE)</f>
        <v>33.6</v>
      </c>
      <c r="AN151" s="224">
        <f>VLOOKUP($B151,'[14]Storm Surge'!$B$7:$T$222,L$1,FALSE)</f>
        <v>4.3099999999999996</v>
      </c>
      <c r="AO151" s="227">
        <f>VLOOKUP($B151,'[14]Storm Surge'!$B$7:$T$222,M$1,FALSE)</f>
        <v>38.1</v>
      </c>
      <c r="AP151" s="228">
        <f>VLOOKUP($B151,'[14]Storm Surge'!$B$7:$T$222,N$1,FALSE)</f>
        <v>4.88</v>
      </c>
      <c r="AQ151" s="224">
        <f>VLOOKUP($B151,'[14]Storm Surge'!$B$7:$T$222,O$1,FALSE)</f>
        <v>42.38</v>
      </c>
      <c r="AR151" s="224">
        <f>VLOOKUP($B151,'[14]Storm Surge'!$B$7:$T$222,P$1,FALSE)</f>
        <v>5.43</v>
      </c>
      <c r="AS151" s="227">
        <f>VLOOKUP($B151,'[14]Storm Surge'!$B$7:$T$222,Q$1,FALSE)</f>
        <v>47.1</v>
      </c>
      <c r="AT151" s="228">
        <f>VLOOKUP($B151,'[14]Storm Surge'!$B$7:$T$222,R$1,FALSE)</f>
        <v>6.04</v>
      </c>
      <c r="AU151" s="224">
        <f>VLOOKUP($B151,'[14]Storm Surge'!$B$7:$T$222,S$1,FALSE)</f>
        <v>47.11</v>
      </c>
      <c r="AV151" s="229">
        <f>VLOOKUP($B151,'[14]Storm Surge'!$B$7:$T$222,T$1,FALSE)</f>
        <v>6.04</v>
      </c>
      <c r="AW151" s="223" t="str">
        <f>VLOOKUP($B151,[14]Tsunami!$B$7:$T$222,G$1,FALSE)</f>
        <v>---</v>
      </c>
      <c r="AX151" s="224" t="str">
        <f>VLOOKUP($B151,[14]Tsunami!$B$7:$T$222,H$1,FALSE)</f>
        <v>---</v>
      </c>
      <c r="AY151" s="227" t="str">
        <f>VLOOKUP($B151,[14]Tsunami!$B$7:$T$222,I$1,FALSE)</f>
        <v>---</v>
      </c>
      <c r="AZ151" s="228" t="str">
        <f>VLOOKUP($B151,[14]Tsunami!$B$7:$T$222,J$1,FALSE)</f>
        <v>---</v>
      </c>
      <c r="BA151" s="224">
        <f>VLOOKUP($B151,[14]Tsunami!$B$7:$T$222,K$1,FALSE)</f>
        <v>0.04</v>
      </c>
      <c r="BB151" s="224">
        <f>VLOOKUP($B151,[14]Tsunami!$B$7:$T$222,L$1,FALSE)</f>
        <v>0</v>
      </c>
      <c r="BC151" s="227">
        <f>VLOOKUP($B151,[14]Tsunami!$B$7:$T$222,M$1,FALSE)</f>
        <v>1.08</v>
      </c>
      <c r="BD151" s="228">
        <f>VLOOKUP($B151,[14]Tsunami!$B$7:$T$222,N$1,FALSE)</f>
        <v>0.14000000000000001</v>
      </c>
      <c r="BE151" s="224">
        <f>VLOOKUP($B151,[14]Tsunami!$B$7:$T$222,O$1,FALSE)</f>
        <v>3.56</v>
      </c>
      <c r="BF151" s="224">
        <f>VLOOKUP($B151,[14]Tsunami!$B$7:$T$222,P$1,FALSE)</f>
        <v>0.46</v>
      </c>
      <c r="BG151" s="227">
        <f>VLOOKUP($B151,[14]Tsunami!$B$7:$T$222,Q$1,FALSE)</f>
        <v>10.76</v>
      </c>
      <c r="BH151" s="228">
        <f>VLOOKUP($B151,[14]Tsunami!$B$7:$T$222,R$1,FALSE)</f>
        <v>1.38</v>
      </c>
      <c r="BI151" s="224">
        <f>VLOOKUP($B151,[14]Tsunami!$B$7:$T$222,S$1,FALSE)</f>
        <v>17.670000000000002</v>
      </c>
      <c r="BJ151" s="229">
        <f>VLOOKUP($B151,[14]Tsunami!$B$7:$T$222,T$1,FALSE)</f>
        <v>2.2599999999999998</v>
      </c>
      <c r="BK151" s="230" t="str">
        <f>IFERROR(VLOOKUP($B151,[14]Flood!$B$7:$T$169,G$1,FALSE),"")</f>
        <v/>
      </c>
      <c r="BL151" s="231" t="str">
        <f>IFERROR(VLOOKUP($B151,[14]Flood!$B$7:$T$169,H$1,FALSE),"")</f>
        <v/>
      </c>
      <c r="BM151" s="232" t="str">
        <f>IFERROR(VLOOKUP($B151,[14]Flood!$B$7:$T$169,I$1,FALSE),"")</f>
        <v/>
      </c>
      <c r="BN151" s="233" t="str">
        <f>IFERROR(VLOOKUP($B151,[14]Flood!$B$7:$T$169,J$1,FALSE),"")</f>
        <v/>
      </c>
      <c r="BO151" s="231" t="str">
        <f>IFERROR(VLOOKUP($B151,[14]Flood!$B$7:$T$169,K$1,FALSE),"")</f>
        <v/>
      </c>
      <c r="BP151" s="231" t="str">
        <f>IFERROR(VLOOKUP($B151,[14]Flood!$B$7:$T$169,L$1,FALSE),"")</f>
        <v/>
      </c>
      <c r="BQ151" s="232" t="str">
        <f>IFERROR(VLOOKUP($B151,[14]Flood!$B$7:$T$169,M$1,FALSE),"")</f>
        <v/>
      </c>
      <c r="BR151" s="233" t="str">
        <f>IFERROR(VLOOKUP($B151,[14]Flood!$B$7:$T$169,N$1,FALSE),"")</f>
        <v/>
      </c>
      <c r="BS151" s="231" t="str">
        <f>IFERROR(VLOOKUP($B151,[14]Flood!$B$7:$T$169,O$1,FALSE),"")</f>
        <v/>
      </c>
      <c r="BT151" s="231" t="str">
        <f>IFERROR(VLOOKUP($B151,[14]Flood!$B$7:$T$169,P$1,FALSE),"")</f>
        <v/>
      </c>
      <c r="BU151" s="232" t="str">
        <f>IFERROR(VLOOKUP($B151,[14]Flood!$B$7:$T$169,Q$1,FALSE),"")</f>
        <v/>
      </c>
      <c r="BV151" s="233" t="str">
        <f>IFERROR(VLOOKUP($B151,[14]Flood!$B$7:$T$169,R$1,FALSE),"")</f>
        <v/>
      </c>
      <c r="BW151" s="231" t="str">
        <f>IFERROR(VLOOKUP($B151,[14]Flood!$B$7:$T$169,S$1,FALSE),"")</f>
        <v/>
      </c>
      <c r="BX151" s="234" t="str">
        <f>IFERROR(VLOOKUP($B151,[14]Flood!$B$7:$T$169,T$1,FALSE),"")</f>
        <v/>
      </c>
    </row>
    <row r="152" spans="1:76" s="119" customFormat="1" ht="14">
      <c r="A152" s="235" t="str">
        <f>'AAL mundo '!A179</f>
        <v>LAC</v>
      </c>
      <c r="B152" s="236" t="str">
        <f>'AAL mundo '!B179</f>
        <v>PAN</v>
      </c>
      <c r="C152" s="236" t="str">
        <f>'AAL mundo '!C179</f>
        <v>Panama</v>
      </c>
      <c r="D152" s="236" t="str">
        <f>'AAL mundo '!D179</f>
        <v/>
      </c>
      <c r="E152" s="237" t="str">
        <f>'AAL mundo '!E179</f>
        <v>Upper middle income</v>
      </c>
      <c r="F152" s="222">
        <f>'AAL mundo '!F179</f>
        <v>124687</v>
      </c>
      <c r="G152" s="223">
        <f>VLOOKUP($B152,[14]Earthquake!$B$7:$T$222,G$1,FALSE)</f>
        <v>413.5</v>
      </c>
      <c r="H152" s="224">
        <f>VLOOKUP($B152,[14]Earthquake!$B$7:$T$222,H$1,FALSE)</f>
        <v>0.33</v>
      </c>
      <c r="I152" s="227">
        <f>VLOOKUP($B152,[14]Earthquake!$B$7:$T$222,I$1,FALSE)</f>
        <v>832.08</v>
      </c>
      <c r="J152" s="228">
        <f>VLOOKUP($B152,[14]Earthquake!$B$7:$T$222,J$1,FALSE)</f>
        <v>0.67</v>
      </c>
      <c r="K152" s="224">
        <f>VLOOKUP($B152,[14]Earthquake!$B$7:$T$222,K$1,FALSE)</f>
        <v>1364.22</v>
      </c>
      <c r="L152" s="224">
        <f>VLOOKUP($B152,[14]Earthquake!$B$7:$T$222,L$1,FALSE)</f>
        <v>1.0900000000000001</v>
      </c>
      <c r="M152" s="227">
        <f>VLOOKUP($B152,[14]Earthquake!$B$7:$T$222,M$1,FALSE)</f>
        <v>2459.36</v>
      </c>
      <c r="N152" s="228">
        <f>VLOOKUP($B152,[14]Earthquake!$B$7:$T$222,N$1,FALSE)</f>
        <v>1.97</v>
      </c>
      <c r="O152" s="224">
        <f>VLOOKUP($B152,[14]Earthquake!$B$7:$T$222,O$1,FALSE)</f>
        <v>3593.28</v>
      </c>
      <c r="P152" s="224">
        <f>VLOOKUP($B152,[14]Earthquake!$B$7:$T$222,P$1,FALSE)</f>
        <v>2.88</v>
      </c>
      <c r="Q152" s="227">
        <f>VLOOKUP($B152,[14]Earthquake!$B$7:$T$222,Q$1,FALSE)</f>
        <v>5117.55</v>
      </c>
      <c r="R152" s="228">
        <f>VLOOKUP($B152,[14]Earthquake!$B$7:$T$222,R$1,FALSE)</f>
        <v>4.0999999999999996</v>
      </c>
      <c r="S152" s="224">
        <f>VLOOKUP($B152,[14]Earthquake!$B$7:$T$222,S$1,FALSE)</f>
        <v>6190.25</v>
      </c>
      <c r="T152" s="229">
        <f>VLOOKUP($B152,[14]Earthquake!$B$7:$T$222,T$1,FALSE)</f>
        <v>4.96</v>
      </c>
      <c r="U152" s="223" t="str">
        <f>VLOOKUP($B152,[14]Wind!$B$7:$T$222,G$1,FALSE)</f>
        <v>---</v>
      </c>
      <c r="V152" s="224" t="str">
        <f>VLOOKUP($B152,[14]Wind!$B$7:$T$222,H$1,FALSE)</f>
        <v>---</v>
      </c>
      <c r="W152" s="227" t="str">
        <f>VLOOKUP($B152,[14]Wind!$B$7:$T$222,I$1,FALSE)</f>
        <v>---</v>
      </c>
      <c r="X152" s="228" t="str">
        <f>VLOOKUP($B152,[14]Wind!$B$7:$T$222,J$1,FALSE)</f>
        <v>---</v>
      </c>
      <c r="Y152" s="224" t="str">
        <f>VLOOKUP($B152,[14]Wind!$B$7:$T$222,K$1,FALSE)</f>
        <v>---</v>
      </c>
      <c r="Z152" s="224" t="str">
        <f>VLOOKUP($B152,[14]Wind!$B$7:$T$222,L$1,FALSE)</f>
        <v>---</v>
      </c>
      <c r="AA152" s="227" t="str">
        <f>VLOOKUP($B152,[14]Wind!$B$7:$T$222,M$1,FALSE)</f>
        <v>---</v>
      </c>
      <c r="AB152" s="228" t="str">
        <f>VLOOKUP($B152,[14]Wind!$B$7:$T$222,N$1,FALSE)</f>
        <v>---</v>
      </c>
      <c r="AC152" s="224" t="str">
        <f>VLOOKUP($B152,[14]Wind!$B$7:$T$222,O$1,FALSE)</f>
        <v>---</v>
      </c>
      <c r="AD152" s="224" t="str">
        <f>VLOOKUP($B152,[14]Wind!$B$7:$T$222,P$1,FALSE)</f>
        <v>---</v>
      </c>
      <c r="AE152" s="227" t="str">
        <f>VLOOKUP($B152,[14]Wind!$B$7:$T$222,Q$1,FALSE)</f>
        <v>---</v>
      </c>
      <c r="AF152" s="228" t="str">
        <f>VLOOKUP($B152,[14]Wind!$B$7:$T$222,R$1,FALSE)</f>
        <v>---</v>
      </c>
      <c r="AG152" s="224" t="str">
        <f>VLOOKUP($B152,[14]Wind!$B$7:$T$222,S$1,FALSE)</f>
        <v>---</v>
      </c>
      <c r="AH152" s="229" t="str">
        <f>VLOOKUP($B152,[14]Wind!$B$7:$T$222,T$1,FALSE)</f>
        <v>---</v>
      </c>
      <c r="AI152" s="223" t="str">
        <f>VLOOKUP($B152,'[14]Storm Surge'!$B$7:$T$222,G$1,FALSE)</f>
        <v>---</v>
      </c>
      <c r="AJ152" s="224" t="str">
        <f>VLOOKUP($B152,'[14]Storm Surge'!$B$7:$T$222,H$1,FALSE)</f>
        <v>---</v>
      </c>
      <c r="AK152" s="227" t="str">
        <f>VLOOKUP($B152,'[14]Storm Surge'!$B$7:$T$222,I$1,FALSE)</f>
        <v>---</v>
      </c>
      <c r="AL152" s="228" t="str">
        <f>VLOOKUP($B152,'[14]Storm Surge'!$B$7:$T$222,J$1,FALSE)</f>
        <v>---</v>
      </c>
      <c r="AM152" s="224" t="str">
        <f>VLOOKUP($B152,'[14]Storm Surge'!$B$7:$T$222,K$1,FALSE)</f>
        <v>---</v>
      </c>
      <c r="AN152" s="224" t="str">
        <f>VLOOKUP($B152,'[14]Storm Surge'!$B$7:$T$222,L$1,FALSE)</f>
        <v>---</v>
      </c>
      <c r="AO152" s="227" t="str">
        <f>VLOOKUP($B152,'[14]Storm Surge'!$B$7:$T$222,M$1,FALSE)</f>
        <v>---</v>
      </c>
      <c r="AP152" s="228" t="str">
        <f>VLOOKUP($B152,'[14]Storm Surge'!$B$7:$T$222,N$1,FALSE)</f>
        <v>---</v>
      </c>
      <c r="AQ152" s="224" t="str">
        <f>VLOOKUP($B152,'[14]Storm Surge'!$B$7:$T$222,O$1,FALSE)</f>
        <v>---</v>
      </c>
      <c r="AR152" s="224" t="str">
        <f>VLOOKUP($B152,'[14]Storm Surge'!$B$7:$T$222,P$1,FALSE)</f>
        <v>---</v>
      </c>
      <c r="AS152" s="227" t="str">
        <f>VLOOKUP($B152,'[14]Storm Surge'!$B$7:$T$222,Q$1,FALSE)</f>
        <v>---</v>
      </c>
      <c r="AT152" s="228" t="str">
        <f>VLOOKUP($B152,'[14]Storm Surge'!$B$7:$T$222,R$1,FALSE)</f>
        <v>---</v>
      </c>
      <c r="AU152" s="224" t="str">
        <f>VLOOKUP($B152,'[14]Storm Surge'!$B$7:$T$222,S$1,FALSE)</f>
        <v>---</v>
      </c>
      <c r="AV152" s="229" t="str">
        <f>VLOOKUP($B152,'[14]Storm Surge'!$B$7:$T$222,T$1,FALSE)</f>
        <v>---</v>
      </c>
      <c r="AW152" s="223" t="str">
        <f>VLOOKUP($B152,[14]Tsunami!$B$7:$T$222,G$1,FALSE)</f>
        <v>---</v>
      </c>
      <c r="AX152" s="224" t="str">
        <f>VLOOKUP($B152,[14]Tsunami!$B$7:$T$222,H$1,FALSE)</f>
        <v>---</v>
      </c>
      <c r="AY152" s="227" t="str">
        <f>VLOOKUP($B152,[14]Tsunami!$B$7:$T$222,I$1,FALSE)</f>
        <v>---</v>
      </c>
      <c r="AZ152" s="228" t="str">
        <f>VLOOKUP($B152,[14]Tsunami!$B$7:$T$222,J$1,FALSE)</f>
        <v>---</v>
      </c>
      <c r="BA152" s="224">
        <f>VLOOKUP($B152,[14]Tsunami!$B$7:$T$222,K$1,FALSE)</f>
        <v>0.51</v>
      </c>
      <c r="BB152" s="224">
        <f>VLOOKUP($B152,[14]Tsunami!$B$7:$T$222,L$1,FALSE)</f>
        <v>0</v>
      </c>
      <c r="BC152" s="227">
        <f>VLOOKUP($B152,[14]Tsunami!$B$7:$T$222,M$1,FALSE)</f>
        <v>9.66</v>
      </c>
      <c r="BD152" s="228">
        <f>VLOOKUP($B152,[14]Tsunami!$B$7:$T$222,N$1,FALSE)</f>
        <v>0.01</v>
      </c>
      <c r="BE152" s="224">
        <f>VLOOKUP($B152,[14]Tsunami!$B$7:$T$222,O$1,FALSE)</f>
        <v>48.23</v>
      </c>
      <c r="BF152" s="224">
        <f>VLOOKUP($B152,[14]Tsunami!$B$7:$T$222,P$1,FALSE)</f>
        <v>0.04</v>
      </c>
      <c r="BG152" s="227">
        <f>VLOOKUP($B152,[14]Tsunami!$B$7:$T$222,Q$1,FALSE)</f>
        <v>166.67</v>
      </c>
      <c r="BH152" s="228">
        <f>VLOOKUP($B152,[14]Tsunami!$B$7:$T$222,R$1,FALSE)</f>
        <v>0.13</v>
      </c>
      <c r="BI152" s="224">
        <f>VLOOKUP($B152,[14]Tsunami!$B$7:$T$222,S$1,FALSE)</f>
        <v>271.5</v>
      </c>
      <c r="BJ152" s="229">
        <f>VLOOKUP($B152,[14]Tsunami!$B$7:$T$222,T$1,FALSE)</f>
        <v>0.22</v>
      </c>
      <c r="BK152" s="230">
        <f>IFERROR(VLOOKUP($B152,[14]Flood!$B$7:$T$169,G$1,FALSE),"")</f>
        <v>123.26136690355331</v>
      </c>
      <c r="BL152" s="231">
        <f>IFERROR(VLOOKUP($B152,[14]Flood!$B$7:$T$169,H$1,FALSE),"")</f>
        <v>9.8856630525678946E-2</v>
      </c>
      <c r="BM152" s="232">
        <f>IFERROR(VLOOKUP($B152,[14]Flood!$B$7:$T$169,I$1,FALSE),"")</f>
        <v>229.96642203389831</v>
      </c>
      <c r="BN152" s="233">
        <f>IFERROR(VLOOKUP($B152,[14]Flood!$B$7:$T$169,J$1,FALSE),"")</f>
        <v>0.1844349627739045</v>
      </c>
      <c r="BO152" s="231">
        <f>IFERROR(VLOOKUP($B152,[14]Flood!$B$7:$T$169,K$1,FALSE),"")</f>
        <v>326.03172045342529</v>
      </c>
      <c r="BP152" s="231">
        <f>IFERROR(VLOOKUP($B152,[14]Flood!$B$7:$T$169,L$1,FALSE),"")</f>
        <v>0.26148012258970482</v>
      </c>
      <c r="BQ152" s="232">
        <f>IFERROR(VLOOKUP($B152,[14]Flood!$B$7:$T$169,M$1,FALSE),"")</f>
        <v>449.11875797839821</v>
      </c>
      <c r="BR152" s="233">
        <f>IFERROR(VLOOKUP($B152,[14]Flood!$B$7:$T$169,N$1,FALSE),"")</f>
        <v>0.36019693951927484</v>
      </c>
      <c r="BS152" s="231">
        <f>IFERROR(VLOOKUP($B152,[14]Flood!$B$7:$T$169,O$1,FALSE),"")</f>
        <v>494.75920942687549</v>
      </c>
      <c r="BT152" s="231">
        <f>IFERROR(VLOOKUP($B152,[14]Flood!$B$7:$T$169,P$1,FALSE),"")</f>
        <v>0.39680095713817437</v>
      </c>
      <c r="BU152" s="232">
        <f>IFERROR(VLOOKUP($B152,[14]Flood!$B$7:$T$169,Q$1,FALSE),"")</f>
        <v>566.73282912907882</v>
      </c>
      <c r="BV152" s="233">
        <f>IFERROR(VLOOKUP($B152,[14]Flood!$B$7:$T$169,R$1,FALSE),"")</f>
        <v>0.45452439238178705</v>
      </c>
      <c r="BW152" s="231">
        <f>IFERROR(VLOOKUP($B152,[14]Flood!$B$7:$T$169,S$1,FALSE),"")</f>
        <v>608.73005967259428</v>
      </c>
      <c r="BX152" s="234">
        <f>IFERROR(VLOOKUP($B152,[14]Flood!$B$7:$T$169,T$1,FALSE),"")</f>
        <v>0.48820651685628352</v>
      </c>
    </row>
    <row r="153" spans="1:76" s="119" customFormat="1" ht="14">
      <c r="A153" s="235" t="str">
        <f>'AAL mundo '!A180</f>
        <v>East Asia and the Pacific</v>
      </c>
      <c r="B153" s="236" t="str">
        <f>'AAL mundo '!B180</f>
        <v>PNG</v>
      </c>
      <c r="C153" s="236" t="str">
        <f>'AAL mundo '!C180</f>
        <v>Papua New Guinea</v>
      </c>
      <c r="D153" s="236" t="str">
        <f>'AAL mundo '!D180</f>
        <v>SIDS</v>
      </c>
      <c r="E153" s="237" t="str">
        <f>'AAL mundo '!E180</f>
        <v>Lower middle income</v>
      </c>
      <c r="F153" s="222">
        <f>'AAL mundo '!F180</f>
        <v>47017.9</v>
      </c>
      <c r="G153" s="223">
        <f>VLOOKUP($B153,[14]Earthquake!$B$7:$T$222,G$1,FALSE)</f>
        <v>211.94</v>
      </c>
      <c r="H153" s="224">
        <f>VLOOKUP($B153,[14]Earthquake!$B$7:$T$222,H$1,FALSE)</f>
        <v>0.45</v>
      </c>
      <c r="I153" s="227">
        <f>VLOOKUP($B153,[14]Earthquake!$B$7:$T$222,I$1,FALSE)</f>
        <v>380.3</v>
      </c>
      <c r="J153" s="228">
        <f>VLOOKUP($B153,[14]Earthquake!$B$7:$T$222,J$1,FALSE)</f>
        <v>0.81</v>
      </c>
      <c r="K153" s="224">
        <f>VLOOKUP($B153,[14]Earthquake!$B$7:$T$222,K$1,FALSE)</f>
        <v>556.77</v>
      </c>
      <c r="L153" s="224">
        <f>VLOOKUP($B153,[14]Earthquake!$B$7:$T$222,L$1,FALSE)</f>
        <v>1.18</v>
      </c>
      <c r="M153" s="227">
        <f>VLOOKUP($B153,[14]Earthquake!$B$7:$T$222,M$1,FALSE)</f>
        <v>894.16</v>
      </c>
      <c r="N153" s="228">
        <f>VLOOKUP($B153,[14]Earthquake!$B$7:$T$222,N$1,FALSE)</f>
        <v>1.9</v>
      </c>
      <c r="O153" s="224">
        <f>VLOOKUP($B153,[14]Earthquake!$B$7:$T$222,O$1,FALSE)</f>
        <v>1200.94</v>
      </c>
      <c r="P153" s="224">
        <f>VLOOKUP($B153,[14]Earthquake!$B$7:$T$222,P$1,FALSE)</f>
        <v>2.5499999999999998</v>
      </c>
      <c r="Q153" s="227">
        <f>VLOOKUP($B153,[14]Earthquake!$B$7:$T$222,Q$1,FALSE)</f>
        <v>1579.79</v>
      </c>
      <c r="R153" s="228">
        <f>VLOOKUP($B153,[14]Earthquake!$B$7:$T$222,R$1,FALSE)</f>
        <v>3.36</v>
      </c>
      <c r="S153" s="224">
        <f>VLOOKUP($B153,[14]Earthquake!$B$7:$T$222,S$1,FALSE)</f>
        <v>1807.49</v>
      </c>
      <c r="T153" s="229">
        <f>VLOOKUP($B153,[14]Earthquake!$B$7:$T$222,T$1,FALSE)</f>
        <v>3.84</v>
      </c>
      <c r="U153" s="223">
        <f>VLOOKUP($B153,[14]Wind!$B$7:$T$222,G$1,FALSE)</f>
        <v>5.98</v>
      </c>
      <c r="V153" s="224">
        <f>VLOOKUP($B153,[14]Wind!$B$7:$T$222,H$1,FALSE)</f>
        <v>0.01</v>
      </c>
      <c r="W153" s="227">
        <f>VLOOKUP($B153,[14]Wind!$B$7:$T$222,I$1,FALSE)</f>
        <v>15</v>
      </c>
      <c r="X153" s="228">
        <f>VLOOKUP($B153,[14]Wind!$B$7:$T$222,J$1,FALSE)</f>
        <v>0.03</v>
      </c>
      <c r="Y153" s="224">
        <f>VLOOKUP($B153,[14]Wind!$B$7:$T$222,K$1,FALSE)</f>
        <v>17.420000000000002</v>
      </c>
      <c r="Z153" s="224">
        <f>VLOOKUP($B153,[14]Wind!$B$7:$T$222,L$1,FALSE)</f>
        <v>0.04</v>
      </c>
      <c r="AA153" s="227">
        <f>VLOOKUP($B153,[14]Wind!$B$7:$T$222,M$1,FALSE)</f>
        <v>21.11</v>
      </c>
      <c r="AB153" s="228">
        <f>VLOOKUP($B153,[14]Wind!$B$7:$T$222,N$1,FALSE)</f>
        <v>0.04</v>
      </c>
      <c r="AC153" s="224">
        <f>VLOOKUP($B153,[14]Wind!$B$7:$T$222,O$1,FALSE)</f>
        <v>21.73</v>
      </c>
      <c r="AD153" s="224">
        <f>VLOOKUP($B153,[14]Wind!$B$7:$T$222,P$1,FALSE)</f>
        <v>0.05</v>
      </c>
      <c r="AE153" s="227">
        <f>VLOOKUP($B153,[14]Wind!$B$7:$T$222,Q$1,FALSE)</f>
        <v>22.97</v>
      </c>
      <c r="AF153" s="228">
        <f>VLOOKUP($B153,[14]Wind!$B$7:$T$222,R$1,FALSE)</f>
        <v>0.05</v>
      </c>
      <c r="AG153" s="224">
        <f>VLOOKUP($B153,[14]Wind!$B$7:$T$222,S$1,FALSE)</f>
        <v>24.2</v>
      </c>
      <c r="AH153" s="229">
        <f>VLOOKUP($B153,[14]Wind!$B$7:$T$222,T$1,FALSE)</f>
        <v>0.05</v>
      </c>
      <c r="AI153" s="223">
        <f>VLOOKUP($B153,'[14]Storm Surge'!$B$7:$T$222,G$1,FALSE)</f>
        <v>2.25</v>
      </c>
      <c r="AJ153" s="224">
        <f>VLOOKUP($B153,'[14]Storm Surge'!$B$7:$T$222,H$1,FALSE)</f>
        <v>0</v>
      </c>
      <c r="AK153" s="227">
        <f>VLOOKUP($B153,'[14]Storm Surge'!$B$7:$T$222,I$1,FALSE)</f>
        <v>12.79</v>
      </c>
      <c r="AL153" s="228">
        <f>VLOOKUP($B153,'[14]Storm Surge'!$B$7:$T$222,J$1,FALSE)</f>
        <v>0.03</v>
      </c>
      <c r="AM153" s="224">
        <f>VLOOKUP($B153,'[14]Storm Surge'!$B$7:$T$222,K$1,FALSE)</f>
        <v>16.260000000000002</v>
      </c>
      <c r="AN153" s="224">
        <f>VLOOKUP($B153,'[14]Storm Surge'!$B$7:$T$222,L$1,FALSE)</f>
        <v>0.03</v>
      </c>
      <c r="AO153" s="227">
        <f>VLOOKUP($B153,'[14]Storm Surge'!$B$7:$T$222,M$1,FALSE)</f>
        <v>19.84</v>
      </c>
      <c r="AP153" s="228">
        <f>VLOOKUP($B153,'[14]Storm Surge'!$B$7:$T$222,N$1,FALSE)</f>
        <v>0.04</v>
      </c>
      <c r="AQ153" s="224">
        <f>VLOOKUP($B153,'[14]Storm Surge'!$B$7:$T$222,O$1,FALSE)</f>
        <v>20.13</v>
      </c>
      <c r="AR153" s="224">
        <f>VLOOKUP($B153,'[14]Storm Surge'!$B$7:$T$222,P$1,FALSE)</f>
        <v>0.04</v>
      </c>
      <c r="AS153" s="227">
        <f>VLOOKUP($B153,'[14]Storm Surge'!$B$7:$T$222,Q$1,FALSE)</f>
        <v>20.7</v>
      </c>
      <c r="AT153" s="228">
        <f>VLOOKUP($B153,'[14]Storm Surge'!$B$7:$T$222,R$1,FALSE)</f>
        <v>0.04</v>
      </c>
      <c r="AU153" s="224">
        <f>VLOOKUP($B153,'[14]Storm Surge'!$B$7:$T$222,S$1,FALSE)</f>
        <v>21.27</v>
      </c>
      <c r="AV153" s="229">
        <f>VLOOKUP($B153,'[14]Storm Surge'!$B$7:$T$222,T$1,FALSE)</f>
        <v>0.05</v>
      </c>
      <c r="AW153" s="223">
        <f>VLOOKUP($B153,[14]Tsunami!$B$7:$T$222,G$1,FALSE)</f>
        <v>0.56999999999999995</v>
      </c>
      <c r="AX153" s="224">
        <f>VLOOKUP($B153,[14]Tsunami!$B$7:$T$222,H$1,FALSE)</f>
        <v>0</v>
      </c>
      <c r="AY153" s="227">
        <f>VLOOKUP($B153,[14]Tsunami!$B$7:$T$222,I$1,FALSE)</f>
        <v>3.13</v>
      </c>
      <c r="AZ153" s="228">
        <f>VLOOKUP($B153,[14]Tsunami!$B$7:$T$222,J$1,FALSE)</f>
        <v>0.01</v>
      </c>
      <c r="BA153" s="224">
        <f>VLOOKUP($B153,[14]Tsunami!$B$7:$T$222,K$1,FALSE)</f>
        <v>9.3699999999999992</v>
      </c>
      <c r="BB153" s="224">
        <f>VLOOKUP($B153,[14]Tsunami!$B$7:$T$222,L$1,FALSE)</f>
        <v>0.02</v>
      </c>
      <c r="BC153" s="227">
        <f>VLOOKUP($B153,[14]Tsunami!$B$7:$T$222,M$1,FALSE)</f>
        <v>34.6</v>
      </c>
      <c r="BD153" s="228">
        <f>VLOOKUP($B153,[14]Tsunami!$B$7:$T$222,N$1,FALSE)</f>
        <v>7.0000000000000007E-2</v>
      </c>
      <c r="BE153" s="224">
        <f>VLOOKUP($B153,[14]Tsunami!$B$7:$T$222,O$1,FALSE)</f>
        <v>58.15</v>
      </c>
      <c r="BF153" s="224">
        <f>VLOOKUP($B153,[14]Tsunami!$B$7:$T$222,P$1,FALSE)</f>
        <v>0.12</v>
      </c>
      <c r="BG153" s="227">
        <f>VLOOKUP($B153,[14]Tsunami!$B$7:$T$222,Q$1,FALSE)</f>
        <v>100.72</v>
      </c>
      <c r="BH153" s="228">
        <f>VLOOKUP($B153,[14]Tsunami!$B$7:$T$222,R$1,FALSE)</f>
        <v>0.21</v>
      </c>
      <c r="BI153" s="224">
        <f>VLOOKUP($B153,[14]Tsunami!$B$7:$T$222,S$1,FALSE)</f>
        <v>141.81</v>
      </c>
      <c r="BJ153" s="229">
        <f>VLOOKUP($B153,[14]Tsunami!$B$7:$T$222,T$1,FALSE)</f>
        <v>0.3</v>
      </c>
      <c r="BK153" s="230">
        <f>IFERROR(VLOOKUP($B153,[14]Flood!$B$7:$T$169,G$1,FALSE),"")</f>
        <v>665.80718035563086</v>
      </c>
      <c r="BL153" s="231">
        <f>IFERROR(VLOOKUP($B153,[14]Flood!$B$7:$T$169,H$1,FALSE),"")</f>
        <v>1.4160717096161906</v>
      </c>
      <c r="BM153" s="232">
        <f>IFERROR(VLOOKUP($B153,[14]Flood!$B$7:$T$169,I$1,FALSE),"")</f>
        <v>1168.8484069890264</v>
      </c>
      <c r="BN153" s="233">
        <f>IFERROR(VLOOKUP($B153,[14]Flood!$B$7:$T$169,J$1,FALSE),"")</f>
        <v>2.4859647219229832</v>
      </c>
      <c r="BO153" s="231">
        <f>IFERROR(VLOOKUP($B153,[14]Flood!$B$7:$T$169,K$1,FALSE),"")</f>
        <v>1373.7005696261956</v>
      </c>
      <c r="BP153" s="231">
        <f>IFERROR(VLOOKUP($B153,[14]Flood!$B$7:$T$169,L$1,FALSE),"")</f>
        <v>2.9216544542104086</v>
      </c>
      <c r="BQ153" s="232">
        <f>IFERROR(VLOOKUP($B153,[14]Flood!$B$7:$T$169,M$1,FALSE),"")</f>
        <v>1655.703095718547</v>
      </c>
      <c r="BR153" s="233">
        <f>IFERROR(VLOOKUP($B153,[14]Flood!$B$7:$T$169,N$1,FALSE),"")</f>
        <v>3.521431403185908</v>
      </c>
      <c r="BS153" s="231">
        <f>IFERROR(VLOOKUP($B153,[14]Flood!$B$7:$T$169,O$1,FALSE),"")</f>
        <v>1967.4515745340709</v>
      </c>
      <c r="BT153" s="231">
        <f>IFERROR(VLOOKUP($B153,[14]Flood!$B$7:$T$169,P$1,FALSE),"")</f>
        <v>4.1844735186685726</v>
      </c>
      <c r="BU153" s="232">
        <f>IFERROR(VLOOKUP($B153,[14]Flood!$B$7:$T$169,Q$1,FALSE),"")</f>
        <v>1977.9381387141621</v>
      </c>
      <c r="BV153" s="233">
        <f>IFERROR(VLOOKUP($B153,[14]Flood!$B$7:$T$169,R$1,FALSE),"")</f>
        <v>4.2067768630971649</v>
      </c>
      <c r="BW153" s="231">
        <f>IFERROR(VLOOKUP($B153,[14]Flood!$B$7:$T$169,S$1,FALSE),"")</f>
        <v>1988.4247028942532</v>
      </c>
      <c r="BX153" s="234">
        <f>IFERROR(VLOOKUP($B153,[14]Flood!$B$7:$T$169,T$1,FALSE),"")</f>
        <v>4.2290802075257572</v>
      </c>
    </row>
    <row r="154" spans="1:76" s="119" customFormat="1" ht="14">
      <c r="A154" s="235" t="str">
        <f>'AAL mundo '!A181</f>
        <v>LAC</v>
      </c>
      <c r="B154" s="236" t="str">
        <f>'AAL mundo '!B181</f>
        <v>PRY</v>
      </c>
      <c r="C154" s="236" t="str">
        <f>'AAL mundo '!C181</f>
        <v>Paraguay</v>
      </c>
      <c r="D154" s="236" t="str">
        <f>'AAL mundo '!D181</f>
        <v/>
      </c>
      <c r="E154" s="237" t="str">
        <f>'AAL mundo '!E181</f>
        <v>Lower middle income</v>
      </c>
      <c r="F154" s="222">
        <f>'AAL mundo '!F181</f>
        <v>92568.6</v>
      </c>
      <c r="G154" s="223" t="str">
        <f>VLOOKUP($B154,[14]Earthquake!$B$7:$T$222,G$1,FALSE)</f>
        <v>---</v>
      </c>
      <c r="H154" s="224" t="str">
        <f>VLOOKUP($B154,[14]Earthquake!$B$7:$T$222,H$1,FALSE)</f>
        <v>---</v>
      </c>
      <c r="I154" s="227" t="str">
        <f>VLOOKUP($B154,[14]Earthquake!$B$7:$T$222,I$1,FALSE)</f>
        <v>---</v>
      </c>
      <c r="J154" s="228" t="str">
        <f>VLOOKUP($B154,[14]Earthquake!$B$7:$T$222,J$1,FALSE)</f>
        <v>---</v>
      </c>
      <c r="K154" s="224" t="str">
        <f>VLOOKUP($B154,[14]Earthquake!$B$7:$T$222,K$1,FALSE)</f>
        <v>---</v>
      </c>
      <c r="L154" s="224" t="str">
        <f>VLOOKUP($B154,[14]Earthquake!$B$7:$T$222,L$1,FALSE)</f>
        <v>---</v>
      </c>
      <c r="M154" s="227" t="str">
        <f>VLOOKUP($B154,[14]Earthquake!$B$7:$T$222,M$1,FALSE)</f>
        <v>---</v>
      </c>
      <c r="N154" s="228" t="str">
        <f>VLOOKUP($B154,[14]Earthquake!$B$7:$T$222,N$1,FALSE)</f>
        <v>---</v>
      </c>
      <c r="O154" s="224" t="str">
        <f>VLOOKUP($B154,[14]Earthquake!$B$7:$T$222,O$1,FALSE)</f>
        <v>---</v>
      </c>
      <c r="P154" s="224" t="str">
        <f>VLOOKUP($B154,[14]Earthquake!$B$7:$T$222,P$1,FALSE)</f>
        <v>---</v>
      </c>
      <c r="Q154" s="227" t="str">
        <f>VLOOKUP($B154,[14]Earthquake!$B$7:$T$222,Q$1,FALSE)</f>
        <v>---</v>
      </c>
      <c r="R154" s="228" t="str">
        <f>VLOOKUP($B154,[14]Earthquake!$B$7:$T$222,R$1,FALSE)</f>
        <v>---</v>
      </c>
      <c r="S154" s="224" t="str">
        <f>VLOOKUP($B154,[14]Earthquake!$B$7:$T$222,S$1,FALSE)</f>
        <v>---</v>
      </c>
      <c r="T154" s="229" t="str">
        <f>VLOOKUP($B154,[14]Earthquake!$B$7:$T$222,T$1,FALSE)</f>
        <v>---</v>
      </c>
      <c r="U154" s="223" t="str">
        <f>VLOOKUP($B154,[14]Wind!$B$7:$T$222,G$1,FALSE)</f>
        <v>---</v>
      </c>
      <c r="V154" s="224" t="str">
        <f>VLOOKUP($B154,[14]Wind!$B$7:$T$222,H$1,FALSE)</f>
        <v>---</v>
      </c>
      <c r="W154" s="227" t="str">
        <f>VLOOKUP($B154,[14]Wind!$B$7:$T$222,I$1,FALSE)</f>
        <v>---</v>
      </c>
      <c r="X154" s="228" t="str">
        <f>VLOOKUP($B154,[14]Wind!$B$7:$T$222,J$1,FALSE)</f>
        <v>---</v>
      </c>
      <c r="Y154" s="224" t="str">
        <f>VLOOKUP($B154,[14]Wind!$B$7:$T$222,K$1,FALSE)</f>
        <v>---</v>
      </c>
      <c r="Z154" s="224" t="str">
        <f>VLOOKUP($B154,[14]Wind!$B$7:$T$222,L$1,FALSE)</f>
        <v>---</v>
      </c>
      <c r="AA154" s="227" t="str">
        <f>VLOOKUP($B154,[14]Wind!$B$7:$T$222,M$1,FALSE)</f>
        <v>---</v>
      </c>
      <c r="AB154" s="228" t="str">
        <f>VLOOKUP($B154,[14]Wind!$B$7:$T$222,N$1,FALSE)</f>
        <v>---</v>
      </c>
      <c r="AC154" s="224" t="str">
        <f>VLOOKUP($B154,[14]Wind!$B$7:$T$222,O$1,FALSE)</f>
        <v>---</v>
      </c>
      <c r="AD154" s="224" t="str">
        <f>VLOOKUP($B154,[14]Wind!$B$7:$T$222,P$1,FALSE)</f>
        <v>---</v>
      </c>
      <c r="AE154" s="227" t="str">
        <f>VLOOKUP($B154,[14]Wind!$B$7:$T$222,Q$1,FALSE)</f>
        <v>---</v>
      </c>
      <c r="AF154" s="228" t="str">
        <f>VLOOKUP($B154,[14]Wind!$B$7:$T$222,R$1,FALSE)</f>
        <v>---</v>
      </c>
      <c r="AG154" s="224" t="str">
        <f>VLOOKUP($B154,[14]Wind!$B$7:$T$222,S$1,FALSE)</f>
        <v>---</v>
      </c>
      <c r="AH154" s="229" t="str">
        <f>VLOOKUP($B154,[14]Wind!$B$7:$T$222,T$1,FALSE)</f>
        <v>---</v>
      </c>
      <c r="AI154" s="223" t="str">
        <f>VLOOKUP($B154,'[14]Storm Surge'!$B$7:$T$222,G$1,FALSE)</f>
        <v>---</v>
      </c>
      <c r="AJ154" s="224" t="str">
        <f>VLOOKUP($B154,'[14]Storm Surge'!$B$7:$T$222,H$1,FALSE)</f>
        <v>---</v>
      </c>
      <c r="AK154" s="227" t="str">
        <f>VLOOKUP($B154,'[14]Storm Surge'!$B$7:$T$222,I$1,FALSE)</f>
        <v>---</v>
      </c>
      <c r="AL154" s="228" t="str">
        <f>VLOOKUP($B154,'[14]Storm Surge'!$B$7:$T$222,J$1,FALSE)</f>
        <v>---</v>
      </c>
      <c r="AM154" s="224" t="str">
        <f>VLOOKUP($B154,'[14]Storm Surge'!$B$7:$T$222,K$1,FALSE)</f>
        <v>---</v>
      </c>
      <c r="AN154" s="224" t="str">
        <f>VLOOKUP($B154,'[14]Storm Surge'!$B$7:$T$222,L$1,FALSE)</f>
        <v>---</v>
      </c>
      <c r="AO154" s="227" t="str">
        <f>VLOOKUP($B154,'[14]Storm Surge'!$B$7:$T$222,M$1,FALSE)</f>
        <v>---</v>
      </c>
      <c r="AP154" s="228" t="str">
        <f>VLOOKUP($B154,'[14]Storm Surge'!$B$7:$T$222,N$1,FALSE)</f>
        <v>---</v>
      </c>
      <c r="AQ154" s="224" t="str">
        <f>VLOOKUP($B154,'[14]Storm Surge'!$B$7:$T$222,O$1,FALSE)</f>
        <v>---</v>
      </c>
      <c r="AR154" s="224" t="str">
        <f>VLOOKUP($B154,'[14]Storm Surge'!$B$7:$T$222,P$1,FALSE)</f>
        <v>---</v>
      </c>
      <c r="AS154" s="227" t="str">
        <f>VLOOKUP($B154,'[14]Storm Surge'!$B$7:$T$222,Q$1,FALSE)</f>
        <v>---</v>
      </c>
      <c r="AT154" s="228" t="str">
        <f>VLOOKUP($B154,'[14]Storm Surge'!$B$7:$T$222,R$1,FALSE)</f>
        <v>---</v>
      </c>
      <c r="AU154" s="224" t="str">
        <f>VLOOKUP($B154,'[14]Storm Surge'!$B$7:$T$222,S$1,FALSE)</f>
        <v>---</v>
      </c>
      <c r="AV154" s="229" t="str">
        <f>VLOOKUP($B154,'[14]Storm Surge'!$B$7:$T$222,T$1,FALSE)</f>
        <v>---</v>
      </c>
      <c r="AW154" s="223" t="str">
        <f>VLOOKUP($B154,[14]Tsunami!$B$7:$T$222,G$1,FALSE)</f>
        <v>---</v>
      </c>
      <c r="AX154" s="224" t="str">
        <f>VLOOKUP($B154,[14]Tsunami!$B$7:$T$222,H$1,FALSE)</f>
        <v>---</v>
      </c>
      <c r="AY154" s="227" t="str">
        <f>VLOOKUP($B154,[14]Tsunami!$B$7:$T$222,I$1,FALSE)</f>
        <v>---</v>
      </c>
      <c r="AZ154" s="228" t="str">
        <f>VLOOKUP($B154,[14]Tsunami!$B$7:$T$222,J$1,FALSE)</f>
        <v>---</v>
      </c>
      <c r="BA154" s="224" t="str">
        <f>VLOOKUP($B154,[14]Tsunami!$B$7:$T$222,K$1,FALSE)</f>
        <v>---</v>
      </c>
      <c r="BB154" s="224" t="str">
        <f>VLOOKUP($B154,[14]Tsunami!$B$7:$T$222,L$1,FALSE)</f>
        <v>---</v>
      </c>
      <c r="BC154" s="227" t="str">
        <f>VLOOKUP($B154,[14]Tsunami!$B$7:$T$222,M$1,FALSE)</f>
        <v>---</v>
      </c>
      <c r="BD154" s="228" t="str">
        <f>VLOOKUP($B154,[14]Tsunami!$B$7:$T$222,N$1,FALSE)</f>
        <v>---</v>
      </c>
      <c r="BE154" s="224" t="str">
        <f>VLOOKUP($B154,[14]Tsunami!$B$7:$T$222,O$1,FALSE)</f>
        <v>---</v>
      </c>
      <c r="BF154" s="224" t="str">
        <f>VLOOKUP($B154,[14]Tsunami!$B$7:$T$222,P$1,FALSE)</f>
        <v>---</v>
      </c>
      <c r="BG154" s="227" t="str">
        <f>VLOOKUP($B154,[14]Tsunami!$B$7:$T$222,Q$1,FALSE)</f>
        <v>---</v>
      </c>
      <c r="BH154" s="228" t="str">
        <f>VLOOKUP($B154,[14]Tsunami!$B$7:$T$222,R$1,FALSE)</f>
        <v>---</v>
      </c>
      <c r="BI154" s="224" t="str">
        <f>VLOOKUP($B154,[14]Tsunami!$B$7:$T$222,S$1,FALSE)</f>
        <v>---</v>
      </c>
      <c r="BJ154" s="229" t="str">
        <f>VLOOKUP($B154,[14]Tsunami!$B$7:$T$222,T$1,FALSE)</f>
        <v>---</v>
      </c>
      <c r="BK154" s="230">
        <f>IFERROR(VLOOKUP($B154,[14]Flood!$B$7:$T$169,G$1,FALSE),"")</f>
        <v>354.51826228523771</v>
      </c>
      <c r="BL154" s="231">
        <f>IFERROR(VLOOKUP($B154,[14]Flood!$B$7:$T$169,H$1,FALSE),"")</f>
        <v>0.38297896077637311</v>
      </c>
      <c r="BM154" s="232">
        <f>IFERROR(VLOOKUP($B154,[14]Flood!$B$7:$T$169,I$1,FALSE),"")</f>
        <v>1077.9471999999998</v>
      </c>
      <c r="BN154" s="233">
        <f>IFERROR(VLOOKUP($B154,[14]Flood!$B$7:$T$169,J$1,FALSE),"")</f>
        <v>1.1644847172799413</v>
      </c>
      <c r="BO154" s="231">
        <f>IFERROR(VLOOKUP($B154,[14]Flood!$B$7:$T$169,K$1,FALSE),"")</f>
        <v>1675.3677512953368</v>
      </c>
      <c r="BP154" s="231">
        <f>IFERROR(VLOOKUP($B154,[14]Flood!$B$7:$T$169,L$1,FALSE),"")</f>
        <v>1.8098661439141746</v>
      </c>
      <c r="BQ154" s="232">
        <f>IFERROR(VLOOKUP($B154,[14]Flood!$B$7:$T$169,M$1,FALSE),"")</f>
        <v>2498.8746725860155</v>
      </c>
      <c r="BR154" s="233">
        <f>IFERROR(VLOOKUP($B154,[14]Flood!$B$7:$T$169,N$1,FALSE),"")</f>
        <v>2.6994841367224041</v>
      </c>
      <c r="BS154" s="231">
        <f>IFERROR(VLOOKUP($B154,[14]Flood!$B$7:$T$169,O$1,FALSE),"")</f>
        <v>3745.4874341279797</v>
      </c>
      <c r="BT154" s="231">
        <f>IFERROR(VLOOKUP($B154,[14]Flood!$B$7:$T$169,P$1,FALSE),"")</f>
        <v>4.0461748736914886</v>
      </c>
      <c r="BU154" s="232">
        <f>IFERROR(VLOOKUP($B154,[14]Flood!$B$7:$T$169,Q$1,FALSE),"")</f>
        <v>4367.6516771266797</v>
      </c>
      <c r="BV154" s="233">
        <f>IFERROR(VLOOKUP($B154,[14]Flood!$B$7:$T$169,R$1,FALSE),"")</f>
        <v>4.7182864136723248</v>
      </c>
      <c r="BW154" s="231">
        <f>IFERROR(VLOOKUP($B154,[14]Flood!$B$7:$T$169,S$1,FALSE),"")</f>
        <v>4561.8377380789962</v>
      </c>
      <c r="BX154" s="234">
        <f>IFERROR(VLOOKUP($B154,[14]Flood!$B$7:$T$169,T$1,FALSE),"")</f>
        <v>4.9280617164772886</v>
      </c>
    </row>
    <row r="155" spans="1:76" s="119" customFormat="1" ht="14">
      <c r="A155" s="235" t="str">
        <f>'AAL mundo '!A182</f>
        <v>LAC</v>
      </c>
      <c r="B155" s="236" t="str">
        <f>'AAL mundo '!B182</f>
        <v>PER</v>
      </c>
      <c r="C155" s="236" t="str">
        <f>'AAL mundo '!C182</f>
        <v>Peru</v>
      </c>
      <c r="D155" s="236" t="str">
        <f>'AAL mundo '!D182</f>
        <v/>
      </c>
      <c r="E155" s="237" t="str">
        <f>'AAL mundo '!E182</f>
        <v>Upper middle income</v>
      </c>
      <c r="F155" s="222">
        <f>'AAL mundo '!F182</f>
        <v>692345</v>
      </c>
      <c r="G155" s="223">
        <f>VLOOKUP($B155,[14]Earthquake!$B$7:$T$222,G$1,FALSE)</f>
        <v>7884.97</v>
      </c>
      <c r="H155" s="224">
        <f>VLOOKUP($B155,[14]Earthquake!$B$7:$T$222,H$1,FALSE)</f>
        <v>1.1399999999999999</v>
      </c>
      <c r="I155" s="227">
        <f>VLOOKUP($B155,[14]Earthquake!$B$7:$T$222,I$1,FALSE)</f>
        <v>14505.77</v>
      </c>
      <c r="J155" s="228">
        <f>VLOOKUP($B155,[14]Earthquake!$B$7:$T$222,J$1,FALSE)</f>
        <v>2.1</v>
      </c>
      <c r="K155" s="224">
        <f>VLOOKUP($B155,[14]Earthquake!$B$7:$T$222,K$1,FALSE)</f>
        <v>22323</v>
      </c>
      <c r="L155" s="224">
        <f>VLOOKUP($B155,[14]Earthquake!$B$7:$T$222,L$1,FALSE)</f>
        <v>3.22</v>
      </c>
      <c r="M155" s="227">
        <f>VLOOKUP($B155,[14]Earthquake!$B$7:$T$222,M$1,FALSE)</f>
        <v>37488.31</v>
      </c>
      <c r="N155" s="228">
        <f>VLOOKUP($B155,[14]Earthquake!$B$7:$T$222,N$1,FALSE)</f>
        <v>5.41</v>
      </c>
      <c r="O155" s="224">
        <f>VLOOKUP($B155,[14]Earthquake!$B$7:$T$222,O$1,FALSE)</f>
        <v>52291.24</v>
      </c>
      <c r="P155" s="224">
        <f>VLOOKUP($B155,[14]Earthquake!$B$7:$T$222,P$1,FALSE)</f>
        <v>7.55</v>
      </c>
      <c r="Q155" s="227">
        <f>VLOOKUP($B155,[14]Earthquake!$B$7:$T$222,Q$1,FALSE)</f>
        <v>69341.149999999994</v>
      </c>
      <c r="R155" s="228">
        <f>VLOOKUP($B155,[14]Earthquake!$B$7:$T$222,R$1,FALSE)</f>
        <v>10.02</v>
      </c>
      <c r="S155" s="224">
        <f>VLOOKUP($B155,[14]Earthquake!$B$7:$T$222,S$1,FALSE)</f>
        <v>80726.820000000007</v>
      </c>
      <c r="T155" s="229">
        <f>VLOOKUP($B155,[14]Earthquake!$B$7:$T$222,T$1,FALSE)</f>
        <v>11.66</v>
      </c>
      <c r="U155" s="223" t="str">
        <f>VLOOKUP($B155,[14]Wind!$B$7:$T$222,G$1,FALSE)</f>
        <v>---</v>
      </c>
      <c r="V155" s="224" t="str">
        <f>VLOOKUP($B155,[14]Wind!$B$7:$T$222,H$1,FALSE)</f>
        <v>---</v>
      </c>
      <c r="W155" s="227" t="str">
        <f>VLOOKUP($B155,[14]Wind!$B$7:$T$222,I$1,FALSE)</f>
        <v>---</v>
      </c>
      <c r="X155" s="228" t="str">
        <f>VLOOKUP($B155,[14]Wind!$B$7:$T$222,J$1,FALSE)</f>
        <v>---</v>
      </c>
      <c r="Y155" s="224" t="str">
        <f>VLOOKUP($B155,[14]Wind!$B$7:$T$222,K$1,FALSE)</f>
        <v>---</v>
      </c>
      <c r="Z155" s="224" t="str">
        <f>VLOOKUP($B155,[14]Wind!$B$7:$T$222,L$1,FALSE)</f>
        <v>---</v>
      </c>
      <c r="AA155" s="227" t="str">
        <f>VLOOKUP($B155,[14]Wind!$B$7:$T$222,M$1,FALSE)</f>
        <v>---</v>
      </c>
      <c r="AB155" s="228" t="str">
        <f>VLOOKUP($B155,[14]Wind!$B$7:$T$222,N$1,FALSE)</f>
        <v>---</v>
      </c>
      <c r="AC155" s="224" t="str">
        <f>VLOOKUP($B155,[14]Wind!$B$7:$T$222,O$1,FALSE)</f>
        <v>---</v>
      </c>
      <c r="AD155" s="224" t="str">
        <f>VLOOKUP($B155,[14]Wind!$B$7:$T$222,P$1,FALSE)</f>
        <v>---</v>
      </c>
      <c r="AE155" s="227" t="str">
        <f>VLOOKUP($B155,[14]Wind!$B$7:$T$222,Q$1,FALSE)</f>
        <v>---</v>
      </c>
      <c r="AF155" s="228" t="str">
        <f>VLOOKUP($B155,[14]Wind!$B$7:$T$222,R$1,FALSE)</f>
        <v>---</v>
      </c>
      <c r="AG155" s="224" t="str">
        <f>VLOOKUP($B155,[14]Wind!$B$7:$T$222,S$1,FALSE)</f>
        <v>---</v>
      </c>
      <c r="AH155" s="229" t="str">
        <f>VLOOKUP($B155,[14]Wind!$B$7:$T$222,T$1,FALSE)</f>
        <v>---</v>
      </c>
      <c r="AI155" s="223" t="str">
        <f>VLOOKUP($B155,'[14]Storm Surge'!$B$7:$T$222,G$1,FALSE)</f>
        <v>---</v>
      </c>
      <c r="AJ155" s="224" t="str">
        <f>VLOOKUP($B155,'[14]Storm Surge'!$B$7:$T$222,H$1,FALSE)</f>
        <v>---</v>
      </c>
      <c r="AK155" s="227" t="str">
        <f>VLOOKUP($B155,'[14]Storm Surge'!$B$7:$T$222,I$1,FALSE)</f>
        <v>---</v>
      </c>
      <c r="AL155" s="228" t="str">
        <f>VLOOKUP($B155,'[14]Storm Surge'!$B$7:$T$222,J$1,FALSE)</f>
        <v>---</v>
      </c>
      <c r="AM155" s="224" t="str">
        <f>VLOOKUP($B155,'[14]Storm Surge'!$B$7:$T$222,K$1,FALSE)</f>
        <v>---</v>
      </c>
      <c r="AN155" s="224" t="str">
        <f>VLOOKUP($B155,'[14]Storm Surge'!$B$7:$T$222,L$1,FALSE)</f>
        <v>---</v>
      </c>
      <c r="AO155" s="227" t="str">
        <f>VLOOKUP($B155,'[14]Storm Surge'!$B$7:$T$222,M$1,FALSE)</f>
        <v>---</v>
      </c>
      <c r="AP155" s="228" t="str">
        <f>VLOOKUP($B155,'[14]Storm Surge'!$B$7:$T$222,N$1,FALSE)</f>
        <v>---</v>
      </c>
      <c r="AQ155" s="224" t="str">
        <f>VLOOKUP($B155,'[14]Storm Surge'!$B$7:$T$222,O$1,FALSE)</f>
        <v>---</v>
      </c>
      <c r="AR155" s="224" t="str">
        <f>VLOOKUP($B155,'[14]Storm Surge'!$B$7:$T$222,P$1,FALSE)</f>
        <v>---</v>
      </c>
      <c r="AS155" s="227" t="str">
        <f>VLOOKUP($B155,'[14]Storm Surge'!$B$7:$T$222,Q$1,FALSE)</f>
        <v>---</v>
      </c>
      <c r="AT155" s="228" t="str">
        <f>VLOOKUP($B155,'[14]Storm Surge'!$B$7:$T$222,R$1,FALSE)</f>
        <v>---</v>
      </c>
      <c r="AU155" s="224" t="str">
        <f>VLOOKUP($B155,'[14]Storm Surge'!$B$7:$T$222,S$1,FALSE)</f>
        <v>---</v>
      </c>
      <c r="AV155" s="229" t="str">
        <f>VLOOKUP($B155,'[14]Storm Surge'!$B$7:$T$222,T$1,FALSE)</f>
        <v>---</v>
      </c>
      <c r="AW155" s="223" t="str">
        <f>VLOOKUP($B155,[14]Tsunami!$B$7:$T$222,G$1,FALSE)</f>
        <v>---</v>
      </c>
      <c r="AX155" s="224" t="str">
        <f>VLOOKUP($B155,[14]Tsunami!$B$7:$T$222,H$1,FALSE)</f>
        <v>---</v>
      </c>
      <c r="AY155" s="227" t="str">
        <f>VLOOKUP($B155,[14]Tsunami!$B$7:$T$222,I$1,FALSE)</f>
        <v>---</v>
      </c>
      <c r="AZ155" s="228" t="str">
        <f>VLOOKUP($B155,[14]Tsunami!$B$7:$T$222,J$1,FALSE)</f>
        <v>---</v>
      </c>
      <c r="BA155" s="224">
        <f>VLOOKUP($B155,[14]Tsunami!$B$7:$T$222,K$1,FALSE)</f>
        <v>10.78</v>
      </c>
      <c r="BB155" s="224">
        <f>VLOOKUP($B155,[14]Tsunami!$B$7:$T$222,L$1,FALSE)</f>
        <v>0</v>
      </c>
      <c r="BC155" s="227">
        <f>VLOOKUP($B155,[14]Tsunami!$B$7:$T$222,M$1,FALSE)</f>
        <v>113.54</v>
      </c>
      <c r="BD155" s="228">
        <f>VLOOKUP($B155,[14]Tsunami!$B$7:$T$222,N$1,FALSE)</f>
        <v>0.02</v>
      </c>
      <c r="BE155" s="224">
        <f>VLOOKUP($B155,[14]Tsunami!$B$7:$T$222,O$1,FALSE)</f>
        <v>336.5</v>
      </c>
      <c r="BF155" s="224">
        <f>VLOOKUP($B155,[14]Tsunami!$B$7:$T$222,P$1,FALSE)</f>
        <v>0.05</v>
      </c>
      <c r="BG155" s="227">
        <f>VLOOKUP($B155,[14]Tsunami!$B$7:$T$222,Q$1,FALSE)</f>
        <v>1011.47</v>
      </c>
      <c r="BH155" s="228">
        <f>VLOOKUP($B155,[14]Tsunami!$B$7:$T$222,R$1,FALSE)</f>
        <v>0.15</v>
      </c>
      <c r="BI155" s="224">
        <f>VLOOKUP($B155,[14]Tsunami!$B$7:$T$222,S$1,FALSE)</f>
        <v>1954.78</v>
      </c>
      <c r="BJ155" s="229">
        <f>VLOOKUP($B155,[14]Tsunami!$B$7:$T$222,T$1,FALSE)</f>
        <v>0.28000000000000003</v>
      </c>
      <c r="BK155" s="230">
        <f>IFERROR(VLOOKUP($B155,[14]Flood!$B$7:$T$169,G$1,FALSE),"")</f>
        <v>2079.090909090909</v>
      </c>
      <c r="BL155" s="231">
        <f>IFERROR(VLOOKUP($B155,[14]Flood!$B$7:$T$169,H$1,FALSE),"")</f>
        <v>0.30029694864423212</v>
      </c>
      <c r="BM155" s="232">
        <f>IFERROR(VLOOKUP($B155,[14]Flood!$B$7:$T$169,I$1,FALSE),"")</f>
        <v>3788.4619035846722</v>
      </c>
      <c r="BN155" s="233">
        <f>IFERROR(VLOOKUP($B155,[14]Flood!$B$7:$T$169,J$1,FALSE),"")</f>
        <v>0.54719278735091204</v>
      </c>
      <c r="BO155" s="231">
        <f>IFERROR(VLOOKUP($B155,[14]Flood!$B$7:$T$169,K$1,FALSE),"")</f>
        <v>5410.6582154795578</v>
      </c>
      <c r="BP155" s="231">
        <f>IFERROR(VLOOKUP($B155,[14]Flood!$B$7:$T$169,L$1,FALSE),"")</f>
        <v>0.7814974059868357</v>
      </c>
      <c r="BQ155" s="232">
        <f>IFERROR(VLOOKUP($B155,[14]Flood!$B$7:$T$169,M$1,FALSE),"")</f>
        <v>9202.6451063753575</v>
      </c>
      <c r="BR155" s="233">
        <f>IFERROR(VLOOKUP($B155,[14]Flood!$B$7:$T$169,N$1,FALSE),"")</f>
        <v>1.3291993307347287</v>
      </c>
      <c r="BS155" s="231">
        <f>IFERROR(VLOOKUP($B155,[14]Flood!$B$7:$T$169,O$1,FALSE),"")</f>
        <v>12108.38618581907</v>
      </c>
      <c r="BT155" s="231">
        <f>IFERROR(VLOOKUP($B155,[14]Flood!$B$7:$T$169,P$1,FALSE),"")</f>
        <v>1.7488948697281081</v>
      </c>
      <c r="BU155" s="232">
        <f>IFERROR(VLOOKUP($B155,[14]Flood!$B$7:$T$169,Q$1,FALSE),"")</f>
        <v>15940.718109820486</v>
      </c>
      <c r="BV155" s="233">
        <f>IFERROR(VLOOKUP($B155,[14]Flood!$B$7:$T$169,R$1,FALSE),"")</f>
        <v>2.3024240963422118</v>
      </c>
      <c r="BW155" s="231">
        <f>IFERROR(VLOOKUP($B155,[14]Flood!$B$7:$T$169,S$1,FALSE),"")</f>
        <v>18228.96088825215</v>
      </c>
      <c r="BX155" s="234">
        <f>IFERROR(VLOOKUP($B155,[14]Flood!$B$7:$T$169,T$1,FALSE),"")</f>
        <v>2.6329302426177916</v>
      </c>
    </row>
    <row r="156" spans="1:76" s="119" customFormat="1" ht="14">
      <c r="A156" s="235" t="str">
        <f>'AAL mundo '!A183</f>
        <v>East Asia and the Pacific</v>
      </c>
      <c r="B156" s="236" t="str">
        <f>'AAL mundo '!B183</f>
        <v>PHL</v>
      </c>
      <c r="C156" s="236" t="str">
        <f>'AAL mundo '!C183</f>
        <v>Philippines</v>
      </c>
      <c r="D156" s="236" t="str">
        <f>'AAL mundo '!D183</f>
        <v/>
      </c>
      <c r="E156" s="237" t="str">
        <f>'AAL mundo '!E183</f>
        <v>Lower middle income</v>
      </c>
      <c r="F156" s="222">
        <f>'AAL mundo '!F183</f>
        <v>566949</v>
      </c>
      <c r="G156" s="223">
        <f>VLOOKUP($B156,[14]Earthquake!$B$7:$T$222,G$1,FALSE)</f>
        <v>2472.7800000000002</v>
      </c>
      <c r="H156" s="224">
        <f>VLOOKUP($B156,[14]Earthquake!$B$7:$T$222,H$1,FALSE)</f>
        <v>0.44</v>
      </c>
      <c r="I156" s="227">
        <f>VLOOKUP($B156,[14]Earthquake!$B$7:$T$222,I$1,FALSE)</f>
        <v>4926.74</v>
      </c>
      <c r="J156" s="228">
        <f>VLOOKUP($B156,[14]Earthquake!$B$7:$T$222,J$1,FALSE)</f>
        <v>0.87</v>
      </c>
      <c r="K156" s="224">
        <f>VLOOKUP($B156,[14]Earthquake!$B$7:$T$222,K$1,FALSE)</f>
        <v>7671.05</v>
      </c>
      <c r="L156" s="224">
        <f>VLOOKUP($B156,[14]Earthquake!$B$7:$T$222,L$1,FALSE)</f>
        <v>1.35</v>
      </c>
      <c r="M156" s="227">
        <f>VLOOKUP($B156,[14]Earthquake!$B$7:$T$222,M$1,FALSE)</f>
        <v>12925.88</v>
      </c>
      <c r="N156" s="228">
        <f>VLOOKUP($B156,[14]Earthquake!$B$7:$T$222,N$1,FALSE)</f>
        <v>2.2799999999999998</v>
      </c>
      <c r="O156" s="224">
        <f>VLOOKUP($B156,[14]Earthquake!$B$7:$T$222,O$1,FALSE)</f>
        <v>19062.02</v>
      </c>
      <c r="P156" s="224">
        <f>VLOOKUP($B156,[14]Earthquake!$B$7:$T$222,P$1,FALSE)</f>
        <v>3.36</v>
      </c>
      <c r="Q156" s="227">
        <f>VLOOKUP($B156,[14]Earthquake!$B$7:$T$222,Q$1,FALSE)</f>
        <v>27735.79</v>
      </c>
      <c r="R156" s="228">
        <f>VLOOKUP($B156,[14]Earthquake!$B$7:$T$222,R$1,FALSE)</f>
        <v>4.8899999999999997</v>
      </c>
      <c r="S156" s="224">
        <f>VLOOKUP($B156,[14]Earthquake!$B$7:$T$222,S$1,FALSE)</f>
        <v>33693.25</v>
      </c>
      <c r="T156" s="229">
        <f>VLOOKUP($B156,[14]Earthquake!$B$7:$T$222,T$1,FALSE)</f>
        <v>5.94</v>
      </c>
      <c r="U156" s="223">
        <f>VLOOKUP($B156,[14]Wind!$B$7:$T$222,G$1,FALSE)</f>
        <v>13456.31</v>
      </c>
      <c r="V156" s="224">
        <f>VLOOKUP($B156,[14]Wind!$B$7:$T$222,H$1,FALSE)</f>
        <v>2.37</v>
      </c>
      <c r="W156" s="227">
        <f>VLOOKUP($B156,[14]Wind!$B$7:$T$222,I$1,FALSE)</f>
        <v>18350.419999999998</v>
      </c>
      <c r="X156" s="228">
        <f>VLOOKUP($B156,[14]Wind!$B$7:$T$222,J$1,FALSE)</f>
        <v>3.24</v>
      </c>
      <c r="Y156" s="224">
        <f>VLOOKUP($B156,[14]Wind!$B$7:$T$222,K$1,FALSE)</f>
        <v>21890.05</v>
      </c>
      <c r="Z156" s="224">
        <f>VLOOKUP($B156,[14]Wind!$B$7:$T$222,L$1,FALSE)</f>
        <v>3.86</v>
      </c>
      <c r="AA156" s="227">
        <f>VLOOKUP($B156,[14]Wind!$B$7:$T$222,M$1,FALSE)</f>
        <v>26833.42</v>
      </c>
      <c r="AB156" s="228">
        <f>VLOOKUP($B156,[14]Wind!$B$7:$T$222,N$1,FALSE)</f>
        <v>4.7300000000000004</v>
      </c>
      <c r="AC156" s="224">
        <f>VLOOKUP($B156,[14]Wind!$B$7:$T$222,O$1,FALSE)</f>
        <v>29207.14</v>
      </c>
      <c r="AD156" s="224">
        <f>VLOOKUP($B156,[14]Wind!$B$7:$T$222,P$1,FALSE)</f>
        <v>5.15</v>
      </c>
      <c r="AE156" s="227">
        <f>VLOOKUP($B156,[14]Wind!$B$7:$T$222,Q$1,FALSE)</f>
        <v>32395.48</v>
      </c>
      <c r="AF156" s="228">
        <f>VLOOKUP($B156,[14]Wind!$B$7:$T$222,R$1,FALSE)</f>
        <v>5.71</v>
      </c>
      <c r="AG156" s="224">
        <f>VLOOKUP($B156,[14]Wind!$B$7:$T$222,S$1,FALSE)</f>
        <v>35583.82</v>
      </c>
      <c r="AH156" s="229">
        <f>VLOOKUP($B156,[14]Wind!$B$7:$T$222,T$1,FALSE)</f>
        <v>6.28</v>
      </c>
      <c r="AI156" s="223">
        <f>VLOOKUP($B156,'[14]Storm Surge'!$B$7:$T$222,G$1,FALSE)</f>
        <v>2485.84</v>
      </c>
      <c r="AJ156" s="224">
        <f>VLOOKUP($B156,'[14]Storm Surge'!$B$7:$T$222,H$1,FALSE)</f>
        <v>0.44</v>
      </c>
      <c r="AK156" s="227">
        <f>VLOOKUP($B156,'[14]Storm Surge'!$B$7:$T$222,I$1,FALSE)</f>
        <v>3118.53</v>
      </c>
      <c r="AL156" s="228">
        <f>VLOOKUP($B156,'[14]Storm Surge'!$B$7:$T$222,J$1,FALSE)</f>
        <v>0.55000000000000004</v>
      </c>
      <c r="AM156" s="224">
        <f>VLOOKUP($B156,'[14]Storm Surge'!$B$7:$T$222,K$1,FALSE)</f>
        <v>3827.86</v>
      </c>
      <c r="AN156" s="224">
        <f>VLOOKUP($B156,'[14]Storm Surge'!$B$7:$T$222,L$1,FALSE)</f>
        <v>0.68</v>
      </c>
      <c r="AO156" s="227">
        <f>VLOOKUP($B156,'[14]Storm Surge'!$B$7:$T$222,M$1,FALSE)</f>
        <v>4008.12</v>
      </c>
      <c r="AP156" s="228">
        <f>VLOOKUP($B156,'[14]Storm Surge'!$B$7:$T$222,N$1,FALSE)</f>
        <v>0.71</v>
      </c>
      <c r="AQ156" s="224">
        <f>VLOOKUP($B156,'[14]Storm Surge'!$B$7:$T$222,O$1,FALSE)</f>
        <v>4308.5600000000004</v>
      </c>
      <c r="AR156" s="224">
        <f>VLOOKUP($B156,'[14]Storm Surge'!$B$7:$T$222,P$1,FALSE)</f>
        <v>0.76</v>
      </c>
      <c r="AS156" s="227">
        <f>VLOOKUP($B156,'[14]Storm Surge'!$B$7:$T$222,Q$1,FALSE)</f>
        <v>4909.43</v>
      </c>
      <c r="AT156" s="228">
        <f>VLOOKUP($B156,'[14]Storm Surge'!$B$7:$T$222,R$1,FALSE)</f>
        <v>0.87</v>
      </c>
      <c r="AU156" s="224">
        <f>VLOOKUP($B156,'[14]Storm Surge'!$B$7:$T$222,S$1,FALSE)</f>
        <v>5040.6000000000004</v>
      </c>
      <c r="AV156" s="229">
        <f>VLOOKUP($B156,'[14]Storm Surge'!$B$7:$T$222,T$1,FALSE)</f>
        <v>0.89</v>
      </c>
      <c r="AW156" s="223">
        <f>VLOOKUP($B156,[14]Tsunami!$B$7:$T$222,G$1,FALSE)</f>
        <v>46.77</v>
      </c>
      <c r="AX156" s="224">
        <f>VLOOKUP($B156,[14]Tsunami!$B$7:$T$222,H$1,FALSE)</f>
        <v>0.01</v>
      </c>
      <c r="AY156" s="227">
        <f>VLOOKUP($B156,[14]Tsunami!$B$7:$T$222,I$1,FALSE)</f>
        <v>112.12</v>
      </c>
      <c r="AZ156" s="228">
        <f>VLOOKUP($B156,[14]Tsunami!$B$7:$T$222,J$1,FALSE)</f>
        <v>0.02</v>
      </c>
      <c r="BA156" s="224">
        <f>VLOOKUP($B156,[14]Tsunami!$B$7:$T$222,K$1,FALSE)</f>
        <v>304.05</v>
      </c>
      <c r="BB156" s="224">
        <f>VLOOKUP($B156,[14]Tsunami!$B$7:$T$222,L$1,FALSE)</f>
        <v>0.05</v>
      </c>
      <c r="BC156" s="227">
        <f>VLOOKUP($B156,[14]Tsunami!$B$7:$T$222,M$1,FALSE)</f>
        <v>1486.56</v>
      </c>
      <c r="BD156" s="228">
        <f>VLOOKUP($B156,[14]Tsunami!$B$7:$T$222,N$1,FALSE)</f>
        <v>0.26</v>
      </c>
      <c r="BE156" s="224">
        <f>VLOOKUP($B156,[14]Tsunami!$B$7:$T$222,O$1,FALSE)</f>
        <v>3058.34</v>
      </c>
      <c r="BF156" s="224">
        <f>VLOOKUP($B156,[14]Tsunami!$B$7:$T$222,P$1,FALSE)</f>
        <v>0.54</v>
      </c>
      <c r="BG156" s="227">
        <f>VLOOKUP($B156,[14]Tsunami!$B$7:$T$222,Q$1,FALSE)</f>
        <v>5650.38</v>
      </c>
      <c r="BH156" s="228">
        <f>VLOOKUP($B156,[14]Tsunami!$B$7:$T$222,R$1,FALSE)</f>
        <v>1</v>
      </c>
      <c r="BI156" s="224">
        <f>VLOOKUP($B156,[14]Tsunami!$B$7:$T$222,S$1,FALSE)</f>
        <v>8916.9599999999991</v>
      </c>
      <c r="BJ156" s="229">
        <f>VLOOKUP($B156,[14]Tsunami!$B$7:$T$222,T$1,FALSE)</f>
        <v>1.57</v>
      </c>
      <c r="BK156" s="230">
        <f>IFERROR(VLOOKUP($B156,[14]Flood!$B$7:$T$169,G$1,FALSE),"")</f>
        <v>1698.1140300065231</v>
      </c>
      <c r="BL156" s="231">
        <f>IFERROR(VLOOKUP($B156,[14]Flood!$B$7:$T$169,H$1,FALSE),"")</f>
        <v>0.29951795135127202</v>
      </c>
      <c r="BM156" s="232">
        <f>IFERROR(VLOOKUP($B156,[14]Flood!$B$7:$T$169,I$1,FALSE),"")</f>
        <v>3701.9037593984963</v>
      </c>
      <c r="BN156" s="233">
        <f>IFERROR(VLOOKUP($B156,[14]Flood!$B$7:$T$169,J$1,FALSE),"")</f>
        <v>0.6529518103742129</v>
      </c>
      <c r="BO156" s="231">
        <f>IFERROR(VLOOKUP($B156,[14]Flood!$B$7:$T$169,K$1,FALSE),"")</f>
        <v>6277.5094793814433</v>
      </c>
      <c r="BP156" s="231">
        <f>IFERROR(VLOOKUP($B156,[14]Flood!$B$7:$T$169,L$1,FALSE),"")</f>
        <v>1.1072441223781051</v>
      </c>
      <c r="BQ156" s="232">
        <f>IFERROR(VLOOKUP($B156,[14]Flood!$B$7:$T$169,M$1,FALSE),"")</f>
        <v>27485.059760580574</v>
      </c>
      <c r="BR156" s="233">
        <f>IFERROR(VLOOKUP($B156,[14]Flood!$B$7:$T$169,N$1,FALSE),"")</f>
        <v>4.8478892740935384</v>
      </c>
      <c r="BS156" s="231">
        <f>IFERROR(VLOOKUP($B156,[14]Flood!$B$7:$T$169,O$1,FALSE),"")</f>
        <v>30652.639868421051</v>
      </c>
      <c r="BT156" s="231">
        <f>IFERROR(VLOOKUP($B156,[14]Flood!$B$7:$T$169,P$1,FALSE),"")</f>
        <v>5.4065956317801156</v>
      </c>
      <c r="BU156" s="232">
        <f>IFERROR(VLOOKUP($B156,[14]Flood!$B$7:$T$169,Q$1,FALSE),"")</f>
        <v>36042.811716789009</v>
      </c>
      <c r="BV156" s="233">
        <f>IFERROR(VLOOKUP($B156,[14]Flood!$B$7:$T$169,R$1,FALSE),"")</f>
        <v>6.3573287397612503</v>
      </c>
      <c r="BW156" s="231">
        <f>IFERROR(VLOOKUP($B156,[14]Flood!$B$7:$T$169,S$1,FALSE),"")</f>
        <v>38185.051105848921</v>
      </c>
      <c r="BX156" s="234">
        <f>IFERROR(VLOOKUP($B156,[14]Flood!$B$7:$T$169,T$1,FALSE),"")</f>
        <v>6.7351827246981504</v>
      </c>
    </row>
    <row r="157" spans="1:76" s="119" customFormat="1" ht="14">
      <c r="A157" s="235" t="str">
        <f>'AAL mundo '!A184</f>
        <v>Europe and Central Asia</v>
      </c>
      <c r="B157" s="236" t="str">
        <f>'AAL mundo '!B184</f>
        <v>POL</v>
      </c>
      <c r="C157" s="236" t="str">
        <f>'AAL mundo '!C184</f>
        <v>Poland</v>
      </c>
      <c r="D157" s="236" t="str">
        <f>'AAL mundo '!D184</f>
        <v/>
      </c>
      <c r="E157" s="237" t="str">
        <f>'AAL mundo '!E184</f>
        <v>High income: OECD</v>
      </c>
      <c r="F157" s="222">
        <f>'AAL mundo '!F184</f>
        <v>1614720</v>
      </c>
      <c r="G157" s="223">
        <f>VLOOKUP($B157,[14]Earthquake!$B$7:$T$222,G$1,FALSE)</f>
        <v>695.97</v>
      </c>
      <c r="H157" s="224">
        <f>VLOOKUP($B157,[14]Earthquake!$B$7:$T$222,H$1,FALSE)</f>
        <v>0.04</v>
      </c>
      <c r="I157" s="227">
        <f>VLOOKUP($B157,[14]Earthquake!$B$7:$T$222,I$1,FALSE)</f>
        <v>1424.76</v>
      </c>
      <c r="J157" s="228">
        <f>VLOOKUP($B157,[14]Earthquake!$B$7:$T$222,J$1,FALSE)</f>
        <v>0.09</v>
      </c>
      <c r="K157" s="224">
        <f>VLOOKUP($B157,[14]Earthquake!$B$7:$T$222,K$1,FALSE)</f>
        <v>2432.29</v>
      </c>
      <c r="L157" s="224">
        <f>VLOOKUP($B157,[14]Earthquake!$B$7:$T$222,L$1,FALSE)</f>
        <v>0.15</v>
      </c>
      <c r="M157" s="227">
        <f>VLOOKUP($B157,[14]Earthquake!$B$7:$T$222,M$1,FALSE)</f>
        <v>4773.22</v>
      </c>
      <c r="N157" s="228">
        <f>VLOOKUP($B157,[14]Earthquake!$B$7:$T$222,N$1,FALSE)</f>
        <v>0.3</v>
      </c>
      <c r="O157" s="224">
        <f>VLOOKUP($B157,[14]Earthquake!$B$7:$T$222,O$1,FALSE)</f>
        <v>7684.18</v>
      </c>
      <c r="P157" s="224">
        <f>VLOOKUP($B157,[14]Earthquake!$B$7:$T$222,P$1,FALSE)</f>
        <v>0.48</v>
      </c>
      <c r="Q157" s="227">
        <f>VLOOKUP($B157,[14]Earthquake!$B$7:$T$222,Q$1,FALSE)</f>
        <v>11923.09</v>
      </c>
      <c r="R157" s="228">
        <f>VLOOKUP($B157,[14]Earthquake!$B$7:$T$222,R$1,FALSE)</f>
        <v>0.74</v>
      </c>
      <c r="S157" s="224">
        <f>VLOOKUP($B157,[14]Earthquake!$B$7:$T$222,S$1,FALSE)</f>
        <v>15105.08</v>
      </c>
      <c r="T157" s="229">
        <f>VLOOKUP($B157,[14]Earthquake!$B$7:$T$222,T$1,FALSE)</f>
        <v>0.94</v>
      </c>
      <c r="U157" s="223" t="str">
        <f>VLOOKUP($B157,[14]Wind!$B$7:$T$222,G$1,FALSE)</f>
        <v>---</v>
      </c>
      <c r="V157" s="224" t="str">
        <f>VLOOKUP($B157,[14]Wind!$B$7:$T$222,H$1,FALSE)</f>
        <v>---</v>
      </c>
      <c r="W157" s="227" t="str">
        <f>VLOOKUP($B157,[14]Wind!$B$7:$T$222,I$1,FALSE)</f>
        <v>---</v>
      </c>
      <c r="X157" s="228" t="str">
        <f>VLOOKUP($B157,[14]Wind!$B$7:$T$222,J$1,FALSE)</f>
        <v>---</v>
      </c>
      <c r="Y157" s="224" t="str">
        <f>VLOOKUP($B157,[14]Wind!$B$7:$T$222,K$1,FALSE)</f>
        <v>---</v>
      </c>
      <c r="Z157" s="224" t="str">
        <f>VLOOKUP($B157,[14]Wind!$B$7:$T$222,L$1,FALSE)</f>
        <v>---</v>
      </c>
      <c r="AA157" s="227" t="str">
        <f>VLOOKUP($B157,[14]Wind!$B$7:$T$222,M$1,FALSE)</f>
        <v>---</v>
      </c>
      <c r="AB157" s="228" t="str">
        <f>VLOOKUP($B157,[14]Wind!$B$7:$T$222,N$1,FALSE)</f>
        <v>---</v>
      </c>
      <c r="AC157" s="224" t="str">
        <f>VLOOKUP($B157,[14]Wind!$B$7:$T$222,O$1,FALSE)</f>
        <v>---</v>
      </c>
      <c r="AD157" s="224" t="str">
        <f>VLOOKUP($B157,[14]Wind!$B$7:$T$222,P$1,FALSE)</f>
        <v>---</v>
      </c>
      <c r="AE157" s="227" t="str">
        <f>VLOOKUP($B157,[14]Wind!$B$7:$T$222,Q$1,FALSE)</f>
        <v>---</v>
      </c>
      <c r="AF157" s="228" t="str">
        <f>VLOOKUP($B157,[14]Wind!$B$7:$T$222,R$1,FALSE)</f>
        <v>---</v>
      </c>
      <c r="AG157" s="224" t="str">
        <f>VLOOKUP($B157,[14]Wind!$B$7:$T$222,S$1,FALSE)</f>
        <v>---</v>
      </c>
      <c r="AH157" s="229" t="str">
        <f>VLOOKUP($B157,[14]Wind!$B$7:$T$222,T$1,FALSE)</f>
        <v>---</v>
      </c>
      <c r="AI157" s="223" t="str">
        <f>VLOOKUP($B157,'[14]Storm Surge'!$B$7:$T$222,G$1,FALSE)</f>
        <v>---</v>
      </c>
      <c r="AJ157" s="224" t="str">
        <f>VLOOKUP($B157,'[14]Storm Surge'!$B$7:$T$222,H$1,FALSE)</f>
        <v>---</v>
      </c>
      <c r="AK157" s="227" t="str">
        <f>VLOOKUP($B157,'[14]Storm Surge'!$B$7:$T$222,I$1,FALSE)</f>
        <v>---</v>
      </c>
      <c r="AL157" s="228" t="str">
        <f>VLOOKUP($B157,'[14]Storm Surge'!$B$7:$T$222,J$1,FALSE)</f>
        <v>---</v>
      </c>
      <c r="AM157" s="224" t="str">
        <f>VLOOKUP($B157,'[14]Storm Surge'!$B$7:$T$222,K$1,FALSE)</f>
        <v>---</v>
      </c>
      <c r="AN157" s="224" t="str">
        <f>VLOOKUP($B157,'[14]Storm Surge'!$B$7:$T$222,L$1,FALSE)</f>
        <v>---</v>
      </c>
      <c r="AO157" s="227" t="str">
        <f>VLOOKUP($B157,'[14]Storm Surge'!$B$7:$T$222,M$1,FALSE)</f>
        <v>---</v>
      </c>
      <c r="AP157" s="228" t="str">
        <f>VLOOKUP($B157,'[14]Storm Surge'!$B$7:$T$222,N$1,FALSE)</f>
        <v>---</v>
      </c>
      <c r="AQ157" s="224" t="str">
        <f>VLOOKUP($B157,'[14]Storm Surge'!$B$7:$T$222,O$1,FALSE)</f>
        <v>---</v>
      </c>
      <c r="AR157" s="224" t="str">
        <f>VLOOKUP($B157,'[14]Storm Surge'!$B$7:$T$222,P$1,FALSE)</f>
        <v>---</v>
      </c>
      <c r="AS157" s="227" t="str">
        <f>VLOOKUP($B157,'[14]Storm Surge'!$B$7:$T$222,Q$1,FALSE)</f>
        <v>---</v>
      </c>
      <c r="AT157" s="228" t="str">
        <f>VLOOKUP($B157,'[14]Storm Surge'!$B$7:$T$222,R$1,FALSE)</f>
        <v>---</v>
      </c>
      <c r="AU157" s="224" t="str">
        <f>VLOOKUP($B157,'[14]Storm Surge'!$B$7:$T$222,S$1,FALSE)</f>
        <v>---</v>
      </c>
      <c r="AV157" s="229" t="str">
        <f>VLOOKUP($B157,'[14]Storm Surge'!$B$7:$T$222,T$1,FALSE)</f>
        <v>---</v>
      </c>
      <c r="AW157" s="223" t="str">
        <f>VLOOKUP($B157,[14]Tsunami!$B$7:$T$222,G$1,FALSE)</f>
        <v>---</v>
      </c>
      <c r="AX157" s="224" t="str">
        <f>VLOOKUP($B157,[14]Tsunami!$B$7:$T$222,H$1,FALSE)</f>
        <v>---</v>
      </c>
      <c r="AY157" s="227" t="str">
        <f>VLOOKUP($B157,[14]Tsunami!$B$7:$T$222,I$1,FALSE)</f>
        <v>---</v>
      </c>
      <c r="AZ157" s="228" t="str">
        <f>VLOOKUP($B157,[14]Tsunami!$B$7:$T$222,J$1,FALSE)</f>
        <v>---</v>
      </c>
      <c r="BA157" s="224" t="str">
        <f>VLOOKUP($B157,[14]Tsunami!$B$7:$T$222,K$1,FALSE)</f>
        <v>---</v>
      </c>
      <c r="BB157" s="224" t="str">
        <f>VLOOKUP($B157,[14]Tsunami!$B$7:$T$222,L$1,FALSE)</f>
        <v>---</v>
      </c>
      <c r="BC157" s="227" t="str">
        <f>VLOOKUP($B157,[14]Tsunami!$B$7:$T$222,M$1,FALSE)</f>
        <v>---</v>
      </c>
      <c r="BD157" s="228" t="str">
        <f>VLOOKUP($B157,[14]Tsunami!$B$7:$T$222,N$1,FALSE)</f>
        <v>---</v>
      </c>
      <c r="BE157" s="224" t="str">
        <f>VLOOKUP($B157,[14]Tsunami!$B$7:$T$222,O$1,FALSE)</f>
        <v>---</v>
      </c>
      <c r="BF157" s="224" t="str">
        <f>VLOOKUP($B157,[14]Tsunami!$B$7:$T$222,P$1,FALSE)</f>
        <v>---</v>
      </c>
      <c r="BG157" s="227" t="str">
        <f>VLOOKUP($B157,[14]Tsunami!$B$7:$T$222,Q$1,FALSE)</f>
        <v>---</v>
      </c>
      <c r="BH157" s="228" t="str">
        <f>VLOOKUP($B157,[14]Tsunami!$B$7:$T$222,R$1,FALSE)</f>
        <v>---</v>
      </c>
      <c r="BI157" s="224" t="str">
        <f>VLOOKUP($B157,[14]Tsunami!$B$7:$T$222,S$1,FALSE)</f>
        <v>---</v>
      </c>
      <c r="BJ157" s="229" t="str">
        <f>VLOOKUP($B157,[14]Tsunami!$B$7:$T$222,T$1,FALSE)</f>
        <v>---</v>
      </c>
      <c r="BK157" s="230">
        <f>IFERROR(VLOOKUP($B157,[14]Flood!$B$7:$T$169,G$1,FALSE),"")</f>
        <v>1854.3013247658687</v>
      </c>
      <c r="BL157" s="231">
        <f>IFERROR(VLOOKUP($B157,[14]Flood!$B$7:$T$169,H$1,FALSE),"")</f>
        <v>0.11483732936768409</v>
      </c>
      <c r="BM157" s="232">
        <f>IFERROR(VLOOKUP($B157,[14]Flood!$B$7:$T$169,I$1,FALSE),"")</f>
        <v>4524.7616723259762</v>
      </c>
      <c r="BN157" s="233">
        <f>IFERROR(VLOOKUP($B157,[14]Flood!$B$7:$T$169,J$1,FALSE),"")</f>
        <v>0.28021958434440497</v>
      </c>
      <c r="BO157" s="231">
        <f>IFERROR(VLOOKUP($B157,[14]Flood!$B$7:$T$169,K$1,FALSE),"")</f>
        <v>11675.479618278072</v>
      </c>
      <c r="BP157" s="231">
        <f>IFERROR(VLOOKUP($B157,[14]Flood!$B$7:$T$169,L$1,FALSE),"")</f>
        <v>0.7230652756067969</v>
      </c>
      <c r="BQ157" s="232">
        <f>IFERROR(VLOOKUP($B157,[14]Flood!$B$7:$T$169,M$1,FALSE),"")</f>
        <v>18840.983749242881</v>
      </c>
      <c r="BR157" s="233">
        <f>IFERROR(VLOOKUP($B157,[14]Flood!$B$7:$T$169,N$1,FALSE),"")</f>
        <v>1.1668266788819661</v>
      </c>
      <c r="BS157" s="231">
        <f>IFERROR(VLOOKUP($B157,[14]Flood!$B$7:$T$169,O$1,FALSE),"")</f>
        <v>32697.198206948076</v>
      </c>
      <c r="BT157" s="231">
        <f>IFERROR(VLOOKUP($B157,[14]Flood!$B$7:$T$169,P$1,FALSE),"")</f>
        <v>2.0249453903430985</v>
      </c>
      <c r="BU157" s="232">
        <f>IFERROR(VLOOKUP($B157,[14]Flood!$B$7:$T$169,Q$1,FALSE),"")</f>
        <v>42604.340381023532</v>
      </c>
      <c r="BV157" s="233">
        <f>IFERROR(VLOOKUP($B157,[14]Flood!$B$7:$T$169,R$1,FALSE),"")</f>
        <v>2.6384971004894675</v>
      </c>
      <c r="BW157" s="231">
        <f>IFERROR(VLOOKUP($B157,[14]Flood!$B$7:$T$169,S$1,FALSE),"")</f>
        <v>43280.599561697498</v>
      </c>
      <c r="BX157" s="234">
        <f>IFERROR(VLOOKUP($B157,[14]Flood!$B$7:$T$169,T$1,FALSE),"")</f>
        <v>2.6803779950516184</v>
      </c>
    </row>
    <row r="158" spans="1:76" s="119" customFormat="1" ht="14">
      <c r="A158" s="235" t="str">
        <f>'AAL mundo '!A185</f>
        <v>Europe and Central Asia</v>
      </c>
      <c r="B158" s="236" t="str">
        <f>'AAL mundo '!B185</f>
        <v>PRT</v>
      </c>
      <c r="C158" s="236" t="str">
        <f>'AAL mundo '!C185</f>
        <v>Portugal</v>
      </c>
      <c r="D158" s="236" t="str">
        <f>'AAL mundo '!D185</f>
        <v/>
      </c>
      <c r="E158" s="237" t="str">
        <f>'AAL mundo '!E185</f>
        <v>High income: OECD</v>
      </c>
      <c r="F158" s="222">
        <f>'AAL mundo '!F185</f>
        <v>1054340</v>
      </c>
      <c r="G158" s="223" t="str">
        <f>VLOOKUP($B158,[14]Earthquake!$B$7:$T$222,G$1,FALSE)</f>
        <v>---</v>
      </c>
      <c r="H158" s="224" t="str">
        <f>VLOOKUP($B158,[14]Earthquake!$B$7:$T$222,H$1,FALSE)</f>
        <v>---</v>
      </c>
      <c r="I158" s="227" t="str">
        <f>VLOOKUP($B158,[14]Earthquake!$B$7:$T$222,I$1,FALSE)</f>
        <v>---</v>
      </c>
      <c r="J158" s="228" t="str">
        <f>VLOOKUP($B158,[14]Earthquake!$B$7:$T$222,J$1,FALSE)</f>
        <v>---</v>
      </c>
      <c r="K158" s="224" t="str">
        <f>VLOOKUP($B158,[14]Earthquake!$B$7:$T$222,K$1,FALSE)</f>
        <v>---</v>
      </c>
      <c r="L158" s="224" t="str">
        <f>VLOOKUP($B158,[14]Earthquake!$B$7:$T$222,L$1,FALSE)</f>
        <v>---</v>
      </c>
      <c r="M158" s="227" t="str">
        <f>VLOOKUP($B158,[14]Earthquake!$B$7:$T$222,M$1,FALSE)</f>
        <v>---</v>
      </c>
      <c r="N158" s="228" t="str">
        <f>VLOOKUP($B158,[14]Earthquake!$B$7:$T$222,N$1,FALSE)</f>
        <v>---</v>
      </c>
      <c r="O158" s="224" t="str">
        <f>VLOOKUP($B158,[14]Earthquake!$B$7:$T$222,O$1,FALSE)</f>
        <v>---</v>
      </c>
      <c r="P158" s="224" t="str">
        <f>VLOOKUP($B158,[14]Earthquake!$B$7:$T$222,P$1,FALSE)</f>
        <v>---</v>
      </c>
      <c r="Q158" s="227" t="str">
        <f>VLOOKUP($B158,[14]Earthquake!$B$7:$T$222,Q$1,FALSE)</f>
        <v>---</v>
      </c>
      <c r="R158" s="228" t="str">
        <f>VLOOKUP($B158,[14]Earthquake!$B$7:$T$222,R$1,FALSE)</f>
        <v>---</v>
      </c>
      <c r="S158" s="224" t="str">
        <f>VLOOKUP($B158,[14]Earthquake!$B$7:$T$222,S$1,FALSE)</f>
        <v>---</v>
      </c>
      <c r="T158" s="229" t="str">
        <f>VLOOKUP($B158,[14]Earthquake!$B$7:$T$222,T$1,FALSE)</f>
        <v>---</v>
      </c>
      <c r="U158" s="223" t="str">
        <f>VLOOKUP($B158,[14]Wind!$B$7:$T$222,G$1,FALSE)</f>
        <v>---</v>
      </c>
      <c r="V158" s="224" t="str">
        <f>VLOOKUP($B158,[14]Wind!$B$7:$T$222,H$1,FALSE)</f>
        <v>---</v>
      </c>
      <c r="W158" s="227" t="str">
        <f>VLOOKUP($B158,[14]Wind!$B$7:$T$222,I$1,FALSE)</f>
        <v>---</v>
      </c>
      <c r="X158" s="228" t="str">
        <f>VLOOKUP($B158,[14]Wind!$B$7:$T$222,J$1,FALSE)</f>
        <v>---</v>
      </c>
      <c r="Y158" s="224" t="str">
        <f>VLOOKUP($B158,[14]Wind!$B$7:$T$222,K$1,FALSE)</f>
        <v>---</v>
      </c>
      <c r="Z158" s="224" t="str">
        <f>VLOOKUP($B158,[14]Wind!$B$7:$T$222,L$1,FALSE)</f>
        <v>---</v>
      </c>
      <c r="AA158" s="227" t="str">
        <f>VLOOKUP($B158,[14]Wind!$B$7:$T$222,M$1,FALSE)</f>
        <v>---</v>
      </c>
      <c r="AB158" s="228" t="str">
        <f>VLOOKUP($B158,[14]Wind!$B$7:$T$222,N$1,FALSE)</f>
        <v>---</v>
      </c>
      <c r="AC158" s="224" t="str">
        <f>VLOOKUP($B158,[14]Wind!$B$7:$T$222,O$1,FALSE)</f>
        <v>---</v>
      </c>
      <c r="AD158" s="224" t="str">
        <f>VLOOKUP($B158,[14]Wind!$B$7:$T$222,P$1,FALSE)</f>
        <v>---</v>
      </c>
      <c r="AE158" s="227" t="str">
        <f>VLOOKUP($B158,[14]Wind!$B$7:$T$222,Q$1,FALSE)</f>
        <v>---</v>
      </c>
      <c r="AF158" s="228" t="str">
        <f>VLOOKUP($B158,[14]Wind!$B$7:$T$222,R$1,FALSE)</f>
        <v>---</v>
      </c>
      <c r="AG158" s="224" t="str">
        <f>VLOOKUP($B158,[14]Wind!$B$7:$T$222,S$1,FALSE)</f>
        <v>---</v>
      </c>
      <c r="AH158" s="229" t="str">
        <f>VLOOKUP($B158,[14]Wind!$B$7:$T$222,T$1,FALSE)</f>
        <v>---</v>
      </c>
      <c r="AI158" s="223" t="str">
        <f>VLOOKUP($B158,'[14]Storm Surge'!$B$7:$T$222,G$1,FALSE)</f>
        <v>---</v>
      </c>
      <c r="AJ158" s="224" t="str">
        <f>VLOOKUP($B158,'[14]Storm Surge'!$B$7:$T$222,H$1,FALSE)</f>
        <v>---</v>
      </c>
      <c r="AK158" s="227" t="str">
        <f>VLOOKUP($B158,'[14]Storm Surge'!$B$7:$T$222,I$1,FALSE)</f>
        <v>---</v>
      </c>
      <c r="AL158" s="228" t="str">
        <f>VLOOKUP($B158,'[14]Storm Surge'!$B$7:$T$222,J$1,FALSE)</f>
        <v>---</v>
      </c>
      <c r="AM158" s="224" t="str">
        <f>VLOOKUP($B158,'[14]Storm Surge'!$B$7:$T$222,K$1,FALSE)</f>
        <v>---</v>
      </c>
      <c r="AN158" s="224" t="str">
        <f>VLOOKUP($B158,'[14]Storm Surge'!$B$7:$T$222,L$1,FALSE)</f>
        <v>---</v>
      </c>
      <c r="AO158" s="227" t="str">
        <f>VLOOKUP($B158,'[14]Storm Surge'!$B$7:$T$222,M$1,FALSE)</f>
        <v>---</v>
      </c>
      <c r="AP158" s="228" t="str">
        <f>VLOOKUP($B158,'[14]Storm Surge'!$B$7:$T$222,N$1,FALSE)</f>
        <v>---</v>
      </c>
      <c r="AQ158" s="224" t="str">
        <f>VLOOKUP($B158,'[14]Storm Surge'!$B$7:$T$222,O$1,FALSE)</f>
        <v>---</v>
      </c>
      <c r="AR158" s="224" t="str">
        <f>VLOOKUP($B158,'[14]Storm Surge'!$B$7:$T$222,P$1,FALSE)</f>
        <v>---</v>
      </c>
      <c r="AS158" s="227" t="str">
        <f>VLOOKUP($B158,'[14]Storm Surge'!$B$7:$T$222,Q$1,FALSE)</f>
        <v>---</v>
      </c>
      <c r="AT158" s="228" t="str">
        <f>VLOOKUP($B158,'[14]Storm Surge'!$B$7:$T$222,R$1,FALSE)</f>
        <v>---</v>
      </c>
      <c r="AU158" s="224" t="str">
        <f>VLOOKUP($B158,'[14]Storm Surge'!$B$7:$T$222,S$1,FALSE)</f>
        <v>---</v>
      </c>
      <c r="AV158" s="229" t="str">
        <f>VLOOKUP($B158,'[14]Storm Surge'!$B$7:$T$222,T$1,FALSE)</f>
        <v>---</v>
      </c>
      <c r="AW158" s="223" t="str">
        <f>VLOOKUP($B158,[14]Tsunami!$B$7:$T$222,G$1,FALSE)</f>
        <v>---</v>
      </c>
      <c r="AX158" s="224" t="str">
        <f>VLOOKUP($B158,[14]Tsunami!$B$7:$T$222,H$1,FALSE)</f>
        <v>---</v>
      </c>
      <c r="AY158" s="227" t="str">
        <f>VLOOKUP($B158,[14]Tsunami!$B$7:$T$222,I$1,FALSE)</f>
        <v>---</v>
      </c>
      <c r="AZ158" s="228" t="str">
        <f>VLOOKUP($B158,[14]Tsunami!$B$7:$T$222,J$1,FALSE)</f>
        <v>---</v>
      </c>
      <c r="BA158" s="224" t="str">
        <f>VLOOKUP($B158,[14]Tsunami!$B$7:$T$222,K$1,FALSE)</f>
        <v>---</v>
      </c>
      <c r="BB158" s="224" t="str">
        <f>VLOOKUP($B158,[14]Tsunami!$B$7:$T$222,L$1,FALSE)</f>
        <v>---</v>
      </c>
      <c r="BC158" s="227" t="str">
        <f>VLOOKUP($B158,[14]Tsunami!$B$7:$T$222,M$1,FALSE)</f>
        <v>---</v>
      </c>
      <c r="BD158" s="228" t="str">
        <f>VLOOKUP($B158,[14]Tsunami!$B$7:$T$222,N$1,FALSE)</f>
        <v>---</v>
      </c>
      <c r="BE158" s="224" t="str">
        <f>VLOOKUP($B158,[14]Tsunami!$B$7:$T$222,O$1,FALSE)</f>
        <v>---</v>
      </c>
      <c r="BF158" s="224" t="str">
        <f>VLOOKUP($B158,[14]Tsunami!$B$7:$T$222,P$1,FALSE)</f>
        <v>---</v>
      </c>
      <c r="BG158" s="227" t="str">
        <f>VLOOKUP($B158,[14]Tsunami!$B$7:$T$222,Q$1,FALSE)</f>
        <v>---</v>
      </c>
      <c r="BH158" s="228" t="str">
        <f>VLOOKUP($B158,[14]Tsunami!$B$7:$T$222,R$1,FALSE)</f>
        <v>---</v>
      </c>
      <c r="BI158" s="224" t="str">
        <f>VLOOKUP($B158,[14]Tsunami!$B$7:$T$222,S$1,FALSE)</f>
        <v>---</v>
      </c>
      <c r="BJ158" s="229" t="str">
        <f>VLOOKUP($B158,[14]Tsunami!$B$7:$T$222,T$1,FALSE)</f>
        <v>---</v>
      </c>
      <c r="BK158" s="230">
        <f>IFERROR(VLOOKUP($B158,[14]Flood!$B$7:$T$169,G$1,FALSE),"")</f>
        <v>311.50760258492124</v>
      </c>
      <c r="BL158" s="231">
        <f>IFERROR(VLOOKUP($B158,[14]Flood!$B$7:$T$169,H$1,FALSE),"")</f>
        <v>2.9545270271916196E-2</v>
      </c>
      <c r="BM158" s="232">
        <f>IFERROR(VLOOKUP($B158,[14]Flood!$B$7:$T$169,I$1,FALSE),"")</f>
        <v>1247.6970684039088</v>
      </c>
      <c r="BN158" s="233">
        <f>IFERROR(VLOOKUP($B158,[14]Flood!$B$7:$T$169,J$1,FALSE),"")</f>
        <v>0.1183391570464849</v>
      </c>
      <c r="BO158" s="231">
        <f>IFERROR(VLOOKUP($B158,[14]Flood!$B$7:$T$169,K$1,FALSE),"")</f>
        <v>3154.4861187648457</v>
      </c>
      <c r="BP158" s="231">
        <f>IFERROR(VLOOKUP($B158,[14]Flood!$B$7:$T$169,L$1,FALSE),"")</f>
        <v>0.29919059494706129</v>
      </c>
      <c r="BQ158" s="232">
        <f>IFERROR(VLOOKUP($B158,[14]Flood!$B$7:$T$169,M$1,FALSE),"")</f>
        <v>4503.3480846621105</v>
      </c>
      <c r="BR158" s="233">
        <f>IFERROR(VLOOKUP($B158,[14]Flood!$B$7:$T$169,N$1,FALSE),"")</f>
        <v>0.42712484442040616</v>
      </c>
      <c r="BS158" s="231">
        <f>IFERROR(VLOOKUP($B158,[14]Flood!$B$7:$T$169,O$1,FALSE),"")</f>
        <v>5729.6931000996019</v>
      </c>
      <c r="BT158" s="231">
        <f>IFERROR(VLOOKUP($B158,[14]Flood!$B$7:$T$169,P$1,FALSE),"")</f>
        <v>0.54343884326684011</v>
      </c>
      <c r="BU158" s="232">
        <f>IFERROR(VLOOKUP($B158,[14]Flood!$B$7:$T$169,Q$1,FALSE),"")</f>
        <v>8893.3561352657016</v>
      </c>
      <c r="BV158" s="233">
        <f>IFERROR(VLOOKUP($B158,[14]Flood!$B$7:$T$169,R$1,FALSE),"")</f>
        <v>0.84349983262189621</v>
      </c>
      <c r="BW158" s="231">
        <f>IFERROR(VLOOKUP($B158,[14]Flood!$B$7:$T$169,S$1,FALSE),"")</f>
        <v>12356.664970430604</v>
      </c>
      <c r="BX158" s="234">
        <f>IFERROR(VLOOKUP($B158,[14]Flood!$B$7:$T$169,T$1,FALSE),"")</f>
        <v>1.1719810469517047</v>
      </c>
    </row>
    <row r="159" spans="1:76" s="119" customFormat="1" ht="14">
      <c r="A159" s="235" t="str">
        <f>'AAL mundo '!A186</f>
        <v>LAC</v>
      </c>
      <c r="B159" s="236" t="str">
        <f>'AAL mundo '!B186</f>
        <v>PRI</v>
      </c>
      <c r="C159" s="236" t="str">
        <f>'AAL mundo '!C186</f>
        <v>Puerto Rico</v>
      </c>
      <c r="D159" s="236" t="str">
        <f>'AAL mundo '!D186</f>
        <v>SIDS</v>
      </c>
      <c r="E159" s="237" t="str">
        <f>'AAL mundo '!E186</f>
        <v>High income: nonOECD</v>
      </c>
      <c r="F159" s="222">
        <f>'AAL mundo '!F186</f>
        <v>259030</v>
      </c>
      <c r="G159" s="223">
        <f>VLOOKUP($B159,[14]Earthquake!$B$7:$T$222,G$1,FALSE)</f>
        <v>1298.04</v>
      </c>
      <c r="H159" s="224">
        <f>VLOOKUP($B159,[14]Earthquake!$B$7:$T$222,H$1,FALSE)</f>
        <v>0.5</v>
      </c>
      <c r="I159" s="227">
        <f>VLOOKUP($B159,[14]Earthquake!$B$7:$T$222,I$1,FALSE)</f>
        <v>3468.98</v>
      </c>
      <c r="J159" s="228">
        <f>VLOOKUP($B159,[14]Earthquake!$B$7:$T$222,J$1,FALSE)</f>
        <v>1.34</v>
      </c>
      <c r="K159" s="224">
        <f>VLOOKUP($B159,[14]Earthquake!$B$7:$T$222,K$1,FALSE)</f>
        <v>6205.45</v>
      </c>
      <c r="L159" s="224">
        <f>VLOOKUP($B159,[14]Earthquake!$B$7:$T$222,L$1,FALSE)</f>
        <v>2.4</v>
      </c>
      <c r="M159" s="227">
        <f>VLOOKUP($B159,[14]Earthquake!$B$7:$T$222,M$1,FALSE)</f>
        <v>11407.47</v>
      </c>
      <c r="N159" s="228">
        <f>VLOOKUP($B159,[14]Earthquake!$B$7:$T$222,N$1,FALSE)</f>
        <v>4.4000000000000004</v>
      </c>
      <c r="O159" s="224">
        <f>VLOOKUP($B159,[14]Earthquake!$B$7:$T$222,O$1,FALSE)</f>
        <v>16652.66</v>
      </c>
      <c r="P159" s="224">
        <f>VLOOKUP($B159,[14]Earthquake!$B$7:$T$222,P$1,FALSE)</f>
        <v>6.43</v>
      </c>
      <c r="Q159" s="227">
        <f>VLOOKUP($B159,[14]Earthquake!$B$7:$T$222,Q$1,FALSE)</f>
        <v>22623.96</v>
      </c>
      <c r="R159" s="228">
        <f>VLOOKUP($B159,[14]Earthquake!$B$7:$T$222,R$1,FALSE)</f>
        <v>8.73</v>
      </c>
      <c r="S159" s="224">
        <f>VLOOKUP($B159,[14]Earthquake!$B$7:$T$222,S$1,FALSE)</f>
        <v>26025.56</v>
      </c>
      <c r="T159" s="229">
        <f>VLOOKUP($B159,[14]Earthquake!$B$7:$T$222,T$1,FALSE)</f>
        <v>10.050000000000001</v>
      </c>
      <c r="U159" s="223">
        <f>VLOOKUP($B159,[14]Wind!$B$7:$T$222,G$1,FALSE)</f>
        <v>16326.16</v>
      </c>
      <c r="V159" s="224">
        <f>VLOOKUP($B159,[14]Wind!$B$7:$T$222,H$1,FALSE)</f>
        <v>6.3</v>
      </c>
      <c r="W159" s="227">
        <f>VLOOKUP($B159,[14]Wind!$B$7:$T$222,I$1,FALSE)</f>
        <v>48439</v>
      </c>
      <c r="X159" s="228">
        <f>VLOOKUP($B159,[14]Wind!$B$7:$T$222,J$1,FALSE)</f>
        <v>18.7</v>
      </c>
      <c r="Y159" s="224">
        <f>VLOOKUP($B159,[14]Wind!$B$7:$T$222,K$1,FALSE)</f>
        <v>99156.800000000003</v>
      </c>
      <c r="Z159" s="224">
        <f>VLOOKUP($B159,[14]Wind!$B$7:$T$222,L$1,FALSE)</f>
        <v>38.28</v>
      </c>
      <c r="AA159" s="227">
        <f>VLOOKUP($B159,[14]Wind!$B$7:$T$222,M$1,FALSE)</f>
        <v>155361.35</v>
      </c>
      <c r="AB159" s="228">
        <f>VLOOKUP($B159,[14]Wind!$B$7:$T$222,N$1,FALSE)</f>
        <v>59.98</v>
      </c>
      <c r="AC159" s="224">
        <f>VLOOKUP($B159,[14]Wind!$B$7:$T$222,O$1,FALSE)</f>
        <v>157946.43</v>
      </c>
      <c r="AD159" s="224">
        <f>VLOOKUP($B159,[14]Wind!$B$7:$T$222,P$1,FALSE)</f>
        <v>60.98</v>
      </c>
      <c r="AE159" s="227">
        <f>VLOOKUP($B159,[14]Wind!$B$7:$T$222,Q$1,FALSE)</f>
        <v>163116.57999999999</v>
      </c>
      <c r="AF159" s="228">
        <f>VLOOKUP($B159,[14]Wind!$B$7:$T$222,R$1,FALSE)</f>
        <v>62.97</v>
      </c>
      <c r="AG159" s="224">
        <f>VLOOKUP($B159,[14]Wind!$B$7:$T$222,S$1,FALSE)</f>
        <v>168286.73</v>
      </c>
      <c r="AH159" s="229">
        <f>VLOOKUP($B159,[14]Wind!$B$7:$T$222,T$1,FALSE)</f>
        <v>64.97</v>
      </c>
      <c r="AI159" s="223">
        <f>VLOOKUP($B159,'[14]Storm Surge'!$B$7:$T$222,G$1,FALSE)</f>
        <v>1674.25</v>
      </c>
      <c r="AJ159" s="224">
        <f>VLOOKUP($B159,'[14]Storm Surge'!$B$7:$T$222,H$1,FALSE)</f>
        <v>0.65</v>
      </c>
      <c r="AK159" s="227">
        <f>VLOOKUP($B159,'[14]Storm Surge'!$B$7:$T$222,I$1,FALSE)</f>
        <v>3162.75</v>
      </c>
      <c r="AL159" s="228">
        <f>VLOOKUP($B159,'[14]Storm Surge'!$B$7:$T$222,J$1,FALSE)</f>
        <v>1.22</v>
      </c>
      <c r="AM159" s="224">
        <f>VLOOKUP($B159,'[14]Storm Surge'!$B$7:$T$222,K$1,FALSE)</f>
        <v>5430.53</v>
      </c>
      <c r="AN159" s="224">
        <f>VLOOKUP($B159,'[14]Storm Surge'!$B$7:$T$222,L$1,FALSE)</f>
        <v>2.1</v>
      </c>
      <c r="AO159" s="227">
        <f>VLOOKUP($B159,'[14]Storm Surge'!$B$7:$T$222,M$1,FALSE)</f>
        <v>8170.41</v>
      </c>
      <c r="AP159" s="228">
        <f>VLOOKUP($B159,'[14]Storm Surge'!$B$7:$T$222,N$1,FALSE)</f>
        <v>3.15</v>
      </c>
      <c r="AQ159" s="224">
        <f>VLOOKUP($B159,'[14]Storm Surge'!$B$7:$T$222,O$1,FALSE)</f>
        <v>9207.43</v>
      </c>
      <c r="AR159" s="224">
        <f>VLOOKUP($B159,'[14]Storm Surge'!$B$7:$T$222,P$1,FALSE)</f>
        <v>3.55</v>
      </c>
      <c r="AS159" s="227">
        <f>VLOOKUP($B159,'[14]Storm Surge'!$B$7:$T$222,Q$1,FALSE)</f>
        <v>10585.82</v>
      </c>
      <c r="AT159" s="228">
        <f>VLOOKUP($B159,'[14]Storm Surge'!$B$7:$T$222,R$1,FALSE)</f>
        <v>4.09</v>
      </c>
      <c r="AU159" s="224">
        <f>VLOOKUP($B159,'[14]Storm Surge'!$B$7:$T$222,S$1,FALSE)</f>
        <v>11448.11</v>
      </c>
      <c r="AV159" s="229">
        <f>VLOOKUP($B159,'[14]Storm Surge'!$B$7:$T$222,T$1,FALSE)</f>
        <v>4.42</v>
      </c>
      <c r="AW159" s="223" t="str">
        <f>VLOOKUP($B159,[14]Tsunami!$B$7:$T$222,G$1,FALSE)</f>
        <v>---</v>
      </c>
      <c r="AX159" s="224" t="str">
        <f>VLOOKUP($B159,[14]Tsunami!$B$7:$T$222,H$1,FALSE)</f>
        <v>---</v>
      </c>
      <c r="AY159" s="227" t="str">
        <f>VLOOKUP($B159,[14]Tsunami!$B$7:$T$222,I$1,FALSE)</f>
        <v>---</v>
      </c>
      <c r="AZ159" s="228" t="str">
        <f>VLOOKUP($B159,[14]Tsunami!$B$7:$T$222,J$1,FALSE)</f>
        <v>---</v>
      </c>
      <c r="BA159" s="224" t="str">
        <f>VLOOKUP($B159,[14]Tsunami!$B$7:$T$222,K$1,FALSE)</f>
        <v>---</v>
      </c>
      <c r="BB159" s="224" t="str">
        <f>VLOOKUP($B159,[14]Tsunami!$B$7:$T$222,L$1,FALSE)</f>
        <v>---</v>
      </c>
      <c r="BC159" s="227" t="str">
        <f>VLOOKUP($B159,[14]Tsunami!$B$7:$T$222,M$1,FALSE)</f>
        <v>---</v>
      </c>
      <c r="BD159" s="228" t="str">
        <f>VLOOKUP($B159,[14]Tsunami!$B$7:$T$222,N$1,FALSE)</f>
        <v>---</v>
      </c>
      <c r="BE159" s="224">
        <f>VLOOKUP($B159,[14]Tsunami!$B$7:$T$222,O$1,FALSE)</f>
        <v>14.68</v>
      </c>
      <c r="BF159" s="224">
        <f>VLOOKUP($B159,[14]Tsunami!$B$7:$T$222,P$1,FALSE)</f>
        <v>0.01</v>
      </c>
      <c r="BG159" s="227">
        <f>VLOOKUP($B159,[14]Tsunami!$B$7:$T$222,Q$1,FALSE)</f>
        <v>320</v>
      </c>
      <c r="BH159" s="228">
        <f>VLOOKUP($B159,[14]Tsunami!$B$7:$T$222,R$1,FALSE)</f>
        <v>0.12</v>
      </c>
      <c r="BI159" s="224">
        <f>VLOOKUP($B159,[14]Tsunami!$B$7:$T$222,S$1,FALSE)</f>
        <v>969.95</v>
      </c>
      <c r="BJ159" s="229">
        <f>VLOOKUP($B159,[14]Tsunami!$B$7:$T$222,T$1,FALSE)</f>
        <v>0.37</v>
      </c>
      <c r="BK159" s="230" t="str">
        <f>IFERROR(VLOOKUP($B159,[14]Flood!$B$7:$T$169,G$1,FALSE),"")</f>
        <v>---</v>
      </c>
      <c r="BL159" s="231" t="str">
        <f>IFERROR(VLOOKUP($B159,[14]Flood!$B$7:$T$169,H$1,FALSE),"")</f>
        <v>---</v>
      </c>
      <c r="BM159" s="232" t="str">
        <f>IFERROR(VLOOKUP($B159,[14]Flood!$B$7:$T$169,I$1,FALSE),"")</f>
        <v>---</v>
      </c>
      <c r="BN159" s="233" t="str">
        <f>IFERROR(VLOOKUP($B159,[14]Flood!$B$7:$T$169,J$1,FALSE),"")</f>
        <v>---</v>
      </c>
      <c r="BO159" s="231">
        <f>IFERROR(VLOOKUP($B159,[14]Flood!$B$7:$T$169,K$1,FALSE),"")</f>
        <v>1.397040127620784</v>
      </c>
      <c r="BP159" s="231">
        <f>IFERROR(VLOOKUP($B159,[14]Flood!$B$7:$T$169,L$1,FALSE),"")</f>
        <v>5.3933526140631744E-4</v>
      </c>
      <c r="BQ159" s="232">
        <f>IFERROR(VLOOKUP($B159,[14]Flood!$B$7:$T$169,M$1,FALSE),"")</f>
        <v>55.443977272727288</v>
      </c>
      <c r="BR159" s="233">
        <f>IFERROR(VLOOKUP($B159,[14]Flood!$B$7:$T$169,N$1,FALSE),"")</f>
        <v>2.1404461750657178E-2</v>
      </c>
      <c r="BS159" s="231">
        <f>IFERROR(VLOOKUP($B159,[14]Flood!$B$7:$T$169,O$1,FALSE),"")</f>
        <v>1761.461011904762</v>
      </c>
      <c r="BT159" s="231">
        <f>IFERROR(VLOOKUP($B159,[14]Flood!$B$7:$T$169,P$1,FALSE),"")</f>
        <v>0.68002200976904681</v>
      </c>
      <c r="BU159" s="232">
        <f>IFERROR(VLOOKUP($B159,[14]Flood!$B$7:$T$169,Q$1,FALSE),"")</f>
        <v>2725.194537536292</v>
      </c>
      <c r="BV159" s="233">
        <f>IFERROR(VLOOKUP($B159,[14]Flood!$B$7:$T$169,R$1,FALSE),"")</f>
        <v>1.0520768009637078</v>
      </c>
      <c r="BW159" s="231">
        <f>IFERROR(VLOOKUP($B159,[14]Flood!$B$7:$T$169,S$1,FALSE),"")</f>
        <v>3646.3139161504428</v>
      </c>
      <c r="BX159" s="234">
        <f>IFERROR(VLOOKUP($B159,[14]Flood!$B$7:$T$169,T$1,FALSE),"")</f>
        <v>1.407680159113015</v>
      </c>
    </row>
    <row r="160" spans="1:76" s="119" customFormat="1" ht="14">
      <c r="A160" s="235" t="str">
        <f>'AAL mundo '!A187</f>
        <v>Middle East and North Africa</v>
      </c>
      <c r="B160" s="236" t="str">
        <f>'AAL mundo '!B187</f>
        <v>QAT</v>
      </c>
      <c r="C160" s="236" t="str">
        <f>'AAL mundo '!C187</f>
        <v>Qatar</v>
      </c>
      <c r="D160" s="236" t="str">
        <f>'AAL mundo '!D187</f>
        <v/>
      </c>
      <c r="E160" s="237" t="str">
        <f>'AAL mundo '!E187</f>
        <v>High income: nonOECD</v>
      </c>
      <c r="F160" s="222">
        <f>'AAL mundo '!F187</f>
        <v>624818</v>
      </c>
      <c r="G160" s="223">
        <f>VLOOKUP($B160,[14]Earthquake!$B$7:$T$222,G$1,FALSE)</f>
        <v>276.89999999999998</v>
      </c>
      <c r="H160" s="224">
        <f>VLOOKUP($B160,[14]Earthquake!$B$7:$T$222,H$1,FALSE)</f>
        <v>0.04</v>
      </c>
      <c r="I160" s="227">
        <f>VLOOKUP($B160,[14]Earthquake!$B$7:$T$222,I$1,FALSE)</f>
        <v>450.54</v>
      </c>
      <c r="J160" s="228">
        <f>VLOOKUP($B160,[14]Earthquake!$B$7:$T$222,J$1,FALSE)</f>
        <v>7.0000000000000007E-2</v>
      </c>
      <c r="K160" s="224">
        <f>VLOOKUP($B160,[14]Earthquake!$B$7:$T$222,K$1,FALSE)</f>
        <v>656</v>
      </c>
      <c r="L160" s="224">
        <f>VLOOKUP($B160,[14]Earthquake!$B$7:$T$222,L$1,FALSE)</f>
        <v>0.1</v>
      </c>
      <c r="M160" s="227">
        <f>VLOOKUP($B160,[14]Earthquake!$B$7:$T$222,M$1,FALSE)</f>
        <v>1135.46</v>
      </c>
      <c r="N160" s="228">
        <f>VLOOKUP($B160,[14]Earthquake!$B$7:$T$222,N$1,FALSE)</f>
        <v>0.18</v>
      </c>
      <c r="O160" s="224">
        <f>VLOOKUP($B160,[14]Earthquake!$B$7:$T$222,O$1,FALSE)</f>
        <v>1822.88</v>
      </c>
      <c r="P160" s="224">
        <f>VLOOKUP($B160,[14]Earthquake!$B$7:$T$222,P$1,FALSE)</f>
        <v>0.28999999999999998</v>
      </c>
      <c r="Q160" s="227">
        <f>VLOOKUP($B160,[14]Earthquake!$B$7:$T$222,Q$1,FALSE)</f>
        <v>2955.51</v>
      </c>
      <c r="R160" s="228">
        <f>VLOOKUP($B160,[14]Earthquake!$B$7:$T$222,R$1,FALSE)</f>
        <v>0.47</v>
      </c>
      <c r="S160" s="224">
        <f>VLOOKUP($B160,[14]Earthquake!$B$7:$T$222,S$1,FALSE)</f>
        <v>3867.45</v>
      </c>
      <c r="T160" s="229">
        <f>VLOOKUP($B160,[14]Earthquake!$B$7:$T$222,T$1,FALSE)</f>
        <v>0.62</v>
      </c>
      <c r="U160" s="223" t="str">
        <f>VLOOKUP($B160,[14]Wind!$B$7:$T$222,G$1,FALSE)</f>
        <v>---</v>
      </c>
      <c r="V160" s="224" t="str">
        <f>VLOOKUP($B160,[14]Wind!$B$7:$T$222,H$1,FALSE)</f>
        <v>---</v>
      </c>
      <c r="W160" s="227" t="str">
        <f>VLOOKUP($B160,[14]Wind!$B$7:$T$222,I$1,FALSE)</f>
        <v>---</v>
      </c>
      <c r="X160" s="228" t="str">
        <f>VLOOKUP($B160,[14]Wind!$B$7:$T$222,J$1,FALSE)</f>
        <v>---</v>
      </c>
      <c r="Y160" s="224" t="str">
        <f>VLOOKUP($B160,[14]Wind!$B$7:$T$222,K$1,FALSE)</f>
        <v>---</v>
      </c>
      <c r="Z160" s="224" t="str">
        <f>VLOOKUP($B160,[14]Wind!$B$7:$T$222,L$1,FALSE)</f>
        <v>---</v>
      </c>
      <c r="AA160" s="227" t="str">
        <f>VLOOKUP($B160,[14]Wind!$B$7:$T$222,M$1,FALSE)</f>
        <v>---</v>
      </c>
      <c r="AB160" s="228" t="str">
        <f>VLOOKUP($B160,[14]Wind!$B$7:$T$222,N$1,FALSE)</f>
        <v>---</v>
      </c>
      <c r="AC160" s="224" t="str">
        <f>VLOOKUP($B160,[14]Wind!$B$7:$T$222,O$1,FALSE)</f>
        <v>---</v>
      </c>
      <c r="AD160" s="224" t="str">
        <f>VLOOKUP($B160,[14]Wind!$B$7:$T$222,P$1,FALSE)</f>
        <v>---</v>
      </c>
      <c r="AE160" s="227" t="str">
        <f>VLOOKUP($B160,[14]Wind!$B$7:$T$222,Q$1,FALSE)</f>
        <v>---</v>
      </c>
      <c r="AF160" s="228" t="str">
        <f>VLOOKUP($B160,[14]Wind!$B$7:$T$222,R$1,FALSE)</f>
        <v>---</v>
      </c>
      <c r="AG160" s="224" t="str">
        <f>VLOOKUP($B160,[14]Wind!$B$7:$T$222,S$1,FALSE)</f>
        <v>---</v>
      </c>
      <c r="AH160" s="229" t="str">
        <f>VLOOKUP($B160,[14]Wind!$B$7:$T$222,T$1,FALSE)</f>
        <v>---</v>
      </c>
      <c r="AI160" s="223" t="str">
        <f>VLOOKUP($B160,'[14]Storm Surge'!$B$7:$T$222,G$1,FALSE)</f>
        <v>---</v>
      </c>
      <c r="AJ160" s="224" t="str">
        <f>VLOOKUP($B160,'[14]Storm Surge'!$B$7:$T$222,H$1,FALSE)</f>
        <v>---</v>
      </c>
      <c r="AK160" s="227" t="str">
        <f>VLOOKUP($B160,'[14]Storm Surge'!$B$7:$T$222,I$1,FALSE)</f>
        <v>---</v>
      </c>
      <c r="AL160" s="228" t="str">
        <f>VLOOKUP($B160,'[14]Storm Surge'!$B$7:$T$222,J$1,FALSE)</f>
        <v>---</v>
      </c>
      <c r="AM160" s="224" t="str">
        <f>VLOOKUP($B160,'[14]Storm Surge'!$B$7:$T$222,K$1,FALSE)</f>
        <v>---</v>
      </c>
      <c r="AN160" s="224" t="str">
        <f>VLOOKUP($B160,'[14]Storm Surge'!$B$7:$T$222,L$1,FALSE)</f>
        <v>---</v>
      </c>
      <c r="AO160" s="227" t="str">
        <f>VLOOKUP($B160,'[14]Storm Surge'!$B$7:$T$222,M$1,FALSE)</f>
        <v>---</v>
      </c>
      <c r="AP160" s="228" t="str">
        <f>VLOOKUP($B160,'[14]Storm Surge'!$B$7:$T$222,N$1,FALSE)</f>
        <v>---</v>
      </c>
      <c r="AQ160" s="224" t="str">
        <f>VLOOKUP($B160,'[14]Storm Surge'!$B$7:$T$222,O$1,FALSE)</f>
        <v>---</v>
      </c>
      <c r="AR160" s="224" t="str">
        <f>VLOOKUP($B160,'[14]Storm Surge'!$B$7:$T$222,P$1,FALSE)</f>
        <v>---</v>
      </c>
      <c r="AS160" s="227" t="str">
        <f>VLOOKUP($B160,'[14]Storm Surge'!$B$7:$T$222,Q$1,FALSE)</f>
        <v>---</v>
      </c>
      <c r="AT160" s="228" t="str">
        <f>VLOOKUP($B160,'[14]Storm Surge'!$B$7:$T$222,R$1,FALSE)</f>
        <v>---</v>
      </c>
      <c r="AU160" s="224" t="str">
        <f>VLOOKUP($B160,'[14]Storm Surge'!$B$7:$T$222,S$1,FALSE)</f>
        <v>---</v>
      </c>
      <c r="AV160" s="229" t="str">
        <f>VLOOKUP($B160,'[14]Storm Surge'!$B$7:$T$222,T$1,FALSE)</f>
        <v>---</v>
      </c>
      <c r="AW160" s="223" t="str">
        <f>VLOOKUP($B160,[14]Tsunami!$B$7:$T$222,G$1,FALSE)</f>
        <v>---</v>
      </c>
      <c r="AX160" s="224" t="str">
        <f>VLOOKUP($B160,[14]Tsunami!$B$7:$T$222,H$1,FALSE)</f>
        <v>---</v>
      </c>
      <c r="AY160" s="227" t="str">
        <f>VLOOKUP($B160,[14]Tsunami!$B$7:$T$222,I$1,FALSE)</f>
        <v>---</v>
      </c>
      <c r="AZ160" s="228" t="str">
        <f>VLOOKUP($B160,[14]Tsunami!$B$7:$T$222,J$1,FALSE)</f>
        <v>---</v>
      </c>
      <c r="BA160" s="224" t="str">
        <f>VLOOKUP($B160,[14]Tsunami!$B$7:$T$222,K$1,FALSE)</f>
        <v>---</v>
      </c>
      <c r="BB160" s="224" t="str">
        <f>VLOOKUP($B160,[14]Tsunami!$B$7:$T$222,L$1,FALSE)</f>
        <v>---</v>
      </c>
      <c r="BC160" s="227" t="str">
        <f>VLOOKUP($B160,[14]Tsunami!$B$7:$T$222,M$1,FALSE)</f>
        <v>---</v>
      </c>
      <c r="BD160" s="228" t="str">
        <f>VLOOKUP($B160,[14]Tsunami!$B$7:$T$222,N$1,FALSE)</f>
        <v>---</v>
      </c>
      <c r="BE160" s="224" t="str">
        <f>VLOOKUP($B160,[14]Tsunami!$B$7:$T$222,O$1,FALSE)</f>
        <v>---</v>
      </c>
      <c r="BF160" s="224" t="str">
        <f>VLOOKUP($B160,[14]Tsunami!$B$7:$T$222,P$1,FALSE)</f>
        <v>---</v>
      </c>
      <c r="BG160" s="227" t="str">
        <f>VLOOKUP($B160,[14]Tsunami!$B$7:$T$222,Q$1,FALSE)</f>
        <v>---</v>
      </c>
      <c r="BH160" s="228" t="str">
        <f>VLOOKUP($B160,[14]Tsunami!$B$7:$T$222,R$1,FALSE)</f>
        <v>---</v>
      </c>
      <c r="BI160" s="224" t="str">
        <f>VLOOKUP($B160,[14]Tsunami!$B$7:$T$222,S$1,FALSE)</f>
        <v>---</v>
      </c>
      <c r="BJ160" s="229" t="str">
        <f>VLOOKUP($B160,[14]Tsunami!$B$7:$T$222,T$1,FALSE)</f>
        <v>---</v>
      </c>
      <c r="BK160" s="230" t="str">
        <f>IFERROR(VLOOKUP($B160,[14]Flood!$B$7:$T$169,G$1,FALSE),"")</f>
        <v>---</v>
      </c>
      <c r="BL160" s="231" t="str">
        <f>IFERROR(VLOOKUP($B160,[14]Flood!$B$7:$T$169,H$1,FALSE),"")</f>
        <v>---</v>
      </c>
      <c r="BM160" s="232" t="str">
        <f>IFERROR(VLOOKUP($B160,[14]Flood!$B$7:$T$169,I$1,FALSE),"")</f>
        <v>---</v>
      </c>
      <c r="BN160" s="233" t="str">
        <f>IFERROR(VLOOKUP($B160,[14]Flood!$B$7:$T$169,J$1,FALSE),"")</f>
        <v>---</v>
      </c>
      <c r="BO160" s="231" t="str">
        <f>IFERROR(VLOOKUP($B160,[14]Flood!$B$7:$T$169,K$1,FALSE),"")</f>
        <v>---</v>
      </c>
      <c r="BP160" s="231" t="str">
        <f>IFERROR(VLOOKUP($B160,[14]Flood!$B$7:$T$169,L$1,FALSE),"")</f>
        <v>---</v>
      </c>
      <c r="BQ160" s="232">
        <f>IFERROR(VLOOKUP($B160,[14]Flood!$B$7:$T$169,M$1,FALSE),"")</f>
        <v>5.6009667888455921</v>
      </c>
      <c r="BR160" s="233">
        <f>IFERROR(VLOOKUP($B160,[14]Flood!$B$7:$T$169,N$1,FALSE),"")</f>
        <v>8.964157224736791E-4</v>
      </c>
      <c r="BS160" s="231">
        <f>IFERROR(VLOOKUP($B160,[14]Flood!$B$7:$T$169,O$1,FALSE),"")</f>
        <v>7.308167815482502</v>
      </c>
      <c r="BT160" s="231">
        <f>IFERROR(VLOOKUP($B160,[14]Flood!$B$7:$T$169,P$1,FALSE),"")</f>
        <v>1.169647451815169E-3</v>
      </c>
      <c r="BU160" s="232">
        <f>IFERROR(VLOOKUP($B160,[14]Flood!$B$7:$T$169,Q$1,FALSE),"")</f>
        <v>11.049803208556151</v>
      </c>
      <c r="BV160" s="233">
        <f>IFERROR(VLOOKUP($B160,[14]Flood!$B$7:$T$169,R$1,FALSE),"")</f>
        <v>1.7684834957629504E-3</v>
      </c>
      <c r="BW160" s="231">
        <f>IFERROR(VLOOKUP($B160,[14]Flood!$B$7:$T$169,S$1,FALSE),"")</f>
        <v>18.980131366265059</v>
      </c>
      <c r="BX160" s="234">
        <f>IFERROR(VLOOKUP($B160,[14]Flood!$B$7:$T$169,T$1,FALSE),"")</f>
        <v>3.037705598472685E-3</v>
      </c>
    </row>
    <row r="161" spans="1:76" s="119" customFormat="1" ht="14">
      <c r="A161" s="235" t="str">
        <f>'AAL mundo '!A188</f>
        <v>East Asia and the Pacific</v>
      </c>
      <c r="B161" s="236" t="str">
        <f>'AAL mundo '!B188</f>
        <v>KOR</v>
      </c>
      <c r="C161" s="236" t="str">
        <f>'AAL mundo '!C188</f>
        <v>Republic of Korea</v>
      </c>
      <c r="D161" s="236" t="str">
        <f>'AAL mundo '!D188</f>
        <v/>
      </c>
      <c r="E161" s="237" t="str">
        <f>'AAL mundo '!E188</f>
        <v>Low income</v>
      </c>
      <c r="F161" s="222">
        <f>'AAL mundo '!F188</f>
        <v>5538600</v>
      </c>
      <c r="G161" s="223" t="str">
        <f>VLOOKUP($B161,[14]Earthquake!$B$7:$T$222,G$1,FALSE)</f>
        <v>---</v>
      </c>
      <c r="H161" s="224" t="str">
        <f>VLOOKUP($B161,[14]Earthquake!$B$7:$T$222,H$1,FALSE)</f>
        <v>---</v>
      </c>
      <c r="I161" s="227" t="str">
        <f>VLOOKUP($B161,[14]Earthquake!$B$7:$T$222,I$1,FALSE)</f>
        <v>---</v>
      </c>
      <c r="J161" s="228" t="str">
        <f>VLOOKUP($B161,[14]Earthquake!$B$7:$T$222,J$1,FALSE)</f>
        <v>---</v>
      </c>
      <c r="K161" s="224" t="str">
        <f>VLOOKUP($B161,[14]Earthquake!$B$7:$T$222,K$1,FALSE)</f>
        <v>---</v>
      </c>
      <c r="L161" s="224" t="str">
        <f>VLOOKUP($B161,[14]Earthquake!$B$7:$T$222,L$1,FALSE)</f>
        <v>---</v>
      </c>
      <c r="M161" s="227" t="str">
        <f>VLOOKUP($B161,[14]Earthquake!$B$7:$T$222,M$1,FALSE)</f>
        <v>---</v>
      </c>
      <c r="N161" s="228" t="str">
        <f>VLOOKUP($B161,[14]Earthquake!$B$7:$T$222,N$1,FALSE)</f>
        <v>---</v>
      </c>
      <c r="O161" s="224" t="str">
        <f>VLOOKUP($B161,[14]Earthquake!$B$7:$T$222,O$1,FALSE)</f>
        <v>---</v>
      </c>
      <c r="P161" s="224" t="str">
        <f>VLOOKUP($B161,[14]Earthquake!$B$7:$T$222,P$1,FALSE)</f>
        <v>---</v>
      </c>
      <c r="Q161" s="227" t="str">
        <f>VLOOKUP($B161,[14]Earthquake!$B$7:$T$222,Q$1,FALSE)</f>
        <v>---</v>
      </c>
      <c r="R161" s="228" t="str">
        <f>VLOOKUP($B161,[14]Earthquake!$B$7:$T$222,R$1,FALSE)</f>
        <v>---</v>
      </c>
      <c r="S161" s="224" t="str">
        <f>VLOOKUP($B161,[14]Earthquake!$B$7:$T$222,S$1,FALSE)</f>
        <v>---</v>
      </c>
      <c r="T161" s="229" t="str">
        <f>VLOOKUP($B161,[14]Earthquake!$B$7:$T$222,T$1,FALSE)</f>
        <v>---</v>
      </c>
      <c r="U161" s="223">
        <f>VLOOKUP($B161,[14]Wind!$B$7:$T$222,G$1,FALSE)</f>
        <v>339.87</v>
      </c>
      <c r="V161" s="224">
        <f>VLOOKUP($B161,[14]Wind!$B$7:$T$222,H$1,FALSE)</f>
        <v>0.01</v>
      </c>
      <c r="W161" s="227">
        <f>VLOOKUP($B161,[14]Wind!$B$7:$T$222,I$1,FALSE)</f>
        <v>849.52</v>
      </c>
      <c r="X161" s="228">
        <f>VLOOKUP($B161,[14]Wind!$B$7:$T$222,J$1,FALSE)</f>
        <v>0.02</v>
      </c>
      <c r="Y161" s="224">
        <f>VLOOKUP($B161,[14]Wind!$B$7:$T$222,K$1,FALSE)</f>
        <v>1105.1300000000001</v>
      </c>
      <c r="Z161" s="224">
        <f>VLOOKUP($B161,[14]Wind!$B$7:$T$222,L$1,FALSE)</f>
        <v>0.02</v>
      </c>
      <c r="AA161" s="227">
        <f>VLOOKUP($B161,[14]Wind!$B$7:$T$222,M$1,FALSE)</f>
        <v>1408.73</v>
      </c>
      <c r="AB161" s="228">
        <f>VLOOKUP($B161,[14]Wind!$B$7:$T$222,N$1,FALSE)</f>
        <v>0.03</v>
      </c>
      <c r="AC161" s="224">
        <f>VLOOKUP($B161,[14]Wind!$B$7:$T$222,O$1,FALSE)</f>
        <v>1499.89</v>
      </c>
      <c r="AD161" s="224">
        <f>VLOOKUP($B161,[14]Wind!$B$7:$T$222,P$1,FALSE)</f>
        <v>0.03</v>
      </c>
      <c r="AE161" s="227">
        <f>VLOOKUP($B161,[14]Wind!$B$7:$T$222,Q$1,FALSE)</f>
        <v>1680.13</v>
      </c>
      <c r="AF161" s="228">
        <f>VLOOKUP($B161,[14]Wind!$B$7:$T$222,R$1,FALSE)</f>
        <v>0.03</v>
      </c>
      <c r="AG161" s="224">
        <f>VLOOKUP($B161,[14]Wind!$B$7:$T$222,S$1,FALSE)</f>
        <v>1860.37</v>
      </c>
      <c r="AH161" s="229">
        <f>VLOOKUP($B161,[14]Wind!$B$7:$T$222,T$1,FALSE)</f>
        <v>0.03</v>
      </c>
      <c r="AI161" s="223">
        <f>VLOOKUP($B161,'[14]Storm Surge'!$B$7:$T$222,G$1,FALSE)</f>
        <v>32448.799999999999</v>
      </c>
      <c r="AJ161" s="224">
        <f>VLOOKUP($B161,'[14]Storm Surge'!$B$7:$T$222,H$1,FALSE)</f>
        <v>0.59</v>
      </c>
      <c r="AK161" s="227">
        <f>VLOOKUP($B161,'[14]Storm Surge'!$B$7:$T$222,I$1,FALSE)</f>
        <v>44607.99</v>
      </c>
      <c r="AL161" s="228">
        <f>VLOOKUP($B161,'[14]Storm Surge'!$B$7:$T$222,J$1,FALSE)</f>
        <v>0.81</v>
      </c>
      <c r="AM161" s="224">
        <f>VLOOKUP($B161,'[14]Storm Surge'!$B$7:$T$222,K$1,FALSE)</f>
        <v>50115.44</v>
      </c>
      <c r="AN161" s="224">
        <f>VLOOKUP($B161,'[14]Storm Surge'!$B$7:$T$222,L$1,FALSE)</f>
        <v>0.9</v>
      </c>
      <c r="AO161" s="227">
        <f>VLOOKUP($B161,'[14]Storm Surge'!$B$7:$T$222,M$1,FALSE)</f>
        <v>58999.94</v>
      </c>
      <c r="AP161" s="228">
        <f>VLOOKUP($B161,'[14]Storm Surge'!$B$7:$T$222,N$1,FALSE)</f>
        <v>1.07</v>
      </c>
      <c r="AQ161" s="224">
        <f>VLOOKUP($B161,'[14]Storm Surge'!$B$7:$T$222,O$1,FALSE)</f>
        <v>60040.480000000003</v>
      </c>
      <c r="AR161" s="224">
        <f>VLOOKUP($B161,'[14]Storm Surge'!$B$7:$T$222,P$1,FALSE)</f>
        <v>1.08</v>
      </c>
      <c r="AS161" s="227">
        <f>VLOOKUP($B161,'[14]Storm Surge'!$B$7:$T$222,Q$1,FALSE)</f>
        <v>62121.55</v>
      </c>
      <c r="AT161" s="228">
        <f>VLOOKUP($B161,'[14]Storm Surge'!$B$7:$T$222,R$1,FALSE)</f>
        <v>1.1200000000000001</v>
      </c>
      <c r="AU161" s="224">
        <f>VLOOKUP($B161,'[14]Storm Surge'!$B$7:$T$222,S$1,FALSE)</f>
        <v>64202.62</v>
      </c>
      <c r="AV161" s="229">
        <f>VLOOKUP($B161,'[14]Storm Surge'!$B$7:$T$222,T$1,FALSE)</f>
        <v>1.1599999999999999</v>
      </c>
      <c r="AW161" s="223" t="str">
        <f>VLOOKUP($B161,[14]Tsunami!$B$7:$T$222,G$1,FALSE)</f>
        <v>---</v>
      </c>
      <c r="AX161" s="224" t="str">
        <f>VLOOKUP($B161,[14]Tsunami!$B$7:$T$222,H$1,FALSE)</f>
        <v>---</v>
      </c>
      <c r="AY161" s="227" t="str">
        <f>VLOOKUP($B161,[14]Tsunami!$B$7:$T$222,I$1,FALSE)</f>
        <v>---</v>
      </c>
      <c r="AZ161" s="228" t="str">
        <f>VLOOKUP($B161,[14]Tsunami!$B$7:$T$222,J$1,FALSE)</f>
        <v>---</v>
      </c>
      <c r="BA161" s="224" t="str">
        <f>VLOOKUP($B161,[14]Tsunami!$B$7:$T$222,K$1,FALSE)</f>
        <v>---</v>
      </c>
      <c r="BB161" s="224" t="str">
        <f>VLOOKUP($B161,[14]Tsunami!$B$7:$T$222,L$1,FALSE)</f>
        <v>---</v>
      </c>
      <c r="BC161" s="227" t="str">
        <f>VLOOKUP($B161,[14]Tsunami!$B$7:$T$222,M$1,FALSE)</f>
        <v>---</v>
      </c>
      <c r="BD161" s="228" t="str">
        <f>VLOOKUP($B161,[14]Tsunami!$B$7:$T$222,N$1,FALSE)</f>
        <v>---</v>
      </c>
      <c r="BE161" s="224" t="str">
        <f>VLOOKUP($B161,[14]Tsunami!$B$7:$T$222,O$1,FALSE)</f>
        <v>---</v>
      </c>
      <c r="BF161" s="224" t="str">
        <f>VLOOKUP($B161,[14]Tsunami!$B$7:$T$222,P$1,FALSE)</f>
        <v>---</v>
      </c>
      <c r="BG161" s="227" t="str">
        <f>VLOOKUP($B161,[14]Tsunami!$B$7:$T$222,Q$1,FALSE)</f>
        <v>---</v>
      </c>
      <c r="BH161" s="228" t="str">
        <f>VLOOKUP($B161,[14]Tsunami!$B$7:$T$222,R$1,FALSE)</f>
        <v>---</v>
      </c>
      <c r="BI161" s="224" t="str">
        <f>VLOOKUP($B161,[14]Tsunami!$B$7:$T$222,S$1,FALSE)</f>
        <v>---</v>
      </c>
      <c r="BJ161" s="229" t="str">
        <f>VLOOKUP($B161,[14]Tsunami!$B$7:$T$222,T$1,FALSE)</f>
        <v>---</v>
      </c>
      <c r="BK161" s="230">
        <f>IFERROR(VLOOKUP($B161,[14]Flood!$B$7:$T$169,G$1,FALSE),"")</f>
        <v>905.20515443708609</v>
      </c>
      <c r="BL161" s="231">
        <f>IFERROR(VLOOKUP($B161,[14]Flood!$B$7:$T$169,H$1,FALSE),"")</f>
        <v>1.634357336577991E-2</v>
      </c>
      <c r="BM161" s="232">
        <f>IFERROR(VLOOKUP($B161,[14]Flood!$B$7:$T$169,I$1,FALSE),"")</f>
        <v>14087.947375</v>
      </c>
      <c r="BN161" s="233">
        <f>IFERROR(VLOOKUP($B161,[14]Flood!$B$7:$T$169,J$1,FALSE),"")</f>
        <v>0.25435935750911781</v>
      </c>
      <c r="BO161" s="231">
        <f>IFERROR(VLOOKUP($B161,[14]Flood!$B$7:$T$169,K$1,FALSE),"")</f>
        <v>40900.008068459654</v>
      </c>
      <c r="BP161" s="231">
        <f>IFERROR(VLOOKUP($B161,[14]Flood!$B$7:$T$169,L$1,FALSE),"")</f>
        <v>0.73845390655507992</v>
      </c>
      <c r="BQ161" s="232">
        <f>IFERROR(VLOOKUP($B161,[14]Flood!$B$7:$T$169,M$1,FALSE),"")</f>
        <v>149443.11147197484</v>
      </c>
      <c r="BR161" s="233">
        <f>IFERROR(VLOOKUP($B161,[14]Flood!$B$7:$T$169,N$1,FALSE),"")</f>
        <v>2.6982109463036656</v>
      </c>
      <c r="BS161" s="231">
        <f>IFERROR(VLOOKUP($B161,[14]Flood!$B$7:$T$169,O$1,FALSE),"")</f>
        <v>205896.08396694213</v>
      </c>
      <c r="BT161" s="231">
        <f>IFERROR(VLOOKUP($B161,[14]Flood!$B$7:$T$169,P$1,FALSE),"")</f>
        <v>3.7174752458553089</v>
      </c>
      <c r="BU161" s="232">
        <f>IFERROR(VLOOKUP($B161,[14]Flood!$B$7:$T$169,Q$1,FALSE),"")</f>
        <v>354214.51267605636</v>
      </c>
      <c r="BV161" s="233">
        <f>IFERROR(VLOOKUP($B161,[14]Flood!$B$7:$T$169,R$1,FALSE),"")</f>
        <v>6.3953799277083805</v>
      </c>
      <c r="BW161" s="231">
        <f>IFERROR(VLOOKUP($B161,[14]Flood!$B$7:$T$169,S$1,FALSE),"")</f>
        <v>479137.93602632312</v>
      </c>
      <c r="BX161" s="234">
        <f>IFERROR(VLOOKUP($B161,[14]Flood!$B$7:$T$169,T$1,FALSE),"")</f>
        <v>8.6508853505637369</v>
      </c>
    </row>
    <row r="162" spans="1:76" s="119" customFormat="1" ht="14">
      <c r="A162" s="235" t="str">
        <f>'AAL mundo '!A189</f>
        <v>Europe and Central Asia</v>
      </c>
      <c r="B162" s="236" t="str">
        <f>'AAL mundo '!B189</f>
        <v>MDA</v>
      </c>
      <c r="C162" s="236" t="str">
        <f>'AAL mundo '!C189</f>
        <v>Republic of Moldova</v>
      </c>
      <c r="D162" s="236" t="str">
        <f>'AAL mundo '!D189</f>
        <v/>
      </c>
      <c r="E162" s="237" t="str">
        <f>'AAL mundo '!E189</f>
        <v>Lower middle income</v>
      </c>
      <c r="F162" s="222">
        <f>'AAL mundo '!F189</f>
        <v>33762.699999999997</v>
      </c>
      <c r="G162" s="223">
        <f>VLOOKUP($B162,[14]Earthquake!$B$7:$T$222,G$1,FALSE)</f>
        <v>6.56</v>
      </c>
      <c r="H162" s="224">
        <f>VLOOKUP($B162,[14]Earthquake!$B$7:$T$222,H$1,FALSE)</f>
        <v>0.02</v>
      </c>
      <c r="I162" s="227">
        <f>VLOOKUP($B162,[14]Earthquake!$B$7:$T$222,I$1,FALSE)</f>
        <v>16.440000000000001</v>
      </c>
      <c r="J162" s="228">
        <f>VLOOKUP($B162,[14]Earthquake!$B$7:$T$222,J$1,FALSE)</f>
        <v>0.05</v>
      </c>
      <c r="K162" s="224">
        <f>VLOOKUP($B162,[14]Earthquake!$B$7:$T$222,K$1,FALSE)</f>
        <v>35.81</v>
      </c>
      <c r="L162" s="224">
        <f>VLOOKUP($B162,[14]Earthquake!$B$7:$T$222,L$1,FALSE)</f>
        <v>0.11</v>
      </c>
      <c r="M162" s="227">
        <f>VLOOKUP($B162,[14]Earthquake!$B$7:$T$222,M$1,FALSE)</f>
        <v>102.73</v>
      </c>
      <c r="N162" s="228">
        <f>VLOOKUP($B162,[14]Earthquake!$B$7:$T$222,N$1,FALSE)</f>
        <v>0.3</v>
      </c>
      <c r="O162" s="224">
        <f>VLOOKUP($B162,[14]Earthquake!$B$7:$T$222,O$1,FALSE)</f>
        <v>211.72</v>
      </c>
      <c r="P162" s="224">
        <f>VLOOKUP($B162,[14]Earthquake!$B$7:$T$222,P$1,FALSE)</f>
        <v>0.63</v>
      </c>
      <c r="Q162" s="227">
        <f>VLOOKUP($B162,[14]Earthquake!$B$7:$T$222,Q$1,FALSE)</f>
        <v>397.43</v>
      </c>
      <c r="R162" s="228">
        <f>VLOOKUP($B162,[14]Earthquake!$B$7:$T$222,R$1,FALSE)</f>
        <v>1.18</v>
      </c>
      <c r="S162" s="224">
        <f>VLOOKUP($B162,[14]Earthquake!$B$7:$T$222,S$1,FALSE)</f>
        <v>550.36</v>
      </c>
      <c r="T162" s="229">
        <f>VLOOKUP($B162,[14]Earthquake!$B$7:$T$222,T$1,FALSE)</f>
        <v>1.63</v>
      </c>
      <c r="U162" s="223" t="str">
        <f>VLOOKUP($B162,[14]Wind!$B$7:$T$222,G$1,FALSE)</f>
        <v>---</v>
      </c>
      <c r="V162" s="224" t="str">
        <f>VLOOKUP($B162,[14]Wind!$B$7:$T$222,H$1,FALSE)</f>
        <v>---</v>
      </c>
      <c r="W162" s="227" t="str">
        <f>VLOOKUP($B162,[14]Wind!$B$7:$T$222,I$1,FALSE)</f>
        <v>---</v>
      </c>
      <c r="X162" s="228" t="str">
        <f>VLOOKUP($B162,[14]Wind!$B$7:$T$222,J$1,FALSE)</f>
        <v>---</v>
      </c>
      <c r="Y162" s="224" t="str">
        <f>VLOOKUP($B162,[14]Wind!$B$7:$T$222,K$1,FALSE)</f>
        <v>---</v>
      </c>
      <c r="Z162" s="224" t="str">
        <f>VLOOKUP($B162,[14]Wind!$B$7:$T$222,L$1,FALSE)</f>
        <v>---</v>
      </c>
      <c r="AA162" s="227" t="str">
        <f>VLOOKUP($B162,[14]Wind!$B$7:$T$222,M$1,FALSE)</f>
        <v>---</v>
      </c>
      <c r="AB162" s="228" t="str">
        <f>VLOOKUP($B162,[14]Wind!$B$7:$T$222,N$1,FALSE)</f>
        <v>---</v>
      </c>
      <c r="AC162" s="224" t="str">
        <f>VLOOKUP($B162,[14]Wind!$B$7:$T$222,O$1,FALSE)</f>
        <v>---</v>
      </c>
      <c r="AD162" s="224" t="str">
        <f>VLOOKUP($B162,[14]Wind!$B$7:$T$222,P$1,FALSE)</f>
        <v>---</v>
      </c>
      <c r="AE162" s="227" t="str">
        <f>VLOOKUP($B162,[14]Wind!$B$7:$T$222,Q$1,FALSE)</f>
        <v>---</v>
      </c>
      <c r="AF162" s="228" t="str">
        <f>VLOOKUP($B162,[14]Wind!$B$7:$T$222,R$1,FALSE)</f>
        <v>---</v>
      </c>
      <c r="AG162" s="224" t="str">
        <f>VLOOKUP($B162,[14]Wind!$B$7:$T$222,S$1,FALSE)</f>
        <v>---</v>
      </c>
      <c r="AH162" s="229" t="str">
        <f>VLOOKUP($B162,[14]Wind!$B$7:$T$222,T$1,FALSE)</f>
        <v>---</v>
      </c>
      <c r="AI162" s="223" t="str">
        <f>VLOOKUP($B162,'[14]Storm Surge'!$B$7:$T$222,G$1,FALSE)</f>
        <v>---</v>
      </c>
      <c r="AJ162" s="224" t="str">
        <f>VLOOKUP($B162,'[14]Storm Surge'!$B$7:$T$222,H$1,FALSE)</f>
        <v>---</v>
      </c>
      <c r="AK162" s="227" t="str">
        <f>VLOOKUP($B162,'[14]Storm Surge'!$B$7:$T$222,I$1,FALSE)</f>
        <v>---</v>
      </c>
      <c r="AL162" s="228" t="str">
        <f>VLOOKUP($B162,'[14]Storm Surge'!$B$7:$T$222,J$1,FALSE)</f>
        <v>---</v>
      </c>
      <c r="AM162" s="224" t="str">
        <f>VLOOKUP($B162,'[14]Storm Surge'!$B$7:$T$222,K$1,FALSE)</f>
        <v>---</v>
      </c>
      <c r="AN162" s="224" t="str">
        <f>VLOOKUP($B162,'[14]Storm Surge'!$B$7:$T$222,L$1,FALSE)</f>
        <v>---</v>
      </c>
      <c r="AO162" s="227" t="str">
        <f>VLOOKUP($B162,'[14]Storm Surge'!$B$7:$T$222,M$1,FALSE)</f>
        <v>---</v>
      </c>
      <c r="AP162" s="228" t="str">
        <f>VLOOKUP($B162,'[14]Storm Surge'!$B$7:$T$222,N$1,FALSE)</f>
        <v>---</v>
      </c>
      <c r="AQ162" s="224" t="str">
        <f>VLOOKUP($B162,'[14]Storm Surge'!$B$7:$T$222,O$1,FALSE)</f>
        <v>---</v>
      </c>
      <c r="AR162" s="224" t="str">
        <f>VLOOKUP($B162,'[14]Storm Surge'!$B$7:$T$222,P$1,FALSE)</f>
        <v>---</v>
      </c>
      <c r="AS162" s="227" t="str">
        <f>VLOOKUP($B162,'[14]Storm Surge'!$B$7:$T$222,Q$1,FALSE)</f>
        <v>---</v>
      </c>
      <c r="AT162" s="228" t="str">
        <f>VLOOKUP($B162,'[14]Storm Surge'!$B$7:$T$222,R$1,FALSE)</f>
        <v>---</v>
      </c>
      <c r="AU162" s="224" t="str">
        <f>VLOOKUP($B162,'[14]Storm Surge'!$B$7:$T$222,S$1,FALSE)</f>
        <v>---</v>
      </c>
      <c r="AV162" s="229" t="str">
        <f>VLOOKUP($B162,'[14]Storm Surge'!$B$7:$T$222,T$1,FALSE)</f>
        <v>---</v>
      </c>
      <c r="AW162" s="223" t="str">
        <f>VLOOKUP($B162,[14]Tsunami!$B$7:$T$222,G$1,FALSE)</f>
        <v>---</v>
      </c>
      <c r="AX162" s="224" t="str">
        <f>VLOOKUP($B162,[14]Tsunami!$B$7:$T$222,H$1,FALSE)</f>
        <v>---</v>
      </c>
      <c r="AY162" s="227" t="str">
        <f>VLOOKUP($B162,[14]Tsunami!$B$7:$T$222,I$1,FALSE)</f>
        <v>---</v>
      </c>
      <c r="AZ162" s="228" t="str">
        <f>VLOOKUP($B162,[14]Tsunami!$B$7:$T$222,J$1,FALSE)</f>
        <v>---</v>
      </c>
      <c r="BA162" s="224" t="str">
        <f>VLOOKUP($B162,[14]Tsunami!$B$7:$T$222,K$1,FALSE)</f>
        <v>---</v>
      </c>
      <c r="BB162" s="224" t="str">
        <f>VLOOKUP($B162,[14]Tsunami!$B$7:$T$222,L$1,FALSE)</f>
        <v>---</v>
      </c>
      <c r="BC162" s="227" t="str">
        <f>VLOOKUP($B162,[14]Tsunami!$B$7:$T$222,M$1,FALSE)</f>
        <v>---</v>
      </c>
      <c r="BD162" s="228" t="str">
        <f>VLOOKUP($B162,[14]Tsunami!$B$7:$T$222,N$1,FALSE)</f>
        <v>---</v>
      </c>
      <c r="BE162" s="224" t="str">
        <f>VLOOKUP($B162,[14]Tsunami!$B$7:$T$222,O$1,FALSE)</f>
        <v>---</v>
      </c>
      <c r="BF162" s="224" t="str">
        <f>VLOOKUP($B162,[14]Tsunami!$B$7:$T$222,P$1,FALSE)</f>
        <v>---</v>
      </c>
      <c r="BG162" s="227" t="str">
        <f>VLOOKUP($B162,[14]Tsunami!$B$7:$T$222,Q$1,FALSE)</f>
        <v>---</v>
      </c>
      <c r="BH162" s="228" t="str">
        <f>VLOOKUP($B162,[14]Tsunami!$B$7:$T$222,R$1,FALSE)</f>
        <v>---</v>
      </c>
      <c r="BI162" s="224" t="str">
        <f>VLOOKUP($B162,[14]Tsunami!$B$7:$T$222,S$1,FALSE)</f>
        <v>---</v>
      </c>
      <c r="BJ162" s="229" t="str">
        <f>VLOOKUP($B162,[14]Tsunami!$B$7:$T$222,T$1,FALSE)</f>
        <v>---</v>
      </c>
      <c r="BK162" s="230">
        <f>IFERROR(VLOOKUP($B162,[14]Flood!$B$7:$T$169,G$1,FALSE),"")</f>
        <v>551.07193526660421</v>
      </c>
      <c r="BL162" s="231">
        <f>IFERROR(VLOOKUP($B162,[14]Flood!$B$7:$T$169,H$1,FALSE),"")</f>
        <v>1.6321915464894816</v>
      </c>
      <c r="BM162" s="232">
        <f>IFERROR(VLOOKUP($B162,[14]Flood!$B$7:$T$169,I$1,FALSE),"")</f>
        <v>1278.3476997206703</v>
      </c>
      <c r="BN162" s="233">
        <f>IFERROR(VLOOKUP($B162,[14]Flood!$B$7:$T$169,J$1,FALSE),"")</f>
        <v>3.7862721278827531</v>
      </c>
      <c r="BO162" s="231">
        <f>IFERROR(VLOOKUP($B162,[14]Flood!$B$7:$T$169,K$1,FALSE),"")</f>
        <v>1743.863661029977</v>
      </c>
      <c r="BP162" s="231">
        <f>IFERROR(VLOOKUP($B162,[14]Flood!$B$7:$T$169,L$1,FALSE),"")</f>
        <v>5.1650598471981715</v>
      </c>
      <c r="BQ162" s="232">
        <f>IFERROR(VLOOKUP($B162,[14]Flood!$B$7:$T$169,M$1,FALSE),"")</f>
        <v>2407.8457884930863</v>
      </c>
      <c r="BR162" s="233">
        <f>IFERROR(VLOOKUP($B162,[14]Flood!$B$7:$T$169,N$1,FALSE),"")</f>
        <v>7.1316742692174699</v>
      </c>
      <c r="BS162" s="231">
        <f>IFERROR(VLOOKUP($B162,[14]Flood!$B$7:$T$169,O$1,FALSE),"")</f>
        <v>2861.5033613846831</v>
      </c>
      <c r="BT162" s="231">
        <f>IFERROR(VLOOKUP($B162,[14]Flood!$B$7:$T$169,P$1,FALSE),"")</f>
        <v>8.4753392394111948</v>
      </c>
      <c r="BU162" s="232">
        <f>IFERROR(VLOOKUP($B162,[14]Flood!$B$7:$T$169,Q$1,FALSE),"")</f>
        <v>3152.2101624283405</v>
      </c>
      <c r="BV162" s="233">
        <f>IFERROR(VLOOKUP($B162,[14]Flood!$B$7:$T$169,R$1,FALSE),"")</f>
        <v>9.3363687217797775</v>
      </c>
      <c r="BW162" s="231">
        <f>IFERROR(VLOOKUP($B162,[14]Flood!$B$7:$T$169,S$1,FALSE),"")</f>
        <v>3442.9169634719974</v>
      </c>
      <c r="BX162" s="234">
        <f>IFERROR(VLOOKUP($B162,[14]Flood!$B$7:$T$169,T$1,FALSE),"")</f>
        <v>10.197398204148358</v>
      </c>
    </row>
    <row r="163" spans="1:76" s="119" customFormat="1" ht="14">
      <c r="A163" s="235" t="str">
        <f>'AAL mundo '!A190</f>
        <v>Sub-Saharan Africa</v>
      </c>
      <c r="B163" s="236" t="str">
        <f>'AAL mundo '!B190</f>
        <v>REU</v>
      </c>
      <c r="C163" s="236" t="str">
        <f>'AAL mundo '!C190</f>
        <v>Réunion</v>
      </c>
      <c r="D163" s="236" t="str">
        <f>'AAL mundo '!D190</f>
        <v/>
      </c>
      <c r="E163" s="237" t="str">
        <f>'AAL mundo '!E190</f>
        <v>N.D</v>
      </c>
      <c r="F163" s="222">
        <f>'AAL mundo '!F190</f>
        <v>67897.7</v>
      </c>
      <c r="G163" s="223" t="str">
        <f>VLOOKUP($B163,[14]Earthquake!$B$7:$T$222,G$1,FALSE)</f>
        <v>---</v>
      </c>
      <c r="H163" s="224" t="str">
        <f>VLOOKUP($B163,[14]Earthquake!$B$7:$T$222,H$1,FALSE)</f>
        <v>---</v>
      </c>
      <c r="I163" s="227" t="str">
        <f>VLOOKUP($B163,[14]Earthquake!$B$7:$T$222,I$1,FALSE)</f>
        <v>---</v>
      </c>
      <c r="J163" s="228" t="str">
        <f>VLOOKUP($B163,[14]Earthquake!$B$7:$T$222,J$1,FALSE)</f>
        <v>---</v>
      </c>
      <c r="K163" s="224" t="str">
        <f>VLOOKUP($B163,[14]Earthquake!$B$7:$T$222,K$1,FALSE)</f>
        <v>---</v>
      </c>
      <c r="L163" s="224" t="str">
        <f>VLOOKUP($B163,[14]Earthquake!$B$7:$T$222,L$1,FALSE)</f>
        <v>---</v>
      </c>
      <c r="M163" s="227" t="str">
        <f>VLOOKUP($B163,[14]Earthquake!$B$7:$T$222,M$1,FALSE)</f>
        <v>---</v>
      </c>
      <c r="N163" s="228" t="str">
        <f>VLOOKUP($B163,[14]Earthquake!$B$7:$T$222,N$1,FALSE)</f>
        <v>---</v>
      </c>
      <c r="O163" s="224" t="str">
        <f>VLOOKUP($B163,[14]Earthquake!$B$7:$T$222,O$1,FALSE)</f>
        <v>---</v>
      </c>
      <c r="P163" s="224" t="str">
        <f>VLOOKUP($B163,[14]Earthquake!$B$7:$T$222,P$1,FALSE)</f>
        <v>---</v>
      </c>
      <c r="Q163" s="227" t="str">
        <f>VLOOKUP($B163,[14]Earthquake!$B$7:$T$222,Q$1,FALSE)</f>
        <v>---</v>
      </c>
      <c r="R163" s="228" t="str">
        <f>VLOOKUP($B163,[14]Earthquake!$B$7:$T$222,R$1,FALSE)</f>
        <v>---</v>
      </c>
      <c r="S163" s="224" t="str">
        <f>VLOOKUP($B163,[14]Earthquake!$B$7:$T$222,S$1,FALSE)</f>
        <v>---</v>
      </c>
      <c r="T163" s="229" t="str">
        <f>VLOOKUP($B163,[14]Earthquake!$B$7:$T$222,T$1,FALSE)</f>
        <v>---</v>
      </c>
      <c r="U163" s="223">
        <f>VLOOKUP($B163,[14]Wind!$B$7:$T$222,G$1,FALSE)</f>
        <v>148.76</v>
      </c>
      <c r="V163" s="224">
        <f>VLOOKUP($B163,[14]Wind!$B$7:$T$222,H$1,FALSE)</f>
        <v>0.22</v>
      </c>
      <c r="W163" s="227">
        <f>VLOOKUP($B163,[14]Wind!$B$7:$T$222,I$1,FALSE)</f>
        <v>2696.57</v>
      </c>
      <c r="X163" s="228">
        <f>VLOOKUP($B163,[14]Wind!$B$7:$T$222,J$1,FALSE)</f>
        <v>3.97</v>
      </c>
      <c r="Y163" s="224">
        <f>VLOOKUP($B163,[14]Wind!$B$7:$T$222,K$1,FALSE)</f>
        <v>3951.13</v>
      </c>
      <c r="Z163" s="224">
        <f>VLOOKUP($B163,[14]Wind!$B$7:$T$222,L$1,FALSE)</f>
        <v>5.82</v>
      </c>
      <c r="AA163" s="227">
        <f>VLOOKUP($B163,[14]Wind!$B$7:$T$222,M$1,FALSE)</f>
        <v>5041.84</v>
      </c>
      <c r="AB163" s="228">
        <f>VLOOKUP($B163,[14]Wind!$B$7:$T$222,N$1,FALSE)</f>
        <v>7.43</v>
      </c>
      <c r="AC163" s="224">
        <f>VLOOKUP($B163,[14]Wind!$B$7:$T$222,O$1,FALSE)</f>
        <v>5918.78</v>
      </c>
      <c r="AD163" s="224">
        <f>VLOOKUP($B163,[14]Wind!$B$7:$T$222,P$1,FALSE)</f>
        <v>8.7200000000000006</v>
      </c>
      <c r="AE163" s="227">
        <f>VLOOKUP($B163,[14]Wind!$B$7:$T$222,Q$1,FALSE)</f>
        <v>6307.5</v>
      </c>
      <c r="AF163" s="228">
        <f>VLOOKUP($B163,[14]Wind!$B$7:$T$222,R$1,FALSE)</f>
        <v>9.2899999999999991</v>
      </c>
      <c r="AG163" s="224">
        <f>VLOOKUP($B163,[14]Wind!$B$7:$T$222,S$1,FALSE)</f>
        <v>6696.21</v>
      </c>
      <c r="AH163" s="229">
        <f>VLOOKUP($B163,[14]Wind!$B$7:$T$222,T$1,FALSE)</f>
        <v>9.86</v>
      </c>
      <c r="AI163" s="223">
        <f>VLOOKUP($B163,'[14]Storm Surge'!$B$7:$T$222,G$1,FALSE)</f>
        <v>32.15</v>
      </c>
      <c r="AJ163" s="224">
        <f>VLOOKUP($B163,'[14]Storm Surge'!$B$7:$T$222,H$1,FALSE)</f>
        <v>0.05</v>
      </c>
      <c r="AK163" s="227">
        <f>VLOOKUP($B163,'[14]Storm Surge'!$B$7:$T$222,I$1,FALSE)</f>
        <v>532.52</v>
      </c>
      <c r="AL163" s="228">
        <f>VLOOKUP($B163,'[14]Storm Surge'!$B$7:$T$222,J$1,FALSE)</f>
        <v>0.78</v>
      </c>
      <c r="AM163" s="224">
        <f>VLOOKUP($B163,'[14]Storm Surge'!$B$7:$T$222,K$1,FALSE)</f>
        <v>686.71</v>
      </c>
      <c r="AN163" s="224">
        <f>VLOOKUP($B163,'[14]Storm Surge'!$B$7:$T$222,L$1,FALSE)</f>
        <v>1.01</v>
      </c>
      <c r="AO163" s="227">
        <f>VLOOKUP($B163,'[14]Storm Surge'!$B$7:$T$222,M$1,FALSE)</f>
        <v>881.78</v>
      </c>
      <c r="AP163" s="228">
        <f>VLOOKUP($B163,'[14]Storm Surge'!$B$7:$T$222,N$1,FALSE)</f>
        <v>1.3</v>
      </c>
      <c r="AQ163" s="224">
        <f>VLOOKUP($B163,'[14]Storm Surge'!$B$7:$T$222,O$1,FALSE)</f>
        <v>1059.4100000000001</v>
      </c>
      <c r="AR163" s="224">
        <f>VLOOKUP($B163,'[14]Storm Surge'!$B$7:$T$222,P$1,FALSE)</f>
        <v>1.56</v>
      </c>
      <c r="AS163" s="227">
        <f>VLOOKUP($B163,'[14]Storm Surge'!$B$7:$T$222,Q$1,FALSE)</f>
        <v>1147.21</v>
      </c>
      <c r="AT163" s="228">
        <f>VLOOKUP($B163,'[14]Storm Surge'!$B$7:$T$222,R$1,FALSE)</f>
        <v>1.69</v>
      </c>
      <c r="AU163" s="224">
        <f>VLOOKUP($B163,'[14]Storm Surge'!$B$7:$T$222,S$1,FALSE)</f>
        <v>1235.02</v>
      </c>
      <c r="AV163" s="229">
        <f>VLOOKUP($B163,'[14]Storm Surge'!$B$7:$T$222,T$1,FALSE)</f>
        <v>1.82</v>
      </c>
      <c r="AW163" s="223" t="str">
        <f>VLOOKUP($B163,[14]Tsunami!$B$7:$T$222,G$1,FALSE)</f>
        <v>---</v>
      </c>
      <c r="AX163" s="224" t="str">
        <f>VLOOKUP($B163,[14]Tsunami!$B$7:$T$222,H$1,FALSE)</f>
        <v>---</v>
      </c>
      <c r="AY163" s="227" t="str">
        <f>VLOOKUP($B163,[14]Tsunami!$B$7:$T$222,I$1,FALSE)</f>
        <v>---</v>
      </c>
      <c r="AZ163" s="228" t="str">
        <f>VLOOKUP($B163,[14]Tsunami!$B$7:$T$222,J$1,FALSE)</f>
        <v>---</v>
      </c>
      <c r="BA163" s="224" t="str">
        <f>VLOOKUP($B163,[14]Tsunami!$B$7:$T$222,K$1,FALSE)</f>
        <v>---</v>
      </c>
      <c r="BB163" s="224" t="str">
        <f>VLOOKUP($B163,[14]Tsunami!$B$7:$T$222,L$1,FALSE)</f>
        <v>---</v>
      </c>
      <c r="BC163" s="227" t="str">
        <f>VLOOKUP($B163,[14]Tsunami!$B$7:$T$222,M$1,FALSE)</f>
        <v>---</v>
      </c>
      <c r="BD163" s="228" t="str">
        <f>VLOOKUP($B163,[14]Tsunami!$B$7:$T$222,N$1,FALSE)</f>
        <v>---</v>
      </c>
      <c r="BE163" s="224" t="str">
        <f>VLOOKUP($B163,[14]Tsunami!$B$7:$T$222,O$1,FALSE)</f>
        <v>---</v>
      </c>
      <c r="BF163" s="224" t="str">
        <f>VLOOKUP($B163,[14]Tsunami!$B$7:$T$222,P$1,FALSE)</f>
        <v>---</v>
      </c>
      <c r="BG163" s="227" t="str">
        <f>VLOOKUP($B163,[14]Tsunami!$B$7:$T$222,Q$1,FALSE)</f>
        <v>---</v>
      </c>
      <c r="BH163" s="228" t="str">
        <f>VLOOKUP($B163,[14]Tsunami!$B$7:$T$222,R$1,FALSE)</f>
        <v>---</v>
      </c>
      <c r="BI163" s="224" t="str">
        <f>VLOOKUP($B163,[14]Tsunami!$B$7:$T$222,S$1,FALSE)</f>
        <v>---</v>
      </c>
      <c r="BJ163" s="229" t="str">
        <f>VLOOKUP($B163,[14]Tsunami!$B$7:$T$222,T$1,FALSE)</f>
        <v>---</v>
      </c>
      <c r="BK163" s="230" t="str">
        <f>IFERROR(VLOOKUP($B163,[14]Flood!$B$7:$T$169,G$1,FALSE),"")</f>
        <v/>
      </c>
      <c r="BL163" s="231" t="str">
        <f>IFERROR(VLOOKUP($B163,[14]Flood!$B$7:$T$169,H$1,FALSE),"")</f>
        <v/>
      </c>
      <c r="BM163" s="232" t="str">
        <f>IFERROR(VLOOKUP($B163,[14]Flood!$B$7:$T$169,I$1,FALSE),"")</f>
        <v/>
      </c>
      <c r="BN163" s="233" t="str">
        <f>IFERROR(VLOOKUP($B163,[14]Flood!$B$7:$T$169,J$1,FALSE),"")</f>
        <v/>
      </c>
      <c r="BO163" s="231" t="str">
        <f>IFERROR(VLOOKUP($B163,[14]Flood!$B$7:$T$169,K$1,FALSE),"")</f>
        <v/>
      </c>
      <c r="BP163" s="231" t="str">
        <f>IFERROR(VLOOKUP($B163,[14]Flood!$B$7:$T$169,L$1,FALSE),"")</f>
        <v/>
      </c>
      <c r="BQ163" s="232" t="str">
        <f>IFERROR(VLOOKUP($B163,[14]Flood!$B$7:$T$169,M$1,FALSE),"")</f>
        <v/>
      </c>
      <c r="BR163" s="233" t="str">
        <f>IFERROR(VLOOKUP($B163,[14]Flood!$B$7:$T$169,N$1,FALSE),"")</f>
        <v/>
      </c>
      <c r="BS163" s="231" t="str">
        <f>IFERROR(VLOOKUP($B163,[14]Flood!$B$7:$T$169,O$1,FALSE),"")</f>
        <v/>
      </c>
      <c r="BT163" s="231" t="str">
        <f>IFERROR(VLOOKUP($B163,[14]Flood!$B$7:$T$169,P$1,FALSE),"")</f>
        <v/>
      </c>
      <c r="BU163" s="232" t="str">
        <f>IFERROR(VLOOKUP($B163,[14]Flood!$B$7:$T$169,Q$1,FALSE),"")</f>
        <v/>
      </c>
      <c r="BV163" s="233" t="str">
        <f>IFERROR(VLOOKUP($B163,[14]Flood!$B$7:$T$169,R$1,FALSE),"")</f>
        <v/>
      </c>
      <c r="BW163" s="231" t="str">
        <f>IFERROR(VLOOKUP($B163,[14]Flood!$B$7:$T$169,S$1,FALSE),"")</f>
        <v/>
      </c>
      <c r="BX163" s="234" t="str">
        <f>IFERROR(VLOOKUP($B163,[14]Flood!$B$7:$T$169,T$1,FALSE),"")</f>
        <v/>
      </c>
    </row>
    <row r="164" spans="1:76" s="119" customFormat="1" ht="14">
      <c r="A164" s="235" t="str">
        <f>'AAL mundo '!A191</f>
        <v>Europe and Central Asia</v>
      </c>
      <c r="B164" s="236" t="str">
        <f>'AAL mundo '!B191</f>
        <v>ROU</v>
      </c>
      <c r="C164" s="236" t="str">
        <f>'AAL mundo '!C191</f>
        <v>Romania</v>
      </c>
      <c r="D164" s="236" t="str">
        <f>'AAL mundo '!D191</f>
        <v/>
      </c>
      <c r="E164" s="237" t="str">
        <f>'AAL mundo '!E191</f>
        <v>Upper middle income</v>
      </c>
      <c r="F164" s="222">
        <f>'AAL mundo '!F191</f>
        <v>555697</v>
      </c>
      <c r="G164" s="223">
        <f>VLOOKUP($B164,[14]Earthquake!$B$7:$T$222,G$1,FALSE)</f>
        <v>833.92</v>
      </c>
      <c r="H164" s="224">
        <f>VLOOKUP($B164,[14]Earthquake!$B$7:$T$222,H$1,FALSE)</f>
        <v>0.15</v>
      </c>
      <c r="I164" s="227">
        <f>VLOOKUP($B164,[14]Earthquake!$B$7:$T$222,I$1,FALSE)</f>
        <v>1977.69</v>
      </c>
      <c r="J164" s="228">
        <f>VLOOKUP($B164,[14]Earthquake!$B$7:$T$222,J$1,FALSE)</f>
        <v>0.36</v>
      </c>
      <c r="K164" s="224">
        <f>VLOOKUP($B164,[14]Earthquake!$B$7:$T$222,K$1,FALSE)</f>
        <v>3564.6</v>
      </c>
      <c r="L164" s="224">
        <f>VLOOKUP($B164,[14]Earthquake!$B$7:$T$222,L$1,FALSE)</f>
        <v>0.64</v>
      </c>
      <c r="M164" s="227">
        <f>VLOOKUP($B164,[14]Earthquake!$B$7:$T$222,M$1,FALSE)</f>
        <v>7088.18</v>
      </c>
      <c r="N164" s="228">
        <f>VLOOKUP($B164,[14]Earthquake!$B$7:$T$222,N$1,FALSE)</f>
        <v>1.28</v>
      </c>
      <c r="O164" s="224">
        <f>VLOOKUP($B164,[14]Earthquake!$B$7:$T$222,O$1,FALSE)</f>
        <v>11359.32</v>
      </c>
      <c r="P164" s="224">
        <f>VLOOKUP($B164,[14]Earthquake!$B$7:$T$222,P$1,FALSE)</f>
        <v>2.04</v>
      </c>
      <c r="Q164" s="227">
        <f>VLOOKUP($B164,[14]Earthquake!$B$7:$T$222,Q$1,FALSE)</f>
        <v>17100.22</v>
      </c>
      <c r="R164" s="228">
        <f>VLOOKUP($B164,[14]Earthquake!$B$7:$T$222,R$1,FALSE)</f>
        <v>3.08</v>
      </c>
      <c r="S164" s="224">
        <f>VLOOKUP($B164,[14]Earthquake!$B$7:$T$222,S$1,FALSE)</f>
        <v>21264.65</v>
      </c>
      <c r="T164" s="229">
        <f>VLOOKUP($B164,[14]Earthquake!$B$7:$T$222,T$1,FALSE)</f>
        <v>3.83</v>
      </c>
      <c r="U164" s="223" t="str">
        <f>VLOOKUP($B164,[14]Wind!$B$7:$T$222,G$1,FALSE)</f>
        <v>---</v>
      </c>
      <c r="V164" s="224" t="str">
        <f>VLOOKUP($B164,[14]Wind!$B$7:$T$222,H$1,FALSE)</f>
        <v>---</v>
      </c>
      <c r="W164" s="227" t="str">
        <f>VLOOKUP($B164,[14]Wind!$B$7:$T$222,I$1,FALSE)</f>
        <v>---</v>
      </c>
      <c r="X164" s="228" t="str">
        <f>VLOOKUP($B164,[14]Wind!$B$7:$T$222,J$1,FALSE)</f>
        <v>---</v>
      </c>
      <c r="Y164" s="224" t="str">
        <f>VLOOKUP($B164,[14]Wind!$B$7:$T$222,K$1,FALSE)</f>
        <v>---</v>
      </c>
      <c r="Z164" s="224" t="str">
        <f>VLOOKUP($B164,[14]Wind!$B$7:$T$222,L$1,FALSE)</f>
        <v>---</v>
      </c>
      <c r="AA164" s="227" t="str">
        <f>VLOOKUP($B164,[14]Wind!$B$7:$T$222,M$1,FALSE)</f>
        <v>---</v>
      </c>
      <c r="AB164" s="228" t="str">
        <f>VLOOKUP($B164,[14]Wind!$B$7:$T$222,N$1,FALSE)</f>
        <v>---</v>
      </c>
      <c r="AC164" s="224" t="str">
        <f>VLOOKUP($B164,[14]Wind!$B$7:$T$222,O$1,FALSE)</f>
        <v>---</v>
      </c>
      <c r="AD164" s="224" t="str">
        <f>VLOOKUP($B164,[14]Wind!$B$7:$T$222,P$1,FALSE)</f>
        <v>---</v>
      </c>
      <c r="AE164" s="227" t="str">
        <f>VLOOKUP($B164,[14]Wind!$B$7:$T$222,Q$1,FALSE)</f>
        <v>---</v>
      </c>
      <c r="AF164" s="228" t="str">
        <f>VLOOKUP($B164,[14]Wind!$B$7:$T$222,R$1,FALSE)</f>
        <v>---</v>
      </c>
      <c r="AG164" s="224" t="str">
        <f>VLOOKUP($B164,[14]Wind!$B$7:$T$222,S$1,FALSE)</f>
        <v>---</v>
      </c>
      <c r="AH164" s="229" t="str">
        <f>VLOOKUP($B164,[14]Wind!$B$7:$T$222,T$1,FALSE)</f>
        <v>---</v>
      </c>
      <c r="AI164" s="223" t="str">
        <f>VLOOKUP($B164,'[14]Storm Surge'!$B$7:$T$222,G$1,FALSE)</f>
        <v>---</v>
      </c>
      <c r="AJ164" s="224" t="str">
        <f>VLOOKUP($B164,'[14]Storm Surge'!$B$7:$T$222,H$1,FALSE)</f>
        <v>---</v>
      </c>
      <c r="AK164" s="227" t="str">
        <f>VLOOKUP($B164,'[14]Storm Surge'!$B$7:$T$222,I$1,FALSE)</f>
        <v>---</v>
      </c>
      <c r="AL164" s="228" t="str">
        <f>VLOOKUP($B164,'[14]Storm Surge'!$B$7:$T$222,J$1,FALSE)</f>
        <v>---</v>
      </c>
      <c r="AM164" s="224" t="str">
        <f>VLOOKUP($B164,'[14]Storm Surge'!$B$7:$T$222,K$1,FALSE)</f>
        <v>---</v>
      </c>
      <c r="AN164" s="224" t="str">
        <f>VLOOKUP($B164,'[14]Storm Surge'!$B$7:$T$222,L$1,FALSE)</f>
        <v>---</v>
      </c>
      <c r="AO164" s="227" t="str">
        <f>VLOOKUP($B164,'[14]Storm Surge'!$B$7:$T$222,M$1,FALSE)</f>
        <v>---</v>
      </c>
      <c r="AP164" s="228" t="str">
        <f>VLOOKUP($B164,'[14]Storm Surge'!$B$7:$T$222,N$1,FALSE)</f>
        <v>---</v>
      </c>
      <c r="AQ164" s="224" t="str">
        <f>VLOOKUP($B164,'[14]Storm Surge'!$B$7:$T$222,O$1,FALSE)</f>
        <v>---</v>
      </c>
      <c r="AR164" s="224" t="str">
        <f>VLOOKUP($B164,'[14]Storm Surge'!$B$7:$T$222,P$1,FALSE)</f>
        <v>---</v>
      </c>
      <c r="AS164" s="227" t="str">
        <f>VLOOKUP($B164,'[14]Storm Surge'!$B$7:$T$222,Q$1,FALSE)</f>
        <v>---</v>
      </c>
      <c r="AT164" s="228" t="str">
        <f>VLOOKUP($B164,'[14]Storm Surge'!$B$7:$T$222,R$1,FALSE)</f>
        <v>---</v>
      </c>
      <c r="AU164" s="224" t="str">
        <f>VLOOKUP($B164,'[14]Storm Surge'!$B$7:$T$222,S$1,FALSE)</f>
        <v>---</v>
      </c>
      <c r="AV164" s="229" t="str">
        <f>VLOOKUP($B164,'[14]Storm Surge'!$B$7:$T$222,T$1,FALSE)</f>
        <v>---</v>
      </c>
      <c r="AW164" s="223" t="str">
        <f>VLOOKUP($B164,[14]Tsunami!$B$7:$T$222,G$1,FALSE)</f>
        <v>---</v>
      </c>
      <c r="AX164" s="224" t="str">
        <f>VLOOKUP($B164,[14]Tsunami!$B$7:$T$222,H$1,FALSE)</f>
        <v>---</v>
      </c>
      <c r="AY164" s="227" t="str">
        <f>VLOOKUP($B164,[14]Tsunami!$B$7:$T$222,I$1,FALSE)</f>
        <v>---</v>
      </c>
      <c r="AZ164" s="228" t="str">
        <f>VLOOKUP($B164,[14]Tsunami!$B$7:$T$222,J$1,FALSE)</f>
        <v>---</v>
      </c>
      <c r="BA164" s="224" t="str">
        <f>VLOOKUP($B164,[14]Tsunami!$B$7:$T$222,K$1,FALSE)</f>
        <v>---</v>
      </c>
      <c r="BB164" s="224" t="str">
        <f>VLOOKUP($B164,[14]Tsunami!$B$7:$T$222,L$1,FALSE)</f>
        <v>---</v>
      </c>
      <c r="BC164" s="227" t="str">
        <f>VLOOKUP($B164,[14]Tsunami!$B$7:$T$222,M$1,FALSE)</f>
        <v>---</v>
      </c>
      <c r="BD164" s="228" t="str">
        <f>VLOOKUP($B164,[14]Tsunami!$B$7:$T$222,N$1,FALSE)</f>
        <v>---</v>
      </c>
      <c r="BE164" s="224" t="str">
        <f>VLOOKUP($B164,[14]Tsunami!$B$7:$T$222,O$1,FALSE)</f>
        <v>---</v>
      </c>
      <c r="BF164" s="224" t="str">
        <f>VLOOKUP($B164,[14]Tsunami!$B$7:$T$222,P$1,FALSE)</f>
        <v>---</v>
      </c>
      <c r="BG164" s="227" t="str">
        <f>VLOOKUP($B164,[14]Tsunami!$B$7:$T$222,Q$1,FALSE)</f>
        <v>---</v>
      </c>
      <c r="BH164" s="228" t="str">
        <f>VLOOKUP($B164,[14]Tsunami!$B$7:$T$222,R$1,FALSE)</f>
        <v>---</v>
      </c>
      <c r="BI164" s="224" t="str">
        <f>VLOOKUP($B164,[14]Tsunami!$B$7:$T$222,S$1,FALSE)</f>
        <v>---</v>
      </c>
      <c r="BJ164" s="229" t="str">
        <f>VLOOKUP($B164,[14]Tsunami!$B$7:$T$222,T$1,FALSE)</f>
        <v>---</v>
      </c>
      <c r="BK164" s="230">
        <f>IFERROR(VLOOKUP($B164,[14]Flood!$B$7:$T$169,G$1,FALSE),"")</f>
        <v>2819.1146666666664</v>
      </c>
      <c r="BL164" s="231">
        <f>IFERROR(VLOOKUP($B164,[14]Flood!$B$7:$T$169,H$1,FALSE),"")</f>
        <v>0.50731147849757452</v>
      </c>
      <c r="BM164" s="232">
        <f>IFERROR(VLOOKUP($B164,[14]Flood!$B$7:$T$169,I$1,FALSE),"")</f>
        <v>5227.9586518324604</v>
      </c>
      <c r="BN164" s="233">
        <f>IFERROR(VLOOKUP($B164,[14]Flood!$B$7:$T$169,J$1,FALSE),"")</f>
        <v>0.94079303142404236</v>
      </c>
      <c r="BO164" s="231">
        <f>IFERROR(VLOOKUP($B164,[14]Flood!$B$7:$T$169,K$1,FALSE),"")</f>
        <v>7463.7900912024697</v>
      </c>
      <c r="BP164" s="231">
        <f>IFERROR(VLOOKUP($B164,[14]Flood!$B$7:$T$169,L$1,FALSE),"")</f>
        <v>1.3431402529080543</v>
      </c>
      <c r="BQ164" s="232">
        <f>IFERROR(VLOOKUP($B164,[14]Flood!$B$7:$T$169,M$1,FALSE),"")</f>
        <v>9511.0749398425778</v>
      </c>
      <c r="BR164" s="233">
        <f>IFERROR(VLOOKUP($B164,[14]Flood!$B$7:$T$169,N$1,FALSE),"")</f>
        <v>1.7115577265744779</v>
      </c>
      <c r="BS164" s="231">
        <f>IFERROR(VLOOKUP($B164,[14]Flood!$B$7:$T$169,O$1,FALSE),"")</f>
        <v>11317.037149974809</v>
      </c>
      <c r="BT164" s="231">
        <f>IFERROR(VLOOKUP($B164,[14]Flood!$B$7:$T$169,P$1,FALSE),"")</f>
        <v>2.0365481818283722</v>
      </c>
      <c r="BU164" s="232">
        <f>IFERROR(VLOOKUP($B164,[14]Flood!$B$7:$T$169,Q$1,FALSE),"")</f>
        <v>12327.341388344623</v>
      </c>
      <c r="BV164" s="233">
        <f>IFERROR(VLOOKUP($B164,[14]Flood!$B$7:$T$169,R$1,FALSE),"")</f>
        <v>2.2183566562973387</v>
      </c>
      <c r="BW164" s="231">
        <f>IFERROR(VLOOKUP($B164,[14]Flood!$B$7:$T$169,S$1,FALSE),"")</f>
        <v>13337.645626714439</v>
      </c>
      <c r="BX164" s="234">
        <f>IFERROR(VLOOKUP($B164,[14]Flood!$B$7:$T$169,T$1,FALSE),"")</f>
        <v>2.4001651307663057</v>
      </c>
    </row>
    <row r="165" spans="1:76" s="119" customFormat="1" ht="14">
      <c r="A165" s="235" t="str">
        <f>'AAL mundo '!A192</f>
        <v>Europe and Central Asia</v>
      </c>
      <c r="B165" s="236" t="str">
        <f>'AAL mundo '!B192</f>
        <v>RUS</v>
      </c>
      <c r="C165" s="236" t="str">
        <f>'AAL mundo '!C192</f>
        <v>Russian Federation</v>
      </c>
      <c r="D165" s="236" t="str">
        <f>'AAL mundo '!D192</f>
        <v/>
      </c>
      <c r="E165" s="237" t="str">
        <f>'AAL mundo '!E192</f>
        <v>High income: nonOECD</v>
      </c>
      <c r="F165" s="222">
        <f>'AAL mundo '!F192</f>
        <v>6325790</v>
      </c>
      <c r="G165" s="223">
        <f>VLOOKUP($B165,[14]Earthquake!$B$7:$T$222,G$1,FALSE)</f>
        <v>771.35</v>
      </c>
      <c r="H165" s="224">
        <f>VLOOKUP($B165,[14]Earthquake!$B$7:$T$222,H$1,FALSE)</f>
        <v>0.01</v>
      </c>
      <c r="I165" s="227">
        <f>VLOOKUP($B165,[14]Earthquake!$B$7:$T$222,I$1,FALSE)</f>
        <v>1652.89</v>
      </c>
      <c r="J165" s="228">
        <f>VLOOKUP($B165,[14]Earthquake!$B$7:$T$222,J$1,FALSE)</f>
        <v>0.03</v>
      </c>
      <c r="K165" s="224">
        <f>VLOOKUP($B165,[14]Earthquake!$B$7:$T$222,K$1,FALSE)</f>
        <v>2623.62</v>
      </c>
      <c r="L165" s="224">
        <f>VLOOKUP($B165,[14]Earthquake!$B$7:$T$222,L$1,FALSE)</f>
        <v>0.04</v>
      </c>
      <c r="M165" s="227">
        <f>VLOOKUP($B165,[14]Earthquake!$B$7:$T$222,M$1,FALSE)</f>
        <v>4361.08</v>
      </c>
      <c r="N165" s="228">
        <f>VLOOKUP($B165,[14]Earthquake!$B$7:$T$222,N$1,FALSE)</f>
        <v>7.0000000000000007E-2</v>
      </c>
      <c r="O165" s="224">
        <f>VLOOKUP($B165,[14]Earthquake!$B$7:$T$222,O$1,FALSE)</f>
        <v>5991.27</v>
      </c>
      <c r="P165" s="224">
        <f>VLOOKUP($B165,[14]Earthquake!$B$7:$T$222,P$1,FALSE)</f>
        <v>0.09</v>
      </c>
      <c r="Q165" s="227">
        <f>VLOOKUP($B165,[14]Earthquake!$B$7:$T$222,Q$1,FALSE)</f>
        <v>7901.44</v>
      </c>
      <c r="R165" s="228">
        <f>VLOOKUP($B165,[14]Earthquake!$B$7:$T$222,R$1,FALSE)</f>
        <v>0.12</v>
      </c>
      <c r="S165" s="224">
        <f>VLOOKUP($B165,[14]Earthquake!$B$7:$T$222,S$1,FALSE)</f>
        <v>9189.73</v>
      </c>
      <c r="T165" s="229">
        <f>VLOOKUP($B165,[14]Earthquake!$B$7:$T$222,T$1,FALSE)</f>
        <v>0.15</v>
      </c>
      <c r="U165" s="223" t="str">
        <f>VLOOKUP($B165,[14]Wind!$B$7:$T$222,G$1,FALSE)</f>
        <v>---</v>
      </c>
      <c r="V165" s="224" t="str">
        <f>VLOOKUP($B165,[14]Wind!$B$7:$T$222,H$1,FALSE)</f>
        <v>---</v>
      </c>
      <c r="W165" s="227" t="str">
        <f>VLOOKUP($B165,[14]Wind!$B$7:$T$222,I$1,FALSE)</f>
        <v>---</v>
      </c>
      <c r="X165" s="228" t="str">
        <f>VLOOKUP($B165,[14]Wind!$B$7:$T$222,J$1,FALSE)</f>
        <v>---</v>
      </c>
      <c r="Y165" s="224" t="str">
        <f>VLOOKUP($B165,[14]Wind!$B$7:$T$222,K$1,FALSE)</f>
        <v>---</v>
      </c>
      <c r="Z165" s="224" t="str">
        <f>VLOOKUP($B165,[14]Wind!$B$7:$T$222,L$1,FALSE)</f>
        <v>---</v>
      </c>
      <c r="AA165" s="227" t="str">
        <f>VLOOKUP($B165,[14]Wind!$B$7:$T$222,M$1,FALSE)</f>
        <v>---</v>
      </c>
      <c r="AB165" s="228" t="str">
        <f>VLOOKUP($B165,[14]Wind!$B$7:$T$222,N$1,FALSE)</f>
        <v>---</v>
      </c>
      <c r="AC165" s="224" t="str">
        <f>VLOOKUP($B165,[14]Wind!$B$7:$T$222,O$1,FALSE)</f>
        <v>---</v>
      </c>
      <c r="AD165" s="224" t="str">
        <f>VLOOKUP($B165,[14]Wind!$B$7:$T$222,P$1,FALSE)</f>
        <v>---</v>
      </c>
      <c r="AE165" s="227" t="str">
        <f>VLOOKUP($B165,[14]Wind!$B$7:$T$222,Q$1,FALSE)</f>
        <v>---</v>
      </c>
      <c r="AF165" s="228" t="str">
        <f>VLOOKUP($B165,[14]Wind!$B$7:$T$222,R$1,FALSE)</f>
        <v>---</v>
      </c>
      <c r="AG165" s="224" t="str">
        <f>VLOOKUP($B165,[14]Wind!$B$7:$T$222,S$1,FALSE)</f>
        <v>---</v>
      </c>
      <c r="AH165" s="229" t="str">
        <f>VLOOKUP($B165,[14]Wind!$B$7:$T$222,T$1,FALSE)</f>
        <v>---</v>
      </c>
      <c r="AI165" s="223" t="str">
        <f>VLOOKUP($B165,'[14]Storm Surge'!$B$7:$T$222,G$1,FALSE)</f>
        <v>---</v>
      </c>
      <c r="AJ165" s="224" t="str">
        <f>VLOOKUP($B165,'[14]Storm Surge'!$B$7:$T$222,H$1,FALSE)</f>
        <v>---</v>
      </c>
      <c r="AK165" s="227" t="str">
        <f>VLOOKUP($B165,'[14]Storm Surge'!$B$7:$T$222,I$1,FALSE)</f>
        <v>---</v>
      </c>
      <c r="AL165" s="228" t="str">
        <f>VLOOKUP($B165,'[14]Storm Surge'!$B$7:$T$222,J$1,FALSE)</f>
        <v>---</v>
      </c>
      <c r="AM165" s="224" t="str">
        <f>VLOOKUP($B165,'[14]Storm Surge'!$B$7:$T$222,K$1,FALSE)</f>
        <v>---</v>
      </c>
      <c r="AN165" s="224" t="str">
        <f>VLOOKUP($B165,'[14]Storm Surge'!$B$7:$T$222,L$1,FALSE)</f>
        <v>---</v>
      </c>
      <c r="AO165" s="227" t="str">
        <f>VLOOKUP($B165,'[14]Storm Surge'!$B$7:$T$222,M$1,FALSE)</f>
        <v>---</v>
      </c>
      <c r="AP165" s="228" t="str">
        <f>VLOOKUP($B165,'[14]Storm Surge'!$B$7:$T$222,N$1,FALSE)</f>
        <v>---</v>
      </c>
      <c r="AQ165" s="224" t="str">
        <f>VLOOKUP($B165,'[14]Storm Surge'!$B$7:$T$222,O$1,FALSE)</f>
        <v>---</v>
      </c>
      <c r="AR165" s="224" t="str">
        <f>VLOOKUP($B165,'[14]Storm Surge'!$B$7:$T$222,P$1,FALSE)</f>
        <v>---</v>
      </c>
      <c r="AS165" s="227" t="str">
        <f>VLOOKUP($B165,'[14]Storm Surge'!$B$7:$T$222,Q$1,FALSE)</f>
        <v>---</v>
      </c>
      <c r="AT165" s="228" t="str">
        <f>VLOOKUP($B165,'[14]Storm Surge'!$B$7:$T$222,R$1,FALSE)</f>
        <v>---</v>
      </c>
      <c r="AU165" s="224" t="str">
        <f>VLOOKUP($B165,'[14]Storm Surge'!$B$7:$T$222,S$1,FALSE)</f>
        <v>---</v>
      </c>
      <c r="AV165" s="229" t="str">
        <f>VLOOKUP($B165,'[14]Storm Surge'!$B$7:$T$222,T$1,FALSE)</f>
        <v>---</v>
      </c>
      <c r="AW165" s="223" t="str">
        <f>VLOOKUP($B165,[14]Tsunami!$B$7:$T$222,G$1,FALSE)</f>
        <v>---</v>
      </c>
      <c r="AX165" s="224" t="str">
        <f>VLOOKUP($B165,[14]Tsunami!$B$7:$T$222,H$1,FALSE)</f>
        <v>---</v>
      </c>
      <c r="AY165" s="227" t="str">
        <f>VLOOKUP($B165,[14]Tsunami!$B$7:$T$222,I$1,FALSE)</f>
        <v>---</v>
      </c>
      <c r="AZ165" s="228" t="str">
        <f>VLOOKUP($B165,[14]Tsunami!$B$7:$T$222,J$1,FALSE)</f>
        <v>---</v>
      </c>
      <c r="BA165" s="224" t="str">
        <f>VLOOKUP($B165,[14]Tsunami!$B$7:$T$222,K$1,FALSE)</f>
        <v>---</v>
      </c>
      <c r="BB165" s="224" t="str">
        <f>VLOOKUP($B165,[14]Tsunami!$B$7:$T$222,L$1,FALSE)</f>
        <v>---</v>
      </c>
      <c r="BC165" s="227" t="str">
        <f>VLOOKUP($B165,[14]Tsunami!$B$7:$T$222,M$1,FALSE)</f>
        <v>---</v>
      </c>
      <c r="BD165" s="228" t="str">
        <f>VLOOKUP($B165,[14]Tsunami!$B$7:$T$222,N$1,FALSE)</f>
        <v>---</v>
      </c>
      <c r="BE165" s="224" t="str">
        <f>VLOOKUP($B165,[14]Tsunami!$B$7:$T$222,O$1,FALSE)</f>
        <v>---</v>
      </c>
      <c r="BF165" s="224" t="str">
        <f>VLOOKUP($B165,[14]Tsunami!$B$7:$T$222,P$1,FALSE)</f>
        <v>---</v>
      </c>
      <c r="BG165" s="227" t="str">
        <f>VLOOKUP($B165,[14]Tsunami!$B$7:$T$222,Q$1,FALSE)</f>
        <v>---</v>
      </c>
      <c r="BH165" s="228" t="str">
        <f>VLOOKUP($B165,[14]Tsunami!$B$7:$T$222,R$1,FALSE)</f>
        <v>---</v>
      </c>
      <c r="BI165" s="224" t="str">
        <f>VLOOKUP($B165,[14]Tsunami!$B$7:$T$222,S$1,FALSE)</f>
        <v>---</v>
      </c>
      <c r="BJ165" s="229" t="str">
        <f>VLOOKUP($B165,[14]Tsunami!$B$7:$T$222,T$1,FALSE)</f>
        <v>---</v>
      </c>
      <c r="BK165" s="230">
        <f>IFERROR(VLOOKUP($B165,[14]Flood!$B$7:$T$169,G$1,FALSE),"")</f>
        <v>18590.569739436618</v>
      </c>
      <c r="BL165" s="231">
        <f>IFERROR(VLOOKUP($B165,[14]Flood!$B$7:$T$169,H$1,FALSE),"")</f>
        <v>0.29388534458836951</v>
      </c>
      <c r="BM165" s="232">
        <f>IFERROR(VLOOKUP($B165,[14]Flood!$B$7:$T$169,I$1,FALSE),"")</f>
        <v>41832.248078541372</v>
      </c>
      <c r="BN165" s="233">
        <f>IFERROR(VLOOKUP($B165,[14]Flood!$B$7:$T$169,J$1,FALSE),"")</f>
        <v>0.66129681950462116</v>
      </c>
      <c r="BO165" s="231">
        <f>IFERROR(VLOOKUP($B165,[14]Flood!$B$7:$T$169,K$1,FALSE),"")</f>
        <v>65985.527766990286</v>
      </c>
      <c r="BP165" s="231">
        <f>IFERROR(VLOOKUP($B165,[14]Flood!$B$7:$T$169,L$1,FALSE),"")</f>
        <v>1.0431191640410176</v>
      </c>
      <c r="BQ165" s="232">
        <f>IFERROR(VLOOKUP($B165,[14]Flood!$B$7:$T$169,M$1,FALSE),"")</f>
        <v>98944.833947990541</v>
      </c>
      <c r="BR165" s="233">
        <f>IFERROR(VLOOKUP($B165,[14]Flood!$B$7:$T$169,N$1,FALSE),"")</f>
        <v>1.5641498365894304</v>
      </c>
      <c r="BS165" s="231">
        <f>IFERROR(VLOOKUP($B165,[14]Flood!$B$7:$T$169,O$1,FALSE),"")</f>
        <v>123549.17340219497</v>
      </c>
      <c r="BT165" s="231">
        <f>IFERROR(VLOOKUP($B165,[14]Flood!$B$7:$T$169,P$1,FALSE),"")</f>
        <v>1.953102670215024</v>
      </c>
      <c r="BU165" s="232">
        <f>IFERROR(VLOOKUP($B165,[14]Flood!$B$7:$T$169,Q$1,FALSE),"")</f>
        <v>156077.23641058747</v>
      </c>
      <c r="BV165" s="233">
        <f>IFERROR(VLOOKUP($B165,[14]Flood!$B$7:$T$169,R$1,FALSE),"")</f>
        <v>2.4673161203673768</v>
      </c>
      <c r="BW165" s="231">
        <f>IFERROR(VLOOKUP($B165,[14]Flood!$B$7:$T$169,S$1,FALSE),"")</f>
        <v>175657.69117916742</v>
      </c>
      <c r="BX165" s="234">
        <f>IFERROR(VLOOKUP($B165,[14]Flood!$B$7:$T$169,T$1,FALSE),"")</f>
        <v>2.7768498666438091</v>
      </c>
    </row>
    <row r="166" spans="1:76" s="119" customFormat="1" ht="14">
      <c r="A166" s="235" t="str">
        <f>'AAL mundo '!A193</f>
        <v>Sub-Saharan Africa</v>
      </c>
      <c r="B166" s="236" t="str">
        <f>'AAL mundo '!B193</f>
        <v>RWA</v>
      </c>
      <c r="C166" s="236" t="str">
        <f>'AAL mundo '!C193</f>
        <v>Rwanda</v>
      </c>
      <c r="D166" s="236" t="str">
        <f>'AAL mundo '!D193</f>
        <v/>
      </c>
      <c r="E166" s="237" t="str">
        <f>'AAL mundo '!E193</f>
        <v>Low income</v>
      </c>
      <c r="F166" s="222">
        <f>'AAL mundo '!F193</f>
        <v>13197.4</v>
      </c>
      <c r="G166" s="223">
        <f>VLOOKUP($B166,[14]Earthquake!$B$7:$T$222,G$1,FALSE)</f>
        <v>26.41</v>
      </c>
      <c r="H166" s="224">
        <f>VLOOKUP($B166,[14]Earthquake!$B$7:$T$222,H$1,FALSE)</f>
        <v>0.2</v>
      </c>
      <c r="I166" s="227">
        <f>VLOOKUP($B166,[14]Earthquake!$B$7:$T$222,I$1,FALSE)</f>
        <v>68.88</v>
      </c>
      <c r="J166" s="228">
        <f>VLOOKUP($B166,[14]Earthquake!$B$7:$T$222,J$1,FALSE)</f>
        <v>0.52</v>
      </c>
      <c r="K166" s="224">
        <f>VLOOKUP($B166,[14]Earthquake!$B$7:$T$222,K$1,FALSE)</f>
        <v>153.63999999999999</v>
      </c>
      <c r="L166" s="224">
        <f>VLOOKUP($B166,[14]Earthquake!$B$7:$T$222,L$1,FALSE)</f>
        <v>1.1599999999999999</v>
      </c>
      <c r="M166" s="227">
        <f>VLOOKUP($B166,[14]Earthquake!$B$7:$T$222,M$1,FALSE)</f>
        <v>410.19</v>
      </c>
      <c r="N166" s="228">
        <f>VLOOKUP($B166,[14]Earthquake!$B$7:$T$222,N$1,FALSE)</f>
        <v>3.11</v>
      </c>
      <c r="O166" s="224">
        <f>VLOOKUP($B166,[14]Earthquake!$B$7:$T$222,O$1,FALSE)</f>
        <v>786.3</v>
      </c>
      <c r="P166" s="224">
        <f>VLOOKUP($B166,[14]Earthquake!$B$7:$T$222,P$1,FALSE)</f>
        <v>5.96</v>
      </c>
      <c r="Q166" s="227">
        <f>VLOOKUP($B166,[14]Earthquake!$B$7:$T$222,Q$1,FALSE)</f>
        <v>1340.98</v>
      </c>
      <c r="R166" s="228">
        <f>VLOOKUP($B166,[14]Earthquake!$B$7:$T$222,R$1,FALSE)</f>
        <v>10.16</v>
      </c>
      <c r="S166" s="224">
        <f>VLOOKUP($B166,[14]Earthquake!$B$7:$T$222,S$1,FALSE)</f>
        <v>1731.99</v>
      </c>
      <c r="T166" s="229">
        <f>VLOOKUP($B166,[14]Earthquake!$B$7:$T$222,T$1,FALSE)</f>
        <v>13.12</v>
      </c>
      <c r="U166" s="223" t="str">
        <f>VLOOKUP($B166,[14]Wind!$B$7:$T$222,G$1,FALSE)</f>
        <v>---</v>
      </c>
      <c r="V166" s="224" t="str">
        <f>VLOOKUP($B166,[14]Wind!$B$7:$T$222,H$1,FALSE)</f>
        <v>---</v>
      </c>
      <c r="W166" s="227" t="str">
        <f>VLOOKUP($B166,[14]Wind!$B$7:$T$222,I$1,FALSE)</f>
        <v>---</v>
      </c>
      <c r="X166" s="228" t="str">
        <f>VLOOKUP($B166,[14]Wind!$B$7:$T$222,J$1,FALSE)</f>
        <v>---</v>
      </c>
      <c r="Y166" s="224" t="str">
        <f>VLOOKUP($B166,[14]Wind!$B$7:$T$222,K$1,FALSE)</f>
        <v>---</v>
      </c>
      <c r="Z166" s="224" t="str">
        <f>VLOOKUP($B166,[14]Wind!$B$7:$T$222,L$1,FALSE)</f>
        <v>---</v>
      </c>
      <c r="AA166" s="227" t="str">
        <f>VLOOKUP($B166,[14]Wind!$B$7:$T$222,M$1,FALSE)</f>
        <v>---</v>
      </c>
      <c r="AB166" s="228" t="str">
        <f>VLOOKUP($B166,[14]Wind!$B$7:$T$222,N$1,FALSE)</f>
        <v>---</v>
      </c>
      <c r="AC166" s="224" t="str">
        <f>VLOOKUP($B166,[14]Wind!$B$7:$T$222,O$1,FALSE)</f>
        <v>---</v>
      </c>
      <c r="AD166" s="224" t="str">
        <f>VLOOKUP($B166,[14]Wind!$B$7:$T$222,P$1,FALSE)</f>
        <v>---</v>
      </c>
      <c r="AE166" s="227" t="str">
        <f>VLOOKUP($B166,[14]Wind!$B$7:$T$222,Q$1,FALSE)</f>
        <v>---</v>
      </c>
      <c r="AF166" s="228" t="str">
        <f>VLOOKUP($B166,[14]Wind!$B$7:$T$222,R$1,FALSE)</f>
        <v>---</v>
      </c>
      <c r="AG166" s="224" t="str">
        <f>VLOOKUP($B166,[14]Wind!$B$7:$T$222,S$1,FALSE)</f>
        <v>---</v>
      </c>
      <c r="AH166" s="229" t="str">
        <f>VLOOKUP($B166,[14]Wind!$B$7:$T$222,T$1,FALSE)</f>
        <v>---</v>
      </c>
      <c r="AI166" s="223" t="str">
        <f>VLOOKUP($B166,'[14]Storm Surge'!$B$7:$T$222,G$1,FALSE)</f>
        <v>---</v>
      </c>
      <c r="AJ166" s="224" t="str">
        <f>VLOOKUP($B166,'[14]Storm Surge'!$B$7:$T$222,H$1,FALSE)</f>
        <v>---</v>
      </c>
      <c r="AK166" s="227" t="str">
        <f>VLOOKUP($B166,'[14]Storm Surge'!$B$7:$T$222,I$1,FALSE)</f>
        <v>---</v>
      </c>
      <c r="AL166" s="228" t="str">
        <f>VLOOKUP($B166,'[14]Storm Surge'!$B$7:$T$222,J$1,FALSE)</f>
        <v>---</v>
      </c>
      <c r="AM166" s="224" t="str">
        <f>VLOOKUP($B166,'[14]Storm Surge'!$B$7:$T$222,K$1,FALSE)</f>
        <v>---</v>
      </c>
      <c r="AN166" s="224" t="str">
        <f>VLOOKUP($B166,'[14]Storm Surge'!$B$7:$T$222,L$1,FALSE)</f>
        <v>---</v>
      </c>
      <c r="AO166" s="227" t="str">
        <f>VLOOKUP($B166,'[14]Storm Surge'!$B$7:$T$222,M$1,FALSE)</f>
        <v>---</v>
      </c>
      <c r="AP166" s="228" t="str">
        <f>VLOOKUP($B166,'[14]Storm Surge'!$B$7:$T$222,N$1,FALSE)</f>
        <v>---</v>
      </c>
      <c r="AQ166" s="224" t="str">
        <f>VLOOKUP($B166,'[14]Storm Surge'!$B$7:$T$222,O$1,FALSE)</f>
        <v>---</v>
      </c>
      <c r="AR166" s="224" t="str">
        <f>VLOOKUP($B166,'[14]Storm Surge'!$B$7:$T$222,P$1,FALSE)</f>
        <v>---</v>
      </c>
      <c r="AS166" s="227" t="str">
        <f>VLOOKUP($B166,'[14]Storm Surge'!$B$7:$T$222,Q$1,FALSE)</f>
        <v>---</v>
      </c>
      <c r="AT166" s="228" t="str">
        <f>VLOOKUP($B166,'[14]Storm Surge'!$B$7:$T$222,R$1,FALSE)</f>
        <v>---</v>
      </c>
      <c r="AU166" s="224" t="str">
        <f>VLOOKUP($B166,'[14]Storm Surge'!$B$7:$T$222,S$1,FALSE)</f>
        <v>---</v>
      </c>
      <c r="AV166" s="229" t="str">
        <f>VLOOKUP($B166,'[14]Storm Surge'!$B$7:$T$222,T$1,FALSE)</f>
        <v>---</v>
      </c>
      <c r="AW166" s="223" t="str">
        <f>VLOOKUP($B166,[14]Tsunami!$B$7:$T$222,G$1,FALSE)</f>
        <v>---</v>
      </c>
      <c r="AX166" s="224" t="str">
        <f>VLOOKUP($B166,[14]Tsunami!$B$7:$T$222,H$1,FALSE)</f>
        <v>---</v>
      </c>
      <c r="AY166" s="227" t="str">
        <f>VLOOKUP($B166,[14]Tsunami!$B$7:$T$222,I$1,FALSE)</f>
        <v>---</v>
      </c>
      <c r="AZ166" s="228" t="str">
        <f>VLOOKUP($B166,[14]Tsunami!$B$7:$T$222,J$1,FALSE)</f>
        <v>---</v>
      </c>
      <c r="BA166" s="224" t="str">
        <f>VLOOKUP($B166,[14]Tsunami!$B$7:$T$222,K$1,FALSE)</f>
        <v>---</v>
      </c>
      <c r="BB166" s="224" t="str">
        <f>VLOOKUP($B166,[14]Tsunami!$B$7:$T$222,L$1,FALSE)</f>
        <v>---</v>
      </c>
      <c r="BC166" s="227" t="str">
        <f>VLOOKUP($B166,[14]Tsunami!$B$7:$T$222,M$1,FALSE)</f>
        <v>---</v>
      </c>
      <c r="BD166" s="228" t="str">
        <f>VLOOKUP($B166,[14]Tsunami!$B$7:$T$222,N$1,FALSE)</f>
        <v>---</v>
      </c>
      <c r="BE166" s="224" t="str">
        <f>VLOOKUP($B166,[14]Tsunami!$B$7:$T$222,O$1,FALSE)</f>
        <v>---</v>
      </c>
      <c r="BF166" s="224" t="str">
        <f>VLOOKUP($B166,[14]Tsunami!$B$7:$T$222,P$1,FALSE)</f>
        <v>---</v>
      </c>
      <c r="BG166" s="227" t="str">
        <f>VLOOKUP($B166,[14]Tsunami!$B$7:$T$222,Q$1,FALSE)</f>
        <v>---</v>
      </c>
      <c r="BH166" s="228" t="str">
        <f>VLOOKUP($B166,[14]Tsunami!$B$7:$T$222,R$1,FALSE)</f>
        <v>---</v>
      </c>
      <c r="BI166" s="224" t="str">
        <f>VLOOKUP($B166,[14]Tsunami!$B$7:$T$222,S$1,FALSE)</f>
        <v>---</v>
      </c>
      <c r="BJ166" s="229" t="str">
        <f>VLOOKUP($B166,[14]Tsunami!$B$7:$T$222,T$1,FALSE)</f>
        <v>---</v>
      </c>
      <c r="BK166" s="230">
        <f>IFERROR(VLOOKUP($B166,[14]Flood!$B$7:$T$169,G$1,FALSE),"")</f>
        <v>213.59610369206598</v>
      </c>
      <c r="BL166" s="231">
        <f>IFERROR(VLOOKUP($B166,[14]Flood!$B$7:$T$169,H$1,FALSE),"")</f>
        <v>1.6184710904577113</v>
      </c>
      <c r="BM166" s="232">
        <f>IFERROR(VLOOKUP($B166,[14]Flood!$B$7:$T$169,I$1,FALSE),"")</f>
        <v>346.06188679245281</v>
      </c>
      <c r="BN166" s="233">
        <f>IFERROR(VLOOKUP($B166,[14]Flood!$B$7:$T$169,J$1,FALSE),"")</f>
        <v>2.6221974539867916</v>
      </c>
      <c r="BO166" s="231">
        <f>IFERROR(VLOOKUP($B166,[14]Flood!$B$7:$T$169,K$1,FALSE),"")</f>
        <v>393.00311563326477</v>
      </c>
      <c r="BP166" s="231">
        <f>IFERROR(VLOOKUP($B166,[14]Flood!$B$7:$T$169,L$1,FALSE),"")</f>
        <v>2.9778828832441602</v>
      </c>
      <c r="BQ166" s="232">
        <f>IFERROR(VLOOKUP($B166,[14]Flood!$B$7:$T$169,M$1,FALSE),"")</f>
        <v>477.43070253800028</v>
      </c>
      <c r="BR166" s="233">
        <f>IFERROR(VLOOKUP($B166,[14]Flood!$B$7:$T$169,N$1,FALSE),"")</f>
        <v>3.6176118215557636</v>
      </c>
      <c r="BS166" s="231">
        <f>IFERROR(VLOOKUP($B166,[14]Flood!$B$7:$T$169,O$1,FALSE),"")</f>
        <v>494.71712952168457</v>
      </c>
      <c r="BT166" s="231">
        <f>IFERROR(VLOOKUP($B166,[14]Flood!$B$7:$T$169,P$1,FALSE),"")</f>
        <v>3.7485954015312455</v>
      </c>
      <c r="BU166" s="232">
        <f>IFERROR(VLOOKUP($B166,[14]Flood!$B$7:$T$169,Q$1,FALSE),"")</f>
        <v>529.28998348905316</v>
      </c>
      <c r="BV166" s="233">
        <f>IFERROR(VLOOKUP($B166,[14]Flood!$B$7:$T$169,R$1,FALSE),"")</f>
        <v>4.0105625614822102</v>
      </c>
      <c r="BW166" s="231">
        <f>IFERROR(VLOOKUP($B166,[14]Flood!$B$7:$T$169,S$1,FALSE),"")</f>
        <v>563.86283745642174</v>
      </c>
      <c r="BX166" s="234">
        <f>IFERROR(VLOOKUP($B166,[14]Flood!$B$7:$T$169,T$1,FALSE),"")</f>
        <v>4.2725297214331741</v>
      </c>
    </row>
    <row r="167" spans="1:76" s="119" customFormat="1" ht="14">
      <c r="A167" s="235" t="str">
        <f>'AAL mundo '!A194</f>
        <v>LAC</v>
      </c>
      <c r="B167" s="236" t="str">
        <f>'AAL mundo '!B194</f>
        <v>KNA</v>
      </c>
      <c r="C167" s="236" t="str">
        <f>'AAL mundo '!C194</f>
        <v>Saint Kitts and Nevis</v>
      </c>
      <c r="D167" s="236" t="str">
        <f>'AAL mundo '!D194</f>
        <v>SIDS</v>
      </c>
      <c r="E167" s="237" t="str">
        <f>'AAL mundo '!E194</f>
        <v>High income: nonOECD</v>
      </c>
      <c r="F167" s="222">
        <f>'AAL mundo '!F194</f>
        <v>4112.0600000000004</v>
      </c>
      <c r="G167" s="223">
        <f>VLOOKUP($B167,[14]Earthquake!$B$7:$T$222,G$1,FALSE)</f>
        <v>108.38</v>
      </c>
      <c r="H167" s="224">
        <f>VLOOKUP($B167,[14]Earthquake!$B$7:$T$222,H$1,FALSE)</f>
        <v>2.64</v>
      </c>
      <c r="I167" s="227">
        <f>VLOOKUP($B167,[14]Earthquake!$B$7:$T$222,I$1,FALSE)</f>
        <v>311.72000000000003</v>
      </c>
      <c r="J167" s="228">
        <f>VLOOKUP($B167,[14]Earthquake!$B$7:$T$222,J$1,FALSE)</f>
        <v>7.58</v>
      </c>
      <c r="K167" s="224">
        <f>VLOOKUP($B167,[14]Earthquake!$B$7:$T$222,K$1,FALSE)</f>
        <v>539.1</v>
      </c>
      <c r="L167" s="224">
        <f>VLOOKUP($B167,[14]Earthquake!$B$7:$T$222,L$1,FALSE)</f>
        <v>13.11</v>
      </c>
      <c r="M167" s="227">
        <f>VLOOKUP($B167,[14]Earthquake!$B$7:$T$222,M$1,FALSE)</f>
        <v>870.66</v>
      </c>
      <c r="N167" s="228">
        <f>VLOOKUP($B167,[14]Earthquake!$B$7:$T$222,N$1,FALSE)</f>
        <v>21.17</v>
      </c>
      <c r="O167" s="224">
        <f>VLOOKUP($B167,[14]Earthquake!$B$7:$T$222,O$1,FALSE)</f>
        <v>1130.3499999999999</v>
      </c>
      <c r="P167" s="224">
        <f>VLOOKUP($B167,[14]Earthquake!$B$7:$T$222,P$1,FALSE)</f>
        <v>27.49</v>
      </c>
      <c r="Q167" s="227">
        <f>VLOOKUP($B167,[14]Earthquake!$B$7:$T$222,Q$1,FALSE)</f>
        <v>1416.92</v>
      </c>
      <c r="R167" s="228">
        <f>VLOOKUP($B167,[14]Earthquake!$B$7:$T$222,R$1,FALSE)</f>
        <v>34.46</v>
      </c>
      <c r="S167" s="224">
        <f>VLOOKUP($B167,[14]Earthquake!$B$7:$T$222,S$1,FALSE)</f>
        <v>1570.72</v>
      </c>
      <c r="T167" s="229">
        <f>VLOOKUP($B167,[14]Earthquake!$B$7:$T$222,T$1,FALSE)</f>
        <v>38.200000000000003</v>
      </c>
      <c r="U167" s="223">
        <f>VLOOKUP($B167,[14]Wind!$B$7:$T$222,G$1,FALSE)</f>
        <v>171.7</v>
      </c>
      <c r="V167" s="224">
        <f>VLOOKUP($B167,[14]Wind!$B$7:$T$222,H$1,FALSE)</f>
        <v>4.18</v>
      </c>
      <c r="W167" s="227">
        <f>VLOOKUP($B167,[14]Wind!$B$7:$T$222,I$1,FALSE)</f>
        <v>626.36</v>
      </c>
      <c r="X167" s="228">
        <f>VLOOKUP($B167,[14]Wind!$B$7:$T$222,J$1,FALSE)</f>
        <v>15.23</v>
      </c>
      <c r="Y167" s="224">
        <f>VLOOKUP($B167,[14]Wind!$B$7:$T$222,K$1,FALSE)</f>
        <v>901.45</v>
      </c>
      <c r="Z167" s="224">
        <f>VLOOKUP($B167,[14]Wind!$B$7:$T$222,L$1,FALSE)</f>
        <v>21.92</v>
      </c>
      <c r="AA167" s="227">
        <f>VLOOKUP($B167,[14]Wind!$B$7:$T$222,M$1,FALSE)</f>
        <v>1254.07</v>
      </c>
      <c r="AB167" s="228">
        <f>VLOOKUP($B167,[14]Wind!$B$7:$T$222,N$1,FALSE)</f>
        <v>30.5</v>
      </c>
      <c r="AC167" s="224">
        <f>VLOOKUP($B167,[14]Wind!$B$7:$T$222,O$1,FALSE)</f>
        <v>1448.02</v>
      </c>
      <c r="AD167" s="224">
        <f>VLOOKUP($B167,[14]Wind!$B$7:$T$222,P$1,FALSE)</f>
        <v>35.21</v>
      </c>
      <c r="AE167" s="227">
        <f>VLOOKUP($B167,[14]Wind!$B$7:$T$222,Q$1,FALSE)</f>
        <v>1656.09</v>
      </c>
      <c r="AF167" s="228">
        <f>VLOOKUP($B167,[14]Wind!$B$7:$T$222,R$1,FALSE)</f>
        <v>40.270000000000003</v>
      </c>
      <c r="AG167" s="224">
        <f>VLOOKUP($B167,[14]Wind!$B$7:$T$222,S$1,FALSE)</f>
        <v>1812.66</v>
      </c>
      <c r="AH167" s="229">
        <f>VLOOKUP($B167,[14]Wind!$B$7:$T$222,T$1,FALSE)</f>
        <v>44.08</v>
      </c>
      <c r="AI167" s="223">
        <f>VLOOKUP($B167,'[14]Storm Surge'!$B$7:$T$222,G$1,FALSE)</f>
        <v>120.36</v>
      </c>
      <c r="AJ167" s="224">
        <f>VLOOKUP($B167,'[14]Storm Surge'!$B$7:$T$222,H$1,FALSE)</f>
        <v>2.93</v>
      </c>
      <c r="AK167" s="227">
        <f>VLOOKUP($B167,'[14]Storm Surge'!$B$7:$T$222,I$1,FALSE)</f>
        <v>200.89</v>
      </c>
      <c r="AL167" s="228">
        <f>VLOOKUP($B167,'[14]Storm Surge'!$B$7:$T$222,J$1,FALSE)</f>
        <v>4.8899999999999997</v>
      </c>
      <c r="AM167" s="224">
        <f>VLOOKUP($B167,'[14]Storm Surge'!$B$7:$T$222,K$1,FALSE)</f>
        <v>238.56</v>
      </c>
      <c r="AN167" s="224">
        <f>VLOOKUP($B167,'[14]Storm Surge'!$B$7:$T$222,L$1,FALSE)</f>
        <v>5.8</v>
      </c>
      <c r="AO167" s="227">
        <f>VLOOKUP($B167,'[14]Storm Surge'!$B$7:$T$222,M$1,FALSE)</f>
        <v>290.35000000000002</v>
      </c>
      <c r="AP167" s="228">
        <f>VLOOKUP($B167,'[14]Storm Surge'!$B$7:$T$222,N$1,FALSE)</f>
        <v>7.06</v>
      </c>
      <c r="AQ167" s="224">
        <f>VLOOKUP($B167,'[14]Storm Surge'!$B$7:$T$222,O$1,FALSE)</f>
        <v>338.38</v>
      </c>
      <c r="AR167" s="224">
        <f>VLOOKUP($B167,'[14]Storm Surge'!$B$7:$T$222,P$1,FALSE)</f>
        <v>8.23</v>
      </c>
      <c r="AS167" s="227">
        <f>VLOOKUP($B167,'[14]Storm Surge'!$B$7:$T$222,Q$1,FALSE)</f>
        <v>366.86</v>
      </c>
      <c r="AT167" s="228">
        <f>VLOOKUP($B167,'[14]Storm Surge'!$B$7:$T$222,R$1,FALSE)</f>
        <v>8.92</v>
      </c>
      <c r="AU167" s="224">
        <f>VLOOKUP($B167,'[14]Storm Surge'!$B$7:$T$222,S$1,FALSE)</f>
        <v>380.16</v>
      </c>
      <c r="AV167" s="229">
        <f>VLOOKUP($B167,'[14]Storm Surge'!$B$7:$T$222,T$1,FALSE)</f>
        <v>9.24</v>
      </c>
      <c r="AW167" s="223" t="str">
        <f>VLOOKUP($B167,[14]Tsunami!$B$7:$T$222,G$1,FALSE)</f>
        <v>---</v>
      </c>
      <c r="AX167" s="224" t="str">
        <f>VLOOKUP($B167,[14]Tsunami!$B$7:$T$222,H$1,FALSE)</f>
        <v>---</v>
      </c>
      <c r="AY167" s="227" t="str">
        <f>VLOOKUP($B167,[14]Tsunami!$B$7:$T$222,I$1,FALSE)</f>
        <v>---</v>
      </c>
      <c r="AZ167" s="228" t="str">
        <f>VLOOKUP($B167,[14]Tsunami!$B$7:$T$222,J$1,FALSE)</f>
        <v>---</v>
      </c>
      <c r="BA167" s="224" t="str">
        <f>VLOOKUP($B167,[14]Tsunami!$B$7:$T$222,K$1,FALSE)</f>
        <v>---</v>
      </c>
      <c r="BB167" s="224" t="str">
        <f>VLOOKUP($B167,[14]Tsunami!$B$7:$T$222,L$1,FALSE)</f>
        <v>---</v>
      </c>
      <c r="BC167" s="227" t="str">
        <f>VLOOKUP($B167,[14]Tsunami!$B$7:$T$222,M$1,FALSE)</f>
        <v>---</v>
      </c>
      <c r="BD167" s="228" t="str">
        <f>VLOOKUP($B167,[14]Tsunami!$B$7:$T$222,N$1,FALSE)</f>
        <v>---</v>
      </c>
      <c r="BE167" s="224" t="str">
        <f>VLOOKUP($B167,[14]Tsunami!$B$7:$T$222,O$1,FALSE)</f>
        <v>---</v>
      </c>
      <c r="BF167" s="224" t="str">
        <f>VLOOKUP($B167,[14]Tsunami!$B$7:$T$222,P$1,FALSE)</f>
        <v>---</v>
      </c>
      <c r="BG167" s="227" t="str">
        <f>VLOOKUP($B167,[14]Tsunami!$B$7:$T$222,Q$1,FALSE)</f>
        <v>---</v>
      </c>
      <c r="BH167" s="228" t="str">
        <f>VLOOKUP($B167,[14]Tsunami!$B$7:$T$222,R$1,FALSE)</f>
        <v>---</v>
      </c>
      <c r="BI167" s="224" t="str">
        <f>VLOOKUP($B167,[14]Tsunami!$B$7:$T$222,S$1,FALSE)</f>
        <v>---</v>
      </c>
      <c r="BJ167" s="229" t="str">
        <f>VLOOKUP($B167,[14]Tsunami!$B$7:$T$222,T$1,FALSE)</f>
        <v>---</v>
      </c>
      <c r="BK167" s="230" t="str">
        <f>IFERROR(VLOOKUP($B167,[14]Flood!$B$7:$T$169,G$1,FALSE),"")</f>
        <v/>
      </c>
      <c r="BL167" s="231" t="str">
        <f>IFERROR(VLOOKUP($B167,[14]Flood!$B$7:$T$169,H$1,FALSE),"")</f>
        <v/>
      </c>
      <c r="BM167" s="232" t="str">
        <f>IFERROR(VLOOKUP($B167,[14]Flood!$B$7:$T$169,I$1,FALSE),"")</f>
        <v/>
      </c>
      <c r="BN167" s="233" t="str">
        <f>IFERROR(VLOOKUP($B167,[14]Flood!$B$7:$T$169,J$1,FALSE),"")</f>
        <v/>
      </c>
      <c r="BO167" s="231" t="str">
        <f>IFERROR(VLOOKUP($B167,[14]Flood!$B$7:$T$169,K$1,FALSE),"")</f>
        <v/>
      </c>
      <c r="BP167" s="231" t="str">
        <f>IFERROR(VLOOKUP($B167,[14]Flood!$B$7:$T$169,L$1,FALSE),"")</f>
        <v/>
      </c>
      <c r="BQ167" s="232" t="str">
        <f>IFERROR(VLOOKUP($B167,[14]Flood!$B$7:$T$169,M$1,FALSE),"")</f>
        <v/>
      </c>
      <c r="BR167" s="233" t="str">
        <f>IFERROR(VLOOKUP($B167,[14]Flood!$B$7:$T$169,N$1,FALSE),"")</f>
        <v/>
      </c>
      <c r="BS167" s="231" t="str">
        <f>IFERROR(VLOOKUP($B167,[14]Flood!$B$7:$T$169,O$1,FALSE),"")</f>
        <v/>
      </c>
      <c r="BT167" s="231" t="str">
        <f>IFERROR(VLOOKUP($B167,[14]Flood!$B$7:$T$169,P$1,FALSE),"")</f>
        <v/>
      </c>
      <c r="BU167" s="232" t="str">
        <f>IFERROR(VLOOKUP($B167,[14]Flood!$B$7:$T$169,Q$1,FALSE),"")</f>
        <v/>
      </c>
      <c r="BV167" s="233" t="str">
        <f>IFERROR(VLOOKUP($B167,[14]Flood!$B$7:$T$169,R$1,FALSE),"")</f>
        <v/>
      </c>
      <c r="BW167" s="231" t="str">
        <f>IFERROR(VLOOKUP($B167,[14]Flood!$B$7:$T$169,S$1,FALSE),"")</f>
        <v/>
      </c>
      <c r="BX167" s="234" t="str">
        <f>IFERROR(VLOOKUP($B167,[14]Flood!$B$7:$T$169,T$1,FALSE),"")</f>
        <v/>
      </c>
    </row>
    <row r="168" spans="1:76" s="119" customFormat="1" ht="14">
      <c r="A168" s="235" t="str">
        <f>'AAL mundo '!A195</f>
        <v>LAC</v>
      </c>
      <c r="B168" s="236" t="str">
        <f>'AAL mundo '!B195</f>
        <v>LCA</v>
      </c>
      <c r="C168" s="236" t="str">
        <f>'AAL mundo '!C195</f>
        <v>Saint Lucia</v>
      </c>
      <c r="D168" s="236" t="str">
        <f>'AAL mundo '!D195</f>
        <v>SIDS</v>
      </c>
      <c r="E168" s="237" t="str">
        <f>'AAL mundo '!E195</f>
        <v>Upper middle income</v>
      </c>
      <c r="F168" s="222">
        <f>'AAL mundo '!F195</f>
        <v>3361.85</v>
      </c>
      <c r="G168" s="223">
        <f>VLOOKUP($B168,[14]Earthquake!$B$7:$T$222,G$1,FALSE)</f>
        <v>10.18</v>
      </c>
      <c r="H168" s="224">
        <f>VLOOKUP($B168,[14]Earthquake!$B$7:$T$222,H$1,FALSE)</f>
        <v>0.3</v>
      </c>
      <c r="I168" s="227">
        <f>VLOOKUP($B168,[14]Earthquake!$B$7:$T$222,I$1,FALSE)</f>
        <v>43.41</v>
      </c>
      <c r="J168" s="228">
        <f>VLOOKUP($B168,[14]Earthquake!$B$7:$T$222,J$1,FALSE)</f>
        <v>1.29</v>
      </c>
      <c r="K168" s="224">
        <f>VLOOKUP($B168,[14]Earthquake!$B$7:$T$222,K$1,FALSE)</f>
        <v>104.68</v>
      </c>
      <c r="L168" s="224">
        <f>VLOOKUP($B168,[14]Earthquake!$B$7:$T$222,L$1,FALSE)</f>
        <v>3.11</v>
      </c>
      <c r="M168" s="227">
        <f>VLOOKUP($B168,[14]Earthquake!$B$7:$T$222,M$1,FALSE)</f>
        <v>244.27</v>
      </c>
      <c r="N168" s="228">
        <f>VLOOKUP($B168,[14]Earthquake!$B$7:$T$222,N$1,FALSE)</f>
        <v>7.27</v>
      </c>
      <c r="O168" s="224">
        <f>VLOOKUP($B168,[14]Earthquake!$B$7:$T$222,O$1,FALSE)</f>
        <v>379.83</v>
      </c>
      <c r="P168" s="224">
        <f>VLOOKUP($B168,[14]Earthquake!$B$7:$T$222,P$1,FALSE)</f>
        <v>11.3</v>
      </c>
      <c r="Q168" s="227">
        <f>VLOOKUP($B168,[14]Earthquake!$B$7:$T$222,Q$1,FALSE)</f>
        <v>521.76</v>
      </c>
      <c r="R168" s="228">
        <f>VLOOKUP($B168,[14]Earthquake!$B$7:$T$222,R$1,FALSE)</f>
        <v>15.52</v>
      </c>
      <c r="S168" s="224">
        <f>VLOOKUP($B168,[14]Earthquake!$B$7:$T$222,S$1,FALSE)</f>
        <v>617.39</v>
      </c>
      <c r="T168" s="229">
        <f>VLOOKUP($B168,[14]Earthquake!$B$7:$T$222,T$1,FALSE)</f>
        <v>18.36</v>
      </c>
      <c r="U168" s="223">
        <f>VLOOKUP($B168,[14]Wind!$B$7:$T$222,G$1,FALSE)</f>
        <v>98.79</v>
      </c>
      <c r="V168" s="224">
        <f>VLOOKUP($B168,[14]Wind!$B$7:$T$222,H$1,FALSE)</f>
        <v>2.94</v>
      </c>
      <c r="W168" s="227">
        <f>VLOOKUP($B168,[14]Wind!$B$7:$T$222,I$1,FALSE)</f>
        <v>268.31</v>
      </c>
      <c r="X168" s="228">
        <f>VLOOKUP($B168,[14]Wind!$B$7:$T$222,J$1,FALSE)</f>
        <v>7.98</v>
      </c>
      <c r="Y168" s="224">
        <f>VLOOKUP($B168,[14]Wind!$B$7:$T$222,K$1,FALSE)</f>
        <v>517.28</v>
      </c>
      <c r="Z168" s="224">
        <f>VLOOKUP($B168,[14]Wind!$B$7:$T$222,L$1,FALSE)</f>
        <v>15.39</v>
      </c>
      <c r="AA168" s="227">
        <f>VLOOKUP($B168,[14]Wind!$B$7:$T$222,M$1,FALSE)</f>
        <v>905.87</v>
      </c>
      <c r="AB168" s="228">
        <f>VLOOKUP($B168,[14]Wind!$B$7:$T$222,N$1,FALSE)</f>
        <v>26.95</v>
      </c>
      <c r="AC168" s="224">
        <f>VLOOKUP($B168,[14]Wind!$B$7:$T$222,O$1,FALSE)</f>
        <v>1132.52</v>
      </c>
      <c r="AD168" s="224">
        <f>VLOOKUP($B168,[14]Wind!$B$7:$T$222,P$1,FALSE)</f>
        <v>33.69</v>
      </c>
      <c r="AE168" s="227">
        <f>VLOOKUP($B168,[14]Wind!$B$7:$T$222,Q$1,FALSE)</f>
        <v>1228.54</v>
      </c>
      <c r="AF168" s="228">
        <f>VLOOKUP($B168,[14]Wind!$B$7:$T$222,R$1,FALSE)</f>
        <v>36.54</v>
      </c>
      <c r="AG168" s="224">
        <f>VLOOKUP($B168,[14]Wind!$B$7:$T$222,S$1,FALSE)</f>
        <v>1324.56</v>
      </c>
      <c r="AH168" s="229">
        <f>VLOOKUP($B168,[14]Wind!$B$7:$T$222,T$1,FALSE)</f>
        <v>39.4</v>
      </c>
      <c r="AI168" s="223">
        <f>VLOOKUP($B168,'[14]Storm Surge'!$B$7:$T$222,G$1,FALSE)</f>
        <v>128.22999999999999</v>
      </c>
      <c r="AJ168" s="224">
        <f>VLOOKUP($B168,'[14]Storm Surge'!$B$7:$T$222,H$1,FALSE)</f>
        <v>3.81</v>
      </c>
      <c r="AK168" s="227">
        <f>VLOOKUP($B168,'[14]Storm Surge'!$B$7:$T$222,I$1,FALSE)</f>
        <v>325.7</v>
      </c>
      <c r="AL168" s="228">
        <f>VLOOKUP($B168,'[14]Storm Surge'!$B$7:$T$222,J$1,FALSE)</f>
        <v>9.69</v>
      </c>
      <c r="AM168" s="224">
        <f>VLOOKUP($B168,'[14]Storm Surge'!$B$7:$T$222,K$1,FALSE)</f>
        <v>475.82</v>
      </c>
      <c r="AN168" s="224">
        <f>VLOOKUP($B168,'[14]Storm Surge'!$B$7:$T$222,L$1,FALSE)</f>
        <v>14.15</v>
      </c>
      <c r="AO168" s="227">
        <f>VLOOKUP($B168,'[14]Storm Surge'!$B$7:$T$222,M$1,FALSE)</f>
        <v>693.24</v>
      </c>
      <c r="AP168" s="228">
        <f>VLOOKUP($B168,'[14]Storm Surge'!$B$7:$T$222,N$1,FALSE)</f>
        <v>20.62</v>
      </c>
      <c r="AQ168" s="224">
        <f>VLOOKUP($B168,'[14]Storm Surge'!$B$7:$T$222,O$1,FALSE)</f>
        <v>825.77</v>
      </c>
      <c r="AR168" s="224">
        <f>VLOOKUP($B168,'[14]Storm Surge'!$B$7:$T$222,P$1,FALSE)</f>
        <v>24.56</v>
      </c>
      <c r="AS168" s="227">
        <f>VLOOKUP($B168,'[14]Storm Surge'!$B$7:$T$222,Q$1,FALSE)</f>
        <v>981.39</v>
      </c>
      <c r="AT168" s="228">
        <f>VLOOKUP($B168,'[14]Storm Surge'!$B$7:$T$222,R$1,FALSE)</f>
        <v>29.19</v>
      </c>
      <c r="AU168" s="224">
        <f>VLOOKUP($B168,'[14]Storm Surge'!$B$7:$T$222,S$1,FALSE)</f>
        <v>1002.03</v>
      </c>
      <c r="AV168" s="229">
        <f>VLOOKUP($B168,'[14]Storm Surge'!$B$7:$T$222,T$1,FALSE)</f>
        <v>29.81</v>
      </c>
      <c r="AW168" s="223" t="str">
        <f>VLOOKUP($B168,[14]Tsunami!$B$7:$T$222,G$1,FALSE)</f>
        <v>---</v>
      </c>
      <c r="AX168" s="224" t="str">
        <f>VLOOKUP($B168,[14]Tsunami!$B$7:$T$222,H$1,FALSE)</f>
        <v>---</v>
      </c>
      <c r="AY168" s="227" t="str">
        <f>VLOOKUP($B168,[14]Tsunami!$B$7:$T$222,I$1,FALSE)</f>
        <v>---</v>
      </c>
      <c r="AZ168" s="228" t="str">
        <f>VLOOKUP($B168,[14]Tsunami!$B$7:$T$222,J$1,FALSE)</f>
        <v>---</v>
      </c>
      <c r="BA168" s="224" t="str">
        <f>VLOOKUP($B168,[14]Tsunami!$B$7:$T$222,K$1,FALSE)</f>
        <v>---</v>
      </c>
      <c r="BB168" s="224" t="str">
        <f>VLOOKUP($B168,[14]Tsunami!$B$7:$T$222,L$1,FALSE)</f>
        <v>---</v>
      </c>
      <c r="BC168" s="227" t="str">
        <f>VLOOKUP($B168,[14]Tsunami!$B$7:$T$222,M$1,FALSE)</f>
        <v>---</v>
      </c>
      <c r="BD168" s="228" t="str">
        <f>VLOOKUP($B168,[14]Tsunami!$B$7:$T$222,N$1,FALSE)</f>
        <v>---</v>
      </c>
      <c r="BE168" s="224" t="str">
        <f>VLOOKUP($B168,[14]Tsunami!$B$7:$T$222,O$1,FALSE)</f>
        <v>---</v>
      </c>
      <c r="BF168" s="224" t="str">
        <f>VLOOKUP($B168,[14]Tsunami!$B$7:$T$222,P$1,FALSE)</f>
        <v>---</v>
      </c>
      <c r="BG168" s="227" t="str">
        <f>VLOOKUP($B168,[14]Tsunami!$B$7:$T$222,Q$1,FALSE)</f>
        <v>---</v>
      </c>
      <c r="BH168" s="228" t="str">
        <f>VLOOKUP($B168,[14]Tsunami!$B$7:$T$222,R$1,FALSE)</f>
        <v>---</v>
      </c>
      <c r="BI168" s="224" t="str">
        <f>VLOOKUP($B168,[14]Tsunami!$B$7:$T$222,S$1,FALSE)</f>
        <v>---</v>
      </c>
      <c r="BJ168" s="229" t="str">
        <f>VLOOKUP($B168,[14]Tsunami!$B$7:$T$222,T$1,FALSE)</f>
        <v>---</v>
      </c>
      <c r="BK168" s="230" t="str">
        <f>IFERROR(VLOOKUP($B168,[14]Flood!$B$7:$T$169,G$1,FALSE),"")</f>
        <v/>
      </c>
      <c r="BL168" s="231" t="str">
        <f>IFERROR(VLOOKUP($B168,[14]Flood!$B$7:$T$169,H$1,FALSE),"")</f>
        <v/>
      </c>
      <c r="BM168" s="232" t="str">
        <f>IFERROR(VLOOKUP($B168,[14]Flood!$B$7:$T$169,I$1,FALSE),"")</f>
        <v/>
      </c>
      <c r="BN168" s="233" t="str">
        <f>IFERROR(VLOOKUP($B168,[14]Flood!$B$7:$T$169,J$1,FALSE),"")</f>
        <v/>
      </c>
      <c r="BO168" s="231" t="str">
        <f>IFERROR(VLOOKUP($B168,[14]Flood!$B$7:$T$169,K$1,FALSE),"")</f>
        <v/>
      </c>
      <c r="BP168" s="231" t="str">
        <f>IFERROR(VLOOKUP($B168,[14]Flood!$B$7:$T$169,L$1,FALSE),"")</f>
        <v/>
      </c>
      <c r="BQ168" s="232" t="str">
        <f>IFERROR(VLOOKUP($B168,[14]Flood!$B$7:$T$169,M$1,FALSE),"")</f>
        <v/>
      </c>
      <c r="BR168" s="233" t="str">
        <f>IFERROR(VLOOKUP($B168,[14]Flood!$B$7:$T$169,N$1,FALSE),"")</f>
        <v/>
      </c>
      <c r="BS168" s="231" t="str">
        <f>IFERROR(VLOOKUP($B168,[14]Flood!$B$7:$T$169,O$1,FALSE),"")</f>
        <v/>
      </c>
      <c r="BT168" s="231" t="str">
        <f>IFERROR(VLOOKUP($B168,[14]Flood!$B$7:$T$169,P$1,FALSE),"")</f>
        <v/>
      </c>
      <c r="BU168" s="232" t="str">
        <f>IFERROR(VLOOKUP($B168,[14]Flood!$B$7:$T$169,Q$1,FALSE),"")</f>
        <v/>
      </c>
      <c r="BV168" s="233" t="str">
        <f>IFERROR(VLOOKUP($B168,[14]Flood!$B$7:$T$169,R$1,FALSE),"")</f>
        <v/>
      </c>
      <c r="BW168" s="231" t="str">
        <f>IFERROR(VLOOKUP($B168,[14]Flood!$B$7:$T$169,S$1,FALSE),"")</f>
        <v/>
      </c>
      <c r="BX168" s="234" t="str">
        <f>IFERROR(VLOOKUP($B168,[14]Flood!$B$7:$T$169,T$1,FALSE),"")</f>
        <v/>
      </c>
    </row>
    <row r="169" spans="1:76" s="119" customFormat="1" ht="14">
      <c r="A169" s="235" t="str">
        <f>'AAL mundo '!A196</f>
        <v>LAC</v>
      </c>
      <c r="B169" s="236" t="str">
        <f>'AAL mundo '!B196</f>
        <v>VCT</v>
      </c>
      <c r="C169" s="236" t="str">
        <f>'AAL mundo '!C196</f>
        <v>Saint Vincent and the Grenadines</v>
      </c>
      <c r="D169" s="236" t="str">
        <f>'AAL mundo '!D196</f>
        <v>SIDS</v>
      </c>
      <c r="E169" s="237" t="str">
        <f>'AAL mundo '!E196</f>
        <v>Upper middle income</v>
      </c>
      <c r="F169" s="222">
        <f>'AAL mundo '!F196</f>
        <v>2645.41</v>
      </c>
      <c r="G169" s="223">
        <f>VLOOKUP($B169,[14]Earthquake!$B$7:$T$222,G$1,FALSE)</f>
        <v>3.95</v>
      </c>
      <c r="H169" s="224">
        <f>VLOOKUP($B169,[14]Earthquake!$B$7:$T$222,H$1,FALSE)</f>
        <v>0.15</v>
      </c>
      <c r="I169" s="227">
        <f>VLOOKUP($B169,[14]Earthquake!$B$7:$T$222,I$1,FALSE)</f>
        <v>14.41</v>
      </c>
      <c r="J169" s="228">
        <f>VLOOKUP($B169,[14]Earthquake!$B$7:$T$222,J$1,FALSE)</f>
        <v>0.54</v>
      </c>
      <c r="K169" s="224">
        <f>VLOOKUP($B169,[14]Earthquake!$B$7:$T$222,K$1,FALSE)</f>
        <v>38.340000000000003</v>
      </c>
      <c r="L169" s="224">
        <f>VLOOKUP($B169,[14]Earthquake!$B$7:$T$222,L$1,FALSE)</f>
        <v>1.45</v>
      </c>
      <c r="M169" s="227">
        <f>VLOOKUP($B169,[14]Earthquake!$B$7:$T$222,M$1,FALSE)</f>
        <v>118.99</v>
      </c>
      <c r="N169" s="228">
        <f>VLOOKUP($B169,[14]Earthquake!$B$7:$T$222,N$1,FALSE)</f>
        <v>4.5</v>
      </c>
      <c r="O169" s="224">
        <f>VLOOKUP($B169,[14]Earthquake!$B$7:$T$222,O$1,FALSE)</f>
        <v>231.07</v>
      </c>
      <c r="P169" s="224">
        <f>VLOOKUP($B169,[14]Earthquake!$B$7:$T$222,P$1,FALSE)</f>
        <v>8.73</v>
      </c>
      <c r="Q169" s="227">
        <f>VLOOKUP($B169,[14]Earthquake!$B$7:$T$222,Q$1,FALSE)</f>
        <v>378.14</v>
      </c>
      <c r="R169" s="228">
        <f>VLOOKUP($B169,[14]Earthquake!$B$7:$T$222,R$1,FALSE)</f>
        <v>14.29</v>
      </c>
      <c r="S169" s="224">
        <f>VLOOKUP($B169,[14]Earthquake!$B$7:$T$222,S$1,FALSE)</f>
        <v>470.96</v>
      </c>
      <c r="T169" s="229">
        <f>VLOOKUP($B169,[14]Earthquake!$B$7:$T$222,T$1,FALSE)</f>
        <v>17.8</v>
      </c>
      <c r="U169" s="223">
        <f>VLOOKUP($B169,[14]Wind!$B$7:$T$222,G$1,FALSE)</f>
        <v>20.78</v>
      </c>
      <c r="V169" s="224">
        <f>VLOOKUP($B169,[14]Wind!$B$7:$T$222,H$1,FALSE)</f>
        <v>0.79</v>
      </c>
      <c r="W169" s="227">
        <f>VLOOKUP($B169,[14]Wind!$B$7:$T$222,I$1,FALSE)</f>
        <v>92.02</v>
      </c>
      <c r="X169" s="228">
        <f>VLOOKUP($B169,[14]Wind!$B$7:$T$222,J$1,FALSE)</f>
        <v>3.48</v>
      </c>
      <c r="Y169" s="224">
        <f>VLOOKUP($B169,[14]Wind!$B$7:$T$222,K$1,FALSE)</f>
        <v>118.77</v>
      </c>
      <c r="Z169" s="224">
        <f>VLOOKUP($B169,[14]Wind!$B$7:$T$222,L$1,FALSE)</f>
        <v>4.49</v>
      </c>
      <c r="AA169" s="227">
        <f>VLOOKUP($B169,[14]Wind!$B$7:$T$222,M$1,FALSE)</f>
        <v>395.71</v>
      </c>
      <c r="AB169" s="228">
        <f>VLOOKUP($B169,[14]Wind!$B$7:$T$222,N$1,FALSE)</f>
        <v>14.96</v>
      </c>
      <c r="AC169" s="224">
        <f>VLOOKUP($B169,[14]Wind!$B$7:$T$222,O$1,FALSE)</f>
        <v>517.39</v>
      </c>
      <c r="AD169" s="224">
        <f>VLOOKUP($B169,[14]Wind!$B$7:$T$222,P$1,FALSE)</f>
        <v>19.559999999999999</v>
      </c>
      <c r="AE169" s="227">
        <f>VLOOKUP($B169,[14]Wind!$B$7:$T$222,Q$1,FALSE)</f>
        <v>621.94000000000005</v>
      </c>
      <c r="AF169" s="228">
        <f>VLOOKUP($B169,[14]Wind!$B$7:$T$222,R$1,FALSE)</f>
        <v>23.51</v>
      </c>
      <c r="AG169" s="224">
        <f>VLOOKUP($B169,[14]Wind!$B$7:$T$222,S$1,FALSE)</f>
        <v>656.16</v>
      </c>
      <c r="AH169" s="229">
        <f>VLOOKUP($B169,[14]Wind!$B$7:$T$222,T$1,FALSE)</f>
        <v>24.8</v>
      </c>
      <c r="AI169" s="223">
        <f>VLOOKUP($B169,'[14]Storm Surge'!$B$7:$T$222,G$1,FALSE)</f>
        <v>58.48</v>
      </c>
      <c r="AJ169" s="224">
        <f>VLOOKUP($B169,'[14]Storm Surge'!$B$7:$T$222,H$1,FALSE)</f>
        <v>2.21</v>
      </c>
      <c r="AK169" s="227">
        <f>VLOOKUP($B169,'[14]Storm Surge'!$B$7:$T$222,I$1,FALSE)</f>
        <v>186.09</v>
      </c>
      <c r="AL169" s="228">
        <f>VLOOKUP($B169,'[14]Storm Surge'!$B$7:$T$222,J$1,FALSE)</f>
        <v>7.03</v>
      </c>
      <c r="AM169" s="224">
        <f>VLOOKUP($B169,'[14]Storm Surge'!$B$7:$T$222,K$1,FALSE)</f>
        <v>462.32</v>
      </c>
      <c r="AN169" s="224">
        <f>VLOOKUP($B169,'[14]Storm Surge'!$B$7:$T$222,L$1,FALSE)</f>
        <v>17.48</v>
      </c>
      <c r="AO169" s="227">
        <f>VLOOKUP($B169,'[14]Storm Surge'!$B$7:$T$222,M$1,FALSE)</f>
        <v>591.04999999999995</v>
      </c>
      <c r="AP169" s="228">
        <f>VLOOKUP($B169,'[14]Storm Surge'!$B$7:$T$222,N$1,FALSE)</f>
        <v>22.34</v>
      </c>
      <c r="AQ169" s="224">
        <f>VLOOKUP($B169,'[14]Storm Surge'!$B$7:$T$222,O$1,FALSE)</f>
        <v>615.92999999999995</v>
      </c>
      <c r="AR169" s="224">
        <f>VLOOKUP($B169,'[14]Storm Surge'!$B$7:$T$222,P$1,FALSE)</f>
        <v>23.28</v>
      </c>
      <c r="AS169" s="227">
        <f>VLOOKUP($B169,'[14]Storm Surge'!$B$7:$T$222,Q$1,FALSE)</f>
        <v>665.69</v>
      </c>
      <c r="AT169" s="228">
        <f>VLOOKUP($B169,'[14]Storm Surge'!$B$7:$T$222,R$1,FALSE)</f>
        <v>25.16</v>
      </c>
      <c r="AU169" s="224">
        <f>VLOOKUP($B169,'[14]Storm Surge'!$B$7:$T$222,S$1,FALSE)</f>
        <v>715.44</v>
      </c>
      <c r="AV169" s="229">
        <f>VLOOKUP($B169,'[14]Storm Surge'!$B$7:$T$222,T$1,FALSE)</f>
        <v>27.04</v>
      </c>
      <c r="AW169" s="223" t="str">
        <f>VLOOKUP($B169,[14]Tsunami!$B$7:$T$222,G$1,FALSE)</f>
        <v>---</v>
      </c>
      <c r="AX169" s="224" t="str">
        <f>VLOOKUP($B169,[14]Tsunami!$B$7:$T$222,H$1,FALSE)</f>
        <v>---</v>
      </c>
      <c r="AY169" s="227" t="str">
        <f>VLOOKUP($B169,[14]Tsunami!$B$7:$T$222,I$1,FALSE)</f>
        <v>---</v>
      </c>
      <c r="AZ169" s="228" t="str">
        <f>VLOOKUP($B169,[14]Tsunami!$B$7:$T$222,J$1,FALSE)</f>
        <v>---</v>
      </c>
      <c r="BA169" s="224" t="str">
        <f>VLOOKUP($B169,[14]Tsunami!$B$7:$T$222,K$1,FALSE)</f>
        <v>---</v>
      </c>
      <c r="BB169" s="224" t="str">
        <f>VLOOKUP($B169,[14]Tsunami!$B$7:$T$222,L$1,FALSE)</f>
        <v>---</v>
      </c>
      <c r="BC169" s="227" t="str">
        <f>VLOOKUP($B169,[14]Tsunami!$B$7:$T$222,M$1,FALSE)</f>
        <v>---</v>
      </c>
      <c r="BD169" s="228" t="str">
        <f>VLOOKUP($B169,[14]Tsunami!$B$7:$T$222,N$1,FALSE)</f>
        <v>---</v>
      </c>
      <c r="BE169" s="224" t="str">
        <f>VLOOKUP($B169,[14]Tsunami!$B$7:$T$222,O$1,FALSE)</f>
        <v>---</v>
      </c>
      <c r="BF169" s="224" t="str">
        <f>VLOOKUP($B169,[14]Tsunami!$B$7:$T$222,P$1,FALSE)</f>
        <v>---</v>
      </c>
      <c r="BG169" s="227" t="str">
        <f>VLOOKUP($B169,[14]Tsunami!$B$7:$T$222,Q$1,FALSE)</f>
        <v>---</v>
      </c>
      <c r="BH169" s="228" t="str">
        <f>VLOOKUP($B169,[14]Tsunami!$B$7:$T$222,R$1,FALSE)</f>
        <v>---</v>
      </c>
      <c r="BI169" s="224" t="str">
        <f>VLOOKUP($B169,[14]Tsunami!$B$7:$T$222,S$1,FALSE)</f>
        <v>---</v>
      </c>
      <c r="BJ169" s="229" t="str">
        <f>VLOOKUP($B169,[14]Tsunami!$B$7:$T$222,T$1,FALSE)</f>
        <v>---</v>
      </c>
      <c r="BK169" s="230" t="str">
        <f>IFERROR(VLOOKUP($B169,[14]Flood!$B$7:$T$169,G$1,FALSE),"")</f>
        <v/>
      </c>
      <c r="BL169" s="231" t="str">
        <f>IFERROR(VLOOKUP($B169,[14]Flood!$B$7:$T$169,H$1,FALSE),"")</f>
        <v/>
      </c>
      <c r="BM169" s="232" t="str">
        <f>IFERROR(VLOOKUP($B169,[14]Flood!$B$7:$T$169,I$1,FALSE),"")</f>
        <v/>
      </c>
      <c r="BN169" s="233" t="str">
        <f>IFERROR(VLOOKUP($B169,[14]Flood!$B$7:$T$169,J$1,FALSE),"")</f>
        <v/>
      </c>
      <c r="BO169" s="231" t="str">
        <f>IFERROR(VLOOKUP($B169,[14]Flood!$B$7:$T$169,K$1,FALSE),"")</f>
        <v/>
      </c>
      <c r="BP169" s="231" t="str">
        <f>IFERROR(VLOOKUP($B169,[14]Flood!$B$7:$T$169,L$1,FALSE),"")</f>
        <v/>
      </c>
      <c r="BQ169" s="232" t="str">
        <f>IFERROR(VLOOKUP($B169,[14]Flood!$B$7:$T$169,M$1,FALSE),"")</f>
        <v/>
      </c>
      <c r="BR169" s="233" t="str">
        <f>IFERROR(VLOOKUP($B169,[14]Flood!$B$7:$T$169,N$1,FALSE),"")</f>
        <v/>
      </c>
      <c r="BS169" s="231" t="str">
        <f>IFERROR(VLOOKUP($B169,[14]Flood!$B$7:$T$169,O$1,FALSE),"")</f>
        <v/>
      </c>
      <c r="BT169" s="231" t="str">
        <f>IFERROR(VLOOKUP($B169,[14]Flood!$B$7:$T$169,P$1,FALSE),"")</f>
        <v/>
      </c>
      <c r="BU169" s="232" t="str">
        <f>IFERROR(VLOOKUP($B169,[14]Flood!$B$7:$T$169,Q$1,FALSE),"")</f>
        <v/>
      </c>
      <c r="BV169" s="233" t="str">
        <f>IFERROR(VLOOKUP($B169,[14]Flood!$B$7:$T$169,R$1,FALSE),"")</f>
        <v/>
      </c>
      <c r="BW169" s="231" t="str">
        <f>IFERROR(VLOOKUP($B169,[14]Flood!$B$7:$T$169,S$1,FALSE),"")</f>
        <v/>
      </c>
      <c r="BX169" s="234" t="str">
        <f>IFERROR(VLOOKUP($B169,[14]Flood!$B$7:$T$169,T$1,FALSE),"")</f>
        <v/>
      </c>
    </row>
    <row r="170" spans="1:76" s="119" customFormat="1" ht="14">
      <c r="A170" s="235" t="str">
        <f>'AAL mundo '!A197</f>
        <v>Europe and Central Asia</v>
      </c>
      <c r="B170" s="236" t="str">
        <f>'AAL mundo '!B197</f>
        <v>SMR</v>
      </c>
      <c r="C170" s="236" t="str">
        <f>'AAL mundo '!C197</f>
        <v>San Marino</v>
      </c>
      <c r="D170" s="236" t="str">
        <f>'AAL mundo '!D197</f>
        <v/>
      </c>
      <c r="E170" s="237" t="str">
        <f>'AAL mundo '!E197</f>
        <v>High income: nonOECD</v>
      </c>
      <c r="F170" s="222">
        <f>'AAL mundo '!F197</f>
        <v>4049.35</v>
      </c>
      <c r="G170" s="223">
        <f>VLOOKUP($B170,[14]Earthquake!$B$7:$T$222,G$1,FALSE)</f>
        <v>11.69</v>
      </c>
      <c r="H170" s="224">
        <f>VLOOKUP($B170,[14]Earthquake!$B$7:$T$222,H$1,FALSE)</f>
        <v>0.28999999999999998</v>
      </c>
      <c r="I170" s="227">
        <f>VLOOKUP($B170,[14]Earthquake!$B$7:$T$222,I$1,FALSE)</f>
        <v>36.979999999999997</v>
      </c>
      <c r="J170" s="228">
        <f>VLOOKUP($B170,[14]Earthquake!$B$7:$T$222,J$1,FALSE)</f>
        <v>0.91</v>
      </c>
      <c r="K170" s="224">
        <f>VLOOKUP($B170,[14]Earthquake!$B$7:$T$222,K$1,FALSE)</f>
        <v>81.53</v>
      </c>
      <c r="L170" s="224">
        <f>VLOOKUP($B170,[14]Earthquake!$B$7:$T$222,L$1,FALSE)</f>
        <v>2.0099999999999998</v>
      </c>
      <c r="M170" s="227">
        <f>VLOOKUP($B170,[14]Earthquake!$B$7:$T$222,M$1,FALSE)</f>
        <v>205.21</v>
      </c>
      <c r="N170" s="228">
        <f>VLOOKUP($B170,[14]Earthquake!$B$7:$T$222,N$1,FALSE)</f>
        <v>5.07</v>
      </c>
      <c r="O170" s="224">
        <f>VLOOKUP($B170,[14]Earthquake!$B$7:$T$222,O$1,FALSE)</f>
        <v>362.63</v>
      </c>
      <c r="P170" s="224">
        <f>VLOOKUP($B170,[14]Earthquake!$B$7:$T$222,P$1,FALSE)</f>
        <v>8.9600000000000009</v>
      </c>
      <c r="Q170" s="227">
        <f>VLOOKUP($B170,[14]Earthquake!$B$7:$T$222,Q$1,FALSE)</f>
        <v>565.92999999999995</v>
      </c>
      <c r="R170" s="228">
        <f>VLOOKUP($B170,[14]Earthquake!$B$7:$T$222,R$1,FALSE)</f>
        <v>13.98</v>
      </c>
      <c r="S170" s="224">
        <f>VLOOKUP($B170,[14]Earthquake!$B$7:$T$222,S$1,FALSE)</f>
        <v>696.67</v>
      </c>
      <c r="T170" s="229">
        <f>VLOOKUP($B170,[14]Earthquake!$B$7:$T$222,T$1,FALSE)</f>
        <v>17.2</v>
      </c>
      <c r="U170" s="223" t="str">
        <f>VLOOKUP($B170,[14]Wind!$B$7:$T$222,G$1,FALSE)</f>
        <v>---</v>
      </c>
      <c r="V170" s="224" t="str">
        <f>VLOOKUP($B170,[14]Wind!$B$7:$T$222,H$1,FALSE)</f>
        <v>---</v>
      </c>
      <c r="W170" s="227" t="str">
        <f>VLOOKUP($B170,[14]Wind!$B$7:$T$222,I$1,FALSE)</f>
        <v>---</v>
      </c>
      <c r="X170" s="228" t="str">
        <f>VLOOKUP($B170,[14]Wind!$B$7:$T$222,J$1,FALSE)</f>
        <v>---</v>
      </c>
      <c r="Y170" s="224" t="str">
        <f>VLOOKUP($B170,[14]Wind!$B$7:$T$222,K$1,FALSE)</f>
        <v>---</v>
      </c>
      <c r="Z170" s="224" t="str">
        <f>VLOOKUP($B170,[14]Wind!$B$7:$T$222,L$1,FALSE)</f>
        <v>---</v>
      </c>
      <c r="AA170" s="227" t="str">
        <f>VLOOKUP($B170,[14]Wind!$B$7:$T$222,M$1,FALSE)</f>
        <v>---</v>
      </c>
      <c r="AB170" s="228" t="str">
        <f>VLOOKUP($B170,[14]Wind!$B$7:$T$222,N$1,FALSE)</f>
        <v>---</v>
      </c>
      <c r="AC170" s="224" t="str">
        <f>VLOOKUP($B170,[14]Wind!$B$7:$T$222,O$1,FALSE)</f>
        <v>---</v>
      </c>
      <c r="AD170" s="224" t="str">
        <f>VLOOKUP($B170,[14]Wind!$B$7:$T$222,P$1,FALSE)</f>
        <v>---</v>
      </c>
      <c r="AE170" s="227" t="str">
        <f>VLOOKUP($B170,[14]Wind!$B$7:$T$222,Q$1,FALSE)</f>
        <v>---</v>
      </c>
      <c r="AF170" s="228" t="str">
        <f>VLOOKUP($B170,[14]Wind!$B$7:$T$222,R$1,FALSE)</f>
        <v>---</v>
      </c>
      <c r="AG170" s="224" t="str">
        <f>VLOOKUP($B170,[14]Wind!$B$7:$T$222,S$1,FALSE)</f>
        <v>---</v>
      </c>
      <c r="AH170" s="229" t="str">
        <f>VLOOKUP($B170,[14]Wind!$B$7:$T$222,T$1,FALSE)</f>
        <v>---</v>
      </c>
      <c r="AI170" s="223" t="str">
        <f>VLOOKUP($B170,'[14]Storm Surge'!$B$7:$T$222,G$1,FALSE)</f>
        <v>---</v>
      </c>
      <c r="AJ170" s="224" t="str">
        <f>VLOOKUP($B170,'[14]Storm Surge'!$B$7:$T$222,H$1,FALSE)</f>
        <v>---</v>
      </c>
      <c r="AK170" s="227" t="str">
        <f>VLOOKUP($B170,'[14]Storm Surge'!$B$7:$T$222,I$1,FALSE)</f>
        <v>---</v>
      </c>
      <c r="AL170" s="228" t="str">
        <f>VLOOKUP($B170,'[14]Storm Surge'!$B$7:$T$222,J$1,FALSE)</f>
        <v>---</v>
      </c>
      <c r="AM170" s="224" t="str">
        <f>VLOOKUP($B170,'[14]Storm Surge'!$B$7:$T$222,K$1,FALSE)</f>
        <v>---</v>
      </c>
      <c r="AN170" s="224" t="str">
        <f>VLOOKUP($B170,'[14]Storm Surge'!$B$7:$T$222,L$1,FALSE)</f>
        <v>---</v>
      </c>
      <c r="AO170" s="227" t="str">
        <f>VLOOKUP($B170,'[14]Storm Surge'!$B$7:$T$222,M$1,FALSE)</f>
        <v>---</v>
      </c>
      <c r="AP170" s="228" t="str">
        <f>VLOOKUP($B170,'[14]Storm Surge'!$B$7:$T$222,N$1,FALSE)</f>
        <v>---</v>
      </c>
      <c r="AQ170" s="224" t="str">
        <f>VLOOKUP($B170,'[14]Storm Surge'!$B$7:$T$222,O$1,FALSE)</f>
        <v>---</v>
      </c>
      <c r="AR170" s="224" t="str">
        <f>VLOOKUP($B170,'[14]Storm Surge'!$B$7:$T$222,P$1,FALSE)</f>
        <v>---</v>
      </c>
      <c r="AS170" s="227" t="str">
        <f>VLOOKUP($B170,'[14]Storm Surge'!$B$7:$T$222,Q$1,FALSE)</f>
        <v>---</v>
      </c>
      <c r="AT170" s="228" t="str">
        <f>VLOOKUP($B170,'[14]Storm Surge'!$B$7:$T$222,R$1,FALSE)</f>
        <v>---</v>
      </c>
      <c r="AU170" s="224" t="str">
        <f>VLOOKUP($B170,'[14]Storm Surge'!$B$7:$T$222,S$1,FALSE)</f>
        <v>---</v>
      </c>
      <c r="AV170" s="229" t="str">
        <f>VLOOKUP($B170,'[14]Storm Surge'!$B$7:$T$222,T$1,FALSE)</f>
        <v>---</v>
      </c>
      <c r="AW170" s="223" t="str">
        <f>VLOOKUP($B170,[14]Tsunami!$B$7:$T$222,G$1,FALSE)</f>
        <v>---</v>
      </c>
      <c r="AX170" s="224" t="str">
        <f>VLOOKUP($B170,[14]Tsunami!$B$7:$T$222,H$1,FALSE)</f>
        <v>---</v>
      </c>
      <c r="AY170" s="227" t="str">
        <f>VLOOKUP($B170,[14]Tsunami!$B$7:$T$222,I$1,FALSE)</f>
        <v>---</v>
      </c>
      <c r="AZ170" s="228" t="str">
        <f>VLOOKUP($B170,[14]Tsunami!$B$7:$T$222,J$1,FALSE)</f>
        <v>---</v>
      </c>
      <c r="BA170" s="224" t="str">
        <f>VLOOKUP($B170,[14]Tsunami!$B$7:$T$222,K$1,FALSE)</f>
        <v>---</v>
      </c>
      <c r="BB170" s="224" t="str">
        <f>VLOOKUP($B170,[14]Tsunami!$B$7:$T$222,L$1,FALSE)</f>
        <v>---</v>
      </c>
      <c r="BC170" s="227" t="str">
        <f>VLOOKUP($B170,[14]Tsunami!$B$7:$T$222,M$1,FALSE)</f>
        <v>---</v>
      </c>
      <c r="BD170" s="228" t="str">
        <f>VLOOKUP($B170,[14]Tsunami!$B$7:$T$222,N$1,FALSE)</f>
        <v>---</v>
      </c>
      <c r="BE170" s="224" t="str">
        <f>VLOOKUP($B170,[14]Tsunami!$B$7:$T$222,O$1,FALSE)</f>
        <v>---</v>
      </c>
      <c r="BF170" s="224" t="str">
        <f>VLOOKUP($B170,[14]Tsunami!$B$7:$T$222,P$1,FALSE)</f>
        <v>---</v>
      </c>
      <c r="BG170" s="227" t="str">
        <f>VLOOKUP($B170,[14]Tsunami!$B$7:$T$222,Q$1,FALSE)</f>
        <v>---</v>
      </c>
      <c r="BH170" s="228" t="str">
        <f>VLOOKUP($B170,[14]Tsunami!$B$7:$T$222,R$1,FALSE)</f>
        <v>---</v>
      </c>
      <c r="BI170" s="224" t="str">
        <f>VLOOKUP($B170,[14]Tsunami!$B$7:$T$222,S$1,FALSE)</f>
        <v>---</v>
      </c>
      <c r="BJ170" s="229" t="str">
        <f>VLOOKUP($B170,[14]Tsunami!$B$7:$T$222,T$1,FALSE)</f>
        <v>---</v>
      </c>
      <c r="BK170" s="230" t="str">
        <f>IFERROR(VLOOKUP($B170,[14]Flood!$B$7:$T$169,G$1,FALSE),"")</f>
        <v/>
      </c>
      <c r="BL170" s="231" t="str">
        <f>IFERROR(VLOOKUP($B170,[14]Flood!$B$7:$T$169,H$1,FALSE),"")</f>
        <v/>
      </c>
      <c r="BM170" s="232" t="str">
        <f>IFERROR(VLOOKUP($B170,[14]Flood!$B$7:$T$169,I$1,FALSE),"")</f>
        <v/>
      </c>
      <c r="BN170" s="233" t="str">
        <f>IFERROR(VLOOKUP($B170,[14]Flood!$B$7:$T$169,J$1,FALSE),"")</f>
        <v/>
      </c>
      <c r="BO170" s="231" t="str">
        <f>IFERROR(VLOOKUP($B170,[14]Flood!$B$7:$T$169,K$1,FALSE),"")</f>
        <v/>
      </c>
      <c r="BP170" s="231" t="str">
        <f>IFERROR(VLOOKUP($B170,[14]Flood!$B$7:$T$169,L$1,FALSE),"")</f>
        <v/>
      </c>
      <c r="BQ170" s="232" t="str">
        <f>IFERROR(VLOOKUP($B170,[14]Flood!$B$7:$T$169,M$1,FALSE),"")</f>
        <v/>
      </c>
      <c r="BR170" s="233" t="str">
        <f>IFERROR(VLOOKUP($B170,[14]Flood!$B$7:$T$169,N$1,FALSE),"")</f>
        <v/>
      </c>
      <c r="BS170" s="231" t="str">
        <f>IFERROR(VLOOKUP($B170,[14]Flood!$B$7:$T$169,O$1,FALSE),"")</f>
        <v/>
      </c>
      <c r="BT170" s="231" t="str">
        <f>IFERROR(VLOOKUP($B170,[14]Flood!$B$7:$T$169,P$1,FALSE),"")</f>
        <v/>
      </c>
      <c r="BU170" s="232" t="str">
        <f>IFERROR(VLOOKUP($B170,[14]Flood!$B$7:$T$169,Q$1,FALSE),"")</f>
        <v/>
      </c>
      <c r="BV170" s="233" t="str">
        <f>IFERROR(VLOOKUP($B170,[14]Flood!$B$7:$T$169,R$1,FALSE),"")</f>
        <v/>
      </c>
      <c r="BW170" s="231" t="str">
        <f>IFERROR(VLOOKUP($B170,[14]Flood!$B$7:$T$169,S$1,FALSE),"")</f>
        <v/>
      </c>
      <c r="BX170" s="234" t="str">
        <f>IFERROR(VLOOKUP($B170,[14]Flood!$B$7:$T$169,T$1,FALSE),"")</f>
        <v/>
      </c>
    </row>
    <row r="171" spans="1:76" s="119" customFormat="1" ht="14">
      <c r="A171" s="235" t="str">
        <f>'AAL mundo '!A198</f>
        <v>Sub-Saharan Africa</v>
      </c>
      <c r="B171" s="236" t="str">
        <f>'AAL mundo '!B198</f>
        <v>STP</v>
      </c>
      <c r="C171" s="236" t="str">
        <f>'AAL mundo '!C198</f>
        <v>Sao Tome and Principe</v>
      </c>
      <c r="D171" s="236" t="str">
        <f>'AAL mundo '!D198</f>
        <v>SIDS</v>
      </c>
      <c r="E171" s="237" t="str">
        <f>'AAL mundo '!E198</f>
        <v>Lower middle income</v>
      </c>
      <c r="F171" s="222">
        <f>'AAL mundo '!F198</f>
        <v>2122.6999999999998</v>
      </c>
      <c r="G171" s="223">
        <f>VLOOKUP($B171,[14]Earthquake!$B$7:$T$222,G$1,FALSE)</f>
        <v>0.11</v>
      </c>
      <c r="H171" s="224">
        <f>VLOOKUP($B171,[14]Earthquake!$B$7:$T$222,H$1,FALSE)</f>
        <v>0.01</v>
      </c>
      <c r="I171" s="227">
        <f>VLOOKUP($B171,[14]Earthquake!$B$7:$T$222,I$1,FALSE)</f>
        <v>0.41</v>
      </c>
      <c r="J171" s="228">
        <f>VLOOKUP($B171,[14]Earthquake!$B$7:$T$222,J$1,FALSE)</f>
        <v>0.02</v>
      </c>
      <c r="K171" s="224">
        <f>VLOOKUP($B171,[14]Earthquake!$B$7:$T$222,K$1,FALSE)</f>
        <v>0.78</v>
      </c>
      <c r="L171" s="224">
        <f>VLOOKUP($B171,[14]Earthquake!$B$7:$T$222,L$1,FALSE)</f>
        <v>0.04</v>
      </c>
      <c r="M171" s="227">
        <f>VLOOKUP($B171,[14]Earthquake!$B$7:$T$222,M$1,FALSE)</f>
        <v>1.62</v>
      </c>
      <c r="N171" s="228">
        <f>VLOOKUP($B171,[14]Earthquake!$B$7:$T$222,N$1,FALSE)</f>
        <v>0.08</v>
      </c>
      <c r="O171" s="224">
        <f>VLOOKUP($B171,[14]Earthquake!$B$7:$T$222,O$1,FALSE)</f>
        <v>2.92</v>
      </c>
      <c r="P171" s="224">
        <f>VLOOKUP($B171,[14]Earthquake!$B$7:$T$222,P$1,FALSE)</f>
        <v>0.14000000000000001</v>
      </c>
      <c r="Q171" s="227">
        <f>VLOOKUP($B171,[14]Earthquake!$B$7:$T$222,Q$1,FALSE)</f>
        <v>6.04</v>
      </c>
      <c r="R171" s="228">
        <f>VLOOKUP($B171,[14]Earthquake!$B$7:$T$222,R$1,FALSE)</f>
        <v>0.28000000000000003</v>
      </c>
      <c r="S171" s="224">
        <f>VLOOKUP($B171,[14]Earthquake!$B$7:$T$222,S$1,FALSE)</f>
        <v>9.61</v>
      </c>
      <c r="T171" s="229">
        <f>VLOOKUP($B171,[14]Earthquake!$B$7:$T$222,T$1,FALSE)</f>
        <v>0.45</v>
      </c>
      <c r="U171" s="223" t="str">
        <f>VLOOKUP($B171,[14]Wind!$B$7:$T$222,G$1,FALSE)</f>
        <v>---</v>
      </c>
      <c r="V171" s="224" t="str">
        <f>VLOOKUP($B171,[14]Wind!$B$7:$T$222,H$1,FALSE)</f>
        <v>---</v>
      </c>
      <c r="W171" s="227" t="str">
        <f>VLOOKUP($B171,[14]Wind!$B$7:$T$222,I$1,FALSE)</f>
        <v>---</v>
      </c>
      <c r="X171" s="228" t="str">
        <f>VLOOKUP($B171,[14]Wind!$B$7:$T$222,J$1,FALSE)</f>
        <v>---</v>
      </c>
      <c r="Y171" s="224" t="str">
        <f>VLOOKUP($B171,[14]Wind!$B$7:$T$222,K$1,FALSE)</f>
        <v>---</v>
      </c>
      <c r="Z171" s="224" t="str">
        <f>VLOOKUP($B171,[14]Wind!$B$7:$T$222,L$1,FALSE)</f>
        <v>---</v>
      </c>
      <c r="AA171" s="227" t="str">
        <f>VLOOKUP($B171,[14]Wind!$B$7:$T$222,M$1,FALSE)</f>
        <v>---</v>
      </c>
      <c r="AB171" s="228" t="str">
        <f>VLOOKUP($B171,[14]Wind!$B$7:$T$222,N$1,FALSE)</f>
        <v>---</v>
      </c>
      <c r="AC171" s="224" t="str">
        <f>VLOOKUP($B171,[14]Wind!$B$7:$T$222,O$1,FALSE)</f>
        <v>---</v>
      </c>
      <c r="AD171" s="224" t="str">
        <f>VLOOKUP($B171,[14]Wind!$B$7:$T$222,P$1,FALSE)</f>
        <v>---</v>
      </c>
      <c r="AE171" s="227" t="str">
        <f>VLOOKUP($B171,[14]Wind!$B$7:$T$222,Q$1,FALSE)</f>
        <v>---</v>
      </c>
      <c r="AF171" s="228" t="str">
        <f>VLOOKUP($B171,[14]Wind!$B$7:$T$222,R$1,FALSE)</f>
        <v>---</v>
      </c>
      <c r="AG171" s="224" t="str">
        <f>VLOOKUP($B171,[14]Wind!$B$7:$T$222,S$1,FALSE)</f>
        <v>---</v>
      </c>
      <c r="AH171" s="229" t="str">
        <f>VLOOKUP($B171,[14]Wind!$B$7:$T$222,T$1,FALSE)</f>
        <v>---</v>
      </c>
      <c r="AI171" s="223" t="str">
        <f>VLOOKUP($B171,'[14]Storm Surge'!$B$7:$T$222,G$1,FALSE)</f>
        <v>---</v>
      </c>
      <c r="AJ171" s="224" t="str">
        <f>VLOOKUP($B171,'[14]Storm Surge'!$B$7:$T$222,H$1,FALSE)</f>
        <v>---</v>
      </c>
      <c r="AK171" s="227" t="str">
        <f>VLOOKUP($B171,'[14]Storm Surge'!$B$7:$T$222,I$1,FALSE)</f>
        <v>---</v>
      </c>
      <c r="AL171" s="228" t="str">
        <f>VLOOKUP($B171,'[14]Storm Surge'!$B$7:$T$222,J$1,FALSE)</f>
        <v>---</v>
      </c>
      <c r="AM171" s="224" t="str">
        <f>VLOOKUP($B171,'[14]Storm Surge'!$B$7:$T$222,K$1,FALSE)</f>
        <v>---</v>
      </c>
      <c r="AN171" s="224" t="str">
        <f>VLOOKUP($B171,'[14]Storm Surge'!$B$7:$T$222,L$1,FALSE)</f>
        <v>---</v>
      </c>
      <c r="AO171" s="227" t="str">
        <f>VLOOKUP($B171,'[14]Storm Surge'!$B$7:$T$222,M$1,FALSE)</f>
        <v>---</v>
      </c>
      <c r="AP171" s="228" t="str">
        <f>VLOOKUP($B171,'[14]Storm Surge'!$B$7:$T$222,N$1,FALSE)</f>
        <v>---</v>
      </c>
      <c r="AQ171" s="224" t="str">
        <f>VLOOKUP($B171,'[14]Storm Surge'!$B$7:$T$222,O$1,FALSE)</f>
        <v>---</v>
      </c>
      <c r="AR171" s="224" t="str">
        <f>VLOOKUP($B171,'[14]Storm Surge'!$B$7:$T$222,P$1,FALSE)</f>
        <v>---</v>
      </c>
      <c r="AS171" s="227" t="str">
        <f>VLOOKUP($B171,'[14]Storm Surge'!$B$7:$T$222,Q$1,FALSE)</f>
        <v>---</v>
      </c>
      <c r="AT171" s="228" t="str">
        <f>VLOOKUP($B171,'[14]Storm Surge'!$B$7:$T$222,R$1,FALSE)</f>
        <v>---</v>
      </c>
      <c r="AU171" s="224" t="str">
        <f>VLOOKUP($B171,'[14]Storm Surge'!$B$7:$T$222,S$1,FALSE)</f>
        <v>---</v>
      </c>
      <c r="AV171" s="229" t="str">
        <f>VLOOKUP($B171,'[14]Storm Surge'!$B$7:$T$222,T$1,FALSE)</f>
        <v>---</v>
      </c>
      <c r="AW171" s="223" t="str">
        <f>VLOOKUP($B171,[14]Tsunami!$B$7:$T$222,G$1,FALSE)</f>
        <v>---</v>
      </c>
      <c r="AX171" s="224" t="str">
        <f>VLOOKUP($B171,[14]Tsunami!$B$7:$T$222,H$1,FALSE)</f>
        <v>---</v>
      </c>
      <c r="AY171" s="227" t="str">
        <f>VLOOKUP($B171,[14]Tsunami!$B$7:$T$222,I$1,FALSE)</f>
        <v>---</v>
      </c>
      <c r="AZ171" s="228" t="str">
        <f>VLOOKUP($B171,[14]Tsunami!$B$7:$T$222,J$1,FALSE)</f>
        <v>---</v>
      </c>
      <c r="BA171" s="224" t="str">
        <f>VLOOKUP($B171,[14]Tsunami!$B$7:$T$222,K$1,FALSE)</f>
        <v>---</v>
      </c>
      <c r="BB171" s="224" t="str">
        <f>VLOOKUP($B171,[14]Tsunami!$B$7:$T$222,L$1,FALSE)</f>
        <v>---</v>
      </c>
      <c r="BC171" s="227" t="str">
        <f>VLOOKUP($B171,[14]Tsunami!$B$7:$T$222,M$1,FALSE)</f>
        <v>---</v>
      </c>
      <c r="BD171" s="228" t="str">
        <f>VLOOKUP($B171,[14]Tsunami!$B$7:$T$222,N$1,FALSE)</f>
        <v>---</v>
      </c>
      <c r="BE171" s="224" t="str">
        <f>VLOOKUP($B171,[14]Tsunami!$B$7:$T$222,O$1,FALSE)</f>
        <v>---</v>
      </c>
      <c r="BF171" s="224" t="str">
        <f>VLOOKUP($B171,[14]Tsunami!$B$7:$T$222,P$1,FALSE)</f>
        <v>---</v>
      </c>
      <c r="BG171" s="227" t="str">
        <f>VLOOKUP($B171,[14]Tsunami!$B$7:$T$222,Q$1,FALSE)</f>
        <v>---</v>
      </c>
      <c r="BH171" s="228" t="str">
        <f>VLOOKUP($B171,[14]Tsunami!$B$7:$T$222,R$1,FALSE)</f>
        <v>---</v>
      </c>
      <c r="BI171" s="224" t="str">
        <f>VLOOKUP($B171,[14]Tsunami!$B$7:$T$222,S$1,FALSE)</f>
        <v>---</v>
      </c>
      <c r="BJ171" s="229" t="str">
        <f>VLOOKUP($B171,[14]Tsunami!$B$7:$T$222,T$1,FALSE)</f>
        <v>---</v>
      </c>
      <c r="BK171" s="230" t="str">
        <f>IFERROR(VLOOKUP($B171,[14]Flood!$B$7:$T$169,G$1,FALSE),"")</f>
        <v/>
      </c>
      <c r="BL171" s="231" t="str">
        <f>IFERROR(VLOOKUP($B171,[14]Flood!$B$7:$T$169,H$1,FALSE),"")</f>
        <v/>
      </c>
      <c r="BM171" s="232" t="str">
        <f>IFERROR(VLOOKUP($B171,[14]Flood!$B$7:$T$169,I$1,FALSE),"")</f>
        <v/>
      </c>
      <c r="BN171" s="233" t="str">
        <f>IFERROR(VLOOKUP($B171,[14]Flood!$B$7:$T$169,J$1,FALSE),"")</f>
        <v/>
      </c>
      <c r="BO171" s="231" t="str">
        <f>IFERROR(VLOOKUP($B171,[14]Flood!$B$7:$T$169,K$1,FALSE),"")</f>
        <v/>
      </c>
      <c r="BP171" s="231" t="str">
        <f>IFERROR(VLOOKUP($B171,[14]Flood!$B$7:$T$169,L$1,FALSE),"")</f>
        <v/>
      </c>
      <c r="BQ171" s="232" t="str">
        <f>IFERROR(VLOOKUP($B171,[14]Flood!$B$7:$T$169,M$1,FALSE),"")</f>
        <v/>
      </c>
      <c r="BR171" s="233" t="str">
        <f>IFERROR(VLOOKUP($B171,[14]Flood!$B$7:$T$169,N$1,FALSE),"")</f>
        <v/>
      </c>
      <c r="BS171" s="231" t="str">
        <f>IFERROR(VLOOKUP($B171,[14]Flood!$B$7:$T$169,O$1,FALSE),"")</f>
        <v/>
      </c>
      <c r="BT171" s="231" t="str">
        <f>IFERROR(VLOOKUP($B171,[14]Flood!$B$7:$T$169,P$1,FALSE),"")</f>
        <v/>
      </c>
      <c r="BU171" s="232" t="str">
        <f>IFERROR(VLOOKUP($B171,[14]Flood!$B$7:$T$169,Q$1,FALSE),"")</f>
        <v/>
      </c>
      <c r="BV171" s="233" t="str">
        <f>IFERROR(VLOOKUP($B171,[14]Flood!$B$7:$T$169,R$1,FALSE),"")</f>
        <v/>
      </c>
      <c r="BW171" s="231" t="str">
        <f>IFERROR(VLOOKUP($B171,[14]Flood!$B$7:$T$169,S$1,FALSE),"")</f>
        <v/>
      </c>
      <c r="BX171" s="234" t="str">
        <f>IFERROR(VLOOKUP($B171,[14]Flood!$B$7:$T$169,T$1,FALSE),"")</f>
        <v/>
      </c>
    </row>
    <row r="172" spans="1:76" s="119" customFormat="1" ht="14">
      <c r="A172" s="235" t="str">
        <f>'AAL mundo '!A199</f>
        <v>Middle East and North Africa</v>
      </c>
      <c r="B172" s="236" t="str">
        <f>'AAL mundo '!B199</f>
        <v>SAU</v>
      </c>
      <c r="C172" s="236" t="str">
        <f>'AAL mundo '!C199</f>
        <v>Saudi Arabia</v>
      </c>
      <c r="D172" s="236" t="str">
        <f>'AAL mundo '!D199</f>
        <v/>
      </c>
      <c r="E172" s="237" t="str">
        <f>'AAL mundo '!E199</f>
        <v>High income: nonOECD</v>
      </c>
      <c r="F172" s="238">
        <f>'AAL mundo '!F199</f>
        <v>2141420</v>
      </c>
      <c r="G172" s="223">
        <f>VLOOKUP($B172,[14]Earthquake!$B$7:$T$222,G$1,FALSE)</f>
        <v>252.46</v>
      </c>
      <c r="H172" s="224">
        <f>VLOOKUP($B172,[14]Earthquake!$B$7:$T$222,H$1,FALSE)</f>
        <v>0.01</v>
      </c>
      <c r="I172" s="227">
        <f>VLOOKUP($B172,[14]Earthquake!$B$7:$T$222,I$1,FALSE)</f>
        <v>535.15</v>
      </c>
      <c r="J172" s="228">
        <f>VLOOKUP($B172,[14]Earthquake!$B$7:$T$222,J$1,FALSE)</f>
        <v>0.02</v>
      </c>
      <c r="K172" s="224">
        <f>VLOOKUP($B172,[14]Earthquake!$B$7:$T$222,K$1,FALSE)</f>
        <v>1018.31</v>
      </c>
      <c r="L172" s="224">
        <f>VLOOKUP($B172,[14]Earthquake!$B$7:$T$222,L$1,FALSE)</f>
        <v>0.05</v>
      </c>
      <c r="M172" s="227">
        <f>VLOOKUP($B172,[14]Earthquake!$B$7:$T$222,M$1,FALSE)</f>
        <v>2411.67</v>
      </c>
      <c r="N172" s="228">
        <f>VLOOKUP($B172,[14]Earthquake!$B$7:$T$222,N$1,FALSE)</f>
        <v>0.11</v>
      </c>
      <c r="O172" s="224">
        <f>VLOOKUP($B172,[14]Earthquake!$B$7:$T$222,O$1,FALSE)</f>
        <v>4442.71</v>
      </c>
      <c r="P172" s="224">
        <f>VLOOKUP($B172,[14]Earthquake!$B$7:$T$222,P$1,FALSE)</f>
        <v>0.21</v>
      </c>
      <c r="Q172" s="227">
        <f>VLOOKUP($B172,[14]Earthquake!$B$7:$T$222,Q$1,FALSE)</f>
        <v>7772.45</v>
      </c>
      <c r="R172" s="228">
        <f>VLOOKUP($B172,[14]Earthquake!$B$7:$T$222,R$1,FALSE)</f>
        <v>0.36</v>
      </c>
      <c r="S172" s="224">
        <f>VLOOKUP($B172,[14]Earthquake!$B$7:$T$222,S$1,FALSE)</f>
        <v>10415.59</v>
      </c>
      <c r="T172" s="229">
        <f>VLOOKUP($B172,[14]Earthquake!$B$7:$T$222,T$1,FALSE)</f>
        <v>0.49</v>
      </c>
      <c r="U172" s="223" t="str">
        <f>VLOOKUP($B172,[14]Wind!$B$7:$T$222,G$1,FALSE)</f>
        <v>---</v>
      </c>
      <c r="V172" s="224" t="str">
        <f>VLOOKUP($B172,[14]Wind!$B$7:$T$222,H$1,FALSE)</f>
        <v>---</v>
      </c>
      <c r="W172" s="227" t="str">
        <f>VLOOKUP($B172,[14]Wind!$B$7:$T$222,I$1,FALSE)</f>
        <v>---</v>
      </c>
      <c r="X172" s="228" t="str">
        <f>VLOOKUP($B172,[14]Wind!$B$7:$T$222,J$1,FALSE)</f>
        <v>---</v>
      </c>
      <c r="Y172" s="224" t="str">
        <f>VLOOKUP($B172,[14]Wind!$B$7:$T$222,K$1,FALSE)</f>
        <v>---</v>
      </c>
      <c r="Z172" s="224" t="str">
        <f>VLOOKUP($B172,[14]Wind!$B$7:$T$222,L$1,FALSE)</f>
        <v>---</v>
      </c>
      <c r="AA172" s="227" t="str">
        <f>VLOOKUP($B172,[14]Wind!$B$7:$T$222,M$1,FALSE)</f>
        <v>---</v>
      </c>
      <c r="AB172" s="228" t="str">
        <f>VLOOKUP($B172,[14]Wind!$B$7:$T$222,N$1,FALSE)</f>
        <v>---</v>
      </c>
      <c r="AC172" s="224" t="str">
        <f>VLOOKUP($B172,[14]Wind!$B$7:$T$222,O$1,FALSE)</f>
        <v>---</v>
      </c>
      <c r="AD172" s="224" t="str">
        <f>VLOOKUP($B172,[14]Wind!$B$7:$T$222,P$1,FALSE)</f>
        <v>---</v>
      </c>
      <c r="AE172" s="227" t="str">
        <f>VLOOKUP($B172,[14]Wind!$B$7:$T$222,Q$1,FALSE)</f>
        <v>---</v>
      </c>
      <c r="AF172" s="228" t="str">
        <f>VLOOKUP($B172,[14]Wind!$B$7:$T$222,R$1,FALSE)</f>
        <v>---</v>
      </c>
      <c r="AG172" s="224" t="str">
        <f>VLOOKUP($B172,[14]Wind!$B$7:$T$222,S$1,FALSE)</f>
        <v>---</v>
      </c>
      <c r="AH172" s="229" t="str">
        <f>VLOOKUP($B172,[14]Wind!$B$7:$T$222,T$1,FALSE)</f>
        <v>---</v>
      </c>
      <c r="AI172" s="223" t="str">
        <f>VLOOKUP($B172,'[14]Storm Surge'!$B$7:$T$222,G$1,FALSE)</f>
        <v>---</v>
      </c>
      <c r="AJ172" s="224" t="str">
        <f>VLOOKUP($B172,'[14]Storm Surge'!$B$7:$T$222,H$1,FALSE)</f>
        <v>---</v>
      </c>
      <c r="AK172" s="227" t="str">
        <f>VLOOKUP($B172,'[14]Storm Surge'!$B$7:$T$222,I$1,FALSE)</f>
        <v>---</v>
      </c>
      <c r="AL172" s="228" t="str">
        <f>VLOOKUP($B172,'[14]Storm Surge'!$B$7:$T$222,J$1,FALSE)</f>
        <v>---</v>
      </c>
      <c r="AM172" s="224" t="str">
        <f>VLOOKUP($B172,'[14]Storm Surge'!$B$7:$T$222,K$1,FALSE)</f>
        <v>---</v>
      </c>
      <c r="AN172" s="224" t="str">
        <f>VLOOKUP($B172,'[14]Storm Surge'!$B$7:$T$222,L$1,FALSE)</f>
        <v>---</v>
      </c>
      <c r="AO172" s="227" t="str">
        <f>VLOOKUP($B172,'[14]Storm Surge'!$B$7:$T$222,M$1,FALSE)</f>
        <v>---</v>
      </c>
      <c r="AP172" s="228" t="str">
        <f>VLOOKUP($B172,'[14]Storm Surge'!$B$7:$T$222,N$1,FALSE)</f>
        <v>---</v>
      </c>
      <c r="AQ172" s="224" t="str">
        <f>VLOOKUP($B172,'[14]Storm Surge'!$B$7:$T$222,O$1,FALSE)</f>
        <v>---</v>
      </c>
      <c r="AR172" s="224" t="str">
        <f>VLOOKUP($B172,'[14]Storm Surge'!$B$7:$T$222,P$1,FALSE)</f>
        <v>---</v>
      </c>
      <c r="AS172" s="227" t="str">
        <f>VLOOKUP($B172,'[14]Storm Surge'!$B$7:$T$222,Q$1,FALSE)</f>
        <v>---</v>
      </c>
      <c r="AT172" s="228" t="str">
        <f>VLOOKUP($B172,'[14]Storm Surge'!$B$7:$T$222,R$1,FALSE)</f>
        <v>---</v>
      </c>
      <c r="AU172" s="224" t="str">
        <f>VLOOKUP($B172,'[14]Storm Surge'!$B$7:$T$222,S$1,FALSE)</f>
        <v>---</v>
      </c>
      <c r="AV172" s="229" t="str">
        <f>VLOOKUP($B172,'[14]Storm Surge'!$B$7:$T$222,T$1,FALSE)</f>
        <v>---</v>
      </c>
      <c r="AW172" s="223" t="str">
        <f>VLOOKUP($B172,[14]Tsunami!$B$7:$T$222,G$1,FALSE)</f>
        <v>---</v>
      </c>
      <c r="AX172" s="224" t="str">
        <f>VLOOKUP($B172,[14]Tsunami!$B$7:$T$222,H$1,FALSE)</f>
        <v>---</v>
      </c>
      <c r="AY172" s="227" t="str">
        <f>VLOOKUP($B172,[14]Tsunami!$B$7:$T$222,I$1,FALSE)</f>
        <v>---</v>
      </c>
      <c r="AZ172" s="228" t="str">
        <f>VLOOKUP($B172,[14]Tsunami!$B$7:$T$222,J$1,FALSE)</f>
        <v>---</v>
      </c>
      <c r="BA172" s="224" t="str">
        <f>VLOOKUP($B172,[14]Tsunami!$B$7:$T$222,K$1,FALSE)</f>
        <v>---</v>
      </c>
      <c r="BB172" s="224" t="str">
        <f>VLOOKUP($B172,[14]Tsunami!$B$7:$T$222,L$1,FALSE)</f>
        <v>---</v>
      </c>
      <c r="BC172" s="227" t="str">
        <f>VLOOKUP($B172,[14]Tsunami!$B$7:$T$222,M$1,FALSE)</f>
        <v>---</v>
      </c>
      <c r="BD172" s="228" t="str">
        <f>VLOOKUP($B172,[14]Tsunami!$B$7:$T$222,N$1,FALSE)</f>
        <v>---</v>
      </c>
      <c r="BE172" s="224" t="str">
        <f>VLOOKUP($B172,[14]Tsunami!$B$7:$T$222,O$1,FALSE)</f>
        <v>---</v>
      </c>
      <c r="BF172" s="224" t="str">
        <f>VLOOKUP($B172,[14]Tsunami!$B$7:$T$222,P$1,FALSE)</f>
        <v>---</v>
      </c>
      <c r="BG172" s="227" t="str">
        <f>VLOOKUP($B172,[14]Tsunami!$B$7:$T$222,Q$1,FALSE)</f>
        <v>---</v>
      </c>
      <c r="BH172" s="228" t="str">
        <f>VLOOKUP($B172,[14]Tsunami!$B$7:$T$222,R$1,FALSE)</f>
        <v>---</v>
      </c>
      <c r="BI172" s="224" t="str">
        <f>VLOOKUP($B172,[14]Tsunami!$B$7:$T$222,S$1,FALSE)</f>
        <v>---</v>
      </c>
      <c r="BJ172" s="229" t="str">
        <f>VLOOKUP($B172,[14]Tsunami!$B$7:$T$222,T$1,FALSE)</f>
        <v>---</v>
      </c>
      <c r="BK172" s="230">
        <f>IFERROR(VLOOKUP($B172,[14]Flood!$B$7:$T$169,G$1,FALSE),"")</f>
        <v>129.10030650602408</v>
      </c>
      <c r="BL172" s="231">
        <f>IFERROR(VLOOKUP($B172,[14]Flood!$B$7:$T$169,H$1,FALSE),"")</f>
        <v>6.0287242346678408E-3</v>
      </c>
      <c r="BM172" s="232">
        <f>IFERROR(VLOOKUP($B172,[14]Flood!$B$7:$T$169,I$1,FALSE),"")</f>
        <v>347.96232500000002</v>
      </c>
      <c r="BN172" s="233">
        <f>IFERROR(VLOOKUP($B172,[14]Flood!$B$7:$T$169,J$1,FALSE),"")</f>
        <v>1.6249139589618107E-2</v>
      </c>
      <c r="BO172" s="231">
        <f>IFERROR(VLOOKUP($B172,[14]Flood!$B$7:$T$169,K$1,FALSE),"")</f>
        <v>1136.6263477996965</v>
      </c>
      <c r="BP172" s="231">
        <f>IFERROR(VLOOKUP($B172,[14]Flood!$B$7:$T$169,L$1,FALSE),"")</f>
        <v>5.3078160650395376E-2</v>
      </c>
      <c r="BQ172" s="232">
        <f>IFERROR(VLOOKUP($B172,[14]Flood!$B$7:$T$169,M$1,FALSE),"")</f>
        <v>4855.5619779220779</v>
      </c>
      <c r="BR172" s="233">
        <f>IFERROR(VLOOKUP($B172,[14]Flood!$B$7:$T$169,N$1,FALSE),"")</f>
        <v>0.22674496259127486</v>
      </c>
      <c r="BS172" s="231">
        <f>IFERROR(VLOOKUP($B172,[14]Flood!$B$7:$T$169,O$1,FALSE),"")</f>
        <v>6958.780234070221</v>
      </c>
      <c r="BT172" s="231">
        <f>IFERROR(VLOOKUP($B172,[14]Flood!$B$7:$T$169,P$1,FALSE),"")</f>
        <v>0.32496101811275796</v>
      </c>
      <c r="BU172" s="232">
        <f>IFERROR(VLOOKUP($B172,[14]Flood!$B$7:$T$169,Q$1,FALSE),"")</f>
        <v>12635.118873239435</v>
      </c>
      <c r="BV172" s="233">
        <f>IFERROR(VLOOKUP($B172,[14]Flood!$B$7:$T$169,R$1,FALSE),"")</f>
        <v>0.59003459728775465</v>
      </c>
      <c r="BW172" s="231">
        <f>IFERROR(VLOOKUP($B172,[14]Flood!$B$7:$T$169,S$1,FALSE),"")</f>
        <v>15196.472481203007</v>
      </c>
      <c r="BX172" s="234">
        <f>IFERROR(VLOOKUP($B172,[14]Flood!$B$7:$T$169,T$1,FALSE),"")</f>
        <v>0.70964465080194483</v>
      </c>
    </row>
    <row r="173" spans="1:76" s="119" customFormat="1" ht="14">
      <c r="A173" s="235" t="str">
        <f>'AAL mundo '!A200</f>
        <v>Sub-Saharan Africa</v>
      </c>
      <c r="B173" s="236" t="str">
        <f>'AAL mundo '!B200</f>
        <v>SEN</v>
      </c>
      <c r="C173" s="236" t="str">
        <f>'AAL mundo '!C200</f>
        <v>Senegal</v>
      </c>
      <c r="D173" s="236" t="str">
        <f>'AAL mundo '!D200</f>
        <v/>
      </c>
      <c r="E173" s="237" t="str">
        <f>'AAL mundo '!E200</f>
        <v>Lower middle income</v>
      </c>
      <c r="F173" s="238">
        <f>'AAL mundo '!F200</f>
        <v>35335.199999999997</v>
      </c>
      <c r="G173" s="223">
        <f>VLOOKUP($B173,[14]Earthquake!$B$7:$T$222,G$1,FALSE)</f>
        <v>0.05</v>
      </c>
      <c r="H173" s="224">
        <f>VLOOKUP($B173,[14]Earthquake!$B$7:$T$222,H$1,FALSE)</f>
        <v>0</v>
      </c>
      <c r="I173" s="227">
        <f>VLOOKUP($B173,[14]Earthquake!$B$7:$T$222,I$1,FALSE)</f>
        <v>5.32</v>
      </c>
      <c r="J173" s="228">
        <f>VLOOKUP($B173,[14]Earthquake!$B$7:$T$222,J$1,FALSE)</f>
        <v>0.02</v>
      </c>
      <c r="K173" s="224">
        <f>VLOOKUP($B173,[14]Earthquake!$B$7:$T$222,K$1,FALSE)</f>
        <v>13.78</v>
      </c>
      <c r="L173" s="224">
        <f>VLOOKUP($B173,[14]Earthquake!$B$7:$T$222,L$1,FALSE)</f>
        <v>0.04</v>
      </c>
      <c r="M173" s="227">
        <f>VLOOKUP($B173,[14]Earthquake!$B$7:$T$222,M$1,FALSE)</f>
        <v>30.75</v>
      </c>
      <c r="N173" s="228">
        <f>VLOOKUP($B173,[14]Earthquake!$B$7:$T$222,N$1,FALSE)</f>
        <v>0.09</v>
      </c>
      <c r="O173" s="224">
        <f>VLOOKUP($B173,[14]Earthquake!$B$7:$T$222,O$1,FALSE)</f>
        <v>56.29</v>
      </c>
      <c r="P173" s="224">
        <f>VLOOKUP($B173,[14]Earthquake!$B$7:$T$222,P$1,FALSE)</f>
        <v>0.16</v>
      </c>
      <c r="Q173" s="227">
        <f>VLOOKUP($B173,[14]Earthquake!$B$7:$T$222,Q$1,FALSE)</f>
        <v>110</v>
      </c>
      <c r="R173" s="228">
        <f>VLOOKUP($B173,[14]Earthquake!$B$7:$T$222,R$1,FALSE)</f>
        <v>0.31</v>
      </c>
      <c r="S173" s="224">
        <f>VLOOKUP($B173,[14]Earthquake!$B$7:$T$222,S$1,FALSE)</f>
        <v>164.03</v>
      </c>
      <c r="T173" s="229">
        <f>VLOOKUP($B173,[14]Earthquake!$B$7:$T$222,T$1,FALSE)</f>
        <v>0.46</v>
      </c>
      <c r="U173" s="223" t="str">
        <f>VLOOKUP($B173,[14]Wind!$B$7:$T$222,G$1,FALSE)</f>
        <v>---</v>
      </c>
      <c r="V173" s="224" t="str">
        <f>VLOOKUP($B173,[14]Wind!$B$7:$T$222,H$1,FALSE)</f>
        <v>---</v>
      </c>
      <c r="W173" s="227" t="str">
        <f>VLOOKUP($B173,[14]Wind!$B$7:$T$222,I$1,FALSE)</f>
        <v>---</v>
      </c>
      <c r="X173" s="228" t="str">
        <f>VLOOKUP($B173,[14]Wind!$B$7:$T$222,J$1,FALSE)</f>
        <v>---</v>
      </c>
      <c r="Y173" s="224" t="str">
        <f>VLOOKUP($B173,[14]Wind!$B$7:$T$222,K$1,FALSE)</f>
        <v>---</v>
      </c>
      <c r="Z173" s="224" t="str">
        <f>VLOOKUP($B173,[14]Wind!$B$7:$T$222,L$1,FALSE)</f>
        <v>---</v>
      </c>
      <c r="AA173" s="227" t="str">
        <f>VLOOKUP($B173,[14]Wind!$B$7:$T$222,M$1,FALSE)</f>
        <v>---</v>
      </c>
      <c r="AB173" s="228" t="str">
        <f>VLOOKUP($B173,[14]Wind!$B$7:$T$222,N$1,FALSE)</f>
        <v>---</v>
      </c>
      <c r="AC173" s="224" t="str">
        <f>VLOOKUP($B173,[14]Wind!$B$7:$T$222,O$1,FALSE)</f>
        <v>---</v>
      </c>
      <c r="AD173" s="224" t="str">
        <f>VLOOKUP($B173,[14]Wind!$B$7:$T$222,P$1,FALSE)</f>
        <v>---</v>
      </c>
      <c r="AE173" s="227" t="str">
        <f>VLOOKUP($B173,[14]Wind!$B$7:$T$222,Q$1,FALSE)</f>
        <v>---</v>
      </c>
      <c r="AF173" s="228" t="str">
        <f>VLOOKUP($B173,[14]Wind!$B$7:$T$222,R$1,FALSE)</f>
        <v>---</v>
      </c>
      <c r="AG173" s="224" t="str">
        <f>VLOOKUP($B173,[14]Wind!$B$7:$T$222,S$1,FALSE)</f>
        <v>---</v>
      </c>
      <c r="AH173" s="229" t="str">
        <f>VLOOKUP($B173,[14]Wind!$B$7:$T$222,T$1,FALSE)</f>
        <v>---</v>
      </c>
      <c r="AI173" s="223" t="str">
        <f>VLOOKUP($B173,'[14]Storm Surge'!$B$7:$T$222,G$1,FALSE)</f>
        <v>---</v>
      </c>
      <c r="AJ173" s="224" t="str">
        <f>VLOOKUP($B173,'[14]Storm Surge'!$B$7:$T$222,H$1,FALSE)</f>
        <v>---</v>
      </c>
      <c r="AK173" s="227" t="str">
        <f>VLOOKUP($B173,'[14]Storm Surge'!$B$7:$T$222,I$1,FALSE)</f>
        <v>---</v>
      </c>
      <c r="AL173" s="228" t="str">
        <f>VLOOKUP($B173,'[14]Storm Surge'!$B$7:$T$222,J$1,FALSE)</f>
        <v>---</v>
      </c>
      <c r="AM173" s="224" t="str">
        <f>VLOOKUP($B173,'[14]Storm Surge'!$B$7:$T$222,K$1,FALSE)</f>
        <v>---</v>
      </c>
      <c r="AN173" s="224" t="str">
        <f>VLOOKUP($B173,'[14]Storm Surge'!$B$7:$T$222,L$1,FALSE)</f>
        <v>---</v>
      </c>
      <c r="AO173" s="227" t="str">
        <f>VLOOKUP($B173,'[14]Storm Surge'!$B$7:$T$222,M$1,FALSE)</f>
        <v>---</v>
      </c>
      <c r="AP173" s="228" t="str">
        <f>VLOOKUP($B173,'[14]Storm Surge'!$B$7:$T$222,N$1,FALSE)</f>
        <v>---</v>
      </c>
      <c r="AQ173" s="224" t="str">
        <f>VLOOKUP($B173,'[14]Storm Surge'!$B$7:$T$222,O$1,FALSE)</f>
        <v>---</v>
      </c>
      <c r="AR173" s="224" t="str">
        <f>VLOOKUP($B173,'[14]Storm Surge'!$B$7:$T$222,P$1,FALSE)</f>
        <v>---</v>
      </c>
      <c r="AS173" s="227" t="str">
        <f>VLOOKUP($B173,'[14]Storm Surge'!$B$7:$T$222,Q$1,FALSE)</f>
        <v>---</v>
      </c>
      <c r="AT173" s="228" t="str">
        <f>VLOOKUP($B173,'[14]Storm Surge'!$B$7:$T$222,R$1,FALSE)</f>
        <v>---</v>
      </c>
      <c r="AU173" s="224" t="str">
        <f>VLOOKUP($B173,'[14]Storm Surge'!$B$7:$T$222,S$1,FALSE)</f>
        <v>---</v>
      </c>
      <c r="AV173" s="229" t="str">
        <f>VLOOKUP($B173,'[14]Storm Surge'!$B$7:$T$222,T$1,FALSE)</f>
        <v>---</v>
      </c>
      <c r="AW173" s="223" t="str">
        <f>VLOOKUP($B173,[14]Tsunami!$B$7:$T$222,G$1,FALSE)</f>
        <v>---</v>
      </c>
      <c r="AX173" s="224" t="str">
        <f>VLOOKUP($B173,[14]Tsunami!$B$7:$T$222,H$1,FALSE)</f>
        <v>---</v>
      </c>
      <c r="AY173" s="227" t="str">
        <f>VLOOKUP($B173,[14]Tsunami!$B$7:$T$222,I$1,FALSE)</f>
        <v>---</v>
      </c>
      <c r="AZ173" s="228" t="str">
        <f>VLOOKUP($B173,[14]Tsunami!$B$7:$T$222,J$1,FALSE)</f>
        <v>---</v>
      </c>
      <c r="BA173" s="224" t="str">
        <f>VLOOKUP($B173,[14]Tsunami!$B$7:$T$222,K$1,FALSE)</f>
        <v>---</v>
      </c>
      <c r="BB173" s="224" t="str">
        <f>VLOOKUP($B173,[14]Tsunami!$B$7:$T$222,L$1,FALSE)</f>
        <v>---</v>
      </c>
      <c r="BC173" s="227" t="str">
        <f>VLOOKUP($B173,[14]Tsunami!$B$7:$T$222,M$1,FALSE)</f>
        <v>---</v>
      </c>
      <c r="BD173" s="228" t="str">
        <f>VLOOKUP($B173,[14]Tsunami!$B$7:$T$222,N$1,FALSE)</f>
        <v>---</v>
      </c>
      <c r="BE173" s="224" t="str">
        <f>VLOOKUP($B173,[14]Tsunami!$B$7:$T$222,O$1,FALSE)</f>
        <v>---</v>
      </c>
      <c r="BF173" s="224" t="str">
        <f>VLOOKUP($B173,[14]Tsunami!$B$7:$T$222,P$1,FALSE)</f>
        <v>---</v>
      </c>
      <c r="BG173" s="227" t="str">
        <f>VLOOKUP($B173,[14]Tsunami!$B$7:$T$222,Q$1,FALSE)</f>
        <v>---</v>
      </c>
      <c r="BH173" s="228" t="str">
        <f>VLOOKUP($B173,[14]Tsunami!$B$7:$T$222,R$1,FALSE)</f>
        <v>---</v>
      </c>
      <c r="BI173" s="224" t="str">
        <f>VLOOKUP($B173,[14]Tsunami!$B$7:$T$222,S$1,FALSE)</f>
        <v>---</v>
      </c>
      <c r="BJ173" s="229" t="str">
        <f>VLOOKUP($B173,[14]Tsunami!$B$7:$T$222,T$1,FALSE)</f>
        <v>---</v>
      </c>
      <c r="BK173" s="230">
        <f>IFERROR(VLOOKUP($B173,[14]Flood!$B$7:$T$169,G$1,FALSE),"")</f>
        <v>110.83449303908046</v>
      </c>
      <c r="BL173" s="231">
        <f>IFERROR(VLOOKUP($B173,[14]Flood!$B$7:$T$169,H$1,FALSE),"")</f>
        <v>0.31366595643743478</v>
      </c>
      <c r="BM173" s="232">
        <f>IFERROR(VLOOKUP($B173,[14]Flood!$B$7:$T$169,I$1,FALSE),"")</f>
        <v>238.0575</v>
      </c>
      <c r="BN173" s="233">
        <f>IFERROR(VLOOKUP($B173,[14]Flood!$B$7:$T$169,J$1,FALSE),"")</f>
        <v>0.67371204917476057</v>
      </c>
      <c r="BO173" s="231">
        <f>IFERROR(VLOOKUP($B173,[14]Flood!$B$7:$T$169,K$1,FALSE),"")</f>
        <v>300.50101155641579</v>
      </c>
      <c r="BP173" s="231">
        <f>IFERROR(VLOOKUP($B173,[14]Flood!$B$7:$T$169,L$1,FALSE),"")</f>
        <v>0.85042963265077265</v>
      </c>
      <c r="BQ173" s="232">
        <f>IFERROR(VLOOKUP($B173,[14]Flood!$B$7:$T$169,M$1,FALSE),"")</f>
        <v>371.32339401051809</v>
      </c>
      <c r="BR173" s="233">
        <f>IFERROR(VLOOKUP($B173,[14]Flood!$B$7:$T$169,N$1,FALSE),"")</f>
        <v>1.0508597489486917</v>
      </c>
      <c r="BS173" s="231">
        <f>IFERROR(VLOOKUP($B173,[14]Flood!$B$7:$T$169,O$1,FALSE),"")</f>
        <v>401.75237717897198</v>
      </c>
      <c r="BT173" s="231">
        <f>IFERROR(VLOOKUP($B173,[14]Flood!$B$7:$T$169,P$1,FALSE),"")</f>
        <v>1.1369749631499808</v>
      </c>
      <c r="BU173" s="232">
        <f>IFERROR(VLOOKUP($B173,[14]Flood!$B$7:$T$169,Q$1,FALSE),"")</f>
        <v>462.61034351587966</v>
      </c>
      <c r="BV173" s="233">
        <f>IFERROR(VLOOKUP($B173,[14]Flood!$B$7:$T$169,R$1,FALSE),"")</f>
        <v>1.3092053915525588</v>
      </c>
      <c r="BW173" s="231">
        <f>IFERROR(VLOOKUP($B173,[14]Flood!$B$7:$T$169,S$1,FALSE),"")</f>
        <v>477.98395682849559</v>
      </c>
      <c r="BX173" s="234">
        <f>IFERROR(VLOOKUP($B173,[14]Flood!$B$7:$T$169,T$1,FALSE),"")</f>
        <v>1.3527133193769829</v>
      </c>
    </row>
    <row r="174" spans="1:76" s="119" customFormat="1" ht="14">
      <c r="A174" s="235" t="str">
        <f>'AAL mundo '!A201</f>
        <v>Europe and Central Asia</v>
      </c>
      <c r="B174" s="236" t="str">
        <f>'AAL mundo '!B201</f>
        <v>SRB</v>
      </c>
      <c r="C174" s="236" t="str">
        <f>'AAL mundo '!C201</f>
        <v>Serbia</v>
      </c>
      <c r="D174" s="236" t="str">
        <f>'AAL mundo '!D201</f>
        <v/>
      </c>
      <c r="E174" s="237" t="str">
        <f>'AAL mundo '!E201</f>
        <v>Upper middle income</v>
      </c>
      <c r="F174" s="238">
        <f>'AAL mundo '!F201</f>
        <v>57317.2</v>
      </c>
      <c r="G174" s="223">
        <f>VLOOKUP($B174,[14]Earthquake!$B$7:$T$222,G$1,FALSE)</f>
        <v>107.49</v>
      </c>
      <c r="H174" s="224">
        <f>VLOOKUP($B174,[14]Earthquake!$B$7:$T$222,H$1,FALSE)</f>
        <v>0.19</v>
      </c>
      <c r="I174" s="227">
        <f>VLOOKUP($B174,[14]Earthquake!$B$7:$T$222,I$1,FALSE)</f>
        <v>240.64</v>
      </c>
      <c r="J174" s="228">
        <f>VLOOKUP($B174,[14]Earthquake!$B$7:$T$222,J$1,FALSE)</f>
        <v>0.42</v>
      </c>
      <c r="K174" s="224">
        <f>VLOOKUP($B174,[14]Earthquake!$B$7:$T$222,K$1,FALSE)</f>
        <v>419.88</v>
      </c>
      <c r="L174" s="224">
        <f>VLOOKUP($B174,[14]Earthquake!$B$7:$T$222,L$1,FALSE)</f>
        <v>0.73</v>
      </c>
      <c r="M174" s="227">
        <f>VLOOKUP($B174,[14]Earthquake!$B$7:$T$222,M$1,FALSE)</f>
        <v>813.14</v>
      </c>
      <c r="N174" s="228">
        <f>VLOOKUP($B174,[14]Earthquake!$B$7:$T$222,N$1,FALSE)</f>
        <v>1.42</v>
      </c>
      <c r="O174" s="224">
        <f>VLOOKUP($B174,[14]Earthquake!$B$7:$T$222,O$1,FALSE)</f>
        <v>1274.96</v>
      </c>
      <c r="P174" s="224">
        <f>VLOOKUP($B174,[14]Earthquake!$B$7:$T$222,P$1,FALSE)</f>
        <v>2.2200000000000002</v>
      </c>
      <c r="Q174" s="227">
        <f>VLOOKUP($B174,[14]Earthquake!$B$7:$T$222,Q$1,FALSE)</f>
        <v>1840.14</v>
      </c>
      <c r="R174" s="228">
        <f>VLOOKUP($B174,[14]Earthquake!$B$7:$T$222,R$1,FALSE)</f>
        <v>3.21</v>
      </c>
      <c r="S174" s="224">
        <f>VLOOKUP($B174,[14]Earthquake!$B$7:$T$222,S$1,FALSE)</f>
        <v>2247.37</v>
      </c>
      <c r="T174" s="229">
        <f>VLOOKUP($B174,[14]Earthquake!$B$7:$T$222,T$1,FALSE)</f>
        <v>3.92</v>
      </c>
      <c r="U174" s="223" t="str">
        <f>VLOOKUP($B174,[14]Wind!$B$7:$T$222,G$1,FALSE)</f>
        <v>---</v>
      </c>
      <c r="V174" s="224" t="str">
        <f>VLOOKUP($B174,[14]Wind!$B$7:$T$222,H$1,FALSE)</f>
        <v>---</v>
      </c>
      <c r="W174" s="227" t="str">
        <f>VLOOKUP($B174,[14]Wind!$B$7:$T$222,I$1,FALSE)</f>
        <v>---</v>
      </c>
      <c r="X174" s="228" t="str">
        <f>VLOOKUP($B174,[14]Wind!$B$7:$T$222,J$1,FALSE)</f>
        <v>---</v>
      </c>
      <c r="Y174" s="224" t="str">
        <f>VLOOKUP($B174,[14]Wind!$B$7:$T$222,K$1,FALSE)</f>
        <v>---</v>
      </c>
      <c r="Z174" s="224" t="str">
        <f>VLOOKUP($B174,[14]Wind!$B$7:$T$222,L$1,FALSE)</f>
        <v>---</v>
      </c>
      <c r="AA174" s="227" t="str">
        <f>VLOOKUP($B174,[14]Wind!$B$7:$T$222,M$1,FALSE)</f>
        <v>---</v>
      </c>
      <c r="AB174" s="228" t="str">
        <f>VLOOKUP($B174,[14]Wind!$B$7:$T$222,N$1,FALSE)</f>
        <v>---</v>
      </c>
      <c r="AC174" s="224" t="str">
        <f>VLOOKUP($B174,[14]Wind!$B$7:$T$222,O$1,FALSE)</f>
        <v>---</v>
      </c>
      <c r="AD174" s="224" t="str">
        <f>VLOOKUP($B174,[14]Wind!$B$7:$T$222,P$1,FALSE)</f>
        <v>---</v>
      </c>
      <c r="AE174" s="227" t="str">
        <f>VLOOKUP($B174,[14]Wind!$B$7:$T$222,Q$1,FALSE)</f>
        <v>---</v>
      </c>
      <c r="AF174" s="228" t="str">
        <f>VLOOKUP($B174,[14]Wind!$B$7:$T$222,R$1,FALSE)</f>
        <v>---</v>
      </c>
      <c r="AG174" s="224" t="str">
        <f>VLOOKUP($B174,[14]Wind!$B$7:$T$222,S$1,FALSE)</f>
        <v>---</v>
      </c>
      <c r="AH174" s="229" t="str">
        <f>VLOOKUP($B174,[14]Wind!$B$7:$T$222,T$1,FALSE)</f>
        <v>---</v>
      </c>
      <c r="AI174" s="223" t="str">
        <f>VLOOKUP($B174,'[14]Storm Surge'!$B$7:$T$222,G$1,FALSE)</f>
        <v>---</v>
      </c>
      <c r="AJ174" s="224" t="str">
        <f>VLOOKUP($B174,'[14]Storm Surge'!$B$7:$T$222,H$1,FALSE)</f>
        <v>---</v>
      </c>
      <c r="AK174" s="227" t="str">
        <f>VLOOKUP($B174,'[14]Storm Surge'!$B$7:$T$222,I$1,FALSE)</f>
        <v>---</v>
      </c>
      <c r="AL174" s="228" t="str">
        <f>VLOOKUP($B174,'[14]Storm Surge'!$B$7:$T$222,J$1,FALSE)</f>
        <v>---</v>
      </c>
      <c r="AM174" s="224" t="str">
        <f>VLOOKUP($B174,'[14]Storm Surge'!$B$7:$T$222,K$1,FALSE)</f>
        <v>---</v>
      </c>
      <c r="AN174" s="224" t="str">
        <f>VLOOKUP($B174,'[14]Storm Surge'!$B$7:$T$222,L$1,FALSE)</f>
        <v>---</v>
      </c>
      <c r="AO174" s="227" t="str">
        <f>VLOOKUP($B174,'[14]Storm Surge'!$B$7:$T$222,M$1,FALSE)</f>
        <v>---</v>
      </c>
      <c r="AP174" s="228" t="str">
        <f>VLOOKUP($B174,'[14]Storm Surge'!$B$7:$T$222,N$1,FALSE)</f>
        <v>---</v>
      </c>
      <c r="AQ174" s="224" t="str">
        <f>VLOOKUP($B174,'[14]Storm Surge'!$B$7:$T$222,O$1,FALSE)</f>
        <v>---</v>
      </c>
      <c r="AR174" s="224" t="str">
        <f>VLOOKUP($B174,'[14]Storm Surge'!$B$7:$T$222,P$1,FALSE)</f>
        <v>---</v>
      </c>
      <c r="AS174" s="227" t="str">
        <f>VLOOKUP($B174,'[14]Storm Surge'!$B$7:$T$222,Q$1,FALSE)</f>
        <v>---</v>
      </c>
      <c r="AT174" s="228" t="str">
        <f>VLOOKUP($B174,'[14]Storm Surge'!$B$7:$T$222,R$1,FALSE)</f>
        <v>---</v>
      </c>
      <c r="AU174" s="224" t="str">
        <f>VLOOKUP($B174,'[14]Storm Surge'!$B$7:$T$222,S$1,FALSE)</f>
        <v>---</v>
      </c>
      <c r="AV174" s="229" t="str">
        <f>VLOOKUP($B174,'[14]Storm Surge'!$B$7:$T$222,T$1,FALSE)</f>
        <v>---</v>
      </c>
      <c r="AW174" s="223" t="str">
        <f>VLOOKUP($B174,[14]Tsunami!$B$7:$T$222,G$1,FALSE)</f>
        <v>---</v>
      </c>
      <c r="AX174" s="224" t="str">
        <f>VLOOKUP($B174,[14]Tsunami!$B$7:$T$222,H$1,FALSE)</f>
        <v>---</v>
      </c>
      <c r="AY174" s="227" t="str">
        <f>VLOOKUP($B174,[14]Tsunami!$B$7:$T$222,I$1,FALSE)</f>
        <v>---</v>
      </c>
      <c r="AZ174" s="228" t="str">
        <f>VLOOKUP($B174,[14]Tsunami!$B$7:$T$222,J$1,FALSE)</f>
        <v>---</v>
      </c>
      <c r="BA174" s="224" t="str">
        <f>VLOOKUP($B174,[14]Tsunami!$B$7:$T$222,K$1,FALSE)</f>
        <v>---</v>
      </c>
      <c r="BB174" s="224" t="str">
        <f>VLOOKUP($B174,[14]Tsunami!$B$7:$T$222,L$1,FALSE)</f>
        <v>---</v>
      </c>
      <c r="BC174" s="227" t="str">
        <f>VLOOKUP($B174,[14]Tsunami!$B$7:$T$222,M$1,FALSE)</f>
        <v>---</v>
      </c>
      <c r="BD174" s="228" t="str">
        <f>VLOOKUP($B174,[14]Tsunami!$B$7:$T$222,N$1,FALSE)</f>
        <v>---</v>
      </c>
      <c r="BE174" s="224" t="str">
        <f>VLOOKUP($B174,[14]Tsunami!$B$7:$T$222,O$1,FALSE)</f>
        <v>---</v>
      </c>
      <c r="BF174" s="224" t="str">
        <f>VLOOKUP($B174,[14]Tsunami!$B$7:$T$222,P$1,FALSE)</f>
        <v>---</v>
      </c>
      <c r="BG174" s="227" t="str">
        <f>VLOOKUP($B174,[14]Tsunami!$B$7:$T$222,Q$1,FALSE)</f>
        <v>---</v>
      </c>
      <c r="BH174" s="228" t="str">
        <f>VLOOKUP($B174,[14]Tsunami!$B$7:$T$222,R$1,FALSE)</f>
        <v>---</v>
      </c>
      <c r="BI174" s="224" t="str">
        <f>VLOOKUP($B174,[14]Tsunami!$B$7:$T$222,S$1,FALSE)</f>
        <v>---</v>
      </c>
      <c r="BJ174" s="229" t="str">
        <f>VLOOKUP($B174,[14]Tsunami!$B$7:$T$222,T$1,FALSE)</f>
        <v>---</v>
      </c>
      <c r="BK174" s="230">
        <f>IFERROR(VLOOKUP($B174,[14]Flood!$B$7:$T$169,G$1,FALSE),"")</f>
        <v>744.41870344827578</v>
      </c>
      <c r="BL174" s="231">
        <f>IFERROR(VLOOKUP($B174,[14]Flood!$B$7:$T$169,H$1,FALSE),"")</f>
        <v>1.2987701832055225</v>
      </c>
      <c r="BM174" s="232">
        <f>IFERROR(VLOOKUP($B174,[14]Flood!$B$7:$T$169,I$1,FALSE),"")</f>
        <v>2339.3215999999998</v>
      </c>
      <c r="BN174" s="233">
        <f>IFERROR(VLOOKUP($B174,[14]Flood!$B$7:$T$169,J$1,FALSE),"")</f>
        <v>4.0813605689042731</v>
      </c>
      <c r="BO174" s="231">
        <f>IFERROR(VLOOKUP($B174,[14]Flood!$B$7:$T$169,K$1,FALSE),"")</f>
        <v>3498.1692580414583</v>
      </c>
      <c r="BP174" s="231">
        <f>IFERROR(VLOOKUP($B174,[14]Flood!$B$7:$T$169,L$1,FALSE),"")</f>
        <v>6.1031754133863112</v>
      </c>
      <c r="BQ174" s="232">
        <f>IFERROR(VLOOKUP($B174,[14]Flood!$B$7:$T$169,M$1,FALSE),"")</f>
        <v>4449.5332326187226</v>
      </c>
      <c r="BR174" s="233">
        <f>IFERROR(VLOOKUP($B174,[14]Flood!$B$7:$T$169,N$1,FALSE),"")</f>
        <v>7.7629982494237737</v>
      </c>
      <c r="BS174" s="231">
        <f>IFERROR(VLOOKUP($B174,[14]Flood!$B$7:$T$169,O$1,FALSE),"")</f>
        <v>5238.0352874027458</v>
      </c>
      <c r="BT174" s="231">
        <f>IFERROR(VLOOKUP($B174,[14]Flood!$B$7:$T$169,P$1,FALSE),"")</f>
        <v>9.1386796413689897</v>
      </c>
      <c r="BU174" s="232">
        <f>IFERROR(VLOOKUP($B174,[14]Flood!$B$7:$T$169,Q$1,FALSE),"")</f>
        <v>6144.3480414787646</v>
      </c>
      <c r="BV174" s="233">
        <f>IFERROR(VLOOKUP($B174,[14]Flood!$B$7:$T$169,R$1,FALSE),"")</f>
        <v>10.719902649603897</v>
      </c>
      <c r="BW174" s="231">
        <f>IFERROR(VLOOKUP($B174,[14]Flood!$B$7:$T$169,S$1,FALSE),"")</f>
        <v>6573.116009999243</v>
      </c>
      <c r="BX174" s="234">
        <f>IFERROR(VLOOKUP($B174,[14]Flood!$B$7:$T$169,T$1,FALSE),"")</f>
        <v>11.467964258545853</v>
      </c>
    </row>
    <row r="175" spans="1:76" s="119" customFormat="1" ht="14">
      <c r="A175" s="235" t="str">
        <f>'AAL mundo '!A202</f>
        <v>Sub-Saharan Africa</v>
      </c>
      <c r="B175" s="236" t="str">
        <f>'AAL mundo '!B202</f>
        <v>SYC</v>
      </c>
      <c r="C175" s="236" t="str">
        <f>'AAL mundo '!C202</f>
        <v>Seychelles</v>
      </c>
      <c r="D175" s="236" t="str">
        <f>'AAL mundo '!D202</f>
        <v>SIDS</v>
      </c>
      <c r="E175" s="237" t="str">
        <f>'AAL mundo '!E202</f>
        <v>Upper middle income</v>
      </c>
      <c r="F175" s="238">
        <f>'AAL mundo '!F202</f>
        <v>6234.98</v>
      </c>
      <c r="G175" s="223" t="str">
        <f>VLOOKUP($B175,[14]Earthquake!$B$7:$T$222,G$1,FALSE)</f>
        <v>---</v>
      </c>
      <c r="H175" s="224" t="str">
        <f>VLOOKUP($B175,[14]Earthquake!$B$7:$T$222,H$1,FALSE)</f>
        <v>---</v>
      </c>
      <c r="I175" s="227" t="str">
        <f>VLOOKUP($B175,[14]Earthquake!$B$7:$T$222,I$1,FALSE)</f>
        <v>---</v>
      </c>
      <c r="J175" s="228" t="str">
        <f>VLOOKUP($B175,[14]Earthquake!$B$7:$T$222,J$1,FALSE)</f>
        <v>---</v>
      </c>
      <c r="K175" s="224" t="str">
        <f>VLOOKUP($B175,[14]Earthquake!$B$7:$T$222,K$1,FALSE)</f>
        <v>---</v>
      </c>
      <c r="L175" s="224" t="str">
        <f>VLOOKUP($B175,[14]Earthquake!$B$7:$T$222,L$1,FALSE)</f>
        <v>---</v>
      </c>
      <c r="M175" s="227" t="str">
        <f>VLOOKUP($B175,[14]Earthquake!$B$7:$T$222,M$1,FALSE)</f>
        <v>---</v>
      </c>
      <c r="N175" s="228" t="str">
        <f>VLOOKUP($B175,[14]Earthquake!$B$7:$T$222,N$1,FALSE)</f>
        <v>---</v>
      </c>
      <c r="O175" s="224" t="str">
        <f>VLOOKUP($B175,[14]Earthquake!$B$7:$T$222,O$1,FALSE)</f>
        <v>---</v>
      </c>
      <c r="P175" s="224" t="str">
        <f>VLOOKUP($B175,[14]Earthquake!$B$7:$T$222,P$1,FALSE)</f>
        <v>---</v>
      </c>
      <c r="Q175" s="227" t="str">
        <f>VLOOKUP($B175,[14]Earthquake!$B$7:$T$222,Q$1,FALSE)</f>
        <v>---</v>
      </c>
      <c r="R175" s="228" t="str">
        <f>VLOOKUP($B175,[14]Earthquake!$B$7:$T$222,R$1,FALSE)</f>
        <v>---</v>
      </c>
      <c r="S175" s="224" t="str">
        <f>VLOOKUP($B175,[14]Earthquake!$B$7:$T$222,S$1,FALSE)</f>
        <v>---</v>
      </c>
      <c r="T175" s="229" t="str">
        <f>VLOOKUP($B175,[14]Earthquake!$B$7:$T$222,T$1,FALSE)</f>
        <v>---</v>
      </c>
      <c r="U175" s="223" t="str">
        <f>VLOOKUP($B175,[14]Wind!$B$7:$T$222,G$1,FALSE)</f>
        <v>---</v>
      </c>
      <c r="V175" s="224" t="str">
        <f>VLOOKUP($B175,[14]Wind!$B$7:$T$222,H$1,FALSE)</f>
        <v>---</v>
      </c>
      <c r="W175" s="227" t="str">
        <f>VLOOKUP($B175,[14]Wind!$B$7:$T$222,I$1,FALSE)</f>
        <v>---</v>
      </c>
      <c r="X175" s="228" t="str">
        <f>VLOOKUP($B175,[14]Wind!$B$7:$T$222,J$1,FALSE)</f>
        <v>---</v>
      </c>
      <c r="Y175" s="224" t="str">
        <f>VLOOKUP($B175,[14]Wind!$B$7:$T$222,K$1,FALSE)</f>
        <v>---</v>
      </c>
      <c r="Z175" s="224" t="str">
        <f>VLOOKUP($B175,[14]Wind!$B$7:$T$222,L$1,FALSE)</f>
        <v>---</v>
      </c>
      <c r="AA175" s="227" t="str">
        <f>VLOOKUP($B175,[14]Wind!$B$7:$T$222,M$1,FALSE)</f>
        <v>---</v>
      </c>
      <c r="AB175" s="228" t="str">
        <f>VLOOKUP($B175,[14]Wind!$B$7:$T$222,N$1,FALSE)</f>
        <v>---</v>
      </c>
      <c r="AC175" s="224" t="str">
        <f>VLOOKUP($B175,[14]Wind!$B$7:$T$222,O$1,FALSE)</f>
        <v>---</v>
      </c>
      <c r="AD175" s="224" t="str">
        <f>VLOOKUP($B175,[14]Wind!$B$7:$T$222,P$1,FALSE)</f>
        <v>---</v>
      </c>
      <c r="AE175" s="227" t="str">
        <f>VLOOKUP($B175,[14]Wind!$B$7:$T$222,Q$1,FALSE)</f>
        <v>---</v>
      </c>
      <c r="AF175" s="228" t="str">
        <f>VLOOKUP($B175,[14]Wind!$B$7:$T$222,R$1,FALSE)</f>
        <v>---</v>
      </c>
      <c r="AG175" s="224" t="str">
        <f>VLOOKUP($B175,[14]Wind!$B$7:$T$222,S$1,FALSE)</f>
        <v>---</v>
      </c>
      <c r="AH175" s="229" t="str">
        <f>VLOOKUP($B175,[14]Wind!$B$7:$T$222,T$1,FALSE)</f>
        <v>---</v>
      </c>
      <c r="AI175" s="223" t="str">
        <f>VLOOKUP($B175,'[14]Storm Surge'!$B$7:$T$222,G$1,FALSE)</f>
        <v>---</v>
      </c>
      <c r="AJ175" s="224" t="str">
        <f>VLOOKUP($B175,'[14]Storm Surge'!$B$7:$T$222,H$1,FALSE)</f>
        <v>---</v>
      </c>
      <c r="AK175" s="227" t="str">
        <f>VLOOKUP($B175,'[14]Storm Surge'!$B$7:$T$222,I$1,FALSE)</f>
        <v>---</v>
      </c>
      <c r="AL175" s="228" t="str">
        <f>VLOOKUP($B175,'[14]Storm Surge'!$B$7:$T$222,J$1,FALSE)</f>
        <v>---</v>
      </c>
      <c r="AM175" s="224" t="str">
        <f>VLOOKUP($B175,'[14]Storm Surge'!$B$7:$T$222,K$1,FALSE)</f>
        <v>---</v>
      </c>
      <c r="AN175" s="224" t="str">
        <f>VLOOKUP($B175,'[14]Storm Surge'!$B$7:$T$222,L$1,FALSE)</f>
        <v>---</v>
      </c>
      <c r="AO175" s="227" t="str">
        <f>VLOOKUP($B175,'[14]Storm Surge'!$B$7:$T$222,M$1,FALSE)</f>
        <v>---</v>
      </c>
      <c r="AP175" s="228" t="str">
        <f>VLOOKUP($B175,'[14]Storm Surge'!$B$7:$T$222,N$1,FALSE)</f>
        <v>---</v>
      </c>
      <c r="AQ175" s="224" t="str">
        <f>VLOOKUP($B175,'[14]Storm Surge'!$B$7:$T$222,O$1,FALSE)</f>
        <v>---</v>
      </c>
      <c r="AR175" s="224" t="str">
        <f>VLOOKUP($B175,'[14]Storm Surge'!$B$7:$T$222,P$1,FALSE)</f>
        <v>---</v>
      </c>
      <c r="AS175" s="227" t="str">
        <f>VLOOKUP($B175,'[14]Storm Surge'!$B$7:$T$222,Q$1,FALSE)</f>
        <v>---</v>
      </c>
      <c r="AT175" s="228" t="str">
        <f>VLOOKUP($B175,'[14]Storm Surge'!$B$7:$T$222,R$1,FALSE)</f>
        <v>---</v>
      </c>
      <c r="AU175" s="224" t="str">
        <f>VLOOKUP($B175,'[14]Storm Surge'!$B$7:$T$222,S$1,FALSE)</f>
        <v>---</v>
      </c>
      <c r="AV175" s="229" t="str">
        <f>VLOOKUP($B175,'[14]Storm Surge'!$B$7:$T$222,T$1,FALSE)</f>
        <v>---</v>
      </c>
      <c r="AW175" s="223" t="str">
        <f>VLOOKUP($B175,[14]Tsunami!$B$7:$T$222,G$1,FALSE)</f>
        <v>---</v>
      </c>
      <c r="AX175" s="224" t="str">
        <f>VLOOKUP($B175,[14]Tsunami!$B$7:$T$222,H$1,FALSE)</f>
        <v>---</v>
      </c>
      <c r="AY175" s="227" t="str">
        <f>VLOOKUP($B175,[14]Tsunami!$B$7:$T$222,I$1,FALSE)</f>
        <v>---</v>
      </c>
      <c r="AZ175" s="228" t="str">
        <f>VLOOKUP($B175,[14]Tsunami!$B$7:$T$222,J$1,FALSE)</f>
        <v>---</v>
      </c>
      <c r="BA175" s="224" t="str">
        <f>VLOOKUP($B175,[14]Tsunami!$B$7:$T$222,K$1,FALSE)</f>
        <v>---</v>
      </c>
      <c r="BB175" s="224" t="str">
        <f>VLOOKUP($B175,[14]Tsunami!$B$7:$T$222,L$1,FALSE)</f>
        <v>---</v>
      </c>
      <c r="BC175" s="227" t="str">
        <f>VLOOKUP($B175,[14]Tsunami!$B$7:$T$222,M$1,FALSE)</f>
        <v>---</v>
      </c>
      <c r="BD175" s="228" t="str">
        <f>VLOOKUP($B175,[14]Tsunami!$B$7:$T$222,N$1,FALSE)</f>
        <v>---</v>
      </c>
      <c r="BE175" s="224" t="str">
        <f>VLOOKUP($B175,[14]Tsunami!$B$7:$T$222,O$1,FALSE)</f>
        <v>---</v>
      </c>
      <c r="BF175" s="224" t="str">
        <f>VLOOKUP($B175,[14]Tsunami!$B$7:$T$222,P$1,FALSE)</f>
        <v>---</v>
      </c>
      <c r="BG175" s="227" t="str">
        <f>VLOOKUP($B175,[14]Tsunami!$B$7:$T$222,Q$1,FALSE)</f>
        <v>---</v>
      </c>
      <c r="BH175" s="228" t="str">
        <f>VLOOKUP($B175,[14]Tsunami!$B$7:$T$222,R$1,FALSE)</f>
        <v>---</v>
      </c>
      <c r="BI175" s="224" t="str">
        <f>VLOOKUP($B175,[14]Tsunami!$B$7:$T$222,S$1,FALSE)</f>
        <v>---</v>
      </c>
      <c r="BJ175" s="229" t="str">
        <f>VLOOKUP($B175,[14]Tsunami!$B$7:$T$222,T$1,FALSE)</f>
        <v>---</v>
      </c>
      <c r="BK175" s="230" t="str">
        <f>IFERROR(VLOOKUP($B175,[14]Flood!$B$7:$T$169,G$1,FALSE),"")</f>
        <v/>
      </c>
      <c r="BL175" s="231" t="str">
        <f>IFERROR(VLOOKUP($B175,[14]Flood!$B$7:$T$169,H$1,FALSE),"")</f>
        <v/>
      </c>
      <c r="BM175" s="232" t="str">
        <f>IFERROR(VLOOKUP($B175,[14]Flood!$B$7:$T$169,I$1,FALSE),"")</f>
        <v/>
      </c>
      <c r="BN175" s="233" t="str">
        <f>IFERROR(VLOOKUP($B175,[14]Flood!$B$7:$T$169,J$1,FALSE),"")</f>
        <v/>
      </c>
      <c r="BO175" s="231" t="str">
        <f>IFERROR(VLOOKUP($B175,[14]Flood!$B$7:$T$169,K$1,FALSE),"")</f>
        <v/>
      </c>
      <c r="BP175" s="231" t="str">
        <f>IFERROR(VLOOKUP($B175,[14]Flood!$B$7:$T$169,L$1,FALSE),"")</f>
        <v/>
      </c>
      <c r="BQ175" s="232" t="str">
        <f>IFERROR(VLOOKUP($B175,[14]Flood!$B$7:$T$169,M$1,FALSE),"")</f>
        <v/>
      </c>
      <c r="BR175" s="233" t="str">
        <f>IFERROR(VLOOKUP($B175,[14]Flood!$B$7:$T$169,N$1,FALSE),"")</f>
        <v/>
      </c>
      <c r="BS175" s="231" t="str">
        <f>IFERROR(VLOOKUP($B175,[14]Flood!$B$7:$T$169,O$1,FALSE),"")</f>
        <v/>
      </c>
      <c r="BT175" s="231" t="str">
        <f>IFERROR(VLOOKUP($B175,[14]Flood!$B$7:$T$169,P$1,FALSE),"")</f>
        <v/>
      </c>
      <c r="BU175" s="232" t="str">
        <f>IFERROR(VLOOKUP($B175,[14]Flood!$B$7:$T$169,Q$1,FALSE),"")</f>
        <v/>
      </c>
      <c r="BV175" s="233" t="str">
        <f>IFERROR(VLOOKUP($B175,[14]Flood!$B$7:$T$169,R$1,FALSE),"")</f>
        <v/>
      </c>
      <c r="BW175" s="231" t="str">
        <f>IFERROR(VLOOKUP($B175,[14]Flood!$B$7:$T$169,S$1,FALSE),"")</f>
        <v/>
      </c>
      <c r="BX175" s="234" t="str">
        <f>IFERROR(VLOOKUP($B175,[14]Flood!$B$7:$T$169,T$1,FALSE),"")</f>
        <v/>
      </c>
    </row>
    <row r="176" spans="1:76" s="119" customFormat="1" ht="14">
      <c r="A176" s="235" t="str">
        <f>'AAL mundo '!A203</f>
        <v>Sub-Saharan Africa</v>
      </c>
      <c r="B176" s="236" t="str">
        <f>'AAL mundo '!B203</f>
        <v>SLE</v>
      </c>
      <c r="C176" s="236" t="str">
        <f>'AAL mundo '!C203</f>
        <v>Sierra Leone</v>
      </c>
      <c r="D176" s="236" t="str">
        <f>'AAL mundo '!D203</f>
        <v/>
      </c>
      <c r="E176" s="237" t="str">
        <f>'AAL mundo '!E203</f>
        <v>Low income</v>
      </c>
      <c r="F176" s="238">
        <f>'AAL mundo '!F203</f>
        <v>3031.82</v>
      </c>
      <c r="G176" s="223" t="str">
        <f>VLOOKUP($B176,[14]Earthquake!$B$7:$T$222,G$1,FALSE)</f>
        <v>---</v>
      </c>
      <c r="H176" s="224" t="str">
        <f>VLOOKUP($B176,[14]Earthquake!$B$7:$T$222,H$1,FALSE)</f>
        <v>---</v>
      </c>
      <c r="I176" s="227">
        <f>VLOOKUP($B176,[14]Earthquake!$B$7:$T$222,I$1,FALSE)</f>
        <v>0.73</v>
      </c>
      <c r="J176" s="228">
        <f>VLOOKUP($B176,[14]Earthquake!$B$7:$T$222,J$1,FALSE)</f>
        <v>0.02</v>
      </c>
      <c r="K176" s="224">
        <f>VLOOKUP($B176,[14]Earthquake!$B$7:$T$222,K$1,FALSE)</f>
        <v>1.72</v>
      </c>
      <c r="L176" s="224">
        <f>VLOOKUP($B176,[14]Earthquake!$B$7:$T$222,L$1,FALSE)</f>
        <v>0.06</v>
      </c>
      <c r="M176" s="227">
        <f>VLOOKUP($B176,[14]Earthquake!$B$7:$T$222,M$1,FALSE)</f>
        <v>3.9</v>
      </c>
      <c r="N176" s="228">
        <f>VLOOKUP($B176,[14]Earthquake!$B$7:$T$222,N$1,FALSE)</f>
        <v>0.13</v>
      </c>
      <c r="O176" s="224">
        <f>VLOOKUP($B176,[14]Earthquake!$B$7:$T$222,O$1,FALSE)</f>
        <v>7.16</v>
      </c>
      <c r="P176" s="224">
        <f>VLOOKUP($B176,[14]Earthquake!$B$7:$T$222,P$1,FALSE)</f>
        <v>0.24</v>
      </c>
      <c r="Q176" s="227">
        <f>VLOOKUP($B176,[14]Earthquake!$B$7:$T$222,Q$1,FALSE)</f>
        <v>14.07</v>
      </c>
      <c r="R176" s="228">
        <f>VLOOKUP($B176,[14]Earthquake!$B$7:$T$222,R$1,FALSE)</f>
        <v>0.46</v>
      </c>
      <c r="S176" s="224">
        <f>VLOOKUP($B176,[14]Earthquake!$B$7:$T$222,S$1,FALSE)</f>
        <v>20.67</v>
      </c>
      <c r="T176" s="229">
        <f>VLOOKUP($B176,[14]Earthquake!$B$7:$T$222,T$1,FALSE)</f>
        <v>0.68</v>
      </c>
      <c r="U176" s="223" t="str">
        <f>VLOOKUP($B176,[14]Wind!$B$7:$T$222,G$1,FALSE)</f>
        <v>---</v>
      </c>
      <c r="V176" s="224" t="str">
        <f>VLOOKUP($B176,[14]Wind!$B$7:$T$222,H$1,FALSE)</f>
        <v>---</v>
      </c>
      <c r="W176" s="227" t="str">
        <f>VLOOKUP($B176,[14]Wind!$B$7:$T$222,I$1,FALSE)</f>
        <v>---</v>
      </c>
      <c r="X176" s="228" t="str">
        <f>VLOOKUP($B176,[14]Wind!$B$7:$T$222,J$1,FALSE)</f>
        <v>---</v>
      </c>
      <c r="Y176" s="224" t="str">
        <f>VLOOKUP($B176,[14]Wind!$B$7:$T$222,K$1,FALSE)</f>
        <v>---</v>
      </c>
      <c r="Z176" s="224" t="str">
        <f>VLOOKUP($B176,[14]Wind!$B$7:$T$222,L$1,FALSE)</f>
        <v>---</v>
      </c>
      <c r="AA176" s="227" t="str">
        <f>VLOOKUP($B176,[14]Wind!$B$7:$T$222,M$1,FALSE)</f>
        <v>---</v>
      </c>
      <c r="AB176" s="228" t="str">
        <f>VLOOKUP($B176,[14]Wind!$B$7:$T$222,N$1,FALSE)</f>
        <v>---</v>
      </c>
      <c r="AC176" s="224" t="str">
        <f>VLOOKUP($B176,[14]Wind!$B$7:$T$222,O$1,FALSE)</f>
        <v>---</v>
      </c>
      <c r="AD176" s="224" t="str">
        <f>VLOOKUP($B176,[14]Wind!$B$7:$T$222,P$1,FALSE)</f>
        <v>---</v>
      </c>
      <c r="AE176" s="227" t="str">
        <f>VLOOKUP($B176,[14]Wind!$B$7:$T$222,Q$1,FALSE)</f>
        <v>---</v>
      </c>
      <c r="AF176" s="228" t="str">
        <f>VLOOKUP($B176,[14]Wind!$B$7:$T$222,R$1,FALSE)</f>
        <v>---</v>
      </c>
      <c r="AG176" s="224" t="str">
        <f>VLOOKUP($B176,[14]Wind!$B$7:$T$222,S$1,FALSE)</f>
        <v>---</v>
      </c>
      <c r="AH176" s="229" t="str">
        <f>VLOOKUP($B176,[14]Wind!$B$7:$T$222,T$1,FALSE)</f>
        <v>---</v>
      </c>
      <c r="AI176" s="223" t="str">
        <f>VLOOKUP($B176,'[14]Storm Surge'!$B$7:$T$222,G$1,FALSE)</f>
        <v>---</v>
      </c>
      <c r="AJ176" s="224" t="str">
        <f>VLOOKUP($B176,'[14]Storm Surge'!$B$7:$T$222,H$1,FALSE)</f>
        <v>---</v>
      </c>
      <c r="AK176" s="227" t="str">
        <f>VLOOKUP($B176,'[14]Storm Surge'!$B$7:$T$222,I$1,FALSE)</f>
        <v>---</v>
      </c>
      <c r="AL176" s="228" t="str">
        <f>VLOOKUP($B176,'[14]Storm Surge'!$B$7:$T$222,J$1,FALSE)</f>
        <v>---</v>
      </c>
      <c r="AM176" s="224" t="str">
        <f>VLOOKUP($B176,'[14]Storm Surge'!$B$7:$T$222,K$1,FALSE)</f>
        <v>---</v>
      </c>
      <c r="AN176" s="224" t="str">
        <f>VLOOKUP($B176,'[14]Storm Surge'!$B$7:$T$222,L$1,FALSE)</f>
        <v>---</v>
      </c>
      <c r="AO176" s="227" t="str">
        <f>VLOOKUP($B176,'[14]Storm Surge'!$B$7:$T$222,M$1,FALSE)</f>
        <v>---</v>
      </c>
      <c r="AP176" s="228" t="str">
        <f>VLOOKUP($B176,'[14]Storm Surge'!$B$7:$T$222,N$1,FALSE)</f>
        <v>---</v>
      </c>
      <c r="AQ176" s="224" t="str">
        <f>VLOOKUP($B176,'[14]Storm Surge'!$B$7:$T$222,O$1,FALSE)</f>
        <v>---</v>
      </c>
      <c r="AR176" s="224" t="str">
        <f>VLOOKUP($B176,'[14]Storm Surge'!$B$7:$T$222,P$1,FALSE)</f>
        <v>---</v>
      </c>
      <c r="AS176" s="227" t="str">
        <f>VLOOKUP($B176,'[14]Storm Surge'!$B$7:$T$222,Q$1,FALSE)</f>
        <v>---</v>
      </c>
      <c r="AT176" s="228" t="str">
        <f>VLOOKUP($B176,'[14]Storm Surge'!$B$7:$T$222,R$1,FALSE)</f>
        <v>---</v>
      </c>
      <c r="AU176" s="224" t="str">
        <f>VLOOKUP($B176,'[14]Storm Surge'!$B$7:$T$222,S$1,FALSE)</f>
        <v>---</v>
      </c>
      <c r="AV176" s="229" t="str">
        <f>VLOOKUP($B176,'[14]Storm Surge'!$B$7:$T$222,T$1,FALSE)</f>
        <v>---</v>
      </c>
      <c r="AW176" s="223" t="str">
        <f>VLOOKUP($B176,[14]Tsunami!$B$7:$T$222,G$1,FALSE)</f>
        <v>---</v>
      </c>
      <c r="AX176" s="224" t="str">
        <f>VLOOKUP($B176,[14]Tsunami!$B$7:$T$222,H$1,FALSE)</f>
        <v>---</v>
      </c>
      <c r="AY176" s="227" t="str">
        <f>VLOOKUP($B176,[14]Tsunami!$B$7:$T$222,I$1,FALSE)</f>
        <v>---</v>
      </c>
      <c r="AZ176" s="228" t="str">
        <f>VLOOKUP($B176,[14]Tsunami!$B$7:$T$222,J$1,FALSE)</f>
        <v>---</v>
      </c>
      <c r="BA176" s="224" t="str">
        <f>VLOOKUP($B176,[14]Tsunami!$B$7:$T$222,K$1,FALSE)</f>
        <v>---</v>
      </c>
      <c r="BB176" s="224" t="str">
        <f>VLOOKUP($B176,[14]Tsunami!$B$7:$T$222,L$1,FALSE)</f>
        <v>---</v>
      </c>
      <c r="BC176" s="227" t="str">
        <f>VLOOKUP($B176,[14]Tsunami!$B$7:$T$222,M$1,FALSE)</f>
        <v>---</v>
      </c>
      <c r="BD176" s="228" t="str">
        <f>VLOOKUP($B176,[14]Tsunami!$B$7:$T$222,N$1,FALSE)</f>
        <v>---</v>
      </c>
      <c r="BE176" s="224" t="str">
        <f>VLOOKUP($B176,[14]Tsunami!$B$7:$T$222,O$1,FALSE)</f>
        <v>---</v>
      </c>
      <c r="BF176" s="224" t="str">
        <f>VLOOKUP($B176,[14]Tsunami!$B$7:$T$222,P$1,FALSE)</f>
        <v>---</v>
      </c>
      <c r="BG176" s="227" t="str">
        <f>VLOOKUP($B176,[14]Tsunami!$B$7:$T$222,Q$1,FALSE)</f>
        <v>---</v>
      </c>
      <c r="BH176" s="228" t="str">
        <f>VLOOKUP($B176,[14]Tsunami!$B$7:$T$222,R$1,FALSE)</f>
        <v>---</v>
      </c>
      <c r="BI176" s="224" t="str">
        <f>VLOOKUP($B176,[14]Tsunami!$B$7:$T$222,S$1,FALSE)</f>
        <v>---</v>
      </c>
      <c r="BJ176" s="229" t="str">
        <f>VLOOKUP($B176,[14]Tsunami!$B$7:$T$222,T$1,FALSE)</f>
        <v>---</v>
      </c>
      <c r="BK176" s="230">
        <f>IFERROR(VLOOKUP($B176,[14]Flood!$B$7:$T$169,G$1,FALSE),"")</f>
        <v>75.62095259701492</v>
      </c>
      <c r="BL176" s="231">
        <f>IFERROR(VLOOKUP($B176,[14]Flood!$B$7:$T$169,H$1,FALSE),"")</f>
        <v>2.4942428177469282</v>
      </c>
      <c r="BM176" s="232">
        <f>IFERROR(VLOOKUP($B176,[14]Flood!$B$7:$T$169,I$1,FALSE),"")</f>
        <v>123.62730838333921</v>
      </c>
      <c r="BN176" s="233">
        <f>IFERROR(VLOOKUP($B176,[14]Flood!$B$7:$T$169,J$1,FALSE),"")</f>
        <v>4.0776599001042015</v>
      </c>
      <c r="BO176" s="231">
        <f>IFERROR(VLOOKUP($B176,[14]Flood!$B$7:$T$169,K$1,FALSE),"")</f>
        <v>128.97766653723966</v>
      </c>
      <c r="BP176" s="231">
        <f>IFERROR(VLOOKUP($B176,[14]Flood!$B$7:$T$169,L$1,FALSE),"")</f>
        <v>4.2541333765606026</v>
      </c>
      <c r="BQ176" s="232">
        <f>IFERROR(VLOOKUP($B176,[14]Flood!$B$7:$T$169,M$1,FALSE),"")</f>
        <v>145.02874099894103</v>
      </c>
      <c r="BR176" s="233">
        <f>IFERROR(VLOOKUP($B176,[14]Flood!$B$7:$T$169,N$1,FALSE),"")</f>
        <v>4.7835538059298059</v>
      </c>
      <c r="BS176" s="231" t="str">
        <f>IFERROR(VLOOKUP($B176,[14]Flood!$B$7:$T$169,O$1,FALSE),"")</f>
        <v>---</v>
      </c>
      <c r="BT176" s="231" t="str">
        <f>IFERROR(VLOOKUP($B176,[14]Flood!$B$7:$T$169,P$1,FALSE),"")</f>
        <v>---</v>
      </c>
      <c r="BU176" s="232" t="str">
        <f>IFERROR(VLOOKUP($B176,[14]Flood!$B$7:$T$169,Q$1,FALSE),"")</f>
        <v>---</v>
      </c>
      <c r="BV176" s="233" t="str">
        <f>IFERROR(VLOOKUP($B176,[14]Flood!$B$7:$T$169,R$1,FALSE),"")</f>
        <v>---</v>
      </c>
      <c r="BW176" s="231" t="str">
        <f>IFERROR(VLOOKUP($B176,[14]Flood!$B$7:$T$169,S$1,FALSE),"")</f>
        <v>---</v>
      </c>
      <c r="BX176" s="234" t="str">
        <f>IFERROR(VLOOKUP($B176,[14]Flood!$B$7:$T$169,T$1,FALSE),"")</f>
        <v>---</v>
      </c>
    </row>
    <row r="177" spans="1:76" s="119" customFormat="1" ht="14">
      <c r="A177" s="235" t="str">
        <f>'AAL mundo '!A204</f>
        <v>East Asia and the Pacific</v>
      </c>
      <c r="B177" s="236" t="str">
        <f>'AAL mundo '!B204</f>
        <v>SGP</v>
      </c>
      <c r="C177" s="236" t="str">
        <f>'AAL mundo '!C204</f>
        <v>Singapore</v>
      </c>
      <c r="D177" s="236" t="str">
        <f>'AAL mundo '!D204</f>
        <v>SIDS</v>
      </c>
      <c r="E177" s="237" t="str">
        <f>'AAL mundo '!E204</f>
        <v>High income: nonOECD</v>
      </c>
      <c r="F177" s="238">
        <f>'AAL mundo '!F204</f>
        <v>1126580</v>
      </c>
      <c r="G177" s="223" t="str">
        <f>VLOOKUP($B177,[14]Earthquake!$B$7:$T$222,G$1,FALSE)</f>
        <v>---</v>
      </c>
      <c r="H177" s="224" t="str">
        <f>VLOOKUP($B177,[14]Earthquake!$B$7:$T$222,H$1,FALSE)</f>
        <v>---</v>
      </c>
      <c r="I177" s="227" t="str">
        <f>VLOOKUP($B177,[14]Earthquake!$B$7:$T$222,I$1,FALSE)</f>
        <v>---</v>
      </c>
      <c r="J177" s="228" t="str">
        <f>VLOOKUP($B177,[14]Earthquake!$B$7:$T$222,J$1,FALSE)</f>
        <v>---</v>
      </c>
      <c r="K177" s="224" t="str">
        <f>VLOOKUP($B177,[14]Earthquake!$B$7:$T$222,K$1,FALSE)</f>
        <v>---</v>
      </c>
      <c r="L177" s="224" t="str">
        <f>VLOOKUP($B177,[14]Earthquake!$B$7:$T$222,L$1,FALSE)</f>
        <v>---</v>
      </c>
      <c r="M177" s="227" t="str">
        <f>VLOOKUP($B177,[14]Earthquake!$B$7:$T$222,M$1,FALSE)</f>
        <v>---</v>
      </c>
      <c r="N177" s="228" t="str">
        <f>VLOOKUP($B177,[14]Earthquake!$B$7:$T$222,N$1,FALSE)</f>
        <v>---</v>
      </c>
      <c r="O177" s="224" t="str">
        <f>VLOOKUP($B177,[14]Earthquake!$B$7:$T$222,O$1,FALSE)</f>
        <v>---</v>
      </c>
      <c r="P177" s="224" t="str">
        <f>VLOOKUP($B177,[14]Earthquake!$B$7:$T$222,P$1,FALSE)</f>
        <v>---</v>
      </c>
      <c r="Q177" s="227" t="str">
        <f>VLOOKUP($B177,[14]Earthquake!$B$7:$T$222,Q$1,FALSE)</f>
        <v>---</v>
      </c>
      <c r="R177" s="228" t="str">
        <f>VLOOKUP($B177,[14]Earthquake!$B$7:$T$222,R$1,FALSE)</f>
        <v>---</v>
      </c>
      <c r="S177" s="224" t="str">
        <f>VLOOKUP($B177,[14]Earthquake!$B$7:$T$222,S$1,FALSE)</f>
        <v>---</v>
      </c>
      <c r="T177" s="229" t="str">
        <f>VLOOKUP($B177,[14]Earthquake!$B$7:$T$222,T$1,FALSE)</f>
        <v>---</v>
      </c>
      <c r="U177" s="223" t="str">
        <f>VLOOKUP($B177,[14]Wind!$B$7:$T$222,G$1,FALSE)</f>
        <v>---</v>
      </c>
      <c r="V177" s="224" t="str">
        <f>VLOOKUP($B177,[14]Wind!$B$7:$T$222,H$1,FALSE)</f>
        <v>---</v>
      </c>
      <c r="W177" s="227" t="str">
        <f>VLOOKUP($B177,[14]Wind!$B$7:$T$222,I$1,FALSE)</f>
        <v>---</v>
      </c>
      <c r="X177" s="228" t="str">
        <f>VLOOKUP($B177,[14]Wind!$B$7:$T$222,J$1,FALSE)</f>
        <v>---</v>
      </c>
      <c r="Y177" s="224" t="str">
        <f>VLOOKUP($B177,[14]Wind!$B$7:$T$222,K$1,FALSE)</f>
        <v>---</v>
      </c>
      <c r="Z177" s="224" t="str">
        <f>VLOOKUP($B177,[14]Wind!$B$7:$T$222,L$1,FALSE)</f>
        <v>---</v>
      </c>
      <c r="AA177" s="227" t="str">
        <f>VLOOKUP($B177,[14]Wind!$B$7:$T$222,M$1,FALSE)</f>
        <v>---</v>
      </c>
      <c r="AB177" s="228" t="str">
        <f>VLOOKUP($B177,[14]Wind!$B$7:$T$222,N$1,FALSE)</f>
        <v>---</v>
      </c>
      <c r="AC177" s="224" t="str">
        <f>VLOOKUP($B177,[14]Wind!$B$7:$T$222,O$1,FALSE)</f>
        <v>---</v>
      </c>
      <c r="AD177" s="224" t="str">
        <f>VLOOKUP($B177,[14]Wind!$B$7:$T$222,P$1,FALSE)</f>
        <v>---</v>
      </c>
      <c r="AE177" s="227" t="str">
        <f>VLOOKUP($B177,[14]Wind!$B$7:$T$222,Q$1,FALSE)</f>
        <v>---</v>
      </c>
      <c r="AF177" s="228" t="str">
        <f>VLOOKUP($B177,[14]Wind!$B$7:$T$222,R$1,FALSE)</f>
        <v>---</v>
      </c>
      <c r="AG177" s="224" t="str">
        <f>VLOOKUP($B177,[14]Wind!$B$7:$T$222,S$1,FALSE)</f>
        <v>---</v>
      </c>
      <c r="AH177" s="229" t="str">
        <f>VLOOKUP($B177,[14]Wind!$B$7:$T$222,T$1,FALSE)</f>
        <v>---</v>
      </c>
      <c r="AI177" s="223" t="str">
        <f>VLOOKUP($B177,'[14]Storm Surge'!$B$7:$T$222,G$1,FALSE)</f>
        <v>---</v>
      </c>
      <c r="AJ177" s="224" t="str">
        <f>VLOOKUP($B177,'[14]Storm Surge'!$B$7:$T$222,H$1,FALSE)</f>
        <v>---</v>
      </c>
      <c r="AK177" s="227" t="str">
        <f>VLOOKUP($B177,'[14]Storm Surge'!$B$7:$T$222,I$1,FALSE)</f>
        <v>---</v>
      </c>
      <c r="AL177" s="228" t="str">
        <f>VLOOKUP($B177,'[14]Storm Surge'!$B$7:$T$222,J$1,FALSE)</f>
        <v>---</v>
      </c>
      <c r="AM177" s="224" t="str">
        <f>VLOOKUP($B177,'[14]Storm Surge'!$B$7:$T$222,K$1,FALSE)</f>
        <v>---</v>
      </c>
      <c r="AN177" s="224" t="str">
        <f>VLOOKUP($B177,'[14]Storm Surge'!$B$7:$T$222,L$1,FALSE)</f>
        <v>---</v>
      </c>
      <c r="AO177" s="227" t="str">
        <f>VLOOKUP($B177,'[14]Storm Surge'!$B$7:$T$222,M$1,FALSE)</f>
        <v>---</v>
      </c>
      <c r="AP177" s="228" t="str">
        <f>VLOOKUP($B177,'[14]Storm Surge'!$B$7:$T$222,N$1,FALSE)</f>
        <v>---</v>
      </c>
      <c r="AQ177" s="224" t="str">
        <f>VLOOKUP($B177,'[14]Storm Surge'!$B$7:$T$222,O$1,FALSE)</f>
        <v>---</v>
      </c>
      <c r="AR177" s="224" t="str">
        <f>VLOOKUP($B177,'[14]Storm Surge'!$B$7:$T$222,P$1,FALSE)</f>
        <v>---</v>
      </c>
      <c r="AS177" s="227" t="str">
        <f>VLOOKUP($B177,'[14]Storm Surge'!$B$7:$T$222,Q$1,FALSE)</f>
        <v>---</v>
      </c>
      <c r="AT177" s="228" t="str">
        <f>VLOOKUP($B177,'[14]Storm Surge'!$B$7:$T$222,R$1,FALSE)</f>
        <v>---</v>
      </c>
      <c r="AU177" s="224" t="str">
        <f>VLOOKUP($B177,'[14]Storm Surge'!$B$7:$T$222,S$1,FALSE)</f>
        <v>---</v>
      </c>
      <c r="AV177" s="229" t="str">
        <f>VLOOKUP($B177,'[14]Storm Surge'!$B$7:$T$222,T$1,FALSE)</f>
        <v>---</v>
      </c>
      <c r="AW177" s="223" t="str">
        <f>VLOOKUP($B177,[14]Tsunami!$B$7:$T$222,G$1,FALSE)</f>
        <v>---</v>
      </c>
      <c r="AX177" s="224" t="str">
        <f>VLOOKUP($B177,[14]Tsunami!$B$7:$T$222,H$1,FALSE)</f>
        <v>---</v>
      </c>
      <c r="AY177" s="227" t="str">
        <f>VLOOKUP($B177,[14]Tsunami!$B$7:$T$222,I$1,FALSE)</f>
        <v>---</v>
      </c>
      <c r="AZ177" s="228" t="str">
        <f>VLOOKUP($B177,[14]Tsunami!$B$7:$T$222,J$1,FALSE)</f>
        <v>---</v>
      </c>
      <c r="BA177" s="224" t="str">
        <f>VLOOKUP($B177,[14]Tsunami!$B$7:$T$222,K$1,FALSE)</f>
        <v>---</v>
      </c>
      <c r="BB177" s="224" t="str">
        <f>VLOOKUP($B177,[14]Tsunami!$B$7:$T$222,L$1,FALSE)</f>
        <v>---</v>
      </c>
      <c r="BC177" s="227" t="str">
        <f>VLOOKUP($B177,[14]Tsunami!$B$7:$T$222,M$1,FALSE)</f>
        <v>---</v>
      </c>
      <c r="BD177" s="228" t="str">
        <f>VLOOKUP($B177,[14]Tsunami!$B$7:$T$222,N$1,FALSE)</f>
        <v>---</v>
      </c>
      <c r="BE177" s="224" t="str">
        <f>VLOOKUP($B177,[14]Tsunami!$B$7:$T$222,O$1,FALSE)</f>
        <v>---</v>
      </c>
      <c r="BF177" s="224" t="str">
        <f>VLOOKUP($B177,[14]Tsunami!$B$7:$T$222,P$1,FALSE)</f>
        <v>---</v>
      </c>
      <c r="BG177" s="227" t="str">
        <f>VLOOKUP($B177,[14]Tsunami!$B$7:$T$222,Q$1,FALSE)</f>
        <v>---</v>
      </c>
      <c r="BH177" s="228" t="str">
        <f>VLOOKUP($B177,[14]Tsunami!$B$7:$T$222,R$1,FALSE)</f>
        <v>---</v>
      </c>
      <c r="BI177" s="224" t="str">
        <f>VLOOKUP($B177,[14]Tsunami!$B$7:$T$222,S$1,FALSE)</f>
        <v>---</v>
      </c>
      <c r="BJ177" s="229" t="str">
        <f>VLOOKUP($B177,[14]Tsunami!$B$7:$T$222,T$1,FALSE)</f>
        <v>---</v>
      </c>
      <c r="BK177" s="230" t="str">
        <f>IFERROR(VLOOKUP($B177,[14]Flood!$B$7:$T$169,G$1,FALSE),"")</f>
        <v/>
      </c>
      <c r="BL177" s="231" t="str">
        <f>IFERROR(VLOOKUP($B177,[14]Flood!$B$7:$T$169,H$1,FALSE),"")</f>
        <v/>
      </c>
      <c r="BM177" s="232" t="str">
        <f>IFERROR(VLOOKUP($B177,[14]Flood!$B$7:$T$169,I$1,FALSE),"")</f>
        <v/>
      </c>
      <c r="BN177" s="233" t="str">
        <f>IFERROR(VLOOKUP($B177,[14]Flood!$B$7:$T$169,J$1,FALSE),"")</f>
        <v/>
      </c>
      <c r="BO177" s="231" t="str">
        <f>IFERROR(VLOOKUP($B177,[14]Flood!$B$7:$T$169,K$1,FALSE),"")</f>
        <v/>
      </c>
      <c r="BP177" s="231" t="str">
        <f>IFERROR(VLOOKUP($B177,[14]Flood!$B$7:$T$169,L$1,FALSE),"")</f>
        <v/>
      </c>
      <c r="BQ177" s="232" t="str">
        <f>IFERROR(VLOOKUP($B177,[14]Flood!$B$7:$T$169,M$1,FALSE),"")</f>
        <v/>
      </c>
      <c r="BR177" s="233" t="str">
        <f>IFERROR(VLOOKUP($B177,[14]Flood!$B$7:$T$169,N$1,FALSE),"")</f>
        <v/>
      </c>
      <c r="BS177" s="231" t="str">
        <f>IFERROR(VLOOKUP($B177,[14]Flood!$B$7:$T$169,O$1,FALSE),"")</f>
        <v/>
      </c>
      <c r="BT177" s="231" t="str">
        <f>IFERROR(VLOOKUP($B177,[14]Flood!$B$7:$T$169,P$1,FALSE),"")</f>
        <v/>
      </c>
      <c r="BU177" s="232" t="str">
        <f>IFERROR(VLOOKUP($B177,[14]Flood!$B$7:$T$169,Q$1,FALSE),"")</f>
        <v/>
      </c>
      <c r="BV177" s="233" t="str">
        <f>IFERROR(VLOOKUP($B177,[14]Flood!$B$7:$T$169,R$1,FALSE),"")</f>
        <v/>
      </c>
      <c r="BW177" s="231" t="str">
        <f>IFERROR(VLOOKUP($B177,[14]Flood!$B$7:$T$169,S$1,FALSE),"")</f>
        <v/>
      </c>
      <c r="BX177" s="234" t="str">
        <f>IFERROR(VLOOKUP($B177,[14]Flood!$B$7:$T$169,T$1,FALSE),"")</f>
        <v/>
      </c>
    </row>
    <row r="178" spans="1:76" s="119" customFormat="1" ht="14">
      <c r="A178" s="235" t="str">
        <f>'AAL mundo '!A205</f>
        <v>Europe and Central Asia</v>
      </c>
      <c r="B178" s="236" t="str">
        <f>'AAL mundo '!B205</f>
        <v>SVK</v>
      </c>
      <c r="C178" s="236" t="str">
        <f>'AAL mundo '!C205</f>
        <v>Slovakia</v>
      </c>
      <c r="D178" s="236" t="str">
        <f>'AAL mundo '!D205</f>
        <v/>
      </c>
      <c r="E178" s="237" t="str">
        <f>'AAL mundo '!E205</f>
        <v>High income: OECD</v>
      </c>
      <c r="F178" s="238">
        <f>'AAL mundo '!F205</f>
        <v>414783</v>
      </c>
      <c r="G178" s="223">
        <f>VLOOKUP($B178,[14]Earthquake!$B$7:$T$222,G$1,FALSE)</f>
        <v>146.91</v>
      </c>
      <c r="H178" s="224">
        <f>VLOOKUP($B178,[14]Earthquake!$B$7:$T$222,H$1,FALSE)</f>
        <v>0.04</v>
      </c>
      <c r="I178" s="227">
        <f>VLOOKUP($B178,[14]Earthquake!$B$7:$T$222,I$1,FALSE)</f>
        <v>294.37</v>
      </c>
      <c r="J178" s="228">
        <f>VLOOKUP($B178,[14]Earthquake!$B$7:$T$222,J$1,FALSE)</f>
        <v>7.0000000000000007E-2</v>
      </c>
      <c r="K178" s="224">
        <f>VLOOKUP($B178,[14]Earthquake!$B$7:$T$222,K$1,FALSE)</f>
        <v>522.30999999999995</v>
      </c>
      <c r="L178" s="224">
        <f>VLOOKUP($B178,[14]Earthquake!$B$7:$T$222,L$1,FALSE)</f>
        <v>0.13</v>
      </c>
      <c r="M178" s="227">
        <f>VLOOKUP($B178,[14]Earthquake!$B$7:$T$222,M$1,FALSE)</f>
        <v>1232.97</v>
      </c>
      <c r="N178" s="228">
        <f>VLOOKUP($B178,[14]Earthquake!$B$7:$T$222,N$1,FALSE)</f>
        <v>0.3</v>
      </c>
      <c r="O178" s="224">
        <f>VLOOKUP($B178,[14]Earthquake!$B$7:$T$222,O$1,FALSE)</f>
        <v>2367.37</v>
      </c>
      <c r="P178" s="224">
        <f>VLOOKUP($B178,[14]Earthquake!$B$7:$T$222,P$1,FALSE)</f>
        <v>0.56999999999999995</v>
      </c>
      <c r="Q178" s="227">
        <f>VLOOKUP($B178,[14]Earthquake!$B$7:$T$222,Q$1,FALSE)</f>
        <v>4243.8599999999997</v>
      </c>
      <c r="R178" s="228">
        <f>VLOOKUP($B178,[14]Earthquake!$B$7:$T$222,R$1,FALSE)</f>
        <v>1.02</v>
      </c>
      <c r="S178" s="224">
        <f>VLOOKUP($B178,[14]Earthquake!$B$7:$T$222,S$1,FALSE)</f>
        <v>5742.33</v>
      </c>
      <c r="T178" s="229">
        <f>VLOOKUP($B178,[14]Earthquake!$B$7:$T$222,T$1,FALSE)</f>
        <v>1.38</v>
      </c>
      <c r="U178" s="223" t="str">
        <f>VLOOKUP($B178,[14]Wind!$B$7:$T$222,G$1,FALSE)</f>
        <v>---</v>
      </c>
      <c r="V178" s="224" t="str">
        <f>VLOOKUP($B178,[14]Wind!$B$7:$T$222,H$1,FALSE)</f>
        <v>---</v>
      </c>
      <c r="W178" s="227" t="str">
        <f>VLOOKUP($B178,[14]Wind!$B$7:$T$222,I$1,FALSE)</f>
        <v>---</v>
      </c>
      <c r="X178" s="228" t="str">
        <f>VLOOKUP($B178,[14]Wind!$B$7:$T$222,J$1,FALSE)</f>
        <v>---</v>
      </c>
      <c r="Y178" s="224" t="str">
        <f>VLOOKUP($B178,[14]Wind!$B$7:$T$222,K$1,FALSE)</f>
        <v>---</v>
      </c>
      <c r="Z178" s="224" t="str">
        <f>VLOOKUP($B178,[14]Wind!$B$7:$T$222,L$1,FALSE)</f>
        <v>---</v>
      </c>
      <c r="AA178" s="227" t="str">
        <f>VLOOKUP($B178,[14]Wind!$B$7:$T$222,M$1,FALSE)</f>
        <v>---</v>
      </c>
      <c r="AB178" s="228" t="str">
        <f>VLOOKUP($B178,[14]Wind!$B$7:$T$222,N$1,FALSE)</f>
        <v>---</v>
      </c>
      <c r="AC178" s="224" t="str">
        <f>VLOOKUP($B178,[14]Wind!$B$7:$T$222,O$1,FALSE)</f>
        <v>---</v>
      </c>
      <c r="AD178" s="224" t="str">
        <f>VLOOKUP($B178,[14]Wind!$B$7:$T$222,P$1,FALSE)</f>
        <v>---</v>
      </c>
      <c r="AE178" s="227" t="str">
        <f>VLOOKUP($B178,[14]Wind!$B$7:$T$222,Q$1,FALSE)</f>
        <v>---</v>
      </c>
      <c r="AF178" s="228" t="str">
        <f>VLOOKUP($B178,[14]Wind!$B$7:$T$222,R$1,FALSE)</f>
        <v>---</v>
      </c>
      <c r="AG178" s="224" t="str">
        <f>VLOOKUP($B178,[14]Wind!$B$7:$T$222,S$1,FALSE)</f>
        <v>---</v>
      </c>
      <c r="AH178" s="229" t="str">
        <f>VLOOKUP($B178,[14]Wind!$B$7:$T$222,T$1,FALSE)</f>
        <v>---</v>
      </c>
      <c r="AI178" s="223" t="str">
        <f>VLOOKUP($B178,'[14]Storm Surge'!$B$7:$T$222,G$1,FALSE)</f>
        <v>---</v>
      </c>
      <c r="AJ178" s="224" t="str">
        <f>VLOOKUP($B178,'[14]Storm Surge'!$B$7:$T$222,H$1,FALSE)</f>
        <v>---</v>
      </c>
      <c r="AK178" s="227" t="str">
        <f>VLOOKUP($B178,'[14]Storm Surge'!$B$7:$T$222,I$1,FALSE)</f>
        <v>---</v>
      </c>
      <c r="AL178" s="228" t="str">
        <f>VLOOKUP($B178,'[14]Storm Surge'!$B$7:$T$222,J$1,FALSE)</f>
        <v>---</v>
      </c>
      <c r="AM178" s="224" t="str">
        <f>VLOOKUP($B178,'[14]Storm Surge'!$B$7:$T$222,K$1,FALSE)</f>
        <v>---</v>
      </c>
      <c r="AN178" s="224" t="str">
        <f>VLOOKUP($B178,'[14]Storm Surge'!$B$7:$T$222,L$1,FALSE)</f>
        <v>---</v>
      </c>
      <c r="AO178" s="227" t="str">
        <f>VLOOKUP($B178,'[14]Storm Surge'!$B$7:$T$222,M$1,FALSE)</f>
        <v>---</v>
      </c>
      <c r="AP178" s="228" t="str">
        <f>VLOOKUP($B178,'[14]Storm Surge'!$B$7:$T$222,N$1,FALSE)</f>
        <v>---</v>
      </c>
      <c r="AQ178" s="224" t="str">
        <f>VLOOKUP($B178,'[14]Storm Surge'!$B$7:$T$222,O$1,FALSE)</f>
        <v>---</v>
      </c>
      <c r="AR178" s="224" t="str">
        <f>VLOOKUP($B178,'[14]Storm Surge'!$B$7:$T$222,P$1,FALSE)</f>
        <v>---</v>
      </c>
      <c r="AS178" s="227" t="str">
        <f>VLOOKUP($B178,'[14]Storm Surge'!$B$7:$T$222,Q$1,FALSE)</f>
        <v>---</v>
      </c>
      <c r="AT178" s="228" t="str">
        <f>VLOOKUP($B178,'[14]Storm Surge'!$B$7:$T$222,R$1,FALSE)</f>
        <v>---</v>
      </c>
      <c r="AU178" s="224" t="str">
        <f>VLOOKUP($B178,'[14]Storm Surge'!$B$7:$T$222,S$1,FALSE)</f>
        <v>---</v>
      </c>
      <c r="AV178" s="229" t="str">
        <f>VLOOKUP($B178,'[14]Storm Surge'!$B$7:$T$222,T$1,FALSE)</f>
        <v>---</v>
      </c>
      <c r="AW178" s="223" t="str">
        <f>VLOOKUP($B178,[14]Tsunami!$B$7:$T$222,G$1,FALSE)</f>
        <v>---</v>
      </c>
      <c r="AX178" s="224" t="str">
        <f>VLOOKUP($B178,[14]Tsunami!$B$7:$T$222,H$1,FALSE)</f>
        <v>---</v>
      </c>
      <c r="AY178" s="227" t="str">
        <f>VLOOKUP($B178,[14]Tsunami!$B$7:$T$222,I$1,FALSE)</f>
        <v>---</v>
      </c>
      <c r="AZ178" s="228" t="str">
        <f>VLOOKUP($B178,[14]Tsunami!$B$7:$T$222,J$1,FALSE)</f>
        <v>---</v>
      </c>
      <c r="BA178" s="224" t="str">
        <f>VLOOKUP($B178,[14]Tsunami!$B$7:$T$222,K$1,FALSE)</f>
        <v>---</v>
      </c>
      <c r="BB178" s="224" t="str">
        <f>VLOOKUP($B178,[14]Tsunami!$B$7:$T$222,L$1,FALSE)</f>
        <v>---</v>
      </c>
      <c r="BC178" s="227" t="str">
        <f>VLOOKUP($B178,[14]Tsunami!$B$7:$T$222,M$1,FALSE)</f>
        <v>---</v>
      </c>
      <c r="BD178" s="228" t="str">
        <f>VLOOKUP($B178,[14]Tsunami!$B$7:$T$222,N$1,FALSE)</f>
        <v>---</v>
      </c>
      <c r="BE178" s="224" t="str">
        <f>VLOOKUP($B178,[14]Tsunami!$B$7:$T$222,O$1,FALSE)</f>
        <v>---</v>
      </c>
      <c r="BF178" s="224" t="str">
        <f>VLOOKUP($B178,[14]Tsunami!$B$7:$T$222,P$1,FALSE)</f>
        <v>---</v>
      </c>
      <c r="BG178" s="227" t="str">
        <f>VLOOKUP($B178,[14]Tsunami!$B$7:$T$222,Q$1,FALSE)</f>
        <v>---</v>
      </c>
      <c r="BH178" s="228" t="str">
        <f>VLOOKUP($B178,[14]Tsunami!$B$7:$T$222,R$1,FALSE)</f>
        <v>---</v>
      </c>
      <c r="BI178" s="224" t="str">
        <f>VLOOKUP($B178,[14]Tsunami!$B$7:$T$222,S$1,FALSE)</f>
        <v>---</v>
      </c>
      <c r="BJ178" s="229" t="str">
        <f>VLOOKUP($B178,[14]Tsunami!$B$7:$T$222,T$1,FALSE)</f>
        <v>---</v>
      </c>
      <c r="BK178" s="230">
        <f>IFERROR(VLOOKUP($B178,[14]Flood!$B$7:$T$169,G$1,FALSE),"")</f>
        <v>1927.3884800000001</v>
      </c>
      <c r="BL178" s="231">
        <f>IFERROR(VLOOKUP($B178,[14]Flood!$B$7:$T$169,H$1,FALSE),"")</f>
        <v>0.46467393311683458</v>
      </c>
      <c r="BM178" s="232">
        <f>IFERROR(VLOOKUP($B178,[14]Flood!$B$7:$T$169,I$1,FALSE),"")</f>
        <v>4985.9069318181819</v>
      </c>
      <c r="BN178" s="233">
        <f>IFERROR(VLOOKUP($B178,[14]Flood!$B$7:$T$169,J$1,FALSE),"")</f>
        <v>1.2020518998652747</v>
      </c>
      <c r="BO178" s="231">
        <f>IFERROR(VLOOKUP($B178,[14]Flood!$B$7:$T$169,K$1,FALSE),"")</f>
        <v>8928.4236470588239</v>
      </c>
      <c r="BP178" s="231">
        <f>IFERROR(VLOOKUP($B178,[14]Flood!$B$7:$T$169,L$1,FALSE),"")</f>
        <v>2.1525529366099438</v>
      </c>
      <c r="BQ178" s="232">
        <f>IFERROR(VLOOKUP($B178,[14]Flood!$B$7:$T$169,M$1,FALSE),"")</f>
        <v>15001.581876813931</v>
      </c>
      <c r="BR178" s="233">
        <f>IFERROR(VLOOKUP($B178,[14]Flood!$B$7:$T$169,N$1,FALSE),"")</f>
        <v>3.6167301641614844</v>
      </c>
      <c r="BS178" s="231">
        <f>IFERROR(VLOOKUP($B178,[14]Flood!$B$7:$T$169,O$1,FALSE),"")</f>
        <v>17058.552337955498</v>
      </c>
      <c r="BT178" s="231">
        <f>IFERROR(VLOOKUP($B178,[14]Flood!$B$7:$T$169,P$1,FALSE),"")</f>
        <v>4.1126450066554066</v>
      </c>
      <c r="BU178" s="232">
        <f>IFERROR(VLOOKUP($B178,[14]Flood!$B$7:$T$169,Q$1,FALSE),"")</f>
        <v>23187.39726027397</v>
      </c>
      <c r="BV178" s="233">
        <f>IFERROR(VLOOKUP($B178,[14]Flood!$B$7:$T$169,R$1,FALSE),"")</f>
        <v>5.5902477344235351</v>
      </c>
      <c r="BW178" s="231">
        <f>IFERROR(VLOOKUP($B178,[14]Flood!$B$7:$T$169,S$1,FALSE),"")</f>
        <v>27881.890829248365</v>
      </c>
      <c r="BX178" s="234">
        <f>IFERROR(VLOOKUP($B178,[14]Flood!$B$7:$T$169,T$1,FALSE),"")</f>
        <v>6.7220428101557594</v>
      </c>
    </row>
    <row r="179" spans="1:76" s="119" customFormat="1" ht="14">
      <c r="A179" s="235" t="str">
        <f>'AAL mundo '!A206</f>
        <v>Europe and Central Asia</v>
      </c>
      <c r="B179" s="236" t="str">
        <f>'AAL mundo '!B206</f>
        <v>SVN</v>
      </c>
      <c r="C179" s="236" t="str">
        <f>'AAL mundo '!C206</f>
        <v>Slovenia</v>
      </c>
      <c r="D179" s="236" t="str">
        <f>'AAL mundo '!D206</f>
        <v/>
      </c>
      <c r="E179" s="237" t="str">
        <f>'AAL mundo '!E206</f>
        <v>High income: OECD</v>
      </c>
      <c r="F179" s="238">
        <f>'AAL mundo '!F206</f>
        <v>139900</v>
      </c>
      <c r="G179" s="223">
        <f>VLOOKUP($B179,[14]Earthquake!$B$7:$T$222,G$1,FALSE)</f>
        <v>359.01</v>
      </c>
      <c r="H179" s="224">
        <f>VLOOKUP($B179,[14]Earthquake!$B$7:$T$222,H$1,FALSE)</f>
        <v>0.26</v>
      </c>
      <c r="I179" s="227">
        <f>VLOOKUP($B179,[14]Earthquake!$B$7:$T$222,I$1,FALSE)</f>
        <v>1058.53</v>
      </c>
      <c r="J179" s="228">
        <f>VLOOKUP($B179,[14]Earthquake!$B$7:$T$222,J$1,FALSE)</f>
        <v>0.76</v>
      </c>
      <c r="K179" s="224">
        <f>VLOOKUP($B179,[14]Earthquake!$B$7:$T$222,K$1,FALSE)</f>
        <v>2270.52</v>
      </c>
      <c r="L179" s="224">
        <f>VLOOKUP($B179,[14]Earthquake!$B$7:$T$222,L$1,FALSE)</f>
        <v>1.62</v>
      </c>
      <c r="M179" s="227">
        <f>VLOOKUP($B179,[14]Earthquake!$B$7:$T$222,M$1,FALSE)</f>
        <v>5421.33</v>
      </c>
      <c r="N179" s="228">
        <f>VLOOKUP($B179,[14]Earthquake!$B$7:$T$222,N$1,FALSE)</f>
        <v>3.88</v>
      </c>
      <c r="O179" s="224">
        <f>VLOOKUP($B179,[14]Earthquake!$B$7:$T$222,O$1,FALSE)</f>
        <v>9093.68</v>
      </c>
      <c r="P179" s="224">
        <f>VLOOKUP($B179,[14]Earthquake!$B$7:$T$222,P$1,FALSE)</f>
        <v>6.5</v>
      </c>
      <c r="Q179" s="227">
        <f>VLOOKUP($B179,[14]Earthquake!$B$7:$T$222,Q$1,FALSE)</f>
        <v>13439.31</v>
      </c>
      <c r="R179" s="228">
        <f>VLOOKUP($B179,[14]Earthquake!$B$7:$T$222,R$1,FALSE)</f>
        <v>9.61</v>
      </c>
      <c r="S179" s="224">
        <f>VLOOKUP($B179,[14]Earthquake!$B$7:$T$222,S$1,FALSE)</f>
        <v>16194.2</v>
      </c>
      <c r="T179" s="229">
        <f>VLOOKUP($B179,[14]Earthquake!$B$7:$T$222,T$1,FALSE)</f>
        <v>11.58</v>
      </c>
      <c r="U179" s="223" t="str">
        <f>VLOOKUP($B179,[14]Wind!$B$7:$T$222,G$1,FALSE)</f>
        <v>---</v>
      </c>
      <c r="V179" s="224" t="str">
        <f>VLOOKUP($B179,[14]Wind!$B$7:$T$222,H$1,FALSE)</f>
        <v>---</v>
      </c>
      <c r="W179" s="227" t="str">
        <f>VLOOKUP($B179,[14]Wind!$B$7:$T$222,I$1,FALSE)</f>
        <v>---</v>
      </c>
      <c r="X179" s="228" t="str">
        <f>VLOOKUP($B179,[14]Wind!$B$7:$T$222,J$1,FALSE)</f>
        <v>---</v>
      </c>
      <c r="Y179" s="224" t="str">
        <f>VLOOKUP($B179,[14]Wind!$B$7:$T$222,K$1,FALSE)</f>
        <v>---</v>
      </c>
      <c r="Z179" s="224" t="str">
        <f>VLOOKUP($B179,[14]Wind!$B$7:$T$222,L$1,FALSE)</f>
        <v>---</v>
      </c>
      <c r="AA179" s="227" t="str">
        <f>VLOOKUP($B179,[14]Wind!$B$7:$T$222,M$1,FALSE)</f>
        <v>---</v>
      </c>
      <c r="AB179" s="228" t="str">
        <f>VLOOKUP($B179,[14]Wind!$B$7:$T$222,N$1,FALSE)</f>
        <v>---</v>
      </c>
      <c r="AC179" s="224" t="str">
        <f>VLOOKUP($B179,[14]Wind!$B$7:$T$222,O$1,FALSE)</f>
        <v>---</v>
      </c>
      <c r="AD179" s="224" t="str">
        <f>VLOOKUP($B179,[14]Wind!$B$7:$T$222,P$1,FALSE)</f>
        <v>---</v>
      </c>
      <c r="AE179" s="227" t="str">
        <f>VLOOKUP($B179,[14]Wind!$B$7:$T$222,Q$1,FALSE)</f>
        <v>---</v>
      </c>
      <c r="AF179" s="228" t="str">
        <f>VLOOKUP($B179,[14]Wind!$B$7:$T$222,R$1,FALSE)</f>
        <v>---</v>
      </c>
      <c r="AG179" s="224" t="str">
        <f>VLOOKUP($B179,[14]Wind!$B$7:$T$222,S$1,FALSE)</f>
        <v>---</v>
      </c>
      <c r="AH179" s="229" t="str">
        <f>VLOOKUP($B179,[14]Wind!$B$7:$T$222,T$1,FALSE)</f>
        <v>---</v>
      </c>
      <c r="AI179" s="223" t="str">
        <f>VLOOKUP($B179,'[14]Storm Surge'!$B$7:$T$222,G$1,FALSE)</f>
        <v>---</v>
      </c>
      <c r="AJ179" s="224" t="str">
        <f>VLOOKUP($B179,'[14]Storm Surge'!$B$7:$T$222,H$1,FALSE)</f>
        <v>---</v>
      </c>
      <c r="AK179" s="227" t="str">
        <f>VLOOKUP($B179,'[14]Storm Surge'!$B$7:$T$222,I$1,FALSE)</f>
        <v>---</v>
      </c>
      <c r="AL179" s="228" t="str">
        <f>VLOOKUP($B179,'[14]Storm Surge'!$B$7:$T$222,J$1,FALSE)</f>
        <v>---</v>
      </c>
      <c r="AM179" s="224" t="str">
        <f>VLOOKUP($B179,'[14]Storm Surge'!$B$7:$T$222,K$1,FALSE)</f>
        <v>---</v>
      </c>
      <c r="AN179" s="224" t="str">
        <f>VLOOKUP($B179,'[14]Storm Surge'!$B$7:$T$222,L$1,FALSE)</f>
        <v>---</v>
      </c>
      <c r="AO179" s="227" t="str">
        <f>VLOOKUP($B179,'[14]Storm Surge'!$B$7:$T$222,M$1,FALSE)</f>
        <v>---</v>
      </c>
      <c r="AP179" s="228" t="str">
        <f>VLOOKUP($B179,'[14]Storm Surge'!$B$7:$T$222,N$1,FALSE)</f>
        <v>---</v>
      </c>
      <c r="AQ179" s="224" t="str">
        <f>VLOOKUP($B179,'[14]Storm Surge'!$B$7:$T$222,O$1,FALSE)</f>
        <v>---</v>
      </c>
      <c r="AR179" s="224" t="str">
        <f>VLOOKUP($B179,'[14]Storm Surge'!$B$7:$T$222,P$1,FALSE)</f>
        <v>---</v>
      </c>
      <c r="AS179" s="227" t="str">
        <f>VLOOKUP($B179,'[14]Storm Surge'!$B$7:$T$222,Q$1,FALSE)</f>
        <v>---</v>
      </c>
      <c r="AT179" s="228" t="str">
        <f>VLOOKUP($B179,'[14]Storm Surge'!$B$7:$T$222,R$1,FALSE)</f>
        <v>---</v>
      </c>
      <c r="AU179" s="224" t="str">
        <f>VLOOKUP($B179,'[14]Storm Surge'!$B$7:$T$222,S$1,FALSE)</f>
        <v>---</v>
      </c>
      <c r="AV179" s="229" t="str">
        <f>VLOOKUP($B179,'[14]Storm Surge'!$B$7:$T$222,T$1,FALSE)</f>
        <v>---</v>
      </c>
      <c r="AW179" s="223" t="str">
        <f>VLOOKUP($B179,[14]Tsunami!$B$7:$T$222,G$1,FALSE)</f>
        <v>---</v>
      </c>
      <c r="AX179" s="224" t="str">
        <f>VLOOKUP($B179,[14]Tsunami!$B$7:$T$222,H$1,FALSE)</f>
        <v>---</v>
      </c>
      <c r="AY179" s="227" t="str">
        <f>VLOOKUP($B179,[14]Tsunami!$B$7:$T$222,I$1,FALSE)</f>
        <v>---</v>
      </c>
      <c r="AZ179" s="228" t="str">
        <f>VLOOKUP($B179,[14]Tsunami!$B$7:$T$222,J$1,FALSE)</f>
        <v>---</v>
      </c>
      <c r="BA179" s="224" t="str">
        <f>VLOOKUP($B179,[14]Tsunami!$B$7:$T$222,K$1,FALSE)</f>
        <v>---</v>
      </c>
      <c r="BB179" s="224" t="str">
        <f>VLOOKUP($B179,[14]Tsunami!$B$7:$T$222,L$1,FALSE)</f>
        <v>---</v>
      </c>
      <c r="BC179" s="227" t="str">
        <f>VLOOKUP($B179,[14]Tsunami!$B$7:$T$222,M$1,FALSE)</f>
        <v>---</v>
      </c>
      <c r="BD179" s="228" t="str">
        <f>VLOOKUP($B179,[14]Tsunami!$B$7:$T$222,N$1,FALSE)</f>
        <v>---</v>
      </c>
      <c r="BE179" s="224" t="str">
        <f>VLOOKUP($B179,[14]Tsunami!$B$7:$T$222,O$1,FALSE)</f>
        <v>---</v>
      </c>
      <c r="BF179" s="224" t="str">
        <f>VLOOKUP($B179,[14]Tsunami!$B$7:$T$222,P$1,FALSE)</f>
        <v>---</v>
      </c>
      <c r="BG179" s="227" t="str">
        <f>VLOOKUP($B179,[14]Tsunami!$B$7:$T$222,Q$1,FALSE)</f>
        <v>---</v>
      </c>
      <c r="BH179" s="228" t="str">
        <f>VLOOKUP($B179,[14]Tsunami!$B$7:$T$222,R$1,FALSE)</f>
        <v>---</v>
      </c>
      <c r="BI179" s="224" t="str">
        <f>VLOOKUP($B179,[14]Tsunami!$B$7:$T$222,S$1,FALSE)</f>
        <v>---</v>
      </c>
      <c r="BJ179" s="229" t="str">
        <f>VLOOKUP($B179,[14]Tsunami!$B$7:$T$222,T$1,FALSE)</f>
        <v>---</v>
      </c>
      <c r="BK179" s="230">
        <f>IFERROR(VLOOKUP($B179,[14]Flood!$B$7:$T$169,G$1,FALSE),"")</f>
        <v>29.435244079439254</v>
      </c>
      <c r="BL179" s="231">
        <f>IFERROR(VLOOKUP($B179,[14]Flood!$B$7:$T$169,H$1,FALSE),"")</f>
        <v>2.1040203058927273E-2</v>
      </c>
      <c r="BM179" s="232">
        <f>IFERROR(VLOOKUP($B179,[14]Flood!$B$7:$T$169,I$1,FALSE),"")</f>
        <v>193.1789928057554</v>
      </c>
      <c r="BN179" s="233">
        <f>IFERROR(VLOOKUP($B179,[14]Flood!$B$7:$T$169,J$1,FALSE),"")</f>
        <v>0.13808362602269864</v>
      </c>
      <c r="BO179" s="231">
        <f>IFERROR(VLOOKUP($B179,[14]Flood!$B$7:$T$169,K$1,FALSE),"")</f>
        <v>529.73949285714298</v>
      </c>
      <c r="BP179" s="231">
        <f>IFERROR(VLOOKUP($B179,[14]Flood!$B$7:$T$169,L$1,FALSE),"")</f>
        <v>0.3786558204840193</v>
      </c>
      <c r="BQ179" s="232">
        <f>IFERROR(VLOOKUP($B179,[14]Flood!$B$7:$T$169,M$1,FALSE),"")</f>
        <v>1611.1845689174106</v>
      </c>
      <c r="BR179" s="233">
        <f>IFERROR(VLOOKUP($B179,[14]Flood!$B$7:$T$169,N$1,FALSE),"")</f>
        <v>1.1516687411847109</v>
      </c>
      <c r="BS179" s="231">
        <f>IFERROR(VLOOKUP($B179,[14]Flood!$B$7:$T$169,O$1,FALSE),"")</f>
        <v>3319.8119411764706</v>
      </c>
      <c r="BT179" s="231">
        <f>IFERROR(VLOOKUP($B179,[14]Flood!$B$7:$T$169,P$1,FALSE),"")</f>
        <v>2.3729892360089138</v>
      </c>
      <c r="BU179" s="232">
        <f>IFERROR(VLOOKUP($B179,[14]Flood!$B$7:$T$169,Q$1,FALSE),"")</f>
        <v>5105.3026575199719</v>
      </c>
      <c r="BV179" s="233">
        <f>IFERROR(VLOOKUP($B179,[14]Flood!$B$7:$T$169,R$1,FALSE),"")</f>
        <v>3.6492513634881858</v>
      </c>
      <c r="BW179" s="231">
        <f>IFERROR(VLOOKUP($B179,[14]Flood!$B$7:$T$169,S$1,FALSE),"")</f>
        <v>6937.8175264054516</v>
      </c>
      <c r="BX179" s="234">
        <f>IFERROR(VLOOKUP($B179,[14]Flood!$B$7:$T$169,T$1,FALSE),"")</f>
        <v>4.9591261804184787</v>
      </c>
    </row>
    <row r="180" spans="1:76" s="119" customFormat="1" ht="14">
      <c r="A180" s="235" t="str">
        <f>'AAL mundo '!A207</f>
        <v>East Asia and the Pacific</v>
      </c>
      <c r="B180" s="236" t="str">
        <f>'AAL mundo '!B207</f>
        <v>SLB</v>
      </c>
      <c r="C180" s="236" t="str">
        <f>'AAL mundo '!C207</f>
        <v>Solomon Islands</v>
      </c>
      <c r="D180" s="236" t="str">
        <f>'AAL mundo '!D207</f>
        <v>SIDS</v>
      </c>
      <c r="E180" s="237" t="str">
        <f>'AAL mundo '!E207</f>
        <v>Lower middle income</v>
      </c>
      <c r="F180" s="238">
        <f>'AAL mundo '!F207</f>
        <v>3693.47</v>
      </c>
      <c r="G180" s="223">
        <f>VLOOKUP($B180,[14]Earthquake!$B$7:$T$222,G$1,FALSE)</f>
        <v>13.15</v>
      </c>
      <c r="H180" s="224">
        <f>VLOOKUP($B180,[14]Earthquake!$B$7:$T$222,H$1,FALSE)</f>
        <v>0.36</v>
      </c>
      <c r="I180" s="227">
        <f>VLOOKUP($B180,[14]Earthquake!$B$7:$T$222,I$1,FALSE)</f>
        <v>29.16</v>
      </c>
      <c r="J180" s="228">
        <f>VLOOKUP($B180,[14]Earthquake!$B$7:$T$222,J$1,FALSE)</f>
        <v>0.79</v>
      </c>
      <c r="K180" s="224">
        <f>VLOOKUP($B180,[14]Earthquake!$B$7:$T$222,K$1,FALSE)</f>
        <v>48.82</v>
      </c>
      <c r="L180" s="224">
        <f>VLOOKUP($B180,[14]Earthquake!$B$7:$T$222,L$1,FALSE)</f>
        <v>1.32</v>
      </c>
      <c r="M180" s="227">
        <f>VLOOKUP($B180,[14]Earthquake!$B$7:$T$222,M$1,FALSE)</f>
        <v>89.12</v>
      </c>
      <c r="N180" s="228">
        <f>VLOOKUP($B180,[14]Earthquake!$B$7:$T$222,N$1,FALSE)</f>
        <v>2.41</v>
      </c>
      <c r="O180" s="224">
        <f>VLOOKUP($B180,[14]Earthquake!$B$7:$T$222,O$1,FALSE)</f>
        <v>132.36000000000001</v>
      </c>
      <c r="P180" s="224">
        <f>VLOOKUP($B180,[14]Earthquake!$B$7:$T$222,P$1,FALSE)</f>
        <v>3.58</v>
      </c>
      <c r="Q180" s="227">
        <f>VLOOKUP($B180,[14]Earthquake!$B$7:$T$222,Q$1,FALSE)</f>
        <v>180.43</v>
      </c>
      <c r="R180" s="228">
        <f>VLOOKUP($B180,[14]Earthquake!$B$7:$T$222,R$1,FALSE)</f>
        <v>4.8899999999999997</v>
      </c>
      <c r="S180" s="224">
        <f>VLOOKUP($B180,[14]Earthquake!$B$7:$T$222,S$1,FALSE)</f>
        <v>210.31</v>
      </c>
      <c r="T180" s="229">
        <f>VLOOKUP($B180,[14]Earthquake!$B$7:$T$222,T$1,FALSE)</f>
        <v>5.69</v>
      </c>
      <c r="U180" s="223">
        <f>VLOOKUP($B180,[14]Wind!$B$7:$T$222,G$1,FALSE)</f>
        <v>52.89</v>
      </c>
      <c r="V180" s="224">
        <f>VLOOKUP($B180,[14]Wind!$B$7:$T$222,H$1,FALSE)</f>
        <v>1.43</v>
      </c>
      <c r="W180" s="227">
        <f>VLOOKUP($B180,[14]Wind!$B$7:$T$222,I$1,FALSE)</f>
        <v>481.55</v>
      </c>
      <c r="X180" s="228">
        <f>VLOOKUP($B180,[14]Wind!$B$7:$T$222,J$1,FALSE)</f>
        <v>13.04</v>
      </c>
      <c r="Y180" s="224">
        <f>VLOOKUP($B180,[14]Wind!$B$7:$T$222,K$1,FALSE)</f>
        <v>741.67</v>
      </c>
      <c r="Z180" s="224">
        <f>VLOOKUP($B180,[14]Wind!$B$7:$T$222,L$1,FALSE)</f>
        <v>20.079999999999998</v>
      </c>
      <c r="AA180" s="227">
        <f>VLOOKUP($B180,[14]Wind!$B$7:$T$222,M$1,FALSE)</f>
        <v>884.7</v>
      </c>
      <c r="AB180" s="228">
        <f>VLOOKUP($B180,[14]Wind!$B$7:$T$222,N$1,FALSE)</f>
        <v>23.95</v>
      </c>
      <c r="AC180" s="224">
        <f>VLOOKUP($B180,[14]Wind!$B$7:$T$222,O$1,FALSE)</f>
        <v>985.64</v>
      </c>
      <c r="AD180" s="224">
        <f>VLOOKUP($B180,[14]Wind!$B$7:$T$222,P$1,FALSE)</f>
        <v>26.69</v>
      </c>
      <c r="AE180" s="227">
        <f>VLOOKUP($B180,[14]Wind!$B$7:$T$222,Q$1,FALSE)</f>
        <v>1022.88</v>
      </c>
      <c r="AF180" s="228">
        <f>VLOOKUP($B180,[14]Wind!$B$7:$T$222,R$1,FALSE)</f>
        <v>27.69</v>
      </c>
      <c r="AG180" s="224">
        <f>VLOOKUP($B180,[14]Wind!$B$7:$T$222,S$1,FALSE)</f>
        <v>1060.1099999999999</v>
      </c>
      <c r="AH180" s="229">
        <f>VLOOKUP($B180,[14]Wind!$B$7:$T$222,T$1,FALSE)</f>
        <v>28.7</v>
      </c>
      <c r="AI180" s="223">
        <f>VLOOKUP($B180,'[14]Storm Surge'!$B$7:$T$222,G$1,FALSE)</f>
        <v>127.46</v>
      </c>
      <c r="AJ180" s="224">
        <f>VLOOKUP($B180,'[14]Storm Surge'!$B$7:$T$222,H$1,FALSE)</f>
        <v>3.45</v>
      </c>
      <c r="AK180" s="227">
        <f>VLOOKUP($B180,'[14]Storm Surge'!$B$7:$T$222,I$1,FALSE)</f>
        <v>229.9</v>
      </c>
      <c r="AL180" s="228">
        <f>VLOOKUP($B180,'[14]Storm Surge'!$B$7:$T$222,J$1,FALSE)</f>
        <v>6.22</v>
      </c>
      <c r="AM180" s="224">
        <f>VLOOKUP($B180,'[14]Storm Surge'!$B$7:$T$222,K$1,FALSE)</f>
        <v>256.02999999999997</v>
      </c>
      <c r="AN180" s="224">
        <f>VLOOKUP($B180,'[14]Storm Surge'!$B$7:$T$222,L$1,FALSE)</f>
        <v>6.93</v>
      </c>
      <c r="AO180" s="227">
        <f>VLOOKUP($B180,'[14]Storm Surge'!$B$7:$T$222,M$1,FALSE)</f>
        <v>300.01</v>
      </c>
      <c r="AP180" s="228">
        <f>VLOOKUP($B180,'[14]Storm Surge'!$B$7:$T$222,N$1,FALSE)</f>
        <v>8.1199999999999992</v>
      </c>
      <c r="AQ180" s="224">
        <f>VLOOKUP($B180,'[14]Storm Surge'!$B$7:$T$222,O$1,FALSE)</f>
        <v>300.05</v>
      </c>
      <c r="AR180" s="224">
        <f>VLOOKUP($B180,'[14]Storm Surge'!$B$7:$T$222,P$1,FALSE)</f>
        <v>8.1199999999999992</v>
      </c>
      <c r="AS180" s="227">
        <f>VLOOKUP($B180,'[14]Storm Surge'!$B$7:$T$222,Q$1,FALSE)</f>
        <v>300.14</v>
      </c>
      <c r="AT180" s="228">
        <f>VLOOKUP($B180,'[14]Storm Surge'!$B$7:$T$222,R$1,FALSE)</f>
        <v>8.1300000000000008</v>
      </c>
      <c r="AU180" s="224">
        <f>VLOOKUP($B180,'[14]Storm Surge'!$B$7:$T$222,S$1,FALSE)</f>
        <v>300.23</v>
      </c>
      <c r="AV180" s="229">
        <f>VLOOKUP($B180,'[14]Storm Surge'!$B$7:$T$222,T$1,FALSE)</f>
        <v>8.1300000000000008</v>
      </c>
      <c r="AW180" s="223">
        <f>VLOOKUP($B180,[14]Tsunami!$B$7:$T$222,G$1,FALSE)</f>
        <v>0.05</v>
      </c>
      <c r="AX180" s="224">
        <f>VLOOKUP($B180,[14]Tsunami!$B$7:$T$222,H$1,FALSE)</f>
        <v>0</v>
      </c>
      <c r="AY180" s="227">
        <f>VLOOKUP($B180,[14]Tsunami!$B$7:$T$222,I$1,FALSE)</f>
        <v>0.95</v>
      </c>
      <c r="AZ180" s="228">
        <f>VLOOKUP($B180,[14]Tsunami!$B$7:$T$222,J$1,FALSE)</f>
        <v>0.03</v>
      </c>
      <c r="BA180" s="224">
        <f>VLOOKUP($B180,[14]Tsunami!$B$7:$T$222,K$1,FALSE)</f>
        <v>2.54</v>
      </c>
      <c r="BB180" s="224">
        <f>VLOOKUP($B180,[14]Tsunami!$B$7:$T$222,L$1,FALSE)</f>
        <v>7.0000000000000007E-2</v>
      </c>
      <c r="BC180" s="227">
        <f>VLOOKUP($B180,[14]Tsunami!$B$7:$T$222,M$1,FALSE)</f>
        <v>7.33</v>
      </c>
      <c r="BD180" s="228">
        <f>VLOOKUP($B180,[14]Tsunami!$B$7:$T$222,N$1,FALSE)</f>
        <v>0.2</v>
      </c>
      <c r="BE180" s="224">
        <f>VLOOKUP($B180,[14]Tsunami!$B$7:$T$222,O$1,FALSE)</f>
        <v>13.74</v>
      </c>
      <c r="BF180" s="224">
        <f>VLOOKUP($B180,[14]Tsunami!$B$7:$T$222,P$1,FALSE)</f>
        <v>0.37</v>
      </c>
      <c r="BG180" s="227">
        <f>VLOOKUP($B180,[14]Tsunami!$B$7:$T$222,Q$1,FALSE)</f>
        <v>22.2</v>
      </c>
      <c r="BH180" s="228">
        <f>VLOOKUP($B180,[14]Tsunami!$B$7:$T$222,R$1,FALSE)</f>
        <v>0.6</v>
      </c>
      <c r="BI180" s="224">
        <f>VLOOKUP($B180,[14]Tsunami!$B$7:$T$222,S$1,FALSE)</f>
        <v>27.36</v>
      </c>
      <c r="BJ180" s="229">
        <f>VLOOKUP($B180,[14]Tsunami!$B$7:$T$222,T$1,FALSE)</f>
        <v>0.74</v>
      </c>
      <c r="BK180" s="230" t="str">
        <f>IFERROR(VLOOKUP($B180,[14]Flood!$B$7:$T$169,G$1,FALSE),"")</f>
        <v/>
      </c>
      <c r="BL180" s="231" t="str">
        <f>IFERROR(VLOOKUP($B180,[14]Flood!$B$7:$T$169,H$1,FALSE),"")</f>
        <v/>
      </c>
      <c r="BM180" s="232" t="str">
        <f>IFERROR(VLOOKUP($B180,[14]Flood!$B$7:$T$169,I$1,FALSE),"")</f>
        <v/>
      </c>
      <c r="BN180" s="233" t="str">
        <f>IFERROR(VLOOKUP($B180,[14]Flood!$B$7:$T$169,J$1,FALSE),"")</f>
        <v/>
      </c>
      <c r="BO180" s="231" t="str">
        <f>IFERROR(VLOOKUP($B180,[14]Flood!$B$7:$T$169,K$1,FALSE),"")</f>
        <v/>
      </c>
      <c r="BP180" s="231" t="str">
        <f>IFERROR(VLOOKUP($B180,[14]Flood!$B$7:$T$169,L$1,FALSE),"")</f>
        <v/>
      </c>
      <c r="BQ180" s="232" t="str">
        <f>IFERROR(VLOOKUP($B180,[14]Flood!$B$7:$T$169,M$1,FALSE),"")</f>
        <v/>
      </c>
      <c r="BR180" s="233" t="str">
        <f>IFERROR(VLOOKUP($B180,[14]Flood!$B$7:$T$169,N$1,FALSE),"")</f>
        <v/>
      </c>
      <c r="BS180" s="231" t="str">
        <f>IFERROR(VLOOKUP($B180,[14]Flood!$B$7:$T$169,O$1,FALSE),"")</f>
        <v/>
      </c>
      <c r="BT180" s="231" t="str">
        <f>IFERROR(VLOOKUP($B180,[14]Flood!$B$7:$T$169,P$1,FALSE),"")</f>
        <v/>
      </c>
      <c r="BU180" s="232" t="str">
        <f>IFERROR(VLOOKUP($B180,[14]Flood!$B$7:$T$169,Q$1,FALSE),"")</f>
        <v/>
      </c>
      <c r="BV180" s="233" t="str">
        <f>IFERROR(VLOOKUP($B180,[14]Flood!$B$7:$T$169,R$1,FALSE),"")</f>
        <v/>
      </c>
      <c r="BW180" s="231" t="str">
        <f>IFERROR(VLOOKUP($B180,[14]Flood!$B$7:$T$169,S$1,FALSE),"")</f>
        <v/>
      </c>
      <c r="BX180" s="234" t="str">
        <f>IFERROR(VLOOKUP($B180,[14]Flood!$B$7:$T$169,T$1,FALSE),"")</f>
        <v/>
      </c>
    </row>
    <row r="181" spans="1:76" s="119" customFormat="1" ht="14">
      <c r="A181" s="235" t="str">
        <f>'AAL mundo '!A208</f>
        <v>Sub-Saharan Africa</v>
      </c>
      <c r="B181" s="236" t="str">
        <f>'AAL mundo '!B208</f>
        <v>SOM</v>
      </c>
      <c r="C181" s="236" t="str">
        <f>'AAL mundo '!C208</f>
        <v>Somalia</v>
      </c>
      <c r="D181" s="236" t="str">
        <f>'AAL mundo '!D208</f>
        <v/>
      </c>
      <c r="E181" s="237" t="str">
        <f>'AAL mundo '!E208</f>
        <v>Low income</v>
      </c>
      <c r="F181" s="238">
        <f>'AAL mundo '!F208</f>
        <v>6408.32</v>
      </c>
      <c r="G181" s="223">
        <f>VLOOKUP($B181,[14]Earthquake!$B$7:$T$222,G$1,FALSE)</f>
        <v>0.25</v>
      </c>
      <c r="H181" s="224">
        <f>VLOOKUP($B181,[14]Earthquake!$B$7:$T$222,H$1,FALSE)</f>
        <v>0</v>
      </c>
      <c r="I181" s="227">
        <f>VLOOKUP($B181,[14]Earthquake!$B$7:$T$222,I$1,FALSE)</f>
        <v>0.75</v>
      </c>
      <c r="J181" s="228">
        <f>VLOOKUP($B181,[14]Earthquake!$B$7:$T$222,J$1,FALSE)</f>
        <v>0.01</v>
      </c>
      <c r="K181" s="224">
        <f>VLOOKUP($B181,[14]Earthquake!$B$7:$T$222,K$1,FALSE)</f>
        <v>1.79</v>
      </c>
      <c r="L181" s="224">
        <f>VLOOKUP($B181,[14]Earthquake!$B$7:$T$222,L$1,FALSE)</f>
        <v>0.03</v>
      </c>
      <c r="M181" s="227">
        <f>VLOOKUP($B181,[14]Earthquake!$B$7:$T$222,M$1,FALSE)</f>
        <v>5.1100000000000003</v>
      </c>
      <c r="N181" s="228">
        <f>VLOOKUP($B181,[14]Earthquake!$B$7:$T$222,N$1,FALSE)</f>
        <v>0.08</v>
      </c>
      <c r="O181" s="224">
        <f>VLOOKUP($B181,[14]Earthquake!$B$7:$T$222,O$1,FALSE)</f>
        <v>10.199999999999999</v>
      </c>
      <c r="P181" s="224">
        <f>VLOOKUP($B181,[14]Earthquake!$B$7:$T$222,P$1,FALSE)</f>
        <v>0.16</v>
      </c>
      <c r="Q181" s="227">
        <f>VLOOKUP($B181,[14]Earthquake!$B$7:$T$222,Q$1,FALSE)</f>
        <v>18.66</v>
      </c>
      <c r="R181" s="228">
        <f>VLOOKUP($B181,[14]Earthquake!$B$7:$T$222,R$1,FALSE)</f>
        <v>0.28999999999999998</v>
      </c>
      <c r="S181" s="224">
        <f>VLOOKUP($B181,[14]Earthquake!$B$7:$T$222,S$1,FALSE)</f>
        <v>25.22</v>
      </c>
      <c r="T181" s="229">
        <f>VLOOKUP($B181,[14]Earthquake!$B$7:$T$222,T$1,FALSE)</f>
        <v>0.39</v>
      </c>
      <c r="U181" s="223" t="str">
        <f>VLOOKUP($B181,[14]Wind!$B$7:$T$222,G$1,FALSE)</f>
        <v>---</v>
      </c>
      <c r="V181" s="224" t="str">
        <f>VLOOKUP($B181,[14]Wind!$B$7:$T$222,H$1,FALSE)</f>
        <v>---</v>
      </c>
      <c r="W181" s="227" t="str">
        <f>VLOOKUP($B181,[14]Wind!$B$7:$T$222,I$1,FALSE)</f>
        <v>---</v>
      </c>
      <c r="X181" s="228" t="str">
        <f>VLOOKUP($B181,[14]Wind!$B$7:$T$222,J$1,FALSE)</f>
        <v>---</v>
      </c>
      <c r="Y181" s="224" t="str">
        <f>VLOOKUP($B181,[14]Wind!$B$7:$T$222,K$1,FALSE)</f>
        <v>---</v>
      </c>
      <c r="Z181" s="224" t="str">
        <f>VLOOKUP($B181,[14]Wind!$B$7:$T$222,L$1,FALSE)</f>
        <v>---</v>
      </c>
      <c r="AA181" s="227" t="str">
        <f>VLOOKUP($B181,[14]Wind!$B$7:$T$222,M$1,FALSE)</f>
        <v>---</v>
      </c>
      <c r="AB181" s="228" t="str">
        <f>VLOOKUP($B181,[14]Wind!$B$7:$T$222,N$1,FALSE)</f>
        <v>---</v>
      </c>
      <c r="AC181" s="224" t="str">
        <f>VLOOKUP($B181,[14]Wind!$B$7:$T$222,O$1,FALSE)</f>
        <v>---</v>
      </c>
      <c r="AD181" s="224" t="str">
        <f>VLOOKUP($B181,[14]Wind!$B$7:$T$222,P$1,FALSE)</f>
        <v>---</v>
      </c>
      <c r="AE181" s="227" t="str">
        <f>VLOOKUP($B181,[14]Wind!$B$7:$T$222,Q$1,FALSE)</f>
        <v>---</v>
      </c>
      <c r="AF181" s="228" t="str">
        <f>VLOOKUP($B181,[14]Wind!$B$7:$T$222,R$1,FALSE)</f>
        <v>---</v>
      </c>
      <c r="AG181" s="224" t="str">
        <f>VLOOKUP($B181,[14]Wind!$B$7:$T$222,S$1,FALSE)</f>
        <v>---</v>
      </c>
      <c r="AH181" s="229" t="str">
        <f>VLOOKUP($B181,[14]Wind!$B$7:$T$222,T$1,FALSE)</f>
        <v>---</v>
      </c>
      <c r="AI181" s="223" t="str">
        <f>VLOOKUP($B181,'[14]Storm Surge'!$B$7:$T$222,G$1,FALSE)</f>
        <v>---</v>
      </c>
      <c r="AJ181" s="224" t="str">
        <f>VLOOKUP($B181,'[14]Storm Surge'!$B$7:$T$222,H$1,FALSE)</f>
        <v>---</v>
      </c>
      <c r="AK181" s="227" t="str">
        <f>VLOOKUP($B181,'[14]Storm Surge'!$B$7:$T$222,I$1,FALSE)</f>
        <v>---</v>
      </c>
      <c r="AL181" s="228" t="str">
        <f>VLOOKUP($B181,'[14]Storm Surge'!$B$7:$T$222,J$1,FALSE)</f>
        <v>---</v>
      </c>
      <c r="AM181" s="224" t="str">
        <f>VLOOKUP($B181,'[14]Storm Surge'!$B$7:$T$222,K$1,FALSE)</f>
        <v>---</v>
      </c>
      <c r="AN181" s="224" t="str">
        <f>VLOOKUP($B181,'[14]Storm Surge'!$B$7:$T$222,L$1,FALSE)</f>
        <v>---</v>
      </c>
      <c r="AO181" s="227" t="str">
        <f>VLOOKUP($B181,'[14]Storm Surge'!$B$7:$T$222,M$1,FALSE)</f>
        <v>---</v>
      </c>
      <c r="AP181" s="228" t="str">
        <f>VLOOKUP($B181,'[14]Storm Surge'!$B$7:$T$222,N$1,FALSE)</f>
        <v>---</v>
      </c>
      <c r="AQ181" s="224" t="str">
        <f>VLOOKUP($B181,'[14]Storm Surge'!$B$7:$T$222,O$1,FALSE)</f>
        <v>---</v>
      </c>
      <c r="AR181" s="224" t="str">
        <f>VLOOKUP($B181,'[14]Storm Surge'!$B$7:$T$222,P$1,FALSE)</f>
        <v>---</v>
      </c>
      <c r="AS181" s="227" t="str">
        <f>VLOOKUP($B181,'[14]Storm Surge'!$B$7:$T$222,Q$1,FALSE)</f>
        <v>---</v>
      </c>
      <c r="AT181" s="228" t="str">
        <f>VLOOKUP($B181,'[14]Storm Surge'!$B$7:$T$222,R$1,FALSE)</f>
        <v>---</v>
      </c>
      <c r="AU181" s="224" t="str">
        <f>VLOOKUP($B181,'[14]Storm Surge'!$B$7:$T$222,S$1,FALSE)</f>
        <v>---</v>
      </c>
      <c r="AV181" s="229" t="str">
        <f>VLOOKUP($B181,'[14]Storm Surge'!$B$7:$T$222,T$1,FALSE)</f>
        <v>---</v>
      </c>
      <c r="AW181" s="223" t="str">
        <f>VLOOKUP($B181,[14]Tsunami!$B$7:$T$222,G$1,FALSE)</f>
        <v>---</v>
      </c>
      <c r="AX181" s="224" t="str">
        <f>VLOOKUP($B181,[14]Tsunami!$B$7:$T$222,H$1,FALSE)</f>
        <v>---</v>
      </c>
      <c r="AY181" s="227" t="str">
        <f>VLOOKUP($B181,[14]Tsunami!$B$7:$T$222,I$1,FALSE)</f>
        <v>---</v>
      </c>
      <c r="AZ181" s="228" t="str">
        <f>VLOOKUP($B181,[14]Tsunami!$B$7:$T$222,J$1,FALSE)</f>
        <v>---</v>
      </c>
      <c r="BA181" s="224" t="str">
        <f>VLOOKUP($B181,[14]Tsunami!$B$7:$T$222,K$1,FALSE)</f>
        <v>---</v>
      </c>
      <c r="BB181" s="224" t="str">
        <f>VLOOKUP($B181,[14]Tsunami!$B$7:$T$222,L$1,FALSE)</f>
        <v>---</v>
      </c>
      <c r="BC181" s="227" t="str">
        <f>VLOOKUP($B181,[14]Tsunami!$B$7:$T$222,M$1,FALSE)</f>
        <v>---</v>
      </c>
      <c r="BD181" s="228" t="str">
        <f>VLOOKUP($B181,[14]Tsunami!$B$7:$T$222,N$1,FALSE)</f>
        <v>---</v>
      </c>
      <c r="BE181" s="224" t="str">
        <f>VLOOKUP($B181,[14]Tsunami!$B$7:$T$222,O$1,FALSE)</f>
        <v>---</v>
      </c>
      <c r="BF181" s="224" t="str">
        <f>VLOOKUP($B181,[14]Tsunami!$B$7:$T$222,P$1,FALSE)</f>
        <v>---</v>
      </c>
      <c r="BG181" s="227" t="str">
        <f>VLOOKUP($B181,[14]Tsunami!$B$7:$T$222,Q$1,FALSE)</f>
        <v>---</v>
      </c>
      <c r="BH181" s="228" t="str">
        <f>VLOOKUP($B181,[14]Tsunami!$B$7:$T$222,R$1,FALSE)</f>
        <v>---</v>
      </c>
      <c r="BI181" s="224" t="str">
        <f>VLOOKUP($B181,[14]Tsunami!$B$7:$T$222,S$1,FALSE)</f>
        <v>---</v>
      </c>
      <c r="BJ181" s="229" t="str">
        <f>VLOOKUP($B181,[14]Tsunami!$B$7:$T$222,T$1,FALSE)</f>
        <v>---</v>
      </c>
      <c r="BK181" s="230">
        <f>IFERROR(VLOOKUP($B181,[14]Flood!$B$7:$T$169,G$1,FALSE),"")</f>
        <v>97.191909519999982</v>
      </c>
      <c r="BL181" s="231">
        <f>IFERROR(VLOOKUP($B181,[14]Flood!$B$7:$T$169,H$1,FALSE),"")</f>
        <v>1.5166519387296513</v>
      </c>
      <c r="BM181" s="232">
        <f>IFERROR(VLOOKUP($B181,[14]Flood!$B$7:$T$169,I$1,FALSE),"")</f>
        <v>315.99671198853372</v>
      </c>
      <c r="BN181" s="233">
        <f>IFERROR(VLOOKUP($B181,[14]Flood!$B$7:$T$169,J$1,FALSE),"")</f>
        <v>4.9310382750632575</v>
      </c>
      <c r="BO181" s="231">
        <f>IFERROR(VLOOKUP($B181,[14]Flood!$B$7:$T$169,K$1,FALSE),"")</f>
        <v>379.39204174193043</v>
      </c>
      <c r="BP181" s="231">
        <f>IFERROR(VLOOKUP($B181,[14]Flood!$B$7:$T$169,L$1,FALSE),"")</f>
        <v>5.9203042566839743</v>
      </c>
      <c r="BQ181" s="232">
        <f>IFERROR(VLOOKUP($B181,[14]Flood!$B$7:$T$169,M$1,FALSE),"")</f>
        <v>418.41971600742147</v>
      </c>
      <c r="BR181" s="233">
        <f>IFERROR(VLOOKUP($B181,[14]Flood!$B$7:$T$169,N$1,FALSE),"")</f>
        <v>6.5293199466852707</v>
      </c>
      <c r="BS181" s="231">
        <f>IFERROR(VLOOKUP($B181,[14]Flood!$B$7:$T$169,O$1,FALSE),"")</f>
        <v>425.8326895547134</v>
      </c>
      <c r="BT181" s="231">
        <f>IFERROR(VLOOKUP($B181,[14]Flood!$B$7:$T$169,P$1,FALSE),"")</f>
        <v>6.6449972778312159</v>
      </c>
      <c r="BU181" s="232">
        <f>IFERROR(VLOOKUP($B181,[14]Flood!$B$7:$T$169,Q$1,FALSE),"")</f>
        <v>440.65863664929736</v>
      </c>
      <c r="BV181" s="233">
        <f>IFERROR(VLOOKUP($B181,[14]Flood!$B$7:$T$169,R$1,FALSE),"")</f>
        <v>6.8763519401231115</v>
      </c>
      <c r="BW181" s="231">
        <f>IFERROR(VLOOKUP($B181,[14]Flood!$B$7:$T$169,S$1,FALSE),"")</f>
        <v>455.48458374388127</v>
      </c>
      <c r="BX181" s="234">
        <f>IFERROR(VLOOKUP($B181,[14]Flood!$B$7:$T$169,T$1,FALSE),"")</f>
        <v>7.1077066024150053</v>
      </c>
    </row>
    <row r="182" spans="1:76" s="119" customFormat="1" ht="14">
      <c r="A182" s="235" t="str">
        <f>'AAL mundo '!A209</f>
        <v>Sub-Saharan Africa</v>
      </c>
      <c r="B182" s="236" t="str">
        <f>'AAL mundo '!B209</f>
        <v>ZAF</v>
      </c>
      <c r="C182" s="236" t="str">
        <f>'AAL mundo '!C209</f>
        <v>South Africa</v>
      </c>
      <c r="D182" s="236" t="str">
        <f>'AAL mundo '!D209</f>
        <v/>
      </c>
      <c r="E182" s="237" t="str">
        <f>'AAL mundo '!E209</f>
        <v>Upper middle income</v>
      </c>
      <c r="F182" s="238">
        <f>'AAL mundo '!F209</f>
        <v>1282850</v>
      </c>
      <c r="G182" s="223">
        <f>VLOOKUP($B182,[14]Earthquake!$B$7:$T$222,G$1,FALSE)</f>
        <v>1818.38</v>
      </c>
      <c r="H182" s="224">
        <f>VLOOKUP($B182,[14]Earthquake!$B$7:$T$222,H$1,FALSE)</f>
        <v>0.14000000000000001</v>
      </c>
      <c r="I182" s="227">
        <f>VLOOKUP($B182,[14]Earthquake!$B$7:$T$222,I$1,FALSE)</f>
        <v>4404.29</v>
      </c>
      <c r="J182" s="228">
        <f>VLOOKUP($B182,[14]Earthquake!$B$7:$T$222,J$1,FALSE)</f>
        <v>0.34</v>
      </c>
      <c r="K182" s="224">
        <f>VLOOKUP($B182,[14]Earthquake!$B$7:$T$222,K$1,FALSE)</f>
        <v>7855.69</v>
      </c>
      <c r="L182" s="224">
        <f>VLOOKUP($B182,[14]Earthquake!$B$7:$T$222,L$1,FALSE)</f>
        <v>0.61</v>
      </c>
      <c r="M182" s="227">
        <f>VLOOKUP($B182,[14]Earthquake!$B$7:$T$222,M$1,FALSE)</f>
        <v>14900</v>
      </c>
      <c r="N182" s="228">
        <f>VLOOKUP($B182,[14]Earthquake!$B$7:$T$222,N$1,FALSE)</f>
        <v>1.1599999999999999</v>
      </c>
      <c r="O182" s="224">
        <f>VLOOKUP($B182,[14]Earthquake!$B$7:$T$222,O$1,FALSE)</f>
        <v>21669.34</v>
      </c>
      <c r="P182" s="224">
        <f>VLOOKUP($B182,[14]Earthquake!$B$7:$T$222,P$1,FALSE)</f>
        <v>1.69</v>
      </c>
      <c r="Q182" s="227">
        <f>VLOOKUP($B182,[14]Earthquake!$B$7:$T$222,Q$1,FALSE)</f>
        <v>29601.72</v>
      </c>
      <c r="R182" s="228">
        <f>VLOOKUP($B182,[14]Earthquake!$B$7:$T$222,R$1,FALSE)</f>
        <v>2.31</v>
      </c>
      <c r="S182" s="224">
        <f>VLOOKUP($B182,[14]Earthquake!$B$7:$T$222,S$1,FALSE)</f>
        <v>35090.800000000003</v>
      </c>
      <c r="T182" s="229">
        <f>VLOOKUP($B182,[14]Earthquake!$B$7:$T$222,T$1,FALSE)</f>
        <v>2.74</v>
      </c>
      <c r="U182" s="223" t="str">
        <f>VLOOKUP($B182,[14]Wind!$B$7:$T$222,G$1,FALSE)</f>
        <v>---</v>
      </c>
      <c r="V182" s="224" t="str">
        <f>VLOOKUP($B182,[14]Wind!$B$7:$T$222,H$1,FALSE)</f>
        <v>---</v>
      </c>
      <c r="W182" s="227" t="str">
        <f>VLOOKUP($B182,[14]Wind!$B$7:$T$222,I$1,FALSE)</f>
        <v>---</v>
      </c>
      <c r="X182" s="228" t="str">
        <f>VLOOKUP($B182,[14]Wind!$B$7:$T$222,J$1,FALSE)</f>
        <v>---</v>
      </c>
      <c r="Y182" s="224" t="str">
        <f>VLOOKUP($B182,[14]Wind!$B$7:$T$222,K$1,FALSE)</f>
        <v>---</v>
      </c>
      <c r="Z182" s="224" t="str">
        <f>VLOOKUP($B182,[14]Wind!$B$7:$T$222,L$1,FALSE)</f>
        <v>---</v>
      </c>
      <c r="AA182" s="227" t="str">
        <f>VLOOKUP($B182,[14]Wind!$B$7:$T$222,M$1,FALSE)</f>
        <v>---</v>
      </c>
      <c r="AB182" s="228" t="str">
        <f>VLOOKUP($B182,[14]Wind!$B$7:$T$222,N$1,FALSE)</f>
        <v>---</v>
      </c>
      <c r="AC182" s="224" t="str">
        <f>VLOOKUP($B182,[14]Wind!$B$7:$T$222,O$1,FALSE)</f>
        <v>---</v>
      </c>
      <c r="AD182" s="224" t="str">
        <f>VLOOKUP($B182,[14]Wind!$B$7:$T$222,P$1,FALSE)</f>
        <v>---</v>
      </c>
      <c r="AE182" s="227" t="str">
        <f>VLOOKUP($B182,[14]Wind!$B$7:$T$222,Q$1,FALSE)</f>
        <v>---</v>
      </c>
      <c r="AF182" s="228" t="str">
        <f>VLOOKUP($B182,[14]Wind!$B$7:$T$222,R$1,FALSE)</f>
        <v>---</v>
      </c>
      <c r="AG182" s="224" t="str">
        <f>VLOOKUP($B182,[14]Wind!$B$7:$T$222,S$1,FALSE)</f>
        <v>---</v>
      </c>
      <c r="AH182" s="229" t="str">
        <f>VLOOKUP($B182,[14]Wind!$B$7:$T$222,T$1,FALSE)</f>
        <v>---</v>
      </c>
      <c r="AI182" s="223" t="str">
        <f>VLOOKUP($B182,'[14]Storm Surge'!$B$7:$T$222,G$1,FALSE)</f>
        <v>---</v>
      </c>
      <c r="AJ182" s="224" t="str">
        <f>VLOOKUP($B182,'[14]Storm Surge'!$B$7:$T$222,H$1,FALSE)</f>
        <v>---</v>
      </c>
      <c r="AK182" s="227" t="str">
        <f>VLOOKUP($B182,'[14]Storm Surge'!$B$7:$T$222,I$1,FALSE)</f>
        <v>---</v>
      </c>
      <c r="AL182" s="228" t="str">
        <f>VLOOKUP($B182,'[14]Storm Surge'!$B$7:$T$222,J$1,FALSE)</f>
        <v>---</v>
      </c>
      <c r="AM182" s="224" t="str">
        <f>VLOOKUP($B182,'[14]Storm Surge'!$B$7:$T$222,K$1,FALSE)</f>
        <v>---</v>
      </c>
      <c r="AN182" s="224" t="str">
        <f>VLOOKUP($B182,'[14]Storm Surge'!$B$7:$T$222,L$1,FALSE)</f>
        <v>---</v>
      </c>
      <c r="AO182" s="227" t="str">
        <f>VLOOKUP($B182,'[14]Storm Surge'!$B$7:$T$222,M$1,FALSE)</f>
        <v>---</v>
      </c>
      <c r="AP182" s="228" t="str">
        <f>VLOOKUP($B182,'[14]Storm Surge'!$B$7:$T$222,N$1,FALSE)</f>
        <v>---</v>
      </c>
      <c r="AQ182" s="224" t="str">
        <f>VLOOKUP($B182,'[14]Storm Surge'!$B$7:$T$222,O$1,FALSE)</f>
        <v>---</v>
      </c>
      <c r="AR182" s="224" t="str">
        <f>VLOOKUP($B182,'[14]Storm Surge'!$B$7:$T$222,P$1,FALSE)</f>
        <v>---</v>
      </c>
      <c r="AS182" s="227" t="str">
        <f>VLOOKUP($B182,'[14]Storm Surge'!$B$7:$T$222,Q$1,FALSE)</f>
        <v>---</v>
      </c>
      <c r="AT182" s="228" t="str">
        <f>VLOOKUP($B182,'[14]Storm Surge'!$B$7:$T$222,R$1,FALSE)</f>
        <v>---</v>
      </c>
      <c r="AU182" s="224" t="str">
        <f>VLOOKUP($B182,'[14]Storm Surge'!$B$7:$T$222,S$1,FALSE)</f>
        <v>---</v>
      </c>
      <c r="AV182" s="229" t="str">
        <f>VLOOKUP($B182,'[14]Storm Surge'!$B$7:$T$222,T$1,FALSE)</f>
        <v>---</v>
      </c>
      <c r="AW182" s="223" t="str">
        <f>VLOOKUP($B182,[14]Tsunami!$B$7:$T$222,G$1,FALSE)</f>
        <v>---</v>
      </c>
      <c r="AX182" s="224" t="str">
        <f>VLOOKUP($B182,[14]Tsunami!$B$7:$T$222,H$1,FALSE)</f>
        <v>---</v>
      </c>
      <c r="AY182" s="227" t="str">
        <f>VLOOKUP($B182,[14]Tsunami!$B$7:$T$222,I$1,FALSE)</f>
        <v>---</v>
      </c>
      <c r="AZ182" s="228" t="str">
        <f>VLOOKUP($B182,[14]Tsunami!$B$7:$T$222,J$1,FALSE)</f>
        <v>---</v>
      </c>
      <c r="BA182" s="224" t="str">
        <f>VLOOKUP($B182,[14]Tsunami!$B$7:$T$222,K$1,FALSE)</f>
        <v>---</v>
      </c>
      <c r="BB182" s="224" t="str">
        <f>VLOOKUP($B182,[14]Tsunami!$B$7:$T$222,L$1,FALSE)</f>
        <v>---</v>
      </c>
      <c r="BC182" s="227" t="str">
        <f>VLOOKUP($B182,[14]Tsunami!$B$7:$T$222,M$1,FALSE)</f>
        <v>---</v>
      </c>
      <c r="BD182" s="228" t="str">
        <f>VLOOKUP($B182,[14]Tsunami!$B$7:$T$222,N$1,FALSE)</f>
        <v>---</v>
      </c>
      <c r="BE182" s="224" t="str">
        <f>VLOOKUP($B182,[14]Tsunami!$B$7:$T$222,O$1,FALSE)</f>
        <v>---</v>
      </c>
      <c r="BF182" s="224" t="str">
        <f>VLOOKUP($B182,[14]Tsunami!$B$7:$T$222,P$1,FALSE)</f>
        <v>---</v>
      </c>
      <c r="BG182" s="227" t="str">
        <f>VLOOKUP($B182,[14]Tsunami!$B$7:$T$222,Q$1,FALSE)</f>
        <v>---</v>
      </c>
      <c r="BH182" s="228" t="str">
        <f>VLOOKUP($B182,[14]Tsunami!$B$7:$T$222,R$1,FALSE)</f>
        <v>---</v>
      </c>
      <c r="BI182" s="224" t="str">
        <f>VLOOKUP($B182,[14]Tsunami!$B$7:$T$222,S$1,FALSE)</f>
        <v>---</v>
      </c>
      <c r="BJ182" s="229" t="str">
        <f>VLOOKUP($B182,[14]Tsunami!$B$7:$T$222,T$1,FALSE)</f>
        <v>---</v>
      </c>
      <c r="BK182" s="230">
        <f>IFERROR(VLOOKUP($B182,[14]Flood!$B$7:$T$169,G$1,FALSE),"")</f>
        <v>3471.5747566837699</v>
      </c>
      <c r="BL182" s="231">
        <f>IFERROR(VLOOKUP($B182,[14]Flood!$B$7:$T$169,H$1,FALSE),"")</f>
        <v>0.27061423835084147</v>
      </c>
      <c r="BM182" s="232">
        <f>IFERROR(VLOOKUP($B182,[14]Flood!$B$7:$T$169,I$1,FALSE),"")</f>
        <v>5042.377235147279</v>
      </c>
      <c r="BN182" s="233">
        <f>IFERROR(VLOOKUP($B182,[14]Flood!$B$7:$T$169,J$1,FALSE),"")</f>
        <v>0.39306054762032028</v>
      </c>
      <c r="BO182" s="231">
        <f>IFERROR(VLOOKUP($B182,[14]Flood!$B$7:$T$169,K$1,FALSE),"")</f>
        <v>6285.982904049617</v>
      </c>
      <c r="BP182" s="231">
        <f>IFERROR(VLOOKUP($B182,[14]Flood!$B$7:$T$169,L$1,FALSE),"")</f>
        <v>0.4900013956463824</v>
      </c>
      <c r="BQ182" s="232">
        <f>IFERROR(VLOOKUP($B182,[14]Flood!$B$7:$T$169,M$1,FALSE),"")</f>
        <v>8199.1915493516553</v>
      </c>
      <c r="BR182" s="233">
        <f>IFERROR(VLOOKUP($B182,[14]Flood!$B$7:$T$169,N$1,FALSE),"")</f>
        <v>0.63913875740356674</v>
      </c>
      <c r="BS182" s="231">
        <f>IFERROR(VLOOKUP($B182,[14]Flood!$B$7:$T$169,O$1,FALSE),"")</f>
        <v>9367.9914029271804</v>
      </c>
      <c r="BT182" s="231">
        <f>IFERROR(VLOOKUP($B182,[14]Flood!$B$7:$T$169,P$1,FALSE),"")</f>
        <v>0.73024838468466158</v>
      </c>
      <c r="BU182" s="232">
        <f>IFERROR(VLOOKUP($B182,[14]Flood!$B$7:$T$169,Q$1,FALSE),"")</f>
        <v>10556.34070564242</v>
      </c>
      <c r="BV182" s="233">
        <f>IFERROR(VLOOKUP($B182,[14]Flood!$B$7:$T$169,R$1,FALSE),"")</f>
        <v>0.82288191960419532</v>
      </c>
      <c r="BW182" s="231">
        <f>IFERROR(VLOOKUP($B182,[14]Flood!$B$7:$T$169,S$1,FALSE),"")</f>
        <v>11744.69000835766</v>
      </c>
      <c r="BX182" s="234">
        <f>IFERROR(VLOOKUP($B182,[14]Flood!$B$7:$T$169,T$1,FALSE),"")</f>
        <v>0.91551545452372918</v>
      </c>
    </row>
    <row r="183" spans="1:76" s="119" customFormat="1" ht="14">
      <c r="A183" s="235" t="str">
        <f>'AAL mundo '!A210</f>
        <v>Sub-Saharan Africa</v>
      </c>
      <c r="B183" s="236" t="str">
        <f>'AAL mundo '!B210</f>
        <v>SSD</v>
      </c>
      <c r="C183" s="236" t="str">
        <f>'AAL mundo '!C210</f>
        <v>South Sudan</v>
      </c>
      <c r="D183" s="236" t="str">
        <f>'AAL mundo '!D210</f>
        <v/>
      </c>
      <c r="E183" s="237" t="str">
        <f>'AAL mundo '!E210</f>
        <v>Lower middle income</v>
      </c>
      <c r="F183" s="238">
        <f>'AAL mundo '!F210</f>
        <v>19958.3</v>
      </c>
      <c r="G183" s="223">
        <f>VLOOKUP($B183,[14]Earthquake!$B$7:$T$222,G$1,FALSE)</f>
        <v>9.01</v>
      </c>
      <c r="H183" s="224">
        <f>VLOOKUP($B183,[14]Earthquake!$B$7:$T$222,H$1,FALSE)</f>
        <v>0.05</v>
      </c>
      <c r="I183" s="227">
        <f>VLOOKUP($B183,[14]Earthquake!$B$7:$T$222,I$1,FALSE)</f>
        <v>29.13</v>
      </c>
      <c r="J183" s="228">
        <f>VLOOKUP($B183,[14]Earthquake!$B$7:$T$222,J$1,FALSE)</f>
        <v>0.15</v>
      </c>
      <c r="K183" s="224">
        <f>VLOOKUP($B183,[14]Earthquake!$B$7:$T$222,K$1,FALSE)</f>
        <v>67.739999999999995</v>
      </c>
      <c r="L183" s="224">
        <f>VLOOKUP($B183,[14]Earthquake!$B$7:$T$222,L$1,FALSE)</f>
        <v>0.34</v>
      </c>
      <c r="M183" s="227">
        <f>VLOOKUP($B183,[14]Earthquake!$B$7:$T$222,M$1,FALSE)</f>
        <v>169.06</v>
      </c>
      <c r="N183" s="228">
        <f>VLOOKUP($B183,[14]Earthquake!$B$7:$T$222,N$1,FALSE)</f>
        <v>0.85</v>
      </c>
      <c r="O183" s="224">
        <f>VLOOKUP($B183,[14]Earthquake!$B$7:$T$222,O$1,FALSE)</f>
        <v>286.92</v>
      </c>
      <c r="P183" s="224">
        <f>VLOOKUP($B183,[14]Earthquake!$B$7:$T$222,P$1,FALSE)</f>
        <v>1.44</v>
      </c>
      <c r="Q183" s="227">
        <f>VLOOKUP($B183,[14]Earthquake!$B$7:$T$222,Q$1,FALSE)</f>
        <v>423.39</v>
      </c>
      <c r="R183" s="228">
        <f>VLOOKUP($B183,[14]Earthquake!$B$7:$T$222,R$1,FALSE)</f>
        <v>2.12</v>
      </c>
      <c r="S183" s="224">
        <f>VLOOKUP($B183,[14]Earthquake!$B$7:$T$222,S$1,FALSE)</f>
        <v>511.99</v>
      </c>
      <c r="T183" s="229">
        <f>VLOOKUP($B183,[14]Earthquake!$B$7:$T$222,T$1,FALSE)</f>
        <v>2.57</v>
      </c>
      <c r="U183" s="223" t="str">
        <f>VLOOKUP($B183,[14]Wind!$B$7:$T$222,G$1,FALSE)</f>
        <v>---</v>
      </c>
      <c r="V183" s="224" t="str">
        <f>VLOOKUP($B183,[14]Wind!$B$7:$T$222,H$1,FALSE)</f>
        <v>---</v>
      </c>
      <c r="W183" s="227" t="str">
        <f>VLOOKUP($B183,[14]Wind!$B$7:$T$222,I$1,FALSE)</f>
        <v>---</v>
      </c>
      <c r="X183" s="228" t="str">
        <f>VLOOKUP($B183,[14]Wind!$B$7:$T$222,J$1,FALSE)</f>
        <v>---</v>
      </c>
      <c r="Y183" s="224" t="str">
        <f>VLOOKUP($B183,[14]Wind!$B$7:$T$222,K$1,FALSE)</f>
        <v>---</v>
      </c>
      <c r="Z183" s="224" t="str">
        <f>VLOOKUP($B183,[14]Wind!$B$7:$T$222,L$1,FALSE)</f>
        <v>---</v>
      </c>
      <c r="AA183" s="227" t="str">
        <f>VLOOKUP($B183,[14]Wind!$B$7:$T$222,M$1,FALSE)</f>
        <v>---</v>
      </c>
      <c r="AB183" s="228" t="str">
        <f>VLOOKUP($B183,[14]Wind!$B$7:$T$222,N$1,FALSE)</f>
        <v>---</v>
      </c>
      <c r="AC183" s="224" t="str">
        <f>VLOOKUP($B183,[14]Wind!$B$7:$T$222,O$1,FALSE)</f>
        <v>---</v>
      </c>
      <c r="AD183" s="224" t="str">
        <f>VLOOKUP($B183,[14]Wind!$B$7:$T$222,P$1,FALSE)</f>
        <v>---</v>
      </c>
      <c r="AE183" s="227" t="str">
        <f>VLOOKUP($B183,[14]Wind!$B$7:$T$222,Q$1,FALSE)</f>
        <v>---</v>
      </c>
      <c r="AF183" s="228" t="str">
        <f>VLOOKUP($B183,[14]Wind!$B$7:$T$222,R$1,FALSE)</f>
        <v>---</v>
      </c>
      <c r="AG183" s="224" t="str">
        <f>VLOOKUP($B183,[14]Wind!$B$7:$T$222,S$1,FALSE)</f>
        <v>---</v>
      </c>
      <c r="AH183" s="229" t="str">
        <f>VLOOKUP($B183,[14]Wind!$B$7:$T$222,T$1,FALSE)</f>
        <v>---</v>
      </c>
      <c r="AI183" s="223" t="str">
        <f>VLOOKUP($B183,'[14]Storm Surge'!$B$7:$T$222,G$1,FALSE)</f>
        <v>---</v>
      </c>
      <c r="AJ183" s="224" t="str">
        <f>VLOOKUP($B183,'[14]Storm Surge'!$B$7:$T$222,H$1,FALSE)</f>
        <v>---</v>
      </c>
      <c r="AK183" s="227" t="str">
        <f>VLOOKUP($B183,'[14]Storm Surge'!$B$7:$T$222,I$1,FALSE)</f>
        <v>---</v>
      </c>
      <c r="AL183" s="228" t="str">
        <f>VLOOKUP($B183,'[14]Storm Surge'!$B$7:$T$222,J$1,FALSE)</f>
        <v>---</v>
      </c>
      <c r="AM183" s="224" t="str">
        <f>VLOOKUP($B183,'[14]Storm Surge'!$B$7:$T$222,K$1,FALSE)</f>
        <v>---</v>
      </c>
      <c r="AN183" s="224" t="str">
        <f>VLOOKUP($B183,'[14]Storm Surge'!$B$7:$T$222,L$1,FALSE)</f>
        <v>---</v>
      </c>
      <c r="AO183" s="227" t="str">
        <f>VLOOKUP($B183,'[14]Storm Surge'!$B$7:$T$222,M$1,FALSE)</f>
        <v>---</v>
      </c>
      <c r="AP183" s="228" t="str">
        <f>VLOOKUP($B183,'[14]Storm Surge'!$B$7:$T$222,N$1,FALSE)</f>
        <v>---</v>
      </c>
      <c r="AQ183" s="224" t="str">
        <f>VLOOKUP($B183,'[14]Storm Surge'!$B$7:$T$222,O$1,FALSE)</f>
        <v>---</v>
      </c>
      <c r="AR183" s="224" t="str">
        <f>VLOOKUP($B183,'[14]Storm Surge'!$B$7:$T$222,P$1,FALSE)</f>
        <v>---</v>
      </c>
      <c r="AS183" s="227" t="str">
        <f>VLOOKUP($B183,'[14]Storm Surge'!$B$7:$T$222,Q$1,FALSE)</f>
        <v>---</v>
      </c>
      <c r="AT183" s="228" t="str">
        <f>VLOOKUP($B183,'[14]Storm Surge'!$B$7:$T$222,R$1,FALSE)</f>
        <v>---</v>
      </c>
      <c r="AU183" s="224" t="str">
        <f>VLOOKUP($B183,'[14]Storm Surge'!$B$7:$T$222,S$1,FALSE)</f>
        <v>---</v>
      </c>
      <c r="AV183" s="229" t="str">
        <f>VLOOKUP($B183,'[14]Storm Surge'!$B$7:$T$222,T$1,FALSE)</f>
        <v>---</v>
      </c>
      <c r="AW183" s="223" t="str">
        <f>VLOOKUP($B183,[14]Tsunami!$B$7:$T$222,G$1,FALSE)</f>
        <v>---</v>
      </c>
      <c r="AX183" s="224" t="str">
        <f>VLOOKUP($B183,[14]Tsunami!$B$7:$T$222,H$1,FALSE)</f>
        <v>---</v>
      </c>
      <c r="AY183" s="227" t="str">
        <f>VLOOKUP($B183,[14]Tsunami!$B$7:$T$222,I$1,FALSE)</f>
        <v>---</v>
      </c>
      <c r="AZ183" s="228" t="str">
        <f>VLOOKUP($B183,[14]Tsunami!$B$7:$T$222,J$1,FALSE)</f>
        <v>---</v>
      </c>
      <c r="BA183" s="224" t="str">
        <f>VLOOKUP($B183,[14]Tsunami!$B$7:$T$222,K$1,FALSE)</f>
        <v>---</v>
      </c>
      <c r="BB183" s="224" t="str">
        <f>VLOOKUP($B183,[14]Tsunami!$B$7:$T$222,L$1,FALSE)</f>
        <v>---</v>
      </c>
      <c r="BC183" s="227" t="str">
        <f>VLOOKUP($B183,[14]Tsunami!$B$7:$T$222,M$1,FALSE)</f>
        <v>---</v>
      </c>
      <c r="BD183" s="228" t="str">
        <f>VLOOKUP($B183,[14]Tsunami!$B$7:$T$222,N$1,FALSE)</f>
        <v>---</v>
      </c>
      <c r="BE183" s="224" t="str">
        <f>VLOOKUP($B183,[14]Tsunami!$B$7:$T$222,O$1,FALSE)</f>
        <v>---</v>
      </c>
      <c r="BF183" s="224" t="str">
        <f>VLOOKUP($B183,[14]Tsunami!$B$7:$T$222,P$1,FALSE)</f>
        <v>---</v>
      </c>
      <c r="BG183" s="227" t="str">
        <f>VLOOKUP($B183,[14]Tsunami!$B$7:$T$222,Q$1,FALSE)</f>
        <v>---</v>
      </c>
      <c r="BH183" s="228" t="str">
        <f>VLOOKUP($B183,[14]Tsunami!$B$7:$T$222,R$1,FALSE)</f>
        <v>---</v>
      </c>
      <c r="BI183" s="224" t="str">
        <f>VLOOKUP($B183,[14]Tsunami!$B$7:$T$222,S$1,FALSE)</f>
        <v>---</v>
      </c>
      <c r="BJ183" s="229" t="str">
        <f>VLOOKUP($B183,[14]Tsunami!$B$7:$T$222,T$1,FALSE)</f>
        <v>---</v>
      </c>
      <c r="BK183" s="230">
        <f>IFERROR(VLOOKUP($B183,[14]Flood!$B$7:$T$169,G$1,FALSE),"")</f>
        <v>206.92094058252425</v>
      </c>
      <c r="BL183" s="231">
        <f>IFERROR(VLOOKUP($B183,[14]Flood!$B$7:$T$169,H$1,FALSE),"")</f>
        <v>1.0367663607748367</v>
      </c>
      <c r="BM183" s="232">
        <f>IFERROR(VLOOKUP($B183,[14]Flood!$B$7:$T$169,I$1,FALSE),"")</f>
        <v>466.60165827814569</v>
      </c>
      <c r="BN183" s="233">
        <f>IFERROR(VLOOKUP($B183,[14]Flood!$B$7:$T$169,J$1,FALSE),"")</f>
        <v>2.3378827769807335</v>
      </c>
      <c r="BO183" s="231">
        <f>IFERROR(VLOOKUP($B183,[14]Flood!$B$7:$T$169,K$1,FALSE),"")</f>
        <v>579.16176018536396</v>
      </c>
      <c r="BP183" s="231">
        <f>IFERROR(VLOOKUP($B183,[14]Flood!$B$7:$T$169,L$1,FALSE),"")</f>
        <v>2.9018591773115143</v>
      </c>
      <c r="BQ183" s="232">
        <f>IFERROR(VLOOKUP($B183,[14]Flood!$B$7:$T$169,M$1,FALSE),"")</f>
        <v>727.28111722237531</v>
      </c>
      <c r="BR183" s="233">
        <f>IFERROR(VLOOKUP($B183,[14]Flood!$B$7:$T$169,N$1,FALSE),"")</f>
        <v>3.6440033330613097</v>
      </c>
      <c r="BS183" s="231">
        <f>IFERROR(VLOOKUP($B183,[14]Flood!$B$7:$T$169,O$1,FALSE),"")</f>
        <v>834.01599581151834</v>
      </c>
      <c r="BT183" s="231">
        <f>IFERROR(VLOOKUP($B183,[14]Flood!$B$7:$T$169,P$1,FALSE),"")</f>
        <v>4.1787927619662915</v>
      </c>
      <c r="BU183" s="232">
        <f>IFERROR(VLOOKUP($B183,[14]Flood!$B$7:$T$169,Q$1,FALSE),"")</f>
        <v>971.50195848196597</v>
      </c>
      <c r="BV183" s="233">
        <f>IFERROR(VLOOKUP($B183,[14]Flood!$B$7:$T$169,R$1,FALSE),"")</f>
        <v>4.8676588611352969</v>
      </c>
      <c r="BW183" s="231">
        <f>IFERROR(VLOOKUP($B183,[14]Flood!$B$7:$T$169,S$1,FALSE),"")</f>
        <v>1045.1248659829569</v>
      </c>
      <c r="BX183" s="234">
        <f>IFERROR(VLOOKUP($B183,[14]Flood!$B$7:$T$169,T$1,FALSE),"")</f>
        <v>5.2365425210712173</v>
      </c>
    </row>
    <row r="184" spans="1:76" s="119" customFormat="1" ht="14">
      <c r="A184" s="235" t="str">
        <f>'AAL mundo '!A211</f>
        <v>Europe and Central Asia</v>
      </c>
      <c r="B184" s="236" t="str">
        <f>'AAL mundo '!B211</f>
        <v>ESP</v>
      </c>
      <c r="C184" s="236" t="str">
        <f>'AAL mundo '!C211</f>
        <v>Spain</v>
      </c>
      <c r="D184" s="236" t="str">
        <f>'AAL mundo '!D211</f>
        <v/>
      </c>
      <c r="E184" s="237" t="str">
        <f>'AAL mundo '!E211</f>
        <v>High income: OECD</v>
      </c>
      <c r="F184" s="238">
        <f>'AAL mundo '!F211</f>
        <v>6233960</v>
      </c>
      <c r="G184" s="223">
        <f>VLOOKUP($B184,[14]Earthquake!$B$7:$T$222,G$1,FALSE)</f>
        <v>143.29</v>
      </c>
      <c r="H184" s="224">
        <f>VLOOKUP($B184,[14]Earthquake!$B$7:$T$222,H$1,FALSE)</f>
        <v>0</v>
      </c>
      <c r="I184" s="227">
        <f>VLOOKUP($B184,[14]Earthquake!$B$7:$T$222,I$1,FALSE)</f>
        <v>342.6</v>
      </c>
      <c r="J184" s="228">
        <f>VLOOKUP($B184,[14]Earthquake!$B$7:$T$222,J$1,FALSE)</f>
        <v>0.01</v>
      </c>
      <c r="K184" s="224">
        <f>VLOOKUP($B184,[14]Earthquake!$B$7:$T$222,K$1,FALSE)</f>
        <v>681.14</v>
      </c>
      <c r="L184" s="224">
        <f>VLOOKUP($B184,[14]Earthquake!$B$7:$T$222,L$1,FALSE)</f>
        <v>0.01</v>
      </c>
      <c r="M184" s="227">
        <f>VLOOKUP($B184,[14]Earthquake!$B$7:$T$222,M$1,FALSE)</f>
        <v>1670.61</v>
      </c>
      <c r="N184" s="228">
        <f>VLOOKUP($B184,[14]Earthquake!$B$7:$T$222,N$1,FALSE)</f>
        <v>0.03</v>
      </c>
      <c r="O184" s="224">
        <f>VLOOKUP($B184,[14]Earthquake!$B$7:$T$222,O$1,FALSE)</f>
        <v>3082.76</v>
      </c>
      <c r="P184" s="224">
        <f>VLOOKUP($B184,[14]Earthquake!$B$7:$T$222,P$1,FALSE)</f>
        <v>0.05</v>
      </c>
      <c r="Q184" s="227">
        <f>VLOOKUP($B184,[14]Earthquake!$B$7:$T$222,Q$1,FALSE)</f>
        <v>5298.67</v>
      </c>
      <c r="R184" s="228">
        <f>VLOOKUP($B184,[14]Earthquake!$B$7:$T$222,R$1,FALSE)</f>
        <v>0.08</v>
      </c>
      <c r="S184" s="224">
        <f>VLOOKUP($B184,[14]Earthquake!$B$7:$T$222,S$1,FALSE)</f>
        <v>7045.89</v>
      </c>
      <c r="T184" s="229">
        <f>VLOOKUP($B184,[14]Earthquake!$B$7:$T$222,T$1,FALSE)</f>
        <v>0.11</v>
      </c>
      <c r="U184" s="223" t="str">
        <f>VLOOKUP($B184,[14]Wind!$B$7:$T$222,G$1,FALSE)</f>
        <v>---</v>
      </c>
      <c r="V184" s="224" t="str">
        <f>VLOOKUP($B184,[14]Wind!$B$7:$T$222,H$1,FALSE)</f>
        <v>---</v>
      </c>
      <c r="W184" s="227" t="str">
        <f>VLOOKUP($B184,[14]Wind!$B$7:$T$222,I$1,FALSE)</f>
        <v>---</v>
      </c>
      <c r="X184" s="228" t="str">
        <f>VLOOKUP($B184,[14]Wind!$B$7:$T$222,J$1,FALSE)</f>
        <v>---</v>
      </c>
      <c r="Y184" s="224" t="str">
        <f>VLOOKUP($B184,[14]Wind!$B$7:$T$222,K$1,FALSE)</f>
        <v>---</v>
      </c>
      <c r="Z184" s="224" t="str">
        <f>VLOOKUP($B184,[14]Wind!$B$7:$T$222,L$1,FALSE)</f>
        <v>---</v>
      </c>
      <c r="AA184" s="227" t="str">
        <f>VLOOKUP($B184,[14]Wind!$B$7:$T$222,M$1,FALSE)</f>
        <v>---</v>
      </c>
      <c r="AB184" s="228" t="str">
        <f>VLOOKUP($B184,[14]Wind!$B$7:$T$222,N$1,FALSE)</f>
        <v>---</v>
      </c>
      <c r="AC184" s="224" t="str">
        <f>VLOOKUP($B184,[14]Wind!$B$7:$T$222,O$1,FALSE)</f>
        <v>---</v>
      </c>
      <c r="AD184" s="224" t="str">
        <f>VLOOKUP($B184,[14]Wind!$B$7:$T$222,P$1,FALSE)</f>
        <v>---</v>
      </c>
      <c r="AE184" s="227" t="str">
        <f>VLOOKUP($B184,[14]Wind!$B$7:$T$222,Q$1,FALSE)</f>
        <v>---</v>
      </c>
      <c r="AF184" s="228" t="str">
        <f>VLOOKUP($B184,[14]Wind!$B$7:$T$222,R$1,FALSE)</f>
        <v>---</v>
      </c>
      <c r="AG184" s="224" t="str">
        <f>VLOOKUP($B184,[14]Wind!$B$7:$T$222,S$1,FALSE)</f>
        <v>---</v>
      </c>
      <c r="AH184" s="229" t="str">
        <f>VLOOKUP($B184,[14]Wind!$B$7:$T$222,T$1,FALSE)</f>
        <v>---</v>
      </c>
      <c r="AI184" s="223" t="str">
        <f>VLOOKUP($B184,'[14]Storm Surge'!$B$7:$T$222,G$1,FALSE)</f>
        <v>---</v>
      </c>
      <c r="AJ184" s="224" t="str">
        <f>VLOOKUP($B184,'[14]Storm Surge'!$B$7:$T$222,H$1,FALSE)</f>
        <v>---</v>
      </c>
      <c r="AK184" s="227" t="str">
        <f>VLOOKUP($B184,'[14]Storm Surge'!$B$7:$T$222,I$1,FALSE)</f>
        <v>---</v>
      </c>
      <c r="AL184" s="228" t="str">
        <f>VLOOKUP($B184,'[14]Storm Surge'!$B$7:$T$222,J$1,FALSE)</f>
        <v>---</v>
      </c>
      <c r="AM184" s="224" t="str">
        <f>VLOOKUP($B184,'[14]Storm Surge'!$B$7:$T$222,K$1,FALSE)</f>
        <v>---</v>
      </c>
      <c r="AN184" s="224" t="str">
        <f>VLOOKUP($B184,'[14]Storm Surge'!$B$7:$T$222,L$1,FALSE)</f>
        <v>---</v>
      </c>
      <c r="AO184" s="227" t="str">
        <f>VLOOKUP($B184,'[14]Storm Surge'!$B$7:$T$222,M$1,FALSE)</f>
        <v>---</v>
      </c>
      <c r="AP184" s="228" t="str">
        <f>VLOOKUP($B184,'[14]Storm Surge'!$B$7:$T$222,N$1,FALSE)</f>
        <v>---</v>
      </c>
      <c r="AQ184" s="224" t="str">
        <f>VLOOKUP($B184,'[14]Storm Surge'!$B$7:$T$222,O$1,FALSE)</f>
        <v>---</v>
      </c>
      <c r="AR184" s="224" t="str">
        <f>VLOOKUP($B184,'[14]Storm Surge'!$B$7:$T$222,P$1,FALSE)</f>
        <v>---</v>
      </c>
      <c r="AS184" s="227" t="str">
        <f>VLOOKUP($B184,'[14]Storm Surge'!$B$7:$T$222,Q$1,FALSE)</f>
        <v>---</v>
      </c>
      <c r="AT184" s="228" t="str">
        <f>VLOOKUP($B184,'[14]Storm Surge'!$B$7:$T$222,R$1,FALSE)</f>
        <v>---</v>
      </c>
      <c r="AU184" s="224" t="str">
        <f>VLOOKUP($B184,'[14]Storm Surge'!$B$7:$T$222,S$1,FALSE)</f>
        <v>---</v>
      </c>
      <c r="AV184" s="229" t="str">
        <f>VLOOKUP($B184,'[14]Storm Surge'!$B$7:$T$222,T$1,FALSE)</f>
        <v>---</v>
      </c>
      <c r="AW184" s="223" t="str">
        <f>VLOOKUP($B184,[14]Tsunami!$B$7:$T$222,G$1,FALSE)</f>
        <v>---</v>
      </c>
      <c r="AX184" s="224" t="str">
        <f>VLOOKUP($B184,[14]Tsunami!$B$7:$T$222,H$1,FALSE)</f>
        <v>---</v>
      </c>
      <c r="AY184" s="227" t="str">
        <f>VLOOKUP($B184,[14]Tsunami!$B$7:$T$222,I$1,FALSE)</f>
        <v>---</v>
      </c>
      <c r="AZ184" s="228" t="str">
        <f>VLOOKUP($B184,[14]Tsunami!$B$7:$T$222,J$1,FALSE)</f>
        <v>---</v>
      </c>
      <c r="BA184" s="224" t="str">
        <f>VLOOKUP($B184,[14]Tsunami!$B$7:$T$222,K$1,FALSE)</f>
        <v>---</v>
      </c>
      <c r="BB184" s="224" t="str">
        <f>VLOOKUP($B184,[14]Tsunami!$B$7:$T$222,L$1,FALSE)</f>
        <v>---</v>
      </c>
      <c r="BC184" s="227" t="str">
        <f>VLOOKUP($B184,[14]Tsunami!$B$7:$T$222,M$1,FALSE)</f>
        <v>---</v>
      </c>
      <c r="BD184" s="228" t="str">
        <f>VLOOKUP($B184,[14]Tsunami!$B$7:$T$222,N$1,FALSE)</f>
        <v>---</v>
      </c>
      <c r="BE184" s="224" t="str">
        <f>VLOOKUP($B184,[14]Tsunami!$B$7:$T$222,O$1,FALSE)</f>
        <v>---</v>
      </c>
      <c r="BF184" s="224" t="str">
        <f>VLOOKUP($B184,[14]Tsunami!$B$7:$T$222,P$1,FALSE)</f>
        <v>---</v>
      </c>
      <c r="BG184" s="227" t="str">
        <f>VLOOKUP($B184,[14]Tsunami!$B$7:$T$222,Q$1,FALSE)</f>
        <v>---</v>
      </c>
      <c r="BH184" s="228" t="str">
        <f>VLOOKUP($B184,[14]Tsunami!$B$7:$T$222,R$1,FALSE)</f>
        <v>---</v>
      </c>
      <c r="BI184" s="224" t="str">
        <f>VLOOKUP($B184,[14]Tsunami!$B$7:$T$222,S$1,FALSE)</f>
        <v>---</v>
      </c>
      <c r="BJ184" s="229" t="str">
        <f>VLOOKUP($B184,[14]Tsunami!$B$7:$T$222,T$1,FALSE)</f>
        <v>---</v>
      </c>
      <c r="BK184" s="230">
        <f>IFERROR(VLOOKUP($B184,[14]Flood!$B$7:$T$169,G$1,FALSE),"")</f>
        <v>2719.3971010638293</v>
      </c>
      <c r="BL184" s="231">
        <f>IFERROR(VLOOKUP($B184,[14]Flood!$B$7:$T$169,H$1,FALSE),"")</f>
        <v>4.3622305902890443E-2</v>
      </c>
      <c r="BM184" s="232">
        <f>IFERROR(VLOOKUP($B184,[14]Flood!$B$7:$T$169,I$1,FALSE),"")</f>
        <v>9813.189229249012</v>
      </c>
      <c r="BN184" s="233">
        <f>IFERROR(VLOOKUP($B184,[14]Flood!$B$7:$T$169,J$1,FALSE),"")</f>
        <v>0.15741501756907347</v>
      </c>
      <c r="BO184" s="231">
        <f>IFERROR(VLOOKUP($B184,[14]Flood!$B$7:$T$169,K$1,FALSE),"")</f>
        <v>17318.522045073125</v>
      </c>
      <c r="BP184" s="231">
        <f>IFERROR(VLOOKUP($B184,[14]Flood!$B$7:$T$169,L$1,FALSE),"")</f>
        <v>0.27780932256660495</v>
      </c>
      <c r="BQ184" s="232">
        <f>IFERROR(VLOOKUP($B184,[14]Flood!$B$7:$T$169,M$1,FALSE),"")</f>
        <v>29777.620479089466</v>
      </c>
      <c r="BR184" s="233">
        <f>IFERROR(VLOOKUP($B184,[14]Flood!$B$7:$T$169,N$1,FALSE),"")</f>
        <v>0.47766781434416433</v>
      </c>
      <c r="BS184" s="231">
        <f>IFERROR(VLOOKUP($B184,[14]Flood!$B$7:$T$169,O$1,FALSE),"")</f>
        <v>45659.070407149949</v>
      </c>
      <c r="BT184" s="231">
        <f>IFERROR(VLOOKUP($B184,[14]Flood!$B$7:$T$169,P$1,FALSE),"")</f>
        <v>0.73242482157649313</v>
      </c>
      <c r="BU184" s="232">
        <f>IFERROR(VLOOKUP($B184,[14]Flood!$B$7:$T$169,Q$1,FALSE),"")</f>
        <v>58308.400132978721</v>
      </c>
      <c r="BV184" s="233">
        <f>IFERROR(VLOOKUP($B184,[14]Flood!$B$7:$T$169,R$1,FALSE),"")</f>
        <v>0.93533484547508683</v>
      </c>
      <c r="BW184" s="231">
        <f>IFERROR(VLOOKUP($B184,[14]Flood!$B$7:$T$169,S$1,FALSE),"")</f>
        <v>64493.589356587559</v>
      </c>
      <c r="BX184" s="234">
        <f>IFERROR(VLOOKUP($B184,[14]Flood!$B$7:$T$169,T$1,FALSE),"")</f>
        <v>1.0345525052548872</v>
      </c>
    </row>
    <row r="185" spans="1:76" s="119" customFormat="1" ht="14">
      <c r="A185" s="235" t="str">
        <f>'AAL mundo '!A212</f>
        <v>South Asia</v>
      </c>
      <c r="B185" s="236" t="str">
        <f>'AAL mundo '!B212</f>
        <v>LKA</v>
      </c>
      <c r="C185" s="236" t="str">
        <f>'AAL mundo '!C212</f>
        <v>Sri Lanka</v>
      </c>
      <c r="D185" s="236" t="str">
        <f>'AAL mundo '!D212</f>
        <v/>
      </c>
      <c r="E185" s="237" t="str">
        <f>'AAL mundo '!E212</f>
        <v>Lower middle income</v>
      </c>
      <c r="F185" s="238">
        <f>'AAL mundo '!F212</f>
        <v>208274</v>
      </c>
      <c r="G185" s="223" t="str">
        <f>VLOOKUP($B185,[14]Earthquake!$B$7:$T$222,G$1,FALSE)</f>
        <v>---</v>
      </c>
      <c r="H185" s="224" t="str">
        <f>VLOOKUP($B185,[14]Earthquake!$B$7:$T$222,H$1,FALSE)</f>
        <v>---</v>
      </c>
      <c r="I185" s="227" t="str">
        <f>VLOOKUP($B185,[14]Earthquake!$B$7:$T$222,I$1,FALSE)</f>
        <v>---</v>
      </c>
      <c r="J185" s="228" t="str">
        <f>VLOOKUP($B185,[14]Earthquake!$B$7:$T$222,J$1,FALSE)</f>
        <v>---</v>
      </c>
      <c r="K185" s="224" t="str">
        <f>VLOOKUP($B185,[14]Earthquake!$B$7:$T$222,K$1,FALSE)</f>
        <v>---</v>
      </c>
      <c r="L185" s="224" t="str">
        <f>VLOOKUP($B185,[14]Earthquake!$B$7:$T$222,L$1,FALSE)</f>
        <v>---</v>
      </c>
      <c r="M185" s="227" t="str">
        <f>VLOOKUP($B185,[14]Earthquake!$B$7:$T$222,M$1,FALSE)</f>
        <v>---</v>
      </c>
      <c r="N185" s="228" t="str">
        <f>VLOOKUP($B185,[14]Earthquake!$B$7:$T$222,N$1,FALSE)</f>
        <v>---</v>
      </c>
      <c r="O185" s="224" t="str">
        <f>VLOOKUP($B185,[14]Earthquake!$B$7:$T$222,O$1,FALSE)</f>
        <v>---</v>
      </c>
      <c r="P185" s="224" t="str">
        <f>VLOOKUP($B185,[14]Earthquake!$B$7:$T$222,P$1,FALSE)</f>
        <v>---</v>
      </c>
      <c r="Q185" s="227" t="str">
        <f>VLOOKUP($B185,[14]Earthquake!$B$7:$T$222,Q$1,FALSE)</f>
        <v>---</v>
      </c>
      <c r="R185" s="228" t="str">
        <f>VLOOKUP($B185,[14]Earthquake!$B$7:$T$222,R$1,FALSE)</f>
        <v>---</v>
      </c>
      <c r="S185" s="224" t="str">
        <f>VLOOKUP($B185,[14]Earthquake!$B$7:$T$222,S$1,FALSE)</f>
        <v>---</v>
      </c>
      <c r="T185" s="229" t="str">
        <f>VLOOKUP($B185,[14]Earthquake!$B$7:$T$222,T$1,FALSE)</f>
        <v>---</v>
      </c>
      <c r="U185" s="223">
        <f>VLOOKUP($B185,[14]Wind!$B$7:$T$222,G$1,FALSE)</f>
        <v>1.79</v>
      </c>
      <c r="V185" s="224">
        <f>VLOOKUP($B185,[14]Wind!$B$7:$T$222,H$1,FALSE)</f>
        <v>0</v>
      </c>
      <c r="W185" s="227">
        <f>VLOOKUP($B185,[14]Wind!$B$7:$T$222,I$1,FALSE)</f>
        <v>37.1</v>
      </c>
      <c r="X185" s="228">
        <f>VLOOKUP($B185,[14]Wind!$B$7:$T$222,J$1,FALSE)</f>
        <v>0.02</v>
      </c>
      <c r="Y185" s="224">
        <f>VLOOKUP($B185,[14]Wind!$B$7:$T$222,K$1,FALSE)</f>
        <v>45.35</v>
      </c>
      <c r="Z185" s="224">
        <f>VLOOKUP($B185,[14]Wind!$B$7:$T$222,L$1,FALSE)</f>
        <v>0.02</v>
      </c>
      <c r="AA185" s="227">
        <f>VLOOKUP($B185,[14]Wind!$B$7:$T$222,M$1,FALSE)</f>
        <v>52.28</v>
      </c>
      <c r="AB185" s="228">
        <f>VLOOKUP($B185,[14]Wind!$B$7:$T$222,N$1,FALSE)</f>
        <v>0.03</v>
      </c>
      <c r="AC185" s="224">
        <f>VLOOKUP($B185,[14]Wind!$B$7:$T$222,O$1,FALSE)</f>
        <v>59.81</v>
      </c>
      <c r="AD185" s="224">
        <f>VLOOKUP($B185,[14]Wind!$B$7:$T$222,P$1,FALSE)</f>
        <v>0.03</v>
      </c>
      <c r="AE185" s="227">
        <f>VLOOKUP($B185,[14]Wind!$B$7:$T$222,Q$1,FALSE)</f>
        <v>64.52</v>
      </c>
      <c r="AF185" s="228">
        <f>VLOOKUP($B185,[14]Wind!$B$7:$T$222,R$1,FALSE)</f>
        <v>0.03</v>
      </c>
      <c r="AG185" s="224">
        <f>VLOOKUP($B185,[14]Wind!$B$7:$T$222,S$1,FALSE)</f>
        <v>65.62</v>
      </c>
      <c r="AH185" s="229">
        <f>VLOOKUP($B185,[14]Wind!$B$7:$T$222,T$1,FALSE)</f>
        <v>0.03</v>
      </c>
      <c r="AI185" s="223">
        <f>VLOOKUP($B185,'[14]Storm Surge'!$B$7:$T$222,G$1,FALSE)</f>
        <v>22.65</v>
      </c>
      <c r="AJ185" s="224">
        <f>VLOOKUP($B185,'[14]Storm Surge'!$B$7:$T$222,H$1,FALSE)</f>
        <v>0.01</v>
      </c>
      <c r="AK185" s="227">
        <f>VLOOKUP($B185,'[14]Storm Surge'!$B$7:$T$222,I$1,FALSE)</f>
        <v>385</v>
      </c>
      <c r="AL185" s="228">
        <f>VLOOKUP($B185,'[14]Storm Surge'!$B$7:$T$222,J$1,FALSE)</f>
        <v>0.18</v>
      </c>
      <c r="AM185" s="224">
        <f>VLOOKUP($B185,'[14]Storm Surge'!$B$7:$T$222,K$1,FALSE)</f>
        <v>385</v>
      </c>
      <c r="AN185" s="224">
        <f>VLOOKUP($B185,'[14]Storm Surge'!$B$7:$T$222,L$1,FALSE)</f>
        <v>0.18</v>
      </c>
      <c r="AO185" s="227">
        <f>VLOOKUP($B185,'[14]Storm Surge'!$B$7:$T$222,M$1,FALSE)</f>
        <v>385.01</v>
      </c>
      <c r="AP185" s="228">
        <f>VLOOKUP($B185,'[14]Storm Surge'!$B$7:$T$222,N$1,FALSE)</f>
        <v>0.18</v>
      </c>
      <c r="AQ185" s="224">
        <f>VLOOKUP($B185,'[14]Storm Surge'!$B$7:$T$222,O$1,FALSE)</f>
        <v>385.01</v>
      </c>
      <c r="AR185" s="224">
        <f>VLOOKUP($B185,'[14]Storm Surge'!$B$7:$T$222,P$1,FALSE)</f>
        <v>0.18</v>
      </c>
      <c r="AS185" s="227">
        <f>VLOOKUP($B185,'[14]Storm Surge'!$B$7:$T$222,Q$1,FALSE)</f>
        <v>385.02</v>
      </c>
      <c r="AT185" s="228">
        <f>VLOOKUP($B185,'[14]Storm Surge'!$B$7:$T$222,R$1,FALSE)</f>
        <v>0.18</v>
      </c>
      <c r="AU185" s="224">
        <f>VLOOKUP($B185,'[14]Storm Surge'!$B$7:$T$222,S$1,FALSE)</f>
        <v>385.04</v>
      </c>
      <c r="AV185" s="229">
        <f>VLOOKUP($B185,'[14]Storm Surge'!$B$7:$T$222,T$1,FALSE)</f>
        <v>0.18</v>
      </c>
      <c r="AW185" s="223" t="str">
        <f>VLOOKUP($B185,[14]Tsunami!$B$7:$T$222,G$1,FALSE)</f>
        <v>---</v>
      </c>
      <c r="AX185" s="224" t="str">
        <f>VLOOKUP($B185,[14]Tsunami!$B$7:$T$222,H$1,FALSE)</f>
        <v>---</v>
      </c>
      <c r="AY185" s="227" t="str">
        <f>VLOOKUP($B185,[14]Tsunami!$B$7:$T$222,I$1,FALSE)</f>
        <v>---</v>
      </c>
      <c r="AZ185" s="228" t="str">
        <f>VLOOKUP($B185,[14]Tsunami!$B$7:$T$222,J$1,FALSE)</f>
        <v>---</v>
      </c>
      <c r="BA185" s="224" t="str">
        <f>VLOOKUP($B185,[14]Tsunami!$B$7:$T$222,K$1,FALSE)</f>
        <v>---</v>
      </c>
      <c r="BB185" s="224" t="str">
        <f>VLOOKUP($B185,[14]Tsunami!$B$7:$T$222,L$1,FALSE)</f>
        <v>---</v>
      </c>
      <c r="BC185" s="227" t="str">
        <f>VLOOKUP($B185,[14]Tsunami!$B$7:$T$222,M$1,FALSE)</f>
        <v>---</v>
      </c>
      <c r="BD185" s="228" t="str">
        <f>VLOOKUP($B185,[14]Tsunami!$B$7:$T$222,N$1,FALSE)</f>
        <v>---</v>
      </c>
      <c r="BE185" s="224" t="str">
        <f>VLOOKUP($B185,[14]Tsunami!$B$7:$T$222,O$1,FALSE)</f>
        <v>---</v>
      </c>
      <c r="BF185" s="224" t="str">
        <f>VLOOKUP($B185,[14]Tsunami!$B$7:$T$222,P$1,FALSE)</f>
        <v>---</v>
      </c>
      <c r="BG185" s="227" t="str">
        <f>VLOOKUP($B185,[14]Tsunami!$B$7:$T$222,Q$1,FALSE)</f>
        <v>---</v>
      </c>
      <c r="BH185" s="228" t="str">
        <f>VLOOKUP($B185,[14]Tsunami!$B$7:$T$222,R$1,FALSE)</f>
        <v>---</v>
      </c>
      <c r="BI185" s="224" t="str">
        <f>VLOOKUP($B185,[14]Tsunami!$B$7:$T$222,S$1,FALSE)</f>
        <v>---</v>
      </c>
      <c r="BJ185" s="229" t="str">
        <f>VLOOKUP($B185,[14]Tsunami!$B$7:$T$222,T$1,FALSE)</f>
        <v>---</v>
      </c>
      <c r="BK185" s="230">
        <f>IFERROR(VLOOKUP($B185,[14]Flood!$B$7:$T$169,G$1,FALSE),"")</f>
        <v>635.01509422980428</v>
      </c>
      <c r="BL185" s="231">
        <f>IFERROR(VLOOKUP($B185,[14]Flood!$B$7:$T$169,H$1,FALSE),"")</f>
        <v>0.30489407906402349</v>
      </c>
      <c r="BM185" s="232">
        <f>IFERROR(VLOOKUP($B185,[14]Flood!$B$7:$T$169,I$1,FALSE),"")</f>
        <v>1195.3544121416526</v>
      </c>
      <c r="BN185" s="233">
        <f>IFERROR(VLOOKUP($B185,[14]Flood!$B$7:$T$169,J$1,FALSE),"")</f>
        <v>0.57393357410989976</v>
      </c>
      <c r="BO185" s="231">
        <f>IFERROR(VLOOKUP($B185,[14]Flood!$B$7:$T$169,K$1,FALSE),"")</f>
        <v>2050.5230382447053</v>
      </c>
      <c r="BP185" s="231">
        <f>IFERROR(VLOOKUP($B185,[14]Flood!$B$7:$T$169,L$1,FALSE),"")</f>
        <v>0.98453145291524879</v>
      </c>
      <c r="BQ185" s="232">
        <f>IFERROR(VLOOKUP($B185,[14]Flood!$B$7:$T$169,M$1,FALSE),"")</f>
        <v>2734.1052530371712</v>
      </c>
      <c r="BR185" s="233">
        <f>IFERROR(VLOOKUP($B185,[14]Flood!$B$7:$T$169,N$1,FALSE),"")</f>
        <v>1.3127443910604162</v>
      </c>
      <c r="BS185" s="231">
        <f>IFERROR(VLOOKUP($B185,[14]Flood!$B$7:$T$169,O$1,FALSE),"")</f>
        <v>4016.8129597264438</v>
      </c>
      <c r="BT185" s="231">
        <f>IFERROR(VLOOKUP($B185,[14]Flood!$B$7:$T$169,P$1,FALSE),"")</f>
        <v>1.9286194914998722</v>
      </c>
      <c r="BU185" s="232">
        <f>IFERROR(VLOOKUP($B185,[14]Flood!$B$7:$T$169,Q$1,FALSE),"")</f>
        <v>5045.7964673231872</v>
      </c>
      <c r="BV185" s="233">
        <f>IFERROR(VLOOKUP($B185,[14]Flood!$B$7:$T$169,R$1,FALSE),"")</f>
        <v>2.4226722813808674</v>
      </c>
      <c r="BW185" s="231">
        <f>IFERROR(VLOOKUP($B185,[14]Flood!$B$7:$T$169,S$1,FALSE),"")</f>
        <v>5307.1996248880932</v>
      </c>
      <c r="BX185" s="234">
        <f>IFERROR(VLOOKUP($B185,[14]Flood!$B$7:$T$169,T$1,FALSE),"")</f>
        <v>2.5481815420494605</v>
      </c>
    </row>
    <row r="186" spans="1:76" s="119" customFormat="1" ht="14">
      <c r="A186" s="235" t="str">
        <f>'AAL mundo '!A213</f>
        <v>Middle East and North Africa</v>
      </c>
      <c r="B186" s="236" t="str">
        <f>'AAL mundo '!B213</f>
        <v>PSE</v>
      </c>
      <c r="C186" s="236" t="str">
        <f>'AAL mundo '!C213</f>
        <v>State of Palestine</v>
      </c>
      <c r="D186" s="236" t="str">
        <f>'AAL mundo '!D213</f>
        <v/>
      </c>
      <c r="E186" s="237" t="str">
        <f>'AAL mundo '!E213</f>
        <v>N.D</v>
      </c>
      <c r="F186" s="238">
        <f>'AAL mundo '!F213</f>
        <v>69454.3</v>
      </c>
      <c r="G186" s="223">
        <f>VLOOKUP($B186,[14]Earthquake!$B$7:$T$222,G$1,FALSE)</f>
        <v>48.71</v>
      </c>
      <c r="H186" s="224">
        <f>VLOOKUP($B186,[14]Earthquake!$B$7:$T$222,H$1,FALSE)</f>
        <v>7.0000000000000007E-2</v>
      </c>
      <c r="I186" s="227">
        <f>VLOOKUP($B186,[14]Earthquake!$B$7:$T$222,I$1,FALSE)</f>
        <v>114.78</v>
      </c>
      <c r="J186" s="228">
        <f>VLOOKUP($B186,[14]Earthquake!$B$7:$T$222,J$1,FALSE)</f>
        <v>0.17</v>
      </c>
      <c r="K186" s="224">
        <f>VLOOKUP($B186,[14]Earthquake!$B$7:$T$222,K$1,FALSE)</f>
        <v>264.89999999999998</v>
      </c>
      <c r="L186" s="224">
        <f>VLOOKUP($B186,[14]Earthquake!$B$7:$T$222,L$1,FALSE)</f>
        <v>0.38</v>
      </c>
      <c r="M186" s="227">
        <f>VLOOKUP($B186,[14]Earthquake!$B$7:$T$222,M$1,FALSE)</f>
        <v>817.81</v>
      </c>
      <c r="N186" s="228">
        <f>VLOOKUP($B186,[14]Earthquake!$B$7:$T$222,N$1,FALSE)</f>
        <v>1.18</v>
      </c>
      <c r="O186" s="224">
        <f>VLOOKUP($B186,[14]Earthquake!$B$7:$T$222,O$1,FALSE)</f>
        <v>1673.84</v>
      </c>
      <c r="P186" s="224">
        <f>VLOOKUP($B186,[14]Earthquake!$B$7:$T$222,P$1,FALSE)</f>
        <v>2.41</v>
      </c>
      <c r="Q186" s="227">
        <f>VLOOKUP($B186,[14]Earthquake!$B$7:$T$222,Q$1,FALSE)</f>
        <v>3058.11</v>
      </c>
      <c r="R186" s="228">
        <f>VLOOKUP($B186,[14]Earthquake!$B$7:$T$222,R$1,FALSE)</f>
        <v>4.4000000000000004</v>
      </c>
      <c r="S186" s="224">
        <f>VLOOKUP($B186,[14]Earthquake!$B$7:$T$222,S$1,FALSE)</f>
        <v>4179.21</v>
      </c>
      <c r="T186" s="229">
        <f>VLOOKUP($B186,[14]Earthquake!$B$7:$T$222,T$1,FALSE)</f>
        <v>6.02</v>
      </c>
      <c r="U186" s="223" t="str">
        <f>VLOOKUP($B186,[14]Wind!$B$7:$T$222,G$1,FALSE)</f>
        <v>---</v>
      </c>
      <c r="V186" s="224" t="str">
        <f>VLOOKUP($B186,[14]Wind!$B$7:$T$222,H$1,FALSE)</f>
        <v>---</v>
      </c>
      <c r="W186" s="227" t="str">
        <f>VLOOKUP($B186,[14]Wind!$B$7:$T$222,I$1,FALSE)</f>
        <v>---</v>
      </c>
      <c r="X186" s="228" t="str">
        <f>VLOOKUP($B186,[14]Wind!$B$7:$T$222,J$1,FALSE)</f>
        <v>---</v>
      </c>
      <c r="Y186" s="224" t="str">
        <f>VLOOKUP($B186,[14]Wind!$B$7:$T$222,K$1,FALSE)</f>
        <v>---</v>
      </c>
      <c r="Z186" s="224" t="str">
        <f>VLOOKUP($B186,[14]Wind!$B$7:$T$222,L$1,FALSE)</f>
        <v>---</v>
      </c>
      <c r="AA186" s="227" t="str">
        <f>VLOOKUP($B186,[14]Wind!$B$7:$T$222,M$1,FALSE)</f>
        <v>---</v>
      </c>
      <c r="AB186" s="228" t="str">
        <f>VLOOKUP($B186,[14]Wind!$B$7:$T$222,N$1,FALSE)</f>
        <v>---</v>
      </c>
      <c r="AC186" s="224" t="str">
        <f>VLOOKUP($B186,[14]Wind!$B$7:$T$222,O$1,FALSE)</f>
        <v>---</v>
      </c>
      <c r="AD186" s="224" t="str">
        <f>VLOOKUP($B186,[14]Wind!$B$7:$T$222,P$1,FALSE)</f>
        <v>---</v>
      </c>
      <c r="AE186" s="227" t="str">
        <f>VLOOKUP($B186,[14]Wind!$B$7:$T$222,Q$1,FALSE)</f>
        <v>---</v>
      </c>
      <c r="AF186" s="228" t="str">
        <f>VLOOKUP($B186,[14]Wind!$B$7:$T$222,R$1,FALSE)</f>
        <v>---</v>
      </c>
      <c r="AG186" s="224" t="str">
        <f>VLOOKUP($B186,[14]Wind!$B$7:$T$222,S$1,FALSE)</f>
        <v>---</v>
      </c>
      <c r="AH186" s="229" t="str">
        <f>VLOOKUP($B186,[14]Wind!$B$7:$T$222,T$1,FALSE)</f>
        <v>---</v>
      </c>
      <c r="AI186" s="223" t="str">
        <f>VLOOKUP($B186,'[14]Storm Surge'!$B$7:$T$222,G$1,FALSE)</f>
        <v>---</v>
      </c>
      <c r="AJ186" s="224" t="str">
        <f>VLOOKUP($B186,'[14]Storm Surge'!$B$7:$T$222,H$1,FALSE)</f>
        <v>---</v>
      </c>
      <c r="AK186" s="227" t="str">
        <f>VLOOKUP($B186,'[14]Storm Surge'!$B$7:$T$222,I$1,FALSE)</f>
        <v>---</v>
      </c>
      <c r="AL186" s="228" t="str">
        <f>VLOOKUP($B186,'[14]Storm Surge'!$B$7:$T$222,J$1,FALSE)</f>
        <v>---</v>
      </c>
      <c r="AM186" s="224" t="str">
        <f>VLOOKUP($B186,'[14]Storm Surge'!$B$7:$T$222,K$1,FALSE)</f>
        <v>---</v>
      </c>
      <c r="AN186" s="224" t="str">
        <f>VLOOKUP($B186,'[14]Storm Surge'!$B$7:$T$222,L$1,FALSE)</f>
        <v>---</v>
      </c>
      <c r="AO186" s="227" t="str">
        <f>VLOOKUP($B186,'[14]Storm Surge'!$B$7:$T$222,M$1,FALSE)</f>
        <v>---</v>
      </c>
      <c r="AP186" s="228" t="str">
        <f>VLOOKUP($B186,'[14]Storm Surge'!$B$7:$T$222,N$1,FALSE)</f>
        <v>---</v>
      </c>
      <c r="AQ186" s="224" t="str">
        <f>VLOOKUP($B186,'[14]Storm Surge'!$B$7:$T$222,O$1,FALSE)</f>
        <v>---</v>
      </c>
      <c r="AR186" s="224" t="str">
        <f>VLOOKUP($B186,'[14]Storm Surge'!$B$7:$T$222,P$1,FALSE)</f>
        <v>---</v>
      </c>
      <c r="AS186" s="227" t="str">
        <f>VLOOKUP($B186,'[14]Storm Surge'!$B$7:$T$222,Q$1,FALSE)</f>
        <v>---</v>
      </c>
      <c r="AT186" s="228" t="str">
        <f>VLOOKUP($B186,'[14]Storm Surge'!$B$7:$T$222,R$1,FALSE)</f>
        <v>---</v>
      </c>
      <c r="AU186" s="224" t="str">
        <f>VLOOKUP($B186,'[14]Storm Surge'!$B$7:$T$222,S$1,FALSE)</f>
        <v>---</v>
      </c>
      <c r="AV186" s="229" t="str">
        <f>VLOOKUP($B186,'[14]Storm Surge'!$B$7:$T$222,T$1,FALSE)</f>
        <v>---</v>
      </c>
      <c r="AW186" s="223" t="str">
        <f>VLOOKUP($B186,[14]Tsunami!$B$7:$T$222,G$1,FALSE)</f>
        <v>---</v>
      </c>
      <c r="AX186" s="224" t="str">
        <f>VLOOKUP($B186,[14]Tsunami!$B$7:$T$222,H$1,FALSE)</f>
        <v>---</v>
      </c>
      <c r="AY186" s="227" t="str">
        <f>VLOOKUP($B186,[14]Tsunami!$B$7:$T$222,I$1,FALSE)</f>
        <v>---</v>
      </c>
      <c r="AZ186" s="228" t="str">
        <f>VLOOKUP($B186,[14]Tsunami!$B$7:$T$222,J$1,FALSE)</f>
        <v>---</v>
      </c>
      <c r="BA186" s="224" t="str">
        <f>VLOOKUP($B186,[14]Tsunami!$B$7:$T$222,K$1,FALSE)</f>
        <v>---</v>
      </c>
      <c r="BB186" s="224" t="str">
        <f>VLOOKUP($B186,[14]Tsunami!$B$7:$T$222,L$1,FALSE)</f>
        <v>---</v>
      </c>
      <c r="BC186" s="227" t="str">
        <f>VLOOKUP($B186,[14]Tsunami!$B$7:$T$222,M$1,FALSE)</f>
        <v>---</v>
      </c>
      <c r="BD186" s="228" t="str">
        <f>VLOOKUP($B186,[14]Tsunami!$B$7:$T$222,N$1,FALSE)</f>
        <v>---</v>
      </c>
      <c r="BE186" s="224" t="str">
        <f>VLOOKUP($B186,[14]Tsunami!$B$7:$T$222,O$1,FALSE)</f>
        <v>---</v>
      </c>
      <c r="BF186" s="224" t="str">
        <f>VLOOKUP($B186,[14]Tsunami!$B$7:$T$222,P$1,FALSE)</f>
        <v>---</v>
      </c>
      <c r="BG186" s="227" t="str">
        <f>VLOOKUP($B186,[14]Tsunami!$B$7:$T$222,Q$1,FALSE)</f>
        <v>---</v>
      </c>
      <c r="BH186" s="228" t="str">
        <f>VLOOKUP($B186,[14]Tsunami!$B$7:$T$222,R$1,FALSE)</f>
        <v>---</v>
      </c>
      <c r="BI186" s="224" t="str">
        <f>VLOOKUP($B186,[14]Tsunami!$B$7:$T$222,S$1,FALSE)</f>
        <v>---</v>
      </c>
      <c r="BJ186" s="229" t="str">
        <f>VLOOKUP($B186,[14]Tsunami!$B$7:$T$222,T$1,FALSE)</f>
        <v>---</v>
      </c>
      <c r="BK186" s="230">
        <f>IFERROR(VLOOKUP($B186,[14]Flood!$B$7:$T$169,G$1,FALSE),"")</f>
        <v>0.45088997507507511</v>
      </c>
      <c r="BL186" s="231">
        <f>IFERROR(VLOOKUP($B186,[14]Flood!$B$7:$T$169,H$1,FALSE),"")</f>
        <v>6.4918943114404017E-4</v>
      </c>
      <c r="BM186" s="232">
        <f>IFERROR(VLOOKUP($B186,[14]Flood!$B$7:$T$169,I$1,FALSE),"")</f>
        <v>1.2053994571813891</v>
      </c>
      <c r="BN186" s="233">
        <f>IFERROR(VLOOKUP($B186,[14]Flood!$B$7:$T$169,J$1,FALSE),"")</f>
        <v>1.7355289120779978E-3</v>
      </c>
      <c r="BO186" s="231">
        <f>IFERROR(VLOOKUP($B186,[14]Flood!$B$7:$T$169,K$1,FALSE),"")</f>
        <v>1.532243217736875</v>
      </c>
      <c r="BP186" s="231">
        <f>IFERROR(VLOOKUP($B186,[14]Flood!$B$7:$T$169,L$1,FALSE),"")</f>
        <v>2.2061171413963929E-3</v>
      </c>
      <c r="BQ186" s="232">
        <f>IFERROR(VLOOKUP($B186,[14]Flood!$B$7:$T$169,M$1,FALSE),"")</f>
        <v>6.9630812665958581</v>
      </c>
      <c r="BR186" s="233">
        <f>IFERROR(VLOOKUP($B186,[14]Flood!$B$7:$T$169,N$1,FALSE),"")</f>
        <v>1.0025414217112344E-2</v>
      </c>
      <c r="BS186" s="231">
        <f>IFERROR(VLOOKUP($B186,[14]Flood!$B$7:$T$169,O$1,FALSE),"")</f>
        <v>9.5131340497737558</v>
      </c>
      <c r="BT186" s="231">
        <f>IFERROR(VLOOKUP($B186,[14]Flood!$B$7:$T$169,P$1,FALSE),"")</f>
        <v>1.3696969157811332E-2</v>
      </c>
      <c r="BU186" s="232">
        <f>IFERROR(VLOOKUP($B186,[14]Flood!$B$7:$T$169,Q$1,FALSE),"")</f>
        <v>15.295407448151487</v>
      </c>
      <c r="BV186" s="233">
        <f>IFERROR(VLOOKUP($B186,[14]Flood!$B$7:$T$169,R$1,FALSE),"")</f>
        <v>2.2022261326010751E-2</v>
      </c>
      <c r="BW186" s="231">
        <f>IFERROR(VLOOKUP($B186,[14]Flood!$B$7:$T$169,S$1,FALSE),"")</f>
        <v>27.415138642205054</v>
      </c>
      <c r="BX186" s="234">
        <f>IFERROR(VLOOKUP($B186,[14]Flood!$B$7:$T$169,T$1,FALSE),"")</f>
        <v>3.9472197750470527E-2</v>
      </c>
    </row>
    <row r="187" spans="1:76" s="119" customFormat="1" ht="14">
      <c r="A187" s="235" t="str">
        <f>'AAL mundo '!A214</f>
        <v>Sub-Saharan Africa</v>
      </c>
      <c r="B187" s="236" t="str">
        <f>'AAL mundo '!B214</f>
        <v>SDN</v>
      </c>
      <c r="C187" s="236" t="str">
        <f>'AAL mundo '!C214</f>
        <v>Sudan</v>
      </c>
      <c r="D187" s="236" t="str">
        <f>'AAL mundo '!D214</f>
        <v/>
      </c>
      <c r="E187" s="237" t="str">
        <f>'AAL mundo '!E214</f>
        <v>Lower middle income</v>
      </c>
      <c r="F187" s="238">
        <f>'AAL mundo '!F214</f>
        <v>70368.800000000003</v>
      </c>
      <c r="G187" s="223">
        <f>VLOOKUP($B187,[14]Earthquake!$B$7:$T$222,G$1,FALSE)</f>
        <v>2.25</v>
      </c>
      <c r="H187" s="224">
        <f>VLOOKUP($B187,[14]Earthquake!$B$7:$T$222,H$1,FALSE)</f>
        <v>0</v>
      </c>
      <c r="I187" s="227">
        <f>VLOOKUP($B187,[14]Earthquake!$B$7:$T$222,I$1,FALSE)</f>
        <v>6.05</v>
      </c>
      <c r="J187" s="228">
        <f>VLOOKUP($B187,[14]Earthquake!$B$7:$T$222,J$1,FALSE)</f>
        <v>0.01</v>
      </c>
      <c r="K187" s="224">
        <f>VLOOKUP($B187,[14]Earthquake!$B$7:$T$222,K$1,FALSE)</f>
        <v>16.02</v>
      </c>
      <c r="L187" s="224">
        <f>VLOOKUP($B187,[14]Earthquake!$B$7:$T$222,L$1,FALSE)</f>
        <v>0.02</v>
      </c>
      <c r="M187" s="227">
        <f>VLOOKUP($B187,[14]Earthquake!$B$7:$T$222,M$1,FALSE)</f>
        <v>45.65</v>
      </c>
      <c r="N187" s="228">
        <f>VLOOKUP($B187,[14]Earthquake!$B$7:$T$222,N$1,FALSE)</f>
        <v>0.06</v>
      </c>
      <c r="O187" s="224">
        <f>VLOOKUP($B187,[14]Earthquake!$B$7:$T$222,O$1,FALSE)</f>
        <v>102.96</v>
      </c>
      <c r="P187" s="224">
        <f>VLOOKUP($B187,[14]Earthquake!$B$7:$T$222,P$1,FALSE)</f>
        <v>0.15</v>
      </c>
      <c r="Q187" s="227">
        <f>VLOOKUP($B187,[14]Earthquake!$B$7:$T$222,Q$1,FALSE)</f>
        <v>229.41</v>
      </c>
      <c r="R187" s="228">
        <f>VLOOKUP($B187,[14]Earthquake!$B$7:$T$222,R$1,FALSE)</f>
        <v>0.33</v>
      </c>
      <c r="S187" s="224">
        <f>VLOOKUP($B187,[14]Earthquake!$B$7:$T$222,S$1,FALSE)</f>
        <v>348.2</v>
      </c>
      <c r="T187" s="229">
        <f>VLOOKUP($B187,[14]Earthquake!$B$7:$T$222,T$1,FALSE)</f>
        <v>0.49</v>
      </c>
      <c r="U187" s="223" t="str">
        <f>VLOOKUP($B187,[14]Wind!$B$7:$T$222,G$1,FALSE)</f>
        <v>---</v>
      </c>
      <c r="V187" s="224" t="str">
        <f>VLOOKUP($B187,[14]Wind!$B$7:$T$222,H$1,FALSE)</f>
        <v>---</v>
      </c>
      <c r="W187" s="227" t="str">
        <f>VLOOKUP($B187,[14]Wind!$B$7:$T$222,I$1,FALSE)</f>
        <v>---</v>
      </c>
      <c r="X187" s="228" t="str">
        <f>VLOOKUP($B187,[14]Wind!$B$7:$T$222,J$1,FALSE)</f>
        <v>---</v>
      </c>
      <c r="Y187" s="224" t="str">
        <f>VLOOKUP($B187,[14]Wind!$B$7:$T$222,K$1,FALSE)</f>
        <v>---</v>
      </c>
      <c r="Z187" s="224" t="str">
        <f>VLOOKUP($B187,[14]Wind!$B$7:$T$222,L$1,FALSE)</f>
        <v>---</v>
      </c>
      <c r="AA187" s="227" t="str">
        <f>VLOOKUP($B187,[14]Wind!$B$7:$T$222,M$1,FALSE)</f>
        <v>---</v>
      </c>
      <c r="AB187" s="228" t="str">
        <f>VLOOKUP($B187,[14]Wind!$B$7:$T$222,N$1,FALSE)</f>
        <v>---</v>
      </c>
      <c r="AC187" s="224" t="str">
        <f>VLOOKUP($B187,[14]Wind!$B$7:$T$222,O$1,FALSE)</f>
        <v>---</v>
      </c>
      <c r="AD187" s="224" t="str">
        <f>VLOOKUP($B187,[14]Wind!$B$7:$T$222,P$1,FALSE)</f>
        <v>---</v>
      </c>
      <c r="AE187" s="227" t="str">
        <f>VLOOKUP($B187,[14]Wind!$B$7:$T$222,Q$1,FALSE)</f>
        <v>---</v>
      </c>
      <c r="AF187" s="228" t="str">
        <f>VLOOKUP($B187,[14]Wind!$B$7:$T$222,R$1,FALSE)</f>
        <v>---</v>
      </c>
      <c r="AG187" s="224" t="str">
        <f>VLOOKUP($B187,[14]Wind!$B$7:$T$222,S$1,FALSE)</f>
        <v>---</v>
      </c>
      <c r="AH187" s="229" t="str">
        <f>VLOOKUP($B187,[14]Wind!$B$7:$T$222,T$1,FALSE)</f>
        <v>---</v>
      </c>
      <c r="AI187" s="223" t="str">
        <f>VLOOKUP($B187,'[14]Storm Surge'!$B$7:$T$222,G$1,FALSE)</f>
        <v>---</v>
      </c>
      <c r="AJ187" s="224" t="str">
        <f>VLOOKUP($B187,'[14]Storm Surge'!$B$7:$T$222,H$1,FALSE)</f>
        <v>---</v>
      </c>
      <c r="AK187" s="227" t="str">
        <f>VLOOKUP($B187,'[14]Storm Surge'!$B$7:$T$222,I$1,FALSE)</f>
        <v>---</v>
      </c>
      <c r="AL187" s="228" t="str">
        <f>VLOOKUP($B187,'[14]Storm Surge'!$B$7:$T$222,J$1,FALSE)</f>
        <v>---</v>
      </c>
      <c r="AM187" s="224" t="str">
        <f>VLOOKUP($B187,'[14]Storm Surge'!$B$7:$T$222,K$1,FALSE)</f>
        <v>---</v>
      </c>
      <c r="AN187" s="224" t="str">
        <f>VLOOKUP($B187,'[14]Storm Surge'!$B$7:$T$222,L$1,FALSE)</f>
        <v>---</v>
      </c>
      <c r="AO187" s="227" t="str">
        <f>VLOOKUP($B187,'[14]Storm Surge'!$B$7:$T$222,M$1,FALSE)</f>
        <v>---</v>
      </c>
      <c r="AP187" s="228" t="str">
        <f>VLOOKUP($B187,'[14]Storm Surge'!$B$7:$T$222,N$1,FALSE)</f>
        <v>---</v>
      </c>
      <c r="AQ187" s="224" t="str">
        <f>VLOOKUP($B187,'[14]Storm Surge'!$B$7:$T$222,O$1,FALSE)</f>
        <v>---</v>
      </c>
      <c r="AR187" s="224" t="str">
        <f>VLOOKUP($B187,'[14]Storm Surge'!$B$7:$T$222,P$1,FALSE)</f>
        <v>---</v>
      </c>
      <c r="AS187" s="227" t="str">
        <f>VLOOKUP($B187,'[14]Storm Surge'!$B$7:$T$222,Q$1,FALSE)</f>
        <v>---</v>
      </c>
      <c r="AT187" s="228" t="str">
        <f>VLOOKUP($B187,'[14]Storm Surge'!$B$7:$T$222,R$1,FALSE)</f>
        <v>---</v>
      </c>
      <c r="AU187" s="224" t="str">
        <f>VLOOKUP($B187,'[14]Storm Surge'!$B$7:$T$222,S$1,FALSE)</f>
        <v>---</v>
      </c>
      <c r="AV187" s="229" t="str">
        <f>VLOOKUP($B187,'[14]Storm Surge'!$B$7:$T$222,T$1,FALSE)</f>
        <v>---</v>
      </c>
      <c r="AW187" s="223" t="str">
        <f>VLOOKUP($B187,[14]Tsunami!$B$7:$T$222,G$1,FALSE)</f>
        <v>---</v>
      </c>
      <c r="AX187" s="224" t="str">
        <f>VLOOKUP($B187,[14]Tsunami!$B$7:$T$222,H$1,FALSE)</f>
        <v>---</v>
      </c>
      <c r="AY187" s="227" t="str">
        <f>VLOOKUP($B187,[14]Tsunami!$B$7:$T$222,I$1,FALSE)</f>
        <v>---</v>
      </c>
      <c r="AZ187" s="228" t="str">
        <f>VLOOKUP($B187,[14]Tsunami!$B$7:$T$222,J$1,FALSE)</f>
        <v>---</v>
      </c>
      <c r="BA187" s="224" t="str">
        <f>VLOOKUP($B187,[14]Tsunami!$B$7:$T$222,K$1,FALSE)</f>
        <v>---</v>
      </c>
      <c r="BB187" s="224" t="str">
        <f>VLOOKUP($B187,[14]Tsunami!$B$7:$T$222,L$1,FALSE)</f>
        <v>---</v>
      </c>
      <c r="BC187" s="227" t="str">
        <f>VLOOKUP($B187,[14]Tsunami!$B$7:$T$222,M$1,FALSE)</f>
        <v>---</v>
      </c>
      <c r="BD187" s="228" t="str">
        <f>VLOOKUP($B187,[14]Tsunami!$B$7:$T$222,N$1,FALSE)</f>
        <v>---</v>
      </c>
      <c r="BE187" s="224" t="str">
        <f>VLOOKUP($B187,[14]Tsunami!$B$7:$T$222,O$1,FALSE)</f>
        <v>---</v>
      </c>
      <c r="BF187" s="224" t="str">
        <f>VLOOKUP($B187,[14]Tsunami!$B$7:$T$222,P$1,FALSE)</f>
        <v>---</v>
      </c>
      <c r="BG187" s="227" t="str">
        <f>VLOOKUP($B187,[14]Tsunami!$B$7:$T$222,Q$1,FALSE)</f>
        <v>---</v>
      </c>
      <c r="BH187" s="228" t="str">
        <f>VLOOKUP($B187,[14]Tsunami!$B$7:$T$222,R$1,FALSE)</f>
        <v>---</v>
      </c>
      <c r="BI187" s="224" t="str">
        <f>VLOOKUP($B187,[14]Tsunami!$B$7:$T$222,S$1,FALSE)</f>
        <v>---</v>
      </c>
      <c r="BJ187" s="229" t="str">
        <f>VLOOKUP($B187,[14]Tsunami!$B$7:$T$222,T$1,FALSE)</f>
        <v>---</v>
      </c>
      <c r="BK187" s="230">
        <f>IFERROR(VLOOKUP($B187,[14]Flood!$B$7:$T$169,G$1,FALSE),"")</f>
        <v>808.61393865671641</v>
      </c>
      <c r="BL187" s="231">
        <f>IFERROR(VLOOKUP($B187,[14]Flood!$B$7:$T$169,H$1,FALSE),"")</f>
        <v>1.149108608725339</v>
      </c>
      <c r="BM187" s="232">
        <f>IFERROR(VLOOKUP($B187,[14]Flood!$B$7:$T$169,I$1,FALSE),"")</f>
        <v>1517.1501822916666</v>
      </c>
      <c r="BN187" s="233">
        <f>IFERROR(VLOOKUP($B187,[14]Flood!$B$7:$T$169,J$1,FALSE),"")</f>
        <v>2.1559983718518243</v>
      </c>
      <c r="BO187" s="231">
        <f>IFERROR(VLOOKUP($B187,[14]Flood!$B$7:$T$169,K$1,FALSE),"")</f>
        <v>2003.5848682584738</v>
      </c>
      <c r="BP187" s="231">
        <f>IFERROR(VLOOKUP($B187,[14]Flood!$B$7:$T$169,L$1,FALSE),"")</f>
        <v>2.847263088554123</v>
      </c>
      <c r="BQ187" s="232">
        <f>IFERROR(VLOOKUP($B187,[14]Flood!$B$7:$T$169,M$1,FALSE),"")</f>
        <v>2590.3854000160445</v>
      </c>
      <c r="BR187" s="233">
        <f>IFERROR(VLOOKUP($B187,[14]Flood!$B$7:$T$169,N$1,FALSE),"")</f>
        <v>3.6811561374018664</v>
      </c>
      <c r="BS187" s="231">
        <f>IFERROR(VLOOKUP($B187,[14]Flood!$B$7:$T$169,O$1,FALSE),"")</f>
        <v>2662.2549159803189</v>
      </c>
      <c r="BT187" s="231">
        <f>IFERROR(VLOOKUP($B187,[14]Flood!$B$7:$T$169,P$1,FALSE),"")</f>
        <v>3.7832887813637845</v>
      </c>
      <c r="BU187" s="232">
        <f>IFERROR(VLOOKUP($B187,[14]Flood!$B$7:$T$169,Q$1,FALSE),"")</f>
        <v>2805.9939479088671</v>
      </c>
      <c r="BV187" s="233">
        <f>IFERROR(VLOOKUP($B187,[14]Flood!$B$7:$T$169,R$1,FALSE),"")</f>
        <v>3.9875540692876204</v>
      </c>
      <c r="BW187" s="231">
        <f>IFERROR(VLOOKUP($B187,[14]Flood!$B$7:$T$169,S$1,FALSE),"")</f>
        <v>2949.7329798374158</v>
      </c>
      <c r="BX187" s="234">
        <f>IFERROR(VLOOKUP($B187,[14]Flood!$B$7:$T$169,T$1,FALSE),"")</f>
        <v>4.1918193572114575</v>
      </c>
    </row>
    <row r="188" spans="1:76" s="119" customFormat="1" ht="14">
      <c r="A188" s="235" t="str">
        <f>'AAL mundo '!A215</f>
        <v>LAC</v>
      </c>
      <c r="B188" s="236" t="str">
        <f>'AAL mundo '!B215</f>
        <v>SUR</v>
      </c>
      <c r="C188" s="236" t="str">
        <f>'AAL mundo '!C215</f>
        <v>Suriname</v>
      </c>
      <c r="D188" s="236" t="str">
        <f>'AAL mundo '!D215</f>
        <v>SIDS</v>
      </c>
      <c r="E188" s="237" t="str">
        <f>'AAL mundo '!E215</f>
        <v>Upper middle income</v>
      </c>
      <c r="F188" s="238">
        <f>'AAL mundo '!F215</f>
        <v>9620.16</v>
      </c>
      <c r="G188" s="223" t="str">
        <f>VLOOKUP($B188,[14]Earthquake!$B$7:$T$222,G$1,FALSE)</f>
        <v>---</v>
      </c>
      <c r="H188" s="224" t="str">
        <f>VLOOKUP($B188,[14]Earthquake!$B$7:$T$222,H$1,FALSE)</f>
        <v>---</v>
      </c>
      <c r="I188" s="227" t="str">
        <f>VLOOKUP($B188,[14]Earthquake!$B$7:$T$222,I$1,FALSE)</f>
        <v>---</v>
      </c>
      <c r="J188" s="228" t="str">
        <f>VLOOKUP($B188,[14]Earthquake!$B$7:$T$222,J$1,FALSE)</f>
        <v>---</v>
      </c>
      <c r="K188" s="224" t="str">
        <f>VLOOKUP($B188,[14]Earthquake!$B$7:$T$222,K$1,FALSE)</f>
        <v>---</v>
      </c>
      <c r="L188" s="224" t="str">
        <f>VLOOKUP($B188,[14]Earthquake!$B$7:$T$222,L$1,FALSE)</f>
        <v>---</v>
      </c>
      <c r="M188" s="227" t="str">
        <f>VLOOKUP($B188,[14]Earthquake!$B$7:$T$222,M$1,FALSE)</f>
        <v>---</v>
      </c>
      <c r="N188" s="228" t="str">
        <f>VLOOKUP($B188,[14]Earthquake!$B$7:$T$222,N$1,FALSE)</f>
        <v>---</v>
      </c>
      <c r="O188" s="224" t="str">
        <f>VLOOKUP($B188,[14]Earthquake!$B$7:$T$222,O$1,FALSE)</f>
        <v>---</v>
      </c>
      <c r="P188" s="224" t="str">
        <f>VLOOKUP($B188,[14]Earthquake!$B$7:$T$222,P$1,FALSE)</f>
        <v>---</v>
      </c>
      <c r="Q188" s="227" t="str">
        <f>VLOOKUP($B188,[14]Earthquake!$B$7:$T$222,Q$1,FALSE)</f>
        <v>---</v>
      </c>
      <c r="R188" s="228" t="str">
        <f>VLOOKUP($B188,[14]Earthquake!$B$7:$T$222,R$1,FALSE)</f>
        <v>---</v>
      </c>
      <c r="S188" s="224" t="str">
        <f>VLOOKUP($B188,[14]Earthquake!$B$7:$T$222,S$1,FALSE)</f>
        <v>---</v>
      </c>
      <c r="T188" s="229" t="str">
        <f>VLOOKUP($B188,[14]Earthquake!$B$7:$T$222,T$1,FALSE)</f>
        <v>---</v>
      </c>
      <c r="U188" s="223" t="str">
        <f>VLOOKUP($B188,[14]Wind!$B$7:$T$222,G$1,FALSE)</f>
        <v>---</v>
      </c>
      <c r="V188" s="224" t="str">
        <f>VLOOKUP($B188,[14]Wind!$B$7:$T$222,H$1,FALSE)</f>
        <v>---</v>
      </c>
      <c r="W188" s="227" t="str">
        <f>VLOOKUP($B188,[14]Wind!$B$7:$T$222,I$1,FALSE)</f>
        <v>---</v>
      </c>
      <c r="X188" s="228" t="str">
        <f>VLOOKUP($B188,[14]Wind!$B$7:$T$222,J$1,FALSE)</f>
        <v>---</v>
      </c>
      <c r="Y188" s="224" t="str">
        <f>VLOOKUP($B188,[14]Wind!$B$7:$T$222,K$1,FALSE)</f>
        <v>---</v>
      </c>
      <c r="Z188" s="224" t="str">
        <f>VLOOKUP($B188,[14]Wind!$B$7:$T$222,L$1,FALSE)</f>
        <v>---</v>
      </c>
      <c r="AA188" s="227" t="str">
        <f>VLOOKUP($B188,[14]Wind!$B$7:$T$222,M$1,FALSE)</f>
        <v>---</v>
      </c>
      <c r="AB188" s="228" t="str">
        <f>VLOOKUP($B188,[14]Wind!$B$7:$T$222,N$1,FALSE)</f>
        <v>---</v>
      </c>
      <c r="AC188" s="224" t="str">
        <f>VLOOKUP($B188,[14]Wind!$B$7:$T$222,O$1,FALSE)</f>
        <v>---</v>
      </c>
      <c r="AD188" s="224" t="str">
        <f>VLOOKUP($B188,[14]Wind!$B$7:$T$222,P$1,FALSE)</f>
        <v>---</v>
      </c>
      <c r="AE188" s="227" t="str">
        <f>VLOOKUP($B188,[14]Wind!$B$7:$T$222,Q$1,FALSE)</f>
        <v>---</v>
      </c>
      <c r="AF188" s="228" t="str">
        <f>VLOOKUP($B188,[14]Wind!$B$7:$T$222,R$1,FALSE)</f>
        <v>---</v>
      </c>
      <c r="AG188" s="224" t="str">
        <f>VLOOKUP($B188,[14]Wind!$B$7:$T$222,S$1,FALSE)</f>
        <v>---</v>
      </c>
      <c r="AH188" s="229" t="str">
        <f>VLOOKUP($B188,[14]Wind!$B$7:$T$222,T$1,FALSE)</f>
        <v>---</v>
      </c>
      <c r="AI188" s="223" t="str">
        <f>VLOOKUP($B188,'[14]Storm Surge'!$B$7:$T$222,G$1,FALSE)</f>
        <v>---</v>
      </c>
      <c r="AJ188" s="224" t="str">
        <f>VLOOKUP($B188,'[14]Storm Surge'!$B$7:$T$222,H$1,FALSE)</f>
        <v>---</v>
      </c>
      <c r="AK188" s="227" t="str">
        <f>VLOOKUP($B188,'[14]Storm Surge'!$B$7:$T$222,I$1,FALSE)</f>
        <v>---</v>
      </c>
      <c r="AL188" s="228" t="str">
        <f>VLOOKUP($B188,'[14]Storm Surge'!$B$7:$T$222,J$1,FALSE)</f>
        <v>---</v>
      </c>
      <c r="AM188" s="224" t="str">
        <f>VLOOKUP($B188,'[14]Storm Surge'!$B$7:$T$222,K$1,FALSE)</f>
        <v>---</v>
      </c>
      <c r="AN188" s="224" t="str">
        <f>VLOOKUP($B188,'[14]Storm Surge'!$B$7:$T$222,L$1,FALSE)</f>
        <v>---</v>
      </c>
      <c r="AO188" s="227" t="str">
        <f>VLOOKUP($B188,'[14]Storm Surge'!$B$7:$T$222,M$1,FALSE)</f>
        <v>---</v>
      </c>
      <c r="AP188" s="228" t="str">
        <f>VLOOKUP($B188,'[14]Storm Surge'!$B$7:$T$222,N$1,FALSE)</f>
        <v>---</v>
      </c>
      <c r="AQ188" s="224" t="str">
        <f>VLOOKUP($B188,'[14]Storm Surge'!$B$7:$T$222,O$1,FALSE)</f>
        <v>---</v>
      </c>
      <c r="AR188" s="224" t="str">
        <f>VLOOKUP($B188,'[14]Storm Surge'!$B$7:$T$222,P$1,FALSE)</f>
        <v>---</v>
      </c>
      <c r="AS188" s="227" t="str">
        <f>VLOOKUP($B188,'[14]Storm Surge'!$B$7:$T$222,Q$1,FALSE)</f>
        <v>---</v>
      </c>
      <c r="AT188" s="228" t="str">
        <f>VLOOKUP($B188,'[14]Storm Surge'!$B$7:$T$222,R$1,FALSE)</f>
        <v>---</v>
      </c>
      <c r="AU188" s="224" t="str">
        <f>VLOOKUP($B188,'[14]Storm Surge'!$B$7:$T$222,S$1,FALSE)</f>
        <v>---</v>
      </c>
      <c r="AV188" s="229" t="str">
        <f>VLOOKUP($B188,'[14]Storm Surge'!$B$7:$T$222,T$1,FALSE)</f>
        <v>---</v>
      </c>
      <c r="AW188" s="223" t="str">
        <f>VLOOKUP($B188,[14]Tsunami!$B$7:$T$222,G$1,FALSE)</f>
        <v>---</v>
      </c>
      <c r="AX188" s="224" t="str">
        <f>VLOOKUP($B188,[14]Tsunami!$B$7:$T$222,H$1,FALSE)</f>
        <v>---</v>
      </c>
      <c r="AY188" s="227" t="str">
        <f>VLOOKUP($B188,[14]Tsunami!$B$7:$T$222,I$1,FALSE)</f>
        <v>---</v>
      </c>
      <c r="AZ188" s="228" t="str">
        <f>VLOOKUP($B188,[14]Tsunami!$B$7:$T$222,J$1,FALSE)</f>
        <v>---</v>
      </c>
      <c r="BA188" s="224" t="str">
        <f>VLOOKUP($B188,[14]Tsunami!$B$7:$T$222,K$1,FALSE)</f>
        <v>---</v>
      </c>
      <c r="BB188" s="224" t="str">
        <f>VLOOKUP($B188,[14]Tsunami!$B$7:$T$222,L$1,FALSE)</f>
        <v>---</v>
      </c>
      <c r="BC188" s="227" t="str">
        <f>VLOOKUP($B188,[14]Tsunami!$B$7:$T$222,M$1,FALSE)</f>
        <v>---</v>
      </c>
      <c r="BD188" s="228" t="str">
        <f>VLOOKUP($B188,[14]Tsunami!$B$7:$T$222,N$1,FALSE)</f>
        <v>---</v>
      </c>
      <c r="BE188" s="224" t="str">
        <f>VLOOKUP($B188,[14]Tsunami!$B$7:$T$222,O$1,FALSE)</f>
        <v>---</v>
      </c>
      <c r="BF188" s="224" t="str">
        <f>VLOOKUP($B188,[14]Tsunami!$B$7:$T$222,P$1,FALSE)</f>
        <v>---</v>
      </c>
      <c r="BG188" s="227" t="str">
        <f>VLOOKUP($B188,[14]Tsunami!$B$7:$T$222,Q$1,FALSE)</f>
        <v>---</v>
      </c>
      <c r="BH188" s="228" t="str">
        <f>VLOOKUP($B188,[14]Tsunami!$B$7:$T$222,R$1,FALSE)</f>
        <v>---</v>
      </c>
      <c r="BI188" s="224" t="str">
        <f>VLOOKUP($B188,[14]Tsunami!$B$7:$T$222,S$1,FALSE)</f>
        <v>---</v>
      </c>
      <c r="BJ188" s="229" t="str">
        <f>VLOOKUP($B188,[14]Tsunami!$B$7:$T$222,T$1,FALSE)</f>
        <v>---</v>
      </c>
      <c r="BK188" s="230">
        <f>IFERROR(VLOOKUP($B188,[14]Flood!$B$7:$T$169,G$1,FALSE),"")</f>
        <v>277.38815010432194</v>
      </c>
      <c r="BL188" s="231">
        <f>IFERROR(VLOOKUP($B188,[14]Flood!$B$7:$T$169,H$1,FALSE),"")</f>
        <v>2.8834047469514221</v>
      </c>
      <c r="BM188" s="232">
        <f>IFERROR(VLOOKUP($B188,[14]Flood!$B$7:$T$169,I$1,FALSE),"")</f>
        <v>603.59589830508469</v>
      </c>
      <c r="BN188" s="233">
        <f>IFERROR(VLOOKUP($B188,[14]Flood!$B$7:$T$169,J$1,FALSE),"")</f>
        <v>6.2742812833163351</v>
      </c>
      <c r="BO188" s="231">
        <f>IFERROR(VLOOKUP($B188,[14]Flood!$B$7:$T$169,K$1,FALSE),"")</f>
        <v>753.03332203389823</v>
      </c>
      <c r="BP188" s="231">
        <f>IFERROR(VLOOKUP($B188,[14]Flood!$B$7:$T$169,L$1,FALSE),"")</f>
        <v>7.8276590205765624</v>
      </c>
      <c r="BQ188" s="232">
        <f>IFERROR(VLOOKUP($B188,[14]Flood!$B$7:$T$169,M$1,FALSE),"")</f>
        <v>3121.3690112063282</v>
      </c>
      <c r="BR188" s="233">
        <f>IFERROR(VLOOKUP($B188,[14]Flood!$B$7:$T$169,N$1,FALSE),"")</f>
        <v>32.446123673684511</v>
      </c>
      <c r="BS188" s="231">
        <f>IFERROR(VLOOKUP($B188,[14]Flood!$B$7:$T$169,O$1,FALSE),"")</f>
        <v>3736.4380883322347</v>
      </c>
      <c r="BT188" s="231">
        <f>IFERROR(VLOOKUP($B188,[14]Flood!$B$7:$T$169,P$1,FALSE),"")</f>
        <v>38.839666786542374</v>
      </c>
      <c r="BU188" s="232">
        <f>IFERROR(VLOOKUP($B188,[14]Flood!$B$7:$T$169,Q$1,FALSE),"")</f>
        <v>4885.8645958731759</v>
      </c>
      <c r="BV188" s="233">
        <f>IFERROR(VLOOKUP($B188,[14]Flood!$B$7:$T$169,R$1,FALSE),"")</f>
        <v>50.787768559703537</v>
      </c>
      <c r="BW188" s="231">
        <f>IFERROR(VLOOKUP($B188,[14]Flood!$B$7:$T$169,S$1,FALSE),"")</f>
        <v>5531.1743999999999</v>
      </c>
      <c r="BX188" s="234">
        <f>IFERROR(VLOOKUP($B188,[14]Flood!$B$7:$T$169,T$1,FALSE),"")</f>
        <v>57.495659115856704</v>
      </c>
    </row>
    <row r="189" spans="1:76" s="119" customFormat="1" ht="14">
      <c r="A189" s="235" t="str">
        <f>'AAL mundo '!A216</f>
        <v>Sub-Saharan Africa</v>
      </c>
      <c r="B189" s="236" t="str">
        <f>'AAL mundo '!B216</f>
        <v>SWZ</v>
      </c>
      <c r="C189" s="236" t="str">
        <f>'AAL mundo '!C216</f>
        <v>Swaziland</v>
      </c>
      <c r="D189" s="236" t="str">
        <f>'AAL mundo '!D216</f>
        <v/>
      </c>
      <c r="E189" s="237" t="str">
        <f>'AAL mundo '!E216</f>
        <v>Lower middle income</v>
      </c>
      <c r="F189" s="238">
        <f>'AAL mundo '!F216</f>
        <v>13701.2</v>
      </c>
      <c r="G189" s="223">
        <f>VLOOKUP($B189,[14]Earthquake!$B$7:$T$222,G$1,FALSE)</f>
        <v>14.71</v>
      </c>
      <c r="H189" s="224">
        <f>VLOOKUP($B189,[14]Earthquake!$B$7:$T$222,H$1,FALSE)</f>
        <v>0.11</v>
      </c>
      <c r="I189" s="227">
        <f>VLOOKUP($B189,[14]Earthquake!$B$7:$T$222,I$1,FALSE)</f>
        <v>31.02</v>
      </c>
      <c r="J189" s="228">
        <f>VLOOKUP($B189,[14]Earthquake!$B$7:$T$222,J$1,FALSE)</f>
        <v>0.23</v>
      </c>
      <c r="K189" s="224">
        <f>VLOOKUP($B189,[14]Earthquake!$B$7:$T$222,K$1,FALSE)</f>
        <v>62.15</v>
      </c>
      <c r="L189" s="224">
        <f>VLOOKUP($B189,[14]Earthquake!$B$7:$T$222,L$1,FALSE)</f>
        <v>0.45</v>
      </c>
      <c r="M189" s="227">
        <f>VLOOKUP($B189,[14]Earthquake!$B$7:$T$222,M$1,FALSE)</f>
        <v>152.53</v>
      </c>
      <c r="N189" s="228">
        <f>VLOOKUP($B189,[14]Earthquake!$B$7:$T$222,N$1,FALSE)</f>
        <v>1.1100000000000001</v>
      </c>
      <c r="O189" s="224">
        <f>VLOOKUP($B189,[14]Earthquake!$B$7:$T$222,O$1,FALSE)</f>
        <v>290.68</v>
      </c>
      <c r="P189" s="224">
        <f>VLOOKUP($B189,[14]Earthquake!$B$7:$T$222,P$1,FALSE)</f>
        <v>2.12</v>
      </c>
      <c r="Q189" s="227">
        <f>VLOOKUP($B189,[14]Earthquake!$B$7:$T$222,Q$1,FALSE)</f>
        <v>529.84</v>
      </c>
      <c r="R189" s="228">
        <f>VLOOKUP($B189,[14]Earthquake!$B$7:$T$222,R$1,FALSE)</f>
        <v>3.87</v>
      </c>
      <c r="S189" s="224">
        <f>VLOOKUP($B189,[14]Earthquake!$B$7:$T$222,S$1,FALSE)</f>
        <v>724.61</v>
      </c>
      <c r="T189" s="229">
        <f>VLOOKUP($B189,[14]Earthquake!$B$7:$T$222,T$1,FALSE)</f>
        <v>5.29</v>
      </c>
      <c r="U189" s="223" t="str">
        <f>VLOOKUP($B189,[14]Wind!$B$7:$T$222,G$1,FALSE)</f>
        <v>---</v>
      </c>
      <c r="V189" s="224" t="str">
        <f>VLOOKUP($B189,[14]Wind!$B$7:$T$222,H$1,FALSE)</f>
        <v>---</v>
      </c>
      <c r="W189" s="227" t="str">
        <f>VLOOKUP($B189,[14]Wind!$B$7:$T$222,I$1,FALSE)</f>
        <v>---</v>
      </c>
      <c r="X189" s="228" t="str">
        <f>VLOOKUP($B189,[14]Wind!$B$7:$T$222,J$1,FALSE)</f>
        <v>---</v>
      </c>
      <c r="Y189" s="224" t="str">
        <f>VLOOKUP($B189,[14]Wind!$B$7:$T$222,K$1,FALSE)</f>
        <v>---</v>
      </c>
      <c r="Z189" s="224" t="str">
        <f>VLOOKUP($B189,[14]Wind!$B$7:$T$222,L$1,FALSE)</f>
        <v>---</v>
      </c>
      <c r="AA189" s="227" t="str">
        <f>VLOOKUP($B189,[14]Wind!$B$7:$T$222,M$1,FALSE)</f>
        <v>---</v>
      </c>
      <c r="AB189" s="228" t="str">
        <f>VLOOKUP($B189,[14]Wind!$B$7:$T$222,N$1,FALSE)</f>
        <v>---</v>
      </c>
      <c r="AC189" s="224" t="str">
        <f>VLOOKUP($B189,[14]Wind!$B$7:$T$222,O$1,FALSE)</f>
        <v>---</v>
      </c>
      <c r="AD189" s="224" t="str">
        <f>VLOOKUP($B189,[14]Wind!$B$7:$T$222,P$1,FALSE)</f>
        <v>---</v>
      </c>
      <c r="AE189" s="227" t="str">
        <f>VLOOKUP($B189,[14]Wind!$B$7:$T$222,Q$1,FALSE)</f>
        <v>---</v>
      </c>
      <c r="AF189" s="228" t="str">
        <f>VLOOKUP($B189,[14]Wind!$B$7:$T$222,R$1,FALSE)</f>
        <v>---</v>
      </c>
      <c r="AG189" s="224" t="str">
        <f>VLOOKUP($B189,[14]Wind!$B$7:$T$222,S$1,FALSE)</f>
        <v>---</v>
      </c>
      <c r="AH189" s="229" t="str">
        <f>VLOOKUP($B189,[14]Wind!$B$7:$T$222,T$1,FALSE)</f>
        <v>---</v>
      </c>
      <c r="AI189" s="223" t="str">
        <f>VLOOKUP($B189,'[14]Storm Surge'!$B$7:$T$222,G$1,FALSE)</f>
        <v>---</v>
      </c>
      <c r="AJ189" s="224" t="str">
        <f>VLOOKUP($B189,'[14]Storm Surge'!$B$7:$T$222,H$1,FALSE)</f>
        <v>---</v>
      </c>
      <c r="AK189" s="227" t="str">
        <f>VLOOKUP($B189,'[14]Storm Surge'!$B$7:$T$222,I$1,FALSE)</f>
        <v>---</v>
      </c>
      <c r="AL189" s="228" t="str">
        <f>VLOOKUP($B189,'[14]Storm Surge'!$B$7:$T$222,J$1,FALSE)</f>
        <v>---</v>
      </c>
      <c r="AM189" s="224" t="str">
        <f>VLOOKUP($B189,'[14]Storm Surge'!$B$7:$T$222,K$1,FALSE)</f>
        <v>---</v>
      </c>
      <c r="AN189" s="224" t="str">
        <f>VLOOKUP($B189,'[14]Storm Surge'!$B$7:$T$222,L$1,FALSE)</f>
        <v>---</v>
      </c>
      <c r="AO189" s="227" t="str">
        <f>VLOOKUP($B189,'[14]Storm Surge'!$B$7:$T$222,M$1,FALSE)</f>
        <v>---</v>
      </c>
      <c r="AP189" s="228" t="str">
        <f>VLOOKUP($B189,'[14]Storm Surge'!$B$7:$T$222,N$1,FALSE)</f>
        <v>---</v>
      </c>
      <c r="AQ189" s="224" t="str">
        <f>VLOOKUP($B189,'[14]Storm Surge'!$B$7:$T$222,O$1,FALSE)</f>
        <v>---</v>
      </c>
      <c r="AR189" s="224" t="str">
        <f>VLOOKUP($B189,'[14]Storm Surge'!$B$7:$T$222,P$1,FALSE)</f>
        <v>---</v>
      </c>
      <c r="AS189" s="227" t="str">
        <f>VLOOKUP($B189,'[14]Storm Surge'!$B$7:$T$222,Q$1,FALSE)</f>
        <v>---</v>
      </c>
      <c r="AT189" s="228" t="str">
        <f>VLOOKUP($B189,'[14]Storm Surge'!$B$7:$T$222,R$1,FALSE)</f>
        <v>---</v>
      </c>
      <c r="AU189" s="224" t="str">
        <f>VLOOKUP($B189,'[14]Storm Surge'!$B$7:$T$222,S$1,FALSE)</f>
        <v>---</v>
      </c>
      <c r="AV189" s="229" t="str">
        <f>VLOOKUP($B189,'[14]Storm Surge'!$B$7:$T$222,T$1,FALSE)</f>
        <v>---</v>
      </c>
      <c r="AW189" s="223" t="str">
        <f>VLOOKUP($B189,[14]Tsunami!$B$7:$T$222,G$1,FALSE)</f>
        <v>---</v>
      </c>
      <c r="AX189" s="224" t="str">
        <f>VLOOKUP($B189,[14]Tsunami!$B$7:$T$222,H$1,FALSE)</f>
        <v>---</v>
      </c>
      <c r="AY189" s="227" t="str">
        <f>VLOOKUP($B189,[14]Tsunami!$B$7:$T$222,I$1,FALSE)</f>
        <v>---</v>
      </c>
      <c r="AZ189" s="228" t="str">
        <f>VLOOKUP($B189,[14]Tsunami!$B$7:$T$222,J$1,FALSE)</f>
        <v>---</v>
      </c>
      <c r="BA189" s="224" t="str">
        <f>VLOOKUP($B189,[14]Tsunami!$B$7:$T$222,K$1,FALSE)</f>
        <v>---</v>
      </c>
      <c r="BB189" s="224" t="str">
        <f>VLOOKUP($B189,[14]Tsunami!$B$7:$T$222,L$1,FALSE)</f>
        <v>---</v>
      </c>
      <c r="BC189" s="227" t="str">
        <f>VLOOKUP($B189,[14]Tsunami!$B$7:$T$222,M$1,FALSE)</f>
        <v>---</v>
      </c>
      <c r="BD189" s="228" t="str">
        <f>VLOOKUP($B189,[14]Tsunami!$B$7:$T$222,N$1,FALSE)</f>
        <v>---</v>
      </c>
      <c r="BE189" s="224" t="str">
        <f>VLOOKUP($B189,[14]Tsunami!$B$7:$T$222,O$1,FALSE)</f>
        <v>---</v>
      </c>
      <c r="BF189" s="224" t="str">
        <f>VLOOKUP($B189,[14]Tsunami!$B$7:$T$222,P$1,FALSE)</f>
        <v>---</v>
      </c>
      <c r="BG189" s="227" t="str">
        <f>VLOOKUP($B189,[14]Tsunami!$B$7:$T$222,Q$1,FALSE)</f>
        <v>---</v>
      </c>
      <c r="BH189" s="228" t="str">
        <f>VLOOKUP($B189,[14]Tsunami!$B$7:$T$222,R$1,FALSE)</f>
        <v>---</v>
      </c>
      <c r="BI189" s="224" t="str">
        <f>VLOOKUP($B189,[14]Tsunami!$B$7:$T$222,S$1,FALSE)</f>
        <v>---</v>
      </c>
      <c r="BJ189" s="229" t="str">
        <f>VLOOKUP($B189,[14]Tsunami!$B$7:$T$222,T$1,FALSE)</f>
        <v>---</v>
      </c>
      <c r="BK189" s="230">
        <f>IFERROR(VLOOKUP($B189,[14]Flood!$B$7:$T$169,G$1,FALSE),"")</f>
        <v>52.505081977924945</v>
      </c>
      <c r="BL189" s="231">
        <f>IFERROR(VLOOKUP($B189,[14]Flood!$B$7:$T$169,H$1,FALSE),"")</f>
        <v>0.38321520726596903</v>
      </c>
      <c r="BM189" s="232">
        <f>IFERROR(VLOOKUP($B189,[14]Flood!$B$7:$T$169,I$1,FALSE),"")</f>
        <v>150.89709195979898</v>
      </c>
      <c r="BN189" s="233">
        <f>IFERROR(VLOOKUP($B189,[14]Flood!$B$7:$T$169,J$1,FALSE),"")</f>
        <v>1.1013421595174071</v>
      </c>
      <c r="BO189" s="231">
        <f>IFERROR(VLOOKUP($B189,[14]Flood!$B$7:$T$169,K$1,FALSE),"")</f>
        <v>193.61111397849461</v>
      </c>
      <c r="BP189" s="231">
        <f>IFERROR(VLOOKUP($B189,[14]Flood!$B$7:$T$169,L$1,FALSE),"")</f>
        <v>1.413096035226802</v>
      </c>
      <c r="BQ189" s="232">
        <f>IFERROR(VLOOKUP($B189,[14]Flood!$B$7:$T$169,M$1,FALSE),"")</f>
        <v>215.49230107526881</v>
      </c>
      <c r="BR189" s="233">
        <f>IFERROR(VLOOKUP($B189,[14]Flood!$B$7:$T$169,N$1,FALSE),"")</f>
        <v>1.5727987408056872</v>
      </c>
      <c r="BS189" s="231">
        <f>IFERROR(VLOOKUP($B189,[14]Flood!$B$7:$T$169,O$1,FALSE),"")</f>
        <v>251.96094623655912</v>
      </c>
      <c r="BT189" s="231">
        <f>IFERROR(VLOOKUP($B189,[14]Flood!$B$7:$T$169,P$1,FALSE),"")</f>
        <v>1.8389699167704954</v>
      </c>
      <c r="BU189" s="232">
        <f>IFERROR(VLOOKUP($B189,[14]Flood!$B$7:$T$169,Q$1,FALSE),"")</f>
        <v>256.82</v>
      </c>
      <c r="BV189" s="233">
        <f>IFERROR(VLOOKUP($B189,[14]Flood!$B$7:$T$169,R$1,FALSE),"")</f>
        <v>1.8744343561147927</v>
      </c>
      <c r="BW189" s="231">
        <f>IFERROR(VLOOKUP($B189,[14]Flood!$B$7:$T$169,S$1,FALSE),"")</f>
        <v>258.71913043478258</v>
      </c>
      <c r="BX189" s="234">
        <f>IFERROR(VLOOKUP($B189,[14]Flood!$B$7:$T$169,T$1,FALSE),"")</f>
        <v>1.8882954079553804</v>
      </c>
    </row>
    <row r="190" spans="1:76" s="119" customFormat="1" ht="14">
      <c r="A190" s="235" t="str">
        <f>'AAL mundo '!A217</f>
        <v>Europe and Central Asia</v>
      </c>
      <c r="B190" s="236" t="str">
        <f>'AAL mundo '!B217</f>
        <v>SWE</v>
      </c>
      <c r="C190" s="236" t="str">
        <f>'AAL mundo '!C217</f>
        <v>Sweden</v>
      </c>
      <c r="D190" s="236" t="str">
        <f>'AAL mundo '!D217</f>
        <v/>
      </c>
      <c r="E190" s="237" t="str">
        <f>'AAL mundo '!E217</f>
        <v>High income: OECD</v>
      </c>
      <c r="F190" s="238">
        <f>'AAL mundo '!F217</f>
        <v>1747500</v>
      </c>
      <c r="G190" s="223" t="str">
        <f>VLOOKUP($B190,[14]Earthquake!$B$7:$T$222,G$1,FALSE)</f>
        <v>---</v>
      </c>
      <c r="H190" s="224" t="str">
        <f>VLOOKUP($B190,[14]Earthquake!$B$7:$T$222,H$1,FALSE)</f>
        <v>---</v>
      </c>
      <c r="I190" s="227" t="str">
        <f>VLOOKUP($B190,[14]Earthquake!$B$7:$T$222,I$1,FALSE)</f>
        <v>---</v>
      </c>
      <c r="J190" s="228" t="str">
        <f>VLOOKUP($B190,[14]Earthquake!$B$7:$T$222,J$1,FALSE)</f>
        <v>---</v>
      </c>
      <c r="K190" s="224" t="str">
        <f>VLOOKUP($B190,[14]Earthquake!$B$7:$T$222,K$1,FALSE)</f>
        <v>---</v>
      </c>
      <c r="L190" s="224" t="str">
        <f>VLOOKUP($B190,[14]Earthquake!$B$7:$T$222,L$1,FALSE)</f>
        <v>---</v>
      </c>
      <c r="M190" s="227" t="str">
        <f>VLOOKUP($B190,[14]Earthquake!$B$7:$T$222,M$1,FALSE)</f>
        <v>---</v>
      </c>
      <c r="N190" s="228" t="str">
        <f>VLOOKUP($B190,[14]Earthquake!$B$7:$T$222,N$1,FALSE)</f>
        <v>---</v>
      </c>
      <c r="O190" s="224" t="str">
        <f>VLOOKUP($B190,[14]Earthquake!$B$7:$T$222,O$1,FALSE)</f>
        <v>---</v>
      </c>
      <c r="P190" s="224" t="str">
        <f>VLOOKUP($B190,[14]Earthquake!$B$7:$T$222,P$1,FALSE)</f>
        <v>---</v>
      </c>
      <c r="Q190" s="227" t="str">
        <f>VLOOKUP($B190,[14]Earthquake!$B$7:$T$222,Q$1,FALSE)</f>
        <v>---</v>
      </c>
      <c r="R190" s="228" t="str">
        <f>VLOOKUP($B190,[14]Earthquake!$B$7:$T$222,R$1,FALSE)</f>
        <v>---</v>
      </c>
      <c r="S190" s="224" t="str">
        <f>VLOOKUP($B190,[14]Earthquake!$B$7:$T$222,S$1,FALSE)</f>
        <v>---</v>
      </c>
      <c r="T190" s="229" t="str">
        <f>VLOOKUP($B190,[14]Earthquake!$B$7:$T$222,T$1,FALSE)</f>
        <v>---</v>
      </c>
      <c r="U190" s="223" t="str">
        <f>VLOOKUP($B190,[14]Wind!$B$7:$T$222,G$1,FALSE)</f>
        <v>---</v>
      </c>
      <c r="V190" s="224" t="str">
        <f>VLOOKUP($B190,[14]Wind!$B$7:$T$222,H$1,FALSE)</f>
        <v>---</v>
      </c>
      <c r="W190" s="227" t="str">
        <f>VLOOKUP($B190,[14]Wind!$B$7:$T$222,I$1,FALSE)</f>
        <v>---</v>
      </c>
      <c r="X190" s="228" t="str">
        <f>VLOOKUP($B190,[14]Wind!$B$7:$T$222,J$1,FALSE)</f>
        <v>---</v>
      </c>
      <c r="Y190" s="224" t="str">
        <f>VLOOKUP($B190,[14]Wind!$B$7:$T$222,K$1,FALSE)</f>
        <v>---</v>
      </c>
      <c r="Z190" s="224" t="str">
        <f>VLOOKUP($B190,[14]Wind!$B$7:$T$222,L$1,FALSE)</f>
        <v>---</v>
      </c>
      <c r="AA190" s="227" t="str">
        <f>VLOOKUP($B190,[14]Wind!$B$7:$T$222,M$1,FALSE)</f>
        <v>---</v>
      </c>
      <c r="AB190" s="228" t="str">
        <f>VLOOKUP($B190,[14]Wind!$B$7:$T$222,N$1,FALSE)</f>
        <v>---</v>
      </c>
      <c r="AC190" s="224" t="str">
        <f>VLOOKUP($B190,[14]Wind!$B$7:$T$222,O$1,FALSE)</f>
        <v>---</v>
      </c>
      <c r="AD190" s="224" t="str">
        <f>VLOOKUP($B190,[14]Wind!$B$7:$T$222,P$1,FALSE)</f>
        <v>---</v>
      </c>
      <c r="AE190" s="227" t="str">
        <f>VLOOKUP($B190,[14]Wind!$B$7:$T$222,Q$1,FALSE)</f>
        <v>---</v>
      </c>
      <c r="AF190" s="228" t="str">
        <f>VLOOKUP($B190,[14]Wind!$B$7:$T$222,R$1,FALSE)</f>
        <v>---</v>
      </c>
      <c r="AG190" s="224" t="str">
        <f>VLOOKUP($B190,[14]Wind!$B$7:$T$222,S$1,FALSE)</f>
        <v>---</v>
      </c>
      <c r="AH190" s="229" t="str">
        <f>VLOOKUP($B190,[14]Wind!$B$7:$T$222,T$1,FALSE)</f>
        <v>---</v>
      </c>
      <c r="AI190" s="223" t="str">
        <f>VLOOKUP($B190,'[14]Storm Surge'!$B$7:$T$222,G$1,FALSE)</f>
        <v>---</v>
      </c>
      <c r="AJ190" s="224" t="str">
        <f>VLOOKUP($B190,'[14]Storm Surge'!$B$7:$T$222,H$1,FALSE)</f>
        <v>---</v>
      </c>
      <c r="AK190" s="227" t="str">
        <f>VLOOKUP($B190,'[14]Storm Surge'!$B$7:$T$222,I$1,FALSE)</f>
        <v>---</v>
      </c>
      <c r="AL190" s="228" t="str">
        <f>VLOOKUP($B190,'[14]Storm Surge'!$B$7:$T$222,J$1,FALSE)</f>
        <v>---</v>
      </c>
      <c r="AM190" s="224" t="str">
        <f>VLOOKUP($B190,'[14]Storm Surge'!$B$7:$T$222,K$1,FALSE)</f>
        <v>---</v>
      </c>
      <c r="AN190" s="224" t="str">
        <f>VLOOKUP($B190,'[14]Storm Surge'!$B$7:$T$222,L$1,FALSE)</f>
        <v>---</v>
      </c>
      <c r="AO190" s="227" t="str">
        <f>VLOOKUP($B190,'[14]Storm Surge'!$B$7:$T$222,M$1,FALSE)</f>
        <v>---</v>
      </c>
      <c r="AP190" s="228" t="str">
        <f>VLOOKUP($B190,'[14]Storm Surge'!$B$7:$T$222,N$1,FALSE)</f>
        <v>---</v>
      </c>
      <c r="AQ190" s="224" t="str">
        <f>VLOOKUP($B190,'[14]Storm Surge'!$B$7:$T$222,O$1,FALSE)</f>
        <v>---</v>
      </c>
      <c r="AR190" s="224" t="str">
        <f>VLOOKUP($B190,'[14]Storm Surge'!$B$7:$T$222,P$1,FALSE)</f>
        <v>---</v>
      </c>
      <c r="AS190" s="227" t="str">
        <f>VLOOKUP($B190,'[14]Storm Surge'!$B$7:$T$222,Q$1,FALSE)</f>
        <v>---</v>
      </c>
      <c r="AT190" s="228" t="str">
        <f>VLOOKUP($B190,'[14]Storm Surge'!$B$7:$T$222,R$1,FALSE)</f>
        <v>---</v>
      </c>
      <c r="AU190" s="224" t="str">
        <f>VLOOKUP($B190,'[14]Storm Surge'!$B$7:$T$222,S$1,FALSE)</f>
        <v>---</v>
      </c>
      <c r="AV190" s="229" t="str">
        <f>VLOOKUP($B190,'[14]Storm Surge'!$B$7:$T$222,T$1,FALSE)</f>
        <v>---</v>
      </c>
      <c r="AW190" s="223" t="str">
        <f>VLOOKUP($B190,[14]Tsunami!$B$7:$T$222,G$1,FALSE)</f>
        <v>---</v>
      </c>
      <c r="AX190" s="224" t="str">
        <f>VLOOKUP($B190,[14]Tsunami!$B$7:$T$222,H$1,FALSE)</f>
        <v>---</v>
      </c>
      <c r="AY190" s="227" t="str">
        <f>VLOOKUP($B190,[14]Tsunami!$B$7:$T$222,I$1,FALSE)</f>
        <v>---</v>
      </c>
      <c r="AZ190" s="228" t="str">
        <f>VLOOKUP($B190,[14]Tsunami!$B$7:$T$222,J$1,FALSE)</f>
        <v>---</v>
      </c>
      <c r="BA190" s="224" t="str">
        <f>VLOOKUP($B190,[14]Tsunami!$B$7:$T$222,K$1,FALSE)</f>
        <v>---</v>
      </c>
      <c r="BB190" s="224" t="str">
        <f>VLOOKUP($B190,[14]Tsunami!$B$7:$T$222,L$1,FALSE)</f>
        <v>---</v>
      </c>
      <c r="BC190" s="227" t="str">
        <f>VLOOKUP($B190,[14]Tsunami!$B$7:$T$222,M$1,FALSE)</f>
        <v>---</v>
      </c>
      <c r="BD190" s="228" t="str">
        <f>VLOOKUP($B190,[14]Tsunami!$B$7:$T$222,N$1,FALSE)</f>
        <v>---</v>
      </c>
      <c r="BE190" s="224" t="str">
        <f>VLOOKUP($B190,[14]Tsunami!$B$7:$T$222,O$1,FALSE)</f>
        <v>---</v>
      </c>
      <c r="BF190" s="224" t="str">
        <f>VLOOKUP($B190,[14]Tsunami!$B$7:$T$222,P$1,FALSE)</f>
        <v>---</v>
      </c>
      <c r="BG190" s="227" t="str">
        <f>VLOOKUP($B190,[14]Tsunami!$B$7:$T$222,Q$1,FALSE)</f>
        <v>---</v>
      </c>
      <c r="BH190" s="228" t="str">
        <f>VLOOKUP($B190,[14]Tsunami!$B$7:$T$222,R$1,FALSE)</f>
        <v>---</v>
      </c>
      <c r="BI190" s="224" t="str">
        <f>VLOOKUP($B190,[14]Tsunami!$B$7:$T$222,S$1,FALSE)</f>
        <v>---</v>
      </c>
      <c r="BJ190" s="229" t="str">
        <f>VLOOKUP($B190,[14]Tsunami!$B$7:$T$222,T$1,FALSE)</f>
        <v>---</v>
      </c>
      <c r="BK190" s="230">
        <f>IFERROR(VLOOKUP($B190,[14]Flood!$B$7:$T$169,G$1,FALSE),"")</f>
        <v>166.28085201072383</v>
      </c>
      <c r="BL190" s="231">
        <f>IFERROR(VLOOKUP($B190,[14]Flood!$B$7:$T$169,H$1,FALSE),"")</f>
        <v>9.5153563382388458E-3</v>
      </c>
      <c r="BM190" s="232">
        <f>IFERROR(VLOOKUP($B190,[14]Flood!$B$7:$T$169,I$1,FALSE),"")</f>
        <v>463.85053846153841</v>
      </c>
      <c r="BN190" s="233">
        <f>IFERROR(VLOOKUP($B190,[14]Flood!$B$7:$T$169,J$1,FALSE),"")</f>
        <v>2.6543664575767578E-2</v>
      </c>
      <c r="BO190" s="231">
        <f>IFERROR(VLOOKUP($B190,[14]Flood!$B$7:$T$169,K$1,FALSE),"")</f>
        <v>1652.2311368209255</v>
      </c>
      <c r="BP190" s="231">
        <f>IFERROR(VLOOKUP($B190,[14]Flood!$B$7:$T$169,L$1,FALSE),"")</f>
        <v>9.4548276785174565E-2</v>
      </c>
      <c r="BQ190" s="232">
        <f>IFERROR(VLOOKUP($B190,[14]Flood!$B$7:$T$169,M$1,FALSE),"")</f>
        <v>4285.5112441534138</v>
      </c>
      <c r="BR190" s="233">
        <f>IFERROR(VLOOKUP($B190,[14]Flood!$B$7:$T$169,N$1,FALSE),"")</f>
        <v>0.24523669494440134</v>
      </c>
      <c r="BS190" s="231">
        <f>IFERROR(VLOOKUP($B190,[14]Flood!$B$7:$T$169,O$1,FALSE),"")</f>
        <v>6143.1538836174941</v>
      </c>
      <c r="BT190" s="231">
        <f>IFERROR(VLOOKUP($B190,[14]Flood!$B$7:$T$169,P$1,FALSE),"")</f>
        <v>0.35153956415550752</v>
      </c>
      <c r="BU190" s="232">
        <f>IFERROR(VLOOKUP($B190,[14]Flood!$B$7:$T$169,Q$1,FALSE),"")</f>
        <v>8368.552150329062</v>
      </c>
      <c r="BV190" s="233">
        <f>IFERROR(VLOOKUP($B190,[14]Flood!$B$7:$T$169,R$1,FALSE),"")</f>
        <v>0.4788871044537375</v>
      </c>
      <c r="BW190" s="231">
        <f>IFERROR(VLOOKUP($B190,[14]Flood!$B$7:$T$169,S$1,FALSE),"")</f>
        <v>9972.1649424149655</v>
      </c>
      <c r="BX190" s="234">
        <f>IFERROR(VLOOKUP($B190,[14]Flood!$B$7:$T$169,T$1,FALSE),"")</f>
        <v>0.57065321558883919</v>
      </c>
    </row>
    <row r="191" spans="1:76" s="119" customFormat="1" ht="14">
      <c r="A191" s="235" t="str">
        <f>'AAL mundo '!A218</f>
        <v>Europe and Central Asia</v>
      </c>
      <c r="B191" s="236" t="str">
        <f>'AAL mundo '!B218</f>
        <v>CHE</v>
      </c>
      <c r="C191" s="236" t="str">
        <f>'AAL mundo '!C218</f>
        <v>Switzerland</v>
      </c>
      <c r="D191" s="236" t="str">
        <f>'AAL mundo '!D218</f>
        <v/>
      </c>
      <c r="E191" s="237" t="str">
        <f>'AAL mundo '!E218</f>
        <v>High income: OECD</v>
      </c>
      <c r="F191" s="238">
        <f>'AAL mundo '!F218</f>
        <v>3421610</v>
      </c>
      <c r="G191" s="223">
        <f>VLOOKUP($B191,[14]Earthquake!$B$7:$T$222,G$1,FALSE)</f>
        <v>1471.66</v>
      </c>
      <c r="H191" s="224">
        <f>VLOOKUP($B191,[14]Earthquake!$B$7:$T$222,H$1,FALSE)</f>
        <v>0.04</v>
      </c>
      <c r="I191" s="227">
        <f>VLOOKUP($B191,[14]Earthquake!$B$7:$T$222,I$1,FALSE)</f>
        <v>3968.01</v>
      </c>
      <c r="J191" s="228">
        <f>VLOOKUP($B191,[14]Earthquake!$B$7:$T$222,J$1,FALSE)</f>
        <v>0.12</v>
      </c>
      <c r="K191" s="224">
        <f>VLOOKUP($B191,[14]Earthquake!$B$7:$T$222,K$1,FALSE)</f>
        <v>9082.43</v>
      </c>
      <c r="L191" s="224">
        <f>VLOOKUP($B191,[14]Earthquake!$B$7:$T$222,L$1,FALSE)</f>
        <v>0.27</v>
      </c>
      <c r="M191" s="227">
        <f>VLOOKUP($B191,[14]Earthquake!$B$7:$T$222,M$1,FALSE)</f>
        <v>25233.64</v>
      </c>
      <c r="N191" s="228">
        <f>VLOOKUP($B191,[14]Earthquake!$B$7:$T$222,N$1,FALSE)</f>
        <v>0.74</v>
      </c>
      <c r="O191" s="224">
        <f>VLOOKUP($B191,[14]Earthquake!$B$7:$T$222,O$1,FALSE)</f>
        <v>48712.3</v>
      </c>
      <c r="P191" s="224">
        <f>VLOOKUP($B191,[14]Earthquake!$B$7:$T$222,P$1,FALSE)</f>
        <v>1.42</v>
      </c>
      <c r="Q191" s="227">
        <f>VLOOKUP($B191,[14]Earthquake!$B$7:$T$222,Q$1,FALSE)</f>
        <v>83204.69</v>
      </c>
      <c r="R191" s="228">
        <f>VLOOKUP($B191,[14]Earthquake!$B$7:$T$222,R$1,FALSE)</f>
        <v>2.4300000000000002</v>
      </c>
      <c r="S191" s="224">
        <f>VLOOKUP($B191,[14]Earthquake!$B$7:$T$222,S$1,FALSE)</f>
        <v>107666.66</v>
      </c>
      <c r="T191" s="229">
        <f>VLOOKUP($B191,[14]Earthquake!$B$7:$T$222,T$1,FALSE)</f>
        <v>3.15</v>
      </c>
      <c r="U191" s="223" t="str">
        <f>VLOOKUP($B191,[14]Wind!$B$7:$T$222,G$1,FALSE)</f>
        <v>---</v>
      </c>
      <c r="V191" s="224" t="str">
        <f>VLOOKUP($B191,[14]Wind!$B$7:$T$222,H$1,FALSE)</f>
        <v>---</v>
      </c>
      <c r="W191" s="227" t="str">
        <f>VLOOKUP($B191,[14]Wind!$B$7:$T$222,I$1,FALSE)</f>
        <v>---</v>
      </c>
      <c r="X191" s="228" t="str">
        <f>VLOOKUP($B191,[14]Wind!$B$7:$T$222,J$1,FALSE)</f>
        <v>---</v>
      </c>
      <c r="Y191" s="224" t="str">
        <f>VLOOKUP($B191,[14]Wind!$B$7:$T$222,K$1,FALSE)</f>
        <v>---</v>
      </c>
      <c r="Z191" s="224" t="str">
        <f>VLOOKUP($B191,[14]Wind!$B$7:$T$222,L$1,FALSE)</f>
        <v>---</v>
      </c>
      <c r="AA191" s="227" t="str">
        <f>VLOOKUP($B191,[14]Wind!$B$7:$T$222,M$1,FALSE)</f>
        <v>---</v>
      </c>
      <c r="AB191" s="228" t="str">
        <f>VLOOKUP($B191,[14]Wind!$B$7:$T$222,N$1,FALSE)</f>
        <v>---</v>
      </c>
      <c r="AC191" s="224" t="str">
        <f>VLOOKUP($B191,[14]Wind!$B$7:$T$222,O$1,FALSE)</f>
        <v>---</v>
      </c>
      <c r="AD191" s="224" t="str">
        <f>VLOOKUP($B191,[14]Wind!$B$7:$T$222,P$1,FALSE)</f>
        <v>---</v>
      </c>
      <c r="AE191" s="227" t="str">
        <f>VLOOKUP($B191,[14]Wind!$B$7:$T$222,Q$1,FALSE)</f>
        <v>---</v>
      </c>
      <c r="AF191" s="228" t="str">
        <f>VLOOKUP($B191,[14]Wind!$B$7:$T$222,R$1,FALSE)</f>
        <v>---</v>
      </c>
      <c r="AG191" s="224" t="str">
        <f>VLOOKUP($B191,[14]Wind!$B$7:$T$222,S$1,FALSE)</f>
        <v>---</v>
      </c>
      <c r="AH191" s="229" t="str">
        <f>VLOOKUP($B191,[14]Wind!$B$7:$T$222,T$1,FALSE)</f>
        <v>---</v>
      </c>
      <c r="AI191" s="223" t="str">
        <f>VLOOKUP($B191,'[14]Storm Surge'!$B$7:$T$222,G$1,FALSE)</f>
        <v>---</v>
      </c>
      <c r="AJ191" s="224" t="str">
        <f>VLOOKUP($B191,'[14]Storm Surge'!$B$7:$T$222,H$1,FALSE)</f>
        <v>---</v>
      </c>
      <c r="AK191" s="227" t="str">
        <f>VLOOKUP($B191,'[14]Storm Surge'!$B$7:$T$222,I$1,FALSE)</f>
        <v>---</v>
      </c>
      <c r="AL191" s="228" t="str">
        <f>VLOOKUP($B191,'[14]Storm Surge'!$B$7:$T$222,J$1,FALSE)</f>
        <v>---</v>
      </c>
      <c r="AM191" s="224" t="str">
        <f>VLOOKUP($B191,'[14]Storm Surge'!$B$7:$T$222,K$1,FALSE)</f>
        <v>---</v>
      </c>
      <c r="AN191" s="224" t="str">
        <f>VLOOKUP($B191,'[14]Storm Surge'!$B$7:$T$222,L$1,FALSE)</f>
        <v>---</v>
      </c>
      <c r="AO191" s="227" t="str">
        <f>VLOOKUP($B191,'[14]Storm Surge'!$B$7:$T$222,M$1,FALSE)</f>
        <v>---</v>
      </c>
      <c r="AP191" s="228" t="str">
        <f>VLOOKUP($B191,'[14]Storm Surge'!$B$7:$T$222,N$1,FALSE)</f>
        <v>---</v>
      </c>
      <c r="AQ191" s="224" t="str">
        <f>VLOOKUP($B191,'[14]Storm Surge'!$B$7:$T$222,O$1,FALSE)</f>
        <v>---</v>
      </c>
      <c r="AR191" s="224" t="str">
        <f>VLOOKUP($B191,'[14]Storm Surge'!$B$7:$T$222,P$1,FALSE)</f>
        <v>---</v>
      </c>
      <c r="AS191" s="227" t="str">
        <f>VLOOKUP($B191,'[14]Storm Surge'!$B$7:$T$222,Q$1,FALSE)</f>
        <v>---</v>
      </c>
      <c r="AT191" s="228" t="str">
        <f>VLOOKUP($B191,'[14]Storm Surge'!$B$7:$T$222,R$1,FALSE)</f>
        <v>---</v>
      </c>
      <c r="AU191" s="224" t="str">
        <f>VLOOKUP($B191,'[14]Storm Surge'!$B$7:$T$222,S$1,FALSE)</f>
        <v>---</v>
      </c>
      <c r="AV191" s="229" t="str">
        <f>VLOOKUP($B191,'[14]Storm Surge'!$B$7:$T$222,T$1,FALSE)</f>
        <v>---</v>
      </c>
      <c r="AW191" s="223" t="str">
        <f>VLOOKUP($B191,[14]Tsunami!$B$7:$T$222,G$1,FALSE)</f>
        <v>---</v>
      </c>
      <c r="AX191" s="224" t="str">
        <f>VLOOKUP($B191,[14]Tsunami!$B$7:$T$222,H$1,FALSE)</f>
        <v>---</v>
      </c>
      <c r="AY191" s="227" t="str">
        <f>VLOOKUP($B191,[14]Tsunami!$B$7:$T$222,I$1,FALSE)</f>
        <v>---</v>
      </c>
      <c r="AZ191" s="228" t="str">
        <f>VLOOKUP($B191,[14]Tsunami!$B$7:$T$222,J$1,FALSE)</f>
        <v>---</v>
      </c>
      <c r="BA191" s="224" t="str">
        <f>VLOOKUP($B191,[14]Tsunami!$B$7:$T$222,K$1,FALSE)</f>
        <v>---</v>
      </c>
      <c r="BB191" s="224" t="str">
        <f>VLOOKUP($B191,[14]Tsunami!$B$7:$T$222,L$1,FALSE)</f>
        <v>---</v>
      </c>
      <c r="BC191" s="227" t="str">
        <f>VLOOKUP($B191,[14]Tsunami!$B$7:$T$222,M$1,FALSE)</f>
        <v>---</v>
      </c>
      <c r="BD191" s="228" t="str">
        <f>VLOOKUP($B191,[14]Tsunami!$B$7:$T$222,N$1,FALSE)</f>
        <v>---</v>
      </c>
      <c r="BE191" s="224" t="str">
        <f>VLOOKUP($B191,[14]Tsunami!$B$7:$T$222,O$1,FALSE)</f>
        <v>---</v>
      </c>
      <c r="BF191" s="224" t="str">
        <f>VLOOKUP($B191,[14]Tsunami!$B$7:$T$222,P$1,FALSE)</f>
        <v>---</v>
      </c>
      <c r="BG191" s="227" t="str">
        <f>VLOOKUP($B191,[14]Tsunami!$B$7:$T$222,Q$1,FALSE)</f>
        <v>---</v>
      </c>
      <c r="BH191" s="228" t="str">
        <f>VLOOKUP($B191,[14]Tsunami!$B$7:$T$222,R$1,FALSE)</f>
        <v>---</v>
      </c>
      <c r="BI191" s="224" t="str">
        <f>VLOOKUP($B191,[14]Tsunami!$B$7:$T$222,S$1,FALSE)</f>
        <v>---</v>
      </c>
      <c r="BJ191" s="229" t="str">
        <f>VLOOKUP($B191,[14]Tsunami!$B$7:$T$222,T$1,FALSE)</f>
        <v>---</v>
      </c>
      <c r="BK191" s="230">
        <f>IFERROR(VLOOKUP($B191,[14]Flood!$B$7:$T$169,G$1,FALSE),"")</f>
        <v>329.86235253399258</v>
      </c>
      <c r="BL191" s="231">
        <f>IFERROR(VLOOKUP($B191,[14]Flood!$B$7:$T$169,H$1,FALSE),"")</f>
        <v>9.6405596352007548E-3</v>
      </c>
      <c r="BM191" s="232">
        <f>IFERROR(VLOOKUP($B191,[14]Flood!$B$7:$T$169,I$1,FALSE),"")</f>
        <v>3731.464439655173</v>
      </c>
      <c r="BN191" s="233">
        <f>IFERROR(VLOOKUP($B191,[14]Flood!$B$7:$T$169,J$1,FALSE),"")</f>
        <v>0.10905580822055036</v>
      </c>
      <c r="BO191" s="231">
        <f>IFERROR(VLOOKUP($B191,[14]Flood!$B$7:$T$169,K$1,FALSE),"")</f>
        <v>16777.259481037923</v>
      </c>
      <c r="BP191" s="231">
        <f>IFERROR(VLOOKUP($B191,[14]Flood!$B$7:$T$169,L$1,FALSE),"")</f>
        <v>0.49033231376568115</v>
      </c>
      <c r="BQ191" s="232">
        <f>IFERROR(VLOOKUP($B191,[14]Flood!$B$7:$T$169,M$1,FALSE),"")</f>
        <v>62094.30471264368</v>
      </c>
      <c r="BR191" s="233">
        <f>IFERROR(VLOOKUP($B191,[14]Flood!$B$7:$T$169,N$1,FALSE),"")</f>
        <v>1.8147686239122427</v>
      </c>
      <c r="BS191" s="231">
        <f>IFERROR(VLOOKUP($B191,[14]Flood!$B$7:$T$169,O$1,FALSE),"")</f>
        <v>104738.7266618705</v>
      </c>
      <c r="BT191" s="231">
        <f>IFERROR(VLOOKUP($B191,[14]Flood!$B$7:$T$169,P$1,FALSE),"")</f>
        <v>3.0610948255900148</v>
      </c>
      <c r="BU191" s="232">
        <f>IFERROR(VLOOKUP($B191,[14]Flood!$B$7:$T$169,Q$1,FALSE),"")</f>
        <v>136252.20056548706</v>
      </c>
      <c r="BV191" s="233">
        <f>IFERROR(VLOOKUP($B191,[14]Flood!$B$7:$T$169,R$1,FALSE),"")</f>
        <v>3.982107854649918</v>
      </c>
      <c r="BW191" s="231">
        <f>IFERROR(VLOOKUP($B191,[14]Flood!$B$7:$T$169,S$1,FALSE),"")</f>
        <v>149572.30850966802</v>
      </c>
      <c r="BX191" s="234">
        <f>IFERROR(VLOOKUP($B191,[14]Flood!$B$7:$T$169,T$1,FALSE),"")</f>
        <v>4.3714014311878913</v>
      </c>
    </row>
    <row r="192" spans="1:76" s="119" customFormat="1" ht="14">
      <c r="A192" s="235" t="str">
        <f>'AAL mundo '!A219</f>
        <v>Middle East and North Africa</v>
      </c>
      <c r="B192" s="236" t="str">
        <f>'AAL mundo '!B219</f>
        <v>SYR</v>
      </c>
      <c r="C192" s="236" t="str">
        <f>'AAL mundo '!C219</f>
        <v>Syrian Arab Republic</v>
      </c>
      <c r="D192" s="236" t="str">
        <f>'AAL mundo '!D219</f>
        <v/>
      </c>
      <c r="E192" s="237" t="str">
        <f>'AAL mundo '!E219</f>
        <v>Lower middle income</v>
      </c>
      <c r="F192" s="238">
        <f>'AAL mundo '!F219</f>
        <v>204643</v>
      </c>
      <c r="G192" s="223">
        <f>VLOOKUP($B192,[14]Earthquake!$B$7:$T$222,G$1,FALSE)</f>
        <v>410.63</v>
      </c>
      <c r="H192" s="224">
        <f>VLOOKUP($B192,[14]Earthquake!$B$7:$T$222,H$1,FALSE)</f>
        <v>0.2</v>
      </c>
      <c r="I192" s="227">
        <f>VLOOKUP($B192,[14]Earthquake!$B$7:$T$222,I$1,FALSE)</f>
        <v>1102.77</v>
      </c>
      <c r="J192" s="228">
        <f>VLOOKUP($B192,[14]Earthquake!$B$7:$T$222,J$1,FALSE)</f>
        <v>0.54</v>
      </c>
      <c r="K192" s="224">
        <f>VLOOKUP($B192,[14]Earthquake!$B$7:$T$222,K$1,FALSE)</f>
        <v>2123.48</v>
      </c>
      <c r="L192" s="224">
        <f>VLOOKUP($B192,[14]Earthquake!$B$7:$T$222,L$1,FALSE)</f>
        <v>1.04</v>
      </c>
      <c r="M192" s="227">
        <f>VLOOKUP($B192,[14]Earthquake!$B$7:$T$222,M$1,FALSE)</f>
        <v>4406.9399999999996</v>
      </c>
      <c r="N192" s="228">
        <f>VLOOKUP($B192,[14]Earthquake!$B$7:$T$222,N$1,FALSE)</f>
        <v>2.15</v>
      </c>
      <c r="O192" s="224">
        <f>VLOOKUP($B192,[14]Earthquake!$B$7:$T$222,O$1,FALSE)</f>
        <v>6907.62</v>
      </c>
      <c r="P192" s="224">
        <f>VLOOKUP($B192,[14]Earthquake!$B$7:$T$222,P$1,FALSE)</f>
        <v>3.38</v>
      </c>
      <c r="Q192" s="227">
        <f>VLOOKUP($B192,[14]Earthquake!$B$7:$T$222,Q$1,FALSE)</f>
        <v>9961.83</v>
      </c>
      <c r="R192" s="228">
        <f>VLOOKUP($B192,[14]Earthquake!$B$7:$T$222,R$1,FALSE)</f>
        <v>4.87</v>
      </c>
      <c r="S192" s="224">
        <f>VLOOKUP($B192,[14]Earthquake!$B$7:$T$222,S$1,FALSE)</f>
        <v>12006.92</v>
      </c>
      <c r="T192" s="229">
        <f>VLOOKUP($B192,[14]Earthquake!$B$7:$T$222,T$1,FALSE)</f>
        <v>5.87</v>
      </c>
      <c r="U192" s="223" t="str">
        <f>VLOOKUP($B192,[14]Wind!$B$7:$T$222,G$1,FALSE)</f>
        <v>---</v>
      </c>
      <c r="V192" s="224" t="str">
        <f>VLOOKUP($B192,[14]Wind!$B$7:$T$222,H$1,FALSE)</f>
        <v>---</v>
      </c>
      <c r="W192" s="227" t="str">
        <f>VLOOKUP($B192,[14]Wind!$B$7:$T$222,I$1,FALSE)</f>
        <v>---</v>
      </c>
      <c r="X192" s="228" t="str">
        <f>VLOOKUP($B192,[14]Wind!$B$7:$T$222,J$1,FALSE)</f>
        <v>---</v>
      </c>
      <c r="Y192" s="224" t="str">
        <f>VLOOKUP($B192,[14]Wind!$B$7:$T$222,K$1,FALSE)</f>
        <v>---</v>
      </c>
      <c r="Z192" s="224" t="str">
        <f>VLOOKUP($B192,[14]Wind!$B$7:$T$222,L$1,FALSE)</f>
        <v>---</v>
      </c>
      <c r="AA192" s="227" t="str">
        <f>VLOOKUP($B192,[14]Wind!$B$7:$T$222,M$1,FALSE)</f>
        <v>---</v>
      </c>
      <c r="AB192" s="228" t="str">
        <f>VLOOKUP($B192,[14]Wind!$B$7:$T$222,N$1,FALSE)</f>
        <v>---</v>
      </c>
      <c r="AC192" s="224" t="str">
        <f>VLOOKUP($B192,[14]Wind!$B$7:$T$222,O$1,FALSE)</f>
        <v>---</v>
      </c>
      <c r="AD192" s="224" t="str">
        <f>VLOOKUP($B192,[14]Wind!$B$7:$T$222,P$1,FALSE)</f>
        <v>---</v>
      </c>
      <c r="AE192" s="227" t="str">
        <f>VLOOKUP($B192,[14]Wind!$B$7:$T$222,Q$1,FALSE)</f>
        <v>---</v>
      </c>
      <c r="AF192" s="228" t="str">
        <f>VLOOKUP($B192,[14]Wind!$B$7:$T$222,R$1,FALSE)</f>
        <v>---</v>
      </c>
      <c r="AG192" s="224" t="str">
        <f>VLOOKUP($B192,[14]Wind!$B$7:$T$222,S$1,FALSE)</f>
        <v>---</v>
      </c>
      <c r="AH192" s="229" t="str">
        <f>VLOOKUP($B192,[14]Wind!$B$7:$T$222,T$1,FALSE)</f>
        <v>---</v>
      </c>
      <c r="AI192" s="223" t="str">
        <f>VLOOKUP($B192,'[14]Storm Surge'!$B$7:$T$222,G$1,FALSE)</f>
        <v>---</v>
      </c>
      <c r="AJ192" s="224" t="str">
        <f>VLOOKUP($B192,'[14]Storm Surge'!$B$7:$T$222,H$1,FALSE)</f>
        <v>---</v>
      </c>
      <c r="AK192" s="227" t="str">
        <f>VLOOKUP($B192,'[14]Storm Surge'!$B$7:$T$222,I$1,FALSE)</f>
        <v>---</v>
      </c>
      <c r="AL192" s="228" t="str">
        <f>VLOOKUP($B192,'[14]Storm Surge'!$B$7:$T$222,J$1,FALSE)</f>
        <v>---</v>
      </c>
      <c r="AM192" s="224" t="str">
        <f>VLOOKUP($B192,'[14]Storm Surge'!$B$7:$T$222,K$1,FALSE)</f>
        <v>---</v>
      </c>
      <c r="AN192" s="224" t="str">
        <f>VLOOKUP($B192,'[14]Storm Surge'!$B$7:$T$222,L$1,FALSE)</f>
        <v>---</v>
      </c>
      <c r="AO192" s="227" t="str">
        <f>VLOOKUP($B192,'[14]Storm Surge'!$B$7:$T$222,M$1,FALSE)</f>
        <v>---</v>
      </c>
      <c r="AP192" s="228" t="str">
        <f>VLOOKUP($B192,'[14]Storm Surge'!$B$7:$T$222,N$1,FALSE)</f>
        <v>---</v>
      </c>
      <c r="AQ192" s="224" t="str">
        <f>VLOOKUP($B192,'[14]Storm Surge'!$B$7:$T$222,O$1,FALSE)</f>
        <v>---</v>
      </c>
      <c r="AR192" s="224" t="str">
        <f>VLOOKUP($B192,'[14]Storm Surge'!$B$7:$T$222,P$1,FALSE)</f>
        <v>---</v>
      </c>
      <c r="AS192" s="227" t="str">
        <f>VLOOKUP($B192,'[14]Storm Surge'!$B$7:$T$222,Q$1,FALSE)</f>
        <v>---</v>
      </c>
      <c r="AT192" s="228" t="str">
        <f>VLOOKUP($B192,'[14]Storm Surge'!$B$7:$T$222,R$1,FALSE)</f>
        <v>---</v>
      </c>
      <c r="AU192" s="224" t="str">
        <f>VLOOKUP($B192,'[14]Storm Surge'!$B$7:$T$222,S$1,FALSE)</f>
        <v>---</v>
      </c>
      <c r="AV192" s="229" t="str">
        <f>VLOOKUP($B192,'[14]Storm Surge'!$B$7:$T$222,T$1,FALSE)</f>
        <v>---</v>
      </c>
      <c r="AW192" s="223" t="str">
        <f>VLOOKUP($B192,[14]Tsunami!$B$7:$T$222,G$1,FALSE)</f>
        <v>---</v>
      </c>
      <c r="AX192" s="224" t="str">
        <f>VLOOKUP($B192,[14]Tsunami!$B$7:$T$222,H$1,FALSE)</f>
        <v>---</v>
      </c>
      <c r="AY192" s="227" t="str">
        <f>VLOOKUP($B192,[14]Tsunami!$B$7:$T$222,I$1,FALSE)</f>
        <v>---</v>
      </c>
      <c r="AZ192" s="228" t="str">
        <f>VLOOKUP($B192,[14]Tsunami!$B$7:$T$222,J$1,FALSE)</f>
        <v>---</v>
      </c>
      <c r="BA192" s="224" t="str">
        <f>VLOOKUP($B192,[14]Tsunami!$B$7:$T$222,K$1,FALSE)</f>
        <v>---</v>
      </c>
      <c r="BB192" s="224" t="str">
        <f>VLOOKUP($B192,[14]Tsunami!$B$7:$T$222,L$1,FALSE)</f>
        <v>---</v>
      </c>
      <c r="BC192" s="227" t="str">
        <f>VLOOKUP($B192,[14]Tsunami!$B$7:$T$222,M$1,FALSE)</f>
        <v>---</v>
      </c>
      <c r="BD192" s="228" t="str">
        <f>VLOOKUP($B192,[14]Tsunami!$B$7:$T$222,N$1,FALSE)</f>
        <v>---</v>
      </c>
      <c r="BE192" s="224" t="str">
        <f>VLOOKUP($B192,[14]Tsunami!$B$7:$T$222,O$1,FALSE)</f>
        <v>---</v>
      </c>
      <c r="BF192" s="224" t="str">
        <f>VLOOKUP($B192,[14]Tsunami!$B$7:$T$222,P$1,FALSE)</f>
        <v>---</v>
      </c>
      <c r="BG192" s="227" t="str">
        <f>VLOOKUP($B192,[14]Tsunami!$B$7:$T$222,Q$1,FALSE)</f>
        <v>---</v>
      </c>
      <c r="BH192" s="228" t="str">
        <f>VLOOKUP($B192,[14]Tsunami!$B$7:$T$222,R$1,FALSE)</f>
        <v>---</v>
      </c>
      <c r="BI192" s="224" t="str">
        <f>VLOOKUP($B192,[14]Tsunami!$B$7:$T$222,S$1,FALSE)</f>
        <v>---</v>
      </c>
      <c r="BJ192" s="229" t="str">
        <f>VLOOKUP($B192,[14]Tsunami!$B$7:$T$222,T$1,FALSE)</f>
        <v>---</v>
      </c>
      <c r="BK192" s="230">
        <f>IFERROR(VLOOKUP($B192,[14]Flood!$B$7:$T$169,G$1,FALSE),"")</f>
        <v>671.69555027027025</v>
      </c>
      <c r="BL192" s="231">
        <f>IFERROR(VLOOKUP($B192,[14]Flood!$B$7:$T$169,H$1,FALSE),"")</f>
        <v>0.32822796297467799</v>
      </c>
      <c r="BM192" s="232">
        <f>IFERROR(VLOOKUP($B192,[14]Flood!$B$7:$T$169,I$1,FALSE),"")</f>
        <v>1221.1985250560958</v>
      </c>
      <c r="BN192" s="233">
        <f>IFERROR(VLOOKUP($B192,[14]Flood!$B$7:$T$169,J$1,FALSE),"")</f>
        <v>0.59674580858182091</v>
      </c>
      <c r="BO192" s="231">
        <f>IFERROR(VLOOKUP($B192,[14]Flood!$B$7:$T$169,K$1,FALSE),"")</f>
        <v>1581.7113036227718</v>
      </c>
      <c r="BP192" s="231">
        <f>IFERROR(VLOOKUP($B192,[14]Flood!$B$7:$T$169,L$1,FALSE),"")</f>
        <v>0.7729124883933346</v>
      </c>
      <c r="BQ192" s="232">
        <f>IFERROR(VLOOKUP($B192,[14]Flood!$B$7:$T$169,M$1,FALSE),"")</f>
        <v>2094.8775999999998</v>
      </c>
      <c r="BR192" s="233">
        <f>IFERROR(VLOOKUP($B192,[14]Flood!$B$7:$T$169,N$1,FALSE),"")</f>
        <v>1.0236742033687936</v>
      </c>
      <c r="BS192" s="231">
        <f>IFERROR(VLOOKUP($B192,[14]Flood!$B$7:$T$169,O$1,FALSE),"")</f>
        <v>2719.1965354330709</v>
      </c>
      <c r="BT192" s="231">
        <f>IFERROR(VLOOKUP($B192,[14]Flood!$B$7:$T$169,P$1,FALSE),"")</f>
        <v>1.3287513061443934</v>
      </c>
      <c r="BU192" s="232">
        <f>IFERROR(VLOOKUP($B192,[14]Flood!$B$7:$T$169,Q$1,FALSE),"")</f>
        <v>4284.5664136650576</v>
      </c>
      <c r="BV192" s="233">
        <f>IFERROR(VLOOKUP($B192,[14]Flood!$B$7:$T$169,R$1,FALSE),"")</f>
        <v>2.0936784613522366</v>
      </c>
      <c r="BW192" s="231">
        <f>IFERROR(VLOOKUP($B192,[14]Flood!$B$7:$T$169,S$1,FALSE),"")</f>
        <v>5023.7042435945041</v>
      </c>
      <c r="BX192" s="234">
        <f>IFERROR(VLOOKUP($B192,[14]Flood!$B$7:$T$169,T$1,FALSE),"")</f>
        <v>2.4548624891125055</v>
      </c>
    </row>
    <row r="193" spans="1:76" s="119" customFormat="1" ht="14">
      <c r="A193" s="235" t="str">
        <f>'AAL mundo '!A220</f>
        <v>East Asia and the Pacific</v>
      </c>
      <c r="B193" s="236" t="str">
        <f>'AAL mundo '!B220</f>
        <v>TWN</v>
      </c>
      <c r="C193" s="236" t="str">
        <f>'AAL mundo '!C220</f>
        <v>Taiwan</v>
      </c>
      <c r="D193" s="236" t="str">
        <f>'AAL mundo '!D220</f>
        <v/>
      </c>
      <c r="E193" s="237" t="str">
        <f>'AAL mundo '!E220</f>
        <v>N.D</v>
      </c>
      <c r="F193" s="238">
        <f>'AAL mundo '!F220</f>
        <v>1680400</v>
      </c>
      <c r="G193" s="223">
        <f>VLOOKUP($B193,[14]Earthquake!$B$7:$T$222,G$1,FALSE)</f>
        <v>6623.21</v>
      </c>
      <c r="H193" s="224">
        <f>VLOOKUP($B193,[14]Earthquake!$B$7:$T$222,H$1,FALSE)</f>
        <v>0.39</v>
      </c>
      <c r="I193" s="227">
        <f>VLOOKUP($B193,[14]Earthquake!$B$7:$T$222,I$1,FALSE)</f>
        <v>14837.15</v>
      </c>
      <c r="J193" s="228">
        <f>VLOOKUP($B193,[14]Earthquake!$B$7:$T$222,J$1,FALSE)</f>
        <v>0.88</v>
      </c>
      <c r="K193" s="224">
        <f>VLOOKUP($B193,[14]Earthquake!$B$7:$T$222,K$1,FALSE)</f>
        <v>24720</v>
      </c>
      <c r="L193" s="224">
        <f>VLOOKUP($B193,[14]Earthquake!$B$7:$T$222,L$1,FALSE)</f>
        <v>1.47</v>
      </c>
      <c r="M193" s="227">
        <f>VLOOKUP($B193,[14]Earthquake!$B$7:$T$222,M$1,FALSE)</f>
        <v>43052.12</v>
      </c>
      <c r="N193" s="228">
        <f>VLOOKUP($B193,[14]Earthquake!$B$7:$T$222,N$1,FALSE)</f>
        <v>2.56</v>
      </c>
      <c r="O193" s="224">
        <f>VLOOKUP($B193,[14]Earthquake!$B$7:$T$222,O$1,FALSE)</f>
        <v>60744.959999999999</v>
      </c>
      <c r="P193" s="224">
        <f>VLOOKUP($B193,[14]Earthquake!$B$7:$T$222,P$1,FALSE)</f>
        <v>3.61</v>
      </c>
      <c r="Q193" s="227">
        <f>VLOOKUP($B193,[14]Earthquake!$B$7:$T$222,Q$1,FALSE)</f>
        <v>80400</v>
      </c>
      <c r="R193" s="228">
        <f>VLOOKUP($B193,[14]Earthquake!$B$7:$T$222,R$1,FALSE)</f>
        <v>4.78</v>
      </c>
      <c r="S193" s="224">
        <f>VLOOKUP($B193,[14]Earthquake!$B$7:$T$222,S$1,FALSE)</f>
        <v>90931.79</v>
      </c>
      <c r="T193" s="229">
        <f>VLOOKUP($B193,[14]Earthquake!$B$7:$T$222,T$1,FALSE)</f>
        <v>5.41</v>
      </c>
      <c r="U193" s="223">
        <f>VLOOKUP($B193,[14]Wind!$B$7:$T$222,G$1,FALSE)</f>
        <v>10594.3</v>
      </c>
      <c r="V193" s="224">
        <f>VLOOKUP($B193,[14]Wind!$B$7:$T$222,H$1,FALSE)</f>
        <v>0.63</v>
      </c>
      <c r="W193" s="227">
        <f>VLOOKUP($B193,[14]Wind!$B$7:$T$222,I$1,FALSE)</f>
        <v>14313.72</v>
      </c>
      <c r="X193" s="228">
        <f>VLOOKUP($B193,[14]Wind!$B$7:$T$222,J$1,FALSE)</f>
        <v>0.85</v>
      </c>
      <c r="Y193" s="224">
        <f>VLOOKUP($B193,[14]Wind!$B$7:$T$222,K$1,FALSE)</f>
        <v>16708.2</v>
      </c>
      <c r="Z193" s="224">
        <f>VLOOKUP($B193,[14]Wind!$B$7:$T$222,L$1,FALSE)</f>
        <v>0.99</v>
      </c>
      <c r="AA193" s="227">
        <f>VLOOKUP($B193,[14]Wind!$B$7:$T$222,M$1,FALSE)</f>
        <v>20736.599999999999</v>
      </c>
      <c r="AB193" s="228">
        <f>VLOOKUP($B193,[14]Wind!$B$7:$T$222,N$1,FALSE)</f>
        <v>1.23</v>
      </c>
      <c r="AC193" s="224">
        <f>VLOOKUP($B193,[14]Wind!$B$7:$T$222,O$1,FALSE)</f>
        <v>21899.39</v>
      </c>
      <c r="AD193" s="224">
        <f>VLOOKUP($B193,[14]Wind!$B$7:$T$222,P$1,FALSE)</f>
        <v>1.3</v>
      </c>
      <c r="AE193" s="227">
        <f>VLOOKUP($B193,[14]Wind!$B$7:$T$222,Q$1,FALSE)</f>
        <v>24224.98</v>
      </c>
      <c r="AF193" s="228">
        <f>VLOOKUP($B193,[14]Wind!$B$7:$T$222,R$1,FALSE)</f>
        <v>1.44</v>
      </c>
      <c r="AG193" s="224">
        <f>VLOOKUP($B193,[14]Wind!$B$7:$T$222,S$1,FALSE)</f>
        <v>26550.560000000001</v>
      </c>
      <c r="AH193" s="229">
        <f>VLOOKUP($B193,[14]Wind!$B$7:$T$222,T$1,FALSE)</f>
        <v>1.58</v>
      </c>
      <c r="AI193" s="223">
        <f>VLOOKUP($B193,'[14]Storm Surge'!$B$7:$T$222,G$1,FALSE)</f>
        <v>2748.16</v>
      </c>
      <c r="AJ193" s="224">
        <f>VLOOKUP($B193,'[14]Storm Surge'!$B$7:$T$222,H$1,FALSE)</f>
        <v>0.16</v>
      </c>
      <c r="AK193" s="227">
        <f>VLOOKUP($B193,'[14]Storm Surge'!$B$7:$T$222,I$1,FALSE)</f>
        <v>3087.82</v>
      </c>
      <c r="AL193" s="228">
        <f>VLOOKUP($B193,'[14]Storm Surge'!$B$7:$T$222,J$1,FALSE)</f>
        <v>0.18</v>
      </c>
      <c r="AM193" s="224">
        <f>VLOOKUP($B193,'[14]Storm Surge'!$B$7:$T$222,K$1,FALSE)</f>
        <v>3603.04</v>
      </c>
      <c r="AN193" s="224">
        <f>VLOOKUP($B193,'[14]Storm Surge'!$B$7:$T$222,L$1,FALSE)</f>
        <v>0.21</v>
      </c>
      <c r="AO193" s="227">
        <f>VLOOKUP($B193,'[14]Storm Surge'!$B$7:$T$222,M$1,FALSE)</f>
        <v>3698.75</v>
      </c>
      <c r="AP193" s="228">
        <f>VLOOKUP($B193,'[14]Storm Surge'!$B$7:$T$222,N$1,FALSE)</f>
        <v>0.22</v>
      </c>
      <c r="AQ193" s="224">
        <f>VLOOKUP($B193,'[14]Storm Surge'!$B$7:$T$222,O$1,FALSE)</f>
        <v>3858.27</v>
      </c>
      <c r="AR193" s="224">
        <f>VLOOKUP($B193,'[14]Storm Surge'!$B$7:$T$222,P$1,FALSE)</f>
        <v>0.23</v>
      </c>
      <c r="AS193" s="227">
        <f>VLOOKUP($B193,'[14]Storm Surge'!$B$7:$T$222,Q$1,FALSE)</f>
        <v>4177.3100000000004</v>
      </c>
      <c r="AT193" s="228">
        <f>VLOOKUP($B193,'[14]Storm Surge'!$B$7:$T$222,R$1,FALSE)</f>
        <v>0.25</v>
      </c>
      <c r="AU193" s="224">
        <f>VLOOKUP($B193,'[14]Storm Surge'!$B$7:$T$222,S$1,FALSE)</f>
        <v>4496.34</v>
      </c>
      <c r="AV193" s="229">
        <f>VLOOKUP($B193,'[14]Storm Surge'!$B$7:$T$222,T$1,FALSE)</f>
        <v>0.27</v>
      </c>
      <c r="AW193" s="223" t="str">
        <f>VLOOKUP($B193,[14]Tsunami!$B$7:$T$222,G$1,FALSE)</f>
        <v>---</v>
      </c>
      <c r="AX193" s="224" t="str">
        <f>VLOOKUP($B193,[14]Tsunami!$B$7:$T$222,H$1,FALSE)</f>
        <v>---</v>
      </c>
      <c r="AY193" s="227" t="str">
        <f>VLOOKUP($B193,[14]Tsunami!$B$7:$T$222,I$1,FALSE)</f>
        <v>---</v>
      </c>
      <c r="AZ193" s="228" t="str">
        <f>VLOOKUP($B193,[14]Tsunami!$B$7:$T$222,J$1,FALSE)</f>
        <v>---</v>
      </c>
      <c r="BA193" s="224">
        <f>VLOOKUP($B193,[14]Tsunami!$B$7:$T$222,K$1,FALSE)</f>
        <v>4.53</v>
      </c>
      <c r="BB193" s="224">
        <f>VLOOKUP($B193,[14]Tsunami!$B$7:$T$222,L$1,FALSE)</f>
        <v>0</v>
      </c>
      <c r="BC193" s="227">
        <f>VLOOKUP($B193,[14]Tsunami!$B$7:$T$222,M$1,FALSE)</f>
        <v>128.05000000000001</v>
      </c>
      <c r="BD193" s="228">
        <f>VLOOKUP($B193,[14]Tsunami!$B$7:$T$222,N$1,FALSE)</f>
        <v>0.01</v>
      </c>
      <c r="BE193" s="224">
        <f>VLOOKUP($B193,[14]Tsunami!$B$7:$T$222,O$1,FALSE)</f>
        <v>968.9</v>
      </c>
      <c r="BF193" s="224">
        <f>VLOOKUP($B193,[14]Tsunami!$B$7:$T$222,P$1,FALSE)</f>
        <v>0.06</v>
      </c>
      <c r="BG193" s="227">
        <f>VLOOKUP($B193,[14]Tsunami!$B$7:$T$222,Q$1,FALSE)</f>
        <v>3619.37</v>
      </c>
      <c r="BH193" s="228">
        <f>VLOOKUP($B193,[14]Tsunami!$B$7:$T$222,R$1,FALSE)</f>
        <v>0.22</v>
      </c>
      <c r="BI193" s="224">
        <f>VLOOKUP($B193,[14]Tsunami!$B$7:$T$222,S$1,FALSE)</f>
        <v>5823.47</v>
      </c>
      <c r="BJ193" s="229">
        <f>VLOOKUP($B193,[14]Tsunami!$B$7:$T$222,T$1,FALSE)</f>
        <v>0.35</v>
      </c>
      <c r="BK193" s="230" t="str">
        <f>IFERROR(VLOOKUP($B193,[14]Flood!$B$7:$T$169,G$1,FALSE),"")</f>
        <v>---</v>
      </c>
      <c r="BL193" s="231" t="str">
        <f>IFERROR(VLOOKUP($B193,[14]Flood!$B$7:$T$169,H$1,FALSE),"")</f>
        <v>---</v>
      </c>
      <c r="BM193" s="232" t="str">
        <f>IFERROR(VLOOKUP($B193,[14]Flood!$B$7:$T$169,I$1,FALSE),"")</f>
        <v>---</v>
      </c>
      <c r="BN193" s="233" t="str">
        <f>IFERROR(VLOOKUP($B193,[14]Flood!$B$7:$T$169,J$1,FALSE),"")</f>
        <v>---</v>
      </c>
      <c r="BO193" s="231">
        <f>IFERROR(VLOOKUP($B193,[14]Flood!$B$7:$T$169,K$1,FALSE),"")</f>
        <v>10.081565529411755</v>
      </c>
      <c r="BP193" s="231">
        <f>IFERROR(VLOOKUP($B193,[14]Flood!$B$7:$T$169,L$1,FALSE),"")</f>
        <v>5.9995034095523413E-4</v>
      </c>
      <c r="BQ193" s="232">
        <f>IFERROR(VLOOKUP($B193,[14]Flood!$B$7:$T$169,M$1,FALSE),"")</f>
        <v>949.87952024147728</v>
      </c>
      <c r="BR193" s="233">
        <f>IFERROR(VLOOKUP($B193,[14]Flood!$B$7:$T$169,N$1,FALSE),"")</f>
        <v>5.6526988826557802E-2</v>
      </c>
      <c r="BS193" s="231">
        <f>IFERROR(VLOOKUP($B193,[14]Flood!$B$7:$T$169,O$1,FALSE),"")</f>
        <v>6176.7182573289901</v>
      </c>
      <c r="BT193" s="231">
        <f>IFERROR(VLOOKUP($B193,[14]Flood!$B$7:$T$169,P$1,FALSE),"")</f>
        <v>0.36757428334497683</v>
      </c>
      <c r="BU193" s="232">
        <f>IFERROR(VLOOKUP($B193,[14]Flood!$B$7:$T$169,Q$1,FALSE),"")</f>
        <v>13019.635251598555</v>
      </c>
      <c r="BV193" s="233">
        <f>IFERROR(VLOOKUP($B193,[14]Flood!$B$7:$T$169,R$1,FALSE),"")</f>
        <v>0.77479381406799297</v>
      </c>
      <c r="BW193" s="231">
        <f>IFERROR(VLOOKUP($B193,[14]Flood!$B$7:$T$169,S$1,FALSE),"")</f>
        <v>21444.092813186813</v>
      </c>
      <c r="BX193" s="234">
        <f>IFERROR(VLOOKUP($B193,[14]Flood!$B$7:$T$169,T$1,FALSE),"")</f>
        <v>1.2761302554860041</v>
      </c>
    </row>
    <row r="194" spans="1:76" s="119" customFormat="1" ht="14">
      <c r="A194" s="235" t="str">
        <f>'AAL mundo '!A221</f>
        <v>Europe and Central Asia</v>
      </c>
      <c r="B194" s="236" t="str">
        <f>'AAL mundo '!B221</f>
        <v>TJK</v>
      </c>
      <c r="C194" s="236" t="str">
        <f>'AAL mundo '!C221</f>
        <v>Tajikistan</v>
      </c>
      <c r="D194" s="236" t="str">
        <f>'AAL mundo '!D221</f>
        <v/>
      </c>
      <c r="E194" s="237" t="str">
        <f>'AAL mundo '!E221</f>
        <v>Low income</v>
      </c>
      <c r="F194" s="238">
        <f>'AAL mundo '!F221</f>
        <v>20536.900000000001</v>
      </c>
      <c r="G194" s="223">
        <f>VLOOKUP($B194,[14]Earthquake!$B$7:$T$222,G$1,FALSE)</f>
        <v>158.31</v>
      </c>
      <c r="H194" s="224">
        <f>VLOOKUP($B194,[14]Earthquake!$B$7:$T$222,H$1,FALSE)</f>
        <v>0.77</v>
      </c>
      <c r="I194" s="227">
        <f>VLOOKUP($B194,[14]Earthquake!$B$7:$T$222,I$1,FALSE)</f>
        <v>333.92</v>
      </c>
      <c r="J194" s="228">
        <f>VLOOKUP($B194,[14]Earthquake!$B$7:$T$222,J$1,FALSE)</f>
        <v>1.63</v>
      </c>
      <c r="K194" s="224">
        <f>VLOOKUP($B194,[14]Earthquake!$B$7:$T$222,K$1,FALSE)</f>
        <v>542.49</v>
      </c>
      <c r="L194" s="224">
        <f>VLOOKUP($B194,[14]Earthquake!$B$7:$T$222,L$1,FALSE)</f>
        <v>2.64</v>
      </c>
      <c r="M194" s="227">
        <f>VLOOKUP($B194,[14]Earthquake!$B$7:$T$222,M$1,FALSE)</f>
        <v>939.1</v>
      </c>
      <c r="N194" s="228">
        <f>VLOOKUP($B194,[14]Earthquake!$B$7:$T$222,N$1,FALSE)</f>
        <v>4.57</v>
      </c>
      <c r="O194" s="224">
        <f>VLOOKUP($B194,[14]Earthquake!$B$7:$T$222,O$1,FALSE)</f>
        <v>1327.9</v>
      </c>
      <c r="P194" s="224">
        <f>VLOOKUP($B194,[14]Earthquake!$B$7:$T$222,P$1,FALSE)</f>
        <v>6.47</v>
      </c>
      <c r="Q194" s="227">
        <f>VLOOKUP($B194,[14]Earthquake!$B$7:$T$222,Q$1,FALSE)</f>
        <v>1790</v>
      </c>
      <c r="R194" s="228">
        <f>VLOOKUP($B194,[14]Earthquake!$B$7:$T$222,R$1,FALSE)</f>
        <v>8.7200000000000006</v>
      </c>
      <c r="S194" s="224">
        <f>VLOOKUP($B194,[14]Earthquake!$B$7:$T$222,S$1,FALSE)</f>
        <v>2028.9</v>
      </c>
      <c r="T194" s="229">
        <f>VLOOKUP($B194,[14]Earthquake!$B$7:$T$222,T$1,FALSE)</f>
        <v>9.8800000000000008</v>
      </c>
      <c r="U194" s="223" t="str">
        <f>VLOOKUP($B194,[14]Wind!$B$7:$T$222,G$1,FALSE)</f>
        <v>---</v>
      </c>
      <c r="V194" s="224" t="str">
        <f>VLOOKUP($B194,[14]Wind!$B$7:$T$222,H$1,FALSE)</f>
        <v>---</v>
      </c>
      <c r="W194" s="227" t="str">
        <f>VLOOKUP($B194,[14]Wind!$B$7:$T$222,I$1,FALSE)</f>
        <v>---</v>
      </c>
      <c r="X194" s="228" t="str">
        <f>VLOOKUP($B194,[14]Wind!$B$7:$T$222,J$1,FALSE)</f>
        <v>---</v>
      </c>
      <c r="Y194" s="224" t="str">
        <f>VLOOKUP($B194,[14]Wind!$B$7:$T$222,K$1,FALSE)</f>
        <v>---</v>
      </c>
      <c r="Z194" s="224" t="str">
        <f>VLOOKUP($B194,[14]Wind!$B$7:$T$222,L$1,FALSE)</f>
        <v>---</v>
      </c>
      <c r="AA194" s="227" t="str">
        <f>VLOOKUP($B194,[14]Wind!$B$7:$T$222,M$1,FALSE)</f>
        <v>---</v>
      </c>
      <c r="AB194" s="228" t="str">
        <f>VLOOKUP($B194,[14]Wind!$B$7:$T$222,N$1,FALSE)</f>
        <v>---</v>
      </c>
      <c r="AC194" s="224" t="str">
        <f>VLOOKUP($B194,[14]Wind!$B$7:$T$222,O$1,FALSE)</f>
        <v>---</v>
      </c>
      <c r="AD194" s="224" t="str">
        <f>VLOOKUP($B194,[14]Wind!$B$7:$T$222,P$1,FALSE)</f>
        <v>---</v>
      </c>
      <c r="AE194" s="227" t="str">
        <f>VLOOKUP($B194,[14]Wind!$B$7:$T$222,Q$1,FALSE)</f>
        <v>---</v>
      </c>
      <c r="AF194" s="228" t="str">
        <f>VLOOKUP($B194,[14]Wind!$B$7:$T$222,R$1,FALSE)</f>
        <v>---</v>
      </c>
      <c r="AG194" s="224" t="str">
        <f>VLOOKUP($B194,[14]Wind!$B$7:$T$222,S$1,FALSE)</f>
        <v>---</v>
      </c>
      <c r="AH194" s="229" t="str">
        <f>VLOOKUP($B194,[14]Wind!$B$7:$T$222,T$1,FALSE)</f>
        <v>---</v>
      </c>
      <c r="AI194" s="223" t="str">
        <f>VLOOKUP($B194,'[14]Storm Surge'!$B$7:$T$222,G$1,FALSE)</f>
        <v>---</v>
      </c>
      <c r="AJ194" s="224" t="str">
        <f>VLOOKUP($B194,'[14]Storm Surge'!$B$7:$T$222,H$1,FALSE)</f>
        <v>---</v>
      </c>
      <c r="AK194" s="227" t="str">
        <f>VLOOKUP($B194,'[14]Storm Surge'!$B$7:$T$222,I$1,FALSE)</f>
        <v>---</v>
      </c>
      <c r="AL194" s="228" t="str">
        <f>VLOOKUP($B194,'[14]Storm Surge'!$B$7:$T$222,J$1,FALSE)</f>
        <v>---</v>
      </c>
      <c r="AM194" s="224" t="str">
        <f>VLOOKUP($B194,'[14]Storm Surge'!$B$7:$T$222,K$1,FALSE)</f>
        <v>---</v>
      </c>
      <c r="AN194" s="224" t="str">
        <f>VLOOKUP($B194,'[14]Storm Surge'!$B$7:$T$222,L$1,FALSE)</f>
        <v>---</v>
      </c>
      <c r="AO194" s="227" t="str">
        <f>VLOOKUP($B194,'[14]Storm Surge'!$B$7:$T$222,M$1,FALSE)</f>
        <v>---</v>
      </c>
      <c r="AP194" s="228" t="str">
        <f>VLOOKUP($B194,'[14]Storm Surge'!$B$7:$T$222,N$1,FALSE)</f>
        <v>---</v>
      </c>
      <c r="AQ194" s="224" t="str">
        <f>VLOOKUP($B194,'[14]Storm Surge'!$B$7:$T$222,O$1,FALSE)</f>
        <v>---</v>
      </c>
      <c r="AR194" s="224" t="str">
        <f>VLOOKUP($B194,'[14]Storm Surge'!$B$7:$T$222,P$1,FALSE)</f>
        <v>---</v>
      </c>
      <c r="AS194" s="227" t="str">
        <f>VLOOKUP($B194,'[14]Storm Surge'!$B$7:$T$222,Q$1,FALSE)</f>
        <v>---</v>
      </c>
      <c r="AT194" s="228" t="str">
        <f>VLOOKUP($B194,'[14]Storm Surge'!$B$7:$T$222,R$1,FALSE)</f>
        <v>---</v>
      </c>
      <c r="AU194" s="224" t="str">
        <f>VLOOKUP($B194,'[14]Storm Surge'!$B$7:$T$222,S$1,FALSE)</f>
        <v>---</v>
      </c>
      <c r="AV194" s="229" t="str">
        <f>VLOOKUP($B194,'[14]Storm Surge'!$B$7:$T$222,T$1,FALSE)</f>
        <v>---</v>
      </c>
      <c r="AW194" s="223" t="str">
        <f>VLOOKUP($B194,[14]Tsunami!$B$7:$T$222,G$1,FALSE)</f>
        <v>---</v>
      </c>
      <c r="AX194" s="224" t="str">
        <f>VLOOKUP($B194,[14]Tsunami!$B$7:$T$222,H$1,FALSE)</f>
        <v>---</v>
      </c>
      <c r="AY194" s="227" t="str">
        <f>VLOOKUP($B194,[14]Tsunami!$B$7:$T$222,I$1,FALSE)</f>
        <v>---</v>
      </c>
      <c r="AZ194" s="228" t="str">
        <f>VLOOKUP($B194,[14]Tsunami!$B$7:$T$222,J$1,FALSE)</f>
        <v>---</v>
      </c>
      <c r="BA194" s="224" t="str">
        <f>VLOOKUP($B194,[14]Tsunami!$B$7:$T$222,K$1,FALSE)</f>
        <v>---</v>
      </c>
      <c r="BB194" s="224" t="str">
        <f>VLOOKUP($B194,[14]Tsunami!$B$7:$T$222,L$1,FALSE)</f>
        <v>---</v>
      </c>
      <c r="BC194" s="227" t="str">
        <f>VLOOKUP($B194,[14]Tsunami!$B$7:$T$222,M$1,FALSE)</f>
        <v>---</v>
      </c>
      <c r="BD194" s="228" t="str">
        <f>VLOOKUP($B194,[14]Tsunami!$B$7:$T$222,N$1,FALSE)</f>
        <v>---</v>
      </c>
      <c r="BE194" s="224" t="str">
        <f>VLOOKUP($B194,[14]Tsunami!$B$7:$T$222,O$1,FALSE)</f>
        <v>---</v>
      </c>
      <c r="BF194" s="224" t="str">
        <f>VLOOKUP($B194,[14]Tsunami!$B$7:$T$222,P$1,FALSE)</f>
        <v>---</v>
      </c>
      <c r="BG194" s="227" t="str">
        <f>VLOOKUP($B194,[14]Tsunami!$B$7:$T$222,Q$1,FALSE)</f>
        <v>---</v>
      </c>
      <c r="BH194" s="228" t="str">
        <f>VLOOKUP($B194,[14]Tsunami!$B$7:$T$222,R$1,FALSE)</f>
        <v>---</v>
      </c>
      <c r="BI194" s="224" t="str">
        <f>VLOOKUP($B194,[14]Tsunami!$B$7:$T$222,S$1,FALSE)</f>
        <v>---</v>
      </c>
      <c r="BJ194" s="229" t="str">
        <f>VLOOKUP($B194,[14]Tsunami!$B$7:$T$222,T$1,FALSE)</f>
        <v>---</v>
      </c>
      <c r="BK194" s="230">
        <f>IFERROR(VLOOKUP($B194,[14]Flood!$B$7:$T$169,G$1,FALSE),"")</f>
        <v>352.92486192337765</v>
      </c>
      <c r="BL194" s="231">
        <f>IFERROR(VLOOKUP($B194,[14]Flood!$B$7:$T$169,H$1,FALSE),"")</f>
        <v>1.7184914077751638</v>
      </c>
      <c r="BM194" s="232">
        <f>IFERROR(VLOOKUP($B194,[14]Flood!$B$7:$T$169,I$1,FALSE),"")</f>
        <v>637.59737410169487</v>
      </c>
      <c r="BN194" s="233">
        <f>IFERROR(VLOOKUP($B194,[14]Flood!$B$7:$T$169,J$1,FALSE),"")</f>
        <v>3.1046427362537425</v>
      </c>
      <c r="BO194" s="231">
        <f>IFERROR(VLOOKUP($B194,[14]Flood!$B$7:$T$169,K$1,FALSE),"")</f>
        <v>782.37446093749998</v>
      </c>
      <c r="BP194" s="231">
        <f>IFERROR(VLOOKUP($B194,[14]Flood!$B$7:$T$169,L$1,FALSE),"")</f>
        <v>3.809603498763201</v>
      </c>
      <c r="BQ194" s="232">
        <f>IFERROR(VLOOKUP($B194,[14]Flood!$B$7:$T$169,M$1,FALSE),"")</f>
        <v>855.99435546874997</v>
      </c>
      <c r="BR194" s="233">
        <f>IFERROR(VLOOKUP($B194,[14]Flood!$B$7:$T$169,N$1,FALSE),"")</f>
        <v>4.1680796783777003</v>
      </c>
      <c r="BS194" s="231">
        <f>IFERROR(VLOOKUP($B194,[14]Flood!$B$7:$T$169,O$1,FALSE),"")</f>
        <v>978.69417968749997</v>
      </c>
      <c r="BT194" s="231">
        <f>IFERROR(VLOOKUP($B194,[14]Flood!$B$7:$T$169,P$1,FALSE),"")</f>
        <v>4.7655399777351981</v>
      </c>
      <c r="BU194" s="232">
        <f>IFERROR(VLOOKUP($B194,[14]Flood!$B$7:$T$169,Q$1,FALSE),"")</f>
        <v>1040.4965287049399</v>
      </c>
      <c r="BV194" s="233">
        <f>IFERROR(VLOOKUP($B194,[14]Flood!$B$7:$T$169,R$1,FALSE),"")</f>
        <v>5.0664731712426896</v>
      </c>
      <c r="BW194" s="231">
        <f>IFERROR(VLOOKUP($B194,[14]Flood!$B$7:$T$169,S$1,FALSE),"")</f>
        <v>1062.9565992752241</v>
      </c>
      <c r="BX194" s="234">
        <f>IFERROR(VLOOKUP($B194,[14]Flood!$B$7:$T$169,T$1,FALSE),"")</f>
        <v>5.1758376350628579</v>
      </c>
    </row>
    <row r="195" spans="1:76" s="119" customFormat="1" ht="14">
      <c r="A195" s="235" t="str">
        <f>'AAL mundo '!A222</f>
        <v>East Asia and the Pacific</v>
      </c>
      <c r="B195" s="236" t="str">
        <f>'AAL mundo '!B222</f>
        <v>THA</v>
      </c>
      <c r="C195" s="236" t="str">
        <f>'AAL mundo '!C222</f>
        <v>Thailand</v>
      </c>
      <c r="D195" s="236" t="str">
        <f>'AAL mundo '!D222</f>
        <v/>
      </c>
      <c r="E195" s="237" t="str">
        <f>'AAL mundo '!E222</f>
        <v>Upper middle income</v>
      </c>
      <c r="F195" s="238">
        <f>'AAL mundo '!F222</f>
        <v>1379000</v>
      </c>
      <c r="G195" s="223">
        <f>VLOOKUP($B195,[14]Earthquake!$B$7:$T$222,G$1,FALSE)</f>
        <v>46.84</v>
      </c>
      <c r="H195" s="224">
        <f>VLOOKUP($B195,[14]Earthquake!$B$7:$T$222,H$1,FALSE)</f>
        <v>0</v>
      </c>
      <c r="I195" s="227">
        <f>VLOOKUP($B195,[14]Earthquake!$B$7:$T$222,I$1,FALSE)</f>
        <v>223.53</v>
      </c>
      <c r="J195" s="228">
        <f>VLOOKUP($B195,[14]Earthquake!$B$7:$T$222,J$1,FALSE)</f>
        <v>0.02</v>
      </c>
      <c r="K195" s="224">
        <f>VLOOKUP($B195,[14]Earthquake!$B$7:$T$222,K$1,FALSE)</f>
        <v>545.05999999999995</v>
      </c>
      <c r="L195" s="224">
        <f>VLOOKUP($B195,[14]Earthquake!$B$7:$T$222,L$1,FALSE)</f>
        <v>0.04</v>
      </c>
      <c r="M195" s="227">
        <f>VLOOKUP($B195,[14]Earthquake!$B$7:$T$222,M$1,FALSE)</f>
        <v>1422.43</v>
      </c>
      <c r="N195" s="228">
        <f>VLOOKUP($B195,[14]Earthquake!$B$7:$T$222,N$1,FALSE)</f>
        <v>0.1</v>
      </c>
      <c r="O195" s="224">
        <f>VLOOKUP($B195,[14]Earthquake!$B$7:$T$222,O$1,FALSE)</f>
        <v>2630.3</v>
      </c>
      <c r="P195" s="224">
        <f>VLOOKUP($B195,[14]Earthquake!$B$7:$T$222,P$1,FALSE)</f>
        <v>0.19</v>
      </c>
      <c r="Q195" s="227">
        <f>VLOOKUP($B195,[14]Earthquake!$B$7:$T$222,Q$1,FALSE)</f>
        <v>4526.8100000000004</v>
      </c>
      <c r="R195" s="228">
        <f>VLOOKUP($B195,[14]Earthquake!$B$7:$T$222,R$1,FALSE)</f>
        <v>0.33</v>
      </c>
      <c r="S195" s="224">
        <f>VLOOKUP($B195,[14]Earthquake!$B$7:$T$222,S$1,FALSE)</f>
        <v>6017.14</v>
      </c>
      <c r="T195" s="229">
        <f>VLOOKUP($B195,[14]Earthquake!$B$7:$T$222,T$1,FALSE)</f>
        <v>0.44</v>
      </c>
      <c r="U195" s="223" t="str">
        <f>VLOOKUP($B195,[14]Wind!$B$7:$T$222,G$1,FALSE)</f>
        <v>---</v>
      </c>
      <c r="V195" s="224" t="str">
        <f>VLOOKUP($B195,[14]Wind!$B$7:$T$222,H$1,FALSE)</f>
        <v>---</v>
      </c>
      <c r="W195" s="227" t="str">
        <f>VLOOKUP($B195,[14]Wind!$B$7:$T$222,I$1,FALSE)</f>
        <v>---</v>
      </c>
      <c r="X195" s="228" t="str">
        <f>VLOOKUP($B195,[14]Wind!$B$7:$T$222,J$1,FALSE)</f>
        <v>---</v>
      </c>
      <c r="Y195" s="224" t="str">
        <f>VLOOKUP($B195,[14]Wind!$B$7:$T$222,K$1,FALSE)</f>
        <v>---</v>
      </c>
      <c r="Z195" s="224" t="str">
        <f>VLOOKUP($B195,[14]Wind!$B$7:$T$222,L$1,FALSE)</f>
        <v>---</v>
      </c>
      <c r="AA195" s="227" t="str">
        <f>VLOOKUP($B195,[14]Wind!$B$7:$T$222,M$1,FALSE)</f>
        <v>---</v>
      </c>
      <c r="AB195" s="228" t="str">
        <f>VLOOKUP($B195,[14]Wind!$B$7:$T$222,N$1,FALSE)</f>
        <v>---</v>
      </c>
      <c r="AC195" s="224" t="str">
        <f>VLOOKUP($B195,[14]Wind!$B$7:$T$222,O$1,FALSE)</f>
        <v>---</v>
      </c>
      <c r="AD195" s="224" t="str">
        <f>VLOOKUP($B195,[14]Wind!$B$7:$T$222,P$1,FALSE)</f>
        <v>---</v>
      </c>
      <c r="AE195" s="227" t="str">
        <f>VLOOKUP($B195,[14]Wind!$B$7:$T$222,Q$1,FALSE)</f>
        <v>---</v>
      </c>
      <c r="AF195" s="228" t="str">
        <f>VLOOKUP($B195,[14]Wind!$B$7:$T$222,R$1,FALSE)</f>
        <v>---</v>
      </c>
      <c r="AG195" s="224" t="str">
        <f>VLOOKUP($B195,[14]Wind!$B$7:$T$222,S$1,FALSE)</f>
        <v>---</v>
      </c>
      <c r="AH195" s="229" t="str">
        <f>VLOOKUP($B195,[14]Wind!$B$7:$T$222,T$1,FALSE)</f>
        <v>---</v>
      </c>
      <c r="AI195" s="223" t="str">
        <f>VLOOKUP($B195,'[14]Storm Surge'!$B$7:$T$222,G$1,FALSE)</f>
        <v>---</v>
      </c>
      <c r="AJ195" s="224" t="str">
        <f>VLOOKUP($B195,'[14]Storm Surge'!$B$7:$T$222,H$1,FALSE)</f>
        <v>---</v>
      </c>
      <c r="AK195" s="227" t="str">
        <f>VLOOKUP($B195,'[14]Storm Surge'!$B$7:$T$222,I$1,FALSE)</f>
        <v>---</v>
      </c>
      <c r="AL195" s="228" t="str">
        <f>VLOOKUP($B195,'[14]Storm Surge'!$B$7:$T$222,J$1,FALSE)</f>
        <v>---</v>
      </c>
      <c r="AM195" s="224" t="str">
        <f>VLOOKUP($B195,'[14]Storm Surge'!$B$7:$T$222,K$1,FALSE)</f>
        <v>---</v>
      </c>
      <c r="AN195" s="224" t="str">
        <f>VLOOKUP($B195,'[14]Storm Surge'!$B$7:$T$222,L$1,FALSE)</f>
        <v>---</v>
      </c>
      <c r="AO195" s="227" t="str">
        <f>VLOOKUP($B195,'[14]Storm Surge'!$B$7:$T$222,M$1,FALSE)</f>
        <v>---</v>
      </c>
      <c r="AP195" s="228" t="str">
        <f>VLOOKUP($B195,'[14]Storm Surge'!$B$7:$T$222,N$1,FALSE)</f>
        <v>---</v>
      </c>
      <c r="AQ195" s="224" t="str">
        <f>VLOOKUP($B195,'[14]Storm Surge'!$B$7:$T$222,O$1,FALSE)</f>
        <v>---</v>
      </c>
      <c r="AR195" s="224" t="str">
        <f>VLOOKUP($B195,'[14]Storm Surge'!$B$7:$T$222,P$1,FALSE)</f>
        <v>---</v>
      </c>
      <c r="AS195" s="227" t="str">
        <f>VLOOKUP($B195,'[14]Storm Surge'!$B$7:$T$222,Q$1,FALSE)</f>
        <v>---</v>
      </c>
      <c r="AT195" s="228" t="str">
        <f>VLOOKUP($B195,'[14]Storm Surge'!$B$7:$T$222,R$1,FALSE)</f>
        <v>---</v>
      </c>
      <c r="AU195" s="224" t="str">
        <f>VLOOKUP($B195,'[14]Storm Surge'!$B$7:$T$222,S$1,FALSE)</f>
        <v>---</v>
      </c>
      <c r="AV195" s="229" t="str">
        <f>VLOOKUP($B195,'[14]Storm Surge'!$B$7:$T$222,T$1,FALSE)</f>
        <v>---</v>
      </c>
      <c r="AW195" s="223" t="str">
        <f>VLOOKUP($B195,[14]Tsunami!$B$7:$T$222,G$1,FALSE)</f>
        <v>---</v>
      </c>
      <c r="AX195" s="224" t="str">
        <f>VLOOKUP($B195,[14]Tsunami!$B$7:$T$222,H$1,FALSE)</f>
        <v>---</v>
      </c>
      <c r="AY195" s="227" t="str">
        <f>VLOOKUP($B195,[14]Tsunami!$B$7:$T$222,I$1,FALSE)</f>
        <v>---</v>
      </c>
      <c r="AZ195" s="228" t="str">
        <f>VLOOKUP($B195,[14]Tsunami!$B$7:$T$222,J$1,FALSE)</f>
        <v>---</v>
      </c>
      <c r="BA195" s="224" t="str">
        <f>VLOOKUP($B195,[14]Tsunami!$B$7:$T$222,K$1,FALSE)</f>
        <v>---</v>
      </c>
      <c r="BB195" s="224" t="str">
        <f>VLOOKUP($B195,[14]Tsunami!$B$7:$T$222,L$1,FALSE)</f>
        <v>---</v>
      </c>
      <c r="BC195" s="227" t="str">
        <f>VLOOKUP($B195,[14]Tsunami!$B$7:$T$222,M$1,FALSE)</f>
        <v>---</v>
      </c>
      <c r="BD195" s="228" t="str">
        <f>VLOOKUP($B195,[14]Tsunami!$B$7:$T$222,N$1,FALSE)</f>
        <v>---</v>
      </c>
      <c r="BE195" s="224" t="str">
        <f>VLOOKUP($B195,[14]Tsunami!$B$7:$T$222,O$1,FALSE)</f>
        <v>---</v>
      </c>
      <c r="BF195" s="224" t="str">
        <f>VLOOKUP($B195,[14]Tsunami!$B$7:$T$222,P$1,FALSE)</f>
        <v>---</v>
      </c>
      <c r="BG195" s="227" t="str">
        <f>VLOOKUP($B195,[14]Tsunami!$B$7:$T$222,Q$1,FALSE)</f>
        <v>---</v>
      </c>
      <c r="BH195" s="228" t="str">
        <f>VLOOKUP($B195,[14]Tsunami!$B$7:$T$222,R$1,FALSE)</f>
        <v>---</v>
      </c>
      <c r="BI195" s="224" t="str">
        <f>VLOOKUP($B195,[14]Tsunami!$B$7:$T$222,S$1,FALSE)</f>
        <v>---</v>
      </c>
      <c r="BJ195" s="229" t="str">
        <f>VLOOKUP($B195,[14]Tsunami!$B$7:$T$222,T$1,FALSE)</f>
        <v>---</v>
      </c>
      <c r="BK195" s="230">
        <f>IFERROR(VLOOKUP($B195,[14]Flood!$B$7:$T$169,G$1,FALSE),"")</f>
        <v>10859.873581202371</v>
      </c>
      <c r="BL195" s="231">
        <f>IFERROR(VLOOKUP($B195,[14]Flood!$B$7:$T$169,H$1,FALSE),"")</f>
        <v>0.78751802619306532</v>
      </c>
      <c r="BM195" s="232">
        <f>IFERROR(VLOOKUP($B195,[14]Flood!$B$7:$T$169,I$1,FALSE),"")</f>
        <v>19402.850602409639</v>
      </c>
      <c r="BN195" s="233">
        <f>IFERROR(VLOOKUP($B195,[14]Flood!$B$7:$T$169,J$1,FALSE),"")</f>
        <v>1.4070232489057026</v>
      </c>
      <c r="BO195" s="231">
        <f>IFERROR(VLOOKUP($B195,[14]Flood!$B$7:$T$169,K$1,FALSE),"")</f>
        <v>28026.368926156341</v>
      </c>
      <c r="BP195" s="231">
        <f>IFERROR(VLOOKUP($B195,[14]Flood!$B$7:$T$169,L$1,FALSE),"")</f>
        <v>2.032369030178125</v>
      </c>
      <c r="BQ195" s="232">
        <f>IFERROR(VLOOKUP($B195,[14]Flood!$B$7:$T$169,M$1,FALSE),"")</f>
        <v>34776.659399513119</v>
      </c>
      <c r="BR195" s="233">
        <f>IFERROR(VLOOKUP($B195,[14]Flood!$B$7:$T$169,N$1,FALSE),"")</f>
        <v>2.5218752283910892</v>
      </c>
      <c r="BS195" s="231">
        <f>IFERROR(VLOOKUP($B195,[14]Flood!$B$7:$T$169,O$1,FALSE),"")</f>
        <v>37852.75246353593</v>
      </c>
      <c r="BT195" s="231">
        <f>IFERROR(VLOOKUP($B195,[14]Flood!$B$7:$T$169,P$1,FALSE),"")</f>
        <v>2.7449421655936135</v>
      </c>
      <c r="BU195" s="232">
        <f>IFERROR(VLOOKUP($B195,[14]Flood!$B$7:$T$169,Q$1,FALSE),"")</f>
        <v>41027.363676779816</v>
      </c>
      <c r="BV195" s="233">
        <f>IFERROR(VLOOKUP($B195,[14]Flood!$B$7:$T$169,R$1,FALSE),"")</f>
        <v>2.975153276053649</v>
      </c>
      <c r="BW195" s="231">
        <f>IFERROR(VLOOKUP($B195,[14]Flood!$B$7:$T$169,S$1,FALSE),"")</f>
        <v>44201.974890023695</v>
      </c>
      <c r="BX195" s="234">
        <f>IFERROR(VLOOKUP($B195,[14]Flood!$B$7:$T$169,T$1,FALSE),"")</f>
        <v>3.2053643865136836</v>
      </c>
    </row>
    <row r="196" spans="1:76" s="119" customFormat="1" ht="14">
      <c r="A196" s="235" t="str">
        <f>'AAL mundo '!A223</f>
        <v>Europe and Central Asia</v>
      </c>
      <c r="B196" s="236" t="str">
        <f>'AAL mundo '!B223</f>
        <v>MKD</v>
      </c>
      <c r="C196" s="236" t="str">
        <f>'AAL mundo '!C223</f>
        <v>The former Yugoslav Republic of Macedonia</v>
      </c>
      <c r="D196" s="236" t="str">
        <f>'AAL mundo '!D223</f>
        <v/>
      </c>
      <c r="E196" s="237" t="str">
        <f>'AAL mundo '!E223</f>
        <v>Upper middle income</v>
      </c>
      <c r="F196" s="238">
        <f>'AAL mundo '!F223</f>
        <v>32996.400000000001</v>
      </c>
      <c r="G196" s="223">
        <f>VLOOKUP($B196,[14]Earthquake!$B$7:$T$222,G$1,FALSE)</f>
        <v>65.819999999999993</v>
      </c>
      <c r="H196" s="224">
        <f>VLOOKUP($B196,[14]Earthquake!$B$7:$T$222,H$1,FALSE)</f>
        <v>0.2</v>
      </c>
      <c r="I196" s="227">
        <f>VLOOKUP($B196,[14]Earthquake!$B$7:$T$222,I$1,FALSE)</f>
        <v>150.37</v>
      </c>
      <c r="J196" s="228">
        <f>VLOOKUP($B196,[14]Earthquake!$B$7:$T$222,J$1,FALSE)</f>
        <v>0.46</v>
      </c>
      <c r="K196" s="224">
        <f>VLOOKUP($B196,[14]Earthquake!$B$7:$T$222,K$1,FALSE)</f>
        <v>264.33</v>
      </c>
      <c r="L196" s="224">
        <f>VLOOKUP($B196,[14]Earthquake!$B$7:$T$222,L$1,FALSE)</f>
        <v>0.8</v>
      </c>
      <c r="M196" s="227">
        <f>VLOOKUP($B196,[14]Earthquake!$B$7:$T$222,M$1,FALSE)</f>
        <v>520.05999999999995</v>
      </c>
      <c r="N196" s="228">
        <f>VLOOKUP($B196,[14]Earthquake!$B$7:$T$222,N$1,FALSE)</f>
        <v>1.58</v>
      </c>
      <c r="O196" s="224">
        <f>VLOOKUP($B196,[14]Earthquake!$B$7:$T$222,O$1,FALSE)</f>
        <v>808.89</v>
      </c>
      <c r="P196" s="224">
        <f>VLOOKUP($B196,[14]Earthquake!$B$7:$T$222,P$1,FALSE)</f>
        <v>2.4500000000000002</v>
      </c>
      <c r="Q196" s="227">
        <f>VLOOKUP($B196,[14]Earthquake!$B$7:$T$222,Q$1,FALSE)</f>
        <v>1210.3</v>
      </c>
      <c r="R196" s="228">
        <f>VLOOKUP($B196,[14]Earthquake!$B$7:$T$222,R$1,FALSE)</f>
        <v>3.67</v>
      </c>
      <c r="S196" s="224">
        <f>VLOOKUP($B196,[14]Earthquake!$B$7:$T$222,S$1,FALSE)</f>
        <v>1473.03</v>
      </c>
      <c r="T196" s="229">
        <f>VLOOKUP($B196,[14]Earthquake!$B$7:$T$222,T$1,FALSE)</f>
        <v>4.46</v>
      </c>
      <c r="U196" s="223" t="str">
        <f>VLOOKUP($B196,[14]Wind!$B$7:$T$222,G$1,FALSE)</f>
        <v>---</v>
      </c>
      <c r="V196" s="224" t="str">
        <f>VLOOKUP($B196,[14]Wind!$B$7:$T$222,H$1,FALSE)</f>
        <v>---</v>
      </c>
      <c r="W196" s="227" t="str">
        <f>VLOOKUP($B196,[14]Wind!$B$7:$T$222,I$1,FALSE)</f>
        <v>---</v>
      </c>
      <c r="X196" s="228" t="str">
        <f>VLOOKUP($B196,[14]Wind!$B$7:$T$222,J$1,FALSE)</f>
        <v>---</v>
      </c>
      <c r="Y196" s="224" t="str">
        <f>VLOOKUP($B196,[14]Wind!$B$7:$T$222,K$1,FALSE)</f>
        <v>---</v>
      </c>
      <c r="Z196" s="224" t="str">
        <f>VLOOKUP($B196,[14]Wind!$B$7:$T$222,L$1,FALSE)</f>
        <v>---</v>
      </c>
      <c r="AA196" s="227" t="str">
        <f>VLOOKUP($B196,[14]Wind!$B$7:$T$222,M$1,FALSE)</f>
        <v>---</v>
      </c>
      <c r="AB196" s="228" t="str">
        <f>VLOOKUP($B196,[14]Wind!$B$7:$T$222,N$1,FALSE)</f>
        <v>---</v>
      </c>
      <c r="AC196" s="224" t="str">
        <f>VLOOKUP($B196,[14]Wind!$B$7:$T$222,O$1,FALSE)</f>
        <v>---</v>
      </c>
      <c r="AD196" s="224" t="str">
        <f>VLOOKUP($B196,[14]Wind!$B$7:$T$222,P$1,FALSE)</f>
        <v>---</v>
      </c>
      <c r="AE196" s="227" t="str">
        <f>VLOOKUP($B196,[14]Wind!$B$7:$T$222,Q$1,FALSE)</f>
        <v>---</v>
      </c>
      <c r="AF196" s="228" t="str">
        <f>VLOOKUP($B196,[14]Wind!$B$7:$T$222,R$1,FALSE)</f>
        <v>---</v>
      </c>
      <c r="AG196" s="224" t="str">
        <f>VLOOKUP($B196,[14]Wind!$B$7:$T$222,S$1,FALSE)</f>
        <v>---</v>
      </c>
      <c r="AH196" s="229" t="str">
        <f>VLOOKUP($B196,[14]Wind!$B$7:$T$222,T$1,FALSE)</f>
        <v>---</v>
      </c>
      <c r="AI196" s="223" t="str">
        <f>VLOOKUP($B196,'[14]Storm Surge'!$B$7:$T$222,G$1,FALSE)</f>
        <v>---</v>
      </c>
      <c r="AJ196" s="224" t="str">
        <f>VLOOKUP($B196,'[14]Storm Surge'!$B$7:$T$222,H$1,FALSE)</f>
        <v>---</v>
      </c>
      <c r="AK196" s="227" t="str">
        <f>VLOOKUP($B196,'[14]Storm Surge'!$B$7:$T$222,I$1,FALSE)</f>
        <v>---</v>
      </c>
      <c r="AL196" s="228" t="str">
        <f>VLOOKUP($B196,'[14]Storm Surge'!$B$7:$T$222,J$1,FALSE)</f>
        <v>---</v>
      </c>
      <c r="AM196" s="224" t="str">
        <f>VLOOKUP($B196,'[14]Storm Surge'!$B$7:$T$222,K$1,FALSE)</f>
        <v>---</v>
      </c>
      <c r="AN196" s="224" t="str">
        <f>VLOOKUP($B196,'[14]Storm Surge'!$B$7:$T$222,L$1,FALSE)</f>
        <v>---</v>
      </c>
      <c r="AO196" s="227" t="str">
        <f>VLOOKUP($B196,'[14]Storm Surge'!$B$7:$T$222,M$1,FALSE)</f>
        <v>---</v>
      </c>
      <c r="AP196" s="228" t="str">
        <f>VLOOKUP($B196,'[14]Storm Surge'!$B$7:$T$222,N$1,FALSE)</f>
        <v>---</v>
      </c>
      <c r="AQ196" s="224" t="str">
        <f>VLOOKUP($B196,'[14]Storm Surge'!$B$7:$T$222,O$1,FALSE)</f>
        <v>---</v>
      </c>
      <c r="AR196" s="224" t="str">
        <f>VLOOKUP($B196,'[14]Storm Surge'!$B$7:$T$222,P$1,FALSE)</f>
        <v>---</v>
      </c>
      <c r="AS196" s="227" t="str">
        <f>VLOOKUP($B196,'[14]Storm Surge'!$B$7:$T$222,Q$1,FALSE)</f>
        <v>---</v>
      </c>
      <c r="AT196" s="228" t="str">
        <f>VLOOKUP($B196,'[14]Storm Surge'!$B$7:$T$222,R$1,FALSE)</f>
        <v>---</v>
      </c>
      <c r="AU196" s="224" t="str">
        <f>VLOOKUP($B196,'[14]Storm Surge'!$B$7:$T$222,S$1,FALSE)</f>
        <v>---</v>
      </c>
      <c r="AV196" s="229" t="str">
        <f>VLOOKUP($B196,'[14]Storm Surge'!$B$7:$T$222,T$1,FALSE)</f>
        <v>---</v>
      </c>
      <c r="AW196" s="223" t="str">
        <f>VLOOKUP($B196,[14]Tsunami!$B$7:$T$222,G$1,FALSE)</f>
        <v>---</v>
      </c>
      <c r="AX196" s="224" t="str">
        <f>VLOOKUP($B196,[14]Tsunami!$B$7:$T$222,H$1,FALSE)</f>
        <v>---</v>
      </c>
      <c r="AY196" s="227" t="str">
        <f>VLOOKUP($B196,[14]Tsunami!$B$7:$T$222,I$1,FALSE)</f>
        <v>---</v>
      </c>
      <c r="AZ196" s="228" t="str">
        <f>VLOOKUP($B196,[14]Tsunami!$B$7:$T$222,J$1,FALSE)</f>
        <v>---</v>
      </c>
      <c r="BA196" s="224" t="str">
        <f>VLOOKUP($B196,[14]Tsunami!$B$7:$T$222,K$1,FALSE)</f>
        <v>---</v>
      </c>
      <c r="BB196" s="224" t="str">
        <f>VLOOKUP($B196,[14]Tsunami!$B$7:$T$222,L$1,FALSE)</f>
        <v>---</v>
      </c>
      <c r="BC196" s="227" t="str">
        <f>VLOOKUP($B196,[14]Tsunami!$B$7:$T$222,M$1,FALSE)</f>
        <v>---</v>
      </c>
      <c r="BD196" s="228" t="str">
        <f>VLOOKUP($B196,[14]Tsunami!$B$7:$T$222,N$1,FALSE)</f>
        <v>---</v>
      </c>
      <c r="BE196" s="224" t="str">
        <f>VLOOKUP($B196,[14]Tsunami!$B$7:$T$222,O$1,FALSE)</f>
        <v>---</v>
      </c>
      <c r="BF196" s="224" t="str">
        <f>VLOOKUP($B196,[14]Tsunami!$B$7:$T$222,P$1,FALSE)</f>
        <v>---</v>
      </c>
      <c r="BG196" s="227" t="str">
        <f>VLOOKUP($B196,[14]Tsunami!$B$7:$T$222,Q$1,FALSE)</f>
        <v>---</v>
      </c>
      <c r="BH196" s="228" t="str">
        <f>VLOOKUP($B196,[14]Tsunami!$B$7:$T$222,R$1,FALSE)</f>
        <v>---</v>
      </c>
      <c r="BI196" s="224" t="str">
        <f>VLOOKUP($B196,[14]Tsunami!$B$7:$T$222,S$1,FALSE)</f>
        <v>---</v>
      </c>
      <c r="BJ196" s="229" t="str">
        <f>VLOOKUP($B196,[14]Tsunami!$B$7:$T$222,T$1,FALSE)</f>
        <v>---</v>
      </c>
      <c r="BK196" s="230">
        <f>IFERROR(VLOOKUP($B196,[14]Flood!$B$7:$T$169,G$1,FALSE),"")</f>
        <v>27.570494261744965</v>
      </c>
      <c r="BL196" s="231">
        <f>IFERROR(VLOOKUP($B196,[14]Flood!$B$7:$T$169,H$1,FALSE),"")</f>
        <v>8.3556067515683424E-2</v>
      </c>
      <c r="BM196" s="232">
        <f>IFERROR(VLOOKUP($B196,[14]Flood!$B$7:$T$169,I$1,FALSE),"")</f>
        <v>57.4480222972973</v>
      </c>
      <c r="BN196" s="233">
        <f>IFERROR(VLOOKUP($B196,[14]Flood!$B$7:$T$169,J$1,FALSE),"")</f>
        <v>0.17410390920614763</v>
      </c>
      <c r="BO196" s="231">
        <f>IFERROR(VLOOKUP($B196,[14]Flood!$B$7:$T$169,K$1,FALSE),"")</f>
        <v>81.635095000000007</v>
      </c>
      <c r="BP196" s="231">
        <f>IFERROR(VLOOKUP($B196,[14]Flood!$B$7:$T$169,L$1,FALSE),"")</f>
        <v>0.24740606551017691</v>
      </c>
      <c r="BQ196" s="232">
        <f>IFERROR(VLOOKUP($B196,[14]Flood!$B$7:$T$169,M$1,FALSE),"")</f>
        <v>173.66418439716313</v>
      </c>
      <c r="BR196" s="233">
        <f>IFERROR(VLOOKUP($B196,[14]Flood!$B$7:$T$169,N$1,FALSE),"")</f>
        <v>0.5263125201451162</v>
      </c>
      <c r="BS196" s="231">
        <f>IFERROR(VLOOKUP($B196,[14]Flood!$B$7:$T$169,O$1,FALSE),"")</f>
        <v>227.39522480366489</v>
      </c>
      <c r="BT196" s="231">
        <f>IFERROR(VLOOKUP($B196,[14]Flood!$B$7:$T$169,P$1,FALSE),"")</f>
        <v>0.68915161897560007</v>
      </c>
      <c r="BU196" s="232">
        <f>IFERROR(VLOOKUP($B196,[14]Flood!$B$7:$T$169,Q$1,FALSE),"")</f>
        <v>362.98729725986152</v>
      </c>
      <c r="BV196" s="233">
        <f>IFERROR(VLOOKUP($B196,[14]Flood!$B$7:$T$169,R$1,FALSE),"")</f>
        <v>1.1000815157406914</v>
      </c>
      <c r="BW196" s="231">
        <f>IFERROR(VLOOKUP($B196,[14]Flood!$B$7:$T$169,S$1,FALSE),"")</f>
        <v>517.41323342369481</v>
      </c>
      <c r="BX196" s="234">
        <f>IFERROR(VLOOKUP($B196,[14]Flood!$B$7:$T$169,T$1,FALSE),"")</f>
        <v>1.5680899535212776</v>
      </c>
    </row>
    <row r="197" spans="1:76" s="119" customFormat="1" ht="14">
      <c r="A197" s="235" t="str">
        <f>'AAL mundo '!A224</f>
        <v>East Asia and the Pacific</v>
      </c>
      <c r="B197" s="236" t="str">
        <f>'AAL mundo '!B224</f>
        <v>TLS</v>
      </c>
      <c r="C197" s="236" t="str">
        <f>'AAL mundo '!C224</f>
        <v>Timor-Leste</v>
      </c>
      <c r="D197" s="236" t="str">
        <f>'AAL mundo '!D224</f>
        <v>SIDS</v>
      </c>
      <c r="E197" s="237" t="str">
        <f>'AAL mundo '!E224</f>
        <v>N.D</v>
      </c>
      <c r="F197" s="238">
        <f>'AAL mundo '!F224</f>
        <v>12524.2</v>
      </c>
      <c r="G197" s="223">
        <f>VLOOKUP($B197,[14]Earthquake!$B$7:$T$222,G$1,FALSE)</f>
        <v>37.840000000000003</v>
      </c>
      <c r="H197" s="224">
        <f>VLOOKUP($B197,[14]Earthquake!$B$7:$T$222,H$1,FALSE)</f>
        <v>0.3</v>
      </c>
      <c r="I197" s="227">
        <f>VLOOKUP($B197,[14]Earthquake!$B$7:$T$222,I$1,FALSE)</f>
        <v>101.75</v>
      </c>
      <c r="J197" s="228">
        <f>VLOOKUP($B197,[14]Earthquake!$B$7:$T$222,J$1,FALSE)</f>
        <v>0.81</v>
      </c>
      <c r="K197" s="224">
        <f>VLOOKUP($B197,[14]Earthquake!$B$7:$T$222,K$1,FALSE)</f>
        <v>199.74</v>
      </c>
      <c r="L197" s="224">
        <f>VLOOKUP($B197,[14]Earthquake!$B$7:$T$222,L$1,FALSE)</f>
        <v>1.59</v>
      </c>
      <c r="M197" s="227">
        <f>VLOOKUP($B197,[14]Earthquake!$B$7:$T$222,M$1,FALSE)</f>
        <v>429.4</v>
      </c>
      <c r="N197" s="228">
        <f>VLOOKUP($B197,[14]Earthquake!$B$7:$T$222,N$1,FALSE)</f>
        <v>3.43</v>
      </c>
      <c r="O197" s="224">
        <f>VLOOKUP($B197,[14]Earthquake!$B$7:$T$222,O$1,FALSE)</f>
        <v>690.12</v>
      </c>
      <c r="P197" s="224">
        <f>VLOOKUP($B197,[14]Earthquake!$B$7:$T$222,P$1,FALSE)</f>
        <v>5.51</v>
      </c>
      <c r="Q197" s="227">
        <f>VLOOKUP($B197,[14]Earthquake!$B$7:$T$222,Q$1,FALSE)</f>
        <v>1040.81</v>
      </c>
      <c r="R197" s="228">
        <f>VLOOKUP($B197,[14]Earthquake!$B$7:$T$222,R$1,FALSE)</f>
        <v>8.31</v>
      </c>
      <c r="S197" s="224">
        <f>VLOOKUP($B197,[14]Earthquake!$B$7:$T$222,S$1,FALSE)</f>
        <v>1251.05</v>
      </c>
      <c r="T197" s="229">
        <f>VLOOKUP($B197,[14]Earthquake!$B$7:$T$222,T$1,FALSE)</f>
        <v>9.99</v>
      </c>
      <c r="U197" s="223" t="str">
        <f>VLOOKUP($B197,[14]Wind!$B$7:$T$222,G$1,FALSE)</f>
        <v>---</v>
      </c>
      <c r="V197" s="224" t="str">
        <f>VLOOKUP($B197,[14]Wind!$B$7:$T$222,H$1,FALSE)</f>
        <v>---</v>
      </c>
      <c r="W197" s="227" t="str">
        <f>VLOOKUP($B197,[14]Wind!$B$7:$T$222,I$1,FALSE)</f>
        <v>---</v>
      </c>
      <c r="X197" s="228" t="str">
        <f>VLOOKUP($B197,[14]Wind!$B$7:$T$222,J$1,FALSE)</f>
        <v>---</v>
      </c>
      <c r="Y197" s="224" t="str">
        <f>VLOOKUP($B197,[14]Wind!$B$7:$T$222,K$1,FALSE)</f>
        <v>---</v>
      </c>
      <c r="Z197" s="224" t="str">
        <f>VLOOKUP($B197,[14]Wind!$B$7:$T$222,L$1,FALSE)</f>
        <v>---</v>
      </c>
      <c r="AA197" s="227" t="str">
        <f>VLOOKUP($B197,[14]Wind!$B$7:$T$222,M$1,FALSE)</f>
        <v>---</v>
      </c>
      <c r="AB197" s="228" t="str">
        <f>VLOOKUP($B197,[14]Wind!$B$7:$T$222,N$1,FALSE)</f>
        <v>---</v>
      </c>
      <c r="AC197" s="224" t="str">
        <f>VLOOKUP($B197,[14]Wind!$B$7:$T$222,O$1,FALSE)</f>
        <v>---</v>
      </c>
      <c r="AD197" s="224" t="str">
        <f>VLOOKUP($B197,[14]Wind!$B$7:$T$222,P$1,FALSE)</f>
        <v>---</v>
      </c>
      <c r="AE197" s="227" t="str">
        <f>VLOOKUP($B197,[14]Wind!$B$7:$T$222,Q$1,FALSE)</f>
        <v>---</v>
      </c>
      <c r="AF197" s="228" t="str">
        <f>VLOOKUP($B197,[14]Wind!$B$7:$T$222,R$1,FALSE)</f>
        <v>---</v>
      </c>
      <c r="AG197" s="224" t="str">
        <f>VLOOKUP($B197,[14]Wind!$B$7:$T$222,S$1,FALSE)</f>
        <v>---</v>
      </c>
      <c r="AH197" s="229" t="str">
        <f>VLOOKUP($B197,[14]Wind!$B$7:$T$222,T$1,FALSE)</f>
        <v>---</v>
      </c>
      <c r="AI197" s="223" t="str">
        <f>VLOOKUP($B197,'[14]Storm Surge'!$B$7:$T$222,G$1,FALSE)</f>
        <v>---</v>
      </c>
      <c r="AJ197" s="224" t="str">
        <f>VLOOKUP($B197,'[14]Storm Surge'!$B$7:$T$222,H$1,FALSE)</f>
        <v>---</v>
      </c>
      <c r="AK197" s="227" t="str">
        <f>VLOOKUP($B197,'[14]Storm Surge'!$B$7:$T$222,I$1,FALSE)</f>
        <v>---</v>
      </c>
      <c r="AL197" s="228" t="str">
        <f>VLOOKUP($B197,'[14]Storm Surge'!$B$7:$T$222,J$1,FALSE)</f>
        <v>---</v>
      </c>
      <c r="AM197" s="224" t="str">
        <f>VLOOKUP($B197,'[14]Storm Surge'!$B$7:$T$222,K$1,FALSE)</f>
        <v>---</v>
      </c>
      <c r="AN197" s="224" t="str">
        <f>VLOOKUP($B197,'[14]Storm Surge'!$B$7:$T$222,L$1,FALSE)</f>
        <v>---</v>
      </c>
      <c r="AO197" s="227" t="str">
        <f>VLOOKUP($B197,'[14]Storm Surge'!$B$7:$T$222,M$1,FALSE)</f>
        <v>---</v>
      </c>
      <c r="AP197" s="228" t="str">
        <f>VLOOKUP($B197,'[14]Storm Surge'!$B$7:$T$222,N$1,FALSE)</f>
        <v>---</v>
      </c>
      <c r="AQ197" s="224" t="str">
        <f>VLOOKUP($B197,'[14]Storm Surge'!$B$7:$T$222,O$1,FALSE)</f>
        <v>---</v>
      </c>
      <c r="AR197" s="224" t="str">
        <f>VLOOKUP($B197,'[14]Storm Surge'!$B$7:$T$222,P$1,FALSE)</f>
        <v>---</v>
      </c>
      <c r="AS197" s="227" t="str">
        <f>VLOOKUP($B197,'[14]Storm Surge'!$B$7:$T$222,Q$1,FALSE)</f>
        <v>---</v>
      </c>
      <c r="AT197" s="228" t="str">
        <f>VLOOKUP($B197,'[14]Storm Surge'!$B$7:$T$222,R$1,FALSE)</f>
        <v>---</v>
      </c>
      <c r="AU197" s="224" t="str">
        <f>VLOOKUP($B197,'[14]Storm Surge'!$B$7:$T$222,S$1,FALSE)</f>
        <v>---</v>
      </c>
      <c r="AV197" s="229" t="str">
        <f>VLOOKUP($B197,'[14]Storm Surge'!$B$7:$T$222,T$1,FALSE)</f>
        <v>---</v>
      </c>
      <c r="AW197" s="223" t="str">
        <f>VLOOKUP($B197,[14]Tsunami!$B$7:$T$222,G$1,FALSE)</f>
        <v>---</v>
      </c>
      <c r="AX197" s="224" t="str">
        <f>VLOOKUP($B197,[14]Tsunami!$B$7:$T$222,H$1,FALSE)</f>
        <v>---</v>
      </c>
      <c r="AY197" s="227" t="str">
        <f>VLOOKUP($B197,[14]Tsunami!$B$7:$T$222,I$1,FALSE)</f>
        <v>---</v>
      </c>
      <c r="AZ197" s="228" t="str">
        <f>VLOOKUP($B197,[14]Tsunami!$B$7:$T$222,J$1,FALSE)</f>
        <v>---</v>
      </c>
      <c r="BA197" s="224">
        <f>VLOOKUP($B197,[14]Tsunami!$B$7:$T$222,K$1,FALSE)</f>
        <v>0.01</v>
      </c>
      <c r="BB197" s="224">
        <f>VLOOKUP($B197,[14]Tsunami!$B$7:$T$222,L$1,FALSE)</f>
        <v>0</v>
      </c>
      <c r="BC197" s="227">
        <f>VLOOKUP($B197,[14]Tsunami!$B$7:$T$222,M$1,FALSE)</f>
        <v>0.04</v>
      </c>
      <c r="BD197" s="228">
        <f>VLOOKUP($B197,[14]Tsunami!$B$7:$T$222,N$1,FALSE)</f>
        <v>0</v>
      </c>
      <c r="BE197" s="224">
        <f>VLOOKUP($B197,[14]Tsunami!$B$7:$T$222,O$1,FALSE)</f>
        <v>0.38</v>
      </c>
      <c r="BF197" s="224">
        <f>VLOOKUP($B197,[14]Tsunami!$B$7:$T$222,P$1,FALSE)</f>
        <v>0</v>
      </c>
      <c r="BG197" s="227">
        <f>VLOOKUP($B197,[14]Tsunami!$B$7:$T$222,Q$1,FALSE)</f>
        <v>6.99</v>
      </c>
      <c r="BH197" s="228">
        <f>VLOOKUP($B197,[14]Tsunami!$B$7:$T$222,R$1,FALSE)</f>
        <v>0.06</v>
      </c>
      <c r="BI197" s="224">
        <f>VLOOKUP($B197,[14]Tsunami!$B$7:$T$222,S$1,FALSE)</f>
        <v>21.84</v>
      </c>
      <c r="BJ197" s="229">
        <f>VLOOKUP($B197,[14]Tsunami!$B$7:$T$222,T$1,FALSE)</f>
        <v>0.17</v>
      </c>
      <c r="BK197" s="230">
        <f>IFERROR(VLOOKUP($B197,[14]Flood!$B$7:$T$169,G$1,FALSE),"")</f>
        <v>3.1121842492917846</v>
      </c>
      <c r="BL197" s="231">
        <f>IFERROR(VLOOKUP($B197,[14]Flood!$B$7:$T$169,H$1,FALSE),"")</f>
        <v>2.4849365622489135E-2</v>
      </c>
      <c r="BM197" s="232">
        <f>IFERROR(VLOOKUP($B197,[14]Flood!$B$7:$T$169,I$1,FALSE),"")</f>
        <v>13.27789219251337</v>
      </c>
      <c r="BN197" s="233">
        <f>IFERROR(VLOOKUP($B197,[14]Flood!$B$7:$T$169,J$1,FALSE),"")</f>
        <v>0.10601788691104717</v>
      </c>
      <c r="BO197" s="231">
        <f>IFERROR(VLOOKUP($B197,[14]Flood!$B$7:$T$169,K$1,FALSE),"")</f>
        <v>17.81819720466644</v>
      </c>
      <c r="BP197" s="231">
        <f>IFERROR(VLOOKUP($B197,[14]Flood!$B$7:$T$169,L$1,FALSE),"")</f>
        <v>0.14227014264117818</v>
      </c>
      <c r="BQ197" s="232">
        <f>IFERROR(VLOOKUP($B197,[14]Flood!$B$7:$T$169,M$1,FALSE),"")</f>
        <v>25.667419263442181</v>
      </c>
      <c r="BR197" s="233">
        <f>IFERROR(VLOOKUP($B197,[14]Flood!$B$7:$T$169,N$1,FALSE),"")</f>
        <v>0.20494258526246928</v>
      </c>
      <c r="BS197" s="231">
        <f>IFERROR(VLOOKUP($B197,[14]Flood!$B$7:$T$169,O$1,FALSE),"")</f>
        <v>28.826819585221333</v>
      </c>
      <c r="BT197" s="231">
        <f>IFERROR(VLOOKUP($B197,[14]Flood!$B$7:$T$169,P$1,FALSE),"")</f>
        <v>0.23016894959535403</v>
      </c>
      <c r="BU197" s="232">
        <f>IFERROR(VLOOKUP($B197,[14]Flood!$B$7:$T$169,Q$1,FALSE),"")</f>
        <v>34.371554866608761</v>
      </c>
      <c r="BV197" s="233">
        <f>IFERROR(VLOOKUP($B197,[14]Flood!$B$7:$T$169,R$1,FALSE),"")</f>
        <v>0.27444112092276363</v>
      </c>
      <c r="BW197" s="231">
        <f>IFERROR(VLOOKUP($B197,[14]Flood!$B$7:$T$169,S$1,FALSE),"")</f>
        <v>36.100851346941312</v>
      </c>
      <c r="BX197" s="234">
        <f>IFERROR(VLOOKUP($B197,[14]Flood!$B$7:$T$169,T$1,FALSE),"")</f>
        <v>0.28824876117389781</v>
      </c>
    </row>
    <row r="198" spans="1:76" s="119" customFormat="1" ht="14">
      <c r="A198" s="235" t="str">
        <f>'AAL mundo '!A225</f>
        <v>Sub-Saharan Africa</v>
      </c>
      <c r="B198" s="236" t="str">
        <f>'AAL mundo '!B225</f>
        <v>TGO</v>
      </c>
      <c r="C198" s="236" t="str">
        <f>'AAL mundo '!C225</f>
        <v>Togo</v>
      </c>
      <c r="D198" s="236" t="str">
        <f>'AAL mundo '!D225</f>
        <v/>
      </c>
      <c r="E198" s="237" t="str">
        <f>'AAL mundo '!E225</f>
        <v>Low income</v>
      </c>
      <c r="F198" s="238">
        <f>'AAL mundo '!F225</f>
        <v>12513.7</v>
      </c>
      <c r="G198" s="223" t="str">
        <f>VLOOKUP($B198,[14]Earthquake!$B$7:$T$222,G$1,FALSE)</f>
        <v>---</v>
      </c>
      <c r="H198" s="224" t="str">
        <f>VLOOKUP($B198,[14]Earthquake!$B$7:$T$222,H$1,FALSE)</f>
        <v>---</v>
      </c>
      <c r="I198" s="227" t="str">
        <f>VLOOKUP($B198,[14]Earthquake!$B$7:$T$222,I$1,FALSE)</f>
        <v>---</v>
      </c>
      <c r="J198" s="228" t="str">
        <f>VLOOKUP($B198,[14]Earthquake!$B$7:$T$222,J$1,FALSE)</f>
        <v>---</v>
      </c>
      <c r="K198" s="224" t="str">
        <f>VLOOKUP($B198,[14]Earthquake!$B$7:$T$222,K$1,FALSE)</f>
        <v>---</v>
      </c>
      <c r="L198" s="224" t="str">
        <f>VLOOKUP($B198,[14]Earthquake!$B$7:$T$222,L$1,FALSE)</f>
        <v>---</v>
      </c>
      <c r="M198" s="227" t="str">
        <f>VLOOKUP($B198,[14]Earthquake!$B$7:$T$222,M$1,FALSE)</f>
        <v>---</v>
      </c>
      <c r="N198" s="228" t="str">
        <f>VLOOKUP($B198,[14]Earthquake!$B$7:$T$222,N$1,FALSE)</f>
        <v>---</v>
      </c>
      <c r="O198" s="224" t="str">
        <f>VLOOKUP($B198,[14]Earthquake!$B$7:$T$222,O$1,FALSE)</f>
        <v>---</v>
      </c>
      <c r="P198" s="224" t="str">
        <f>VLOOKUP($B198,[14]Earthquake!$B$7:$T$222,P$1,FALSE)</f>
        <v>---</v>
      </c>
      <c r="Q198" s="227" t="str">
        <f>VLOOKUP($B198,[14]Earthquake!$B$7:$T$222,Q$1,FALSE)</f>
        <v>---</v>
      </c>
      <c r="R198" s="228" t="str">
        <f>VLOOKUP($B198,[14]Earthquake!$B$7:$T$222,R$1,FALSE)</f>
        <v>---</v>
      </c>
      <c r="S198" s="224" t="str">
        <f>VLOOKUP($B198,[14]Earthquake!$B$7:$T$222,S$1,FALSE)</f>
        <v>---</v>
      </c>
      <c r="T198" s="229" t="str">
        <f>VLOOKUP($B198,[14]Earthquake!$B$7:$T$222,T$1,FALSE)</f>
        <v>---</v>
      </c>
      <c r="U198" s="223" t="str">
        <f>VLOOKUP($B198,[14]Wind!$B$7:$T$222,G$1,FALSE)</f>
        <v>---</v>
      </c>
      <c r="V198" s="224" t="str">
        <f>VLOOKUP($B198,[14]Wind!$B$7:$T$222,H$1,FALSE)</f>
        <v>---</v>
      </c>
      <c r="W198" s="227" t="str">
        <f>VLOOKUP($B198,[14]Wind!$B$7:$T$222,I$1,FALSE)</f>
        <v>---</v>
      </c>
      <c r="X198" s="228" t="str">
        <f>VLOOKUP($B198,[14]Wind!$B$7:$T$222,J$1,FALSE)</f>
        <v>---</v>
      </c>
      <c r="Y198" s="224" t="str">
        <f>VLOOKUP($B198,[14]Wind!$B$7:$T$222,K$1,FALSE)</f>
        <v>---</v>
      </c>
      <c r="Z198" s="224" t="str">
        <f>VLOOKUP($B198,[14]Wind!$B$7:$T$222,L$1,FALSE)</f>
        <v>---</v>
      </c>
      <c r="AA198" s="227" t="str">
        <f>VLOOKUP($B198,[14]Wind!$B$7:$T$222,M$1,FALSE)</f>
        <v>---</v>
      </c>
      <c r="AB198" s="228" t="str">
        <f>VLOOKUP($B198,[14]Wind!$B$7:$T$222,N$1,FALSE)</f>
        <v>---</v>
      </c>
      <c r="AC198" s="224" t="str">
        <f>VLOOKUP($B198,[14]Wind!$B$7:$T$222,O$1,FALSE)</f>
        <v>---</v>
      </c>
      <c r="AD198" s="224" t="str">
        <f>VLOOKUP($B198,[14]Wind!$B$7:$T$222,P$1,FALSE)</f>
        <v>---</v>
      </c>
      <c r="AE198" s="227" t="str">
        <f>VLOOKUP($B198,[14]Wind!$B$7:$T$222,Q$1,FALSE)</f>
        <v>---</v>
      </c>
      <c r="AF198" s="228" t="str">
        <f>VLOOKUP($B198,[14]Wind!$B$7:$T$222,R$1,FALSE)</f>
        <v>---</v>
      </c>
      <c r="AG198" s="224" t="str">
        <f>VLOOKUP($B198,[14]Wind!$B$7:$T$222,S$1,FALSE)</f>
        <v>---</v>
      </c>
      <c r="AH198" s="229" t="str">
        <f>VLOOKUP($B198,[14]Wind!$B$7:$T$222,T$1,FALSE)</f>
        <v>---</v>
      </c>
      <c r="AI198" s="223" t="str">
        <f>VLOOKUP($B198,'[14]Storm Surge'!$B$7:$T$222,G$1,FALSE)</f>
        <v>---</v>
      </c>
      <c r="AJ198" s="224" t="str">
        <f>VLOOKUP($B198,'[14]Storm Surge'!$B$7:$T$222,H$1,FALSE)</f>
        <v>---</v>
      </c>
      <c r="AK198" s="227" t="str">
        <f>VLOOKUP($B198,'[14]Storm Surge'!$B$7:$T$222,I$1,FALSE)</f>
        <v>---</v>
      </c>
      <c r="AL198" s="228" t="str">
        <f>VLOOKUP($B198,'[14]Storm Surge'!$B$7:$T$222,J$1,FALSE)</f>
        <v>---</v>
      </c>
      <c r="AM198" s="224" t="str">
        <f>VLOOKUP($B198,'[14]Storm Surge'!$B$7:$T$222,K$1,FALSE)</f>
        <v>---</v>
      </c>
      <c r="AN198" s="224" t="str">
        <f>VLOOKUP($B198,'[14]Storm Surge'!$B$7:$T$222,L$1,FALSE)</f>
        <v>---</v>
      </c>
      <c r="AO198" s="227" t="str">
        <f>VLOOKUP($B198,'[14]Storm Surge'!$B$7:$T$222,M$1,FALSE)</f>
        <v>---</v>
      </c>
      <c r="AP198" s="228" t="str">
        <f>VLOOKUP($B198,'[14]Storm Surge'!$B$7:$T$222,N$1,FALSE)</f>
        <v>---</v>
      </c>
      <c r="AQ198" s="224" t="str">
        <f>VLOOKUP($B198,'[14]Storm Surge'!$B$7:$T$222,O$1,FALSE)</f>
        <v>---</v>
      </c>
      <c r="AR198" s="224" t="str">
        <f>VLOOKUP($B198,'[14]Storm Surge'!$B$7:$T$222,P$1,FALSE)</f>
        <v>---</v>
      </c>
      <c r="AS198" s="227" t="str">
        <f>VLOOKUP($B198,'[14]Storm Surge'!$B$7:$T$222,Q$1,FALSE)</f>
        <v>---</v>
      </c>
      <c r="AT198" s="228" t="str">
        <f>VLOOKUP($B198,'[14]Storm Surge'!$B$7:$T$222,R$1,FALSE)</f>
        <v>---</v>
      </c>
      <c r="AU198" s="224" t="str">
        <f>VLOOKUP($B198,'[14]Storm Surge'!$B$7:$T$222,S$1,FALSE)</f>
        <v>---</v>
      </c>
      <c r="AV198" s="229" t="str">
        <f>VLOOKUP($B198,'[14]Storm Surge'!$B$7:$T$222,T$1,FALSE)</f>
        <v>---</v>
      </c>
      <c r="AW198" s="223" t="str">
        <f>VLOOKUP($B198,[14]Tsunami!$B$7:$T$222,G$1,FALSE)</f>
        <v>---</v>
      </c>
      <c r="AX198" s="224" t="str">
        <f>VLOOKUP($B198,[14]Tsunami!$B$7:$T$222,H$1,FALSE)</f>
        <v>---</v>
      </c>
      <c r="AY198" s="227" t="str">
        <f>VLOOKUP($B198,[14]Tsunami!$B$7:$T$222,I$1,FALSE)</f>
        <v>---</v>
      </c>
      <c r="AZ198" s="228" t="str">
        <f>VLOOKUP($B198,[14]Tsunami!$B$7:$T$222,J$1,FALSE)</f>
        <v>---</v>
      </c>
      <c r="BA198" s="224" t="str">
        <f>VLOOKUP($B198,[14]Tsunami!$B$7:$T$222,K$1,FALSE)</f>
        <v>---</v>
      </c>
      <c r="BB198" s="224" t="str">
        <f>VLOOKUP($B198,[14]Tsunami!$B$7:$T$222,L$1,FALSE)</f>
        <v>---</v>
      </c>
      <c r="BC198" s="227" t="str">
        <f>VLOOKUP($B198,[14]Tsunami!$B$7:$T$222,M$1,FALSE)</f>
        <v>---</v>
      </c>
      <c r="BD198" s="228" t="str">
        <f>VLOOKUP($B198,[14]Tsunami!$B$7:$T$222,N$1,FALSE)</f>
        <v>---</v>
      </c>
      <c r="BE198" s="224" t="str">
        <f>VLOOKUP($B198,[14]Tsunami!$B$7:$T$222,O$1,FALSE)</f>
        <v>---</v>
      </c>
      <c r="BF198" s="224" t="str">
        <f>VLOOKUP($B198,[14]Tsunami!$B$7:$T$222,P$1,FALSE)</f>
        <v>---</v>
      </c>
      <c r="BG198" s="227" t="str">
        <f>VLOOKUP($B198,[14]Tsunami!$B$7:$T$222,Q$1,FALSE)</f>
        <v>---</v>
      </c>
      <c r="BH198" s="228" t="str">
        <f>VLOOKUP($B198,[14]Tsunami!$B$7:$T$222,R$1,FALSE)</f>
        <v>---</v>
      </c>
      <c r="BI198" s="224" t="str">
        <f>VLOOKUP($B198,[14]Tsunami!$B$7:$T$222,S$1,FALSE)</f>
        <v>---</v>
      </c>
      <c r="BJ198" s="229" t="str">
        <f>VLOOKUP($B198,[14]Tsunami!$B$7:$T$222,T$1,FALSE)</f>
        <v>---</v>
      </c>
      <c r="BK198" s="230">
        <f>IFERROR(VLOOKUP($B198,[14]Flood!$B$7:$T$169,G$1,FALSE),"")</f>
        <v>128.21994173913043</v>
      </c>
      <c r="BL198" s="231">
        <f>IFERROR(VLOOKUP($B198,[14]Flood!$B$7:$T$169,H$1,FALSE),"")</f>
        <v>1.0246365322736715</v>
      </c>
      <c r="BM198" s="232">
        <f>IFERROR(VLOOKUP($B198,[14]Flood!$B$7:$T$169,I$1,FALSE),"")</f>
        <v>276.58786724137929</v>
      </c>
      <c r="BN198" s="233">
        <f>IFERROR(VLOOKUP($B198,[14]Flood!$B$7:$T$169,J$1,FALSE),"")</f>
        <v>2.2102804705353276</v>
      </c>
      <c r="BO198" s="231">
        <f>IFERROR(VLOOKUP($B198,[14]Flood!$B$7:$T$169,K$1,FALSE),"")</f>
        <v>325.7931314441679</v>
      </c>
      <c r="BP198" s="231">
        <f>IFERROR(VLOOKUP($B198,[14]Flood!$B$7:$T$169,L$1,FALSE),"")</f>
        <v>2.6034916247326358</v>
      </c>
      <c r="BQ198" s="232">
        <f>IFERROR(VLOOKUP($B198,[14]Flood!$B$7:$T$169,M$1,FALSE),"")</f>
        <v>387.18824323673437</v>
      </c>
      <c r="BR198" s="233">
        <f>IFERROR(VLOOKUP($B198,[14]Flood!$B$7:$T$169,N$1,FALSE),"")</f>
        <v>3.0941147960773741</v>
      </c>
      <c r="BS198" s="231">
        <f>IFERROR(VLOOKUP($B198,[14]Flood!$B$7:$T$169,O$1,FALSE),"")</f>
        <v>410.35984562095575</v>
      </c>
      <c r="BT198" s="231">
        <f>IFERROR(VLOOKUP($B198,[14]Flood!$B$7:$T$169,P$1,FALSE),"")</f>
        <v>3.2792846689704542</v>
      </c>
      <c r="BU198" s="232">
        <f>IFERROR(VLOOKUP($B198,[14]Flood!$B$7:$T$169,Q$1,FALSE),"")</f>
        <v>410.5144586543513</v>
      </c>
      <c r="BV198" s="233">
        <f>IFERROR(VLOOKUP($B198,[14]Flood!$B$7:$T$169,R$1,FALSE),"")</f>
        <v>3.2805202190747043</v>
      </c>
      <c r="BW198" s="231">
        <f>IFERROR(VLOOKUP($B198,[14]Flood!$B$7:$T$169,S$1,FALSE),"")</f>
        <v>410.66907168774685</v>
      </c>
      <c r="BX198" s="234">
        <f>IFERROR(VLOOKUP($B198,[14]Flood!$B$7:$T$169,T$1,FALSE),"")</f>
        <v>3.2817557691789547</v>
      </c>
    </row>
    <row r="199" spans="1:76" s="119" customFormat="1" ht="14">
      <c r="A199" s="235" t="str">
        <f>'AAL mundo '!A226</f>
        <v>East Asia and the Pacific</v>
      </c>
      <c r="B199" s="236" t="str">
        <f>'AAL mundo '!B226</f>
        <v>TON</v>
      </c>
      <c r="C199" s="236" t="str">
        <f>'AAL mundo '!C226</f>
        <v>Tonga</v>
      </c>
      <c r="D199" s="236" t="str">
        <f>'AAL mundo '!D226</f>
        <v>SIDS</v>
      </c>
      <c r="E199" s="237" t="str">
        <f>'AAL mundo '!E226</f>
        <v>Upper middle income</v>
      </c>
      <c r="F199" s="238">
        <f>'AAL mundo '!F226</f>
        <v>1303.32</v>
      </c>
      <c r="G199" s="223">
        <f>VLOOKUP($B199,[14]Earthquake!$B$7:$T$222,G$1,FALSE)</f>
        <v>12.66</v>
      </c>
      <c r="H199" s="224">
        <f>VLOOKUP($B199,[14]Earthquake!$B$7:$T$222,H$1,FALSE)</f>
        <v>0.97</v>
      </c>
      <c r="I199" s="227">
        <f>VLOOKUP($B199,[14]Earthquake!$B$7:$T$222,I$1,FALSE)</f>
        <v>29.58</v>
      </c>
      <c r="J199" s="228">
        <f>VLOOKUP($B199,[14]Earthquake!$B$7:$T$222,J$1,FALSE)</f>
        <v>2.27</v>
      </c>
      <c r="K199" s="224">
        <f>VLOOKUP($B199,[14]Earthquake!$B$7:$T$222,K$1,FALSE)</f>
        <v>50.95</v>
      </c>
      <c r="L199" s="224">
        <f>VLOOKUP($B199,[14]Earthquake!$B$7:$T$222,L$1,FALSE)</f>
        <v>3.91</v>
      </c>
      <c r="M199" s="227">
        <f>VLOOKUP($B199,[14]Earthquake!$B$7:$T$222,M$1,FALSE)</f>
        <v>93.2</v>
      </c>
      <c r="N199" s="228">
        <f>VLOOKUP($B199,[14]Earthquake!$B$7:$T$222,N$1,FALSE)</f>
        <v>7.15</v>
      </c>
      <c r="O199" s="224">
        <f>VLOOKUP($B199,[14]Earthquake!$B$7:$T$222,O$1,FALSE)</f>
        <v>139.87</v>
      </c>
      <c r="P199" s="224">
        <f>VLOOKUP($B199,[14]Earthquake!$B$7:$T$222,P$1,FALSE)</f>
        <v>10.73</v>
      </c>
      <c r="Q199" s="227">
        <f>VLOOKUP($B199,[14]Earthquake!$B$7:$T$222,Q$1,FALSE)</f>
        <v>191.47</v>
      </c>
      <c r="R199" s="228">
        <f>VLOOKUP($B199,[14]Earthquake!$B$7:$T$222,R$1,FALSE)</f>
        <v>14.69</v>
      </c>
      <c r="S199" s="224">
        <f>VLOOKUP($B199,[14]Earthquake!$B$7:$T$222,S$1,FALSE)</f>
        <v>222.09</v>
      </c>
      <c r="T199" s="229">
        <f>VLOOKUP($B199,[14]Earthquake!$B$7:$T$222,T$1,FALSE)</f>
        <v>17.04</v>
      </c>
      <c r="U199" s="223">
        <f>VLOOKUP($B199,[14]Wind!$B$7:$T$222,G$1,FALSE)</f>
        <v>71.34</v>
      </c>
      <c r="V199" s="224">
        <f>VLOOKUP($B199,[14]Wind!$B$7:$T$222,H$1,FALSE)</f>
        <v>5.47</v>
      </c>
      <c r="W199" s="227">
        <f>VLOOKUP($B199,[14]Wind!$B$7:$T$222,I$1,FALSE)</f>
        <v>256.83999999999997</v>
      </c>
      <c r="X199" s="228">
        <f>VLOOKUP($B199,[14]Wind!$B$7:$T$222,J$1,FALSE)</f>
        <v>19.71</v>
      </c>
      <c r="Y199" s="224">
        <f>VLOOKUP($B199,[14]Wind!$B$7:$T$222,K$1,FALSE)</f>
        <v>407.77</v>
      </c>
      <c r="Z199" s="224">
        <f>VLOOKUP($B199,[14]Wind!$B$7:$T$222,L$1,FALSE)</f>
        <v>31.29</v>
      </c>
      <c r="AA199" s="227">
        <f>VLOOKUP($B199,[14]Wind!$B$7:$T$222,M$1,FALSE)</f>
        <v>492.67</v>
      </c>
      <c r="AB199" s="228">
        <f>VLOOKUP($B199,[14]Wind!$B$7:$T$222,N$1,FALSE)</f>
        <v>37.799999999999997</v>
      </c>
      <c r="AC199" s="224">
        <f>VLOOKUP($B199,[14]Wind!$B$7:$T$222,O$1,FALSE)</f>
        <v>572.54</v>
      </c>
      <c r="AD199" s="224">
        <f>VLOOKUP($B199,[14]Wind!$B$7:$T$222,P$1,FALSE)</f>
        <v>43.93</v>
      </c>
      <c r="AE199" s="227">
        <f>VLOOKUP($B199,[14]Wind!$B$7:$T$222,Q$1,FALSE)</f>
        <v>583.71</v>
      </c>
      <c r="AF199" s="228">
        <f>VLOOKUP($B199,[14]Wind!$B$7:$T$222,R$1,FALSE)</f>
        <v>44.79</v>
      </c>
      <c r="AG199" s="224">
        <f>VLOOKUP($B199,[14]Wind!$B$7:$T$222,S$1,FALSE)</f>
        <v>594.89</v>
      </c>
      <c r="AH199" s="229">
        <f>VLOOKUP($B199,[14]Wind!$B$7:$T$222,T$1,FALSE)</f>
        <v>45.64</v>
      </c>
      <c r="AI199" s="223" t="str">
        <f>VLOOKUP($B199,'[14]Storm Surge'!$B$7:$T$222,G$1,FALSE)</f>
        <v>---</v>
      </c>
      <c r="AJ199" s="224" t="str">
        <f>VLOOKUP($B199,'[14]Storm Surge'!$B$7:$T$222,H$1,FALSE)</f>
        <v>---</v>
      </c>
      <c r="AK199" s="227" t="str">
        <f>VLOOKUP($B199,'[14]Storm Surge'!$B$7:$T$222,I$1,FALSE)</f>
        <v>---</v>
      </c>
      <c r="AL199" s="228" t="str">
        <f>VLOOKUP($B199,'[14]Storm Surge'!$B$7:$T$222,J$1,FALSE)</f>
        <v>---</v>
      </c>
      <c r="AM199" s="224" t="str">
        <f>VLOOKUP($B199,'[14]Storm Surge'!$B$7:$T$222,K$1,FALSE)</f>
        <v>---</v>
      </c>
      <c r="AN199" s="224" t="str">
        <f>VLOOKUP($B199,'[14]Storm Surge'!$B$7:$T$222,L$1,FALSE)</f>
        <v>---</v>
      </c>
      <c r="AO199" s="227" t="str">
        <f>VLOOKUP($B199,'[14]Storm Surge'!$B$7:$T$222,M$1,FALSE)</f>
        <v>---</v>
      </c>
      <c r="AP199" s="228" t="str">
        <f>VLOOKUP($B199,'[14]Storm Surge'!$B$7:$T$222,N$1,FALSE)</f>
        <v>---</v>
      </c>
      <c r="AQ199" s="224" t="str">
        <f>VLOOKUP($B199,'[14]Storm Surge'!$B$7:$T$222,O$1,FALSE)</f>
        <v>---</v>
      </c>
      <c r="AR199" s="224" t="str">
        <f>VLOOKUP($B199,'[14]Storm Surge'!$B$7:$T$222,P$1,FALSE)</f>
        <v>---</v>
      </c>
      <c r="AS199" s="227" t="str">
        <f>VLOOKUP($B199,'[14]Storm Surge'!$B$7:$T$222,Q$1,FALSE)</f>
        <v>---</v>
      </c>
      <c r="AT199" s="228" t="str">
        <f>VLOOKUP($B199,'[14]Storm Surge'!$B$7:$T$222,R$1,FALSE)</f>
        <v>---</v>
      </c>
      <c r="AU199" s="224" t="str">
        <f>VLOOKUP($B199,'[14]Storm Surge'!$B$7:$T$222,S$1,FALSE)</f>
        <v>---</v>
      </c>
      <c r="AV199" s="229" t="str">
        <f>VLOOKUP($B199,'[14]Storm Surge'!$B$7:$T$222,T$1,FALSE)</f>
        <v>---</v>
      </c>
      <c r="AW199" s="223">
        <f>VLOOKUP($B199,[14]Tsunami!$B$7:$T$222,G$1,FALSE)</f>
        <v>0.06</v>
      </c>
      <c r="AX199" s="224">
        <f>VLOOKUP($B199,[14]Tsunami!$B$7:$T$222,H$1,FALSE)</f>
        <v>0</v>
      </c>
      <c r="AY199" s="227">
        <f>VLOOKUP($B199,[14]Tsunami!$B$7:$T$222,I$1,FALSE)</f>
        <v>0.53</v>
      </c>
      <c r="AZ199" s="228">
        <f>VLOOKUP($B199,[14]Tsunami!$B$7:$T$222,J$1,FALSE)</f>
        <v>0.04</v>
      </c>
      <c r="BA199" s="224">
        <f>VLOOKUP($B199,[14]Tsunami!$B$7:$T$222,K$1,FALSE)</f>
        <v>0.91</v>
      </c>
      <c r="BB199" s="224">
        <f>VLOOKUP($B199,[14]Tsunami!$B$7:$T$222,L$1,FALSE)</f>
        <v>7.0000000000000007E-2</v>
      </c>
      <c r="BC199" s="227">
        <f>VLOOKUP($B199,[14]Tsunami!$B$7:$T$222,M$1,FALSE)</f>
        <v>2.69</v>
      </c>
      <c r="BD199" s="228">
        <f>VLOOKUP($B199,[14]Tsunami!$B$7:$T$222,N$1,FALSE)</f>
        <v>0.21</v>
      </c>
      <c r="BE199" s="224">
        <f>VLOOKUP($B199,[14]Tsunami!$B$7:$T$222,O$1,FALSE)</f>
        <v>7.84</v>
      </c>
      <c r="BF199" s="224">
        <f>VLOOKUP($B199,[14]Tsunami!$B$7:$T$222,P$1,FALSE)</f>
        <v>0.6</v>
      </c>
      <c r="BG199" s="227">
        <f>VLOOKUP($B199,[14]Tsunami!$B$7:$T$222,Q$1,FALSE)</f>
        <v>43.95</v>
      </c>
      <c r="BH199" s="228">
        <f>VLOOKUP($B199,[14]Tsunami!$B$7:$T$222,R$1,FALSE)</f>
        <v>3.37</v>
      </c>
      <c r="BI199" s="224">
        <f>VLOOKUP($B199,[14]Tsunami!$B$7:$T$222,S$1,FALSE)</f>
        <v>86.73</v>
      </c>
      <c r="BJ199" s="229">
        <f>VLOOKUP($B199,[14]Tsunami!$B$7:$T$222,T$1,FALSE)</f>
        <v>6.65</v>
      </c>
      <c r="BK199" s="230" t="str">
        <f>IFERROR(VLOOKUP($B199,[14]Flood!$B$7:$T$169,G$1,FALSE),"")</f>
        <v/>
      </c>
      <c r="BL199" s="231" t="str">
        <f>IFERROR(VLOOKUP($B199,[14]Flood!$B$7:$T$169,H$1,FALSE),"")</f>
        <v/>
      </c>
      <c r="BM199" s="232" t="str">
        <f>IFERROR(VLOOKUP($B199,[14]Flood!$B$7:$T$169,I$1,FALSE),"")</f>
        <v/>
      </c>
      <c r="BN199" s="233" t="str">
        <f>IFERROR(VLOOKUP($B199,[14]Flood!$B$7:$T$169,J$1,FALSE),"")</f>
        <v/>
      </c>
      <c r="BO199" s="231" t="str">
        <f>IFERROR(VLOOKUP($B199,[14]Flood!$B$7:$T$169,K$1,FALSE),"")</f>
        <v/>
      </c>
      <c r="BP199" s="231" t="str">
        <f>IFERROR(VLOOKUP($B199,[14]Flood!$B$7:$T$169,L$1,FALSE),"")</f>
        <v/>
      </c>
      <c r="BQ199" s="232" t="str">
        <f>IFERROR(VLOOKUP($B199,[14]Flood!$B$7:$T$169,M$1,FALSE),"")</f>
        <v/>
      </c>
      <c r="BR199" s="233" t="str">
        <f>IFERROR(VLOOKUP($B199,[14]Flood!$B$7:$T$169,N$1,FALSE),"")</f>
        <v/>
      </c>
      <c r="BS199" s="231" t="str">
        <f>IFERROR(VLOOKUP($B199,[14]Flood!$B$7:$T$169,O$1,FALSE),"")</f>
        <v/>
      </c>
      <c r="BT199" s="231" t="str">
        <f>IFERROR(VLOOKUP($B199,[14]Flood!$B$7:$T$169,P$1,FALSE),"")</f>
        <v/>
      </c>
      <c r="BU199" s="232" t="str">
        <f>IFERROR(VLOOKUP($B199,[14]Flood!$B$7:$T$169,Q$1,FALSE),"")</f>
        <v/>
      </c>
      <c r="BV199" s="233" t="str">
        <f>IFERROR(VLOOKUP($B199,[14]Flood!$B$7:$T$169,R$1,FALSE),"")</f>
        <v/>
      </c>
      <c r="BW199" s="231" t="str">
        <f>IFERROR(VLOOKUP($B199,[14]Flood!$B$7:$T$169,S$1,FALSE),"")</f>
        <v/>
      </c>
      <c r="BX199" s="234" t="str">
        <f>IFERROR(VLOOKUP($B199,[14]Flood!$B$7:$T$169,T$1,FALSE),"")</f>
        <v/>
      </c>
    </row>
    <row r="200" spans="1:76" s="119" customFormat="1" ht="14">
      <c r="A200" s="235" t="str">
        <f>'AAL mundo '!A227</f>
        <v>LAC</v>
      </c>
      <c r="B200" s="236" t="str">
        <f>'AAL mundo '!B227</f>
        <v>TTO</v>
      </c>
      <c r="C200" s="236" t="str">
        <f>'AAL mundo '!C227</f>
        <v>Trinidad and Tobago</v>
      </c>
      <c r="D200" s="236" t="str">
        <f>'AAL mundo '!D227</f>
        <v>SIDS</v>
      </c>
      <c r="E200" s="237" t="str">
        <f>'AAL mundo '!E227</f>
        <v>High income: nonOECD</v>
      </c>
      <c r="F200" s="238">
        <f>'AAL mundo '!F227</f>
        <v>68647.899999999994</v>
      </c>
      <c r="G200" s="223">
        <f>VLOOKUP($B200,[14]Earthquake!$B$7:$T$222,G$1,FALSE)</f>
        <v>2757.7</v>
      </c>
      <c r="H200" s="224">
        <f>VLOOKUP($B200,[14]Earthquake!$B$7:$T$222,H$1,FALSE)</f>
        <v>4.0199999999999996</v>
      </c>
      <c r="I200" s="227">
        <f>VLOOKUP($B200,[14]Earthquake!$B$7:$T$222,I$1,FALSE)</f>
        <v>6343.57</v>
      </c>
      <c r="J200" s="228">
        <f>VLOOKUP($B200,[14]Earthquake!$B$7:$T$222,J$1,FALSE)</f>
        <v>9.24</v>
      </c>
      <c r="K200" s="224">
        <f>VLOOKUP($B200,[14]Earthquake!$B$7:$T$222,K$1,FALSE)</f>
        <v>9997.5499999999993</v>
      </c>
      <c r="L200" s="224">
        <f>VLOOKUP($B200,[14]Earthquake!$B$7:$T$222,L$1,FALSE)</f>
        <v>14.56</v>
      </c>
      <c r="M200" s="227">
        <f>VLOOKUP($B200,[14]Earthquake!$B$7:$T$222,M$1,FALSE)</f>
        <v>14962.22</v>
      </c>
      <c r="N200" s="228">
        <f>VLOOKUP($B200,[14]Earthquake!$B$7:$T$222,N$1,FALSE)</f>
        <v>21.8</v>
      </c>
      <c r="O200" s="224">
        <f>VLOOKUP($B200,[14]Earthquake!$B$7:$T$222,O$1,FALSE)</f>
        <v>18869.87</v>
      </c>
      <c r="P200" s="224">
        <f>VLOOKUP($B200,[14]Earthquake!$B$7:$T$222,P$1,FALSE)</f>
        <v>27.49</v>
      </c>
      <c r="Q200" s="227">
        <f>VLOOKUP($B200,[14]Earthquake!$B$7:$T$222,Q$1,FALSE)</f>
        <v>23390.95</v>
      </c>
      <c r="R200" s="228">
        <f>VLOOKUP($B200,[14]Earthquake!$B$7:$T$222,R$1,FALSE)</f>
        <v>34.07</v>
      </c>
      <c r="S200" s="224">
        <f>VLOOKUP($B200,[14]Earthquake!$B$7:$T$222,S$1,FALSE)</f>
        <v>24921.83</v>
      </c>
      <c r="T200" s="229">
        <f>VLOOKUP($B200,[14]Earthquake!$B$7:$T$222,T$1,FALSE)</f>
        <v>36.299999999999997</v>
      </c>
      <c r="U200" s="223">
        <f>VLOOKUP($B200,[14]Wind!$B$7:$T$222,G$1,FALSE)</f>
        <v>12.04</v>
      </c>
      <c r="V200" s="224">
        <f>VLOOKUP($B200,[14]Wind!$B$7:$T$222,H$1,FALSE)</f>
        <v>0.02</v>
      </c>
      <c r="W200" s="227">
        <f>VLOOKUP($B200,[14]Wind!$B$7:$T$222,I$1,FALSE)</f>
        <v>122.66</v>
      </c>
      <c r="X200" s="228">
        <f>VLOOKUP($B200,[14]Wind!$B$7:$T$222,J$1,FALSE)</f>
        <v>0.18</v>
      </c>
      <c r="Y200" s="224">
        <f>VLOOKUP($B200,[14]Wind!$B$7:$T$222,K$1,FALSE)</f>
        <v>233.25</v>
      </c>
      <c r="Z200" s="224">
        <f>VLOOKUP($B200,[14]Wind!$B$7:$T$222,L$1,FALSE)</f>
        <v>0.34</v>
      </c>
      <c r="AA200" s="227">
        <f>VLOOKUP($B200,[14]Wind!$B$7:$T$222,M$1,FALSE)</f>
        <v>1111.18</v>
      </c>
      <c r="AB200" s="228">
        <f>VLOOKUP($B200,[14]Wind!$B$7:$T$222,N$1,FALSE)</f>
        <v>1.62</v>
      </c>
      <c r="AC200" s="224">
        <f>VLOOKUP($B200,[14]Wind!$B$7:$T$222,O$1,FALSE)</f>
        <v>1348.61</v>
      </c>
      <c r="AD200" s="224">
        <f>VLOOKUP($B200,[14]Wind!$B$7:$T$222,P$1,FALSE)</f>
        <v>1.96</v>
      </c>
      <c r="AE200" s="227">
        <f>VLOOKUP($B200,[14]Wind!$B$7:$T$222,Q$1,FALSE)</f>
        <v>1511.67</v>
      </c>
      <c r="AF200" s="228">
        <f>VLOOKUP($B200,[14]Wind!$B$7:$T$222,R$1,FALSE)</f>
        <v>2.2000000000000002</v>
      </c>
      <c r="AG200" s="224">
        <f>VLOOKUP($B200,[14]Wind!$B$7:$T$222,S$1,FALSE)</f>
        <v>1579.18</v>
      </c>
      <c r="AH200" s="229">
        <f>VLOOKUP($B200,[14]Wind!$B$7:$T$222,T$1,FALSE)</f>
        <v>2.2999999999999998</v>
      </c>
      <c r="AI200" s="223">
        <f>VLOOKUP($B200,'[14]Storm Surge'!$B$7:$T$222,G$1,FALSE)</f>
        <v>29</v>
      </c>
      <c r="AJ200" s="224">
        <f>VLOOKUP($B200,'[14]Storm Surge'!$B$7:$T$222,H$1,FALSE)</f>
        <v>0.04</v>
      </c>
      <c r="AK200" s="227">
        <f>VLOOKUP($B200,'[14]Storm Surge'!$B$7:$T$222,I$1,FALSE)</f>
        <v>219.04</v>
      </c>
      <c r="AL200" s="228">
        <f>VLOOKUP($B200,'[14]Storm Surge'!$B$7:$T$222,J$1,FALSE)</f>
        <v>0.32</v>
      </c>
      <c r="AM200" s="224">
        <f>VLOOKUP($B200,'[14]Storm Surge'!$B$7:$T$222,K$1,FALSE)</f>
        <v>305.64</v>
      </c>
      <c r="AN200" s="224">
        <f>VLOOKUP($B200,'[14]Storm Surge'!$B$7:$T$222,L$1,FALSE)</f>
        <v>0.45</v>
      </c>
      <c r="AO200" s="227">
        <f>VLOOKUP($B200,'[14]Storm Surge'!$B$7:$T$222,M$1,FALSE)</f>
        <v>446.76</v>
      </c>
      <c r="AP200" s="228">
        <f>VLOOKUP($B200,'[14]Storm Surge'!$B$7:$T$222,N$1,FALSE)</f>
        <v>0.65</v>
      </c>
      <c r="AQ200" s="224">
        <f>VLOOKUP($B200,'[14]Storm Surge'!$B$7:$T$222,O$1,FALSE)</f>
        <v>563.32000000000005</v>
      </c>
      <c r="AR200" s="224">
        <f>VLOOKUP($B200,'[14]Storm Surge'!$B$7:$T$222,P$1,FALSE)</f>
        <v>0.82</v>
      </c>
      <c r="AS200" s="227">
        <f>VLOOKUP($B200,'[14]Storm Surge'!$B$7:$T$222,Q$1,FALSE)</f>
        <v>595.65</v>
      </c>
      <c r="AT200" s="228">
        <f>VLOOKUP($B200,'[14]Storm Surge'!$B$7:$T$222,R$1,FALSE)</f>
        <v>0.87</v>
      </c>
      <c r="AU200" s="224">
        <f>VLOOKUP($B200,'[14]Storm Surge'!$B$7:$T$222,S$1,FALSE)</f>
        <v>627.98</v>
      </c>
      <c r="AV200" s="229">
        <f>VLOOKUP($B200,'[14]Storm Surge'!$B$7:$T$222,T$1,FALSE)</f>
        <v>0.91</v>
      </c>
      <c r="AW200" s="223" t="str">
        <f>VLOOKUP($B200,[14]Tsunami!$B$7:$T$222,G$1,FALSE)</f>
        <v>---</v>
      </c>
      <c r="AX200" s="224" t="str">
        <f>VLOOKUP($B200,[14]Tsunami!$B$7:$T$222,H$1,FALSE)</f>
        <v>---</v>
      </c>
      <c r="AY200" s="227" t="str">
        <f>VLOOKUP($B200,[14]Tsunami!$B$7:$T$222,I$1,FALSE)</f>
        <v>---</v>
      </c>
      <c r="AZ200" s="228" t="str">
        <f>VLOOKUP($B200,[14]Tsunami!$B$7:$T$222,J$1,FALSE)</f>
        <v>---</v>
      </c>
      <c r="BA200" s="224" t="str">
        <f>VLOOKUP($B200,[14]Tsunami!$B$7:$T$222,K$1,FALSE)</f>
        <v>---</v>
      </c>
      <c r="BB200" s="224" t="str">
        <f>VLOOKUP($B200,[14]Tsunami!$B$7:$T$222,L$1,FALSE)</f>
        <v>---</v>
      </c>
      <c r="BC200" s="227" t="str">
        <f>VLOOKUP($B200,[14]Tsunami!$B$7:$T$222,M$1,FALSE)</f>
        <v>---</v>
      </c>
      <c r="BD200" s="228" t="str">
        <f>VLOOKUP($B200,[14]Tsunami!$B$7:$T$222,N$1,FALSE)</f>
        <v>---</v>
      </c>
      <c r="BE200" s="224" t="str">
        <f>VLOOKUP($B200,[14]Tsunami!$B$7:$T$222,O$1,FALSE)</f>
        <v>---</v>
      </c>
      <c r="BF200" s="224" t="str">
        <f>VLOOKUP($B200,[14]Tsunami!$B$7:$T$222,P$1,FALSE)</f>
        <v>---</v>
      </c>
      <c r="BG200" s="227" t="str">
        <f>VLOOKUP($B200,[14]Tsunami!$B$7:$T$222,Q$1,FALSE)</f>
        <v>---</v>
      </c>
      <c r="BH200" s="228" t="str">
        <f>VLOOKUP($B200,[14]Tsunami!$B$7:$T$222,R$1,FALSE)</f>
        <v>---</v>
      </c>
      <c r="BI200" s="224" t="str">
        <f>VLOOKUP($B200,[14]Tsunami!$B$7:$T$222,S$1,FALSE)</f>
        <v>---</v>
      </c>
      <c r="BJ200" s="229" t="str">
        <f>VLOOKUP($B200,[14]Tsunami!$B$7:$T$222,T$1,FALSE)</f>
        <v>---</v>
      </c>
      <c r="BK200" s="230" t="str">
        <f>IFERROR(VLOOKUP($B200,[14]Flood!$B$7:$T$169,G$1,FALSE),"")</f>
        <v>---</v>
      </c>
      <c r="BL200" s="231" t="str">
        <f>IFERROR(VLOOKUP($B200,[14]Flood!$B$7:$T$169,H$1,FALSE),"")</f>
        <v>---</v>
      </c>
      <c r="BM200" s="232" t="str">
        <f>IFERROR(VLOOKUP($B200,[14]Flood!$B$7:$T$169,I$1,FALSE),"")</f>
        <v>---</v>
      </c>
      <c r="BN200" s="233" t="str">
        <f>IFERROR(VLOOKUP($B200,[14]Flood!$B$7:$T$169,J$1,FALSE),"")</f>
        <v>---</v>
      </c>
      <c r="BO200" s="231" t="str">
        <f>IFERROR(VLOOKUP($B200,[14]Flood!$B$7:$T$169,K$1,FALSE),"")</f>
        <v>---</v>
      </c>
      <c r="BP200" s="231" t="str">
        <f>IFERROR(VLOOKUP($B200,[14]Flood!$B$7:$T$169,L$1,FALSE),"")</f>
        <v>---</v>
      </c>
      <c r="BQ200" s="232" t="str">
        <f>IFERROR(VLOOKUP($B200,[14]Flood!$B$7:$T$169,M$1,FALSE),"")</f>
        <v>---</v>
      </c>
      <c r="BR200" s="233" t="str">
        <f>IFERROR(VLOOKUP($B200,[14]Flood!$B$7:$T$169,N$1,FALSE),"")</f>
        <v>---</v>
      </c>
      <c r="BS200" s="231">
        <f>IFERROR(VLOOKUP($B200,[14]Flood!$B$7:$T$169,O$1,FALSE),"")</f>
        <v>18.291009963768115</v>
      </c>
      <c r="BT200" s="231">
        <f>IFERROR(VLOOKUP($B200,[14]Flood!$B$7:$T$169,P$1,FALSE),"")</f>
        <v>2.6644675166710294E-2</v>
      </c>
      <c r="BU200" s="232">
        <f>IFERROR(VLOOKUP($B200,[14]Flood!$B$7:$T$169,Q$1,FALSE),"")</f>
        <v>74.696243734410686</v>
      </c>
      <c r="BV200" s="233">
        <f>IFERROR(VLOOKUP($B200,[14]Flood!$B$7:$T$169,R$1,FALSE),"")</f>
        <v>0.1088106755405638</v>
      </c>
      <c r="BW200" s="231">
        <f>IFERROR(VLOOKUP($B200,[14]Flood!$B$7:$T$169,S$1,FALSE),"")</f>
        <v>280.06116611829219</v>
      </c>
      <c r="BX200" s="234">
        <f>IFERROR(VLOOKUP($B200,[14]Flood!$B$7:$T$169,T$1,FALSE),"")</f>
        <v>0.40796756509418675</v>
      </c>
    </row>
    <row r="201" spans="1:76" s="119" customFormat="1" ht="14">
      <c r="A201" s="235" t="str">
        <f>'AAL mundo '!A228</f>
        <v>Middle East and North Africa</v>
      </c>
      <c r="B201" s="236" t="str">
        <f>'AAL mundo '!B228</f>
        <v>TUN</v>
      </c>
      <c r="C201" s="236" t="str">
        <f>'AAL mundo '!C228</f>
        <v>Tunisia</v>
      </c>
      <c r="D201" s="236" t="str">
        <f>'AAL mundo '!D228</f>
        <v/>
      </c>
      <c r="E201" s="237" t="str">
        <f>'AAL mundo '!E228</f>
        <v>Upper middle income</v>
      </c>
      <c r="F201" s="238">
        <f>'AAL mundo '!F228</f>
        <v>178846</v>
      </c>
      <c r="G201" s="223">
        <f>VLOOKUP($B201,[14]Earthquake!$B$7:$T$222,G$1,FALSE)</f>
        <v>332.03</v>
      </c>
      <c r="H201" s="224">
        <f>VLOOKUP($B201,[14]Earthquake!$B$7:$T$222,H$1,FALSE)</f>
        <v>0.19</v>
      </c>
      <c r="I201" s="227">
        <f>VLOOKUP($B201,[14]Earthquake!$B$7:$T$222,I$1,FALSE)</f>
        <v>827.05</v>
      </c>
      <c r="J201" s="228">
        <f>VLOOKUP($B201,[14]Earthquake!$B$7:$T$222,J$1,FALSE)</f>
        <v>0.46</v>
      </c>
      <c r="K201" s="224">
        <f>VLOOKUP($B201,[14]Earthquake!$B$7:$T$222,K$1,FALSE)</f>
        <v>1505.29</v>
      </c>
      <c r="L201" s="224">
        <f>VLOOKUP($B201,[14]Earthquake!$B$7:$T$222,L$1,FALSE)</f>
        <v>0.84</v>
      </c>
      <c r="M201" s="227">
        <f>VLOOKUP($B201,[14]Earthquake!$B$7:$T$222,M$1,FALSE)</f>
        <v>2985.79</v>
      </c>
      <c r="N201" s="228">
        <f>VLOOKUP($B201,[14]Earthquake!$B$7:$T$222,N$1,FALSE)</f>
        <v>1.67</v>
      </c>
      <c r="O201" s="224">
        <f>VLOOKUP($B201,[14]Earthquake!$B$7:$T$222,O$1,FALSE)</f>
        <v>4686.17</v>
      </c>
      <c r="P201" s="224">
        <f>VLOOKUP($B201,[14]Earthquake!$B$7:$T$222,P$1,FALSE)</f>
        <v>2.62</v>
      </c>
      <c r="Q201" s="227">
        <f>VLOOKUP($B201,[14]Earthquake!$B$7:$T$222,Q$1,FALSE)</f>
        <v>6833.9</v>
      </c>
      <c r="R201" s="228">
        <f>VLOOKUP($B201,[14]Earthquake!$B$7:$T$222,R$1,FALSE)</f>
        <v>3.82</v>
      </c>
      <c r="S201" s="224">
        <f>VLOOKUP($B201,[14]Earthquake!$B$7:$T$222,S$1,FALSE)</f>
        <v>8439.94</v>
      </c>
      <c r="T201" s="229">
        <f>VLOOKUP($B201,[14]Earthquake!$B$7:$T$222,T$1,FALSE)</f>
        <v>4.72</v>
      </c>
      <c r="U201" s="223" t="str">
        <f>VLOOKUP($B201,[14]Wind!$B$7:$T$222,G$1,FALSE)</f>
        <v>---</v>
      </c>
      <c r="V201" s="224" t="str">
        <f>VLOOKUP($B201,[14]Wind!$B$7:$T$222,H$1,FALSE)</f>
        <v>---</v>
      </c>
      <c r="W201" s="227" t="str">
        <f>VLOOKUP($B201,[14]Wind!$B$7:$T$222,I$1,FALSE)</f>
        <v>---</v>
      </c>
      <c r="X201" s="228" t="str">
        <f>VLOOKUP($B201,[14]Wind!$B$7:$T$222,J$1,FALSE)</f>
        <v>---</v>
      </c>
      <c r="Y201" s="224" t="str">
        <f>VLOOKUP($B201,[14]Wind!$B$7:$T$222,K$1,FALSE)</f>
        <v>---</v>
      </c>
      <c r="Z201" s="224" t="str">
        <f>VLOOKUP($B201,[14]Wind!$B$7:$T$222,L$1,FALSE)</f>
        <v>---</v>
      </c>
      <c r="AA201" s="227" t="str">
        <f>VLOOKUP($B201,[14]Wind!$B$7:$T$222,M$1,FALSE)</f>
        <v>---</v>
      </c>
      <c r="AB201" s="228" t="str">
        <f>VLOOKUP($B201,[14]Wind!$B$7:$T$222,N$1,FALSE)</f>
        <v>---</v>
      </c>
      <c r="AC201" s="224" t="str">
        <f>VLOOKUP($B201,[14]Wind!$B$7:$T$222,O$1,FALSE)</f>
        <v>---</v>
      </c>
      <c r="AD201" s="224" t="str">
        <f>VLOOKUP($B201,[14]Wind!$B$7:$T$222,P$1,FALSE)</f>
        <v>---</v>
      </c>
      <c r="AE201" s="227" t="str">
        <f>VLOOKUP($B201,[14]Wind!$B$7:$T$222,Q$1,FALSE)</f>
        <v>---</v>
      </c>
      <c r="AF201" s="228" t="str">
        <f>VLOOKUP($B201,[14]Wind!$B$7:$T$222,R$1,FALSE)</f>
        <v>---</v>
      </c>
      <c r="AG201" s="224" t="str">
        <f>VLOOKUP($B201,[14]Wind!$B$7:$T$222,S$1,FALSE)</f>
        <v>---</v>
      </c>
      <c r="AH201" s="229" t="str">
        <f>VLOOKUP($B201,[14]Wind!$B$7:$T$222,T$1,FALSE)</f>
        <v>---</v>
      </c>
      <c r="AI201" s="223" t="str">
        <f>VLOOKUP($B201,'[14]Storm Surge'!$B$7:$T$222,G$1,FALSE)</f>
        <v>---</v>
      </c>
      <c r="AJ201" s="224" t="str">
        <f>VLOOKUP($B201,'[14]Storm Surge'!$B$7:$T$222,H$1,FALSE)</f>
        <v>---</v>
      </c>
      <c r="AK201" s="227" t="str">
        <f>VLOOKUP($B201,'[14]Storm Surge'!$B$7:$T$222,I$1,FALSE)</f>
        <v>---</v>
      </c>
      <c r="AL201" s="228" t="str">
        <f>VLOOKUP($B201,'[14]Storm Surge'!$B$7:$T$222,J$1,FALSE)</f>
        <v>---</v>
      </c>
      <c r="AM201" s="224" t="str">
        <f>VLOOKUP($B201,'[14]Storm Surge'!$B$7:$T$222,K$1,FALSE)</f>
        <v>---</v>
      </c>
      <c r="AN201" s="224" t="str">
        <f>VLOOKUP($B201,'[14]Storm Surge'!$B$7:$T$222,L$1,FALSE)</f>
        <v>---</v>
      </c>
      <c r="AO201" s="227" t="str">
        <f>VLOOKUP($B201,'[14]Storm Surge'!$B$7:$T$222,M$1,FALSE)</f>
        <v>---</v>
      </c>
      <c r="AP201" s="228" t="str">
        <f>VLOOKUP($B201,'[14]Storm Surge'!$B$7:$T$222,N$1,FALSE)</f>
        <v>---</v>
      </c>
      <c r="AQ201" s="224" t="str">
        <f>VLOOKUP($B201,'[14]Storm Surge'!$B$7:$T$222,O$1,FALSE)</f>
        <v>---</v>
      </c>
      <c r="AR201" s="224" t="str">
        <f>VLOOKUP($B201,'[14]Storm Surge'!$B$7:$T$222,P$1,FALSE)</f>
        <v>---</v>
      </c>
      <c r="AS201" s="227" t="str">
        <f>VLOOKUP($B201,'[14]Storm Surge'!$B$7:$T$222,Q$1,FALSE)</f>
        <v>---</v>
      </c>
      <c r="AT201" s="228" t="str">
        <f>VLOOKUP($B201,'[14]Storm Surge'!$B$7:$T$222,R$1,FALSE)</f>
        <v>---</v>
      </c>
      <c r="AU201" s="224" t="str">
        <f>VLOOKUP($B201,'[14]Storm Surge'!$B$7:$T$222,S$1,FALSE)</f>
        <v>---</v>
      </c>
      <c r="AV201" s="229" t="str">
        <f>VLOOKUP($B201,'[14]Storm Surge'!$B$7:$T$222,T$1,FALSE)</f>
        <v>---</v>
      </c>
      <c r="AW201" s="223" t="str">
        <f>VLOOKUP($B201,[14]Tsunami!$B$7:$T$222,G$1,FALSE)</f>
        <v>---</v>
      </c>
      <c r="AX201" s="224" t="str">
        <f>VLOOKUP($B201,[14]Tsunami!$B$7:$T$222,H$1,FALSE)</f>
        <v>---</v>
      </c>
      <c r="AY201" s="227" t="str">
        <f>VLOOKUP($B201,[14]Tsunami!$B$7:$T$222,I$1,FALSE)</f>
        <v>---</v>
      </c>
      <c r="AZ201" s="228" t="str">
        <f>VLOOKUP($B201,[14]Tsunami!$B$7:$T$222,J$1,FALSE)</f>
        <v>---</v>
      </c>
      <c r="BA201" s="224" t="str">
        <f>VLOOKUP($B201,[14]Tsunami!$B$7:$T$222,K$1,FALSE)</f>
        <v>---</v>
      </c>
      <c r="BB201" s="224" t="str">
        <f>VLOOKUP($B201,[14]Tsunami!$B$7:$T$222,L$1,FALSE)</f>
        <v>---</v>
      </c>
      <c r="BC201" s="227" t="str">
        <f>VLOOKUP($B201,[14]Tsunami!$B$7:$T$222,M$1,FALSE)</f>
        <v>---</v>
      </c>
      <c r="BD201" s="228" t="str">
        <f>VLOOKUP($B201,[14]Tsunami!$B$7:$T$222,N$1,FALSE)</f>
        <v>---</v>
      </c>
      <c r="BE201" s="224" t="str">
        <f>VLOOKUP($B201,[14]Tsunami!$B$7:$T$222,O$1,FALSE)</f>
        <v>---</v>
      </c>
      <c r="BF201" s="224" t="str">
        <f>VLOOKUP($B201,[14]Tsunami!$B$7:$T$222,P$1,FALSE)</f>
        <v>---</v>
      </c>
      <c r="BG201" s="227" t="str">
        <f>VLOOKUP($B201,[14]Tsunami!$B$7:$T$222,Q$1,FALSE)</f>
        <v>---</v>
      </c>
      <c r="BH201" s="228" t="str">
        <f>VLOOKUP($B201,[14]Tsunami!$B$7:$T$222,R$1,FALSE)</f>
        <v>---</v>
      </c>
      <c r="BI201" s="224" t="str">
        <f>VLOOKUP($B201,[14]Tsunami!$B$7:$T$222,S$1,FALSE)</f>
        <v>---</v>
      </c>
      <c r="BJ201" s="229" t="str">
        <f>VLOOKUP($B201,[14]Tsunami!$B$7:$T$222,T$1,FALSE)</f>
        <v>---</v>
      </c>
      <c r="BK201" s="230">
        <f>IFERROR(VLOOKUP($B201,[14]Flood!$B$7:$T$169,G$1,FALSE),"")</f>
        <v>55.008354341463416</v>
      </c>
      <c r="BL201" s="231">
        <f>IFERROR(VLOOKUP($B201,[14]Flood!$B$7:$T$169,H$1,FALSE),"")</f>
        <v>3.0757385874698576E-2</v>
      </c>
      <c r="BM201" s="232">
        <f>IFERROR(VLOOKUP($B201,[14]Flood!$B$7:$T$169,I$1,FALSE),"")</f>
        <v>294.88883168626705</v>
      </c>
      <c r="BN201" s="233">
        <f>IFERROR(VLOOKUP($B201,[14]Flood!$B$7:$T$169,J$1,FALSE),"")</f>
        <v>0.16488421976799428</v>
      </c>
      <c r="BO201" s="231">
        <f>IFERROR(VLOOKUP($B201,[14]Flood!$B$7:$T$169,K$1,FALSE),"")</f>
        <v>384.63029994309562</v>
      </c>
      <c r="BP201" s="231">
        <f>IFERROR(VLOOKUP($B201,[14]Flood!$B$7:$T$169,L$1,FALSE),"")</f>
        <v>0.21506228819380674</v>
      </c>
      <c r="BQ201" s="232">
        <f>IFERROR(VLOOKUP($B201,[14]Flood!$B$7:$T$169,M$1,FALSE),"")</f>
        <v>1078.4871290322581</v>
      </c>
      <c r="BR201" s="233">
        <f>IFERROR(VLOOKUP($B201,[14]Flood!$B$7:$T$169,N$1,FALSE),"")</f>
        <v>0.60302558012606267</v>
      </c>
      <c r="BS201" s="231">
        <f>IFERROR(VLOOKUP($B201,[14]Flood!$B$7:$T$169,O$1,FALSE),"")</f>
        <v>1740.3957082245431</v>
      </c>
      <c r="BT201" s="231">
        <f>IFERROR(VLOOKUP($B201,[14]Flood!$B$7:$T$169,P$1,FALSE),"")</f>
        <v>0.97312531911507272</v>
      </c>
      <c r="BU201" s="232">
        <f>IFERROR(VLOOKUP($B201,[14]Flood!$B$7:$T$169,Q$1,FALSE),"")</f>
        <v>2692.718860603065</v>
      </c>
      <c r="BV201" s="233">
        <f>IFERROR(VLOOKUP($B201,[14]Flood!$B$7:$T$169,R$1,FALSE),"")</f>
        <v>1.5056075397845436</v>
      </c>
      <c r="BW201" s="231">
        <f>IFERROR(VLOOKUP($B201,[14]Flood!$B$7:$T$169,S$1,FALSE),"")</f>
        <v>3109.9405836517631</v>
      </c>
      <c r="BX201" s="234">
        <f>IFERROR(VLOOKUP($B201,[14]Flood!$B$7:$T$169,T$1,FALSE),"")</f>
        <v>1.7388930049605602</v>
      </c>
    </row>
    <row r="202" spans="1:76" s="119" customFormat="1" ht="14">
      <c r="A202" s="235" t="str">
        <f>'AAL mundo '!A229</f>
        <v>Europe and Central Asia</v>
      </c>
      <c r="B202" s="236" t="str">
        <f>'AAL mundo '!B229</f>
        <v>TUR</v>
      </c>
      <c r="C202" s="236" t="str">
        <f>'AAL mundo '!C229</f>
        <v>Turkey</v>
      </c>
      <c r="D202" s="236" t="str">
        <f>'AAL mundo '!D229</f>
        <v/>
      </c>
      <c r="E202" s="237" t="str">
        <f>'AAL mundo '!E229</f>
        <v>Upper middle income</v>
      </c>
      <c r="F202" s="238">
        <f>'AAL mundo '!F229</f>
        <v>1947250</v>
      </c>
      <c r="G202" s="223">
        <f>VLOOKUP($B202,[14]Earthquake!$B$7:$T$222,G$1,FALSE)</f>
        <v>5287.15</v>
      </c>
      <c r="H202" s="224">
        <f>VLOOKUP($B202,[14]Earthquake!$B$7:$T$222,H$1,FALSE)</f>
        <v>0.27</v>
      </c>
      <c r="I202" s="227">
        <f>VLOOKUP($B202,[14]Earthquake!$B$7:$T$222,I$1,FALSE)</f>
        <v>10276.280000000001</v>
      </c>
      <c r="J202" s="228">
        <f>VLOOKUP($B202,[14]Earthquake!$B$7:$T$222,J$1,FALSE)</f>
        <v>0.53</v>
      </c>
      <c r="K202" s="224">
        <f>VLOOKUP($B202,[14]Earthquake!$B$7:$T$222,K$1,FALSE)</f>
        <v>15838.39</v>
      </c>
      <c r="L202" s="224">
        <f>VLOOKUP($B202,[14]Earthquake!$B$7:$T$222,L$1,FALSE)</f>
        <v>0.81</v>
      </c>
      <c r="M202" s="227">
        <f>VLOOKUP($B202,[14]Earthquake!$B$7:$T$222,M$1,FALSE)</f>
        <v>25986.42</v>
      </c>
      <c r="N202" s="228">
        <f>VLOOKUP($B202,[14]Earthquake!$B$7:$T$222,N$1,FALSE)</f>
        <v>1.33</v>
      </c>
      <c r="O202" s="224">
        <f>VLOOKUP($B202,[14]Earthquake!$B$7:$T$222,O$1,FALSE)</f>
        <v>35580.85</v>
      </c>
      <c r="P202" s="224">
        <f>VLOOKUP($B202,[14]Earthquake!$B$7:$T$222,P$1,FALSE)</f>
        <v>1.83</v>
      </c>
      <c r="Q202" s="227">
        <f>VLOOKUP($B202,[14]Earthquake!$B$7:$T$222,Q$1,FALSE)</f>
        <v>47207.75</v>
      </c>
      <c r="R202" s="228">
        <f>VLOOKUP($B202,[14]Earthquake!$B$7:$T$222,R$1,FALSE)</f>
        <v>2.42</v>
      </c>
      <c r="S202" s="224">
        <f>VLOOKUP($B202,[14]Earthquake!$B$7:$T$222,S$1,FALSE)</f>
        <v>55465</v>
      </c>
      <c r="T202" s="229">
        <f>VLOOKUP($B202,[14]Earthquake!$B$7:$T$222,T$1,FALSE)</f>
        <v>2.85</v>
      </c>
      <c r="U202" s="223" t="str">
        <f>VLOOKUP($B202,[14]Wind!$B$7:$T$222,G$1,FALSE)</f>
        <v>---</v>
      </c>
      <c r="V202" s="224" t="str">
        <f>VLOOKUP($B202,[14]Wind!$B$7:$T$222,H$1,FALSE)</f>
        <v>---</v>
      </c>
      <c r="W202" s="227" t="str">
        <f>VLOOKUP($B202,[14]Wind!$B$7:$T$222,I$1,FALSE)</f>
        <v>---</v>
      </c>
      <c r="X202" s="228" t="str">
        <f>VLOOKUP($B202,[14]Wind!$B$7:$T$222,J$1,FALSE)</f>
        <v>---</v>
      </c>
      <c r="Y202" s="224" t="str">
        <f>VLOOKUP($B202,[14]Wind!$B$7:$T$222,K$1,FALSE)</f>
        <v>---</v>
      </c>
      <c r="Z202" s="224" t="str">
        <f>VLOOKUP($B202,[14]Wind!$B$7:$T$222,L$1,FALSE)</f>
        <v>---</v>
      </c>
      <c r="AA202" s="227" t="str">
        <f>VLOOKUP($B202,[14]Wind!$B$7:$T$222,M$1,FALSE)</f>
        <v>---</v>
      </c>
      <c r="AB202" s="228" t="str">
        <f>VLOOKUP($B202,[14]Wind!$B$7:$T$222,N$1,FALSE)</f>
        <v>---</v>
      </c>
      <c r="AC202" s="224" t="str">
        <f>VLOOKUP($B202,[14]Wind!$B$7:$T$222,O$1,FALSE)</f>
        <v>---</v>
      </c>
      <c r="AD202" s="224" t="str">
        <f>VLOOKUP($B202,[14]Wind!$B$7:$T$222,P$1,FALSE)</f>
        <v>---</v>
      </c>
      <c r="AE202" s="227" t="str">
        <f>VLOOKUP($B202,[14]Wind!$B$7:$T$222,Q$1,FALSE)</f>
        <v>---</v>
      </c>
      <c r="AF202" s="228" t="str">
        <f>VLOOKUP($B202,[14]Wind!$B$7:$T$222,R$1,FALSE)</f>
        <v>---</v>
      </c>
      <c r="AG202" s="224" t="str">
        <f>VLOOKUP($B202,[14]Wind!$B$7:$T$222,S$1,FALSE)</f>
        <v>---</v>
      </c>
      <c r="AH202" s="229" t="str">
        <f>VLOOKUP($B202,[14]Wind!$B$7:$T$222,T$1,FALSE)</f>
        <v>---</v>
      </c>
      <c r="AI202" s="223" t="str">
        <f>VLOOKUP($B202,'[14]Storm Surge'!$B$7:$T$222,G$1,FALSE)</f>
        <v>---</v>
      </c>
      <c r="AJ202" s="224" t="str">
        <f>VLOOKUP($B202,'[14]Storm Surge'!$B$7:$T$222,H$1,FALSE)</f>
        <v>---</v>
      </c>
      <c r="AK202" s="227" t="str">
        <f>VLOOKUP($B202,'[14]Storm Surge'!$B$7:$T$222,I$1,FALSE)</f>
        <v>---</v>
      </c>
      <c r="AL202" s="228" t="str">
        <f>VLOOKUP($B202,'[14]Storm Surge'!$B$7:$T$222,J$1,FALSE)</f>
        <v>---</v>
      </c>
      <c r="AM202" s="224" t="str">
        <f>VLOOKUP($B202,'[14]Storm Surge'!$B$7:$T$222,K$1,FALSE)</f>
        <v>---</v>
      </c>
      <c r="AN202" s="224" t="str">
        <f>VLOOKUP($B202,'[14]Storm Surge'!$B$7:$T$222,L$1,FALSE)</f>
        <v>---</v>
      </c>
      <c r="AO202" s="227" t="str">
        <f>VLOOKUP($B202,'[14]Storm Surge'!$B$7:$T$222,M$1,FALSE)</f>
        <v>---</v>
      </c>
      <c r="AP202" s="228" t="str">
        <f>VLOOKUP($B202,'[14]Storm Surge'!$B$7:$T$222,N$1,FALSE)</f>
        <v>---</v>
      </c>
      <c r="AQ202" s="224" t="str">
        <f>VLOOKUP($B202,'[14]Storm Surge'!$B$7:$T$222,O$1,FALSE)</f>
        <v>---</v>
      </c>
      <c r="AR202" s="224" t="str">
        <f>VLOOKUP($B202,'[14]Storm Surge'!$B$7:$T$222,P$1,FALSE)</f>
        <v>---</v>
      </c>
      <c r="AS202" s="227" t="str">
        <f>VLOOKUP($B202,'[14]Storm Surge'!$B$7:$T$222,Q$1,FALSE)</f>
        <v>---</v>
      </c>
      <c r="AT202" s="228" t="str">
        <f>VLOOKUP($B202,'[14]Storm Surge'!$B$7:$T$222,R$1,FALSE)</f>
        <v>---</v>
      </c>
      <c r="AU202" s="224" t="str">
        <f>VLOOKUP($B202,'[14]Storm Surge'!$B$7:$T$222,S$1,FALSE)</f>
        <v>---</v>
      </c>
      <c r="AV202" s="229" t="str">
        <f>VLOOKUP($B202,'[14]Storm Surge'!$B$7:$T$222,T$1,FALSE)</f>
        <v>---</v>
      </c>
      <c r="AW202" s="223" t="str">
        <f>VLOOKUP($B202,[14]Tsunami!$B$7:$T$222,G$1,FALSE)</f>
        <v>---</v>
      </c>
      <c r="AX202" s="224" t="str">
        <f>VLOOKUP($B202,[14]Tsunami!$B$7:$T$222,H$1,FALSE)</f>
        <v>---</v>
      </c>
      <c r="AY202" s="227" t="str">
        <f>VLOOKUP($B202,[14]Tsunami!$B$7:$T$222,I$1,FALSE)</f>
        <v>---</v>
      </c>
      <c r="AZ202" s="228" t="str">
        <f>VLOOKUP($B202,[14]Tsunami!$B$7:$T$222,J$1,FALSE)</f>
        <v>---</v>
      </c>
      <c r="BA202" s="224" t="str">
        <f>VLOOKUP($B202,[14]Tsunami!$B$7:$T$222,K$1,FALSE)</f>
        <v>---</v>
      </c>
      <c r="BB202" s="224" t="str">
        <f>VLOOKUP($B202,[14]Tsunami!$B$7:$T$222,L$1,FALSE)</f>
        <v>---</v>
      </c>
      <c r="BC202" s="227" t="str">
        <f>VLOOKUP($B202,[14]Tsunami!$B$7:$T$222,M$1,FALSE)</f>
        <v>---</v>
      </c>
      <c r="BD202" s="228" t="str">
        <f>VLOOKUP($B202,[14]Tsunami!$B$7:$T$222,N$1,FALSE)</f>
        <v>---</v>
      </c>
      <c r="BE202" s="224" t="str">
        <f>VLOOKUP($B202,[14]Tsunami!$B$7:$T$222,O$1,FALSE)</f>
        <v>---</v>
      </c>
      <c r="BF202" s="224" t="str">
        <f>VLOOKUP($B202,[14]Tsunami!$B$7:$T$222,P$1,FALSE)</f>
        <v>---</v>
      </c>
      <c r="BG202" s="227" t="str">
        <f>VLOOKUP($B202,[14]Tsunami!$B$7:$T$222,Q$1,FALSE)</f>
        <v>---</v>
      </c>
      <c r="BH202" s="228" t="str">
        <f>VLOOKUP($B202,[14]Tsunami!$B$7:$T$222,R$1,FALSE)</f>
        <v>---</v>
      </c>
      <c r="BI202" s="224" t="str">
        <f>VLOOKUP($B202,[14]Tsunami!$B$7:$T$222,S$1,FALSE)</f>
        <v>---</v>
      </c>
      <c r="BJ202" s="229" t="str">
        <f>VLOOKUP($B202,[14]Tsunami!$B$7:$T$222,T$1,FALSE)</f>
        <v>---</v>
      </c>
      <c r="BK202" s="230">
        <f>IFERROR(VLOOKUP($B202,[14]Flood!$B$7:$T$169,G$1,FALSE),"")</f>
        <v>1501.4950879262674</v>
      </c>
      <c r="BL202" s="231">
        <f>IFERROR(VLOOKUP($B202,[14]Flood!$B$7:$T$169,H$1,FALSE),"")</f>
        <v>7.7108490842278457E-2</v>
      </c>
      <c r="BM202" s="232">
        <f>IFERROR(VLOOKUP($B202,[14]Flood!$B$7:$T$169,I$1,FALSE),"")</f>
        <v>2669.1684479999999</v>
      </c>
      <c r="BN202" s="233">
        <f>IFERROR(VLOOKUP($B202,[14]Flood!$B$7:$T$169,J$1,FALSE),"")</f>
        <v>0.13707374235460265</v>
      </c>
      <c r="BO202" s="231">
        <f>IFERROR(VLOOKUP($B202,[14]Flood!$B$7:$T$169,K$1,FALSE),"")</f>
        <v>3775.3427040913416</v>
      </c>
      <c r="BP202" s="231">
        <f>IFERROR(VLOOKUP($B202,[14]Flood!$B$7:$T$169,L$1,FALSE),"")</f>
        <v>0.19388073971453804</v>
      </c>
      <c r="BQ202" s="232">
        <f>IFERROR(VLOOKUP($B202,[14]Flood!$B$7:$T$169,M$1,FALSE),"")</f>
        <v>6688.527944119458</v>
      </c>
      <c r="BR202" s="233">
        <f>IFERROR(VLOOKUP($B202,[14]Flood!$B$7:$T$169,N$1,FALSE),"")</f>
        <v>0.34348583613400735</v>
      </c>
      <c r="BS202" s="231">
        <f>IFERROR(VLOOKUP($B202,[14]Flood!$B$7:$T$169,O$1,FALSE),"")</f>
        <v>8093.8094763978006</v>
      </c>
      <c r="BT202" s="231">
        <f>IFERROR(VLOOKUP($B202,[14]Flood!$B$7:$T$169,P$1,FALSE),"")</f>
        <v>0.41565333040943897</v>
      </c>
      <c r="BU202" s="232">
        <f>IFERROR(VLOOKUP($B202,[14]Flood!$B$7:$T$169,Q$1,FALSE),"")</f>
        <v>10174.961893390191</v>
      </c>
      <c r="BV202" s="233">
        <f>IFERROR(VLOOKUP($B202,[14]Flood!$B$7:$T$169,R$1,FALSE),"")</f>
        <v>0.52252981863603498</v>
      </c>
      <c r="BW202" s="231">
        <f>IFERROR(VLOOKUP($B202,[14]Flood!$B$7:$T$169,S$1,FALSE),"")</f>
        <v>12589.694439232409</v>
      </c>
      <c r="BX202" s="234">
        <f>IFERROR(VLOOKUP($B202,[14]Flood!$B$7:$T$169,T$1,FALSE),"")</f>
        <v>0.64653713900281984</v>
      </c>
    </row>
    <row r="203" spans="1:76" s="119" customFormat="1" ht="14">
      <c r="A203" s="235" t="str">
        <f>'AAL mundo '!A230</f>
        <v>Europe and Central Asia</v>
      </c>
      <c r="B203" s="236" t="str">
        <f>'AAL mundo '!B230</f>
        <v>TKM</v>
      </c>
      <c r="C203" s="236" t="str">
        <f>'AAL mundo '!C230</f>
        <v>Turkmenistan</v>
      </c>
      <c r="D203" s="236" t="str">
        <f>'AAL mundo '!D230</f>
        <v/>
      </c>
      <c r="E203" s="237" t="str">
        <f>'AAL mundo '!E230</f>
        <v>Upper middle income</v>
      </c>
      <c r="F203" s="238">
        <f>'AAL mundo '!F230</f>
        <v>36127</v>
      </c>
      <c r="G203" s="223">
        <f>VLOOKUP($B203,[14]Earthquake!$B$7:$T$222,G$1,FALSE)</f>
        <v>54.55</v>
      </c>
      <c r="H203" s="224">
        <f>VLOOKUP($B203,[14]Earthquake!$B$7:$T$222,H$1,FALSE)</f>
        <v>0.15</v>
      </c>
      <c r="I203" s="227">
        <f>VLOOKUP($B203,[14]Earthquake!$B$7:$T$222,I$1,FALSE)</f>
        <v>132.69</v>
      </c>
      <c r="J203" s="228">
        <f>VLOOKUP($B203,[14]Earthquake!$B$7:$T$222,J$1,FALSE)</f>
        <v>0.37</v>
      </c>
      <c r="K203" s="224">
        <f>VLOOKUP($B203,[14]Earthquake!$B$7:$T$222,K$1,FALSE)</f>
        <v>236.19</v>
      </c>
      <c r="L203" s="224">
        <f>VLOOKUP($B203,[14]Earthquake!$B$7:$T$222,L$1,FALSE)</f>
        <v>0.65</v>
      </c>
      <c r="M203" s="227">
        <f>VLOOKUP($B203,[14]Earthquake!$B$7:$T$222,M$1,FALSE)</f>
        <v>449.44</v>
      </c>
      <c r="N203" s="228">
        <f>VLOOKUP($B203,[14]Earthquake!$B$7:$T$222,N$1,FALSE)</f>
        <v>1.24</v>
      </c>
      <c r="O203" s="224">
        <f>VLOOKUP($B203,[14]Earthquake!$B$7:$T$222,O$1,FALSE)</f>
        <v>678.85</v>
      </c>
      <c r="P203" s="224">
        <f>VLOOKUP($B203,[14]Earthquake!$B$7:$T$222,P$1,FALSE)</f>
        <v>1.88</v>
      </c>
      <c r="Q203" s="227">
        <f>VLOOKUP($B203,[14]Earthquake!$B$7:$T$222,Q$1,FALSE)</f>
        <v>946.68</v>
      </c>
      <c r="R203" s="228">
        <f>VLOOKUP($B203,[14]Earthquake!$B$7:$T$222,R$1,FALSE)</f>
        <v>2.62</v>
      </c>
      <c r="S203" s="224">
        <f>VLOOKUP($B203,[14]Earthquake!$B$7:$T$222,S$1,FALSE)</f>
        <v>1138.79</v>
      </c>
      <c r="T203" s="229">
        <f>VLOOKUP($B203,[14]Earthquake!$B$7:$T$222,T$1,FALSE)</f>
        <v>3.15</v>
      </c>
      <c r="U203" s="223" t="str">
        <f>VLOOKUP($B203,[14]Wind!$B$7:$T$222,G$1,FALSE)</f>
        <v>---</v>
      </c>
      <c r="V203" s="224" t="str">
        <f>VLOOKUP($B203,[14]Wind!$B$7:$T$222,H$1,FALSE)</f>
        <v>---</v>
      </c>
      <c r="W203" s="227" t="str">
        <f>VLOOKUP($B203,[14]Wind!$B$7:$T$222,I$1,FALSE)</f>
        <v>---</v>
      </c>
      <c r="X203" s="228" t="str">
        <f>VLOOKUP($B203,[14]Wind!$B$7:$T$222,J$1,FALSE)</f>
        <v>---</v>
      </c>
      <c r="Y203" s="224" t="str">
        <f>VLOOKUP($B203,[14]Wind!$B$7:$T$222,K$1,FALSE)</f>
        <v>---</v>
      </c>
      <c r="Z203" s="224" t="str">
        <f>VLOOKUP($B203,[14]Wind!$B$7:$T$222,L$1,FALSE)</f>
        <v>---</v>
      </c>
      <c r="AA203" s="227" t="str">
        <f>VLOOKUP($B203,[14]Wind!$B$7:$T$222,M$1,FALSE)</f>
        <v>---</v>
      </c>
      <c r="AB203" s="228" t="str">
        <f>VLOOKUP($B203,[14]Wind!$B$7:$T$222,N$1,FALSE)</f>
        <v>---</v>
      </c>
      <c r="AC203" s="224" t="str">
        <f>VLOOKUP($B203,[14]Wind!$B$7:$T$222,O$1,FALSE)</f>
        <v>---</v>
      </c>
      <c r="AD203" s="224" t="str">
        <f>VLOOKUP($B203,[14]Wind!$B$7:$T$222,P$1,FALSE)</f>
        <v>---</v>
      </c>
      <c r="AE203" s="227" t="str">
        <f>VLOOKUP($B203,[14]Wind!$B$7:$T$222,Q$1,FALSE)</f>
        <v>---</v>
      </c>
      <c r="AF203" s="228" t="str">
        <f>VLOOKUP($B203,[14]Wind!$B$7:$T$222,R$1,FALSE)</f>
        <v>---</v>
      </c>
      <c r="AG203" s="224" t="str">
        <f>VLOOKUP($B203,[14]Wind!$B$7:$T$222,S$1,FALSE)</f>
        <v>---</v>
      </c>
      <c r="AH203" s="229" t="str">
        <f>VLOOKUP($B203,[14]Wind!$B$7:$T$222,T$1,FALSE)</f>
        <v>---</v>
      </c>
      <c r="AI203" s="223" t="str">
        <f>VLOOKUP($B203,'[14]Storm Surge'!$B$7:$T$222,G$1,FALSE)</f>
        <v>---</v>
      </c>
      <c r="AJ203" s="224" t="str">
        <f>VLOOKUP($B203,'[14]Storm Surge'!$B$7:$T$222,H$1,FALSE)</f>
        <v>---</v>
      </c>
      <c r="AK203" s="227" t="str">
        <f>VLOOKUP($B203,'[14]Storm Surge'!$B$7:$T$222,I$1,FALSE)</f>
        <v>---</v>
      </c>
      <c r="AL203" s="228" t="str">
        <f>VLOOKUP($B203,'[14]Storm Surge'!$B$7:$T$222,J$1,FALSE)</f>
        <v>---</v>
      </c>
      <c r="AM203" s="224" t="str">
        <f>VLOOKUP($B203,'[14]Storm Surge'!$B$7:$T$222,K$1,FALSE)</f>
        <v>---</v>
      </c>
      <c r="AN203" s="224" t="str">
        <f>VLOOKUP($B203,'[14]Storm Surge'!$B$7:$T$222,L$1,FALSE)</f>
        <v>---</v>
      </c>
      <c r="AO203" s="227" t="str">
        <f>VLOOKUP($B203,'[14]Storm Surge'!$B$7:$T$222,M$1,FALSE)</f>
        <v>---</v>
      </c>
      <c r="AP203" s="228" t="str">
        <f>VLOOKUP($B203,'[14]Storm Surge'!$B$7:$T$222,N$1,FALSE)</f>
        <v>---</v>
      </c>
      <c r="AQ203" s="224" t="str">
        <f>VLOOKUP($B203,'[14]Storm Surge'!$B$7:$T$222,O$1,FALSE)</f>
        <v>---</v>
      </c>
      <c r="AR203" s="224" t="str">
        <f>VLOOKUP($B203,'[14]Storm Surge'!$B$7:$T$222,P$1,FALSE)</f>
        <v>---</v>
      </c>
      <c r="AS203" s="227" t="str">
        <f>VLOOKUP($B203,'[14]Storm Surge'!$B$7:$T$222,Q$1,FALSE)</f>
        <v>---</v>
      </c>
      <c r="AT203" s="228" t="str">
        <f>VLOOKUP($B203,'[14]Storm Surge'!$B$7:$T$222,R$1,FALSE)</f>
        <v>---</v>
      </c>
      <c r="AU203" s="224" t="str">
        <f>VLOOKUP($B203,'[14]Storm Surge'!$B$7:$T$222,S$1,FALSE)</f>
        <v>---</v>
      </c>
      <c r="AV203" s="229" t="str">
        <f>VLOOKUP($B203,'[14]Storm Surge'!$B$7:$T$222,T$1,FALSE)</f>
        <v>---</v>
      </c>
      <c r="AW203" s="223" t="str">
        <f>VLOOKUP($B203,[14]Tsunami!$B$7:$T$222,G$1,FALSE)</f>
        <v>---</v>
      </c>
      <c r="AX203" s="224" t="str">
        <f>VLOOKUP($B203,[14]Tsunami!$B$7:$T$222,H$1,FALSE)</f>
        <v>---</v>
      </c>
      <c r="AY203" s="227" t="str">
        <f>VLOOKUP($B203,[14]Tsunami!$B$7:$T$222,I$1,FALSE)</f>
        <v>---</v>
      </c>
      <c r="AZ203" s="228" t="str">
        <f>VLOOKUP($B203,[14]Tsunami!$B$7:$T$222,J$1,FALSE)</f>
        <v>---</v>
      </c>
      <c r="BA203" s="224" t="str">
        <f>VLOOKUP($B203,[14]Tsunami!$B$7:$T$222,K$1,FALSE)</f>
        <v>---</v>
      </c>
      <c r="BB203" s="224" t="str">
        <f>VLOOKUP($B203,[14]Tsunami!$B$7:$T$222,L$1,FALSE)</f>
        <v>---</v>
      </c>
      <c r="BC203" s="227" t="str">
        <f>VLOOKUP($B203,[14]Tsunami!$B$7:$T$222,M$1,FALSE)</f>
        <v>---</v>
      </c>
      <c r="BD203" s="228" t="str">
        <f>VLOOKUP($B203,[14]Tsunami!$B$7:$T$222,N$1,FALSE)</f>
        <v>---</v>
      </c>
      <c r="BE203" s="224" t="str">
        <f>VLOOKUP($B203,[14]Tsunami!$B$7:$T$222,O$1,FALSE)</f>
        <v>---</v>
      </c>
      <c r="BF203" s="224" t="str">
        <f>VLOOKUP($B203,[14]Tsunami!$B$7:$T$222,P$1,FALSE)</f>
        <v>---</v>
      </c>
      <c r="BG203" s="227" t="str">
        <f>VLOOKUP($B203,[14]Tsunami!$B$7:$T$222,Q$1,FALSE)</f>
        <v>---</v>
      </c>
      <c r="BH203" s="228" t="str">
        <f>VLOOKUP($B203,[14]Tsunami!$B$7:$T$222,R$1,FALSE)</f>
        <v>---</v>
      </c>
      <c r="BI203" s="224" t="str">
        <f>VLOOKUP($B203,[14]Tsunami!$B$7:$T$222,S$1,FALSE)</f>
        <v>---</v>
      </c>
      <c r="BJ203" s="229" t="str">
        <f>VLOOKUP($B203,[14]Tsunami!$B$7:$T$222,T$1,FALSE)</f>
        <v>---</v>
      </c>
      <c r="BK203" s="230">
        <f>IFERROR(VLOOKUP($B203,[14]Flood!$B$7:$T$169,G$1,FALSE),"")</f>
        <v>497.96502395563772</v>
      </c>
      <c r="BL203" s="231">
        <f>IFERROR(VLOOKUP($B203,[14]Flood!$B$7:$T$169,H$1,FALSE),"")</f>
        <v>1.3783735819626255</v>
      </c>
      <c r="BM203" s="232">
        <f>IFERROR(VLOOKUP($B203,[14]Flood!$B$7:$T$169,I$1,FALSE),"")</f>
        <v>761.90010630841118</v>
      </c>
      <c r="BN203" s="233">
        <f>IFERROR(VLOOKUP($B203,[14]Flood!$B$7:$T$169,J$1,FALSE),"")</f>
        <v>2.1089492797863407</v>
      </c>
      <c r="BO203" s="231">
        <f>IFERROR(VLOOKUP($B203,[14]Flood!$B$7:$T$169,K$1,FALSE),"")</f>
        <v>1004.1492664604677</v>
      </c>
      <c r="BP203" s="231">
        <f>IFERROR(VLOOKUP($B203,[14]Flood!$B$7:$T$169,L$1,FALSE),"")</f>
        <v>2.7794980664336033</v>
      </c>
      <c r="BQ203" s="232">
        <f>IFERROR(VLOOKUP($B203,[14]Flood!$B$7:$T$169,M$1,FALSE),"")</f>
        <v>1456.7849542656113</v>
      </c>
      <c r="BR203" s="233">
        <f>IFERROR(VLOOKUP($B203,[14]Flood!$B$7:$T$169,N$1,FALSE),"")</f>
        <v>4.0323994637407239</v>
      </c>
      <c r="BS203" s="231">
        <f>IFERROR(VLOOKUP($B203,[14]Flood!$B$7:$T$169,O$1,FALSE),"")</f>
        <v>1646.9159496657717</v>
      </c>
      <c r="BT203" s="231">
        <f>IFERROR(VLOOKUP($B203,[14]Flood!$B$7:$T$169,P$1,FALSE),"")</f>
        <v>4.5586845009709407</v>
      </c>
      <c r="BU203" s="232">
        <f>IFERROR(VLOOKUP($B203,[14]Flood!$B$7:$T$169,Q$1,FALSE),"")</f>
        <v>1649.6898094041021</v>
      </c>
      <c r="BV203" s="233">
        <f>IFERROR(VLOOKUP($B203,[14]Flood!$B$7:$T$169,R$1,FALSE),"")</f>
        <v>4.5663625803529273</v>
      </c>
      <c r="BW203" s="231">
        <f>IFERROR(VLOOKUP($B203,[14]Flood!$B$7:$T$169,S$1,FALSE),"")</f>
        <v>1652.4636691424328</v>
      </c>
      <c r="BX203" s="234">
        <f>IFERROR(VLOOKUP($B203,[14]Flood!$B$7:$T$169,T$1,FALSE),"")</f>
        <v>4.5740406597349157</v>
      </c>
    </row>
    <row r="204" spans="1:76" s="119" customFormat="1" ht="14">
      <c r="A204" s="235" t="str">
        <f>'AAL mundo '!A231</f>
        <v>LAC</v>
      </c>
      <c r="B204" s="236" t="str">
        <f>'AAL mundo '!B231</f>
        <v>TCA</v>
      </c>
      <c r="C204" s="236" t="str">
        <f>'AAL mundo '!C231</f>
        <v>Turks and Caicos Islands</v>
      </c>
      <c r="D204" s="236" t="str">
        <f>'AAL mundo '!D231</f>
        <v>SIDS</v>
      </c>
      <c r="E204" s="237" t="str">
        <f>'AAL mundo '!E231</f>
        <v>High income: nonOECD</v>
      </c>
      <c r="F204" s="238">
        <f>'AAL mundo '!F231</f>
        <v>1049.28</v>
      </c>
      <c r="G204" s="223">
        <f>VLOOKUP($B204,[14]Earthquake!$B$7:$T$222,G$1,FALSE)</f>
        <v>0.17</v>
      </c>
      <c r="H204" s="224">
        <f>VLOOKUP($B204,[14]Earthquake!$B$7:$T$222,H$1,FALSE)</f>
        <v>0.02</v>
      </c>
      <c r="I204" s="227">
        <f>VLOOKUP($B204,[14]Earthquake!$B$7:$T$222,I$1,FALSE)</f>
        <v>0.32</v>
      </c>
      <c r="J204" s="228">
        <f>VLOOKUP($B204,[14]Earthquake!$B$7:$T$222,J$1,FALSE)</f>
        <v>0.03</v>
      </c>
      <c r="K204" s="224">
        <f>VLOOKUP($B204,[14]Earthquake!$B$7:$T$222,K$1,FALSE)</f>
        <v>0.56999999999999995</v>
      </c>
      <c r="L204" s="224">
        <f>VLOOKUP($B204,[14]Earthquake!$B$7:$T$222,L$1,FALSE)</f>
        <v>0.05</v>
      </c>
      <c r="M204" s="227">
        <f>VLOOKUP($B204,[14]Earthquake!$B$7:$T$222,M$1,FALSE)</f>
        <v>1.33</v>
      </c>
      <c r="N204" s="228">
        <f>VLOOKUP($B204,[14]Earthquake!$B$7:$T$222,N$1,FALSE)</f>
        <v>0.13</v>
      </c>
      <c r="O204" s="224">
        <f>VLOOKUP($B204,[14]Earthquake!$B$7:$T$222,O$1,FALSE)</f>
        <v>2.67</v>
      </c>
      <c r="P204" s="224">
        <f>VLOOKUP($B204,[14]Earthquake!$B$7:$T$222,P$1,FALSE)</f>
        <v>0.25</v>
      </c>
      <c r="Q204" s="227">
        <f>VLOOKUP($B204,[14]Earthquake!$B$7:$T$222,Q$1,FALSE)</f>
        <v>5.28</v>
      </c>
      <c r="R204" s="228">
        <f>VLOOKUP($B204,[14]Earthquake!$B$7:$T$222,R$1,FALSE)</f>
        <v>0.5</v>
      </c>
      <c r="S204" s="224">
        <f>VLOOKUP($B204,[14]Earthquake!$B$7:$T$222,S$1,FALSE)</f>
        <v>7.77</v>
      </c>
      <c r="T204" s="229">
        <f>VLOOKUP($B204,[14]Earthquake!$B$7:$T$222,T$1,FALSE)</f>
        <v>0.74</v>
      </c>
      <c r="U204" s="223">
        <f>VLOOKUP($B204,[14]Wind!$B$7:$T$222,G$1,FALSE)</f>
        <v>103.6</v>
      </c>
      <c r="V204" s="224">
        <f>VLOOKUP($B204,[14]Wind!$B$7:$T$222,H$1,FALSE)</f>
        <v>9.8699999999999992</v>
      </c>
      <c r="W204" s="227">
        <f>VLOOKUP($B204,[14]Wind!$B$7:$T$222,I$1,FALSE)</f>
        <v>377.63</v>
      </c>
      <c r="X204" s="228">
        <f>VLOOKUP($B204,[14]Wind!$B$7:$T$222,J$1,FALSE)</f>
        <v>35.99</v>
      </c>
      <c r="Y204" s="224">
        <f>VLOOKUP($B204,[14]Wind!$B$7:$T$222,K$1,FALSE)</f>
        <v>524.11</v>
      </c>
      <c r="Z204" s="224">
        <f>VLOOKUP($B204,[14]Wind!$B$7:$T$222,L$1,FALSE)</f>
        <v>49.95</v>
      </c>
      <c r="AA204" s="227">
        <f>VLOOKUP($B204,[14]Wind!$B$7:$T$222,M$1,FALSE)</f>
        <v>602.15</v>
      </c>
      <c r="AB204" s="228">
        <f>VLOOKUP($B204,[14]Wind!$B$7:$T$222,N$1,FALSE)</f>
        <v>57.39</v>
      </c>
      <c r="AC204" s="224">
        <f>VLOOKUP($B204,[14]Wind!$B$7:$T$222,O$1,FALSE)</f>
        <v>648.87</v>
      </c>
      <c r="AD204" s="224">
        <f>VLOOKUP($B204,[14]Wind!$B$7:$T$222,P$1,FALSE)</f>
        <v>61.84</v>
      </c>
      <c r="AE204" s="227">
        <f>VLOOKUP($B204,[14]Wind!$B$7:$T$222,Q$1,FALSE)</f>
        <v>742.31</v>
      </c>
      <c r="AF204" s="228">
        <f>VLOOKUP($B204,[14]Wind!$B$7:$T$222,R$1,FALSE)</f>
        <v>70.739999999999995</v>
      </c>
      <c r="AG204" s="224" t="str">
        <f>VLOOKUP($B204,[14]Wind!$B$7:$T$222,S$1,FALSE)</f>
        <v>---</v>
      </c>
      <c r="AH204" s="229" t="str">
        <f>VLOOKUP($B204,[14]Wind!$B$7:$T$222,T$1,FALSE)</f>
        <v>---</v>
      </c>
      <c r="AI204" s="223" t="str">
        <f>VLOOKUP($B204,'[14]Storm Surge'!$B$7:$T$222,G$1,FALSE)</f>
        <v>---</v>
      </c>
      <c r="AJ204" s="224" t="str">
        <f>VLOOKUP($B204,'[14]Storm Surge'!$B$7:$T$222,H$1,FALSE)</f>
        <v>---</v>
      </c>
      <c r="AK204" s="227" t="str">
        <f>VLOOKUP($B204,'[14]Storm Surge'!$B$7:$T$222,I$1,FALSE)</f>
        <v>---</v>
      </c>
      <c r="AL204" s="228" t="str">
        <f>VLOOKUP($B204,'[14]Storm Surge'!$B$7:$T$222,J$1,FALSE)</f>
        <v>---</v>
      </c>
      <c r="AM204" s="224" t="str">
        <f>VLOOKUP($B204,'[14]Storm Surge'!$B$7:$T$222,K$1,FALSE)</f>
        <v>---</v>
      </c>
      <c r="AN204" s="224" t="str">
        <f>VLOOKUP($B204,'[14]Storm Surge'!$B$7:$T$222,L$1,FALSE)</f>
        <v>---</v>
      </c>
      <c r="AO204" s="227" t="str">
        <f>VLOOKUP($B204,'[14]Storm Surge'!$B$7:$T$222,M$1,FALSE)</f>
        <v>---</v>
      </c>
      <c r="AP204" s="228" t="str">
        <f>VLOOKUP($B204,'[14]Storm Surge'!$B$7:$T$222,N$1,FALSE)</f>
        <v>---</v>
      </c>
      <c r="AQ204" s="224" t="str">
        <f>VLOOKUP($B204,'[14]Storm Surge'!$B$7:$T$222,O$1,FALSE)</f>
        <v>---</v>
      </c>
      <c r="AR204" s="224" t="str">
        <f>VLOOKUP($B204,'[14]Storm Surge'!$B$7:$T$222,P$1,FALSE)</f>
        <v>---</v>
      </c>
      <c r="AS204" s="227" t="str">
        <f>VLOOKUP($B204,'[14]Storm Surge'!$B$7:$T$222,Q$1,FALSE)</f>
        <v>---</v>
      </c>
      <c r="AT204" s="228" t="str">
        <f>VLOOKUP($B204,'[14]Storm Surge'!$B$7:$T$222,R$1,FALSE)</f>
        <v>---</v>
      </c>
      <c r="AU204" s="224" t="str">
        <f>VLOOKUP($B204,'[14]Storm Surge'!$B$7:$T$222,S$1,FALSE)</f>
        <v>---</v>
      </c>
      <c r="AV204" s="229" t="str">
        <f>VLOOKUP($B204,'[14]Storm Surge'!$B$7:$T$222,T$1,FALSE)</f>
        <v>---</v>
      </c>
      <c r="AW204" s="223" t="str">
        <f>VLOOKUP($B204,[14]Tsunami!$B$7:$T$222,G$1,FALSE)</f>
        <v>---</v>
      </c>
      <c r="AX204" s="224" t="str">
        <f>VLOOKUP($B204,[14]Tsunami!$B$7:$T$222,H$1,FALSE)</f>
        <v>---</v>
      </c>
      <c r="AY204" s="227" t="str">
        <f>VLOOKUP($B204,[14]Tsunami!$B$7:$T$222,I$1,FALSE)</f>
        <v>---</v>
      </c>
      <c r="AZ204" s="228" t="str">
        <f>VLOOKUP($B204,[14]Tsunami!$B$7:$T$222,J$1,FALSE)</f>
        <v>---</v>
      </c>
      <c r="BA204" s="224" t="str">
        <f>VLOOKUP($B204,[14]Tsunami!$B$7:$T$222,K$1,FALSE)</f>
        <v>---</v>
      </c>
      <c r="BB204" s="224" t="str">
        <f>VLOOKUP($B204,[14]Tsunami!$B$7:$T$222,L$1,FALSE)</f>
        <v>---</v>
      </c>
      <c r="BC204" s="227" t="str">
        <f>VLOOKUP($B204,[14]Tsunami!$B$7:$T$222,M$1,FALSE)</f>
        <v>---</v>
      </c>
      <c r="BD204" s="228" t="str">
        <f>VLOOKUP($B204,[14]Tsunami!$B$7:$T$222,N$1,FALSE)</f>
        <v>---</v>
      </c>
      <c r="BE204" s="224" t="str">
        <f>VLOOKUP($B204,[14]Tsunami!$B$7:$T$222,O$1,FALSE)</f>
        <v>---</v>
      </c>
      <c r="BF204" s="224" t="str">
        <f>VLOOKUP($B204,[14]Tsunami!$B$7:$T$222,P$1,FALSE)</f>
        <v>---</v>
      </c>
      <c r="BG204" s="227" t="str">
        <f>VLOOKUP($B204,[14]Tsunami!$B$7:$T$222,Q$1,FALSE)</f>
        <v>---</v>
      </c>
      <c r="BH204" s="228" t="str">
        <f>VLOOKUP($B204,[14]Tsunami!$B$7:$T$222,R$1,FALSE)</f>
        <v>---</v>
      </c>
      <c r="BI204" s="224" t="str">
        <f>VLOOKUP($B204,[14]Tsunami!$B$7:$T$222,S$1,FALSE)</f>
        <v>---</v>
      </c>
      <c r="BJ204" s="229" t="str">
        <f>VLOOKUP($B204,[14]Tsunami!$B$7:$T$222,T$1,FALSE)</f>
        <v>---</v>
      </c>
      <c r="BK204" s="230" t="str">
        <f>IFERROR(VLOOKUP($B204,[14]Flood!$B$7:$T$169,G$1,FALSE),"")</f>
        <v/>
      </c>
      <c r="BL204" s="231" t="str">
        <f>IFERROR(VLOOKUP($B204,[14]Flood!$B$7:$T$169,H$1,FALSE),"")</f>
        <v/>
      </c>
      <c r="BM204" s="232" t="str">
        <f>IFERROR(VLOOKUP($B204,[14]Flood!$B$7:$T$169,I$1,FALSE),"")</f>
        <v/>
      </c>
      <c r="BN204" s="233" t="str">
        <f>IFERROR(VLOOKUP($B204,[14]Flood!$B$7:$T$169,J$1,FALSE),"")</f>
        <v/>
      </c>
      <c r="BO204" s="231" t="str">
        <f>IFERROR(VLOOKUP($B204,[14]Flood!$B$7:$T$169,K$1,FALSE),"")</f>
        <v/>
      </c>
      <c r="BP204" s="231" t="str">
        <f>IFERROR(VLOOKUP($B204,[14]Flood!$B$7:$T$169,L$1,FALSE),"")</f>
        <v/>
      </c>
      <c r="BQ204" s="232" t="str">
        <f>IFERROR(VLOOKUP($B204,[14]Flood!$B$7:$T$169,M$1,FALSE),"")</f>
        <v/>
      </c>
      <c r="BR204" s="233" t="str">
        <f>IFERROR(VLOOKUP($B204,[14]Flood!$B$7:$T$169,N$1,FALSE),"")</f>
        <v/>
      </c>
      <c r="BS204" s="231" t="str">
        <f>IFERROR(VLOOKUP($B204,[14]Flood!$B$7:$T$169,O$1,FALSE),"")</f>
        <v/>
      </c>
      <c r="BT204" s="231" t="str">
        <f>IFERROR(VLOOKUP($B204,[14]Flood!$B$7:$T$169,P$1,FALSE),"")</f>
        <v/>
      </c>
      <c r="BU204" s="232" t="str">
        <f>IFERROR(VLOOKUP($B204,[14]Flood!$B$7:$T$169,Q$1,FALSE),"")</f>
        <v/>
      </c>
      <c r="BV204" s="233" t="str">
        <f>IFERROR(VLOOKUP($B204,[14]Flood!$B$7:$T$169,R$1,FALSE),"")</f>
        <v/>
      </c>
      <c r="BW204" s="231" t="str">
        <f>IFERROR(VLOOKUP($B204,[14]Flood!$B$7:$T$169,S$1,FALSE),"")</f>
        <v/>
      </c>
      <c r="BX204" s="234" t="str">
        <f>IFERROR(VLOOKUP($B204,[14]Flood!$B$7:$T$169,T$1,FALSE),"")</f>
        <v/>
      </c>
    </row>
    <row r="205" spans="1:76" s="119" customFormat="1" ht="14">
      <c r="A205" s="235" t="str">
        <f>'AAL mundo '!A232</f>
        <v>East Asia and the Pacific</v>
      </c>
      <c r="B205" s="236" t="str">
        <f>'AAL mundo '!B232</f>
        <v>TUV</v>
      </c>
      <c r="C205" s="236" t="str">
        <f>'AAL mundo '!C232</f>
        <v>Tuvalu</v>
      </c>
      <c r="D205" s="236" t="str">
        <f>'AAL mundo '!D232</f>
        <v>SIDS</v>
      </c>
      <c r="E205" s="237" t="str">
        <f>'AAL mundo '!E232</f>
        <v>Upper middle income</v>
      </c>
      <c r="F205" s="238">
        <f>'AAL mundo '!F232</f>
        <v>123.265</v>
      </c>
      <c r="G205" s="223" t="str">
        <f>VLOOKUP($B205,[14]Earthquake!$B$7:$T$222,G$1,FALSE)</f>
        <v>---</v>
      </c>
      <c r="H205" s="224" t="str">
        <f>VLOOKUP($B205,[14]Earthquake!$B$7:$T$222,H$1,FALSE)</f>
        <v>---</v>
      </c>
      <c r="I205" s="227" t="str">
        <f>VLOOKUP($B205,[14]Earthquake!$B$7:$T$222,I$1,FALSE)</f>
        <v>---</v>
      </c>
      <c r="J205" s="228" t="str">
        <f>VLOOKUP($B205,[14]Earthquake!$B$7:$T$222,J$1,FALSE)</f>
        <v>---</v>
      </c>
      <c r="K205" s="224" t="str">
        <f>VLOOKUP($B205,[14]Earthquake!$B$7:$T$222,K$1,FALSE)</f>
        <v>---</v>
      </c>
      <c r="L205" s="224" t="str">
        <f>VLOOKUP($B205,[14]Earthquake!$B$7:$T$222,L$1,FALSE)</f>
        <v>---</v>
      </c>
      <c r="M205" s="227" t="str">
        <f>VLOOKUP($B205,[14]Earthquake!$B$7:$T$222,M$1,FALSE)</f>
        <v>---</v>
      </c>
      <c r="N205" s="228" t="str">
        <f>VLOOKUP($B205,[14]Earthquake!$B$7:$T$222,N$1,FALSE)</f>
        <v>---</v>
      </c>
      <c r="O205" s="224" t="str">
        <f>VLOOKUP($B205,[14]Earthquake!$B$7:$T$222,O$1,FALSE)</f>
        <v>---</v>
      </c>
      <c r="P205" s="224" t="str">
        <f>VLOOKUP($B205,[14]Earthquake!$B$7:$T$222,P$1,FALSE)</f>
        <v>---</v>
      </c>
      <c r="Q205" s="227" t="str">
        <f>VLOOKUP($B205,[14]Earthquake!$B$7:$T$222,Q$1,FALSE)</f>
        <v>---</v>
      </c>
      <c r="R205" s="228" t="str">
        <f>VLOOKUP($B205,[14]Earthquake!$B$7:$T$222,R$1,FALSE)</f>
        <v>---</v>
      </c>
      <c r="S205" s="224" t="str">
        <f>VLOOKUP($B205,[14]Earthquake!$B$7:$T$222,S$1,FALSE)</f>
        <v>---</v>
      </c>
      <c r="T205" s="229" t="str">
        <f>VLOOKUP($B205,[14]Earthquake!$B$7:$T$222,T$1,FALSE)</f>
        <v>---</v>
      </c>
      <c r="U205" s="223" t="str">
        <f>VLOOKUP($B205,[14]Wind!$B$7:$T$222,G$1,FALSE)</f>
        <v>---</v>
      </c>
      <c r="V205" s="224" t="str">
        <f>VLOOKUP($B205,[14]Wind!$B$7:$T$222,H$1,FALSE)</f>
        <v>---</v>
      </c>
      <c r="W205" s="227" t="str">
        <f>VLOOKUP($B205,[14]Wind!$B$7:$T$222,I$1,FALSE)</f>
        <v>---</v>
      </c>
      <c r="X205" s="228" t="str">
        <f>VLOOKUP($B205,[14]Wind!$B$7:$T$222,J$1,FALSE)</f>
        <v>---</v>
      </c>
      <c r="Y205" s="224" t="str">
        <f>VLOOKUP($B205,[14]Wind!$B$7:$T$222,K$1,FALSE)</f>
        <v>---</v>
      </c>
      <c r="Z205" s="224" t="str">
        <f>VLOOKUP($B205,[14]Wind!$B$7:$T$222,L$1,FALSE)</f>
        <v>---</v>
      </c>
      <c r="AA205" s="227" t="str">
        <f>VLOOKUP($B205,[14]Wind!$B$7:$T$222,M$1,FALSE)</f>
        <v>---</v>
      </c>
      <c r="AB205" s="228" t="str">
        <f>VLOOKUP($B205,[14]Wind!$B$7:$T$222,N$1,FALSE)</f>
        <v>---</v>
      </c>
      <c r="AC205" s="224" t="str">
        <f>VLOOKUP($B205,[14]Wind!$B$7:$T$222,O$1,FALSE)</f>
        <v>---</v>
      </c>
      <c r="AD205" s="224" t="str">
        <f>VLOOKUP($B205,[14]Wind!$B$7:$T$222,P$1,FALSE)</f>
        <v>---</v>
      </c>
      <c r="AE205" s="227" t="str">
        <f>VLOOKUP($B205,[14]Wind!$B$7:$T$222,Q$1,FALSE)</f>
        <v>---</v>
      </c>
      <c r="AF205" s="228" t="str">
        <f>VLOOKUP($B205,[14]Wind!$B$7:$T$222,R$1,FALSE)</f>
        <v>---</v>
      </c>
      <c r="AG205" s="224" t="str">
        <f>VLOOKUP($B205,[14]Wind!$B$7:$T$222,S$1,FALSE)</f>
        <v>---</v>
      </c>
      <c r="AH205" s="229" t="str">
        <f>VLOOKUP($B205,[14]Wind!$B$7:$T$222,T$1,FALSE)</f>
        <v>---</v>
      </c>
      <c r="AI205" s="223" t="str">
        <f>VLOOKUP($B205,'[14]Storm Surge'!$B$7:$T$222,G$1,FALSE)</f>
        <v>---</v>
      </c>
      <c r="AJ205" s="224" t="str">
        <f>VLOOKUP($B205,'[14]Storm Surge'!$B$7:$T$222,H$1,FALSE)</f>
        <v>---</v>
      </c>
      <c r="AK205" s="227" t="str">
        <f>VLOOKUP($B205,'[14]Storm Surge'!$B$7:$T$222,I$1,FALSE)</f>
        <v>---</v>
      </c>
      <c r="AL205" s="228" t="str">
        <f>VLOOKUP($B205,'[14]Storm Surge'!$B$7:$T$222,J$1,FALSE)</f>
        <v>---</v>
      </c>
      <c r="AM205" s="224" t="str">
        <f>VLOOKUP($B205,'[14]Storm Surge'!$B$7:$T$222,K$1,FALSE)</f>
        <v>---</v>
      </c>
      <c r="AN205" s="224" t="str">
        <f>VLOOKUP($B205,'[14]Storm Surge'!$B$7:$T$222,L$1,FALSE)</f>
        <v>---</v>
      </c>
      <c r="AO205" s="227" t="str">
        <f>VLOOKUP($B205,'[14]Storm Surge'!$B$7:$T$222,M$1,FALSE)</f>
        <v>---</v>
      </c>
      <c r="AP205" s="228" t="str">
        <f>VLOOKUP($B205,'[14]Storm Surge'!$B$7:$T$222,N$1,FALSE)</f>
        <v>---</v>
      </c>
      <c r="AQ205" s="224" t="str">
        <f>VLOOKUP($B205,'[14]Storm Surge'!$B$7:$T$222,O$1,FALSE)</f>
        <v>---</v>
      </c>
      <c r="AR205" s="224" t="str">
        <f>VLOOKUP($B205,'[14]Storm Surge'!$B$7:$T$222,P$1,FALSE)</f>
        <v>---</v>
      </c>
      <c r="AS205" s="227" t="str">
        <f>VLOOKUP($B205,'[14]Storm Surge'!$B$7:$T$222,Q$1,FALSE)</f>
        <v>---</v>
      </c>
      <c r="AT205" s="228" t="str">
        <f>VLOOKUP($B205,'[14]Storm Surge'!$B$7:$T$222,R$1,FALSE)</f>
        <v>---</v>
      </c>
      <c r="AU205" s="224" t="str">
        <f>VLOOKUP($B205,'[14]Storm Surge'!$B$7:$T$222,S$1,FALSE)</f>
        <v>---</v>
      </c>
      <c r="AV205" s="229" t="str">
        <f>VLOOKUP($B205,'[14]Storm Surge'!$B$7:$T$222,T$1,FALSE)</f>
        <v>---</v>
      </c>
      <c r="AW205" s="223" t="str">
        <f>VLOOKUP($B205,[14]Tsunami!$B$7:$T$222,G$1,FALSE)</f>
        <v>---</v>
      </c>
      <c r="AX205" s="224" t="str">
        <f>VLOOKUP($B205,[14]Tsunami!$B$7:$T$222,H$1,FALSE)</f>
        <v>---</v>
      </c>
      <c r="AY205" s="227" t="str">
        <f>VLOOKUP($B205,[14]Tsunami!$B$7:$T$222,I$1,FALSE)</f>
        <v>---</v>
      </c>
      <c r="AZ205" s="228" t="str">
        <f>VLOOKUP($B205,[14]Tsunami!$B$7:$T$222,J$1,FALSE)</f>
        <v>---</v>
      </c>
      <c r="BA205" s="224" t="str">
        <f>VLOOKUP($B205,[14]Tsunami!$B$7:$T$222,K$1,FALSE)</f>
        <v>---</v>
      </c>
      <c r="BB205" s="224" t="str">
        <f>VLOOKUP($B205,[14]Tsunami!$B$7:$T$222,L$1,FALSE)</f>
        <v>---</v>
      </c>
      <c r="BC205" s="227" t="str">
        <f>VLOOKUP($B205,[14]Tsunami!$B$7:$T$222,M$1,FALSE)</f>
        <v>---</v>
      </c>
      <c r="BD205" s="228" t="str">
        <f>VLOOKUP($B205,[14]Tsunami!$B$7:$T$222,N$1,FALSE)</f>
        <v>---</v>
      </c>
      <c r="BE205" s="224" t="str">
        <f>VLOOKUP($B205,[14]Tsunami!$B$7:$T$222,O$1,FALSE)</f>
        <v>---</v>
      </c>
      <c r="BF205" s="224" t="str">
        <f>VLOOKUP($B205,[14]Tsunami!$B$7:$T$222,P$1,FALSE)</f>
        <v>---</v>
      </c>
      <c r="BG205" s="227" t="str">
        <f>VLOOKUP($B205,[14]Tsunami!$B$7:$T$222,Q$1,FALSE)</f>
        <v>---</v>
      </c>
      <c r="BH205" s="228" t="str">
        <f>VLOOKUP($B205,[14]Tsunami!$B$7:$T$222,R$1,FALSE)</f>
        <v>---</v>
      </c>
      <c r="BI205" s="224" t="str">
        <f>VLOOKUP($B205,[14]Tsunami!$B$7:$T$222,S$1,FALSE)</f>
        <v>---</v>
      </c>
      <c r="BJ205" s="229" t="str">
        <f>VLOOKUP($B205,[14]Tsunami!$B$7:$T$222,T$1,FALSE)</f>
        <v>---</v>
      </c>
      <c r="BK205" s="230" t="str">
        <f>IFERROR(VLOOKUP($B205,[14]Flood!$B$7:$T$169,G$1,FALSE),"")</f>
        <v/>
      </c>
      <c r="BL205" s="231" t="str">
        <f>IFERROR(VLOOKUP($B205,[14]Flood!$B$7:$T$169,H$1,FALSE),"")</f>
        <v/>
      </c>
      <c r="BM205" s="232" t="str">
        <f>IFERROR(VLOOKUP($B205,[14]Flood!$B$7:$T$169,I$1,FALSE),"")</f>
        <v/>
      </c>
      <c r="BN205" s="233" t="str">
        <f>IFERROR(VLOOKUP($B205,[14]Flood!$B$7:$T$169,J$1,FALSE),"")</f>
        <v/>
      </c>
      <c r="BO205" s="231" t="str">
        <f>IFERROR(VLOOKUP($B205,[14]Flood!$B$7:$T$169,K$1,FALSE),"")</f>
        <v/>
      </c>
      <c r="BP205" s="231" t="str">
        <f>IFERROR(VLOOKUP($B205,[14]Flood!$B$7:$T$169,L$1,FALSE),"")</f>
        <v/>
      </c>
      <c r="BQ205" s="232" t="str">
        <f>IFERROR(VLOOKUP($B205,[14]Flood!$B$7:$T$169,M$1,FALSE),"")</f>
        <v/>
      </c>
      <c r="BR205" s="233" t="str">
        <f>IFERROR(VLOOKUP($B205,[14]Flood!$B$7:$T$169,N$1,FALSE),"")</f>
        <v/>
      </c>
      <c r="BS205" s="231" t="str">
        <f>IFERROR(VLOOKUP($B205,[14]Flood!$B$7:$T$169,O$1,FALSE),"")</f>
        <v/>
      </c>
      <c r="BT205" s="231" t="str">
        <f>IFERROR(VLOOKUP($B205,[14]Flood!$B$7:$T$169,P$1,FALSE),"")</f>
        <v/>
      </c>
      <c r="BU205" s="232" t="str">
        <f>IFERROR(VLOOKUP($B205,[14]Flood!$B$7:$T$169,Q$1,FALSE),"")</f>
        <v/>
      </c>
      <c r="BV205" s="233" t="str">
        <f>IFERROR(VLOOKUP($B205,[14]Flood!$B$7:$T$169,R$1,FALSE),"")</f>
        <v/>
      </c>
      <c r="BW205" s="231" t="str">
        <f>IFERROR(VLOOKUP($B205,[14]Flood!$B$7:$T$169,S$1,FALSE),"")</f>
        <v/>
      </c>
      <c r="BX205" s="234" t="str">
        <f>IFERROR(VLOOKUP($B205,[14]Flood!$B$7:$T$169,T$1,FALSE),"")</f>
        <v/>
      </c>
    </row>
    <row r="206" spans="1:76" s="119" customFormat="1" ht="14">
      <c r="A206" s="235" t="str">
        <f>'AAL mundo '!A233</f>
        <v>Sub-Saharan Africa</v>
      </c>
      <c r="B206" s="236" t="str">
        <f>'AAL mundo '!B233</f>
        <v>UGA</v>
      </c>
      <c r="C206" s="236" t="str">
        <f>'AAL mundo '!C233</f>
        <v>Uganda</v>
      </c>
      <c r="D206" s="236" t="str">
        <f>'AAL mundo '!D233</f>
        <v/>
      </c>
      <c r="E206" s="237" t="str">
        <f>'AAL mundo '!E233</f>
        <v>Low income</v>
      </c>
      <c r="F206" s="238">
        <f>'AAL mundo '!F233</f>
        <v>43697.1</v>
      </c>
      <c r="G206" s="223">
        <f>VLOOKUP($B206,[14]Earthquake!$B$7:$T$222,G$1,FALSE)</f>
        <v>52.06</v>
      </c>
      <c r="H206" s="224">
        <f>VLOOKUP($B206,[14]Earthquake!$B$7:$T$222,H$1,FALSE)</f>
        <v>0.12</v>
      </c>
      <c r="I206" s="227">
        <f>VLOOKUP($B206,[14]Earthquake!$B$7:$T$222,I$1,FALSE)</f>
        <v>142.63999999999999</v>
      </c>
      <c r="J206" s="228">
        <f>VLOOKUP($B206,[14]Earthquake!$B$7:$T$222,J$1,FALSE)</f>
        <v>0.33</v>
      </c>
      <c r="K206" s="224">
        <f>VLOOKUP($B206,[14]Earthquake!$B$7:$T$222,K$1,FALSE)</f>
        <v>295.17</v>
      </c>
      <c r="L206" s="224">
        <f>VLOOKUP($B206,[14]Earthquake!$B$7:$T$222,L$1,FALSE)</f>
        <v>0.68</v>
      </c>
      <c r="M206" s="227">
        <f>VLOOKUP($B206,[14]Earthquake!$B$7:$T$222,M$1,FALSE)</f>
        <v>688.66</v>
      </c>
      <c r="N206" s="228">
        <f>VLOOKUP($B206,[14]Earthquake!$B$7:$T$222,N$1,FALSE)</f>
        <v>1.58</v>
      </c>
      <c r="O206" s="224">
        <f>VLOOKUP($B206,[14]Earthquake!$B$7:$T$222,O$1,FALSE)</f>
        <v>1153.69</v>
      </c>
      <c r="P206" s="224">
        <f>VLOOKUP($B206,[14]Earthquake!$B$7:$T$222,P$1,FALSE)</f>
        <v>2.64</v>
      </c>
      <c r="Q206" s="227">
        <f>VLOOKUP($B206,[14]Earthquake!$B$7:$T$222,Q$1,FALSE)</f>
        <v>1764.61</v>
      </c>
      <c r="R206" s="228">
        <f>VLOOKUP($B206,[14]Earthquake!$B$7:$T$222,R$1,FALSE)</f>
        <v>4.04</v>
      </c>
      <c r="S206" s="224">
        <f>VLOOKUP($B206,[14]Earthquake!$B$7:$T$222,S$1,FALSE)</f>
        <v>2194.61</v>
      </c>
      <c r="T206" s="229">
        <f>VLOOKUP($B206,[14]Earthquake!$B$7:$T$222,T$1,FALSE)</f>
        <v>5.0199999999999996</v>
      </c>
      <c r="U206" s="223" t="str">
        <f>VLOOKUP($B206,[14]Wind!$B$7:$T$222,G$1,FALSE)</f>
        <v>---</v>
      </c>
      <c r="V206" s="224" t="str">
        <f>VLOOKUP($B206,[14]Wind!$B$7:$T$222,H$1,FALSE)</f>
        <v>---</v>
      </c>
      <c r="W206" s="227" t="str">
        <f>VLOOKUP($B206,[14]Wind!$B$7:$T$222,I$1,FALSE)</f>
        <v>---</v>
      </c>
      <c r="X206" s="228" t="str">
        <f>VLOOKUP($B206,[14]Wind!$B$7:$T$222,J$1,FALSE)</f>
        <v>---</v>
      </c>
      <c r="Y206" s="224" t="str">
        <f>VLOOKUP($B206,[14]Wind!$B$7:$T$222,K$1,FALSE)</f>
        <v>---</v>
      </c>
      <c r="Z206" s="224" t="str">
        <f>VLOOKUP($B206,[14]Wind!$B$7:$T$222,L$1,FALSE)</f>
        <v>---</v>
      </c>
      <c r="AA206" s="227" t="str">
        <f>VLOOKUP($B206,[14]Wind!$B$7:$T$222,M$1,FALSE)</f>
        <v>---</v>
      </c>
      <c r="AB206" s="228" t="str">
        <f>VLOOKUP($B206,[14]Wind!$B$7:$T$222,N$1,FALSE)</f>
        <v>---</v>
      </c>
      <c r="AC206" s="224" t="str">
        <f>VLOOKUP($B206,[14]Wind!$B$7:$T$222,O$1,FALSE)</f>
        <v>---</v>
      </c>
      <c r="AD206" s="224" t="str">
        <f>VLOOKUP($B206,[14]Wind!$B$7:$T$222,P$1,FALSE)</f>
        <v>---</v>
      </c>
      <c r="AE206" s="227" t="str">
        <f>VLOOKUP($B206,[14]Wind!$B$7:$T$222,Q$1,FALSE)</f>
        <v>---</v>
      </c>
      <c r="AF206" s="228" t="str">
        <f>VLOOKUP($B206,[14]Wind!$B$7:$T$222,R$1,FALSE)</f>
        <v>---</v>
      </c>
      <c r="AG206" s="224" t="str">
        <f>VLOOKUP($B206,[14]Wind!$B$7:$T$222,S$1,FALSE)</f>
        <v>---</v>
      </c>
      <c r="AH206" s="229" t="str">
        <f>VLOOKUP($B206,[14]Wind!$B$7:$T$222,T$1,FALSE)</f>
        <v>---</v>
      </c>
      <c r="AI206" s="223" t="str">
        <f>VLOOKUP($B206,'[14]Storm Surge'!$B$7:$T$222,G$1,FALSE)</f>
        <v>---</v>
      </c>
      <c r="AJ206" s="224" t="str">
        <f>VLOOKUP($B206,'[14]Storm Surge'!$B$7:$T$222,H$1,FALSE)</f>
        <v>---</v>
      </c>
      <c r="AK206" s="227" t="str">
        <f>VLOOKUP($B206,'[14]Storm Surge'!$B$7:$T$222,I$1,FALSE)</f>
        <v>---</v>
      </c>
      <c r="AL206" s="228" t="str">
        <f>VLOOKUP($B206,'[14]Storm Surge'!$B$7:$T$222,J$1,FALSE)</f>
        <v>---</v>
      </c>
      <c r="AM206" s="224" t="str">
        <f>VLOOKUP($B206,'[14]Storm Surge'!$B$7:$T$222,K$1,FALSE)</f>
        <v>---</v>
      </c>
      <c r="AN206" s="224" t="str">
        <f>VLOOKUP($B206,'[14]Storm Surge'!$B$7:$T$222,L$1,FALSE)</f>
        <v>---</v>
      </c>
      <c r="AO206" s="227" t="str">
        <f>VLOOKUP($B206,'[14]Storm Surge'!$B$7:$T$222,M$1,FALSE)</f>
        <v>---</v>
      </c>
      <c r="AP206" s="228" t="str">
        <f>VLOOKUP($B206,'[14]Storm Surge'!$B$7:$T$222,N$1,FALSE)</f>
        <v>---</v>
      </c>
      <c r="AQ206" s="224" t="str">
        <f>VLOOKUP($B206,'[14]Storm Surge'!$B$7:$T$222,O$1,FALSE)</f>
        <v>---</v>
      </c>
      <c r="AR206" s="224" t="str">
        <f>VLOOKUP($B206,'[14]Storm Surge'!$B$7:$T$222,P$1,FALSE)</f>
        <v>---</v>
      </c>
      <c r="AS206" s="227" t="str">
        <f>VLOOKUP($B206,'[14]Storm Surge'!$B$7:$T$222,Q$1,FALSE)</f>
        <v>---</v>
      </c>
      <c r="AT206" s="228" t="str">
        <f>VLOOKUP($B206,'[14]Storm Surge'!$B$7:$T$222,R$1,FALSE)</f>
        <v>---</v>
      </c>
      <c r="AU206" s="224" t="str">
        <f>VLOOKUP($B206,'[14]Storm Surge'!$B$7:$T$222,S$1,FALSE)</f>
        <v>---</v>
      </c>
      <c r="AV206" s="229" t="str">
        <f>VLOOKUP($B206,'[14]Storm Surge'!$B$7:$T$222,T$1,FALSE)</f>
        <v>---</v>
      </c>
      <c r="AW206" s="223" t="str">
        <f>VLOOKUP($B206,[14]Tsunami!$B$7:$T$222,G$1,FALSE)</f>
        <v>---</v>
      </c>
      <c r="AX206" s="224" t="str">
        <f>VLOOKUP($B206,[14]Tsunami!$B$7:$T$222,H$1,FALSE)</f>
        <v>---</v>
      </c>
      <c r="AY206" s="227" t="str">
        <f>VLOOKUP($B206,[14]Tsunami!$B$7:$T$222,I$1,FALSE)</f>
        <v>---</v>
      </c>
      <c r="AZ206" s="228" t="str">
        <f>VLOOKUP($B206,[14]Tsunami!$B$7:$T$222,J$1,FALSE)</f>
        <v>---</v>
      </c>
      <c r="BA206" s="224" t="str">
        <f>VLOOKUP($B206,[14]Tsunami!$B$7:$T$222,K$1,FALSE)</f>
        <v>---</v>
      </c>
      <c r="BB206" s="224" t="str">
        <f>VLOOKUP($B206,[14]Tsunami!$B$7:$T$222,L$1,FALSE)</f>
        <v>---</v>
      </c>
      <c r="BC206" s="227" t="str">
        <f>VLOOKUP($B206,[14]Tsunami!$B$7:$T$222,M$1,FALSE)</f>
        <v>---</v>
      </c>
      <c r="BD206" s="228" t="str">
        <f>VLOOKUP($B206,[14]Tsunami!$B$7:$T$222,N$1,FALSE)</f>
        <v>---</v>
      </c>
      <c r="BE206" s="224" t="str">
        <f>VLOOKUP($B206,[14]Tsunami!$B$7:$T$222,O$1,FALSE)</f>
        <v>---</v>
      </c>
      <c r="BF206" s="224" t="str">
        <f>VLOOKUP($B206,[14]Tsunami!$B$7:$T$222,P$1,FALSE)</f>
        <v>---</v>
      </c>
      <c r="BG206" s="227" t="str">
        <f>VLOOKUP($B206,[14]Tsunami!$B$7:$T$222,Q$1,FALSE)</f>
        <v>---</v>
      </c>
      <c r="BH206" s="228" t="str">
        <f>VLOOKUP($B206,[14]Tsunami!$B$7:$T$222,R$1,FALSE)</f>
        <v>---</v>
      </c>
      <c r="BI206" s="224" t="str">
        <f>VLOOKUP($B206,[14]Tsunami!$B$7:$T$222,S$1,FALSE)</f>
        <v>---</v>
      </c>
      <c r="BJ206" s="229" t="str">
        <f>VLOOKUP($B206,[14]Tsunami!$B$7:$T$222,T$1,FALSE)</f>
        <v>---</v>
      </c>
      <c r="BK206" s="230">
        <f>IFERROR(VLOOKUP($B206,[14]Flood!$B$7:$T$169,G$1,FALSE),"")</f>
        <v>185.52695323645972</v>
      </c>
      <c r="BL206" s="231">
        <f>IFERROR(VLOOKUP($B206,[14]Flood!$B$7:$T$169,H$1,FALSE),"")</f>
        <v>0.42457497920104476</v>
      </c>
      <c r="BM206" s="232">
        <f>IFERROR(VLOOKUP($B206,[14]Flood!$B$7:$T$169,I$1,FALSE),"")</f>
        <v>279.91291886304907</v>
      </c>
      <c r="BN206" s="233">
        <f>IFERROR(VLOOKUP($B206,[14]Flood!$B$7:$T$169,J$1,FALSE),"")</f>
        <v>0.64057550469722035</v>
      </c>
      <c r="BO206" s="231">
        <f>IFERROR(VLOOKUP($B206,[14]Flood!$B$7:$T$169,K$1,FALSE),"")</f>
        <v>421.93936360569165</v>
      </c>
      <c r="BP206" s="231">
        <f>IFERROR(VLOOKUP($B206,[14]Flood!$B$7:$T$169,L$1,FALSE),"")</f>
        <v>0.9656003799009355</v>
      </c>
      <c r="BQ206" s="232">
        <f>IFERROR(VLOOKUP($B206,[14]Flood!$B$7:$T$169,M$1,FALSE),"")</f>
        <v>554.94185643338619</v>
      </c>
      <c r="BR206" s="233">
        <f>IFERROR(VLOOKUP($B206,[14]Flood!$B$7:$T$169,N$1,FALSE),"")</f>
        <v>1.2699741091133878</v>
      </c>
      <c r="BS206" s="231">
        <f>IFERROR(VLOOKUP($B206,[14]Flood!$B$7:$T$169,O$1,FALSE),"")</f>
        <v>692.33704355670102</v>
      </c>
      <c r="BT206" s="231">
        <f>IFERROR(VLOOKUP($B206,[14]Flood!$B$7:$T$169,P$1,FALSE),"")</f>
        <v>1.5844004374585525</v>
      </c>
      <c r="BU206" s="232">
        <f>IFERROR(VLOOKUP($B206,[14]Flood!$B$7:$T$169,Q$1,FALSE),"")</f>
        <v>717.83804998428684</v>
      </c>
      <c r="BV206" s="233">
        <f>IFERROR(VLOOKUP($B206,[14]Flood!$B$7:$T$169,R$1,FALSE),"")</f>
        <v>1.6427590160085839</v>
      </c>
      <c r="BW206" s="231">
        <f>IFERROR(VLOOKUP($B206,[14]Flood!$B$7:$T$169,S$1,FALSE),"")</f>
        <v>717.99013754218652</v>
      </c>
      <c r="BX206" s="234">
        <f>IFERROR(VLOOKUP($B206,[14]Flood!$B$7:$T$169,T$1,FALSE),"")</f>
        <v>1.6431070655539763</v>
      </c>
    </row>
    <row r="207" spans="1:76" s="119" customFormat="1" ht="14">
      <c r="A207" s="235" t="str">
        <f>'AAL mundo '!A234</f>
        <v>Europe and Central Asia</v>
      </c>
      <c r="B207" s="236" t="str">
        <f>'AAL mundo '!B234</f>
        <v>UKR</v>
      </c>
      <c r="C207" s="236" t="str">
        <f>'AAL mundo '!C234</f>
        <v>Ukraine</v>
      </c>
      <c r="D207" s="236" t="str">
        <f>'AAL mundo '!D234</f>
        <v/>
      </c>
      <c r="E207" s="237" t="str">
        <f>'AAL mundo '!E234</f>
        <v>Lower middle income</v>
      </c>
      <c r="F207" s="238">
        <f>'AAL mundo '!F234</f>
        <v>676834</v>
      </c>
      <c r="G207" s="223">
        <f>VLOOKUP($B207,[14]Earthquake!$B$7:$T$222,G$1,FALSE)</f>
        <v>27.83</v>
      </c>
      <c r="H207" s="224">
        <f>VLOOKUP($B207,[14]Earthquake!$B$7:$T$222,H$1,FALSE)</f>
        <v>0</v>
      </c>
      <c r="I207" s="227">
        <f>VLOOKUP($B207,[14]Earthquake!$B$7:$T$222,I$1,FALSE)</f>
        <v>66.45</v>
      </c>
      <c r="J207" s="228">
        <f>VLOOKUP($B207,[14]Earthquake!$B$7:$T$222,J$1,FALSE)</f>
        <v>0.01</v>
      </c>
      <c r="K207" s="224">
        <f>VLOOKUP($B207,[14]Earthquake!$B$7:$T$222,K$1,FALSE)</f>
        <v>123.4</v>
      </c>
      <c r="L207" s="224">
        <f>VLOOKUP($B207,[14]Earthquake!$B$7:$T$222,L$1,FALSE)</f>
        <v>0.02</v>
      </c>
      <c r="M207" s="227">
        <f>VLOOKUP($B207,[14]Earthquake!$B$7:$T$222,M$1,FALSE)</f>
        <v>263.8</v>
      </c>
      <c r="N207" s="228">
        <f>VLOOKUP($B207,[14]Earthquake!$B$7:$T$222,N$1,FALSE)</f>
        <v>0.04</v>
      </c>
      <c r="O207" s="224">
        <f>VLOOKUP($B207,[14]Earthquake!$B$7:$T$222,O$1,FALSE)</f>
        <v>437.91</v>
      </c>
      <c r="P207" s="224">
        <f>VLOOKUP($B207,[14]Earthquake!$B$7:$T$222,P$1,FALSE)</f>
        <v>0.06</v>
      </c>
      <c r="Q207" s="227">
        <f>VLOOKUP($B207,[14]Earthquake!$B$7:$T$222,Q$1,FALSE)</f>
        <v>684.23</v>
      </c>
      <c r="R207" s="228">
        <f>VLOOKUP($B207,[14]Earthquake!$B$7:$T$222,R$1,FALSE)</f>
        <v>0.1</v>
      </c>
      <c r="S207" s="224">
        <f>VLOOKUP($B207,[14]Earthquake!$B$7:$T$222,S$1,FALSE)</f>
        <v>866.72</v>
      </c>
      <c r="T207" s="229">
        <f>VLOOKUP($B207,[14]Earthquake!$B$7:$T$222,T$1,FALSE)</f>
        <v>0.13</v>
      </c>
      <c r="U207" s="223" t="str">
        <f>VLOOKUP($B207,[14]Wind!$B$7:$T$222,G$1,FALSE)</f>
        <v>---</v>
      </c>
      <c r="V207" s="224" t="str">
        <f>VLOOKUP($B207,[14]Wind!$B$7:$T$222,H$1,FALSE)</f>
        <v>---</v>
      </c>
      <c r="W207" s="227" t="str">
        <f>VLOOKUP($B207,[14]Wind!$B$7:$T$222,I$1,FALSE)</f>
        <v>---</v>
      </c>
      <c r="X207" s="228" t="str">
        <f>VLOOKUP($B207,[14]Wind!$B$7:$T$222,J$1,FALSE)</f>
        <v>---</v>
      </c>
      <c r="Y207" s="224" t="str">
        <f>VLOOKUP($B207,[14]Wind!$B$7:$T$222,K$1,FALSE)</f>
        <v>---</v>
      </c>
      <c r="Z207" s="224" t="str">
        <f>VLOOKUP($B207,[14]Wind!$B$7:$T$222,L$1,FALSE)</f>
        <v>---</v>
      </c>
      <c r="AA207" s="227" t="str">
        <f>VLOOKUP($B207,[14]Wind!$B$7:$T$222,M$1,FALSE)</f>
        <v>---</v>
      </c>
      <c r="AB207" s="228" t="str">
        <f>VLOOKUP($B207,[14]Wind!$B$7:$T$222,N$1,FALSE)</f>
        <v>---</v>
      </c>
      <c r="AC207" s="224" t="str">
        <f>VLOOKUP($B207,[14]Wind!$B$7:$T$222,O$1,FALSE)</f>
        <v>---</v>
      </c>
      <c r="AD207" s="224" t="str">
        <f>VLOOKUP($B207,[14]Wind!$B$7:$T$222,P$1,FALSE)</f>
        <v>---</v>
      </c>
      <c r="AE207" s="227" t="str">
        <f>VLOOKUP($B207,[14]Wind!$B$7:$T$222,Q$1,FALSE)</f>
        <v>---</v>
      </c>
      <c r="AF207" s="228" t="str">
        <f>VLOOKUP($B207,[14]Wind!$B$7:$T$222,R$1,FALSE)</f>
        <v>---</v>
      </c>
      <c r="AG207" s="224" t="str">
        <f>VLOOKUP($B207,[14]Wind!$B$7:$T$222,S$1,FALSE)</f>
        <v>---</v>
      </c>
      <c r="AH207" s="229" t="str">
        <f>VLOOKUP($B207,[14]Wind!$B$7:$T$222,T$1,FALSE)</f>
        <v>---</v>
      </c>
      <c r="AI207" s="223" t="str">
        <f>VLOOKUP($B207,'[14]Storm Surge'!$B$7:$T$222,G$1,FALSE)</f>
        <v>---</v>
      </c>
      <c r="AJ207" s="224" t="str">
        <f>VLOOKUP($B207,'[14]Storm Surge'!$B$7:$T$222,H$1,FALSE)</f>
        <v>---</v>
      </c>
      <c r="AK207" s="227" t="str">
        <f>VLOOKUP($B207,'[14]Storm Surge'!$B$7:$T$222,I$1,FALSE)</f>
        <v>---</v>
      </c>
      <c r="AL207" s="228" t="str">
        <f>VLOOKUP($B207,'[14]Storm Surge'!$B$7:$T$222,J$1,FALSE)</f>
        <v>---</v>
      </c>
      <c r="AM207" s="224" t="str">
        <f>VLOOKUP($B207,'[14]Storm Surge'!$B$7:$T$222,K$1,FALSE)</f>
        <v>---</v>
      </c>
      <c r="AN207" s="224" t="str">
        <f>VLOOKUP($B207,'[14]Storm Surge'!$B$7:$T$222,L$1,FALSE)</f>
        <v>---</v>
      </c>
      <c r="AO207" s="227" t="str">
        <f>VLOOKUP($B207,'[14]Storm Surge'!$B$7:$T$222,M$1,FALSE)</f>
        <v>---</v>
      </c>
      <c r="AP207" s="228" t="str">
        <f>VLOOKUP($B207,'[14]Storm Surge'!$B$7:$T$222,N$1,FALSE)</f>
        <v>---</v>
      </c>
      <c r="AQ207" s="224" t="str">
        <f>VLOOKUP($B207,'[14]Storm Surge'!$B$7:$T$222,O$1,FALSE)</f>
        <v>---</v>
      </c>
      <c r="AR207" s="224" t="str">
        <f>VLOOKUP($B207,'[14]Storm Surge'!$B$7:$T$222,P$1,FALSE)</f>
        <v>---</v>
      </c>
      <c r="AS207" s="227" t="str">
        <f>VLOOKUP($B207,'[14]Storm Surge'!$B$7:$T$222,Q$1,FALSE)</f>
        <v>---</v>
      </c>
      <c r="AT207" s="228" t="str">
        <f>VLOOKUP($B207,'[14]Storm Surge'!$B$7:$T$222,R$1,FALSE)</f>
        <v>---</v>
      </c>
      <c r="AU207" s="224" t="str">
        <f>VLOOKUP($B207,'[14]Storm Surge'!$B$7:$T$222,S$1,FALSE)</f>
        <v>---</v>
      </c>
      <c r="AV207" s="229" t="str">
        <f>VLOOKUP($B207,'[14]Storm Surge'!$B$7:$T$222,T$1,FALSE)</f>
        <v>---</v>
      </c>
      <c r="AW207" s="223" t="str">
        <f>VLOOKUP($B207,[14]Tsunami!$B$7:$T$222,G$1,FALSE)</f>
        <v>---</v>
      </c>
      <c r="AX207" s="224" t="str">
        <f>VLOOKUP($B207,[14]Tsunami!$B$7:$T$222,H$1,FALSE)</f>
        <v>---</v>
      </c>
      <c r="AY207" s="227" t="str">
        <f>VLOOKUP($B207,[14]Tsunami!$B$7:$T$222,I$1,FALSE)</f>
        <v>---</v>
      </c>
      <c r="AZ207" s="228" t="str">
        <f>VLOOKUP($B207,[14]Tsunami!$B$7:$T$222,J$1,FALSE)</f>
        <v>---</v>
      </c>
      <c r="BA207" s="224" t="str">
        <f>VLOOKUP($B207,[14]Tsunami!$B$7:$T$222,K$1,FALSE)</f>
        <v>---</v>
      </c>
      <c r="BB207" s="224" t="str">
        <f>VLOOKUP($B207,[14]Tsunami!$B$7:$T$222,L$1,FALSE)</f>
        <v>---</v>
      </c>
      <c r="BC207" s="227" t="str">
        <f>VLOOKUP($B207,[14]Tsunami!$B$7:$T$222,M$1,FALSE)</f>
        <v>---</v>
      </c>
      <c r="BD207" s="228" t="str">
        <f>VLOOKUP($B207,[14]Tsunami!$B$7:$T$222,N$1,FALSE)</f>
        <v>---</v>
      </c>
      <c r="BE207" s="224" t="str">
        <f>VLOOKUP($B207,[14]Tsunami!$B$7:$T$222,O$1,FALSE)</f>
        <v>---</v>
      </c>
      <c r="BF207" s="224" t="str">
        <f>VLOOKUP($B207,[14]Tsunami!$B$7:$T$222,P$1,FALSE)</f>
        <v>---</v>
      </c>
      <c r="BG207" s="227" t="str">
        <f>VLOOKUP($B207,[14]Tsunami!$B$7:$T$222,Q$1,FALSE)</f>
        <v>---</v>
      </c>
      <c r="BH207" s="228" t="str">
        <f>VLOOKUP($B207,[14]Tsunami!$B$7:$T$222,R$1,FALSE)</f>
        <v>---</v>
      </c>
      <c r="BI207" s="224" t="str">
        <f>VLOOKUP($B207,[14]Tsunami!$B$7:$T$222,S$1,FALSE)</f>
        <v>---</v>
      </c>
      <c r="BJ207" s="229" t="str">
        <f>VLOOKUP($B207,[14]Tsunami!$B$7:$T$222,T$1,FALSE)</f>
        <v>---</v>
      </c>
      <c r="BK207" s="230">
        <f>IFERROR(VLOOKUP($B207,[14]Flood!$B$7:$T$169,G$1,FALSE),"")</f>
        <v>5254.0601758470893</v>
      </c>
      <c r="BL207" s="231">
        <f>IFERROR(VLOOKUP($B207,[14]Flood!$B$7:$T$169,H$1,FALSE),"")</f>
        <v>0.77627013061505323</v>
      </c>
      <c r="BM207" s="232">
        <f>IFERROR(VLOOKUP($B207,[14]Flood!$B$7:$T$169,I$1,FALSE),"")</f>
        <v>8022.269551451187</v>
      </c>
      <c r="BN207" s="233">
        <f>IFERROR(VLOOKUP($B207,[14]Flood!$B$7:$T$169,J$1,FALSE),"")</f>
        <v>1.185263971882498</v>
      </c>
      <c r="BO207" s="231">
        <f>IFERROR(VLOOKUP($B207,[14]Flood!$B$7:$T$169,K$1,FALSE),"")</f>
        <v>10294.090554089709</v>
      </c>
      <c r="BP207" s="231">
        <f>IFERROR(VLOOKUP($B207,[14]Flood!$B$7:$T$169,L$1,FALSE),"")</f>
        <v>1.5209180617536515</v>
      </c>
      <c r="BQ207" s="232">
        <f>IFERROR(VLOOKUP($B207,[14]Flood!$B$7:$T$169,M$1,FALSE),"")</f>
        <v>16193.744361602983</v>
      </c>
      <c r="BR207" s="233">
        <f>IFERROR(VLOOKUP($B207,[14]Flood!$B$7:$T$169,N$1,FALSE),"")</f>
        <v>2.3925725305766234</v>
      </c>
      <c r="BS207" s="231">
        <f>IFERROR(VLOOKUP($B207,[14]Flood!$B$7:$T$169,O$1,FALSE),"")</f>
        <v>24386.767599337749</v>
      </c>
      <c r="BT207" s="231">
        <f>IFERROR(VLOOKUP($B207,[14]Flood!$B$7:$T$169,P$1,FALSE),"")</f>
        <v>3.6030647986563547</v>
      </c>
      <c r="BU207" s="232">
        <f>IFERROR(VLOOKUP($B207,[14]Flood!$B$7:$T$169,Q$1,FALSE),"")</f>
        <v>27632.944690949225</v>
      </c>
      <c r="BV207" s="233">
        <f>IFERROR(VLOOKUP($B207,[14]Flood!$B$7:$T$169,R$1,FALSE),"")</f>
        <v>4.0826767997691054</v>
      </c>
      <c r="BW207" s="231">
        <f>IFERROR(VLOOKUP($B207,[14]Flood!$B$7:$T$169,S$1,FALSE),"")</f>
        <v>30879.121782560705</v>
      </c>
      <c r="BX207" s="234">
        <f>IFERROR(VLOOKUP($B207,[14]Flood!$B$7:$T$169,T$1,FALSE),"")</f>
        <v>4.5622888008818565</v>
      </c>
    </row>
    <row r="208" spans="1:76" s="119" customFormat="1" ht="14">
      <c r="A208" s="235" t="str">
        <f>'AAL mundo '!A235</f>
        <v>Middle East and North Africa</v>
      </c>
      <c r="B208" s="236" t="str">
        <f>'AAL mundo '!B235</f>
        <v>ARE</v>
      </c>
      <c r="C208" s="236" t="str">
        <f>'AAL mundo '!C235</f>
        <v>United Arab Emirates</v>
      </c>
      <c r="D208" s="236" t="str">
        <f>'AAL mundo '!D235</f>
        <v/>
      </c>
      <c r="E208" s="237" t="str">
        <f>'AAL mundo '!E235</f>
        <v>High income: nonOECD</v>
      </c>
      <c r="F208" s="238">
        <f>'AAL mundo '!F235</f>
        <v>1282120</v>
      </c>
      <c r="G208" s="223">
        <f>VLOOKUP($B208,[14]Earthquake!$B$7:$T$222,G$1,FALSE)</f>
        <v>1275.0899999999999</v>
      </c>
      <c r="H208" s="224">
        <f>VLOOKUP($B208,[14]Earthquake!$B$7:$T$222,H$1,FALSE)</f>
        <v>0.1</v>
      </c>
      <c r="I208" s="227">
        <f>VLOOKUP($B208,[14]Earthquake!$B$7:$T$222,I$1,FALSE)</f>
        <v>3374.07</v>
      </c>
      <c r="J208" s="228">
        <f>VLOOKUP($B208,[14]Earthquake!$B$7:$T$222,J$1,FALSE)</f>
        <v>0.26</v>
      </c>
      <c r="K208" s="224">
        <f>VLOOKUP($B208,[14]Earthquake!$B$7:$T$222,K$1,FALSE)</f>
        <v>6915.89</v>
      </c>
      <c r="L208" s="224">
        <f>VLOOKUP($B208,[14]Earthquake!$B$7:$T$222,L$1,FALSE)</f>
        <v>0.54</v>
      </c>
      <c r="M208" s="227">
        <f>VLOOKUP($B208,[14]Earthquake!$B$7:$T$222,M$1,FALSE)</f>
        <v>16058.83</v>
      </c>
      <c r="N208" s="228">
        <f>VLOOKUP($B208,[14]Earthquake!$B$7:$T$222,N$1,FALSE)</f>
        <v>1.25</v>
      </c>
      <c r="O208" s="224">
        <f>VLOOKUP($B208,[14]Earthquake!$B$7:$T$222,O$1,FALSE)</f>
        <v>27700</v>
      </c>
      <c r="P208" s="224">
        <f>VLOOKUP($B208,[14]Earthquake!$B$7:$T$222,P$1,FALSE)</f>
        <v>2.16</v>
      </c>
      <c r="Q208" s="227">
        <f>VLOOKUP($B208,[14]Earthquake!$B$7:$T$222,Q$1,FALSE)</f>
        <v>43155.09</v>
      </c>
      <c r="R208" s="228">
        <f>VLOOKUP($B208,[14]Earthquake!$B$7:$T$222,R$1,FALSE)</f>
        <v>3.37</v>
      </c>
      <c r="S208" s="224">
        <f>VLOOKUP($B208,[14]Earthquake!$B$7:$T$222,S$1,FALSE)</f>
        <v>53892.28</v>
      </c>
      <c r="T208" s="229">
        <f>VLOOKUP($B208,[14]Earthquake!$B$7:$T$222,T$1,FALSE)</f>
        <v>4.2</v>
      </c>
      <c r="U208" s="223" t="str">
        <f>VLOOKUP($B208,[14]Wind!$B$7:$T$222,G$1,FALSE)</f>
        <v>---</v>
      </c>
      <c r="V208" s="224" t="str">
        <f>VLOOKUP($B208,[14]Wind!$B$7:$T$222,H$1,FALSE)</f>
        <v>---</v>
      </c>
      <c r="W208" s="227" t="str">
        <f>VLOOKUP($B208,[14]Wind!$B$7:$T$222,I$1,FALSE)</f>
        <v>---</v>
      </c>
      <c r="X208" s="228" t="str">
        <f>VLOOKUP($B208,[14]Wind!$B$7:$T$222,J$1,FALSE)</f>
        <v>---</v>
      </c>
      <c r="Y208" s="224" t="str">
        <f>VLOOKUP($B208,[14]Wind!$B$7:$T$222,K$1,FALSE)</f>
        <v>---</v>
      </c>
      <c r="Z208" s="224" t="str">
        <f>VLOOKUP($B208,[14]Wind!$B$7:$T$222,L$1,FALSE)</f>
        <v>---</v>
      </c>
      <c r="AA208" s="227" t="str">
        <f>VLOOKUP($B208,[14]Wind!$B$7:$T$222,M$1,FALSE)</f>
        <v>---</v>
      </c>
      <c r="AB208" s="228" t="str">
        <f>VLOOKUP($B208,[14]Wind!$B$7:$T$222,N$1,FALSE)</f>
        <v>---</v>
      </c>
      <c r="AC208" s="224" t="str">
        <f>VLOOKUP($B208,[14]Wind!$B$7:$T$222,O$1,FALSE)</f>
        <v>---</v>
      </c>
      <c r="AD208" s="224" t="str">
        <f>VLOOKUP($B208,[14]Wind!$B$7:$T$222,P$1,FALSE)</f>
        <v>---</v>
      </c>
      <c r="AE208" s="227" t="str">
        <f>VLOOKUP($B208,[14]Wind!$B$7:$T$222,Q$1,FALSE)</f>
        <v>---</v>
      </c>
      <c r="AF208" s="228" t="str">
        <f>VLOOKUP($B208,[14]Wind!$B$7:$T$222,R$1,FALSE)</f>
        <v>---</v>
      </c>
      <c r="AG208" s="224" t="str">
        <f>VLOOKUP($B208,[14]Wind!$B$7:$T$222,S$1,FALSE)</f>
        <v>---</v>
      </c>
      <c r="AH208" s="229" t="str">
        <f>VLOOKUP($B208,[14]Wind!$B$7:$T$222,T$1,FALSE)</f>
        <v>---</v>
      </c>
      <c r="AI208" s="223" t="str">
        <f>VLOOKUP($B208,'[14]Storm Surge'!$B$7:$T$222,G$1,FALSE)</f>
        <v>---</v>
      </c>
      <c r="AJ208" s="224" t="str">
        <f>VLOOKUP($B208,'[14]Storm Surge'!$B$7:$T$222,H$1,FALSE)</f>
        <v>---</v>
      </c>
      <c r="AK208" s="227" t="str">
        <f>VLOOKUP($B208,'[14]Storm Surge'!$B$7:$T$222,I$1,FALSE)</f>
        <v>---</v>
      </c>
      <c r="AL208" s="228" t="str">
        <f>VLOOKUP($B208,'[14]Storm Surge'!$B$7:$T$222,J$1,FALSE)</f>
        <v>---</v>
      </c>
      <c r="AM208" s="224" t="str">
        <f>VLOOKUP($B208,'[14]Storm Surge'!$B$7:$T$222,K$1,FALSE)</f>
        <v>---</v>
      </c>
      <c r="AN208" s="224" t="str">
        <f>VLOOKUP($B208,'[14]Storm Surge'!$B$7:$T$222,L$1,FALSE)</f>
        <v>---</v>
      </c>
      <c r="AO208" s="227" t="str">
        <f>VLOOKUP($B208,'[14]Storm Surge'!$B$7:$T$222,M$1,FALSE)</f>
        <v>---</v>
      </c>
      <c r="AP208" s="228" t="str">
        <f>VLOOKUP($B208,'[14]Storm Surge'!$B$7:$T$222,N$1,FALSE)</f>
        <v>---</v>
      </c>
      <c r="AQ208" s="224" t="str">
        <f>VLOOKUP($B208,'[14]Storm Surge'!$B$7:$T$222,O$1,FALSE)</f>
        <v>---</v>
      </c>
      <c r="AR208" s="224" t="str">
        <f>VLOOKUP($B208,'[14]Storm Surge'!$B$7:$T$222,P$1,FALSE)</f>
        <v>---</v>
      </c>
      <c r="AS208" s="227" t="str">
        <f>VLOOKUP($B208,'[14]Storm Surge'!$B$7:$T$222,Q$1,FALSE)</f>
        <v>---</v>
      </c>
      <c r="AT208" s="228" t="str">
        <f>VLOOKUP($B208,'[14]Storm Surge'!$B$7:$T$222,R$1,FALSE)</f>
        <v>---</v>
      </c>
      <c r="AU208" s="224" t="str">
        <f>VLOOKUP($B208,'[14]Storm Surge'!$B$7:$T$222,S$1,FALSE)</f>
        <v>---</v>
      </c>
      <c r="AV208" s="229" t="str">
        <f>VLOOKUP($B208,'[14]Storm Surge'!$B$7:$T$222,T$1,FALSE)</f>
        <v>---</v>
      </c>
      <c r="AW208" s="223" t="str">
        <f>VLOOKUP($B208,[14]Tsunami!$B$7:$T$222,G$1,FALSE)</f>
        <v>---</v>
      </c>
      <c r="AX208" s="224" t="str">
        <f>VLOOKUP($B208,[14]Tsunami!$B$7:$T$222,H$1,FALSE)</f>
        <v>---</v>
      </c>
      <c r="AY208" s="227" t="str">
        <f>VLOOKUP($B208,[14]Tsunami!$B$7:$T$222,I$1,FALSE)</f>
        <v>---</v>
      </c>
      <c r="AZ208" s="228" t="str">
        <f>VLOOKUP($B208,[14]Tsunami!$B$7:$T$222,J$1,FALSE)</f>
        <v>---</v>
      </c>
      <c r="BA208" s="224" t="str">
        <f>VLOOKUP($B208,[14]Tsunami!$B$7:$T$222,K$1,FALSE)</f>
        <v>---</v>
      </c>
      <c r="BB208" s="224" t="str">
        <f>VLOOKUP($B208,[14]Tsunami!$B$7:$T$222,L$1,FALSE)</f>
        <v>---</v>
      </c>
      <c r="BC208" s="227" t="str">
        <f>VLOOKUP($B208,[14]Tsunami!$B$7:$T$222,M$1,FALSE)</f>
        <v>---</v>
      </c>
      <c r="BD208" s="228" t="str">
        <f>VLOOKUP($B208,[14]Tsunami!$B$7:$T$222,N$1,FALSE)</f>
        <v>---</v>
      </c>
      <c r="BE208" s="224" t="str">
        <f>VLOOKUP($B208,[14]Tsunami!$B$7:$T$222,O$1,FALSE)</f>
        <v>---</v>
      </c>
      <c r="BF208" s="224" t="str">
        <f>VLOOKUP($B208,[14]Tsunami!$B$7:$T$222,P$1,FALSE)</f>
        <v>---</v>
      </c>
      <c r="BG208" s="227" t="str">
        <f>VLOOKUP($B208,[14]Tsunami!$B$7:$T$222,Q$1,FALSE)</f>
        <v>---</v>
      </c>
      <c r="BH208" s="228" t="str">
        <f>VLOOKUP($B208,[14]Tsunami!$B$7:$T$222,R$1,FALSE)</f>
        <v>---</v>
      </c>
      <c r="BI208" s="224" t="str">
        <f>VLOOKUP($B208,[14]Tsunami!$B$7:$T$222,S$1,FALSE)</f>
        <v>---</v>
      </c>
      <c r="BJ208" s="229" t="str">
        <f>VLOOKUP($B208,[14]Tsunami!$B$7:$T$222,T$1,FALSE)</f>
        <v>---</v>
      </c>
      <c r="BK208" s="230">
        <f>IFERROR(VLOOKUP($B208,[14]Flood!$B$7:$T$169,G$1,FALSE),"")</f>
        <v>217.52248573407203</v>
      </c>
      <c r="BL208" s="231">
        <f>IFERROR(VLOOKUP($B208,[14]Flood!$B$7:$T$169,H$1,FALSE),"")</f>
        <v>1.6965844517991456E-2</v>
      </c>
      <c r="BM208" s="232">
        <f>IFERROR(VLOOKUP($B208,[14]Flood!$B$7:$T$169,I$1,FALSE),"")</f>
        <v>365.65004459595963</v>
      </c>
      <c r="BN208" s="233">
        <f>IFERROR(VLOOKUP($B208,[14]Flood!$B$7:$T$169,J$1,FALSE),"")</f>
        <v>2.8519174850712852E-2</v>
      </c>
      <c r="BO208" s="231">
        <f>IFERROR(VLOOKUP($B208,[14]Flood!$B$7:$T$169,K$1,FALSE),"")</f>
        <v>516.81159996099836</v>
      </c>
      <c r="BP208" s="231">
        <f>IFERROR(VLOOKUP($B208,[14]Flood!$B$7:$T$169,L$1,FALSE),"")</f>
        <v>4.0309144226827312E-2</v>
      </c>
      <c r="BQ208" s="232">
        <f>IFERROR(VLOOKUP($B208,[14]Flood!$B$7:$T$169,M$1,FALSE),"")</f>
        <v>81838.605160550462</v>
      </c>
      <c r="BR208" s="233">
        <f>IFERROR(VLOOKUP($B208,[14]Flood!$B$7:$T$169,N$1,FALSE),"")</f>
        <v>6.3830690700207828</v>
      </c>
      <c r="BS208" s="231">
        <f>IFERROR(VLOOKUP($B208,[14]Flood!$B$7:$T$169,O$1,FALSE),"")</f>
        <v>92387.577293577982</v>
      </c>
      <c r="BT208" s="231">
        <f>IFERROR(VLOOKUP($B208,[14]Flood!$B$7:$T$169,P$1,FALSE),"")</f>
        <v>7.2058447956180371</v>
      </c>
      <c r="BU208" s="232">
        <f>IFERROR(VLOOKUP($B208,[14]Flood!$B$7:$T$169,Q$1,FALSE),"")</f>
        <v>115721.19284294234</v>
      </c>
      <c r="BV208" s="233">
        <f>IFERROR(VLOOKUP($B208,[14]Flood!$B$7:$T$169,R$1,FALSE),"")</f>
        <v>9.0257692605171389</v>
      </c>
      <c r="BW208" s="231">
        <f>IFERROR(VLOOKUP($B208,[14]Flood!$B$7:$T$169,S$1,FALSE),"")</f>
        <v>141964.35697583787</v>
      </c>
      <c r="BX208" s="234">
        <f>IFERROR(VLOOKUP($B208,[14]Flood!$B$7:$T$169,T$1,FALSE),"")</f>
        <v>11.072626351342922</v>
      </c>
    </row>
    <row r="209" spans="1:82" s="119" customFormat="1" ht="14">
      <c r="A209" s="235" t="str">
        <f>'AAL mundo '!A236</f>
        <v>Europe and Central Asia</v>
      </c>
      <c r="B209" s="236" t="str">
        <f>'AAL mundo '!B236</f>
        <v>GBR</v>
      </c>
      <c r="C209" s="236" t="str">
        <f>'AAL mundo '!C236</f>
        <v>United Kingdom of Great Britain and Northern Ireland</v>
      </c>
      <c r="D209" s="236" t="str">
        <f>'AAL mundo '!D236</f>
        <v/>
      </c>
      <c r="E209" s="237" t="str">
        <f>'AAL mundo '!E236</f>
        <v>High income: OECD</v>
      </c>
      <c r="F209" s="238">
        <f>'AAL mundo '!F236</f>
        <v>7806800</v>
      </c>
      <c r="G209" s="223">
        <f>VLOOKUP($B209,[14]Earthquake!$B$7:$T$222,G$1,FALSE)</f>
        <v>2655.09</v>
      </c>
      <c r="H209" s="224">
        <f>VLOOKUP($B209,[14]Earthquake!$B$7:$T$222,H$1,FALSE)</f>
        <v>0.03</v>
      </c>
      <c r="I209" s="227">
        <f>VLOOKUP($B209,[14]Earthquake!$B$7:$T$222,I$1,FALSE)</f>
        <v>8721.1200000000008</v>
      </c>
      <c r="J209" s="228">
        <f>VLOOKUP($B209,[14]Earthquake!$B$7:$T$222,J$1,FALSE)</f>
        <v>0.11</v>
      </c>
      <c r="K209" s="224">
        <f>VLOOKUP($B209,[14]Earthquake!$B$7:$T$222,K$1,FALSE)</f>
        <v>17441.66</v>
      </c>
      <c r="L209" s="224">
        <f>VLOOKUP($B209,[14]Earthquake!$B$7:$T$222,L$1,FALSE)</f>
        <v>0.22</v>
      </c>
      <c r="M209" s="227">
        <f>VLOOKUP($B209,[14]Earthquake!$B$7:$T$222,M$1,FALSE)</f>
        <v>38726.629999999997</v>
      </c>
      <c r="N209" s="228">
        <f>VLOOKUP($B209,[14]Earthquake!$B$7:$T$222,N$1,FALSE)</f>
        <v>0.5</v>
      </c>
      <c r="O209" s="224">
        <f>VLOOKUP($B209,[14]Earthquake!$B$7:$T$222,O$1,FALSE)</f>
        <v>65664.67</v>
      </c>
      <c r="P209" s="224">
        <f>VLOOKUP($B209,[14]Earthquake!$B$7:$T$222,P$1,FALSE)</f>
        <v>0.84</v>
      </c>
      <c r="Q209" s="227">
        <f>VLOOKUP($B209,[14]Earthquake!$B$7:$T$222,Q$1,FALSE)</f>
        <v>104120.31</v>
      </c>
      <c r="R209" s="228">
        <f>VLOOKUP($B209,[14]Earthquake!$B$7:$T$222,R$1,FALSE)</f>
        <v>1.33</v>
      </c>
      <c r="S209" s="224">
        <f>VLOOKUP($B209,[14]Earthquake!$B$7:$T$222,S$1,FALSE)</f>
        <v>132965.65</v>
      </c>
      <c r="T209" s="229">
        <f>VLOOKUP($B209,[14]Earthquake!$B$7:$T$222,T$1,FALSE)</f>
        <v>1.7</v>
      </c>
      <c r="U209" s="223" t="str">
        <f>VLOOKUP($B209,[14]Wind!$B$7:$T$222,G$1,FALSE)</f>
        <v>---</v>
      </c>
      <c r="V209" s="224" t="str">
        <f>VLOOKUP($B209,[14]Wind!$B$7:$T$222,H$1,FALSE)</f>
        <v>---</v>
      </c>
      <c r="W209" s="227" t="str">
        <f>VLOOKUP($B209,[14]Wind!$B$7:$T$222,I$1,FALSE)</f>
        <v>---</v>
      </c>
      <c r="X209" s="228" t="str">
        <f>VLOOKUP($B209,[14]Wind!$B$7:$T$222,J$1,FALSE)</f>
        <v>---</v>
      </c>
      <c r="Y209" s="224" t="str">
        <f>VLOOKUP($B209,[14]Wind!$B$7:$T$222,K$1,FALSE)</f>
        <v>---</v>
      </c>
      <c r="Z209" s="224" t="str">
        <f>VLOOKUP($B209,[14]Wind!$B$7:$T$222,L$1,FALSE)</f>
        <v>---</v>
      </c>
      <c r="AA209" s="227" t="str">
        <f>VLOOKUP($B209,[14]Wind!$B$7:$T$222,M$1,FALSE)</f>
        <v>---</v>
      </c>
      <c r="AB209" s="228" t="str">
        <f>VLOOKUP($B209,[14]Wind!$B$7:$T$222,N$1,FALSE)</f>
        <v>---</v>
      </c>
      <c r="AC209" s="224" t="str">
        <f>VLOOKUP($B209,[14]Wind!$B$7:$T$222,O$1,FALSE)</f>
        <v>---</v>
      </c>
      <c r="AD209" s="224" t="str">
        <f>VLOOKUP($B209,[14]Wind!$B$7:$T$222,P$1,FALSE)</f>
        <v>---</v>
      </c>
      <c r="AE209" s="227" t="str">
        <f>VLOOKUP($B209,[14]Wind!$B$7:$T$222,Q$1,FALSE)</f>
        <v>---</v>
      </c>
      <c r="AF209" s="228" t="str">
        <f>VLOOKUP($B209,[14]Wind!$B$7:$T$222,R$1,FALSE)</f>
        <v>---</v>
      </c>
      <c r="AG209" s="224" t="str">
        <f>VLOOKUP($B209,[14]Wind!$B$7:$T$222,S$1,FALSE)</f>
        <v>---</v>
      </c>
      <c r="AH209" s="229" t="str">
        <f>VLOOKUP($B209,[14]Wind!$B$7:$T$222,T$1,FALSE)</f>
        <v>---</v>
      </c>
      <c r="AI209" s="223" t="str">
        <f>VLOOKUP($B209,'[14]Storm Surge'!$B$7:$T$222,G$1,FALSE)</f>
        <v>---</v>
      </c>
      <c r="AJ209" s="224" t="str">
        <f>VLOOKUP($B209,'[14]Storm Surge'!$B$7:$T$222,H$1,FALSE)</f>
        <v>---</v>
      </c>
      <c r="AK209" s="227" t="str">
        <f>VLOOKUP($B209,'[14]Storm Surge'!$B$7:$T$222,I$1,FALSE)</f>
        <v>---</v>
      </c>
      <c r="AL209" s="228" t="str">
        <f>VLOOKUP($B209,'[14]Storm Surge'!$B$7:$T$222,J$1,FALSE)</f>
        <v>---</v>
      </c>
      <c r="AM209" s="224" t="str">
        <f>VLOOKUP($B209,'[14]Storm Surge'!$B$7:$T$222,K$1,FALSE)</f>
        <v>---</v>
      </c>
      <c r="AN209" s="224" t="str">
        <f>VLOOKUP($B209,'[14]Storm Surge'!$B$7:$T$222,L$1,FALSE)</f>
        <v>---</v>
      </c>
      <c r="AO209" s="227" t="str">
        <f>VLOOKUP($B209,'[14]Storm Surge'!$B$7:$T$222,M$1,FALSE)</f>
        <v>---</v>
      </c>
      <c r="AP209" s="228" t="str">
        <f>VLOOKUP($B209,'[14]Storm Surge'!$B$7:$T$222,N$1,FALSE)</f>
        <v>---</v>
      </c>
      <c r="AQ209" s="224" t="str">
        <f>VLOOKUP($B209,'[14]Storm Surge'!$B$7:$T$222,O$1,FALSE)</f>
        <v>---</v>
      </c>
      <c r="AR209" s="224" t="str">
        <f>VLOOKUP($B209,'[14]Storm Surge'!$B$7:$T$222,P$1,FALSE)</f>
        <v>---</v>
      </c>
      <c r="AS209" s="227" t="str">
        <f>VLOOKUP($B209,'[14]Storm Surge'!$B$7:$T$222,Q$1,FALSE)</f>
        <v>---</v>
      </c>
      <c r="AT209" s="228" t="str">
        <f>VLOOKUP($B209,'[14]Storm Surge'!$B$7:$T$222,R$1,FALSE)</f>
        <v>---</v>
      </c>
      <c r="AU209" s="224" t="str">
        <f>VLOOKUP($B209,'[14]Storm Surge'!$B$7:$T$222,S$1,FALSE)</f>
        <v>---</v>
      </c>
      <c r="AV209" s="229" t="str">
        <f>VLOOKUP($B209,'[14]Storm Surge'!$B$7:$T$222,T$1,FALSE)</f>
        <v>---</v>
      </c>
      <c r="AW209" s="223" t="str">
        <f>VLOOKUP($B209,[14]Tsunami!$B$7:$T$222,G$1,FALSE)</f>
        <v>---</v>
      </c>
      <c r="AX209" s="224" t="str">
        <f>VLOOKUP($B209,[14]Tsunami!$B$7:$T$222,H$1,FALSE)</f>
        <v>---</v>
      </c>
      <c r="AY209" s="227" t="str">
        <f>VLOOKUP($B209,[14]Tsunami!$B$7:$T$222,I$1,FALSE)</f>
        <v>---</v>
      </c>
      <c r="AZ209" s="228" t="str">
        <f>VLOOKUP($B209,[14]Tsunami!$B$7:$T$222,J$1,FALSE)</f>
        <v>---</v>
      </c>
      <c r="BA209" s="224" t="str">
        <f>VLOOKUP($B209,[14]Tsunami!$B$7:$T$222,K$1,FALSE)</f>
        <v>---</v>
      </c>
      <c r="BB209" s="224" t="str">
        <f>VLOOKUP($B209,[14]Tsunami!$B$7:$T$222,L$1,FALSE)</f>
        <v>---</v>
      </c>
      <c r="BC209" s="227" t="str">
        <f>VLOOKUP($B209,[14]Tsunami!$B$7:$T$222,M$1,FALSE)</f>
        <v>---</v>
      </c>
      <c r="BD209" s="228" t="str">
        <f>VLOOKUP($B209,[14]Tsunami!$B$7:$T$222,N$1,FALSE)</f>
        <v>---</v>
      </c>
      <c r="BE209" s="224" t="str">
        <f>VLOOKUP($B209,[14]Tsunami!$B$7:$T$222,O$1,FALSE)</f>
        <v>---</v>
      </c>
      <c r="BF209" s="224" t="str">
        <f>VLOOKUP($B209,[14]Tsunami!$B$7:$T$222,P$1,FALSE)</f>
        <v>---</v>
      </c>
      <c r="BG209" s="227" t="str">
        <f>VLOOKUP($B209,[14]Tsunami!$B$7:$T$222,Q$1,FALSE)</f>
        <v>---</v>
      </c>
      <c r="BH209" s="228" t="str">
        <f>VLOOKUP($B209,[14]Tsunami!$B$7:$T$222,R$1,FALSE)</f>
        <v>---</v>
      </c>
      <c r="BI209" s="224" t="str">
        <f>VLOOKUP($B209,[14]Tsunami!$B$7:$T$222,S$1,FALSE)</f>
        <v>---</v>
      </c>
      <c r="BJ209" s="229" t="str">
        <f>VLOOKUP($B209,[14]Tsunami!$B$7:$T$222,T$1,FALSE)</f>
        <v>---</v>
      </c>
      <c r="BK209" s="230">
        <f>IFERROR(VLOOKUP($B209,[14]Flood!$B$7:$T$169,G$1,FALSE),"")</f>
        <v>2062.6342967971532</v>
      </c>
      <c r="BL209" s="231">
        <f>IFERROR(VLOOKUP($B209,[14]Flood!$B$7:$T$169,H$1,FALSE),"")</f>
        <v>2.6420995757508239E-2</v>
      </c>
      <c r="BM209" s="232">
        <f>IFERROR(VLOOKUP($B209,[14]Flood!$B$7:$T$169,I$1,FALSE),"")</f>
        <v>5124.3008947368426</v>
      </c>
      <c r="BN209" s="233">
        <f>IFERROR(VLOOKUP($B209,[14]Flood!$B$7:$T$169,J$1,FALSE),"")</f>
        <v>6.5638941624440783E-2</v>
      </c>
      <c r="BO209" s="231">
        <f>IFERROR(VLOOKUP($B209,[14]Flood!$B$7:$T$169,K$1,FALSE),"")</f>
        <v>11445.712526062551</v>
      </c>
      <c r="BP209" s="231">
        <f>IFERROR(VLOOKUP($B209,[14]Flood!$B$7:$T$169,L$1,FALSE),"")</f>
        <v>0.14661208851338001</v>
      </c>
      <c r="BQ209" s="232">
        <f>IFERROR(VLOOKUP($B209,[14]Flood!$B$7:$T$169,M$1,FALSE),"")</f>
        <v>30519.910623946038</v>
      </c>
      <c r="BR209" s="233">
        <f>IFERROR(VLOOKUP($B209,[14]Flood!$B$7:$T$169,N$1,FALSE),"")</f>
        <v>0.39094008587316237</v>
      </c>
      <c r="BS209" s="231">
        <f>IFERROR(VLOOKUP($B209,[14]Flood!$B$7:$T$169,O$1,FALSE),"")</f>
        <v>47121.754240353701</v>
      </c>
      <c r="BT209" s="231">
        <f>IFERROR(VLOOKUP($B209,[14]Flood!$B$7:$T$169,P$1,FALSE),"")</f>
        <v>0.60359883999018427</v>
      </c>
      <c r="BU209" s="232">
        <f>IFERROR(VLOOKUP($B209,[14]Flood!$B$7:$T$169,Q$1,FALSE),"")</f>
        <v>62838.238848920861</v>
      </c>
      <c r="BV209" s="233">
        <f>IFERROR(VLOOKUP($B209,[14]Flood!$B$7:$T$169,R$1,FALSE),"")</f>
        <v>0.80491672450838836</v>
      </c>
      <c r="BW209" s="231">
        <f>IFERROR(VLOOKUP($B209,[14]Flood!$B$7:$T$169,S$1,FALSE),"")</f>
        <v>73021.522383840464</v>
      </c>
      <c r="BX209" s="234">
        <f>IFERROR(VLOOKUP($B209,[14]Flood!$B$7:$T$169,T$1,FALSE),"")</f>
        <v>0.93535792365425607</v>
      </c>
    </row>
    <row r="210" spans="1:82" s="119" customFormat="1" ht="14">
      <c r="A210" s="235" t="str">
        <f>'AAL mundo '!A237</f>
        <v>Sub-Saharan Africa</v>
      </c>
      <c r="B210" s="236" t="str">
        <f>'AAL mundo '!B237</f>
        <v>TZA</v>
      </c>
      <c r="C210" s="236" t="str">
        <f>'AAL mundo '!C237</f>
        <v>United Republic of Tanzania</v>
      </c>
      <c r="D210" s="236" t="str">
        <f>'AAL mundo '!D237</f>
        <v/>
      </c>
      <c r="E210" s="237" t="str">
        <f>'AAL mundo '!E237</f>
        <v>Low income</v>
      </c>
      <c r="F210" s="238">
        <f>'AAL mundo '!F237</f>
        <v>50142.8</v>
      </c>
      <c r="G210" s="223">
        <f>VLOOKUP($B210,[14]Earthquake!$B$7:$T$222,G$1,FALSE)</f>
        <v>72.63</v>
      </c>
      <c r="H210" s="224">
        <f>VLOOKUP($B210,[14]Earthquake!$B$7:$T$222,H$1,FALSE)</f>
        <v>0.14000000000000001</v>
      </c>
      <c r="I210" s="227">
        <f>VLOOKUP($B210,[14]Earthquake!$B$7:$T$222,I$1,FALSE)</f>
        <v>195.2</v>
      </c>
      <c r="J210" s="228">
        <f>VLOOKUP($B210,[14]Earthquake!$B$7:$T$222,J$1,FALSE)</f>
        <v>0.39</v>
      </c>
      <c r="K210" s="224">
        <f>VLOOKUP($B210,[14]Earthquake!$B$7:$T$222,K$1,FALSE)</f>
        <v>360.96</v>
      </c>
      <c r="L210" s="224">
        <f>VLOOKUP($B210,[14]Earthquake!$B$7:$T$222,L$1,FALSE)</f>
        <v>0.72</v>
      </c>
      <c r="M210" s="227">
        <f>VLOOKUP($B210,[14]Earthquake!$B$7:$T$222,M$1,FALSE)</f>
        <v>696.33</v>
      </c>
      <c r="N210" s="228">
        <f>VLOOKUP($B210,[14]Earthquake!$B$7:$T$222,N$1,FALSE)</f>
        <v>1.39</v>
      </c>
      <c r="O210" s="224">
        <f>VLOOKUP($B210,[14]Earthquake!$B$7:$T$222,O$1,FALSE)</f>
        <v>1049.94</v>
      </c>
      <c r="P210" s="224">
        <f>VLOOKUP($B210,[14]Earthquake!$B$7:$T$222,P$1,FALSE)</f>
        <v>2.09</v>
      </c>
      <c r="Q210" s="227">
        <f>VLOOKUP($B210,[14]Earthquake!$B$7:$T$222,Q$1,FALSE)</f>
        <v>1517.17</v>
      </c>
      <c r="R210" s="228">
        <f>VLOOKUP($B210,[14]Earthquake!$B$7:$T$222,R$1,FALSE)</f>
        <v>3.03</v>
      </c>
      <c r="S210" s="224">
        <f>VLOOKUP($B210,[14]Earthquake!$B$7:$T$222,S$1,FALSE)</f>
        <v>1858.88</v>
      </c>
      <c r="T210" s="229">
        <f>VLOOKUP($B210,[14]Earthquake!$B$7:$T$222,T$1,FALSE)</f>
        <v>3.71</v>
      </c>
      <c r="U210" s="223" t="str">
        <f>VLOOKUP($B210,[14]Wind!$B$7:$T$222,G$1,FALSE)</f>
        <v>---</v>
      </c>
      <c r="V210" s="224" t="str">
        <f>VLOOKUP($B210,[14]Wind!$B$7:$T$222,H$1,FALSE)</f>
        <v>---</v>
      </c>
      <c r="W210" s="227" t="str">
        <f>VLOOKUP($B210,[14]Wind!$B$7:$T$222,I$1,FALSE)</f>
        <v>---</v>
      </c>
      <c r="X210" s="228" t="str">
        <f>VLOOKUP($B210,[14]Wind!$B$7:$T$222,J$1,FALSE)</f>
        <v>---</v>
      </c>
      <c r="Y210" s="224" t="str">
        <f>VLOOKUP($B210,[14]Wind!$B$7:$T$222,K$1,FALSE)</f>
        <v>---</v>
      </c>
      <c r="Z210" s="224" t="str">
        <f>VLOOKUP($B210,[14]Wind!$B$7:$T$222,L$1,FALSE)</f>
        <v>---</v>
      </c>
      <c r="AA210" s="227" t="str">
        <f>VLOOKUP($B210,[14]Wind!$B$7:$T$222,M$1,FALSE)</f>
        <v>---</v>
      </c>
      <c r="AB210" s="228" t="str">
        <f>VLOOKUP($B210,[14]Wind!$B$7:$T$222,N$1,FALSE)</f>
        <v>---</v>
      </c>
      <c r="AC210" s="224" t="str">
        <f>VLOOKUP($B210,[14]Wind!$B$7:$T$222,O$1,FALSE)</f>
        <v>---</v>
      </c>
      <c r="AD210" s="224" t="str">
        <f>VLOOKUP($B210,[14]Wind!$B$7:$T$222,P$1,FALSE)</f>
        <v>---</v>
      </c>
      <c r="AE210" s="227" t="str">
        <f>VLOOKUP($B210,[14]Wind!$B$7:$T$222,Q$1,FALSE)</f>
        <v>---</v>
      </c>
      <c r="AF210" s="228" t="str">
        <f>VLOOKUP($B210,[14]Wind!$B$7:$T$222,R$1,FALSE)</f>
        <v>---</v>
      </c>
      <c r="AG210" s="224" t="str">
        <f>VLOOKUP($B210,[14]Wind!$B$7:$T$222,S$1,FALSE)</f>
        <v>---</v>
      </c>
      <c r="AH210" s="229" t="str">
        <f>VLOOKUP($B210,[14]Wind!$B$7:$T$222,T$1,FALSE)</f>
        <v>---</v>
      </c>
      <c r="AI210" s="223" t="str">
        <f>VLOOKUP($B210,'[14]Storm Surge'!$B$7:$T$222,G$1,FALSE)</f>
        <v>---</v>
      </c>
      <c r="AJ210" s="224" t="str">
        <f>VLOOKUP($B210,'[14]Storm Surge'!$B$7:$T$222,H$1,FALSE)</f>
        <v>---</v>
      </c>
      <c r="AK210" s="227" t="str">
        <f>VLOOKUP($B210,'[14]Storm Surge'!$B$7:$T$222,I$1,FALSE)</f>
        <v>---</v>
      </c>
      <c r="AL210" s="228" t="str">
        <f>VLOOKUP($B210,'[14]Storm Surge'!$B$7:$T$222,J$1,FALSE)</f>
        <v>---</v>
      </c>
      <c r="AM210" s="224" t="str">
        <f>VLOOKUP($B210,'[14]Storm Surge'!$B$7:$T$222,K$1,FALSE)</f>
        <v>---</v>
      </c>
      <c r="AN210" s="224" t="str">
        <f>VLOOKUP($B210,'[14]Storm Surge'!$B$7:$T$222,L$1,FALSE)</f>
        <v>---</v>
      </c>
      <c r="AO210" s="227" t="str">
        <f>VLOOKUP($B210,'[14]Storm Surge'!$B$7:$T$222,M$1,FALSE)</f>
        <v>---</v>
      </c>
      <c r="AP210" s="228" t="str">
        <f>VLOOKUP($B210,'[14]Storm Surge'!$B$7:$T$222,N$1,FALSE)</f>
        <v>---</v>
      </c>
      <c r="AQ210" s="224" t="str">
        <f>VLOOKUP($B210,'[14]Storm Surge'!$B$7:$T$222,O$1,FALSE)</f>
        <v>---</v>
      </c>
      <c r="AR210" s="224" t="str">
        <f>VLOOKUP($B210,'[14]Storm Surge'!$B$7:$T$222,P$1,FALSE)</f>
        <v>---</v>
      </c>
      <c r="AS210" s="227" t="str">
        <f>VLOOKUP($B210,'[14]Storm Surge'!$B$7:$T$222,Q$1,FALSE)</f>
        <v>---</v>
      </c>
      <c r="AT210" s="228" t="str">
        <f>VLOOKUP($B210,'[14]Storm Surge'!$B$7:$T$222,R$1,FALSE)</f>
        <v>---</v>
      </c>
      <c r="AU210" s="224" t="str">
        <f>VLOOKUP($B210,'[14]Storm Surge'!$B$7:$T$222,S$1,FALSE)</f>
        <v>---</v>
      </c>
      <c r="AV210" s="229" t="str">
        <f>VLOOKUP($B210,'[14]Storm Surge'!$B$7:$T$222,T$1,FALSE)</f>
        <v>---</v>
      </c>
      <c r="AW210" s="223" t="str">
        <f>VLOOKUP($B210,[14]Tsunami!$B$7:$T$222,G$1,FALSE)</f>
        <v>---</v>
      </c>
      <c r="AX210" s="224" t="str">
        <f>VLOOKUP($B210,[14]Tsunami!$B$7:$T$222,H$1,FALSE)</f>
        <v>---</v>
      </c>
      <c r="AY210" s="227" t="str">
        <f>VLOOKUP($B210,[14]Tsunami!$B$7:$T$222,I$1,FALSE)</f>
        <v>---</v>
      </c>
      <c r="AZ210" s="228" t="str">
        <f>VLOOKUP($B210,[14]Tsunami!$B$7:$T$222,J$1,FALSE)</f>
        <v>---</v>
      </c>
      <c r="BA210" s="224" t="str">
        <f>VLOOKUP($B210,[14]Tsunami!$B$7:$T$222,K$1,FALSE)</f>
        <v>---</v>
      </c>
      <c r="BB210" s="224" t="str">
        <f>VLOOKUP($B210,[14]Tsunami!$B$7:$T$222,L$1,FALSE)</f>
        <v>---</v>
      </c>
      <c r="BC210" s="227" t="str">
        <f>VLOOKUP($B210,[14]Tsunami!$B$7:$T$222,M$1,FALSE)</f>
        <v>---</v>
      </c>
      <c r="BD210" s="228" t="str">
        <f>VLOOKUP($B210,[14]Tsunami!$B$7:$T$222,N$1,FALSE)</f>
        <v>---</v>
      </c>
      <c r="BE210" s="224" t="str">
        <f>VLOOKUP($B210,[14]Tsunami!$B$7:$T$222,O$1,FALSE)</f>
        <v>---</v>
      </c>
      <c r="BF210" s="224" t="str">
        <f>VLOOKUP($B210,[14]Tsunami!$B$7:$T$222,P$1,FALSE)</f>
        <v>---</v>
      </c>
      <c r="BG210" s="227" t="str">
        <f>VLOOKUP($B210,[14]Tsunami!$B$7:$T$222,Q$1,FALSE)</f>
        <v>---</v>
      </c>
      <c r="BH210" s="228" t="str">
        <f>VLOOKUP($B210,[14]Tsunami!$B$7:$T$222,R$1,FALSE)</f>
        <v>---</v>
      </c>
      <c r="BI210" s="224" t="str">
        <f>VLOOKUP($B210,[14]Tsunami!$B$7:$T$222,S$1,FALSE)</f>
        <v>---</v>
      </c>
      <c r="BJ210" s="229" t="str">
        <f>VLOOKUP($B210,[14]Tsunami!$B$7:$T$222,T$1,FALSE)</f>
        <v>---</v>
      </c>
      <c r="BK210" s="230">
        <f>IFERROR(VLOOKUP($B210,[14]Flood!$B$7:$T$169,G$1,FALSE),"")</f>
        <v>209.97973013168087</v>
      </c>
      <c r="BL210" s="231">
        <f>IFERROR(VLOOKUP($B210,[14]Flood!$B$7:$T$169,H$1,FALSE),"")</f>
        <v>0.41876347178793538</v>
      </c>
      <c r="BM210" s="232">
        <f>IFERROR(VLOOKUP($B210,[14]Flood!$B$7:$T$169,I$1,FALSE),"")</f>
        <v>271.66393647416413</v>
      </c>
      <c r="BN210" s="233">
        <f>IFERROR(VLOOKUP($B210,[14]Flood!$B$7:$T$169,J$1,FALSE),"")</f>
        <v>0.54178054770408535</v>
      </c>
      <c r="BO210" s="231">
        <f>IFERROR(VLOOKUP($B210,[14]Flood!$B$7:$T$169,K$1,FALSE),"")</f>
        <v>318.42622803504378</v>
      </c>
      <c r="BP210" s="231">
        <f>IFERROR(VLOOKUP($B210,[14]Flood!$B$7:$T$169,L$1,FALSE),"")</f>
        <v>0.63503878529927271</v>
      </c>
      <c r="BQ210" s="232">
        <f>IFERROR(VLOOKUP($B210,[14]Flood!$B$7:$T$169,M$1,FALSE),"")</f>
        <v>370.58261195652176</v>
      </c>
      <c r="BR210" s="233">
        <f>IFERROR(VLOOKUP($B210,[14]Flood!$B$7:$T$169,N$1,FALSE),"")</f>
        <v>0.73905448430586596</v>
      </c>
      <c r="BS210" s="231">
        <f>IFERROR(VLOOKUP($B210,[14]Flood!$B$7:$T$169,O$1,FALSE),"")</f>
        <v>419.44348478260872</v>
      </c>
      <c r="BT210" s="231">
        <f>IFERROR(VLOOKUP($B210,[14]Flood!$B$7:$T$169,P$1,FALSE),"")</f>
        <v>0.83649793147293061</v>
      </c>
      <c r="BU210" s="232">
        <f>IFERROR(VLOOKUP($B210,[14]Flood!$B$7:$T$169,Q$1,FALSE),"")</f>
        <v>524.78292129642909</v>
      </c>
      <c r="BV210" s="233">
        <f>IFERROR(VLOOKUP($B210,[14]Flood!$B$7:$T$169,R$1,FALSE),"")</f>
        <v>1.0465768191972309</v>
      </c>
      <c r="BW210" s="231">
        <f>IFERROR(VLOOKUP($B210,[14]Flood!$B$7:$T$169,S$1,FALSE),"")</f>
        <v>819.16203272455846</v>
      </c>
      <c r="BX210" s="234">
        <f>IFERROR(VLOOKUP($B210,[14]Flood!$B$7:$T$169,T$1,FALSE),"")</f>
        <v>1.6336583372379654</v>
      </c>
    </row>
    <row r="211" spans="1:82" s="119" customFormat="1" ht="14">
      <c r="A211" s="235" t="str">
        <f>'AAL mundo '!A238</f>
        <v>North America</v>
      </c>
      <c r="B211" s="236" t="str">
        <f>'AAL mundo '!B238</f>
        <v>USA</v>
      </c>
      <c r="C211" s="236" t="str">
        <f>'AAL mundo '!C238</f>
        <v>United States of America</v>
      </c>
      <c r="D211" s="236" t="str">
        <f>'AAL mundo '!D238</f>
        <v/>
      </c>
      <c r="E211" s="237" t="str">
        <f>'AAL mundo '!E238</f>
        <v>High income: OECD</v>
      </c>
      <c r="F211" s="238">
        <f>'AAL mundo '!F238</f>
        <v>54922500</v>
      </c>
      <c r="G211" s="223">
        <f>VLOOKUP($B211,[14]Earthquake!$B$7:$T$222,G$1,FALSE)</f>
        <v>345.5</v>
      </c>
      <c r="H211" s="224">
        <f>VLOOKUP($B211,[14]Earthquake!$B$7:$T$222,H$1,FALSE)</f>
        <v>0</v>
      </c>
      <c r="I211" s="227">
        <f>VLOOKUP($B211,[14]Earthquake!$B$7:$T$222,I$1,FALSE)</f>
        <v>687.97</v>
      </c>
      <c r="J211" s="228">
        <f>VLOOKUP($B211,[14]Earthquake!$B$7:$T$222,J$1,FALSE)</f>
        <v>0</v>
      </c>
      <c r="K211" s="224">
        <f>VLOOKUP($B211,[14]Earthquake!$B$7:$T$222,K$1,FALSE)</f>
        <v>1056.6600000000001</v>
      </c>
      <c r="L211" s="224">
        <f>VLOOKUP($B211,[14]Earthquake!$B$7:$T$222,L$1,FALSE)</f>
        <v>0</v>
      </c>
      <c r="M211" s="227">
        <f>VLOOKUP($B211,[14]Earthquake!$B$7:$T$222,M$1,FALSE)</f>
        <v>1694.65</v>
      </c>
      <c r="N211" s="228">
        <f>VLOOKUP($B211,[14]Earthquake!$B$7:$T$222,N$1,FALSE)</f>
        <v>0</v>
      </c>
      <c r="O211" s="224">
        <f>VLOOKUP($B211,[14]Earthquake!$B$7:$T$222,O$1,FALSE)</f>
        <v>2293.4899999999998</v>
      </c>
      <c r="P211" s="224">
        <f>VLOOKUP($B211,[14]Earthquake!$B$7:$T$222,P$1,FALSE)</f>
        <v>0</v>
      </c>
      <c r="Q211" s="227">
        <f>VLOOKUP($B211,[14]Earthquake!$B$7:$T$222,Q$1,FALSE)</f>
        <v>2987.69</v>
      </c>
      <c r="R211" s="228">
        <f>VLOOKUP($B211,[14]Earthquake!$B$7:$T$222,R$1,FALSE)</f>
        <v>0.01</v>
      </c>
      <c r="S211" s="224">
        <f>VLOOKUP($B211,[14]Earthquake!$B$7:$T$222,S$1,FALSE)</f>
        <v>3507.55</v>
      </c>
      <c r="T211" s="229">
        <f>VLOOKUP($B211,[14]Earthquake!$B$7:$T$222,T$1,FALSE)</f>
        <v>0.01</v>
      </c>
      <c r="U211" s="223">
        <f>VLOOKUP($B211,[14]Wind!$B$7:$T$222,G$1,FALSE)</f>
        <v>82084.94</v>
      </c>
      <c r="V211" s="224">
        <f>VLOOKUP($B211,[14]Wind!$B$7:$T$222,H$1,FALSE)</f>
        <v>0.15</v>
      </c>
      <c r="W211" s="227">
        <f>VLOOKUP($B211,[14]Wind!$B$7:$T$222,I$1,FALSE)</f>
        <v>165837.16</v>
      </c>
      <c r="X211" s="228">
        <f>VLOOKUP($B211,[14]Wind!$B$7:$T$222,J$1,FALSE)</f>
        <v>0.3</v>
      </c>
      <c r="Y211" s="224">
        <f>VLOOKUP($B211,[14]Wind!$B$7:$T$222,K$1,FALSE)</f>
        <v>217870.83</v>
      </c>
      <c r="Z211" s="224">
        <f>VLOOKUP($B211,[14]Wind!$B$7:$T$222,L$1,FALSE)</f>
        <v>0.39</v>
      </c>
      <c r="AA211" s="227">
        <f>VLOOKUP($B211,[14]Wind!$B$7:$T$222,M$1,FALSE)</f>
        <v>262718.45</v>
      </c>
      <c r="AB211" s="228">
        <f>VLOOKUP($B211,[14]Wind!$B$7:$T$222,N$1,FALSE)</f>
        <v>0.48</v>
      </c>
      <c r="AC211" s="224">
        <f>VLOOKUP($B211,[14]Wind!$B$7:$T$222,O$1,FALSE)</f>
        <v>293927.09999999998</v>
      </c>
      <c r="AD211" s="224">
        <f>VLOOKUP($B211,[14]Wind!$B$7:$T$222,P$1,FALSE)</f>
        <v>0.53</v>
      </c>
      <c r="AE211" s="227">
        <f>VLOOKUP($B211,[14]Wind!$B$7:$T$222,Q$1,FALSE)</f>
        <v>316953.44</v>
      </c>
      <c r="AF211" s="228">
        <f>VLOOKUP($B211,[14]Wind!$B$7:$T$222,R$1,FALSE)</f>
        <v>0.56999999999999995</v>
      </c>
      <c r="AG211" s="224">
        <f>VLOOKUP($B211,[14]Wind!$B$7:$T$222,S$1,FALSE)</f>
        <v>339979.77</v>
      </c>
      <c r="AH211" s="229">
        <f>VLOOKUP($B211,[14]Wind!$B$7:$T$222,T$1,FALSE)</f>
        <v>0.61</v>
      </c>
      <c r="AI211" s="223">
        <f>VLOOKUP($B211,'[14]Storm Surge'!$B$7:$T$222,G$1,FALSE)</f>
        <v>27440.6</v>
      </c>
      <c r="AJ211" s="224">
        <f>VLOOKUP($B211,'[14]Storm Surge'!$B$7:$T$222,H$1,FALSE)</f>
        <v>0.05</v>
      </c>
      <c r="AK211" s="227">
        <f>VLOOKUP($B211,'[14]Storm Surge'!$B$7:$T$222,I$1,FALSE)</f>
        <v>48590.06</v>
      </c>
      <c r="AL211" s="228">
        <f>VLOOKUP($B211,'[14]Storm Surge'!$B$7:$T$222,J$1,FALSE)</f>
        <v>0.09</v>
      </c>
      <c r="AM211" s="224">
        <f>VLOOKUP($B211,'[14]Storm Surge'!$B$7:$T$222,K$1,FALSE)</f>
        <v>87253.88</v>
      </c>
      <c r="AN211" s="224">
        <f>VLOOKUP($B211,'[14]Storm Surge'!$B$7:$T$222,L$1,FALSE)</f>
        <v>0.16</v>
      </c>
      <c r="AO211" s="227">
        <f>VLOOKUP($B211,'[14]Storm Surge'!$B$7:$T$222,M$1,FALSE)</f>
        <v>128149.29</v>
      </c>
      <c r="AP211" s="228">
        <f>VLOOKUP($B211,'[14]Storm Surge'!$B$7:$T$222,N$1,FALSE)</f>
        <v>0.23</v>
      </c>
      <c r="AQ211" s="224">
        <f>VLOOKUP($B211,'[14]Storm Surge'!$B$7:$T$222,O$1,FALSE)</f>
        <v>137090.39000000001</v>
      </c>
      <c r="AR211" s="224">
        <f>VLOOKUP($B211,'[14]Storm Surge'!$B$7:$T$222,P$1,FALSE)</f>
        <v>0.25</v>
      </c>
      <c r="AS211" s="227">
        <f>VLOOKUP($B211,'[14]Storm Surge'!$B$7:$T$222,Q$1,FALSE)</f>
        <v>154972.59</v>
      </c>
      <c r="AT211" s="228">
        <f>VLOOKUP($B211,'[14]Storm Surge'!$B$7:$T$222,R$1,FALSE)</f>
        <v>0.28000000000000003</v>
      </c>
      <c r="AU211" s="224">
        <f>VLOOKUP($B211,'[14]Storm Surge'!$B$7:$T$222,S$1,FALSE)</f>
        <v>168073.68</v>
      </c>
      <c r="AV211" s="229">
        <f>VLOOKUP($B211,'[14]Storm Surge'!$B$7:$T$222,T$1,FALSE)</f>
        <v>0.31</v>
      </c>
      <c r="AW211" s="223" t="str">
        <f>VLOOKUP($B211,[14]Tsunami!$B$7:$T$222,G$1,FALSE)</f>
        <v>---</v>
      </c>
      <c r="AX211" s="224" t="str">
        <f>VLOOKUP($B211,[14]Tsunami!$B$7:$T$222,H$1,FALSE)</f>
        <v>---</v>
      </c>
      <c r="AY211" s="227" t="str">
        <f>VLOOKUP($B211,[14]Tsunami!$B$7:$T$222,I$1,FALSE)</f>
        <v>---</v>
      </c>
      <c r="AZ211" s="228" t="str">
        <f>VLOOKUP($B211,[14]Tsunami!$B$7:$T$222,J$1,FALSE)</f>
        <v>---</v>
      </c>
      <c r="BA211" s="224" t="str">
        <f>VLOOKUP($B211,[14]Tsunami!$B$7:$T$222,K$1,FALSE)</f>
        <v>---</v>
      </c>
      <c r="BB211" s="224" t="str">
        <f>VLOOKUP($B211,[14]Tsunami!$B$7:$T$222,L$1,FALSE)</f>
        <v>---</v>
      </c>
      <c r="BC211" s="227" t="str">
        <f>VLOOKUP($B211,[14]Tsunami!$B$7:$T$222,M$1,FALSE)</f>
        <v>---</v>
      </c>
      <c r="BD211" s="228" t="str">
        <f>VLOOKUP($B211,[14]Tsunami!$B$7:$T$222,N$1,FALSE)</f>
        <v>---</v>
      </c>
      <c r="BE211" s="224" t="str">
        <f>VLOOKUP($B211,[14]Tsunami!$B$7:$T$222,O$1,FALSE)</f>
        <v>---</v>
      </c>
      <c r="BF211" s="224" t="str">
        <f>VLOOKUP($B211,[14]Tsunami!$B$7:$T$222,P$1,FALSE)</f>
        <v>---</v>
      </c>
      <c r="BG211" s="227" t="str">
        <f>VLOOKUP($B211,[14]Tsunami!$B$7:$T$222,Q$1,FALSE)</f>
        <v>---</v>
      </c>
      <c r="BH211" s="228" t="str">
        <f>VLOOKUP($B211,[14]Tsunami!$B$7:$T$222,R$1,FALSE)</f>
        <v>---</v>
      </c>
      <c r="BI211" s="224" t="str">
        <f>VLOOKUP($B211,[14]Tsunami!$B$7:$T$222,S$1,FALSE)</f>
        <v>---</v>
      </c>
      <c r="BJ211" s="229" t="str">
        <f>VLOOKUP($B211,[14]Tsunami!$B$7:$T$222,T$1,FALSE)</f>
        <v>---</v>
      </c>
      <c r="BK211" s="230">
        <f>IFERROR(VLOOKUP($B211,[14]Flood!$B$7:$T$169,G$1,FALSE),"")</f>
        <v>19257.52406064601</v>
      </c>
      <c r="BL211" s="231">
        <f>IFERROR(VLOOKUP($B211,[14]Flood!$B$7:$T$169,H$1,FALSE),"")</f>
        <v>3.5063087187666278E-2</v>
      </c>
      <c r="BM211" s="232">
        <f>IFERROR(VLOOKUP($B211,[14]Flood!$B$7:$T$169,I$1,FALSE),"")</f>
        <v>49445.716701902747</v>
      </c>
      <c r="BN211" s="233">
        <f>IFERROR(VLOOKUP($B211,[14]Flood!$B$7:$T$169,J$1,FALSE),"")</f>
        <v>9.0028160957536074E-2</v>
      </c>
      <c r="BO211" s="231">
        <f>IFERROR(VLOOKUP($B211,[14]Flood!$B$7:$T$169,K$1,FALSE),"")</f>
        <v>95771.222630744844</v>
      </c>
      <c r="BP211" s="231">
        <f>IFERROR(VLOOKUP($B211,[14]Flood!$B$7:$T$169,L$1,FALSE),"")</f>
        <v>0.17437520621010485</v>
      </c>
      <c r="BQ211" s="232">
        <f>IFERROR(VLOOKUP($B211,[14]Flood!$B$7:$T$169,M$1,FALSE),"")</f>
        <v>215570.13985728848</v>
      </c>
      <c r="BR211" s="233">
        <f>IFERROR(VLOOKUP($B211,[14]Flood!$B$7:$T$169,N$1,FALSE),"")</f>
        <v>0.39249877528752053</v>
      </c>
      <c r="BS211" s="231">
        <f>IFERROR(VLOOKUP($B211,[14]Flood!$B$7:$T$169,O$1,FALSE),"")</f>
        <v>291807.10097826086</v>
      </c>
      <c r="BT211" s="231">
        <f>IFERROR(VLOOKUP($B211,[14]Flood!$B$7:$T$169,P$1,FALSE),"")</f>
        <v>0.53130702531432628</v>
      </c>
      <c r="BU211" s="232">
        <f>IFERROR(VLOOKUP($B211,[14]Flood!$B$7:$T$169,Q$1,FALSE),"")</f>
        <v>340803.11499999999</v>
      </c>
      <c r="BV211" s="233">
        <f>IFERROR(VLOOKUP($B211,[14]Flood!$B$7:$T$169,R$1,FALSE),"")</f>
        <v>0.62051639127861991</v>
      </c>
      <c r="BW211" s="231">
        <f>IFERROR(VLOOKUP($B211,[14]Flood!$B$7:$T$169,S$1,FALSE),"")</f>
        <v>382600.81522017228</v>
      </c>
      <c r="BX211" s="234">
        <f>IFERROR(VLOOKUP($B211,[14]Flood!$B$7:$T$169,T$1,FALSE),"")</f>
        <v>0.69661944598328973</v>
      </c>
    </row>
    <row r="212" spans="1:82" ht="14">
      <c r="A212" s="235" t="str">
        <f>'AAL mundo '!A239</f>
        <v>LAC</v>
      </c>
      <c r="B212" s="236" t="str">
        <f>'AAL mundo '!B239</f>
        <v>VIR</v>
      </c>
      <c r="C212" s="236" t="str">
        <f>'AAL mundo '!C239</f>
        <v>United States Virgin Islands</v>
      </c>
      <c r="D212" s="236" t="str">
        <f>'AAL mundo '!D239</f>
        <v>SIDS</v>
      </c>
      <c r="E212" s="237" t="str">
        <f>'AAL mundo '!E239</f>
        <v>High income: nonOECD</v>
      </c>
      <c r="F212" s="238">
        <f>'AAL mundo '!F239</f>
        <v>5344.44</v>
      </c>
      <c r="G212" s="223">
        <f>VLOOKUP($B212,[14]Earthquake!$B$7:$T$222,G$1,FALSE)</f>
        <v>49.23</v>
      </c>
      <c r="H212" s="224">
        <f>VLOOKUP($B212,[14]Earthquake!$B$7:$T$222,H$1,FALSE)</f>
        <v>0.92</v>
      </c>
      <c r="I212" s="227">
        <f>VLOOKUP($B212,[14]Earthquake!$B$7:$T$222,I$1,FALSE)</f>
        <v>130</v>
      </c>
      <c r="J212" s="228">
        <f>VLOOKUP($B212,[14]Earthquake!$B$7:$T$222,J$1,FALSE)</f>
        <v>2.4300000000000002</v>
      </c>
      <c r="K212" s="224">
        <f>VLOOKUP($B212,[14]Earthquake!$B$7:$T$222,K$1,FALSE)</f>
        <v>227.06</v>
      </c>
      <c r="L212" s="224">
        <f>VLOOKUP($B212,[14]Earthquake!$B$7:$T$222,L$1,FALSE)</f>
        <v>4.25</v>
      </c>
      <c r="M212" s="227">
        <f>VLOOKUP($B212,[14]Earthquake!$B$7:$T$222,M$1,FALSE)</f>
        <v>398.62</v>
      </c>
      <c r="N212" s="228">
        <f>VLOOKUP($B212,[14]Earthquake!$B$7:$T$222,N$1,FALSE)</f>
        <v>7.46</v>
      </c>
      <c r="O212" s="224">
        <f>VLOOKUP($B212,[14]Earthquake!$B$7:$T$222,O$1,FALSE)</f>
        <v>558.12</v>
      </c>
      <c r="P212" s="224">
        <f>VLOOKUP($B212,[14]Earthquake!$B$7:$T$222,P$1,FALSE)</f>
        <v>10.44</v>
      </c>
      <c r="Q212" s="227">
        <f>VLOOKUP($B212,[14]Earthquake!$B$7:$T$222,Q$1,FALSE)</f>
        <v>730.51</v>
      </c>
      <c r="R212" s="228">
        <f>VLOOKUP($B212,[14]Earthquake!$B$7:$T$222,R$1,FALSE)</f>
        <v>13.67</v>
      </c>
      <c r="S212" s="224">
        <f>VLOOKUP($B212,[14]Earthquake!$B$7:$T$222,S$1,FALSE)</f>
        <v>829.05</v>
      </c>
      <c r="T212" s="229">
        <f>VLOOKUP($B212,[14]Earthquake!$B$7:$T$222,T$1,FALSE)</f>
        <v>15.51</v>
      </c>
      <c r="U212" s="223">
        <f>VLOOKUP($B212,[14]Wind!$B$7:$T$222,G$1,FALSE)</f>
        <v>383.9</v>
      </c>
      <c r="V212" s="224">
        <f>VLOOKUP($B212,[14]Wind!$B$7:$T$222,H$1,FALSE)</f>
        <v>7.18</v>
      </c>
      <c r="W212" s="227">
        <f>VLOOKUP($B212,[14]Wind!$B$7:$T$222,I$1,FALSE)</f>
        <v>1588.18</v>
      </c>
      <c r="X212" s="228">
        <f>VLOOKUP($B212,[14]Wind!$B$7:$T$222,J$1,FALSE)</f>
        <v>29.72</v>
      </c>
      <c r="Y212" s="224">
        <f>VLOOKUP($B212,[14]Wind!$B$7:$T$222,K$1,FALSE)</f>
        <v>2211.83</v>
      </c>
      <c r="Z212" s="224">
        <f>VLOOKUP($B212,[14]Wind!$B$7:$T$222,L$1,FALSE)</f>
        <v>41.39</v>
      </c>
      <c r="AA212" s="227">
        <f>VLOOKUP($B212,[14]Wind!$B$7:$T$222,M$1,FALSE)</f>
        <v>2487.8200000000002</v>
      </c>
      <c r="AB212" s="228">
        <f>VLOOKUP($B212,[14]Wind!$B$7:$T$222,N$1,FALSE)</f>
        <v>46.55</v>
      </c>
      <c r="AC212" s="224">
        <f>VLOOKUP($B212,[14]Wind!$B$7:$T$222,O$1,FALSE)</f>
        <v>2741.95</v>
      </c>
      <c r="AD212" s="224">
        <f>VLOOKUP($B212,[14]Wind!$B$7:$T$222,P$1,FALSE)</f>
        <v>51.3</v>
      </c>
      <c r="AE212" s="227">
        <f>VLOOKUP($B212,[14]Wind!$B$7:$T$222,Q$1,FALSE)</f>
        <v>3110.95</v>
      </c>
      <c r="AF212" s="228">
        <f>VLOOKUP($B212,[14]Wind!$B$7:$T$222,R$1,FALSE)</f>
        <v>58.21</v>
      </c>
      <c r="AG212" s="224">
        <f>VLOOKUP($B212,[14]Wind!$B$7:$T$222,S$1,FALSE)</f>
        <v>3114.4</v>
      </c>
      <c r="AH212" s="229">
        <f>VLOOKUP($B212,[14]Wind!$B$7:$T$222,T$1,FALSE)</f>
        <v>58.27</v>
      </c>
      <c r="AI212" s="223">
        <f>VLOOKUP($B212,'[14]Storm Surge'!$B$7:$T$222,G$1,FALSE)</f>
        <v>501.52</v>
      </c>
      <c r="AJ212" s="224">
        <f>VLOOKUP($B212,'[14]Storm Surge'!$B$7:$T$222,H$1,FALSE)</f>
        <v>9.3800000000000008</v>
      </c>
      <c r="AK212" s="227">
        <f>VLOOKUP($B212,'[14]Storm Surge'!$B$7:$T$222,I$1,FALSE)</f>
        <v>765.33</v>
      </c>
      <c r="AL212" s="228">
        <f>VLOOKUP($B212,'[14]Storm Surge'!$B$7:$T$222,J$1,FALSE)</f>
        <v>14.32</v>
      </c>
      <c r="AM212" s="224">
        <f>VLOOKUP($B212,'[14]Storm Surge'!$B$7:$T$222,K$1,FALSE)</f>
        <v>956.1</v>
      </c>
      <c r="AN212" s="224">
        <f>VLOOKUP($B212,'[14]Storm Surge'!$B$7:$T$222,L$1,FALSE)</f>
        <v>17.89</v>
      </c>
      <c r="AO212" s="227">
        <f>VLOOKUP($B212,'[14]Storm Surge'!$B$7:$T$222,M$1,FALSE)</f>
        <v>1159.3800000000001</v>
      </c>
      <c r="AP212" s="228">
        <f>VLOOKUP($B212,'[14]Storm Surge'!$B$7:$T$222,N$1,FALSE)</f>
        <v>21.69</v>
      </c>
      <c r="AQ212" s="224">
        <f>VLOOKUP($B212,'[14]Storm Surge'!$B$7:$T$222,O$1,FALSE)</f>
        <v>1234.28</v>
      </c>
      <c r="AR212" s="224">
        <f>VLOOKUP($B212,'[14]Storm Surge'!$B$7:$T$222,P$1,FALSE)</f>
        <v>23.09</v>
      </c>
      <c r="AS212" s="227">
        <f>VLOOKUP($B212,'[14]Storm Surge'!$B$7:$T$222,Q$1,FALSE)</f>
        <v>1245.1099999999999</v>
      </c>
      <c r="AT212" s="228">
        <f>VLOOKUP($B212,'[14]Storm Surge'!$B$7:$T$222,R$1,FALSE)</f>
        <v>23.3</v>
      </c>
      <c r="AU212" s="224">
        <f>VLOOKUP($B212,'[14]Storm Surge'!$B$7:$T$222,S$1,FALSE)</f>
        <v>1255.94</v>
      </c>
      <c r="AV212" s="229">
        <f>VLOOKUP($B212,'[14]Storm Surge'!$B$7:$T$222,T$1,FALSE)</f>
        <v>23.5</v>
      </c>
      <c r="AW212" s="223" t="str">
        <f>VLOOKUP($B212,[14]Tsunami!$B$7:$T$222,G$1,FALSE)</f>
        <v>---</v>
      </c>
      <c r="AX212" s="224" t="str">
        <f>VLOOKUP($B212,[14]Tsunami!$B$7:$T$222,H$1,FALSE)</f>
        <v>---</v>
      </c>
      <c r="AY212" s="227" t="str">
        <f>VLOOKUP($B212,[14]Tsunami!$B$7:$T$222,I$1,FALSE)</f>
        <v>---</v>
      </c>
      <c r="AZ212" s="228" t="str">
        <f>VLOOKUP($B212,[14]Tsunami!$B$7:$T$222,J$1,FALSE)</f>
        <v>---</v>
      </c>
      <c r="BA212" s="224" t="str">
        <f>VLOOKUP($B212,[14]Tsunami!$B$7:$T$222,K$1,FALSE)</f>
        <v>---</v>
      </c>
      <c r="BB212" s="224" t="str">
        <f>VLOOKUP($B212,[14]Tsunami!$B$7:$T$222,L$1,FALSE)</f>
        <v>---</v>
      </c>
      <c r="BC212" s="227" t="str">
        <f>VLOOKUP($B212,[14]Tsunami!$B$7:$T$222,M$1,FALSE)</f>
        <v>---</v>
      </c>
      <c r="BD212" s="228" t="str">
        <f>VLOOKUP($B212,[14]Tsunami!$B$7:$T$222,N$1,FALSE)</f>
        <v>---</v>
      </c>
      <c r="BE212" s="224" t="str">
        <f>VLOOKUP($B212,[14]Tsunami!$B$7:$T$222,O$1,FALSE)</f>
        <v>---</v>
      </c>
      <c r="BF212" s="224" t="str">
        <f>VLOOKUP($B212,[14]Tsunami!$B$7:$T$222,P$1,FALSE)</f>
        <v>---</v>
      </c>
      <c r="BG212" s="227" t="str">
        <f>VLOOKUP($B212,[14]Tsunami!$B$7:$T$222,Q$1,FALSE)</f>
        <v>---</v>
      </c>
      <c r="BH212" s="228" t="str">
        <f>VLOOKUP($B212,[14]Tsunami!$B$7:$T$222,R$1,FALSE)</f>
        <v>---</v>
      </c>
      <c r="BI212" s="224" t="str">
        <f>VLOOKUP($B212,[14]Tsunami!$B$7:$T$222,S$1,FALSE)</f>
        <v>---</v>
      </c>
      <c r="BJ212" s="229" t="str">
        <f>VLOOKUP($B212,[14]Tsunami!$B$7:$T$222,T$1,FALSE)</f>
        <v>---</v>
      </c>
      <c r="BK212" s="230" t="str">
        <f>IFERROR(VLOOKUP($B212,[14]Flood!$B$7:$T$169,G$1,FALSE),"")</f>
        <v/>
      </c>
      <c r="BL212" s="231" t="str">
        <f>IFERROR(VLOOKUP($B212,[14]Flood!$B$7:$T$169,H$1,FALSE),"")</f>
        <v/>
      </c>
      <c r="BM212" s="232" t="str">
        <f>IFERROR(VLOOKUP($B212,[14]Flood!$B$7:$T$169,I$1,FALSE),"")</f>
        <v/>
      </c>
      <c r="BN212" s="233" t="str">
        <f>IFERROR(VLOOKUP($B212,[14]Flood!$B$7:$T$169,J$1,FALSE),"")</f>
        <v/>
      </c>
      <c r="BO212" s="231" t="str">
        <f>IFERROR(VLOOKUP($B212,[14]Flood!$B$7:$T$169,K$1,FALSE),"")</f>
        <v/>
      </c>
      <c r="BP212" s="231" t="str">
        <f>IFERROR(VLOOKUP($B212,[14]Flood!$B$7:$T$169,L$1,FALSE),"")</f>
        <v/>
      </c>
      <c r="BQ212" s="232" t="str">
        <f>IFERROR(VLOOKUP($B212,[14]Flood!$B$7:$T$169,M$1,FALSE),"")</f>
        <v/>
      </c>
      <c r="BR212" s="233" t="str">
        <f>IFERROR(VLOOKUP($B212,[14]Flood!$B$7:$T$169,N$1,FALSE),"")</f>
        <v/>
      </c>
      <c r="BS212" s="231" t="str">
        <f>IFERROR(VLOOKUP($B212,[14]Flood!$B$7:$T$169,O$1,FALSE),"")</f>
        <v/>
      </c>
      <c r="BT212" s="231" t="str">
        <f>IFERROR(VLOOKUP($B212,[14]Flood!$B$7:$T$169,P$1,FALSE),"")</f>
        <v/>
      </c>
      <c r="BU212" s="232" t="str">
        <f>IFERROR(VLOOKUP($B212,[14]Flood!$B$7:$T$169,Q$1,FALSE),"")</f>
        <v/>
      </c>
      <c r="BV212" s="233" t="str">
        <f>IFERROR(VLOOKUP($B212,[14]Flood!$B$7:$T$169,R$1,FALSE),"")</f>
        <v/>
      </c>
      <c r="BW212" s="231" t="str">
        <f>IFERROR(VLOOKUP($B212,[14]Flood!$B$7:$T$169,S$1,FALSE),"")</f>
        <v/>
      </c>
      <c r="BX212" s="234" t="str">
        <f>IFERROR(VLOOKUP($B212,[14]Flood!$B$7:$T$169,T$1,FALSE),"")</f>
        <v/>
      </c>
      <c r="BY212" s="119"/>
      <c r="BZ212" s="119"/>
      <c r="CA212" s="119"/>
      <c r="CB212" s="119"/>
      <c r="CC212" s="119"/>
      <c r="CD212" s="119"/>
    </row>
    <row r="213" spans="1:82" ht="14">
      <c r="A213" s="235" t="str">
        <f>'AAL mundo '!A240</f>
        <v>LAC</v>
      </c>
      <c r="B213" s="236" t="str">
        <f>'AAL mundo '!B240</f>
        <v>URY</v>
      </c>
      <c r="C213" s="236" t="str">
        <f>'AAL mundo '!C240</f>
        <v>Uruguay</v>
      </c>
      <c r="D213" s="236" t="str">
        <f>'AAL mundo '!D240</f>
        <v/>
      </c>
      <c r="E213" s="237" t="str">
        <f>'AAL mundo '!E240</f>
        <v>High income: nonOECD</v>
      </c>
      <c r="F213" s="238">
        <f>'AAL mundo '!F240</f>
        <v>116460</v>
      </c>
      <c r="G213" s="223" t="str">
        <f>VLOOKUP($B213,[14]Earthquake!$B$7:$T$222,G$1,FALSE)</f>
        <v>---</v>
      </c>
      <c r="H213" s="224" t="str">
        <f>VLOOKUP($B213,[14]Earthquake!$B$7:$T$222,H$1,FALSE)</f>
        <v>---</v>
      </c>
      <c r="I213" s="227" t="str">
        <f>VLOOKUP($B213,[14]Earthquake!$B$7:$T$222,I$1,FALSE)</f>
        <v>---</v>
      </c>
      <c r="J213" s="228" t="str">
        <f>VLOOKUP($B213,[14]Earthquake!$B$7:$T$222,J$1,FALSE)</f>
        <v>---</v>
      </c>
      <c r="K213" s="224" t="str">
        <f>VLOOKUP($B213,[14]Earthquake!$B$7:$T$222,K$1,FALSE)</f>
        <v>---</v>
      </c>
      <c r="L213" s="224" t="str">
        <f>VLOOKUP($B213,[14]Earthquake!$B$7:$T$222,L$1,FALSE)</f>
        <v>---</v>
      </c>
      <c r="M213" s="227" t="str">
        <f>VLOOKUP($B213,[14]Earthquake!$B$7:$T$222,M$1,FALSE)</f>
        <v>---</v>
      </c>
      <c r="N213" s="228" t="str">
        <f>VLOOKUP($B213,[14]Earthquake!$B$7:$T$222,N$1,FALSE)</f>
        <v>---</v>
      </c>
      <c r="O213" s="224" t="str">
        <f>VLOOKUP($B213,[14]Earthquake!$B$7:$T$222,O$1,FALSE)</f>
        <v>---</v>
      </c>
      <c r="P213" s="224" t="str">
        <f>VLOOKUP($B213,[14]Earthquake!$B$7:$T$222,P$1,FALSE)</f>
        <v>---</v>
      </c>
      <c r="Q213" s="227" t="str">
        <f>VLOOKUP($B213,[14]Earthquake!$B$7:$T$222,Q$1,FALSE)</f>
        <v>---</v>
      </c>
      <c r="R213" s="228" t="str">
        <f>VLOOKUP($B213,[14]Earthquake!$B$7:$T$222,R$1,FALSE)</f>
        <v>---</v>
      </c>
      <c r="S213" s="224" t="str">
        <f>VLOOKUP($B213,[14]Earthquake!$B$7:$T$222,S$1,FALSE)</f>
        <v>---</v>
      </c>
      <c r="T213" s="229" t="str">
        <f>VLOOKUP($B213,[14]Earthquake!$B$7:$T$222,T$1,FALSE)</f>
        <v>---</v>
      </c>
      <c r="U213" s="223" t="str">
        <f>VLOOKUP($B213,[14]Wind!$B$7:$T$222,G$1,FALSE)</f>
        <v>---</v>
      </c>
      <c r="V213" s="224" t="str">
        <f>VLOOKUP($B213,[14]Wind!$B$7:$T$222,H$1,FALSE)</f>
        <v>---</v>
      </c>
      <c r="W213" s="227" t="str">
        <f>VLOOKUP($B213,[14]Wind!$B$7:$T$222,I$1,FALSE)</f>
        <v>---</v>
      </c>
      <c r="X213" s="228" t="str">
        <f>VLOOKUP($B213,[14]Wind!$B$7:$T$222,J$1,FALSE)</f>
        <v>---</v>
      </c>
      <c r="Y213" s="224" t="str">
        <f>VLOOKUP($B213,[14]Wind!$B$7:$T$222,K$1,FALSE)</f>
        <v>---</v>
      </c>
      <c r="Z213" s="224" t="str">
        <f>VLOOKUP($B213,[14]Wind!$B$7:$T$222,L$1,FALSE)</f>
        <v>---</v>
      </c>
      <c r="AA213" s="227" t="str">
        <f>VLOOKUP($B213,[14]Wind!$B$7:$T$222,M$1,FALSE)</f>
        <v>---</v>
      </c>
      <c r="AB213" s="228" t="str">
        <f>VLOOKUP($B213,[14]Wind!$B$7:$T$222,N$1,FALSE)</f>
        <v>---</v>
      </c>
      <c r="AC213" s="224" t="str">
        <f>VLOOKUP($B213,[14]Wind!$B$7:$T$222,O$1,FALSE)</f>
        <v>---</v>
      </c>
      <c r="AD213" s="224" t="str">
        <f>VLOOKUP($B213,[14]Wind!$B$7:$T$222,P$1,FALSE)</f>
        <v>---</v>
      </c>
      <c r="AE213" s="227" t="str">
        <f>VLOOKUP($B213,[14]Wind!$B$7:$T$222,Q$1,FALSE)</f>
        <v>---</v>
      </c>
      <c r="AF213" s="228" t="str">
        <f>VLOOKUP($B213,[14]Wind!$B$7:$T$222,R$1,FALSE)</f>
        <v>---</v>
      </c>
      <c r="AG213" s="224" t="str">
        <f>VLOOKUP($B213,[14]Wind!$B$7:$T$222,S$1,FALSE)</f>
        <v>---</v>
      </c>
      <c r="AH213" s="229" t="str">
        <f>VLOOKUP($B213,[14]Wind!$B$7:$T$222,T$1,FALSE)</f>
        <v>---</v>
      </c>
      <c r="AI213" s="223" t="str">
        <f>VLOOKUP($B213,'[14]Storm Surge'!$B$7:$T$222,G$1,FALSE)</f>
        <v>---</v>
      </c>
      <c r="AJ213" s="224" t="str">
        <f>VLOOKUP($B213,'[14]Storm Surge'!$B$7:$T$222,H$1,FALSE)</f>
        <v>---</v>
      </c>
      <c r="AK213" s="227" t="str">
        <f>VLOOKUP($B213,'[14]Storm Surge'!$B$7:$T$222,I$1,FALSE)</f>
        <v>---</v>
      </c>
      <c r="AL213" s="228" t="str">
        <f>VLOOKUP($B213,'[14]Storm Surge'!$B$7:$T$222,J$1,FALSE)</f>
        <v>---</v>
      </c>
      <c r="AM213" s="224" t="str">
        <f>VLOOKUP($B213,'[14]Storm Surge'!$B$7:$T$222,K$1,FALSE)</f>
        <v>---</v>
      </c>
      <c r="AN213" s="224" t="str">
        <f>VLOOKUP($B213,'[14]Storm Surge'!$B$7:$T$222,L$1,FALSE)</f>
        <v>---</v>
      </c>
      <c r="AO213" s="227" t="str">
        <f>VLOOKUP($B213,'[14]Storm Surge'!$B$7:$T$222,M$1,FALSE)</f>
        <v>---</v>
      </c>
      <c r="AP213" s="228" t="str">
        <f>VLOOKUP($B213,'[14]Storm Surge'!$B$7:$T$222,N$1,FALSE)</f>
        <v>---</v>
      </c>
      <c r="AQ213" s="224" t="str">
        <f>VLOOKUP($B213,'[14]Storm Surge'!$B$7:$T$222,O$1,FALSE)</f>
        <v>---</v>
      </c>
      <c r="AR213" s="224" t="str">
        <f>VLOOKUP($B213,'[14]Storm Surge'!$B$7:$T$222,P$1,FALSE)</f>
        <v>---</v>
      </c>
      <c r="AS213" s="227" t="str">
        <f>VLOOKUP($B213,'[14]Storm Surge'!$B$7:$T$222,Q$1,FALSE)</f>
        <v>---</v>
      </c>
      <c r="AT213" s="228" t="str">
        <f>VLOOKUP($B213,'[14]Storm Surge'!$B$7:$T$222,R$1,FALSE)</f>
        <v>---</v>
      </c>
      <c r="AU213" s="224" t="str">
        <f>VLOOKUP($B213,'[14]Storm Surge'!$B$7:$T$222,S$1,FALSE)</f>
        <v>---</v>
      </c>
      <c r="AV213" s="229" t="str">
        <f>VLOOKUP($B213,'[14]Storm Surge'!$B$7:$T$222,T$1,FALSE)</f>
        <v>---</v>
      </c>
      <c r="AW213" s="223" t="str">
        <f>VLOOKUP($B213,[14]Tsunami!$B$7:$T$222,G$1,FALSE)</f>
        <v>---</v>
      </c>
      <c r="AX213" s="224" t="str">
        <f>VLOOKUP($B213,[14]Tsunami!$B$7:$T$222,H$1,FALSE)</f>
        <v>---</v>
      </c>
      <c r="AY213" s="227" t="str">
        <f>VLOOKUP($B213,[14]Tsunami!$B$7:$T$222,I$1,FALSE)</f>
        <v>---</v>
      </c>
      <c r="AZ213" s="228" t="str">
        <f>VLOOKUP($B213,[14]Tsunami!$B$7:$T$222,J$1,FALSE)</f>
        <v>---</v>
      </c>
      <c r="BA213" s="224" t="str">
        <f>VLOOKUP($B213,[14]Tsunami!$B$7:$T$222,K$1,FALSE)</f>
        <v>---</v>
      </c>
      <c r="BB213" s="224" t="str">
        <f>VLOOKUP($B213,[14]Tsunami!$B$7:$T$222,L$1,FALSE)</f>
        <v>---</v>
      </c>
      <c r="BC213" s="227" t="str">
        <f>VLOOKUP($B213,[14]Tsunami!$B$7:$T$222,M$1,FALSE)</f>
        <v>---</v>
      </c>
      <c r="BD213" s="228" t="str">
        <f>VLOOKUP($B213,[14]Tsunami!$B$7:$T$222,N$1,FALSE)</f>
        <v>---</v>
      </c>
      <c r="BE213" s="224" t="str">
        <f>VLOOKUP($B213,[14]Tsunami!$B$7:$T$222,O$1,FALSE)</f>
        <v>---</v>
      </c>
      <c r="BF213" s="224" t="str">
        <f>VLOOKUP($B213,[14]Tsunami!$B$7:$T$222,P$1,FALSE)</f>
        <v>---</v>
      </c>
      <c r="BG213" s="227" t="str">
        <f>VLOOKUP($B213,[14]Tsunami!$B$7:$T$222,Q$1,FALSE)</f>
        <v>---</v>
      </c>
      <c r="BH213" s="228" t="str">
        <f>VLOOKUP($B213,[14]Tsunami!$B$7:$T$222,R$1,FALSE)</f>
        <v>---</v>
      </c>
      <c r="BI213" s="224" t="str">
        <f>VLOOKUP($B213,[14]Tsunami!$B$7:$T$222,S$1,FALSE)</f>
        <v>---</v>
      </c>
      <c r="BJ213" s="229" t="str">
        <f>VLOOKUP($B213,[14]Tsunami!$B$7:$T$222,T$1,FALSE)</f>
        <v>---</v>
      </c>
      <c r="BK213" s="230">
        <f>IFERROR(VLOOKUP($B213,[14]Flood!$B$7:$T$169,G$1,FALSE),"")</f>
        <v>48.367709629629637</v>
      </c>
      <c r="BL213" s="231">
        <f>IFERROR(VLOOKUP($B213,[14]Flood!$B$7:$T$169,H$1,FALSE),"")</f>
        <v>4.1531607100832597E-2</v>
      </c>
      <c r="BM213" s="232">
        <f>IFERROR(VLOOKUP($B213,[14]Flood!$B$7:$T$169,I$1,FALSE),"")</f>
        <v>393.14547874601487</v>
      </c>
      <c r="BN213" s="233">
        <f>IFERROR(VLOOKUP($B213,[14]Flood!$B$7:$T$169,J$1,FALSE),"")</f>
        <v>0.33757983749443143</v>
      </c>
      <c r="BO213" s="231">
        <f>IFERROR(VLOOKUP($B213,[14]Flood!$B$7:$T$169,K$1,FALSE),"")</f>
        <v>642.23358717683561</v>
      </c>
      <c r="BP213" s="231">
        <f>IFERROR(VLOOKUP($B213,[14]Flood!$B$7:$T$169,L$1,FALSE),"")</f>
        <v>0.55146280884152121</v>
      </c>
      <c r="BQ213" s="232">
        <f>IFERROR(VLOOKUP($B213,[14]Flood!$B$7:$T$169,M$1,FALSE),"")</f>
        <v>1080.2707479320854</v>
      </c>
      <c r="BR213" s="233">
        <f>IFERROR(VLOOKUP($B213,[14]Flood!$B$7:$T$169,N$1,FALSE),"")</f>
        <v>0.92758951393790612</v>
      </c>
      <c r="BS213" s="231">
        <f>IFERROR(VLOOKUP($B213,[14]Flood!$B$7:$T$169,O$1,FALSE),"")</f>
        <v>1352.4148088811492</v>
      </c>
      <c r="BT213" s="231">
        <f>IFERROR(VLOOKUP($B213,[14]Flood!$B$7:$T$169,P$1,FALSE),"")</f>
        <v>1.1612697998292538</v>
      </c>
      <c r="BU213" s="232">
        <f>IFERROR(VLOOKUP($B213,[14]Flood!$B$7:$T$169,Q$1,FALSE),"")</f>
        <v>1797.8310604338244</v>
      </c>
      <c r="BV213" s="233">
        <f>IFERROR(VLOOKUP($B213,[14]Flood!$B$7:$T$169,R$1,FALSE),"")</f>
        <v>1.5437326639479858</v>
      </c>
      <c r="BW213" s="231">
        <f>IFERROR(VLOOKUP($B213,[14]Flood!$B$7:$T$169,S$1,FALSE),"")</f>
        <v>1876.6873140533346</v>
      </c>
      <c r="BX213" s="234">
        <f>IFERROR(VLOOKUP($B213,[14]Flood!$B$7:$T$169,T$1,FALSE),"")</f>
        <v>1.6114436837140089</v>
      </c>
      <c r="BY213" s="119"/>
      <c r="BZ213" s="119"/>
      <c r="CA213" s="119"/>
      <c r="CB213" s="119"/>
      <c r="CC213" s="119"/>
      <c r="CD213" s="119"/>
    </row>
    <row r="214" spans="1:82" ht="14">
      <c r="A214" s="235" t="str">
        <f>'AAL mundo '!A241</f>
        <v>Europe and Central Asia</v>
      </c>
      <c r="B214" s="236" t="str">
        <f>'AAL mundo '!B241</f>
        <v>UZB</v>
      </c>
      <c r="C214" s="236" t="str">
        <f>'AAL mundo '!C241</f>
        <v>Uzbekistan</v>
      </c>
      <c r="D214" s="236" t="str">
        <f>'AAL mundo '!D241</f>
        <v/>
      </c>
      <c r="E214" s="237" t="str">
        <f>'AAL mundo '!E241</f>
        <v>Lower middle income</v>
      </c>
      <c r="F214" s="238">
        <f>'AAL mundo '!F241</f>
        <v>151891</v>
      </c>
      <c r="G214" s="223">
        <f>VLOOKUP($B214,[14]Earthquake!$B$7:$T$222,G$1,FALSE)</f>
        <v>495.37</v>
      </c>
      <c r="H214" s="224">
        <f>VLOOKUP($B214,[14]Earthquake!$B$7:$T$222,H$1,FALSE)</f>
        <v>0.33</v>
      </c>
      <c r="I214" s="227">
        <f>VLOOKUP($B214,[14]Earthquake!$B$7:$T$222,I$1,FALSE)</f>
        <v>1141.8900000000001</v>
      </c>
      <c r="J214" s="228">
        <f>VLOOKUP($B214,[14]Earthquake!$B$7:$T$222,J$1,FALSE)</f>
        <v>0.75</v>
      </c>
      <c r="K214" s="224">
        <f>VLOOKUP($B214,[14]Earthquake!$B$7:$T$222,K$1,FALSE)</f>
        <v>2104.9</v>
      </c>
      <c r="L214" s="224">
        <f>VLOOKUP($B214,[14]Earthquake!$B$7:$T$222,L$1,FALSE)</f>
        <v>1.39</v>
      </c>
      <c r="M214" s="227">
        <f>VLOOKUP($B214,[14]Earthquake!$B$7:$T$222,M$1,FALSE)</f>
        <v>4536.34</v>
      </c>
      <c r="N214" s="228">
        <f>VLOOKUP($B214,[14]Earthquake!$B$7:$T$222,N$1,FALSE)</f>
        <v>2.99</v>
      </c>
      <c r="O214" s="224">
        <f>VLOOKUP($B214,[14]Earthquake!$B$7:$T$222,O$1,FALSE)</f>
        <v>7508.98</v>
      </c>
      <c r="P214" s="224">
        <f>VLOOKUP($B214,[14]Earthquake!$B$7:$T$222,P$1,FALSE)</f>
        <v>4.9400000000000004</v>
      </c>
      <c r="Q214" s="227">
        <f>VLOOKUP($B214,[14]Earthquake!$B$7:$T$222,Q$1,FALSE)</f>
        <v>11434.19</v>
      </c>
      <c r="R214" s="228">
        <f>VLOOKUP($B214,[14]Earthquake!$B$7:$T$222,R$1,FALSE)</f>
        <v>7.53</v>
      </c>
      <c r="S214" s="224">
        <f>VLOOKUP($B214,[14]Earthquake!$B$7:$T$222,S$1,FALSE)</f>
        <v>13775.31</v>
      </c>
      <c r="T214" s="229">
        <f>VLOOKUP($B214,[14]Earthquake!$B$7:$T$222,T$1,FALSE)</f>
        <v>9.07</v>
      </c>
      <c r="U214" s="223" t="str">
        <f>VLOOKUP($B214,[14]Wind!$B$7:$T$222,G$1,FALSE)</f>
        <v>---</v>
      </c>
      <c r="V214" s="224" t="str">
        <f>VLOOKUP($B214,[14]Wind!$B$7:$T$222,H$1,FALSE)</f>
        <v>---</v>
      </c>
      <c r="W214" s="227" t="str">
        <f>VLOOKUP($B214,[14]Wind!$B$7:$T$222,I$1,FALSE)</f>
        <v>---</v>
      </c>
      <c r="X214" s="228" t="str">
        <f>VLOOKUP($B214,[14]Wind!$B$7:$T$222,J$1,FALSE)</f>
        <v>---</v>
      </c>
      <c r="Y214" s="224" t="str">
        <f>VLOOKUP($B214,[14]Wind!$B$7:$T$222,K$1,FALSE)</f>
        <v>---</v>
      </c>
      <c r="Z214" s="224" t="str">
        <f>VLOOKUP($B214,[14]Wind!$B$7:$T$222,L$1,FALSE)</f>
        <v>---</v>
      </c>
      <c r="AA214" s="227" t="str">
        <f>VLOOKUP($B214,[14]Wind!$B$7:$T$222,M$1,FALSE)</f>
        <v>---</v>
      </c>
      <c r="AB214" s="228" t="str">
        <f>VLOOKUP($B214,[14]Wind!$B$7:$T$222,N$1,FALSE)</f>
        <v>---</v>
      </c>
      <c r="AC214" s="224" t="str">
        <f>VLOOKUP($B214,[14]Wind!$B$7:$T$222,O$1,FALSE)</f>
        <v>---</v>
      </c>
      <c r="AD214" s="224" t="str">
        <f>VLOOKUP($B214,[14]Wind!$B$7:$T$222,P$1,FALSE)</f>
        <v>---</v>
      </c>
      <c r="AE214" s="227" t="str">
        <f>VLOOKUP($B214,[14]Wind!$B$7:$T$222,Q$1,FALSE)</f>
        <v>---</v>
      </c>
      <c r="AF214" s="228" t="str">
        <f>VLOOKUP($B214,[14]Wind!$B$7:$T$222,R$1,FALSE)</f>
        <v>---</v>
      </c>
      <c r="AG214" s="224" t="str">
        <f>VLOOKUP($B214,[14]Wind!$B$7:$T$222,S$1,FALSE)</f>
        <v>---</v>
      </c>
      <c r="AH214" s="229" t="str">
        <f>VLOOKUP($B214,[14]Wind!$B$7:$T$222,T$1,FALSE)</f>
        <v>---</v>
      </c>
      <c r="AI214" s="223" t="str">
        <f>VLOOKUP($B214,'[14]Storm Surge'!$B$7:$T$222,G$1,FALSE)</f>
        <v>---</v>
      </c>
      <c r="AJ214" s="224" t="str">
        <f>VLOOKUP($B214,'[14]Storm Surge'!$B$7:$T$222,H$1,FALSE)</f>
        <v>---</v>
      </c>
      <c r="AK214" s="227" t="str">
        <f>VLOOKUP($B214,'[14]Storm Surge'!$B$7:$T$222,I$1,FALSE)</f>
        <v>---</v>
      </c>
      <c r="AL214" s="228" t="str">
        <f>VLOOKUP($B214,'[14]Storm Surge'!$B$7:$T$222,J$1,FALSE)</f>
        <v>---</v>
      </c>
      <c r="AM214" s="224" t="str">
        <f>VLOOKUP($B214,'[14]Storm Surge'!$B$7:$T$222,K$1,FALSE)</f>
        <v>---</v>
      </c>
      <c r="AN214" s="224" t="str">
        <f>VLOOKUP($B214,'[14]Storm Surge'!$B$7:$T$222,L$1,FALSE)</f>
        <v>---</v>
      </c>
      <c r="AO214" s="227" t="str">
        <f>VLOOKUP($B214,'[14]Storm Surge'!$B$7:$T$222,M$1,FALSE)</f>
        <v>---</v>
      </c>
      <c r="AP214" s="228" t="str">
        <f>VLOOKUP($B214,'[14]Storm Surge'!$B$7:$T$222,N$1,FALSE)</f>
        <v>---</v>
      </c>
      <c r="AQ214" s="224" t="str">
        <f>VLOOKUP($B214,'[14]Storm Surge'!$B$7:$T$222,O$1,FALSE)</f>
        <v>---</v>
      </c>
      <c r="AR214" s="224" t="str">
        <f>VLOOKUP($B214,'[14]Storm Surge'!$B$7:$T$222,P$1,FALSE)</f>
        <v>---</v>
      </c>
      <c r="AS214" s="227" t="str">
        <f>VLOOKUP($B214,'[14]Storm Surge'!$B$7:$T$222,Q$1,FALSE)</f>
        <v>---</v>
      </c>
      <c r="AT214" s="228" t="str">
        <f>VLOOKUP($B214,'[14]Storm Surge'!$B$7:$T$222,R$1,FALSE)</f>
        <v>---</v>
      </c>
      <c r="AU214" s="224" t="str">
        <f>VLOOKUP($B214,'[14]Storm Surge'!$B$7:$T$222,S$1,FALSE)</f>
        <v>---</v>
      </c>
      <c r="AV214" s="229" t="str">
        <f>VLOOKUP($B214,'[14]Storm Surge'!$B$7:$T$222,T$1,FALSE)</f>
        <v>---</v>
      </c>
      <c r="AW214" s="223" t="str">
        <f>VLOOKUP($B214,[14]Tsunami!$B$7:$T$222,G$1,FALSE)</f>
        <v>---</v>
      </c>
      <c r="AX214" s="224" t="str">
        <f>VLOOKUP($B214,[14]Tsunami!$B$7:$T$222,H$1,FALSE)</f>
        <v>---</v>
      </c>
      <c r="AY214" s="227" t="str">
        <f>VLOOKUP($B214,[14]Tsunami!$B$7:$T$222,I$1,FALSE)</f>
        <v>---</v>
      </c>
      <c r="AZ214" s="228" t="str">
        <f>VLOOKUP($B214,[14]Tsunami!$B$7:$T$222,J$1,FALSE)</f>
        <v>---</v>
      </c>
      <c r="BA214" s="224" t="str">
        <f>VLOOKUP($B214,[14]Tsunami!$B$7:$T$222,K$1,FALSE)</f>
        <v>---</v>
      </c>
      <c r="BB214" s="224" t="str">
        <f>VLOOKUP($B214,[14]Tsunami!$B$7:$T$222,L$1,FALSE)</f>
        <v>---</v>
      </c>
      <c r="BC214" s="227" t="str">
        <f>VLOOKUP($B214,[14]Tsunami!$B$7:$T$222,M$1,FALSE)</f>
        <v>---</v>
      </c>
      <c r="BD214" s="228" t="str">
        <f>VLOOKUP($B214,[14]Tsunami!$B$7:$T$222,N$1,FALSE)</f>
        <v>---</v>
      </c>
      <c r="BE214" s="224" t="str">
        <f>VLOOKUP($B214,[14]Tsunami!$B$7:$T$222,O$1,FALSE)</f>
        <v>---</v>
      </c>
      <c r="BF214" s="224" t="str">
        <f>VLOOKUP($B214,[14]Tsunami!$B$7:$T$222,P$1,FALSE)</f>
        <v>---</v>
      </c>
      <c r="BG214" s="227" t="str">
        <f>VLOOKUP($B214,[14]Tsunami!$B$7:$T$222,Q$1,FALSE)</f>
        <v>---</v>
      </c>
      <c r="BH214" s="228" t="str">
        <f>VLOOKUP($B214,[14]Tsunami!$B$7:$T$222,R$1,FALSE)</f>
        <v>---</v>
      </c>
      <c r="BI214" s="224" t="str">
        <f>VLOOKUP($B214,[14]Tsunami!$B$7:$T$222,S$1,FALSE)</f>
        <v>---</v>
      </c>
      <c r="BJ214" s="229" t="str">
        <f>VLOOKUP($B214,[14]Tsunami!$B$7:$T$222,T$1,FALSE)</f>
        <v>---</v>
      </c>
      <c r="BK214" s="230">
        <f>IFERROR(VLOOKUP($B214,[14]Flood!$B$7:$T$169,G$1,FALSE),"")</f>
        <v>371.14510606451614</v>
      </c>
      <c r="BL214" s="231">
        <f>IFERROR(VLOOKUP($B214,[14]Flood!$B$7:$T$169,H$1,FALSE),"")</f>
        <v>0.24434963629478781</v>
      </c>
      <c r="BM214" s="232">
        <f>IFERROR(VLOOKUP($B214,[14]Flood!$B$7:$T$169,I$1,FALSE),"")</f>
        <v>644.28587462686562</v>
      </c>
      <c r="BN214" s="233">
        <f>IFERROR(VLOOKUP($B214,[14]Flood!$B$7:$T$169,J$1,FALSE),"")</f>
        <v>0.42417646511436863</v>
      </c>
      <c r="BO214" s="231">
        <f>IFERROR(VLOOKUP($B214,[14]Flood!$B$7:$T$169,K$1,FALSE),"")</f>
        <v>839.03183044058744</v>
      </c>
      <c r="BP214" s="231">
        <f>IFERROR(VLOOKUP($B214,[14]Flood!$B$7:$T$169,L$1,FALSE),"")</f>
        <v>0.55239074760228546</v>
      </c>
      <c r="BQ214" s="232">
        <f>IFERROR(VLOOKUP($B214,[14]Flood!$B$7:$T$169,M$1,FALSE),"")</f>
        <v>1049.2791030453441</v>
      </c>
      <c r="BR214" s="233">
        <f>IFERROR(VLOOKUP($B214,[14]Flood!$B$7:$T$169,N$1,FALSE),"")</f>
        <v>0.69081058327705003</v>
      </c>
      <c r="BS214" s="231">
        <f>IFERROR(VLOOKUP($B214,[14]Flood!$B$7:$T$169,O$1,FALSE),"")</f>
        <v>1103.3259016596867</v>
      </c>
      <c r="BT214" s="231">
        <f>IFERROR(VLOOKUP($B214,[14]Flood!$B$7:$T$169,P$1,FALSE),"")</f>
        <v>0.72639320411326991</v>
      </c>
      <c r="BU214" s="232">
        <f>IFERROR(VLOOKUP($B214,[14]Flood!$B$7:$T$169,Q$1,FALSE),"")</f>
        <v>1211.4194988883719</v>
      </c>
      <c r="BV214" s="233">
        <f>IFERROR(VLOOKUP($B214,[14]Flood!$B$7:$T$169,R$1,FALSE),"")</f>
        <v>0.79755844578570934</v>
      </c>
      <c r="BW214" s="231">
        <f>IFERROR(VLOOKUP($B214,[14]Flood!$B$7:$T$169,S$1,FALSE),"")</f>
        <v>1319.5130961170571</v>
      </c>
      <c r="BX214" s="234">
        <f>IFERROR(VLOOKUP($B214,[14]Flood!$B$7:$T$169,T$1,FALSE),"")</f>
        <v>0.86872368745814899</v>
      </c>
      <c r="BY214" s="119"/>
      <c r="BZ214" s="119"/>
      <c r="CA214" s="119"/>
      <c r="CB214" s="119"/>
      <c r="CC214" s="119"/>
      <c r="CD214" s="119"/>
    </row>
    <row r="215" spans="1:82" ht="14">
      <c r="A215" s="235" t="str">
        <f>'AAL mundo '!A242</f>
        <v>East Asia and the Pacific</v>
      </c>
      <c r="B215" s="236" t="str">
        <f>'AAL mundo '!B242</f>
        <v>VUT</v>
      </c>
      <c r="C215" s="236" t="str">
        <f>'AAL mundo '!C242</f>
        <v>Vanuatu</v>
      </c>
      <c r="D215" s="236" t="str">
        <f>'AAL mundo '!D242</f>
        <v>SIDS</v>
      </c>
      <c r="E215" s="237" t="str">
        <f>'AAL mundo '!E242</f>
        <v>Lower middle income</v>
      </c>
      <c r="F215" s="238">
        <f>'AAL mundo '!F242</f>
        <v>2809.61</v>
      </c>
      <c r="G215" s="223">
        <f>VLOOKUP($B215,[14]Earthquake!$B$7:$T$222,G$1,FALSE)</f>
        <v>31.33</v>
      </c>
      <c r="H215" s="224">
        <f>VLOOKUP($B215,[14]Earthquake!$B$7:$T$222,H$1,FALSE)</f>
        <v>1.1200000000000001</v>
      </c>
      <c r="I215" s="227">
        <f>VLOOKUP($B215,[14]Earthquake!$B$7:$T$222,I$1,FALSE)</f>
        <v>63.49</v>
      </c>
      <c r="J215" s="228">
        <f>VLOOKUP($B215,[14]Earthquake!$B$7:$T$222,J$1,FALSE)</f>
        <v>2.2599999999999998</v>
      </c>
      <c r="K215" s="224">
        <f>VLOOKUP($B215,[14]Earthquake!$B$7:$T$222,K$1,FALSE)</f>
        <v>94.78</v>
      </c>
      <c r="L215" s="224">
        <f>VLOOKUP($B215,[14]Earthquake!$B$7:$T$222,L$1,FALSE)</f>
        <v>3.37</v>
      </c>
      <c r="M215" s="227">
        <f>VLOOKUP($B215,[14]Earthquake!$B$7:$T$222,M$1,FALSE)</f>
        <v>146.05000000000001</v>
      </c>
      <c r="N215" s="228">
        <f>VLOOKUP($B215,[14]Earthquake!$B$7:$T$222,N$1,FALSE)</f>
        <v>5.2</v>
      </c>
      <c r="O215" s="224">
        <f>VLOOKUP($B215,[14]Earthquake!$B$7:$T$222,O$1,FALSE)</f>
        <v>188.98</v>
      </c>
      <c r="P215" s="224">
        <f>VLOOKUP($B215,[14]Earthquake!$B$7:$T$222,P$1,FALSE)</f>
        <v>6.73</v>
      </c>
      <c r="Q215" s="227">
        <f>VLOOKUP($B215,[14]Earthquake!$B$7:$T$222,Q$1,FALSE)</f>
        <v>224.75</v>
      </c>
      <c r="R215" s="228">
        <f>VLOOKUP($B215,[14]Earthquake!$B$7:$T$222,R$1,FALSE)</f>
        <v>8</v>
      </c>
      <c r="S215" s="224">
        <f>VLOOKUP($B215,[14]Earthquake!$B$7:$T$222,S$1,FALSE)</f>
        <v>246.83</v>
      </c>
      <c r="T215" s="229">
        <f>VLOOKUP($B215,[14]Earthquake!$B$7:$T$222,T$1,FALSE)</f>
        <v>8.7899999999999991</v>
      </c>
      <c r="U215" s="223">
        <f>VLOOKUP($B215,[14]Wind!$B$7:$T$222,G$1,FALSE)</f>
        <v>253.09</v>
      </c>
      <c r="V215" s="224">
        <f>VLOOKUP($B215,[14]Wind!$B$7:$T$222,H$1,FALSE)</f>
        <v>9.01</v>
      </c>
      <c r="W215" s="227">
        <f>VLOOKUP($B215,[14]Wind!$B$7:$T$222,I$1,FALSE)</f>
        <v>445</v>
      </c>
      <c r="X215" s="228">
        <f>VLOOKUP($B215,[14]Wind!$B$7:$T$222,J$1,FALSE)</f>
        <v>15.84</v>
      </c>
      <c r="Y215" s="224">
        <f>VLOOKUP($B215,[14]Wind!$B$7:$T$222,K$1,FALSE)</f>
        <v>544.87</v>
      </c>
      <c r="Z215" s="224">
        <f>VLOOKUP($B215,[14]Wind!$B$7:$T$222,L$1,FALSE)</f>
        <v>19.39</v>
      </c>
      <c r="AA215" s="227">
        <f>VLOOKUP($B215,[14]Wind!$B$7:$T$222,M$1,FALSE)</f>
        <v>582.91</v>
      </c>
      <c r="AB215" s="228">
        <f>VLOOKUP($B215,[14]Wind!$B$7:$T$222,N$1,FALSE)</f>
        <v>20.75</v>
      </c>
      <c r="AC215" s="224">
        <f>VLOOKUP($B215,[14]Wind!$B$7:$T$222,O$1,FALSE)</f>
        <v>619.87</v>
      </c>
      <c r="AD215" s="224">
        <f>VLOOKUP($B215,[14]Wind!$B$7:$T$222,P$1,FALSE)</f>
        <v>22.06</v>
      </c>
      <c r="AE215" s="227">
        <f>VLOOKUP($B215,[14]Wind!$B$7:$T$222,Q$1,FALSE)</f>
        <v>693.8</v>
      </c>
      <c r="AF215" s="228">
        <f>VLOOKUP($B215,[14]Wind!$B$7:$T$222,R$1,FALSE)</f>
        <v>24.69</v>
      </c>
      <c r="AG215" s="224">
        <f>VLOOKUP($B215,[14]Wind!$B$7:$T$222,S$1,FALSE)</f>
        <v>741.15</v>
      </c>
      <c r="AH215" s="229">
        <f>VLOOKUP($B215,[14]Wind!$B$7:$T$222,T$1,FALSE)</f>
        <v>26.38</v>
      </c>
      <c r="AI215" s="223">
        <f>VLOOKUP($B215,'[14]Storm Surge'!$B$7:$T$222,G$1,FALSE)</f>
        <v>62.11</v>
      </c>
      <c r="AJ215" s="224">
        <f>VLOOKUP($B215,'[14]Storm Surge'!$B$7:$T$222,H$1,FALSE)</f>
        <v>2.21</v>
      </c>
      <c r="AK215" s="227">
        <f>VLOOKUP($B215,'[14]Storm Surge'!$B$7:$T$222,I$1,FALSE)</f>
        <v>80.010000000000005</v>
      </c>
      <c r="AL215" s="228">
        <f>VLOOKUP($B215,'[14]Storm Surge'!$B$7:$T$222,J$1,FALSE)</f>
        <v>2.85</v>
      </c>
      <c r="AM215" s="224">
        <f>VLOOKUP($B215,'[14]Storm Surge'!$B$7:$T$222,K$1,FALSE)</f>
        <v>94.59</v>
      </c>
      <c r="AN215" s="224">
        <f>VLOOKUP($B215,'[14]Storm Surge'!$B$7:$T$222,L$1,FALSE)</f>
        <v>3.37</v>
      </c>
      <c r="AO215" s="227">
        <f>VLOOKUP($B215,'[14]Storm Surge'!$B$7:$T$222,M$1,FALSE)</f>
        <v>103.02</v>
      </c>
      <c r="AP215" s="228">
        <f>VLOOKUP($B215,'[14]Storm Surge'!$B$7:$T$222,N$1,FALSE)</f>
        <v>3.67</v>
      </c>
      <c r="AQ215" s="224">
        <f>VLOOKUP($B215,'[14]Storm Surge'!$B$7:$T$222,O$1,FALSE)</f>
        <v>103.05</v>
      </c>
      <c r="AR215" s="224">
        <f>VLOOKUP($B215,'[14]Storm Surge'!$B$7:$T$222,P$1,FALSE)</f>
        <v>3.67</v>
      </c>
      <c r="AS215" s="227">
        <f>VLOOKUP($B215,'[14]Storm Surge'!$B$7:$T$222,Q$1,FALSE)</f>
        <v>103.13</v>
      </c>
      <c r="AT215" s="228">
        <f>VLOOKUP($B215,'[14]Storm Surge'!$B$7:$T$222,R$1,FALSE)</f>
        <v>3.67</v>
      </c>
      <c r="AU215" s="224">
        <f>VLOOKUP($B215,'[14]Storm Surge'!$B$7:$T$222,S$1,FALSE)</f>
        <v>103.2</v>
      </c>
      <c r="AV215" s="229">
        <f>VLOOKUP($B215,'[14]Storm Surge'!$B$7:$T$222,T$1,FALSE)</f>
        <v>3.67</v>
      </c>
      <c r="AW215" s="223">
        <f>VLOOKUP($B215,[14]Tsunami!$B$7:$T$222,G$1,FALSE)</f>
        <v>0</v>
      </c>
      <c r="AX215" s="224">
        <f>VLOOKUP($B215,[14]Tsunami!$B$7:$T$222,H$1,FALSE)</f>
        <v>0</v>
      </c>
      <c r="AY215" s="227">
        <f>VLOOKUP($B215,[14]Tsunami!$B$7:$T$222,I$1,FALSE)</f>
        <v>1.1599999999999999</v>
      </c>
      <c r="AZ215" s="228">
        <f>VLOOKUP($B215,[14]Tsunami!$B$7:$T$222,J$1,FALSE)</f>
        <v>0.04</v>
      </c>
      <c r="BA215" s="224">
        <f>VLOOKUP($B215,[14]Tsunami!$B$7:$T$222,K$1,FALSE)</f>
        <v>1.96</v>
      </c>
      <c r="BB215" s="224">
        <f>VLOOKUP($B215,[14]Tsunami!$B$7:$T$222,L$1,FALSE)</f>
        <v>7.0000000000000007E-2</v>
      </c>
      <c r="BC215" s="227">
        <f>VLOOKUP($B215,[14]Tsunami!$B$7:$T$222,M$1,FALSE)</f>
        <v>2.98</v>
      </c>
      <c r="BD215" s="228">
        <f>VLOOKUP($B215,[14]Tsunami!$B$7:$T$222,N$1,FALSE)</f>
        <v>0.11</v>
      </c>
      <c r="BE215" s="224">
        <f>VLOOKUP($B215,[14]Tsunami!$B$7:$T$222,O$1,FALSE)</f>
        <v>4.2699999999999996</v>
      </c>
      <c r="BF215" s="224">
        <f>VLOOKUP($B215,[14]Tsunami!$B$7:$T$222,P$1,FALSE)</f>
        <v>0.15</v>
      </c>
      <c r="BG215" s="227">
        <f>VLOOKUP($B215,[14]Tsunami!$B$7:$T$222,Q$1,FALSE)</f>
        <v>6.11</v>
      </c>
      <c r="BH215" s="228">
        <f>VLOOKUP($B215,[14]Tsunami!$B$7:$T$222,R$1,FALSE)</f>
        <v>0.22</v>
      </c>
      <c r="BI215" s="224">
        <f>VLOOKUP($B215,[14]Tsunami!$B$7:$T$222,S$1,FALSE)</f>
        <v>7.83</v>
      </c>
      <c r="BJ215" s="229">
        <f>VLOOKUP($B215,[14]Tsunami!$B$7:$T$222,T$1,FALSE)</f>
        <v>0.28000000000000003</v>
      </c>
      <c r="BK215" s="230" t="str">
        <f>IFERROR(VLOOKUP($B215,[14]Flood!$B$7:$T$169,G$1,FALSE),"")</f>
        <v/>
      </c>
      <c r="BL215" s="231" t="str">
        <f>IFERROR(VLOOKUP($B215,[14]Flood!$B$7:$T$169,H$1,FALSE),"")</f>
        <v/>
      </c>
      <c r="BM215" s="232" t="str">
        <f>IFERROR(VLOOKUP($B215,[14]Flood!$B$7:$T$169,I$1,FALSE),"")</f>
        <v/>
      </c>
      <c r="BN215" s="233" t="str">
        <f>IFERROR(VLOOKUP($B215,[14]Flood!$B$7:$T$169,J$1,FALSE),"")</f>
        <v/>
      </c>
      <c r="BO215" s="231" t="str">
        <f>IFERROR(VLOOKUP($B215,[14]Flood!$B$7:$T$169,K$1,FALSE),"")</f>
        <v/>
      </c>
      <c r="BP215" s="231" t="str">
        <f>IFERROR(VLOOKUP($B215,[14]Flood!$B$7:$T$169,L$1,FALSE),"")</f>
        <v/>
      </c>
      <c r="BQ215" s="232" t="str">
        <f>IFERROR(VLOOKUP($B215,[14]Flood!$B$7:$T$169,M$1,FALSE),"")</f>
        <v/>
      </c>
      <c r="BR215" s="233" t="str">
        <f>IFERROR(VLOOKUP($B215,[14]Flood!$B$7:$T$169,N$1,FALSE),"")</f>
        <v/>
      </c>
      <c r="BS215" s="231" t="str">
        <f>IFERROR(VLOOKUP($B215,[14]Flood!$B$7:$T$169,O$1,FALSE),"")</f>
        <v/>
      </c>
      <c r="BT215" s="231" t="str">
        <f>IFERROR(VLOOKUP($B215,[14]Flood!$B$7:$T$169,P$1,FALSE),"")</f>
        <v/>
      </c>
      <c r="BU215" s="232" t="str">
        <f>IFERROR(VLOOKUP($B215,[14]Flood!$B$7:$T$169,Q$1,FALSE),"")</f>
        <v/>
      </c>
      <c r="BV215" s="233" t="str">
        <f>IFERROR(VLOOKUP($B215,[14]Flood!$B$7:$T$169,R$1,FALSE),"")</f>
        <v/>
      </c>
      <c r="BW215" s="231" t="str">
        <f>IFERROR(VLOOKUP($B215,[14]Flood!$B$7:$T$169,S$1,FALSE),"")</f>
        <v/>
      </c>
      <c r="BX215" s="234" t="str">
        <f>IFERROR(VLOOKUP($B215,[14]Flood!$B$7:$T$169,T$1,FALSE),"")</f>
        <v/>
      </c>
      <c r="BY215" s="119"/>
      <c r="BZ215" s="119"/>
      <c r="CA215" s="119"/>
      <c r="CB215" s="119"/>
      <c r="CC215" s="119"/>
      <c r="CD215" s="119"/>
    </row>
    <row r="216" spans="1:82" ht="14">
      <c r="A216" s="235" t="str">
        <f>'AAL mundo '!A243</f>
        <v>LAC</v>
      </c>
      <c r="B216" s="236" t="str">
        <f>'AAL mundo '!B243</f>
        <v>VEN</v>
      </c>
      <c r="C216" s="236" t="str">
        <f>'AAL mundo '!C243</f>
        <v>Venezuela (Bolivarian Republic of)</v>
      </c>
      <c r="D216" s="236" t="str">
        <f>'AAL mundo '!D243</f>
        <v/>
      </c>
      <c r="E216" s="237" t="str">
        <f>'AAL mundo '!E243</f>
        <v>Upper middle income</v>
      </c>
      <c r="F216" s="238">
        <f>'AAL mundo '!F243</f>
        <v>1154530</v>
      </c>
      <c r="G216" s="223">
        <f>VLOOKUP($B216,[14]Earthquake!$B$7:$T$222,G$1,FALSE)</f>
        <v>7440</v>
      </c>
      <c r="H216" s="224">
        <f>VLOOKUP($B216,[14]Earthquake!$B$7:$T$222,H$1,FALSE)</f>
        <v>0.64</v>
      </c>
      <c r="I216" s="227">
        <f>VLOOKUP($B216,[14]Earthquake!$B$7:$T$222,I$1,FALSE)</f>
        <v>14026.22</v>
      </c>
      <c r="J216" s="228">
        <f>VLOOKUP($B216,[14]Earthquake!$B$7:$T$222,J$1,FALSE)</f>
        <v>1.21</v>
      </c>
      <c r="K216" s="224">
        <f>VLOOKUP($B216,[14]Earthquake!$B$7:$T$222,K$1,FALSE)</f>
        <v>20932.12</v>
      </c>
      <c r="L216" s="224">
        <f>VLOOKUP($B216,[14]Earthquake!$B$7:$T$222,L$1,FALSE)</f>
        <v>1.81</v>
      </c>
      <c r="M216" s="227">
        <f>VLOOKUP($B216,[14]Earthquake!$B$7:$T$222,M$1,FALSE)</f>
        <v>32851.47</v>
      </c>
      <c r="N216" s="228">
        <f>VLOOKUP($B216,[14]Earthquake!$B$7:$T$222,N$1,FALSE)</f>
        <v>2.85</v>
      </c>
      <c r="O216" s="224">
        <f>VLOOKUP($B216,[14]Earthquake!$B$7:$T$222,O$1,FALSE)</f>
        <v>44019.11</v>
      </c>
      <c r="P216" s="224">
        <f>VLOOKUP($B216,[14]Earthquake!$B$7:$T$222,P$1,FALSE)</f>
        <v>3.81</v>
      </c>
      <c r="Q216" s="227">
        <f>VLOOKUP($B216,[14]Earthquake!$B$7:$T$222,Q$1,FALSE)</f>
        <v>56829.1</v>
      </c>
      <c r="R216" s="228">
        <f>VLOOKUP($B216,[14]Earthquake!$B$7:$T$222,R$1,FALSE)</f>
        <v>4.92</v>
      </c>
      <c r="S216" s="224">
        <f>VLOOKUP($B216,[14]Earthquake!$B$7:$T$222,S$1,FALSE)</f>
        <v>65954.600000000006</v>
      </c>
      <c r="T216" s="229">
        <f>VLOOKUP($B216,[14]Earthquake!$B$7:$T$222,T$1,FALSE)</f>
        <v>5.71</v>
      </c>
      <c r="U216" s="223">
        <f>VLOOKUP($B216,[14]Wind!$B$7:$T$222,G$1,FALSE)</f>
        <v>18.04</v>
      </c>
      <c r="V216" s="224">
        <f>VLOOKUP($B216,[14]Wind!$B$7:$T$222,H$1,FALSE)</f>
        <v>0</v>
      </c>
      <c r="W216" s="227">
        <f>VLOOKUP($B216,[14]Wind!$B$7:$T$222,I$1,FALSE)</f>
        <v>117.68</v>
      </c>
      <c r="X216" s="228">
        <f>VLOOKUP($B216,[14]Wind!$B$7:$T$222,J$1,FALSE)</f>
        <v>0.01</v>
      </c>
      <c r="Y216" s="224">
        <f>VLOOKUP($B216,[14]Wind!$B$7:$T$222,K$1,FALSE)</f>
        <v>930.58</v>
      </c>
      <c r="Z216" s="224">
        <f>VLOOKUP($B216,[14]Wind!$B$7:$T$222,L$1,FALSE)</f>
        <v>0.08</v>
      </c>
      <c r="AA216" s="227">
        <f>VLOOKUP($B216,[14]Wind!$B$7:$T$222,M$1,FALSE)</f>
        <v>1448.66</v>
      </c>
      <c r="AB216" s="228">
        <f>VLOOKUP($B216,[14]Wind!$B$7:$T$222,N$1,FALSE)</f>
        <v>0.13</v>
      </c>
      <c r="AC216" s="224">
        <f>VLOOKUP($B216,[14]Wind!$B$7:$T$222,O$1,FALSE)</f>
        <v>1663.08</v>
      </c>
      <c r="AD216" s="224">
        <f>VLOOKUP($B216,[14]Wind!$B$7:$T$222,P$1,FALSE)</f>
        <v>0.14000000000000001</v>
      </c>
      <c r="AE216" s="227">
        <f>VLOOKUP($B216,[14]Wind!$B$7:$T$222,Q$1,FALSE)</f>
        <v>1953.2</v>
      </c>
      <c r="AF216" s="228">
        <f>VLOOKUP($B216,[14]Wind!$B$7:$T$222,R$1,FALSE)</f>
        <v>0.17</v>
      </c>
      <c r="AG216" s="224">
        <f>VLOOKUP($B216,[14]Wind!$B$7:$T$222,S$1,FALSE)</f>
        <v>1996.45</v>
      </c>
      <c r="AH216" s="229">
        <f>VLOOKUP($B216,[14]Wind!$B$7:$T$222,T$1,FALSE)</f>
        <v>0.17</v>
      </c>
      <c r="AI216" s="223">
        <f>VLOOKUP($B216,'[14]Storm Surge'!$B$7:$T$222,G$1,FALSE)</f>
        <v>63.79</v>
      </c>
      <c r="AJ216" s="224">
        <f>VLOOKUP($B216,'[14]Storm Surge'!$B$7:$T$222,H$1,FALSE)</f>
        <v>0.01</v>
      </c>
      <c r="AK216" s="227">
        <f>VLOOKUP($B216,'[14]Storm Surge'!$B$7:$T$222,I$1,FALSE)</f>
        <v>283.12</v>
      </c>
      <c r="AL216" s="228">
        <f>VLOOKUP($B216,'[14]Storm Surge'!$B$7:$T$222,J$1,FALSE)</f>
        <v>0.02</v>
      </c>
      <c r="AM216" s="224">
        <f>VLOOKUP($B216,'[14]Storm Surge'!$B$7:$T$222,K$1,FALSE)</f>
        <v>425.43</v>
      </c>
      <c r="AN216" s="224">
        <f>VLOOKUP($B216,'[14]Storm Surge'!$B$7:$T$222,L$1,FALSE)</f>
        <v>0.04</v>
      </c>
      <c r="AO216" s="227">
        <f>VLOOKUP($B216,'[14]Storm Surge'!$B$7:$T$222,M$1,FALSE)</f>
        <v>575.12</v>
      </c>
      <c r="AP216" s="228">
        <f>VLOOKUP($B216,'[14]Storm Surge'!$B$7:$T$222,N$1,FALSE)</f>
        <v>0.05</v>
      </c>
      <c r="AQ216" s="224">
        <f>VLOOKUP($B216,'[14]Storm Surge'!$B$7:$T$222,O$1,FALSE)</f>
        <v>671.06</v>
      </c>
      <c r="AR216" s="224">
        <f>VLOOKUP($B216,'[14]Storm Surge'!$B$7:$T$222,P$1,FALSE)</f>
        <v>0.06</v>
      </c>
      <c r="AS216" s="227">
        <f>VLOOKUP($B216,'[14]Storm Surge'!$B$7:$T$222,Q$1,FALSE)</f>
        <v>696.37</v>
      </c>
      <c r="AT216" s="228">
        <f>VLOOKUP($B216,'[14]Storm Surge'!$B$7:$T$222,R$1,FALSE)</f>
        <v>0.06</v>
      </c>
      <c r="AU216" s="224">
        <f>VLOOKUP($B216,'[14]Storm Surge'!$B$7:$T$222,S$1,FALSE)</f>
        <v>721.68</v>
      </c>
      <c r="AV216" s="229">
        <f>VLOOKUP($B216,'[14]Storm Surge'!$B$7:$T$222,T$1,FALSE)</f>
        <v>0.06</v>
      </c>
      <c r="AW216" s="223" t="str">
        <f>VLOOKUP($B216,[14]Tsunami!$B$7:$T$222,G$1,FALSE)</f>
        <v>---</v>
      </c>
      <c r="AX216" s="224" t="str">
        <f>VLOOKUP($B216,[14]Tsunami!$B$7:$T$222,H$1,FALSE)</f>
        <v>---</v>
      </c>
      <c r="AY216" s="227" t="str">
        <f>VLOOKUP($B216,[14]Tsunami!$B$7:$T$222,I$1,FALSE)</f>
        <v>---</v>
      </c>
      <c r="AZ216" s="228" t="str">
        <f>VLOOKUP($B216,[14]Tsunami!$B$7:$T$222,J$1,FALSE)</f>
        <v>---</v>
      </c>
      <c r="BA216" s="224" t="str">
        <f>VLOOKUP($B216,[14]Tsunami!$B$7:$T$222,K$1,FALSE)</f>
        <v>---</v>
      </c>
      <c r="BB216" s="224" t="str">
        <f>VLOOKUP($B216,[14]Tsunami!$B$7:$T$222,L$1,FALSE)</f>
        <v>---</v>
      </c>
      <c r="BC216" s="227" t="str">
        <f>VLOOKUP($B216,[14]Tsunami!$B$7:$T$222,M$1,FALSE)</f>
        <v>---</v>
      </c>
      <c r="BD216" s="228" t="str">
        <f>VLOOKUP($B216,[14]Tsunami!$B$7:$T$222,N$1,FALSE)</f>
        <v>---</v>
      </c>
      <c r="BE216" s="224" t="str">
        <f>VLOOKUP($B216,[14]Tsunami!$B$7:$T$222,O$1,FALSE)</f>
        <v>---</v>
      </c>
      <c r="BF216" s="224" t="str">
        <f>VLOOKUP($B216,[14]Tsunami!$B$7:$T$222,P$1,FALSE)</f>
        <v>---</v>
      </c>
      <c r="BG216" s="227" t="str">
        <f>VLOOKUP($B216,[14]Tsunami!$B$7:$T$222,Q$1,FALSE)</f>
        <v>---</v>
      </c>
      <c r="BH216" s="228" t="str">
        <f>VLOOKUP($B216,[14]Tsunami!$B$7:$T$222,R$1,FALSE)</f>
        <v>---</v>
      </c>
      <c r="BI216" s="224" t="str">
        <f>VLOOKUP($B216,[14]Tsunami!$B$7:$T$222,S$1,FALSE)</f>
        <v>---</v>
      </c>
      <c r="BJ216" s="229" t="str">
        <f>VLOOKUP($B216,[14]Tsunami!$B$7:$T$222,T$1,FALSE)</f>
        <v>---</v>
      </c>
      <c r="BK216" s="230">
        <f>IFERROR(VLOOKUP($B216,[14]Flood!$B$7:$T$169,G$1,FALSE),"")</f>
        <v>634.25827278334611</v>
      </c>
      <c r="BL216" s="231">
        <f>IFERROR(VLOOKUP($B216,[14]Flood!$B$7:$T$169,H$1,FALSE),"")</f>
        <v>5.4936491280724288E-2</v>
      </c>
      <c r="BM216" s="232">
        <f>IFERROR(VLOOKUP($B216,[14]Flood!$B$7:$T$169,I$1,FALSE),"")</f>
        <v>1836.3254407294833</v>
      </c>
      <c r="BN216" s="233">
        <f>IFERROR(VLOOKUP($B216,[14]Flood!$B$7:$T$169,J$1,FALSE),"")</f>
        <v>0.15905393889543651</v>
      </c>
      <c r="BO216" s="231">
        <f>IFERROR(VLOOKUP($B216,[14]Flood!$B$7:$T$169,K$1,FALSE),"")</f>
        <v>3454.9141801208129</v>
      </c>
      <c r="BP216" s="231">
        <f>IFERROR(VLOOKUP($B216,[14]Flood!$B$7:$T$169,L$1,FALSE),"")</f>
        <v>0.29924854097518583</v>
      </c>
      <c r="BQ216" s="232">
        <f>IFERROR(VLOOKUP($B216,[14]Flood!$B$7:$T$169,M$1,FALSE),"")</f>
        <v>4835.768515843949</v>
      </c>
      <c r="BR216" s="233">
        <f>IFERROR(VLOOKUP($B216,[14]Flood!$B$7:$T$169,N$1,FALSE),"")</f>
        <v>0.41885169859977206</v>
      </c>
      <c r="BS216" s="231">
        <f>IFERROR(VLOOKUP($B216,[14]Flood!$B$7:$T$169,O$1,FALSE),"")</f>
        <v>6224.9611068124477</v>
      </c>
      <c r="BT216" s="231">
        <f>IFERROR(VLOOKUP($B216,[14]Flood!$B$7:$T$169,P$1,FALSE),"")</f>
        <v>0.53917707697612427</v>
      </c>
      <c r="BU216" s="232">
        <f>IFERROR(VLOOKUP($B216,[14]Flood!$B$7:$T$169,Q$1,FALSE),"")</f>
        <v>8109.0144350064347</v>
      </c>
      <c r="BV216" s="233">
        <f>IFERROR(VLOOKUP($B216,[14]Flood!$B$7:$T$169,R$1,FALSE),"")</f>
        <v>0.7023649827207985</v>
      </c>
      <c r="BW216" s="231">
        <f>IFERROR(VLOOKUP($B216,[14]Flood!$B$7:$T$169,S$1,FALSE),"")</f>
        <v>9248.1848871728871</v>
      </c>
      <c r="BX216" s="234">
        <f>IFERROR(VLOOKUP($B216,[14]Flood!$B$7:$T$169,T$1,FALSE),"")</f>
        <v>0.80103461037590085</v>
      </c>
      <c r="BY216" s="119"/>
      <c r="BZ216" s="119"/>
      <c r="CA216" s="119"/>
      <c r="CB216" s="119"/>
      <c r="CC216" s="119"/>
      <c r="CD216" s="119"/>
    </row>
    <row r="217" spans="1:82" ht="14">
      <c r="A217" s="235" t="str">
        <f>'AAL mundo '!A244</f>
        <v>East Asia and the Pacific</v>
      </c>
      <c r="B217" s="236" t="str">
        <f>'AAL mundo '!B244</f>
        <v>VNM</v>
      </c>
      <c r="C217" s="236" t="str">
        <f>'AAL mundo '!C244</f>
        <v>Viet Nam</v>
      </c>
      <c r="D217" s="236" t="str">
        <f>'AAL mundo '!D244</f>
        <v/>
      </c>
      <c r="E217" s="237" t="str">
        <f>'AAL mundo '!E244</f>
        <v>Lower middle income</v>
      </c>
      <c r="F217" s="238">
        <f>'AAL mundo '!F244</f>
        <v>487574</v>
      </c>
      <c r="G217" s="223" t="str">
        <f>VLOOKUP($B217,[14]Earthquake!$B$7:$T$222,G$1,FALSE)</f>
        <v>---</v>
      </c>
      <c r="H217" s="224" t="str">
        <f>VLOOKUP($B217,[14]Earthquake!$B$7:$T$222,H$1,FALSE)</f>
        <v>---</v>
      </c>
      <c r="I217" s="227" t="str">
        <f>VLOOKUP($B217,[14]Earthquake!$B$7:$T$222,I$1,FALSE)</f>
        <v>---</v>
      </c>
      <c r="J217" s="228" t="str">
        <f>VLOOKUP($B217,[14]Earthquake!$B$7:$T$222,J$1,FALSE)</f>
        <v>---</v>
      </c>
      <c r="K217" s="224" t="str">
        <f>VLOOKUP($B217,[14]Earthquake!$B$7:$T$222,K$1,FALSE)</f>
        <v>---</v>
      </c>
      <c r="L217" s="224" t="str">
        <f>VLOOKUP($B217,[14]Earthquake!$B$7:$T$222,L$1,FALSE)</f>
        <v>---</v>
      </c>
      <c r="M217" s="227" t="str">
        <f>VLOOKUP($B217,[14]Earthquake!$B$7:$T$222,M$1,FALSE)</f>
        <v>---</v>
      </c>
      <c r="N217" s="228" t="str">
        <f>VLOOKUP($B217,[14]Earthquake!$B$7:$T$222,N$1,FALSE)</f>
        <v>---</v>
      </c>
      <c r="O217" s="224" t="str">
        <f>VLOOKUP($B217,[14]Earthquake!$B$7:$T$222,O$1,FALSE)</f>
        <v>---</v>
      </c>
      <c r="P217" s="224" t="str">
        <f>VLOOKUP($B217,[14]Earthquake!$B$7:$T$222,P$1,FALSE)</f>
        <v>---</v>
      </c>
      <c r="Q217" s="227" t="str">
        <f>VLOOKUP($B217,[14]Earthquake!$B$7:$T$222,Q$1,FALSE)</f>
        <v>---</v>
      </c>
      <c r="R217" s="228" t="str">
        <f>VLOOKUP($B217,[14]Earthquake!$B$7:$T$222,R$1,FALSE)</f>
        <v>---</v>
      </c>
      <c r="S217" s="224" t="str">
        <f>VLOOKUP($B217,[14]Earthquake!$B$7:$T$222,S$1,FALSE)</f>
        <v>---</v>
      </c>
      <c r="T217" s="229" t="str">
        <f>VLOOKUP($B217,[14]Earthquake!$B$7:$T$222,T$1,FALSE)</f>
        <v>---</v>
      </c>
      <c r="U217" s="223">
        <f>VLOOKUP($B217,[14]Wind!$B$7:$T$222,G$1,FALSE)</f>
        <v>140.63999999999999</v>
      </c>
      <c r="V217" s="224">
        <f>VLOOKUP($B217,[14]Wind!$B$7:$T$222,H$1,FALSE)</f>
        <v>0.03</v>
      </c>
      <c r="W217" s="227">
        <f>VLOOKUP($B217,[14]Wind!$B$7:$T$222,I$1,FALSE)</f>
        <v>289.10000000000002</v>
      </c>
      <c r="X217" s="228">
        <f>VLOOKUP($B217,[14]Wind!$B$7:$T$222,J$1,FALSE)</f>
        <v>0.06</v>
      </c>
      <c r="Y217" s="224">
        <f>VLOOKUP($B217,[14]Wind!$B$7:$T$222,K$1,FALSE)</f>
        <v>621.19000000000005</v>
      </c>
      <c r="Z217" s="224">
        <f>VLOOKUP($B217,[14]Wind!$B$7:$T$222,L$1,FALSE)</f>
        <v>0.13</v>
      </c>
      <c r="AA217" s="227">
        <f>VLOOKUP($B217,[14]Wind!$B$7:$T$222,M$1,FALSE)</f>
        <v>876.13</v>
      </c>
      <c r="AB217" s="228">
        <f>VLOOKUP($B217,[14]Wind!$B$7:$T$222,N$1,FALSE)</f>
        <v>0.18</v>
      </c>
      <c r="AC217" s="224">
        <f>VLOOKUP($B217,[14]Wind!$B$7:$T$222,O$1,FALSE)</f>
        <v>1072.2</v>
      </c>
      <c r="AD217" s="224">
        <f>VLOOKUP($B217,[14]Wind!$B$7:$T$222,P$1,FALSE)</f>
        <v>0.22</v>
      </c>
      <c r="AE217" s="227">
        <f>VLOOKUP($B217,[14]Wind!$B$7:$T$222,Q$1,FALSE)</f>
        <v>1147.8699999999999</v>
      </c>
      <c r="AF217" s="228">
        <f>VLOOKUP($B217,[14]Wind!$B$7:$T$222,R$1,FALSE)</f>
        <v>0.24</v>
      </c>
      <c r="AG217" s="224">
        <f>VLOOKUP($B217,[14]Wind!$B$7:$T$222,S$1,FALSE)</f>
        <v>1223.53</v>
      </c>
      <c r="AH217" s="229">
        <f>VLOOKUP($B217,[14]Wind!$B$7:$T$222,T$1,FALSE)</f>
        <v>0.25</v>
      </c>
      <c r="AI217" s="223">
        <f>VLOOKUP($B217,'[14]Storm Surge'!$B$7:$T$222,G$1,FALSE)</f>
        <v>110.56</v>
      </c>
      <c r="AJ217" s="224">
        <f>VLOOKUP($B217,'[14]Storm Surge'!$B$7:$T$222,H$1,FALSE)</f>
        <v>0.02</v>
      </c>
      <c r="AK217" s="227">
        <f>VLOOKUP($B217,'[14]Storm Surge'!$B$7:$T$222,I$1,FALSE)</f>
        <v>175.26</v>
      </c>
      <c r="AL217" s="228">
        <f>VLOOKUP($B217,'[14]Storm Surge'!$B$7:$T$222,J$1,FALSE)</f>
        <v>0.04</v>
      </c>
      <c r="AM217" s="224">
        <f>VLOOKUP($B217,'[14]Storm Surge'!$B$7:$T$222,K$1,FALSE)</f>
        <v>212.61</v>
      </c>
      <c r="AN217" s="224">
        <f>VLOOKUP($B217,'[14]Storm Surge'!$B$7:$T$222,L$1,FALSE)</f>
        <v>0.04</v>
      </c>
      <c r="AO217" s="227">
        <f>VLOOKUP($B217,'[14]Storm Surge'!$B$7:$T$222,M$1,FALSE)</f>
        <v>241.42</v>
      </c>
      <c r="AP217" s="228">
        <f>VLOOKUP($B217,'[14]Storm Surge'!$B$7:$T$222,N$1,FALSE)</f>
        <v>0.05</v>
      </c>
      <c r="AQ217" s="224">
        <f>VLOOKUP($B217,'[14]Storm Surge'!$B$7:$T$222,O$1,FALSE)</f>
        <v>265.67</v>
      </c>
      <c r="AR217" s="224">
        <f>VLOOKUP($B217,'[14]Storm Surge'!$B$7:$T$222,P$1,FALSE)</f>
        <v>0.05</v>
      </c>
      <c r="AS217" s="227">
        <f>VLOOKUP($B217,'[14]Storm Surge'!$B$7:$T$222,Q$1,FALSE)</f>
        <v>303.35000000000002</v>
      </c>
      <c r="AT217" s="228">
        <f>VLOOKUP($B217,'[14]Storm Surge'!$B$7:$T$222,R$1,FALSE)</f>
        <v>0.06</v>
      </c>
      <c r="AU217" s="224">
        <f>VLOOKUP($B217,'[14]Storm Surge'!$B$7:$T$222,S$1,FALSE)</f>
        <v>304.85000000000002</v>
      </c>
      <c r="AV217" s="229">
        <f>VLOOKUP($B217,'[14]Storm Surge'!$B$7:$T$222,T$1,FALSE)</f>
        <v>0.06</v>
      </c>
      <c r="AW217" s="223" t="str">
        <f>VLOOKUP($B217,[14]Tsunami!$B$7:$T$222,G$1,FALSE)</f>
        <v>---</v>
      </c>
      <c r="AX217" s="224" t="str">
        <f>VLOOKUP($B217,[14]Tsunami!$B$7:$T$222,H$1,FALSE)</f>
        <v>---</v>
      </c>
      <c r="AY217" s="227" t="str">
        <f>VLOOKUP($B217,[14]Tsunami!$B$7:$T$222,I$1,FALSE)</f>
        <v>---</v>
      </c>
      <c r="AZ217" s="228" t="str">
        <f>VLOOKUP($B217,[14]Tsunami!$B$7:$T$222,J$1,FALSE)</f>
        <v>---</v>
      </c>
      <c r="BA217" s="224" t="str">
        <f>VLOOKUP($B217,[14]Tsunami!$B$7:$T$222,K$1,FALSE)</f>
        <v>---</v>
      </c>
      <c r="BB217" s="224" t="str">
        <f>VLOOKUP($B217,[14]Tsunami!$B$7:$T$222,L$1,FALSE)</f>
        <v>---</v>
      </c>
      <c r="BC217" s="227" t="str">
        <f>VLOOKUP($B217,[14]Tsunami!$B$7:$T$222,M$1,FALSE)</f>
        <v>---</v>
      </c>
      <c r="BD217" s="228" t="str">
        <f>VLOOKUP($B217,[14]Tsunami!$B$7:$T$222,N$1,FALSE)</f>
        <v>---</v>
      </c>
      <c r="BE217" s="224" t="str">
        <f>VLOOKUP($B217,[14]Tsunami!$B$7:$T$222,O$1,FALSE)</f>
        <v>---</v>
      </c>
      <c r="BF217" s="224" t="str">
        <f>VLOOKUP($B217,[14]Tsunami!$B$7:$T$222,P$1,FALSE)</f>
        <v>---</v>
      </c>
      <c r="BG217" s="227" t="str">
        <f>VLOOKUP($B217,[14]Tsunami!$B$7:$T$222,Q$1,FALSE)</f>
        <v>---</v>
      </c>
      <c r="BH217" s="228" t="str">
        <f>VLOOKUP($B217,[14]Tsunami!$B$7:$T$222,R$1,FALSE)</f>
        <v>---</v>
      </c>
      <c r="BI217" s="224" t="str">
        <f>VLOOKUP($B217,[14]Tsunami!$B$7:$T$222,S$1,FALSE)</f>
        <v>---</v>
      </c>
      <c r="BJ217" s="229" t="str">
        <f>VLOOKUP($B217,[14]Tsunami!$B$7:$T$222,T$1,FALSE)</f>
        <v>---</v>
      </c>
      <c r="BK217" s="230">
        <f>IFERROR(VLOOKUP($B217,[14]Flood!$B$7:$T$169,G$1,FALSE),"")</f>
        <v>13944.138090909091</v>
      </c>
      <c r="BL217" s="231">
        <f>IFERROR(VLOOKUP($B217,[14]Flood!$B$7:$T$169,H$1,FALSE),"")</f>
        <v>2.8599019002057311</v>
      </c>
      <c r="BM217" s="232">
        <f>IFERROR(VLOOKUP($B217,[14]Flood!$B$7:$T$169,I$1,FALSE),"")</f>
        <v>20124.163690987127</v>
      </c>
      <c r="BN217" s="233">
        <f>IFERROR(VLOOKUP($B217,[14]Flood!$B$7:$T$169,J$1,FALSE),"")</f>
        <v>4.127407058413108</v>
      </c>
      <c r="BO217" s="231">
        <f>IFERROR(VLOOKUP($B217,[14]Flood!$B$7:$T$169,K$1,FALSE),"")</f>
        <v>23398.901861052633</v>
      </c>
      <c r="BP217" s="231">
        <f>IFERROR(VLOOKUP($B217,[14]Flood!$B$7:$T$169,L$1,FALSE),"")</f>
        <v>4.7990462701154355</v>
      </c>
      <c r="BQ217" s="232">
        <f>IFERROR(VLOOKUP($B217,[14]Flood!$B$7:$T$169,M$1,FALSE),"")</f>
        <v>26911.176757894737</v>
      </c>
      <c r="BR217" s="233">
        <f>IFERROR(VLOOKUP($B217,[14]Flood!$B$7:$T$169,N$1,FALSE),"")</f>
        <v>5.5194035690776655</v>
      </c>
      <c r="BS217" s="231">
        <f>IFERROR(VLOOKUP($B217,[14]Flood!$B$7:$T$169,O$1,FALSE),"")</f>
        <v>30507.321778123733</v>
      </c>
      <c r="BT217" s="231">
        <f>IFERROR(VLOOKUP($B217,[14]Flood!$B$7:$T$169,P$1,FALSE),"")</f>
        <v>6.2569623848120965</v>
      </c>
      <c r="BU217" s="232">
        <f>IFERROR(VLOOKUP($B217,[14]Flood!$B$7:$T$169,Q$1,FALSE),"")</f>
        <v>32956.804108569107</v>
      </c>
      <c r="BV217" s="233">
        <f>IFERROR(VLOOKUP($B217,[14]Flood!$B$7:$T$169,R$1,FALSE),"")</f>
        <v>6.7593440397907001</v>
      </c>
      <c r="BW217" s="231">
        <f>IFERROR(VLOOKUP($B217,[14]Flood!$B$7:$T$169,S$1,FALSE),"")</f>
        <v>35406.286439014482</v>
      </c>
      <c r="BX217" s="234">
        <f>IFERROR(VLOOKUP($B217,[14]Flood!$B$7:$T$169,T$1,FALSE),"")</f>
        <v>7.2617256947693027</v>
      </c>
      <c r="BY217" s="119"/>
      <c r="BZ217" s="119"/>
      <c r="CA217" s="119"/>
      <c r="CB217" s="119"/>
      <c r="CC217" s="119"/>
      <c r="CD217" s="119"/>
    </row>
    <row r="218" spans="1:82" ht="14">
      <c r="A218" s="235" t="str">
        <f>'AAL mundo '!A245</f>
        <v>Middle East and North Africa</v>
      </c>
      <c r="B218" s="236" t="str">
        <f>'AAL mundo '!B245</f>
        <v>ESH</v>
      </c>
      <c r="C218" s="236" t="str">
        <f>'AAL mundo '!C245</f>
        <v>Western Sahara</v>
      </c>
      <c r="D218" s="236" t="str">
        <f>'AAL mundo '!D245</f>
        <v/>
      </c>
      <c r="E218" s="237" t="str">
        <f>'AAL mundo '!E245</f>
        <v>N.D</v>
      </c>
      <c r="F218" s="238">
        <f>'AAL mundo '!F245</f>
        <v>3690.88</v>
      </c>
      <c r="G218" s="223">
        <f>VLOOKUP($B218,[14]Earthquake!$B$7:$T$222,G$1,FALSE)</f>
        <v>0.64</v>
      </c>
      <c r="H218" s="224">
        <f>VLOOKUP($B218,[14]Earthquake!$B$7:$T$222,H$1,FALSE)</f>
        <v>0.02</v>
      </c>
      <c r="I218" s="227">
        <f>VLOOKUP($B218,[14]Earthquake!$B$7:$T$222,I$1,FALSE)</f>
        <v>1.48</v>
      </c>
      <c r="J218" s="228">
        <f>VLOOKUP($B218,[14]Earthquake!$B$7:$T$222,J$1,FALSE)</f>
        <v>0.04</v>
      </c>
      <c r="K218" s="224">
        <f>VLOOKUP($B218,[14]Earthquake!$B$7:$T$222,K$1,FALSE)</f>
        <v>2.48</v>
      </c>
      <c r="L218" s="224">
        <f>VLOOKUP($B218,[14]Earthquake!$B$7:$T$222,L$1,FALSE)</f>
        <v>7.0000000000000007E-2</v>
      </c>
      <c r="M218" s="227">
        <f>VLOOKUP($B218,[14]Earthquake!$B$7:$T$222,M$1,FALSE)</f>
        <v>4.71</v>
      </c>
      <c r="N218" s="228">
        <f>VLOOKUP($B218,[14]Earthquake!$B$7:$T$222,N$1,FALSE)</f>
        <v>0.13</v>
      </c>
      <c r="O218" s="224">
        <f>VLOOKUP($B218,[14]Earthquake!$B$7:$T$222,O$1,FALSE)</f>
        <v>7.77</v>
      </c>
      <c r="P218" s="224">
        <f>VLOOKUP($B218,[14]Earthquake!$B$7:$T$222,P$1,FALSE)</f>
        <v>0.21</v>
      </c>
      <c r="Q218" s="227">
        <f>VLOOKUP($B218,[14]Earthquake!$B$7:$T$222,Q$1,FALSE)</f>
        <v>13.11</v>
      </c>
      <c r="R218" s="228">
        <f>VLOOKUP($B218,[14]Earthquake!$B$7:$T$222,R$1,FALSE)</f>
        <v>0.36</v>
      </c>
      <c r="S218" s="224">
        <f>VLOOKUP($B218,[14]Earthquake!$B$7:$T$222,S$1,FALSE)</f>
        <v>17.690000000000001</v>
      </c>
      <c r="T218" s="229">
        <f>VLOOKUP($B218,[14]Earthquake!$B$7:$T$222,T$1,FALSE)</f>
        <v>0.48</v>
      </c>
      <c r="U218" s="223" t="str">
        <f>VLOOKUP($B218,[14]Wind!$B$7:$T$222,G$1,FALSE)</f>
        <v>---</v>
      </c>
      <c r="V218" s="224" t="str">
        <f>VLOOKUP($B218,[14]Wind!$B$7:$T$222,H$1,FALSE)</f>
        <v>---</v>
      </c>
      <c r="W218" s="227" t="str">
        <f>VLOOKUP($B218,[14]Wind!$B$7:$T$222,I$1,FALSE)</f>
        <v>---</v>
      </c>
      <c r="X218" s="228" t="str">
        <f>VLOOKUP($B218,[14]Wind!$B$7:$T$222,J$1,FALSE)</f>
        <v>---</v>
      </c>
      <c r="Y218" s="224" t="str">
        <f>VLOOKUP($B218,[14]Wind!$B$7:$T$222,K$1,FALSE)</f>
        <v>---</v>
      </c>
      <c r="Z218" s="224" t="str">
        <f>VLOOKUP($B218,[14]Wind!$B$7:$T$222,L$1,FALSE)</f>
        <v>---</v>
      </c>
      <c r="AA218" s="227" t="str">
        <f>VLOOKUP($B218,[14]Wind!$B$7:$T$222,M$1,FALSE)</f>
        <v>---</v>
      </c>
      <c r="AB218" s="228" t="str">
        <f>VLOOKUP($B218,[14]Wind!$B$7:$T$222,N$1,FALSE)</f>
        <v>---</v>
      </c>
      <c r="AC218" s="224" t="str">
        <f>VLOOKUP($B218,[14]Wind!$B$7:$T$222,O$1,FALSE)</f>
        <v>---</v>
      </c>
      <c r="AD218" s="224" t="str">
        <f>VLOOKUP($B218,[14]Wind!$B$7:$T$222,P$1,FALSE)</f>
        <v>---</v>
      </c>
      <c r="AE218" s="227" t="str">
        <f>VLOOKUP($B218,[14]Wind!$B$7:$T$222,Q$1,FALSE)</f>
        <v>---</v>
      </c>
      <c r="AF218" s="228" t="str">
        <f>VLOOKUP($B218,[14]Wind!$B$7:$T$222,R$1,FALSE)</f>
        <v>---</v>
      </c>
      <c r="AG218" s="224" t="str">
        <f>VLOOKUP($B218,[14]Wind!$B$7:$T$222,S$1,FALSE)</f>
        <v>---</v>
      </c>
      <c r="AH218" s="229" t="str">
        <f>VLOOKUP($B218,[14]Wind!$B$7:$T$222,T$1,FALSE)</f>
        <v>---</v>
      </c>
      <c r="AI218" s="223" t="str">
        <f>VLOOKUP($B218,'[14]Storm Surge'!$B$7:$T$222,G$1,FALSE)</f>
        <v>---</v>
      </c>
      <c r="AJ218" s="224" t="str">
        <f>VLOOKUP($B218,'[14]Storm Surge'!$B$7:$T$222,H$1,FALSE)</f>
        <v>---</v>
      </c>
      <c r="AK218" s="227" t="str">
        <f>VLOOKUP($B218,'[14]Storm Surge'!$B$7:$T$222,I$1,FALSE)</f>
        <v>---</v>
      </c>
      <c r="AL218" s="228" t="str">
        <f>VLOOKUP($B218,'[14]Storm Surge'!$B$7:$T$222,J$1,FALSE)</f>
        <v>---</v>
      </c>
      <c r="AM218" s="224" t="str">
        <f>VLOOKUP($B218,'[14]Storm Surge'!$B$7:$T$222,K$1,FALSE)</f>
        <v>---</v>
      </c>
      <c r="AN218" s="224" t="str">
        <f>VLOOKUP($B218,'[14]Storm Surge'!$B$7:$T$222,L$1,FALSE)</f>
        <v>---</v>
      </c>
      <c r="AO218" s="227" t="str">
        <f>VLOOKUP($B218,'[14]Storm Surge'!$B$7:$T$222,M$1,FALSE)</f>
        <v>---</v>
      </c>
      <c r="AP218" s="228" t="str">
        <f>VLOOKUP($B218,'[14]Storm Surge'!$B$7:$T$222,N$1,FALSE)</f>
        <v>---</v>
      </c>
      <c r="AQ218" s="224" t="str">
        <f>VLOOKUP($B218,'[14]Storm Surge'!$B$7:$T$222,O$1,FALSE)</f>
        <v>---</v>
      </c>
      <c r="AR218" s="224" t="str">
        <f>VLOOKUP($B218,'[14]Storm Surge'!$B$7:$T$222,P$1,FALSE)</f>
        <v>---</v>
      </c>
      <c r="AS218" s="227" t="str">
        <f>VLOOKUP($B218,'[14]Storm Surge'!$B$7:$T$222,Q$1,FALSE)</f>
        <v>---</v>
      </c>
      <c r="AT218" s="228" t="str">
        <f>VLOOKUP($B218,'[14]Storm Surge'!$B$7:$T$222,R$1,FALSE)</f>
        <v>---</v>
      </c>
      <c r="AU218" s="224" t="str">
        <f>VLOOKUP($B218,'[14]Storm Surge'!$B$7:$T$222,S$1,FALSE)</f>
        <v>---</v>
      </c>
      <c r="AV218" s="229" t="str">
        <f>VLOOKUP($B218,'[14]Storm Surge'!$B$7:$T$222,T$1,FALSE)</f>
        <v>---</v>
      </c>
      <c r="AW218" s="223" t="str">
        <f>VLOOKUP($B218,[14]Tsunami!$B$7:$T$222,G$1,FALSE)</f>
        <v>---</v>
      </c>
      <c r="AX218" s="224" t="str">
        <f>VLOOKUP($B218,[14]Tsunami!$B$7:$T$222,H$1,FALSE)</f>
        <v>---</v>
      </c>
      <c r="AY218" s="227" t="str">
        <f>VLOOKUP($B218,[14]Tsunami!$B$7:$T$222,I$1,FALSE)</f>
        <v>---</v>
      </c>
      <c r="AZ218" s="228" t="str">
        <f>VLOOKUP($B218,[14]Tsunami!$B$7:$T$222,J$1,FALSE)</f>
        <v>---</v>
      </c>
      <c r="BA218" s="224" t="str">
        <f>VLOOKUP($B218,[14]Tsunami!$B$7:$T$222,K$1,FALSE)</f>
        <v>---</v>
      </c>
      <c r="BB218" s="224" t="str">
        <f>VLOOKUP($B218,[14]Tsunami!$B$7:$T$222,L$1,FALSE)</f>
        <v>---</v>
      </c>
      <c r="BC218" s="227" t="str">
        <f>VLOOKUP($B218,[14]Tsunami!$B$7:$T$222,M$1,FALSE)</f>
        <v>---</v>
      </c>
      <c r="BD218" s="228" t="str">
        <f>VLOOKUP($B218,[14]Tsunami!$B$7:$T$222,N$1,FALSE)</f>
        <v>---</v>
      </c>
      <c r="BE218" s="224" t="str">
        <f>VLOOKUP($B218,[14]Tsunami!$B$7:$T$222,O$1,FALSE)</f>
        <v>---</v>
      </c>
      <c r="BF218" s="224" t="str">
        <f>VLOOKUP($B218,[14]Tsunami!$B$7:$T$222,P$1,FALSE)</f>
        <v>---</v>
      </c>
      <c r="BG218" s="227" t="str">
        <f>VLOOKUP($B218,[14]Tsunami!$B$7:$T$222,Q$1,FALSE)</f>
        <v>---</v>
      </c>
      <c r="BH218" s="228" t="str">
        <f>VLOOKUP($B218,[14]Tsunami!$B$7:$T$222,R$1,FALSE)</f>
        <v>---</v>
      </c>
      <c r="BI218" s="224" t="str">
        <f>VLOOKUP($B218,[14]Tsunami!$B$7:$T$222,S$1,FALSE)</f>
        <v>---</v>
      </c>
      <c r="BJ218" s="229" t="str">
        <f>VLOOKUP($B218,[14]Tsunami!$B$7:$T$222,T$1,FALSE)</f>
        <v>---</v>
      </c>
      <c r="BK218" s="230">
        <f>IFERROR(VLOOKUP($B218,[14]Flood!$B$7:$T$169,G$1,FALSE),"")</f>
        <v>6.6005381973684206E-3</v>
      </c>
      <c r="BL218" s="231">
        <f>IFERROR(VLOOKUP($B218,[14]Flood!$B$7:$T$169,H$1,FALSE),"")</f>
        <v>1.7883372521914614E-4</v>
      </c>
      <c r="BM218" s="232">
        <f>IFERROR(VLOOKUP($B218,[14]Flood!$B$7:$T$169,I$1,FALSE),"")</f>
        <v>1.2517669747148288E-2</v>
      </c>
      <c r="BN218" s="233">
        <f>IFERROR(VLOOKUP($B218,[14]Flood!$B$7:$T$169,J$1,FALSE),"")</f>
        <v>3.3915136084479279E-4</v>
      </c>
      <c r="BO218" s="231">
        <f>IFERROR(VLOOKUP($B218,[14]Flood!$B$7:$T$169,K$1,FALSE),"")</f>
        <v>2.1399247767486425E-2</v>
      </c>
      <c r="BP218" s="231">
        <f>IFERROR(VLOOKUP($B218,[14]Flood!$B$7:$T$169,L$1,FALSE),"")</f>
        <v>5.7978714473205372E-4</v>
      </c>
      <c r="BQ218" s="232">
        <f>IFERROR(VLOOKUP($B218,[14]Flood!$B$7:$T$169,M$1,FALSE),"")</f>
        <v>5.1158472066549915E-2</v>
      </c>
      <c r="BR218" s="233">
        <f>IFERROR(VLOOKUP($B218,[14]Flood!$B$7:$T$169,N$1,FALSE),"")</f>
        <v>1.386077901924471E-3</v>
      </c>
      <c r="BS218" s="231">
        <f>IFERROR(VLOOKUP($B218,[14]Flood!$B$7:$T$169,O$1,FALSE),"")</f>
        <v>7.5464235741444854E-2</v>
      </c>
      <c r="BT218" s="231">
        <f>IFERROR(VLOOKUP($B218,[14]Flood!$B$7:$T$169,P$1,FALSE),"")</f>
        <v>2.0446136352697693E-3</v>
      </c>
      <c r="BU218" s="232">
        <f>IFERROR(VLOOKUP($B218,[14]Flood!$B$7:$T$169,Q$1,FALSE),"")</f>
        <v>0.12698361337711719</v>
      </c>
      <c r="BV218" s="233">
        <f>IFERROR(VLOOKUP($B218,[14]Flood!$B$7:$T$169,R$1,FALSE),"")</f>
        <v>3.4404698439699254E-3</v>
      </c>
      <c r="BW218" s="231">
        <f>IFERROR(VLOOKUP($B218,[14]Flood!$B$7:$T$169,S$1,FALSE),"")</f>
        <v>0.18203505453125002</v>
      </c>
      <c r="BX218" s="234">
        <f>IFERROR(VLOOKUP($B218,[14]Flood!$B$7:$T$169,T$1,FALSE),"")</f>
        <v>4.9320231091568951E-3</v>
      </c>
      <c r="BY218" s="119"/>
      <c r="BZ218" s="119"/>
      <c r="CA218" s="119"/>
      <c r="CB218" s="119"/>
      <c r="CC218" s="119"/>
      <c r="CD218" s="119"/>
    </row>
    <row r="219" spans="1:82" ht="14">
      <c r="A219" s="235" t="str">
        <f>'AAL mundo '!A246</f>
        <v>Middle East and North Africa</v>
      </c>
      <c r="B219" s="236" t="str">
        <f>'AAL mundo '!B246</f>
        <v>YEM</v>
      </c>
      <c r="C219" s="236" t="str">
        <f>'AAL mundo '!C246</f>
        <v>Yemen</v>
      </c>
      <c r="D219" s="236" t="str">
        <f>'AAL mundo '!D246</f>
        <v/>
      </c>
      <c r="E219" s="237" t="str">
        <f>'AAL mundo '!E246</f>
        <v>Lower middle income</v>
      </c>
      <c r="F219" s="238">
        <f>'AAL mundo '!F246</f>
        <v>79113.600000000006</v>
      </c>
      <c r="G219" s="223">
        <f>VLOOKUP($B219,[14]Earthquake!$B$7:$T$222,G$1,FALSE)</f>
        <v>84.58</v>
      </c>
      <c r="H219" s="224">
        <f>VLOOKUP($B219,[14]Earthquake!$B$7:$T$222,H$1,FALSE)</f>
        <v>0.11</v>
      </c>
      <c r="I219" s="227">
        <f>VLOOKUP($B219,[14]Earthquake!$B$7:$T$222,I$1,FALSE)</f>
        <v>219.67</v>
      </c>
      <c r="J219" s="228">
        <f>VLOOKUP($B219,[14]Earthquake!$B$7:$T$222,J$1,FALSE)</f>
        <v>0.28000000000000003</v>
      </c>
      <c r="K219" s="224">
        <f>VLOOKUP($B219,[14]Earthquake!$B$7:$T$222,K$1,FALSE)</f>
        <v>467.44</v>
      </c>
      <c r="L219" s="224">
        <f>VLOOKUP($B219,[14]Earthquake!$B$7:$T$222,L$1,FALSE)</f>
        <v>0.59</v>
      </c>
      <c r="M219" s="227">
        <f>VLOOKUP($B219,[14]Earthquake!$B$7:$T$222,M$1,FALSE)</f>
        <v>1191.72</v>
      </c>
      <c r="N219" s="228">
        <f>VLOOKUP($B219,[14]Earthquake!$B$7:$T$222,N$1,FALSE)</f>
        <v>1.51</v>
      </c>
      <c r="O219" s="224">
        <f>VLOOKUP($B219,[14]Earthquake!$B$7:$T$222,O$1,FALSE)</f>
        <v>2217.8000000000002</v>
      </c>
      <c r="P219" s="224">
        <f>VLOOKUP($B219,[14]Earthquake!$B$7:$T$222,P$1,FALSE)</f>
        <v>2.8</v>
      </c>
      <c r="Q219" s="227">
        <f>VLOOKUP($B219,[14]Earthquake!$B$7:$T$222,Q$1,FALSE)</f>
        <v>3745.71</v>
      </c>
      <c r="R219" s="228">
        <f>VLOOKUP($B219,[14]Earthquake!$B$7:$T$222,R$1,FALSE)</f>
        <v>4.7300000000000004</v>
      </c>
      <c r="S219" s="224">
        <f>VLOOKUP($B219,[14]Earthquake!$B$7:$T$222,S$1,FALSE)</f>
        <v>4834.34</v>
      </c>
      <c r="T219" s="229">
        <f>VLOOKUP($B219,[14]Earthquake!$B$7:$T$222,T$1,FALSE)</f>
        <v>6.11</v>
      </c>
      <c r="U219" s="223" t="str">
        <f>VLOOKUP($B219,[14]Wind!$B$7:$T$222,G$1,FALSE)</f>
        <v>---</v>
      </c>
      <c r="V219" s="224" t="str">
        <f>VLOOKUP($B219,[14]Wind!$B$7:$T$222,H$1,FALSE)</f>
        <v>---</v>
      </c>
      <c r="W219" s="227" t="str">
        <f>VLOOKUP($B219,[14]Wind!$B$7:$T$222,I$1,FALSE)</f>
        <v>---</v>
      </c>
      <c r="X219" s="228" t="str">
        <f>VLOOKUP($B219,[14]Wind!$B$7:$T$222,J$1,FALSE)</f>
        <v>---</v>
      </c>
      <c r="Y219" s="224" t="str">
        <f>VLOOKUP($B219,[14]Wind!$B$7:$T$222,K$1,FALSE)</f>
        <v>---</v>
      </c>
      <c r="Z219" s="224" t="str">
        <f>VLOOKUP($B219,[14]Wind!$B$7:$T$222,L$1,FALSE)</f>
        <v>---</v>
      </c>
      <c r="AA219" s="227" t="str">
        <f>VLOOKUP($B219,[14]Wind!$B$7:$T$222,M$1,FALSE)</f>
        <v>---</v>
      </c>
      <c r="AB219" s="228" t="str">
        <f>VLOOKUP($B219,[14]Wind!$B$7:$T$222,N$1,FALSE)</f>
        <v>---</v>
      </c>
      <c r="AC219" s="224" t="str">
        <f>VLOOKUP($B219,[14]Wind!$B$7:$T$222,O$1,FALSE)</f>
        <v>---</v>
      </c>
      <c r="AD219" s="224" t="str">
        <f>VLOOKUP($B219,[14]Wind!$B$7:$T$222,P$1,FALSE)</f>
        <v>---</v>
      </c>
      <c r="AE219" s="227" t="str">
        <f>VLOOKUP($B219,[14]Wind!$B$7:$T$222,Q$1,FALSE)</f>
        <v>---</v>
      </c>
      <c r="AF219" s="228" t="str">
        <f>VLOOKUP($B219,[14]Wind!$B$7:$T$222,R$1,FALSE)</f>
        <v>---</v>
      </c>
      <c r="AG219" s="224" t="str">
        <f>VLOOKUP($B219,[14]Wind!$B$7:$T$222,S$1,FALSE)</f>
        <v>---</v>
      </c>
      <c r="AH219" s="229" t="str">
        <f>VLOOKUP($B219,[14]Wind!$B$7:$T$222,T$1,FALSE)</f>
        <v>---</v>
      </c>
      <c r="AI219" s="223" t="str">
        <f>VLOOKUP($B219,'[14]Storm Surge'!$B$7:$T$222,G$1,FALSE)</f>
        <v>---</v>
      </c>
      <c r="AJ219" s="224" t="str">
        <f>VLOOKUP($B219,'[14]Storm Surge'!$B$7:$T$222,H$1,FALSE)</f>
        <v>---</v>
      </c>
      <c r="AK219" s="227" t="str">
        <f>VLOOKUP($B219,'[14]Storm Surge'!$B$7:$T$222,I$1,FALSE)</f>
        <v>---</v>
      </c>
      <c r="AL219" s="228" t="str">
        <f>VLOOKUP($B219,'[14]Storm Surge'!$B$7:$T$222,J$1,FALSE)</f>
        <v>---</v>
      </c>
      <c r="AM219" s="224" t="str">
        <f>VLOOKUP($B219,'[14]Storm Surge'!$B$7:$T$222,K$1,FALSE)</f>
        <v>---</v>
      </c>
      <c r="AN219" s="224" t="str">
        <f>VLOOKUP($B219,'[14]Storm Surge'!$B$7:$T$222,L$1,FALSE)</f>
        <v>---</v>
      </c>
      <c r="AO219" s="227" t="str">
        <f>VLOOKUP($B219,'[14]Storm Surge'!$B$7:$T$222,M$1,FALSE)</f>
        <v>---</v>
      </c>
      <c r="AP219" s="228" t="str">
        <f>VLOOKUP($B219,'[14]Storm Surge'!$B$7:$T$222,N$1,FALSE)</f>
        <v>---</v>
      </c>
      <c r="AQ219" s="224" t="str">
        <f>VLOOKUP($B219,'[14]Storm Surge'!$B$7:$T$222,O$1,FALSE)</f>
        <v>---</v>
      </c>
      <c r="AR219" s="224" t="str">
        <f>VLOOKUP($B219,'[14]Storm Surge'!$B$7:$T$222,P$1,FALSE)</f>
        <v>---</v>
      </c>
      <c r="AS219" s="227" t="str">
        <f>VLOOKUP($B219,'[14]Storm Surge'!$B$7:$T$222,Q$1,FALSE)</f>
        <v>---</v>
      </c>
      <c r="AT219" s="228" t="str">
        <f>VLOOKUP($B219,'[14]Storm Surge'!$B$7:$T$222,R$1,FALSE)</f>
        <v>---</v>
      </c>
      <c r="AU219" s="224" t="str">
        <f>VLOOKUP($B219,'[14]Storm Surge'!$B$7:$T$222,S$1,FALSE)</f>
        <v>---</v>
      </c>
      <c r="AV219" s="229" t="str">
        <f>VLOOKUP($B219,'[14]Storm Surge'!$B$7:$T$222,T$1,FALSE)</f>
        <v>---</v>
      </c>
      <c r="AW219" s="223" t="str">
        <f>VLOOKUP($B219,[14]Tsunami!$B$7:$T$222,G$1,FALSE)</f>
        <v>---</v>
      </c>
      <c r="AX219" s="224" t="str">
        <f>VLOOKUP($B219,[14]Tsunami!$B$7:$T$222,H$1,FALSE)</f>
        <v>---</v>
      </c>
      <c r="AY219" s="227" t="str">
        <f>VLOOKUP($B219,[14]Tsunami!$B$7:$T$222,I$1,FALSE)</f>
        <v>---</v>
      </c>
      <c r="AZ219" s="228" t="str">
        <f>VLOOKUP($B219,[14]Tsunami!$B$7:$T$222,J$1,FALSE)</f>
        <v>---</v>
      </c>
      <c r="BA219" s="224" t="str">
        <f>VLOOKUP($B219,[14]Tsunami!$B$7:$T$222,K$1,FALSE)</f>
        <v>---</v>
      </c>
      <c r="BB219" s="224" t="str">
        <f>VLOOKUP($B219,[14]Tsunami!$B$7:$T$222,L$1,FALSE)</f>
        <v>---</v>
      </c>
      <c r="BC219" s="227" t="str">
        <f>VLOOKUP($B219,[14]Tsunami!$B$7:$T$222,M$1,FALSE)</f>
        <v>---</v>
      </c>
      <c r="BD219" s="228" t="str">
        <f>VLOOKUP($B219,[14]Tsunami!$B$7:$T$222,N$1,FALSE)</f>
        <v>---</v>
      </c>
      <c r="BE219" s="224" t="str">
        <f>VLOOKUP($B219,[14]Tsunami!$B$7:$T$222,O$1,FALSE)</f>
        <v>---</v>
      </c>
      <c r="BF219" s="224" t="str">
        <f>VLOOKUP($B219,[14]Tsunami!$B$7:$T$222,P$1,FALSE)</f>
        <v>---</v>
      </c>
      <c r="BG219" s="227" t="str">
        <f>VLOOKUP($B219,[14]Tsunami!$B$7:$T$222,Q$1,FALSE)</f>
        <v>---</v>
      </c>
      <c r="BH219" s="228" t="str">
        <f>VLOOKUP($B219,[14]Tsunami!$B$7:$T$222,R$1,FALSE)</f>
        <v>---</v>
      </c>
      <c r="BI219" s="224" t="str">
        <f>VLOOKUP($B219,[14]Tsunami!$B$7:$T$222,S$1,FALSE)</f>
        <v>---</v>
      </c>
      <c r="BJ219" s="229" t="str">
        <f>VLOOKUP($B219,[14]Tsunami!$B$7:$T$222,T$1,FALSE)</f>
        <v>---</v>
      </c>
      <c r="BK219" s="230">
        <f>IFERROR(VLOOKUP($B219,[14]Flood!$B$7:$T$169,G$1,FALSE),"")</f>
        <v>425.05377354430385</v>
      </c>
      <c r="BL219" s="231">
        <f>IFERROR(VLOOKUP($B219,[14]Flood!$B$7:$T$169,H$1,FALSE),"")</f>
        <v>0.53727017041861802</v>
      </c>
      <c r="BM219" s="232">
        <f>IFERROR(VLOOKUP($B219,[14]Flood!$B$7:$T$169,I$1,FALSE),"")</f>
        <v>782.09008346776602</v>
      </c>
      <c r="BN219" s="233">
        <f>IFERROR(VLOOKUP($B219,[14]Flood!$B$7:$T$169,J$1,FALSE),"")</f>
        <v>0.98856591466924271</v>
      </c>
      <c r="BO219" s="231">
        <f>IFERROR(VLOOKUP($B219,[14]Flood!$B$7:$T$169,K$1,FALSE),"")</f>
        <v>923.93158594730244</v>
      </c>
      <c r="BP219" s="231">
        <f>IFERROR(VLOOKUP($B219,[14]Flood!$B$7:$T$169,L$1,FALSE),"")</f>
        <v>1.1678543081686363</v>
      </c>
      <c r="BQ219" s="232">
        <f>IFERROR(VLOOKUP($B219,[14]Flood!$B$7:$T$169,M$1,FALSE),"")</f>
        <v>1130.3747614916831</v>
      </c>
      <c r="BR219" s="233">
        <f>IFERROR(VLOOKUP($B219,[14]Flood!$B$7:$T$169,N$1,FALSE),"")</f>
        <v>1.4287995508884477</v>
      </c>
      <c r="BS219" s="231">
        <f>IFERROR(VLOOKUP($B219,[14]Flood!$B$7:$T$169,O$1,FALSE),"")</f>
        <v>1332.8707998342313</v>
      </c>
      <c r="BT219" s="231">
        <f>IFERROR(VLOOKUP($B219,[14]Flood!$B$7:$T$169,P$1,FALSE),"")</f>
        <v>1.684755591749372</v>
      </c>
      <c r="BU219" s="232">
        <f>IFERROR(VLOOKUP($B219,[14]Flood!$B$7:$T$169,Q$1,FALSE),"")</f>
        <v>1446.8211686697057</v>
      </c>
      <c r="BV219" s="233">
        <f>IFERROR(VLOOKUP($B219,[14]Flood!$B$7:$T$169,R$1,FALSE),"")</f>
        <v>1.8287894479200866</v>
      </c>
      <c r="BW219" s="231">
        <f>IFERROR(VLOOKUP($B219,[14]Flood!$B$7:$T$169,S$1,FALSE),"")</f>
        <v>1560.7715375051803</v>
      </c>
      <c r="BX219" s="234">
        <f>IFERROR(VLOOKUP($B219,[14]Flood!$B$7:$T$169,T$1,FALSE),"")</f>
        <v>1.9728233040908014</v>
      </c>
      <c r="BY219" s="119"/>
      <c r="BZ219" s="119"/>
      <c r="CA219" s="119"/>
      <c r="CB219" s="119"/>
      <c r="CC219" s="119"/>
      <c r="CD219" s="119"/>
    </row>
    <row r="220" spans="1:82" ht="14">
      <c r="A220" s="235" t="str">
        <f>'AAL mundo '!A247</f>
        <v>Sub-Saharan Africa</v>
      </c>
      <c r="B220" s="236" t="str">
        <f>'AAL mundo '!B247</f>
        <v>ZMB</v>
      </c>
      <c r="C220" s="236" t="str">
        <f>'AAL mundo '!C247</f>
        <v>Zambia</v>
      </c>
      <c r="D220" s="236" t="str">
        <f>'AAL mundo '!D247</f>
        <v/>
      </c>
      <c r="E220" s="237" t="str">
        <f>'AAL mundo '!E247</f>
        <v>Lower middle income</v>
      </c>
      <c r="F220" s="238">
        <f>'AAL mundo '!F247</f>
        <v>48954.5</v>
      </c>
      <c r="G220" s="223">
        <f>VLOOKUP($B220,[14]Earthquake!$B$7:$T$222,G$1,FALSE)</f>
        <v>50.72</v>
      </c>
      <c r="H220" s="224">
        <f>VLOOKUP($B220,[14]Earthquake!$B$7:$T$222,H$1,FALSE)</f>
        <v>0.1</v>
      </c>
      <c r="I220" s="227">
        <f>VLOOKUP($B220,[14]Earthquake!$B$7:$T$222,I$1,FALSE)</f>
        <v>129.79</v>
      </c>
      <c r="J220" s="228">
        <f>VLOOKUP($B220,[14]Earthquake!$B$7:$T$222,J$1,FALSE)</f>
        <v>0.27</v>
      </c>
      <c r="K220" s="224">
        <f>VLOOKUP($B220,[14]Earthquake!$B$7:$T$222,K$1,FALSE)</f>
        <v>247.98</v>
      </c>
      <c r="L220" s="224">
        <f>VLOOKUP($B220,[14]Earthquake!$B$7:$T$222,L$1,FALSE)</f>
        <v>0.51</v>
      </c>
      <c r="M220" s="227">
        <f>VLOOKUP($B220,[14]Earthquake!$B$7:$T$222,M$1,FALSE)</f>
        <v>510.4</v>
      </c>
      <c r="N220" s="228">
        <f>VLOOKUP($B220,[14]Earthquake!$B$7:$T$222,N$1,FALSE)</f>
        <v>1.04</v>
      </c>
      <c r="O220" s="224">
        <f>VLOOKUP($B220,[14]Earthquake!$B$7:$T$222,O$1,FALSE)</f>
        <v>806.47</v>
      </c>
      <c r="P220" s="224">
        <f>VLOOKUP($B220,[14]Earthquake!$B$7:$T$222,P$1,FALSE)</f>
        <v>1.65</v>
      </c>
      <c r="Q220" s="227">
        <f>VLOOKUP($B220,[14]Earthquake!$B$7:$T$222,Q$1,FALSE)</f>
        <v>1206.3699999999999</v>
      </c>
      <c r="R220" s="228">
        <f>VLOOKUP($B220,[14]Earthquake!$B$7:$T$222,R$1,FALSE)</f>
        <v>2.46</v>
      </c>
      <c r="S220" s="224">
        <f>VLOOKUP($B220,[14]Earthquake!$B$7:$T$222,S$1,FALSE)</f>
        <v>1472.02</v>
      </c>
      <c r="T220" s="229">
        <f>VLOOKUP($B220,[14]Earthquake!$B$7:$T$222,T$1,FALSE)</f>
        <v>3.01</v>
      </c>
      <c r="U220" s="223" t="str">
        <f>VLOOKUP($B220,[14]Wind!$B$7:$T$222,G$1,FALSE)</f>
        <v>---</v>
      </c>
      <c r="V220" s="224" t="str">
        <f>VLOOKUP($B220,[14]Wind!$B$7:$T$222,H$1,FALSE)</f>
        <v>---</v>
      </c>
      <c r="W220" s="227" t="str">
        <f>VLOOKUP($B220,[14]Wind!$B$7:$T$222,I$1,FALSE)</f>
        <v>---</v>
      </c>
      <c r="X220" s="228" t="str">
        <f>VLOOKUP($B220,[14]Wind!$B$7:$T$222,J$1,FALSE)</f>
        <v>---</v>
      </c>
      <c r="Y220" s="224" t="str">
        <f>VLOOKUP($B220,[14]Wind!$B$7:$T$222,K$1,FALSE)</f>
        <v>---</v>
      </c>
      <c r="Z220" s="224" t="str">
        <f>VLOOKUP($B220,[14]Wind!$B$7:$T$222,L$1,FALSE)</f>
        <v>---</v>
      </c>
      <c r="AA220" s="227" t="str">
        <f>VLOOKUP($B220,[14]Wind!$B$7:$T$222,M$1,FALSE)</f>
        <v>---</v>
      </c>
      <c r="AB220" s="228" t="str">
        <f>VLOOKUP($B220,[14]Wind!$B$7:$T$222,N$1,FALSE)</f>
        <v>---</v>
      </c>
      <c r="AC220" s="224" t="str">
        <f>VLOOKUP($B220,[14]Wind!$B$7:$T$222,O$1,FALSE)</f>
        <v>---</v>
      </c>
      <c r="AD220" s="224" t="str">
        <f>VLOOKUP($B220,[14]Wind!$B$7:$T$222,P$1,FALSE)</f>
        <v>---</v>
      </c>
      <c r="AE220" s="227" t="str">
        <f>VLOOKUP($B220,[14]Wind!$B$7:$T$222,Q$1,FALSE)</f>
        <v>---</v>
      </c>
      <c r="AF220" s="228" t="str">
        <f>VLOOKUP($B220,[14]Wind!$B$7:$T$222,R$1,FALSE)</f>
        <v>---</v>
      </c>
      <c r="AG220" s="224" t="str">
        <f>VLOOKUP($B220,[14]Wind!$B$7:$T$222,S$1,FALSE)</f>
        <v>---</v>
      </c>
      <c r="AH220" s="229" t="str">
        <f>VLOOKUP($B220,[14]Wind!$B$7:$T$222,T$1,FALSE)</f>
        <v>---</v>
      </c>
      <c r="AI220" s="223" t="str">
        <f>VLOOKUP($B220,'[14]Storm Surge'!$B$7:$T$222,G$1,FALSE)</f>
        <v>---</v>
      </c>
      <c r="AJ220" s="224" t="str">
        <f>VLOOKUP($B220,'[14]Storm Surge'!$B$7:$T$222,H$1,FALSE)</f>
        <v>---</v>
      </c>
      <c r="AK220" s="227" t="str">
        <f>VLOOKUP($B220,'[14]Storm Surge'!$B$7:$T$222,I$1,FALSE)</f>
        <v>---</v>
      </c>
      <c r="AL220" s="228" t="str">
        <f>VLOOKUP($B220,'[14]Storm Surge'!$B$7:$T$222,J$1,FALSE)</f>
        <v>---</v>
      </c>
      <c r="AM220" s="224" t="str">
        <f>VLOOKUP($B220,'[14]Storm Surge'!$B$7:$T$222,K$1,FALSE)</f>
        <v>---</v>
      </c>
      <c r="AN220" s="224" t="str">
        <f>VLOOKUP($B220,'[14]Storm Surge'!$B$7:$T$222,L$1,FALSE)</f>
        <v>---</v>
      </c>
      <c r="AO220" s="227" t="str">
        <f>VLOOKUP($B220,'[14]Storm Surge'!$B$7:$T$222,M$1,FALSE)</f>
        <v>---</v>
      </c>
      <c r="AP220" s="228" t="str">
        <f>VLOOKUP($B220,'[14]Storm Surge'!$B$7:$T$222,N$1,FALSE)</f>
        <v>---</v>
      </c>
      <c r="AQ220" s="224" t="str">
        <f>VLOOKUP($B220,'[14]Storm Surge'!$B$7:$T$222,O$1,FALSE)</f>
        <v>---</v>
      </c>
      <c r="AR220" s="224" t="str">
        <f>VLOOKUP($B220,'[14]Storm Surge'!$B$7:$T$222,P$1,FALSE)</f>
        <v>---</v>
      </c>
      <c r="AS220" s="227" t="str">
        <f>VLOOKUP($B220,'[14]Storm Surge'!$B$7:$T$222,Q$1,FALSE)</f>
        <v>---</v>
      </c>
      <c r="AT220" s="228" t="str">
        <f>VLOOKUP($B220,'[14]Storm Surge'!$B$7:$T$222,R$1,FALSE)</f>
        <v>---</v>
      </c>
      <c r="AU220" s="224" t="str">
        <f>VLOOKUP($B220,'[14]Storm Surge'!$B$7:$T$222,S$1,FALSE)</f>
        <v>---</v>
      </c>
      <c r="AV220" s="229" t="str">
        <f>VLOOKUP($B220,'[14]Storm Surge'!$B$7:$T$222,T$1,FALSE)</f>
        <v>---</v>
      </c>
      <c r="AW220" s="223" t="str">
        <f>VLOOKUP($B220,[14]Tsunami!$B$7:$T$222,G$1,FALSE)</f>
        <v>---</v>
      </c>
      <c r="AX220" s="224" t="str">
        <f>VLOOKUP($B220,[14]Tsunami!$B$7:$T$222,H$1,FALSE)</f>
        <v>---</v>
      </c>
      <c r="AY220" s="227" t="str">
        <f>VLOOKUP($B220,[14]Tsunami!$B$7:$T$222,I$1,FALSE)</f>
        <v>---</v>
      </c>
      <c r="AZ220" s="228" t="str">
        <f>VLOOKUP($B220,[14]Tsunami!$B$7:$T$222,J$1,FALSE)</f>
        <v>---</v>
      </c>
      <c r="BA220" s="224" t="str">
        <f>VLOOKUP($B220,[14]Tsunami!$B$7:$T$222,K$1,FALSE)</f>
        <v>---</v>
      </c>
      <c r="BB220" s="224" t="str">
        <f>VLOOKUP($B220,[14]Tsunami!$B$7:$T$222,L$1,FALSE)</f>
        <v>---</v>
      </c>
      <c r="BC220" s="227" t="str">
        <f>VLOOKUP($B220,[14]Tsunami!$B$7:$T$222,M$1,FALSE)</f>
        <v>---</v>
      </c>
      <c r="BD220" s="228" t="str">
        <f>VLOOKUP($B220,[14]Tsunami!$B$7:$T$222,N$1,FALSE)</f>
        <v>---</v>
      </c>
      <c r="BE220" s="224" t="str">
        <f>VLOOKUP($B220,[14]Tsunami!$B$7:$T$222,O$1,FALSE)</f>
        <v>---</v>
      </c>
      <c r="BF220" s="224" t="str">
        <f>VLOOKUP($B220,[14]Tsunami!$B$7:$T$222,P$1,FALSE)</f>
        <v>---</v>
      </c>
      <c r="BG220" s="227" t="str">
        <f>VLOOKUP($B220,[14]Tsunami!$B$7:$T$222,Q$1,FALSE)</f>
        <v>---</v>
      </c>
      <c r="BH220" s="228" t="str">
        <f>VLOOKUP($B220,[14]Tsunami!$B$7:$T$222,R$1,FALSE)</f>
        <v>---</v>
      </c>
      <c r="BI220" s="224" t="str">
        <f>VLOOKUP($B220,[14]Tsunami!$B$7:$T$222,S$1,FALSE)</f>
        <v>---</v>
      </c>
      <c r="BJ220" s="229" t="str">
        <f>VLOOKUP($B220,[14]Tsunami!$B$7:$T$222,T$1,FALSE)</f>
        <v>---</v>
      </c>
      <c r="BK220" s="230">
        <f>IFERROR(VLOOKUP($B220,[14]Flood!$B$7:$T$169,G$1,FALSE),"")</f>
        <v>237.22293684210524</v>
      </c>
      <c r="BL220" s="231">
        <f>IFERROR(VLOOKUP($B220,[14]Flood!$B$7:$T$169,H$1,FALSE),"")</f>
        <v>0.48457840819966547</v>
      </c>
      <c r="BM220" s="232">
        <f>IFERROR(VLOOKUP($B220,[14]Flood!$B$7:$T$169,I$1,FALSE),"")</f>
        <v>451.98470875763746</v>
      </c>
      <c r="BN220" s="233">
        <f>IFERROR(VLOOKUP($B220,[14]Flood!$B$7:$T$169,J$1,FALSE),"")</f>
        <v>0.92327509985320555</v>
      </c>
      <c r="BO220" s="231">
        <f>IFERROR(VLOOKUP($B220,[14]Flood!$B$7:$T$169,K$1,FALSE),"")</f>
        <v>520.73642362525459</v>
      </c>
      <c r="BP220" s="231">
        <f>IFERROR(VLOOKUP($B220,[14]Flood!$B$7:$T$169,L$1,FALSE),"")</f>
        <v>1.0637151306320247</v>
      </c>
      <c r="BQ220" s="232">
        <f>IFERROR(VLOOKUP($B220,[14]Flood!$B$7:$T$169,M$1,FALSE),"")</f>
        <v>605.68314495188633</v>
      </c>
      <c r="BR220" s="233">
        <f>IFERROR(VLOOKUP($B220,[14]Flood!$B$7:$T$169,N$1,FALSE),"")</f>
        <v>1.2372369137707184</v>
      </c>
      <c r="BS220" s="231">
        <f>IFERROR(VLOOKUP($B220,[14]Flood!$B$7:$T$169,O$1,FALSE),"")</f>
        <v>652.83210630823271</v>
      </c>
      <c r="BT220" s="231">
        <f>IFERROR(VLOOKUP($B220,[14]Flood!$B$7:$T$169,P$1,FALSE),"")</f>
        <v>1.3335487162737496</v>
      </c>
      <c r="BU220" s="232">
        <f>IFERROR(VLOOKUP($B220,[14]Flood!$B$7:$T$169,Q$1,FALSE),"")</f>
        <v>747.13002902092558</v>
      </c>
      <c r="BV220" s="233">
        <f>IFERROR(VLOOKUP($B220,[14]Flood!$B$7:$T$169,R$1,FALSE),"")</f>
        <v>1.5261723212798122</v>
      </c>
      <c r="BW220" s="231">
        <f>IFERROR(VLOOKUP($B220,[14]Flood!$B$7:$T$169,S$1,FALSE),"")</f>
        <v>773.90000248262936</v>
      </c>
      <c r="BX220" s="234">
        <f>IFERROR(VLOOKUP($B220,[14]Flood!$B$7:$T$169,T$1,FALSE),"")</f>
        <v>1.5808556976021189</v>
      </c>
      <c r="BY220" s="119"/>
      <c r="BZ220" s="119"/>
      <c r="CA220" s="119"/>
      <c r="CB220" s="119"/>
      <c r="CC220" s="119"/>
      <c r="CD220" s="119"/>
    </row>
    <row r="221" spans="1:82" ht="15" thickBot="1">
      <c r="A221" s="235" t="str">
        <f>'AAL mundo '!A248</f>
        <v>Sub-Saharan Africa</v>
      </c>
      <c r="B221" s="236" t="str">
        <f>'AAL mundo '!B248</f>
        <v>ZWE</v>
      </c>
      <c r="C221" s="236" t="str">
        <f>'AAL mundo '!C248</f>
        <v>Zimbabwe</v>
      </c>
      <c r="D221" s="236" t="str">
        <f>'AAL mundo '!D248</f>
        <v/>
      </c>
      <c r="E221" s="237" t="str">
        <f>'AAL mundo '!E248</f>
        <v>Low income</v>
      </c>
      <c r="F221" s="239">
        <f>'AAL mundo '!F248</f>
        <v>22038.1</v>
      </c>
      <c r="G221" s="240">
        <f>VLOOKUP($B221,[14]Earthquake!$B$7:$T$222,G$1,FALSE)</f>
        <v>11.64</v>
      </c>
      <c r="H221" s="241">
        <f>VLOOKUP($B221,[14]Earthquake!$B$7:$T$222,H$1,FALSE)</f>
        <v>0.05</v>
      </c>
      <c r="I221" s="242">
        <f>VLOOKUP($B221,[14]Earthquake!$B$7:$T$222,I$1,FALSE)</f>
        <v>27.32</v>
      </c>
      <c r="J221" s="243">
        <f>VLOOKUP($B221,[14]Earthquake!$B$7:$T$222,J$1,FALSE)</f>
        <v>0.12</v>
      </c>
      <c r="K221" s="241">
        <f>VLOOKUP($B221,[14]Earthquake!$B$7:$T$222,K$1,FALSE)</f>
        <v>54.08</v>
      </c>
      <c r="L221" s="241">
        <f>VLOOKUP($B221,[14]Earthquake!$B$7:$T$222,L$1,FALSE)</f>
        <v>0.25</v>
      </c>
      <c r="M221" s="242">
        <f>VLOOKUP($B221,[14]Earthquake!$B$7:$T$222,M$1,FALSE)</f>
        <v>126.99</v>
      </c>
      <c r="N221" s="243">
        <f>VLOOKUP($B221,[14]Earthquake!$B$7:$T$222,N$1,FALSE)</f>
        <v>0.57999999999999996</v>
      </c>
      <c r="O221" s="241">
        <f>VLOOKUP($B221,[14]Earthquake!$B$7:$T$222,O$1,FALSE)</f>
        <v>223.44</v>
      </c>
      <c r="P221" s="241">
        <f>VLOOKUP($B221,[14]Earthquake!$B$7:$T$222,P$1,FALSE)</f>
        <v>1.01</v>
      </c>
      <c r="Q221" s="242">
        <f>VLOOKUP($B221,[14]Earthquake!$B$7:$T$222,Q$1,FALSE)</f>
        <v>362.48</v>
      </c>
      <c r="R221" s="243">
        <f>VLOOKUP($B221,[14]Earthquake!$B$7:$T$222,R$1,FALSE)</f>
        <v>1.64</v>
      </c>
      <c r="S221" s="241">
        <f>VLOOKUP($B221,[14]Earthquake!$B$7:$T$222,S$1,FALSE)</f>
        <v>462.12</v>
      </c>
      <c r="T221" s="244">
        <f>VLOOKUP($B221,[14]Earthquake!$B$7:$T$222,T$1,FALSE)</f>
        <v>2.1</v>
      </c>
      <c r="U221" s="240" t="str">
        <f>VLOOKUP($B221,[14]Wind!$B$7:$T$222,G$1,FALSE)</f>
        <v>---</v>
      </c>
      <c r="V221" s="241" t="str">
        <f>VLOOKUP($B221,[14]Wind!$B$7:$T$222,H$1,FALSE)</f>
        <v>---</v>
      </c>
      <c r="W221" s="242" t="str">
        <f>VLOOKUP($B221,[14]Wind!$B$7:$T$222,I$1,FALSE)</f>
        <v>---</v>
      </c>
      <c r="X221" s="243" t="str">
        <f>VLOOKUP($B221,[14]Wind!$B$7:$T$222,J$1,FALSE)</f>
        <v>---</v>
      </c>
      <c r="Y221" s="241" t="str">
        <f>VLOOKUP($B221,[14]Wind!$B$7:$T$222,K$1,FALSE)</f>
        <v>---</v>
      </c>
      <c r="Z221" s="241" t="str">
        <f>VLOOKUP($B221,[14]Wind!$B$7:$T$222,L$1,FALSE)</f>
        <v>---</v>
      </c>
      <c r="AA221" s="242" t="str">
        <f>VLOOKUP($B221,[14]Wind!$B$7:$T$222,M$1,FALSE)</f>
        <v>---</v>
      </c>
      <c r="AB221" s="243" t="str">
        <f>VLOOKUP($B221,[14]Wind!$B$7:$T$222,N$1,FALSE)</f>
        <v>---</v>
      </c>
      <c r="AC221" s="241" t="str">
        <f>VLOOKUP($B221,[14]Wind!$B$7:$T$222,O$1,FALSE)</f>
        <v>---</v>
      </c>
      <c r="AD221" s="241" t="str">
        <f>VLOOKUP($B221,[14]Wind!$B$7:$T$222,P$1,FALSE)</f>
        <v>---</v>
      </c>
      <c r="AE221" s="242" t="str">
        <f>VLOOKUP($B221,[14]Wind!$B$7:$T$222,Q$1,FALSE)</f>
        <v>---</v>
      </c>
      <c r="AF221" s="243" t="str">
        <f>VLOOKUP($B221,[14]Wind!$B$7:$T$222,R$1,FALSE)</f>
        <v>---</v>
      </c>
      <c r="AG221" s="241" t="str">
        <f>VLOOKUP($B221,[14]Wind!$B$7:$T$222,S$1,FALSE)</f>
        <v>---</v>
      </c>
      <c r="AH221" s="244" t="str">
        <f>VLOOKUP($B221,[14]Wind!$B$7:$T$222,T$1,FALSE)</f>
        <v>---</v>
      </c>
      <c r="AI221" s="240" t="str">
        <f>VLOOKUP($B221,'[14]Storm Surge'!$B$7:$T$222,G$1,FALSE)</f>
        <v>---</v>
      </c>
      <c r="AJ221" s="241" t="str">
        <f>VLOOKUP($B221,'[14]Storm Surge'!$B$7:$T$222,H$1,FALSE)</f>
        <v>---</v>
      </c>
      <c r="AK221" s="242" t="str">
        <f>VLOOKUP($B221,'[14]Storm Surge'!$B$7:$T$222,I$1,FALSE)</f>
        <v>---</v>
      </c>
      <c r="AL221" s="243" t="str">
        <f>VLOOKUP($B221,'[14]Storm Surge'!$B$7:$T$222,J$1,FALSE)</f>
        <v>---</v>
      </c>
      <c r="AM221" s="241" t="str">
        <f>VLOOKUP($B221,'[14]Storm Surge'!$B$7:$T$222,K$1,FALSE)</f>
        <v>---</v>
      </c>
      <c r="AN221" s="241" t="str">
        <f>VLOOKUP($B221,'[14]Storm Surge'!$B$7:$T$222,L$1,FALSE)</f>
        <v>---</v>
      </c>
      <c r="AO221" s="242" t="str">
        <f>VLOOKUP($B221,'[14]Storm Surge'!$B$7:$T$222,M$1,FALSE)</f>
        <v>---</v>
      </c>
      <c r="AP221" s="243" t="str">
        <f>VLOOKUP($B221,'[14]Storm Surge'!$B$7:$T$222,N$1,FALSE)</f>
        <v>---</v>
      </c>
      <c r="AQ221" s="241" t="str">
        <f>VLOOKUP($B221,'[14]Storm Surge'!$B$7:$T$222,O$1,FALSE)</f>
        <v>---</v>
      </c>
      <c r="AR221" s="241" t="str">
        <f>VLOOKUP($B221,'[14]Storm Surge'!$B$7:$T$222,P$1,FALSE)</f>
        <v>---</v>
      </c>
      <c r="AS221" s="242" t="str">
        <f>VLOOKUP($B221,'[14]Storm Surge'!$B$7:$T$222,Q$1,FALSE)</f>
        <v>---</v>
      </c>
      <c r="AT221" s="243" t="str">
        <f>VLOOKUP($B221,'[14]Storm Surge'!$B$7:$T$222,R$1,FALSE)</f>
        <v>---</v>
      </c>
      <c r="AU221" s="241" t="str">
        <f>VLOOKUP($B221,'[14]Storm Surge'!$B$7:$T$222,S$1,FALSE)</f>
        <v>---</v>
      </c>
      <c r="AV221" s="244" t="str">
        <f>VLOOKUP($B221,'[14]Storm Surge'!$B$7:$T$222,T$1,FALSE)</f>
        <v>---</v>
      </c>
      <c r="AW221" s="240" t="str">
        <f>VLOOKUP($B221,[14]Tsunami!$B$7:$T$222,G$1,FALSE)</f>
        <v>---</v>
      </c>
      <c r="AX221" s="241" t="str">
        <f>VLOOKUP($B221,[14]Tsunami!$B$7:$T$222,H$1,FALSE)</f>
        <v>---</v>
      </c>
      <c r="AY221" s="242" t="str">
        <f>VLOOKUP($B221,[14]Tsunami!$B$7:$T$222,I$1,FALSE)</f>
        <v>---</v>
      </c>
      <c r="AZ221" s="243" t="str">
        <f>VLOOKUP($B221,[14]Tsunami!$B$7:$T$222,J$1,FALSE)</f>
        <v>---</v>
      </c>
      <c r="BA221" s="241" t="str">
        <f>VLOOKUP($B221,[14]Tsunami!$B$7:$T$222,K$1,FALSE)</f>
        <v>---</v>
      </c>
      <c r="BB221" s="241" t="str">
        <f>VLOOKUP($B221,[14]Tsunami!$B$7:$T$222,L$1,FALSE)</f>
        <v>---</v>
      </c>
      <c r="BC221" s="242" t="str">
        <f>VLOOKUP($B221,[14]Tsunami!$B$7:$T$222,M$1,FALSE)</f>
        <v>---</v>
      </c>
      <c r="BD221" s="243" t="str">
        <f>VLOOKUP($B221,[14]Tsunami!$B$7:$T$222,N$1,FALSE)</f>
        <v>---</v>
      </c>
      <c r="BE221" s="241" t="str">
        <f>VLOOKUP($B221,[14]Tsunami!$B$7:$T$222,O$1,FALSE)</f>
        <v>---</v>
      </c>
      <c r="BF221" s="241" t="str">
        <f>VLOOKUP($B221,[14]Tsunami!$B$7:$T$222,P$1,FALSE)</f>
        <v>---</v>
      </c>
      <c r="BG221" s="242" t="str">
        <f>VLOOKUP($B221,[14]Tsunami!$B$7:$T$222,Q$1,FALSE)</f>
        <v>---</v>
      </c>
      <c r="BH221" s="243" t="str">
        <f>VLOOKUP($B221,[14]Tsunami!$B$7:$T$222,R$1,FALSE)</f>
        <v>---</v>
      </c>
      <c r="BI221" s="241" t="str">
        <f>VLOOKUP($B221,[14]Tsunami!$B$7:$T$222,S$1,FALSE)</f>
        <v>---</v>
      </c>
      <c r="BJ221" s="244" t="str">
        <f>VLOOKUP($B221,[14]Tsunami!$B$7:$T$222,T$1,FALSE)</f>
        <v>---</v>
      </c>
      <c r="BK221" s="245">
        <f>IFERROR(VLOOKUP($B221,[14]Flood!$B$7:$T$169,G$1,FALSE),"")</f>
        <v>57.99336822107081</v>
      </c>
      <c r="BL221" s="246">
        <f>IFERROR(VLOOKUP($B221,[14]Flood!$B$7:$T$169,H$1,FALSE),"")</f>
        <v>0.26315049038288607</v>
      </c>
      <c r="BM221" s="247">
        <f>IFERROR(VLOOKUP($B221,[14]Flood!$B$7:$T$169,I$1,FALSE),"")</f>
        <v>99.928006774193548</v>
      </c>
      <c r="BN221" s="248">
        <f>IFERROR(VLOOKUP($B221,[14]Flood!$B$7:$T$169,J$1,FALSE),"")</f>
        <v>0.45343294918433785</v>
      </c>
      <c r="BO221" s="246">
        <f>IFERROR(VLOOKUP($B221,[14]Flood!$B$7:$T$169,K$1,FALSE),"")</f>
        <v>126.71116668312554</v>
      </c>
      <c r="BP221" s="246">
        <f>IFERROR(VLOOKUP($B221,[14]Flood!$B$7:$T$169,L$1,FALSE),"")</f>
        <v>0.5749641152509769</v>
      </c>
      <c r="BQ221" s="247">
        <f>IFERROR(VLOOKUP($B221,[14]Flood!$B$7:$T$169,M$1,FALSE),"")</f>
        <v>158.36170291045713</v>
      </c>
      <c r="BR221" s="248">
        <f>IFERROR(VLOOKUP($B221,[14]Flood!$B$7:$T$169,N$1,FALSE),"")</f>
        <v>0.71858146986562876</v>
      </c>
      <c r="BS221" s="246">
        <f>IFERROR(VLOOKUP($B221,[14]Flood!$B$7:$T$169,O$1,FALSE),"")</f>
        <v>159.8009217284829</v>
      </c>
      <c r="BT221" s="246">
        <f>IFERROR(VLOOKUP($B221,[14]Flood!$B$7:$T$169,P$1,FALSE),"")</f>
        <v>0.72511206378264426</v>
      </c>
      <c r="BU221" s="247">
        <f>IFERROR(VLOOKUP($B221,[14]Flood!$B$7:$T$169,Q$1,FALSE),"")</f>
        <v>162.67935936453449</v>
      </c>
      <c r="BV221" s="248">
        <f>IFERROR(VLOOKUP($B221,[14]Flood!$B$7:$T$169,R$1,FALSE),"")</f>
        <v>0.73817325161667524</v>
      </c>
      <c r="BW221" s="246">
        <f>IFERROR(VLOOKUP($B221,[14]Flood!$B$7:$T$169,S$1,FALSE),"")</f>
        <v>165.55779700058605</v>
      </c>
      <c r="BX221" s="249">
        <f>IFERROR(VLOOKUP($B221,[14]Flood!$B$7:$T$169,T$1,FALSE),"")</f>
        <v>0.75123443945070612</v>
      </c>
      <c r="BY221" s="119"/>
      <c r="BZ221" s="119"/>
      <c r="CA221" s="119"/>
      <c r="CB221" s="119"/>
      <c r="CC221" s="119"/>
      <c r="CD221" s="119"/>
    </row>
  </sheetData>
  <mergeCells count="50">
    <mergeCell ref="BO4:BP4"/>
    <mergeCell ref="BQ4:BR4"/>
    <mergeCell ref="BS4:BT4"/>
    <mergeCell ref="BU4:BV4"/>
    <mergeCell ref="BW4:BX4"/>
    <mergeCell ref="BK2:BX2"/>
    <mergeCell ref="BK3:BX3"/>
    <mergeCell ref="AQ4:AR4"/>
    <mergeCell ref="K4:L4"/>
    <mergeCell ref="M4:N4"/>
    <mergeCell ref="O4:P4"/>
    <mergeCell ref="Q4:R4"/>
    <mergeCell ref="S4:T4"/>
    <mergeCell ref="AI2:AV2"/>
    <mergeCell ref="AI3:AV3"/>
    <mergeCell ref="AI4:AJ4"/>
    <mergeCell ref="U2:AH2"/>
    <mergeCell ref="AS4:AT4"/>
    <mergeCell ref="AU4:AV4"/>
    <mergeCell ref="U3:AH3"/>
    <mergeCell ref="U4:V4"/>
    <mergeCell ref="AG4:AH4"/>
    <mergeCell ref="W4:X4"/>
    <mergeCell ref="Y4:Z4"/>
    <mergeCell ref="AA4:AB4"/>
    <mergeCell ref="AC4:AD4"/>
    <mergeCell ref="AE4:AF4"/>
    <mergeCell ref="AW3:BJ3"/>
    <mergeCell ref="AW4:AX4"/>
    <mergeCell ref="AY4:AZ4"/>
    <mergeCell ref="BA4:BB4"/>
    <mergeCell ref="BC4:BD4"/>
    <mergeCell ref="BE4:BF4"/>
    <mergeCell ref="BG4:BH4"/>
    <mergeCell ref="BK4:BL4"/>
    <mergeCell ref="BM4:BN4"/>
    <mergeCell ref="BI4:BJ4"/>
    <mergeCell ref="A2:A5"/>
    <mergeCell ref="B2:B5"/>
    <mergeCell ref="C2:C5"/>
    <mergeCell ref="E2:E5"/>
    <mergeCell ref="F2:F3"/>
    <mergeCell ref="G2:T2"/>
    <mergeCell ref="G3:T3"/>
    <mergeCell ref="G4:H4"/>
    <mergeCell ref="I4:J4"/>
    <mergeCell ref="AK4:AL4"/>
    <mergeCell ref="AM4:AN4"/>
    <mergeCell ref="AO4:AP4"/>
    <mergeCell ref="AW2:BJ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AJ220"/>
  <sheetViews>
    <sheetView workbookViewId="0">
      <selection activeCell="F5" sqref="F5"/>
    </sheetView>
  </sheetViews>
  <sheetFormatPr baseColWidth="10" defaultColWidth="10.83203125" defaultRowHeight="12" x14ac:dyDescent="0"/>
  <cols>
    <col min="1" max="1" width="17.5" style="125" bestFit="1" customWidth="1"/>
    <col min="2" max="2" width="6.6640625" style="125" customWidth="1"/>
    <col min="3" max="5" width="28.6640625" style="125" customWidth="1"/>
    <col min="6" max="6" width="17.33203125" style="125" customWidth="1"/>
    <col min="7" max="7" width="10.83203125" style="125" bestFit="1" customWidth="1"/>
    <col min="8" max="13" width="11.6640625" style="125" bestFit="1" customWidth="1"/>
    <col min="14" max="23" width="10.83203125" style="125"/>
    <col min="24" max="31" width="10.83203125" style="119"/>
    <col min="32" max="16384" width="10.83203125" style="125"/>
  </cols>
  <sheetData>
    <row r="1" spans="1:36" ht="15.75" customHeight="1" thickBot="1">
      <c r="A1" s="283" t="s">
        <v>998</v>
      </c>
      <c r="B1" s="302" t="s">
        <v>929</v>
      </c>
      <c r="C1" s="304" t="s">
        <v>997</v>
      </c>
      <c r="D1" s="140"/>
      <c r="E1" s="304" t="s">
        <v>945</v>
      </c>
      <c r="F1" s="291" t="s">
        <v>986</v>
      </c>
      <c r="G1" s="286" t="s">
        <v>984</v>
      </c>
      <c r="H1" s="293"/>
      <c r="I1" s="293"/>
      <c r="J1" s="293"/>
      <c r="K1" s="293"/>
      <c r="L1" s="293"/>
      <c r="M1" s="293"/>
      <c r="N1" s="286" t="s">
        <v>989</v>
      </c>
      <c r="O1" s="293"/>
      <c r="P1" s="293"/>
      <c r="Q1" s="293"/>
      <c r="R1" s="293"/>
      <c r="S1" s="293"/>
      <c r="T1" s="293"/>
      <c r="U1" s="286" t="s">
        <v>982</v>
      </c>
      <c r="V1" s="293"/>
      <c r="W1" s="293"/>
      <c r="X1" s="293"/>
      <c r="Y1" s="293"/>
      <c r="Z1" s="293"/>
      <c r="AA1" s="293"/>
      <c r="AB1" s="286" t="s">
        <v>983</v>
      </c>
      <c r="AC1" s="293"/>
      <c r="AD1" s="293"/>
      <c r="AE1" s="293"/>
      <c r="AF1" s="293"/>
      <c r="AG1" s="293"/>
      <c r="AH1" s="293"/>
      <c r="AI1" s="286" t="s">
        <v>990</v>
      </c>
      <c r="AJ1" s="293"/>
    </row>
    <row r="2" spans="1:36" ht="15.75" customHeight="1">
      <c r="A2" s="284"/>
      <c r="B2" s="303"/>
      <c r="C2" s="305"/>
      <c r="D2" s="141"/>
      <c r="E2" s="305" t="s">
        <v>945</v>
      </c>
      <c r="F2" s="292"/>
      <c r="G2" s="296" t="s">
        <v>959</v>
      </c>
      <c r="H2" s="311"/>
      <c r="I2" s="311"/>
      <c r="J2" s="311"/>
      <c r="K2" s="311"/>
      <c r="L2" s="311"/>
      <c r="M2" s="311"/>
      <c r="N2" s="296" t="s">
        <v>959</v>
      </c>
      <c r="O2" s="311"/>
      <c r="P2" s="311"/>
      <c r="Q2" s="311"/>
      <c r="R2" s="311"/>
      <c r="S2" s="311"/>
      <c r="T2" s="311"/>
      <c r="U2" s="296" t="s">
        <v>959</v>
      </c>
      <c r="V2" s="311"/>
      <c r="W2" s="311"/>
      <c r="X2" s="311"/>
      <c r="Y2" s="311"/>
      <c r="Z2" s="311"/>
      <c r="AA2" s="311"/>
      <c r="AB2" s="296" t="s">
        <v>959</v>
      </c>
      <c r="AC2" s="311"/>
      <c r="AD2" s="311"/>
      <c r="AE2" s="311"/>
      <c r="AF2" s="311"/>
      <c r="AG2" s="311"/>
      <c r="AH2" s="311"/>
      <c r="AI2" s="296" t="s">
        <v>927</v>
      </c>
      <c r="AJ2" s="311"/>
    </row>
    <row r="3" spans="1:36" ht="15.75" customHeight="1" thickBot="1">
      <c r="A3" s="284"/>
      <c r="B3" s="303"/>
      <c r="C3" s="305"/>
      <c r="D3" s="141"/>
      <c r="E3" s="305"/>
      <c r="F3" s="137" t="s">
        <v>474</v>
      </c>
      <c r="G3" s="115">
        <v>20</v>
      </c>
      <c r="H3" s="116">
        <v>50</v>
      </c>
      <c r="I3" s="116">
        <v>100</v>
      </c>
      <c r="J3" s="116">
        <v>250</v>
      </c>
      <c r="K3" s="116">
        <v>500</v>
      </c>
      <c r="L3" s="116">
        <v>1000</v>
      </c>
      <c r="M3" s="116">
        <v>1500</v>
      </c>
      <c r="N3" s="115">
        <v>20</v>
      </c>
      <c r="O3" s="116">
        <v>50</v>
      </c>
      <c r="P3" s="116">
        <v>100</v>
      </c>
      <c r="Q3" s="116">
        <v>250</v>
      </c>
      <c r="R3" s="116">
        <v>500</v>
      </c>
      <c r="S3" s="116">
        <v>1000</v>
      </c>
      <c r="T3" s="116">
        <v>1500</v>
      </c>
      <c r="U3" s="115">
        <v>20</v>
      </c>
      <c r="V3" s="116">
        <v>50</v>
      </c>
      <c r="W3" s="116">
        <v>100</v>
      </c>
      <c r="X3" s="116">
        <v>250</v>
      </c>
      <c r="Y3" s="116">
        <v>500</v>
      </c>
      <c r="Z3" s="116">
        <v>1000</v>
      </c>
      <c r="AA3" s="116">
        <v>1500</v>
      </c>
      <c r="AB3" s="115">
        <v>20</v>
      </c>
      <c r="AC3" s="116">
        <v>50</v>
      </c>
      <c r="AD3" s="116">
        <v>100</v>
      </c>
      <c r="AE3" s="116">
        <v>250</v>
      </c>
      <c r="AF3" s="116">
        <v>500</v>
      </c>
      <c r="AG3" s="116">
        <v>1000</v>
      </c>
      <c r="AH3" s="116">
        <v>1500</v>
      </c>
      <c r="AI3" s="115" t="s">
        <v>3</v>
      </c>
      <c r="AJ3" s="116" t="s">
        <v>4</v>
      </c>
    </row>
    <row r="4" spans="1:36" s="119" customFormat="1" ht="15.75" customHeight="1" thickBot="1">
      <c r="A4" s="285"/>
      <c r="B4" s="313"/>
      <c r="C4" s="314"/>
      <c r="D4" s="142"/>
      <c r="E4" s="314"/>
      <c r="F4" s="137" t="s">
        <v>944</v>
      </c>
      <c r="G4" s="115" t="s">
        <v>447</v>
      </c>
      <c r="H4" s="115" t="s">
        <v>447</v>
      </c>
      <c r="I4" s="115" t="s">
        <v>447</v>
      </c>
      <c r="J4" s="115" t="s">
        <v>447</v>
      </c>
      <c r="K4" s="115" t="s">
        <v>447</v>
      </c>
      <c r="L4" s="115" t="s">
        <v>447</v>
      </c>
      <c r="M4" s="115" t="s">
        <v>447</v>
      </c>
      <c r="N4" s="115" t="s">
        <v>447</v>
      </c>
      <c r="O4" s="115" t="s">
        <v>447</v>
      </c>
      <c r="P4" s="115" t="s">
        <v>447</v>
      </c>
      <c r="Q4" s="115" t="s">
        <v>447</v>
      </c>
      <c r="R4" s="115" t="s">
        <v>447</v>
      </c>
      <c r="S4" s="115" t="s">
        <v>447</v>
      </c>
      <c r="T4" s="115" t="s">
        <v>447</v>
      </c>
      <c r="U4" s="115" t="s">
        <v>447</v>
      </c>
      <c r="V4" s="115" t="s">
        <v>447</v>
      </c>
      <c r="W4" s="115" t="s">
        <v>447</v>
      </c>
      <c r="X4" s="115" t="s">
        <v>447</v>
      </c>
      <c r="Y4" s="115" t="s">
        <v>447</v>
      </c>
      <c r="Z4" s="115" t="s">
        <v>447</v>
      </c>
      <c r="AA4" s="115" t="s">
        <v>447</v>
      </c>
      <c r="AB4" s="115" t="s">
        <v>447</v>
      </c>
      <c r="AC4" s="115" t="s">
        <v>447</v>
      </c>
      <c r="AD4" s="115" t="s">
        <v>447</v>
      </c>
      <c r="AE4" s="115" t="s">
        <v>447</v>
      </c>
      <c r="AF4" s="115" t="s">
        <v>447</v>
      </c>
      <c r="AG4" s="115" t="s">
        <v>447</v>
      </c>
      <c r="AH4" s="115" t="s">
        <v>447</v>
      </c>
      <c r="AI4" s="115" t="s">
        <v>944</v>
      </c>
      <c r="AJ4" s="116" t="s">
        <v>944</v>
      </c>
    </row>
    <row r="5" spans="1:36" s="119" customFormat="1" ht="15.75" customHeight="1">
      <c r="A5" s="111" t="str">
        <f>'AAL mundo '!A33</f>
        <v>South Asia</v>
      </c>
      <c r="B5" s="112" t="str">
        <f>'AAL mundo '!B33</f>
        <v>AFG</v>
      </c>
      <c r="C5" s="112" t="str">
        <f>'AAL mundo '!C33</f>
        <v>Afghanistan</v>
      </c>
      <c r="D5" s="113" t="str">
        <f>'AAL mundo '!D33</f>
        <v/>
      </c>
      <c r="E5" s="113" t="str">
        <f>'AAL mundo '!E33</f>
        <v>Low income</v>
      </c>
      <c r="F5" s="109">
        <f>'AAL mundo '!F33</f>
        <v>60187.9</v>
      </c>
      <c r="G5" s="124">
        <f>IFERROR('PML mundo '!G6*100000000/Indicadores!$Q33,"")</f>
        <v>8696953.4826205354</v>
      </c>
      <c r="H5" s="124">
        <f>IFERROR('PML mundo '!I6*100000000/Indicadores!$Q33,"")</f>
        <v>17446171.324023459</v>
      </c>
      <c r="I5" s="124">
        <f>IFERROR('PML mundo '!K6*100000000/Indicadores!$Q33,"")</f>
        <v>28310590.701488316</v>
      </c>
      <c r="J5" s="124">
        <f>IFERROR('PML mundo '!M6*100000000/Indicadores!$Q33,"")</f>
        <v>49274618.551722951</v>
      </c>
      <c r="K5" s="124">
        <f>IFERROR('PML mundo '!O6*100000000/Indicadores!$Q33,"")</f>
        <v>70741588.24196817</v>
      </c>
      <c r="L5" s="124">
        <f>IFERROR('PML mundo '!Q6*100000000/Indicadores!$Q33,"")</f>
        <v>96172987.408858329</v>
      </c>
      <c r="M5" s="124">
        <f>IFERROR('PML mundo '!S6*100000000/Indicadores!$Q33,"")</f>
        <v>111394776.67768805</v>
      </c>
      <c r="N5" s="124" t="str">
        <f>IFERROR('PML mundo '!U6*100000000/Indicadores!$Q33,"")</f>
        <v/>
      </c>
      <c r="O5" s="124" t="str">
        <f>IFERROR('PML mundo '!W6*100000000/Indicadores!$Q33,"")</f>
        <v/>
      </c>
      <c r="P5" s="124" t="str">
        <f>IFERROR('PML mundo '!Y6*100000000/Indicadores!$Q33,"")</f>
        <v/>
      </c>
      <c r="Q5" s="124" t="str">
        <f>IFERROR('PML mundo '!AA6*100000000/Indicadores!$Q33,"")</f>
        <v/>
      </c>
      <c r="R5" s="124" t="str">
        <f>IFERROR('PML mundo '!AC6*100000000/Indicadores!$Q33,"")</f>
        <v/>
      </c>
      <c r="S5" s="124" t="str">
        <f>IFERROR('PML mundo '!AE6*100000000/Indicadores!$Q33,"")</f>
        <v/>
      </c>
      <c r="T5" s="124" t="str">
        <f>IFERROR('PML mundo '!AG6*100000000/Indicadores!$Q33,"")</f>
        <v/>
      </c>
      <c r="U5" s="124" t="str">
        <f>IFERROR('PML mundo '!AI6*100000000/Indicadores!$Q33,"")</f>
        <v/>
      </c>
      <c r="V5" s="124" t="str">
        <f>IFERROR('PML mundo '!AK6*100000000/Indicadores!$Q33,"")</f>
        <v/>
      </c>
      <c r="W5" s="124" t="str">
        <f>IFERROR('PML mundo '!AM6*100000000/Indicadores!$Q33,"")</f>
        <v/>
      </c>
      <c r="X5" s="124" t="str">
        <f>IFERROR('PML mundo '!AO6*100000000/Indicadores!$Q33,"")</f>
        <v/>
      </c>
      <c r="Y5" s="124" t="str">
        <f>IFERROR('PML mundo '!AQ6*100000000/Indicadores!$Q33,"")</f>
        <v/>
      </c>
      <c r="Z5" s="124" t="str">
        <f>IFERROR('PML mundo '!AS6*100000000/Indicadores!$Q33,"")</f>
        <v/>
      </c>
      <c r="AA5" s="124" t="str">
        <f>IFERROR('PML mundo '!AU6*100000000/Indicadores!$Q33,"")</f>
        <v/>
      </c>
      <c r="AB5" s="124" t="str">
        <f>IFERROR('PML mundo '!AW6*100000000/Indicadores!$Q33,"")</f>
        <v/>
      </c>
      <c r="AC5" s="124" t="str">
        <f>IFERROR('PML mundo '!AY6*100000000/Indicadores!$Q33,"")</f>
        <v/>
      </c>
      <c r="AD5" s="124" t="str">
        <f>IFERROR('PML mundo '!BA6*100000000/Indicadores!$Q33,"")</f>
        <v/>
      </c>
      <c r="AE5" s="124" t="str">
        <f>IFERROR('PML mundo '!BC6*100000000/Indicadores!$Q33,"")</f>
        <v/>
      </c>
      <c r="AF5" s="124" t="str">
        <f>IFERROR('PML mundo '!BE6*100000000/Indicadores!$Q33,"")</f>
        <v/>
      </c>
      <c r="AG5" s="124" t="str">
        <f>IFERROR('PML mundo '!BG6*100000000/Indicadores!$Q33,"")</f>
        <v/>
      </c>
      <c r="AH5" s="124" t="str">
        <f>IFERROR('PML mundo '!BI6*100000000/Indicadores!$Q33,"")</f>
        <v/>
      </c>
      <c r="AI5" s="124">
        <f>IFERROR('PML mundo '!BK6*100000000/Indicadores!$Q33,"")</f>
        <v>16012320.31039978</v>
      </c>
      <c r="AJ5" s="124">
        <f>IFERROR('PML mundo '!BM6*100000000/Indicadores!$Q33,"")</f>
        <v>28607003.497338735</v>
      </c>
    </row>
    <row r="6" spans="1:36" s="119" customFormat="1" ht="14">
      <c r="A6" s="114" t="str">
        <f>'AAL mundo '!A34</f>
        <v>Europe and Central Asia</v>
      </c>
      <c r="B6" s="107" t="str">
        <f>'AAL mundo '!B34</f>
        <v>ALB</v>
      </c>
      <c r="C6" s="107" t="str">
        <f>'AAL mundo '!C34</f>
        <v>Albania</v>
      </c>
      <c r="D6" s="108" t="str">
        <f>'AAL mundo '!D34</f>
        <v/>
      </c>
      <c r="E6" s="108" t="str">
        <f>'AAL mundo '!E34</f>
        <v>Upper middle income</v>
      </c>
      <c r="F6" s="109">
        <f>'AAL mundo '!F34</f>
        <v>40459.699999999997</v>
      </c>
      <c r="G6" s="124">
        <f>IFERROR('PML mundo '!G7*100000000/Indicadores!$Q34,"")</f>
        <v>3449126.3717858656</v>
      </c>
      <c r="H6" s="124">
        <f>IFERROR('PML mundo '!I7*100000000/Indicadores!$Q34,"")</f>
        <v>7308186.135804723</v>
      </c>
      <c r="I6" s="124">
        <f>IFERROR('PML mundo '!K7*100000000/Indicadores!$Q34,"")</f>
        <v>12613170.54207716</v>
      </c>
      <c r="J6" s="124">
        <f>IFERROR('PML mundo '!M7*100000000/Indicadores!$Q34,"")</f>
        <v>24998294.618378174</v>
      </c>
      <c r="K6" s="124">
        <f>IFERROR('PML mundo '!O7*100000000/Indicadores!$Q34,"")</f>
        <v>39996170.897076942</v>
      </c>
      <c r="L6" s="124">
        <f>IFERROR('PML mundo '!Q7*100000000/Indicadores!$Q34,"")</f>
        <v>60923866.670582242</v>
      </c>
      <c r="M6" s="124">
        <f>IFERROR('PML mundo '!S7*100000000/Indicadores!$Q34,"")</f>
        <v>76285211.109881312</v>
      </c>
      <c r="N6" s="124" t="str">
        <f>IFERROR('PML mundo '!U7*100000000/Indicadores!$Q34,"")</f>
        <v/>
      </c>
      <c r="O6" s="124" t="str">
        <f>IFERROR('PML mundo '!W7*100000000/Indicadores!$Q34,"")</f>
        <v/>
      </c>
      <c r="P6" s="124" t="str">
        <f>IFERROR('PML mundo '!Y7*100000000/Indicadores!$Q34,"")</f>
        <v/>
      </c>
      <c r="Q6" s="124" t="str">
        <f>IFERROR('PML mundo '!AA7*100000000/Indicadores!$Q34,"")</f>
        <v/>
      </c>
      <c r="R6" s="124" t="str">
        <f>IFERROR('PML mundo '!AC7*100000000/Indicadores!$Q34,"")</f>
        <v/>
      </c>
      <c r="S6" s="124" t="str">
        <f>IFERROR('PML mundo '!AE7*100000000/Indicadores!$Q34,"")</f>
        <v/>
      </c>
      <c r="T6" s="124" t="str">
        <f>IFERROR('PML mundo '!AG7*100000000/Indicadores!$Q34,"")</f>
        <v/>
      </c>
      <c r="U6" s="124" t="str">
        <f>IFERROR('PML mundo '!AI7*100000000/Indicadores!$Q34,"")</f>
        <v/>
      </c>
      <c r="V6" s="124" t="str">
        <f>IFERROR('PML mundo '!AK7*100000000/Indicadores!$Q34,"")</f>
        <v/>
      </c>
      <c r="W6" s="124" t="str">
        <f>IFERROR('PML mundo '!AM7*100000000/Indicadores!$Q34,"")</f>
        <v/>
      </c>
      <c r="X6" s="124" t="str">
        <f>IFERROR('PML mundo '!AO7*100000000/Indicadores!$Q34,"")</f>
        <v/>
      </c>
      <c r="Y6" s="124" t="str">
        <f>IFERROR('PML mundo '!AQ7*100000000/Indicadores!$Q34,"")</f>
        <v/>
      </c>
      <c r="Z6" s="124" t="str">
        <f>IFERROR('PML mundo '!AS7*100000000/Indicadores!$Q34,"")</f>
        <v/>
      </c>
      <c r="AA6" s="124" t="str">
        <f>IFERROR('PML mundo '!AU7*100000000/Indicadores!$Q34,"")</f>
        <v/>
      </c>
      <c r="AB6" s="124" t="str">
        <f>IFERROR('PML mundo '!AW7*100000000/Indicadores!$Q34,"")</f>
        <v/>
      </c>
      <c r="AC6" s="124" t="str">
        <f>IFERROR('PML mundo '!AY7*100000000/Indicadores!$Q34,"")</f>
        <v/>
      </c>
      <c r="AD6" s="124" t="str">
        <f>IFERROR('PML mundo '!BA7*100000000/Indicadores!$Q34,"")</f>
        <v/>
      </c>
      <c r="AE6" s="124" t="str">
        <f>IFERROR('PML mundo '!BC7*100000000/Indicadores!$Q34,"")</f>
        <v/>
      </c>
      <c r="AF6" s="124" t="str">
        <f>IFERROR('PML mundo '!BE7*100000000/Indicadores!$Q34,"")</f>
        <v/>
      </c>
      <c r="AG6" s="124" t="str">
        <f>IFERROR('PML mundo '!BG7*100000000/Indicadores!$Q34,"")</f>
        <v/>
      </c>
      <c r="AH6" s="124" t="str">
        <f>IFERROR('PML mundo '!BI7*100000000/Indicadores!$Q34,"")</f>
        <v/>
      </c>
      <c r="AI6" s="124">
        <f>IFERROR('PML mundo '!BK7*100000000/Indicadores!$Q34,"")</f>
        <v>6330921.6028474541</v>
      </c>
      <c r="AJ6" s="124">
        <f>IFERROR('PML mundo '!BM7*100000000/Indicadores!$Q34,"")</f>
        <v>14155110.038734788</v>
      </c>
    </row>
    <row r="7" spans="1:36" s="119" customFormat="1" ht="14">
      <c r="A7" s="114" t="str">
        <f>'AAL mundo '!A35</f>
        <v>Middle East and North Africa</v>
      </c>
      <c r="B7" s="107" t="str">
        <f>'AAL mundo '!B35</f>
        <v>DZA</v>
      </c>
      <c r="C7" s="107" t="str">
        <f>'AAL mundo '!C35</f>
        <v>Algeria</v>
      </c>
      <c r="D7" s="108" t="str">
        <f>'AAL mundo '!D35</f>
        <v/>
      </c>
      <c r="E7" s="108" t="str">
        <f>'AAL mundo '!E35</f>
        <v>Upper middle income</v>
      </c>
      <c r="F7" s="109">
        <f>'AAL mundo '!F35</f>
        <v>899206</v>
      </c>
      <c r="G7" s="124">
        <f>IFERROR('PML mundo '!G8*100000000/Indicadores!$Q35,"")</f>
        <v>3786192.5244989232</v>
      </c>
      <c r="H7" s="124">
        <f>IFERROR('PML mundo '!I8*100000000/Indicadores!$Q35,"")</f>
        <v>7302159.7537410865</v>
      </c>
      <c r="I7" s="124">
        <f>IFERROR('PML mundo '!K8*100000000/Indicadores!$Q35,"")</f>
        <v>11278443.204983203</v>
      </c>
      <c r="J7" s="124">
        <f>IFERROR('PML mundo '!M8*100000000/Indicadores!$Q35,"")</f>
        <v>18495106.723909032</v>
      </c>
      <c r="K7" s="124">
        <f>IFERROR('PML mundo '!O8*100000000/Indicadores!$Q35,"")</f>
        <v>25053830.948572684</v>
      </c>
      <c r="L7" s="124">
        <f>IFERROR('PML mundo '!Q8*100000000/Indicadores!$Q35,"")</f>
        <v>32397417.502668481</v>
      </c>
      <c r="M7" s="124">
        <f>IFERROR('PML mundo '!S8*100000000/Indicadores!$Q35,"")</f>
        <v>36966978.69384408</v>
      </c>
      <c r="N7" s="124" t="str">
        <f>IFERROR('PML mundo '!U8*100000000/Indicadores!$Q35,"")</f>
        <v/>
      </c>
      <c r="O7" s="124" t="str">
        <f>IFERROR('PML mundo '!W8*100000000/Indicadores!$Q35,"")</f>
        <v/>
      </c>
      <c r="P7" s="124" t="str">
        <f>IFERROR('PML mundo '!Y8*100000000/Indicadores!$Q35,"")</f>
        <v/>
      </c>
      <c r="Q7" s="124" t="str">
        <f>IFERROR('PML mundo '!AA8*100000000/Indicadores!$Q35,"")</f>
        <v/>
      </c>
      <c r="R7" s="124" t="str">
        <f>IFERROR('PML mundo '!AC8*100000000/Indicadores!$Q35,"")</f>
        <v/>
      </c>
      <c r="S7" s="124" t="str">
        <f>IFERROR('PML mundo '!AE8*100000000/Indicadores!$Q35,"")</f>
        <v/>
      </c>
      <c r="T7" s="124" t="str">
        <f>IFERROR('PML mundo '!AG8*100000000/Indicadores!$Q35,"")</f>
        <v/>
      </c>
      <c r="U7" s="124" t="str">
        <f>IFERROR('PML mundo '!AI8*100000000/Indicadores!$Q35,"")</f>
        <v/>
      </c>
      <c r="V7" s="124" t="str">
        <f>IFERROR('PML mundo '!AK8*100000000/Indicadores!$Q35,"")</f>
        <v/>
      </c>
      <c r="W7" s="124" t="str">
        <f>IFERROR('PML mundo '!AM8*100000000/Indicadores!$Q35,"")</f>
        <v/>
      </c>
      <c r="X7" s="124" t="str">
        <f>IFERROR('PML mundo '!AO8*100000000/Indicadores!$Q35,"")</f>
        <v/>
      </c>
      <c r="Y7" s="124" t="str">
        <f>IFERROR('PML mundo '!AQ8*100000000/Indicadores!$Q35,"")</f>
        <v/>
      </c>
      <c r="Z7" s="124" t="str">
        <f>IFERROR('PML mundo '!AS8*100000000/Indicadores!$Q35,"")</f>
        <v/>
      </c>
      <c r="AA7" s="124" t="str">
        <f>IFERROR('PML mundo '!AU8*100000000/Indicadores!$Q35,"")</f>
        <v/>
      </c>
      <c r="AB7" s="124" t="str">
        <f>IFERROR('PML mundo '!AW8*100000000/Indicadores!$Q35,"")</f>
        <v/>
      </c>
      <c r="AC7" s="124" t="str">
        <f>IFERROR('PML mundo '!AY8*100000000/Indicadores!$Q35,"")</f>
        <v/>
      </c>
      <c r="AD7" s="124" t="str">
        <f>IFERROR('PML mundo '!BA8*100000000/Indicadores!$Q35,"")</f>
        <v/>
      </c>
      <c r="AE7" s="124" t="str">
        <f>IFERROR('PML mundo '!BC8*100000000/Indicadores!$Q35,"")</f>
        <v/>
      </c>
      <c r="AF7" s="124" t="str">
        <f>IFERROR('PML mundo '!BE8*100000000/Indicadores!$Q35,"")</f>
        <v/>
      </c>
      <c r="AG7" s="124" t="str">
        <f>IFERROR('PML mundo '!BG8*100000000/Indicadores!$Q35,"")</f>
        <v/>
      </c>
      <c r="AH7" s="124" t="str">
        <f>IFERROR('PML mundo '!BI8*100000000/Indicadores!$Q35,"")</f>
        <v/>
      </c>
      <c r="AI7" s="124">
        <f>IFERROR('PML mundo '!BK8*100000000/Indicadores!$Q35,"")</f>
        <v>936554.79938429978</v>
      </c>
      <c r="AJ7" s="124">
        <f>IFERROR('PML mundo '!BM8*100000000/Indicadores!$Q35,"")</f>
        <v>2230751.8558244426</v>
      </c>
    </row>
    <row r="8" spans="1:36" s="119" customFormat="1" ht="14">
      <c r="A8" s="114" t="str">
        <f>'AAL mundo '!A36</f>
        <v>East Asia and the Pacific</v>
      </c>
      <c r="B8" s="107" t="str">
        <f>'AAL mundo '!B36</f>
        <v>WSM</v>
      </c>
      <c r="C8" s="107" t="str">
        <f>'AAL mundo '!C36</f>
        <v>American Samoa</v>
      </c>
      <c r="D8" s="108" t="str">
        <f>'AAL mundo '!D36</f>
        <v>SIDS</v>
      </c>
      <c r="E8" s="108" t="str">
        <f>'AAL mundo '!E36</f>
        <v>Lower middle income</v>
      </c>
      <c r="F8" s="109">
        <f>'AAL mundo '!F36</f>
        <v>1930.49</v>
      </c>
      <c r="G8" s="124" t="str">
        <f>IFERROR('PML mundo '!G9*100000000/Indicadores!$Q36,"")</f>
        <v/>
      </c>
      <c r="H8" s="124" t="str">
        <f>IFERROR('PML mundo '!I9*100000000/Indicadores!$Q36,"")</f>
        <v/>
      </c>
      <c r="I8" s="124" t="str">
        <f>IFERROR('PML mundo '!K9*100000000/Indicadores!$Q36,"")</f>
        <v/>
      </c>
      <c r="J8" s="124" t="str">
        <f>IFERROR('PML mundo '!M9*100000000/Indicadores!$Q36,"")</f>
        <v/>
      </c>
      <c r="K8" s="124" t="str">
        <f>IFERROR('PML mundo '!O9*100000000/Indicadores!$Q36,"")</f>
        <v/>
      </c>
      <c r="L8" s="124" t="str">
        <f>IFERROR('PML mundo '!Q9*100000000/Indicadores!$Q36,"")</f>
        <v/>
      </c>
      <c r="M8" s="124" t="str">
        <f>IFERROR('PML mundo '!S9*100000000/Indicadores!$Q36,"")</f>
        <v/>
      </c>
      <c r="N8" s="124" t="str">
        <f>IFERROR('PML mundo '!U9*100000000/Indicadores!$Q36,"")</f>
        <v/>
      </c>
      <c r="O8" s="124" t="str">
        <f>IFERROR('PML mundo '!W9*100000000/Indicadores!$Q36,"")</f>
        <v/>
      </c>
      <c r="P8" s="124" t="str">
        <f>IFERROR('PML mundo '!Y9*100000000/Indicadores!$Q36,"")</f>
        <v/>
      </c>
      <c r="Q8" s="124" t="str">
        <f>IFERROR('PML mundo '!AA9*100000000/Indicadores!$Q36,"")</f>
        <v/>
      </c>
      <c r="R8" s="124" t="str">
        <f>IFERROR('PML mundo '!AC9*100000000/Indicadores!$Q36,"")</f>
        <v/>
      </c>
      <c r="S8" s="124" t="str">
        <f>IFERROR('PML mundo '!AE9*100000000/Indicadores!$Q36,"")</f>
        <v/>
      </c>
      <c r="T8" s="124" t="str">
        <f>IFERROR('PML mundo '!AG9*100000000/Indicadores!$Q36,"")</f>
        <v/>
      </c>
      <c r="U8" s="124" t="str">
        <f>IFERROR('PML mundo '!AI9*100000000/Indicadores!$Q36,"")</f>
        <v/>
      </c>
      <c r="V8" s="124" t="str">
        <f>IFERROR('PML mundo '!AK9*100000000/Indicadores!$Q36,"")</f>
        <v/>
      </c>
      <c r="W8" s="124" t="str">
        <f>IFERROR('PML mundo '!AM9*100000000/Indicadores!$Q36,"")</f>
        <v/>
      </c>
      <c r="X8" s="124" t="str">
        <f>IFERROR('PML mundo '!AO9*100000000/Indicadores!$Q36,"")</f>
        <v/>
      </c>
      <c r="Y8" s="124" t="str">
        <f>IFERROR('PML mundo '!AQ9*100000000/Indicadores!$Q36,"")</f>
        <v/>
      </c>
      <c r="Z8" s="124" t="str">
        <f>IFERROR('PML mundo '!AS9*100000000/Indicadores!$Q36,"")</f>
        <v/>
      </c>
      <c r="AA8" s="124" t="str">
        <f>IFERROR('PML mundo '!AU9*100000000/Indicadores!$Q36,"")</f>
        <v/>
      </c>
      <c r="AB8" s="124" t="str">
        <f>IFERROR('PML mundo '!AW9*100000000/Indicadores!$Q36,"")</f>
        <v/>
      </c>
      <c r="AC8" s="124" t="str">
        <f>IFERROR('PML mundo '!AY9*100000000/Indicadores!$Q36,"")</f>
        <v/>
      </c>
      <c r="AD8" s="124" t="str">
        <f>IFERROR('PML mundo '!BA9*100000000/Indicadores!$Q36,"")</f>
        <v/>
      </c>
      <c r="AE8" s="124" t="str">
        <f>IFERROR('PML mundo '!BC9*100000000/Indicadores!$Q36,"")</f>
        <v/>
      </c>
      <c r="AF8" s="124" t="str">
        <f>IFERROR('PML mundo '!BE9*100000000/Indicadores!$Q36,"")</f>
        <v/>
      </c>
      <c r="AG8" s="124" t="str">
        <f>IFERROR('PML mundo '!BG9*100000000/Indicadores!$Q36,"")</f>
        <v/>
      </c>
      <c r="AH8" s="124" t="str">
        <f>IFERROR('PML mundo '!BI9*100000000/Indicadores!$Q36,"")</f>
        <v/>
      </c>
      <c r="AI8" s="124" t="str">
        <f>IFERROR('PML mundo '!BK9*100000000/Indicadores!$Q36,"")</f>
        <v/>
      </c>
      <c r="AJ8" s="124" t="str">
        <f>IFERROR('PML mundo '!BM9*100000000/Indicadores!$Q36,"")</f>
        <v/>
      </c>
    </row>
    <row r="9" spans="1:36" s="119" customFormat="1" ht="14">
      <c r="A9" s="114" t="str">
        <f>'AAL mundo '!A37</f>
        <v>Europe and Central Asia</v>
      </c>
      <c r="B9" s="107" t="str">
        <f>'AAL mundo '!B37</f>
        <v>AND</v>
      </c>
      <c r="C9" s="107" t="str">
        <f>'AAL mundo '!C37</f>
        <v>Andorra</v>
      </c>
      <c r="D9" s="108" t="str">
        <f>'AAL mundo '!D37</f>
        <v/>
      </c>
      <c r="E9" s="108" t="str">
        <f>'AAL mundo '!E37</f>
        <v>N.D</v>
      </c>
      <c r="F9" s="109">
        <f>'AAL mundo '!F37</f>
        <v>8381.65</v>
      </c>
      <c r="G9" s="124">
        <f>IFERROR('PML mundo '!G10*100000000/Indicadores!$Q37,"")</f>
        <v>31609.578459047825</v>
      </c>
      <c r="H9" s="124">
        <f>IFERROR('PML mundo '!I10*100000000/Indicadores!$Q37,"")</f>
        <v>64882.818942256061</v>
      </c>
      <c r="I9" s="124">
        <f>IFERROR('PML mundo '!K10*100000000/Indicadores!$Q37,"")</f>
        <v>106474.36954626636</v>
      </c>
      <c r="J9" s="124">
        <f>IFERROR('PML mundo '!M10*100000000/Indicadores!$Q37,"")</f>
        <v>264522.26184150547</v>
      </c>
      <c r="K9" s="124">
        <f>IFERROR('PML mundo '!O10*100000000/Indicadores!$Q37,"")</f>
        <v>608900.30084271077</v>
      </c>
      <c r="L9" s="124">
        <f>IFERROR('PML mundo '!Q10*100000000/Indicadores!$Q37,"")</f>
        <v>1407458.0724397087</v>
      </c>
      <c r="M9" s="124">
        <f>IFERROR('PML mundo '!S10*100000000/Indicadores!$Q37,"")</f>
        <v>2329126.8338245768</v>
      </c>
      <c r="N9" s="124" t="str">
        <f>IFERROR('PML mundo '!U10*100000000/Indicadores!$Q37,"")</f>
        <v/>
      </c>
      <c r="O9" s="124" t="str">
        <f>IFERROR('PML mundo '!W10*100000000/Indicadores!$Q37,"")</f>
        <v/>
      </c>
      <c r="P9" s="124" t="str">
        <f>IFERROR('PML mundo '!Y10*100000000/Indicadores!$Q37,"")</f>
        <v/>
      </c>
      <c r="Q9" s="124" t="str">
        <f>IFERROR('PML mundo '!AA10*100000000/Indicadores!$Q37,"")</f>
        <v/>
      </c>
      <c r="R9" s="124" t="str">
        <f>IFERROR('PML mundo '!AC10*100000000/Indicadores!$Q37,"")</f>
        <v/>
      </c>
      <c r="S9" s="124" t="str">
        <f>IFERROR('PML mundo '!AE10*100000000/Indicadores!$Q37,"")</f>
        <v/>
      </c>
      <c r="T9" s="124" t="str">
        <f>IFERROR('PML mundo '!AG10*100000000/Indicadores!$Q37,"")</f>
        <v/>
      </c>
      <c r="U9" s="124" t="str">
        <f>IFERROR('PML mundo '!AI10*100000000/Indicadores!$Q37,"")</f>
        <v/>
      </c>
      <c r="V9" s="124" t="str">
        <f>IFERROR('PML mundo '!AK10*100000000/Indicadores!$Q37,"")</f>
        <v/>
      </c>
      <c r="W9" s="124" t="str">
        <f>IFERROR('PML mundo '!AM10*100000000/Indicadores!$Q37,"")</f>
        <v/>
      </c>
      <c r="X9" s="124" t="str">
        <f>IFERROR('PML mundo '!AO10*100000000/Indicadores!$Q37,"")</f>
        <v/>
      </c>
      <c r="Y9" s="124" t="str">
        <f>IFERROR('PML mundo '!AQ10*100000000/Indicadores!$Q37,"")</f>
        <v/>
      </c>
      <c r="Z9" s="124" t="str">
        <f>IFERROR('PML mundo '!AS10*100000000/Indicadores!$Q37,"")</f>
        <v/>
      </c>
      <c r="AA9" s="124" t="str">
        <f>IFERROR('PML mundo '!AU10*100000000/Indicadores!$Q37,"")</f>
        <v/>
      </c>
      <c r="AB9" s="124" t="str">
        <f>IFERROR('PML mundo '!AW10*100000000/Indicadores!$Q37,"")</f>
        <v/>
      </c>
      <c r="AC9" s="124" t="str">
        <f>IFERROR('PML mundo '!AY10*100000000/Indicadores!$Q37,"")</f>
        <v/>
      </c>
      <c r="AD9" s="124" t="str">
        <f>IFERROR('PML mundo '!BA10*100000000/Indicadores!$Q37,"")</f>
        <v/>
      </c>
      <c r="AE9" s="124" t="str">
        <f>IFERROR('PML mundo '!BC10*100000000/Indicadores!$Q37,"")</f>
        <v/>
      </c>
      <c r="AF9" s="124" t="str">
        <f>IFERROR('PML mundo '!BE10*100000000/Indicadores!$Q37,"")</f>
        <v/>
      </c>
      <c r="AG9" s="124" t="str">
        <f>IFERROR('PML mundo '!BG10*100000000/Indicadores!$Q37,"")</f>
        <v/>
      </c>
      <c r="AH9" s="124" t="str">
        <f>IFERROR('PML mundo '!BI10*100000000/Indicadores!$Q37,"")</f>
        <v/>
      </c>
      <c r="AI9" s="124" t="str">
        <f>IFERROR('PML mundo '!BK10*100000000/Indicadores!$Q37,"")</f>
        <v/>
      </c>
      <c r="AJ9" s="124" t="str">
        <f>IFERROR('PML mundo '!BM10*100000000/Indicadores!$Q37,"")</f>
        <v/>
      </c>
    </row>
    <row r="10" spans="1:36" s="119" customFormat="1" ht="14">
      <c r="A10" s="114" t="str">
        <f>'AAL mundo '!A38</f>
        <v>Sub-Saharan Africa</v>
      </c>
      <c r="B10" s="107" t="str">
        <f>'AAL mundo '!B38</f>
        <v>AGO</v>
      </c>
      <c r="C10" s="107" t="str">
        <f>'AAL mundo '!C38</f>
        <v>Angola</v>
      </c>
      <c r="D10" s="108" t="str">
        <f>'AAL mundo '!D38</f>
        <v/>
      </c>
      <c r="E10" s="108" t="str">
        <f>'AAL mundo '!E38</f>
        <v>Upper middle income</v>
      </c>
      <c r="F10" s="109">
        <f>'AAL mundo '!F38</f>
        <v>176183</v>
      </c>
      <c r="G10" s="124">
        <f>IFERROR('PML mundo '!G11*100000000/Indicadores!$Q38,"")</f>
        <v>32365.318967453935</v>
      </c>
      <c r="H10" s="124">
        <f>IFERROR('PML mundo '!I11*100000000/Indicadores!$Q38,"")</f>
        <v>104827.18205080902</v>
      </c>
      <c r="I10" s="124">
        <f>IFERROR('PML mundo '!K11*100000000/Indicadores!$Q38,"")</f>
        <v>199689.020659323</v>
      </c>
      <c r="J10" s="124">
        <f>IFERROR('PML mundo '!M11*100000000/Indicadores!$Q38,"")</f>
        <v>490624.13584632718</v>
      </c>
      <c r="K10" s="124">
        <f>IFERROR('PML mundo '!O11*100000000/Indicadores!$Q38,"")</f>
        <v>978543.81270536478</v>
      </c>
      <c r="L10" s="124">
        <f>IFERROR('PML mundo '!Q11*100000000/Indicadores!$Q38,"")</f>
        <v>1880863.0367798414</v>
      </c>
      <c r="M10" s="124">
        <f>IFERROR('PML mundo '!S11*100000000/Indicadores!$Q38,"")</f>
        <v>2651898.4147974155</v>
      </c>
      <c r="N10" s="124" t="str">
        <f>IFERROR('PML mundo '!U11*100000000/Indicadores!$Q38,"")</f>
        <v/>
      </c>
      <c r="O10" s="124" t="str">
        <f>IFERROR('PML mundo '!W11*100000000/Indicadores!$Q38,"")</f>
        <v/>
      </c>
      <c r="P10" s="124" t="str">
        <f>IFERROR('PML mundo '!Y11*100000000/Indicadores!$Q38,"")</f>
        <v/>
      </c>
      <c r="Q10" s="124" t="str">
        <f>IFERROR('PML mundo '!AA11*100000000/Indicadores!$Q38,"")</f>
        <v/>
      </c>
      <c r="R10" s="124" t="str">
        <f>IFERROR('PML mundo '!AC11*100000000/Indicadores!$Q38,"")</f>
        <v/>
      </c>
      <c r="S10" s="124" t="str">
        <f>IFERROR('PML mundo '!AE11*100000000/Indicadores!$Q38,"")</f>
        <v/>
      </c>
      <c r="T10" s="124" t="str">
        <f>IFERROR('PML mundo '!AG11*100000000/Indicadores!$Q38,"")</f>
        <v/>
      </c>
      <c r="U10" s="124" t="str">
        <f>IFERROR('PML mundo '!AI11*100000000/Indicadores!$Q38,"")</f>
        <v/>
      </c>
      <c r="V10" s="124" t="str">
        <f>IFERROR('PML mundo '!AK11*100000000/Indicadores!$Q38,"")</f>
        <v/>
      </c>
      <c r="W10" s="124" t="str">
        <f>IFERROR('PML mundo '!AM11*100000000/Indicadores!$Q38,"")</f>
        <v/>
      </c>
      <c r="X10" s="124" t="str">
        <f>IFERROR('PML mundo '!AO11*100000000/Indicadores!$Q38,"")</f>
        <v/>
      </c>
      <c r="Y10" s="124" t="str">
        <f>IFERROR('PML mundo '!AQ11*100000000/Indicadores!$Q38,"")</f>
        <v/>
      </c>
      <c r="Z10" s="124" t="str">
        <f>IFERROR('PML mundo '!AS11*100000000/Indicadores!$Q38,"")</f>
        <v/>
      </c>
      <c r="AA10" s="124" t="str">
        <f>IFERROR('PML mundo '!AU11*100000000/Indicadores!$Q38,"")</f>
        <v/>
      </c>
      <c r="AB10" s="124" t="str">
        <f>IFERROR('PML mundo '!AW11*100000000/Indicadores!$Q38,"")</f>
        <v/>
      </c>
      <c r="AC10" s="124" t="str">
        <f>IFERROR('PML mundo '!AY11*100000000/Indicadores!$Q38,"")</f>
        <v/>
      </c>
      <c r="AD10" s="124" t="str">
        <f>IFERROR('PML mundo '!BA11*100000000/Indicadores!$Q38,"")</f>
        <v/>
      </c>
      <c r="AE10" s="124" t="str">
        <f>IFERROR('PML mundo '!BC11*100000000/Indicadores!$Q38,"")</f>
        <v/>
      </c>
      <c r="AF10" s="124" t="str">
        <f>IFERROR('PML mundo '!BE11*100000000/Indicadores!$Q38,"")</f>
        <v/>
      </c>
      <c r="AG10" s="124" t="str">
        <f>IFERROR('PML mundo '!BG11*100000000/Indicadores!$Q38,"")</f>
        <v/>
      </c>
      <c r="AH10" s="124" t="str">
        <f>IFERROR('PML mundo '!BI11*100000000/Indicadores!$Q38,"")</f>
        <v/>
      </c>
      <c r="AI10" s="124">
        <f>IFERROR('PML mundo '!BK11*100000000/Indicadores!$Q38,"")</f>
        <v>3365797.6049755784</v>
      </c>
      <c r="AJ10" s="124">
        <f>IFERROR('PML mundo '!BM11*100000000/Indicadores!$Q38,"")</f>
        <v>5931274.6988814436</v>
      </c>
    </row>
    <row r="11" spans="1:36" s="119" customFormat="1" ht="14">
      <c r="A11" s="114" t="str">
        <f>'AAL mundo '!A39</f>
        <v>LAC</v>
      </c>
      <c r="B11" s="107" t="str">
        <f>'AAL mundo '!B39</f>
        <v>AIA</v>
      </c>
      <c r="C11" s="107" t="str">
        <f>'AAL mundo '!C39</f>
        <v>Anguilla</v>
      </c>
      <c r="D11" s="108" t="str">
        <f>'AAL mundo '!D39</f>
        <v>SIDS</v>
      </c>
      <c r="E11" s="108" t="str">
        <f>'AAL mundo '!E39</f>
        <v>N.D</v>
      </c>
      <c r="F11" s="109">
        <f>'AAL mundo '!F39</f>
        <v>865.49599999999998</v>
      </c>
      <c r="G11" s="124">
        <f>IFERROR('PML mundo '!G12*100000000/Indicadores!$Q39,"")</f>
        <v>26045721.565574352</v>
      </c>
      <c r="H11" s="124">
        <f>IFERROR('PML mundo '!I12*100000000/Indicadores!$Q39,"")</f>
        <v>82702243.612428337</v>
      </c>
      <c r="I11" s="124">
        <f>IFERROR('PML mundo '!K12*100000000/Indicadores!$Q39,"")</f>
        <v>161352537.33456013</v>
      </c>
      <c r="J11" s="124">
        <f>IFERROR('PML mundo '!M12*100000000/Indicadores!$Q39,"")</f>
        <v>301065185.08033127</v>
      </c>
      <c r="K11" s="124">
        <f>IFERROR('PML mundo '!O12*100000000/Indicadores!$Q39,"")</f>
        <v>410821714.20482695</v>
      </c>
      <c r="L11" s="124">
        <f>IFERROR('PML mundo '!Q12*100000000/Indicadores!$Q39,"")</f>
        <v>524948687.09745914</v>
      </c>
      <c r="M11" s="124">
        <f>IFERROR('PML mundo '!S12*100000000/Indicadores!$Q39,"")</f>
        <v>584489348.14919674</v>
      </c>
      <c r="N11" s="124">
        <f>IFERROR('PML mundo '!U12*100000000/Indicadores!$Q39,"")</f>
        <v>92805577.181683064</v>
      </c>
      <c r="O11" s="124">
        <f>IFERROR('PML mundo '!W12*100000000/Indicadores!$Q39,"")</f>
        <v>235986269.37504426</v>
      </c>
      <c r="P11" s="124">
        <f>IFERROR('PML mundo '!Y12*100000000/Indicadores!$Q39,"")</f>
        <v>478236251.68093985</v>
      </c>
      <c r="Q11" s="124">
        <f>IFERROR('PML mundo '!AA12*100000000/Indicadores!$Q39,"")</f>
        <v>678551206.73791492</v>
      </c>
      <c r="R11" s="124">
        <f>IFERROR('PML mundo '!AC12*100000000/Indicadores!$Q39,"")</f>
        <v>742763111.33130443</v>
      </c>
      <c r="S11" s="124">
        <f>IFERROR('PML mundo '!AE12*100000000/Indicadores!$Q39,"")</f>
        <v>871186920.51808345</v>
      </c>
      <c r="T11" s="124">
        <f>IFERROR('PML mundo '!AG12*100000000/Indicadores!$Q39,"")</f>
        <v>880387854.7667917</v>
      </c>
      <c r="U11" s="124">
        <f>IFERROR('PML mundo '!AI12*100000000/Indicadores!$Q39,"")</f>
        <v>141499752.28253946</v>
      </c>
      <c r="V11" s="124">
        <f>IFERROR('PML mundo '!AK12*100000000/Indicadores!$Q39,"")</f>
        <v>225794465.28416732</v>
      </c>
      <c r="W11" s="124">
        <f>IFERROR('PML mundo '!AM12*100000000/Indicadores!$Q39,"")</f>
        <v>289015500.03538823</v>
      </c>
      <c r="X11" s="124">
        <f>IFERROR('PML mundo '!AO12*100000000/Indicadores!$Q39,"")</f>
        <v>350077854.05902755</v>
      </c>
      <c r="Y11" s="124">
        <f>IFERROR('PML mundo '!AQ12*100000000/Indicadores!$Q39,"")</f>
        <v>375132705.78243333</v>
      </c>
      <c r="Z11" s="124">
        <f>IFERROR('PML mundo '!AS12*100000000/Indicadores!$Q39,"")</f>
        <v>375185788.09540665</v>
      </c>
      <c r="AA11" s="124">
        <f>IFERROR('PML mundo '!AU12*100000000/Indicadores!$Q39,"")</f>
        <v>375238870.40837991</v>
      </c>
      <c r="AB11" s="124" t="str">
        <f>IFERROR('PML mundo '!AW12*100000000/Indicadores!$Q39,"")</f>
        <v/>
      </c>
      <c r="AC11" s="124" t="str">
        <f>IFERROR('PML mundo '!AY12*100000000/Indicadores!$Q39,"")</f>
        <v/>
      </c>
      <c r="AD11" s="124" t="str">
        <f>IFERROR('PML mundo '!BA12*100000000/Indicadores!$Q39,"")</f>
        <v/>
      </c>
      <c r="AE11" s="124" t="str">
        <f>IFERROR('PML mundo '!BC12*100000000/Indicadores!$Q39,"")</f>
        <v/>
      </c>
      <c r="AF11" s="124" t="str">
        <f>IFERROR('PML mundo '!BE12*100000000/Indicadores!$Q39,"")</f>
        <v/>
      </c>
      <c r="AG11" s="124" t="str">
        <f>IFERROR('PML mundo '!BG12*100000000/Indicadores!$Q39,"")</f>
        <v/>
      </c>
      <c r="AH11" s="124" t="str">
        <f>IFERROR('PML mundo '!BI12*100000000/Indicadores!$Q39,"")</f>
        <v/>
      </c>
      <c r="AI11" s="124" t="str">
        <f>IFERROR('PML mundo '!BK12*100000000/Indicadores!$Q39,"")</f>
        <v/>
      </c>
      <c r="AJ11" s="124" t="str">
        <f>IFERROR('PML mundo '!BM12*100000000/Indicadores!$Q39,"")</f>
        <v/>
      </c>
    </row>
    <row r="12" spans="1:36" s="119" customFormat="1" ht="14">
      <c r="A12" s="114" t="str">
        <f>'AAL mundo '!A40</f>
        <v>LAC</v>
      </c>
      <c r="B12" s="107" t="str">
        <f>'AAL mundo '!B40</f>
        <v>ATG</v>
      </c>
      <c r="C12" s="107" t="str">
        <f>'AAL mundo '!C40</f>
        <v>Antigua and Barbuda</v>
      </c>
      <c r="D12" s="108" t="str">
        <f>'AAL mundo '!D40</f>
        <v>SIDS</v>
      </c>
      <c r="E12" s="108" t="str">
        <f>'AAL mundo '!E40</f>
        <v>High income: nonOECD</v>
      </c>
      <c r="F12" s="109">
        <f>'AAL mundo '!F40</f>
        <v>6257.29</v>
      </c>
      <c r="G12" s="124">
        <f>IFERROR('PML mundo '!G13*100000000/Indicadores!$Q40,"")</f>
        <v>47105074.078730427</v>
      </c>
      <c r="H12" s="124">
        <f>IFERROR('PML mundo '!I13*100000000/Indicadores!$Q40,"")</f>
        <v>103519274.43620282</v>
      </c>
      <c r="I12" s="124">
        <f>IFERROR('PML mundo '!K13*100000000/Indicadores!$Q40,"")</f>
        <v>156381812.94763047</v>
      </c>
      <c r="J12" s="124">
        <f>IFERROR('PML mundo '!M13*100000000/Indicadores!$Q40,"")</f>
        <v>235112981.2144084</v>
      </c>
      <c r="K12" s="124">
        <f>IFERROR('PML mundo '!O13*100000000/Indicadores!$Q40,"")</f>
        <v>301366979.19755656</v>
      </c>
      <c r="L12" s="124">
        <f>IFERROR('PML mundo '!Q13*100000000/Indicadores!$Q40,"")</f>
        <v>363493888.57292455</v>
      </c>
      <c r="M12" s="124">
        <f>IFERROR('PML mundo '!S13*100000000/Indicadores!$Q40,"")</f>
        <v>406184160.66300702</v>
      </c>
      <c r="N12" s="124">
        <f>IFERROR('PML mundo '!U13*100000000/Indicadores!$Q40,"")</f>
        <v>280255210.67255247</v>
      </c>
      <c r="O12" s="124">
        <f>IFERROR('PML mundo '!W13*100000000/Indicadores!$Q40,"")</f>
        <v>976997917.85851908</v>
      </c>
      <c r="P12" s="124">
        <f>IFERROR('PML mundo '!Y13*100000000/Indicadores!$Q40,"")</f>
        <v>1219402834.8702524</v>
      </c>
      <c r="Q12" s="124">
        <f>IFERROR('PML mundo '!AA13*100000000/Indicadores!$Q40,"")</f>
        <v>1380784467.0142951</v>
      </c>
      <c r="R12" s="124" t="str">
        <f>IFERROR('PML mundo '!AC13*100000000/Indicadores!$Q40,"")</f>
        <v/>
      </c>
      <c r="S12" s="124" t="str">
        <f>IFERROR('PML mundo '!AE13*100000000/Indicadores!$Q40,"")</f>
        <v/>
      </c>
      <c r="T12" s="124" t="str">
        <f>IFERROR('PML mundo '!AG13*100000000/Indicadores!$Q40,"")</f>
        <v/>
      </c>
      <c r="U12" s="124">
        <f>IFERROR('PML mundo '!AI13*100000000/Indicadores!$Q40,"")</f>
        <v>142005734.35027379</v>
      </c>
      <c r="V12" s="124">
        <f>IFERROR('PML mundo '!AK13*100000000/Indicadores!$Q40,"")</f>
        <v>266774240.37122864</v>
      </c>
      <c r="W12" s="124">
        <f>IFERROR('PML mundo '!AM13*100000000/Indicadores!$Q40,"")</f>
        <v>378531707.9462769</v>
      </c>
      <c r="X12" s="124">
        <f>IFERROR('PML mundo '!AO13*100000000/Indicadores!$Q40,"")</f>
        <v>528852359.00362766</v>
      </c>
      <c r="Y12" s="124">
        <f>IFERROR('PML mundo '!AQ13*100000000/Indicadores!$Q40,"")</f>
        <v>601199487.03048539</v>
      </c>
      <c r="Z12" s="124">
        <f>IFERROR('PML mundo '!AS13*100000000/Indicadores!$Q40,"")</f>
        <v>699597463.28724289</v>
      </c>
      <c r="AA12" s="124">
        <f>IFERROR('PML mundo '!AU13*100000000/Indicadores!$Q40,"")</f>
        <v>715920402.42847109</v>
      </c>
      <c r="AB12" s="124" t="str">
        <f>IFERROR('PML mundo '!AW13*100000000/Indicadores!$Q40,"")</f>
        <v/>
      </c>
      <c r="AC12" s="124" t="str">
        <f>IFERROR('PML mundo '!AY13*100000000/Indicadores!$Q40,"")</f>
        <v/>
      </c>
      <c r="AD12" s="124" t="str">
        <f>IFERROR('PML mundo '!BA13*100000000/Indicadores!$Q40,"")</f>
        <v/>
      </c>
      <c r="AE12" s="124" t="str">
        <f>IFERROR('PML mundo '!BC13*100000000/Indicadores!$Q40,"")</f>
        <v/>
      </c>
      <c r="AF12" s="124">
        <f>IFERROR('PML mundo '!BE13*100000000/Indicadores!$Q40,"")</f>
        <v>789613.38971472124</v>
      </c>
      <c r="AG12" s="124">
        <f>IFERROR('PML mundo '!BG13*100000000/Indicadores!$Q40,"")</f>
        <v>3404608.3402679269</v>
      </c>
      <c r="AH12" s="124">
        <f>IFERROR('PML mundo '!BI13*100000000/Indicadores!$Q40,"")</f>
        <v>5952470.1686186669</v>
      </c>
      <c r="AI12" s="124" t="str">
        <f>IFERROR('PML mundo '!BK13*100000000/Indicadores!$Q40,"")</f>
        <v/>
      </c>
      <c r="AJ12" s="124" t="str">
        <f>IFERROR('PML mundo '!BM13*100000000/Indicadores!$Q40,"")</f>
        <v/>
      </c>
    </row>
    <row r="13" spans="1:36" s="119" customFormat="1" ht="14">
      <c r="A13" s="114" t="str">
        <f>'AAL mundo '!A41</f>
        <v>LAC</v>
      </c>
      <c r="B13" s="107" t="str">
        <f>'AAL mundo '!B41</f>
        <v>ARG</v>
      </c>
      <c r="C13" s="107" t="str">
        <f>'AAL mundo '!C41</f>
        <v>Argentina</v>
      </c>
      <c r="D13" s="108" t="str">
        <f>'AAL mundo '!D41</f>
        <v/>
      </c>
      <c r="E13" s="108" t="str">
        <f>'AAL mundo '!E41</f>
        <v>Upper middle income</v>
      </c>
      <c r="F13" s="109">
        <f>'AAL mundo '!F41</f>
        <v>1380560</v>
      </c>
      <c r="G13" s="124">
        <f>IFERROR('PML mundo '!G14*100000000/Indicadores!$Q41,"")</f>
        <v>3810922.2277686642</v>
      </c>
      <c r="H13" s="124">
        <f>IFERROR('PML mundo '!I14*100000000/Indicadores!$Q41,"")</f>
        <v>7693045.3563097222</v>
      </c>
      <c r="I13" s="124">
        <f>IFERROR('PML mundo '!K14*100000000/Indicadores!$Q41,"")</f>
        <v>11469986.818305179</v>
      </c>
      <c r="J13" s="124">
        <f>IFERROR('PML mundo '!M14*100000000/Indicadores!$Q41,"")</f>
        <v>17132099.855056472</v>
      </c>
      <c r="K13" s="124">
        <f>IFERROR('PML mundo '!O14*100000000/Indicadores!$Q41,"")</f>
        <v>21528847.875867244</v>
      </c>
      <c r="L13" s="124">
        <f>IFERROR('PML mundo '!Q14*100000000/Indicadores!$Q41,"")</f>
        <v>25968522.974105522</v>
      </c>
      <c r="M13" s="124">
        <f>IFERROR('PML mundo '!S14*100000000/Indicadores!$Q41,"")</f>
        <v>28576747.848979902</v>
      </c>
      <c r="N13" s="124" t="str">
        <f>IFERROR('PML mundo '!U14*100000000/Indicadores!$Q41,"")</f>
        <v/>
      </c>
      <c r="O13" s="124" t="str">
        <f>IFERROR('PML mundo '!W14*100000000/Indicadores!$Q41,"")</f>
        <v/>
      </c>
      <c r="P13" s="124" t="str">
        <f>IFERROR('PML mundo '!Y14*100000000/Indicadores!$Q41,"")</f>
        <v/>
      </c>
      <c r="Q13" s="124" t="str">
        <f>IFERROR('PML mundo '!AA14*100000000/Indicadores!$Q41,"")</f>
        <v/>
      </c>
      <c r="R13" s="124" t="str">
        <f>IFERROR('PML mundo '!AC14*100000000/Indicadores!$Q41,"")</f>
        <v/>
      </c>
      <c r="S13" s="124" t="str">
        <f>IFERROR('PML mundo '!AE14*100000000/Indicadores!$Q41,"")</f>
        <v/>
      </c>
      <c r="T13" s="124" t="str">
        <f>IFERROR('PML mundo '!AG14*100000000/Indicadores!$Q41,"")</f>
        <v/>
      </c>
      <c r="U13" s="124" t="str">
        <f>IFERROR('PML mundo '!AI14*100000000/Indicadores!$Q41,"")</f>
        <v/>
      </c>
      <c r="V13" s="124" t="str">
        <f>IFERROR('PML mundo '!AK14*100000000/Indicadores!$Q41,"")</f>
        <v/>
      </c>
      <c r="W13" s="124" t="str">
        <f>IFERROR('PML mundo '!AM14*100000000/Indicadores!$Q41,"")</f>
        <v/>
      </c>
      <c r="X13" s="124" t="str">
        <f>IFERROR('PML mundo '!AO14*100000000/Indicadores!$Q41,"")</f>
        <v/>
      </c>
      <c r="Y13" s="124" t="str">
        <f>IFERROR('PML mundo '!AQ14*100000000/Indicadores!$Q41,"")</f>
        <v/>
      </c>
      <c r="Z13" s="124" t="str">
        <f>IFERROR('PML mundo '!AS14*100000000/Indicadores!$Q41,"")</f>
        <v/>
      </c>
      <c r="AA13" s="124" t="str">
        <f>IFERROR('PML mundo '!AU14*100000000/Indicadores!$Q41,"")</f>
        <v/>
      </c>
      <c r="AB13" s="124" t="str">
        <f>IFERROR('PML mundo '!AW14*100000000/Indicadores!$Q41,"")</f>
        <v/>
      </c>
      <c r="AC13" s="124" t="str">
        <f>IFERROR('PML mundo '!AY14*100000000/Indicadores!$Q41,"")</f>
        <v/>
      </c>
      <c r="AD13" s="124" t="str">
        <f>IFERROR('PML mundo '!BA14*100000000/Indicadores!$Q41,"")</f>
        <v/>
      </c>
      <c r="AE13" s="124" t="str">
        <f>IFERROR('PML mundo '!BC14*100000000/Indicadores!$Q41,"")</f>
        <v/>
      </c>
      <c r="AF13" s="124" t="str">
        <f>IFERROR('PML mundo '!BE14*100000000/Indicadores!$Q41,"")</f>
        <v/>
      </c>
      <c r="AG13" s="124" t="str">
        <f>IFERROR('PML mundo '!BG14*100000000/Indicadores!$Q41,"")</f>
        <v/>
      </c>
      <c r="AH13" s="124" t="str">
        <f>IFERROR('PML mundo '!BI14*100000000/Indicadores!$Q41,"")</f>
        <v/>
      </c>
      <c r="AI13" s="124">
        <f>IFERROR('PML mundo '!BK14*100000000/Indicadores!$Q41,"")</f>
        <v>3309066.0966845495</v>
      </c>
      <c r="AJ13" s="124">
        <f>IFERROR('PML mundo '!BM14*100000000/Indicadores!$Q41,"")</f>
        <v>6153813.2052297695</v>
      </c>
    </row>
    <row r="14" spans="1:36" s="119" customFormat="1" ht="14">
      <c r="A14" s="114" t="str">
        <f>'AAL mundo '!A42</f>
        <v>Europe and Central Asia</v>
      </c>
      <c r="B14" s="107" t="str">
        <f>'AAL mundo '!B42</f>
        <v>ARM</v>
      </c>
      <c r="C14" s="107" t="str">
        <f>'AAL mundo '!C42</f>
        <v>Armenia</v>
      </c>
      <c r="D14" s="108" t="str">
        <f>'AAL mundo '!D42</f>
        <v/>
      </c>
      <c r="E14" s="108" t="str">
        <f>'AAL mundo '!E42</f>
        <v>Lower middle income</v>
      </c>
      <c r="F14" s="109">
        <f>'AAL mundo '!F42</f>
        <v>22895.200000000001</v>
      </c>
      <c r="G14" s="124">
        <f>IFERROR('PML mundo '!G15*100000000/Indicadores!$Q42,"")</f>
        <v>4756941.101305984</v>
      </c>
      <c r="H14" s="124">
        <f>IFERROR('PML mundo '!I15*100000000/Indicadores!$Q42,"")</f>
        <v>11778847.495580278</v>
      </c>
      <c r="I14" s="124">
        <f>IFERROR('PML mundo '!K15*100000000/Indicadores!$Q42,"")</f>
        <v>22041436.07718404</v>
      </c>
      <c r="J14" s="124">
        <f>IFERROR('PML mundo '!M15*100000000/Indicadores!$Q42,"")</f>
        <v>46550861.945987485</v>
      </c>
      <c r="K14" s="124">
        <f>IFERROR('PML mundo '!O15*100000000/Indicadores!$Q42,"")</f>
        <v>73197184.911352739</v>
      </c>
      <c r="L14" s="124">
        <f>IFERROR('PML mundo '!Q15*100000000/Indicadores!$Q42,"")</f>
        <v>107718631.15139942</v>
      </c>
      <c r="M14" s="124">
        <f>IFERROR('PML mundo '!S15*100000000/Indicadores!$Q42,"")</f>
        <v>126901876.34356502</v>
      </c>
      <c r="N14" s="124" t="str">
        <f>IFERROR('PML mundo '!U15*100000000/Indicadores!$Q42,"")</f>
        <v/>
      </c>
      <c r="O14" s="124" t="str">
        <f>IFERROR('PML mundo '!W15*100000000/Indicadores!$Q42,"")</f>
        <v/>
      </c>
      <c r="P14" s="124" t="str">
        <f>IFERROR('PML mundo '!Y15*100000000/Indicadores!$Q42,"")</f>
        <v/>
      </c>
      <c r="Q14" s="124" t="str">
        <f>IFERROR('PML mundo '!AA15*100000000/Indicadores!$Q42,"")</f>
        <v/>
      </c>
      <c r="R14" s="124" t="str">
        <f>IFERROR('PML mundo '!AC15*100000000/Indicadores!$Q42,"")</f>
        <v/>
      </c>
      <c r="S14" s="124" t="str">
        <f>IFERROR('PML mundo '!AE15*100000000/Indicadores!$Q42,"")</f>
        <v/>
      </c>
      <c r="T14" s="124" t="str">
        <f>IFERROR('PML mundo '!AG15*100000000/Indicadores!$Q42,"")</f>
        <v/>
      </c>
      <c r="U14" s="124" t="str">
        <f>IFERROR('PML mundo '!AI15*100000000/Indicadores!$Q42,"")</f>
        <v/>
      </c>
      <c r="V14" s="124" t="str">
        <f>IFERROR('PML mundo '!AK15*100000000/Indicadores!$Q42,"")</f>
        <v/>
      </c>
      <c r="W14" s="124" t="str">
        <f>IFERROR('PML mundo '!AM15*100000000/Indicadores!$Q42,"")</f>
        <v/>
      </c>
      <c r="X14" s="124" t="str">
        <f>IFERROR('PML mundo '!AO15*100000000/Indicadores!$Q42,"")</f>
        <v/>
      </c>
      <c r="Y14" s="124" t="str">
        <f>IFERROR('PML mundo '!AQ15*100000000/Indicadores!$Q42,"")</f>
        <v/>
      </c>
      <c r="Z14" s="124" t="str">
        <f>IFERROR('PML mundo '!AS15*100000000/Indicadores!$Q42,"")</f>
        <v/>
      </c>
      <c r="AA14" s="124" t="str">
        <f>IFERROR('PML mundo '!AU15*100000000/Indicadores!$Q42,"")</f>
        <v/>
      </c>
      <c r="AB14" s="124" t="str">
        <f>IFERROR('PML mundo '!AW15*100000000/Indicadores!$Q42,"")</f>
        <v/>
      </c>
      <c r="AC14" s="124" t="str">
        <f>IFERROR('PML mundo '!AY15*100000000/Indicadores!$Q42,"")</f>
        <v/>
      </c>
      <c r="AD14" s="124" t="str">
        <f>IFERROR('PML mundo '!BA15*100000000/Indicadores!$Q42,"")</f>
        <v/>
      </c>
      <c r="AE14" s="124" t="str">
        <f>IFERROR('PML mundo '!BC15*100000000/Indicadores!$Q42,"")</f>
        <v/>
      </c>
      <c r="AF14" s="124" t="str">
        <f>IFERROR('PML mundo '!BE15*100000000/Indicadores!$Q42,"")</f>
        <v/>
      </c>
      <c r="AG14" s="124" t="str">
        <f>IFERROR('PML mundo '!BG15*100000000/Indicadores!$Q42,"")</f>
        <v/>
      </c>
      <c r="AH14" s="124" t="str">
        <f>IFERROR('PML mundo '!BI15*100000000/Indicadores!$Q42,"")</f>
        <v/>
      </c>
      <c r="AI14" s="124">
        <f>IFERROR('PML mundo '!BK15*100000000/Indicadores!$Q42,"")</f>
        <v>4596459.2490477171</v>
      </c>
      <c r="AJ14" s="124">
        <f>IFERROR('PML mundo '!BM15*100000000/Indicadores!$Q42,"")</f>
        <v>11872474.065879324</v>
      </c>
    </row>
    <row r="15" spans="1:36" s="119" customFormat="1" ht="14">
      <c r="A15" s="114" t="str">
        <f>'AAL mundo '!A43</f>
        <v>LAC</v>
      </c>
      <c r="B15" s="107" t="str">
        <f>'AAL mundo '!B43</f>
        <v>ABW</v>
      </c>
      <c r="C15" s="107" t="str">
        <f>'AAL mundo '!C43</f>
        <v>Aruba</v>
      </c>
      <c r="D15" s="108" t="str">
        <f>'AAL mundo '!D43</f>
        <v>SIDS</v>
      </c>
      <c r="E15" s="108" t="str">
        <f>'AAL mundo '!E43</f>
        <v>High income: nonOECD</v>
      </c>
      <c r="F15" s="109">
        <f>'AAL mundo '!F43</f>
        <v>8909.3799999999992</v>
      </c>
      <c r="G15" s="124">
        <f>IFERROR('PML mundo '!G16*100000000/Indicadores!$Q43,"")</f>
        <v>2038691.4378029078</v>
      </c>
      <c r="H15" s="124">
        <f>IFERROR('PML mundo '!I16*100000000/Indicadores!$Q43,"")</f>
        <v>11685605.815831985</v>
      </c>
      <c r="I15" s="124">
        <f>IFERROR('PML mundo '!K16*100000000/Indicadores!$Q43,"")</f>
        <v>40901066.235864297</v>
      </c>
      <c r="J15" s="124">
        <f>IFERROR('PML mundo '!M16*100000000/Indicadores!$Q43,"")</f>
        <v>146781445.88045233</v>
      </c>
      <c r="K15" s="124">
        <f>IFERROR('PML mundo '!O16*100000000/Indicadores!$Q43,"")</f>
        <v>271932520.19386107</v>
      </c>
      <c r="L15" s="124">
        <f>IFERROR('PML mundo '!Q16*100000000/Indicadores!$Q43,"")</f>
        <v>406940161.55088848</v>
      </c>
      <c r="M15" s="124">
        <f>IFERROR('PML mundo '!S16*100000000/Indicadores!$Q43,"")</f>
        <v>477169466.8820678</v>
      </c>
      <c r="N15" s="124">
        <f>IFERROR('PML mundo '!U16*100000000/Indicadores!$Q43,"")</f>
        <v>7932100.1615508879</v>
      </c>
      <c r="O15" s="124">
        <f>IFERROR('PML mundo '!W16*100000000/Indicadores!$Q43,"")</f>
        <v>24561171.24394184</v>
      </c>
      <c r="P15" s="124">
        <f>IFERROR('PML mundo '!Y16*100000000/Indicadores!$Q43,"")</f>
        <v>52385694.668820672</v>
      </c>
      <c r="Q15" s="124">
        <f>IFERROR('PML mundo '!AA16*100000000/Indicadores!$Q43,"")</f>
        <v>101233319.87075928</v>
      </c>
      <c r="R15" s="124">
        <f>IFERROR('PML mundo '!AC16*100000000/Indicadores!$Q43,"")</f>
        <v>123648804.52342486</v>
      </c>
      <c r="S15" s="124">
        <f>IFERROR('PML mundo '!AE16*100000000/Indicadores!$Q43,"")</f>
        <v>148061050.08077544</v>
      </c>
      <c r="T15" s="124">
        <f>IFERROR('PML mundo '!AG16*100000000/Indicadores!$Q43,"")</f>
        <v>154706316.63974151</v>
      </c>
      <c r="U15" s="124">
        <f>IFERROR('PML mundo '!AI16*100000000/Indicadores!$Q43,"")</f>
        <v>13572479.806138933</v>
      </c>
      <c r="V15" s="124">
        <f>IFERROR('PML mundo '!AK16*100000000/Indicadores!$Q43,"")</f>
        <v>74082576.736672044</v>
      </c>
      <c r="W15" s="124">
        <f>IFERROR('PML mundo '!AM16*100000000/Indicadores!$Q43,"")</f>
        <v>99720928.917609036</v>
      </c>
      <c r="X15" s="124">
        <f>IFERROR('PML mundo '!AO16*100000000/Indicadores!$Q43,"")</f>
        <v>124011720.51696284</v>
      </c>
      <c r="Y15" s="124">
        <f>IFERROR('PML mundo '!AQ16*100000000/Indicadores!$Q43,"")</f>
        <v>138578966.0743134</v>
      </c>
      <c r="Z15" s="124">
        <f>IFERROR('PML mundo '!AS16*100000000/Indicadores!$Q43,"")</f>
        <v>158202455.57350567</v>
      </c>
      <c r="AA15" s="124">
        <f>IFERROR('PML mundo '!AU16*100000000/Indicadores!$Q43,"")</f>
        <v>159934620.35541198</v>
      </c>
      <c r="AB15" s="124" t="str">
        <f>IFERROR('PML mundo '!AW16*100000000/Indicadores!$Q43,"")</f>
        <v/>
      </c>
      <c r="AC15" s="124" t="str">
        <f>IFERROR('PML mundo '!AY16*100000000/Indicadores!$Q43,"")</f>
        <v/>
      </c>
      <c r="AD15" s="124" t="str">
        <f>IFERROR('PML mundo '!BA16*100000000/Indicadores!$Q43,"")</f>
        <v/>
      </c>
      <c r="AE15" s="124" t="str">
        <f>IFERROR('PML mundo '!BC16*100000000/Indicadores!$Q43,"")</f>
        <v/>
      </c>
      <c r="AF15" s="124" t="str">
        <f>IFERROR('PML mundo '!BE16*100000000/Indicadores!$Q43,"")</f>
        <v/>
      </c>
      <c r="AG15" s="124" t="str">
        <f>IFERROR('PML mundo '!BG16*100000000/Indicadores!$Q43,"")</f>
        <v/>
      </c>
      <c r="AH15" s="124" t="str">
        <f>IFERROR('PML mundo '!BI16*100000000/Indicadores!$Q43,"")</f>
        <v/>
      </c>
      <c r="AI15" s="124" t="str">
        <f>IFERROR('PML mundo '!BK16*100000000/Indicadores!$Q43,"")</f>
        <v/>
      </c>
      <c r="AJ15" s="124" t="str">
        <f>IFERROR('PML mundo '!BM16*100000000/Indicadores!$Q43,"")</f>
        <v/>
      </c>
    </row>
    <row r="16" spans="1:36" s="119" customFormat="1" ht="14">
      <c r="A16" s="114" t="str">
        <f>'AAL mundo '!A44</f>
        <v>East Asia and the Pacific</v>
      </c>
      <c r="B16" s="107" t="str">
        <f>'AAL mundo '!B44</f>
        <v>AUS</v>
      </c>
      <c r="C16" s="107" t="str">
        <f>'AAL mundo '!C44</f>
        <v>Australia</v>
      </c>
      <c r="D16" s="108" t="str">
        <f>'AAL mundo '!D44</f>
        <v/>
      </c>
      <c r="E16" s="108" t="str">
        <f>'AAL mundo '!E44</f>
        <v>High income: OECD</v>
      </c>
      <c r="F16" s="109">
        <f>'AAL mundo '!F44</f>
        <v>6616530</v>
      </c>
      <c r="G16" s="124" t="str">
        <f>IFERROR('PML mundo '!G17*100000000/Indicadores!$Q44,"")</f>
        <v/>
      </c>
      <c r="H16" s="124" t="str">
        <f>IFERROR('PML mundo '!I17*100000000/Indicadores!$Q44,"")</f>
        <v/>
      </c>
      <c r="I16" s="124" t="str">
        <f>IFERROR('PML mundo '!K17*100000000/Indicadores!$Q44,"")</f>
        <v/>
      </c>
      <c r="J16" s="124" t="str">
        <f>IFERROR('PML mundo '!M17*100000000/Indicadores!$Q44,"")</f>
        <v/>
      </c>
      <c r="K16" s="124" t="str">
        <f>IFERROR('PML mundo '!O17*100000000/Indicadores!$Q44,"")</f>
        <v/>
      </c>
      <c r="L16" s="124" t="str">
        <f>IFERROR('PML mundo '!Q17*100000000/Indicadores!$Q44,"")</f>
        <v/>
      </c>
      <c r="M16" s="124" t="str">
        <f>IFERROR('PML mundo '!S17*100000000/Indicadores!$Q44,"")</f>
        <v/>
      </c>
      <c r="N16" s="124">
        <f>IFERROR('PML mundo '!U17*100000000/Indicadores!$Q44,"")</f>
        <v>100848.63054810393</v>
      </c>
      <c r="O16" s="124">
        <f>IFERROR('PML mundo '!W17*100000000/Indicadores!$Q44,"")</f>
        <v>376079.41297331732</v>
      </c>
      <c r="P16" s="124">
        <f>IFERROR('PML mundo '!Y17*100000000/Indicadores!$Q44,"")</f>
        <v>520820.32084697316</v>
      </c>
      <c r="Q16" s="124">
        <f>IFERROR('PML mundo '!AA17*100000000/Indicadores!$Q44,"")</f>
        <v>628375.76379494218</v>
      </c>
      <c r="R16" s="124">
        <f>IFERROR('PML mundo '!AC17*100000000/Indicadores!$Q44,"")</f>
        <v>737422.44774520607</v>
      </c>
      <c r="S16" s="124">
        <f>IFERROR('PML mundo '!AE17*100000000/Indicadores!$Q44,"")</f>
        <v>766525.53732287372</v>
      </c>
      <c r="T16" s="124">
        <f>IFERROR('PML mundo '!AG17*100000000/Indicadores!$Q44,"")</f>
        <v>795631.14164084883</v>
      </c>
      <c r="U16" s="124">
        <f>IFERROR('PML mundo '!AI17*100000000/Indicadores!$Q44,"")</f>
        <v>843846.25755484018</v>
      </c>
      <c r="V16" s="124">
        <f>IFERROR('PML mundo '!AK17*100000000/Indicadores!$Q44,"")</f>
        <v>985028.80789350939</v>
      </c>
      <c r="W16" s="124">
        <f>IFERROR('PML mundo '!AM17*100000000/Indicadores!$Q44,"")</f>
        <v>1159320.4291195523</v>
      </c>
      <c r="X16" s="124">
        <f>IFERROR('PML mundo '!AO17*100000000/Indicadores!$Q44,"")</f>
        <v>1160137.7197194607</v>
      </c>
      <c r="Y16" s="124">
        <f>IFERROR('PML mundo '!AQ17*100000000/Indicadores!$Q44,"")</f>
        <v>1161498.19422577</v>
      </c>
      <c r="Z16" s="124">
        <f>IFERROR('PML mundo '!AS17*100000000/Indicadores!$Q44,"")</f>
        <v>1164219.1432383887</v>
      </c>
      <c r="AA16" s="124">
        <f>IFERROR('PML mundo '!AU17*100000000/Indicadores!$Q44,"")</f>
        <v>1166940.0922510072</v>
      </c>
      <c r="AB16" s="124" t="str">
        <f>IFERROR('PML mundo '!AW17*100000000/Indicadores!$Q44,"")</f>
        <v/>
      </c>
      <c r="AC16" s="124" t="str">
        <f>IFERROR('PML mundo '!AY17*100000000/Indicadores!$Q44,"")</f>
        <v/>
      </c>
      <c r="AD16" s="124" t="str">
        <f>IFERROR('PML mundo '!BA17*100000000/Indicadores!$Q44,"")</f>
        <v/>
      </c>
      <c r="AE16" s="124" t="str">
        <f>IFERROR('PML mundo '!BC17*100000000/Indicadores!$Q44,"")</f>
        <v/>
      </c>
      <c r="AF16" s="124" t="str">
        <f>IFERROR('PML mundo '!BE17*100000000/Indicadores!$Q44,"")</f>
        <v/>
      </c>
      <c r="AG16" s="124" t="str">
        <f>IFERROR('PML mundo '!BG17*100000000/Indicadores!$Q44,"")</f>
        <v/>
      </c>
      <c r="AH16" s="124" t="str">
        <f>IFERROR('PML mundo '!BI17*100000000/Indicadores!$Q44,"")</f>
        <v/>
      </c>
      <c r="AI16" s="124">
        <f>IFERROR('PML mundo '!BK17*100000000/Indicadores!$Q44,"")</f>
        <v>4145851.8227591221</v>
      </c>
      <c r="AJ16" s="124">
        <f>IFERROR('PML mundo '!BM17*100000000/Indicadores!$Q44,"")</f>
        <v>8125220.7127193753</v>
      </c>
    </row>
    <row r="17" spans="1:36" s="119" customFormat="1" ht="14">
      <c r="A17" s="114" t="str">
        <f>'AAL mundo '!A45</f>
        <v>Europe and Central Asia</v>
      </c>
      <c r="B17" s="107" t="str">
        <f>'AAL mundo '!B45</f>
        <v>AUT</v>
      </c>
      <c r="C17" s="107" t="str">
        <f>'AAL mundo '!C45</f>
        <v>Austria</v>
      </c>
      <c r="D17" s="108" t="str">
        <f>'AAL mundo '!D45</f>
        <v/>
      </c>
      <c r="E17" s="108" t="str">
        <f>'AAL mundo '!E45</f>
        <v>High income: OECD</v>
      </c>
      <c r="F17" s="109">
        <f>'AAL mundo '!F45</f>
        <v>1801470</v>
      </c>
      <c r="G17" s="124">
        <f>IFERROR('PML mundo '!G18*100000000/Indicadores!$Q45,"")</f>
        <v>1156806.0477720534</v>
      </c>
      <c r="H17" s="124">
        <f>IFERROR('PML mundo '!I18*100000000/Indicadores!$Q45,"")</f>
        <v>3256549.6789250434</v>
      </c>
      <c r="I17" s="124">
        <f>IFERROR('PML mundo '!K18*100000000/Indicadores!$Q45,"")</f>
        <v>6691886.1054372424</v>
      </c>
      <c r="J17" s="124">
        <f>IFERROR('PML mundo '!M18*100000000/Indicadores!$Q45,"")</f>
        <v>14978869.389361914</v>
      </c>
      <c r="K17" s="124">
        <f>IFERROR('PML mundo '!O18*100000000/Indicadores!$Q45,"")</f>
        <v>25163131.701303091</v>
      </c>
      <c r="L17" s="124">
        <f>IFERROR('PML mundo '!Q18*100000000/Indicadores!$Q45,"")</f>
        <v>40588645.4985651</v>
      </c>
      <c r="M17" s="124">
        <f>IFERROR('PML mundo '!S18*100000000/Indicadores!$Q45,"")</f>
        <v>53124508.890894122</v>
      </c>
      <c r="N17" s="124" t="str">
        <f>IFERROR('PML mundo '!U18*100000000/Indicadores!$Q45,"")</f>
        <v/>
      </c>
      <c r="O17" s="124" t="str">
        <f>IFERROR('PML mundo '!W18*100000000/Indicadores!$Q45,"")</f>
        <v/>
      </c>
      <c r="P17" s="124" t="str">
        <f>IFERROR('PML mundo '!Y18*100000000/Indicadores!$Q45,"")</f>
        <v/>
      </c>
      <c r="Q17" s="124" t="str">
        <f>IFERROR('PML mundo '!AA18*100000000/Indicadores!$Q45,"")</f>
        <v/>
      </c>
      <c r="R17" s="124" t="str">
        <f>IFERROR('PML mundo '!AC18*100000000/Indicadores!$Q45,"")</f>
        <v/>
      </c>
      <c r="S17" s="124" t="str">
        <f>IFERROR('PML mundo '!AE18*100000000/Indicadores!$Q45,"")</f>
        <v/>
      </c>
      <c r="T17" s="124" t="str">
        <f>IFERROR('PML mundo '!AG18*100000000/Indicadores!$Q45,"")</f>
        <v/>
      </c>
      <c r="U17" s="124" t="str">
        <f>IFERROR('PML mundo '!AI18*100000000/Indicadores!$Q45,"")</f>
        <v/>
      </c>
      <c r="V17" s="124" t="str">
        <f>IFERROR('PML mundo '!AK18*100000000/Indicadores!$Q45,"")</f>
        <v/>
      </c>
      <c r="W17" s="124" t="str">
        <f>IFERROR('PML mundo '!AM18*100000000/Indicadores!$Q45,"")</f>
        <v/>
      </c>
      <c r="X17" s="124" t="str">
        <f>IFERROR('PML mundo '!AO18*100000000/Indicadores!$Q45,"")</f>
        <v/>
      </c>
      <c r="Y17" s="124" t="str">
        <f>IFERROR('PML mundo '!AQ18*100000000/Indicadores!$Q45,"")</f>
        <v/>
      </c>
      <c r="Z17" s="124" t="str">
        <f>IFERROR('PML mundo '!AS18*100000000/Indicadores!$Q45,"")</f>
        <v/>
      </c>
      <c r="AA17" s="124" t="str">
        <f>IFERROR('PML mundo '!AU18*100000000/Indicadores!$Q45,"")</f>
        <v/>
      </c>
      <c r="AB17" s="124" t="str">
        <f>IFERROR('PML mundo '!AW18*100000000/Indicadores!$Q45,"")</f>
        <v/>
      </c>
      <c r="AC17" s="124" t="str">
        <f>IFERROR('PML mundo '!AY18*100000000/Indicadores!$Q45,"")</f>
        <v/>
      </c>
      <c r="AD17" s="124" t="str">
        <f>IFERROR('PML mundo '!BA18*100000000/Indicadores!$Q45,"")</f>
        <v/>
      </c>
      <c r="AE17" s="124" t="str">
        <f>IFERROR('PML mundo '!BC18*100000000/Indicadores!$Q45,"")</f>
        <v/>
      </c>
      <c r="AF17" s="124" t="str">
        <f>IFERROR('PML mundo '!BE18*100000000/Indicadores!$Q45,"")</f>
        <v/>
      </c>
      <c r="AG17" s="124" t="str">
        <f>IFERROR('PML mundo '!BG18*100000000/Indicadores!$Q45,"")</f>
        <v/>
      </c>
      <c r="AH17" s="124" t="str">
        <f>IFERROR('PML mundo '!BI18*100000000/Indicadores!$Q45,"")</f>
        <v/>
      </c>
      <c r="AI17" s="124">
        <f>IFERROR('PML mundo '!BK18*100000000/Indicadores!$Q45,"")</f>
        <v>793962.14815349597</v>
      </c>
      <c r="AJ17" s="124">
        <f>IFERROR('PML mundo '!BM18*100000000/Indicadores!$Q45,"")</f>
        <v>4615079.9656267166</v>
      </c>
    </row>
    <row r="18" spans="1:36" s="119" customFormat="1" ht="14">
      <c r="A18" s="114" t="str">
        <f>'AAL mundo '!A46</f>
        <v>Europe and Central Asia</v>
      </c>
      <c r="B18" s="107" t="str">
        <f>'AAL mundo '!B46</f>
        <v>AZE</v>
      </c>
      <c r="C18" s="107" t="str">
        <f>'AAL mundo '!C46</f>
        <v>Azerbaijan</v>
      </c>
      <c r="D18" s="108" t="str">
        <f>'AAL mundo '!D46</f>
        <v/>
      </c>
      <c r="E18" s="108" t="str">
        <f>'AAL mundo '!E46</f>
        <v>Upper middle income</v>
      </c>
      <c r="F18" s="109">
        <f>'AAL mundo '!F46</f>
        <v>192784</v>
      </c>
      <c r="G18" s="124">
        <f>IFERROR('PML mundo '!G19*100000000/Indicadores!$Q46,"")</f>
        <v>3590908.130988318</v>
      </c>
      <c r="H18" s="124">
        <f>IFERROR('PML mundo '!I19*100000000/Indicadores!$Q46,"")</f>
        <v>8173334.5189657426</v>
      </c>
      <c r="I18" s="124">
        <f>IFERROR('PML mundo '!K19*100000000/Indicadores!$Q46,"")</f>
        <v>14256780.784879902</v>
      </c>
      <c r="J18" s="124">
        <f>IFERROR('PML mundo '!M19*100000000/Indicadores!$Q46,"")</f>
        <v>26905020.842630263</v>
      </c>
      <c r="K18" s="124">
        <f>IFERROR('PML mundo '!O19*100000000/Indicadores!$Q46,"")</f>
        <v>39755383.626460157</v>
      </c>
      <c r="L18" s="124">
        <f>IFERROR('PML mundo '!Q19*100000000/Indicadores!$Q46,"")</f>
        <v>55468199.50124687</v>
      </c>
      <c r="M18" s="124">
        <f>IFERROR('PML mundo '!S19*100000000/Indicadores!$Q46,"")</f>
        <v>65493064.660716616</v>
      </c>
      <c r="N18" s="124" t="str">
        <f>IFERROR('PML mundo '!U19*100000000/Indicadores!$Q46,"")</f>
        <v/>
      </c>
      <c r="O18" s="124" t="str">
        <f>IFERROR('PML mundo '!W19*100000000/Indicadores!$Q46,"")</f>
        <v/>
      </c>
      <c r="P18" s="124" t="str">
        <f>IFERROR('PML mundo '!Y19*100000000/Indicadores!$Q46,"")</f>
        <v/>
      </c>
      <c r="Q18" s="124" t="str">
        <f>IFERROR('PML mundo '!AA19*100000000/Indicadores!$Q46,"")</f>
        <v/>
      </c>
      <c r="R18" s="124" t="str">
        <f>IFERROR('PML mundo '!AC19*100000000/Indicadores!$Q46,"")</f>
        <v/>
      </c>
      <c r="S18" s="124" t="str">
        <f>IFERROR('PML mundo '!AE19*100000000/Indicadores!$Q46,"")</f>
        <v/>
      </c>
      <c r="T18" s="124" t="str">
        <f>IFERROR('PML mundo '!AG19*100000000/Indicadores!$Q46,"")</f>
        <v/>
      </c>
      <c r="U18" s="124" t="str">
        <f>IFERROR('PML mundo '!AI19*100000000/Indicadores!$Q46,"")</f>
        <v/>
      </c>
      <c r="V18" s="124" t="str">
        <f>IFERROR('PML mundo '!AK19*100000000/Indicadores!$Q46,"")</f>
        <v/>
      </c>
      <c r="W18" s="124" t="str">
        <f>IFERROR('PML mundo '!AM19*100000000/Indicadores!$Q46,"")</f>
        <v/>
      </c>
      <c r="X18" s="124" t="str">
        <f>IFERROR('PML mundo '!AO19*100000000/Indicadores!$Q46,"")</f>
        <v/>
      </c>
      <c r="Y18" s="124" t="str">
        <f>IFERROR('PML mundo '!AQ19*100000000/Indicadores!$Q46,"")</f>
        <v/>
      </c>
      <c r="Z18" s="124" t="str">
        <f>IFERROR('PML mundo '!AS19*100000000/Indicadores!$Q46,"")</f>
        <v/>
      </c>
      <c r="AA18" s="124" t="str">
        <f>IFERROR('PML mundo '!AU19*100000000/Indicadores!$Q46,"")</f>
        <v/>
      </c>
      <c r="AB18" s="124" t="str">
        <f>IFERROR('PML mundo '!AW19*100000000/Indicadores!$Q46,"")</f>
        <v/>
      </c>
      <c r="AC18" s="124" t="str">
        <f>IFERROR('PML mundo '!AY19*100000000/Indicadores!$Q46,"")</f>
        <v/>
      </c>
      <c r="AD18" s="124" t="str">
        <f>IFERROR('PML mundo '!BA19*100000000/Indicadores!$Q46,"")</f>
        <v/>
      </c>
      <c r="AE18" s="124" t="str">
        <f>IFERROR('PML mundo '!BC19*100000000/Indicadores!$Q46,"")</f>
        <v/>
      </c>
      <c r="AF18" s="124" t="str">
        <f>IFERROR('PML mundo '!BE19*100000000/Indicadores!$Q46,"")</f>
        <v/>
      </c>
      <c r="AG18" s="124" t="str">
        <f>IFERROR('PML mundo '!BG19*100000000/Indicadores!$Q46,"")</f>
        <v/>
      </c>
      <c r="AH18" s="124" t="str">
        <f>IFERROR('PML mundo '!BI19*100000000/Indicadores!$Q46,"")</f>
        <v/>
      </c>
      <c r="AI18" s="124">
        <f>IFERROR('PML mundo '!BK19*100000000/Indicadores!$Q46,"")</f>
        <v>803964.62573027995</v>
      </c>
      <c r="AJ18" s="124">
        <f>IFERROR('PML mundo '!BM19*100000000/Indicadores!$Q46,"")</f>
        <v>1869184.7045608496</v>
      </c>
    </row>
    <row r="19" spans="1:36" s="119" customFormat="1" ht="14">
      <c r="A19" s="114" t="str">
        <f>'AAL mundo '!A47</f>
        <v>LAC</v>
      </c>
      <c r="B19" s="107" t="str">
        <f>'AAL mundo '!B47</f>
        <v>BHS</v>
      </c>
      <c r="C19" s="107" t="str">
        <f>'AAL mundo '!C47</f>
        <v>Bahamas</v>
      </c>
      <c r="D19" s="108" t="str">
        <f>'AAL mundo '!D47</f>
        <v>SIDS</v>
      </c>
      <c r="E19" s="108" t="str">
        <f>'AAL mundo '!E47</f>
        <v>High income: nonOECD</v>
      </c>
      <c r="F19" s="109">
        <f>'AAL mundo '!F47</f>
        <v>45743.7</v>
      </c>
      <c r="G19" s="124" t="str">
        <f>IFERROR('PML mundo '!G20*100000000/Indicadores!$Q47,"")</f>
        <v/>
      </c>
      <c r="H19" s="124" t="str">
        <f>IFERROR('PML mundo '!I20*100000000/Indicadores!$Q47,"")</f>
        <v/>
      </c>
      <c r="I19" s="124" t="str">
        <f>IFERROR('PML mundo '!K20*100000000/Indicadores!$Q47,"")</f>
        <v/>
      </c>
      <c r="J19" s="124" t="str">
        <f>IFERROR('PML mundo '!M20*100000000/Indicadores!$Q47,"")</f>
        <v/>
      </c>
      <c r="K19" s="124" t="str">
        <f>IFERROR('PML mundo '!O20*100000000/Indicadores!$Q47,"")</f>
        <v/>
      </c>
      <c r="L19" s="124" t="str">
        <f>IFERROR('PML mundo '!Q20*100000000/Indicadores!$Q47,"")</f>
        <v/>
      </c>
      <c r="M19" s="124" t="str">
        <f>IFERROR('PML mundo '!S20*100000000/Indicadores!$Q47,"")</f>
        <v/>
      </c>
      <c r="N19" s="124">
        <f>IFERROR('PML mundo '!U20*100000000/Indicadores!$Q47,"")</f>
        <v>231145432.23817998</v>
      </c>
      <c r="O19" s="124">
        <f>IFERROR('PML mundo '!W20*100000000/Indicadores!$Q47,"")</f>
        <v>494636451.24451828</v>
      </c>
      <c r="P19" s="124">
        <f>IFERROR('PML mundo '!Y20*100000000/Indicadores!$Q47,"")</f>
        <v>704557360.76381981</v>
      </c>
      <c r="Q19" s="124">
        <f>IFERROR('PML mundo '!AA20*100000000/Indicadores!$Q47,"")</f>
        <v>868407534.61004531</v>
      </c>
      <c r="R19" s="124">
        <f>IFERROR('PML mundo '!AC20*100000000/Indicadores!$Q47,"")</f>
        <v>914313551.51494575</v>
      </c>
      <c r="S19" s="124">
        <f>IFERROR('PML mundo '!AE20*100000000/Indicadores!$Q47,"")</f>
        <v>1006125585.3247466</v>
      </c>
      <c r="T19" s="124">
        <f>IFERROR('PML mundo '!AG20*100000000/Indicadores!$Q47,"")</f>
        <v>1097937619.1345472</v>
      </c>
      <c r="U19" s="124">
        <f>IFERROR('PML mundo '!AI20*100000000/Indicadores!$Q47,"")</f>
        <v>405152980.43327832</v>
      </c>
      <c r="V19" s="124">
        <f>IFERROR('PML mundo '!AK20*100000000/Indicadores!$Q47,"")</f>
        <v>530685663.09917521</v>
      </c>
      <c r="W19" s="124">
        <f>IFERROR('PML mundo '!AM20*100000000/Indicadores!$Q47,"")</f>
        <v>531358972.29073715</v>
      </c>
      <c r="X19" s="124">
        <f>IFERROR('PML mundo '!AO20*100000000/Indicadores!$Q47,"")</f>
        <v>533379324.39833081</v>
      </c>
      <c r="Y19" s="124">
        <f>IFERROR('PML mundo '!AQ20*100000000/Indicadores!$Q47,"")</f>
        <v>536745870.35614073</v>
      </c>
      <c r="Z19" s="124">
        <f>IFERROR('PML mundo '!AS20*100000000/Indicadores!$Q47,"")</f>
        <v>543479386.80466819</v>
      </c>
      <c r="AA19" s="124">
        <f>IFERROR('PML mundo '!AU20*100000000/Indicadores!$Q47,"")</f>
        <v>550212903.25319576</v>
      </c>
      <c r="AB19" s="124" t="str">
        <f>IFERROR('PML mundo '!AW20*100000000/Indicadores!$Q47,"")</f>
        <v/>
      </c>
      <c r="AC19" s="124" t="str">
        <f>IFERROR('PML mundo '!AY20*100000000/Indicadores!$Q47,"")</f>
        <v/>
      </c>
      <c r="AD19" s="124" t="str">
        <f>IFERROR('PML mundo '!BA20*100000000/Indicadores!$Q47,"")</f>
        <v/>
      </c>
      <c r="AE19" s="124" t="str">
        <f>IFERROR('PML mundo '!BC20*100000000/Indicadores!$Q47,"")</f>
        <v/>
      </c>
      <c r="AF19" s="124" t="str">
        <f>IFERROR('PML mundo '!BE20*100000000/Indicadores!$Q47,"")</f>
        <v/>
      </c>
      <c r="AG19" s="124" t="str">
        <f>IFERROR('PML mundo '!BG20*100000000/Indicadores!$Q47,"")</f>
        <v/>
      </c>
      <c r="AH19" s="124" t="str">
        <f>IFERROR('PML mundo '!BI20*100000000/Indicadores!$Q47,"")</f>
        <v/>
      </c>
      <c r="AI19" s="124" t="str">
        <f>IFERROR('PML mundo '!BK20*100000000/Indicadores!$Q47,"")</f>
        <v/>
      </c>
      <c r="AJ19" s="124" t="str">
        <f>IFERROR('PML mundo '!BM20*100000000/Indicadores!$Q47,"")</f>
        <v/>
      </c>
    </row>
    <row r="20" spans="1:36" s="119" customFormat="1" ht="14">
      <c r="A20" s="114" t="str">
        <f>'AAL mundo '!A48</f>
        <v>Middle East and North Africa</v>
      </c>
      <c r="B20" s="107" t="str">
        <f>'AAL mundo '!B48</f>
        <v>BHR</v>
      </c>
      <c r="C20" s="107" t="str">
        <f>'AAL mundo '!C48</f>
        <v>Bahrain</v>
      </c>
      <c r="D20" s="108" t="str">
        <f>'AAL mundo '!D48</f>
        <v>SIDS</v>
      </c>
      <c r="E20" s="108" t="str">
        <f>'AAL mundo '!E48</f>
        <v>High income: nonOECD</v>
      </c>
      <c r="F20" s="109">
        <f>'AAL mundo '!F48</f>
        <v>103503</v>
      </c>
      <c r="G20" s="124">
        <f>IFERROR('PML mundo '!G21*100000000/Indicadores!$Q48,"")</f>
        <v>890485.59670781891</v>
      </c>
      <c r="H20" s="124">
        <f>IFERROR('PML mundo '!I21*100000000/Indicadores!$Q48,"")</f>
        <v>1451197.5308641975</v>
      </c>
      <c r="I20" s="124">
        <f>IFERROR('PML mundo '!K21*100000000/Indicadores!$Q48,"")</f>
        <v>2142078.1893004114</v>
      </c>
      <c r="J20" s="124">
        <f>IFERROR('PML mundo '!M21*100000000/Indicadores!$Q48,"")</f>
        <v>3992292.1810699585</v>
      </c>
      <c r="K20" s="124">
        <f>IFERROR('PML mundo '!O21*100000000/Indicadores!$Q48,"")</f>
        <v>6632802.4691358022</v>
      </c>
      <c r="L20" s="124">
        <f>IFERROR('PML mundo '!Q21*100000000/Indicadores!$Q48,"")</f>
        <v>10531868.312757201</v>
      </c>
      <c r="M20" s="124">
        <f>IFERROR('PML mundo '!S21*100000000/Indicadores!$Q48,"")</f>
        <v>13462502.057613168</v>
      </c>
      <c r="N20" s="124" t="str">
        <f>IFERROR('PML mundo '!U21*100000000/Indicadores!$Q48,"")</f>
        <v/>
      </c>
      <c r="O20" s="124" t="str">
        <f>IFERROR('PML mundo '!W21*100000000/Indicadores!$Q48,"")</f>
        <v/>
      </c>
      <c r="P20" s="124" t="str">
        <f>IFERROR('PML mundo '!Y21*100000000/Indicadores!$Q48,"")</f>
        <v/>
      </c>
      <c r="Q20" s="124" t="str">
        <f>IFERROR('PML mundo '!AA21*100000000/Indicadores!$Q48,"")</f>
        <v/>
      </c>
      <c r="R20" s="124" t="str">
        <f>IFERROR('PML mundo '!AC21*100000000/Indicadores!$Q48,"")</f>
        <v/>
      </c>
      <c r="S20" s="124" t="str">
        <f>IFERROR('PML mundo '!AE21*100000000/Indicadores!$Q48,"")</f>
        <v/>
      </c>
      <c r="T20" s="124" t="str">
        <f>IFERROR('PML mundo '!AG21*100000000/Indicadores!$Q48,"")</f>
        <v/>
      </c>
      <c r="U20" s="124" t="str">
        <f>IFERROR('PML mundo '!AI21*100000000/Indicadores!$Q48,"")</f>
        <v/>
      </c>
      <c r="V20" s="124" t="str">
        <f>IFERROR('PML mundo '!AK21*100000000/Indicadores!$Q48,"")</f>
        <v/>
      </c>
      <c r="W20" s="124" t="str">
        <f>IFERROR('PML mundo '!AM21*100000000/Indicadores!$Q48,"")</f>
        <v/>
      </c>
      <c r="X20" s="124" t="str">
        <f>IFERROR('PML mundo '!AO21*100000000/Indicadores!$Q48,"")</f>
        <v/>
      </c>
      <c r="Y20" s="124" t="str">
        <f>IFERROR('PML mundo '!AQ21*100000000/Indicadores!$Q48,"")</f>
        <v/>
      </c>
      <c r="Z20" s="124" t="str">
        <f>IFERROR('PML mundo '!AS21*100000000/Indicadores!$Q48,"")</f>
        <v/>
      </c>
      <c r="AA20" s="124" t="str">
        <f>IFERROR('PML mundo '!AU21*100000000/Indicadores!$Q48,"")</f>
        <v/>
      </c>
      <c r="AB20" s="124" t="str">
        <f>IFERROR('PML mundo '!AW21*100000000/Indicadores!$Q48,"")</f>
        <v/>
      </c>
      <c r="AC20" s="124" t="str">
        <f>IFERROR('PML mundo '!AY21*100000000/Indicadores!$Q48,"")</f>
        <v/>
      </c>
      <c r="AD20" s="124" t="str">
        <f>IFERROR('PML mundo '!BA21*100000000/Indicadores!$Q48,"")</f>
        <v/>
      </c>
      <c r="AE20" s="124" t="str">
        <f>IFERROR('PML mundo '!BC21*100000000/Indicadores!$Q48,"")</f>
        <v/>
      </c>
      <c r="AF20" s="124" t="str">
        <f>IFERROR('PML mundo '!BE21*100000000/Indicadores!$Q48,"")</f>
        <v/>
      </c>
      <c r="AG20" s="124" t="str">
        <f>IFERROR('PML mundo '!BG21*100000000/Indicadores!$Q48,"")</f>
        <v/>
      </c>
      <c r="AH20" s="124" t="str">
        <f>IFERROR('PML mundo '!BI21*100000000/Indicadores!$Q48,"")</f>
        <v/>
      </c>
      <c r="AI20" s="124" t="str">
        <f>IFERROR('PML mundo '!BK21*100000000/Indicadores!$Q48,"")</f>
        <v/>
      </c>
      <c r="AJ20" s="124" t="str">
        <f>IFERROR('PML mundo '!BM21*100000000/Indicadores!$Q48,"")</f>
        <v/>
      </c>
    </row>
    <row r="21" spans="1:36" s="119" customFormat="1" ht="14">
      <c r="A21" s="114" t="str">
        <f>'AAL mundo '!A49</f>
        <v>South Asia</v>
      </c>
      <c r="B21" s="107" t="str">
        <f>'AAL mundo '!B49</f>
        <v>BGD</v>
      </c>
      <c r="C21" s="107" t="str">
        <f>'AAL mundo '!C49</f>
        <v>Bangladesh</v>
      </c>
      <c r="D21" s="108" t="str">
        <f>'AAL mundo '!D49</f>
        <v/>
      </c>
      <c r="E21" s="108" t="str">
        <f>'AAL mundo '!E49</f>
        <v>Low income</v>
      </c>
      <c r="F21" s="109">
        <f>'AAL mundo '!F49</f>
        <v>381432</v>
      </c>
      <c r="G21" s="124">
        <f>IFERROR('PML mundo '!G22*100000000/Indicadores!$Q49,"")</f>
        <v>650247.93121552025</v>
      </c>
      <c r="H21" s="124">
        <f>IFERROR('PML mundo '!I22*100000000/Indicadores!$Q49,"")</f>
        <v>2423487.6206270107</v>
      </c>
      <c r="I21" s="124">
        <f>IFERROR('PML mundo '!K22*100000000/Indicadores!$Q49,"")</f>
        <v>5262703.2117201956</v>
      </c>
      <c r="J21" s="124">
        <f>IFERROR('PML mundo '!M22*100000000/Indicadores!$Q49,"")</f>
        <v>12104079.755495925</v>
      </c>
      <c r="K21" s="124">
        <f>IFERROR('PML mundo '!O22*100000000/Indicadores!$Q49,"")</f>
        <v>20183350.087084781</v>
      </c>
      <c r="L21" s="124">
        <f>IFERROR('PML mundo '!Q22*100000000/Indicadores!$Q49,"")</f>
        <v>30265178.409223489</v>
      </c>
      <c r="M21" s="124">
        <f>IFERROR('PML mundo '!S22*100000000/Indicadores!$Q49,"")</f>
        <v>37510948.567892805</v>
      </c>
      <c r="N21" s="124">
        <f>IFERROR('PML mundo '!U22*100000000/Indicadores!$Q49,"")</f>
        <v>916402.88796479942</v>
      </c>
      <c r="O21" s="124">
        <f>IFERROR('PML mundo '!W22*100000000/Indicadores!$Q49,"")</f>
        <v>19644543.159052651</v>
      </c>
      <c r="P21" s="124">
        <f>IFERROR('PML mundo '!Y22*100000000/Indicadores!$Q49,"")</f>
        <v>27415073.740812346</v>
      </c>
      <c r="Q21" s="124">
        <f>IFERROR('PML mundo '!AA22*100000000/Indicadores!$Q49,"")</f>
        <v>36049282.217203625</v>
      </c>
      <c r="R21" s="124">
        <f>IFERROR('PML mundo '!AC22*100000000/Indicadores!$Q49,"")</f>
        <v>40180330.984683082</v>
      </c>
      <c r="S21" s="124">
        <f>IFERROR('PML mundo '!AE22*100000000/Indicadores!$Q49,"")</f>
        <v>47521370.449924164</v>
      </c>
      <c r="T21" s="124">
        <f>IFERROR('PML mundo '!AG22*100000000/Indicadores!$Q49,"")</f>
        <v>48743922.377872966</v>
      </c>
      <c r="U21" s="124">
        <f>IFERROR('PML mundo '!AI22*100000000/Indicadores!$Q49,"")</f>
        <v>298842.42862381041</v>
      </c>
      <c r="V21" s="124">
        <f>IFERROR('PML mundo '!AK22*100000000/Indicadores!$Q49,"")</f>
        <v>501302.35503925069</v>
      </c>
      <c r="W21" s="124">
        <f>IFERROR('PML mundo '!AM22*100000000/Indicadores!$Q49,"")</f>
        <v>618167.65696094942</v>
      </c>
      <c r="X21" s="124">
        <f>IFERROR('PML mundo '!AO22*100000000/Indicadores!$Q49,"")</f>
        <v>747480.51009183493</v>
      </c>
      <c r="Y21" s="124">
        <f>IFERROR('PML mundo '!AQ22*100000000/Indicadores!$Q49,"")</f>
        <v>876570.72409540159</v>
      </c>
      <c r="Z21" s="124">
        <f>IFERROR('PML mundo '!AS22*100000000/Indicadores!$Q49,"")</f>
        <v>935023.61497691635</v>
      </c>
      <c r="AA21" s="124">
        <f>IFERROR('PML mundo '!AU22*100000000/Indicadores!$Q49,"")</f>
        <v>993476.50585843099</v>
      </c>
      <c r="AB21" s="124" t="str">
        <f>IFERROR('PML mundo '!AW22*100000000/Indicadores!$Q49,"")</f>
        <v/>
      </c>
      <c r="AC21" s="124" t="str">
        <f>IFERROR('PML mundo '!AY22*100000000/Indicadores!$Q49,"")</f>
        <v/>
      </c>
      <c r="AD21" s="124" t="str">
        <f>IFERROR('PML mundo '!BA22*100000000/Indicadores!$Q49,"")</f>
        <v/>
      </c>
      <c r="AE21" s="124" t="str">
        <f>IFERROR('PML mundo '!BC22*100000000/Indicadores!$Q49,"")</f>
        <v/>
      </c>
      <c r="AF21" s="124">
        <f>IFERROR('PML mundo '!BE22*100000000/Indicadores!$Q49,"")</f>
        <v>12771.38993983233</v>
      </c>
      <c r="AG21" s="124">
        <f>IFERROR('PML mundo '!BG22*100000000/Indicadores!$Q49,"")</f>
        <v>264920.32158869313</v>
      </c>
      <c r="AH21" s="124">
        <f>IFERROR('PML mundo '!BI22*100000000/Indicadores!$Q49,"")</f>
        <v>706858.98931648862</v>
      </c>
      <c r="AI21" s="124">
        <f>IFERROR('PML mundo '!BK22*100000000/Indicadores!$Q49,"")</f>
        <v>27453738.315690976</v>
      </c>
      <c r="AJ21" s="124">
        <f>IFERROR('PML mundo '!BM22*100000000/Indicadores!$Q49,"")</f>
        <v>43297529.26343371</v>
      </c>
    </row>
    <row r="22" spans="1:36" s="119" customFormat="1" ht="14">
      <c r="A22" s="114" t="str">
        <f>'AAL mundo '!A50</f>
        <v>LAC</v>
      </c>
      <c r="B22" s="107" t="str">
        <f>'AAL mundo '!B50</f>
        <v>BRB</v>
      </c>
      <c r="C22" s="107" t="str">
        <f>'AAL mundo '!C50</f>
        <v>Barbados</v>
      </c>
      <c r="D22" s="108" t="str">
        <f>'AAL mundo '!D50</f>
        <v>SIDS</v>
      </c>
      <c r="E22" s="108" t="str">
        <f>'AAL mundo '!E50</f>
        <v>High income: nonOECD</v>
      </c>
      <c r="F22" s="109">
        <f>'AAL mundo '!F50</f>
        <v>14036.5</v>
      </c>
      <c r="G22" s="124">
        <f>IFERROR('PML mundo '!G23*100000000/Indicadores!$Q50,"")</f>
        <v>6469424.4604316549</v>
      </c>
      <c r="H22" s="124">
        <f>IFERROR('PML mundo '!I23*100000000/Indicadores!$Q50,"")</f>
        <v>33496402.87769784</v>
      </c>
      <c r="I22" s="124">
        <f>IFERROR('PML mundo '!K23*100000000/Indicadores!$Q50,"")</f>
        <v>89753597.12230216</v>
      </c>
      <c r="J22" s="124">
        <f>IFERROR('PML mundo '!M23*100000000/Indicadores!$Q50,"")</f>
        <v>223769784.1726619</v>
      </c>
      <c r="K22" s="124">
        <f>IFERROR('PML mundo '!O23*100000000/Indicadores!$Q50,"")</f>
        <v>355823741.00719422</v>
      </c>
      <c r="L22" s="124">
        <f>IFERROR('PML mundo '!Q23*100000000/Indicadores!$Q50,"")</f>
        <v>500399280.57553959</v>
      </c>
      <c r="M22" s="124">
        <f>IFERROR('PML mundo '!S23*100000000/Indicadores!$Q50,"")</f>
        <v>575728417.26618707</v>
      </c>
      <c r="N22" s="124">
        <f>IFERROR('PML mundo '!U23*100000000/Indicadores!$Q50,"")</f>
        <v>14633093.525179856</v>
      </c>
      <c r="O22" s="124">
        <f>IFERROR('PML mundo '!W23*100000000/Indicadores!$Q50,"")</f>
        <v>100541366.90647481</v>
      </c>
      <c r="P22" s="124">
        <f>IFERROR('PML mundo '!Y23*100000000/Indicadores!$Q50,"")</f>
        <v>182285971.2230216</v>
      </c>
      <c r="Q22" s="124">
        <f>IFERROR('PML mundo '!AA23*100000000/Indicadores!$Q50,"")</f>
        <v>312631294.96402878</v>
      </c>
      <c r="R22" s="124">
        <f>IFERROR('PML mundo '!AC23*100000000/Indicadores!$Q50,"")</f>
        <v>387955035.97122306</v>
      </c>
      <c r="S22" s="124">
        <f>IFERROR('PML mundo '!AE23*100000000/Indicadores!$Q50,"")</f>
        <v>439539568.34532374</v>
      </c>
      <c r="T22" s="124">
        <f>IFERROR('PML mundo '!AG23*100000000/Indicadores!$Q50,"")</f>
        <v>491122302.1582734</v>
      </c>
      <c r="U22" s="124">
        <f>IFERROR('PML mundo '!AI23*100000000/Indicadores!$Q50,"")</f>
        <v>22766187.050359711</v>
      </c>
      <c r="V22" s="124">
        <f>IFERROR('PML mundo '!AK23*100000000/Indicadores!$Q50,"")</f>
        <v>115070143.88489209</v>
      </c>
      <c r="W22" s="124">
        <f>IFERROR('PML mundo '!AM23*100000000/Indicadores!$Q50,"")</f>
        <v>266874100.71942446</v>
      </c>
      <c r="X22" s="124">
        <f>IFERROR('PML mundo '!AO23*100000000/Indicadores!$Q50,"")</f>
        <v>379203237.41007197</v>
      </c>
      <c r="Y22" s="124">
        <f>IFERROR('PML mundo '!AQ23*100000000/Indicadores!$Q50,"")</f>
        <v>423861510.79136693</v>
      </c>
      <c r="Z22" s="124">
        <f>IFERROR('PML mundo '!AS23*100000000/Indicadores!$Q50,"")</f>
        <v>477428057.55395681</v>
      </c>
      <c r="AA22" s="124">
        <f>IFERROR('PML mundo '!AU23*100000000/Indicadores!$Q50,"")</f>
        <v>528863309.35251796</v>
      </c>
      <c r="AB22" s="124" t="str">
        <f>IFERROR('PML mundo '!AW23*100000000/Indicadores!$Q50,"")</f>
        <v/>
      </c>
      <c r="AC22" s="124" t="str">
        <f>IFERROR('PML mundo '!AY23*100000000/Indicadores!$Q50,"")</f>
        <v/>
      </c>
      <c r="AD22" s="124" t="str">
        <f>IFERROR('PML mundo '!BA23*100000000/Indicadores!$Q50,"")</f>
        <v/>
      </c>
      <c r="AE22" s="124" t="str">
        <f>IFERROR('PML mundo '!BC23*100000000/Indicadores!$Q50,"")</f>
        <v/>
      </c>
      <c r="AF22" s="124" t="str">
        <f>IFERROR('PML mundo '!BE23*100000000/Indicadores!$Q50,"")</f>
        <v/>
      </c>
      <c r="AG22" s="124" t="str">
        <f>IFERROR('PML mundo '!BG23*100000000/Indicadores!$Q50,"")</f>
        <v/>
      </c>
      <c r="AH22" s="124" t="str">
        <f>IFERROR('PML mundo '!BI23*100000000/Indicadores!$Q50,"")</f>
        <v/>
      </c>
      <c r="AI22" s="124" t="str">
        <f>IFERROR('PML mundo '!BK23*100000000/Indicadores!$Q50,"")</f>
        <v/>
      </c>
      <c r="AJ22" s="124" t="str">
        <f>IFERROR('PML mundo '!BM23*100000000/Indicadores!$Q50,"")</f>
        <v/>
      </c>
    </row>
    <row r="23" spans="1:36" s="119" customFormat="1" ht="14">
      <c r="A23" s="114" t="str">
        <f>'AAL mundo '!A51</f>
        <v>Europe and Central Asia</v>
      </c>
      <c r="B23" s="107" t="str">
        <f>'AAL mundo '!B51</f>
        <v>BLR</v>
      </c>
      <c r="C23" s="107" t="str">
        <f>'AAL mundo '!C51</f>
        <v>Belarus</v>
      </c>
      <c r="D23" s="108" t="str">
        <f>'AAL mundo '!D51</f>
        <v/>
      </c>
      <c r="E23" s="108" t="str">
        <f>'AAL mundo '!E51</f>
        <v>Upper middle income</v>
      </c>
      <c r="F23" s="109">
        <f>'AAL mundo '!F51</f>
        <v>229400</v>
      </c>
      <c r="G23" s="124" t="str">
        <f>IFERROR('PML mundo '!G24*100000000/Indicadores!$Q51,"")</f>
        <v/>
      </c>
      <c r="H23" s="124" t="str">
        <f>IFERROR('PML mundo '!I24*100000000/Indicadores!$Q51,"")</f>
        <v/>
      </c>
      <c r="I23" s="124" t="str">
        <f>IFERROR('PML mundo '!K24*100000000/Indicadores!$Q51,"")</f>
        <v/>
      </c>
      <c r="J23" s="124" t="str">
        <f>IFERROR('PML mundo '!M24*100000000/Indicadores!$Q51,"")</f>
        <v/>
      </c>
      <c r="K23" s="124" t="str">
        <f>IFERROR('PML mundo '!O24*100000000/Indicadores!$Q51,"")</f>
        <v/>
      </c>
      <c r="L23" s="124" t="str">
        <f>IFERROR('PML mundo '!Q24*100000000/Indicadores!$Q51,"")</f>
        <v/>
      </c>
      <c r="M23" s="124" t="str">
        <f>IFERROR('PML mundo '!S24*100000000/Indicadores!$Q51,"")</f>
        <v/>
      </c>
      <c r="N23" s="124" t="str">
        <f>IFERROR('PML mundo '!U24*100000000/Indicadores!$Q51,"")</f>
        <v/>
      </c>
      <c r="O23" s="124" t="str">
        <f>IFERROR('PML mundo '!W24*100000000/Indicadores!$Q51,"")</f>
        <v/>
      </c>
      <c r="P23" s="124" t="str">
        <f>IFERROR('PML mundo '!Y24*100000000/Indicadores!$Q51,"")</f>
        <v/>
      </c>
      <c r="Q23" s="124" t="str">
        <f>IFERROR('PML mundo '!AA24*100000000/Indicadores!$Q51,"")</f>
        <v/>
      </c>
      <c r="R23" s="124" t="str">
        <f>IFERROR('PML mundo '!AC24*100000000/Indicadores!$Q51,"")</f>
        <v/>
      </c>
      <c r="S23" s="124" t="str">
        <f>IFERROR('PML mundo '!AE24*100000000/Indicadores!$Q51,"")</f>
        <v/>
      </c>
      <c r="T23" s="124" t="str">
        <f>IFERROR('PML mundo '!AG24*100000000/Indicadores!$Q51,"")</f>
        <v/>
      </c>
      <c r="U23" s="124" t="str">
        <f>IFERROR('PML mundo '!AI24*100000000/Indicadores!$Q51,"")</f>
        <v/>
      </c>
      <c r="V23" s="124" t="str">
        <f>IFERROR('PML mundo '!AK24*100000000/Indicadores!$Q51,"")</f>
        <v/>
      </c>
      <c r="W23" s="124" t="str">
        <f>IFERROR('PML mundo '!AM24*100000000/Indicadores!$Q51,"")</f>
        <v/>
      </c>
      <c r="X23" s="124" t="str">
        <f>IFERROR('PML mundo '!AO24*100000000/Indicadores!$Q51,"")</f>
        <v/>
      </c>
      <c r="Y23" s="124" t="str">
        <f>IFERROR('PML mundo '!AQ24*100000000/Indicadores!$Q51,"")</f>
        <v/>
      </c>
      <c r="Z23" s="124" t="str">
        <f>IFERROR('PML mundo '!AS24*100000000/Indicadores!$Q51,"")</f>
        <v/>
      </c>
      <c r="AA23" s="124" t="str">
        <f>IFERROR('PML mundo '!AU24*100000000/Indicadores!$Q51,"")</f>
        <v/>
      </c>
      <c r="AB23" s="124" t="str">
        <f>IFERROR('PML mundo '!AW24*100000000/Indicadores!$Q51,"")</f>
        <v/>
      </c>
      <c r="AC23" s="124" t="str">
        <f>IFERROR('PML mundo '!AY24*100000000/Indicadores!$Q51,"")</f>
        <v/>
      </c>
      <c r="AD23" s="124" t="str">
        <f>IFERROR('PML mundo '!BA24*100000000/Indicadores!$Q51,"")</f>
        <v/>
      </c>
      <c r="AE23" s="124" t="str">
        <f>IFERROR('PML mundo '!BC24*100000000/Indicadores!$Q51,"")</f>
        <v/>
      </c>
      <c r="AF23" s="124" t="str">
        <f>IFERROR('PML mundo '!BE24*100000000/Indicadores!$Q51,"")</f>
        <v/>
      </c>
      <c r="AG23" s="124" t="str">
        <f>IFERROR('PML mundo '!BG24*100000000/Indicadores!$Q51,"")</f>
        <v/>
      </c>
      <c r="AH23" s="124" t="str">
        <f>IFERROR('PML mundo '!BI24*100000000/Indicadores!$Q51,"")</f>
        <v/>
      </c>
      <c r="AI23" s="124">
        <f>IFERROR('PML mundo '!BK24*100000000/Indicadores!$Q51,"")</f>
        <v>10003978.693598194</v>
      </c>
      <c r="AJ23" s="124">
        <f>IFERROR('PML mundo '!BM24*100000000/Indicadores!$Q51,"")</f>
        <v>17214995.211655028</v>
      </c>
    </row>
    <row r="24" spans="1:36" s="119" customFormat="1" ht="14">
      <c r="A24" s="114" t="str">
        <f>'AAL mundo '!A52</f>
        <v>Europe and Central Asia</v>
      </c>
      <c r="B24" s="107" t="str">
        <f>'AAL mundo '!B52</f>
        <v>BEL</v>
      </c>
      <c r="C24" s="107" t="str">
        <f>'AAL mundo '!C52</f>
        <v>Belgium</v>
      </c>
      <c r="D24" s="108" t="str">
        <f>'AAL mundo '!D52</f>
        <v/>
      </c>
      <c r="E24" s="108" t="str">
        <f>'AAL mundo '!E52</f>
        <v>High income: OECD</v>
      </c>
      <c r="F24" s="109">
        <f>'AAL mundo '!F52</f>
        <v>1980550</v>
      </c>
      <c r="G24" s="124">
        <f>IFERROR('PML mundo '!G25*100000000/Indicadores!$Q52,"")</f>
        <v>265234.45904181257</v>
      </c>
      <c r="H24" s="124">
        <f>IFERROR('PML mundo '!I25*100000000/Indicadores!$Q52,"")</f>
        <v>886755.82045047008</v>
      </c>
      <c r="I24" s="124">
        <f>IFERROR('PML mundo '!K25*100000000/Indicadores!$Q52,"")</f>
        <v>2312016.4984123111</v>
      </c>
      <c r="J24" s="124">
        <f>IFERROR('PML mundo '!M25*100000000/Indicadores!$Q52,"")</f>
        <v>6674958.1888850043</v>
      </c>
      <c r="K24" s="124">
        <f>IFERROR('PML mundo '!O25*100000000/Indicadores!$Q52,"")</f>
        <v>13020854.753605105</v>
      </c>
      <c r="L24" s="124">
        <f>IFERROR('PML mundo '!Q25*100000000/Indicadores!$Q52,"")</f>
        <v>23233960.347476821</v>
      </c>
      <c r="M24" s="124">
        <f>IFERROR('PML mundo '!S25*100000000/Indicadores!$Q52,"")</f>
        <v>31309328.374505401</v>
      </c>
      <c r="N24" s="124" t="str">
        <f>IFERROR('PML mundo '!U25*100000000/Indicadores!$Q52,"")</f>
        <v/>
      </c>
      <c r="O24" s="124" t="str">
        <f>IFERROR('PML mundo '!W25*100000000/Indicadores!$Q52,"")</f>
        <v/>
      </c>
      <c r="P24" s="124" t="str">
        <f>IFERROR('PML mundo '!Y25*100000000/Indicadores!$Q52,"")</f>
        <v/>
      </c>
      <c r="Q24" s="124" t="str">
        <f>IFERROR('PML mundo '!AA25*100000000/Indicadores!$Q52,"")</f>
        <v/>
      </c>
      <c r="R24" s="124" t="str">
        <f>IFERROR('PML mundo '!AC25*100000000/Indicadores!$Q52,"")</f>
        <v/>
      </c>
      <c r="S24" s="124" t="str">
        <f>IFERROR('PML mundo '!AE25*100000000/Indicadores!$Q52,"")</f>
        <v/>
      </c>
      <c r="T24" s="124" t="str">
        <f>IFERROR('PML mundo '!AG25*100000000/Indicadores!$Q52,"")</f>
        <v/>
      </c>
      <c r="U24" s="124" t="str">
        <f>IFERROR('PML mundo '!AI25*100000000/Indicadores!$Q52,"")</f>
        <v/>
      </c>
      <c r="V24" s="124" t="str">
        <f>IFERROR('PML mundo '!AK25*100000000/Indicadores!$Q52,"")</f>
        <v/>
      </c>
      <c r="W24" s="124" t="str">
        <f>IFERROR('PML mundo '!AM25*100000000/Indicadores!$Q52,"")</f>
        <v/>
      </c>
      <c r="X24" s="124" t="str">
        <f>IFERROR('PML mundo '!AO25*100000000/Indicadores!$Q52,"")</f>
        <v/>
      </c>
      <c r="Y24" s="124" t="str">
        <f>IFERROR('PML mundo '!AQ25*100000000/Indicadores!$Q52,"")</f>
        <v/>
      </c>
      <c r="Z24" s="124" t="str">
        <f>IFERROR('PML mundo '!AS25*100000000/Indicadores!$Q52,"")</f>
        <v/>
      </c>
      <c r="AA24" s="124" t="str">
        <f>IFERROR('PML mundo '!AU25*100000000/Indicadores!$Q52,"")</f>
        <v/>
      </c>
      <c r="AB24" s="124" t="str">
        <f>IFERROR('PML mundo '!AW25*100000000/Indicadores!$Q52,"")</f>
        <v/>
      </c>
      <c r="AC24" s="124" t="str">
        <f>IFERROR('PML mundo '!AY25*100000000/Indicadores!$Q52,"")</f>
        <v/>
      </c>
      <c r="AD24" s="124" t="str">
        <f>IFERROR('PML mundo '!BA25*100000000/Indicadores!$Q52,"")</f>
        <v/>
      </c>
      <c r="AE24" s="124" t="str">
        <f>IFERROR('PML mundo '!BC25*100000000/Indicadores!$Q52,"")</f>
        <v/>
      </c>
      <c r="AF24" s="124" t="str">
        <f>IFERROR('PML mundo '!BE25*100000000/Indicadores!$Q52,"")</f>
        <v/>
      </c>
      <c r="AG24" s="124" t="str">
        <f>IFERROR('PML mundo '!BG25*100000000/Indicadores!$Q52,"")</f>
        <v/>
      </c>
      <c r="AH24" s="124" t="str">
        <f>IFERROR('PML mundo '!BI25*100000000/Indicadores!$Q52,"")</f>
        <v/>
      </c>
      <c r="AI24" s="124">
        <f>IFERROR('PML mundo '!BK25*100000000/Indicadores!$Q52,"")</f>
        <v>46383.640267761934</v>
      </c>
      <c r="AJ24" s="124">
        <f>IFERROR('PML mundo '!BM25*100000000/Indicadores!$Q52,"")</f>
        <v>443210.8765078414</v>
      </c>
    </row>
    <row r="25" spans="1:36" s="119" customFormat="1" ht="14">
      <c r="A25" s="114" t="str">
        <f>'AAL mundo '!A53</f>
        <v>LAC</v>
      </c>
      <c r="B25" s="107" t="str">
        <f>'AAL mundo '!B53</f>
        <v>BLZ</v>
      </c>
      <c r="C25" s="107" t="str">
        <f>'AAL mundo '!C53</f>
        <v>Belize</v>
      </c>
      <c r="D25" s="108" t="str">
        <f>'AAL mundo '!D53</f>
        <v>SIDS</v>
      </c>
      <c r="E25" s="108" t="str">
        <f>'AAL mundo '!E53</f>
        <v>Upper middle income</v>
      </c>
      <c r="F25" s="109">
        <f>'AAL mundo '!F53</f>
        <v>5994.43</v>
      </c>
      <c r="G25" s="124">
        <f>IFERROR('PML mundo '!G26*100000000/Indicadores!$Q53,"")</f>
        <v>2287051.6002591276</v>
      </c>
      <c r="H25" s="124">
        <f>IFERROR('PML mundo '!I26*100000000/Indicadores!$Q53,"")</f>
        <v>8061218.5591270691</v>
      </c>
      <c r="I25" s="124">
        <f>IFERROR('PML mundo '!K26*100000000/Indicadores!$Q53,"")</f>
        <v>16264693.916356381</v>
      </c>
      <c r="J25" s="124">
        <f>IFERROR('PML mundo '!M26*100000000/Indicadores!$Q53,"")</f>
        <v>34349545.326379918</v>
      </c>
      <c r="K25" s="124">
        <f>IFERROR('PML mundo '!O26*100000000/Indicadores!$Q53,"")</f>
        <v>55877740.772519261</v>
      </c>
      <c r="L25" s="124">
        <f>IFERROR('PML mundo '!Q26*100000000/Indicadores!$Q53,"")</f>
        <v>86174791.158089146</v>
      </c>
      <c r="M25" s="124">
        <f>IFERROR('PML mundo '!S26*100000000/Indicadores!$Q53,"")</f>
        <v>109005183.44839516</v>
      </c>
      <c r="N25" s="124">
        <f>IFERROR('PML mundo '!U26*100000000/Indicadores!$Q53,"")</f>
        <v>18070260.969192535</v>
      </c>
      <c r="O25" s="124">
        <f>IFERROR('PML mundo '!W26*100000000/Indicadores!$Q53,"")</f>
        <v>187352203.10065323</v>
      </c>
      <c r="P25" s="124">
        <f>IFERROR('PML mundo '!Y26*100000000/Indicadores!$Q53,"")</f>
        <v>297353184.13576412</v>
      </c>
      <c r="Q25" s="124">
        <f>IFERROR('PML mundo '!AA26*100000000/Indicadores!$Q53,"")</f>
        <v>459237772.76590818</v>
      </c>
      <c r="R25" s="124">
        <f>IFERROR('PML mundo '!AC26*100000000/Indicadores!$Q53,"")</f>
        <v>564296241.96951807</v>
      </c>
      <c r="S25" s="124">
        <f>IFERROR('PML mundo '!AE26*100000000/Indicadores!$Q53,"")</f>
        <v>639838249.37201655</v>
      </c>
      <c r="T25" s="124">
        <f>IFERROR('PML mundo '!AG26*100000000/Indicadores!$Q53,"")</f>
        <v>714953486.38020825</v>
      </c>
      <c r="U25" s="124">
        <f>IFERROR('PML mundo '!AI26*100000000/Indicadores!$Q53,"")</f>
        <v>22710021.153450288</v>
      </c>
      <c r="V25" s="124">
        <f>IFERROR('PML mundo '!AK26*100000000/Indicadores!$Q53,"")</f>
        <v>73791154.50277856</v>
      </c>
      <c r="W25" s="124">
        <f>IFERROR('PML mundo '!AM26*100000000/Indicadores!$Q53,"")</f>
        <v>178878804.58805045</v>
      </c>
      <c r="X25" s="124">
        <f>IFERROR('PML mundo '!AO26*100000000/Indicadores!$Q53,"")</f>
        <v>236295836.86824009</v>
      </c>
      <c r="Y25" s="124">
        <f>IFERROR('PML mundo '!AQ26*100000000/Indicadores!$Q53,"")</f>
        <v>254336916.95577067</v>
      </c>
      <c r="Z25" s="124">
        <f>IFERROR('PML mundo '!AS26*100000000/Indicadores!$Q53,"")</f>
        <v>269715241.59164381</v>
      </c>
      <c r="AA25" s="124">
        <f>IFERROR('PML mundo '!AU26*100000000/Indicadores!$Q53,"")</f>
        <v>285089918.61730927</v>
      </c>
      <c r="AB25" s="124" t="str">
        <f>IFERROR('PML mundo '!AW26*100000000/Indicadores!$Q53,"")</f>
        <v/>
      </c>
      <c r="AC25" s="124" t="str">
        <f>IFERROR('PML mundo '!AY26*100000000/Indicadores!$Q53,"")</f>
        <v/>
      </c>
      <c r="AD25" s="124" t="str">
        <f>IFERROR('PML mundo '!BA26*100000000/Indicadores!$Q53,"")</f>
        <v/>
      </c>
      <c r="AE25" s="124" t="str">
        <f>IFERROR('PML mundo '!BC26*100000000/Indicadores!$Q53,"")</f>
        <v/>
      </c>
      <c r="AF25" s="124" t="str">
        <f>IFERROR('PML mundo '!BE26*100000000/Indicadores!$Q53,"")</f>
        <v/>
      </c>
      <c r="AG25" s="124" t="str">
        <f>IFERROR('PML mundo '!BG26*100000000/Indicadores!$Q53,"")</f>
        <v/>
      </c>
      <c r="AH25" s="124" t="str">
        <f>IFERROR('PML mundo '!BI26*100000000/Indicadores!$Q53,"")</f>
        <v/>
      </c>
      <c r="AI25" s="124">
        <f>IFERROR('PML mundo '!BK26*100000000/Indicadores!$Q53,"")</f>
        <v>101106744.53745008</v>
      </c>
      <c r="AJ25" s="124">
        <f>IFERROR('PML mundo '!BM26*100000000/Indicadores!$Q53,"")</f>
        <v>133339474.03846073</v>
      </c>
    </row>
    <row r="26" spans="1:36" s="119" customFormat="1" ht="14">
      <c r="A26" s="114" t="str">
        <f>'AAL mundo '!A54</f>
        <v>Sub-Saharan Africa</v>
      </c>
      <c r="B26" s="107" t="str">
        <f>'AAL mundo '!B54</f>
        <v>BEN</v>
      </c>
      <c r="C26" s="107" t="str">
        <f>'AAL mundo '!C54</f>
        <v>Benin</v>
      </c>
      <c r="D26" s="108" t="str">
        <f>'AAL mundo '!D54</f>
        <v/>
      </c>
      <c r="E26" s="108" t="str">
        <f>'AAL mundo '!E54</f>
        <v>Low income</v>
      </c>
      <c r="F26" s="109">
        <f>'AAL mundo '!F54</f>
        <v>21971.9</v>
      </c>
      <c r="G26" s="124" t="str">
        <f>IFERROR('PML mundo '!G27*100000000/Indicadores!$Q54,"")</f>
        <v/>
      </c>
      <c r="H26" s="124">
        <f>IFERROR('PML mundo '!I27*100000000/Indicadores!$Q54,"")</f>
        <v>9403.5877928589944</v>
      </c>
      <c r="I26" s="124">
        <f>IFERROR('PML mundo '!K27*100000000/Indicadores!$Q54,"")</f>
        <v>147037.91821561338</v>
      </c>
      <c r="J26" s="124">
        <f>IFERROR('PML mundo '!M27*100000000/Indicadores!$Q54,"")</f>
        <v>486421.95037606981</v>
      </c>
      <c r="K26" s="124">
        <f>IFERROR('PML mundo '!O27*100000000/Indicadores!$Q54,"")</f>
        <v>870259.30664822331</v>
      </c>
      <c r="L26" s="124">
        <f>IFERROR('PML mundo '!Q27*100000000/Indicadores!$Q54,"")</f>
        <v>1494315.5874470475</v>
      </c>
      <c r="M26" s="124">
        <f>IFERROR('PML mundo '!S27*100000000/Indicadores!$Q54,"")</f>
        <v>2054256.496930924</v>
      </c>
      <c r="N26" s="124" t="str">
        <f>IFERROR('PML mundo '!U27*100000000/Indicadores!$Q54,"")</f>
        <v/>
      </c>
      <c r="O26" s="124" t="str">
        <f>IFERROR('PML mundo '!W27*100000000/Indicadores!$Q54,"")</f>
        <v/>
      </c>
      <c r="P26" s="124" t="str">
        <f>IFERROR('PML mundo '!Y27*100000000/Indicadores!$Q54,"")</f>
        <v/>
      </c>
      <c r="Q26" s="124" t="str">
        <f>IFERROR('PML mundo '!AA27*100000000/Indicadores!$Q54,"")</f>
        <v/>
      </c>
      <c r="R26" s="124" t="str">
        <f>IFERROR('PML mundo '!AC27*100000000/Indicadores!$Q54,"")</f>
        <v/>
      </c>
      <c r="S26" s="124" t="str">
        <f>IFERROR('PML mundo '!AE27*100000000/Indicadores!$Q54,"")</f>
        <v/>
      </c>
      <c r="T26" s="124" t="str">
        <f>IFERROR('PML mundo '!AG27*100000000/Indicadores!$Q54,"")</f>
        <v/>
      </c>
      <c r="U26" s="124" t="str">
        <f>IFERROR('PML mundo '!AI27*100000000/Indicadores!$Q54,"")</f>
        <v/>
      </c>
      <c r="V26" s="124" t="str">
        <f>IFERROR('PML mundo '!AK27*100000000/Indicadores!$Q54,"")</f>
        <v/>
      </c>
      <c r="W26" s="124" t="str">
        <f>IFERROR('PML mundo '!AM27*100000000/Indicadores!$Q54,"")</f>
        <v/>
      </c>
      <c r="X26" s="124" t="str">
        <f>IFERROR('PML mundo '!AO27*100000000/Indicadores!$Q54,"")</f>
        <v/>
      </c>
      <c r="Y26" s="124" t="str">
        <f>IFERROR('PML mundo '!AQ27*100000000/Indicadores!$Q54,"")</f>
        <v/>
      </c>
      <c r="Z26" s="124" t="str">
        <f>IFERROR('PML mundo '!AS27*100000000/Indicadores!$Q54,"")</f>
        <v/>
      </c>
      <c r="AA26" s="124" t="str">
        <f>IFERROR('PML mundo '!AU27*100000000/Indicadores!$Q54,"")</f>
        <v/>
      </c>
      <c r="AB26" s="124" t="str">
        <f>IFERROR('PML mundo '!AW27*100000000/Indicadores!$Q54,"")</f>
        <v/>
      </c>
      <c r="AC26" s="124" t="str">
        <f>IFERROR('PML mundo '!AY27*100000000/Indicadores!$Q54,"")</f>
        <v/>
      </c>
      <c r="AD26" s="124" t="str">
        <f>IFERROR('PML mundo '!BA27*100000000/Indicadores!$Q54,"")</f>
        <v/>
      </c>
      <c r="AE26" s="124" t="str">
        <f>IFERROR('PML mundo '!BC27*100000000/Indicadores!$Q54,"")</f>
        <v/>
      </c>
      <c r="AF26" s="124" t="str">
        <f>IFERROR('PML mundo '!BE27*100000000/Indicadores!$Q54,"")</f>
        <v/>
      </c>
      <c r="AG26" s="124" t="str">
        <f>IFERROR('PML mundo '!BG27*100000000/Indicadores!$Q54,"")</f>
        <v/>
      </c>
      <c r="AH26" s="124" t="str">
        <f>IFERROR('PML mundo '!BI27*100000000/Indicadores!$Q54,"")</f>
        <v/>
      </c>
      <c r="AI26" s="124">
        <f>IFERROR('PML mundo '!BK27*100000000/Indicadores!$Q54,"")</f>
        <v>5959125.0118588023</v>
      </c>
      <c r="AJ26" s="124">
        <f>IFERROR('PML mundo '!BM27*100000000/Indicadores!$Q54,"")</f>
        <v>13635201.983026423</v>
      </c>
    </row>
    <row r="27" spans="1:36" s="119" customFormat="1" ht="14">
      <c r="A27" s="114" t="str">
        <f>'AAL mundo '!A55</f>
        <v>North America</v>
      </c>
      <c r="B27" s="107" t="str">
        <f>'AAL mundo '!B55</f>
        <v>BMU</v>
      </c>
      <c r="C27" s="107" t="str">
        <f>'AAL mundo '!C55</f>
        <v>Bermuda</v>
      </c>
      <c r="D27" s="108" t="str">
        <f>'AAL mundo '!D55</f>
        <v>SIDS</v>
      </c>
      <c r="E27" s="108" t="str">
        <f>'AAL mundo '!E55</f>
        <v>High income: nonOECD</v>
      </c>
      <c r="F27" s="109">
        <f>'AAL mundo '!F55</f>
        <v>10451.9</v>
      </c>
      <c r="G27" s="124" t="str">
        <f>IFERROR('PML mundo '!G28*100000000/Indicadores!$Q55,"")</f>
        <v/>
      </c>
      <c r="H27" s="124" t="str">
        <f>IFERROR('PML mundo '!I28*100000000/Indicadores!$Q55,"")</f>
        <v/>
      </c>
      <c r="I27" s="124" t="str">
        <f>IFERROR('PML mundo '!K28*100000000/Indicadores!$Q55,"")</f>
        <v/>
      </c>
      <c r="J27" s="124" t="str">
        <f>IFERROR('PML mundo '!M28*100000000/Indicadores!$Q55,"")</f>
        <v/>
      </c>
      <c r="K27" s="124" t="str">
        <f>IFERROR('PML mundo '!O28*100000000/Indicadores!$Q55,"")</f>
        <v/>
      </c>
      <c r="L27" s="124" t="str">
        <f>IFERROR('PML mundo '!Q28*100000000/Indicadores!$Q55,"")</f>
        <v/>
      </c>
      <c r="M27" s="124" t="str">
        <f>IFERROR('PML mundo '!S28*100000000/Indicadores!$Q55,"")</f>
        <v/>
      </c>
      <c r="N27" s="124">
        <f>IFERROR('PML mundo '!U28*100000000/Indicadores!$Q55,"")</f>
        <v>102063022.97048815</v>
      </c>
      <c r="O27" s="124">
        <f>IFERROR('PML mundo '!W28*100000000/Indicadores!$Q55,"")</f>
        <v>224355719.28253099</v>
      </c>
      <c r="P27" s="124">
        <f>IFERROR('PML mundo '!Y28*100000000/Indicadores!$Q55,"")</f>
        <v>387281231.56888783</v>
      </c>
      <c r="Q27" s="124">
        <f>IFERROR('PML mundo '!AA28*100000000/Indicadores!$Q55,"")</f>
        <v>751345964.00039101</v>
      </c>
      <c r="R27" s="124">
        <f>IFERROR('PML mundo '!AC28*100000000/Indicadores!$Q55,"")</f>
        <v>1003863634.2131906</v>
      </c>
      <c r="S27" s="124">
        <f>IFERROR('PML mundo '!AE28*100000000/Indicadores!$Q55,"")</f>
        <v>1173983391.103864</v>
      </c>
      <c r="T27" s="124">
        <f>IFERROR('PML mundo '!AG28*100000000/Indicadores!$Q55,"")</f>
        <v>1238274264.4113555</v>
      </c>
      <c r="U27" s="124" t="str">
        <f>IFERROR('PML mundo '!AI28*100000000/Indicadores!$Q55,"")</f>
        <v/>
      </c>
      <c r="V27" s="124" t="str">
        <f>IFERROR('PML mundo '!AK28*100000000/Indicadores!$Q55,"")</f>
        <v/>
      </c>
      <c r="W27" s="124" t="str">
        <f>IFERROR('PML mundo '!AM28*100000000/Indicadores!$Q55,"")</f>
        <v/>
      </c>
      <c r="X27" s="124" t="str">
        <f>IFERROR('PML mundo '!AO28*100000000/Indicadores!$Q55,"")</f>
        <v/>
      </c>
      <c r="Y27" s="124" t="str">
        <f>IFERROR('PML mundo '!AQ28*100000000/Indicadores!$Q55,"")</f>
        <v/>
      </c>
      <c r="Z27" s="124" t="str">
        <f>IFERROR('PML mundo '!AS28*100000000/Indicadores!$Q55,"")</f>
        <v/>
      </c>
      <c r="AA27" s="124" t="str">
        <f>IFERROR('PML mundo '!AU28*100000000/Indicadores!$Q55,"")</f>
        <v/>
      </c>
      <c r="AB27" s="124" t="str">
        <f>IFERROR('PML mundo '!AW28*100000000/Indicadores!$Q55,"")</f>
        <v/>
      </c>
      <c r="AC27" s="124" t="str">
        <f>IFERROR('PML mundo '!AY28*100000000/Indicadores!$Q55,"")</f>
        <v/>
      </c>
      <c r="AD27" s="124" t="str">
        <f>IFERROR('PML mundo '!BA28*100000000/Indicadores!$Q55,"")</f>
        <v/>
      </c>
      <c r="AE27" s="124" t="str">
        <f>IFERROR('PML mundo '!BC28*100000000/Indicadores!$Q55,"")</f>
        <v/>
      </c>
      <c r="AF27" s="124" t="str">
        <f>IFERROR('PML mundo '!BE28*100000000/Indicadores!$Q55,"")</f>
        <v/>
      </c>
      <c r="AG27" s="124" t="str">
        <f>IFERROR('PML mundo '!BG28*100000000/Indicadores!$Q55,"")</f>
        <v/>
      </c>
      <c r="AH27" s="124" t="str">
        <f>IFERROR('PML mundo '!BI28*100000000/Indicadores!$Q55,"")</f>
        <v/>
      </c>
      <c r="AI27" s="124" t="str">
        <f>IFERROR('PML mundo '!BK28*100000000/Indicadores!$Q55,"")</f>
        <v/>
      </c>
      <c r="AJ27" s="124" t="str">
        <f>IFERROR('PML mundo '!BM28*100000000/Indicadores!$Q55,"")</f>
        <v/>
      </c>
    </row>
    <row r="28" spans="1:36" s="119" customFormat="1" ht="14">
      <c r="A28" s="114" t="str">
        <f>'AAL mundo '!A56</f>
        <v>South Asia</v>
      </c>
      <c r="B28" s="107" t="str">
        <f>'AAL mundo '!B56</f>
        <v>BTN</v>
      </c>
      <c r="C28" s="107" t="str">
        <f>'AAL mundo '!C56</f>
        <v>Bhutan</v>
      </c>
      <c r="D28" s="108" t="str">
        <f>'AAL mundo '!D56</f>
        <v/>
      </c>
      <c r="E28" s="108" t="str">
        <f>'AAL mundo '!E56</f>
        <v>Lower middle income</v>
      </c>
      <c r="F28" s="109">
        <f>'AAL mundo '!F56</f>
        <v>11083.7</v>
      </c>
      <c r="G28" s="124">
        <f>IFERROR('PML mundo '!G29*100000000/Indicadores!$Q56,"")</f>
        <v>864256.79625767202</v>
      </c>
      <c r="H28" s="124">
        <f>IFERROR('PML mundo '!I29*100000000/Indicadores!$Q56,"")</f>
        <v>4716746.9395759618</v>
      </c>
      <c r="I28" s="124">
        <f>IFERROR('PML mundo '!K29*100000000/Indicadores!$Q56,"")</f>
        <v>12872188.344261993</v>
      </c>
      <c r="J28" s="124">
        <f>IFERROR('PML mundo '!M29*100000000/Indicadores!$Q56,"")</f>
        <v>36578141.174945913</v>
      </c>
      <c r="K28" s="124">
        <f>IFERROR('PML mundo '!O29*100000000/Indicadores!$Q56,"")</f>
        <v>68884758.608388007</v>
      </c>
      <c r="L28" s="124">
        <f>IFERROR('PML mundo '!Q29*100000000/Indicadores!$Q56,"")</f>
        <v>115455978.11339612</v>
      </c>
      <c r="M28" s="124">
        <f>IFERROR('PML mundo '!S29*100000000/Indicadores!$Q56,"")</f>
        <v>149329606.60671955</v>
      </c>
      <c r="N28" s="124" t="str">
        <f>IFERROR('PML mundo '!U29*100000000/Indicadores!$Q56,"")</f>
        <v/>
      </c>
      <c r="O28" s="124" t="str">
        <f>IFERROR('PML mundo '!W29*100000000/Indicadores!$Q56,"")</f>
        <v/>
      </c>
      <c r="P28" s="124" t="str">
        <f>IFERROR('PML mundo '!Y29*100000000/Indicadores!$Q56,"")</f>
        <v/>
      </c>
      <c r="Q28" s="124" t="str">
        <f>IFERROR('PML mundo '!AA29*100000000/Indicadores!$Q56,"")</f>
        <v/>
      </c>
      <c r="R28" s="124" t="str">
        <f>IFERROR('PML mundo '!AC29*100000000/Indicadores!$Q56,"")</f>
        <v/>
      </c>
      <c r="S28" s="124" t="str">
        <f>IFERROR('PML mundo '!AE29*100000000/Indicadores!$Q56,"")</f>
        <v/>
      </c>
      <c r="T28" s="124" t="str">
        <f>IFERROR('PML mundo '!AG29*100000000/Indicadores!$Q56,"")</f>
        <v/>
      </c>
      <c r="U28" s="124" t="str">
        <f>IFERROR('PML mundo '!AI29*100000000/Indicadores!$Q56,"")</f>
        <v/>
      </c>
      <c r="V28" s="124" t="str">
        <f>IFERROR('PML mundo '!AK29*100000000/Indicadores!$Q56,"")</f>
        <v/>
      </c>
      <c r="W28" s="124" t="str">
        <f>IFERROR('PML mundo '!AM29*100000000/Indicadores!$Q56,"")</f>
        <v/>
      </c>
      <c r="X28" s="124" t="str">
        <f>IFERROR('PML mundo '!AO29*100000000/Indicadores!$Q56,"")</f>
        <v/>
      </c>
      <c r="Y28" s="124" t="str">
        <f>IFERROR('PML mundo '!AQ29*100000000/Indicadores!$Q56,"")</f>
        <v/>
      </c>
      <c r="Z28" s="124" t="str">
        <f>IFERROR('PML mundo '!AS29*100000000/Indicadores!$Q56,"")</f>
        <v/>
      </c>
      <c r="AA28" s="124" t="str">
        <f>IFERROR('PML mundo '!AU29*100000000/Indicadores!$Q56,"")</f>
        <v/>
      </c>
      <c r="AB28" s="124" t="str">
        <f>IFERROR('PML mundo '!AW29*100000000/Indicadores!$Q56,"")</f>
        <v/>
      </c>
      <c r="AC28" s="124" t="str">
        <f>IFERROR('PML mundo '!AY29*100000000/Indicadores!$Q56,"")</f>
        <v/>
      </c>
      <c r="AD28" s="124" t="str">
        <f>IFERROR('PML mundo '!BA29*100000000/Indicadores!$Q56,"")</f>
        <v/>
      </c>
      <c r="AE28" s="124" t="str">
        <f>IFERROR('PML mundo '!BC29*100000000/Indicadores!$Q56,"")</f>
        <v/>
      </c>
      <c r="AF28" s="124" t="str">
        <f>IFERROR('PML mundo '!BE29*100000000/Indicadores!$Q56,"")</f>
        <v/>
      </c>
      <c r="AG28" s="124" t="str">
        <f>IFERROR('PML mundo '!BG29*100000000/Indicadores!$Q56,"")</f>
        <v/>
      </c>
      <c r="AH28" s="124" t="str">
        <f>IFERROR('PML mundo '!BI29*100000000/Indicadores!$Q56,"")</f>
        <v/>
      </c>
      <c r="AI28" s="124">
        <f>IFERROR('PML mundo '!BK29*100000000/Indicadores!$Q56,"")</f>
        <v>41397238.292227283</v>
      </c>
      <c r="AJ28" s="124">
        <f>IFERROR('PML mundo '!BM29*100000000/Indicadores!$Q56,"")</f>
        <v>63523478.572600022</v>
      </c>
    </row>
    <row r="29" spans="1:36" s="119" customFormat="1" ht="14">
      <c r="A29" s="114" t="str">
        <f>'AAL mundo '!A57</f>
        <v>LAC</v>
      </c>
      <c r="B29" s="107" t="str">
        <f>'AAL mundo '!B57</f>
        <v>BOL</v>
      </c>
      <c r="C29" s="107" t="str">
        <f>'AAL mundo '!C57</f>
        <v>Bolivia (Plurinational State of)</v>
      </c>
      <c r="D29" s="108" t="str">
        <f>'AAL mundo '!D57</f>
        <v/>
      </c>
      <c r="E29" s="108" t="str">
        <f>'AAL mundo '!E57</f>
        <v>Lower middle income</v>
      </c>
      <c r="F29" s="109">
        <f>'AAL mundo '!F57</f>
        <v>60590</v>
      </c>
      <c r="G29" s="124">
        <f>IFERROR('PML mundo '!G30*100000000/Indicadores!$Q57,"")</f>
        <v>2645712.5975815854</v>
      </c>
      <c r="H29" s="124">
        <f>IFERROR('PML mundo '!I30*100000000/Indicadores!$Q57,"")</f>
        <v>6983398.6279344037</v>
      </c>
      <c r="I29" s="124">
        <f>IFERROR('PML mundo '!K30*100000000/Indicadores!$Q57,"")</f>
        <v>13186097.545767346</v>
      </c>
      <c r="J29" s="124">
        <f>IFERROR('PML mundo '!M30*100000000/Indicadores!$Q57,"")</f>
        <v>26023516.257087898</v>
      </c>
      <c r="K29" s="124">
        <f>IFERROR('PML mundo '!O30*100000000/Indicadores!$Q57,"")</f>
        <v>39050296.174688376</v>
      </c>
      <c r="L29" s="124">
        <f>IFERROR('PML mundo '!Q30*100000000/Indicadores!$Q57,"")</f>
        <v>53498079.56092497</v>
      </c>
      <c r="M29" s="124">
        <f>IFERROR('PML mundo '!S30*100000000/Indicadores!$Q57,"")</f>
        <v>61430017.503611699</v>
      </c>
      <c r="N29" s="124" t="str">
        <f>IFERROR('PML mundo '!U30*100000000/Indicadores!$Q57,"")</f>
        <v/>
      </c>
      <c r="O29" s="124" t="str">
        <f>IFERROR('PML mundo '!W30*100000000/Indicadores!$Q57,"")</f>
        <v/>
      </c>
      <c r="P29" s="124" t="str">
        <f>IFERROR('PML mundo '!Y30*100000000/Indicadores!$Q57,"")</f>
        <v/>
      </c>
      <c r="Q29" s="124" t="str">
        <f>IFERROR('PML mundo '!AA30*100000000/Indicadores!$Q57,"")</f>
        <v/>
      </c>
      <c r="R29" s="124" t="str">
        <f>IFERROR('PML mundo '!AC30*100000000/Indicadores!$Q57,"")</f>
        <v/>
      </c>
      <c r="S29" s="124" t="str">
        <f>IFERROR('PML mundo '!AE30*100000000/Indicadores!$Q57,"")</f>
        <v/>
      </c>
      <c r="T29" s="124" t="str">
        <f>IFERROR('PML mundo '!AG30*100000000/Indicadores!$Q57,"")</f>
        <v/>
      </c>
      <c r="U29" s="124" t="str">
        <f>IFERROR('PML mundo '!AI30*100000000/Indicadores!$Q57,"")</f>
        <v/>
      </c>
      <c r="V29" s="124" t="str">
        <f>IFERROR('PML mundo '!AK30*100000000/Indicadores!$Q57,"")</f>
        <v/>
      </c>
      <c r="W29" s="124" t="str">
        <f>IFERROR('PML mundo '!AM30*100000000/Indicadores!$Q57,"")</f>
        <v/>
      </c>
      <c r="X29" s="124" t="str">
        <f>IFERROR('PML mundo '!AO30*100000000/Indicadores!$Q57,"")</f>
        <v/>
      </c>
      <c r="Y29" s="124" t="str">
        <f>IFERROR('PML mundo '!AQ30*100000000/Indicadores!$Q57,"")</f>
        <v/>
      </c>
      <c r="Z29" s="124" t="str">
        <f>IFERROR('PML mundo '!AS30*100000000/Indicadores!$Q57,"")</f>
        <v/>
      </c>
      <c r="AA29" s="124" t="str">
        <f>IFERROR('PML mundo '!AU30*100000000/Indicadores!$Q57,"")</f>
        <v/>
      </c>
      <c r="AB29" s="124" t="str">
        <f>IFERROR('PML mundo '!AW30*100000000/Indicadores!$Q57,"")</f>
        <v/>
      </c>
      <c r="AC29" s="124" t="str">
        <f>IFERROR('PML mundo '!AY30*100000000/Indicadores!$Q57,"")</f>
        <v/>
      </c>
      <c r="AD29" s="124" t="str">
        <f>IFERROR('PML mundo '!BA30*100000000/Indicadores!$Q57,"")</f>
        <v/>
      </c>
      <c r="AE29" s="124" t="str">
        <f>IFERROR('PML mundo '!BC30*100000000/Indicadores!$Q57,"")</f>
        <v/>
      </c>
      <c r="AF29" s="124" t="str">
        <f>IFERROR('PML mundo '!BE30*100000000/Indicadores!$Q57,"")</f>
        <v/>
      </c>
      <c r="AG29" s="124" t="str">
        <f>IFERROR('PML mundo '!BG30*100000000/Indicadores!$Q57,"")</f>
        <v/>
      </c>
      <c r="AH29" s="124" t="str">
        <f>IFERROR('PML mundo '!BI30*100000000/Indicadores!$Q57,"")</f>
        <v/>
      </c>
      <c r="AI29" s="124">
        <f>IFERROR('PML mundo '!BK30*100000000/Indicadores!$Q57,"")</f>
        <v>5442620.8999139164</v>
      </c>
      <c r="AJ29" s="124">
        <f>IFERROR('PML mundo '!BM30*100000000/Indicadores!$Q57,"")</f>
        <v>8978187.8763763737</v>
      </c>
    </row>
    <row r="30" spans="1:36" s="119" customFormat="1" ht="14">
      <c r="A30" s="114" t="str">
        <f>'AAL mundo '!A58</f>
        <v>Europe and Central Asia</v>
      </c>
      <c r="B30" s="107" t="str">
        <f>'AAL mundo '!B58</f>
        <v>BIH</v>
      </c>
      <c r="C30" s="107" t="str">
        <f>'AAL mundo '!C58</f>
        <v>Bosnia and Herzegovina</v>
      </c>
      <c r="D30" s="108" t="str">
        <f>'AAL mundo '!D58</f>
        <v/>
      </c>
      <c r="E30" s="108" t="str">
        <f>'AAL mundo '!E58</f>
        <v>Upper middle income</v>
      </c>
      <c r="F30" s="109">
        <f>'AAL mundo '!F58</f>
        <v>30656.2</v>
      </c>
      <c r="G30" s="124">
        <f>IFERROR('PML mundo '!G31*100000000/Indicadores!$Q58,"")</f>
        <v>856986.52877219871</v>
      </c>
      <c r="H30" s="124">
        <f>IFERROR('PML mundo '!I31*100000000/Indicadores!$Q58,"")</f>
        <v>2143752.2303597983</v>
      </c>
      <c r="I30" s="124">
        <f>IFERROR('PML mundo '!K31*100000000/Indicadores!$Q58,"")</f>
        <v>4344941.7038950594</v>
      </c>
      <c r="J30" s="124">
        <f>IFERROR('PML mundo '!M31*100000000/Indicadores!$Q58,"")</f>
        <v>10043802.105130125</v>
      </c>
      <c r="K30" s="124">
        <f>IFERROR('PML mundo '!O31*100000000/Indicadores!$Q58,"")</f>
        <v>16866260.716145877</v>
      </c>
      <c r="L30" s="124">
        <f>IFERROR('PML mundo '!Q31*100000000/Indicadores!$Q58,"")</f>
        <v>25929057.5684334</v>
      </c>
      <c r="M30" s="124">
        <f>IFERROR('PML mundo '!S31*100000000/Indicadores!$Q58,"")</f>
        <v>32127707.712523609</v>
      </c>
      <c r="N30" s="124" t="str">
        <f>IFERROR('PML mundo '!U31*100000000/Indicadores!$Q58,"")</f>
        <v/>
      </c>
      <c r="O30" s="124" t="str">
        <f>IFERROR('PML mundo '!W31*100000000/Indicadores!$Q58,"")</f>
        <v/>
      </c>
      <c r="P30" s="124" t="str">
        <f>IFERROR('PML mundo '!Y31*100000000/Indicadores!$Q58,"")</f>
        <v/>
      </c>
      <c r="Q30" s="124" t="str">
        <f>IFERROR('PML mundo '!AA31*100000000/Indicadores!$Q58,"")</f>
        <v/>
      </c>
      <c r="R30" s="124" t="str">
        <f>IFERROR('PML mundo '!AC31*100000000/Indicadores!$Q58,"")</f>
        <v/>
      </c>
      <c r="S30" s="124" t="str">
        <f>IFERROR('PML mundo '!AE31*100000000/Indicadores!$Q58,"")</f>
        <v/>
      </c>
      <c r="T30" s="124" t="str">
        <f>IFERROR('PML mundo '!AG31*100000000/Indicadores!$Q58,"")</f>
        <v/>
      </c>
      <c r="U30" s="124" t="str">
        <f>IFERROR('PML mundo '!AI31*100000000/Indicadores!$Q58,"")</f>
        <v/>
      </c>
      <c r="V30" s="124" t="str">
        <f>IFERROR('PML mundo '!AK31*100000000/Indicadores!$Q58,"")</f>
        <v/>
      </c>
      <c r="W30" s="124" t="str">
        <f>IFERROR('PML mundo '!AM31*100000000/Indicadores!$Q58,"")</f>
        <v/>
      </c>
      <c r="X30" s="124" t="str">
        <f>IFERROR('PML mundo '!AO31*100000000/Indicadores!$Q58,"")</f>
        <v/>
      </c>
      <c r="Y30" s="124" t="str">
        <f>IFERROR('PML mundo '!AQ31*100000000/Indicadores!$Q58,"")</f>
        <v/>
      </c>
      <c r="Z30" s="124" t="str">
        <f>IFERROR('PML mundo '!AS31*100000000/Indicadores!$Q58,"")</f>
        <v/>
      </c>
      <c r="AA30" s="124" t="str">
        <f>IFERROR('PML mundo '!AU31*100000000/Indicadores!$Q58,"")</f>
        <v/>
      </c>
      <c r="AB30" s="124" t="str">
        <f>IFERROR('PML mundo '!AW31*100000000/Indicadores!$Q58,"")</f>
        <v/>
      </c>
      <c r="AC30" s="124" t="str">
        <f>IFERROR('PML mundo '!AY31*100000000/Indicadores!$Q58,"")</f>
        <v/>
      </c>
      <c r="AD30" s="124" t="str">
        <f>IFERROR('PML mundo '!BA31*100000000/Indicadores!$Q58,"")</f>
        <v/>
      </c>
      <c r="AE30" s="124" t="str">
        <f>IFERROR('PML mundo '!BC31*100000000/Indicadores!$Q58,"")</f>
        <v/>
      </c>
      <c r="AF30" s="124" t="str">
        <f>IFERROR('PML mundo '!BE31*100000000/Indicadores!$Q58,"")</f>
        <v/>
      </c>
      <c r="AG30" s="124" t="str">
        <f>IFERROR('PML mundo '!BG31*100000000/Indicadores!$Q58,"")</f>
        <v/>
      </c>
      <c r="AH30" s="124" t="str">
        <f>IFERROR('PML mundo '!BI31*100000000/Indicadores!$Q58,"")</f>
        <v/>
      </c>
      <c r="AI30" s="124">
        <f>IFERROR('PML mundo '!BK31*100000000/Indicadores!$Q58,"")</f>
        <v>9421322.4403786659</v>
      </c>
      <c r="AJ30" s="124">
        <f>IFERROR('PML mundo '!BM31*100000000/Indicadores!$Q58,"")</f>
        <v>15052965.739765307</v>
      </c>
    </row>
    <row r="31" spans="1:36" s="119" customFormat="1" ht="14">
      <c r="A31" s="114" t="str">
        <f>'AAL mundo '!A59</f>
        <v>Sub-Saharan Africa</v>
      </c>
      <c r="B31" s="107" t="str">
        <f>'AAL mundo '!B59</f>
        <v>BWA</v>
      </c>
      <c r="C31" s="107" t="str">
        <f>'AAL mundo '!C59</f>
        <v>Botswana</v>
      </c>
      <c r="D31" s="108" t="str">
        <f>'AAL mundo '!D59</f>
        <v/>
      </c>
      <c r="E31" s="108" t="str">
        <f>'AAL mundo '!E59</f>
        <v>Upper middle income</v>
      </c>
      <c r="F31" s="109">
        <f>'AAL mundo '!F59</f>
        <v>90628.6</v>
      </c>
      <c r="G31" s="124">
        <f>IFERROR('PML mundo '!G32*100000000/Indicadores!$Q59,"")</f>
        <v>1548354.7330640696</v>
      </c>
      <c r="H31" s="124">
        <f>IFERROR('PML mundo '!I32*100000000/Indicadores!$Q59,"")</f>
        <v>3401185.1630865578</v>
      </c>
      <c r="I31" s="124">
        <f>IFERROR('PML mundo '!K32*100000000/Indicadores!$Q59,"")</f>
        <v>6376956.0307025425</v>
      </c>
      <c r="J31" s="124">
        <f>IFERROR('PML mundo '!M32*100000000/Indicadores!$Q59,"")</f>
        <v>13759533.541639078</v>
      </c>
      <c r="K31" s="124">
        <f>IFERROR('PML mundo '!O32*100000000/Indicadores!$Q59,"")</f>
        <v>23291752.057115611</v>
      </c>
      <c r="L31" s="124">
        <f>IFERROR('PML mundo '!Q32*100000000/Indicadores!$Q59,"")</f>
        <v>36672713.718200795</v>
      </c>
      <c r="M31" s="124">
        <f>IFERROR('PML mundo '!S32*100000000/Indicadores!$Q59,"")</f>
        <v>46236657.323779993</v>
      </c>
      <c r="N31" s="124" t="str">
        <f>IFERROR('PML mundo '!U32*100000000/Indicadores!$Q59,"")</f>
        <v/>
      </c>
      <c r="O31" s="124" t="str">
        <f>IFERROR('PML mundo '!W32*100000000/Indicadores!$Q59,"")</f>
        <v/>
      </c>
      <c r="P31" s="124" t="str">
        <f>IFERROR('PML mundo '!Y32*100000000/Indicadores!$Q59,"")</f>
        <v/>
      </c>
      <c r="Q31" s="124" t="str">
        <f>IFERROR('PML mundo '!AA32*100000000/Indicadores!$Q59,"")</f>
        <v/>
      </c>
      <c r="R31" s="124" t="str">
        <f>IFERROR('PML mundo '!AC32*100000000/Indicadores!$Q59,"")</f>
        <v/>
      </c>
      <c r="S31" s="124" t="str">
        <f>IFERROR('PML mundo '!AE32*100000000/Indicadores!$Q59,"")</f>
        <v/>
      </c>
      <c r="T31" s="124" t="str">
        <f>IFERROR('PML mundo '!AG32*100000000/Indicadores!$Q59,"")</f>
        <v/>
      </c>
      <c r="U31" s="124" t="str">
        <f>IFERROR('PML mundo '!AI32*100000000/Indicadores!$Q59,"")</f>
        <v/>
      </c>
      <c r="V31" s="124" t="str">
        <f>IFERROR('PML mundo '!AK32*100000000/Indicadores!$Q59,"")</f>
        <v/>
      </c>
      <c r="W31" s="124" t="str">
        <f>IFERROR('PML mundo '!AM32*100000000/Indicadores!$Q59,"")</f>
        <v/>
      </c>
      <c r="X31" s="124" t="str">
        <f>IFERROR('PML mundo '!AO32*100000000/Indicadores!$Q59,"")</f>
        <v/>
      </c>
      <c r="Y31" s="124" t="str">
        <f>IFERROR('PML mundo '!AQ32*100000000/Indicadores!$Q59,"")</f>
        <v/>
      </c>
      <c r="Z31" s="124" t="str">
        <f>IFERROR('PML mundo '!AS32*100000000/Indicadores!$Q59,"")</f>
        <v/>
      </c>
      <c r="AA31" s="124" t="str">
        <f>IFERROR('PML mundo '!AU32*100000000/Indicadores!$Q59,"")</f>
        <v/>
      </c>
      <c r="AB31" s="124" t="str">
        <f>IFERROR('PML mundo '!AW32*100000000/Indicadores!$Q59,"")</f>
        <v/>
      </c>
      <c r="AC31" s="124" t="str">
        <f>IFERROR('PML mundo '!AY32*100000000/Indicadores!$Q59,"")</f>
        <v/>
      </c>
      <c r="AD31" s="124" t="str">
        <f>IFERROR('PML mundo '!BA32*100000000/Indicadores!$Q59,"")</f>
        <v/>
      </c>
      <c r="AE31" s="124" t="str">
        <f>IFERROR('PML mundo '!BC32*100000000/Indicadores!$Q59,"")</f>
        <v/>
      </c>
      <c r="AF31" s="124" t="str">
        <f>IFERROR('PML mundo '!BE32*100000000/Indicadores!$Q59,"")</f>
        <v/>
      </c>
      <c r="AG31" s="124" t="str">
        <f>IFERROR('PML mundo '!BG32*100000000/Indicadores!$Q59,"")</f>
        <v/>
      </c>
      <c r="AH31" s="124" t="str">
        <f>IFERROR('PML mundo '!BI32*100000000/Indicadores!$Q59,"")</f>
        <v/>
      </c>
      <c r="AI31" s="124">
        <f>IFERROR('PML mundo '!BK32*100000000/Indicadores!$Q59,"")</f>
        <v>7256761.5068500871</v>
      </c>
      <c r="AJ31" s="124">
        <f>IFERROR('PML mundo '!BM32*100000000/Indicadores!$Q59,"")</f>
        <v>12010975.554533301</v>
      </c>
    </row>
    <row r="32" spans="1:36" s="119" customFormat="1" ht="14">
      <c r="A32" s="114" t="str">
        <f>'AAL mundo '!A60</f>
        <v>LAC</v>
      </c>
      <c r="B32" s="107" t="str">
        <f>'AAL mundo '!B60</f>
        <v>BRA</v>
      </c>
      <c r="C32" s="107" t="str">
        <f>'AAL mundo '!C60</f>
        <v>Brazil</v>
      </c>
      <c r="D32" s="108" t="str">
        <f>'AAL mundo '!D60</f>
        <v/>
      </c>
      <c r="E32" s="108" t="str">
        <f>'AAL mundo '!E60</f>
        <v>Upper middle income</v>
      </c>
      <c r="F32" s="109">
        <f>'AAL mundo '!F60</f>
        <v>6817410</v>
      </c>
      <c r="G32" s="124" t="str">
        <f>IFERROR('PML mundo '!G33*100000000/Indicadores!$Q60,"")</f>
        <v/>
      </c>
      <c r="H32" s="124" t="str">
        <f>IFERROR('PML mundo '!I33*100000000/Indicadores!$Q60,"")</f>
        <v/>
      </c>
      <c r="I32" s="124" t="str">
        <f>IFERROR('PML mundo '!K33*100000000/Indicadores!$Q60,"")</f>
        <v/>
      </c>
      <c r="J32" s="124" t="str">
        <f>IFERROR('PML mundo '!M33*100000000/Indicadores!$Q60,"")</f>
        <v/>
      </c>
      <c r="K32" s="124" t="str">
        <f>IFERROR('PML mundo '!O33*100000000/Indicadores!$Q60,"")</f>
        <v/>
      </c>
      <c r="L32" s="124" t="str">
        <f>IFERROR('PML mundo '!Q33*100000000/Indicadores!$Q60,"")</f>
        <v/>
      </c>
      <c r="M32" s="124" t="str">
        <f>IFERROR('PML mundo '!S33*100000000/Indicadores!$Q60,"")</f>
        <v/>
      </c>
      <c r="N32" s="124" t="str">
        <f>IFERROR('PML mundo '!U33*100000000/Indicadores!$Q60,"")</f>
        <v/>
      </c>
      <c r="O32" s="124" t="str">
        <f>IFERROR('PML mundo '!W33*100000000/Indicadores!$Q60,"")</f>
        <v/>
      </c>
      <c r="P32" s="124" t="str">
        <f>IFERROR('PML mundo '!Y33*100000000/Indicadores!$Q60,"")</f>
        <v/>
      </c>
      <c r="Q32" s="124" t="str">
        <f>IFERROR('PML mundo '!AA33*100000000/Indicadores!$Q60,"")</f>
        <v/>
      </c>
      <c r="R32" s="124" t="str">
        <f>IFERROR('PML mundo '!AC33*100000000/Indicadores!$Q60,"")</f>
        <v/>
      </c>
      <c r="S32" s="124" t="str">
        <f>IFERROR('PML mundo '!AE33*100000000/Indicadores!$Q60,"")</f>
        <v/>
      </c>
      <c r="T32" s="124" t="str">
        <f>IFERROR('PML mundo '!AG33*100000000/Indicadores!$Q60,"")</f>
        <v/>
      </c>
      <c r="U32" s="124" t="str">
        <f>IFERROR('PML mundo '!AI33*100000000/Indicadores!$Q60,"")</f>
        <v/>
      </c>
      <c r="V32" s="124" t="str">
        <f>IFERROR('PML mundo '!AK33*100000000/Indicadores!$Q60,"")</f>
        <v/>
      </c>
      <c r="W32" s="124" t="str">
        <f>IFERROR('PML mundo '!AM33*100000000/Indicadores!$Q60,"")</f>
        <v/>
      </c>
      <c r="X32" s="124" t="str">
        <f>IFERROR('PML mundo '!AO33*100000000/Indicadores!$Q60,"")</f>
        <v/>
      </c>
      <c r="Y32" s="124" t="str">
        <f>IFERROR('PML mundo '!AQ33*100000000/Indicadores!$Q60,"")</f>
        <v/>
      </c>
      <c r="Z32" s="124" t="str">
        <f>IFERROR('PML mundo '!AS33*100000000/Indicadores!$Q60,"")</f>
        <v/>
      </c>
      <c r="AA32" s="124" t="str">
        <f>IFERROR('PML mundo '!AU33*100000000/Indicadores!$Q60,"")</f>
        <v/>
      </c>
      <c r="AB32" s="124" t="str">
        <f>IFERROR('PML mundo '!AW33*100000000/Indicadores!$Q60,"")</f>
        <v/>
      </c>
      <c r="AC32" s="124" t="str">
        <f>IFERROR('PML mundo '!AY33*100000000/Indicadores!$Q60,"")</f>
        <v/>
      </c>
      <c r="AD32" s="124" t="str">
        <f>IFERROR('PML mundo '!BA33*100000000/Indicadores!$Q60,"")</f>
        <v/>
      </c>
      <c r="AE32" s="124" t="str">
        <f>IFERROR('PML mundo '!BC33*100000000/Indicadores!$Q60,"")</f>
        <v/>
      </c>
      <c r="AF32" s="124" t="str">
        <f>IFERROR('PML mundo '!BE33*100000000/Indicadores!$Q60,"")</f>
        <v/>
      </c>
      <c r="AG32" s="124" t="str">
        <f>IFERROR('PML mundo '!BG33*100000000/Indicadores!$Q60,"")</f>
        <v/>
      </c>
      <c r="AH32" s="124" t="str">
        <f>IFERROR('PML mundo '!BI33*100000000/Indicadores!$Q60,"")</f>
        <v/>
      </c>
      <c r="AI32" s="124">
        <f>IFERROR('PML mundo '!BK33*100000000/Indicadores!$Q60,"")</f>
        <v>3854397.507841635</v>
      </c>
      <c r="AJ32" s="124">
        <f>IFERROR('PML mundo '!BM33*100000000/Indicadores!$Q60,"")</f>
        <v>6223096.8038258264</v>
      </c>
    </row>
    <row r="33" spans="1:36" s="119" customFormat="1" ht="14">
      <c r="A33" s="114" t="str">
        <f>'AAL mundo '!A61</f>
        <v>LAC</v>
      </c>
      <c r="B33" s="107" t="str">
        <f>'AAL mundo '!B61</f>
        <v>VGB</v>
      </c>
      <c r="C33" s="107" t="str">
        <f>'AAL mundo '!C61</f>
        <v>British Virgin Islands</v>
      </c>
      <c r="D33" s="108" t="str">
        <f>'AAL mundo '!D61</f>
        <v>SIDS</v>
      </c>
      <c r="E33" s="108" t="str">
        <f>'AAL mundo '!E61</f>
        <v>N.D</v>
      </c>
      <c r="F33" s="109">
        <f>'AAL mundo '!F61</f>
        <v>3849.5</v>
      </c>
      <c r="G33" s="124">
        <f>IFERROR('PML mundo '!G34*100000000/Indicadores!$Q61,"")</f>
        <v>38611572.965960786</v>
      </c>
      <c r="H33" s="124">
        <f>IFERROR('PML mundo '!I34*100000000/Indicadores!$Q61,"")</f>
        <v>101770477.42595604</v>
      </c>
      <c r="I33" s="124">
        <f>IFERROR('PML mundo '!K34*100000000/Indicadores!$Q61,"")</f>
        <v>174594836.56428716</v>
      </c>
      <c r="J33" s="124">
        <f>IFERROR('PML mundo '!M34*100000000/Indicadores!$Q61,"")</f>
        <v>289187115.16325301</v>
      </c>
      <c r="K33" s="124">
        <f>IFERROR('PML mundo '!O34*100000000/Indicadores!$Q61,"")</f>
        <v>379697977.38027805</v>
      </c>
      <c r="L33" s="124">
        <f>IFERROR('PML mundo '!Q34*100000000/Indicadores!$Q61,"")</f>
        <v>474680711.11435932</v>
      </c>
      <c r="M33" s="124">
        <f>IFERROR('PML mundo '!S34*100000000/Indicadores!$Q61,"")</f>
        <v>527082457.83925021</v>
      </c>
      <c r="N33" s="124">
        <f>IFERROR('PML mundo '!U34*100000000/Indicadores!$Q61,"")</f>
        <v>191678390.67438927</v>
      </c>
      <c r="O33" s="124">
        <f>IFERROR('PML mundo '!W34*100000000/Indicadores!$Q61,"")</f>
        <v>403528165.02530557</v>
      </c>
      <c r="P33" s="124">
        <f>IFERROR('PML mundo '!Y34*100000000/Indicadores!$Q61,"")</f>
        <v>541443606.0002557</v>
      </c>
      <c r="Q33" s="124">
        <f>IFERROR('PML mundo '!AA34*100000000/Indicadores!$Q61,"")</f>
        <v>670077287.09506488</v>
      </c>
      <c r="R33" s="124">
        <f>IFERROR('PML mundo '!AC34*100000000/Indicadores!$Q61,"")</f>
        <v>788264420.52949882</v>
      </c>
      <c r="S33" s="124">
        <f>IFERROR('PML mundo '!AE34*100000000/Indicadores!$Q61,"")</f>
        <v>810916117.0086422</v>
      </c>
      <c r="T33" s="124">
        <f>IFERROR('PML mundo '!AG34*100000000/Indicadores!$Q61,"")</f>
        <v>833567813.4877857</v>
      </c>
      <c r="U33" s="124" t="str">
        <f>IFERROR('PML mundo '!AI34*100000000/Indicadores!$Q61,"")</f>
        <v/>
      </c>
      <c r="V33" s="124" t="str">
        <f>IFERROR('PML mundo '!AK34*100000000/Indicadores!$Q61,"")</f>
        <v/>
      </c>
      <c r="W33" s="124" t="str">
        <f>IFERROR('PML mundo '!AM34*100000000/Indicadores!$Q61,"")</f>
        <v/>
      </c>
      <c r="X33" s="124" t="str">
        <f>IFERROR('PML mundo '!AO34*100000000/Indicadores!$Q61,"")</f>
        <v/>
      </c>
      <c r="Y33" s="124" t="str">
        <f>IFERROR('PML mundo '!AQ34*100000000/Indicadores!$Q61,"")</f>
        <v/>
      </c>
      <c r="Z33" s="124" t="str">
        <f>IFERROR('PML mundo '!AS34*100000000/Indicadores!$Q61,"")</f>
        <v/>
      </c>
      <c r="AA33" s="124" t="str">
        <f>IFERROR('PML mundo '!AU34*100000000/Indicadores!$Q61,"")</f>
        <v/>
      </c>
      <c r="AB33" s="124" t="str">
        <f>IFERROR('PML mundo '!AW34*100000000/Indicadores!$Q61,"")</f>
        <v/>
      </c>
      <c r="AC33" s="124" t="str">
        <f>IFERROR('PML mundo '!AY34*100000000/Indicadores!$Q61,"")</f>
        <v/>
      </c>
      <c r="AD33" s="124" t="str">
        <f>IFERROR('PML mundo '!BA34*100000000/Indicadores!$Q61,"")</f>
        <v/>
      </c>
      <c r="AE33" s="124" t="str">
        <f>IFERROR('PML mundo '!BC34*100000000/Indicadores!$Q61,"")</f>
        <v/>
      </c>
      <c r="AF33" s="124" t="str">
        <f>IFERROR('PML mundo '!BE34*100000000/Indicadores!$Q61,"")</f>
        <v/>
      </c>
      <c r="AG33" s="124" t="str">
        <f>IFERROR('PML mundo '!BG34*100000000/Indicadores!$Q61,"")</f>
        <v/>
      </c>
      <c r="AH33" s="124" t="str">
        <f>IFERROR('PML mundo '!BI34*100000000/Indicadores!$Q61,"")</f>
        <v/>
      </c>
      <c r="AI33" s="124" t="str">
        <f>IFERROR('PML mundo '!BK34*100000000/Indicadores!$Q61,"")</f>
        <v/>
      </c>
      <c r="AJ33" s="124" t="str">
        <f>IFERROR('PML mundo '!BM34*100000000/Indicadores!$Q61,"")</f>
        <v/>
      </c>
    </row>
    <row r="34" spans="1:36" s="119" customFormat="1" ht="14">
      <c r="A34" s="114" t="str">
        <f>'AAL mundo '!A62</f>
        <v>East Asia and the Pacific</v>
      </c>
      <c r="B34" s="107" t="str">
        <f>'AAL mundo '!B62</f>
        <v>BRN</v>
      </c>
      <c r="C34" s="107" t="str">
        <f>'AAL mundo '!C62</f>
        <v>Brunei Darussalam</v>
      </c>
      <c r="D34" s="108" t="str">
        <f>'AAL mundo '!D62</f>
        <v/>
      </c>
      <c r="E34" s="108" t="str">
        <f>'AAL mundo '!E62</f>
        <v>High income: nonOECD</v>
      </c>
      <c r="F34" s="109">
        <f>'AAL mundo '!F62</f>
        <v>71236.5</v>
      </c>
      <c r="G34" s="124">
        <f>IFERROR('PML mundo '!G35*100000000/Indicadores!$Q62,"")</f>
        <v>287939.92723580677</v>
      </c>
      <c r="H34" s="124">
        <f>IFERROR('PML mundo '!I35*100000000/Indicadores!$Q62,"")</f>
        <v>610612.74219477118</v>
      </c>
      <c r="I34" s="124">
        <f>IFERROR('PML mundo '!K35*100000000/Indicadores!$Q62,"")</f>
        <v>1045202.6398172434</v>
      </c>
      <c r="J34" s="124">
        <f>IFERROR('PML mundo '!M35*100000000/Indicadores!$Q62,"")</f>
        <v>2374914.7982062781</v>
      </c>
      <c r="K34" s="124">
        <f>IFERROR('PML mundo '!O35*100000000/Indicadores!$Q62,"")</f>
        <v>5305555.7999830786</v>
      </c>
      <c r="L34" s="124">
        <f>IFERROR('PML mundo '!Q35*100000000/Indicadores!$Q62,"")</f>
        <v>12202178.018444877</v>
      </c>
      <c r="M34" s="124">
        <f>IFERROR('PML mundo '!S35*100000000/Indicadores!$Q62,"")</f>
        <v>19634158.389034607</v>
      </c>
      <c r="N34" s="124" t="str">
        <f>IFERROR('PML mundo '!U35*100000000/Indicadores!$Q62,"")</f>
        <v/>
      </c>
      <c r="O34" s="124" t="str">
        <f>IFERROR('PML mundo '!W35*100000000/Indicadores!$Q62,"")</f>
        <v/>
      </c>
      <c r="P34" s="124" t="str">
        <f>IFERROR('PML mundo '!Y35*100000000/Indicadores!$Q62,"")</f>
        <v/>
      </c>
      <c r="Q34" s="124" t="str">
        <f>IFERROR('PML mundo '!AA35*100000000/Indicadores!$Q62,"")</f>
        <v/>
      </c>
      <c r="R34" s="124" t="str">
        <f>IFERROR('PML mundo '!AC35*100000000/Indicadores!$Q62,"")</f>
        <v/>
      </c>
      <c r="S34" s="124" t="str">
        <f>IFERROR('PML mundo '!AE35*100000000/Indicadores!$Q62,"")</f>
        <v/>
      </c>
      <c r="T34" s="124" t="str">
        <f>IFERROR('PML mundo '!AG35*100000000/Indicadores!$Q62,"")</f>
        <v/>
      </c>
      <c r="U34" s="124" t="str">
        <f>IFERROR('PML mundo '!AI35*100000000/Indicadores!$Q62,"")</f>
        <v/>
      </c>
      <c r="V34" s="124" t="str">
        <f>IFERROR('PML mundo '!AK35*100000000/Indicadores!$Q62,"")</f>
        <v/>
      </c>
      <c r="W34" s="124" t="str">
        <f>IFERROR('PML mundo '!AM35*100000000/Indicadores!$Q62,"")</f>
        <v/>
      </c>
      <c r="X34" s="124" t="str">
        <f>IFERROR('PML mundo '!AO35*100000000/Indicadores!$Q62,"")</f>
        <v/>
      </c>
      <c r="Y34" s="124" t="str">
        <f>IFERROR('PML mundo '!AQ35*100000000/Indicadores!$Q62,"")</f>
        <v/>
      </c>
      <c r="Z34" s="124" t="str">
        <f>IFERROR('PML mundo '!AS35*100000000/Indicadores!$Q62,"")</f>
        <v/>
      </c>
      <c r="AA34" s="124" t="str">
        <f>IFERROR('PML mundo '!AU35*100000000/Indicadores!$Q62,"")</f>
        <v/>
      </c>
      <c r="AB34" s="124" t="str">
        <f>IFERROR('PML mundo '!AW35*100000000/Indicadores!$Q62,"")</f>
        <v/>
      </c>
      <c r="AC34" s="124">
        <f>IFERROR('PML mundo '!AY35*100000000/Indicadores!$Q62,"")</f>
        <v>3644.8092055165412</v>
      </c>
      <c r="AD34" s="124">
        <f>IFERROR('PML mundo '!BA35*100000000/Indicadores!$Q62,"")</f>
        <v>87689.821473897959</v>
      </c>
      <c r="AE34" s="124">
        <f>IFERROR('PML mundo '!BC35*100000000/Indicadores!$Q62,"")</f>
        <v>507700.48227430409</v>
      </c>
      <c r="AF34" s="124">
        <f>IFERROR('PML mundo '!BE35*100000000/Indicadores!$Q62,"")</f>
        <v>1042844.2338607328</v>
      </c>
      <c r="AG34" s="124">
        <f>IFERROR('PML mundo '!BG35*100000000/Indicadores!$Q62,"")</f>
        <v>1569840.7648701244</v>
      </c>
      <c r="AH34" s="124">
        <f>IFERROR('PML mundo '!BI35*100000000/Indicadores!$Q62,"")</f>
        <v>1959620.9493188933</v>
      </c>
      <c r="AI34" s="124">
        <f>IFERROR('PML mundo '!BK35*100000000/Indicadores!$Q62,"")</f>
        <v>3596214.8141117292</v>
      </c>
      <c r="AJ34" s="124">
        <f>IFERROR('PML mundo '!BM35*100000000/Indicadores!$Q62,"")</f>
        <v>5176574.834953418</v>
      </c>
    </row>
    <row r="35" spans="1:36" s="119" customFormat="1" ht="14">
      <c r="A35" s="114" t="str">
        <f>'AAL mundo '!A63</f>
        <v>Europe and Central Asia</v>
      </c>
      <c r="B35" s="107" t="str">
        <f>'AAL mundo '!B63</f>
        <v>BGR</v>
      </c>
      <c r="C35" s="107" t="str">
        <f>'AAL mundo '!C63</f>
        <v>Bulgaria</v>
      </c>
      <c r="D35" s="108" t="str">
        <f>'AAL mundo '!D63</f>
        <v/>
      </c>
      <c r="E35" s="108" t="str">
        <f>'AAL mundo '!E63</f>
        <v>Upper middle income</v>
      </c>
      <c r="F35" s="109">
        <f>'AAL mundo '!F63</f>
        <v>163822</v>
      </c>
      <c r="G35" s="124">
        <f>IFERROR('PML mundo '!G36*100000000/Indicadores!$Q63,"")</f>
        <v>1778174.5712091997</v>
      </c>
      <c r="H35" s="124">
        <f>IFERROR('PML mundo '!I36*100000000/Indicadores!$Q63,"")</f>
        <v>4345850.9691319568</v>
      </c>
      <c r="I35" s="124">
        <f>IFERROR('PML mundo '!K36*100000000/Indicadores!$Q63,"")</f>
        <v>7991472.1078224946</v>
      </c>
      <c r="J35" s="124">
        <f>IFERROR('PML mundo '!M36*100000000/Indicadores!$Q63,"")</f>
        <v>16585718.087574167</v>
      </c>
      <c r="K35" s="124">
        <f>IFERROR('PML mundo '!O36*100000000/Indicadores!$Q63,"")</f>
        <v>26468604.08086687</v>
      </c>
      <c r="L35" s="124">
        <f>IFERROR('PML mundo '!Q36*100000000/Indicadores!$Q63,"")</f>
        <v>39401101.636241838</v>
      </c>
      <c r="M35" s="124">
        <f>IFERROR('PML mundo '!S36*100000000/Indicadores!$Q63,"")</f>
        <v>48217817.773214251</v>
      </c>
      <c r="N35" s="124" t="str">
        <f>IFERROR('PML mundo '!U36*100000000/Indicadores!$Q63,"")</f>
        <v/>
      </c>
      <c r="O35" s="124" t="str">
        <f>IFERROR('PML mundo '!W36*100000000/Indicadores!$Q63,"")</f>
        <v/>
      </c>
      <c r="P35" s="124" t="str">
        <f>IFERROR('PML mundo '!Y36*100000000/Indicadores!$Q63,"")</f>
        <v/>
      </c>
      <c r="Q35" s="124" t="str">
        <f>IFERROR('PML mundo '!AA36*100000000/Indicadores!$Q63,"")</f>
        <v/>
      </c>
      <c r="R35" s="124" t="str">
        <f>IFERROR('PML mundo '!AC36*100000000/Indicadores!$Q63,"")</f>
        <v/>
      </c>
      <c r="S35" s="124" t="str">
        <f>IFERROR('PML mundo '!AE36*100000000/Indicadores!$Q63,"")</f>
        <v/>
      </c>
      <c r="T35" s="124" t="str">
        <f>IFERROR('PML mundo '!AG36*100000000/Indicadores!$Q63,"")</f>
        <v/>
      </c>
      <c r="U35" s="124" t="str">
        <f>IFERROR('PML mundo '!AI36*100000000/Indicadores!$Q63,"")</f>
        <v/>
      </c>
      <c r="V35" s="124" t="str">
        <f>IFERROR('PML mundo '!AK36*100000000/Indicadores!$Q63,"")</f>
        <v/>
      </c>
      <c r="W35" s="124" t="str">
        <f>IFERROR('PML mundo '!AM36*100000000/Indicadores!$Q63,"")</f>
        <v/>
      </c>
      <c r="X35" s="124" t="str">
        <f>IFERROR('PML mundo '!AO36*100000000/Indicadores!$Q63,"")</f>
        <v/>
      </c>
      <c r="Y35" s="124" t="str">
        <f>IFERROR('PML mundo '!AQ36*100000000/Indicadores!$Q63,"")</f>
        <v/>
      </c>
      <c r="Z35" s="124" t="str">
        <f>IFERROR('PML mundo '!AS36*100000000/Indicadores!$Q63,"")</f>
        <v/>
      </c>
      <c r="AA35" s="124" t="str">
        <f>IFERROR('PML mundo '!AU36*100000000/Indicadores!$Q63,"")</f>
        <v/>
      </c>
      <c r="AB35" s="124" t="str">
        <f>IFERROR('PML mundo '!AW36*100000000/Indicadores!$Q63,"")</f>
        <v/>
      </c>
      <c r="AC35" s="124" t="str">
        <f>IFERROR('PML mundo '!AY36*100000000/Indicadores!$Q63,"")</f>
        <v/>
      </c>
      <c r="AD35" s="124" t="str">
        <f>IFERROR('PML mundo '!BA36*100000000/Indicadores!$Q63,"")</f>
        <v/>
      </c>
      <c r="AE35" s="124" t="str">
        <f>IFERROR('PML mundo '!BC36*100000000/Indicadores!$Q63,"")</f>
        <v/>
      </c>
      <c r="AF35" s="124" t="str">
        <f>IFERROR('PML mundo '!BE36*100000000/Indicadores!$Q63,"")</f>
        <v/>
      </c>
      <c r="AG35" s="124" t="str">
        <f>IFERROR('PML mundo '!BG36*100000000/Indicadores!$Q63,"")</f>
        <v/>
      </c>
      <c r="AH35" s="124" t="str">
        <f>IFERROR('PML mundo '!BI36*100000000/Indicadores!$Q63,"")</f>
        <v/>
      </c>
      <c r="AI35" s="124">
        <f>IFERROR('PML mundo '!BK36*100000000/Indicadores!$Q63,"")</f>
        <v>2565304.0395217929</v>
      </c>
      <c r="AJ35" s="124">
        <f>IFERROR('PML mundo '!BM36*100000000/Indicadores!$Q63,"")</f>
        <v>3940297.3197138133</v>
      </c>
    </row>
    <row r="36" spans="1:36" s="119" customFormat="1" ht="14">
      <c r="A36" s="114" t="str">
        <f>'AAL mundo '!A64</f>
        <v>Sub-Saharan Africa</v>
      </c>
      <c r="B36" s="107" t="str">
        <f>'AAL mundo '!B64</f>
        <v>BFA</v>
      </c>
      <c r="C36" s="107" t="str">
        <f>'AAL mundo '!C64</f>
        <v>Burkina Faso</v>
      </c>
      <c r="D36" s="108" t="str">
        <f>'AAL mundo '!D64</f>
        <v/>
      </c>
      <c r="E36" s="108" t="str">
        <f>'AAL mundo '!E64</f>
        <v>Low income</v>
      </c>
      <c r="F36" s="109">
        <f>'AAL mundo '!F64</f>
        <v>24689.4</v>
      </c>
      <c r="G36" s="124" t="str">
        <f>IFERROR('PML mundo '!G37*100000000/Indicadores!$Q64,"")</f>
        <v/>
      </c>
      <c r="H36" s="124" t="str">
        <f>IFERROR('PML mundo '!I37*100000000/Indicadores!$Q64,"")</f>
        <v/>
      </c>
      <c r="I36" s="124" t="str">
        <f>IFERROR('PML mundo '!K37*100000000/Indicadores!$Q64,"")</f>
        <v/>
      </c>
      <c r="J36" s="124" t="str">
        <f>IFERROR('PML mundo '!M37*100000000/Indicadores!$Q64,"")</f>
        <v/>
      </c>
      <c r="K36" s="124" t="str">
        <f>IFERROR('PML mundo '!O37*100000000/Indicadores!$Q64,"")</f>
        <v/>
      </c>
      <c r="L36" s="124" t="str">
        <f>IFERROR('PML mundo '!Q37*100000000/Indicadores!$Q64,"")</f>
        <v/>
      </c>
      <c r="M36" s="124" t="str">
        <f>IFERROR('PML mundo '!S37*100000000/Indicadores!$Q64,"")</f>
        <v/>
      </c>
      <c r="N36" s="124" t="str">
        <f>IFERROR('PML mundo '!U37*100000000/Indicadores!$Q64,"")</f>
        <v/>
      </c>
      <c r="O36" s="124" t="str">
        <f>IFERROR('PML mundo '!W37*100000000/Indicadores!$Q64,"")</f>
        <v/>
      </c>
      <c r="P36" s="124" t="str">
        <f>IFERROR('PML mundo '!Y37*100000000/Indicadores!$Q64,"")</f>
        <v/>
      </c>
      <c r="Q36" s="124" t="str">
        <f>IFERROR('PML mundo '!AA37*100000000/Indicadores!$Q64,"")</f>
        <v/>
      </c>
      <c r="R36" s="124" t="str">
        <f>IFERROR('PML mundo '!AC37*100000000/Indicadores!$Q64,"")</f>
        <v/>
      </c>
      <c r="S36" s="124" t="str">
        <f>IFERROR('PML mundo '!AE37*100000000/Indicadores!$Q64,"")</f>
        <v/>
      </c>
      <c r="T36" s="124" t="str">
        <f>IFERROR('PML mundo '!AG37*100000000/Indicadores!$Q64,"")</f>
        <v/>
      </c>
      <c r="U36" s="124" t="str">
        <f>IFERROR('PML mundo '!AI37*100000000/Indicadores!$Q64,"")</f>
        <v/>
      </c>
      <c r="V36" s="124" t="str">
        <f>IFERROR('PML mundo '!AK37*100000000/Indicadores!$Q64,"")</f>
        <v/>
      </c>
      <c r="W36" s="124" t="str">
        <f>IFERROR('PML mundo '!AM37*100000000/Indicadores!$Q64,"")</f>
        <v/>
      </c>
      <c r="X36" s="124" t="str">
        <f>IFERROR('PML mundo '!AO37*100000000/Indicadores!$Q64,"")</f>
        <v/>
      </c>
      <c r="Y36" s="124" t="str">
        <f>IFERROR('PML mundo '!AQ37*100000000/Indicadores!$Q64,"")</f>
        <v/>
      </c>
      <c r="Z36" s="124" t="str">
        <f>IFERROR('PML mundo '!AS37*100000000/Indicadores!$Q64,"")</f>
        <v/>
      </c>
      <c r="AA36" s="124" t="str">
        <f>IFERROR('PML mundo '!AU37*100000000/Indicadores!$Q64,"")</f>
        <v/>
      </c>
      <c r="AB36" s="124" t="str">
        <f>IFERROR('PML mundo '!AW37*100000000/Indicadores!$Q64,"")</f>
        <v/>
      </c>
      <c r="AC36" s="124" t="str">
        <f>IFERROR('PML mundo '!AY37*100000000/Indicadores!$Q64,"")</f>
        <v/>
      </c>
      <c r="AD36" s="124" t="str">
        <f>IFERROR('PML mundo '!BA37*100000000/Indicadores!$Q64,"")</f>
        <v/>
      </c>
      <c r="AE36" s="124" t="str">
        <f>IFERROR('PML mundo '!BC37*100000000/Indicadores!$Q64,"")</f>
        <v/>
      </c>
      <c r="AF36" s="124" t="str">
        <f>IFERROR('PML mundo '!BE37*100000000/Indicadores!$Q64,"")</f>
        <v/>
      </c>
      <c r="AG36" s="124" t="str">
        <f>IFERROR('PML mundo '!BG37*100000000/Indicadores!$Q64,"")</f>
        <v/>
      </c>
      <c r="AH36" s="124" t="str">
        <f>IFERROR('PML mundo '!BI37*100000000/Indicadores!$Q64,"")</f>
        <v/>
      </c>
      <c r="AI36" s="124">
        <f>IFERROR('PML mundo '!BK37*100000000/Indicadores!$Q64,"")</f>
        <v>4401779.8741377592</v>
      </c>
      <c r="AJ36" s="124">
        <f>IFERROR('PML mundo '!BM37*100000000/Indicadores!$Q64,"")</f>
        <v>6043866.2523559062</v>
      </c>
    </row>
    <row r="37" spans="1:36" s="119" customFormat="1" ht="14">
      <c r="A37" s="114" t="str">
        <f>'AAL mundo '!A65</f>
        <v>Sub-Saharan Africa</v>
      </c>
      <c r="B37" s="107" t="str">
        <f>'AAL mundo '!B65</f>
        <v>BDI</v>
      </c>
      <c r="C37" s="107" t="str">
        <f>'AAL mundo '!C65</f>
        <v>Burundi</v>
      </c>
      <c r="D37" s="108" t="str">
        <f>'AAL mundo '!D65</f>
        <v/>
      </c>
      <c r="E37" s="108" t="str">
        <f>'AAL mundo '!E65</f>
        <v>Low income</v>
      </c>
      <c r="F37" s="109">
        <f>'AAL mundo '!F65</f>
        <v>3616.17</v>
      </c>
      <c r="G37" s="124">
        <f>IFERROR('PML mundo '!G38*100000000/Indicadores!$Q65,"")</f>
        <v>877475.41266332811</v>
      </c>
      <c r="H37" s="124">
        <f>IFERROR('PML mundo '!I38*100000000/Indicadores!$Q65,"")</f>
        <v>2434848.992754533</v>
      </c>
      <c r="I37" s="124">
        <f>IFERROR('PML mundo '!K38*100000000/Indicadores!$Q65,"")</f>
        <v>5693711.3200498605</v>
      </c>
      <c r="J37" s="124">
        <f>IFERROR('PML mundo '!M38*100000000/Indicadores!$Q65,"")</f>
        <v>15839883.972435098</v>
      </c>
      <c r="K37" s="124">
        <f>IFERROR('PML mundo '!O38*100000000/Indicadores!$Q65,"")</f>
        <v>29886463.889586065</v>
      </c>
      <c r="L37" s="124">
        <f>IFERROR('PML mundo '!Q38*100000000/Indicadores!$Q65,"")</f>
        <v>49555859.762320064</v>
      </c>
      <c r="M37" s="124">
        <f>IFERROR('PML mundo '!S38*100000000/Indicadores!$Q65,"")</f>
        <v>63459486.731447741</v>
      </c>
      <c r="N37" s="124" t="str">
        <f>IFERROR('PML mundo '!U38*100000000/Indicadores!$Q65,"")</f>
        <v/>
      </c>
      <c r="O37" s="124" t="str">
        <f>IFERROR('PML mundo '!W38*100000000/Indicadores!$Q65,"")</f>
        <v/>
      </c>
      <c r="P37" s="124" t="str">
        <f>IFERROR('PML mundo '!Y38*100000000/Indicadores!$Q65,"")</f>
        <v/>
      </c>
      <c r="Q37" s="124" t="str">
        <f>IFERROR('PML mundo '!AA38*100000000/Indicadores!$Q65,"")</f>
        <v/>
      </c>
      <c r="R37" s="124" t="str">
        <f>IFERROR('PML mundo '!AC38*100000000/Indicadores!$Q65,"")</f>
        <v/>
      </c>
      <c r="S37" s="124" t="str">
        <f>IFERROR('PML mundo '!AE38*100000000/Indicadores!$Q65,"")</f>
        <v/>
      </c>
      <c r="T37" s="124" t="str">
        <f>IFERROR('PML mundo '!AG38*100000000/Indicadores!$Q65,"")</f>
        <v/>
      </c>
      <c r="U37" s="124" t="str">
        <f>IFERROR('PML mundo '!AI38*100000000/Indicadores!$Q65,"")</f>
        <v/>
      </c>
      <c r="V37" s="124" t="str">
        <f>IFERROR('PML mundo '!AK38*100000000/Indicadores!$Q65,"")</f>
        <v/>
      </c>
      <c r="W37" s="124" t="str">
        <f>IFERROR('PML mundo '!AM38*100000000/Indicadores!$Q65,"")</f>
        <v/>
      </c>
      <c r="X37" s="124" t="str">
        <f>IFERROR('PML mundo '!AO38*100000000/Indicadores!$Q65,"")</f>
        <v/>
      </c>
      <c r="Y37" s="124" t="str">
        <f>IFERROR('PML mundo '!AQ38*100000000/Indicadores!$Q65,"")</f>
        <v/>
      </c>
      <c r="Z37" s="124" t="str">
        <f>IFERROR('PML mundo '!AS38*100000000/Indicadores!$Q65,"")</f>
        <v/>
      </c>
      <c r="AA37" s="124" t="str">
        <f>IFERROR('PML mundo '!AU38*100000000/Indicadores!$Q65,"")</f>
        <v/>
      </c>
      <c r="AB37" s="124" t="str">
        <f>IFERROR('PML mundo '!AW38*100000000/Indicadores!$Q65,"")</f>
        <v/>
      </c>
      <c r="AC37" s="124" t="str">
        <f>IFERROR('PML mundo '!AY38*100000000/Indicadores!$Q65,"")</f>
        <v/>
      </c>
      <c r="AD37" s="124" t="str">
        <f>IFERROR('PML mundo '!BA38*100000000/Indicadores!$Q65,"")</f>
        <v/>
      </c>
      <c r="AE37" s="124" t="str">
        <f>IFERROR('PML mundo '!BC38*100000000/Indicadores!$Q65,"")</f>
        <v/>
      </c>
      <c r="AF37" s="124" t="str">
        <f>IFERROR('PML mundo '!BE38*100000000/Indicadores!$Q65,"")</f>
        <v/>
      </c>
      <c r="AG37" s="124" t="str">
        <f>IFERROR('PML mundo '!BG38*100000000/Indicadores!$Q65,"")</f>
        <v/>
      </c>
      <c r="AH37" s="124" t="str">
        <f>IFERROR('PML mundo '!BI38*100000000/Indicadores!$Q65,"")</f>
        <v/>
      </c>
      <c r="AI37" s="124">
        <f>IFERROR('PML mundo '!BK38*100000000/Indicadores!$Q65,"")</f>
        <v>2969913.5128414044</v>
      </c>
      <c r="AJ37" s="124">
        <f>IFERROR('PML mundo '!BM38*100000000/Indicadores!$Q65,"")</f>
        <v>5277652.8149194187</v>
      </c>
    </row>
    <row r="38" spans="1:36" s="119" customFormat="1" ht="14">
      <c r="A38" s="114" t="str">
        <f>'AAL mundo '!A66</f>
        <v>Sub-Saharan Africa</v>
      </c>
      <c r="B38" s="107" t="str">
        <f>'AAL mundo '!B66</f>
        <v>CPV</v>
      </c>
      <c r="C38" s="107" t="str">
        <f>'AAL mundo '!C66</f>
        <v>Cabo Verde</v>
      </c>
      <c r="D38" s="108" t="str">
        <f>'AAL mundo '!D66</f>
        <v>SIDS</v>
      </c>
      <c r="E38" s="108" t="str">
        <f>'AAL mundo '!E66</f>
        <v>Lower middle income</v>
      </c>
      <c r="F38" s="109">
        <f>'AAL mundo '!F66</f>
        <v>7137.79</v>
      </c>
      <c r="G38" s="124" t="str">
        <f>IFERROR('PML mundo '!G39*100000000/Indicadores!$Q66,"")</f>
        <v/>
      </c>
      <c r="H38" s="124" t="str">
        <f>IFERROR('PML mundo '!I39*100000000/Indicadores!$Q66,"")</f>
        <v/>
      </c>
      <c r="I38" s="124" t="str">
        <f>IFERROR('PML mundo '!K39*100000000/Indicadores!$Q66,"")</f>
        <v/>
      </c>
      <c r="J38" s="124" t="str">
        <f>IFERROR('PML mundo '!M39*100000000/Indicadores!$Q66,"")</f>
        <v/>
      </c>
      <c r="K38" s="124" t="str">
        <f>IFERROR('PML mundo '!O39*100000000/Indicadores!$Q66,"")</f>
        <v/>
      </c>
      <c r="L38" s="124" t="str">
        <f>IFERROR('PML mundo '!Q39*100000000/Indicadores!$Q66,"")</f>
        <v/>
      </c>
      <c r="M38" s="124" t="str">
        <f>IFERROR('PML mundo '!S39*100000000/Indicadores!$Q66,"")</f>
        <v/>
      </c>
      <c r="N38" s="124" t="str">
        <f>IFERROR('PML mundo '!U39*100000000/Indicadores!$Q66,"")</f>
        <v/>
      </c>
      <c r="O38" s="124">
        <f>IFERROR('PML mundo '!W39*100000000/Indicadores!$Q66,"")</f>
        <v>99830.846610006731</v>
      </c>
      <c r="P38" s="124">
        <f>IFERROR('PML mundo '!Y39*100000000/Indicadores!$Q66,"")</f>
        <v>810121.58283522702</v>
      </c>
      <c r="Q38" s="124">
        <f>IFERROR('PML mundo '!AA39*100000000/Indicadores!$Q66,"")</f>
        <v>1172725.5774186999</v>
      </c>
      <c r="R38" s="124">
        <f>IFERROR('PML mundo '!AC39*100000000/Indicadores!$Q66,"")</f>
        <v>1375829.7136252653</v>
      </c>
      <c r="S38" s="124">
        <f>IFERROR('PML mundo '!AE39*100000000/Indicadores!$Q66,"")</f>
        <v>1460743.3072935469</v>
      </c>
      <c r="T38" s="124">
        <f>IFERROR('PML mundo '!AG39*100000000/Indicadores!$Q66,"")</f>
        <v>1544509.4199663112</v>
      </c>
      <c r="U38" s="124" t="str">
        <f>IFERROR('PML mundo '!AI39*100000000/Indicadores!$Q66,"")</f>
        <v/>
      </c>
      <c r="V38" s="124" t="str">
        <f>IFERROR('PML mundo '!AK39*100000000/Indicadores!$Q66,"")</f>
        <v/>
      </c>
      <c r="W38" s="124" t="str">
        <f>IFERROR('PML mundo '!AM39*100000000/Indicadores!$Q66,"")</f>
        <v/>
      </c>
      <c r="X38" s="124" t="str">
        <f>IFERROR('PML mundo '!AO39*100000000/Indicadores!$Q66,"")</f>
        <v/>
      </c>
      <c r="Y38" s="124" t="str">
        <f>IFERROR('PML mundo '!AQ39*100000000/Indicadores!$Q66,"")</f>
        <v/>
      </c>
      <c r="Z38" s="124" t="str">
        <f>IFERROR('PML mundo '!AS39*100000000/Indicadores!$Q66,"")</f>
        <v/>
      </c>
      <c r="AA38" s="124" t="str">
        <f>IFERROR('PML mundo '!AU39*100000000/Indicadores!$Q66,"")</f>
        <v/>
      </c>
      <c r="AB38" s="124" t="str">
        <f>IFERROR('PML mundo '!AW39*100000000/Indicadores!$Q66,"")</f>
        <v/>
      </c>
      <c r="AC38" s="124" t="str">
        <f>IFERROR('PML mundo '!AY39*100000000/Indicadores!$Q66,"")</f>
        <v/>
      </c>
      <c r="AD38" s="124" t="str">
        <f>IFERROR('PML mundo '!BA39*100000000/Indicadores!$Q66,"")</f>
        <v/>
      </c>
      <c r="AE38" s="124" t="str">
        <f>IFERROR('PML mundo '!BC39*100000000/Indicadores!$Q66,"")</f>
        <v/>
      </c>
      <c r="AF38" s="124" t="str">
        <f>IFERROR('PML mundo '!BE39*100000000/Indicadores!$Q66,"")</f>
        <v/>
      </c>
      <c r="AG38" s="124" t="str">
        <f>IFERROR('PML mundo '!BG39*100000000/Indicadores!$Q66,"")</f>
        <v/>
      </c>
      <c r="AH38" s="124" t="str">
        <f>IFERROR('PML mundo '!BI39*100000000/Indicadores!$Q66,"")</f>
        <v/>
      </c>
      <c r="AI38" s="124" t="str">
        <f>IFERROR('PML mundo '!BK39*100000000/Indicadores!$Q66,"")</f>
        <v/>
      </c>
      <c r="AJ38" s="124" t="str">
        <f>IFERROR('PML mundo '!BM39*100000000/Indicadores!$Q66,"")</f>
        <v/>
      </c>
    </row>
    <row r="39" spans="1:36" s="119" customFormat="1" ht="14">
      <c r="A39" s="114" t="str">
        <f>'AAL mundo '!A67</f>
        <v>East Asia and the Pacific</v>
      </c>
      <c r="B39" s="107" t="str">
        <f>'AAL mundo '!B67</f>
        <v>KHM</v>
      </c>
      <c r="C39" s="107" t="str">
        <f>'AAL mundo '!C67</f>
        <v>Cambodia</v>
      </c>
      <c r="D39" s="108" t="str">
        <f>'AAL mundo '!D67</f>
        <v/>
      </c>
      <c r="E39" s="108" t="str">
        <f>'AAL mundo '!E67</f>
        <v>Low income</v>
      </c>
      <c r="F39" s="109">
        <f>'AAL mundo '!F67</f>
        <v>27390.5</v>
      </c>
      <c r="G39" s="124" t="str">
        <f>IFERROR('PML mundo '!G40*100000000/Indicadores!$Q67,"")</f>
        <v/>
      </c>
      <c r="H39" s="124" t="str">
        <f>IFERROR('PML mundo '!I40*100000000/Indicadores!$Q67,"")</f>
        <v/>
      </c>
      <c r="I39" s="124" t="str">
        <f>IFERROR('PML mundo '!K40*100000000/Indicadores!$Q67,"")</f>
        <v/>
      </c>
      <c r="J39" s="124" t="str">
        <f>IFERROR('PML mundo '!M40*100000000/Indicadores!$Q67,"")</f>
        <v/>
      </c>
      <c r="K39" s="124" t="str">
        <f>IFERROR('PML mundo '!O40*100000000/Indicadores!$Q67,"")</f>
        <v/>
      </c>
      <c r="L39" s="124" t="str">
        <f>IFERROR('PML mundo '!Q40*100000000/Indicadores!$Q67,"")</f>
        <v/>
      </c>
      <c r="M39" s="124" t="str">
        <f>IFERROR('PML mundo '!S40*100000000/Indicadores!$Q67,"")</f>
        <v/>
      </c>
      <c r="N39" s="124" t="str">
        <f>IFERROR('PML mundo '!U40*100000000/Indicadores!$Q67,"")</f>
        <v/>
      </c>
      <c r="O39" s="124">
        <f>IFERROR('PML mundo '!W40*100000000/Indicadores!$Q67,"")</f>
        <v>3983.8493008501832</v>
      </c>
      <c r="P39" s="124">
        <f>IFERROR('PML mundo '!Y40*100000000/Indicadores!$Q67,"")</f>
        <v>6829.455944314599</v>
      </c>
      <c r="Q39" s="124">
        <f>IFERROR('PML mundo '!AA40*100000000/Indicadores!$Q67,"")</f>
        <v>9390.5019234325737</v>
      </c>
      <c r="R39" s="124">
        <f>IFERROR('PML mundo '!AC40*100000000/Indicadores!$Q67,"")</f>
        <v>9959.6232521254569</v>
      </c>
      <c r="S39" s="124">
        <f>IFERROR('PML mundo '!AE40*100000000/Indicadores!$Q67,"")</f>
        <v>11382.426573857665</v>
      </c>
      <c r="T39" s="124">
        <f>IFERROR('PML mundo '!AG40*100000000/Indicadores!$Q67,"")</f>
        <v>12520.669231243432</v>
      </c>
      <c r="U39" s="124" t="str">
        <f>IFERROR('PML mundo '!AI40*100000000/Indicadores!$Q67,"")</f>
        <v/>
      </c>
      <c r="V39" s="124" t="str">
        <f>IFERROR('PML mundo '!AK40*100000000/Indicadores!$Q67,"")</f>
        <v/>
      </c>
      <c r="W39" s="124" t="str">
        <f>IFERROR('PML mundo '!AM40*100000000/Indicadores!$Q67,"")</f>
        <v/>
      </c>
      <c r="X39" s="124" t="str">
        <f>IFERROR('PML mundo '!AO40*100000000/Indicadores!$Q67,"")</f>
        <v/>
      </c>
      <c r="Y39" s="124" t="str">
        <f>IFERROR('PML mundo '!AQ40*100000000/Indicadores!$Q67,"")</f>
        <v/>
      </c>
      <c r="Z39" s="124" t="str">
        <f>IFERROR('PML mundo '!AS40*100000000/Indicadores!$Q67,"")</f>
        <v/>
      </c>
      <c r="AA39" s="124" t="str">
        <f>IFERROR('PML mundo '!AU40*100000000/Indicadores!$Q67,"")</f>
        <v/>
      </c>
      <c r="AB39" s="124" t="str">
        <f>IFERROR('PML mundo '!AW40*100000000/Indicadores!$Q67,"")</f>
        <v/>
      </c>
      <c r="AC39" s="124" t="str">
        <f>IFERROR('PML mundo '!AY40*100000000/Indicadores!$Q67,"")</f>
        <v/>
      </c>
      <c r="AD39" s="124" t="str">
        <f>IFERROR('PML mundo '!BA40*100000000/Indicadores!$Q67,"")</f>
        <v/>
      </c>
      <c r="AE39" s="124" t="str">
        <f>IFERROR('PML mundo '!BC40*100000000/Indicadores!$Q67,"")</f>
        <v/>
      </c>
      <c r="AF39" s="124" t="str">
        <f>IFERROR('PML mundo '!BE40*100000000/Indicadores!$Q67,"")</f>
        <v/>
      </c>
      <c r="AG39" s="124" t="str">
        <f>IFERROR('PML mundo '!BG40*100000000/Indicadores!$Q67,"")</f>
        <v/>
      </c>
      <c r="AH39" s="124" t="str">
        <f>IFERROR('PML mundo '!BI40*100000000/Indicadores!$Q67,"")</f>
        <v/>
      </c>
      <c r="AI39" s="124">
        <f>IFERROR('PML mundo '!BK40*100000000/Indicadores!$Q67,"")</f>
        <v>40480878.110301882</v>
      </c>
      <c r="AJ39" s="124">
        <f>IFERROR('PML mundo '!BM40*100000000/Indicadores!$Q67,"")</f>
        <v>69202236.108439386</v>
      </c>
    </row>
    <row r="40" spans="1:36" s="119" customFormat="1" ht="14">
      <c r="A40" s="114" t="str">
        <f>'AAL mundo '!A68</f>
        <v>Sub-Saharan Africa</v>
      </c>
      <c r="B40" s="107" t="str">
        <f>'AAL mundo '!B68</f>
        <v>CMR</v>
      </c>
      <c r="C40" s="107" t="str">
        <f>'AAL mundo '!C68</f>
        <v>Cameroon</v>
      </c>
      <c r="D40" s="108" t="str">
        <f>'AAL mundo '!D68</f>
        <v/>
      </c>
      <c r="E40" s="108" t="str">
        <f>'AAL mundo '!E68</f>
        <v>Lower middle income</v>
      </c>
      <c r="F40" s="109">
        <f>'AAL mundo '!F68</f>
        <v>81683.7</v>
      </c>
      <c r="G40" s="124">
        <f>IFERROR('PML mundo '!G41*100000000/Indicadores!$Q68,"")</f>
        <v>350102.50436342595</v>
      </c>
      <c r="H40" s="124">
        <f>IFERROR('PML mundo '!I41*100000000/Indicadores!$Q68,"")</f>
        <v>993123.09013604315</v>
      </c>
      <c r="I40" s="124">
        <f>IFERROR('PML mundo '!K41*100000000/Indicadores!$Q68,"")</f>
        <v>2113998.6145315468</v>
      </c>
      <c r="J40" s="124">
        <f>IFERROR('PML mundo '!M41*100000000/Indicadores!$Q68,"")</f>
        <v>6325722.6168496851</v>
      </c>
      <c r="K40" s="124">
        <f>IFERROR('PML mundo '!O41*100000000/Indicadores!$Q68,"")</f>
        <v>13353323.190970095</v>
      </c>
      <c r="L40" s="124">
        <f>IFERROR('PML mundo '!Q41*100000000/Indicadores!$Q68,"")</f>
        <v>24803439.283936754</v>
      </c>
      <c r="M40" s="124">
        <f>IFERROR('PML mundo '!S41*100000000/Indicadores!$Q68,"")</f>
        <v>33424599.389212668</v>
      </c>
      <c r="N40" s="124" t="str">
        <f>IFERROR('PML mundo '!U41*100000000/Indicadores!$Q68,"")</f>
        <v/>
      </c>
      <c r="O40" s="124" t="str">
        <f>IFERROR('PML mundo '!W41*100000000/Indicadores!$Q68,"")</f>
        <v/>
      </c>
      <c r="P40" s="124" t="str">
        <f>IFERROR('PML mundo '!Y41*100000000/Indicadores!$Q68,"")</f>
        <v/>
      </c>
      <c r="Q40" s="124" t="str">
        <f>IFERROR('PML mundo '!AA41*100000000/Indicadores!$Q68,"")</f>
        <v/>
      </c>
      <c r="R40" s="124" t="str">
        <f>IFERROR('PML mundo '!AC41*100000000/Indicadores!$Q68,"")</f>
        <v/>
      </c>
      <c r="S40" s="124" t="str">
        <f>IFERROR('PML mundo '!AE41*100000000/Indicadores!$Q68,"")</f>
        <v/>
      </c>
      <c r="T40" s="124" t="str">
        <f>IFERROR('PML mundo '!AG41*100000000/Indicadores!$Q68,"")</f>
        <v/>
      </c>
      <c r="U40" s="124" t="str">
        <f>IFERROR('PML mundo '!AI41*100000000/Indicadores!$Q68,"")</f>
        <v/>
      </c>
      <c r="V40" s="124" t="str">
        <f>IFERROR('PML mundo '!AK41*100000000/Indicadores!$Q68,"")</f>
        <v/>
      </c>
      <c r="W40" s="124" t="str">
        <f>IFERROR('PML mundo '!AM41*100000000/Indicadores!$Q68,"")</f>
        <v/>
      </c>
      <c r="X40" s="124" t="str">
        <f>IFERROR('PML mundo '!AO41*100000000/Indicadores!$Q68,"")</f>
        <v/>
      </c>
      <c r="Y40" s="124" t="str">
        <f>IFERROR('PML mundo '!AQ41*100000000/Indicadores!$Q68,"")</f>
        <v/>
      </c>
      <c r="Z40" s="124" t="str">
        <f>IFERROR('PML mundo '!AS41*100000000/Indicadores!$Q68,"")</f>
        <v/>
      </c>
      <c r="AA40" s="124" t="str">
        <f>IFERROR('PML mundo '!AU41*100000000/Indicadores!$Q68,"")</f>
        <v/>
      </c>
      <c r="AB40" s="124" t="str">
        <f>IFERROR('PML mundo '!AW41*100000000/Indicadores!$Q68,"")</f>
        <v/>
      </c>
      <c r="AC40" s="124" t="str">
        <f>IFERROR('PML mundo '!AY41*100000000/Indicadores!$Q68,"")</f>
        <v/>
      </c>
      <c r="AD40" s="124" t="str">
        <f>IFERROR('PML mundo '!BA41*100000000/Indicadores!$Q68,"")</f>
        <v/>
      </c>
      <c r="AE40" s="124" t="str">
        <f>IFERROR('PML mundo '!BC41*100000000/Indicadores!$Q68,"")</f>
        <v/>
      </c>
      <c r="AF40" s="124" t="str">
        <f>IFERROR('PML mundo '!BE41*100000000/Indicadores!$Q68,"")</f>
        <v/>
      </c>
      <c r="AG40" s="124" t="str">
        <f>IFERROR('PML mundo '!BG41*100000000/Indicadores!$Q68,"")</f>
        <v/>
      </c>
      <c r="AH40" s="124" t="str">
        <f>IFERROR('PML mundo '!BI41*100000000/Indicadores!$Q68,"")</f>
        <v/>
      </c>
      <c r="AI40" s="124">
        <f>IFERROR('PML mundo '!BK41*100000000/Indicadores!$Q68,"")</f>
        <v>12498569.598621244</v>
      </c>
      <c r="AJ40" s="124">
        <f>IFERROR('PML mundo '!BM41*100000000/Indicadores!$Q68,"")</f>
        <v>24837686.427212723</v>
      </c>
    </row>
    <row r="41" spans="1:36" s="119" customFormat="1" ht="14">
      <c r="A41" s="114" t="str">
        <f>'AAL mundo '!A69</f>
        <v>North America</v>
      </c>
      <c r="B41" s="107" t="str">
        <f>'AAL mundo '!B69</f>
        <v>CAN</v>
      </c>
      <c r="C41" s="107" t="str">
        <f>'AAL mundo '!C69</f>
        <v>Canada</v>
      </c>
      <c r="D41" s="108" t="str">
        <f>'AAL mundo '!D69</f>
        <v/>
      </c>
      <c r="E41" s="108" t="str">
        <f>'AAL mundo '!E69</f>
        <v>High income: OECD</v>
      </c>
      <c r="F41" s="109">
        <f>'AAL mundo '!F69</f>
        <v>6291920</v>
      </c>
      <c r="G41" s="124">
        <f>IFERROR('PML mundo '!G42*100000000/Indicadores!$Q69,"")</f>
        <v>165721.02773086258</v>
      </c>
      <c r="H41" s="124">
        <f>IFERROR('PML mundo '!I42*100000000/Indicadores!$Q69,"")</f>
        <v>447214.53864316171</v>
      </c>
      <c r="I41" s="124">
        <f>IFERROR('PML mundo '!K42*100000000/Indicadores!$Q69,"")</f>
        <v>976424.32772539265</v>
      </c>
      <c r="J41" s="124">
        <f>IFERROR('PML mundo '!M42*100000000/Indicadores!$Q69,"")</f>
        <v>2532982.3339023083</v>
      </c>
      <c r="K41" s="124">
        <f>IFERROR('PML mundo '!O42*100000000/Indicadores!$Q69,"")</f>
        <v>4617313.152691409</v>
      </c>
      <c r="L41" s="124">
        <f>IFERROR('PML mundo '!Q42*100000000/Indicadores!$Q69,"")</f>
        <v>7597479.2497935342</v>
      </c>
      <c r="M41" s="124">
        <f>IFERROR('PML mundo '!S42*100000000/Indicadores!$Q69,"")</f>
        <v>9772169.1375862379</v>
      </c>
      <c r="N41" s="124">
        <f>IFERROR('PML mundo '!U42*100000000/Indicadores!$Q69,"")</f>
        <v>125428.87036647419</v>
      </c>
      <c r="O41" s="124">
        <f>IFERROR('PML mundo '!W42*100000000/Indicadores!$Q69,"")</f>
        <v>317065.18873587728</v>
      </c>
      <c r="P41" s="124">
        <f>IFERROR('PML mundo '!Y42*100000000/Indicadores!$Q69,"")</f>
        <v>513204.19120087771</v>
      </c>
      <c r="Q41" s="124">
        <f>IFERROR('PML mundo '!AA42*100000000/Indicadores!$Q69,"")</f>
        <v>676377.9591594676</v>
      </c>
      <c r="R41" s="124">
        <f>IFERROR('PML mundo '!AC42*100000000/Indicadores!$Q69,"")</f>
        <v>821997.88770225598</v>
      </c>
      <c r="S41" s="124">
        <f>IFERROR('PML mundo '!AE42*100000000/Indicadores!$Q69,"")</f>
        <v>897400.09124004305</v>
      </c>
      <c r="T41" s="124">
        <f>IFERROR('PML mundo '!AG42*100000000/Indicadores!$Q69,"")</f>
        <v>938719.67494380532</v>
      </c>
      <c r="U41" s="124" t="str">
        <f>IFERROR('PML mundo '!AI42*100000000/Indicadores!$Q69,"")</f>
        <v/>
      </c>
      <c r="V41" s="124" t="str">
        <f>IFERROR('PML mundo '!AK42*100000000/Indicadores!$Q69,"")</f>
        <v/>
      </c>
      <c r="W41" s="124" t="str">
        <f>IFERROR('PML mundo '!AM42*100000000/Indicadores!$Q69,"")</f>
        <v/>
      </c>
      <c r="X41" s="124" t="str">
        <f>IFERROR('PML mundo '!AO42*100000000/Indicadores!$Q69,"")</f>
        <v/>
      </c>
      <c r="Y41" s="124" t="str">
        <f>IFERROR('PML mundo '!AQ42*100000000/Indicadores!$Q69,"")</f>
        <v/>
      </c>
      <c r="Z41" s="124" t="str">
        <f>IFERROR('PML mundo '!AS42*100000000/Indicadores!$Q69,"")</f>
        <v/>
      </c>
      <c r="AA41" s="124" t="str">
        <f>IFERROR('PML mundo '!AU42*100000000/Indicadores!$Q69,"")</f>
        <v/>
      </c>
      <c r="AB41" s="124" t="str">
        <f>IFERROR('PML mundo '!AW42*100000000/Indicadores!$Q69,"")</f>
        <v/>
      </c>
      <c r="AC41" s="124" t="str">
        <f>IFERROR('PML mundo '!AY42*100000000/Indicadores!$Q69,"")</f>
        <v/>
      </c>
      <c r="AD41" s="124" t="str">
        <f>IFERROR('PML mundo '!BA42*100000000/Indicadores!$Q69,"")</f>
        <v/>
      </c>
      <c r="AE41" s="124" t="str">
        <f>IFERROR('PML mundo '!BC42*100000000/Indicadores!$Q69,"")</f>
        <v/>
      </c>
      <c r="AF41" s="124" t="str">
        <f>IFERROR('PML mundo '!BE42*100000000/Indicadores!$Q69,"")</f>
        <v/>
      </c>
      <c r="AG41" s="124" t="str">
        <f>IFERROR('PML mundo '!BG42*100000000/Indicadores!$Q69,"")</f>
        <v/>
      </c>
      <c r="AH41" s="124" t="str">
        <f>IFERROR('PML mundo '!BI42*100000000/Indicadores!$Q69,"")</f>
        <v/>
      </c>
      <c r="AI41" s="124">
        <f>IFERROR('PML mundo '!BK42*100000000/Indicadores!$Q69,"")</f>
        <v>1762770.072515053</v>
      </c>
      <c r="AJ41" s="124">
        <f>IFERROR('PML mundo '!BM42*100000000/Indicadores!$Q69,"")</f>
        <v>3424988.6041858438</v>
      </c>
    </row>
    <row r="42" spans="1:36" s="119" customFormat="1" ht="14">
      <c r="A42" s="114" t="str">
        <f>'AAL mundo '!A70</f>
        <v>LAC</v>
      </c>
      <c r="B42" s="107" t="str">
        <f>'AAL mundo '!B70</f>
        <v>CYM</v>
      </c>
      <c r="C42" s="107" t="str">
        <f>'AAL mundo '!C70</f>
        <v>Cayman Islands</v>
      </c>
      <c r="D42" s="108" t="str">
        <f>'AAL mundo '!D70</f>
        <v>SIDS</v>
      </c>
      <c r="E42" s="108" t="str">
        <f>'AAL mundo '!E70</f>
        <v>High income: nonOECD</v>
      </c>
      <c r="F42" s="109">
        <f>'AAL mundo '!F70</f>
        <v>8554.0300000000007</v>
      </c>
      <c r="G42" s="124" t="str">
        <f>IFERROR('PML mundo '!G43*100000000/Indicadores!$Q70,"")</f>
        <v/>
      </c>
      <c r="H42" s="124" t="str">
        <f>IFERROR('PML mundo '!I43*100000000/Indicadores!$Q70,"")</f>
        <v/>
      </c>
      <c r="I42" s="124" t="str">
        <f>IFERROR('PML mundo '!K43*100000000/Indicadores!$Q70,"")</f>
        <v/>
      </c>
      <c r="J42" s="124" t="str">
        <f>IFERROR('PML mundo '!M43*100000000/Indicadores!$Q70,"")</f>
        <v/>
      </c>
      <c r="K42" s="124" t="str">
        <f>IFERROR('PML mundo '!O43*100000000/Indicadores!$Q70,"")</f>
        <v/>
      </c>
      <c r="L42" s="124" t="str">
        <f>IFERROR('PML mundo '!Q43*100000000/Indicadores!$Q70,"")</f>
        <v/>
      </c>
      <c r="M42" s="124" t="str">
        <f>IFERROR('PML mundo '!S43*100000000/Indicadores!$Q70,"")</f>
        <v/>
      </c>
      <c r="N42" s="124" t="str">
        <f>IFERROR('PML mundo '!U43*100000000/Indicadores!$Q70,"")</f>
        <v/>
      </c>
      <c r="O42" s="124" t="str">
        <f>IFERROR('PML mundo '!W43*100000000/Indicadores!$Q70,"")</f>
        <v/>
      </c>
      <c r="P42" s="124" t="str">
        <f>IFERROR('PML mundo '!Y43*100000000/Indicadores!$Q70,"")</f>
        <v/>
      </c>
      <c r="Q42" s="124" t="str">
        <f>IFERROR('PML mundo '!AA43*100000000/Indicadores!$Q70,"")</f>
        <v/>
      </c>
      <c r="R42" s="124" t="str">
        <f>IFERROR('PML mundo '!AC43*100000000/Indicadores!$Q70,"")</f>
        <v/>
      </c>
      <c r="S42" s="124" t="str">
        <f>IFERROR('PML mundo '!AE43*100000000/Indicadores!$Q70,"")</f>
        <v/>
      </c>
      <c r="T42" s="124" t="str">
        <f>IFERROR('PML mundo '!AG43*100000000/Indicadores!$Q70,"")</f>
        <v/>
      </c>
      <c r="U42" s="124" t="str">
        <f>IFERROR('PML mundo '!AI43*100000000/Indicadores!$Q70,"")</f>
        <v/>
      </c>
      <c r="V42" s="124" t="str">
        <f>IFERROR('PML mundo '!AK43*100000000/Indicadores!$Q70,"")</f>
        <v/>
      </c>
      <c r="W42" s="124" t="str">
        <f>IFERROR('PML mundo '!AM43*100000000/Indicadores!$Q70,"")</f>
        <v/>
      </c>
      <c r="X42" s="124" t="str">
        <f>IFERROR('PML mundo '!AO43*100000000/Indicadores!$Q70,"")</f>
        <v/>
      </c>
      <c r="Y42" s="124" t="str">
        <f>IFERROR('PML mundo '!AQ43*100000000/Indicadores!$Q70,"")</f>
        <v/>
      </c>
      <c r="Z42" s="124" t="str">
        <f>IFERROR('PML mundo '!AS43*100000000/Indicadores!$Q70,"")</f>
        <v/>
      </c>
      <c r="AA42" s="124" t="str">
        <f>IFERROR('PML mundo '!AU43*100000000/Indicadores!$Q70,"")</f>
        <v/>
      </c>
      <c r="AB42" s="124" t="str">
        <f>IFERROR('PML mundo '!AW43*100000000/Indicadores!$Q70,"")</f>
        <v/>
      </c>
      <c r="AC42" s="124" t="str">
        <f>IFERROR('PML mundo '!AY43*100000000/Indicadores!$Q70,"")</f>
        <v/>
      </c>
      <c r="AD42" s="124" t="str">
        <f>IFERROR('PML mundo '!BA43*100000000/Indicadores!$Q70,"")</f>
        <v/>
      </c>
      <c r="AE42" s="124" t="str">
        <f>IFERROR('PML mundo '!BC43*100000000/Indicadores!$Q70,"")</f>
        <v/>
      </c>
      <c r="AF42" s="124" t="str">
        <f>IFERROR('PML mundo '!BE43*100000000/Indicadores!$Q70,"")</f>
        <v/>
      </c>
      <c r="AG42" s="124" t="str">
        <f>IFERROR('PML mundo '!BG43*100000000/Indicadores!$Q70,"")</f>
        <v/>
      </c>
      <c r="AH42" s="124" t="str">
        <f>IFERROR('PML mundo '!BI43*100000000/Indicadores!$Q70,"")</f>
        <v/>
      </c>
      <c r="AI42" s="124" t="str">
        <f>IFERROR('PML mundo '!BK43*100000000/Indicadores!$Q70,"")</f>
        <v/>
      </c>
      <c r="AJ42" s="124" t="str">
        <f>IFERROR('PML mundo '!BM43*100000000/Indicadores!$Q70,"")</f>
        <v/>
      </c>
    </row>
    <row r="43" spans="1:36" s="119" customFormat="1" ht="14">
      <c r="A43" s="114" t="str">
        <f>'AAL mundo '!A71</f>
        <v>Sub-Saharan Africa</v>
      </c>
      <c r="B43" s="107" t="str">
        <f>'AAL mundo '!B71</f>
        <v>CAF</v>
      </c>
      <c r="C43" s="107" t="str">
        <f>'AAL mundo '!C71</f>
        <v>Central African Republic</v>
      </c>
      <c r="D43" s="108" t="str">
        <f>'AAL mundo '!D71</f>
        <v/>
      </c>
      <c r="E43" s="108" t="str">
        <f>'AAL mundo '!E71</f>
        <v>Low income</v>
      </c>
      <c r="F43" s="109">
        <f>'AAL mundo '!F71</f>
        <v>3893.74</v>
      </c>
      <c r="G43" s="124">
        <f>IFERROR('PML mundo '!G44*100000000/Indicadores!$Q71,"")</f>
        <v>644714.85450880893</v>
      </c>
      <c r="H43" s="124">
        <f>IFERROR('PML mundo '!I44*100000000/Indicadores!$Q71,"")</f>
        <v>1734454.1218644066</v>
      </c>
      <c r="I43" s="124">
        <f>IFERROR('PML mundo '!K44*100000000/Indicadores!$Q71,"")</f>
        <v>3366210.3023026311</v>
      </c>
      <c r="J43" s="124">
        <f>IFERROR('PML mundo '!M44*100000000/Indicadores!$Q71,"")</f>
        <v>8786379.4331289027</v>
      </c>
      <c r="K43" s="124">
        <f>IFERROR('PML mundo '!O44*100000000/Indicadores!$Q71,"")</f>
        <v>17915085.33767841</v>
      </c>
      <c r="L43" s="124">
        <f>IFERROR('PML mundo '!Q44*100000000/Indicadores!$Q71,"")</f>
        <v>34187003.612537906</v>
      </c>
      <c r="M43" s="124">
        <f>IFERROR('PML mundo '!S44*100000000/Indicadores!$Q71,"")</f>
        <v>48068342.028643504</v>
      </c>
      <c r="N43" s="124" t="str">
        <f>IFERROR('PML mundo '!U44*100000000/Indicadores!$Q71,"")</f>
        <v/>
      </c>
      <c r="O43" s="124" t="str">
        <f>IFERROR('PML mundo '!W44*100000000/Indicadores!$Q71,"")</f>
        <v/>
      </c>
      <c r="P43" s="124" t="str">
        <f>IFERROR('PML mundo '!Y44*100000000/Indicadores!$Q71,"")</f>
        <v/>
      </c>
      <c r="Q43" s="124" t="str">
        <f>IFERROR('PML mundo '!AA44*100000000/Indicadores!$Q71,"")</f>
        <v/>
      </c>
      <c r="R43" s="124" t="str">
        <f>IFERROR('PML mundo '!AC44*100000000/Indicadores!$Q71,"")</f>
        <v/>
      </c>
      <c r="S43" s="124" t="str">
        <f>IFERROR('PML mundo '!AE44*100000000/Indicadores!$Q71,"")</f>
        <v/>
      </c>
      <c r="T43" s="124" t="str">
        <f>IFERROR('PML mundo '!AG44*100000000/Indicadores!$Q71,"")</f>
        <v/>
      </c>
      <c r="U43" s="124" t="str">
        <f>IFERROR('PML mundo '!AI44*100000000/Indicadores!$Q71,"")</f>
        <v/>
      </c>
      <c r="V43" s="124" t="str">
        <f>IFERROR('PML mundo '!AK44*100000000/Indicadores!$Q71,"")</f>
        <v/>
      </c>
      <c r="W43" s="124" t="str">
        <f>IFERROR('PML mundo '!AM44*100000000/Indicadores!$Q71,"")</f>
        <v/>
      </c>
      <c r="X43" s="124" t="str">
        <f>IFERROR('PML mundo '!AO44*100000000/Indicadores!$Q71,"")</f>
        <v/>
      </c>
      <c r="Y43" s="124" t="str">
        <f>IFERROR('PML mundo '!AQ44*100000000/Indicadores!$Q71,"")</f>
        <v/>
      </c>
      <c r="Z43" s="124" t="str">
        <f>IFERROR('PML mundo '!AS44*100000000/Indicadores!$Q71,"")</f>
        <v/>
      </c>
      <c r="AA43" s="124" t="str">
        <f>IFERROR('PML mundo '!AU44*100000000/Indicadores!$Q71,"")</f>
        <v/>
      </c>
      <c r="AB43" s="124" t="str">
        <f>IFERROR('PML mundo '!AW44*100000000/Indicadores!$Q71,"")</f>
        <v/>
      </c>
      <c r="AC43" s="124" t="str">
        <f>IFERROR('PML mundo '!AY44*100000000/Indicadores!$Q71,"")</f>
        <v/>
      </c>
      <c r="AD43" s="124" t="str">
        <f>IFERROR('PML mundo '!BA44*100000000/Indicadores!$Q71,"")</f>
        <v/>
      </c>
      <c r="AE43" s="124" t="str">
        <f>IFERROR('PML mundo '!BC44*100000000/Indicadores!$Q71,"")</f>
        <v/>
      </c>
      <c r="AF43" s="124" t="str">
        <f>IFERROR('PML mundo '!BE44*100000000/Indicadores!$Q71,"")</f>
        <v/>
      </c>
      <c r="AG43" s="124" t="str">
        <f>IFERROR('PML mundo '!BG44*100000000/Indicadores!$Q71,"")</f>
        <v/>
      </c>
      <c r="AH43" s="124" t="str">
        <f>IFERROR('PML mundo '!BI44*100000000/Indicadores!$Q71,"")</f>
        <v/>
      </c>
      <c r="AI43" s="124">
        <f>IFERROR('PML mundo '!BK44*100000000/Indicadores!$Q71,"")</f>
        <v>31609921.203597147</v>
      </c>
      <c r="AJ43" s="124">
        <f>IFERROR('PML mundo '!BM44*100000000/Indicadores!$Q71,"")</f>
        <v>56072878.793819346</v>
      </c>
    </row>
    <row r="44" spans="1:36" s="119" customFormat="1" ht="14">
      <c r="A44" s="114" t="str">
        <f>'AAL mundo '!A72</f>
        <v>Sub-Saharan Africa</v>
      </c>
      <c r="B44" s="107" t="str">
        <f>'AAL mundo '!B72</f>
        <v>TCD</v>
      </c>
      <c r="C44" s="107" t="str">
        <f>'AAL mundo '!C72</f>
        <v>Chad</v>
      </c>
      <c r="D44" s="108" t="str">
        <f>'AAL mundo '!D72</f>
        <v/>
      </c>
      <c r="E44" s="108" t="str">
        <f>'AAL mundo '!E72</f>
        <v>Low income</v>
      </c>
      <c r="F44" s="109">
        <f>'AAL mundo '!F72</f>
        <v>26745.1</v>
      </c>
      <c r="G44" s="124" t="str">
        <f>IFERROR('PML mundo '!G45*100000000/Indicadores!$Q72,"")</f>
        <v/>
      </c>
      <c r="H44" s="124" t="str">
        <f>IFERROR('PML mundo '!I45*100000000/Indicadores!$Q72,"")</f>
        <v/>
      </c>
      <c r="I44" s="124" t="str">
        <f>IFERROR('PML mundo '!K45*100000000/Indicadores!$Q72,"")</f>
        <v/>
      </c>
      <c r="J44" s="124" t="str">
        <f>IFERROR('PML mundo '!M45*100000000/Indicadores!$Q72,"")</f>
        <v/>
      </c>
      <c r="K44" s="124" t="str">
        <f>IFERROR('PML mundo '!O45*100000000/Indicadores!$Q72,"")</f>
        <v/>
      </c>
      <c r="L44" s="124" t="str">
        <f>IFERROR('PML mundo '!Q45*100000000/Indicadores!$Q72,"")</f>
        <v/>
      </c>
      <c r="M44" s="124" t="str">
        <f>IFERROR('PML mundo '!S45*100000000/Indicadores!$Q72,"")</f>
        <v/>
      </c>
      <c r="N44" s="124" t="str">
        <f>IFERROR('PML mundo '!U45*100000000/Indicadores!$Q72,"")</f>
        <v/>
      </c>
      <c r="O44" s="124" t="str">
        <f>IFERROR('PML mundo '!W45*100000000/Indicadores!$Q72,"")</f>
        <v/>
      </c>
      <c r="P44" s="124" t="str">
        <f>IFERROR('PML mundo '!Y45*100000000/Indicadores!$Q72,"")</f>
        <v/>
      </c>
      <c r="Q44" s="124" t="str">
        <f>IFERROR('PML mundo '!AA45*100000000/Indicadores!$Q72,"")</f>
        <v/>
      </c>
      <c r="R44" s="124" t="str">
        <f>IFERROR('PML mundo '!AC45*100000000/Indicadores!$Q72,"")</f>
        <v/>
      </c>
      <c r="S44" s="124" t="str">
        <f>IFERROR('PML mundo '!AE45*100000000/Indicadores!$Q72,"")</f>
        <v/>
      </c>
      <c r="T44" s="124" t="str">
        <f>IFERROR('PML mundo '!AG45*100000000/Indicadores!$Q72,"")</f>
        <v/>
      </c>
      <c r="U44" s="124" t="str">
        <f>IFERROR('PML mundo '!AI45*100000000/Indicadores!$Q72,"")</f>
        <v/>
      </c>
      <c r="V44" s="124" t="str">
        <f>IFERROR('PML mundo '!AK45*100000000/Indicadores!$Q72,"")</f>
        <v/>
      </c>
      <c r="W44" s="124" t="str">
        <f>IFERROR('PML mundo '!AM45*100000000/Indicadores!$Q72,"")</f>
        <v/>
      </c>
      <c r="X44" s="124" t="str">
        <f>IFERROR('PML mundo '!AO45*100000000/Indicadores!$Q72,"")</f>
        <v/>
      </c>
      <c r="Y44" s="124" t="str">
        <f>IFERROR('PML mundo '!AQ45*100000000/Indicadores!$Q72,"")</f>
        <v/>
      </c>
      <c r="Z44" s="124" t="str">
        <f>IFERROR('PML mundo '!AS45*100000000/Indicadores!$Q72,"")</f>
        <v/>
      </c>
      <c r="AA44" s="124" t="str">
        <f>IFERROR('PML mundo '!AU45*100000000/Indicadores!$Q72,"")</f>
        <v/>
      </c>
      <c r="AB44" s="124" t="str">
        <f>IFERROR('PML mundo '!AW45*100000000/Indicadores!$Q72,"")</f>
        <v/>
      </c>
      <c r="AC44" s="124" t="str">
        <f>IFERROR('PML mundo '!AY45*100000000/Indicadores!$Q72,"")</f>
        <v/>
      </c>
      <c r="AD44" s="124" t="str">
        <f>IFERROR('PML mundo '!BA45*100000000/Indicadores!$Q72,"")</f>
        <v/>
      </c>
      <c r="AE44" s="124" t="str">
        <f>IFERROR('PML mundo '!BC45*100000000/Indicadores!$Q72,"")</f>
        <v/>
      </c>
      <c r="AF44" s="124" t="str">
        <f>IFERROR('PML mundo '!BE45*100000000/Indicadores!$Q72,"")</f>
        <v/>
      </c>
      <c r="AG44" s="124" t="str">
        <f>IFERROR('PML mundo '!BG45*100000000/Indicadores!$Q72,"")</f>
        <v/>
      </c>
      <c r="AH44" s="124" t="str">
        <f>IFERROR('PML mundo '!BI45*100000000/Indicadores!$Q72,"")</f>
        <v/>
      </c>
      <c r="AI44" s="124">
        <f>IFERROR('PML mundo '!BK45*100000000/Indicadores!$Q72,"")</f>
        <v>6868417.9891258841</v>
      </c>
      <c r="AJ44" s="124">
        <f>IFERROR('PML mundo '!BM45*100000000/Indicadores!$Q72,"")</f>
        <v>11090227.415676646</v>
      </c>
    </row>
    <row r="45" spans="1:36" s="119" customFormat="1" ht="14">
      <c r="A45" s="114" t="str">
        <f>'AAL mundo '!A73</f>
        <v>LAC</v>
      </c>
      <c r="B45" s="107" t="str">
        <f>'AAL mundo '!B73</f>
        <v>CHL</v>
      </c>
      <c r="C45" s="107" t="str">
        <f>'AAL mundo '!C73</f>
        <v>Chile</v>
      </c>
      <c r="D45" s="108" t="str">
        <f>'AAL mundo '!D73</f>
        <v/>
      </c>
      <c r="E45" s="108" t="str">
        <f>'AAL mundo '!E73</f>
        <v>High income: OECD</v>
      </c>
      <c r="F45" s="109">
        <f>'AAL mundo '!F73</f>
        <v>784154</v>
      </c>
      <c r="G45" s="124">
        <f>IFERROR('PML mundo '!G46*100000000/Indicadores!$Q73,"")</f>
        <v>8921505.9418931063</v>
      </c>
      <c r="H45" s="124">
        <f>IFERROR('PML mundo '!I46*100000000/Indicadores!$Q73,"")</f>
        <v>17607814.142598968</v>
      </c>
      <c r="I45" s="124">
        <f>IFERROR('PML mundo '!K46*100000000/Indicadores!$Q73,"")</f>
        <v>29293377.308429677</v>
      </c>
      <c r="J45" s="124">
        <f>IFERROR('PML mundo '!M46*100000000/Indicadores!$Q73,"")</f>
        <v>56935902.199209712</v>
      </c>
      <c r="K45" s="124">
        <f>IFERROR('PML mundo '!O46*100000000/Indicadores!$Q73,"")</f>
        <v>87126250.160249442</v>
      </c>
      <c r="L45" s="124">
        <f>IFERROR('PML mundo '!Q46*100000000/Indicadores!$Q73,"")</f>
        <v>121488640.14770581</v>
      </c>
      <c r="M45" s="124">
        <f>IFERROR('PML mundo '!S46*100000000/Indicadores!$Q73,"")</f>
        <v>143243375.72028047</v>
      </c>
      <c r="N45" s="124" t="str">
        <f>IFERROR('PML mundo '!U46*100000000/Indicadores!$Q73,"")</f>
        <v/>
      </c>
      <c r="O45" s="124" t="str">
        <f>IFERROR('PML mundo '!W46*100000000/Indicadores!$Q73,"")</f>
        <v/>
      </c>
      <c r="P45" s="124" t="str">
        <f>IFERROR('PML mundo '!Y46*100000000/Indicadores!$Q73,"")</f>
        <v/>
      </c>
      <c r="Q45" s="124" t="str">
        <f>IFERROR('PML mundo '!AA46*100000000/Indicadores!$Q73,"")</f>
        <v/>
      </c>
      <c r="R45" s="124" t="str">
        <f>IFERROR('PML mundo '!AC46*100000000/Indicadores!$Q73,"")</f>
        <v/>
      </c>
      <c r="S45" s="124" t="str">
        <f>IFERROR('PML mundo '!AE46*100000000/Indicadores!$Q73,"")</f>
        <v/>
      </c>
      <c r="T45" s="124" t="str">
        <f>IFERROR('PML mundo '!AG46*100000000/Indicadores!$Q73,"")</f>
        <v/>
      </c>
      <c r="U45" s="124" t="str">
        <f>IFERROR('PML mundo '!AI46*100000000/Indicadores!$Q73,"")</f>
        <v/>
      </c>
      <c r="V45" s="124" t="str">
        <f>IFERROR('PML mundo '!AK46*100000000/Indicadores!$Q73,"")</f>
        <v/>
      </c>
      <c r="W45" s="124" t="str">
        <f>IFERROR('PML mundo '!AM46*100000000/Indicadores!$Q73,"")</f>
        <v/>
      </c>
      <c r="X45" s="124" t="str">
        <f>IFERROR('PML mundo '!AO46*100000000/Indicadores!$Q73,"")</f>
        <v/>
      </c>
      <c r="Y45" s="124" t="str">
        <f>IFERROR('PML mundo '!AQ46*100000000/Indicadores!$Q73,"")</f>
        <v/>
      </c>
      <c r="Z45" s="124" t="str">
        <f>IFERROR('PML mundo '!AS46*100000000/Indicadores!$Q73,"")</f>
        <v/>
      </c>
      <c r="AA45" s="124" t="str">
        <f>IFERROR('PML mundo '!AU46*100000000/Indicadores!$Q73,"")</f>
        <v/>
      </c>
      <c r="AB45" s="124">
        <f>IFERROR('PML mundo '!AW46*100000000/Indicadores!$Q73,"")</f>
        <v>4485.8207930252238</v>
      </c>
      <c r="AC45" s="124">
        <f>IFERROR('PML mundo '!AY46*100000000/Indicadores!$Q73,"")</f>
        <v>42747.233439416836</v>
      </c>
      <c r="AD45" s="124">
        <f>IFERROR('PML mundo '!BA46*100000000/Indicadores!$Q73,"")</f>
        <v>114467.59176554951</v>
      </c>
      <c r="AE45" s="124">
        <f>IFERROR('PML mundo '!BC46*100000000/Indicadores!$Q73,"")</f>
        <v>360695.17466740857</v>
      </c>
      <c r="AF45" s="124">
        <f>IFERROR('PML mundo '!BE46*100000000/Indicadores!$Q73,"")</f>
        <v>1166190.2660079261</v>
      </c>
      <c r="AG45" s="124">
        <f>IFERROR('PML mundo '!BG46*100000000/Indicadores!$Q73,"")</f>
        <v>3963143.5090943789</v>
      </c>
      <c r="AH45" s="124">
        <f>IFERROR('PML mundo '!BI46*100000000/Indicadores!$Q73,"")</f>
        <v>6965828.8077668315</v>
      </c>
      <c r="AI45" s="124">
        <f>IFERROR('PML mundo '!BK46*100000000/Indicadores!$Q73,"")</f>
        <v>2521292.465338625</v>
      </c>
      <c r="AJ45" s="124">
        <f>IFERROR('PML mundo '!BM46*100000000/Indicadores!$Q73,"")</f>
        <v>6937213.7839918984</v>
      </c>
    </row>
    <row r="46" spans="1:36" s="119" customFormat="1" ht="14">
      <c r="A46" s="114" t="str">
        <f>'AAL mundo '!A74</f>
        <v>East Asia and the Pacific</v>
      </c>
      <c r="B46" s="107" t="str">
        <f>'AAL mundo '!B74</f>
        <v>CHN</v>
      </c>
      <c r="C46" s="107" t="str">
        <f>'AAL mundo '!C74</f>
        <v>China</v>
      </c>
      <c r="D46" s="108" t="str">
        <f>'AAL mundo '!D74</f>
        <v/>
      </c>
      <c r="E46" s="108" t="str">
        <f>'AAL mundo '!E74</f>
        <v>Upper middle income</v>
      </c>
      <c r="F46" s="109">
        <f>'AAL mundo '!F74</f>
        <v>31726100</v>
      </c>
      <c r="G46" s="124">
        <f>IFERROR('PML mundo '!G47*100000000/Indicadores!$Q74,"")</f>
        <v>66434.046427420166</v>
      </c>
      <c r="H46" s="124">
        <f>IFERROR('PML mundo '!I47*100000000/Indicadores!$Q74,"")</f>
        <v>123316.3759278198</v>
      </c>
      <c r="I46" s="124">
        <f>IFERROR('PML mundo '!K47*100000000/Indicadores!$Q74,"")</f>
        <v>188155.01580098594</v>
      </c>
      <c r="J46" s="124">
        <f>IFERROR('PML mundo '!M47*100000000/Indicadores!$Q74,"")</f>
        <v>306194.37841727817</v>
      </c>
      <c r="K46" s="124">
        <f>IFERROR('PML mundo '!O47*100000000/Indicadores!$Q74,"")</f>
        <v>429962.06637145177</v>
      </c>
      <c r="L46" s="124">
        <f>IFERROR('PML mundo '!Q47*100000000/Indicadores!$Q74,"")</f>
        <v>584589.76830745256</v>
      </c>
      <c r="M46" s="124">
        <f>IFERROR('PML mundo '!S47*100000000/Indicadores!$Q74,"")</f>
        <v>676435.14669335959</v>
      </c>
      <c r="N46" s="124">
        <f>IFERROR('PML mundo '!U47*100000000/Indicadores!$Q74,"")</f>
        <v>98877.251654909822</v>
      </c>
      <c r="O46" s="124">
        <f>IFERROR('PML mundo '!W47*100000000/Indicadores!$Q74,"")</f>
        <v>181198.17942761673</v>
      </c>
      <c r="P46" s="124">
        <f>IFERROR('PML mundo '!Y47*100000000/Indicadores!$Q74,"")</f>
        <v>282762.14458112465</v>
      </c>
      <c r="Q46" s="124">
        <f>IFERROR('PML mundo '!AA47*100000000/Indicadores!$Q74,"")</f>
        <v>402867.42126295407</v>
      </c>
      <c r="R46" s="124">
        <f>IFERROR('PML mundo '!AC47*100000000/Indicadores!$Q74,"")</f>
        <v>491545.10837447288</v>
      </c>
      <c r="S46" s="124">
        <f>IFERROR('PML mundo '!AE47*100000000/Indicadores!$Q74,"")</f>
        <v>537572.60927775165</v>
      </c>
      <c r="T46" s="124">
        <f>IFERROR('PML mundo '!AG47*100000000/Indicadores!$Q74,"")</f>
        <v>583599.89205051993</v>
      </c>
      <c r="U46" s="124">
        <f>IFERROR('PML mundo '!AI47*100000000/Indicadores!$Q74,"")</f>
        <v>177482.76244120597</v>
      </c>
      <c r="V46" s="124">
        <f>IFERROR('PML mundo '!AK47*100000000/Indicadores!$Q74,"")</f>
        <v>207907.16979343985</v>
      </c>
      <c r="W46" s="124">
        <f>IFERROR('PML mundo '!AM47*100000000/Indicadores!$Q74,"")</f>
        <v>224643.66947736742</v>
      </c>
      <c r="X46" s="124">
        <f>IFERROR('PML mundo '!AO47*100000000/Indicadores!$Q74,"")</f>
        <v>264312.01160621824</v>
      </c>
      <c r="Y46" s="124">
        <f>IFERROR('PML mundo '!AQ47*100000000/Indicadores!$Q74,"")</f>
        <v>267179.77342858317</v>
      </c>
      <c r="Z46" s="124">
        <f>IFERROR('PML mundo '!AS47*100000000/Indicadores!$Q74,"")</f>
        <v>272915.29707331309</v>
      </c>
      <c r="AA46" s="124">
        <f>IFERROR('PML mundo '!AU47*100000000/Indicadores!$Q74,"")</f>
        <v>278650.60258753243</v>
      </c>
      <c r="AB46" s="124" t="str">
        <f>IFERROR('PML mundo '!AW47*100000000/Indicadores!$Q74,"")</f>
        <v/>
      </c>
      <c r="AC46" s="124" t="str">
        <f>IFERROR('PML mundo '!AY47*100000000/Indicadores!$Q74,"")</f>
        <v/>
      </c>
      <c r="AD46" s="124" t="str">
        <f>IFERROR('PML mundo '!BA47*100000000/Indicadores!$Q74,"")</f>
        <v/>
      </c>
      <c r="AE46" s="124" t="str">
        <f>IFERROR('PML mundo '!BC47*100000000/Indicadores!$Q74,"")</f>
        <v/>
      </c>
      <c r="AF46" s="124" t="str">
        <f>IFERROR('PML mundo '!BE47*100000000/Indicadores!$Q74,"")</f>
        <v/>
      </c>
      <c r="AG46" s="124" t="str">
        <f>IFERROR('PML mundo '!BG47*100000000/Indicadores!$Q74,"")</f>
        <v/>
      </c>
      <c r="AH46" s="124" t="str">
        <f>IFERROR('PML mundo '!BI47*100000000/Indicadores!$Q74,"")</f>
        <v/>
      </c>
      <c r="AI46" s="124">
        <f>IFERROR('PML mundo '!BK47*100000000/Indicadores!$Q74,"")</f>
        <v>999490.44719038287</v>
      </c>
      <c r="AJ46" s="124">
        <f>IFERROR('PML mundo '!BM47*100000000/Indicadores!$Q74,"")</f>
        <v>1949742.9158633221</v>
      </c>
    </row>
    <row r="47" spans="1:36" s="119" customFormat="1" ht="14">
      <c r="A47" s="114" t="str">
        <f>'AAL mundo '!A75</f>
        <v>East Asia and the Pacific</v>
      </c>
      <c r="B47" s="107" t="str">
        <f>'AAL mundo '!B75</f>
        <v>HKG</v>
      </c>
      <c r="C47" s="107" t="str">
        <f>'AAL mundo '!C75</f>
        <v>China, Hong Kong Special Administrative Region</v>
      </c>
      <c r="D47" s="108" t="str">
        <f>'AAL mundo '!D75</f>
        <v/>
      </c>
      <c r="E47" s="108" t="str">
        <f>'AAL mundo '!E75</f>
        <v>High income: nonOECD</v>
      </c>
      <c r="F47" s="109">
        <f>'AAL mundo '!F75</f>
        <v>1250060</v>
      </c>
      <c r="G47" s="124" t="str">
        <f>IFERROR('PML mundo '!G48*100000000/Indicadores!$Q75,"")</f>
        <v/>
      </c>
      <c r="H47" s="124" t="str">
        <f>IFERROR('PML mundo '!I48*100000000/Indicadores!$Q75,"")</f>
        <v/>
      </c>
      <c r="I47" s="124" t="str">
        <f>IFERROR('PML mundo '!K48*100000000/Indicadores!$Q75,"")</f>
        <v/>
      </c>
      <c r="J47" s="124" t="str">
        <f>IFERROR('PML mundo '!M48*100000000/Indicadores!$Q75,"")</f>
        <v/>
      </c>
      <c r="K47" s="124" t="str">
        <f>IFERROR('PML mundo '!O48*100000000/Indicadores!$Q75,"")</f>
        <v/>
      </c>
      <c r="L47" s="124" t="str">
        <f>IFERROR('PML mundo '!Q48*100000000/Indicadores!$Q75,"")</f>
        <v/>
      </c>
      <c r="M47" s="124" t="str">
        <f>IFERROR('PML mundo '!S48*100000000/Indicadores!$Q75,"")</f>
        <v/>
      </c>
      <c r="N47" s="124">
        <f>IFERROR('PML mundo '!U48*100000000/Indicadores!$Q75,"")</f>
        <v>1122982.8286368696</v>
      </c>
      <c r="O47" s="124">
        <f>IFERROR('PML mundo '!W48*100000000/Indicadores!$Q75,"")</f>
        <v>1591116.4032598466</v>
      </c>
      <c r="P47" s="124">
        <f>IFERROR('PML mundo '!Y48*100000000/Indicadores!$Q75,"")</f>
        <v>1961553.800030739</v>
      </c>
      <c r="Q47" s="124">
        <f>IFERROR('PML mundo '!AA48*100000000/Indicadores!$Q75,"")</f>
        <v>2513881.6558642378</v>
      </c>
      <c r="R47" s="124">
        <f>IFERROR('PML mundo '!AC48*100000000/Indicadores!$Q75,"")</f>
        <v>2901149.1885995325</v>
      </c>
      <c r="S47" s="124">
        <f>IFERROR('PML mundo '!AE48*100000000/Indicadores!$Q75,"")</f>
        <v>3316946.5632157619</v>
      </c>
      <c r="T47" s="124">
        <f>IFERROR('PML mundo '!AG48*100000000/Indicadores!$Q75,"")</f>
        <v>3452227.1379624456</v>
      </c>
      <c r="U47" s="124">
        <f>IFERROR('PML mundo '!AI48*100000000/Indicadores!$Q75,"")</f>
        <v>8212379.660819984</v>
      </c>
      <c r="V47" s="124">
        <f>IFERROR('PML mundo '!AK48*100000000/Indicadores!$Q75,"")</f>
        <v>12411789.259861825</v>
      </c>
      <c r="W47" s="124">
        <f>IFERROR('PML mundo '!AM48*100000000/Indicadores!$Q75,"")</f>
        <v>14080530.668463528</v>
      </c>
      <c r="X47" s="124">
        <f>IFERROR('PML mundo '!AO48*100000000/Indicadores!$Q75,"")</f>
        <v>16482545.695210317</v>
      </c>
      <c r="Y47" s="124">
        <f>IFERROR('PML mundo '!AQ48*100000000/Indicadores!$Q75,"")</f>
        <v>17090581.591761913</v>
      </c>
      <c r="Z47" s="124">
        <f>IFERROR('PML mundo '!AS48*100000000/Indicadores!$Q75,"")</f>
        <v>18306653.384865101</v>
      </c>
      <c r="AA47" s="124">
        <f>IFERROR('PML mundo '!AU48*100000000/Indicadores!$Q75,"")</f>
        <v>19522725.177968293</v>
      </c>
      <c r="AB47" s="124" t="str">
        <f>IFERROR('PML mundo '!AW48*100000000/Indicadores!$Q75,"")</f>
        <v/>
      </c>
      <c r="AC47" s="124">
        <f>IFERROR('PML mundo '!AY48*100000000/Indicadores!$Q75,"")</f>
        <v>27614.2127222495</v>
      </c>
      <c r="AD47" s="124">
        <f>IFERROR('PML mundo '!BA48*100000000/Indicadores!$Q75,"")</f>
        <v>645910.96936958539</v>
      </c>
      <c r="AE47" s="124">
        <f>IFERROR('PML mundo '!BC48*100000000/Indicadores!$Q75,"")</f>
        <v>5544512.4345387816</v>
      </c>
      <c r="AF47" s="124">
        <f>IFERROR('PML mundo '!BE48*100000000/Indicadores!$Q75,"")</f>
        <v>17177784.368779544</v>
      </c>
      <c r="AG47" s="124">
        <f>IFERROR('PML mundo '!BG48*100000000/Indicadores!$Q75,"")</f>
        <v>40233500.990024775</v>
      </c>
      <c r="AH47" s="124">
        <f>IFERROR('PML mundo '!BI48*100000000/Indicadores!$Q75,"")</f>
        <v>66399827.870265886</v>
      </c>
      <c r="AI47" s="124" t="str">
        <f>IFERROR('PML mundo '!BK48*100000000/Indicadores!$Q75,"")</f>
        <v/>
      </c>
      <c r="AJ47" s="124" t="str">
        <f>IFERROR('PML mundo '!BM48*100000000/Indicadores!$Q75,"")</f>
        <v/>
      </c>
    </row>
    <row r="48" spans="1:36" s="119" customFormat="1" ht="14">
      <c r="A48" s="114" t="str">
        <f>'AAL mundo '!A76</f>
        <v>East Asia and the Pacific</v>
      </c>
      <c r="B48" s="107" t="str">
        <f>'AAL mundo '!B76</f>
        <v>MAC</v>
      </c>
      <c r="C48" s="107" t="str">
        <f>'AAL mundo '!C76</f>
        <v>China, Macao Special Administrative Region</v>
      </c>
      <c r="D48" s="108" t="str">
        <f>'AAL mundo '!D76</f>
        <v/>
      </c>
      <c r="E48" s="108" t="str">
        <f>'AAL mundo '!E76</f>
        <v>High income: nonOECD</v>
      </c>
      <c r="F48" s="109">
        <f>'AAL mundo '!F76</f>
        <v>56709.1</v>
      </c>
      <c r="G48" s="124" t="str">
        <f>IFERROR('PML mundo '!G49*100000000/Indicadores!$Q76,"")</f>
        <v/>
      </c>
      <c r="H48" s="124" t="str">
        <f>IFERROR('PML mundo '!I49*100000000/Indicadores!$Q76,"")</f>
        <v/>
      </c>
      <c r="I48" s="124" t="str">
        <f>IFERROR('PML mundo '!K49*100000000/Indicadores!$Q76,"")</f>
        <v/>
      </c>
      <c r="J48" s="124" t="str">
        <f>IFERROR('PML mundo '!M49*100000000/Indicadores!$Q76,"")</f>
        <v/>
      </c>
      <c r="K48" s="124" t="str">
        <f>IFERROR('PML mundo '!O49*100000000/Indicadores!$Q76,"")</f>
        <v/>
      </c>
      <c r="L48" s="124" t="str">
        <f>IFERROR('PML mundo '!Q49*100000000/Indicadores!$Q76,"")</f>
        <v/>
      </c>
      <c r="M48" s="124" t="str">
        <f>IFERROR('PML mundo '!S49*100000000/Indicadores!$Q76,"")</f>
        <v/>
      </c>
      <c r="N48" s="124">
        <f>IFERROR('PML mundo '!U49*100000000/Indicadores!$Q76,"")</f>
        <v>126260.99332355494</v>
      </c>
      <c r="O48" s="124">
        <f>IFERROR('PML mundo '!W49*100000000/Indicadores!$Q76,"")</f>
        <v>214418.39750602152</v>
      </c>
      <c r="P48" s="124">
        <f>IFERROR('PML mundo '!Y49*100000000/Indicadores!$Q76,"")</f>
        <v>348123.79384942917</v>
      </c>
      <c r="Q48" s="124">
        <f>IFERROR('PML mundo '!AA49*100000000/Indicadores!$Q76,"")</f>
        <v>468899.43757940846</v>
      </c>
      <c r="R48" s="124">
        <f>IFERROR('PML mundo '!AC49*100000000/Indicadores!$Q76,"")</f>
        <v>566068.48752274935</v>
      </c>
      <c r="S48" s="124">
        <f>IFERROR('PML mundo '!AE49*100000000/Indicadores!$Q76,"")</f>
        <v>593691.1408332556</v>
      </c>
      <c r="T48" s="124">
        <f>IFERROR('PML mundo '!AG49*100000000/Indicadores!$Q76,"")</f>
        <v>617787.49797646317</v>
      </c>
      <c r="U48" s="124" t="str">
        <f>IFERROR('PML mundo '!AI49*100000000/Indicadores!$Q76,"")</f>
        <v/>
      </c>
      <c r="V48" s="124" t="str">
        <f>IFERROR('PML mundo '!AK49*100000000/Indicadores!$Q76,"")</f>
        <v/>
      </c>
      <c r="W48" s="124" t="str">
        <f>IFERROR('PML mundo '!AM49*100000000/Indicadores!$Q76,"")</f>
        <v/>
      </c>
      <c r="X48" s="124" t="str">
        <f>IFERROR('PML mundo '!AO49*100000000/Indicadores!$Q76,"")</f>
        <v/>
      </c>
      <c r="Y48" s="124" t="str">
        <f>IFERROR('PML mundo '!AQ49*100000000/Indicadores!$Q76,"")</f>
        <v/>
      </c>
      <c r="Z48" s="124" t="str">
        <f>IFERROR('PML mundo '!AS49*100000000/Indicadores!$Q76,"")</f>
        <v/>
      </c>
      <c r="AA48" s="124" t="str">
        <f>IFERROR('PML mundo '!AU49*100000000/Indicadores!$Q76,"")</f>
        <v/>
      </c>
      <c r="AB48" s="124" t="str">
        <f>IFERROR('PML mundo '!AW49*100000000/Indicadores!$Q76,"")</f>
        <v/>
      </c>
      <c r="AC48" s="124">
        <f>IFERROR('PML mundo '!AY49*100000000/Indicadores!$Q76,"")</f>
        <v>2154.9587689047389</v>
      </c>
      <c r="AD48" s="124">
        <f>IFERROR('PML mundo '!BA49*100000000/Indicadores!$Q76,"")</f>
        <v>228033.81881864692</v>
      </c>
      <c r="AE48" s="124">
        <f>IFERROR('PML mundo '!BC49*100000000/Indicadores!$Q76,"")</f>
        <v>1742578.0226734229</v>
      </c>
      <c r="AF48" s="124">
        <f>IFERROR('PML mundo '!BE49*100000000/Indicadores!$Q76,"")</f>
        <v>15789970.615792906</v>
      </c>
      <c r="AG48" s="124">
        <f>IFERROR('PML mundo '!BG49*100000000/Indicadores!$Q76,"")</f>
        <v>30470235.418271184</v>
      </c>
      <c r="AH48" s="124">
        <f>IFERROR('PML mundo '!BI49*100000000/Indicadores!$Q76,"")</f>
        <v>36617843.022599839</v>
      </c>
      <c r="AI48" s="124" t="str">
        <f>IFERROR('PML mundo '!BK49*100000000/Indicadores!$Q76,"")</f>
        <v/>
      </c>
      <c r="AJ48" s="124" t="str">
        <f>IFERROR('PML mundo '!BM49*100000000/Indicadores!$Q76,"")</f>
        <v/>
      </c>
    </row>
    <row r="49" spans="1:36" s="119" customFormat="1" ht="14">
      <c r="A49" s="114" t="str">
        <f>'AAL mundo '!A77</f>
        <v>LAC</v>
      </c>
      <c r="B49" s="107" t="str">
        <f>'AAL mundo '!B77</f>
        <v>COL</v>
      </c>
      <c r="C49" s="107" t="str">
        <f>'AAL mundo '!C77</f>
        <v>Colombia</v>
      </c>
      <c r="D49" s="108" t="str">
        <f>'AAL mundo '!D77</f>
        <v/>
      </c>
      <c r="E49" s="108" t="str">
        <f>'AAL mundo '!E77</f>
        <v>Upper middle income</v>
      </c>
      <c r="F49" s="109">
        <f>'AAL mundo '!F77</f>
        <v>944577</v>
      </c>
      <c r="G49" s="124">
        <f>IFERROR('PML mundo '!G50*100000000/Indicadores!$Q77,"")</f>
        <v>10039587.448683688</v>
      </c>
      <c r="H49" s="124">
        <f>IFERROR('PML mundo '!I50*100000000/Indicadores!$Q77,"")</f>
        <v>21618853.342529871</v>
      </c>
      <c r="I49" s="124">
        <f>IFERROR('PML mundo '!K50*100000000/Indicadores!$Q77,"")</f>
        <v>35170150.699983411</v>
      </c>
      <c r="J49" s="124">
        <f>IFERROR('PML mundo '!M50*100000000/Indicadores!$Q77,"")</f>
        <v>60251901.907076553</v>
      </c>
      <c r="K49" s="124">
        <f>IFERROR('PML mundo '!O50*100000000/Indicadores!$Q77,"")</f>
        <v>83275949.205166817</v>
      </c>
      <c r="L49" s="124">
        <f>IFERROR('PML mundo '!Q50*100000000/Indicadores!$Q77,"")</f>
        <v>113393436.57108676</v>
      </c>
      <c r="M49" s="124">
        <f>IFERROR('PML mundo '!S50*100000000/Indicadores!$Q77,"")</f>
        <v>129291070.53470448</v>
      </c>
      <c r="N49" s="124" t="str">
        <f>IFERROR('PML mundo '!U50*100000000/Indicadores!$Q77,"")</f>
        <v/>
      </c>
      <c r="O49" s="124" t="str">
        <f>IFERROR('PML mundo '!W50*100000000/Indicadores!$Q77,"")</f>
        <v/>
      </c>
      <c r="P49" s="124" t="str">
        <f>IFERROR('PML mundo '!Y50*100000000/Indicadores!$Q77,"")</f>
        <v/>
      </c>
      <c r="Q49" s="124" t="str">
        <f>IFERROR('PML mundo '!AA50*100000000/Indicadores!$Q77,"")</f>
        <v/>
      </c>
      <c r="R49" s="124" t="str">
        <f>IFERROR('PML mundo '!AC50*100000000/Indicadores!$Q77,"")</f>
        <v/>
      </c>
      <c r="S49" s="124" t="str">
        <f>IFERROR('PML mundo '!AE50*100000000/Indicadores!$Q77,"")</f>
        <v/>
      </c>
      <c r="T49" s="124" t="str">
        <f>IFERROR('PML mundo '!AG50*100000000/Indicadores!$Q77,"")</f>
        <v/>
      </c>
      <c r="U49" s="124" t="str">
        <f>IFERROR('PML mundo '!AI50*100000000/Indicadores!$Q77,"")</f>
        <v/>
      </c>
      <c r="V49" s="124" t="str">
        <f>IFERROR('PML mundo '!AK50*100000000/Indicadores!$Q77,"")</f>
        <v/>
      </c>
      <c r="W49" s="124" t="str">
        <f>IFERROR('PML mundo '!AM50*100000000/Indicadores!$Q77,"")</f>
        <v/>
      </c>
      <c r="X49" s="124" t="str">
        <f>IFERROR('PML mundo '!AO50*100000000/Indicadores!$Q77,"")</f>
        <v/>
      </c>
      <c r="Y49" s="124" t="str">
        <f>IFERROR('PML mundo '!AQ50*100000000/Indicadores!$Q77,"")</f>
        <v/>
      </c>
      <c r="Z49" s="124" t="str">
        <f>IFERROR('PML mundo '!AS50*100000000/Indicadores!$Q77,"")</f>
        <v/>
      </c>
      <c r="AA49" s="124" t="str">
        <f>IFERROR('PML mundo '!AU50*100000000/Indicadores!$Q77,"")</f>
        <v/>
      </c>
      <c r="AB49" s="124" t="str">
        <f>IFERROR('PML mundo '!AW50*100000000/Indicadores!$Q77,"")</f>
        <v/>
      </c>
      <c r="AC49" s="124">
        <f>IFERROR('PML mundo '!AY50*100000000/Indicadores!$Q77,"")</f>
        <v>7235.2531017626688</v>
      </c>
      <c r="AD49" s="124">
        <f>IFERROR('PML mundo '!BA50*100000000/Indicadores!$Q77,"")</f>
        <v>66174.578512396663</v>
      </c>
      <c r="AE49" s="124">
        <f>IFERROR('PML mundo '!BC50*100000000/Indicadores!$Q77,"")</f>
        <v>396746.86600281682</v>
      </c>
      <c r="AF49" s="124">
        <f>IFERROR('PML mundo '!BE50*100000000/Indicadores!$Q77,"")</f>
        <v>1087754.9999896432</v>
      </c>
      <c r="AG49" s="124">
        <f>IFERROR('PML mundo '!BG50*100000000/Indicadores!$Q77,"")</f>
        <v>3531010.8275026395</v>
      </c>
      <c r="AH49" s="124">
        <f>IFERROR('PML mundo '!BI50*100000000/Indicadores!$Q77,"")</f>
        <v>6485823.9269713517</v>
      </c>
      <c r="AI49" s="124">
        <f>IFERROR('PML mundo '!BK50*100000000/Indicadores!$Q77,"")</f>
        <v>3832170.3626165031</v>
      </c>
      <c r="AJ49" s="124">
        <f>IFERROR('PML mundo '!BM50*100000000/Indicadores!$Q77,"")</f>
        <v>7381201.0004736502</v>
      </c>
    </row>
    <row r="50" spans="1:36" s="119" customFormat="1" ht="14">
      <c r="A50" s="114" t="str">
        <f>'AAL mundo '!A78</f>
        <v>Sub-Saharan Africa</v>
      </c>
      <c r="B50" s="107" t="str">
        <f>'AAL mundo '!B78</f>
        <v>COM</v>
      </c>
      <c r="C50" s="107" t="str">
        <f>'AAL mundo '!C78</f>
        <v>Comoros</v>
      </c>
      <c r="D50" s="108" t="str">
        <f>'AAL mundo '!D78</f>
        <v>SIDS</v>
      </c>
      <c r="E50" s="108" t="str">
        <f>'AAL mundo '!E78</f>
        <v>Low income</v>
      </c>
      <c r="F50" s="109">
        <f>'AAL mundo '!F78</f>
        <v>1426.14</v>
      </c>
      <c r="G50" s="124">
        <f>IFERROR('PML mundo '!G51*100000000/Indicadores!$Q78,"")</f>
        <v>220307.65970273284</v>
      </c>
      <c r="H50" s="124">
        <f>IFERROR('PML mundo '!I51*100000000/Indicadores!$Q78,"")</f>
        <v>566505.41066417005</v>
      </c>
      <c r="I50" s="124">
        <f>IFERROR('PML mundo '!K51*100000000/Indicadores!$Q78,"")</f>
        <v>1510681.0951044534</v>
      </c>
      <c r="J50" s="124">
        <f>IFERROR('PML mundo '!M51*100000000/Indicadores!$Q78,"")</f>
        <v>6113537.5567508349</v>
      </c>
      <c r="K50" s="124">
        <f>IFERROR('PML mundo '!O51*100000000/Indicadores!$Q78,"")</f>
        <v>15909360.282818776</v>
      </c>
      <c r="L50" s="124">
        <f>IFERROR('PML mundo '!Q51*100000000/Indicadores!$Q78,"")</f>
        <v>35288566.205955595</v>
      </c>
      <c r="M50" s="124">
        <f>IFERROR('PML mundo '!S51*100000000/Indicadores!$Q78,"")</f>
        <v>52189310.957436666</v>
      </c>
      <c r="N50" s="124">
        <f>IFERROR('PML mundo '!U51*100000000/Indicadores!$Q78,"")</f>
        <v>723868.02473755064</v>
      </c>
      <c r="O50" s="124">
        <f>IFERROR('PML mundo '!W51*100000000/Indicadores!$Q78,"")</f>
        <v>4429757.5861656629</v>
      </c>
      <c r="P50" s="124">
        <f>IFERROR('PML mundo '!Y51*100000000/Indicadores!$Q78,"")</f>
        <v>6680042.967415005</v>
      </c>
      <c r="Q50" s="124">
        <f>IFERROR('PML mundo '!AA51*100000000/Indicadores!$Q78,"")</f>
        <v>8733625.081072621</v>
      </c>
      <c r="R50" s="124">
        <f>IFERROR('PML mundo '!AC51*100000000/Indicadores!$Q78,"")</f>
        <v>9992525.9936596658</v>
      </c>
      <c r="S50" s="124">
        <f>IFERROR('PML mundo '!AE51*100000000/Indicadores!$Q78,"")</f>
        <v>11125536.814988006</v>
      </c>
      <c r="T50" s="124">
        <f>IFERROR('PML mundo '!AG51*100000000/Indicadores!$Q78,"")</f>
        <v>12266415.767020015</v>
      </c>
      <c r="U50" s="124">
        <f>IFERROR('PML mundo '!AI51*100000000/Indicadores!$Q78,"")</f>
        <v>889098.76951460016</v>
      </c>
      <c r="V50" s="124">
        <f>IFERROR('PML mundo '!AK51*100000000/Indicadores!$Q78,"")</f>
        <v>3635076.3850950911</v>
      </c>
      <c r="W50" s="124">
        <f>IFERROR('PML mundo '!AM51*100000000/Indicadores!$Q78,"")</f>
        <v>5964043.0733811241</v>
      </c>
      <c r="X50" s="124">
        <f>IFERROR('PML mundo '!AO51*100000000/Indicadores!$Q78,"")</f>
        <v>6884614.3657104</v>
      </c>
      <c r="Y50" s="124">
        <f>IFERROR('PML mundo '!AQ51*100000000/Indicadores!$Q78,"")</f>
        <v>6947559.4113397524</v>
      </c>
      <c r="Z50" s="124">
        <f>IFERROR('PML mundo '!AS51*100000000/Indicadores!$Q78,"")</f>
        <v>7073449.502598457</v>
      </c>
      <c r="AA50" s="124">
        <f>IFERROR('PML mundo '!AU51*100000000/Indicadores!$Q78,"")</f>
        <v>7191471.4631534917</v>
      </c>
      <c r="AB50" s="124" t="str">
        <f>IFERROR('PML mundo '!AW51*100000000/Indicadores!$Q78,"")</f>
        <v/>
      </c>
      <c r="AC50" s="124" t="str">
        <f>IFERROR('PML mundo '!AY51*100000000/Indicadores!$Q78,"")</f>
        <v/>
      </c>
      <c r="AD50" s="124" t="str">
        <f>IFERROR('PML mundo '!BA51*100000000/Indicadores!$Q78,"")</f>
        <v/>
      </c>
      <c r="AE50" s="124" t="str">
        <f>IFERROR('PML mundo '!BC51*100000000/Indicadores!$Q78,"")</f>
        <v/>
      </c>
      <c r="AF50" s="124" t="str">
        <f>IFERROR('PML mundo '!BE51*100000000/Indicadores!$Q78,"")</f>
        <v/>
      </c>
      <c r="AG50" s="124" t="str">
        <f>IFERROR('PML mundo '!BG51*100000000/Indicadores!$Q78,"")</f>
        <v/>
      </c>
      <c r="AH50" s="124" t="str">
        <f>IFERROR('PML mundo '!BI51*100000000/Indicadores!$Q78,"")</f>
        <v/>
      </c>
      <c r="AI50" s="124" t="str">
        <f>IFERROR('PML mundo '!BK51*100000000/Indicadores!$Q78,"")</f>
        <v/>
      </c>
      <c r="AJ50" s="124" t="str">
        <f>IFERROR('PML mundo '!BM51*100000000/Indicadores!$Q78,"")</f>
        <v/>
      </c>
    </row>
    <row r="51" spans="1:36" s="119" customFormat="1" ht="14">
      <c r="A51" s="114" t="str">
        <f>'AAL mundo '!A79</f>
        <v>Sub-Saharan Africa</v>
      </c>
      <c r="B51" s="107" t="str">
        <f>'AAL mundo '!B79</f>
        <v>COG</v>
      </c>
      <c r="C51" s="107" t="str">
        <f>'AAL mundo '!C79</f>
        <v>Congo</v>
      </c>
      <c r="D51" s="108" t="str">
        <f>'AAL mundo '!D79</f>
        <v/>
      </c>
      <c r="E51" s="108" t="str">
        <f>'AAL mundo '!E79</f>
        <v>Lower middle income</v>
      </c>
      <c r="F51" s="109">
        <f>'AAL mundo '!F79</f>
        <v>69047.7</v>
      </c>
      <c r="G51" s="124">
        <f>IFERROR('PML mundo '!G52*100000000/Indicadores!$Q79,"")</f>
        <v>57963.884168389719</v>
      </c>
      <c r="H51" s="124">
        <f>IFERROR('PML mundo '!I52*100000000/Indicadores!$Q79,"")</f>
        <v>168043.66419144438</v>
      </c>
      <c r="I51" s="124">
        <f>IFERROR('PML mundo '!K52*100000000/Indicadores!$Q79,"")</f>
        <v>311319.37787770148</v>
      </c>
      <c r="J51" s="124">
        <f>IFERROR('PML mundo '!M52*100000000/Indicadores!$Q79,"")</f>
        <v>662542.67601376039</v>
      </c>
      <c r="K51" s="124">
        <f>IFERROR('PML mundo '!O52*100000000/Indicadores!$Q79,"")</f>
        <v>1132789.7362997469</v>
      </c>
      <c r="L51" s="124">
        <f>IFERROR('PML mundo '!Q52*100000000/Indicadores!$Q79,"")</f>
        <v>1877720.2476745122</v>
      </c>
      <c r="M51" s="124">
        <f>IFERROR('PML mundo '!S52*100000000/Indicadores!$Q79,"")</f>
        <v>2463035.0780158476</v>
      </c>
      <c r="N51" s="124" t="str">
        <f>IFERROR('PML mundo '!U52*100000000/Indicadores!$Q79,"")</f>
        <v/>
      </c>
      <c r="O51" s="124" t="str">
        <f>IFERROR('PML mundo '!W52*100000000/Indicadores!$Q79,"")</f>
        <v/>
      </c>
      <c r="P51" s="124" t="str">
        <f>IFERROR('PML mundo '!Y52*100000000/Indicadores!$Q79,"")</f>
        <v/>
      </c>
      <c r="Q51" s="124" t="str">
        <f>IFERROR('PML mundo '!AA52*100000000/Indicadores!$Q79,"")</f>
        <v/>
      </c>
      <c r="R51" s="124" t="str">
        <f>IFERROR('PML mundo '!AC52*100000000/Indicadores!$Q79,"")</f>
        <v/>
      </c>
      <c r="S51" s="124" t="str">
        <f>IFERROR('PML mundo '!AE52*100000000/Indicadores!$Q79,"")</f>
        <v/>
      </c>
      <c r="T51" s="124" t="str">
        <f>IFERROR('PML mundo '!AG52*100000000/Indicadores!$Q79,"")</f>
        <v/>
      </c>
      <c r="U51" s="124" t="str">
        <f>IFERROR('PML mundo '!AI52*100000000/Indicadores!$Q79,"")</f>
        <v/>
      </c>
      <c r="V51" s="124" t="str">
        <f>IFERROR('PML mundo '!AK52*100000000/Indicadores!$Q79,"")</f>
        <v/>
      </c>
      <c r="W51" s="124" t="str">
        <f>IFERROR('PML mundo '!AM52*100000000/Indicadores!$Q79,"")</f>
        <v/>
      </c>
      <c r="X51" s="124" t="str">
        <f>IFERROR('PML mundo '!AO52*100000000/Indicadores!$Q79,"")</f>
        <v/>
      </c>
      <c r="Y51" s="124" t="str">
        <f>IFERROR('PML mundo '!AQ52*100000000/Indicadores!$Q79,"")</f>
        <v/>
      </c>
      <c r="Z51" s="124" t="str">
        <f>IFERROR('PML mundo '!AS52*100000000/Indicadores!$Q79,"")</f>
        <v/>
      </c>
      <c r="AA51" s="124" t="str">
        <f>IFERROR('PML mundo '!AU52*100000000/Indicadores!$Q79,"")</f>
        <v/>
      </c>
      <c r="AB51" s="124" t="str">
        <f>IFERROR('PML mundo '!AW52*100000000/Indicadores!$Q79,"")</f>
        <v/>
      </c>
      <c r="AC51" s="124" t="str">
        <f>IFERROR('PML mundo '!AY52*100000000/Indicadores!$Q79,"")</f>
        <v/>
      </c>
      <c r="AD51" s="124" t="str">
        <f>IFERROR('PML mundo '!BA52*100000000/Indicadores!$Q79,"")</f>
        <v/>
      </c>
      <c r="AE51" s="124" t="str">
        <f>IFERROR('PML mundo '!BC52*100000000/Indicadores!$Q79,"")</f>
        <v/>
      </c>
      <c r="AF51" s="124" t="str">
        <f>IFERROR('PML mundo '!BE52*100000000/Indicadores!$Q79,"")</f>
        <v/>
      </c>
      <c r="AG51" s="124" t="str">
        <f>IFERROR('PML mundo '!BG52*100000000/Indicadores!$Q79,"")</f>
        <v/>
      </c>
      <c r="AH51" s="124" t="str">
        <f>IFERROR('PML mundo '!BI52*100000000/Indicadores!$Q79,"")</f>
        <v/>
      </c>
      <c r="AI51" s="124">
        <f>IFERROR('PML mundo '!BK52*100000000/Indicadores!$Q79,"")</f>
        <v>19032714.099681411</v>
      </c>
      <c r="AJ51" s="124">
        <f>IFERROR('PML mundo '!BM52*100000000/Indicadores!$Q79,"")</f>
        <v>31647389.504414897</v>
      </c>
    </row>
    <row r="52" spans="1:36" s="119" customFormat="1" ht="14">
      <c r="A52" s="114" t="str">
        <f>'AAL mundo '!A80</f>
        <v>LAC</v>
      </c>
      <c r="B52" s="107" t="str">
        <f>'AAL mundo '!B80</f>
        <v>CRI</v>
      </c>
      <c r="C52" s="107" t="str">
        <f>'AAL mundo '!C80</f>
        <v>Costa Rica</v>
      </c>
      <c r="D52" s="108" t="str">
        <f>'AAL mundo '!D80</f>
        <v/>
      </c>
      <c r="E52" s="108" t="str">
        <f>'AAL mundo '!E80</f>
        <v>Upper middle income</v>
      </c>
      <c r="F52" s="109">
        <f>'AAL mundo '!F80</f>
        <v>140412</v>
      </c>
      <c r="G52" s="124">
        <f>IFERROR('PML mundo '!G53*100000000/Indicadores!$Q80,"")</f>
        <v>7296957.4845957151</v>
      </c>
      <c r="H52" s="124">
        <f>IFERROR('PML mundo '!I53*100000000/Indicadores!$Q80,"")</f>
        <v>14717626.665615462</v>
      </c>
      <c r="I52" s="124">
        <f>IFERROR('PML mundo '!K53*100000000/Indicadores!$Q80,"")</f>
        <v>22999935.33942873</v>
      </c>
      <c r="J52" s="124">
        <f>IFERROR('PML mundo '!M53*100000000/Indicadores!$Q80,"")</f>
        <v>40253236.021741413</v>
      </c>
      <c r="K52" s="124">
        <f>IFERROR('PML mundo '!O53*100000000/Indicadores!$Q80,"")</f>
        <v>60867263.333945185</v>
      </c>
      <c r="L52" s="124">
        <f>IFERROR('PML mundo '!Q53*100000000/Indicadores!$Q80,"")</f>
        <v>86578231.017041117</v>
      </c>
      <c r="M52" s="124">
        <f>IFERROR('PML mundo '!S53*100000000/Indicadores!$Q80,"")</f>
        <v>105206588.59097357</v>
      </c>
      <c r="N52" s="124" t="str">
        <f>IFERROR('PML mundo '!U53*100000000/Indicadores!$Q80,"")</f>
        <v/>
      </c>
      <c r="O52" s="124" t="str">
        <f>IFERROR('PML mundo '!W53*100000000/Indicadores!$Q80,"")</f>
        <v/>
      </c>
      <c r="P52" s="124" t="str">
        <f>IFERROR('PML mundo '!Y53*100000000/Indicadores!$Q80,"")</f>
        <v/>
      </c>
      <c r="Q52" s="124" t="str">
        <f>IFERROR('PML mundo '!AA53*100000000/Indicadores!$Q80,"")</f>
        <v/>
      </c>
      <c r="R52" s="124" t="str">
        <f>IFERROR('PML mundo '!AC53*100000000/Indicadores!$Q80,"")</f>
        <v/>
      </c>
      <c r="S52" s="124" t="str">
        <f>IFERROR('PML mundo '!AE53*100000000/Indicadores!$Q80,"")</f>
        <v/>
      </c>
      <c r="T52" s="124" t="str">
        <f>IFERROR('PML mundo '!AG53*100000000/Indicadores!$Q80,"")</f>
        <v/>
      </c>
      <c r="U52" s="124" t="str">
        <f>IFERROR('PML mundo '!AI53*100000000/Indicadores!$Q80,"")</f>
        <v/>
      </c>
      <c r="V52" s="124" t="str">
        <f>IFERROR('PML mundo '!AK53*100000000/Indicadores!$Q80,"")</f>
        <v/>
      </c>
      <c r="W52" s="124" t="str">
        <f>IFERROR('PML mundo '!AM53*100000000/Indicadores!$Q80,"")</f>
        <v/>
      </c>
      <c r="X52" s="124" t="str">
        <f>IFERROR('PML mundo '!AO53*100000000/Indicadores!$Q80,"")</f>
        <v/>
      </c>
      <c r="Y52" s="124" t="str">
        <f>IFERROR('PML mundo '!AQ53*100000000/Indicadores!$Q80,"")</f>
        <v/>
      </c>
      <c r="Z52" s="124" t="str">
        <f>IFERROR('PML mundo '!AS53*100000000/Indicadores!$Q80,"")</f>
        <v/>
      </c>
      <c r="AA52" s="124" t="str">
        <f>IFERROR('PML mundo '!AU53*100000000/Indicadores!$Q80,"")</f>
        <v/>
      </c>
      <c r="AB52" s="124" t="str">
        <f>IFERROR('PML mundo '!AW53*100000000/Indicadores!$Q80,"")</f>
        <v/>
      </c>
      <c r="AC52" s="124">
        <f>IFERROR('PML mundo '!AY53*100000000/Indicadores!$Q80,"")</f>
        <v>2309.7777525024735</v>
      </c>
      <c r="AD52" s="124">
        <f>IFERROR('PML mundo '!BA53*100000000/Indicadores!$Q80,"")</f>
        <v>14597.795395815634</v>
      </c>
      <c r="AE52" s="124">
        <f>IFERROR('PML mundo '!BC53*100000000/Indicadores!$Q80,"")</f>
        <v>122972.56754323169</v>
      </c>
      <c r="AF52" s="124">
        <f>IFERROR('PML mundo '!BE53*100000000/Indicadores!$Q80,"")</f>
        <v>487363.10577802197</v>
      </c>
      <c r="AG52" s="124">
        <f>IFERROR('PML mundo '!BG53*100000000/Indicadores!$Q80,"")</f>
        <v>1107861.8012102866</v>
      </c>
      <c r="AH52" s="124">
        <f>IFERROR('PML mundo '!BI53*100000000/Indicadores!$Q80,"")</f>
        <v>1515029.4234214223</v>
      </c>
      <c r="AI52" s="124">
        <f>IFERROR('PML mundo '!BK53*100000000/Indicadores!$Q80,"")</f>
        <v>1743453.3754516542</v>
      </c>
      <c r="AJ52" s="124">
        <f>IFERROR('PML mundo '!BM53*100000000/Indicadores!$Q80,"")</f>
        <v>3241878.5487086973</v>
      </c>
    </row>
    <row r="53" spans="1:36" s="119" customFormat="1" ht="14">
      <c r="A53" s="114" t="str">
        <f>'AAL mundo '!A81</f>
        <v>Sub-Saharan Africa</v>
      </c>
      <c r="B53" s="107" t="str">
        <f>'AAL mundo '!B81</f>
        <v>CIV</v>
      </c>
      <c r="C53" s="107" t="str">
        <f>'AAL mundo '!C81</f>
        <v>Cote d'Ivoire</v>
      </c>
      <c r="D53" s="108" t="str">
        <f>'AAL mundo '!D81</f>
        <v/>
      </c>
      <c r="E53" s="108" t="str">
        <f>'AAL mundo '!E81</f>
        <v>Lower middle income</v>
      </c>
      <c r="F53" s="109">
        <f>'AAL mundo '!F81</f>
        <v>45467.6</v>
      </c>
      <c r="G53" s="124" t="str">
        <f>IFERROR('PML mundo '!G54*100000000/Indicadores!$Q81,"")</f>
        <v/>
      </c>
      <c r="H53" s="124" t="str">
        <f>IFERROR('PML mundo '!I54*100000000/Indicadores!$Q81,"")</f>
        <v/>
      </c>
      <c r="I53" s="124" t="str">
        <f>IFERROR('PML mundo '!K54*100000000/Indicadores!$Q81,"")</f>
        <v/>
      </c>
      <c r="J53" s="124" t="str">
        <f>IFERROR('PML mundo '!M54*100000000/Indicadores!$Q81,"")</f>
        <v/>
      </c>
      <c r="K53" s="124" t="str">
        <f>IFERROR('PML mundo '!O54*100000000/Indicadores!$Q81,"")</f>
        <v/>
      </c>
      <c r="L53" s="124" t="str">
        <f>IFERROR('PML mundo '!Q54*100000000/Indicadores!$Q81,"")</f>
        <v/>
      </c>
      <c r="M53" s="124" t="str">
        <f>IFERROR('PML mundo '!S54*100000000/Indicadores!$Q81,"")</f>
        <v/>
      </c>
      <c r="N53" s="124" t="str">
        <f>IFERROR('PML mundo '!U54*100000000/Indicadores!$Q81,"")</f>
        <v/>
      </c>
      <c r="O53" s="124" t="str">
        <f>IFERROR('PML mundo '!W54*100000000/Indicadores!$Q81,"")</f>
        <v/>
      </c>
      <c r="P53" s="124" t="str">
        <f>IFERROR('PML mundo '!Y54*100000000/Indicadores!$Q81,"")</f>
        <v/>
      </c>
      <c r="Q53" s="124" t="str">
        <f>IFERROR('PML mundo '!AA54*100000000/Indicadores!$Q81,"")</f>
        <v/>
      </c>
      <c r="R53" s="124" t="str">
        <f>IFERROR('PML mundo '!AC54*100000000/Indicadores!$Q81,"")</f>
        <v/>
      </c>
      <c r="S53" s="124" t="str">
        <f>IFERROR('PML mundo '!AE54*100000000/Indicadores!$Q81,"")</f>
        <v/>
      </c>
      <c r="T53" s="124" t="str">
        <f>IFERROR('PML mundo '!AG54*100000000/Indicadores!$Q81,"")</f>
        <v/>
      </c>
      <c r="U53" s="124" t="str">
        <f>IFERROR('PML mundo '!AI54*100000000/Indicadores!$Q81,"")</f>
        <v/>
      </c>
      <c r="V53" s="124" t="str">
        <f>IFERROR('PML mundo '!AK54*100000000/Indicadores!$Q81,"")</f>
        <v/>
      </c>
      <c r="W53" s="124" t="str">
        <f>IFERROR('PML mundo '!AM54*100000000/Indicadores!$Q81,"")</f>
        <v/>
      </c>
      <c r="X53" s="124" t="str">
        <f>IFERROR('PML mundo '!AO54*100000000/Indicadores!$Q81,"")</f>
        <v/>
      </c>
      <c r="Y53" s="124" t="str">
        <f>IFERROR('PML mundo '!AQ54*100000000/Indicadores!$Q81,"")</f>
        <v/>
      </c>
      <c r="Z53" s="124" t="str">
        <f>IFERROR('PML mundo '!AS54*100000000/Indicadores!$Q81,"")</f>
        <v/>
      </c>
      <c r="AA53" s="124" t="str">
        <f>IFERROR('PML mundo '!AU54*100000000/Indicadores!$Q81,"")</f>
        <v/>
      </c>
      <c r="AB53" s="124" t="str">
        <f>IFERROR('PML mundo '!AW54*100000000/Indicadores!$Q81,"")</f>
        <v/>
      </c>
      <c r="AC53" s="124" t="str">
        <f>IFERROR('PML mundo '!AY54*100000000/Indicadores!$Q81,"")</f>
        <v/>
      </c>
      <c r="AD53" s="124" t="str">
        <f>IFERROR('PML mundo '!BA54*100000000/Indicadores!$Q81,"")</f>
        <v/>
      </c>
      <c r="AE53" s="124" t="str">
        <f>IFERROR('PML mundo '!BC54*100000000/Indicadores!$Q81,"")</f>
        <v/>
      </c>
      <c r="AF53" s="124" t="str">
        <f>IFERROR('PML mundo '!BE54*100000000/Indicadores!$Q81,"")</f>
        <v/>
      </c>
      <c r="AG53" s="124" t="str">
        <f>IFERROR('PML mundo '!BG54*100000000/Indicadores!$Q81,"")</f>
        <v/>
      </c>
      <c r="AH53" s="124" t="str">
        <f>IFERROR('PML mundo '!BI54*100000000/Indicadores!$Q81,"")</f>
        <v/>
      </c>
      <c r="AI53" s="124">
        <f>IFERROR('PML mundo '!BK54*100000000/Indicadores!$Q81,"")</f>
        <v>8671430.2572488207</v>
      </c>
      <c r="AJ53" s="124">
        <f>IFERROR('PML mundo '!BM54*100000000/Indicadores!$Q81,"")</f>
        <v>15473444.717773525</v>
      </c>
    </row>
    <row r="54" spans="1:36" s="119" customFormat="1" ht="14">
      <c r="A54" s="114" t="str">
        <f>'AAL mundo '!A82</f>
        <v>Europe and Central Asia</v>
      </c>
      <c r="B54" s="107" t="str">
        <f>'AAL mundo '!B82</f>
        <v>HRV</v>
      </c>
      <c r="C54" s="107" t="str">
        <f>'AAL mundo '!C82</f>
        <v>Croatia</v>
      </c>
      <c r="D54" s="108" t="str">
        <f>'AAL mundo '!D82</f>
        <v/>
      </c>
      <c r="E54" s="108" t="str">
        <f>'AAL mundo '!E82</f>
        <v>High income: nonOECD</v>
      </c>
      <c r="F54" s="109">
        <f>'AAL mundo '!F82</f>
        <v>188114</v>
      </c>
      <c r="G54" s="124">
        <f>IFERROR('PML mundo '!G55*100000000/Indicadores!$Q82,"")</f>
        <v>3351838.150075112</v>
      </c>
      <c r="H54" s="124">
        <f>IFERROR('PML mundo '!I55*100000000/Indicadores!$Q82,"")</f>
        <v>8328782.1294244053</v>
      </c>
      <c r="I54" s="124">
        <f>IFERROR('PML mundo '!K55*100000000/Indicadores!$Q82,"")</f>
        <v>15754217.667499928</v>
      </c>
      <c r="J54" s="124">
        <f>IFERROR('PML mundo '!M55*100000000/Indicadores!$Q82,"")</f>
        <v>32878878.212607186</v>
      </c>
      <c r="K54" s="124">
        <f>IFERROR('PML mundo '!O55*100000000/Indicadores!$Q82,"")</f>
        <v>51928015.850646012</v>
      </c>
      <c r="L54" s="124">
        <f>IFERROR('PML mundo '!Q55*100000000/Indicadores!$Q82,"")</f>
        <v>77384855.255246773</v>
      </c>
      <c r="M54" s="124">
        <f>IFERROR('PML mundo '!S55*100000000/Indicadores!$Q82,"")</f>
        <v>93514273.890108779</v>
      </c>
      <c r="N54" s="124" t="str">
        <f>IFERROR('PML mundo '!U55*100000000/Indicadores!$Q82,"")</f>
        <v/>
      </c>
      <c r="O54" s="124" t="str">
        <f>IFERROR('PML mundo '!W55*100000000/Indicadores!$Q82,"")</f>
        <v/>
      </c>
      <c r="P54" s="124" t="str">
        <f>IFERROR('PML mundo '!Y55*100000000/Indicadores!$Q82,"")</f>
        <v/>
      </c>
      <c r="Q54" s="124" t="str">
        <f>IFERROR('PML mundo '!AA55*100000000/Indicadores!$Q82,"")</f>
        <v/>
      </c>
      <c r="R54" s="124" t="str">
        <f>IFERROR('PML mundo '!AC55*100000000/Indicadores!$Q82,"")</f>
        <v/>
      </c>
      <c r="S54" s="124" t="str">
        <f>IFERROR('PML mundo '!AE55*100000000/Indicadores!$Q82,"")</f>
        <v/>
      </c>
      <c r="T54" s="124" t="str">
        <f>IFERROR('PML mundo '!AG55*100000000/Indicadores!$Q82,"")</f>
        <v/>
      </c>
      <c r="U54" s="124" t="str">
        <f>IFERROR('PML mundo '!AI55*100000000/Indicadores!$Q82,"")</f>
        <v/>
      </c>
      <c r="V54" s="124" t="str">
        <f>IFERROR('PML mundo '!AK55*100000000/Indicadores!$Q82,"")</f>
        <v/>
      </c>
      <c r="W54" s="124" t="str">
        <f>IFERROR('PML mundo '!AM55*100000000/Indicadores!$Q82,"")</f>
        <v/>
      </c>
      <c r="X54" s="124" t="str">
        <f>IFERROR('PML mundo '!AO55*100000000/Indicadores!$Q82,"")</f>
        <v/>
      </c>
      <c r="Y54" s="124" t="str">
        <f>IFERROR('PML mundo '!AQ55*100000000/Indicadores!$Q82,"")</f>
        <v/>
      </c>
      <c r="Z54" s="124" t="str">
        <f>IFERROR('PML mundo '!AS55*100000000/Indicadores!$Q82,"")</f>
        <v/>
      </c>
      <c r="AA54" s="124" t="str">
        <f>IFERROR('PML mundo '!AU55*100000000/Indicadores!$Q82,"")</f>
        <v/>
      </c>
      <c r="AB54" s="124" t="str">
        <f>IFERROR('PML mundo '!AW55*100000000/Indicadores!$Q82,"")</f>
        <v/>
      </c>
      <c r="AC54" s="124" t="str">
        <f>IFERROR('PML mundo '!AY55*100000000/Indicadores!$Q82,"")</f>
        <v/>
      </c>
      <c r="AD54" s="124" t="str">
        <f>IFERROR('PML mundo '!BA55*100000000/Indicadores!$Q82,"")</f>
        <v/>
      </c>
      <c r="AE54" s="124" t="str">
        <f>IFERROR('PML mundo '!BC55*100000000/Indicadores!$Q82,"")</f>
        <v/>
      </c>
      <c r="AF54" s="124" t="str">
        <f>IFERROR('PML mundo '!BE55*100000000/Indicadores!$Q82,"")</f>
        <v/>
      </c>
      <c r="AG54" s="124" t="str">
        <f>IFERROR('PML mundo '!BG55*100000000/Indicadores!$Q82,"")</f>
        <v/>
      </c>
      <c r="AH54" s="124" t="str">
        <f>IFERROR('PML mundo '!BI55*100000000/Indicadores!$Q82,"")</f>
        <v/>
      </c>
      <c r="AI54" s="124">
        <f>IFERROR('PML mundo '!BK55*100000000/Indicadores!$Q82,"")</f>
        <v>6707799.1205282025</v>
      </c>
      <c r="AJ54" s="124">
        <f>IFERROR('PML mundo '!BM55*100000000/Indicadores!$Q82,"")</f>
        <v>14954139.401073921</v>
      </c>
    </row>
    <row r="55" spans="1:36" s="119" customFormat="1" ht="14">
      <c r="A55" s="114" t="str">
        <f>'AAL mundo '!A83</f>
        <v>LAC</v>
      </c>
      <c r="B55" s="107" t="str">
        <f>'AAL mundo '!B83</f>
        <v>CUB</v>
      </c>
      <c r="C55" s="107" t="str">
        <f>'AAL mundo '!C83</f>
        <v>Cuba</v>
      </c>
      <c r="D55" s="108" t="str">
        <f>'AAL mundo '!D83</f>
        <v>SIDS</v>
      </c>
      <c r="E55" s="108" t="str">
        <f>'AAL mundo '!E83</f>
        <v>Upper middle income</v>
      </c>
      <c r="F55" s="109">
        <f>'AAL mundo '!F83</f>
        <v>174919</v>
      </c>
      <c r="G55" s="124">
        <f>IFERROR('PML mundo '!G56*100000000/Indicadores!$Q83,"")</f>
        <v>87457.465225956679</v>
      </c>
      <c r="H55" s="124">
        <f>IFERROR('PML mundo '!I56*100000000/Indicadores!$Q83,"")</f>
        <v>318040.71398722468</v>
      </c>
      <c r="I55" s="124">
        <f>IFERROR('PML mundo '!K56*100000000/Indicadores!$Q83,"")</f>
        <v>753089.36779893748</v>
      </c>
      <c r="J55" s="124">
        <f>IFERROR('PML mundo '!M56*100000000/Indicadores!$Q83,"")</f>
        <v>2039131.9921198739</v>
      </c>
      <c r="K55" s="124">
        <f>IFERROR('PML mundo '!O56*100000000/Indicadores!$Q83,"")</f>
        <v>3944839.114082742</v>
      </c>
      <c r="L55" s="124">
        <f>IFERROR('PML mundo '!Q56*100000000/Indicadores!$Q83,"")</f>
        <v>7096143.5138200717</v>
      </c>
      <c r="M55" s="124">
        <f>IFERROR('PML mundo '!S56*100000000/Indicadores!$Q83,"")</f>
        <v>9737926.0939645413</v>
      </c>
      <c r="N55" s="124">
        <f>IFERROR('PML mundo '!U56*100000000/Indicadores!$Q83,"")</f>
        <v>14875679.063936485</v>
      </c>
      <c r="O55" s="124">
        <f>IFERROR('PML mundo '!W56*100000000/Indicadores!$Q83,"")</f>
        <v>28149811.951525286</v>
      </c>
      <c r="P55" s="124">
        <f>IFERROR('PML mundo '!Y56*100000000/Indicadores!$Q83,"")</f>
        <v>34826279.028117731</v>
      </c>
      <c r="Q55" s="124">
        <f>IFERROR('PML mundo '!AA56*100000000/Indicadores!$Q83,"")</f>
        <v>43053549.041848257</v>
      </c>
      <c r="R55" s="124">
        <f>IFERROR('PML mundo '!AC56*100000000/Indicadores!$Q83,"")</f>
        <v>51419765.984120362</v>
      </c>
      <c r="S55" s="124">
        <f>IFERROR('PML mundo '!AE56*100000000/Indicadores!$Q83,"")</f>
        <v>54607784.609874047</v>
      </c>
      <c r="T55" s="124">
        <f>IFERROR('PML mundo '!AG56*100000000/Indicadores!$Q83,"")</f>
        <v>57363590.233418912</v>
      </c>
      <c r="U55" s="124">
        <f>IFERROR('PML mundo '!AI56*100000000/Indicadores!$Q83,"")</f>
        <v>14579129.604202736</v>
      </c>
      <c r="V55" s="124">
        <f>IFERROR('PML mundo '!AK56*100000000/Indicadores!$Q83,"")</f>
        <v>23902155.0952182</v>
      </c>
      <c r="W55" s="124">
        <f>IFERROR('PML mundo '!AM56*100000000/Indicadores!$Q83,"")</f>
        <v>29170348.038923055</v>
      </c>
      <c r="X55" s="124">
        <f>IFERROR('PML mundo '!AO56*100000000/Indicadores!$Q83,"")</f>
        <v>35044624.201540217</v>
      </c>
      <c r="Y55" s="124">
        <f>IFERROR('PML mundo '!AQ56*100000000/Indicadores!$Q83,"")</f>
        <v>41433198.018028781</v>
      </c>
      <c r="Z55" s="124">
        <f>IFERROR('PML mundo '!AS56*100000000/Indicadores!$Q83,"")</f>
        <v>44359590.472210623</v>
      </c>
      <c r="AA55" s="124">
        <f>IFERROR('PML mundo '!AU56*100000000/Indicadores!$Q83,"")</f>
        <v>47285982.926392466</v>
      </c>
      <c r="AB55" s="124" t="str">
        <f>IFERROR('PML mundo '!AW56*100000000/Indicadores!$Q83,"")</f>
        <v/>
      </c>
      <c r="AC55" s="124" t="str">
        <f>IFERROR('PML mundo '!AY56*100000000/Indicadores!$Q83,"")</f>
        <v/>
      </c>
      <c r="AD55" s="124" t="str">
        <f>IFERROR('PML mundo '!BA56*100000000/Indicadores!$Q83,"")</f>
        <v/>
      </c>
      <c r="AE55" s="124" t="str">
        <f>IFERROR('PML mundo '!BC56*100000000/Indicadores!$Q83,"")</f>
        <v/>
      </c>
      <c r="AF55" s="124" t="str">
        <f>IFERROR('PML mundo '!BE56*100000000/Indicadores!$Q83,"")</f>
        <v/>
      </c>
      <c r="AG55" s="124" t="str">
        <f>IFERROR('PML mundo '!BG56*100000000/Indicadores!$Q83,"")</f>
        <v/>
      </c>
      <c r="AH55" s="124" t="str">
        <f>IFERROR('PML mundo '!BI56*100000000/Indicadores!$Q83,"")</f>
        <v/>
      </c>
      <c r="AI55" s="124">
        <f>IFERROR('PML mundo '!BK56*100000000/Indicadores!$Q83,"")</f>
        <v>295303.91737227107</v>
      </c>
      <c r="AJ55" s="124">
        <f>IFERROR('PML mundo '!BM56*100000000/Indicadores!$Q83,"")</f>
        <v>708314.47718986392</v>
      </c>
    </row>
    <row r="56" spans="1:36" s="119" customFormat="1" ht="14">
      <c r="A56" s="114" t="str">
        <f>'AAL mundo '!A84</f>
        <v>Europe and Central Asia</v>
      </c>
      <c r="B56" s="107" t="str">
        <f>'AAL mundo '!B84</f>
        <v>CYP</v>
      </c>
      <c r="C56" s="107" t="str">
        <f>'AAL mundo '!C84</f>
        <v>Cyprus</v>
      </c>
      <c r="D56" s="108" t="str">
        <f>'AAL mundo '!D84</f>
        <v/>
      </c>
      <c r="E56" s="108" t="str">
        <f>'AAL mundo '!E84</f>
        <v>High income: nonOECD</v>
      </c>
      <c r="F56" s="109">
        <f>'AAL mundo '!F84</f>
        <v>71610.5</v>
      </c>
      <c r="G56" s="124">
        <f>IFERROR('PML mundo '!G57*100000000/Indicadores!$Q84,"")</f>
        <v>2660015.5469601015</v>
      </c>
      <c r="H56" s="124">
        <f>IFERROR('PML mundo '!I57*100000000/Indicadores!$Q84,"")</f>
        <v>7876223.6922102598</v>
      </c>
      <c r="I56" s="124">
        <f>IFERROR('PML mundo '!K57*100000000/Indicadores!$Q84,"")</f>
        <v>16223429.649651678</v>
      </c>
      <c r="J56" s="124">
        <f>IFERROR('PML mundo '!M57*100000000/Indicadores!$Q84,"")</f>
        <v>36787533.689677015</v>
      </c>
      <c r="K56" s="124">
        <f>IFERROR('PML mundo '!O57*100000000/Indicadores!$Q84,"")</f>
        <v>61749195.957853071</v>
      </c>
      <c r="L56" s="124">
        <f>IFERROR('PML mundo '!Q57*100000000/Indicadores!$Q84,"")</f>
        <v>95527853.081475601</v>
      </c>
      <c r="M56" s="124">
        <f>IFERROR('PML mundo '!S57*100000000/Indicadores!$Q84,"")</f>
        <v>118928591.01792274</v>
      </c>
      <c r="N56" s="124" t="str">
        <f>IFERROR('PML mundo '!U57*100000000/Indicadores!$Q84,"")</f>
        <v/>
      </c>
      <c r="O56" s="124" t="str">
        <f>IFERROR('PML mundo '!W57*100000000/Indicadores!$Q84,"")</f>
        <v/>
      </c>
      <c r="P56" s="124" t="str">
        <f>IFERROR('PML mundo '!Y57*100000000/Indicadores!$Q84,"")</f>
        <v/>
      </c>
      <c r="Q56" s="124" t="str">
        <f>IFERROR('PML mundo '!AA57*100000000/Indicadores!$Q84,"")</f>
        <v/>
      </c>
      <c r="R56" s="124" t="str">
        <f>IFERROR('PML mundo '!AC57*100000000/Indicadores!$Q84,"")</f>
        <v/>
      </c>
      <c r="S56" s="124" t="str">
        <f>IFERROR('PML mundo '!AE57*100000000/Indicadores!$Q84,"")</f>
        <v/>
      </c>
      <c r="T56" s="124" t="str">
        <f>IFERROR('PML mundo '!AG57*100000000/Indicadores!$Q84,"")</f>
        <v/>
      </c>
      <c r="U56" s="124" t="str">
        <f>IFERROR('PML mundo '!AI57*100000000/Indicadores!$Q84,"")</f>
        <v/>
      </c>
      <c r="V56" s="124" t="str">
        <f>IFERROR('PML mundo '!AK57*100000000/Indicadores!$Q84,"")</f>
        <v/>
      </c>
      <c r="W56" s="124" t="str">
        <f>IFERROR('PML mundo '!AM57*100000000/Indicadores!$Q84,"")</f>
        <v/>
      </c>
      <c r="X56" s="124" t="str">
        <f>IFERROR('PML mundo '!AO57*100000000/Indicadores!$Q84,"")</f>
        <v/>
      </c>
      <c r="Y56" s="124" t="str">
        <f>IFERROR('PML mundo '!AQ57*100000000/Indicadores!$Q84,"")</f>
        <v/>
      </c>
      <c r="Z56" s="124" t="str">
        <f>IFERROR('PML mundo '!AS57*100000000/Indicadores!$Q84,"")</f>
        <v/>
      </c>
      <c r="AA56" s="124" t="str">
        <f>IFERROR('PML mundo '!AU57*100000000/Indicadores!$Q84,"")</f>
        <v/>
      </c>
      <c r="AB56" s="124" t="str">
        <f>IFERROR('PML mundo '!AW57*100000000/Indicadores!$Q84,"")</f>
        <v/>
      </c>
      <c r="AC56" s="124" t="str">
        <f>IFERROR('PML mundo '!AY57*100000000/Indicadores!$Q84,"")</f>
        <v/>
      </c>
      <c r="AD56" s="124" t="str">
        <f>IFERROR('PML mundo '!BA57*100000000/Indicadores!$Q84,"")</f>
        <v/>
      </c>
      <c r="AE56" s="124">
        <f>IFERROR('PML mundo '!BC57*100000000/Indicadores!$Q84,"")</f>
        <v>1988.9453768207727</v>
      </c>
      <c r="AF56" s="124">
        <f>IFERROR('PML mundo '!BE57*100000000/Indicadores!$Q84,"")</f>
        <v>55690.470550981634</v>
      </c>
      <c r="AG56" s="124">
        <f>IFERROR('PML mundo '!BG57*100000000/Indicadores!$Q84,"")</f>
        <v>842915.05069664354</v>
      </c>
      <c r="AH56" s="124">
        <f>IFERROR('PML mundo '!BI57*100000000/Indicadores!$Q84,"")</f>
        <v>2951594.9392020265</v>
      </c>
      <c r="AI56" s="124" t="str">
        <f>IFERROR('PML mundo '!BK57*100000000/Indicadores!$Q84,"")</f>
        <v/>
      </c>
      <c r="AJ56" s="124" t="str">
        <f>IFERROR('PML mundo '!BM57*100000000/Indicadores!$Q84,"")</f>
        <v/>
      </c>
    </row>
    <row r="57" spans="1:36" s="119" customFormat="1" ht="14">
      <c r="A57" s="114" t="str">
        <f>'AAL mundo '!A85</f>
        <v>Europe and Central Asia</v>
      </c>
      <c r="B57" s="107" t="str">
        <f>'AAL mundo '!B85</f>
        <v>CZE</v>
      </c>
      <c r="C57" s="107" t="str">
        <f>'AAL mundo '!C85</f>
        <v>Czech Republic</v>
      </c>
      <c r="D57" s="108" t="str">
        <f>'AAL mundo '!D85</f>
        <v/>
      </c>
      <c r="E57" s="108" t="str">
        <f>'AAL mundo '!E85</f>
        <v>High income: OECD</v>
      </c>
      <c r="F57" s="109">
        <f>'AAL mundo '!F85</f>
        <v>1007260</v>
      </c>
      <c r="G57" s="124">
        <f>IFERROR('PML mundo '!G58*100000000/Indicadores!$Q85,"")</f>
        <v>733579.83470112551</v>
      </c>
      <c r="H57" s="124">
        <f>IFERROR('PML mundo '!I58*100000000/Indicadores!$Q85,"")</f>
        <v>1362073.1014844237</v>
      </c>
      <c r="I57" s="124">
        <f>IFERROR('PML mundo '!K58*100000000/Indicadores!$Q85,"")</f>
        <v>2271089.4478837391</v>
      </c>
      <c r="J57" s="124">
        <f>IFERROR('PML mundo '!M58*100000000/Indicadores!$Q85,"")</f>
        <v>4958843.0463159708</v>
      </c>
      <c r="K57" s="124">
        <f>IFERROR('PML mundo '!O58*100000000/Indicadores!$Q85,"")</f>
        <v>8879230.525386123</v>
      </c>
      <c r="L57" s="124">
        <f>IFERROR('PML mundo '!Q58*100000000/Indicadores!$Q85,"")</f>
        <v>14937293.878535548</v>
      </c>
      <c r="M57" s="124">
        <f>IFERROR('PML mundo '!S58*100000000/Indicadores!$Q85,"")</f>
        <v>19459912.723470714</v>
      </c>
      <c r="N57" s="124" t="str">
        <f>IFERROR('PML mundo '!U58*100000000/Indicadores!$Q85,"")</f>
        <v/>
      </c>
      <c r="O57" s="124" t="str">
        <f>IFERROR('PML mundo '!W58*100000000/Indicadores!$Q85,"")</f>
        <v/>
      </c>
      <c r="P57" s="124" t="str">
        <f>IFERROR('PML mundo '!Y58*100000000/Indicadores!$Q85,"")</f>
        <v/>
      </c>
      <c r="Q57" s="124" t="str">
        <f>IFERROR('PML mundo '!AA58*100000000/Indicadores!$Q85,"")</f>
        <v/>
      </c>
      <c r="R57" s="124" t="str">
        <f>IFERROR('PML mundo '!AC58*100000000/Indicadores!$Q85,"")</f>
        <v/>
      </c>
      <c r="S57" s="124" t="str">
        <f>IFERROR('PML mundo '!AE58*100000000/Indicadores!$Q85,"")</f>
        <v/>
      </c>
      <c r="T57" s="124" t="str">
        <f>IFERROR('PML mundo '!AG58*100000000/Indicadores!$Q85,"")</f>
        <v/>
      </c>
      <c r="U57" s="124" t="str">
        <f>IFERROR('PML mundo '!AI58*100000000/Indicadores!$Q85,"")</f>
        <v/>
      </c>
      <c r="V57" s="124" t="str">
        <f>IFERROR('PML mundo '!AK58*100000000/Indicadores!$Q85,"")</f>
        <v/>
      </c>
      <c r="W57" s="124" t="str">
        <f>IFERROR('PML mundo '!AM58*100000000/Indicadores!$Q85,"")</f>
        <v/>
      </c>
      <c r="X57" s="124" t="str">
        <f>IFERROR('PML mundo '!AO58*100000000/Indicadores!$Q85,"")</f>
        <v/>
      </c>
      <c r="Y57" s="124" t="str">
        <f>IFERROR('PML mundo '!AQ58*100000000/Indicadores!$Q85,"")</f>
        <v/>
      </c>
      <c r="Z57" s="124" t="str">
        <f>IFERROR('PML mundo '!AS58*100000000/Indicadores!$Q85,"")</f>
        <v/>
      </c>
      <c r="AA57" s="124" t="str">
        <f>IFERROR('PML mundo '!AU58*100000000/Indicadores!$Q85,"")</f>
        <v/>
      </c>
      <c r="AB57" s="124" t="str">
        <f>IFERROR('PML mundo '!AW58*100000000/Indicadores!$Q85,"")</f>
        <v/>
      </c>
      <c r="AC57" s="124" t="str">
        <f>IFERROR('PML mundo '!AY58*100000000/Indicadores!$Q85,"")</f>
        <v/>
      </c>
      <c r="AD57" s="124" t="str">
        <f>IFERROR('PML mundo '!BA58*100000000/Indicadores!$Q85,"")</f>
        <v/>
      </c>
      <c r="AE57" s="124" t="str">
        <f>IFERROR('PML mundo '!BC58*100000000/Indicadores!$Q85,"")</f>
        <v/>
      </c>
      <c r="AF57" s="124" t="str">
        <f>IFERROR('PML mundo '!BE58*100000000/Indicadores!$Q85,"")</f>
        <v/>
      </c>
      <c r="AG57" s="124" t="str">
        <f>IFERROR('PML mundo '!BG58*100000000/Indicadores!$Q85,"")</f>
        <v/>
      </c>
      <c r="AH57" s="124" t="str">
        <f>IFERROR('PML mundo '!BI58*100000000/Indicadores!$Q85,"")</f>
        <v/>
      </c>
      <c r="AI57" s="124">
        <f>IFERROR('PML mundo '!BK58*100000000/Indicadores!$Q85,"")</f>
        <v>2543559.6539574158</v>
      </c>
      <c r="AJ57" s="124">
        <f>IFERROR('PML mundo '!BM58*100000000/Indicadores!$Q85,"")</f>
        <v>5419252.6131369499</v>
      </c>
    </row>
    <row r="58" spans="1:36" s="119" customFormat="1" ht="14">
      <c r="A58" s="114" t="str">
        <f>'AAL mundo '!A86</f>
        <v>East Asia and the Pacific</v>
      </c>
      <c r="B58" s="107" t="str">
        <f>'AAL mundo '!B86</f>
        <v>KOR</v>
      </c>
      <c r="C58" s="107" t="str">
        <f>'AAL mundo '!C86</f>
        <v>Democratic People's Republic of Korea</v>
      </c>
      <c r="D58" s="108" t="str">
        <f>'AAL mundo '!D86</f>
        <v/>
      </c>
      <c r="E58" s="108" t="str">
        <f>'AAL mundo '!E86</f>
        <v>High income: OECD</v>
      </c>
      <c r="F58" s="109">
        <f>'AAL mundo '!F86</f>
        <v>5538600</v>
      </c>
      <c r="G58" s="124" t="str">
        <f>IFERROR('PML mundo '!G59*100000000/Indicadores!$Q86,"")</f>
        <v/>
      </c>
      <c r="H58" s="124" t="str">
        <f>IFERROR('PML mundo '!I59*100000000/Indicadores!$Q86,"")</f>
        <v/>
      </c>
      <c r="I58" s="124" t="str">
        <f>IFERROR('PML mundo '!K59*100000000/Indicadores!$Q86,"")</f>
        <v/>
      </c>
      <c r="J58" s="124" t="str">
        <f>IFERROR('PML mundo '!M59*100000000/Indicadores!$Q86,"")</f>
        <v/>
      </c>
      <c r="K58" s="124" t="str">
        <f>IFERROR('PML mundo '!O59*100000000/Indicadores!$Q86,"")</f>
        <v/>
      </c>
      <c r="L58" s="124" t="str">
        <f>IFERROR('PML mundo '!Q59*100000000/Indicadores!$Q86,"")</f>
        <v/>
      </c>
      <c r="M58" s="124" t="str">
        <f>IFERROR('PML mundo '!S59*100000000/Indicadores!$Q86,"")</f>
        <v/>
      </c>
      <c r="N58" s="124">
        <f>IFERROR('PML mundo '!U59*100000000/Indicadores!$Q86,"")</f>
        <v>82792.871738410729</v>
      </c>
      <c r="O58" s="124">
        <f>IFERROR('PML mundo '!W59*100000000/Indicadores!$Q86,"")</f>
        <v>206944.4210998755</v>
      </c>
      <c r="P58" s="124">
        <f>IFERROR('PML mundo '!Y59*100000000/Indicadores!$Q86,"")</f>
        <v>269211.42302724533</v>
      </c>
      <c r="Q58" s="124">
        <f>IFERROR('PML mundo '!AA59*100000000/Indicadores!$Q86,"")</f>
        <v>343168.86516624398</v>
      </c>
      <c r="R58" s="124">
        <f>IFERROR('PML mundo '!AC59*100000000/Indicadores!$Q86,"")</f>
        <v>365375.58593498945</v>
      </c>
      <c r="S58" s="124">
        <f>IFERROR('PML mundo '!AE59*100000000/Indicadores!$Q86,"")</f>
        <v>409282.33616928832</v>
      </c>
      <c r="T58" s="124">
        <f>IFERROR('PML mundo '!AG59*100000000/Indicadores!$Q86,"")</f>
        <v>453189.08640358713</v>
      </c>
      <c r="U58" s="124">
        <f>IFERROR('PML mundo '!AI59*100000000/Indicadores!$Q86,"")</f>
        <v>7904579.2110670023</v>
      </c>
      <c r="V58" s="124">
        <f>IFERROR('PML mundo '!AK59*100000000/Indicadores!$Q86,"")</f>
        <v>10866577.204749782</v>
      </c>
      <c r="W58" s="124">
        <f>IFERROR('PML mundo '!AM59*100000000/Indicadores!$Q86,"")</f>
        <v>12208200.770983078</v>
      </c>
      <c r="X58" s="124">
        <f>IFERROR('PML mundo '!AO59*100000000/Indicadores!$Q86,"")</f>
        <v>14372479.080218697</v>
      </c>
      <c r="Y58" s="124">
        <f>IFERROR('PML mundo '!AQ59*100000000/Indicadores!$Q86,"")</f>
        <v>14625956.2766723</v>
      </c>
      <c r="Z58" s="124">
        <f>IFERROR('PML mundo '!AS59*100000000/Indicadores!$Q86,"")</f>
        <v>15132908.233563624</v>
      </c>
      <c r="AA58" s="124">
        <f>IFERROR('PML mundo '!AU59*100000000/Indicadores!$Q86,"")</f>
        <v>15639860.190454949</v>
      </c>
      <c r="AB58" s="124" t="str">
        <f>IFERROR('PML mundo '!AW59*100000000/Indicadores!$Q86,"")</f>
        <v/>
      </c>
      <c r="AC58" s="124" t="str">
        <f>IFERROR('PML mundo '!AY59*100000000/Indicadores!$Q86,"")</f>
        <v/>
      </c>
      <c r="AD58" s="124" t="str">
        <f>IFERROR('PML mundo '!BA59*100000000/Indicadores!$Q86,"")</f>
        <v/>
      </c>
      <c r="AE58" s="124" t="str">
        <f>IFERROR('PML mundo '!BC59*100000000/Indicadores!$Q86,"")</f>
        <v/>
      </c>
      <c r="AF58" s="124" t="str">
        <f>IFERROR('PML mundo '!BE59*100000000/Indicadores!$Q86,"")</f>
        <v/>
      </c>
      <c r="AG58" s="124" t="str">
        <f>IFERROR('PML mundo '!BG59*100000000/Indicadores!$Q86,"")</f>
        <v/>
      </c>
      <c r="AH58" s="124" t="str">
        <f>IFERROR('PML mundo '!BI59*100000000/Indicadores!$Q86,"")</f>
        <v/>
      </c>
      <c r="AI58" s="124">
        <f>IFERROR('PML mundo '!BK59*100000000/Indicadores!$Q86,"")</f>
        <v>220509.41315284651</v>
      </c>
      <c r="AJ58" s="124">
        <f>IFERROR('PML mundo '!BM59*100000000/Indicadores!$Q86,"")</f>
        <v>3431846.3532405188</v>
      </c>
    </row>
    <row r="59" spans="1:36" s="119" customFormat="1" ht="14">
      <c r="A59" s="114" t="str">
        <f>'AAL mundo '!A87</f>
        <v/>
      </c>
      <c r="B59" s="107" t="str">
        <f>'AAL mundo '!B87</f>
        <v>COD</v>
      </c>
      <c r="C59" s="107" t="str">
        <f>'AAL mundo '!C87</f>
        <v>Democratic Republic of the Congo</v>
      </c>
      <c r="D59" s="108">
        <f>'AAL mundo '!D87</f>
        <v>0</v>
      </c>
      <c r="E59" s="108" t="str">
        <f>'AAL mundo '!E87</f>
        <v>Low income</v>
      </c>
      <c r="F59" s="109">
        <f>'AAL mundo '!F87</f>
        <v>27402</v>
      </c>
      <c r="G59" s="124">
        <f>IFERROR('PML mundo '!G60*100000000/Indicadores!$Q87,"")</f>
        <v>185255.29209453802</v>
      </c>
      <c r="H59" s="124">
        <f>IFERROR('PML mundo '!I60*100000000/Indicadores!$Q87,"")</f>
        <v>468843.81147575856</v>
      </c>
      <c r="I59" s="124">
        <f>IFERROR('PML mundo '!K60*100000000/Indicadores!$Q87,"")</f>
        <v>843439.87358935294</v>
      </c>
      <c r="J59" s="124">
        <f>IFERROR('PML mundo '!M60*100000000/Indicadores!$Q87,"")</f>
        <v>1597280.9899375453</v>
      </c>
      <c r="K59" s="124">
        <f>IFERROR('PML mundo '!O60*100000000/Indicadores!$Q87,"")</f>
        <v>2315479.8333580433</v>
      </c>
      <c r="L59" s="124">
        <f>IFERROR('PML mundo '!Q60*100000000/Indicadores!$Q87,"")</f>
        <v>3121446.0128811244</v>
      </c>
      <c r="M59" s="124">
        <f>IFERROR('PML mundo '!S60*100000000/Indicadores!$Q87,"")</f>
        <v>3705246.7204398816</v>
      </c>
      <c r="N59" s="124" t="str">
        <f>IFERROR('PML mundo '!U60*100000000/Indicadores!$Q87,"")</f>
        <v/>
      </c>
      <c r="O59" s="124" t="str">
        <f>IFERROR('PML mundo '!W60*100000000/Indicadores!$Q87,"")</f>
        <v/>
      </c>
      <c r="P59" s="124" t="str">
        <f>IFERROR('PML mundo '!Y60*100000000/Indicadores!$Q87,"")</f>
        <v/>
      </c>
      <c r="Q59" s="124" t="str">
        <f>IFERROR('PML mundo '!AA60*100000000/Indicadores!$Q87,"")</f>
        <v/>
      </c>
      <c r="R59" s="124" t="str">
        <f>IFERROR('PML mundo '!AC60*100000000/Indicadores!$Q87,"")</f>
        <v/>
      </c>
      <c r="S59" s="124" t="str">
        <f>IFERROR('PML mundo '!AE60*100000000/Indicadores!$Q87,"")</f>
        <v/>
      </c>
      <c r="T59" s="124" t="str">
        <f>IFERROR('PML mundo '!AG60*100000000/Indicadores!$Q87,"")</f>
        <v/>
      </c>
      <c r="U59" s="124" t="str">
        <f>IFERROR('PML mundo '!AI60*100000000/Indicadores!$Q87,"")</f>
        <v/>
      </c>
      <c r="V59" s="124" t="str">
        <f>IFERROR('PML mundo '!AK60*100000000/Indicadores!$Q87,"")</f>
        <v/>
      </c>
      <c r="W59" s="124" t="str">
        <f>IFERROR('PML mundo '!AM60*100000000/Indicadores!$Q87,"")</f>
        <v/>
      </c>
      <c r="X59" s="124" t="str">
        <f>IFERROR('PML mundo '!AO60*100000000/Indicadores!$Q87,"")</f>
        <v/>
      </c>
      <c r="Y59" s="124" t="str">
        <f>IFERROR('PML mundo '!AQ60*100000000/Indicadores!$Q87,"")</f>
        <v/>
      </c>
      <c r="Z59" s="124" t="str">
        <f>IFERROR('PML mundo '!AS60*100000000/Indicadores!$Q87,"")</f>
        <v/>
      </c>
      <c r="AA59" s="124" t="str">
        <f>IFERROR('PML mundo '!AU60*100000000/Indicadores!$Q87,"")</f>
        <v/>
      </c>
      <c r="AB59" s="124" t="str">
        <f>IFERROR('PML mundo '!AW60*100000000/Indicadores!$Q87,"")</f>
        <v/>
      </c>
      <c r="AC59" s="124" t="str">
        <f>IFERROR('PML mundo '!AY60*100000000/Indicadores!$Q87,"")</f>
        <v/>
      </c>
      <c r="AD59" s="124" t="str">
        <f>IFERROR('PML mundo '!BA60*100000000/Indicadores!$Q87,"")</f>
        <v/>
      </c>
      <c r="AE59" s="124" t="str">
        <f>IFERROR('PML mundo '!BC60*100000000/Indicadores!$Q87,"")</f>
        <v/>
      </c>
      <c r="AF59" s="124" t="str">
        <f>IFERROR('PML mundo '!BE60*100000000/Indicadores!$Q87,"")</f>
        <v/>
      </c>
      <c r="AG59" s="124" t="str">
        <f>IFERROR('PML mundo '!BG60*100000000/Indicadores!$Q87,"")</f>
        <v/>
      </c>
      <c r="AH59" s="124" t="str">
        <f>IFERROR('PML mundo '!BI60*100000000/Indicadores!$Q87,"")</f>
        <v/>
      </c>
      <c r="AI59" s="124">
        <f>IFERROR('PML mundo '!BK60*100000000/Indicadores!$Q87,"")</f>
        <v>6925113.5042809397</v>
      </c>
      <c r="AJ59" s="124">
        <f>IFERROR('PML mundo '!BM60*100000000/Indicadores!$Q87,"")</f>
        <v>10919124.471954284</v>
      </c>
    </row>
    <row r="60" spans="1:36" s="119" customFormat="1" ht="14">
      <c r="A60" s="114" t="str">
        <f>'AAL mundo '!A88</f>
        <v>Europe and Central Asia</v>
      </c>
      <c r="B60" s="107" t="str">
        <f>'AAL mundo '!B88</f>
        <v>DNK</v>
      </c>
      <c r="C60" s="107" t="str">
        <f>'AAL mundo '!C88</f>
        <v>Denmark</v>
      </c>
      <c r="D60" s="108" t="str">
        <f>'AAL mundo '!D88</f>
        <v/>
      </c>
      <c r="E60" s="108" t="str">
        <f>'AAL mundo '!E88</f>
        <v>High income: OECD</v>
      </c>
      <c r="F60" s="109">
        <f>'AAL mundo '!F88</f>
        <v>1346390</v>
      </c>
      <c r="G60" s="124" t="str">
        <f>IFERROR('PML mundo '!G61*100000000/Indicadores!$Q88,"")</f>
        <v/>
      </c>
      <c r="H60" s="124" t="str">
        <f>IFERROR('PML mundo '!I61*100000000/Indicadores!$Q88,"")</f>
        <v/>
      </c>
      <c r="I60" s="124" t="str">
        <f>IFERROR('PML mundo '!K61*100000000/Indicadores!$Q88,"")</f>
        <v/>
      </c>
      <c r="J60" s="124" t="str">
        <f>IFERROR('PML mundo '!M61*100000000/Indicadores!$Q88,"")</f>
        <v/>
      </c>
      <c r="K60" s="124" t="str">
        <f>IFERROR('PML mundo '!O61*100000000/Indicadores!$Q88,"")</f>
        <v/>
      </c>
      <c r="L60" s="124" t="str">
        <f>IFERROR('PML mundo '!Q61*100000000/Indicadores!$Q88,"")</f>
        <v/>
      </c>
      <c r="M60" s="124" t="str">
        <f>IFERROR('PML mundo '!S61*100000000/Indicadores!$Q88,"")</f>
        <v/>
      </c>
      <c r="N60" s="124" t="str">
        <f>IFERROR('PML mundo '!U61*100000000/Indicadores!$Q88,"")</f>
        <v/>
      </c>
      <c r="O60" s="124" t="str">
        <f>IFERROR('PML mundo '!W61*100000000/Indicadores!$Q88,"")</f>
        <v/>
      </c>
      <c r="P60" s="124" t="str">
        <f>IFERROR('PML mundo '!Y61*100000000/Indicadores!$Q88,"")</f>
        <v/>
      </c>
      <c r="Q60" s="124" t="str">
        <f>IFERROR('PML mundo '!AA61*100000000/Indicadores!$Q88,"")</f>
        <v/>
      </c>
      <c r="R60" s="124" t="str">
        <f>IFERROR('PML mundo '!AC61*100000000/Indicadores!$Q88,"")</f>
        <v/>
      </c>
      <c r="S60" s="124" t="str">
        <f>IFERROR('PML mundo '!AE61*100000000/Indicadores!$Q88,"")</f>
        <v/>
      </c>
      <c r="T60" s="124" t="str">
        <f>IFERROR('PML mundo '!AG61*100000000/Indicadores!$Q88,"")</f>
        <v/>
      </c>
      <c r="U60" s="124" t="str">
        <f>IFERROR('PML mundo '!AI61*100000000/Indicadores!$Q88,"")</f>
        <v/>
      </c>
      <c r="V60" s="124" t="str">
        <f>IFERROR('PML mundo '!AK61*100000000/Indicadores!$Q88,"")</f>
        <v/>
      </c>
      <c r="W60" s="124" t="str">
        <f>IFERROR('PML mundo '!AM61*100000000/Indicadores!$Q88,"")</f>
        <v/>
      </c>
      <c r="X60" s="124" t="str">
        <f>IFERROR('PML mundo '!AO61*100000000/Indicadores!$Q88,"")</f>
        <v/>
      </c>
      <c r="Y60" s="124" t="str">
        <f>IFERROR('PML mundo '!AQ61*100000000/Indicadores!$Q88,"")</f>
        <v/>
      </c>
      <c r="Z60" s="124" t="str">
        <f>IFERROR('PML mundo '!AS61*100000000/Indicadores!$Q88,"")</f>
        <v/>
      </c>
      <c r="AA60" s="124" t="str">
        <f>IFERROR('PML mundo '!AU61*100000000/Indicadores!$Q88,"")</f>
        <v/>
      </c>
      <c r="AB60" s="124" t="str">
        <f>IFERROR('PML mundo '!AW61*100000000/Indicadores!$Q88,"")</f>
        <v/>
      </c>
      <c r="AC60" s="124" t="str">
        <f>IFERROR('PML mundo '!AY61*100000000/Indicadores!$Q88,"")</f>
        <v/>
      </c>
      <c r="AD60" s="124" t="str">
        <f>IFERROR('PML mundo '!BA61*100000000/Indicadores!$Q88,"")</f>
        <v/>
      </c>
      <c r="AE60" s="124" t="str">
        <f>IFERROR('PML mundo '!BC61*100000000/Indicadores!$Q88,"")</f>
        <v/>
      </c>
      <c r="AF60" s="124" t="str">
        <f>IFERROR('PML mundo '!BE61*100000000/Indicadores!$Q88,"")</f>
        <v/>
      </c>
      <c r="AG60" s="124" t="str">
        <f>IFERROR('PML mundo '!BG61*100000000/Indicadores!$Q88,"")</f>
        <v/>
      </c>
      <c r="AH60" s="124" t="str">
        <f>IFERROR('PML mundo '!BI61*100000000/Indicadores!$Q88,"")</f>
        <v/>
      </c>
      <c r="AI60" s="124">
        <f>IFERROR('PML mundo '!BK61*100000000/Indicadores!$Q88,"")</f>
        <v>233419.79991673722</v>
      </c>
      <c r="AJ60" s="124">
        <f>IFERROR('PML mundo '!BM61*100000000/Indicadores!$Q88,"")</f>
        <v>348638.99093360372</v>
      </c>
    </row>
    <row r="61" spans="1:36" s="119" customFormat="1" ht="14">
      <c r="A61" s="114" t="str">
        <f>'AAL mundo '!A89</f>
        <v>Middle East and North Africa</v>
      </c>
      <c r="B61" s="107" t="str">
        <f>'AAL mundo '!B89</f>
        <v>DJI</v>
      </c>
      <c r="C61" s="107" t="str">
        <f>'AAL mundo '!C89</f>
        <v>Djibouti</v>
      </c>
      <c r="D61" s="108" t="str">
        <f>'AAL mundo '!D89</f>
        <v/>
      </c>
      <c r="E61" s="108" t="str">
        <f>'AAL mundo '!E89</f>
        <v>Lower middle income</v>
      </c>
      <c r="F61" s="109">
        <f>'AAL mundo '!F89</f>
        <v>4744.66</v>
      </c>
      <c r="G61" s="124">
        <f>IFERROR('PML mundo '!G62*100000000/Indicadores!$Q89,"")</f>
        <v>600816.7126986743</v>
      </c>
      <c r="H61" s="124">
        <f>IFERROR('PML mundo '!I62*100000000/Indicadores!$Q89,"")</f>
        <v>2822839.5670260754</v>
      </c>
      <c r="I61" s="124">
        <f>IFERROR('PML mundo '!K62*100000000/Indicadores!$Q89,"")</f>
        <v>7565152.9549065847</v>
      </c>
      <c r="J61" s="124">
        <f>IFERROR('PML mundo '!M62*100000000/Indicadores!$Q89,"")</f>
        <v>20504832.608205587</v>
      </c>
      <c r="K61" s="124">
        <f>IFERROR('PML mundo '!O62*100000000/Indicadores!$Q89,"")</f>
        <v>36317300.96141535</v>
      </c>
      <c r="L61" s="124">
        <f>IFERROR('PML mundo '!Q62*100000000/Indicadores!$Q89,"")</f>
        <v>57982380.570628114</v>
      </c>
      <c r="M61" s="124">
        <f>IFERROR('PML mundo '!S62*100000000/Indicadores!$Q89,"")</f>
        <v>73275377.941837132</v>
      </c>
      <c r="N61" s="124" t="str">
        <f>IFERROR('PML mundo '!U62*100000000/Indicadores!$Q89,"")</f>
        <v/>
      </c>
      <c r="O61" s="124" t="str">
        <f>IFERROR('PML mundo '!W62*100000000/Indicadores!$Q89,"")</f>
        <v/>
      </c>
      <c r="P61" s="124" t="str">
        <f>IFERROR('PML mundo '!Y62*100000000/Indicadores!$Q89,"")</f>
        <v/>
      </c>
      <c r="Q61" s="124" t="str">
        <f>IFERROR('PML mundo '!AA62*100000000/Indicadores!$Q89,"")</f>
        <v/>
      </c>
      <c r="R61" s="124" t="str">
        <f>IFERROR('PML mundo '!AC62*100000000/Indicadores!$Q89,"")</f>
        <v/>
      </c>
      <c r="S61" s="124" t="str">
        <f>IFERROR('PML mundo '!AE62*100000000/Indicadores!$Q89,"")</f>
        <v/>
      </c>
      <c r="T61" s="124" t="str">
        <f>IFERROR('PML mundo '!AG62*100000000/Indicadores!$Q89,"")</f>
        <v/>
      </c>
      <c r="U61" s="124" t="str">
        <f>IFERROR('PML mundo '!AI62*100000000/Indicadores!$Q89,"")</f>
        <v/>
      </c>
      <c r="V61" s="124" t="str">
        <f>IFERROR('PML mundo '!AK62*100000000/Indicadores!$Q89,"")</f>
        <v/>
      </c>
      <c r="W61" s="124" t="str">
        <f>IFERROR('PML mundo '!AM62*100000000/Indicadores!$Q89,"")</f>
        <v/>
      </c>
      <c r="X61" s="124" t="str">
        <f>IFERROR('PML mundo '!AO62*100000000/Indicadores!$Q89,"")</f>
        <v/>
      </c>
      <c r="Y61" s="124" t="str">
        <f>IFERROR('PML mundo '!AQ62*100000000/Indicadores!$Q89,"")</f>
        <v/>
      </c>
      <c r="Z61" s="124" t="str">
        <f>IFERROR('PML mundo '!AS62*100000000/Indicadores!$Q89,"")</f>
        <v/>
      </c>
      <c r="AA61" s="124" t="str">
        <f>IFERROR('PML mundo '!AU62*100000000/Indicadores!$Q89,"")</f>
        <v/>
      </c>
      <c r="AB61" s="124" t="str">
        <f>IFERROR('PML mundo '!AW62*100000000/Indicadores!$Q89,"")</f>
        <v/>
      </c>
      <c r="AC61" s="124" t="str">
        <f>IFERROR('PML mundo '!AY62*100000000/Indicadores!$Q89,"")</f>
        <v/>
      </c>
      <c r="AD61" s="124" t="str">
        <f>IFERROR('PML mundo '!BA62*100000000/Indicadores!$Q89,"")</f>
        <v/>
      </c>
      <c r="AE61" s="124" t="str">
        <f>IFERROR('PML mundo '!BC62*100000000/Indicadores!$Q89,"")</f>
        <v/>
      </c>
      <c r="AF61" s="124" t="str">
        <f>IFERROR('PML mundo '!BE62*100000000/Indicadores!$Q89,"")</f>
        <v/>
      </c>
      <c r="AG61" s="124" t="str">
        <f>IFERROR('PML mundo '!BG62*100000000/Indicadores!$Q89,"")</f>
        <v/>
      </c>
      <c r="AH61" s="124" t="str">
        <f>IFERROR('PML mundo '!BI62*100000000/Indicadores!$Q89,"")</f>
        <v/>
      </c>
      <c r="AI61" s="124">
        <f>IFERROR('PML mundo '!BK62*100000000/Indicadores!$Q89,"")</f>
        <v>284963.18915607221</v>
      </c>
      <c r="AJ61" s="124">
        <f>IFERROR('PML mundo '!BM62*100000000/Indicadores!$Q89,"")</f>
        <v>500551.65969453304</v>
      </c>
    </row>
    <row r="62" spans="1:36" s="119" customFormat="1" ht="14">
      <c r="A62" s="114" t="str">
        <f>'AAL mundo '!A90</f>
        <v>LAC</v>
      </c>
      <c r="B62" s="107" t="str">
        <f>'AAL mundo '!B90</f>
        <v>DMA</v>
      </c>
      <c r="C62" s="107" t="str">
        <f>'AAL mundo '!C90</f>
        <v>Dominica</v>
      </c>
      <c r="D62" s="108" t="str">
        <f>'AAL mundo '!D90</f>
        <v>SIDS</v>
      </c>
      <c r="E62" s="108" t="str">
        <f>'AAL mundo '!E90</f>
        <v>Upper middle income</v>
      </c>
      <c r="F62" s="109">
        <f>'AAL mundo '!F90</f>
        <v>2027.94</v>
      </c>
      <c r="G62" s="124">
        <f>IFERROR('PML mundo '!G63*100000000/Indicadores!$Q90,"")</f>
        <v>75932701.421800956</v>
      </c>
      <c r="H62" s="124">
        <f>IFERROR('PML mundo '!I63*100000000/Indicadores!$Q90,"")</f>
        <v>200503791.46919435</v>
      </c>
      <c r="I62" s="124">
        <f>IFERROR('PML mundo '!K63*100000000/Indicadores!$Q90,"")</f>
        <v>325010900.4739337</v>
      </c>
      <c r="J62" s="124">
        <f>IFERROR('PML mundo '!M63*100000000/Indicadores!$Q90,"")</f>
        <v>505488625.59241712</v>
      </c>
      <c r="K62" s="124">
        <f>IFERROR('PML mundo '!O63*100000000/Indicadores!$Q90,"")</f>
        <v>652913744.07582951</v>
      </c>
      <c r="L62" s="124">
        <f>IFERROR('PML mundo '!Q63*100000000/Indicadores!$Q90,"")</f>
        <v>803947393.36492896</v>
      </c>
      <c r="M62" s="124">
        <f>IFERROR('PML mundo '!S63*100000000/Indicadores!$Q90,"")</f>
        <v>881594786.72985792</v>
      </c>
      <c r="N62" s="124">
        <f>IFERROR('PML mundo '!U63*100000000/Indicadores!$Q90,"")</f>
        <v>136663507.10900477</v>
      </c>
      <c r="O62" s="124">
        <f>IFERROR('PML mundo '!W63*100000000/Indicadores!$Q90,"")</f>
        <v>440765402.84360194</v>
      </c>
      <c r="P62" s="124">
        <f>IFERROR('PML mundo '!Y63*100000000/Indicadores!$Q90,"")</f>
        <v>675678199.05213284</v>
      </c>
      <c r="Q62" s="124">
        <f>IFERROR('PML mundo '!AA63*100000000/Indicadores!$Q90,"")</f>
        <v>1289064454.9763036</v>
      </c>
      <c r="R62" s="124">
        <f>IFERROR('PML mundo '!AC63*100000000/Indicadores!$Q90,"")</f>
        <v>1475594786.7298582</v>
      </c>
      <c r="S62" s="124">
        <f>IFERROR('PML mundo '!AE63*100000000/Indicadores!$Q90,"")</f>
        <v>1487955924.1706164</v>
      </c>
      <c r="T62" s="124">
        <f>IFERROR('PML mundo '!AG63*100000000/Indicadores!$Q90,"")</f>
        <v>1500317061.6113746</v>
      </c>
      <c r="U62" s="124">
        <f>IFERROR('PML mundo '!AI63*100000000/Indicadores!$Q90,"")</f>
        <v>233198104.26540288</v>
      </c>
      <c r="V62" s="124">
        <f>IFERROR('PML mundo '!AK63*100000000/Indicadores!$Q90,"")</f>
        <v>440778199.05213279</v>
      </c>
      <c r="W62" s="124">
        <f>IFERROR('PML mundo '!AM63*100000000/Indicadores!$Q90,"")</f>
        <v>651275829.38388634</v>
      </c>
      <c r="X62" s="124">
        <f>IFERROR('PML mundo '!AO63*100000000/Indicadores!$Q90,"")</f>
        <v>939715165.87677741</v>
      </c>
      <c r="Y62" s="124">
        <f>IFERROR('PML mundo '!AQ63*100000000/Indicadores!$Q90,"")</f>
        <v>971872037.91469204</v>
      </c>
      <c r="Z62" s="124">
        <f>IFERROR('PML mundo '!AS63*100000000/Indicadores!$Q90,"")</f>
        <v>1036172985.7819906</v>
      </c>
      <c r="AA62" s="124">
        <f>IFERROR('PML mundo '!AU63*100000000/Indicadores!$Q90,"")</f>
        <v>1100461137.4407585</v>
      </c>
      <c r="AB62" s="124" t="str">
        <f>IFERROR('PML mundo '!AW63*100000000/Indicadores!$Q90,"")</f>
        <v/>
      </c>
      <c r="AC62" s="124" t="str">
        <f>IFERROR('PML mundo '!AY63*100000000/Indicadores!$Q90,"")</f>
        <v/>
      </c>
      <c r="AD62" s="124" t="str">
        <f>IFERROR('PML mundo '!BA63*100000000/Indicadores!$Q90,"")</f>
        <v/>
      </c>
      <c r="AE62" s="124" t="str">
        <f>IFERROR('PML mundo '!BC63*100000000/Indicadores!$Q90,"")</f>
        <v/>
      </c>
      <c r="AF62" s="124" t="str">
        <f>IFERROR('PML mundo '!BE63*100000000/Indicadores!$Q90,"")</f>
        <v/>
      </c>
      <c r="AG62" s="124" t="str">
        <f>IFERROR('PML mundo '!BG63*100000000/Indicadores!$Q90,"")</f>
        <v/>
      </c>
      <c r="AH62" s="124" t="str">
        <f>IFERROR('PML mundo '!BI63*100000000/Indicadores!$Q90,"")</f>
        <v/>
      </c>
      <c r="AI62" s="124" t="str">
        <f>IFERROR('PML mundo '!BK63*100000000/Indicadores!$Q90,"")</f>
        <v/>
      </c>
      <c r="AJ62" s="124" t="str">
        <f>IFERROR('PML mundo '!BM63*100000000/Indicadores!$Q90,"")</f>
        <v/>
      </c>
    </row>
    <row r="63" spans="1:36" s="119" customFormat="1" ht="14">
      <c r="A63" s="114" t="str">
        <f>'AAL mundo '!A91</f>
        <v>LAC</v>
      </c>
      <c r="B63" s="107" t="str">
        <f>'AAL mundo '!B91</f>
        <v>DOM</v>
      </c>
      <c r="C63" s="107" t="str">
        <f>'AAL mundo '!C91</f>
        <v>Dominican Republic</v>
      </c>
      <c r="D63" s="108" t="str">
        <f>'AAL mundo '!D91</f>
        <v>SIDS</v>
      </c>
      <c r="E63" s="108" t="str">
        <f>'AAL mundo '!E91</f>
        <v>Upper middle income</v>
      </c>
      <c r="F63" s="109">
        <f>'AAL mundo '!F91</f>
        <v>202173</v>
      </c>
      <c r="G63" s="124">
        <f>IFERROR('PML mundo '!G64*100000000/Indicadores!$Q91,"")</f>
        <v>11766147.827787092</v>
      </c>
      <c r="H63" s="124">
        <f>IFERROR('PML mundo '!I64*100000000/Indicadores!$Q91,"")</f>
        <v>25190260.088545594</v>
      </c>
      <c r="I63" s="124">
        <f>IFERROR('PML mundo '!K64*100000000/Indicadores!$Q91,"")</f>
        <v>40148872.959346339</v>
      </c>
      <c r="J63" s="124">
        <f>IFERROR('PML mundo '!M64*100000000/Indicadores!$Q91,"")</f>
        <v>64869014.96537479</v>
      </c>
      <c r="K63" s="124">
        <f>IFERROR('PML mundo '!O64*100000000/Indicadores!$Q91,"")</f>
        <v>88083323.022950202</v>
      </c>
      <c r="L63" s="124">
        <f>IFERROR('PML mundo '!Q64*100000000/Indicadores!$Q91,"")</f>
        <v>112805057.62128916</v>
      </c>
      <c r="M63" s="124">
        <f>IFERROR('PML mundo '!S64*100000000/Indicadores!$Q91,"")</f>
        <v>128783687.9481079</v>
      </c>
      <c r="N63" s="124">
        <f>IFERROR('PML mundo '!U64*100000000/Indicadores!$Q91,"")</f>
        <v>11036892.225031026</v>
      </c>
      <c r="O63" s="124">
        <f>IFERROR('PML mundo '!W64*100000000/Indicadores!$Q91,"")</f>
        <v>53030593.781782113</v>
      </c>
      <c r="P63" s="124">
        <f>IFERROR('PML mundo '!Y64*100000000/Indicadores!$Q91,"")</f>
        <v>125311533.36027682</v>
      </c>
      <c r="Q63" s="124">
        <f>IFERROR('PML mundo '!AA64*100000000/Indicadores!$Q91,"")</f>
        <v>177356919.20368499</v>
      </c>
      <c r="R63" s="124">
        <f>IFERROR('PML mundo '!AC64*100000000/Indicadores!$Q91,"")</f>
        <v>215696758.97374853</v>
      </c>
      <c r="S63" s="124">
        <f>IFERROR('PML mundo '!AE64*100000000/Indicadores!$Q91,"")</f>
        <v>226601996.90111062</v>
      </c>
      <c r="T63" s="124">
        <f>IFERROR('PML mundo '!AG64*100000000/Indicadores!$Q91,"")</f>
        <v>237507158.99074364</v>
      </c>
      <c r="U63" s="124">
        <f>IFERROR('PML mundo '!AI64*100000000/Indicadores!$Q91,"")</f>
        <v>1606849.8035769027</v>
      </c>
      <c r="V63" s="124">
        <f>IFERROR('PML mundo '!AK64*100000000/Indicadores!$Q91,"")</f>
        <v>3513789.5010915911</v>
      </c>
      <c r="W63" s="124">
        <f>IFERROR('PML mundo '!AM64*100000000/Indicadores!$Q91,"")</f>
        <v>5167355.345776828</v>
      </c>
      <c r="X63" s="124">
        <f>IFERROR('PML mundo '!AO64*100000000/Indicadores!$Q91,"")</f>
        <v>5387057.2468983252</v>
      </c>
      <c r="Y63" s="124">
        <f>IFERROR('PML mundo '!AQ64*100000000/Indicadores!$Q91,"")</f>
        <v>5753201.8028577967</v>
      </c>
      <c r="Z63" s="124">
        <f>IFERROR('PML mundo '!AS64*100000000/Indicadores!$Q91,"")</f>
        <v>6485490.9147767406</v>
      </c>
      <c r="AA63" s="124">
        <f>IFERROR('PML mundo '!AU64*100000000/Indicadores!$Q91,"")</f>
        <v>6803326.8373173671</v>
      </c>
      <c r="AB63" s="124" t="str">
        <f>IFERROR('PML mundo '!AW64*100000000/Indicadores!$Q91,"")</f>
        <v/>
      </c>
      <c r="AC63" s="124" t="str">
        <f>IFERROR('PML mundo '!AY64*100000000/Indicadores!$Q91,"")</f>
        <v/>
      </c>
      <c r="AD63" s="124" t="str">
        <f>IFERROR('PML mundo '!BA64*100000000/Indicadores!$Q91,"")</f>
        <v/>
      </c>
      <c r="AE63" s="124" t="str">
        <f>IFERROR('PML mundo '!BC64*100000000/Indicadores!$Q91,"")</f>
        <v/>
      </c>
      <c r="AF63" s="124" t="str">
        <f>IFERROR('PML mundo '!BE64*100000000/Indicadores!$Q91,"")</f>
        <v/>
      </c>
      <c r="AG63" s="124" t="str">
        <f>IFERROR('PML mundo '!BG64*100000000/Indicadores!$Q91,"")</f>
        <v/>
      </c>
      <c r="AH63" s="124" t="str">
        <f>IFERROR('PML mundo '!BI64*100000000/Indicadores!$Q91,"")</f>
        <v/>
      </c>
      <c r="AI63" s="124">
        <f>IFERROR('PML mundo '!BK64*100000000/Indicadores!$Q91,"")</f>
        <v>1153125.0695511552</v>
      </c>
      <c r="AJ63" s="124">
        <f>IFERROR('PML mundo '!BM64*100000000/Indicadores!$Q91,"")</f>
        <v>3995928.4232967803</v>
      </c>
    </row>
    <row r="64" spans="1:36" s="119" customFormat="1" ht="14">
      <c r="A64" s="114" t="str">
        <f>'AAL mundo '!A92</f>
        <v>LAC</v>
      </c>
      <c r="B64" s="107" t="str">
        <f>'AAL mundo '!B92</f>
        <v>ECU</v>
      </c>
      <c r="C64" s="107" t="str">
        <f>'AAL mundo '!C92</f>
        <v>Ecuador</v>
      </c>
      <c r="D64" s="108" t="str">
        <f>'AAL mundo '!D92</f>
        <v/>
      </c>
      <c r="E64" s="108" t="str">
        <f>'AAL mundo '!E92</f>
        <v>Upper middle income</v>
      </c>
      <c r="F64" s="109">
        <f>'AAL mundo '!F92</f>
        <v>282705</v>
      </c>
      <c r="G64" s="124">
        <f>IFERROR('PML mundo '!G65*100000000/Indicadores!$Q92,"")</f>
        <v>13352847.087195158</v>
      </c>
      <c r="H64" s="124">
        <f>IFERROR('PML mundo '!I65*100000000/Indicadores!$Q92,"")</f>
        <v>26021665.54375352</v>
      </c>
      <c r="I64" s="124">
        <f>IFERROR('PML mundo '!K65*100000000/Indicadores!$Q92,"")</f>
        <v>40710972.79482726</v>
      </c>
      <c r="J64" s="124">
        <f>IFERROR('PML mundo '!M65*100000000/Indicadores!$Q92,"")</f>
        <v>67906116.43239224</v>
      </c>
      <c r="K64" s="124">
        <f>IFERROR('PML mundo '!O65*100000000/Indicadores!$Q92,"")</f>
        <v>92996476.402414173</v>
      </c>
      <c r="L64" s="124">
        <f>IFERROR('PML mundo '!Q65*100000000/Indicadores!$Q92,"")</f>
        <v>120850737.64843765</v>
      </c>
      <c r="M64" s="124">
        <f>IFERROR('PML mundo '!S65*100000000/Indicadores!$Q92,"")</f>
        <v>140528180.53093264</v>
      </c>
      <c r="N64" s="124" t="str">
        <f>IFERROR('PML mundo '!U65*100000000/Indicadores!$Q92,"")</f>
        <v/>
      </c>
      <c r="O64" s="124" t="str">
        <f>IFERROR('PML mundo '!W65*100000000/Indicadores!$Q92,"")</f>
        <v/>
      </c>
      <c r="P64" s="124" t="str">
        <f>IFERROR('PML mundo '!Y65*100000000/Indicadores!$Q92,"")</f>
        <v/>
      </c>
      <c r="Q64" s="124" t="str">
        <f>IFERROR('PML mundo '!AA65*100000000/Indicadores!$Q92,"")</f>
        <v/>
      </c>
      <c r="R64" s="124" t="str">
        <f>IFERROR('PML mundo '!AC65*100000000/Indicadores!$Q92,"")</f>
        <v/>
      </c>
      <c r="S64" s="124" t="str">
        <f>IFERROR('PML mundo '!AE65*100000000/Indicadores!$Q92,"")</f>
        <v/>
      </c>
      <c r="T64" s="124" t="str">
        <f>IFERROR('PML mundo '!AG65*100000000/Indicadores!$Q92,"")</f>
        <v/>
      </c>
      <c r="U64" s="124" t="str">
        <f>IFERROR('PML mundo '!AI65*100000000/Indicadores!$Q92,"")</f>
        <v/>
      </c>
      <c r="V64" s="124" t="str">
        <f>IFERROR('PML mundo '!AK65*100000000/Indicadores!$Q92,"")</f>
        <v/>
      </c>
      <c r="W64" s="124" t="str">
        <f>IFERROR('PML mundo '!AM65*100000000/Indicadores!$Q92,"")</f>
        <v/>
      </c>
      <c r="X64" s="124" t="str">
        <f>IFERROR('PML mundo '!AO65*100000000/Indicadores!$Q92,"")</f>
        <v/>
      </c>
      <c r="Y64" s="124" t="str">
        <f>IFERROR('PML mundo '!AQ65*100000000/Indicadores!$Q92,"")</f>
        <v/>
      </c>
      <c r="Z64" s="124" t="str">
        <f>IFERROR('PML mundo '!AS65*100000000/Indicadores!$Q92,"")</f>
        <v/>
      </c>
      <c r="AA64" s="124" t="str">
        <f>IFERROR('PML mundo '!AU65*100000000/Indicadores!$Q92,"")</f>
        <v/>
      </c>
      <c r="AB64" s="124" t="str">
        <f>IFERROR('PML mundo '!AW65*100000000/Indicadores!$Q92,"")</f>
        <v/>
      </c>
      <c r="AC64" s="124">
        <f>IFERROR('PML mundo '!AY65*100000000/Indicadores!$Q92,"")</f>
        <v>1330.0257151485366</v>
      </c>
      <c r="AD64" s="124">
        <f>IFERROR('PML mundo '!BA65*100000000/Indicadores!$Q92,"")</f>
        <v>15888.415299882519</v>
      </c>
      <c r="AE64" s="124">
        <f>IFERROR('PML mundo '!BC65*100000000/Indicadores!$Q92,"")</f>
        <v>143427.09739034218</v>
      </c>
      <c r="AF64" s="124">
        <f>IFERROR('PML mundo '!BE65*100000000/Indicadores!$Q92,"")</f>
        <v>612674.54835112591</v>
      </c>
      <c r="AG64" s="124">
        <f>IFERROR('PML mundo '!BG65*100000000/Indicadores!$Q92,"")</f>
        <v>1666809.7942087161</v>
      </c>
      <c r="AH64" s="124">
        <f>IFERROR('PML mundo '!BI65*100000000/Indicadores!$Q92,"")</f>
        <v>2935834.0596651696</v>
      </c>
      <c r="AI64" s="124">
        <f>IFERROR('PML mundo '!BK65*100000000/Indicadores!$Q92,"")</f>
        <v>3509798.5131937843</v>
      </c>
      <c r="AJ64" s="124">
        <f>IFERROR('PML mundo '!BM65*100000000/Indicadores!$Q92,"")</f>
        <v>6755930.9217966674</v>
      </c>
    </row>
    <row r="65" spans="1:36" s="119" customFormat="1" ht="14">
      <c r="A65" s="114" t="str">
        <f>'AAL mundo '!A93</f>
        <v>Middle East and North Africa</v>
      </c>
      <c r="B65" s="107" t="str">
        <f>'AAL mundo '!B93</f>
        <v>EGY</v>
      </c>
      <c r="C65" s="107" t="str">
        <f>'AAL mundo '!C93</f>
        <v>Egypt</v>
      </c>
      <c r="D65" s="108" t="str">
        <f>'AAL mundo '!D93</f>
        <v/>
      </c>
      <c r="E65" s="108" t="str">
        <f>'AAL mundo '!E93</f>
        <v>Lower middle income</v>
      </c>
      <c r="F65" s="109">
        <f>'AAL mundo '!F93</f>
        <v>617149</v>
      </c>
      <c r="G65" s="124">
        <f>IFERROR('PML mundo '!G66*100000000/Indicadores!$Q93,"")</f>
        <v>1118474.6349653876</v>
      </c>
      <c r="H65" s="124">
        <f>IFERROR('PML mundo '!I66*100000000/Indicadores!$Q93,"")</f>
        <v>2431821.05561367</v>
      </c>
      <c r="I65" s="124">
        <f>IFERROR('PML mundo '!K66*100000000/Indicadores!$Q93,"")</f>
        <v>4510006.361959069</v>
      </c>
      <c r="J65" s="124">
        <f>IFERROR('PML mundo '!M66*100000000/Indicadores!$Q93,"")</f>
        <v>10373595.829059651</v>
      </c>
      <c r="K65" s="124">
        <f>IFERROR('PML mundo '!O66*100000000/Indicadores!$Q93,"")</f>
        <v>19347743.992352828</v>
      </c>
      <c r="L65" s="124">
        <f>IFERROR('PML mundo '!Q66*100000000/Indicadores!$Q93,"")</f>
        <v>34416671.618419774</v>
      </c>
      <c r="M65" s="124">
        <f>IFERROR('PML mundo '!S66*100000000/Indicadores!$Q93,"")</f>
        <v>46526335.741685987</v>
      </c>
      <c r="N65" s="124" t="str">
        <f>IFERROR('PML mundo '!U66*100000000/Indicadores!$Q93,"")</f>
        <v/>
      </c>
      <c r="O65" s="124" t="str">
        <f>IFERROR('PML mundo '!W66*100000000/Indicadores!$Q93,"")</f>
        <v/>
      </c>
      <c r="P65" s="124" t="str">
        <f>IFERROR('PML mundo '!Y66*100000000/Indicadores!$Q93,"")</f>
        <v/>
      </c>
      <c r="Q65" s="124" t="str">
        <f>IFERROR('PML mundo '!AA66*100000000/Indicadores!$Q93,"")</f>
        <v/>
      </c>
      <c r="R65" s="124" t="str">
        <f>IFERROR('PML mundo '!AC66*100000000/Indicadores!$Q93,"")</f>
        <v/>
      </c>
      <c r="S65" s="124" t="str">
        <f>IFERROR('PML mundo '!AE66*100000000/Indicadores!$Q93,"")</f>
        <v/>
      </c>
      <c r="T65" s="124" t="str">
        <f>IFERROR('PML mundo '!AG66*100000000/Indicadores!$Q93,"")</f>
        <v/>
      </c>
      <c r="U65" s="124" t="str">
        <f>IFERROR('PML mundo '!AI66*100000000/Indicadores!$Q93,"")</f>
        <v/>
      </c>
      <c r="V65" s="124" t="str">
        <f>IFERROR('PML mundo '!AK66*100000000/Indicadores!$Q93,"")</f>
        <v/>
      </c>
      <c r="W65" s="124" t="str">
        <f>IFERROR('PML mundo '!AM66*100000000/Indicadores!$Q93,"")</f>
        <v/>
      </c>
      <c r="X65" s="124" t="str">
        <f>IFERROR('PML mundo '!AO66*100000000/Indicadores!$Q93,"")</f>
        <v/>
      </c>
      <c r="Y65" s="124" t="str">
        <f>IFERROR('PML mundo '!AQ66*100000000/Indicadores!$Q93,"")</f>
        <v/>
      </c>
      <c r="Z65" s="124" t="str">
        <f>IFERROR('PML mundo '!AS66*100000000/Indicadores!$Q93,"")</f>
        <v/>
      </c>
      <c r="AA65" s="124" t="str">
        <f>IFERROR('PML mundo '!AU66*100000000/Indicadores!$Q93,"")</f>
        <v/>
      </c>
      <c r="AB65" s="124" t="str">
        <f>IFERROR('PML mundo '!AW66*100000000/Indicadores!$Q93,"")</f>
        <v/>
      </c>
      <c r="AC65" s="124" t="str">
        <f>IFERROR('PML mundo '!AY66*100000000/Indicadores!$Q93,"")</f>
        <v/>
      </c>
      <c r="AD65" s="124" t="str">
        <f>IFERROR('PML mundo '!BA66*100000000/Indicadores!$Q93,"")</f>
        <v/>
      </c>
      <c r="AE65" s="124">
        <f>IFERROR('PML mundo '!BC66*100000000/Indicadores!$Q93,"")</f>
        <v>11124.259830481049</v>
      </c>
      <c r="AF65" s="124">
        <f>IFERROR('PML mundo '!BE66*100000000/Indicadores!$Q93,"")</f>
        <v>559658.09326824395</v>
      </c>
      <c r="AG65" s="124">
        <f>IFERROR('PML mundo '!BG66*100000000/Indicadores!$Q93,"")</f>
        <v>4628533.6410512161</v>
      </c>
      <c r="AH65" s="124">
        <f>IFERROR('PML mundo '!BI66*100000000/Indicadores!$Q93,"")</f>
        <v>9700012.6918537132</v>
      </c>
      <c r="AI65" s="124">
        <f>IFERROR('PML mundo '!BK66*100000000/Indicadores!$Q93,"")</f>
        <v>70899.147624588557</v>
      </c>
      <c r="AJ65" s="124">
        <f>IFERROR('PML mundo '!BM66*100000000/Indicadores!$Q93,"")</f>
        <v>951313.7193066068</v>
      </c>
    </row>
    <row r="66" spans="1:36" s="119" customFormat="1" ht="14">
      <c r="A66" s="114" t="str">
        <f>'AAL mundo '!A94</f>
        <v>LAC</v>
      </c>
      <c r="B66" s="107" t="str">
        <f>'AAL mundo '!B94</f>
        <v>SLV</v>
      </c>
      <c r="C66" s="107" t="str">
        <f>'AAL mundo '!C94</f>
        <v>El Salvador</v>
      </c>
      <c r="D66" s="108" t="str">
        <f>'AAL mundo '!D94</f>
        <v/>
      </c>
      <c r="E66" s="108" t="str">
        <f>'AAL mundo '!E94</f>
        <v>Lower middle income</v>
      </c>
      <c r="F66" s="109">
        <f>'AAL mundo '!F94</f>
        <v>71580.5</v>
      </c>
      <c r="G66" s="124">
        <f>IFERROR('PML mundo '!G67*100000000/Indicadores!$Q94,"")</f>
        <v>23318505.077702008</v>
      </c>
      <c r="H66" s="124">
        <f>IFERROR('PML mundo '!I67*100000000/Indicadores!$Q94,"")</f>
        <v>44614416.576428927</v>
      </c>
      <c r="I66" s="124">
        <f>IFERROR('PML mundo '!K67*100000000/Indicadores!$Q94,"")</f>
        <v>66603646.580233552</v>
      </c>
      <c r="J66" s="124">
        <f>IFERROR('PML mundo '!M67*100000000/Indicadores!$Q94,"")</f>
        <v>103811056.80587667</v>
      </c>
      <c r="K66" s="124">
        <f>IFERROR('PML mundo '!O67*100000000/Indicadores!$Q94,"")</f>
        <v>138585560.01053587</v>
      </c>
      <c r="L66" s="124">
        <f>IFERROR('PML mundo '!Q67*100000000/Indicadores!$Q94,"")</f>
        <v>179515642.8341479</v>
      </c>
      <c r="M66" s="124">
        <f>IFERROR('PML mundo '!S67*100000000/Indicadores!$Q94,"")</f>
        <v>205797360.18028036</v>
      </c>
      <c r="N66" s="124" t="str">
        <f>IFERROR('PML mundo '!U67*100000000/Indicadores!$Q94,"")</f>
        <v/>
      </c>
      <c r="O66" s="124" t="str">
        <f>IFERROR('PML mundo '!W67*100000000/Indicadores!$Q94,"")</f>
        <v/>
      </c>
      <c r="P66" s="124" t="str">
        <f>IFERROR('PML mundo '!Y67*100000000/Indicadores!$Q94,"")</f>
        <v/>
      </c>
      <c r="Q66" s="124" t="str">
        <f>IFERROR('PML mundo '!AA67*100000000/Indicadores!$Q94,"")</f>
        <v/>
      </c>
      <c r="R66" s="124" t="str">
        <f>IFERROR('PML mundo '!AC67*100000000/Indicadores!$Q94,"")</f>
        <v/>
      </c>
      <c r="S66" s="124" t="str">
        <f>IFERROR('PML mundo '!AE67*100000000/Indicadores!$Q94,"")</f>
        <v/>
      </c>
      <c r="T66" s="124" t="str">
        <f>IFERROR('PML mundo '!AG67*100000000/Indicadores!$Q94,"")</f>
        <v/>
      </c>
      <c r="U66" s="124" t="str">
        <f>IFERROR('PML mundo '!AI67*100000000/Indicadores!$Q94,"")</f>
        <v/>
      </c>
      <c r="V66" s="124" t="str">
        <f>IFERROR('PML mundo '!AK67*100000000/Indicadores!$Q94,"")</f>
        <v/>
      </c>
      <c r="W66" s="124" t="str">
        <f>IFERROR('PML mundo '!AM67*100000000/Indicadores!$Q94,"")</f>
        <v/>
      </c>
      <c r="X66" s="124" t="str">
        <f>IFERROR('PML mundo '!AO67*100000000/Indicadores!$Q94,"")</f>
        <v/>
      </c>
      <c r="Y66" s="124" t="str">
        <f>IFERROR('PML mundo '!AQ67*100000000/Indicadores!$Q94,"")</f>
        <v/>
      </c>
      <c r="Z66" s="124" t="str">
        <f>IFERROR('PML mundo '!AS67*100000000/Indicadores!$Q94,"")</f>
        <v/>
      </c>
      <c r="AA66" s="124" t="str">
        <f>IFERROR('PML mundo '!AU67*100000000/Indicadores!$Q94,"")</f>
        <v/>
      </c>
      <c r="AB66" s="124" t="str">
        <f>IFERROR('PML mundo '!AW67*100000000/Indicadores!$Q94,"")</f>
        <v/>
      </c>
      <c r="AC66" s="124" t="str">
        <f>IFERROR('PML mundo '!AY67*100000000/Indicadores!$Q94,"")</f>
        <v/>
      </c>
      <c r="AD66" s="124" t="str">
        <f>IFERROR('PML mundo '!BA67*100000000/Indicadores!$Q94,"")</f>
        <v/>
      </c>
      <c r="AE66" s="124" t="str">
        <f>IFERROR('PML mundo '!BC67*100000000/Indicadores!$Q94,"")</f>
        <v/>
      </c>
      <c r="AF66" s="124" t="str">
        <f>IFERROR('PML mundo '!BE67*100000000/Indicadores!$Q94,"")</f>
        <v/>
      </c>
      <c r="AG66" s="124" t="str">
        <f>IFERROR('PML mundo '!BG67*100000000/Indicadores!$Q94,"")</f>
        <v/>
      </c>
      <c r="AH66" s="124" t="str">
        <f>IFERROR('PML mundo '!BI67*100000000/Indicadores!$Q94,"")</f>
        <v/>
      </c>
      <c r="AI66" s="124">
        <f>IFERROR('PML mundo '!BK67*100000000/Indicadores!$Q94,"")</f>
        <v>1821435.6492886669</v>
      </c>
      <c r="AJ66" s="124">
        <f>IFERROR('PML mundo '!BM67*100000000/Indicadores!$Q94,"")</f>
        <v>3734055.4197185645</v>
      </c>
    </row>
    <row r="67" spans="1:36" s="119" customFormat="1" ht="14">
      <c r="A67" s="114" t="str">
        <f>'AAL mundo '!A95</f>
        <v>Sub-Saharan Africa</v>
      </c>
      <c r="B67" s="107" t="str">
        <f>'AAL mundo '!B95</f>
        <v>GNQ</v>
      </c>
      <c r="C67" s="107" t="str">
        <f>'AAL mundo '!C95</f>
        <v>Equatorial Guinea</v>
      </c>
      <c r="D67" s="108" t="str">
        <f>'AAL mundo '!D95</f>
        <v/>
      </c>
      <c r="E67" s="108" t="str">
        <f>'AAL mundo '!E95</f>
        <v>High income: nonOECD</v>
      </c>
      <c r="F67" s="109">
        <f>'AAL mundo '!F95</f>
        <v>20061.400000000001</v>
      </c>
      <c r="G67" s="124">
        <f>IFERROR('PML mundo '!G68*100000000/Indicadores!$Q95,"")</f>
        <v>60751.797296275887</v>
      </c>
      <c r="H67" s="124">
        <f>IFERROR('PML mundo '!I68*100000000/Indicadores!$Q95,"")</f>
        <v>175385.45472228649</v>
      </c>
      <c r="I67" s="124">
        <f>IFERROR('PML mundo '!K68*100000000/Indicadores!$Q95,"")</f>
        <v>403036.31377041567</v>
      </c>
      <c r="J67" s="124">
        <f>IFERROR('PML mundo '!M68*100000000/Indicadores!$Q95,"")</f>
        <v>1420325.833019807</v>
      </c>
      <c r="K67" s="124">
        <f>IFERROR('PML mundo '!O68*100000000/Indicadores!$Q95,"")</f>
        <v>3332727.7536744163</v>
      </c>
      <c r="L67" s="124">
        <f>IFERROR('PML mundo '!Q68*100000000/Indicadores!$Q95,"")</f>
        <v>6526575.0128644416</v>
      </c>
      <c r="M67" s="124">
        <f>IFERROR('PML mundo '!S68*100000000/Indicadores!$Q95,"")</f>
        <v>8925395.4258402307</v>
      </c>
      <c r="N67" s="124" t="str">
        <f>IFERROR('PML mundo '!U68*100000000/Indicadores!$Q95,"")</f>
        <v/>
      </c>
      <c r="O67" s="124" t="str">
        <f>IFERROR('PML mundo '!W68*100000000/Indicadores!$Q95,"")</f>
        <v/>
      </c>
      <c r="P67" s="124" t="str">
        <f>IFERROR('PML mundo '!Y68*100000000/Indicadores!$Q95,"")</f>
        <v/>
      </c>
      <c r="Q67" s="124" t="str">
        <f>IFERROR('PML mundo '!AA68*100000000/Indicadores!$Q95,"")</f>
        <v/>
      </c>
      <c r="R67" s="124" t="str">
        <f>IFERROR('PML mundo '!AC68*100000000/Indicadores!$Q95,"")</f>
        <v/>
      </c>
      <c r="S67" s="124" t="str">
        <f>IFERROR('PML mundo '!AE68*100000000/Indicadores!$Q95,"")</f>
        <v/>
      </c>
      <c r="T67" s="124" t="str">
        <f>IFERROR('PML mundo '!AG68*100000000/Indicadores!$Q95,"")</f>
        <v/>
      </c>
      <c r="U67" s="124" t="str">
        <f>IFERROR('PML mundo '!AI68*100000000/Indicadores!$Q95,"")</f>
        <v/>
      </c>
      <c r="V67" s="124" t="str">
        <f>IFERROR('PML mundo '!AK68*100000000/Indicadores!$Q95,"")</f>
        <v/>
      </c>
      <c r="W67" s="124" t="str">
        <f>IFERROR('PML mundo '!AM68*100000000/Indicadores!$Q95,"")</f>
        <v/>
      </c>
      <c r="X67" s="124" t="str">
        <f>IFERROR('PML mundo '!AO68*100000000/Indicadores!$Q95,"")</f>
        <v/>
      </c>
      <c r="Y67" s="124" t="str">
        <f>IFERROR('PML mundo '!AQ68*100000000/Indicadores!$Q95,"")</f>
        <v/>
      </c>
      <c r="Z67" s="124" t="str">
        <f>IFERROR('PML mundo '!AS68*100000000/Indicadores!$Q95,"")</f>
        <v/>
      </c>
      <c r="AA67" s="124" t="str">
        <f>IFERROR('PML mundo '!AU68*100000000/Indicadores!$Q95,"")</f>
        <v/>
      </c>
      <c r="AB67" s="124" t="str">
        <f>IFERROR('PML mundo '!AW68*100000000/Indicadores!$Q95,"")</f>
        <v/>
      </c>
      <c r="AC67" s="124" t="str">
        <f>IFERROR('PML mundo '!AY68*100000000/Indicadores!$Q95,"")</f>
        <v/>
      </c>
      <c r="AD67" s="124" t="str">
        <f>IFERROR('PML mundo '!BA68*100000000/Indicadores!$Q95,"")</f>
        <v/>
      </c>
      <c r="AE67" s="124" t="str">
        <f>IFERROR('PML mundo '!BC68*100000000/Indicadores!$Q95,"")</f>
        <v/>
      </c>
      <c r="AF67" s="124" t="str">
        <f>IFERROR('PML mundo '!BE68*100000000/Indicadores!$Q95,"")</f>
        <v/>
      </c>
      <c r="AG67" s="124" t="str">
        <f>IFERROR('PML mundo '!BG68*100000000/Indicadores!$Q95,"")</f>
        <v/>
      </c>
      <c r="AH67" s="124" t="str">
        <f>IFERROR('PML mundo '!BI68*100000000/Indicadores!$Q95,"")</f>
        <v/>
      </c>
      <c r="AI67" s="124">
        <f>IFERROR('PML mundo '!BK68*100000000/Indicadores!$Q95,"")</f>
        <v>2638749.6373076444</v>
      </c>
      <c r="AJ67" s="124">
        <f>IFERROR('PML mundo '!BM68*100000000/Indicadores!$Q95,"")</f>
        <v>7176062.2076751143</v>
      </c>
    </row>
    <row r="68" spans="1:36" s="119" customFormat="1" ht="14">
      <c r="A68" s="114" t="str">
        <f>'AAL mundo '!A96</f>
        <v>Sub-Saharan Africa</v>
      </c>
      <c r="B68" s="107" t="str">
        <f>'AAL mundo '!B96</f>
        <v>ERI</v>
      </c>
      <c r="C68" s="107" t="str">
        <f>'AAL mundo '!C96</f>
        <v>Eritrea</v>
      </c>
      <c r="D68" s="108" t="str">
        <f>'AAL mundo '!D96</f>
        <v/>
      </c>
      <c r="E68" s="108" t="str">
        <f>'AAL mundo '!E96</f>
        <v>Low income</v>
      </c>
      <c r="F68" s="109">
        <f>'AAL mundo '!F96</f>
        <v>9081.7900000000009</v>
      </c>
      <c r="G68" s="124">
        <f>IFERROR('PML mundo '!G69*100000000/Indicadores!$Q96,"")</f>
        <v>387368.46824778419</v>
      </c>
      <c r="H68" s="124">
        <f>IFERROR('PML mundo '!I69*100000000/Indicadores!$Q96,"")</f>
        <v>1089234.1087363437</v>
      </c>
      <c r="I68" s="124">
        <f>IFERROR('PML mundo '!K69*100000000/Indicadores!$Q96,"")</f>
        <v>2558166.0229828916</v>
      </c>
      <c r="J68" s="124">
        <f>IFERROR('PML mundo '!M69*100000000/Indicadores!$Q96,"")</f>
        <v>7532590.8083034465</v>
      </c>
      <c r="K68" s="124">
        <f>IFERROR('PML mundo '!O69*100000000/Indicadores!$Q96,"")</f>
        <v>16070038.435229858</v>
      </c>
      <c r="L68" s="124">
        <f>IFERROR('PML mundo '!Q69*100000000/Indicadores!$Q96,"")</f>
        <v>32178430.184147619</v>
      </c>
      <c r="M68" s="124">
        <f>IFERROR('PML mundo '!S69*100000000/Indicadores!$Q96,"")</f>
        <v>45974117.117685042</v>
      </c>
      <c r="N68" s="124" t="str">
        <f>IFERROR('PML mundo '!U69*100000000/Indicadores!$Q96,"")</f>
        <v/>
      </c>
      <c r="O68" s="124" t="str">
        <f>IFERROR('PML mundo '!W69*100000000/Indicadores!$Q96,"")</f>
        <v/>
      </c>
      <c r="P68" s="124" t="str">
        <f>IFERROR('PML mundo '!Y69*100000000/Indicadores!$Q96,"")</f>
        <v/>
      </c>
      <c r="Q68" s="124" t="str">
        <f>IFERROR('PML mundo '!AA69*100000000/Indicadores!$Q96,"")</f>
        <v/>
      </c>
      <c r="R68" s="124" t="str">
        <f>IFERROR('PML mundo '!AC69*100000000/Indicadores!$Q96,"")</f>
        <v/>
      </c>
      <c r="S68" s="124" t="str">
        <f>IFERROR('PML mundo '!AE69*100000000/Indicadores!$Q96,"")</f>
        <v/>
      </c>
      <c r="T68" s="124" t="str">
        <f>IFERROR('PML mundo '!AG69*100000000/Indicadores!$Q96,"")</f>
        <v/>
      </c>
      <c r="U68" s="124" t="str">
        <f>IFERROR('PML mundo '!AI69*100000000/Indicadores!$Q96,"")</f>
        <v/>
      </c>
      <c r="V68" s="124" t="str">
        <f>IFERROR('PML mundo '!AK69*100000000/Indicadores!$Q96,"")</f>
        <v/>
      </c>
      <c r="W68" s="124" t="str">
        <f>IFERROR('PML mundo '!AM69*100000000/Indicadores!$Q96,"")</f>
        <v/>
      </c>
      <c r="X68" s="124" t="str">
        <f>IFERROR('PML mundo '!AO69*100000000/Indicadores!$Q96,"")</f>
        <v/>
      </c>
      <c r="Y68" s="124" t="str">
        <f>IFERROR('PML mundo '!AQ69*100000000/Indicadores!$Q96,"")</f>
        <v/>
      </c>
      <c r="Z68" s="124" t="str">
        <f>IFERROR('PML mundo '!AS69*100000000/Indicadores!$Q96,"")</f>
        <v/>
      </c>
      <c r="AA68" s="124" t="str">
        <f>IFERROR('PML mundo '!AU69*100000000/Indicadores!$Q96,"")</f>
        <v/>
      </c>
      <c r="AB68" s="124" t="str">
        <f>IFERROR('PML mundo '!AW69*100000000/Indicadores!$Q96,"")</f>
        <v/>
      </c>
      <c r="AC68" s="124" t="str">
        <f>IFERROR('PML mundo '!AY69*100000000/Indicadores!$Q96,"")</f>
        <v/>
      </c>
      <c r="AD68" s="124" t="str">
        <f>IFERROR('PML mundo '!BA69*100000000/Indicadores!$Q96,"")</f>
        <v/>
      </c>
      <c r="AE68" s="124" t="str">
        <f>IFERROR('PML mundo '!BC69*100000000/Indicadores!$Q96,"")</f>
        <v/>
      </c>
      <c r="AF68" s="124" t="str">
        <f>IFERROR('PML mundo '!BE69*100000000/Indicadores!$Q96,"")</f>
        <v/>
      </c>
      <c r="AG68" s="124" t="str">
        <f>IFERROR('PML mundo '!BG69*100000000/Indicadores!$Q96,"")</f>
        <v/>
      </c>
      <c r="AH68" s="124" t="str">
        <f>IFERROR('PML mundo '!BI69*100000000/Indicadores!$Q96,"")</f>
        <v/>
      </c>
      <c r="AI68" s="124">
        <f>IFERROR('PML mundo '!BK69*100000000/Indicadores!$Q96,"")</f>
        <v>23601610.18578507</v>
      </c>
      <c r="AJ68" s="124">
        <f>IFERROR('PML mundo '!BM69*100000000/Indicadores!$Q96,"")</f>
        <v>48415114.921694621</v>
      </c>
    </row>
    <row r="69" spans="1:36" s="119" customFormat="1" ht="14">
      <c r="A69" s="114" t="str">
        <f>'AAL mundo '!A97</f>
        <v>Europe and Central Asia</v>
      </c>
      <c r="B69" s="107" t="str">
        <f>'AAL mundo '!B97</f>
        <v>EST</v>
      </c>
      <c r="C69" s="107" t="str">
        <f>'AAL mundo '!C97</f>
        <v>Estonia</v>
      </c>
      <c r="D69" s="108" t="str">
        <f>'AAL mundo '!D97</f>
        <v/>
      </c>
      <c r="E69" s="108" t="str">
        <f>'AAL mundo '!E97</f>
        <v>High income: OECD</v>
      </c>
      <c r="F69" s="109">
        <f>'AAL mundo '!F97</f>
        <v>79617.3</v>
      </c>
      <c r="G69" s="124" t="str">
        <f>IFERROR('PML mundo '!G70*100000000/Indicadores!$Q97,"")</f>
        <v/>
      </c>
      <c r="H69" s="124">
        <f>IFERROR('PML mundo '!I70*100000000/Indicadores!$Q97,"")</f>
        <v>9135.9849102769404</v>
      </c>
      <c r="I69" s="124">
        <f>IFERROR('PML mundo '!K70*100000000/Indicadores!$Q97,"")</f>
        <v>178975.44209476956</v>
      </c>
      <c r="J69" s="124">
        <f>IFERROR('PML mundo '!M70*100000000/Indicadores!$Q97,"")</f>
        <v>732676.03575532441</v>
      </c>
      <c r="K69" s="124">
        <f>IFERROR('PML mundo '!O70*100000000/Indicadores!$Q97,"")</f>
        <v>1364257.1565198794</v>
      </c>
      <c r="L69" s="124">
        <f>IFERROR('PML mundo '!Q70*100000000/Indicadores!$Q97,"")</f>
        <v>2674746.7952891127</v>
      </c>
      <c r="M69" s="124">
        <f>IFERROR('PML mundo '!S70*100000000/Indicadores!$Q97,"")</f>
        <v>4013393.2400113307</v>
      </c>
      <c r="N69" s="124" t="str">
        <f>IFERROR('PML mundo '!U70*100000000/Indicadores!$Q97,"")</f>
        <v/>
      </c>
      <c r="O69" s="124" t="str">
        <f>IFERROR('PML mundo '!W70*100000000/Indicadores!$Q97,"")</f>
        <v/>
      </c>
      <c r="P69" s="124" t="str">
        <f>IFERROR('PML mundo '!Y70*100000000/Indicadores!$Q97,"")</f>
        <v/>
      </c>
      <c r="Q69" s="124" t="str">
        <f>IFERROR('PML mundo '!AA70*100000000/Indicadores!$Q97,"")</f>
        <v/>
      </c>
      <c r="R69" s="124" t="str">
        <f>IFERROR('PML mundo '!AC70*100000000/Indicadores!$Q97,"")</f>
        <v/>
      </c>
      <c r="S69" s="124" t="str">
        <f>IFERROR('PML mundo '!AE70*100000000/Indicadores!$Q97,"")</f>
        <v/>
      </c>
      <c r="T69" s="124" t="str">
        <f>IFERROR('PML mundo '!AG70*100000000/Indicadores!$Q97,"")</f>
        <v/>
      </c>
      <c r="U69" s="124" t="str">
        <f>IFERROR('PML mundo '!AI70*100000000/Indicadores!$Q97,"")</f>
        <v/>
      </c>
      <c r="V69" s="124" t="str">
        <f>IFERROR('PML mundo '!AK70*100000000/Indicadores!$Q97,"")</f>
        <v/>
      </c>
      <c r="W69" s="124" t="str">
        <f>IFERROR('PML mundo '!AM70*100000000/Indicadores!$Q97,"")</f>
        <v/>
      </c>
      <c r="X69" s="124" t="str">
        <f>IFERROR('PML mundo '!AO70*100000000/Indicadores!$Q97,"")</f>
        <v/>
      </c>
      <c r="Y69" s="124" t="str">
        <f>IFERROR('PML mundo '!AQ70*100000000/Indicadores!$Q97,"")</f>
        <v/>
      </c>
      <c r="Z69" s="124" t="str">
        <f>IFERROR('PML mundo '!AS70*100000000/Indicadores!$Q97,"")</f>
        <v/>
      </c>
      <c r="AA69" s="124" t="str">
        <f>IFERROR('PML mundo '!AU70*100000000/Indicadores!$Q97,"")</f>
        <v/>
      </c>
      <c r="AB69" s="124" t="str">
        <f>IFERROR('PML mundo '!AW70*100000000/Indicadores!$Q97,"")</f>
        <v/>
      </c>
      <c r="AC69" s="124" t="str">
        <f>IFERROR('PML mundo '!AY70*100000000/Indicadores!$Q97,"")</f>
        <v/>
      </c>
      <c r="AD69" s="124" t="str">
        <f>IFERROR('PML mundo '!BA70*100000000/Indicadores!$Q97,"")</f>
        <v/>
      </c>
      <c r="AE69" s="124" t="str">
        <f>IFERROR('PML mundo '!BC70*100000000/Indicadores!$Q97,"")</f>
        <v/>
      </c>
      <c r="AF69" s="124" t="str">
        <f>IFERROR('PML mundo '!BE70*100000000/Indicadores!$Q97,"")</f>
        <v/>
      </c>
      <c r="AG69" s="124" t="str">
        <f>IFERROR('PML mundo '!BG70*100000000/Indicadores!$Q97,"")</f>
        <v/>
      </c>
      <c r="AH69" s="124" t="str">
        <f>IFERROR('PML mundo '!BI70*100000000/Indicadores!$Q97,"")</f>
        <v/>
      </c>
      <c r="AI69" s="124">
        <f>IFERROR('PML mundo '!BK70*100000000/Indicadores!$Q97,"")</f>
        <v>7611709.568709827</v>
      </c>
      <c r="AJ69" s="124">
        <f>IFERROR('PML mundo '!BM70*100000000/Indicadores!$Q97,"")</f>
        <v>10520201.392473588</v>
      </c>
    </row>
    <row r="70" spans="1:36" s="119" customFormat="1" ht="14">
      <c r="A70" s="114" t="str">
        <f>'AAL mundo '!A98</f>
        <v>Sub-Saharan Africa</v>
      </c>
      <c r="B70" s="107" t="str">
        <f>'AAL mundo '!B98</f>
        <v>ETH</v>
      </c>
      <c r="C70" s="107" t="str">
        <f>'AAL mundo '!C98</f>
        <v>Ethiopia</v>
      </c>
      <c r="D70" s="108" t="str">
        <f>'AAL mundo '!D98</f>
        <v/>
      </c>
      <c r="E70" s="108" t="str">
        <f>'AAL mundo '!E98</f>
        <v>Low income</v>
      </c>
      <c r="F70" s="109">
        <f>'AAL mundo '!F98</f>
        <v>65598.899999999994</v>
      </c>
      <c r="G70" s="124">
        <f>IFERROR('PML mundo '!G71*100000000/Indicadores!$Q98,"")</f>
        <v>29248.681964128384</v>
      </c>
      <c r="H70" s="124">
        <f>IFERROR('PML mundo '!I71*100000000/Indicadores!$Q98,"")</f>
        <v>91011.675432069387</v>
      </c>
      <c r="I70" s="124">
        <f>IFERROR('PML mundo '!K71*100000000/Indicadores!$Q98,"")</f>
        <v>201143.8484588117</v>
      </c>
      <c r="J70" s="124">
        <f>IFERROR('PML mundo '!M71*100000000/Indicadores!$Q98,"")</f>
        <v>492116.17324111157</v>
      </c>
      <c r="K70" s="124">
        <f>IFERROR('PML mundo '!O71*100000000/Indicadores!$Q98,"")</f>
        <v>851240.76667769114</v>
      </c>
      <c r="L70" s="124">
        <f>IFERROR('PML mundo '!Q71*100000000/Indicadores!$Q98,"")</f>
        <v>1331524.9488329901</v>
      </c>
      <c r="M70" s="124">
        <f>IFERROR('PML mundo '!S71*100000000/Indicadores!$Q98,"")</f>
        <v>1674889.3301432675</v>
      </c>
      <c r="N70" s="124" t="str">
        <f>IFERROR('PML mundo '!U71*100000000/Indicadores!$Q98,"")</f>
        <v/>
      </c>
      <c r="O70" s="124" t="str">
        <f>IFERROR('PML mundo '!W71*100000000/Indicadores!$Q98,"")</f>
        <v/>
      </c>
      <c r="P70" s="124" t="str">
        <f>IFERROR('PML mundo '!Y71*100000000/Indicadores!$Q98,"")</f>
        <v/>
      </c>
      <c r="Q70" s="124" t="str">
        <f>IFERROR('PML mundo '!AA71*100000000/Indicadores!$Q98,"")</f>
        <v/>
      </c>
      <c r="R70" s="124" t="str">
        <f>IFERROR('PML mundo '!AC71*100000000/Indicadores!$Q98,"")</f>
        <v/>
      </c>
      <c r="S70" s="124" t="str">
        <f>IFERROR('PML mundo '!AE71*100000000/Indicadores!$Q98,"")</f>
        <v/>
      </c>
      <c r="T70" s="124" t="str">
        <f>IFERROR('PML mundo '!AG71*100000000/Indicadores!$Q98,"")</f>
        <v/>
      </c>
      <c r="U70" s="124" t="str">
        <f>IFERROR('PML mundo '!AI71*100000000/Indicadores!$Q98,"")</f>
        <v/>
      </c>
      <c r="V70" s="124" t="str">
        <f>IFERROR('PML mundo '!AK71*100000000/Indicadores!$Q98,"")</f>
        <v/>
      </c>
      <c r="W70" s="124" t="str">
        <f>IFERROR('PML mundo '!AM71*100000000/Indicadores!$Q98,"")</f>
        <v/>
      </c>
      <c r="X70" s="124" t="str">
        <f>IFERROR('PML mundo '!AO71*100000000/Indicadores!$Q98,"")</f>
        <v/>
      </c>
      <c r="Y70" s="124" t="str">
        <f>IFERROR('PML mundo '!AQ71*100000000/Indicadores!$Q98,"")</f>
        <v/>
      </c>
      <c r="Z70" s="124" t="str">
        <f>IFERROR('PML mundo '!AS71*100000000/Indicadores!$Q98,"")</f>
        <v/>
      </c>
      <c r="AA70" s="124" t="str">
        <f>IFERROR('PML mundo '!AU71*100000000/Indicadores!$Q98,"")</f>
        <v/>
      </c>
      <c r="AB70" s="124" t="str">
        <f>IFERROR('PML mundo '!AW71*100000000/Indicadores!$Q98,"")</f>
        <v/>
      </c>
      <c r="AC70" s="124" t="str">
        <f>IFERROR('PML mundo '!AY71*100000000/Indicadores!$Q98,"")</f>
        <v/>
      </c>
      <c r="AD70" s="124" t="str">
        <f>IFERROR('PML mundo '!BA71*100000000/Indicadores!$Q98,"")</f>
        <v/>
      </c>
      <c r="AE70" s="124" t="str">
        <f>IFERROR('PML mundo '!BC71*100000000/Indicadores!$Q98,"")</f>
        <v/>
      </c>
      <c r="AF70" s="124" t="str">
        <f>IFERROR('PML mundo '!BE71*100000000/Indicadores!$Q98,"")</f>
        <v/>
      </c>
      <c r="AG70" s="124" t="str">
        <f>IFERROR('PML mundo '!BG71*100000000/Indicadores!$Q98,"")</f>
        <v/>
      </c>
      <c r="AH70" s="124" t="str">
        <f>IFERROR('PML mundo '!BI71*100000000/Indicadores!$Q98,"")</f>
        <v/>
      </c>
      <c r="AI70" s="124">
        <f>IFERROR('PML mundo '!BK71*100000000/Indicadores!$Q98,"")</f>
        <v>2539424.2206205009</v>
      </c>
      <c r="AJ70" s="124">
        <f>IFERROR('PML mundo '!BM71*100000000/Indicadores!$Q98,"")</f>
        <v>4440248.9784767488</v>
      </c>
    </row>
    <row r="71" spans="1:36" s="119" customFormat="1" ht="14">
      <c r="A71" s="114" t="str">
        <f>'AAL mundo '!A99</f>
        <v>Europe and Central Asia</v>
      </c>
      <c r="B71" s="107" t="str">
        <f>'AAL mundo '!B99</f>
        <v>FRO</v>
      </c>
      <c r="C71" s="107" t="str">
        <f>'AAL mundo '!C99</f>
        <v>Faeroe Islands</v>
      </c>
      <c r="D71" s="108" t="str">
        <f>'AAL mundo '!D99</f>
        <v/>
      </c>
      <c r="E71" s="108" t="str">
        <f>'AAL mundo '!E99</f>
        <v>High income: nonOECD</v>
      </c>
      <c r="F71" s="109">
        <f>'AAL mundo '!F99</f>
        <v>9272.3700000000008</v>
      </c>
      <c r="G71" s="124" t="str">
        <f>IFERROR('PML mundo '!G72*100000000/Indicadores!$Q99,"")</f>
        <v/>
      </c>
      <c r="H71" s="124" t="str">
        <f>IFERROR('PML mundo '!I72*100000000/Indicadores!$Q99,"")</f>
        <v/>
      </c>
      <c r="I71" s="124" t="str">
        <f>IFERROR('PML mundo '!K72*100000000/Indicadores!$Q99,"")</f>
        <v/>
      </c>
      <c r="J71" s="124" t="str">
        <f>IFERROR('PML mundo '!M72*100000000/Indicadores!$Q99,"")</f>
        <v/>
      </c>
      <c r="K71" s="124" t="str">
        <f>IFERROR('PML mundo '!O72*100000000/Indicadores!$Q99,"")</f>
        <v/>
      </c>
      <c r="L71" s="124" t="str">
        <f>IFERROR('PML mundo '!Q72*100000000/Indicadores!$Q99,"")</f>
        <v/>
      </c>
      <c r="M71" s="124" t="str">
        <f>IFERROR('PML mundo '!S72*100000000/Indicadores!$Q99,"")</f>
        <v/>
      </c>
      <c r="N71" s="124" t="str">
        <f>IFERROR('PML mundo '!U72*100000000/Indicadores!$Q99,"")</f>
        <v/>
      </c>
      <c r="O71" s="124" t="str">
        <f>IFERROR('PML mundo '!W72*100000000/Indicadores!$Q99,"")</f>
        <v/>
      </c>
      <c r="P71" s="124" t="str">
        <f>IFERROR('PML mundo '!Y72*100000000/Indicadores!$Q99,"")</f>
        <v/>
      </c>
      <c r="Q71" s="124" t="str">
        <f>IFERROR('PML mundo '!AA72*100000000/Indicadores!$Q99,"")</f>
        <v/>
      </c>
      <c r="R71" s="124" t="str">
        <f>IFERROR('PML mundo '!AC72*100000000/Indicadores!$Q99,"")</f>
        <v/>
      </c>
      <c r="S71" s="124" t="str">
        <f>IFERROR('PML mundo '!AE72*100000000/Indicadores!$Q99,"")</f>
        <v/>
      </c>
      <c r="T71" s="124" t="str">
        <f>IFERROR('PML mundo '!AG72*100000000/Indicadores!$Q99,"")</f>
        <v/>
      </c>
      <c r="U71" s="124" t="str">
        <f>IFERROR('PML mundo '!AI72*100000000/Indicadores!$Q99,"")</f>
        <v/>
      </c>
      <c r="V71" s="124" t="str">
        <f>IFERROR('PML mundo '!AK72*100000000/Indicadores!$Q99,"")</f>
        <v/>
      </c>
      <c r="W71" s="124" t="str">
        <f>IFERROR('PML mundo '!AM72*100000000/Indicadores!$Q99,"")</f>
        <v/>
      </c>
      <c r="X71" s="124" t="str">
        <f>IFERROR('PML mundo '!AO72*100000000/Indicadores!$Q99,"")</f>
        <v/>
      </c>
      <c r="Y71" s="124" t="str">
        <f>IFERROR('PML mundo '!AQ72*100000000/Indicadores!$Q99,"")</f>
        <v/>
      </c>
      <c r="Z71" s="124" t="str">
        <f>IFERROR('PML mundo '!AS72*100000000/Indicadores!$Q99,"")</f>
        <v/>
      </c>
      <c r="AA71" s="124" t="str">
        <f>IFERROR('PML mundo '!AU72*100000000/Indicadores!$Q99,"")</f>
        <v/>
      </c>
      <c r="AB71" s="124" t="str">
        <f>IFERROR('PML mundo '!AW72*100000000/Indicadores!$Q99,"")</f>
        <v/>
      </c>
      <c r="AC71" s="124" t="str">
        <f>IFERROR('PML mundo '!AY72*100000000/Indicadores!$Q99,"")</f>
        <v/>
      </c>
      <c r="AD71" s="124" t="str">
        <f>IFERROR('PML mundo '!BA72*100000000/Indicadores!$Q99,"")</f>
        <v/>
      </c>
      <c r="AE71" s="124" t="str">
        <f>IFERROR('PML mundo '!BC72*100000000/Indicadores!$Q99,"")</f>
        <v/>
      </c>
      <c r="AF71" s="124" t="str">
        <f>IFERROR('PML mundo '!BE72*100000000/Indicadores!$Q99,"")</f>
        <v/>
      </c>
      <c r="AG71" s="124" t="str">
        <f>IFERROR('PML mundo '!BG72*100000000/Indicadores!$Q99,"")</f>
        <v/>
      </c>
      <c r="AH71" s="124" t="str">
        <f>IFERROR('PML mundo '!BI72*100000000/Indicadores!$Q99,"")</f>
        <v/>
      </c>
      <c r="AI71" s="124" t="str">
        <f>IFERROR('PML mundo '!BK72*100000000/Indicadores!$Q99,"")</f>
        <v/>
      </c>
      <c r="AJ71" s="124" t="str">
        <f>IFERROR('PML mundo '!BM72*100000000/Indicadores!$Q99,"")</f>
        <v/>
      </c>
    </row>
    <row r="72" spans="1:36" s="119" customFormat="1" ht="14">
      <c r="A72" s="114" t="str">
        <f>'AAL mundo '!A100</f>
        <v>LAC</v>
      </c>
      <c r="B72" s="107" t="str">
        <f>'AAL mundo '!B100</f>
        <v>FLK</v>
      </c>
      <c r="C72" s="107" t="str">
        <f>'AAL mundo '!C100</f>
        <v>Falkland Islands (Malvinas)</v>
      </c>
      <c r="D72" s="108" t="str">
        <f>'AAL mundo '!D100</f>
        <v/>
      </c>
      <c r="E72" s="108" t="str">
        <f>'AAL mundo '!E100</f>
        <v>N.D</v>
      </c>
      <c r="F72" s="109">
        <f>'AAL mundo '!F100</f>
        <v>44.9375</v>
      </c>
      <c r="G72" s="124" t="str">
        <f>IFERROR('PML mundo '!G73*100000000/Indicadores!$Q100,"")</f>
        <v/>
      </c>
      <c r="H72" s="124" t="str">
        <f>IFERROR('PML mundo '!I73*100000000/Indicadores!$Q100,"")</f>
        <v/>
      </c>
      <c r="I72" s="124" t="str">
        <f>IFERROR('PML mundo '!K73*100000000/Indicadores!$Q100,"")</f>
        <v/>
      </c>
      <c r="J72" s="124" t="str">
        <f>IFERROR('PML mundo '!M73*100000000/Indicadores!$Q100,"")</f>
        <v/>
      </c>
      <c r="K72" s="124" t="str">
        <f>IFERROR('PML mundo '!O73*100000000/Indicadores!$Q100,"")</f>
        <v/>
      </c>
      <c r="L72" s="124" t="str">
        <f>IFERROR('PML mundo '!Q73*100000000/Indicadores!$Q100,"")</f>
        <v/>
      </c>
      <c r="M72" s="124" t="str">
        <f>IFERROR('PML mundo '!S73*100000000/Indicadores!$Q100,"")</f>
        <v/>
      </c>
      <c r="N72" s="124" t="str">
        <f>IFERROR('PML mundo '!U73*100000000/Indicadores!$Q100,"")</f>
        <v/>
      </c>
      <c r="O72" s="124" t="str">
        <f>IFERROR('PML mundo '!W73*100000000/Indicadores!$Q100,"")</f>
        <v/>
      </c>
      <c r="P72" s="124" t="str">
        <f>IFERROR('PML mundo '!Y73*100000000/Indicadores!$Q100,"")</f>
        <v/>
      </c>
      <c r="Q72" s="124" t="str">
        <f>IFERROR('PML mundo '!AA73*100000000/Indicadores!$Q100,"")</f>
        <v/>
      </c>
      <c r="R72" s="124" t="str">
        <f>IFERROR('PML mundo '!AC73*100000000/Indicadores!$Q100,"")</f>
        <v/>
      </c>
      <c r="S72" s="124" t="str">
        <f>IFERROR('PML mundo '!AE73*100000000/Indicadores!$Q100,"")</f>
        <v/>
      </c>
      <c r="T72" s="124" t="str">
        <f>IFERROR('PML mundo '!AG73*100000000/Indicadores!$Q100,"")</f>
        <v/>
      </c>
      <c r="U72" s="124" t="str">
        <f>IFERROR('PML mundo '!AI73*100000000/Indicadores!$Q100,"")</f>
        <v/>
      </c>
      <c r="V72" s="124" t="str">
        <f>IFERROR('PML mundo '!AK73*100000000/Indicadores!$Q100,"")</f>
        <v/>
      </c>
      <c r="W72" s="124" t="str">
        <f>IFERROR('PML mundo '!AM73*100000000/Indicadores!$Q100,"")</f>
        <v/>
      </c>
      <c r="X72" s="124" t="str">
        <f>IFERROR('PML mundo '!AO73*100000000/Indicadores!$Q100,"")</f>
        <v/>
      </c>
      <c r="Y72" s="124" t="str">
        <f>IFERROR('PML mundo '!AQ73*100000000/Indicadores!$Q100,"")</f>
        <v/>
      </c>
      <c r="Z72" s="124" t="str">
        <f>IFERROR('PML mundo '!AS73*100000000/Indicadores!$Q100,"")</f>
        <v/>
      </c>
      <c r="AA72" s="124" t="str">
        <f>IFERROR('PML mundo '!AU73*100000000/Indicadores!$Q100,"")</f>
        <v/>
      </c>
      <c r="AB72" s="124" t="str">
        <f>IFERROR('PML mundo '!AW73*100000000/Indicadores!$Q100,"")</f>
        <v/>
      </c>
      <c r="AC72" s="124" t="str">
        <f>IFERROR('PML mundo '!AY73*100000000/Indicadores!$Q100,"")</f>
        <v/>
      </c>
      <c r="AD72" s="124" t="str">
        <f>IFERROR('PML mundo '!BA73*100000000/Indicadores!$Q100,"")</f>
        <v/>
      </c>
      <c r="AE72" s="124" t="str">
        <f>IFERROR('PML mundo '!BC73*100000000/Indicadores!$Q100,"")</f>
        <v/>
      </c>
      <c r="AF72" s="124" t="str">
        <f>IFERROR('PML mundo '!BE73*100000000/Indicadores!$Q100,"")</f>
        <v/>
      </c>
      <c r="AG72" s="124" t="str">
        <f>IFERROR('PML mundo '!BG73*100000000/Indicadores!$Q100,"")</f>
        <v/>
      </c>
      <c r="AH72" s="124" t="str">
        <f>IFERROR('PML mundo '!BI73*100000000/Indicadores!$Q100,"")</f>
        <v/>
      </c>
      <c r="AI72" s="124" t="str">
        <f>IFERROR('PML mundo '!BK73*100000000/Indicadores!$Q100,"")</f>
        <v/>
      </c>
      <c r="AJ72" s="124" t="str">
        <f>IFERROR('PML mundo '!BM73*100000000/Indicadores!$Q100,"")</f>
        <v/>
      </c>
    </row>
    <row r="73" spans="1:36" s="119" customFormat="1" ht="14">
      <c r="A73" s="114" t="str">
        <f>'AAL mundo '!A101</f>
        <v>East Asia and the Pacific</v>
      </c>
      <c r="B73" s="107" t="str">
        <f>'AAL mundo '!B101</f>
        <v>FJI</v>
      </c>
      <c r="C73" s="107" t="str">
        <f>'AAL mundo '!C101</f>
        <v>Fiji</v>
      </c>
      <c r="D73" s="108" t="str">
        <f>'AAL mundo '!D101</f>
        <v>SIDS</v>
      </c>
      <c r="E73" s="108" t="str">
        <f>'AAL mundo '!E101</f>
        <v>Upper middle income</v>
      </c>
      <c r="F73" s="109">
        <f>'AAL mundo '!F101</f>
        <v>11571</v>
      </c>
      <c r="G73" s="124">
        <f>IFERROR('PML mundo '!G74*100000000/Indicadores!$Q101,"")</f>
        <v>187044.53412015672</v>
      </c>
      <c r="H73" s="124">
        <f>IFERROR('PML mundo '!I74*100000000/Indicadores!$Q101,"")</f>
        <v>1080561.3288698245</v>
      </c>
      <c r="I73" s="124">
        <f>IFERROR('PML mundo '!K74*100000000/Indicadores!$Q101,"")</f>
        <v>3165855.1214256259</v>
      </c>
      <c r="J73" s="124">
        <f>IFERROR('PML mundo '!M74*100000000/Indicadores!$Q101,"")</f>
        <v>9918415.5660472289</v>
      </c>
      <c r="K73" s="124">
        <f>IFERROR('PML mundo '!O74*100000000/Indicadores!$Q101,"")</f>
        <v>19332569.178621873</v>
      </c>
      <c r="L73" s="124">
        <f>IFERROR('PML mundo '!Q74*100000000/Indicadores!$Q101,"")</f>
        <v>33023470.787565507</v>
      </c>
      <c r="M73" s="124">
        <f>IFERROR('PML mundo '!S74*100000000/Indicadores!$Q101,"")</f>
        <v>42927984.394995697</v>
      </c>
      <c r="N73" s="124">
        <f>IFERROR('PML mundo '!U74*100000000/Indicadores!$Q101,"")</f>
        <v>38922956.498868831</v>
      </c>
      <c r="O73" s="124">
        <f>IFERROR('PML mundo '!W74*100000000/Indicadores!$Q101,"")</f>
        <v>95239790.856492504</v>
      </c>
      <c r="P73" s="124">
        <f>IFERROR('PML mundo '!Y74*100000000/Indicadores!$Q101,"")</f>
        <v>121490480.16872072</v>
      </c>
      <c r="Q73" s="124">
        <f>IFERROR('PML mundo '!AA74*100000000/Indicadores!$Q101,"")</f>
        <v>148203725.55857038</v>
      </c>
      <c r="R73" s="124">
        <f>IFERROR('PML mundo '!AC74*100000000/Indicadores!$Q101,"")</f>
        <v>162826058.39485559</v>
      </c>
      <c r="S73" s="124">
        <f>IFERROR('PML mundo '!AE74*100000000/Indicadores!$Q101,"")</f>
        <v>175250617.95522901</v>
      </c>
      <c r="T73" s="124">
        <f>IFERROR('PML mundo '!AG74*100000000/Indicadores!$Q101,"")</f>
        <v>187675177.51560238</v>
      </c>
      <c r="U73" s="124">
        <f>IFERROR('PML mundo '!AI74*100000000/Indicadores!$Q101,"")</f>
        <v>81754890.997964993</v>
      </c>
      <c r="V73" s="124">
        <f>IFERROR('PML mundo '!AK74*100000000/Indicadores!$Q101,"")</f>
        <v>103445737.88380452</v>
      </c>
      <c r="W73" s="124">
        <f>IFERROR('PML mundo '!AM74*100000000/Indicadores!$Q101,"")</f>
        <v>114726545.39432153</v>
      </c>
      <c r="X73" s="124">
        <f>IFERROR('PML mundo '!AO74*100000000/Indicadores!$Q101,"")</f>
        <v>129648402.24808294</v>
      </c>
      <c r="Y73" s="124">
        <f>IFERROR('PML mundo '!AQ74*100000000/Indicadores!$Q101,"")</f>
        <v>131770346.65881097</v>
      </c>
      <c r="Z73" s="124">
        <f>IFERROR('PML mundo '!AS74*100000000/Indicadores!$Q101,"")</f>
        <v>136015499.29468668</v>
      </c>
      <c r="AA73" s="124">
        <f>IFERROR('PML mundo '!AU74*100000000/Indicadores!$Q101,"")</f>
        <v>140259388.11614266</v>
      </c>
      <c r="AB73" s="124" t="str">
        <f>IFERROR('PML mundo '!AW74*100000000/Indicadores!$Q101,"")</f>
        <v/>
      </c>
      <c r="AC73" s="124" t="str">
        <f>IFERROR('PML mundo '!AY74*100000000/Indicadores!$Q101,"")</f>
        <v/>
      </c>
      <c r="AD73" s="124" t="str">
        <f>IFERROR('PML mundo '!BA74*100000000/Indicadores!$Q101,"")</f>
        <v/>
      </c>
      <c r="AE73" s="124" t="str">
        <f>IFERROR('PML mundo '!BC74*100000000/Indicadores!$Q101,"")</f>
        <v/>
      </c>
      <c r="AF73" s="124" t="str">
        <f>IFERROR('PML mundo '!BE74*100000000/Indicadores!$Q101,"")</f>
        <v/>
      </c>
      <c r="AG73" s="124" t="str">
        <f>IFERROR('PML mundo '!BG74*100000000/Indicadores!$Q101,"")</f>
        <v/>
      </c>
      <c r="AH73" s="124" t="str">
        <f>IFERROR('PML mundo '!BI74*100000000/Indicadores!$Q101,"")</f>
        <v/>
      </c>
      <c r="AI73" s="124" t="str">
        <f>IFERROR('PML mundo '!BK74*100000000/Indicadores!$Q101,"")</f>
        <v/>
      </c>
      <c r="AJ73" s="124" t="str">
        <f>IFERROR('PML mundo '!BM74*100000000/Indicadores!$Q101,"")</f>
        <v/>
      </c>
    </row>
    <row r="74" spans="1:36" s="119" customFormat="1" ht="14">
      <c r="A74" s="114" t="str">
        <f>'AAL mundo '!A102</f>
        <v>Europe and Central Asia</v>
      </c>
      <c r="B74" s="107" t="str">
        <f>'AAL mundo '!B102</f>
        <v>FIN</v>
      </c>
      <c r="C74" s="107" t="str">
        <f>'AAL mundo '!C102</f>
        <v>Finland</v>
      </c>
      <c r="D74" s="108" t="str">
        <f>'AAL mundo '!D102</f>
        <v/>
      </c>
      <c r="E74" s="108" t="str">
        <f>'AAL mundo '!E102</f>
        <v>High income: OECD</v>
      </c>
      <c r="F74" s="109">
        <f>'AAL mundo '!F102</f>
        <v>965383</v>
      </c>
      <c r="G74" s="124" t="str">
        <f>IFERROR('PML mundo '!G75*100000000/Indicadores!$Q102,"")</f>
        <v/>
      </c>
      <c r="H74" s="124" t="str">
        <f>IFERROR('PML mundo '!I75*100000000/Indicadores!$Q102,"")</f>
        <v/>
      </c>
      <c r="I74" s="124" t="str">
        <f>IFERROR('PML mundo '!K75*100000000/Indicadores!$Q102,"")</f>
        <v/>
      </c>
      <c r="J74" s="124" t="str">
        <f>IFERROR('PML mundo '!M75*100000000/Indicadores!$Q102,"")</f>
        <v/>
      </c>
      <c r="K74" s="124" t="str">
        <f>IFERROR('PML mundo '!O75*100000000/Indicadores!$Q102,"")</f>
        <v/>
      </c>
      <c r="L74" s="124" t="str">
        <f>IFERROR('PML mundo '!Q75*100000000/Indicadores!$Q102,"")</f>
        <v/>
      </c>
      <c r="M74" s="124" t="str">
        <f>IFERROR('PML mundo '!S75*100000000/Indicadores!$Q102,"")</f>
        <v/>
      </c>
      <c r="N74" s="124" t="str">
        <f>IFERROR('PML mundo '!U75*100000000/Indicadores!$Q102,"")</f>
        <v/>
      </c>
      <c r="O74" s="124" t="str">
        <f>IFERROR('PML mundo '!W75*100000000/Indicadores!$Q102,"")</f>
        <v/>
      </c>
      <c r="P74" s="124" t="str">
        <f>IFERROR('PML mundo '!Y75*100000000/Indicadores!$Q102,"")</f>
        <v/>
      </c>
      <c r="Q74" s="124" t="str">
        <f>IFERROR('PML mundo '!AA75*100000000/Indicadores!$Q102,"")</f>
        <v/>
      </c>
      <c r="R74" s="124" t="str">
        <f>IFERROR('PML mundo '!AC75*100000000/Indicadores!$Q102,"")</f>
        <v/>
      </c>
      <c r="S74" s="124" t="str">
        <f>IFERROR('PML mundo '!AE75*100000000/Indicadores!$Q102,"")</f>
        <v/>
      </c>
      <c r="T74" s="124" t="str">
        <f>IFERROR('PML mundo '!AG75*100000000/Indicadores!$Q102,"")</f>
        <v/>
      </c>
      <c r="U74" s="124" t="str">
        <f>IFERROR('PML mundo '!AI75*100000000/Indicadores!$Q102,"")</f>
        <v/>
      </c>
      <c r="V74" s="124" t="str">
        <f>IFERROR('PML mundo '!AK75*100000000/Indicadores!$Q102,"")</f>
        <v/>
      </c>
      <c r="W74" s="124" t="str">
        <f>IFERROR('PML mundo '!AM75*100000000/Indicadores!$Q102,"")</f>
        <v/>
      </c>
      <c r="X74" s="124" t="str">
        <f>IFERROR('PML mundo '!AO75*100000000/Indicadores!$Q102,"")</f>
        <v/>
      </c>
      <c r="Y74" s="124" t="str">
        <f>IFERROR('PML mundo '!AQ75*100000000/Indicadores!$Q102,"")</f>
        <v/>
      </c>
      <c r="Z74" s="124" t="str">
        <f>IFERROR('PML mundo '!AS75*100000000/Indicadores!$Q102,"")</f>
        <v/>
      </c>
      <c r="AA74" s="124" t="str">
        <f>IFERROR('PML mundo '!AU75*100000000/Indicadores!$Q102,"")</f>
        <v/>
      </c>
      <c r="AB74" s="124" t="str">
        <f>IFERROR('PML mundo '!AW75*100000000/Indicadores!$Q102,"")</f>
        <v/>
      </c>
      <c r="AC74" s="124" t="str">
        <f>IFERROR('PML mundo '!AY75*100000000/Indicadores!$Q102,"")</f>
        <v/>
      </c>
      <c r="AD74" s="124" t="str">
        <f>IFERROR('PML mundo '!BA75*100000000/Indicadores!$Q102,"")</f>
        <v/>
      </c>
      <c r="AE74" s="124" t="str">
        <f>IFERROR('PML mundo '!BC75*100000000/Indicadores!$Q102,"")</f>
        <v/>
      </c>
      <c r="AF74" s="124" t="str">
        <f>IFERROR('PML mundo '!BE75*100000000/Indicadores!$Q102,"")</f>
        <v/>
      </c>
      <c r="AG74" s="124" t="str">
        <f>IFERROR('PML mundo '!BG75*100000000/Indicadores!$Q102,"")</f>
        <v/>
      </c>
      <c r="AH74" s="124" t="str">
        <f>IFERROR('PML mundo '!BI75*100000000/Indicadores!$Q102,"")</f>
        <v/>
      </c>
      <c r="AI74" s="124" t="str">
        <f>IFERROR('PML mundo '!BK75*100000000/Indicadores!$Q102,"")</f>
        <v/>
      </c>
      <c r="AJ74" s="124" t="str">
        <f>IFERROR('PML mundo '!BM75*100000000/Indicadores!$Q102,"")</f>
        <v/>
      </c>
    </row>
    <row r="75" spans="1:36" s="119" customFormat="1" ht="14">
      <c r="A75" s="114" t="str">
        <f>'AAL mundo '!A103</f>
        <v>Europe and Central Asia</v>
      </c>
      <c r="B75" s="107" t="str">
        <f>'AAL mundo '!B103</f>
        <v>FRA</v>
      </c>
      <c r="C75" s="107" t="str">
        <f>'AAL mundo '!C103</f>
        <v>France</v>
      </c>
      <c r="D75" s="108" t="str">
        <f>'AAL mundo '!D103</f>
        <v/>
      </c>
      <c r="E75" s="108" t="str">
        <f>'AAL mundo '!E103</f>
        <v>High income: OECD</v>
      </c>
      <c r="F75" s="109">
        <f>'AAL mundo '!F103</f>
        <v>10329400</v>
      </c>
      <c r="G75" s="124">
        <f>IFERROR('PML mundo '!G76*100000000/Indicadores!$Q103,"")</f>
        <v>227699.1362883049</v>
      </c>
      <c r="H75" s="124">
        <f>IFERROR('PML mundo '!I76*100000000/Indicadores!$Q103,"")</f>
        <v>566277.55437333486</v>
      </c>
      <c r="I75" s="124">
        <f>IFERROR('PML mundo '!K76*100000000/Indicadores!$Q103,"")</f>
        <v>1084914.8123287538</v>
      </c>
      <c r="J75" s="124">
        <f>IFERROR('PML mundo '!M76*100000000/Indicadores!$Q103,"")</f>
        <v>2245210.521305636</v>
      </c>
      <c r="K75" s="124">
        <f>IFERROR('PML mundo '!O76*100000000/Indicadores!$Q103,"")</f>
        <v>3468549.6412516204</v>
      </c>
      <c r="L75" s="124">
        <f>IFERROR('PML mundo '!Q76*100000000/Indicadores!$Q103,"")</f>
        <v>5007241.0883431621</v>
      </c>
      <c r="M75" s="124">
        <f>IFERROR('PML mundo '!S76*100000000/Indicadores!$Q103,"")</f>
        <v>5862429.3096696464</v>
      </c>
      <c r="N75" s="124" t="str">
        <f>IFERROR('PML mundo '!U76*100000000/Indicadores!$Q103,"")</f>
        <v/>
      </c>
      <c r="O75" s="124" t="str">
        <f>IFERROR('PML mundo '!W76*100000000/Indicadores!$Q103,"")</f>
        <v/>
      </c>
      <c r="P75" s="124" t="str">
        <f>IFERROR('PML mundo '!Y76*100000000/Indicadores!$Q103,"")</f>
        <v/>
      </c>
      <c r="Q75" s="124" t="str">
        <f>IFERROR('PML mundo '!AA76*100000000/Indicadores!$Q103,"")</f>
        <v/>
      </c>
      <c r="R75" s="124" t="str">
        <f>IFERROR('PML mundo '!AC76*100000000/Indicadores!$Q103,"")</f>
        <v/>
      </c>
      <c r="S75" s="124" t="str">
        <f>IFERROR('PML mundo '!AE76*100000000/Indicadores!$Q103,"")</f>
        <v/>
      </c>
      <c r="T75" s="124" t="str">
        <f>IFERROR('PML mundo '!AG76*100000000/Indicadores!$Q103,"")</f>
        <v/>
      </c>
      <c r="U75" s="124" t="str">
        <f>IFERROR('PML mundo '!AI76*100000000/Indicadores!$Q103,"")</f>
        <v/>
      </c>
      <c r="V75" s="124" t="str">
        <f>IFERROR('PML mundo '!AK76*100000000/Indicadores!$Q103,"")</f>
        <v/>
      </c>
      <c r="W75" s="124" t="str">
        <f>IFERROR('PML mundo '!AM76*100000000/Indicadores!$Q103,"")</f>
        <v/>
      </c>
      <c r="X75" s="124" t="str">
        <f>IFERROR('PML mundo '!AO76*100000000/Indicadores!$Q103,"")</f>
        <v/>
      </c>
      <c r="Y75" s="124" t="str">
        <f>IFERROR('PML mundo '!AQ76*100000000/Indicadores!$Q103,"")</f>
        <v/>
      </c>
      <c r="Z75" s="124" t="str">
        <f>IFERROR('PML mundo '!AS76*100000000/Indicadores!$Q103,"")</f>
        <v/>
      </c>
      <c r="AA75" s="124" t="str">
        <f>IFERROR('PML mundo '!AU76*100000000/Indicadores!$Q103,"")</f>
        <v/>
      </c>
      <c r="AB75" s="124" t="str">
        <f>IFERROR('PML mundo '!AW76*100000000/Indicadores!$Q103,"")</f>
        <v/>
      </c>
      <c r="AC75" s="124" t="str">
        <f>IFERROR('PML mundo '!AY76*100000000/Indicadores!$Q103,"")</f>
        <v/>
      </c>
      <c r="AD75" s="124" t="str">
        <f>IFERROR('PML mundo '!BA76*100000000/Indicadores!$Q103,"")</f>
        <v/>
      </c>
      <c r="AE75" s="124" t="str">
        <f>IFERROR('PML mundo '!BC76*100000000/Indicadores!$Q103,"")</f>
        <v/>
      </c>
      <c r="AF75" s="124" t="str">
        <f>IFERROR('PML mundo '!BE76*100000000/Indicadores!$Q103,"")</f>
        <v/>
      </c>
      <c r="AG75" s="124" t="str">
        <f>IFERROR('PML mundo '!BG76*100000000/Indicadores!$Q103,"")</f>
        <v/>
      </c>
      <c r="AH75" s="124" t="str">
        <f>IFERROR('PML mundo '!BI76*100000000/Indicadores!$Q103,"")</f>
        <v/>
      </c>
      <c r="AI75" s="124">
        <f>IFERROR('PML mundo '!BK76*100000000/Indicadores!$Q103,"")</f>
        <v>715465.93068222736</v>
      </c>
      <c r="AJ75" s="124">
        <f>IFERROR('PML mundo '!BM76*100000000/Indicadores!$Q103,"")</f>
        <v>3137768.1086286162</v>
      </c>
    </row>
    <row r="76" spans="1:36" s="119" customFormat="1" ht="14">
      <c r="A76" s="114" t="str">
        <f>'AAL mundo '!A104</f>
        <v>LAC</v>
      </c>
      <c r="B76" s="107" t="str">
        <f>'AAL mundo '!B104</f>
        <v>GUF</v>
      </c>
      <c r="C76" s="107" t="str">
        <f>'AAL mundo '!C104</f>
        <v>French Guiana</v>
      </c>
      <c r="D76" s="108" t="str">
        <f>'AAL mundo '!D104</f>
        <v/>
      </c>
      <c r="E76" s="108" t="str">
        <f>'AAL mundo '!E104</f>
        <v>N.D</v>
      </c>
      <c r="F76" s="109">
        <f>'AAL mundo '!F104</f>
        <v>16800.400000000001</v>
      </c>
      <c r="G76" s="124" t="str">
        <f>IFERROR('PML mundo '!G77*100000000/Indicadores!$Q104,"")</f>
        <v/>
      </c>
      <c r="H76" s="124" t="str">
        <f>IFERROR('PML mundo '!I77*100000000/Indicadores!$Q104,"")</f>
        <v/>
      </c>
      <c r="I76" s="124" t="str">
        <f>IFERROR('PML mundo '!K77*100000000/Indicadores!$Q104,"")</f>
        <v/>
      </c>
      <c r="J76" s="124" t="str">
        <f>IFERROR('PML mundo '!M77*100000000/Indicadores!$Q104,"")</f>
        <v/>
      </c>
      <c r="K76" s="124" t="str">
        <f>IFERROR('PML mundo '!O77*100000000/Indicadores!$Q104,"")</f>
        <v/>
      </c>
      <c r="L76" s="124" t="str">
        <f>IFERROR('PML mundo '!Q77*100000000/Indicadores!$Q104,"")</f>
        <v/>
      </c>
      <c r="M76" s="124" t="str">
        <f>IFERROR('PML mundo '!S77*100000000/Indicadores!$Q104,"")</f>
        <v/>
      </c>
      <c r="N76" s="124" t="str">
        <f>IFERROR('PML mundo '!U77*100000000/Indicadores!$Q104,"")</f>
        <v/>
      </c>
      <c r="O76" s="124" t="str">
        <f>IFERROR('PML mundo '!W77*100000000/Indicadores!$Q104,"")</f>
        <v/>
      </c>
      <c r="P76" s="124" t="str">
        <f>IFERROR('PML mundo '!Y77*100000000/Indicadores!$Q104,"")</f>
        <v/>
      </c>
      <c r="Q76" s="124" t="str">
        <f>IFERROR('PML mundo '!AA77*100000000/Indicadores!$Q104,"")</f>
        <v/>
      </c>
      <c r="R76" s="124" t="str">
        <f>IFERROR('PML mundo '!AC77*100000000/Indicadores!$Q104,"")</f>
        <v/>
      </c>
      <c r="S76" s="124" t="str">
        <f>IFERROR('PML mundo '!AE77*100000000/Indicadores!$Q104,"")</f>
        <v/>
      </c>
      <c r="T76" s="124" t="str">
        <f>IFERROR('PML mundo '!AG77*100000000/Indicadores!$Q104,"")</f>
        <v/>
      </c>
      <c r="U76" s="124" t="str">
        <f>IFERROR('PML mundo '!AI77*100000000/Indicadores!$Q104,"")</f>
        <v/>
      </c>
      <c r="V76" s="124" t="str">
        <f>IFERROR('PML mundo '!AK77*100000000/Indicadores!$Q104,"")</f>
        <v/>
      </c>
      <c r="W76" s="124" t="str">
        <f>IFERROR('PML mundo '!AM77*100000000/Indicadores!$Q104,"")</f>
        <v/>
      </c>
      <c r="X76" s="124" t="str">
        <f>IFERROR('PML mundo '!AO77*100000000/Indicadores!$Q104,"")</f>
        <v/>
      </c>
      <c r="Y76" s="124" t="str">
        <f>IFERROR('PML mundo '!AQ77*100000000/Indicadores!$Q104,"")</f>
        <v/>
      </c>
      <c r="Z76" s="124" t="str">
        <f>IFERROR('PML mundo '!AS77*100000000/Indicadores!$Q104,"")</f>
        <v/>
      </c>
      <c r="AA76" s="124" t="str">
        <f>IFERROR('PML mundo '!AU77*100000000/Indicadores!$Q104,"")</f>
        <v/>
      </c>
      <c r="AB76" s="124" t="str">
        <f>IFERROR('PML mundo '!AW77*100000000/Indicadores!$Q104,"")</f>
        <v/>
      </c>
      <c r="AC76" s="124" t="str">
        <f>IFERROR('PML mundo '!AY77*100000000/Indicadores!$Q104,"")</f>
        <v/>
      </c>
      <c r="AD76" s="124" t="str">
        <f>IFERROR('PML mundo '!BA77*100000000/Indicadores!$Q104,"")</f>
        <v/>
      </c>
      <c r="AE76" s="124" t="str">
        <f>IFERROR('PML mundo '!BC77*100000000/Indicadores!$Q104,"")</f>
        <v/>
      </c>
      <c r="AF76" s="124" t="str">
        <f>IFERROR('PML mundo '!BE77*100000000/Indicadores!$Q104,"")</f>
        <v/>
      </c>
      <c r="AG76" s="124" t="str">
        <f>IFERROR('PML mundo '!BG77*100000000/Indicadores!$Q104,"")</f>
        <v/>
      </c>
      <c r="AH76" s="124" t="str">
        <f>IFERROR('PML mundo '!BI77*100000000/Indicadores!$Q104,"")</f>
        <v/>
      </c>
      <c r="AI76" s="124" t="str">
        <f>IFERROR('PML mundo '!BK77*100000000/Indicadores!$Q104,"")</f>
        <v/>
      </c>
      <c r="AJ76" s="124" t="str">
        <f>IFERROR('PML mundo '!BM77*100000000/Indicadores!$Q104,"")</f>
        <v/>
      </c>
    </row>
    <row r="77" spans="1:36" s="119" customFormat="1" ht="14">
      <c r="A77" s="114" t="str">
        <f>'AAL mundo '!A105</f>
        <v>East Asia and the Pacific</v>
      </c>
      <c r="B77" s="107" t="str">
        <f>'AAL mundo '!B105</f>
        <v>PYF</v>
      </c>
      <c r="C77" s="107" t="str">
        <f>'AAL mundo '!C105</f>
        <v>French Polynesia</v>
      </c>
      <c r="D77" s="108" t="str">
        <f>'AAL mundo '!D105</f>
        <v>SIDS</v>
      </c>
      <c r="E77" s="108" t="str">
        <f>'AAL mundo '!E105</f>
        <v>High income: nonOECD</v>
      </c>
      <c r="F77" s="109">
        <f>'AAL mundo '!F105</f>
        <v>22002</v>
      </c>
      <c r="G77" s="124" t="str">
        <f>IFERROR('PML mundo '!G78*100000000/Indicadores!$Q105,"")</f>
        <v/>
      </c>
      <c r="H77" s="124" t="str">
        <f>IFERROR('PML mundo '!I78*100000000/Indicadores!$Q105,"")</f>
        <v/>
      </c>
      <c r="I77" s="124" t="str">
        <f>IFERROR('PML mundo '!K78*100000000/Indicadores!$Q105,"")</f>
        <v/>
      </c>
      <c r="J77" s="124" t="str">
        <f>IFERROR('PML mundo '!M78*100000000/Indicadores!$Q105,"")</f>
        <v/>
      </c>
      <c r="K77" s="124" t="str">
        <f>IFERROR('PML mundo '!O78*100000000/Indicadores!$Q105,"")</f>
        <v/>
      </c>
      <c r="L77" s="124" t="str">
        <f>IFERROR('PML mundo '!Q78*100000000/Indicadores!$Q105,"")</f>
        <v/>
      </c>
      <c r="M77" s="124" t="str">
        <f>IFERROR('PML mundo '!S78*100000000/Indicadores!$Q105,"")</f>
        <v/>
      </c>
      <c r="N77" s="124" t="str">
        <f>IFERROR('PML mundo '!U78*100000000/Indicadores!$Q105,"")</f>
        <v/>
      </c>
      <c r="O77" s="124" t="str">
        <f>IFERROR('PML mundo '!W78*100000000/Indicadores!$Q105,"")</f>
        <v/>
      </c>
      <c r="P77" s="124" t="str">
        <f>IFERROR('PML mundo '!Y78*100000000/Indicadores!$Q105,"")</f>
        <v/>
      </c>
      <c r="Q77" s="124" t="str">
        <f>IFERROR('PML mundo '!AA78*100000000/Indicadores!$Q105,"")</f>
        <v/>
      </c>
      <c r="R77" s="124" t="str">
        <f>IFERROR('PML mundo '!AC78*100000000/Indicadores!$Q105,"")</f>
        <v/>
      </c>
      <c r="S77" s="124" t="str">
        <f>IFERROR('PML mundo '!AE78*100000000/Indicadores!$Q105,"")</f>
        <v/>
      </c>
      <c r="T77" s="124" t="str">
        <f>IFERROR('PML mundo '!AG78*100000000/Indicadores!$Q105,"")</f>
        <v/>
      </c>
      <c r="U77" s="124" t="str">
        <f>IFERROR('PML mundo '!AI78*100000000/Indicadores!$Q105,"")</f>
        <v/>
      </c>
      <c r="V77" s="124" t="str">
        <f>IFERROR('PML mundo '!AK78*100000000/Indicadores!$Q105,"")</f>
        <v/>
      </c>
      <c r="W77" s="124" t="str">
        <f>IFERROR('PML mundo '!AM78*100000000/Indicadores!$Q105,"")</f>
        <v/>
      </c>
      <c r="X77" s="124" t="str">
        <f>IFERROR('PML mundo '!AO78*100000000/Indicadores!$Q105,"")</f>
        <v/>
      </c>
      <c r="Y77" s="124" t="str">
        <f>IFERROR('PML mundo '!AQ78*100000000/Indicadores!$Q105,"")</f>
        <v/>
      </c>
      <c r="Z77" s="124" t="str">
        <f>IFERROR('PML mundo '!AS78*100000000/Indicadores!$Q105,"")</f>
        <v/>
      </c>
      <c r="AA77" s="124" t="str">
        <f>IFERROR('PML mundo '!AU78*100000000/Indicadores!$Q105,"")</f>
        <v/>
      </c>
      <c r="AB77" s="124" t="str">
        <f>IFERROR('PML mundo '!AW78*100000000/Indicadores!$Q105,"")</f>
        <v/>
      </c>
      <c r="AC77" s="124" t="str">
        <f>IFERROR('PML mundo '!AY78*100000000/Indicadores!$Q105,"")</f>
        <v/>
      </c>
      <c r="AD77" s="124" t="str">
        <f>IFERROR('PML mundo '!BA78*100000000/Indicadores!$Q105,"")</f>
        <v/>
      </c>
      <c r="AE77" s="124" t="str">
        <f>IFERROR('PML mundo '!BC78*100000000/Indicadores!$Q105,"")</f>
        <v/>
      </c>
      <c r="AF77" s="124" t="str">
        <f>IFERROR('PML mundo '!BE78*100000000/Indicadores!$Q105,"")</f>
        <v/>
      </c>
      <c r="AG77" s="124" t="str">
        <f>IFERROR('PML mundo '!BG78*100000000/Indicadores!$Q105,"")</f>
        <v/>
      </c>
      <c r="AH77" s="124" t="str">
        <f>IFERROR('PML mundo '!BI78*100000000/Indicadores!$Q105,"")</f>
        <v/>
      </c>
      <c r="AI77" s="124" t="str">
        <f>IFERROR('PML mundo '!BK78*100000000/Indicadores!$Q105,"")</f>
        <v/>
      </c>
      <c r="AJ77" s="124" t="str">
        <f>IFERROR('PML mundo '!BM78*100000000/Indicadores!$Q105,"")</f>
        <v/>
      </c>
    </row>
    <row r="78" spans="1:36" s="119" customFormat="1" ht="14">
      <c r="A78" s="114" t="str">
        <f>'AAL mundo '!A106</f>
        <v>Sub-Saharan Africa</v>
      </c>
      <c r="B78" s="107" t="str">
        <f>'AAL mundo '!B106</f>
        <v>GAB</v>
      </c>
      <c r="C78" s="107" t="str">
        <f>'AAL mundo '!C106</f>
        <v>Gabon</v>
      </c>
      <c r="D78" s="108" t="str">
        <f>'AAL mundo '!D106</f>
        <v/>
      </c>
      <c r="E78" s="108" t="str">
        <f>'AAL mundo '!E106</f>
        <v>Upper middle income</v>
      </c>
      <c r="F78" s="109">
        <f>'AAL mundo '!F106</f>
        <v>120252</v>
      </c>
      <c r="G78" s="124">
        <f>IFERROR('PML mundo '!G79*100000000/Indicadores!$Q106,"")</f>
        <v>210653.61604844834</v>
      </c>
      <c r="H78" s="124">
        <f>IFERROR('PML mundo '!I79*100000000/Indicadores!$Q106,"")</f>
        <v>541739.84952341625</v>
      </c>
      <c r="I78" s="124">
        <f>IFERROR('PML mundo '!K79*100000000/Indicadores!$Q106,"")</f>
        <v>944216.55209142424</v>
      </c>
      <c r="J78" s="124">
        <f>IFERROR('PML mundo '!M79*100000000/Indicadores!$Q106,"")</f>
        <v>1949684.0573757174</v>
      </c>
      <c r="K78" s="124">
        <f>IFERROR('PML mundo '!O79*100000000/Indicadores!$Q106,"")</f>
        <v>3583801.5484706061</v>
      </c>
      <c r="L78" s="124">
        <f>IFERROR('PML mundo '!Q79*100000000/Indicadores!$Q106,"")</f>
        <v>6529848.2397100553</v>
      </c>
      <c r="M78" s="124">
        <f>IFERROR('PML mundo '!S79*100000000/Indicadores!$Q106,"")</f>
        <v>9155775.9289583955</v>
      </c>
      <c r="N78" s="124" t="str">
        <f>IFERROR('PML mundo '!U79*100000000/Indicadores!$Q106,"")</f>
        <v/>
      </c>
      <c r="O78" s="124" t="str">
        <f>IFERROR('PML mundo '!W79*100000000/Indicadores!$Q106,"")</f>
        <v/>
      </c>
      <c r="P78" s="124" t="str">
        <f>IFERROR('PML mundo '!Y79*100000000/Indicadores!$Q106,"")</f>
        <v/>
      </c>
      <c r="Q78" s="124" t="str">
        <f>IFERROR('PML mundo '!AA79*100000000/Indicadores!$Q106,"")</f>
        <v/>
      </c>
      <c r="R78" s="124" t="str">
        <f>IFERROR('PML mundo '!AC79*100000000/Indicadores!$Q106,"")</f>
        <v/>
      </c>
      <c r="S78" s="124" t="str">
        <f>IFERROR('PML mundo '!AE79*100000000/Indicadores!$Q106,"")</f>
        <v/>
      </c>
      <c r="T78" s="124" t="str">
        <f>IFERROR('PML mundo '!AG79*100000000/Indicadores!$Q106,"")</f>
        <v/>
      </c>
      <c r="U78" s="124" t="str">
        <f>IFERROR('PML mundo '!AI79*100000000/Indicadores!$Q106,"")</f>
        <v/>
      </c>
      <c r="V78" s="124" t="str">
        <f>IFERROR('PML mundo '!AK79*100000000/Indicadores!$Q106,"")</f>
        <v/>
      </c>
      <c r="W78" s="124" t="str">
        <f>IFERROR('PML mundo '!AM79*100000000/Indicadores!$Q106,"")</f>
        <v/>
      </c>
      <c r="X78" s="124" t="str">
        <f>IFERROR('PML mundo '!AO79*100000000/Indicadores!$Q106,"")</f>
        <v/>
      </c>
      <c r="Y78" s="124" t="str">
        <f>IFERROR('PML mundo '!AQ79*100000000/Indicadores!$Q106,"")</f>
        <v/>
      </c>
      <c r="Z78" s="124" t="str">
        <f>IFERROR('PML mundo '!AS79*100000000/Indicadores!$Q106,"")</f>
        <v/>
      </c>
      <c r="AA78" s="124" t="str">
        <f>IFERROR('PML mundo '!AU79*100000000/Indicadores!$Q106,"")</f>
        <v/>
      </c>
      <c r="AB78" s="124" t="str">
        <f>IFERROR('PML mundo '!AW79*100000000/Indicadores!$Q106,"")</f>
        <v/>
      </c>
      <c r="AC78" s="124" t="str">
        <f>IFERROR('PML mundo '!AY79*100000000/Indicadores!$Q106,"")</f>
        <v/>
      </c>
      <c r="AD78" s="124" t="str">
        <f>IFERROR('PML mundo '!BA79*100000000/Indicadores!$Q106,"")</f>
        <v/>
      </c>
      <c r="AE78" s="124" t="str">
        <f>IFERROR('PML mundo '!BC79*100000000/Indicadores!$Q106,"")</f>
        <v/>
      </c>
      <c r="AF78" s="124" t="str">
        <f>IFERROR('PML mundo '!BE79*100000000/Indicadores!$Q106,"")</f>
        <v/>
      </c>
      <c r="AG78" s="124" t="str">
        <f>IFERROR('PML mundo '!BG79*100000000/Indicadores!$Q106,"")</f>
        <v/>
      </c>
      <c r="AH78" s="124" t="str">
        <f>IFERROR('PML mundo '!BI79*100000000/Indicadores!$Q106,"")</f>
        <v/>
      </c>
      <c r="AI78" s="124">
        <f>IFERROR('PML mundo '!BK79*100000000/Indicadores!$Q106,"")</f>
        <v>53660123.719875254</v>
      </c>
      <c r="AJ78" s="124">
        <f>IFERROR('PML mundo '!BM79*100000000/Indicadores!$Q106,"")</f>
        <v>85173551.591685802</v>
      </c>
    </row>
    <row r="79" spans="1:36" s="119" customFormat="1" ht="14">
      <c r="A79" s="114" t="str">
        <f>'AAL mundo '!A107</f>
        <v>Sub-Saharan Africa</v>
      </c>
      <c r="B79" s="107" t="str">
        <f>'AAL mundo '!B107</f>
        <v>GMB</v>
      </c>
      <c r="C79" s="107" t="str">
        <f>'AAL mundo '!C107</f>
        <v>Gambia</v>
      </c>
      <c r="D79" s="108" t="str">
        <f>'AAL mundo '!D107</f>
        <v/>
      </c>
      <c r="E79" s="108" t="str">
        <f>'AAL mundo '!E107</f>
        <v>Low income</v>
      </c>
      <c r="F79" s="109">
        <f>'AAL mundo '!F107</f>
        <v>2097.61</v>
      </c>
      <c r="G79" s="124" t="str">
        <f>IFERROR('PML mundo '!G80*100000000/Indicadores!$Q107,"")</f>
        <v/>
      </c>
      <c r="H79" s="124">
        <f>IFERROR('PML mundo '!I80*100000000/Indicadores!$Q107,"")</f>
        <v>161644.12851082688</v>
      </c>
      <c r="I79" s="124">
        <f>IFERROR('PML mundo '!K80*100000000/Indicadores!$Q107,"")</f>
        <v>449572.73242073721</v>
      </c>
      <c r="J79" s="124">
        <f>IFERROR('PML mundo '!M80*100000000/Indicadores!$Q107,"")</f>
        <v>979967.52909688791</v>
      </c>
      <c r="K79" s="124">
        <f>IFERROR('PML mundo '!O80*100000000/Indicadores!$Q107,"")</f>
        <v>1712417.4864115722</v>
      </c>
      <c r="L79" s="124">
        <f>IFERROR('PML mundo '!Q80*100000000/Indicadores!$Q107,"")</f>
        <v>3207625.6751367208</v>
      </c>
      <c r="M79" s="124">
        <f>IFERROR('PML mundo '!S80*100000000/Indicadores!$Q107,"")</f>
        <v>4748296.2750055389</v>
      </c>
      <c r="N79" s="124" t="str">
        <f>IFERROR('PML mundo '!U80*100000000/Indicadores!$Q107,"")</f>
        <v/>
      </c>
      <c r="O79" s="124" t="str">
        <f>IFERROR('PML mundo '!W80*100000000/Indicadores!$Q107,"")</f>
        <v/>
      </c>
      <c r="P79" s="124" t="str">
        <f>IFERROR('PML mundo '!Y80*100000000/Indicadores!$Q107,"")</f>
        <v/>
      </c>
      <c r="Q79" s="124" t="str">
        <f>IFERROR('PML mundo '!AA80*100000000/Indicadores!$Q107,"")</f>
        <v/>
      </c>
      <c r="R79" s="124" t="str">
        <f>IFERROR('PML mundo '!AC80*100000000/Indicadores!$Q107,"")</f>
        <v/>
      </c>
      <c r="S79" s="124" t="str">
        <f>IFERROR('PML mundo '!AE80*100000000/Indicadores!$Q107,"")</f>
        <v/>
      </c>
      <c r="T79" s="124" t="str">
        <f>IFERROR('PML mundo '!AG80*100000000/Indicadores!$Q107,"")</f>
        <v/>
      </c>
      <c r="U79" s="124" t="str">
        <f>IFERROR('PML mundo '!AI80*100000000/Indicadores!$Q107,"")</f>
        <v/>
      </c>
      <c r="V79" s="124" t="str">
        <f>IFERROR('PML mundo '!AK80*100000000/Indicadores!$Q107,"")</f>
        <v/>
      </c>
      <c r="W79" s="124" t="str">
        <f>IFERROR('PML mundo '!AM80*100000000/Indicadores!$Q107,"")</f>
        <v/>
      </c>
      <c r="X79" s="124" t="str">
        <f>IFERROR('PML mundo '!AO80*100000000/Indicadores!$Q107,"")</f>
        <v/>
      </c>
      <c r="Y79" s="124" t="str">
        <f>IFERROR('PML mundo '!AQ80*100000000/Indicadores!$Q107,"")</f>
        <v/>
      </c>
      <c r="Z79" s="124" t="str">
        <f>IFERROR('PML mundo '!AS80*100000000/Indicadores!$Q107,"")</f>
        <v/>
      </c>
      <c r="AA79" s="124" t="str">
        <f>IFERROR('PML mundo '!AU80*100000000/Indicadores!$Q107,"")</f>
        <v/>
      </c>
      <c r="AB79" s="124" t="str">
        <f>IFERROR('PML mundo '!AW80*100000000/Indicadores!$Q107,"")</f>
        <v/>
      </c>
      <c r="AC79" s="124" t="str">
        <f>IFERROR('PML mundo '!AY80*100000000/Indicadores!$Q107,"")</f>
        <v/>
      </c>
      <c r="AD79" s="124" t="str">
        <f>IFERROR('PML mundo '!BA80*100000000/Indicadores!$Q107,"")</f>
        <v/>
      </c>
      <c r="AE79" s="124" t="str">
        <f>IFERROR('PML mundo '!BC80*100000000/Indicadores!$Q107,"")</f>
        <v/>
      </c>
      <c r="AF79" s="124" t="str">
        <f>IFERROR('PML mundo '!BE80*100000000/Indicadores!$Q107,"")</f>
        <v/>
      </c>
      <c r="AG79" s="124" t="str">
        <f>IFERROR('PML mundo '!BG80*100000000/Indicadores!$Q107,"")</f>
        <v/>
      </c>
      <c r="AH79" s="124" t="str">
        <f>IFERROR('PML mundo '!BI80*100000000/Indicadores!$Q107,"")</f>
        <v/>
      </c>
      <c r="AI79" s="124">
        <f>IFERROR('PML mundo '!BK80*100000000/Indicadores!$Q107,"")</f>
        <v>7840481.3490724862</v>
      </c>
      <c r="AJ79" s="124">
        <f>IFERROR('PML mundo '!BM80*100000000/Indicadores!$Q107,"")</f>
        <v>15573007.45163786</v>
      </c>
    </row>
    <row r="80" spans="1:36" s="119" customFormat="1" ht="14">
      <c r="A80" s="114" t="str">
        <f>'AAL mundo '!A108</f>
        <v>Europe and Central Asia</v>
      </c>
      <c r="B80" s="107" t="str">
        <f>'AAL mundo '!B108</f>
        <v>GEO</v>
      </c>
      <c r="C80" s="107" t="str">
        <f>'AAL mundo '!C108</f>
        <v>Georgia</v>
      </c>
      <c r="D80" s="108" t="str">
        <f>'AAL mundo '!D108</f>
        <v/>
      </c>
      <c r="E80" s="108" t="str">
        <f>'AAL mundo '!E108</f>
        <v>Lower middle income</v>
      </c>
      <c r="F80" s="109">
        <f>'AAL mundo '!F108</f>
        <v>53823.5</v>
      </c>
      <c r="G80" s="124">
        <f>IFERROR('PML mundo '!G81*100000000/Indicadores!$Q108,"")</f>
        <v>13548430.082590071</v>
      </c>
      <c r="H80" s="124">
        <f>IFERROR('PML mundo '!I81*100000000/Indicadores!$Q108,"")</f>
        <v>29369968.732180465</v>
      </c>
      <c r="I80" s="124">
        <f>IFERROR('PML mundo '!K81*100000000/Indicadores!$Q108,"")</f>
        <v>48618277.131796189</v>
      </c>
      <c r="J80" s="124">
        <f>IFERROR('PML mundo '!M81*100000000/Indicadores!$Q108,"")</f>
        <v>82687019.047164649</v>
      </c>
      <c r="K80" s="124">
        <f>IFERROR('PML mundo '!O81*100000000/Indicadores!$Q108,"")</f>
        <v>111852173.6672257</v>
      </c>
      <c r="L80" s="124">
        <f>IFERROR('PML mundo '!Q81*100000000/Indicadores!$Q108,"")</f>
        <v>143781147.09545189</v>
      </c>
      <c r="M80" s="124">
        <f>IFERROR('PML mundo '!S81*100000000/Indicadores!$Q108,"")</f>
        <v>160356326.6884931</v>
      </c>
      <c r="N80" s="124" t="str">
        <f>IFERROR('PML mundo '!U81*100000000/Indicadores!$Q108,"")</f>
        <v/>
      </c>
      <c r="O80" s="124" t="str">
        <f>IFERROR('PML mundo '!W81*100000000/Indicadores!$Q108,"")</f>
        <v/>
      </c>
      <c r="P80" s="124" t="str">
        <f>IFERROR('PML mundo '!Y81*100000000/Indicadores!$Q108,"")</f>
        <v/>
      </c>
      <c r="Q80" s="124" t="str">
        <f>IFERROR('PML mundo '!AA81*100000000/Indicadores!$Q108,"")</f>
        <v/>
      </c>
      <c r="R80" s="124" t="str">
        <f>IFERROR('PML mundo '!AC81*100000000/Indicadores!$Q108,"")</f>
        <v/>
      </c>
      <c r="S80" s="124" t="str">
        <f>IFERROR('PML mundo '!AE81*100000000/Indicadores!$Q108,"")</f>
        <v/>
      </c>
      <c r="T80" s="124" t="str">
        <f>IFERROR('PML mundo '!AG81*100000000/Indicadores!$Q108,"")</f>
        <v/>
      </c>
      <c r="U80" s="124" t="str">
        <f>IFERROR('PML mundo '!AI81*100000000/Indicadores!$Q108,"")</f>
        <v/>
      </c>
      <c r="V80" s="124" t="str">
        <f>IFERROR('PML mundo '!AK81*100000000/Indicadores!$Q108,"")</f>
        <v/>
      </c>
      <c r="W80" s="124" t="str">
        <f>IFERROR('PML mundo '!AM81*100000000/Indicadores!$Q108,"")</f>
        <v/>
      </c>
      <c r="X80" s="124" t="str">
        <f>IFERROR('PML mundo '!AO81*100000000/Indicadores!$Q108,"")</f>
        <v/>
      </c>
      <c r="Y80" s="124" t="str">
        <f>IFERROR('PML mundo '!AQ81*100000000/Indicadores!$Q108,"")</f>
        <v/>
      </c>
      <c r="Z80" s="124" t="str">
        <f>IFERROR('PML mundo '!AS81*100000000/Indicadores!$Q108,"")</f>
        <v/>
      </c>
      <c r="AA80" s="124" t="str">
        <f>IFERROR('PML mundo '!AU81*100000000/Indicadores!$Q108,"")</f>
        <v/>
      </c>
      <c r="AB80" s="124" t="str">
        <f>IFERROR('PML mundo '!AW81*100000000/Indicadores!$Q108,"")</f>
        <v/>
      </c>
      <c r="AC80" s="124" t="str">
        <f>IFERROR('PML mundo '!AY81*100000000/Indicadores!$Q108,"")</f>
        <v/>
      </c>
      <c r="AD80" s="124" t="str">
        <f>IFERROR('PML mundo '!BA81*100000000/Indicadores!$Q108,"")</f>
        <v/>
      </c>
      <c r="AE80" s="124" t="str">
        <f>IFERROR('PML mundo '!BC81*100000000/Indicadores!$Q108,"")</f>
        <v/>
      </c>
      <c r="AF80" s="124" t="str">
        <f>IFERROR('PML mundo '!BE81*100000000/Indicadores!$Q108,"")</f>
        <v/>
      </c>
      <c r="AG80" s="124" t="str">
        <f>IFERROR('PML mundo '!BG81*100000000/Indicadores!$Q108,"")</f>
        <v/>
      </c>
      <c r="AH80" s="124" t="str">
        <f>IFERROR('PML mundo '!BI81*100000000/Indicadores!$Q108,"")</f>
        <v/>
      </c>
      <c r="AI80" s="124">
        <f>IFERROR('PML mundo '!BK81*100000000/Indicadores!$Q108,"")</f>
        <v>8198600.3702632068</v>
      </c>
      <c r="AJ80" s="124">
        <f>IFERROR('PML mundo '!BM81*100000000/Indicadores!$Q108,"")</f>
        <v>15198818.220254403</v>
      </c>
    </row>
    <row r="81" spans="1:36" s="119" customFormat="1" ht="14">
      <c r="A81" s="114" t="str">
        <f>'AAL mundo '!A109</f>
        <v>Europe and Central Asia</v>
      </c>
      <c r="B81" s="107" t="str">
        <f>'AAL mundo '!B109</f>
        <v>DEU</v>
      </c>
      <c r="C81" s="107" t="str">
        <f>'AAL mundo '!C109</f>
        <v>Germany</v>
      </c>
      <c r="D81" s="108" t="str">
        <f>'AAL mundo '!D109</f>
        <v/>
      </c>
      <c r="E81" s="108" t="str">
        <f>'AAL mundo '!E109</f>
        <v>High income: OECD</v>
      </c>
      <c r="F81" s="109">
        <f>'AAL mundo '!F109</f>
        <v>15114900</v>
      </c>
      <c r="G81" s="124">
        <f>IFERROR('PML mundo '!G82*100000000/Indicadores!$Q109,"")</f>
        <v>943131.84977052617</v>
      </c>
      <c r="H81" s="124">
        <f>IFERROR('PML mundo '!I82*100000000/Indicadores!$Q109,"")</f>
        <v>2511363.1206945498</v>
      </c>
      <c r="I81" s="124">
        <f>IFERROR('PML mundo '!K82*100000000/Indicadores!$Q109,"")</f>
        <v>4663390.4984376142</v>
      </c>
      <c r="J81" s="124">
        <f>IFERROR('PML mundo '!M82*100000000/Indicadores!$Q109,"")</f>
        <v>9202858.1715456322</v>
      </c>
      <c r="K81" s="124">
        <f>IFERROR('PML mundo '!O82*100000000/Indicadores!$Q109,"")</f>
        <v>14051621.479626607</v>
      </c>
      <c r="L81" s="124">
        <f>IFERROR('PML mundo '!Q82*100000000/Indicadores!$Q109,"")</f>
        <v>20000342.212212492</v>
      </c>
      <c r="M81" s="124">
        <f>IFERROR('PML mundo '!S82*100000000/Indicadores!$Q109,"")</f>
        <v>24210411.380277403</v>
      </c>
      <c r="N81" s="124" t="str">
        <f>IFERROR('PML mundo '!U82*100000000/Indicadores!$Q109,"")</f>
        <v/>
      </c>
      <c r="O81" s="124" t="str">
        <f>IFERROR('PML mundo '!W82*100000000/Indicadores!$Q109,"")</f>
        <v/>
      </c>
      <c r="P81" s="124" t="str">
        <f>IFERROR('PML mundo '!Y82*100000000/Indicadores!$Q109,"")</f>
        <v/>
      </c>
      <c r="Q81" s="124" t="str">
        <f>IFERROR('PML mundo '!AA82*100000000/Indicadores!$Q109,"")</f>
        <v/>
      </c>
      <c r="R81" s="124" t="str">
        <f>IFERROR('PML mundo '!AC82*100000000/Indicadores!$Q109,"")</f>
        <v/>
      </c>
      <c r="S81" s="124" t="str">
        <f>IFERROR('PML mundo '!AE82*100000000/Indicadores!$Q109,"")</f>
        <v/>
      </c>
      <c r="T81" s="124" t="str">
        <f>IFERROR('PML mundo '!AG82*100000000/Indicadores!$Q109,"")</f>
        <v/>
      </c>
      <c r="U81" s="124" t="str">
        <f>IFERROR('PML mundo '!AI82*100000000/Indicadores!$Q109,"")</f>
        <v/>
      </c>
      <c r="V81" s="124" t="str">
        <f>IFERROR('PML mundo '!AK82*100000000/Indicadores!$Q109,"")</f>
        <v/>
      </c>
      <c r="W81" s="124" t="str">
        <f>IFERROR('PML mundo '!AM82*100000000/Indicadores!$Q109,"")</f>
        <v/>
      </c>
      <c r="X81" s="124" t="str">
        <f>IFERROR('PML mundo '!AO82*100000000/Indicadores!$Q109,"")</f>
        <v/>
      </c>
      <c r="Y81" s="124" t="str">
        <f>IFERROR('PML mundo '!AQ82*100000000/Indicadores!$Q109,"")</f>
        <v/>
      </c>
      <c r="Z81" s="124" t="str">
        <f>IFERROR('PML mundo '!AS82*100000000/Indicadores!$Q109,"")</f>
        <v/>
      </c>
      <c r="AA81" s="124" t="str">
        <f>IFERROR('PML mundo '!AU82*100000000/Indicadores!$Q109,"")</f>
        <v/>
      </c>
      <c r="AB81" s="124" t="str">
        <f>IFERROR('PML mundo '!AW82*100000000/Indicadores!$Q109,"")</f>
        <v/>
      </c>
      <c r="AC81" s="124" t="str">
        <f>IFERROR('PML mundo '!AY82*100000000/Indicadores!$Q109,"")</f>
        <v/>
      </c>
      <c r="AD81" s="124" t="str">
        <f>IFERROR('PML mundo '!BA82*100000000/Indicadores!$Q109,"")</f>
        <v/>
      </c>
      <c r="AE81" s="124" t="str">
        <f>IFERROR('PML mundo '!BC82*100000000/Indicadores!$Q109,"")</f>
        <v/>
      </c>
      <c r="AF81" s="124" t="str">
        <f>IFERROR('PML mundo '!BE82*100000000/Indicadores!$Q109,"")</f>
        <v/>
      </c>
      <c r="AG81" s="124" t="str">
        <f>IFERROR('PML mundo '!BG82*100000000/Indicadores!$Q109,"")</f>
        <v/>
      </c>
      <c r="AH81" s="124" t="str">
        <f>IFERROR('PML mundo '!BI82*100000000/Indicadores!$Q109,"")</f>
        <v/>
      </c>
      <c r="AI81" s="124">
        <f>IFERROR('PML mundo '!BK82*100000000/Indicadores!$Q109,"")</f>
        <v>528873.88764009648</v>
      </c>
      <c r="AJ81" s="124">
        <f>IFERROR('PML mundo '!BM82*100000000/Indicadores!$Q109,"")</f>
        <v>1954325.5403045758</v>
      </c>
    </row>
    <row r="82" spans="1:36" s="119" customFormat="1" ht="14">
      <c r="A82" s="114" t="str">
        <f>'AAL mundo '!A110</f>
        <v>Sub-Saharan Africa</v>
      </c>
      <c r="B82" s="107" t="str">
        <f>'AAL mundo '!B110</f>
        <v>GHA</v>
      </c>
      <c r="C82" s="107" t="str">
        <f>'AAL mundo '!C110</f>
        <v>Ghana</v>
      </c>
      <c r="D82" s="108" t="str">
        <f>'AAL mundo '!D110</f>
        <v/>
      </c>
      <c r="E82" s="108" t="str">
        <f>'AAL mundo '!E110</f>
        <v>Lower middle income</v>
      </c>
      <c r="F82" s="109">
        <f>'AAL mundo '!F110</f>
        <v>74174</v>
      </c>
      <c r="G82" s="124" t="str">
        <f>IFERROR('PML mundo '!G83*100000000/Indicadores!$Q110,"")</f>
        <v/>
      </c>
      <c r="H82" s="124" t="str">
        <f>IFERROR('PML mundo '!I83*100000000/Indicadores!$Q110,"")</f>
        <v/>
      </c>
      <c r="I82" s="124" t="str">
        <f>IFERROR('PML mundo '!K83*100000000/Indicadores!$Q110,"")</f>
        <v/>
      </c>
      <c r="J82" s="124" t="str">
        <f>IFERROR('PML mundo '!M83*100000000/Indicadores!$Q110,"")</f>
        <v/>
      </c>
      <c r="K82" s="124" t="str">
        <f>IFERROR('PML mundo '!O83*100000000/Indicadores!$Q110,"")</f>
        <v/>
      </c>
      <c r="L82" s="124" t="str">
        <f>IFERROR('PML mundo '!Q83*100000000/Indicadores!$Q110,"")</f>
        <v/>
      </c>
      <c r="M82" s="124" t="str">
        <f>IFERROR('PML mundo '!S83*100000000/Indicadores!$Q110,"")</f>
        <v/>
      </c>
      <c r="N82" s="124" t="str">
        <f>IFERROR('PML mundo '!U83*100000000/Indicadores!$Q110,"")</f>
        <v/>
      </c>
      <c r="O82" s="124" t="str">
        <f>IFERROR('PML mundo '!W83*100000000/Indicadores!$Q110,"")</f>
        <v/>
      </c>
      <c r="P82" s="124" t="str">
        <f>IFERROR('PML mundo '!Y83*100000000/Indicadores!$Q110,"")</f>
        <v/>
      </c>
      <c r="Q82" s="124" t="str">
        <f>IFERROR('PML mundo '!AA83*100000000/Indicadores!$Q110,"")</f>
        <v/>
      </c>
      <c r="R82" s="124" t="str">
        <f>IFERROR('PML mundo '!AC83*100000000/Indicadores!$Q110,"")</f>
        <v/>
      </c>
      <c r="S82" s="124" t="str">
        <f>IFERROR('PML mundo '!AE83*100000000/Indicadores!$Q110,"")</f>
        <v/>
      </c>
      <c r="T82" s="124" t="str">
        <f>IFERROR('PML mundo '!AG83*100000000/Indicadores!$Q110,"")</f>
        <v/>
      </c>
      <c r="U82" s="124" t="str">
        <f>IFERROR('PML mundo '!AI83*100000000/Indicadores!$Q110,"")</f>
        <v/>
      </c>
      <c r="V82" s="124" t="str">
        <f>IFERROR('PML mundo '!AK83*100000000/Indicadores!$Q110,"")</f>
        <v/>
      </c>
      <c r="W82" s="124" t="str">
        <f>IFERROR('PML mundo '!AM83*100000000/Indicadores!$Q110,"")</f>
        <v/>
      </c>
      <c r="X82" s="124" t="str">
        <f>IFERROR('PML mundo '!AO83*100000000/Indicadores!$Q110,"")</f>
        <v/>
      </c>
      <c r="Y82" s="124" t="str">
        <f>IFERROR('PML mundo '!AQ83*100000000/Indicadores!$Q110,"")</f>
        <v/>
      </c>
      <c r="Z82" s="124" t="str">
        <f>IFERROR('PML mundo '!AS83*100000000/Indicadores!$Q110,"")</f>
        <v/>
      </c>
      <c r="AA82" s="124" t="str">
        <f>IFERROR('PML mundo '!AU83*100000000/Indicadores!$Q110,"")</f>
        <v/>
      </c>
      <c r="AB82" s="124" t="str">
        <f>IFERROR('PML mundo '!AW83*100000000/Indicadores!$Q110,"")</f>
        <v/>
      </c>
      <c r="AC82" s="124" t="str">
        <f>IFERROR('PML mundo '!AY83*100000000/Indicadores!$Q110,"")</f>
        <v/>
      </c>
      <c r="AD82" s="124" t="str">
        <f>IFERROR('PML mundo '!BA83*100000000/Indicadores!$Q110,"")</f>
        <v/>
      </c>
      <c r="AE82" s="124" t="str">
        <f>IFERROR('PML mundo '!BC83*100000000/Indicadores!$Q110,"")</f>
        <v/>
      </c>
      <c r="AF82" s="124" t="str">
        <f>IFERROR('PML mundo '!BE83*100000000/Indicadores!$Q110,"")</f>
        <v/>
      </c>
      <c r="AG82" s="124" t="str">
        <f>IFERROR('PML mundo '!BG83*100000000/Indicadores!$Q110,"")</f>
        <v/>
      </c>
      <c r="AH82" s="124" t="str">
        <f>IFERROR('PML mundo '!BI83*100000000/Indicadores!$Q110,"")</f>
        <v/>
      </c>
      <c r="AI82" s="124">
        <f>IFERROR('PML mundo '!BK83*100000000/Indicadores!$Q110,"")</f>
        <v>5711527.5226927958</v>
      </c>
      <c r="AJ82" s="124">
        <f>IFERROR('PML mundo '!BM83*100000000/Indicadores!$Q110,"")</f>
        <v>11185069.871734804</v>
      </c>
    </row>
    <row r="83" spans="1:36" s="119" customFormat="1" ht="14">
      <c r="A83" s="114" t="str">
        <f>'AAL mundo '!A111</f>
        <v>Europe and Central Asia</v>
      </c>
      <c r="B83" s="107" t="str">
        <f>'AAL mundo '!B111</f>
        <v>GIB</v>
      </c>
      <c r="C83" s="107" t="str">
        <f>'AAL mundo '!C111</f>
        <v>Gibraltar</v>
      </c>
      <c r="D83" s="108" t="str">
        <f>'AAL mundo '!D111</f>
        <v/>
      </c>
      <c r="E83" s="108" t="str">
        <f>'AAL mundo '!E111</f>
        <v>N.D</v>
      </c>
      <c r="F83" s="109">
        <f>'AAL mundo '!F111</f>
        <v>4042.19</v>
      </c>
      <c r="G83" s="124" t="str">
        <f>IFERROR('PML mundo '!G84*100000000/Indicadores!$Q111,"")</f>
        <v/>
      </c>
      <c r="H83" s="124" t="str">
        <f>IFERROR('PML mundo '!I84*100000000/Indicadores!$Q111,"")</f>
        <v/>
      </c>
      <c r="I83" s="124" t="str">
        <f>IFERROR('PML mundo '!K84*100000000/Indicadores!$Q111,"")</f>
        <v/>
      </c>
      <c r="J83" s="124" t="str">
        <f>IFERROR('PML mundo '!M84*100000000/Indicadores!$Q111,"")</f>
        <v/>
      </c>
      <c r="K83" s="124" t="str">
        <f>IFERROR('PML mundo '!O84*100000000/Indicadores!$Q111,"")</f>
        <v/>
      </c>
      <c r="L83" s="124" t="str">
        <f>IFERROR('PML mundo '!Q84*100000000/Indicadores!$Q111,"")</f>
        <v/>
      </c>
      <c r="M83" s="124" t="str">
        <f>IFERROR('PML mundo '!S84*100000000/Indicadores!$Q111,"")</f>
        <v/>
      </c>
      <c r="N83" s="124" t="str">
        <f>IFERROR('PML mundo '!U84*100000000/Indicadores!$Q111,"")</f>
        <v/>
      </c>
      <c r="O83" s="124" t="str">
        <f>IFERROR('PML mundo '!W84*100000000/Indicadores!$Q111,"")</f>
        <v/>
      </c>
      <c r="P83" s="124" t="str">
        <f>IFERROR('PML mundo '!Y84*100000000/Indicadores!$Q111,"")</f>
        <v/>
      </c>
      <c r="Q83" s="124" t="str">
        <f>IFERROR('PML mundo '!AA84*100000000/Indicadores!$Q111,"")</f>
        <v/>
      </c>
      <c r="R83" s="124" t="str">
        <f>IFERROR('PML mundo '!AC84*100000000/Indicadores!$Q111,"")</f>
        <v/>
      </c>
      <c r="S83" s="124" t="str">
        <f>IFERROR('PML mundo '!AE84*100000000/Indicadores!$Q111,"")</f>
        <v/>
      </c>
      <c r="T83" s="124" t="str">
        <f>IFERROR('PML mundo '!AG84*100000000/Indicadores!$Q111,"")</f>
        <v/>
      </c>
      <c r="U83" s="124" t="str">
        <f>IFERROR('PML mundo '!AI84*100000000/Indicadores!$Q111,"")</f>
        <v/>
      </c>
      <c r="V83" s="124" t="str">
        <f>IFERROR('PML mundo '!AK84*100000000/Indicadores!$Q111,"")</f>
        <v/>
      </c>
      <c r="W83" s="124" t="str">
        <f>IFERROR('PML mundo '!AM84*100000000/Indicadores!$Q111,"")</f>
        <v/>
      </c>
      <c r="X83" s="124" t="str">
        <f>IFERROR('PML mundo '!AO84*100000000/Indicadores!$Q111,"")</f>
        <v/>
      </c>
      <c r="Y83" s="124" t="str">
        <f>IFERROR('PML mundo '!AQ84*100000000/Indicadores!$Q111,"")</f>
        <v/>
      </c>
      <c r="Z83" s="124" t="str">
        <f>IFERROR('PML mundo '!AS84*100000000/Indicadores!$Q111,"")</f>
        <v/>
      </c>
      <c r="AA83" s="124" t="str">
        <f>IFERROR('PML mundo '!AU84*100000000/Indicadores!$Q111,"")</f>
        <v/>
      </c>
      <c r="AB83" s="124" t="str">
        <f>IFERROR('PML mundo '!AW84*100000000/Indicadores!$Q111,"")</f>
        <v/>
      </c>
      <c r="AC83" s="124" t="str">
        <f>IFERROR('PML mundo '!AY84*100000000/Indicadores!$Q111,"")</f>
        <v/>
      </c>
      <c r="AD83" s="124" t="str">
        <f>IFERROR('PML mundo '!BA84*100000000/Indicadores!$Q111,"")</f>
        <v/>
      </c>
      <c r="AE83" s="124" t="str">
        <f>IFERROR('PML mundo '!BC84*100000000/Indicadores!$Q111,"")</f>
        <v/>
      </c>
      <c r="AF83" s="124" t="str">
        <f>IFERROR('PML mundo '!BE84*100000000/Indicadores!$Q111,"")</f>
        <v/>
      </c>
      <c r="AG83" s="124" t="str">
        <f>IFERROR('PML mundo '!BG84*100000000/Indicadores!$Q111,"")</f>
        <v/>
      </c>
      <c r="AH83" s="124" t="str">
        <f>IFERROR('PML mundo '!BI84*100000000/Indicadores!$Q111,"")</f>
        <v/>
      </c>
      <c r="AI83" s="124" t="str">
        <f>IFERROR('PML mundo '!BK84*100000000/Indicadores!$Q111,"")</f>
        <v/>
      </c>
      <c r="AJ83" s="124" t="str">
        <f>IFERROR('PML mundo '!BM84*100000000/Indicadores!$Q111,"")</f>
        <v/>
      </c>
    </row>
    <row r="84" spans="1:36" s="119" customFormat="1" ht="14">
      <c r="A84" s="114" t="str">
        <f>'AAL mundo '!A112</f>
        <v>Europe and Central Asia</v>
      </c>
      <c r="B84" s="107" t="str">
        <f>'AAL mundo '!B112</f>
        <v>GRC</v>
      </c>
      <c r="C84" s="107" t="str">
        <f>'AAL mundo '!C112</f>
        <v>Greece</v>
      </c>
      <c r="D84" s="108" t="str">
        <f>'AAL mundo '!D112</f>
        <v/>
      </c>
      <c r="E84" s="108" t="str">
        <f>'AAL mundo '!E112</f>
        <v>High income: OECD</v>
      </c>
      <c r="F84" s="109">
        <f>'AAL mundo '!F112</f>
        <v>1181280</v>
      </c>
      <c r="G84" s="124">
        <f>IFERROR('PML mundo '!G85*100000000/Indicadores!$Q112,"")</f>
        <v>48105366.450057119</v>
      </c>
      <c r="H84" s="124">
        <f>IFERROR('PML mundo '!I85*100000000/Indicadores!$Q112,"")</f>
        <v>97149965.068597898</v>
      </c>
      <c r="I84" s="124">
        <f>IFERROR('PML mundo '!K85*100000000/Indicadores!$Q112,"")</f>
        <v>156368463.71545601</v>
      </c>
      <c r="J84" s="124">
        <f>IFERROR('PML mundo '!M85*100000000/Indicadores!$Q112,"")</f>
        <v>258266763.09778008</v>
      </c>
      <c r="K84" s="124">
        <f>IFERROR('PML mundo '!O85*100000000/Indicadores!$Q112,"")</f>
        <v>352134259.99500906</v>
      </c>
      <c r="L84" s="124">
        <f>IFERROR('PML mundo '!Q85*100000000/Indicadores!$Q112,"")</f>
        <v>451240967.88835984</v>
      </c>
      <c r="M84" s="124">
        <f>IFERROR('PML mundo '!S85*100000000/Indicadores!$Q112,"")</f>
        <v>507196668.53032672</v>
      </c>
      <c r="N84" s="124" t="str">
        <f>IFERROR('PML mundo '!U85*100000000/Indicadores!$Q112,"")</f>
        <v/>
      </c>
      <c r="O84" s="124" t="str">
        <f>IFERROR('PML mundo '!W85*100000000/Indicadores!$Q112,"")</f>
        <v/>
      </c>
      <c r="P84" s="124" t="str">
        <f>IFERROR('PML mundo '!Y85*100000000/Indicadores!$Q112,"")</f>
        <v/>
      </c>
      <c r="Q84" s="124" t="str">
        <f>IFERROR('PML mundo '!AA85*100000000/Indicadores!$Q112,"")</f>
        <v/>
      </c>
      <c r="R84" s="124" t="str">
        <f>IFERROR('PML mundo '!AC85*100000000/Indicadores!$Q112,"")</f>
        <v/>
      </c>
      <c r="S84" s="124" t="str">
        <f>IFERROR('PML mundo '!AE85*100000000/Indicadores!$Q112,"")</f>
        <v/>
      </c>
      <c r="T84" s="124" t="str">
        <f>IFERROR('PML mundo '!AG85*100000000/Indicadores!$Q112,"")</f>
        <v/>
      </c>
      <c r="U84" s="124" t="str">
        <f>IFERROR('PML mundo '!AI85*100000000/Indicadores!$Q112,"")</f>
        <v/>
      </c>
      <c r="V84" s="124" t="str">
        <f>IFERROR('PML mundo '!AK85*100000000/Indicadores!$Q112,"")</f>
        <v/>
      </c>
      <c r="W84" s="124" t="str">
        <f>IFERROR('PML mundo '!AM85*100000000/Indicadores!$Q112,"")</f>
        <v/>
      </c>
      <c r="X84" s="124" t="str">
        <f>IFERROR('PML mundo '!AO85*100000000/Indicadores!$Q112,"")</f>
        <v/>
      </c>
      <c r="Y84" s="124" t="str">
        <f>IFERROR('PML mundo '!AQ85*100000000/Indicadores!$Q112,"")</f>
        <v/>
      </c>
      <c r="Z84" s="124" t="str">
        <f>IFERROR('PML mundo '!AS85*100000000/Indicadores!$Q112,"")</f>
        <v/>
      </c>
      <c r="AA84" s="124" t="str">
        <f>IFERROR('PML mundo '!AU85*100000000/Indicadores!$Q112,"")</f>
        <v/>
      </c>
      <c r="AB84" s="124" t="str">
        <f>IFERROR('PML mundo '!AW85*100000000/Indicadores!$Q112,"")</f>
        <v/>
      </c>
      <c r="AC84" s="124" t="str">
        <f>IFERROR('PML mundo '!AY85*100000000/Indicadores!$Q112,"")</f>
        <v/>
      </c>
      <c r="AD84" s="124" t="str">
        <f>IFERROR('PML mundo '!BA85*100000000/Indicadores!$Q112,"")</f>
        <v/>
      </c>
      <c r="AE84" s="124" t="str">
        <f>IFERROR('PML mundo '!BC85*100000000/Indicadores!$Q112,"")</f>
        <v/>
      </c>
      <c r="AF84" s="124" t="str">
        <f>IFERROR('PML mundo '!BE85*100000000/Indicadores!$Q112,"")</f>
        <v/>
      </c>
      <c r="AG84" s="124" t="str">
        <f>IFERROR('PML mundo '!BG85*100000000/Indicadores!$Q112,"")</f>
        <v/>
      </c>
      <c r="AH84" s="124" t="str">
        <f>IFERROR('PML mundo '!BI85*100000000/Indicadores!$Q112,"")</f>
        <v/>
      </c>
      <c r="AI84" s="124">
        <f>IFERROR('PML mundo '!BK85*100000000/Indicadores!$Q112,"")</f>
        <v>632067.56267051108</v>
      </c>
      <c r="AJ84" s="124">
        <f>IFERROR('PML mundo '!BM85*100000000/Indicadores!$Q112,"")</f>
        <v>1653022.6304765507</v>
      </c>
    </row>
    <row r="85" spans="1:36" s="119" customFormat="1" ht="14">
      <c r="A85" s="114" t="str">
        <f>'AAL mundo '!A113</f>
        <v>LAC</v>
      </c>
      <c r="B85" s="107" t="str">
        <f>'AAL mundo '!B113</f>
        <v>GRD</v>
      </c>
      <c r="C85" s="107" t="str">
        <f>'AAL mundo '!C113</f>
        <v>Grenada</v>
      </c>
      <c r="D85" s="108" t="str">
        <f>'AAL mundo '!D113</f>
        <v>SIDS</v>
      </c>
      <c r="E85" s="108" t="str">
        <f>'AAL mundo '!E113</f>
        <v>Upper middle income</v>
      </c>
      <c r="F85" s="109">
        <f>'AAL mundo '!F113</f>
        <v>4536.1899999999996</v>
      </c>
      <c r="G85" s="124">
        <f>IFERROR('PML mundo '!G86*100000000/Indicadores!$Q113,"")</f>
        <v>11726447.709593778</v>
      </c>
      <c r="H85" s="124">
        <f>IFERROR('PML mundo '!I86*100000000/Indicadores!$Q113,"")</f>
        <v>46665946.413137421</v>
      </c>
      <c r="I85" s="124">
        <f>IFERROR('PML mundo '!K86*100000000/Indicadores!$Q113,"")</f>
        <v>111235955.05617979</v>
      </c>
      <c r="J85" s="124">
        <f>IFERROR('PML mundo '!M86*100000000/Indicadores!$Q113,"")</f>
        <v>260244165.94641316</v>
      </c>
      <c r="K85" s="124">
        <f>IFERROR('PML mundo '!O86*100000000/Indicadores!$Q113,"")</f>
        <v>407119706.13656008</v>
      </c>
      <c r="L85" s="124">
        <f>IFERROR('PML mundo '!Q86*100000000/Indicadores!$Q113,"")</f>
        <v>574019014.6931721</v>
      </c>
      <c r="M85" s="124">
        <f>IFERROR('PML mundo '!S86*100000000/Indicadores!$Q113,"")</f>
        <v>654891961.97061372</v>
      </c>
      <c r="N85" s="124">
        <f>IFERROR('PML mundo '!U86*100000000/Indicadores!$Q113,"")</f>
        <v>8990924.8055315483</v>
      </c>
      <c r="O85" s="124">
        <f>IFERROR('PML mundo '!W86*100000000/Indicadores!$Q113,"")</f>
        <v>77534572.169403642</v>
      </c>
      <c r="P85" s="124">
        <f>IFERROR('PML mundo '!Y86*100000000/Indicadores!$Q113,"")</f>
        <v>167767934.31287816</v>
      </c>
      <c r="Q85" s="124">
        <f>IFERROR('PML mundo '!AA86*100000000/Indicadores!$Q113,"")</f>
        <v>488491789.10976666</v>
      </c>
      <c r="R85" s="124">
        <f>IFERROR('PML mundo '!AC86*100000000/Indicadores!$Q113,"")</f>
        <v>593543647.36387217</v>
      </c>
      <c r="S85" s="124">
        <f>IFERROR('PML mundo '!AE86*100000000/Indicadores!$Q113,"")</f>
        <v>655929127.05272257</v>
      </c>
      <c r="T85" s="124">
        <f>IFERROR('PML mundo '!AG86*100000000/Indicadores!$Q113,"")</f>
        <v>718314606.74157298</v>
      </c>
      <c r="U85" s="124">
        <f>IFERROR('PML mundo '!AI86*100000000/Indicadores!$Q113,"")</f>
        <v>12867329.299913572</v>
      </c>
      <c r="V85" s="124">
        <f>IFERROR('PML mundo '!AK86*100000000/Indicadores!$Q113,"")</f>
        <v>70715211.754537597</v>
      </c>
      <c r="W85" s="124">
        <f>IFERROR('PML mundo '!AM86*100000000/Indicadores!$Q113,"")</f>
        <v>210486171.13223854</v>
      </c>
      <c r="X85" s="124">
        <f>IFERROR('PML mundo '!AO86*100000000/Indicadores!$Q113,"")</f>
        <v>488264909.24805534</v>
      </c>
      <c r="Y85" s="124">
        <f>IFERROR('PML mundo '!AQ86*100000000/Indicadores!$Q113,"")</f>
        <v>597458945.54883325</v>
      </c>
      <c r="Z85" s="124">
        <f>IFERROR('PML mundo '!AS86*100000000/Indicadores!$Q113,"")</f>
        <v>630401901.46931732</v>
      </c>
      <c r="AA85" s="124">
        <f>IFERROR('PML mundo '!AU86*100000000/Indicadores!$Q113,"")</f>
        <v>642984010.37165093</v>
      </c>
      <c r="AB85" s="124" t="str">
        <f>IFERROR('PML mundo '!AW86*100000000/Indicadores!$Q113,"")</f>
        <v/>
      </c>
      <c r="AC85" s="124" t="str">
        <f>IFERROR('PML mundo '!AY86*100000000/Indicadores!$Q113,"")</f>
        <v/>
      </c>
      <c r="AD85" s="124" t="str">
        <f>IFERROR('PML mundo '!BA86*100000000/Indicadores!$Q113,"")</f>
        <v/>
      </c>
      <c r="AE85" s="124" t="str">
        <f>IFERROR('PML mundo '!BC86*100000000/Indicadores!$Q113,"")</f>
        <v/>
      </c>
      <c r="AF85" s="124" t="str">
        <f>IFERROR('PML mundo '!BE86*100000000/Indicadores!$Q113,"")</f>
        <v/>
      </c>
      <c r="AG85" s="124" t="str">
        <f>IFERROR('PML mundo '!BG86*100000000/Indicadores!$Q113,"")</f>
        <v/>
      </c>
      <c r="AH85" s="124" t="str">
        <f>IFERROR('PML mundo '!BI86*100000000/Indicadores!$Q113,"")</f>
        <v/>
      </c>
      <c r="AI85" s="124" t="str">
        <f>IFERROR('PML mundo '!BK86*100000000/Indicadores!$Q113,"")</f>
        <v/>
      </c>
      <c r="AJ85" s="124" t="str">
        <f>IFERROR('PML mundo '!BM86*100000000/Indicadores!$Q113,"")</f>
        <v/>
      </c>
    </row>
    <row r="86" spans="1:36" s="119" customFormat="1" ht="14">
      <c r="A86" s="114" t="str">
        <f>'AAL mundo '!A114</f>
        <v>LAC</v>
      </c>
      <c r="B86" s="107" t="str">
        <f>'AAL mundo '!B114</f>
        <v>GLP</v>
      </c>
      <c r="C86" s="107" t="str">
        <f>'AAL mundo '!C114</f>
        <v>Guadeloupe</v>
      </c>
      <c r="D86" s="108" t="str">
        <f>'AAL mundo '!D114</f>
        <v>SIDS</v>
      </c>
      <c r="E86" s="108" t="str">
        <f>'AAL mundo '!E114</f>
        <v>N.D</v>
      </c>
      <c r="F86" s="109">
        <f>'AAL mundo '!F114</f>
        <v>41119.1</v>
      </c>
      <c r="G86" s="124" t="str">
        <f>IFERROR('PML mundo '!G87*100000000/Indicadores!$Q114,"")</f>
        <v/>
      </c>
      <c r="H86" s="124" t="str">
        <f>IFERROR('PML mundo '!I87*100000000/Indicadores!$Q114,"")</f>
        <v/>
      </c>
      <c r="I86" s="124" t="str">
        <f>IFERROR('PML mundo '!K87*100000000/Indicadores!$Q114,"")</f>
        <v/>
      </c>
      <c r="J86" s="124" t="str">
        <f>IFERROR('PML mundo '!M87*100000000/Indicadores!$Q114,"")</f>
        <v/>
      </c>
      <c r="K86" s="124" t="str">
        <f>IFERROR('PML mundo '!O87*100000000/Indicadores!$Q114,"")</f>
        <v/>
      </c>
      <c r="L86" s="124" t="str">
        <f>IFERROR('PML mundo '!Q87*100000000/Indicadores!$Q114,"")</f>
        <v/>
      </c>
      <c r="M86" s="124" t="str">
        <f>IFERROR('PML mundo '!S87*100000000/Indicadores!$Q114,"")</f>
        <v/>
      </c>
      <c r="N86" s="124" t="str">
        <f>IFERROR('PML mundo '!U87*100000000/Indicadores!$Q114,"")</f>
        <v/>
      </c>
      <c r="O86" s="124" t="str">
        <f>IFERROR('PML mundo '!W87*100000000/Indicadores!$Q114,"")</f>
        <v/>
      </c>
      <c r="P86" s="124" t="str">
        <f>IFERROR('PML mundo '!Y87*100000000/Indicadores!$Q114,"")</f>
        <v/>
      </c>
      <c r="Q86" s="124" t="str">
        <f>IFERROR('PML mundo '!AA87*100000000/Indicadores!$Q114,"")</f>
        <v/>
      </c>
      <c r="R86" s="124" t="str">
        <f>IFERROR('PML mundo '!AC87*100000000/Indicadores!$Q114,"")</f>
        <v/>
      </c>
      <c r="S86" s="124" t="str">
        <f>IFERROR('PML mundo '!AE87*100000000/Indicadores!$Q114,"")</f>
        <v/>
      </c>
      <c r="T86" s="124" t="str">
        <f>IFERROR('PML mundo '!AG87*100000000/Indicadores!$Q114,"")</f>
        <v/>
      </c>
      <c r="U86" s="124" t="str">
        <f>IFERROR('PML mundo '!AI87*100000000/Indicadores!$Q114,"")</f>
        <v/>
      </c>
      <c r="V86" s="124" t="str">
        <f>IFERROR('PML mundo '!AK87*100000000/Indicadores!$Q114,"")</f>
        <v/>
      </c>
      <c r="W86" s="124" t="str">
        <f>IFERROR('PML mundo '!AM87*100000000/Indicadores!$Q114,"")</f>
        <v/>
      </c>
      <c r="X86" s="124" t="str">
        <f>IFERROR('PML mundo '!AO87*100000000/Indicadores!$Q114,"")</f>
        <v/>
      </c>
      <c r="Y86" s="124" t="str">
        <f>IFERROR('PML mundo '!AQ87*100000000/Indicadores!$Q114,"")</f>
        <v/>
      </c>
      <c r="Z86" s="124" t="str">
        <f>IFERROR('PML mundo '!AS87*100000000/Indicadores!$Q114,"")</f>
        <v/>
      </c>
      <c r="AA86" s="124" t="str">
        <f>IFERROR('PML mundo '!AU87*100000000/Indicadores!$Q114,"")</f>
        <v/>
      </c>
      <c r="AB86" s="124" t="str">
        <f>IFERROR('PML mundo '!AW87*100000000/Indicadores!$Q114,"")</f>
        <v/>
      </c>
      <c r="AC86" s="124" t="str">
        <f>IFERROR('PML mundo '!AY87*100000000/Indicadores!$Q114,"")</f>
        <v/>
      </c>
      <c r="AD86" s="124" t="str">
        <f>IFERROR('PML mundo '!BA87*100000000/Indicadores!$Q114,"")</f>
        <v/>
      </c>
      <c r="AE86" s="124" t="str">
        <f>IFERROR('PML mundo '!BC87*100000000/Indicadores!$Q114,"")</f>
        <v/>
      </c>
      <c r="AF86" s="124" t="str">
        <f>IFERROR('PML mundo '!BE87*100000000/Indicadores!$Q114,"")</f>
        <v/>
      </c>
      <c r="AG86" s="124" t="str">
        <f>IFERROR('PML mundo '!BG87*100000000/Indicadores!$Q114,"")</f>
        <v/>
      </c>
      <c r="AH86" s="124" t="str">
        <f>IFERROR('PML mundo '!BI87*100000000/Indicadores!$Q114,"")</f>
        <v/>
      </c>
      <c r="AI86" s="124" t="str">
        <f>IFERROR('PML mundo '!BK87*100000000/Indicadores!$Q114,"")</f>
        <v/>
      </c>
      <c r="AJ86" s="124" t="str">
        <f>IFERROR('PML mundo '!BM87*100000000/Indicadores!$Q114,"")</f>
        <v/>
      </c>
    </row>
    <row r="87" spans="1:36" s="119" customFormat="1" ht="14">
      <c r="A87" s="114" t="str">
        <f>'AAL mundo '!A115</f>
        <v>LAC</v>
      </c>
      <c r="B87" s="107" t="str">
        <f>'AAL mundo '!B115</f>
        <v>GTM</v>
      </c>
      <c r="C87" s="107" t="str">
        <f>'AAL mundo '!C115</f>
        <v>Guatemala</v>
      </c>
      <c r="D87" s="108" t="str">
        <f>'AAL mundo '!D115</f>
        <v/>
      </c>
      <c r="E87" s="108" t="str">
        <f>'AAL mundo '!E115</f>
        <v>Lower middle income</v>
      </c>
      <c r="F87" s="109">
        <f>'AAL mundo '!F115</f>
        <v>172912</v>
      </c>
      <c r="G87" s="124">
        <f>IFERROR('PML mundo '!G88*100000000/Indicadores!$Q115,"")</f>
        <v>20527177.431492437</v>
      </c>
      <c r="H87" s="124">
        <f>IFERROR('PML mundo '!I88*100000000/Indicadores!$Q115,"")</f>
        <v>36083077.997892343</v>
      </c>
      <c r="I87" s="124">
        <f>IFERROR('PML mundo '!K88*100000000/Indicadores!$Q115,"")</f>
        <v>51641684.08801657</v>
      </c>
      <c r="J87" s="124">
        <f>IFERROR('PML mundo '!M88*100000000/Indicadores!$Q115,"")</f>
        <v>79005719.970873401</v>
      </c>
      <c r="K87" s="124">
        <f>IFERROR('PML mundo '!O88*100000000/Indicadores!$Q115,"")</f>
        <v>103679727.40164647</v>
      </c>
      <c r="L87" s="124">
        <f>IFERROR('PML mundo '!Q88*100000000/Indicadores!$Q115,"")</f>
        <v>130213782.39289165</v>
      </c>
      <c r="M87" s="124">
        <f>IFERROR('PML mundo '!S88*100000000/Indicadores!$Q115,"")</f>
        <v>146082908.81955749</v>
      </c>
      <c r="N87" s="124" t="str">
        <f>IFERROR('PML mundo '!U88*100000000/Indicadores!$Q115,"")</f>
        <v/>
      </c>
      <c r="O87" s="124" t="str">
        <f>IFERROR('PML mundo '!W88*100000000/Indicadores!$Q115,"")</f>
        <v/>
      </c>
      <c r="P87" s="124" t="str">
        <f>IFERROR('PML mundo '!Y88*100000000/Indicadores!$Q115,"")</f>
        <v/>
      </c>
      <c r="Q87" s="124" t="str">
        <f>IFERROR('PML mundo '!AA88*100000000/Indicadores!$Q115,"")</f>
        <v/>
      </c>
      <c r="R87" s="124" t="str">
        <f>IFERROR('PML mundo '!AC88*100000000/Indicadores!$Q115,"")</f>
        <v/>
      </c>
      <c r="S87" s="124" t="str">
        <f>IFERROR('PML mundo '!AE88*100000000/Indicadores!$Q115,"")</f>
        <v/>
      </c>
      <c r="T87" s="124" t="str">
        <f>IFERROR('PML mundo '!AG88*100000000/Indicadores!$Q115,"")</f>
        <v/>
      </c>
      <c r="U87" s="124" t="str">
        <f>IFERROR('PML mundo '!AI88*100000000/Indicadores!$Q115,"")</f>
        <v/>
      </c>
      <c r="V87" s="124" t="str">
        <f>IFERROR('PML mundo '!AK88*100000000/Indicadores!$Q115,"")</f>
        <v/>
      </c>
      <c r="W87" s="124" t="str">
        <f>IFERROR('PML mundo '!AM88*100000000/Indicadores!$Q115,"")</f>
        <v/>
      </c>
      <c r="X87" s="124" t="str">
        <f>IFERROR('PML mundo '!AO88*100000000/Indicadores!$Q115,"")</f>
        <v/>
      </c>
      <c r="Y87" s="124" t="str">
        <f>IFERROR('PML mundo '!AQ88*100000000/Indicadores!$Q115,"")</f>
        <v/>
      </c>
      <c r="Z87" s="124" t="str">
        <f>IFERROR('PML mundo '!AS88*100000000/Indicadores!$Q115,"")</f>
        <v/>
      </c>
      <c r="AA87" s="124" t="str">
        <f>IFERROR('PML mundo '!AU88*100000000/Indicadores!$Q115,"")</f>
        <v/>
      </c>
      <c r="AB87" s="124" t="str">
        <f>IFERROR('PML mundo '!AW88*100000000/Indicadores!$Q115,"")</f>
        <v/>
      </c>
      <c r="AC87" s="124" t="str">
        <f>IFERROR('PML mundo '!AY88*100000000/Indicadores!$Q115,"")</f>
        <v/>
      </c>
      <c r="AD87" s="124" t="str">
        <f>IFERROR('PML mundo '!BA88*100000000/Indicadores!$Q115,"")</f>
        <v/>
      </c>
      <c r="AE87" s="124" t="str">
        <f>IFERROR('PML mundo '!BC88*100000000/Indicadores!$Q115,"")</f>
        <v/>
      </c>
      <c r="AF87" s="124" t="str">
        <f>IFERROR('PML mundo '!BE88*100000000/Indicadores!$Q115,"")</f>
        <v/>
      </c>
      <c r="AG87" s="124" t="str">
        <f>IFERROR('PML mundo '!BG88*100000000/Indicadores!$Q115,"")</f>
        <v/>
      </c>
      <c r="AH87" s="124" t="str">
        <f>IFERROR('PML mundo '!BI88*100000000/Indicadores!$Q115,"")</f>
        <v/>
      </c>
      <c r="AI87" s="124">
        <f>IFERROR('PML mundo '!BK88*100000000/Indicadores!$Q115,"")</f>
        <v>4319271.1414775467</v>
      </c>
      <c r="AJ87" s="124">
        <f>IFERROR('PML mundo '!BM88*100000000/Indicadores!$Q115,"")</f>
        <v>8279402.1566385403</v>
      </c>
    </row>
    <row r="88" spans="1:36" s="119" customFormat="1" ht="14">
      <c r="A88" s="114" t="str">
        <f>'AAL mundo '!A116</f>
        <v>Sub-Saharan Africa</v>
      </c>
      <c r="B88" s="107" t="str">
        <f>'AAL mundo '!B116</f>
        <v>GIN</v>
      </c>
      <c r="C88" s="107" t="str">
        <f>'AAL mundo '!C116</f>
        <v>Guinea</v>
      </c>
      <c r="D88" s="108" t="str">
        <f>'AAL mundo '!D116</f>
        <v/>
      </c>
      <c r="E88" s="108" t="str">
        <f>'AAL mundo '!E116</f>
        <v>Low income</v>
      </c>
      <c r="F88" s="109">
        <f>'AAL mundo '!F116</f>
        <v>13665.9</v>
      </c>
      <c r="G88" s="124" t="str">
        <f>IFERROR('PML mundo '!G89*100000000/Indicadores!$Q116,"")</f>
        <v/>
      </c>
      <c r="H88" s="124">
        <f>IFERROR('PML mundo '!I89*100000000/Indicadores!$Q116,"")</f>
        <v>315576.80273340427</v>
      </c>
      <c r="I88" s="124">
        <f>IFERROR('PML mundo '!K89*100000000/Indicadores!$Q116,"")</f>
        <v>788403.47986638884</v>
      </c>
      <c r="J88" s="124">
        <f>IFERROR('PML mundo '!M89*100000000/Indicadores!$Q116,"")</f>
        <v>1987164.5086796274</v>
      </c>
      <c r="K88" s="124">
        <f>IFERROR('PML mundo '!O89*100000000/Indicadores!$Q116,"")</f>
        <v>4071263.8714411873</v>
      </c>
      <c r="L88" s="124">
        <f>IFERROR('PML mundo '!Q89*100000000/Indicadores!$Q116,"")</f>
        <v>8210382.1407397287</v>
      </c>
      <c r="M88" s="124">
        <f>IFERROR('PML mundo '!S89*100000000/Indicadores!$Q116,"")</f>
        <v>11844362.114877975</v>
      </c>
      <c r="N88" s="124" t="str">
        <f>IFERROR('PML mundo '!U89*100000000/Indicadores!$Q116,"")</f>
        <v/>
      </c>
      <c r="O88" s="124" t="str">
        <f>IFERROR('PML mundo '!W89*100000000/Indicadores!$Q116,"")</f>
        <v/>
      </c>
      <c r="P88" s="124" t="str">
        <f>IFERROR('PML mundo '!Y89*100000000/Indicadores!$Q116,"")</f>
        <v/>
      </c>
      <c r="Q88" s="124" t="str">
        <f>IFERROR('PML mundo '!AA89*100000000/Indicadores!$Q116,"")</f>
        <v/>
      </c>
      <c r="R88" s="124" t="str">
        <f>IFERROR('PML mundo '!AC89*100000000/Indicadores!$Q116,"")</f>
        <v/>
      </c>
      <c r="S88" s="124" t="str">
        <f>IFERROR('PML mundo '!AE89*100000000/Indicadores!$Q116,"")</f>
        <v/>
      </c>
      <c r="T88" s="124" t="str">
        <f>IFERROR('PML mundo '!AG89*100000000/Indicadores!$Q116,"")</f>
        <v/>
      </c>
      <c r="U88" s="124" t="str">
        <f>IFERROR('PML mundo '!AI89*100000000/Indicadores!$Q116,"")</f>
        <v/>
      </c>
      <c r="V88" s="124" t="str">
        <f>IFERROR('PML mundo '!AK89*100000000/Indicadores!$Q116,"")</f>
        <v/>
      </c>
      <c r="W88" s="124" t="str">
        <f>IFERROR('PML mundo '!AM89*100000000/Indicadores!$Q116,"")</f>
        <v/>
      </c>
      <c r="X88" s="124" t="str">
        <f>IFERROR('PML mundo '!AO89*100000000/Indicadores!$Q116,"")</f>
        <v/>
      </c>
      <c r="Y88" s="124" t="str">
        <f>IFERROR('PML mundo '!AQ89*100000000/Indicadores!$Q116,"")</f>
        <v/>
      </c>
      <c r="Z88" s="124" t="str">
        <f>IFERROR('PML mundo '!AS89*100000000/Indicadores!$Q116,"")</f>
        <v/>
      </c>
      <c r="AA88" s="124" t="str">
        <f>IFERROR('PML mundo '!AU89*100000000/Indicadores!$Q116,"")</f>
        <v/>
      </c>
      <c r="AB88" s="124" t="str">
        <f>IFERROR('PML mundo '!AW89*100000000/Indicadores!$Q116,"")</f>
        <v/>
      </c>
      <c r="AC88" s="124" t="str">
        <f>IFERROR('PML mundo '!AY89*100000000/Indicadores!$Q116,"")</f>
        <v/>
      </c>
      <c r="AD88" s="124" t="str">
        <f>IFERROR('PML mundo '!BA89*100000000/Indicadores!$Q116,"")</f>
        <v/>
      </c>
      <c r="AE88" s="124" t="str">
        <f>IFERROR('PML mundo '!BC89*100000000/Indicadores!$Q116,"")</f>
        <v/>
      </c>
      <c r="AF88" s="124" t="str">
        <f>IFERROR('PML mundo '!BE89*100000000/Indicadores!$Q116,"")</f>
        <v/>
      </c>
      <c r="AG88" s="124" t="str">
        <f>IFERROR('PML mundo '!BG89*100000000/Indicadores!$Q116,"")</f>
        <v/>
      </c>
      <c r="AH88" s="124" t="str">
        <f>IFERROR('PML mundo '!BI89*100000000/Indicadores!$Q116,"")</f>
        <v/>
      </c>
      <c r="AI88" s="124">
        <f>IFERROR('PML mundo '!BK89*100000000/Indicadores!$Q116,"")</f>
        <v>21351505.755963463</v>
      </c>
      <c r="AJ88" s="124">
        <f>IFERROR('PML mundo '!BM89*100000000/Indicadores!$Q116,"")</f>
        <v>36996403.292890228</v>
      </c>
    </row>
    <row r="89" spans="1:36" s="119" customFormat="1" ht="14">
      <c r="A89" s="114" t="str">
        <f>'AAL mundo '!A117</f>
        <v>Sub-Saharan Africa</v>
      </c>
      <c r="B89" s="107" t="str">
        <f>'AAL mundo '!B117</f>
        <v>GNB</v>
      </c>
      <c r="C89" s="107" t="str">
        <f>'AAL mundo '!C117</f>
        <v>Guinea-Bissau</v>
      </c>
      <c r="D89" s="108" t="str">
        <f>'AAL mundo '!D117</f>
        <v>SIDS</v>
      </c>
      <c r="E89" s="108" t="str">
        <f>'AAL mundo '!E117</f>
        <v>Low income</v>
      </c>
      <c r="F89" s="109">
        <f>'AAL mundo '!F117</f>
        <v>2029.35</v>
      </c>
      <c r="G89" s="124" t="str">
        <f>IFERROR('PML mundo '!G90*100000000/Indicadores!$Q117,"")</f>
        <v/>
      </c>
      <c r="H89" s="124">
        <f>IFERROR('PML mundo '!I90*100000000/Indicadores!$Q117,"")</f>
        <v>381323.50806736376</v>
      </c>
      <c r="I89" s="124">
        <f>IFERROR('PML mundo '!K90*100000000/Indicadores!$Q117,"")</f>
        <v>1172216.709984859</v>
      </c>
      <c r="J89" s="124">
        <f>IFERROR('PML mundo '!M90*100000000/Indicadores!$Q117,"")</f>
        <v>2994095.6929733749</v>
      </c>
      <c r="K89" s="124">
        <f>IFERROR('PML mundo '!O90*100000000/Indicadores!$Q117,"")</f>
        <v>5733975.7139018392</v>
      </c>
      <c r="L89" s="124">
        <f>IFERROR('PML mundo '!Q90*100000000/Indicadores!$Q117,"")</f>
        <v>12061121.329241801</v>
      </c>
      <c r="M89" s="124">
        <f>IFERROR('PML mundo '!S90*100000000/Indicadores!$Q117,"")</f>
        <v>18924944.474454351</v>
      </c>
      <c r="N89" s="124" t="str">
        <f>IFERROR('PML mundo '!U90*100000000/Indicadores!$Q117,"")</f>
        <v/>
      </c>
      <c r="O89" s="124" t="str">
        <f>IFERROR('PML mundo '!W90*100000000/Indicadores!$Q117,"")</f>
        <v/>
      </c>
      <c r="P89" s="124" t="str">
        <f>IFERROR('PML mundo '!Y90*100000000/Indicadores!$Q117,"")</f>
        <v/>
      </c>
      <c r="Q89" s="124" t="str">
        <f>IFERROR('PML mundo '!AA90*100000000/Indicadores!$Q117,"")</f>
        <v/>
      </c>
      <c r="R89" s="124" t="str">
        <f>IFERROR('PML mundo '!AC90*100000000/Indicadores!$Q117,"")</f>
        <v/>
      </c>
      <c r="S89" s="124" t="str">
        <f>IFERROR('PML mundo '!AE90*100000000/Indicadores!$Q117,"")</f>
        <v/>
      </c>
      <c r="T89" s="124" t="str">
        <f>IFERROR('PML mundo '!AG90*100000000/Indicadores!$Q117,"")</f>
        <v/>
      </c>
      <c r="U89" s="124" t="str">
        <f>IFERROR('PML mundo '!AI90*100000000/Indicadores!$Q117,"")</f>
        <v/>
      </c>
      <c r="V89" s="124" t="str">
        <f>IFERROR('PML mundo '!AK90*100000000/Indicadores!$Q117,"")</f>
        <v/>
      </c>
      <c r="W89" s="124" t="str">
        <f>IFERROR('PML mundo '!AM90*100000000/Indicadores!$Q117,"")</f>
        <v/>
      </c>
      <c r="X89" s="124" t="str">
        <f>IFERROR('PML mundo '!AO90*100000000/Indicadores!$Q117,"")</f>
        <v/>
      </c>
      <c r="Y89" s="124" t="str">
        <f>IFERROR('PML mundo '!AQ90*100000000/Indicadores!$Q117,"")</f>
        <v/>
      </c>
      <c r="Z89" s="124" t="str">
        <f>IFERROR('PML mundo '!AS90*100000000/Indicadores!$Q117,"")</f>
        <v/>
      </c>
      <c r="AA89" s="124" t="str">
        <f>IFERROR('PML mundo '!AU90*100000000/Indicadores!$Q117,"")</f>
        <v/>
      </c>
      <c r="AB89" s="124" t="str">
        <f>IFERROR('PML mundo '!AW90*100000000/Indicadores!$Q117,"")</f>
        <v/>
      </c>
      <c r="AC89" s="124" t="str">
        <f>IFERROR('PML mundo '!AY90*100000000/Indicadores!$Q117,"")</f>
        <v/>
      </c>
      <c r="AD89" s="124" t="str">
        <f>IFERROR('PML mundo '!BA90*100000000/Indicadores!$Q117,"")</f>
        <v/>
      </c>
      <c r="AE89" s="124" t="str">
        <f>IFERROR('PML mundo '!BC90*100000000/Indicadores!$Q117,"")</f>
        <v/>
      </c>
      <c r="AF89" s="124" t="str">
        <f>IFERROR('PML mundo '!BE90*100000000/Indicadores!$Q117,"")</f>
        <v/>
      </c>
      <c r="AG89" s="124" t="str">
        <f>IFERROR('PML mundo '!BG90*100000000/Indicadores!$Q117,"")</f>
        <v/>
      </c>
      <c r="AH89" s="124" t="str">
        <f>IFERROR('PML mundo '!BI90*100000000/Indicadores!$Q117,"")</f>
        <v/>
      </c>
      <c r="AI89" s="124">
        <f>IFERROR('PML mundo '!BK90*100000000/Indicadores!$Q117,"")</f>
        <v>11269442.677740032</v>
      </c>
      <c r="AJ89" s="124">
        <f>IFERROR('PML mundo '!BM90*100000000/Indicadores!$Q117,"")</f>
        <v>26803371.585152756</v>
      </c>
    </row>
    <row r="90" spans="1:36" s="119" customFormat="1" ht="14">
      <c r="A90" s="114" t="str">
        <f>'AAL mundo '!A118</f>
        <v>LAC</v>
      </c>
      <c r="B90" s="107" t="str">
        <f>'AAL mundo '!B118</f>
        <v>GUY</v>
      </c>
      <c r="C90" s="107" t="str">
        <f>'AAL mundo '!C118</f>
        <v>Guyana</v>
      </c>
      <c r="D90" s="108" t="str">
        <f>'AAL mundo '!D118</f>
        <v>SIDS</v>
      </c>
      <c r="E90" s="108" t="str">
        <f>'AAL mundo '!E118</f>
        <v>Lower middle income</v>
      </c>
      <c r="F90" s="109">
        <f>'AAL mundo '!F118</f>
        <v>8076.05</v>
      </c>
      <c r="G90" s="124" t="str">
        <f>IFERROR('PML mundo '!G91*100000000/Indicadores!$Q118,"")</f>
        <v/>
      </c>
      <c r="H90" s="124" t="str">
        <f>IFERROR('PML mundo '!I91*100000000/Indicadores!$Q118,"")</f>
        <v/>
      </c>
      <c r="I90" s="124" t="str">
        <f>IFERROR('PML mundo '!K91*100000000/Indicadores!$Q118,"")</f>
        <v/>
      </c>
      <c r="J90" s="124" t="str">
        <f>IFERROR('PML mundo '!M91*100000000/Indicadores!$Q118,"")</f>
        <v/>
      </c>
      <c r="K90" s="124" t="str">
        <f>IFERROR('PML mundo '!O91*100000000/Indicadores!$Q118,"")</f>
        <v/>
      </c>
      <c r="L90" s="124" t="str">
        <f>IFERROR('PML mundo '!Q91*100000000/Indicadores!$Q118,"")</f>
        <v/>
      </c>
      <c r="M90" s="124" t="str">
        <f>IFERROR('PML mundo '!S91*100000000/Indicadores!$Q118,"")</f>
        <v/>
      </c>
      <c r="N90" s="124" t="str">
        <f>IFERROR('PML mundo '!U91*100000000/Indicadores!$Q118,"")</f>
        <v/>
      </c>
      <c r="O90" s="124" t="str">
        <f>IFERROR('PML mundo '!W91*100000000/Indicadores!$Q118,"")</f>
        <v/>
      </c>
      <c r="P90" s="124" t="str">
        <f>IFERROR('PML mundo '!Y91*100000000/Indicadores!$Q118,"")</f>
        <v/>
      </c>
      <c r="Q90" s="124" t="str">
        <f>IFERROR('PML mundo '!AA91*100000000/Indicadores!$Q118,"")</f>
        <v/>
      </c>
      <c r="R90" s="124" t="str">
        <f>IFERROR('PML mundo '!AC91*100000000/Indicadores!$Q118,"")</f>
        <v/>
      </c>
      <c r="S90" s="124" t="str">
        <f>IFERROR('PML mundo '!AE91*100000000/Indicadores!$Q118,"")</f>
        <v/>
      </c>
      <c r="T90" s="124" t="str">
        <f>IFERROR('PML mundo '!AG91*100000000/Indicadores!$Q118,"")</f>
        <v/>
      </c>
      <c r="U90" s="124" t="str">
        <f>IFERROR('PML mundo '!AI91*100000000/Indicadores!$Q118,"")</f>
        <v/>
      </c>
      <c r="V90" s="124" t="str">
        <f>IFERROR('PML mundo '!AK91*100000000/Indicadores!$Q118,"")</f>
        <v/>
      </c>
      <c r="W90" s="124" t="str">
        <f>IFERROR('PML mundo '!AM91*100000000/Indicadores!$Q118,"")</f>
        <v/>
      </c>
      <c r="X90" s="124" t="str">
        <f>IFERROR('PML mundo '!AO91*100000000/Indicadores!$Q118,"")</f>
        <v/>
      </c>
      <c r="Y90" s="124" t="str">
        <f>IFERROR('PML mundo '!AQ91*100000000/Indicadores!$Q118,"")</f>
        <v/>
      </c>
      <c r="Z90" s="124" t="str">
        <f>IFERROR('PML mundo '!AS91*100000000/Indicadores!$Q118,"")</f>
        <v/>
      </c>
      <c r="AA90" s="124" t="str">
        <f>IFERROR('PML mundo '!AU91*100000000/Indicadores!$Q118,"")</f>
        <v/>
      </c>
      <c r="AB90" s="124" t="str">
        <f>IFERROR('PML mundo '!AW91*100000000/Indicadores!$Q118,"")</f>
        <v/>
      </c>
      <c r="AC90" s="124" t="str">
        <f>IFERROR('PML mundo '!AY91*100000000/Indicadores!$Q118,"")</f>
        <v/>
      </c>
      <c r="AD90" s="124" t="str">
        <f>IFERROR('PML mundo '!BA91*100000000/Indicadores!$Q118,"")</f>
        <v/>
      </c>
      <c r="AE90" s="124" t="str">
        <f>IFERROR('PML mundo '!BC91*100000000/Indicadores!$Q118,"")</f>
        <v/>
      </c>
      <c r="AF90" s="124" t="str">
        <f>IFERROR('PML mundo '!BE91*100000000/Indicadores!$Q118,"")</f>
        <v/>
      </c>
      <c r="AG90" s="124" t="str">
        <f>IFERROR('PML mundo '!BG91*100000000/Indicadores!$Q118,"")</f>
        <v/>
      </c>
      <c r="AH90" s="124" t="str">
        <f>IFERROR('PML mundo '!BI91*100000000/Indicadores!$Q118,"")</f>
        <v/>
      </c>
      <c r="AI90" s="124">
        <f>IFERROR('PML mundo '!BK91*100000000/Indicadores!$Q118,"")</f>
        <v>51617289.700093061</v>
      </c>
      <c r="AJ90" s="124">
        <f>IFERROR('PML mundo '!BM91*100000000/Indicadores!$Q118,"")</f>
        <v>92415009.062981024</v>
      </c>
    </row>
    <row r="91" spans="1:36" s="119" customFormat="1" ht="14">
      <c r="A91" s="114" t="str">
        <f>'AAL mundo '!A119</f>
        <v>LAC</v>
      </c>
      <c r="B91" s="107" t="str">
        <f>'AAL mundo '!B119</f>
        <v>HTI</v>
      </c>
      <c r="C91" s="107" t="str">
        <f>'AAL mundo '!C119</f>
        <v>Haiti</v>
      </c>
      <c r="D91" s="108" t="str">
        <f>'AAL mundo '!D119</f>
        <v>SIDS</v>
      </c>
      <c r="E91" s="108" t="str">
        <f>'AAL mundo '!E119</f>
        <v>Low income</v>
      </c>
      <c r="F91" s="109">
        <f>'AAL mundo '!F119</f>
        <v>28268.6</v>
      </c>
      <c r="G91" s="124">
        <f>IFERROR('PML mundo '!G92*100000000/Indicadores!$Q119,"")</f>
        <v>17997338.392123044</v>
      </c>
      <c r="H91" s="124">
        <f>IFERROR('PML mundo '!I92*100000000/Indicadores!$Q119,"")</f>
        <v>44188203.831971206</v>
      </c>
      <c r="I91" s="124">
        <f>IFERROR('PML mundo '!K92*100000000/Indicadores!$Q119,"")</f>
        <v>75142550.870961875</v>
      </c>
      <c r="J91" s="124">
        <f>IFERROR('PML mundo '!M92*100000000/Indicadores!$Q119,"")</f>
        <v>127022862.634959</v>
      </c>
      <c r="K91" s="124">
        <f>IFERROR('PML mundo '!O92*100000000/Indicadores!$Q119,"")</f>
        <v>171104303.21909407</v>
      </c>
      <c r="L91" s="124">
        <f>IFERROR('PML mundo '!Q92*100000000/Indicadores!$Q119,"")</f>
        <v>216452544.96117413</v>
      </c>
      <c r="M91" s="124">
        <f>IFERROR('PML mundo '!S92*100000000/Indicadores!$Q119,"")</f>
        <v>247857874.68498969</v>
      </c>
      <c r="N91" s="124">
        <f>IFERROR('PML mundo '!U92*100000000/Indicadores!$Q119,"")</f>
        <v>5939349.9218614958</v>
      </c>
      <c r="O91" s="124">
        <f>IFERROR('PML mundo '!W92*100000000/Indicadores!$Q119,"")</f>
        <v>15404095.917097172</v>
      </c>
      <c r="P91" s="124">
        <f>IFERROR('PML mundo '!Y92*100000000/Indicadores!$Q119,"")</f>
        <v>30277320.788057588</v>
      </c>
      <c r="Q91" s="124">
        <f>IFERROR('PML mundo '!AA92*100000000/Indicadores!$Q119,"")</f>
        <v>70632355.873582259</v>
      </c>
      <c r="R91" s="124">
        <f>IFERROR('PML mundo '!AC92*100000000/Indicadores!$Q119,"")</f>
        <v>96999196.597794771</v>
      </c>
      <c r="S91" s="124">
        <f>IFERROR('PML mundo '!AE92*100000000/Indicadores!$Q119,"")</f>
        <v>118011308.21933104</v>
      </c>
      <c r="T91" s="124">
        <f>IFERROR('PML mundo '!AG92*100000000/Indicadores!$Q119,"")</f>
        <v>127248906.20106715</v>
      </c>
      <c r="U91" s="124">
        <f>IFERROR('PML mundo '!AI92*100000000/Indicadores!$Q119,"")</f>
        <v>1957448.9267053597</v>
      </c>
      <c r="V91" s="124">
        <f>IFERROR('PML mundo '!AK92*100000000/Indicadores!$Q119,"")</f>
        <v>3780155.2716589496</v>
      </c>
      <c r="W91" s="124">
        <f>IFERROR('PML mundo '!AM92*100000000/Indicadores!$Q119,"")</f>
        <v>5087452.8339554947</v>
      </c>
      <c r="X91" s="124">
        <f>IFERROR('PML mundo '!AO92*100000000/Indicadores!$Q119,"")</f>
        <v>7859615.7863894533</v>
      </c>
      <c r="Y91" s="124">
        <f>IFERROR('PML mundo '!AQ92*100000000/Indicadores!$Q119,"")</f>
        <v>9521072.8121974822</v>
      </c>
      <c r="Z91" s="124">
        <f>IFERROR('PML mundo '!AS92*100000000/Indicadores!$Q119,"")</f>
        <v>11141297.135392947</v>
      </c>
      <c r="AA91" s="124">
        <f>IFERROR('PML mundo '!AU92*100000000/Indicadores!$Q119,"")</f>
        <v>11510550.713253673</v>
      </c>
      <c r="AB91" s="124" t="str">
        <f>IFERROR('PML mundo '!AW92*100000000/Indicadores!$Q119,"")</f>
        <v/>
      </c>
      <c r="AC91" s="124" t="str">
        <f>IFERROR('PML mundo '!AY92*100000000/Indicadores!$Q119,"")</f>
        <v/>
      </c>
      <c r="AD91" s="124" t="str">
        <f>IFERROR('PML mundo '!BA92*100000000/Indicadores!$Q119,"")</f>
        <v/>
      </c>
      <c r="AE91" s="124" t="str">
        <f>IFERROR('PML mundo '!BC92*100000000/Indicadores!$Q119,"")</f>
        <v/>
      </c>
      <c r="AF91" s="124" t="str">
        <f>IFERROR('PML mundo '!BE92*100000000/Indicadores!$Q119,"")</f>
        <v/>
      </c>
      <c r="AG91" s="124" t="str">
        <f>IFERROR('PML mundo '!BG92*100000000/Indicadores!$Q119,"")</f>
        <v/>
      </c>
      <c r="AH91" s="124" t="str">
        <f>IFERROR('PML mundo '!BI92*100000000/Indicadores!$Q119,"")</f>
        <v/>
      </c>
      <c r="AI91" s="124">
        <f>IFERROR('PML mundo '!BK92*100000000/Indicadores!$Q119,"")</f>
        <v>7473032.4799866928</v>
      </c>
      <c r="AJ91" s="124">
        <f>IFERROR('PML mundo '!BM92*100000000/Indicadores!$Q119,"")</f>
        <v>15137668.930504749</v>
      </c>
    </row>
    <row r="92" spans="1:36" s="119" customFormat="1" ht="14">
      <c r="A92" s="114" t="str">
        <f>'AAL mundo '!A120</f>
        <v>LAC</v>
      </c>
      <c r="B92" s="107" t="str">
        <f>'AAL mundo '!B120</f>
        <v>HND</v>
      </c>
      <c r="C92" s="107" t="str">
        <f>'AAL mundo '!C120</f>
        <v>Honduras</v>
      </c>
      <c r="D92" s="108" t="str">
        <f>'AAL mundo '!D120</f>
        <v/>
      </c>
      <c r="E92" s="108" t="str">
        <f>'AAL mundo '!E120</f>
        <v>Lower middle income</v>
      </c>
      <c r="F92" s="109">
        <f>'AAL mundo '!F120</f>
        <v>77974.8</v>
      </c>
      <c r="G92" s="124">
        <f>IFERROR('PML mundo '!G93*100000000/Indicadores!$Q120,"")</f>
        <v>41062110.978257425</v>
      </c>
      <c r="H92" s="124">
        <f>IFERROR('PML mundo '!I93*100000000/Indicadores!$Q120,"")</f>
        <v>77145599.918461218</v>
      </c>
      <c r="I92" s="124">
        <f>IFERROR('PML mundo '!K93*100000000/Indicadores!$Q120,"")</f>
        <v>114381635.57634456</v>
      </c>
      <c r="J92" s="124">
        <f>IFERROR('PML mundo '!M93*100000000/Indicadores!$Q120,"")</f>
        <v>168077761.27761665</v>
      </c>
      <c r="K92" s="124">
        <f>IFERROR('PML mundo '!O93*100000000/Indicadores!$Q120,"")</f>
        <v>213210721.91432074</v>
      </c>
      <c r="L92" s="124">
        <f>IFERROR('PML mundo '!Q93*100000000/Indicadores!$Q120,"")</f>
        <v>264115910.69747466</v>
      </c>
      <c r="M92" s="124">
        <f>IFERROR('PML mundo '!S93*100000000/Indicadores!$Q120,"")</f>
        <v>280563727.28777176</v>
      </c>
      <c r="N92" s="124">
        <f>IFERROR('PML mundo '!U93*100000000/Indicadores!$Q120,"")</f>
        <v>867478.40153257898</v>
      </c>
      <c r="O92" s="124">
        <f>IFERROR('PML mundo '!W93*100000000/Indicadores!$Q120,"")</f>
        <v>6584128.6471901461</v>
      </c>
      <c r="P92" s="124">
        <f>IFERROR('PML mundo '!Y93*100000000/Indicadores!$Q120,"")</f>
        <v>13328506.908331316</v>
      </c>
      <c r="Q92" s="124">
        <f>IFERROR('PML mundo '!AA93*100000000/Indicadores!$Q120,"")</f>
        <v>28483674.156035028</v>
      </c>
      <c r="R92" s="124">
        <f>IFERROR('PML mundo '!AC93*100000000/Indicadores!$Q120,"")</f>
        <v>37958779.942769416</v>
      </c>
      <c r="S92" s="124">
        <f>IFERROR('PML mundo '!AE93*100000000/Indicadores!$Q120,"")</f>
        <v>44741136.436118633</v>
      </c>
      <c r="T92" s="124">
        <f>IFERROR('PML mundo '!AG93*100000000/Indicadores!$Q120,"")</f>
        <v>49912428.530252114</v>
      </c>
      <c r="U92" s="124">
        <f>IFERROR('PML mundo '!AI93*100000000/Indicadores!$Q120,"")</f>
        <v>524979.58790025534</v>
      </c>
      <c r="V92" s="124">
        <f>IFERROR('PML mundo '!AK93*100000000/Indicadores!$Q120,"")</f>
        <v>1182419.8393554054</v>
      </c>
      <c r="W92" s="124">
        <f>IFERROR('PML mundo '!AM93*100000000/Indicadores!$Q120,"")</f>
        <v>1536034.2331461818</v>
      </c>
      <c r="X92" s="124">
        <f>IFERROR('PML mundo '!AO93*100000000/Indicadores!$Q120,"")</f>
        <v>1939437.1630633608</v>
      </c>
      <c r="Y92" s="124">
        <f>IFERROR('PML mundo '!AQ93*100000000/Indicadores!$Q120,"")</f>
        <v>2242336.7223811969</v>
      </c>
      <c r="Z92" s="124">
        <f>IFERROR('PML mundo '!AS93*100000000/Indicadores!$Q120,"")</f>
        <v>2546625.7292188392</v>
      </c>
      <c r="AA92" s="124">
        <f>IFERROR('PML mundo '!AU93*100000000/Indicadores!$Q120,"")</f>
        <v>2828915.1503262105</v>
      </c>
      <c r="AB92" s="124" t="str">
        <f>IFERROR('PML mundo '!AW93*100000000/Indicadores!$Q120,"")</f>
        <v/>
      </c>
      <c r="AC92" s="124" t="str">
        <f>IFERROR('PML mundo '!AY93*100000000/Indicadores!$Q120,"")</f>
        <v/>
      </c>
      <c r="AD92" s="124" t="str">
        <f>IFERROR('PML mundo '!BA93*100000000/Indicadores!$Q120,"")</f>
        <v/>
      </c>
      <c r="AE92" s="124" t="str">
        <f>IFERROR('PML mundo '!BC93*100000000/Indicadores!$Q120,"")</f>
        <v/>
      </c>
      <c r="AF92" s="124" t="str">
        <f>IFERROR('PML mundo '!BE93*100000000/Indicadores!$Q120,"")</f>
        <v/>
      </c>
      <c r="AG92" s="124" t="str">
        <f>IFERROR('PML mundo '!BG93*100000000/Indicadores!$Q120,"")</f>
        <v/>
      </c>
      <c r="AH92" s="124" t="str">
        <f>IFERROR('PML mundo '!BI93*100000000/Indicadores!$Q120,"")</f>
        <v/>
      </c>
      <c r="AI92" s="124">
        <f>IFERROR('PML mundo '!BK93*100000000/Indicadores!$Q120,"")</f>
        <v>16325733.143707495</v>
      </c>
      <c r="AJ92" s="124">
        <f>IFERROR('PML mundo '!BM93*100000000/Indicadores!$Q120,"")</f>
        <v>23124211.444818377</v>
      </c>
    </row>
    <row r="93" spans="1:36" s="119" customFormat="1" ht="14">
      <c r="A93" s="114" t="str">
        <f>'AAL mundo '!A121</f>
        <v>Europe and Central Asia</v>
      </c>
      <c r="B93" s="107" t="str">
        <f>'AAL mundo '!B121</f>
        <v>HUN</v>
      </c>
      <c r="C93" s="107" t="str">
        <f>'AAL mundo '!C121</f>
        <v>Hungary</v>
      </c>
      <c r="D93" s="108" t="str">
        <f>'AAL mundo '!D121</f>
        <v/>
      </c>
      <c r="E93" s="108" t="str">
        <f>'AAL mundo '!E121</f>
        <v>Upper middle income</v>
      </c>
      <c r="F93" s="109">
        <f>'AAL mundo '!F121</f>
        <v>562480</v>
      </c>
      <c r="G93" s="124">
        <f>IFERROR('PML mundo '!G94*100000000/Indicadores!$Q121,"")</f>
        <v>1039411.2514220899</v>
      </c>
      <c r="H93" s="124">
        <f>IFERROR('PML mundo '!I94*100000000/Indicadores!$Q121,"")</f>
        <v>2283354.8272926072</v>
      </c>
      <c r="I93" s="124">
        <f>IFERROR('PML mundo '!K94*100000000/Indicadores!$Q121,"")</f>
        <v>4170724.3973986013</v>
      </c>
      <c r="J93" s="124">
        <f>IFERROR('PML mundo '!M94*100000000/Indicadores!$Q121,"")</f>
        <v>8777673.2009699158</v>
      </c>
      <c r="K93" s="124">
        <f>IFERROR('PML mundo '!O94*100000000/Indicadores!$Q121,"")</f>
        <v>14469410.737407021</v>
      </c>
      <c r="L93" s="124">
        <f>IFERROR('PML mundo '!Q94*100000000/Indicadores!$Q121,"")</f>
        <v>22526716.42045825</v>
      </c>
      <c r="M93" s="124">
        <f>IFERROR('PML mundo '!S94*100000000/Indicadores!$Q121,"")</f>
        <v>28532859.844868854</v>
      </c>
      <c r="N93" s="124" t="str">
        <f>IFERROR('PML mundo '!U94*100000000/Indicadores!$Q121,"")</f>
        <v/>
      </c>
      <c r="O93" s="124" t="str">
        <f>IFERROR('PML mundo '!W94*100000000/Indicadores!$Q121,"")</f>
        <v/>
      </c>
      <c r="P93" s="124" t="str">
        <f>IFERROR('PML mundo '!Y94*100000000/Indicadores!$Q121,"")</f>
        <v/>
      </c>
      <c r="Q93" s="124" t="str">
        <f>IFERROR('PML mundo '!AA94*100000000/Indicadores!$Q121,"")</f>
        <v/>
      </c>
      <c r="R93" s="124" t="str">
        <f>IFERROR('PML mundo '!AC94*100000000/Indicadores!$Q121,"")</f>
        <v/>
      </c>
      <c r="S93" s="124" t="str">
        <f>IFERROR('PML mundo '!AE94*100000000/Indicadores!$Q121,"")</f>
        <v/>
      </c>
      <c r="T93" s="124" t="str">
        <f>IFERROR('PML mundo '!AG94*100000000/Indicadores!$Q121,"")</f>
        <v/>
      </c>
      <c r="U93" s="124" t="str">
        <f>IFERROR('PML mundo '!AI94*100000000/Indicadores!$Q121,"")</f>
        <v/>
      </c>
      <c r="V93" s="124" t="str">
        <f>IFERROR('PML mundo '!AK94*100000000/Indicadores!$Q121,"")</f>
        <v/>
      </c>
      <c r="W93" s="124" t="str">
        <f>IFERROR('PML mundo '!AM94*100000000/Indicadores!$Q121,"")</f>
        <v/>
      </c>
      <c r="X93" s="124" t="str">
        <f>IFERROR('PML mundo '!AO94*100000000/Indicadores!$Q121,"")</f>
        <v/>
      </c>
      <c r="Y93" s="124" t="str">
        <f>IFERROR('PML mundo '!AQ94*100000000/Indicadores!$Q121,"")</f>
        <v/>
      </c>
      <c r="Z93" s="124" t="str">
        <f>IFERROR('PML mundo '!AS94*100000000/Indicadores!$Q121,"")</f>
        <v/>
      </c>
      <c r="AA93" s="124" t="str">
        <f>IFERROR('PML mundo '!AU94*100000000/Indicadores!$Q121,"")</f>
        <v/>
      </c>
      <c r="AB93" s="124" t="str">
        <f>IFERROR('PML mundo '!AW94*100000000/Indicadores!$Q121,"")</f>
        <v/>
      </c>
      <c r="AC93" s="124" t="str">
        <f>IFERROR('PML mundo '!AY94*100000000/Indicadores!$Q121,"")</f>
        <v/>
      </c>
      <c r="AD93" s="124" t="str">
        <f>IFERROR('PML mundo '!BA94*100000000/Indicadores!$Q121,"")</f>
        <v/>
      </c>
      <c r="AE93" s="124" t="str">
        <f>IFERROR('PML mundo '!BC94*100000000/Indicadores!$Q121,"")</f>
        <v/>
      </c>
      <c r="AF93" s="124" t="str">
        <f>IFERROR('PML mundo '!BE94*100000000/Indicadores!$Q121,"")</f>
        <v/>
      </c>
      <c r="AG93" s="124" t="str">
        <f>IFERROR('PML mundo '!BG94*100000000/Indicadores!$Q121,"")</f>
        <v/>
      </c>
      <c r="AH93" s="124" t="str">
        <f>IFERROR('PML mundo '!BI94*100000000/Indicadores!$Q121,"")</f>
        <v/>
      </c>
      <c r="AI93" s="124">
        <f>IFERROR('PML mundo '!BK94*100000000/Indicadores!$Q121,"")</f>
        <v>17694812.846248377</v>
      </c>
      <c r="AJ93" s="124">
        <f>IFERROR('PML mundo '!BM94*100000000/Indicadores!$Q121,"")</f>
        <v>47206491.788315222</v>
      </c>
    </row>
    <row r="94" spans="1:36" s="119" customFormat="1" ht="14">
      <c r="A94" s="114" t="str">
        <f>'AAL mundo '!A122</f>
        <v>Europe and Central Asia</v>
      </c>
      <c r="B94" s="107" t="str">
        <f>'AAL mundo '!B122</f>
        <v>ISL</v>
      </c>
      <c r="C94" s="107" t="str">
        <f>'AAL mundo '!C122</f>
        <v>Iceland</v>
      </c>
      <c r="D94" s="108" t="str">
        <f>'AAL mundo '!D122</f>
        <v/>
      </c>
      <c r="E94" s="108" t="str">
        <f>'AAL mundo '!E122</f>
        <v>High income: OECD</v>
      </c>
      <c r="F94" s="109">
        <f>'AAL mundo '!F122</f>
        <v>57291.7</v>
      </c>
      <c r="G94" s="124">
        <f>IFERROR('PML mundo '!G95*100000000/Indicadores!$Q122,"")</f>
        <v>3126575.785627909</v>
      </c>
      <c r="H94" s="124">
        <f>IFERROR('PML mundo '!I95*100000000/Indicadores!$Q122,"")</f>
        <v>8777204.652329715</v>
      </c>
      <c r="I94" s="124">
        <f>IFERROR('PML mundo '!K95*100000000/Indicadores!$Q122,"")</f>
        <v>17563202.689139202</v>
      </c>
      <c r="J94" s="124">
        <f>IFERROR('PML mundo '!M95*100000000/Indicadores!$Q122,"")</f>
        <v>36539678.131867439</v>
      </c>
      <c r="K94" s="124">
        <f>IFERROR('PML mundo '!O95*100000000/Indicadores!$Q122,"")</f>
        <v>57204483.394712001</v>
      </c>
      <c r="L94" s="124">
        <f>IFERROR('PML mundo '!Q95*100000000/Indicadores!$Q122,"")</f>
        <v>82223069.18118152</v>
      </c>
      <c r="M94" s="124">
        <f>IFERROR('PML mundo '!S95*100000000/Indicadores!$Q122,"")</f>
        <v>99924855.609721944</v>
      </c>
      <c r="N94" s="124" t="str">
        <f>IFERROR('PML mundo '!U95*100000000/Indicadores!$Q122,"")</f>
        <v/>
      </c>
      <c r="O94" s="124" t="str">
        <f>IFERROR('PML mundo '!W95*100000000/Indicadores!$Q122,"")</f>
        <v/>
      </c>
      <c r="P94" s="124" t="str">
        <f>IFERROR('PML mundo '!Y95*100000000/Indicadores!$Q122,"")</f>
        <v/>
      </c>
      <c r="Q94" s="124" t="str">
        <f>IFERROR('PML mundo '!AA95*100000000/Indicadores!$Q122,"")</f>
        <v/>
      </c>
      <c r="R94" s="124" t="str">
        <f>IFERROR('PML mundo '!AC95*100000000/Indicadores!$Q122,"")</f>
        <v/>
      </c>
      <c r="S94" s="124" t="str">
        <f>IFERROR('PML mundo '!AE95*100000000/Indicadores!$Q122,"")</f>
        <v/>
      </c>
      <c r="T94" s="124" t="str">
        <f>IFERROR('PML mundo '!AG95*100000000/Indicadores!$Q122,"")</f>
        <v/>
      </c>
      <c r="U94" s="124" t="str">
        <f>IFERROR('PML mundo '!AI95*100000000/Indicadores!$Q122,"")</f>
        <v/>
      </c>
      <c r="V94" s="124" t="str">
        <f>IFERROR('PML mundo '!AK95*100000000/Indicadores!$Q122,"")</f>
        <v/>
      </c>
      <c r="W94" s="124" t="str">
        <f>IFERROR('PML mundo '!AM95*100000000/Indicadores!$Q122,"")</f>
        <v/>
      </c>
      <c r="X94" s="124" t="str">
        <f>IFERROR('PML mundo '!AO95*100000000/Indicadores!$Q122,"")</f>
        <v/>
      </c>
      <c r="Y94" s="124" t="str">
        <f>IFERROR('PML mundo '!AQ95*100000000/Indicadores!$Q122,"")</f>
        <v/>
      </c>
      <c r="Z94" s="124" t="str">
        <f>IFERROR('PML mundo '!AS95*100000000/Indicadores!$Q122,"")</f>
        <v/>
      </c>
      <c r="AA94" s="124" t="str">
        <f>IFERROR('PML mundo '!AU95*100000000/Indicadores!$Q122,"")</f>
        <v/>
      </c>
      <c r="AB94" s="124" t="str">
        <f>IFERROR('PML mundo '!AW95*100000000/Indicadores!$Q122,"")</f>
        <v/>
      </c>
      <c r="AC94" s="124" t="str">
        <f>IFERROR('PML mundo '!AY95*100000000/Indicadores!$Q122,"")</f>
        <v/>
      </c>
      <c r="AD94" s="124" t="str">
        <f>IFERROR('PML mundo '!BA95*100000000/Indicadores!$Q122,"")</f>
        <v/>
      </c>
      <c r="AE94" s="124" t="str">
        <f>IFERROR('PML mundo '!BC95*100000000/Indicadores!$Q122,"")</f>
        <v/>
      </c>
      <c r="AF94" s="124" t="str">
        <f>IFERROR('PML mundo '!BE95*100000000/Indicadores!$Q122,"")</f>
        <v/>
      </c>
      <c r="AG94" s="124" t="str">
        <f>IFERROR('PML mundo '!BG95*100000000/Indicadores!$Q122,"")</f>
        <v/>
      </c>
      <c r="AH94" s="124" t="str">
        <f>IFERROR('PML mundo '!BI95*100000000/Indicadores!$Q122,"")</f>
        <v/>
      </c>
      <c r="AI94" s="124" t="str">
        <f>IFERROR('PML mundo '!BK95*100000000/Indicadores!$Q122,"")</f>
        <v/>
      </c>
      <c r="AJ94" s="124" t="str">
        <f>IFERROR('PML mundo '!BM95*100000000/Indicadores!$Q122,"")</f>
        <v/>
      </c>
    </row>
    <row r="95" spans="1:36" s="119" customFormat="1" ht="14">
      <c r="A95" s="114" t="str">
        <f>'AAL mundo '!A123</f>
        <v>South Asia</v>
      </c>
      <c r="B95" s="107" t="str">
        <f>'AAL mundo '!B123</f>
        <v>IND</v>
      </c>
      <c r="C95" s="107" t="str">
        <f>'AAL mundo '!C123</f>
        <v>India</v>
      </c>
      <c r="D95" s="108" t="str">
        <f>'AAL mundo '!D123</f>
        <v/>
      </c>
      <c r="E95" s="108" t="str">
        <f>'AAL mundo '!E123</f>
        <v>Lower middle income</v>
      </c>
      <c r="F95" s="109">
        <f>'AAL mundo '!F123</f>
        <v>5769370</v>
      </c>
      <c r="G95" s="124">
        <f>IFERROR('PML mundo '!G96*100000000/Indicadores!$Q123,"")</f>
        <v>82421.094280286517</v>
      </c>
      <c r="H95" s="124">
        <f>IFERROR('PML mundo '!I96*100000000/Indicadores!$Q123,"")</f>
        <v>237468.60779524059</v>
      </c>
      <c r="I95" s="124">
        <f>IFERROR('PML mundo '!K96*100000000/Indicadores!$Q123,"")</f>
        <v>471357.90175288386</v>
      </c>
      <c r="J95" s="124">
        <f>IFERROR('PML mundo '!M96*100000000/Indicadores!$Q123,"")</f>
        <v>981277.55643133563</v>
      </c>
      <c r="K95" s="124">
        <f>IFERROR('PML mundo '!O96*100000000/Indicadores!$Q123,"")</f>
        <v>1553493.5878444945</v>
      </c>
      <c r="L95" s="124">
        <f>IFERROR('PML mundo '!Q96*100000000/Indicadores!$Q123,"")</f>
        <v>2298103.0382932718</v>
      </c>
      <c r="M95" s="124">
        <f>IFERROR('PML mundo '!S96*100000000/Indicadores!$Q123,"")</f>
        <v>2815062.3501015091</v>
      </c>
      <c r="N95" s="124">
        <f>IFERROR('PML mundo '!U96*100000000/Indicadores!$Q123,"")</f>
        <v>1710274.6721639831</v>
      </c>
      <c r="O95" s="124">
        <f>IFERROR('PML mundo '!W96*100000000/Indicadores!$Q123,"")</f>
        <v>2775487.6479607425</v>
      </c>
      <c r="P95" s="124">
        <f>IFERROR('PML mundo '!Y96*100000000/Indicadores!$Q123,"")</f>
        <v>3422821.6817452824</v>
      </c>
      <c r="Q95" s="124">
        <f>IFERROR('PML mundo '!AA96*100000000/Indicadores!$Q123,"")</f>
        <v>4070322.2742933948</v>
      </c>
      <c r="R95" s="124">
        <f>IFERROR('PML mundo '!AC96*100000000/Indicadores!$Q123,"")</f>
        <v>4772685.2840673579</v>
      </c>
      <c r="S95" s="124">
        <f>IFERROR('PML mundo '!AE96*100000000/Indicadores!$Q123,"")</f>
        <v>5032124.352441241</v>
      </c>
      <c r="T95" s="124">
        <f>IFERROR('PML mundo '!AG96*100000000/Indicadores!$Q123,"")</f>
        <v>5291563.4208151242</v>
      </c>
      <c r="U95" s="124">
        <f>IFERROR('PML mundo '!AI96*100000000/Indicadores!$Q123,"")</f>
        <v>640319.87034305604</v>
      </c>
      <c r="V95" s="124">
        <f>IFERROR('PML mundo '!AK96*100000000/Indicadores!$Q123,"")</f>
        <v>732802.4736065222</v>
      </c>
      <c r="W95" s="124">
        <f>IFERROR('PML mundo '!AM96*100000000/Indicadores!$Q123,"")</f>
        <v>769355.32389389456</v>
      </c>
      <c r="X95" s="124">
        <f>IFERROR('PML mundo '!AO96*100000000/Indicadores!$Q123,"")</f>
        <v>879010.47559757135</v>
      </c>
      <c r="Y95" s="124">
        <f>IFERROR('PML mundo '!AQ96*100000000/Indicadores!$Q123,"")</f>
        <v>941566.88795295858</v>
      </c>
      <c r="Z95" s="124">
        <f>IFERROR('PML mundo '!AS96*100000000/Indicadores!$Q123,"")</f>
        <v>941566.88795295858</v>
      </c>
      <c r="AA95" s="124">
        <f>IFERROR('PML mundo '!AU96*100000000/Indicadores!$Q123,"")</f>
        <v>941566.88795295858</v>
      </c>
      <c r="AB95" s="124" t="str">
        <f>IFERROR('PML mundo '!AW96*100000000/Indicadores!$Q123,"")</f>
        <v/>
      </c>
      <c r="AC95" s="124" t="str">
        <f>IFERROR('PML mundo '!AY96*100000000/Indicadores!$Q123,"")</f>
        <v/>
      </c>
      <c r="AD95" s="124" t="str">
        <f>IFERROR('PML mundo '!BA96*100000000/Indicadores!$Q123,"")</f>
        <v/>
      </c>
      <c r="AE95" s="124" t="str">
        <f>IFERROR('PML mundo '!BC96*100000000/Indicadores!$Q123,"")</f>
        <v/>
      </c>
      <c r="AF95" s="124" t="str">
        <f>IFERROR('PML mundo '!BE96*100000000/Indicadores!$Q123,"")</f>
        <v/>
      </c>
      <c r="AG95" s="124" t="str">
        <f>IFERROR('PML mundo '!BG96*100000000/Indicadores!$Q123,"")</f>
        <v/>
      </c>
      <c r="AH95" s="124" t="str">
        <f>IFERROR('PML mundo '!BI96*100000000/Indicadores!$Q123,"")</f>
        <v/>
      </c>
      <c r="AI95" s="124">
        <f>IFERROR('PML mundo '!BK96*100000000/Indicadores!$Q123,"")</f>
        <v>5018774.3961469121</v>
      </c>
      <c r="AJ95" s="124">
        <f>IFERROR('PML mundo '!BM96*100000000/Indicadores!$Q123,"")</f>
        <v>7160040.5315082259</v>
      </c>
    </row>
    <row r="96" spans="1:36" s="119" customFormat="1" ht="14">
      <c r="A96" s="114" t="str">
        <f>'AAL mundo '!A124</f>
        <v>East Asia and the Pacific</v>
      </c>
      <c r="B96" s="107" t="str">
        <f>'AAL mundo '!B124</f>
        <v>IDN</v>
      </c>
      <c r="C96" s="107" t="str">
        <f>'AAL mundo '!C124</f>
        <v>Indonesia</v>
      </c>
      <c r="D96" s="108" t="str">
        <f>'AAL mundo '!D124</f>
        <v/>
      </c>
      <c r="E96" s="108" t="str">
        <f>'AAL mundo '!E124</f>
        <v>Lower middle income</v>
      </c>
      <c r="F96" s="109">
        <f>'AAL mundo '!F124</f>
        <v>2827830</v>
      </c>
      <c r="G96" s="124">
        <f>IFERROR('PML mundo '!G97*100000000/Indicadores!$Q124,"")</f>
        <v>1129700.5782440098</v>
      </c>
      <c r="H96" s="124">
        <f>IFERROR('PML mundo '!I97*100000000/Indicadores!$Q124,"")</f>
        <v>2623191.0912028071</v>
      </c>
      <c r="I96" s="124">
        <f>IFERROR('PML mundo '!K97*100000000/Indicadores!$Q124,"")</f>
        <v>4711924.5969403191</v>
      </c>
      <c r="J96" s="124">
        <f>IFERROR('PML mundo '!M97*100000000/Indicadores!$Q124,"")</f>
        <v>9373612.1778892148</v>
      </c>
      <c r="K96" s="124">
        <f>IFERROR('PML mundo '!O97*100000000/Indicadores!$Q124,"")</f>
        <v>14931101.074938281</v>
      </c>
      <c r="L96" s="124">
        <f>IFERROR('PML mundo '!Q97*100000000/Indicadores!$Q124,"")</f>
        <v>22766855.922650959</v>
      </c>
      <c r="M96" s="124">
        <f>IFERROR('PML mundo '!S97*100000000/Indicadores!$Q124,"")</f>
        <v>28523955.763638996</v>
      </c>
      <c r="N96" s="124" t="str">
        <f>IFERROR('PML mundo '!U97*100000000/Indicadores!$Q124,"")</f>
        <v/>
      </c>
      <c r="O96" s="124" t="str">
        <f>IFERROR('PML mundo '!W97*100000000/Indicadores!$Q124,"")</f>
        <v/>
      </c>
      <c r="P96" s="124" t="str">
        <f>IFERROR('PML mundo '!Y97*100000000/Indicadores!$Q124,"")</f>
        <v/>
      </c>
      <c r="Q96" s="124" t="str">
        <f>IFERROR('PML mundo '!AA97*100000000/Indicadores!$Q124,"")</f>
        <v/>
      </c>
      <c r="R96" s="124" t="str">
        <f>IFERROR('PML mundo '!AC97*100000000/Indicadores!$Q124,"")</f>
        <v/>
      </c>
      <c r="S96" s="124" t="str">
        <f>IFERROR('PML mundo '!AE97*100000000/Indicadores!$Q124,"")</f>
        <v/>
      </c>
      <c r="T96" s="124" t="str">
        <f>IFERROR('PML mundo '!AG97*100000000/Indicadores!$Q124,"")</f>
        <v/>
      </c>
      <c r="U96" s="124">
        <f>IFERROR('PML mundo '!AI97*100000000/Indicadores!$Q124,"")</f>
        <v>113717.3939013573</v>
      </c>
      <c r="V96" s="124">
        <f>IFERROR('PML mundo '!AK97*100000000/Indicadores!$Q124,"")</f>
        <v>166189.85345168432</v>
      </c>
      <c r="W96" s="124">
        <f>IFERROR('PML mundo '!AM97*100000000/Indicadores!$Q124,"")</f>
        <v>166193.30854219265</v>
      </c>
      <c r="X96" s="124">
        <f>IFERROR('PML mundo '!AO97*100000000/Indicadores!$Q124,"")</f>
        <v>166200.21872320937</v>
      </c>
      <c r="Y96" s="124">
        <f>IFERROR('PML mundo '!AQ97*100000000/Indicadores!$Q124,"")</f>
        <v>166210.58399473442</v>
      </c>
      <c r="Z96" s="124">
        <f>IFERROR('PML mundo '!AS97*100000000/Indicadores!$Q124,"")</f>
        <v>166231.31453778452</v>
      </c>
      <c r="AA96" s="124">
        <f>IFERROR('PML mundo '!AU97*100000000/Indicadores!$Q124,"")</f>
        <v>166252.04508083462</v>
      </c>
      <c r="AB96" s="124">
        <f>IFERROR('PML mundo '!AW97*100000000/Indicadores!$Q124,"")</f>
        <v>20084.441125044508</v>
      </c>
      <c r="AC96" s="124">
        <f>IFERROR('PML mundo '!AY97*100000000/Indicadores!$Q124,"")</f>
        <v>91065.820528607976</v>
      </c>
      <c r="AD96" s="124">
        <f>IFERROR('PML mundo '!BA97*100000000/Indicadores!$Q124,"")</f>
        <v>319243.452790618</v>
      </c>
      <c r="AE96" s="124">
        <f>IFERROR('PML mundo '!BC97*100000000/Indicadores!$Q124,"")</f>
        <v>979801.4765392004</v>
      </c>
      <c r="AF96" s="124">
        <f>IFERROR('PML mundo '!BE97*100000000/Indicadores!$Q124,"")</f>
        <v>1571962.5285844659</v>
      </c>
      <c r="AG96" s="124">
        <f>IFERROR('PML mundo '!BG97*100000000/Indicadores!$Q124,"")</f>
        <v>2309178.6454418325</v>
      </c>
      <c r="AH96" s="124">
        <f>IFERROR('PML mundo '!BI97*100000000/Indicadores!$Q124,"")</f>
        <v>2994057.0512786978</v>
      </c>
      <c r="AI96" s="124">
        <f>IFERROR('PML mundo '!BK97*100000000/Indicadores!$Q124,"")</f>
        <v>4194932.121072175</v>
      </c>
      <c r="AJ96" s="124">
        <f>IFERROR('PML mundo '!BM97*100000000/Indicadores!$Q124,"")</f>
        <v>8810887.7545494735</v>
      </c>
    </row>
    <row r="97" spans="1:36" s="119" customFormat="1" ht="14">
      <c r="A97" s="114" t="str">
        <f>'AAL mundo '!A125</f>
        <v>Middle East and North Africa</v>
      </c>
      <c r="B97" s="107" t="str">
        <f>'AAL mundo '!B125</f>
        <v>IRN</v>
      </c>
      <c r="C97" s="107" t="str">
        <f>'AAL mundo '!C125</f>
        <v>Iran (Islamic Republic of)</v>
      </c>
      <c r="D97" s="108" t="str">
        <f>'AAL mundo '!D125</f>
        <v/>
      </c>
      <c r="E97" s="108" t="str">
        <f>'AAL mundo '!E125</f>
        <v>Upper middle income</v>
      </c>
      <c r="F97" s="109">
        <f>'AAL mundo '!F125</f>
        <v>2067640</v>
      </c>
      <c r="G97" s="124">
        <f>IFERROR('PML mundo '!G98*100000000/Indicadores!$Q125,"")</f>
        <v>7402974.6176218903</v>
      </c>
      <c r="H97" s="124">
        <f>IFERROR('PML mundo '!I98*100000000/Indicadores!$Q125,"")</f>
        <v>13626038.489864707</v>
      </c>
      <c r="I97" s="124">
        <f>IFERROR('PML mundo '!K98*100000000/Indicadores!$Q125,"")</f>
        <v>20649098.507321473</v>
      </c>
      <c r="J97" s="124">
        <f>IFERROR('PML mundo '!M98*100000000/Indicadores!$Q125,"")</f>
        <v>33352294.699062809</v>
      </c>
      <c r="K97" s="124">
        <f>IFERROR('PML mundo '!O98*100000000/Indicadores!$Q125,"")</f>
        <v>46511650.799098626</v>
      </c>
      <c r="L97" s="124">
        <f>IFERROR('PML mundo '!Q98*100000000/Indicadores!$Q125,"")</f>
        <v>62719678.015807524</v>
      </c>
      <c r="M97" s="124">
        <f>IFERROR('PML mundo '!S98*100000000/Indicadores!$Q125,"")</f>
        <v>72463603.747396559</v>
      </c>
      <c r="N97" s="124" t="str">
        <f>IFERROR('PML mundo '!U98*100000000/Indicadores!$Q125,"")</f>
        <v/>
      </c>
      <c r="O97" s="124" t="str">
        <f>IFERROR('PML mundo '!W98*100000000/Indicadores!$Q125,"")</f>
        <v/>
      </c>
      <c r="P97" s="124" t="str">
        <f>IFERROR('PML mundo '!Y98*100000000/Indicadores!$Q125,"")</f>
        <v/>
      </c>
      <c r="Q97" s="124" t="str">
        <f>IFERROR('PML mundo '!AA98*100000000/Indicadores!$Q125,"")</f>
        <v/>
      </c>
      <c r="R97" s="124" t="str">
        <f>IFERROR('PML mundo '!AC98*100000000/Indicadores!$Q125,"")</f>
        <v/>
      </c>
      <c r="S97" s="124" t="str">
        <f>IFERROR('PML mundo '!AE98*100000000/Indicadores!$Q125,"")</f>
        <v/>
      </c>
      <c r="T97" s="124" t="str">
        <f>IFERROR('PML mundo '!AG98*100000000/Indicadores!$Q125,"")</f>
        <v/>
      </c>
      <c r="U97" s="124" t="str">
        <f>IFERROR('PML mundo '!AI98*100000000/Indicadores!$Q125,"")</f>
        <v/>
      </c>
      <c r="V97" s="124" t="str">
        <f>IFERROR('PML mundo '!AK98*100000000/Indicadores!$Q125,"")</f>
        <v/>
      </c>
      <c r="W97" s="124" t="str">
        <f>IFERROR('PML mundo '!AM98*100000000/Indicadores!$Q125,"")</f>
        <v/>
      </c>
      <c r="X97" s="124" t="str">
        <f>IFERROR('PML mundo '!AO98*100000000/Indicadores!$Q125,"")</f>
        <v/>
      </c>
      <c r="Y97" s="124" t="str">
        <f>IFERROR('PML mundo '!AQ98*100000000/Indicadores!$Q125,"")</f>
        <v/>
      </c>
      <c r="Z97" s="124" t="str">
        <f>IFERROR('PML mundo '!AS98*100000000/Indicadores!$Q125,"")</f>
        <v/>
      </c>
      <c r="AA97" s="124" t="str">
        <f>IFERROR('PML mundo '!AU98*100000000/Indicadores!$Q125,"")</f>
        <v/>
      </c>
      <c r="AB97" s="124" t="str">
        <f>IFERROR('PML mundo '!AW98*100000000/Indicadores!$Q125,"")</f>
        <v/>
      </c>
      <c r="AC97" s="124" t="str">
        <f>IFERROR('PML mundo '!AY98*100000000/Indicadores!$Q125,"")</f>
        <v/>
      </c>
      <c r="AD97" s="124" t="str">
        <f>IFERROR('PML mundo '!BA98*100000000/Indicadores!$Q125,"")</f>
        <v/>
      </c>
      <c r="AE97" s="124" t="str">
        <f>IFERROR('PML mundo '!BC98*100000000/Indicadores!$Q125,"")</f>
        <v/>
      </c>
      <c r="AF97" s="124" t="str">
        <f>IFERROR('PML mundo '!BE98*100000000/Indicadores!$Q125,"")</f>
        <v/>
      </c>
      <c r="AG97" s="124" t="str">
        <f>IFERROR('PML mundo '!BG98*100000000/Indicadores!$Q125,"")</f>
        <v/>
      </c>
      <c r="AH97" s="124" t="str">
        <f>IFERROR('PML mundo '!BI98*100000000/Indicadores!$Q125,"")</f>
        <v/>
      </c>
      <c r="AI97" s="124">
        <f>IFERROR('PML mundo '!BK98*100000000/Indicadores!$Q125,"")</f>
        <v>2485449.537162255</v>
      </c>
      <c r="AJ97" s="124">
        <f>IFERROR('PML mundo '!BM98*100000000/Indicadores!$Q125,"")</f>
        <v>4672829.2055587349</v>
      </c>
    </row>
    <row r="98" spans="1:36" s="119" customFormat="1" ht="14">
      <c r="A98" s="114" t="str">
        <f>'AAL mundo '!A126</f>
        <v>Middle East and North Africa</v>
      </c>
      <c r="B98" s="107" t="str">
        <f>'AAL mundo '!B126</f>
        <v>IRQ</v>
      </c>
      <c r="C98" s="107" t="str">
        <f>'AAL mundo '!C126</f>
        <v>Iraq</v>
      </c>
      <c r="D98" s="108" t="str">
        <f>'AAL mundo '!D126</f>
        <v/>
      </c>
      <c r="E98" s="108" t="str">
        <f>'AAL mundo '!E126</f>
        <v>Upper middle income</v>
      </c>
      <c r="F98" s="109">
        <f>'AAL mundo '!F126</f>
        <v>132500</v>
      </c>
      <c r="G98" s="124">
        <f>IFERROR('PML mundo '!G99*100000000/Indicadores!$Q126,"")</f>
        <v>763349.45676751388</v>
      </c>
      <c r="H98" s="124">
        <f>IFERROR('PML mundo '!I99*100000000/Indicadores!$Q126,"")</f>
        <v>1754237.8802825278</v>
      </c>
      <c r="I98" s="124">
        <f>IFERROR('PML mundo '!K99*100000000/Indicadores!$Q126,"")</f>
        <v>3071985.4611316444</v>
      </c>
      <c r="J98" s="124">
        <f>IFERROR('PML mundo '!M99*100000000/Indicadores!$Q126,"")</f>
        <v>5772676.948739036</v>
      </c>
      <c r="K98" s="124">
        <f>IFERROR('PML mundo '!O99*100000000/Indicadores!$Q126,"")</f>
        <v>8584315.8701282088</v>
      </c>
      <c r="L98" s="124">
        <f>IFERROR('PML mundo '!Q99*100000000/Indicadores!$Q126,"")</f>
        <v>12171230.648680635</v>
      </c>
      <c r="M98" s="124">
        <f>IFERROR('PML mundo '!S99*100000000/Indicadores!$Q126,"")</f>
        <v>14422089.425709547</v>
      </c>
      <c r="N98" s="124" t="str">
        <f>IFERROR('PML mundo '!U99*100000000/Indicadores!$Q126,"")</f>
        <v/>
      </c>
      <c r="O98" s="124" t="str">
        <f>IFERROR('PML mundo '!W99*100000000/Indicadores!$Q126,"")</f>
        <v/>
      </c>
      <c r="P98" s="124" t="str">
        <f>IFERROR('PML mundo '!Y99*100000000/Indicadores!$Q126,"")</f>
        <v/>
      </c>
      <c r="Q98" s="124" t="str">
        <f>IFERROR('PML mundo '!AA99*100000000/Indicadores!$Q126,"")</f>
        <v/>
      </c>
      <c r="R98" s="124" t="str">
        <f>IFERROR('PML mundo '!AC99*100000000/Indicadores!$Q126,"")</f>
        <v/>
      </c>
      <c r="S98" s="124" t="str">
        <f>IFERROR('PML mundo '!AE99*100000000/Indicadores!$Q126,"")</f>
        <v/>
      </c>
      <c r="T98" s="124" t="str">
        <f>IFERROR('PML mundo '!AG99*100000000/Indicadores!$Q126,"")</f>
        <v/>
      </c>
      <c r="U98" s="124" t="str">
        <f>IFERROR('PML mundo '!AI99*100000000/Indicadores!$Q126,"")</f>
        <v/>
      </c>
      <c r="V98" s="124" t="str">
        <f>IFERROR('PML mundo '!AK99*100000000/Indicadores!$Q126,"")</f>
        <v/>
      </c>
      <c r="W98" s="124" t="str">
        <f>IFERROR('PML mundo '!AM99*100000000/Indicadores!$Q126,"")</f>
        <v/>
      </c>
      <c r="X98" s="124" t="str">
        <f>IFERROR('PML mundo '!AO99*100000000/Indicadores!$Q126,"")</f>
        <v/>
      </c>
      <c r="Y98" s="124" t="str">
        <f>IFERROR('PML mundo '!AQ99*100000000/Indicadores!$Q126,"")</f>
        <v/>
      </c>
      <c r="Z98" s="124" t="str">
        <f>IFERROR('PML mundo '!AS99*100000000/Indicadores!$Q126,"")</f>
        <v/>
      </c>
      <c r="AA98" s="124" t="str">
        <f>IFERROR('PML mundo '!AU99*100000000/Indicadores!$Q126,"")</f>
        <v/>
      </c>
      <c r="AB98" s="124" t="str">
        <f>IFERROR('PML mundo '!AW99*100000000/Indicadores!$Q126,"")</f>
        <v/>
      </c>
      <c r="AC98" s="124" t="str">
        <f>IFERROR('PML mundo '!AY99*100000000/Indicadores!$Q126,"")</f>
        <v/>
      </c>
      <c r="AD98" s="124" t="str">
        <f>IFERROR('PML mundo '!BA99*100000000/Indicadores!$Q126,"")</f>
        <v/>
      </c>
      <c r="AE98" s="124" t="str">
        <f>IFERROR('PML mundo '!BC99*100000000/Indicadores!$Q126,"")</f>
        <v/>
      </c>
      <c r="AF98" s="124" t="str">
        <f>IFERROR('PML mundo '!BE99*100000000/Indicadores!$Q126,"")</f>
        <v/>
      </c>
      <c r="AG98" s="124" t="str">
        <f>IFERROR('PML mundo '!BG99*100000000/Indicadores!$Q126,"")</f>
        <v/>
      </c>
      <c r="AH98" s="124" t="str">
        <f>IFERROR('PML mundo '!BI99*100000000/Indicadores!$Q126,"")</f>
        <v/>
      </c>
      <c r="AI98" s="124">
        <f>IFERROR('PML mundo '!BK99*100000000/Indicadores!$Q126,"")</f>
        <v>3493260.1873768801</v>
      </c>
      <c r="AJ98" s="124">
        <f>IFERROR('PML mundo '!BM99*100000000/Indicadores!$Q126,"")</f>
        <v>5990952.9712365447</v>
      </c>
    </row>
    <row r="99" spans="1:36" s="119" customFormat="1" ht="14">
      <c r="A99" s="114" t="str">
        <f>'AAL mundo '!A127</f>
        <v>Europe and Central Asia</v>
      </c>
      <c r="B99" s="107" t="str">
        <f>'AAL mundo '!B127</f>
        <v>IRL</v>
      </c>
      <c r="C99" s="107" t="str">
        <f>'AAL mundo '!C127</f>
        <v>Ireland</v>
      </c>
      <c r="D99" s="108" t="str">
        <f>'AAL mundo '!D127</f>
        <v/>
      </c>
      <c r="E99" s="108" t="str">
        <f>'AAL mundo '!E127</f>
        <v>High income: OECD</v>
      </c>
      <c r="F99" s="109">
        <f>'AAL mundo '!F127</f>
        <v>778822</v>
      </c>
      <c r="G99" s="124">
        <f>IFERROR('PML mundo '!G100*100000000/Indicadores!$Q127,"")</f>
        <v>76625.811559898444</v>
      </c>
      <c r="H99" s="124">
        <f>IFERROR('PML mundo '!I100*100000000/Indicadores!$Q127,"")</f>
        <v>329210.24858762405</v>
      </c>
      <c r="I99" s="124">
        <f>IFERROR('PML mundo '!K100*100000000/Indicadores!$Q127,"")</f>
        <v>627931.18584066571</v>
      </c>
      <c r="J99" s="124">
        <f>IFERROR('PML mundo '!M100*100000000/Indicadores!$Q127,"")</f>
        <v>1217054.0403956072</v>
      </c>
      <c r="K99" s="124">
        <f>IFERROR('PML mundo '!O100*100000000/Indicadores!$Q127,"")</f>
        <v>1791314.129777292</v>
      </c>
      <c r="L99" s="124">
        <f>IFERROR('PML mundo '!Q100*100000000/Indicadores!$Q127,"")</f>
        <v>2529931.6306999018</v>
      </c>
      <c r="M99" s="124">
        <f>IFERROR('PML mundo '!S100*100000000/Indicadores!$Q127,"")</f>
        <v>3074445.5470056674</v>
      </c>
      <c r="N99" s="124" t="str">
        <f>IFERROR('PML mundo '!U100*100000000/Indicadores!$Q127,"")</f>
        <v/>
      </c>
      <c r="O99" s="124" t="str">
        <f>IFERROR('PML mundo '!W100*100000000/Indicadores!$Q127,"")</f>
        <v/>
      </c>
      <c r="P99" s="124" t="str">
        <f>IFERROR('PML mundo '!Y100*100000000/Indicadores!$Q127,"")</f>
        <v/>
      </c>
      <c r="Q99" s="124" t="str">
        <f>IFERROR('PML mundo '!AA100*100000000/Indicadores!$Q127,"")</f>
        <v/>
      </c>
      <c r="R99" s="124" t="str">
        <f>IFERROR('PML mundo '!AC100*100000000/Indicadores!$Q127,"")</f>
        <v/>
      </c>
      <c r="S99" s="124" t="str">
        <f>IFERROR('PML mundo '!AE100*100000000/Indicadores!$Q127,"")</f>
        <v/>
      </c>
      <c r="T99" s="124" t="str">
        <f>IFERROR('PML mundo '!AG100*100000000/Indicadores!$Q127,"")</f>
        <v/>
      </c>
      <c r="U99" s="124" t="str">
        <f>IFERROR('PML mundo '!AI100*100000000/Indicadores!$Q127,"")</f>
        <v/>
      </c>
      <c r="V99" s="124" t="str">
        <f>IFERROR('PML mundo '!AK100*100000000/Indicadores!$Q127,"")</f>
        <v/>
      </c>
      <c r="W99" s="124" t="str">
        <f>IFERROR('PML mundo '!AM100*100000000/Indicadores!$Q127,"")</f>
        <v/>
      </c>
      <c r="X99" s="124" t="str">
        <f>IFERROR('PML mundo '!AO100*100000000/Indicadores!$Q127,"")</f>
        <v/>
      </c>
      <c r="Y99" s="124" t="str">
        <f>IFERROR('PML mundo '!AQ100*100000000/Indicadores!$Q127,"")</f>
        <v/>
      </c>
      <c r="Z99" s="124" t="str">
        <f>IFERROR('PML mundo '!AS100*100000000/Indicadores!$Q127,"")</f>
        <v/>
      </c>
      <c r="AA99" s="124" t="str">
        <f>IFERROR('PML mundo '!AU100*100000000/Indicadores!$Q127,"")</f>
        <v/>
      </c>
      <c r="AB99" s="124" t="str">
        <f>IFERROR('PML mundo '!AW100*100000000/Indicadores!$Q127,"")</f>
        <v/>
      </c>
      <c r="AC99" s="124" t="str">
        <f>IFERROR('PML mundo '!AY100*100000000/Indicadores!$Q127,"")</f>
        <v/>
      </c>
      <c r="AD99" s="124" t="str">
        <f>IFERROR('PML mundo '!BA100*100000000/Indicadores!$Q127,"")</f>
        <v/>
      </c>
      <c r="AE99" s="124" t="str">
        <f>IFERROR('PML mundo '!BC100*100000000/Indicadores!$Q127,"")</f>
        <v/>
      </c>
      <c r="AF99" s="124" t="str">
        <f>IFERROR('PML mundo '!BE100*100000000/Indicadores!$Q127,"")</f>
        <v/>
      </c>
      <c r="AG99" s="124" t="str">
        <f>IFERROR('PML mundo '!BG100*100000000/Indicadores!$Q127,"")</f>
        <v/>
      </c>
      <c r="AH99" s="124" t="str">
        <f>IFERROR('PML mundo '!BI100*100000000/Indicadores!$Q127,"")</f>
        <v/>
      </c>
      <c r="AI99" s="124">
        <f>IFERROR('PML mundo '!BK100*100000000/Indicadores!$Q127,"")</f>
        <v>895853.81530132727</v>
      </c>
      <c r="AJ99" s="124">
        <f>IFERROR('PML mundo '!BM100*100000000/Indicadores!$Q127,"")</f>
        <v>3242710.2951163901</v>
      </c>
    </row>
    <row r="100" spans="1:36" s="119" customFormat="1" ht="14">
      <c r="A100" s="114" t="str">
        <f>'AAL mundo '!A128</f>
        <v>Middle East and North Africa</v>
      </c>
      <c r="B100" s="107" t="str">
        <f>'AAL mundo '!B128</f>
        <v>ISR</v>
      </c>
      <c r="C100" s="107" t="str">
        <f>'AAL mundo '!C128</f>
        <v>Israel</v>
      </c>
      <c r="D100" s="108" t="str">
        <f>'AAL mundo '!D128</f>
        <v/>
      </c>
      <c r="E100" s="108" t="str">
        <f>'AAL mundo '!E128</f>
        <v>High income: OECD</v>
      </c>
      <c r="F100" s="109">
        <f>'AAL mundo '!F128</f>
        <v>853829</v>
      </c>
      <c r="G100" s="124">
        <f>IFERROR('PML mundo '!G101*100000000/Indicadores!$Q128,"")</f>
        <v>1338773.9977988654</v>
      </c>
      <c r="H100" s="124">
        <f>IFERROR('PML mundo '!I101*100000000/Indicadores!$Q128,"")</f>
        <v>3340791.813763232</v>
      </c>
      <c r="I100" s="124">
        <f>IFERROR('PML mundo '!K101*100000000/Indicadores!$Q128,"")</f>
        <v>7570950.5769712208</v>
      </c>
      <c r="J100" s="124">
        <f>IFERROR('PML mundo '!M101*100000000/Indicadores!$Q128,"")</f>
        <v>20056141.539566103</v>
      </c>
      <c r="K100" s="124">
        <f>IFERROR('PML mundo '!O101*100000000/Indicadores!$Q128,"")</f>
        <v>37247211.745367467</v>
      </c>
      <c r="L100" s="124">
        <f>IFERROR('PML mundo '!Q101*100000000/Indicadores!$Q128,"")</f>
        <v>63295819.064848453</v>
      </c>
      <c r="M100" s="124">
        <f>IFERROR('PML mundo '!S101*100000000/Indicadores!$Q128,"")</f>
        <v>82628755.286265582</v>
      </c>
      <c r="N100" s="124" t="str">
        <f>IFERROR('PML mundo '!U101*100000000/Indicadores!$Q128,"")</f>
        <v/>
      </c>
      <c r="O100" s="124" t="str">
        <f>IFERROR('PML mundo '!W101*100000000/Indicadores!$Q128,"")</f>
        <v/>
      </c>
      <c r="P100" s="124" t="str">
        <f>IFERROR('PML mundo '!Y101*100000000/Indicadores!$Q128,"")</f>
        <v/>
      </c>
      <c r="Q100" s="124" t="str">
        <f>IFERROR('PML mundo '!AA101*100000000/Indicadores!$Q128,"")</f>
        <v/>
      </c>
      <c r="R100" s="124" t="str">
        <f>IFERROR('PML mundo '!AC101*100000000/Indicadores!$Q128,"")</f>
        <v/>
      </c>
      <c r="S100" s="124" t="str">
        <f>IFERROR('PML mundo '!AE101*100000000/Indicadores!$Q128,"")</f>
        <v/>
      </c>
      <c r="T100" s="124" t="str">
        <f>IFERROR('PML mundo '!AG101*100000000/Indicadores!$Q128,"")</f>
        <v/>
      </c>
      <c r="U100" s="124" t="str">
        <f>IFERROR('PML mundo '!AI101*100000000/Indicadores!$Q128,"")</f>
        <v/>
      </c>
      <c r="V100" s="124" t="str">
        <f>IFERROR('PML mundo '!AK101*100000000/Indicadores!$Q128,"")</f>
        <v/>
      </c>
      <c r="W100" s="124" t="str">
        <f>IFERROR('PML mundo '!AM101*100000000/Indicadores!$Q128,"")</f>
        <v/>
      </c>
      <c r="X100" s="124" t="str">
        <f>IFERROR('PML mundo '!AO101*100000000/Indicadores!$Q128,"")</f>
        <v/>
      </c>
      <c r="Y100" s="124" t="str">
        <f>IFERROR('PML mundo '!AQ101*100000000/Indicadores!$Q128,"")</f>
        <v/>
      </c>
      <c r="Z100" s="124" t="str">
        <f>IFERROR('PML mundo '!AS101*100000000/Indicadores!$Q128,"")</f>
        <v/>
      </c>
      <c r="AA100" s="124" t="str">
        <f>IFERROR('PML mundo '!AU101*100000000/Indicadores!$Q128,"")</f>
        <v/>
      </c>
      <c r="AB100" s="124" t="str">
        <f>IFERROR('PML mundo '!AW101*100000000/Indicadores!$Q128,"")</f>
        <v/>
      </c>
      <c r="AC100" s="124" t="str">
        <f>IFERROR('PML mundo '!AY101*100000000/Indicadores!$Q128,"")</f>
        <v/>
      </c>
      <c r="AD100" s="124" t="str">
        <f>IFERROR('PML mundo '!BA101*100000000/Indicadores!$Q128,"")</f>
        <v/>
      </c>
      <c r="AE100" s="124" t="str">
        <f>IFERROR('PML mundo '!BC101*100000000/Indicadores!$Q128,"")</f>
        <v/>
      </c>
      <c r="AF100" s="124" t="str">
        <f>IFERROR('PML mundo '!BE101*100000000/Indicadores!$Q128,"")</f>
        <v/>
      </c>
      <c r="AG100" s="124" t="str">
        <f>IFERROR('PML mundo '!BG101*100000000/Indicadores!$Q128,"")</f>
        <v/>
      </c>
      <c r="AH100" s="124" t="str">
        <f>IFERROR('PML mundo '!BI101*100000000/Indicadores!$Q128,"")</f>
        <v/>
      </c>
      <c r="AI100" s="124">
        <f>IFERROR('PML mundo '!BK101*100000000/Indicadores!$Q128,"")</f>
        <v>19463.235541789552</v>
      </c>
      <c r="AJ100" s="124">
        <f>IFERROR('PML mundo '!BM101*100000000/Indicadores!$Q128,"")</f>
        <v>48393.236790442723</v>
      </c>
    </row>
    <row r="101" spans="1:36" s="119" customFormat="1" ht="14">
      <c r="A101" s="114" t="str">
        <f>'AAL mundo '!A129</f>
        <v>Europe and Central Asia</v>
      </c>
      <c r="B101" s="107" t="str">
        <f>'AAL mundo '!B129</f>
        <v>ITA</v>
      </c>
      <c r="C101" s="107" t="str">
        <f>'AAL mundo '!C129</f>
        <v>Italy</v>
      </c>
      <c r="D101" s="108" t="str">
        <f>'AAL mundo '!D129</f>
        <v/>
      </c>
      <c r="E101" s="108" t="str">
        <f>'AAL mundo '!E129</f>
        <v>High income: OECD</v>
      </c>
      <c r="F101" s="109">
        <f>'AAL mundo '!F129</f>
        <v>8604330</v>
      </c>
      <c r="G101" s="124">
        <f>IFERROR('PML mundo '!G102*100000000/Indicadores!$Q129,"")</f>
        <v>8347141.2421301324</v>
      </c>
      <c r="H101" s="124">
        <f>IFERROR('PML mundo '!I102*100000000/Indicadores!$Q129,"")</f>
        <v>17290897.6153524</v>
      </c>
      <c r="I101" s="124">
        <f>IFERROR('PML mundo '!K102*100000000/Indicadores!$Q129,"")</f>
        <v>27268669.18693826</v>
      </c>
      <c r="J101" s="124">
        <f>IFERROR('PML mundo '!M102*100000000/Indicadores!$Q129,"")</f>
        <v>44370876.317462854</v>
      </c>
      <c r="K101" s="124">
        <f>IFERROR('PML mundo '!O102*100000000/Indicadores!$Q129,"")</f>
        <v>59781034.043837994</v>
      </c>
      <c r="L101" s="124">
        <f>IFERROR('PML mundo '!Q102*100000000/Indicadores!$Q129,"")</f>
        <v>76826050.142892018</v>
      </c>
      <c r="M101" s="124">
        <f>IFERROR('PML mundo '!S102*100000000/Indicadores!$Q129,"")</f>
        <v>88942798.339145631</v>
      </c>
      <c r="N101" s="124" t="str">
        <f>IFERROR('PML mundo '!U102*100000000/Indicadores!$Q129,"")</f>
        <v/>
      </c>
      <c r="O101" s="124" t="str">
        <f>IFERROR('PML mundo '!W102*100000000/Indicadores!$Q129,"")</f>
        <v/>
      </c>
      <c r="P101" s="124" t="str">
        <f>IFERROR('PML mundo '!Y102*100000000/Indicadores!$Q129,"")</f>
        <v/>
      </c>
      <c r="Q101" s="124" t="str">
        <f>IFERROR('PML mundo '!AA102*100000000/Indicadores!$Q129,"")</f>
        <v/>
      </c>
      <c r="R101" s="124" t="str">
        <f>IFERROR('PML mundo '!AC102*100000000/Indicadores!$Q129,"")</f>
        <v/>
      </c>
      <c r="S101" s="124" t="str">
        <f>IFERROR('PML mundo '!AE102*100000000/Indicadores!$Q129,"")</f>
        <v/>
      </c>
      <c r="T101" s="124" t="str">
        <f>IFERROR('PML mundo '!AG102*100000000/Indicadores!$Q129,"")</f>
        <v/>
      </c>
      <c r="U101" s="124" t="str">
        <f>IFERROR('PML mundo '!AI102*100000000/Indicadores!$Q129,"")</f>
        <v/>
      </c>
      <c r="V101" s="124" t="str">
        <f>IFERROR('PML mundo '!AK102*100000000/Indicadores!$Q129,"")</f>
        <v/>
      </c>
      <c r="W101" s="124" t="str">
        <f>IFERROR('PML mundo '!AM102*100000000/Indicadores!$Q129,"")</f>
        <v/>
      </c>
      <c r="X101" s="124" t="str">
        <f>IFERROR('PML mundo '!AO102*100000000/Indicadores!$Q129,"")</f>
        <v/>
      </c>
      <c r="Y101" s="124" t="str">
        <f>IFERROR('PML mundo '!AQ102*100000000/Indicadores!$Q129,"")</f>
        <v/>
      </c>
      <c r="Z101" s="124" t="str">
        <f>IFERROR('PML mundo '!AS102*100000000/Indicadores!$Q129,"")</f>
        <v/>
      </c>
      <c r="AA101" s="124" t="str">
        <f>IFERROR('PML mundo '!AU102*100000000/Indicadores!$Q129,"")</f>
        <v/>
      </c>
      <c r="AB101" s="124" t="str">
        <f>IFERROR('PML mundo '!AW102*100000000/Indicadores!$Q129,"")</f>
        <v/>
      </c>
      <c r="AC101" s="124" t="str">
        <f>IFERROR('PML mundo '!AY102*100000000/Indicadores!$Q129,"")</f>
        <v/>
      </c>
      <c r="AD101" s="124" t="str">
        <f>IFERROR('PML mundo '!BA102*100000000/Indicadores!$Q129,"")</f>
        <v/>
      </c>
      <c r="AE101" s="124" t="str">
        <f>IFERROR('PML mundo '!BC102*100000000/Indicadores!$Q129,"")</f>
        <v/>
      </c>
      <c r="AF101" s="124" t="str">
        <f>IFERROR('PML mundo '!BE102*100000000/Indicadores!$Q129,"")</f>
        <v/>
      </c>
      <c r="AG101" s="124" t="str">
        <f>IFERROR('PML mundo '!BG102*100000000/Indicadores!$Q129,"")</f>
        <v/>
      </c>
      <c r="AH101" s="124" t="str">
        <f>IFERROR('PML mundo '!BI102*100000000/Indicadores!$Q129,"")</f>
        <v/>
      </c>
      <c r="AI101" s="124">
        <f>IFERROR('PML mundo '!BK102*100000000/Indicadores!$Q129,"")</f>
        <v>147331.32515964759</v>
      </c>
      <c r="AJ101" s="124">
        <f>IFERROR('PML mundo '!BM102*100000000/Indicadores!$Q129,"")</f>
        <v>2038142.9700437556</v>
      </c>
    </row>
    <row r="102" spans="1:36" s="119" customFormat="1" ht="14">
      <c r="A102" s="114" t="str">
        <f>'AAL mundo '!A130</f>
        <v>LAC</v>
      </c>
      <c r="B102" s="107" t="str">
        <f>'AAL mundo '!B130</f>
        <v>JAM</v>
      </c>
      <c r="C102" s="107" t="str">
        <f>'AAL mundo '!C130</f>
        <v>Jamaica</v>
      </c>
      <c r="D102" s="108" t="str">
        <f>'AAL mundo '!D130</f>
        <v>SIDS</v>
      </c>
      <c r="E102" s="108" t="str">
        <f>'AAL mundo '!E130</f>
        <v>Upper middle income</v>
      </c>
      <c r="F102" s="109">
        <f>'AAL mundo '!F130</f>
        <v>70711.399999999994</v>
      </c>
      <c r="G102" s="124">
        <f>IFERROR('PML mundo '!G103*100000000/Indicadores!$Q130,"")</f>
        <v>2075330.0422383372</v>
      </c>
      <c r="H102" s="124">
        <f>IFERROR('PML mundo '!I103*100000000/Indicadores!$Q130,"")</f>
        <v>13641159.109519238</v>
      </c>
      <c r="I102" s="124">
        <f>IFERROR('PML mundo '!K103*100000000/Indicadores!$Q130,"")</f>
        <v>36462910.027039602</v>
      </c>
      <c r="J102" s="124">
        <f>IFERROR('PML mundo '!M103*100000000/Indicadores!$Q130,"")</f>
        <v>91923853.173177183</v>
      </c>
      <c r="K102" s="124">
        <f>IFERROR('PML mundo '!O103*100000000/Indicadores!$Q130,"")</f>
        <v>152094992.90136731</v>
      </c>
      <c r="L102" s="124">
        <f>IFERROR('PML mundo '!Q103*100000000/Indicadores!$Q130,"")</f>
        <v>218659852.66655278</v>
      </c>
      <c r="M102" s="124">
        <f>IFERROR('PML mundo '!S103*100000000/Indicadores!$Q130,"")</f>
        <v>263290750.6877721</v>
      </c>
      <c r="N102" s="124">
        <f>IFERROR('PML mundo '!U103*100000000/Indicadores!$Q130,"")</f>
        <v>36923184.487867519</v>
      </c>
      <c r="O102" s="124">
        <f>IFERROR('PML mundo '!W103*100000000/Indicadores!$Q130,"")</f>
        <v>85780745.2091593</v>
      </c>
      <c r="P102" s="124">
        <f>IFERROR('PML mundo '!Y103*100000000/Indicadores!$Q130,"")</f>
        <v>279831147.50428569</v>
      </c>
      <c r="Q102" s="124">
        <f>IFERROR('PML mundo '!AA103*100000000/Indicadores!$Q130,"")</f>
        <v>591640395.52049768</v>
      </c>
      <c r="R102" s="124">
        <f>IFERROR('PML mundo '!AC103*100000000/Indicadores!$Q130,"")</f>
        <v>701700372.8402189</v>
      </c>
      <c r="S102" s="124">
        <f>IFERROR('PML mundo '!AE103*100000000/Indicadores!$Q130,"")</f>
        <v>789238023.3400687</v>
      </c>
      <c r="T102" s="124">
        <f>IFERROR('PML mundo '!AG103*100000000/Indicadores!$Q130,"")</f>
        <v>813084499.17820811</v>
      </c>
      <c r="U102" s="124">
        <f>IFERROR('PML mundo '!AI103*100000000/Indicadores!$Q130,"")</f>
        <v>23454014.05588185</v>
      </c>
      <c r="V102" s="124">
        <f>IFERROR('PML mundo '!AK103*100000000/Indicadores!$Q130,"")</f>
        <v>36650295.786180936</v>
      </c>
      <c r="W102" s="124">
        <f>IFERROR('PML mundo '!AM103*100000000/Indicadores!$Q130,"")</f>
        <v>44978151.351096608</v>
      </c>
      <c r="X102" s="124">
        <f>IFERROR('PML mundo '!AO103*100000000/Indicadores!$Q130,"")</f>
        <v>56581654.128694385</v>
      </c>
      <c r="Y102" s="124">
        <f>IFERROR('PML mundo '!AQ103*100000000/Indicadores!$Q130,"")</f>
        <v>59664674.022538893</v>
      </c>
      <c r="Z102" s="124">
        <f>IFERROR('PML mundo '!AS103*100000000/Indicadores!$Q130,"")</f>
        <v>65830386.212746903</v>
      </c>
      <c r="AA102" s="124">
        <f>IFERROR('PML mundo '!AU103*100000000/Indicadores!$Q130,"")</f>
        <v>71996426.000435933</v>
      </c>
      <c r="AB102" s="124" t="str">
        <f>IFERROR('PML mundo '!AW103*100000000/Indicadores!$Q130,"")</f>
        <v/>
      </c>
      <c r="AC102" s="124" t="str">
        <f>IFERROR('PML mundo '!AY103*100000000/Indicadores!$Q130,"")</f>
        <v/>
      </c>
      <c r="AD102" s="124" t="str">
        <f>IFERROR('PML mundo '!BA103*100000000/Indicadores!$Q130,"")</f>
        <v/>
      </c>
      <c r="AE102" s="124" t="str">
        <f>IFERROR('PML mundo '!BC103*100000000/Indicadores!$Q130,"")</f>
        <v/>
      </c>
      <c r="AF102" s="124" t="str">
        <f>IFERROR('PML mundo '!BE103*100000000/Indicadores!$Q130,"")</f>
        <v/>
      </c>
      <c r="AG102" s="124" t="str">
        <f>IFERROR('PML mundo '!BG103*100000000/Indicadores!$Q130,"")</f>
        <v/>
      </c>
      <c r="AH102" s="124" t="str">
        <f>IFERROR('PML mundo '!BI103*100000000/Indicadores!$Q130,"")</f>
        <v/>
      </c>
      <c r="AI102" s="124">
        <f>IFERROR('PML mundo '!BK103*100000000/Indicadores!$Q130,"")</f>
        <v>970289.49606816005</v>
      </c>
      <c r="AJ102" s="124">
        <f>IFERROR('PML mundo '!BM103*100000000/Indicadores!$Q130,"")</f>
        <v>2190668.0184147023</v>
      </c>
    </row>
    <row r="103" spans="1:36" s="119" customFormat="1" ht="14">
      <c r="A103" s="114" t="str">
        <f>'AAL mundo '!A131</f>
        <v>East Asia and the Pacific</v>
      </c>
      <c r="B103" s="107" t="str">
        <f>'AAL mundo '!B131</f>
        <v>JPN</v>
      </c>
      <c r="C103" s="107" t="str">
        <f>'AAL mundo '!C131</f>
        <v>Japan</v>
      </c>
      <c r="D103" s="108" t="str">
        <f>'AAL mundo '!D131</f>
        <v/>
      </c>
      <c r="E103" s="108" t="str">
        <f>'AAL mundo '!E131</f>
        <v>High income: OECD</v>
      </c>
      <c r="F103" s="109">
        <f>'AAL mundo '!F131</f>
        <v>39255200</v>
      </c>
      <c r="G103" s="124">
        <f>IFERROR('PML mundo '!G104*100000000/Indicadores!$Q131,"")</f>
        <v>6937928.2219481599</v>
      </c>
      <c r="H103" s="124">
        <f>IFERROR('PML mundo '!I104*100000000/Indicadores!$Q131,"")</f>
        <v>16888256.807385247</v>
      </c>
      <c r="I103" s="124">
        <f>IFERROR('PML mundo '!K104*100000000/Indicadores!$Q131,"")</f>
        <v>30597265.124400035</v>
      </c>
      <c r="J103" s="124">
        <f>IFERROR('PML mundo '!M104*100000000/Indicadores!$Q131,"")</f>
        <v>60308370.368042886</v>
      </c>
      <c r="K103" s="124">
        <f>IFERROR('PML mundo '!O104*100000000/Indicadores!$Q131,"")</f>
        <v>91898755.803609461</v>
      </c>
      <c r="L103" s="124">
        <f>IFERROR('PML mundo '!Q104*100000000/Indicadores!$Q131,"")</f>
        <v>133740246.99068156</v>
      </c>
      <c r="M103" s="124">
        <f>IFERROR('PML mundo '!S104*100000000/Indicadores!$Q131,"")</f>
        <v>157405322.52982935</v>
      </c>
      <c r="N103" s="124">
        <f>IFERROR('PML mundo '!U104*100000000/Indicadores!$Q131,"")</f>
        <v>1180292.3619442608</v>
      </c>
      <c r="O103" s="124">
        <f>IFERROR('PML mundo '!W104*100000000/Indicadores!$Q131,"")</f>
        <v>2273715.4893013705</v>
      </c>
      <c r="P103" s="124">
        <f>IFERROR('PML mundo '!Y104*100000000/Indicadores!$Q131,"")</f>
        <v>3374116.4806200969</v>
      </c>
      <c r="Q103" s="124">
        <f>IFERROR('PML mundo '!AA104*100000000/Indicadores!$Q131,"")</f>
        <v>4608761.7880464494</v>
      </c>
      <c r="R103" s="124">
        <f>IFERROR('PML mundo '!AC104*100000000/Indicadores!$Q131,"")</f>
        <v>5480636.7400578093</v>
      </c>
      <c r="S103" s="124">
        <f>IFERROR('PML mundo '!AE104*100000000/Indicadores!$Q131,"")</f>
        <v>6188503.0466030324</v>
      </c>
      <c r="T103" s="124">
        <f>IFERROR('PML mundo '!AG104*100000000/Indicadores!$Q131,"")</f>
        <v>6896370.3477126751</v>
      </c>
      <c r="U103" s="124">
        <f>IFERROR('PML mundo '!AI104*100000000/Indicadores!$Q131,"")</f>
        <v>3372570.9275134332</v>
      </c>
      <c r="V103" s="124">
        <f>IFERROR('PML mundo '!AK104*100000000/Indicadores!$Q131,"")</f>
        <v>4030557.8393318895</v>
      </c>
      <c r="W103" s="124">
        <f>IFERROR('PML mundo '!AM104*100000000/Indicadores!$Q131,"")</f>
        <v>4499766.4788364237</v>
      </c>
      <c r="X103" s="124">
        <f>IFERROR('PML mundo '!AO104*100000000/Indicadores!$Q131,"")</f>
        <v>4887805.7324373908</v>
      </c>
      <c r="Y103" s="124">
        <f>IFERROR('PML mundo '!AQ104*100000000/Indicadores!$Q131,"")</f>
        <v>5534539.1478582285</v>
      </c>
      <c r="Z103" s="124">
        <f>IFERROR('PML mundo '!AS104*100000000/Indicadores!$Q131,"")</f>
        <v>5855280.2055032728</v>
      </c>
      <c r="AA103" s="124">
        <f>IFERROR('PML mundo '!AU104*100000000/Indicadores!$Q131,"")</f>
        <v>5890381.3675325401</v>
      </c>
      <c r="AB103" s="124">
        <f>IFERROR('PML mundo '!AW104*100000000/Indicadores!$Q131,"")</f>
        <v>140575.71319708615</v>
      </c>
      <c r="AC103" s="124">
        <f>IFERROR('PML mundo '!AY104*100000000/Indicadores!$Q131,"")</f>
        <v>1581376.3224609303</v>
      </c>
      <c r="AD103" s="124">
        <f>IFERROR('PML mundo '!BA104*100000000/Indicadores!$Q131,"")</f>
        <v>6041418.9038499575</v>
      </c>
      <c r="AE103" s="124">
        <f>IFERROR('PML mundo '!BC104*100000000/Indicadores!$Q131,"")</f>
        <v>20931813.60366958</v>
      </c>
      <c r="AF103" s="124">
        <f>IFERROR('PML mundo '!BE104*100000000/Indicadores!$Q131,"")</f>
        <v>36066272.422709957</v>
      </c>
      <c r="AG103" s="124">
        <f>IFERROR('PML mundo '!BG104*100000000/Indicadores!$Q131,"")</f>
        <v>52330996.018869437</v>
      </c>
      <c r="AH103" s="124">
        <f>IFERROR('PML mundo '!BI104*100000000/Indicadores!$Q131,"")</f>
        <v>62461906.671245918</v>
      </c>
      <c r="AI103" s="124">
        <f>IFERROR('PML mundo '!BK104*100000000/Indicadores!$Q131,"")</f>
        <v>25238.370400949756</v>
      </c>
      <c r="AJ103" s="124">
        <f>IFERROR('PML mundo '!BM104*100000000/Indicadores!$Q131,"")</f>
        <v>615413.66729393008</v>
      </c>
    </row>
    <row r="104" spans="1:36" s="119" customFormat="1" ht="14">
      <c r="A104" s="114" t="str">
        <f>'AAL mundo '!A132</f>
        <v>Middle East and North Africa</v>
      </c>
      <c r="B104" s="107" t="str">
        <f>'AAL mundo '!B132</f>
        <v>JOR</v>
      </c>
      <c r="C104" s="107" t="str">
        <f>'AAL mundo '!C132</f>
        <v>Jordan</v>
      </c>
      <c r="D104" s="108" t="str">
        <f>'AAL mundo '!D132</f>
        <v/>
      </c>
      <c r="E104" s="108" t="str">
        <f>'AAL mundo '!E132</f>
        <v>Upper middle income</v>
      </c>
      <c r="F104" s="109">
        <f>'AAL mundo '!F132</f>
        <v>121481</v>
      </c>
      <c r="G104" s="124">
        <f>IFERROR('PML mundo '!G105*100000000/Indicadores!$Q132,"")</f>
        <v>860810.72506378253</v>
      </c>
      <c r="H104" s="124">
        <f>IFERROR('PML mundo '!I105*100000000/Indicadores!$Q132,"")</f>
        <v>2260577.1996818022</v>
      </c>
      <c r="I104" s="124">
        <f>IFERROR('PML mundo '!K105*100000000/Indicadores!$Q132,"")</f>
        <v>5471124.1852236232</v>
      </c>
      <c r="J104" s="124">
        <f>IFERROR('PML mundo '!M105*100000000/Indicadores!$Q132,"")</f>
        <v>16671307.974361019</v>
      </c>
      <c r="K104" s="124">
        <f>IFERROR('PML mundo '!O105*100000000/Indicadores!$Q132,"")</f>
        <v>33947953.64572756</v>
      </c>
      <c r="L104" s="124">
        <f>IFERROR('PML mundo '!Q105*100000000/Indicadores!$Q132,"")</f>
        <v>61033122.000776768</v>
      </c>
      <c r="M104" s="124">
        <f>IFERROR('PML mundo '!S105*100000000/Indicadores!$Q132,"")</f>
        <v>81499486.936923757</v>
      </c>
      <c r="N104" s="124" t="str">
        <f>IFERROR('PML mundo '!U105*100000000/Indicadores!$Q132,"")</f>
        <v/>
      </c>
      <c r="O104" s="124" t="str">
        <f>IFERROR('PML mundo '!W105*100000000/Indicadores!$Q132,"")</f>
        <v/>
      </c>
      <c r="P104" s="124" t="str">
        <f>IFERROR('PML mundo '!Y105*100000000/Indicadores!$Q132,"")</f>
        <v/>
      </c>
      <c r="Q104" s="124" t="str">
        <f>IFERROR('PML mundo '!AA105*100000000/Indicadores!$Q132,"")</f>
        <v/>
      </c>
      <c r="R104" s="124" t="str">
        <f>IFERROR('PML mundo '!AC105*100000000/Indicadores!$Q132,"")</f>
        <v/>
      </c>
      <c r="S104" s="124" t="str">
        <f>IFERROR('PML mundo '!AE105*100000000/Indicadores!$Q132,"")</f>
        <v/>
      </c>
      <c r="T104" s="124" t="str">
        <f>IFERROR('PML mundo '!AG105*100000000/Indicadores!$Q132,"")</f>
        <v/>
      </c>
      <c r="U104" s="124" t="str">
        <f>IFERROR('PML mundo '!AI105*100000000/Indicadores!$Q132,"")</f>
        <v/>
      </c>
      <c r="V104" s="124" t="str">
        <f>IFERROR('PML mundo '!AK105*100000000/Indicadores!$Q132,"")</f>
        <v/>
      </c>
      <c r="W104" s="124" t="str">
        <f>IFERROR('PML mundo '!AM105*100000000/Indicadores!$Q132,"")</f>
        <v/>
      </c>
      <c r="X104" s="124" t="str">
        <f>IFERROR('PML mundo '!AO105*100000000/Indicadores!$Q132,"")</f>
        <v/>
      </c>
      <c r="Y104" s="124" t="str">
        <f>IFERROR('PML mundo '!AQ105*100000000/Indicadores!$Q132,"")</f>
        <v/>
      </c>
      <c r="Z104" s="124" t="str">
        <f>IFERROR('PML mundo '!AS105*100000000/Indicadores!$Q132,"")</f>
        <v/>
      </c>
      <c r="AA104" s="124" t="str">
        <f>IFERROR('PML mundo '!AU105*100000000/Indicadores!$Q132,"")</f>
        <v/>
      </c>
      <c r="AB104" s="124" t="str">
        <f>IFERROR('PML mundo '!AW105*100000000/Indicadores!$Q132,"")</f>
        <v/>
      </c>
      <c r="AC104" s="124" t="str">
        <f>IFERROR('PML mundo '!AY105*100000000/Indicadores!$Q132,"")</f>
        <v/>
      </c>
      <c r="AD104" s="124" t="str">
        <f>IFERROR('PML mundo '!BA105*100000000/Indicadores!$Q132,"")</f>
        <v/>
      </c>
      <c r="AE104" s="124" t="str">
        <f>IFERROR('PML mundo '!BC105*100000000/Indicadores!$Q132,"")</f>
        <v/>
      </c>
      <c r="AF104" s="124" t="str">
        <f>IFERROR('PML mundo '!BE105*100000000/Indicadores!$Q132,"")</f>
        <v/>
      </c>
      <c r="AG104" s="124" t="str">
        <f>IFERROR('PML mundo '!BG105*100000000/Indicadores!$Q132,"")</f>
        <v/>
      </c>
      <c r="AH104" s="124" t="str">
        <f>IFERROR('PML mundo '!BI105*100000000/Indicadores!$Q132,"")</f>
        <v/>
      </c>
      <c r="AI104" s="124">
        <f>IFERROR('PML mundo '!BK105*100000000/Indicadores!$Q132,"")</f>
        <v>24163.234033011609</v>
      </c>
      <c r="AJ104" s="124">
        <f>IFERROR('PML mundo '!BM105*100000000/Indicadores!$Q132,"")</f>
        <v>99594.49467549425</v>
      </c>
    </row>
    <row r="105" spans="1:36" s="119" customFormat="1" ht="14">
      <c r="A105" s="114" t="str">
        <f>'AAL mundo '!A133</f>
        <v>Europe and Central Asia</v>
      </c>
      <c r="B105" s="107" t="str">
        <f>'AAL mundo '!B133</f>
        <v>KAZ</v>
      </c>
      <c r="C105" s="107" t="str">
        <f>'AAL mundo '!C133</f>
        <v>Kazakhstan</v>
      </c>
      <c r="D105" s="108" t="str">
        <f>'AAL mundo '!D133</f>
        <v/>
      </c>
      <c r="E105" s="108" t="str">
        <f>'AAL mundo '!E133</f>
        <v>Upper middle income</v>
      </c>
      <c r="F105" s="109">
        <f>'AAL mundo '!F133</f>
        <v>734310</v>
      </c>
      <c r="G105" s="124">
        <f>IFERROR('PML mundo '!G106*100000000/Indicadores!$Q133,"")</f>
        <v>2157734.3795111738</v>
      </c>
      <c r="H105" s="124">
        <f>IFERROR('PML mundo '!I106*100000000/Indicadores!$Q133,"")</f>
        <v>5962675.3900244068</v>
      </c>
      <c r="I105" s="124">
        <f>IFERROR('PML mundo '!K106*100000000/Indicadores!$Q133,"")</f>
        <v>11691982.479090674</v>
      </c>
      <c r="J105" s="124">
        <f>IFERROR('PML mundo '!M106*100000000/Indicadores!$Q133,"")</f>
        <v>23834121.341877379</v>
      </c>
      <c r="K105" s="124">
        <f>IFERROR('PML mundo '!O106*100000000/Indicadores!$Q133,"")</f>
        <v>36302676.044591203</v>
      </c>
      <c r="L105" s="124">
        <f>IFERROR('PML mundo '!Q106*100000000/Indicadores!$Q133,"")</f>
        <v>51292876.7036364</v>
      </c>
      <c r="M105" s="124">
        <f>IFERROR('PML mundo '!S106*100000000/Indicadores!$Q133,"")</f>
        <v>59708686.46677611</v>
      </c>
      <c r="N105" s="124" t="str">
        <f>IFERROR('PML mundo '!U106*100000000/Indicadores!$Q133,"")</f>
        <v/>
      </c>
      <c r="O105" s="124" t="str">
        <f>IFERROR('PML mundo '!W106*100000000/Indicadores!$Q133,"")</f>
        <v/>
      </c>
      <c r="P105" s="124" t="str">
        <f>IFERROR('PML mundo '!Y106*100000000/Indicadores!$Q133,"")</f>
        <v/>
      </c>
      <c r="Q105" s="124" t="str">
        <f>IFERROR('PML mundo '!AA106*100000000/Indicadores!$Q133,"")</f>
        <v/>
      </c>
      <c r="R105" s="124" t="str">
        <f>IFERROR('PML mundo '!AC106*100000000/Indicadores!$Q133,"")</f>
        <v/>
      </c>
      <c r="S105" s="124" t="str">
        <f>IFERROR('PML mundo '!AE106*100000000/Indicadores!$Q133,"")</f>
        <v/>
      </c>
      <c r="T105" s="124" t="str">
        <f>IFERROR('PML mundo '!AG106*100000000/Indicadores!$Q133,"")</f>
        <v/>
      </c>
      <c r="U105" s="124" t="str">
        <f>IFERROR('PML mundo '!AI106*100000000/Indicadores!$Q133,"")</f>
        <v/>
      </c>
      <c r="V105" s="124" t="str">
        <f>IFERROR('PML mundo '!AK106*100000000/Indicadores!$Q133,"")</f>
        <v/>
      </c>
      <c r="W105" s="124" t="str">
        <f>IFERROR('PML mundo '!AM106*100000000/Indicadores!$Q133,"")</f>
        <v/>
      </c>
      <c r="X105" s="124" t="str">
        <f>IFERROR('PML mundo '!AO106*100000000/Indicadores!$Q133,"")</f>
        <v/>
      </c>
      <c r="Y105" s="124" t="str">
        <f>IFERROR('PML mundo '!AQ106*100000000/Indicadores!$Q133,"")</f>
        <v/>
      </c>
      <c r="Z105" s="124" t="str">
        <f>IFERROR('PML mundo '!AS106*100000000/Indicadores!$Q133,"")</f>
        <v/>
      </c>
      <c r="AA105" s="124" t="str">
        <f>IFERROR('PML mundo '!AU106*100000000/Indicadores!$Q133,"")</f>
        <v/>
      </c>
      <c r="AB105" s="124" t="str">
        <f>IFERROR('PML mundo '!AW106*100000000/Indicadores!$Q133,"")</f>
        <v/>
      </c>
      <c r="AC105" s="124" t="str">
        <f>IFERROR('PML mundo '!AY106*100000000/Indicadores!$Q133,"")</f>
        <v/>
      </c>
      <c r="AD105" s="124" t="str">
        <f>IFERROR('PML mundo '!BA106*100000000/Indicadores!$Q133,"")</f>
        <v/>
      </c>
      <c r="AE105" s="124" t="str">
        <f>IFERROR('PML mundo '!BC106*100000000/Indicadores!$Q133,"")</f>
        <v/>
      </c>
      <c r="AF105" s="124" t="str">
        <f>IFERROR('PML mundo '!BE106*100000000/Indicadores!$Q133,"")</f>
        <v/>
      </c>
      <c r="AG105" s="124" t="str">
        <f>IFERROR('PML mundo '!BG106*100000000/Indicadores!$Q133,"")</f>
        <v/>
      </c>
      <c r="AH105" s="124" t="str">
        <f>IFERROR('PML mundo '!BI106*100000000/Indicadores!$Q133,"")</f>
        <v/>
      </c>
      <c r="AI105" s="124">
        <f>IFERROR('PML mundo '!BK106*100000000/Indicadores!$Q133,"")</f>
        <v>4220469.2978270613</v>
      </c>
      <c r="AJ105" s="124">
        <f>IFERROR('PML mundo '!BM106*100000000/Indicadores!$Q133,"")</f>
        <v>8173934.8063693726</v>
      </c>
    </row>
    <row r="106" spans="1:36" s="119" customFormat="1" ht="14">
      <c r="A106" s="114" t="str">
        <f>'AAL mundo '!A134</f>
        <v>Sub-Saharan Africa</v>
      </c>
      <c r="B106" s="107" t="str">
        <f>'AAL mundo '!B134</f>
        <v>KEN</v>
      </c>
      <c r="C106" s="107" t="str">
        <f>'AAL mundo '!C134</f>
        <v>Kenya</v>
      </c>
      <c r="D106" s="108" t="str">
        <f>'AAL mundo '!D134</f>
        <v/>
      </c>
      <c r="E106" s="108" t="str">
        <f>'AAL mundo '!E134</f>
        <v>Low income</v>
      </c>
      <c r="F106" s="109">
        <f>'AAL mundo '!F134</f>
        <v>98382.7</v>
      </c>
      <c r="G106" s="124">
        <f>IFERROR('PML mundo '!G107*100000000/Indicadores!$Q134,"")</f>
        <v>175691.63097653326</v>
      </c>
      <c r="H106" s="124">
        <f>IFERROR('PML mundo '!I107*100000000/Indicadores!$Q134,"")</f>
        <v>401871.03039223544</v>
      </c>
      <c r="I106" s="124">
        <f>IFERROR('PML mundo '!K107*100000000/Indicadores!$Q134,"")</f>
        <v>843929.16382369434</v>
      </c>
      <c r="J106" s="124">
        <f>IFERROR('PML mundo '!M107*100000000/Indicadores!$Q134,"")</f>
        <v>2445682.6335152015</v>
      </c>
      <c r="K106" s="124">
        <f>IFERROR('PML mundo '!O107*100000000/Indicadores!$Q134,"")</f>
        <v>5256023.3301679064</v>
      </c>
      <c r="L106" s="124">
        <f>IFERROR('PML mundo '!Q107*100000000/Indicadores!$Q134,"")</f>
        <v>10398666.80103923</v>
      </c>
      <c r="M106" s="124">
        <f>IFERROR('PML mundo '!S107*100000000/Indicadores!$Q134,"")</f>
        <v>14652986.69101104</v>
      </c>
      <c r="N106" s="124" t="str">
        <f>IFERROR('PML mundo '!U107*100000000/Indicadores!$Q134,"")</f>
        <v/>
      </c>
      <c r="O106" s="124" t="str">
        <f>IFERROR('PML mundo '!W107*100000000/Indicadores!$Q134,"")</f>
        <v/>
      </c>
      <c r="P106" s="124" t="str">
        <f>IFERROR('PML mundo '!Y107*100000000/Indicadores!$Q134,"")</f>
        <v/>
      </c>
      <c r="Q106" s="124" t="str">
        <f>IFERROR('PML mundo '!AA107*100000000/Indicadores!$Q134,"")</f>
        <v/>
      </c>
      <c r="R106" s="124" t="str">
        <f>IFERROR('PML mundo '!AC107*100000000/Indicadores!$Q134,"")</f>
        <v/>
      </c>
      <c r="S106" s="124" t="str">
        <f>IFERROR('PML mundo '!AE107*100000000/Indicadores!$Q134,"")</f>
        <v/>
      </c>
      <c r="T106" s="124" t="str">
        <f>IFERROR('PML mundo '!AG107*100000000/Indicadores!$Q134,"")</f>
        <v/>
      </c>
      <c r="U106" s="124" t="str">
        <f>IFERROR('PML mundo '!AI107*100000000/Indicadores!$Q134,"")</f>
        <v/>
      </c>
      <c r="V106" s="124" t="str">
        <f>IFERROR('PML mundo '!AK107*100000000/Indicadores!$Q134,"")</f>
        <v/>
      </c>
      <c r="W106" s="124" t="str">
        <f>IFERROR('PML mundo '!AM107*100000000/Indicadores!$Q134,"")</f>
        <v/>
      </c>
      <c r="X106" s="124" t="str">
        <f>IFERROR('PML mundo '!AO107*100000000/Indicadores!$Q134,"")</f>
        <v/>
      </c>
      <c r="Y106" s="124" t="str">
        <f>IFERROR('PML mundo '!AQ107*100000000/Indicadores!$Q134,"")</f>
        <v/>
      </c>
      <c r="Z106" s="124" t="str">
        <f>IFERROR('PML mundo '!AS107*100000000/Indicadores!$Q134,"")</f>
        <v/>
      </c>
      <c r="AA106" s="124" t="str">
        <f>IFERROR('PML mundo '!AU107*100000000/Indicadores!$Q134,"")</f>
        <v/>
      </c>
      <c r="AB106" s="124" t="str">
        <f>IFERROR('PML mundo '!AW107*100000000/Indicadores!$Q134,"")</f>
        <v/>
      </c>
      <c r="AC106" s="124" t="str">
        <f>IFERROR('PML mundo '!AY107*100000000/Indicadores!$Q134,"")</f>
        <v/>
      </c>
      <c r="AD106" s="124" t="str">
        <f>IFERROR('PML mundo '!BA107*100000000/Indicadores!$Q134,"")</f>
        <v/>
      </c>
      <c r="AE106" s="124" t="str">
        <f>IFERROR('PML mundo '!BC107*100000000/Indicadores!$Q134,"")</f>
        <v/>
      </c>
      <c r="AF106" s="124" t="str">
        <f>IFERROR('PML mundo '!BE107*100000000/Indicadores!$Q134,"")</f>
        <v/>
      </c>
      <c r="AG106" s="124" t="str">
        <f>IFERROR('PML mundo '!BG107*100000000/Indicadores!$Q134,"")</f>
        <v/>
      </c>
      <c r="AH106" s="124" t="str">
        <f>IFERROR('PML mundo '!BI107*100000000/Indicadores!$Q134,"")</f>
        <v/>
      </c>
      <c r="AI106" s="124">
        <f>IFERROR('PML mundo '!BK107*100000000/Indicadores!$Q134,"")</f>
        <v>4435753.7476892741</v>
      </c>
      <c r="AJ106" s="124">
        <f>IFERROR('PML mundo '!BM107*100000000/Indicadores!$Q134,"")</f>
        <v>8574395.8835955411</v>
      </c>
    </row>
    <row r="107" spans="1:36" s="119" customFormat="1" ht="14">
      <c r="A107" s="114" t="str">
        <f>'AAL mundo '!A135</f>
        <v>East Asia and the Pacific</v>
      </c>
      <c r="B107" s="107" t="str">
        <f>'AAL mundo '!B135</f>
        <v>KIR</v>
      </c>
      <c r="C107" s="107" t="str">
        <f>'AAL mundo '!C135</f>
        <v>Kiribati</v>
      </c>
      <c r="D107" s="108" t="str">
        <f>'AAL mundo '!D135</f>
        <v>SIDS</v>
      </c>
      <c r="E107" s="108" t="str">
        <f>'AAL mundo '!E135</f>
        <v>Lower middle income</v>
      </c>
      <c r="F107" s="109">
        <f>'AAL mundo '!F135</f>
        <v>595.11500000000001</v>
      </c>
      <c r="G107" s="124" t="str">
        <f>IFERROR('PML mundo '!G108*100000000/Indicadores!$Q135,"")</f>
        <v/>
      </c>
      <c r="H107" s="124" t="str">
        <f>IFERROR('PML mundo '!I108*100000000/Indicadores!$Q135,"")</f>
        <v/>
      </c>
      <c r="I107" s="124" t="str">
        <f>IFERROR('PML mundo '!K108*100000000/Indicadores!$Q135,"")</f>
        <v/>
      </c>
      <c r="J107" s="124" t="str">
        <f>IFERROR('PML mundo '!M108*100000000/Indicadores!$Q135,"")</f>
        <v/>
      </c>
      <c r="K107" s="124" t="str">
        <f>IFERROR('PML mundo '!O108*100000000/Indicadores!$Q135,"")</f>
        <v/>
      </c>
      <c r="L107" s="124" t="str">
        <f>IFERROR('PML mundo '!Q108*100000000/Indicadores!$Q135,"")</f>
        <v/>
      </c>
      <c r="M107" s="124" t="str">
        <f>IFERROR('PML mundo '!S108*100000000/Indicadores!$Q135,"")</f>
        <v/>
      </c>
      <c r="N107" s="124" t="str">
        <f>IFERROR('PML mundo '!U108*100000000/Indicadores!$Q135,"")</f>
        <v/>
      </c>
      <c r="O107" s="124" t="str">
        <f>IFERROR('PML mundo '!W108*100000000/Indicadores!$Q135,"")</f>
        <v/>
      </c>
      <c r="P107" s="124" t="str">
        <f>IFERROR('PML mundo '!Y108*100000000/Indicadores!$Q135,"")</f>
        <v/>
      </c>
      <c r="Q107" s="124" t="str">
        <f>IFERROR('PML mundo '!AA108*100000000/Indicadores!$Q135,"")</f>
        <v/>
      </c>
      <c r="R107" s="124" t="str">
        <f>IFERROR('PML mundo '!AC108*100000000/Indicadores!$Q135,"")</f>
        <v/>
      </c>
      <c r="S107" s="124" t="str">
        <f>IFERROR('PML mundo '!AE108*100000000/Indicadores!$Q135,"")</f>
        <v/>
      </c>
      <c r="T107" s="124" t="str">
        <f>IFERROR('PML mundo '!AG108*100000000/Indicadores!$Q135,"")</f>
        <v/>
      </c>
      <c r="U107" s="124" t="str">
        <f>IFERROR('PML mundo '!AI108*100000000/Indicadores!$Q135,"")</f>
        <v/>
      </c>
      <c r="V107" s="124" t="str">
        <f>IFERROR('PML mundo '!AK108*100000000/Indicadores!$Q135,"")</f>
        <v/>
      </c>
      <c r="W107" s="124" t="str">
        <f>IFERROR('PML mundo '!AM108*100000000/Indicadores!$Q135,"")</f>
        <v/>
      </c>
      <c r="X107" s="124" t="str">
        <f>IFERROR('PML mundo '!AO108*100000000/Indicadores!$Q135,"")</f>
        <v/>
      </c>
      <c r="Y107" s="124" t="str">
        <f>IFERROR('PML mundo '!AQ108*100000000/Indicadores!$Q135,"")</f>
        <v/>
      </c>
      <c r="Z107" s="124" t="str">
        <f>IFERROR('PML mundo '!AS108*100000000/Indicadores!$Q135,"")</f>
        <v/>
      </c>
      <c r="AA107" s="124" t="str">
        <f>IFERROR('PML mundo '!AU108*100000000/Indicadores!$Q135,"")</f>
        <v/>
      </c>
      <c r="AB107" s="124" t="str">
        <f>IFERROR('PML mundo '!AW108*100000000/Indicadores!$Q135,"")</f>
        <v/>
      </c>
      <c r="AC107" s="124" t="str">
        <f>IFERROR('PML mundo '!AY108*100000000/Indicadores!$Q135,"")</f>
        <v/>
      </c>
      <c r="AD107" s="124" t="str">
        <f>IFERROR('PML mundo '!BA108*100000000/Indicadores!$Q135,"")</f>
        <v/>
      </c>
      <c r="AE107" s="124" t="str">
        <f>IFERROR('PML mundo '!BC108*100000000/Indicadores!$Q135,"")</f>
        <v/>
      </c>
      <c r="AF107" s="124" t="str">
        <f>IFERROR('PML mundo '!BE108*100000000/Indicadores!$Q135,"")</f>
        <v/>
      </c>
      <c r="AG107" s="124" t="str">
        <f>IFERROR('PML mundo '!BG108*100000000/Indicadores!$Q135,"")</f>
        <v/>
      </c>
      <c r="AH107" s="124" t="str">
        <f>IFERROR('PML mundo '!BI108*100000000/Indicadores!$Q135,"")</f>
        <v/>
      </c>
      <c r="AI107" s="124" t="str">
        <f>IFERROR('PML mundo '!BK108*100000000/Indicadores!$Q135,"")</f>
        <v/>
      </c>
      <c r="AJ107" s="124" t="str">
        <f>IFERROR('PML mundo '!BM108*100000000/Indicadores!$Q135,"")</f>
        <v/>
      </c>
    </row>
    <row r="108" spans="1:36" s="119" customFormat="1" ht="14">
      <c r="A108" s="114" t="str">
        <f>'AAL mundo '!A136</f>
        <v>Middle East and North Africa</v>
      </c>
      <c r="B108" s="107" t="str">
        <f>'AAL mundo '!B136</f>
        <v>KWT</v>
      </c>
      <c r="C108" s="107" t="str">
        <f>'AAL mundo '!C136</f>
        <v>Kuwait</v>
      </c>
      <c r="D108" s="108" t="str">
        <f>'AAL mundo '!D136</f>
        <v/>
      </c>
      <c r="E108" s="108" t="str">
        <f>'AAL mundo '!E136</f>
        <v>High income: nonOECD</v>
      </c>
      <c r="F108" s="109">
        <f>'AAL mundo '!F136</f>
        <v>469418</v>
      </c>
      <c r="G108" s="124">
        <f>IFERROR('PML mundo '!G109*100000000/Indicadores!$Q136,"")</f>
        <v>1061535.3122553783</v>
      </c>
      <c r="H108" s="124">
        <f>IFERROR('PML mundo '!I109*100000000/Indicadores!$Q136,"")</f>
        <v>2070836.7964483753</v>
      </c>
      <c r="I108" s="124">
        <f>IFERROR('PML mundo '!K109*100000000/Indicadores!$Q136,"")</f>
        <v>4304115.9467316177</v>
      </c>
      <c r="J108" s="124">
        <f>IFERROR('PML mundo '!M109*100000000/Indicadores!$Q136,"")</f>
        <v>13138222.760771113</v>
      </c>
      <c r="K108" s="124">
        <f>IFERROR('PML mundo '!O109*100000000/Indicadores!$Q136,"")</f>
        <v>29019853.497282997</v>
      </c>
      <c r="L108" s="124">
        <f>IFERROR('PML mundo '!Q109*100000000/Indicadores!$Q136,"")</f>
        <v>56841563.241890498</v>
      </c>
      <c r="M108" s="124">
        <f>IFERROR('PML mundo '!S109*100000000/Indicadores!$Q136,"")</f>
        <v>78903442.297473684</v>
      </c>
      <c r="N108" s="124" t="str">
        <f>IFERROR('PML mundo '!U109*100000000/Indicadores!$Q136,"")</f>
        <v/>
      </c>
      <c r="O108" s="124" t="str">
        <f>IFERROR('PML mundo '!W109*100000000/Indicadores!$Q136,"")</f>
        <v/>
      </c>
      <c r="P108" s="124" t="str">
        <f>IFERROR('PML mundo '!Y109*100000000/Indicadores!$Q136,"")</f>
        <v/>
      </c>
      <c r="Q108" s="124" t="str">
        <f>IFERROR('PML mundo '!AA109*100000000/Indicadores!$Q136,"")</f>
        <v/>
      </c>
      <c r="R108" s="124" t="str">
        <f>IFERROR('PML mundo '!AC109*100000000/Indicadores!$Q136,"")</f>
        <v/>
      </c>
      <c r="S108" s="124" t="str">
        <f>IFERROR('PML mundo '!AE109*100000000/Indicadores!$Q136,"")</f>
        <v/>
      </c>
      <c r="T108" s="124" t="str">
        <f>IFERROR('PML mundo '!AG109*100000000/Indicadores!$Q136,"")</f>
        <v/>
      </c>
      <c r="U108" s="124" t="str">
        <f>IFERROR('PML mundo '!AI109*100000000/Indicadores!$Q136,"")</f>
        <v/>
      </c>
      <c r="V108" s="124" t="str">
        <f>IFERROR('PML mundo '!AK109*100000000/Indicadores!$Q136,"")</f>
        <v/>
      </c>
      <c r="W108" s="124" t="str">
        <f>IFERROR('PML mundo '!AM109*100000000/Indicadores!$Q136,"")</f>
        <v/>
      </c>
      <c r="X108" s="124" t="str">
        <f>IFERROR('PML mundo '!AO109*100000000/Indicadores!$Q136,"")</f>
        <v/>
      </c>
      <c r="Y108" s="124" t="str">
        <f>IFERROR('PML mundo '!AQ109*100000000/Indicadores!$Q136,"")</f>
        <v/>
      </c>
      <c r="Z108" s="124" t="str">
        <f>IFERROR('PML mundo '!AS109*100000000/Indicadores!$Q136,"")</f>
        <v/>
      </c>
      <c r="AA108" s="124" t="str">
        <f>IFERROR('PML mundo '!AU109*100000000/Indicadores!$Q136,"")</f>
        <v/>
      </c>
      <c r="AB108" s="124" t="str">
        <f>IFERROR('PML mundo '!AW109*100000000/Indicadores!$Q136,"")</f>
        <v/>
      </c>
      <c r="AC108" s="124" t="str">
        <f>IFERROR('PML mundo '!AY109*100000000/Indicadores!$Q136,"")</f>
        <v/>
      </c>
      <c r="AD108" s="124" t="str">
        <f>IFERROR('PML mundo '!BA109*100000000/Indicadores!$Q136,"")</f>
        <v/>
      </c>
      <c r="AE108" s="124" t="str">
        <f>IFERROR('PML mundo '!BC109*100000000/Indicadores!$Q136,"")</f>
        <v/>
      </c>
      <c r="AF108" s="124" t="str">
        <f>IFERROR('PML mundo '!BE109*100000000/Indicadores!$Q136,"")</f>
        <v/>
      </c>
      <c r="AG108" s="124" t="str">
        <f>IFERROR('PML mundo '!BG109*100000000/Indicadores!$Q136,"")</f>
        <v/>
      </c>
      <c r="AH108" s="124" t="str">
        <f>IFERROR('PML mundo '!BI109*100000000/Indicadores!$Q136,"")</f>
        <v/>
      </c>
      <c r="AI108" s="124">
        <f>IFERROR('PML mundo '!BK109*100000000/Indicadores!$Q136,"")</f>
        <v>13145.469963279362</v>
      </c>
      <c r="AJ108" s="124">
        <f>IFERROR('PML mundo '!BM109*100000000/Indicadores!$Q136,"")</f>
        <v>43402.219449860313</v>
      </c>
    </row>
    <row r="109" spans="1:36" s="119" customFormat="1" ht="14">
      <c r="A109" s="114" t="str">
        <f>'AAL mundo '!A137</f>
        <v>Europe and Central Asia</v>
      </c>
      <c r="B109" s="107" t="str">
        <f>'AAL mundo '!B137</f>
        <v>KGZ</v>
      </c>
      <c r="C109" s="107" t="str">
        <f>'AAL mundo '!C137</f>
        <v>Kyrgyzstan</v>
      </c>
      <c r="D109" s="108" t="str">
        <f>'AAL mundo '!D137</f>
        <v/>
      </c>
      <c r="E109" s="108" t="str">
        <f>'AAL mundo '!E137</f>
        <v>Lower middle income</v>
      </c>
      <c r="F109" s="109">
        <f>'AAL mundo '!F137</f>
        <v>18466.599999999999</v>
      </c>
      <c r="G109" s="124">
        <f>IFERROR('PML mundo '!G110*100000000/Indicadores!$Q137,"")</f>
        <v>7236963.1127009979</v>
      </c>
      <c r="H109" s="124">
        <f>IFERROR('PML mundo '!I110*100000000/Indicadores!$Q137,"")</f>
        <v>15238213.466074923</v>
      </c>
      <c r="I109" s="124">
        <f>IFERROR('PML mundo '!K110*100000000/Indicadores!$Q137,"")</f>
        <v>24365494.057908632</v>
      </c>
      <c r="J109" s="124">
        <f>IFERROR('PML mundo '!M110*100000000/Indicadores!$Q137,"")</f>
        <v>40062195.742108755</v>
      </c>
      <c r="K109" s="124">
        <f>IFERROR('PML mundo '!O110*100000000/Indicadores!$Q137,"")</f>
        <v>53436170.875403047</v>
      </c>
      <c r="L109" s="124">
        <f>IFERROR('PML mundo '!Q110*100000000/Indicadores!$Q137,"")</f>
        <v>68334934.8075082</v>
      </c>
      <c r="M109" s="124">
        <f>IFERROR('PML mundo '!S110*100000000/Indicadores!$Q137,"")</f>
        <v>74775642.693685353</v>
      </c>
      <c r="N109" s="124" t="str">
        <f>IFERROR('PML mundo '!U110*100000000/Indicadores!$Q137,"")</f>
        <v/>
      </c>
      <c r="O109" s="124" t="str">
        <f>IFERROR('PML mundo '!W110*100000000/Indicadores!$Q137,"")</f>
        <v/>
      </c>
      <c r="P109" s="124" t="str">
        <f>IFERROR('PML mundo '!Y110*100000000/Indicadores!$Q137,"")</f>
        <v/>
      </c>
      <c r="Q109" s="124" t="str">
        <f>IFERROR('PML mundo '!AA110*100000000/Indicadores!$Q137,"")</f>
        <v/>
      </c>
      <c r="R109" s="124" t="str">
        <f>IFERROR('PML mundo '!AC110*100000000/Indicadores!$Q137,"")</f>
        <v/>
      </c>
      <c r="S109" s="124" t="str">
        <f>IFERROR('PML mundo '!AE110*100000000/Indicadores!$Q137,"")</f>
        <v/>
      </c>
      <c r="T109" s="124" t="str">
        <f>IFERROR('PML mundo '!AG110*100000000/Indicadores!$Q137,"")</f>
        <v/>
      </c>
      <c r="U109" s="124" t="str">
        <f>IFERROR('PML mundo '!AI110*100000000/Indicadores!$Q137,"")</f>
        <v/>
      </c>
      <c r="V109" s="124" t="str">
        <f>IFERROR('PML mundo '!AK110*100000000/Indicadores!$Q137,"")</f>
        <v/>
      </c>
      <c r="W109" s="124" t="str">
        <f>IFERROR('PML mundo '!AM110*100000000/Indicadores!$Q137,"")</f>
        <v/>
      </c>
      <c r="X109" s="124" t="str">
        <f>IFERROR('PML mundo '!AO110*100000000/Indicadores!$Q137,"")</f>
        <v/>
      </c>
      <c r="Y109" s="124" t="str">
        <f>IFERROR('PML mundo '!AQ110*100000000/Indicadores!$Q137,"")</f>
        <v/>
      </c>
      <c r="Z109" s="124" t="str">
        <f>IFERROR('PML mundo '!AS110*100000000/Indicadores!$Q137,"")</f>
        <v/>
      </c>
      <c r="AA109" s="124" t="str">
        <f>IFERROR('PML mundo '!AU110*100000000/Indicadores!$Q137,"")</f>
        <v/>
      </c>
      <c r="AB109" s="124" t="str">
        <f>IFERROR('PML mundo '!AW110*100000000/Indicadores!$Q137,"")</f>
        <v/>
      </c>
      <c r="AC109" s="124" t="str">
        <f>IFERROR('PML mundo '!AY110*100000000/Indicadores!$Q137,"")</f>
        <v/>
      </c>
      <c r="AD109" s="124" t="str">
        <f>IFERROR('PML mundo '!BA110*100000000/Indicadores!$Q137,"")</f>
        <v/>
      </c>
      <c r="AE109" s="124" t="str">
        <f>IFERROR('PML mundo '!BC110*100000000/Indicadores!$Q137,"")</f>
        <v/>
      </c>
      <c r="AF109" s="124" t="str">
        <f>IFERROR('PML mundo '!BE110*100000000/Indicadores!$Q137,"")</f>
        <v/>
      </c>
      <c r="AG109" s="124" t="str">
        <f>IFERROR('PML mundo '!BG110*100000000/Indicadores!$Q137,"")</f>
        <v/>
      </c>
      <c r="AH109" s="124" t="str">
        <f>IFERROR('PML mundo '!BI110*100000000/Indicadores!$Q137,"")</f>
        <v/>
      </c>
      <c r="AI109" s="124">
        <f>IFERROR('PML mundo '!BK110*100000000/Indicadores!$Q137,"")</f>
        <v>9954370.8576866481</v>
      </c>
      <c r="AJ109" s="124">
        <f>IFERROR('PML mundo '!BM110*100000000/Indicadores!$Q137,"")</f>
        <v>21031858.344617732</v>
      </c>
    </row>
    <row r="110" spans="1:36" s="119" customFormat="1" ht="14">
      <c r="A110" s="114" t="str">
        <f>'AAL mundo '!A138</f>
        <v>East Asia and the Pacific</v>
      </c>
      <c r="B110" s="107" t="str">
        <f>'AAL mundo '!B138</f>
        <v>LAO</v>
      </c>
      <c r="C110" s="107" t="str">
        <f>'AAL mundo '!C138</f>
        <v>Lao People's Democratic Republic</v>
      </c>
      <c r="D110" s="108" t="str">
        <f>'AAL mundo '!D138</f>
        <v/>
      </c>
      <c r="E110" s="108" t="str">
        <f>'AAL mundo '!E138</f>
        <v>Lower middle income</v>
      </c>
      <c r="F110" s="109">
        <f>'AAL mundo '!F138</f>
        <v>21925.599999999999</v>
      </c>
      <c r="G110" s="124">
        <f>IFERROR('PML mundo '!G111*100000000/Indicadores!$Q138,"")</f>
        <v>452211.41854417318</v>
      </c>
      <c r="H110" s="124">
        <f>IFERROR('PML mundo '!I111*100000000/Indicadores!$Q138,"")</f>
        <v>1137724.0768880637</v>
      </c>
      <c r="I110" s="124">
        <f>IFERROR('PML mundo '!K111*100000000/Indicadores!$Q138,"")</f>
        <v>2117146.4821682526</v>
      </c>
      <c r="J110" s="124">
        <f>IFERROR('PML mundo '!M111*100000000/Indicadores!$Q138,"")</f>
        <v>4434107.3120653257</v>
      </c>
      <c r="K110" s="124">
        <f>IFERROR('PML mundo '!O111*100000000/Indicadores!$Q138,"")</f>
        <v>7175881.1942667495</v>
      </c>
      <c r="L110" s="124">
        <f>IFERROR('PML mundo '!Q111*100000000/Indicadores!$Q138,"")</f>
        <v>10803535.58488916</v>
      </c>
      <c r="M110" s="124">
        <f>IFERROR('PML mundo '!S111*100000000/Indicadores!$Q138,"")</f>
        <v>13461177.110152133</v>
      </c>
      <c r="N110" s="124">
        <f>IFERROR('PML mundo '!U111*100000000/Indicadores!$Q138,"")</f>
        <v>69741.295883189494</v>
      </c>
      <c r="O110" s="124">
        <f>IFERROR('PML mundo '!W111*100000000/Indicadores!$Q138,"")</f>
        <v>117619.24900934738</v>
      </c>
      <c r="P110" s="124">
        <f>IFERROR('PML mundo '!Y111*100000000/Indicadores!$Q138,"")</f>
        <v>143357.10820433398</v>
      </c>
      <c r="Q110" s="124">
        <f>IFERROR('PML mundo '!AA111*100000000/Indicadores!$Q138,"")</f>
        <v>173246.23501141518</v>
      </c>
      <c r="R110" s="124">
        <f>IFERROR('PML mundo '!AC111*100000000/Indicadores!$Q138,"")</f>
        <v>205902.87355989282</v>
      </c>
      <c r="S110" s="124">
        <f>IFERROR('PML mundo '!AE111*100000000/Indicadores!$Q138,"")</f>
        <v>216972.92052547846</v>
      </c>
      <c r="T110" s="124">
        <f>IFERROR('PML mundo '!AG111*100000000/Indicadores!$Q138,"")</f>
        <v>227766.21631692443</v>
      </c>
      <c r="U110" s="124" t="str">
        <f>IFERROR('PML mundo '!AI111*100000000/Indicadores!$Q138,"")</f>
        <v/>
      </c>
      <c r="V110" s="124" t="str">
        <f>IFERROR('PML mundo '!AK111*100000000/Indicadores!$Q138,"")</f>
        <v/>
      </c>
      <c r="W110" s="124" t="str">
        <f>IFERROR('PML mundo '!AM111*100000000/Indicadores!$Q138,"")</f>
        <v/>
      </c>
      <c r="X110" s="124" t="str">
        <f>IFERROR('PML mundo '!AO111*100000000/Indicadores!$Q138,"")</f>
        <v/>
      </c>
      <c r="Y110" s="124" t="str">
        <f>IFERROR('PML mundo '!AQ111*100000000/Indicadores!$Q138,"")</f>
        <v/>
      </c>
      <c r="Z110" s="124" t="str">
        <f>IFERROR('PML mundo '!AS111*100000000/Indicadores!$Q138,"")</f>
        <v/>
      </c>
      <c r="AA110" s="124" t="str">
        <f>IFERROR('PML mundo '!AU111*100000000/Indicadores!$Q138,"")</f>
        <v/>
      </c>
      <c r="AB110" s="124" t="str">
        <f>IFERROR('PML mundo '!AW111*100000000/Indicadores!$Q138,"")</f>
        <v/>
      </c>
      <c r="AC110" s="124" t="str">
        <f>IFERROR('PML mundo '!AY111*100000000/Indicadores!$Q138,"")</f>
        <v/>
      </c>
      <c r="AD110" s="124" t="str">
        <f>IFERROR('PML mundo '!BA111*100000000/Indicadores!$Q138,"")</f>
        <v/>
      </c>
      <c r="AE110" s="124" t="str">
        <f>IFERROR('PML mundo '!BC111*100000000/Indicadores!$Q138,"")</f>
        <v/>
      </c>
      <c r="AF110" s="124" t="str">
        <f>IFERROR('PML mundo '!BE111*100000000/Indicadores!$Q138,"")</f>
        <v/>
      </c>
      <c r="AG110" s="124" t="str">
        <f>IFERROR('PML mundo '!BG111*100000000/Indicadores!$Q138,"")</f>
        <v/>
      </c>
      <c r="AH110" s="124" t="str">
        <f>IFERROR('PML mundo '!BI111*100000000/Indicadores!$Q138,"")</f>
        <v/>
      </c>
      <c r="AI110" s="124">
        <f>IFERROR('PML mundo '!BK111*100000000/Indicadores!$Q138,"")</f>
        <v>34618030.48699601</v>
      </c>
      <c r="AJ110" s="124">
        <f>IFERROR('PML mundo '!BM111*100000000/Indicadores!$Q138,"")</f>
        <v>47763997.762997434</v>
      </c>
    </row>
    <row r="111" spans="1:36" s="119" customFormat="1" ht="14">
      <c r="A111" s="114" t="str">
        <f>'AAL mundo '!A139</f>
        <v>Europe and Central Asia</v>
      </c>
      <c r="B111" s="107" t="str">
        <f>'AAL mundo '!B139</f>
        <v>LVA</v>
      </c>
      <c r="C111" s="107" t="str">
        <f>'AAL mundo '!C139</f>
        <v>Latvia</v>
      </c>
      <c r="D111" s="108" t="str">
        <f>'AAL mundo '!D139</f>
        <v/>
      </c>
      <c r="E111" s="108" t="str">
        <f>'AAL mundo '!E139</f>
        <v>High income: nonOECD</v>
      </c>
      <c r="F111" s="109">
        <f>'AAL mundo '!F139</f>
        <v>95608.8</v>
      </c>
      <c r="G111" s="124" t="str">
        <f>IFERROR('PML mundo '!G112*100000000/Indicadores!$Q139,"")</f>
        <v/>
      </c>
      <c r="H111" s="124" t="str">
        <f>IFERROR('PML mundo '!I112*100000000/Indicadores!$Q139,"")</f>
        <v/>
      </c>
      <c r="I111" s="124" t="str">
        <f>IFERROR('PML mundo '!K112*100000000/Indicadores!$Q139,"")</f>
        <v/>
      </c>
      <c r="J111" s="124" t="str">
        <f>IFERROR('PML mundo '!M112*100000000/Indicadores!$Q139,"")</f>
        <v/>
      </c>
      <c r="K111" s="124" t="str">
        <f>IFERROR('PML mundo '!O112*100000000/Indicadores!$Q139,"")</f>
        <v/>
      </c>
      <c r="L111" s="124" t="str">
        <f>IFERROR('PML mundo '!Q112*100000000/Indicadores!$Q139,"")</f>
        <v/>
      </c>
      <c r="M111" s="124" t="str">
        <f>IFERROR('PML mundo '!S112*100000000/Indicadores!$Q139,"")</f>
        <v/>
      </c>
      <c r="N111" s="124" t="str">
        <f>IFERROR('PML mundo '!U112*100000000/Indicadores!$Q139,"")</f>
        <v/>
      </c>
      <c r="O111" s="124" t="str">
        <f>IFERROR('PML mundo '!W112*100000000/Indicadores!$Q139,"")</f>
        <v/>
      </c>
      <c r="P111" s="124" t="str">
        <f>IFERROR('PML mundo '!Y112*100000000/Indicadores!$Q139,"")</f>
        <v/>
      </c>
      <c r="Q111" s="124" t="str">
        <f>IFERROR('PML mundo '!AA112*100000000/Indicadores!$Q139,"")</f>
        <v/>
      </c>
      <c r="R111" s="124" t="str">
        <f>IFERROR('PML mundo '!AC112*100000000/Indicadores!$Q139,"")</f>
        <v/>
      </c>
      <c r="S111" s="124" t="str">
        <f>IFERROR('PML mundo '!AE112*100000000/Indicadores!$Q139,"")</f>
        <v/>
      </c>
      <c r="T111" s="124" t="str">
        <f>IFERROR('PML mundo '!AG112*100000000/Indicadores!$Q139,"")</f>
        <v/>
      </c>
      <c r="U111" s="124" t="str">
        <f>IFERROR('PML mundo '!AI112*100000000/Indicadores!$Q139,"")</f>
        <v/>
      </c>
      <c r="V111" s="124" t="str">
        <f>IFERROR('PML mundo '!AK112*100000000/Indicadores!$Q139,"")</f>
        <v/>
      </c>
      <c r="W111" s="124" t="str">
        <f>IFERROR('PML mundo '!AM112*100000000/Indicadores!$Q139,"")</f>
        <v/>
      </c>
      <c r="X111" s="124" t="str">
        <f>IFERROR('PML mundo '!AO112*100000000/Indicadores!$Q139,"")</f>
        <v/>
      </c>
      <c r="Y111" s="124" t="str">
        <f>IFERROR('PML mundo '!AQ112*100000000/Indicadores!$Q139,"")</f>
        <v/>
      </c>
      <c r="Z111" s="124" t="str">
        <f>IFERROR('PML mundo '!AS112*100000000/Indicadores!$Q139,"")</f>
        <v/>
      </c>
      <c r="AA111" s="124" t="str">
        <f>IFERROR('PML mundo '!AU112*100000000/Indicadores!$Q139,"")</f>
        <v/>
      </c>
      <c r="AB111" s="124" t="str">
        <f>IFERROR('PML mundo '!AW112*100000000/Indicadores!$Q139,"")</f>
        <v/>
      </c>
      <c r="AC111" s="124" t="str">
        <f>IFERROR('PML mundo '!AY112*100000000/Indicadores!$Q139,"")</f>
        <v/>
      </c>
      <c r="AD111" s="124" t="str">
        <f>IFERROR('PML mundo '!BA112*100000000/Indicadores!$Q139,"")</f>
        <v/>
      </c>
      <c r="AE111" s="124" t="str">
        <f>IFERROR('PML mundo '!BC112*100000000/Indicadores!$Q139,"")</f>
        <v/>
      </c>
      <c r="AF111" s="124" t="str">
        <f>IFERROR('PML mundo '!BE112*100000000/Indicadores!$Q139,"")</f>
        <v/>
      </c>
      <c r="AG111" s="124" t="str">
        <f>IFERROR('PML mundo '!BG112*100000000/Indicadores!$Q139,"")</f>
        <v/>
      </c>
      <c r="AH111" s="124" t="str">
        <f>IFERROR('PML mundo '!BI112*100000000/Indicadores!$Q139,"")</f>
        <v/>
      </c>
      <c r="AI111" s="124">
        <f>IFERROR('PML mundo '!BK112*100000000/Indicadores!$Q139,"")</f>
        <v>11626412.366962016</v>
      </c>
      <c r="AJ111" s="124">
        <f>IFERROR('PML mundo '!BM112*100000000/Indicadores!$Q139,"")</f>
        <v>27444760.836103089</v>
      </c>
    </row>
    <row r="112" spans="1:36" s="119" customFormat="1" ht="14">
      <c r="A112" s="114" t="str">
        <f>'AAL mundo '!A140</f>
        <v>Middle East and North Africa</v>
      </c>
      <c r="B112" s="107" t="str">
        <f>'AAL mundo '!B140</f>
        <v>LBN</v>
      </c>
      <c r="C112" s="107" t="str">
        <f>'AAL mundo '!C140</f>
        <v>Lebanon</v>
      </c>
      <c r="D112" s="108" t="str">
        <f>'AAL mundo '!D140</f>
        <v/>
      </c>
      <c r="E112" s="108" t="str">
        <f>'AAL mundo '!E140</f>
        <v>Upper middle income</v>
      </c>
      <c r="F112" s="109">
        <f>'AAL mundo '!F140</f>
        <v>207724</v>
      </c>
      <c r="G112" s="124">
        <f>IFERROR('PML mundo '!G113*100000000/Indicadores!$Q140,"")</f>
        <v>1347662.2834080257</v>
      </c>
      <c r="H112" s="124">
        <f>IFERROR('PML mundo '!I113*100000000/Indicadores!$Q140,"")</f>
        <v>4601164.1166951498</v>
      </c>
      <c r="I112" s="124">
        <f>IFERROR('PML mundo '!K113*100000000/Indicadores!$Q140,"")</f>
        <v>12272090.208419075</v>
      </c>
      <c r="J112" s="124">
        <f>IFERROR('PML mundo '!M113*100000000/Indicadores!$Q140,"")</f>
        <v>34914477.89605847</v>
      </c>
      <c r="K112" s="124">
        <f>IFERROR('PML mundo '!O113*100000000/Indicadores!$Q140,"")</f>
        <v>65081396.162389047</v>
      </c>
      <c r="L112" s="124">
        <f>IFERROR('PML mundo '!Q113*100000000/Indicadores!$Q140,"")</f>
        <v>107184944.50179455</v>
      </c>
      <c r="M112" s="124">
        <f>IFERROR('PML mundo '!S113*100000000/Indicadores!$Q140,"")</f>
        <v>136917149.03083152</v>
      </c>
      <c r="N112" s="124" t="str">
        <f>IFERROR('PML mundo '!U113*100000000/Indicadores!$Q140,"")</f>
        <v/>
      </c>
      <c r="O112" s="124" t="str">
        <f>IFERROR('PML mundo '!W113*100000000/Indicadores!$Q140,"")</f>
        <v/>
      </c>
      <c r="P112" s="124" t="str">
        <f>IFERROR('PML mundo '!Y113*100000000/Indicadores!$Q140,"")</f>
        <v/>
      </c>
      <c r="Q112" s="124" t="str">
        <f>IFERROR('PML mundo '!AA113*100000000/Indicadores!$Q140,"")</f>
        <v/>
      </c>
      <c r="R112" s="124" t="str">
        <f>IFERROR('PML mundo '!AC113*100000000/Indicadores!$Q140,"")</f>
        <v/>
      </c>
      <c r="S112" s="124" t="str">
        <f>IFERROR('PML mundo '!AE113*100000000/Indicadores!$Q140,"")</f>
        <v/>
      </c>
      <c r="T112" s="124" t="str">
        <f>IFERROR('PML mundo '!AG113*100000000/Indicadores!$Q140,"")</f>
        <v/>
      </c>
      <c r="U112" s="124" t="str">
        <f>IFERROR('PML mundo '!AI113*100000000/Indicadores!$Q140,"")</f>
        <v/>
      </c>
      <c r="V112" s="124" t="str">
        <f>IFERROR('PML mundo '!AK113*100000000/Indicadores!$Q140,"")</f>
        <v/>
      </c>
      <c r="W112" s="124" t="str">
        <f>IFERROR('PML mundo '!AM113*100000000/Indicadores!$Q140,"")</f>
        <v/>
      </c>
      <c r="X112" s="124" t="str">
        <f>IFERROR('PML mundo '!AO113*100000000/Indicadores!$Q140,"")</f>
        <v/>
      </c>
      <c r="Y112" s="124" t="str">
        <f>IFERROR('PML mundo '!AQ113*100000000/Indicadores!$Q140,"")</f>
        <v/>
      </c>
      <c r="Z112" s="124" t="str">
        <f>IFERROR('PML mundo '!AS113*100000000/Indicadores!$Q140,"")</f>
        <v/>
      </c>
      <c r="AA112" s="124" t="str">
        <f>IFERROR('PML mundo '!AU113*100000000/Indicadores!$Q140,"")</f>
        <v/>
      </c>
      <c r="AB112" s="124" t="str">
        <f>IFERROR('PML mundo '!AW113*100000000/Indicadores!$Q140,"")</f>
        <v/>
      </c>
      <c r="AC112" s="124" t="str">
        <f>IFERROR('PML mundo '!AY113*100000000/Indicadores!$Q140,"")</f>
        <v/>
      </c>
      <c r="AD112" s="124" t="str">
        <f>IFERROR('PML mundo '!BA113*100000000/Indicadores!$Q140,"")</f>
        <v/>
      </c>
      <c r="AE112" s="124" t="str">
        <f>IFERROR('PML mundo '!BC113*100000000/Indicadores!$Q140,"")</f>
        <v/>
      </c>
      <c r="AF112" s="124">
        <f>IFERROR('PML mundo '!BE113*100000000/Indicadores!$Q140,"")</f>
        <v>124386.4882799948</v>
      </c>
      <c r="AG112" s="124">
        <f>IFERROR('PML mundo '!BG113*100000000/Indicadores!$Q140,"")</f>
        <v>2548574.0695131123</v>
      </c>
      <c r="AH112" s="124">
        <f>IFERROR('PML mundo '!BI113*100000000/Indicadores!$Q140,"")</f>
        <v>6702103.0214791717</v>
      </c>
      <c r="AI112" s="124">
        <f>IFERROR('PML mundo '!BK113*100000000/Indicadores!$Q140,"")</f>
        <v>3798.8085402254537</v>
      </c>
      <c r="AJ112" s="124">
        <f>IFERROR('PML mundo '!BM113*100000000/Indicadores!$Q140,"")</f>
        <v>382904.69666362379</v>
      </c>
    </row>
    <row r="113" spans="1:36" s="119" customFormat="1" ht="14">
      <c r="A113" s="114" t="str">
        <f>'AAL mundo '!A141</f>
        <v>Sub-Saharan Africa</v>
      </c>
      <c r="B113" s="107" t="str">
        <f>'AAL mundo '!B141</f>
        <v>LSO</v>
      </c>
      <c r="C113" s="107" t="str">
        <f>'AAL mundo '!C141</f>
        <v>Lesotho</v>
      </c>
      <c r="D113" s="108" t="str">
        <f>'AAL mundo '!D141</f>
        <v/>
      </c>
      <c r="E113" s="108" t="str">
        <f>'AAL mundo '!E141</f>
        <v>Lower middle income</v>
      </c>
      <c r="F113" s="109">
        <f>'AAL mundo '!F141</f>
        <v>17938</v>
      </c>
      <c r="G113" s="124">
        <f>IFERROR('PML mundo '!G114*100000000/Indicadores!$Q141,"")</f>
        <v>4877929.4876701925</v>
      </c>
      <c r="H113" s="124">
        <f>IFERROR('PML mundo '!I114*100000000/Indicadores!$Q141,"")</f>
        <v>12227435.765536861</v>
      </c>
      <c r="I113" s="124">
        <f>IFERROR('PML mundo '!K114*100000000/Indicadores!$Q141,"")</f>
        <v>24685237.475583892</v>
      </c>
      <c r="J113" s="124">
        <f>IFERROR('PML mundo '!M114*100000000/Indicadores!$Q141,"")</f>
        <v>56195412.993945025</v>
      </c>
      <c r="K113" s="124">
        <f>IFERROR('PML mundo '!O114*100000000/Indicadores!$Q141,"")</f>
        <v>96605207.802328616</v>
      </c>
      <c r="L113" s="124">
        <f>IFERROR('PML mundo '!Q114*100000000/Indicadores!$Q141,"")</f>
        <v>152593846.54487598</v>
      </c>
      <c r="M113" s="124">
        <f>IFERROR('PML mundo '!S114*100000000/Indicadores!$Q141,"")</f>
        <v>190337780.03154847</v>
      </c>
      <c r="N113" s="124" t="str">
        <f>IFERROR('PML mundo '!U114*100000000/Indicadores!$Q141,"")</f>
        <v/>
      </c>
      <c r="O113" s="124" t="str">
        <f>IFERROR('PML mundo '!W114*100000000/Indicadores!$Q141,"")</f>
        <v/>
      </c>
      <c r="P113" s="124" t="str">
        <f>IFERROR('PML mundo '!Y114*100000000/Indicadores!$Q141,"")</f>
        <v/>
      </c>
      <c r="Q113" s="124" t="str">
        <f>IFERROR('PML mundo '!AA114*100000000/Indicadores!$Q141,"")</f>
        <v/>
      </c>
      <c r="R113" s="124" t="str">
        <f>IFERROR('PML mundo '!AC114*100000000/Indicadores!$Q141,"")</f>
        <v/>
      </c>
      <c r="S113" s="124" t="str">
        <f>IFERROR('PML mundo '!AE114*100000000/Indicadores!$Q141,"")</f>
        <v/>
      </c>
      <c r="T113" s="124" t="str">
        <f>IFERROR('PML mundo '!AG114*100000000/Indicadores!$Q141,"")</f>
        <v/>
      </c>
      <c r="U113" s="124" t="str">
        <f>IFERROR('PML mundo '!AI114*100000000/Indicadores!$Q141,"")</f>
        <v/>
      </c>
      <c r="V113" s="124" t="str">
        <f>IFERROR('PML mundo '!AK114*100000000/Indicadores!$Q141,"")</f>
        <v/>
      </c>
      <c r="W113" s="124" t="str">
        <f>IFERROR('PML mundo '!AM114*100000000/Indicadores!$Q141,"")</f>
        <v/>
      </c>
      <c r="X113" s="124" t="str">
        <f>IFERROR('PML mundo '!AO114*100000000/Indicadores!$Q141,"")</f>
        <v/>
      </c>
      <c r="Y113" s="124" t="str">
        <f>IFERROR('PML mundo '!AQ114*100000000/Indicadores!$Q141,"")</f>
        <v/>
      </c>
      <c r="Z113" s="124" t="str">
        <f>IFERROR('PML mundo '!AS114*100000000/Indicadores!$Q141,"")</f>
        <v/>
      </c>
      <c r="AA113" s="124" t="str">
        <f>IFERROR('PML mundo '!AU114*100000000/Indicadores!$Q141,"")</f>
        <v/>
      </c>
      <c r="AB113" s="124" t="str">
        <f>IFERROR('PML mundo '!AW114*100000000/Indicadores!$Q141,"")</f>
        <v/>
      </c>
      <c r="AC113" s="124" t="str">
        <f>IFERROR('PML mundo '!AY114*100000000/Indicadores!$Q141,"")</f>
        <v/>
      </c>
      <c r="AD113" s="124" t="str">
        <f>IFERROR('PML mundo '!BA114*100000000/Indicadores!$Q141,"")</f>
        <v/>
      </c>
      <c r="AE113" s="124" t="str">
        <f>IFERROR('PML mundo '!BC114*100000000/Indicadores!$Q141,"")</f>
        <v/>
      </c>
      <c r="AF113" s="124" t="str">
        <f>IFERROR('PML mundo '!BE114*100000000/Indicadores!$Q141,"")</f>
        <v/>
      </c>
      <c r="AG113" s="124" t="str">
        <f>IFERROR('PML mundo '!BG114*100000000/Indicadores!$Q141,"")</f>
        <v/>
      </c>
      <c r="AH113" s="124" t="str">
        <f>IFERROR('PML mundo '!BI114*100000000/Indicadores!$Q141,"")</f>
        <v/>
      </c>
      <c r="AI113" s="124">
        <f>IFERROR('PML mundo '!BK114*100000000/Indicadores!$Q141,"")</f>
        <v>17242487.933629546</v>
      </c>
      <c r="AJ113" s="124">
        <f>IFERROR('PML mundo '!BM114*100000000/Indicadores!$Q141,"")</f>
        <v>26391290.04138983</v>
      </c>
    </row>
    <row r="114" spans="1:36" s="119" customFormat="1" ht="14">
      <c r="A114" s="114" t="str">
        <f>'AAL mundo '!A142</f>
        <v>Sub-Saharan Africa</v>
      </c>
      <c r="B114" s="107" t="str">
        <f>'AAL mundo '!B142</f>
        <v>LBR</v>
      </c>
      <c r="C114" s="107" t="str">
        <f>'AAL mundo '!C142</f>
        <v>Liberia</v>
      </c>
      <c r="D114" s="108" t="str">
        <f>'AAL mundo '!D142</f>
        <v/>
      </c>
      <c r="E114" s="108" t="str">
        <f>'AAL mundo '!E142</f>
        <v>Low income</v>
      </c>
      <c r="F114" s="109">
        <f>'AAL mundo '!F142</f>
        <v>1911.24</v>
      </c>
      <c r="G114" s="124" t="str">
        <f>IFERROR('PML mundo '!G115*100000000/Indicadores!$Q142,"")</f>
        <v/>
      </c>
      <c r="H114" s="124">
        <f>IFERROR('PML mundo '!I115*100000000/Indicadores!$Q142,"")</f>
        <v>50968.635754961309</v>
      </c>
      <c r="I114" s="124">
        <f>IFERROR('PML mundo '!K115*100000000/Indicadores!$Q142,"")</f>
        <v>257391.61056255459</v>
      </c>
      <c r="J114" s="124">
        <f>IFERROR('PML mundo '!M115*100000000/Indicadores!$Q142,"")</f>
        <v>797659.14956514444</v>
      </c>
      <c r="K114" s="124">
        <f>IFERROR('PML mundo '!O115*100000000/Indicadores!$Q142,"")</f>
        <v>1913872.272598797</v>
      </c>
      <c r="L114" s="124">
        <f>IFERROR('PML mundo '!Q115*100000000/Indicadores!$Q142,"")</f>
        <v>4612661.535823999</v>
      </c>
      <c r="M114" s="124">
        <f>IFERROR('PML mundo '!S115*100000000/Indicadores!$Q142,"")</f>
        <v>7479647.2970405715</v>
      </c>
      <c r="N114" s="124" t="str">
        <f>IFERROR('PML mundo '!U115*100000000/Indicadores!$Q142,"")</f>
        <v/>
      </c>
      <c r="O114" s="124" t="str">
        <f>IFERROR('PML mundo '!W115*100000000/Indicadores!$Q142,"")</f>
        <v/>
      </c>
      <c r="P114" s="124" t="str">
        <f>IFERROR('PML mundo '!Y115*100000000/Indicadores!$Q142,"")</f>
        <v/>
      </c>
      <c r="Q114" s="124" t="str">
        <f>IFERROR('PML mundo '!AA115*100000000/Indicadores!$Q142,"")</f>
        <v/>
      </c>
      <c r="R114" s="124" t="str">
        <f>IFERROR('PML mundo '!AC115*100000000/Indicadores!$Q142,"")</f>
        <v/>
      </c>
      <c r="S114" s="124" t="str">
        <f>IFERROR('PML mundo '!AE115*100000000/Indicadores!$Q142,"")</f>
        <v/>
      </c>
      <c r="T114" s="124" t="str">
        <f>IFERROR('PML mundo '!AG115*100000000/Indicadores!$Q142,"")</f>
        <v/>
      </c>
      <c r="U114" s="124" t="str">
        <f>IFERROR('PML mundo '!AI115*100000000/Indicadores!$Q142,"")</f>
        <v/>
      </c>
      <c r="V114" s="124" t="str">
        <f>IFERROR('PML mundo '!AK115*100000000/Indicadores!$Q142,"")</f>
        <v/>
      </c>
      <c r="W114" s="124" t="str">
        <f>IFERROR('PML mundo '!AM115*100000000/Indicadores!$Q142,"")</f>
        <v/>
      </c>
      <c r="X114" s="124" t="str">
        <f>IFERROR('PML mundo '!AO115*100000000/Indicadores!$Q142,"")</f>
        <v/>
      </c>
      <c r="Y114" s="124" t="str">
        <f>IFERROR('PML mundo '!AQ115*100000000/Indicadores!$Q142,"")</f>
        <v/>
      </c>
      <c r="Z114" s="124" t="str">
        <f>IFERROR('PML mundo '!AS115*100000000/Indicadores!$Q142,"")</f>
        <v/>
      </c>
      <c r="AA114" s="124" t="str">
        <f>IFERROR('PML mundo '!AU115*100000000/Indicadores!$Q142,"")</f>
        <v/>
      </c>
      <c r="AB114" s="124" t="str">
        <f>IFERROR('PML mundo '!AW115*100000000/Indicadores!$Q142,"")</f>
        <v/>
      </c>
      <c r="AC114" s="124" t="str">
        <f>IFERROR('PML mundo '!AY115*100000000/Indicadores!$Q142,"")</f>
        <v/>
      </c>
      <c r="AD114" s="124" t="str">
        <f>IFERROR('PML mundo '!BA115*100000000/Indicadores!$Q142,"")</f>
        <v/>
      </c>
      <c r="AE114" s="124" t="str">
        <f>IFERROR('PML mundo '!BC115*100000000/Indicadores!$Q142,"")</f>
        <v/>
      </c>
      <c r="AF114" s="124" t="str">
        <f>IFERROR('PML mundo '!BE115*100000000/Indicadores!$Q142,"")</f>
        <v/>
      </c>
      <c r="AG114" s="124" t="str">
        <f>IFERROR('PML mundo '!BG115*100000000/Indicadores!$Q142,"")</f>
        <v/>
      </c>
      <c r="AH114" s="124" t="str">
        <f>IFERROR('PML mundo '!BI115*100000000/Indicadores!$Q142,"")</f>
        <v/>
      </c>
      <c r="AI114" s="124">
        <f>IFERROR('PML mundo '!BK115*100000000/Indicadores!$Q142,"")</f>
        <v>5474124.7969355751</v>
      </c>
      <c r="AJ114" s="124">
        <f>IFERROR('PML mundo '!BM115*100000000/Indicadores!$Q142,"")</f>
        <v>12407715.755413776</v>
      </c>
    </row>
    <row r="115" spans="1:36" s="119" customFormat="1" ht="14">
      <c r="A115" s="114" t="str">
        <f>'AAL mundo '!A143</f>
        <v>Middle East and North Africa</v>
      </c>
      <c r="B115" s="107" t="str">
        <f>'AAL mundo '!B143</f>
        <v>LBY</v>
      </c>
      <c r="C115" s="107" t="str">
        <f>'AAL mundo '!C143</f>
        <v>Libya</v>
      </c>
      <c r="D115" s="108" t="str">
        <f>'AAL mundo '!D143</f>
        <v/>
      </c>
      <c r="E115" s="108" t="str">
        <f>'AAL mundo '!E143</f>
        <v>Upper middle income</v>
      </c>
      <c r="F115" s="109">
        <f>'AAL mundo '!F143</f>
        <v>73757.399999999994</v>
      </c>
      <c r="G115" s="124">
        <f>IFERROR('PML mundo '!G116*100000000/Indicadores!$Q143,"")</f>
        <v>100831.78016726403</v>
      </c>
      <c r="H115" s="124">
        <f>IFERROR('PML mundo '!I116*100000000/Indicadores!$Q143,"")</f>
        <v>259215.77060931898</v>
      </c>
      <c r="I115" s="124">
        <f>IFERROR('PML mundo '!K116*100000000/Indicadores!$Q143,"")</f>
        <v>523394.26523297495</v>
      </c>
      <c r="J115" s="124">
        <f>IFERROR('PML mundo '!M116*100000000/Indicadores!$Q143,"")</f>
        <v>1194477.6583034645</v>
      </c>
      <c r="K115" s="124">
        <f>IFERROR('PML mundo '!O116*100000000/Indicadores!$Q143,"")</f>
        <v>2011942.1744324968</v>
      </c>
      <c r="L115" s="124">
        <f>IFERROR('PML mundo '!Q116*100000000/Indicadores!$Q143,"")</f>
        <v>3133940.9796893666</v>
      </c>
      <c r="M115" s="124">
        <f>IFERROR('PML mundo '!S116*100000000/Indicadores!$Q143,"")</f>
        <v>3951482.4372759857</v>
      </c>
      <c r="N115" s="124" t="str">
        <f>IFERROR('PML mundo '!U116*100000000/Indicadores!$Q143,"")</f>
        <v/>
      </c>
      <c r="O115" s="124" t="str">
        <f>IFERROR('PML mundo '!W116*100000000/Indicadores!$Q143,"")</f>
        <v/>
      </c>
      <c r="P115" s="124" t="str">
        <f>IFERROR('PML mundo '!Y116*100000000/Indicadores!$Q143,"")</f>
        <v/>
      </c>
      <c r="Q115" s="124" t="str">
        <f>IFERROR('PML mundo '!AA116*100000000/Indicadores!$Q143,"")</f>
        <v/>
      </c>
      <c r="R115" s="124" t="str">
        <f>IFERROR('PML mundo '!AC116*100000000/Indicadores!$Q143,"")</f>
        <v/>
      </c>
      <c r="S115" s="124" t="str">
        <f>IFERROR('PML mundo '!AE116*100000000/Indicadores!$Q143,"")</f>
        <v/>
      </c>
      <c r="T115" s="124" t="str">
        <f>IFERROR('PML mundo '!AG116*100000000/Indicadores!$Q143,"")</f>
        <v/>
      </c>
      <c r="U115" s="124" t="str">
        <f>IFERROR('PML mundo '!AI116*100000000/Indicadores!$Q143,"")</f>
        <v/>
      </c>
      <c r="V115" s="124" t="str">
        <f>IFERROR('PML mundo '!AK116*100000000/Indicadores!$Q143,"")</f>
        <v/>
      </c>
      <c r="W115" s="124" t="str">
        <f>IFERROR('PML mundo '!AM116*100000000/Indicadores!$Q143,"")</f>
        <v/>
      </c>
      <c r="X115" s="124" t="str">
        <f>IFERROR('PML mundo '!AO116*100000000/Indicadores!$Q143,"")</f>
        <v/>
      </c>
      <c r="Y115" s="124" t="str">
        <f>IFERROR('PML mundo '!AQ116*100000000/Indicadores!$Q143,"")</f>
        <v/>
      </c>
      <c r="Z115" s="124" t="str">
        <f>IFERROR('PML mundo '!AS116*100000000/Indicadores!$Q143,"")</f>
        <v/>
      </c>
      <c r="AA115" s="124" t="str">
        <f>IFERROR('PML mundo '!AU116*100000000/Indicadores!$Q143,"")</f>
        <v/>
      </c>
      <c r="AB115" s="124" t="str">
        <f>IFERROR('PML mundo '!AW116*100000000/Indicadores!$Q143,"")</f>
        <v/>
      </c>
      <c r="AC115" s="124" t="str">
        <f>IFERROR('PML mundo '!AY116*100000000/Indicadores!$Q143,"")</f>
        <v/>
      </c>
      <c r="AD115" s="124" t="str">
        <f>IFERROR('PML mundo '!BA116*100000000/Indicadores!$Q143,"")</f>
        <v/>
      </c>
      <c r="AE115" s="124">
        <f>IFERROR('PML mundo '!BC116*100000000/Indicadores!$Q143,"")</f>
        <v>1846.5949820788528</v>
      </c>
      <c r="AF115" s="124">
        <f>IFERROR('PML mundo '!BE116*100000000/Indicadores!$Q143,"")</f>
        <v>45510.872162485059</v>
      </c>
      <c r="AG115" s="124">
        <f>IFERROR('PML mundo '!BG116*100000000/Indicadores!$Q143,"")</f>
        <v>244558.42293906808</v>
      </c>
      <c r="AH115" s="124">
        <f>IFERROR('PML mundo '!BI116*100000000/Indicadores!$Q143,"")</f>
        <v>454608.6021505376</v>
      </c>
      <c r="AI115" s="124">
        <f>IFERROR('PML mundo '!BK116*100000000/Indicadores!$Q143,"")</f>
        <v>20108.267138713501</v>
      </c>
      <c r="AJ115" s="124">
        <f>IFERROR('PML mundo '!BM116*100000000/Indicadores!$Q143,"")</f>
        <v>50434.844829732712</v>
      </c>
    </row>
    <row r="116" spans="1:36" s="119" customFormat="1" ht="14">
      <c r="A116" s="114" t="str">
        <f>'AAL mundo '!A144</f>
        <v>Europe and Central Asia</v>
      </c>
      <c r="B116" s="107" t="str">
        <f>'AAL mundo '!B144</f>
        <v>LIE</v>
      </c>
      <c r="C116" s="107" t="str">
        <f>'AAL mundo '!C144</f>
        <v>Liechtenstein</v>
      </c>
      <c r="D116" s="108" t="str">
        <f>'AAL mundo '!D144</f>
        <v/>
      </c>
      <c r="E116" s="108" t="str">
        <f>'AAL mundo '!E144</f>
        <v>High income: nonOECD</v>
      </c>
      <c r="F116" s="109">
        <f>'AAL mundo '!F144</f>
        <v>18837.099999999999</v>
      </c>
      <c r="G116" s="124" t="str">
        <f>IFERROR('PML mundo '!G117*100000000/Indicadores!$Q144,"")</f>
        <v/>
      </c>
      <c r="H116" s="124" t="str">
        <f>IFERROR('PML mundo '!I117*100000000/Indicadores!$Q144,"")</f>
        <v/>
      </c>
      <c r="I116" s="124" t="str">
        <f>IFERROR('PML mundo '!K117*100000000/Indicadores!$Q144,"")</f>
        <v/>
      </c>
      <c r="J116" s="124" t="str">
        <f>IFERROR('PML mundo '!M117*100000000/Indicadores!$Q144,"")</f>
        <v/>
      </c>
      <c r="K116" s="124" t="str">
        <f>IFERROR('PML mundo '!O117*100000000/Indicadores!$Q144,"")</f>
        <v/>
      </c>
      <c r="L116" s="124" t="str">
        <f>IFERROR('PML mundo '!Q117*100000000/Indicadores!$Q144,"")</f>
        <v/>
      </c>
      <c r="M116" s="124" t="str">
        <f>IFERROR('PML mundo '!S117*100000000/Indicadores!$Q144,"")</f>
        <v/>
      </c>
      <c r="N116" s="124" t="str">
        <f>IFERROR('PML mundo '!U117*100000000/Indicadores!$Q144,"")</f>
        <v/>
      </c>
      <c r="O116" s="124" t="str">
        <f>IFERROR('PML mundo '!W117*100000000/Indicadores!$Q144,"")</f>
        <v/>
      </c>
      <c r="P116" s="124" t="str">
        <f>IFERROR('PML mundo '!Y117*100000000/Indicadores!$Q144,"")</f>
        <v/>
      </c>
      <c r="Q116" s="124" t="str">
        <f>IFERROR('PML mundo '!AA117*100000000/Indicadores!$Q144,"")</f>
        <v/>
      </c>
      <c r="R116" s="124" t="str">
        <f>IFERROR('PML mundo '!AC117*100000000/Indicadores!$Q144,"")</f>
        <v/>
      </c>
      <c r="S116" s="124" t="str">
        <f>IFERROR('PML mundo '!AE117*100000000/Indicadores!$Q144,"")</f>
        <v/>
      </c>
      <c r="T116" s="124" t="str">
        <f>IFERROR('PML mundo '!AG117*100000000/Indicadores!$Q144,"")</f>
        <v/>
      </c>
      <c r="U116" s="124" t="str">
        <f>IFERROR('PML mundo '!AI117*100000000/Indicadores!$Q144,"")</f>
        <v/>
      </c>
      <c r="V116" s="124" t="str">
        <f>IFERROR('PML mundo '!AK117*100000000/Indicadores!$Q144,"")</f>
        <v/>
      </c>
      <c r="W116" s="124" t="str">
        <f>IFERROR('PML mundo '!AM117*100000000/Indicadores!$Q144,"")</f>
        <v/>
      </c>
      <c r="X116" s="124" t="str">
        <f>IFERROR('PML mundo '!AO117*100000000/Indicadores!$Q144,"")</f>
        <v/>
      </c>
      <c r="Y116" s="124" t="str">
        <f>IFERROR('PML mundo '!AQ117*100000000/Indicadores!$Q144,"")</f>
        <v/>
      </c>
      <c r="Z116" s="124" t="str">
        <f>IFERROR('PML mundo '!AS117*100000000/Indicadores!$Q144,"")</f>
        <v/>
      </c>
      <c r="AA116" s="124" t="str">
        <f>IFERROR('PML mundo '!AU117*100000000/Indicadores!$Q144,"")</f>
        <v/>
      </c>
      <c r="AB116" s="124" t="str">
        <f>IFERROR('PML mundo '!AW117*100000000/Indicadores!$Q144,"")</f>
        <v/>
      </c>
      <c r="AC116" s="124" t="str">
        <f>IFERROR('PML mundo '!AY117*100000000/Indicadores!$Q144,"")</f>
        <v/>
      </c>
      <c r="AD116" s="124" t="str">
        <f>IFERROR('PML mundo '!BA117*100000000/Indicadores!$Q144,"")</f>
        <v/>
      </c>
      <c r="AE116" s="124" t="str">
        <f>IFERROR('PML mundo '!BC117*100000000/Indicadores!$Q144,"")</f>
        <v/>
      </c>
      <c r="AF116" s="124" t="str">
        <f>IFERROR('PML mundo '!BE117*100000000/Indicadores!$Q144,"")</f>
        <v/>
      </c>
      <c r="AG116" s="124" t="str">
        <f>IFERROR('PML mundo '!BG117*100000000/Indicadores!$Q144,"")</f>
        <v/>
      </c>
      <c r="AH116" s="124" t="str">
        <f>IFERROR('PML mundo '!BI117*100000000/Indicadores!$Q144,"")</f>
        <v/>
      </c>
      <c r="AI116" s="124" t="str">
        <f>IFERROR('PML mundo '!BK117*100000000/Indicadores!$Q144,"")</f>
        <v/>
      </c>
      <c r="AJ116" s="124" t="str">
        <f>IFERROR('PML mundo '!BM117*100000000/Indicadores!$Q144,"")</f>
        <v/>
      </c>
    </row>
    <row r="117" spans="1:36" s="119" customFormat="1" ht="14">
      <c r="A117" s="114" t="str">
        <f>'AAL mundo '!A145</f>
        <v>Europe and Central Asia</v>
      </c>
      <c r="B117" s="107" t="str">
        <f>'AAL mundo '!B145</f>
        <v>LTU</v>
      </c>
      <c r="C117" s="107" t="str">
        <f>'AAL mundo '!C145</f>
        <v>Lithuania</v>
      </c>
      <c r="D117" s="108" t="str">
        <f>'AAL mundo '!D145</f>
        <v/>
      </c>
      <c r="E117" s="108" t="str">
        <f>'AAL mundo '!E145</f>
        <v>High income: nonOECD</v>
      </c>
      <c r="F117" s="109">
        <f>'AAL mundo '!F145</f>
        <v>135614</v>
      </c>
      <c r="G117" s="124" t="str">
        <f>IFERROR('PML mundo '!G118*100000000/Indicadores!$Q145,"")</f>
        <v/>
      </c>
      <c r="H117" s="124" t="str">
        <f>IFERROR('PML mundo '!I118*100000000/Indicadores!$Q145,"")</f>
        <v/>
      </c>
      <c r="I117" s="124" t="str">
        <f>IFERROR('PML mundo '!K118*100000000/Indicadores!$Q145,"")</f>
        <v/>
      </c>
      <c r="J117" s="124" t="str">
        <f>IFERROR('PML mundo '!M118*100000000/Indicadores!$Q145,"")</f>
        <v/>
      </c>
      <c r="K117" s="124" t="str">
        <f>IFERROR('PML mundo '!O118*100000000/Indicadores!$Q145,"")</f>
        <v/>
      </c>
      <c r="L117" s="124" t="str">
        <f>IFERROR('PML mundo '!Q118*100000000/Indicadores!$Q145,"")</f>
        <v/>
      </c>
      <c r="M117" s="124" t="str">
        <f>IFERROR('PML mundo '!S118*100000000/Indicadores!$Q145,"")</f>
        <v/>
      </c>
      <c r="N117" s="124" t="str">
        <f>IFERROR('PML mundo '!U118*100000000/Indicadores!$Q145,"")</f>
        <v/>
      </c>
      <c r="O117" s="124" t="str">
        <f>IFERROR('PML mundo '!W118*100000000/Indicadores!$Q145,"")</f>
        <v/>
      </c>
      <c r="P117" s="124" t="str">
        <f>IFERROR('PML mundo '!Y118*100000000/Indicadores!$Q145,"")</f>
        <v/>
      </c>
      <c r="Q117" s="124" t="str">
        <f>IFERROR('PML mundo '!AA118*100000000/Indicadores!$Q145,"")</f>
        <v/>
      </c>
      <c r="R117" s="124" t="str">
        <f>IFERROR('PML mundo '!AC118*100000000/Indicadores!$Q145,"")</f>
        <v/>
      </c>
      <c r="S117" s="124" t="str">
        <f>IFERROR('PML mundo '!AE118*100000000/Indicadores!$Q145,"")</f>
        <v/>
      </c>
      <c r="T117" s="124" t="str">
        <f>IFERROR('PML mundo '!AG118*100000000/Indicadores!$Q145,"")</f>
        <v/>
      </c>
      <c r="U117" s="124" t="str">
        <f>IFERROR('PML mundo '!AI118*100000000/Indicadores!$Q145,"")</f>
        <v/>
      </c>
      <c r="V117" s="124" t="str">
        <f>IFERROR('PML mundo '!AK118*100000000/Indicadores!$Q145,"")</f>
        <v/>
      </c>
      <c r="W117" s="124" t="str">
        <f>IFERROR('PML mundo '!AM118*100000000/Indicadores!$Q145,"")</f>
        <v/>
      </c>
      <c r="X117" s="124" t="str">
        <f>IFERROR('PML mundo '!AO118*100000000/Indicadores!$Q145,"")</f>
        <v/>
      </c>
      <c r="Y117" s="124" t="str">
        <f>IFERROR('PML mundo '!AQ118*100000000/Indicadores!$Q145,"")</f>
        <v/>
      </c>
      <c r="Z117" s="124" t="str">
        <f>IFERROR('PML mundo '!AS118*100000000/Indicadores!$Q145,"")</f>
        <v/>
      </c>
      <c r="AA117" s="124" t="str">
        <f>IFERROR('PML mundo '!AU118*100000000/Indicadores!$Q145,"")</f>
        <v/>
      </c>
      <c r="AB117" s="124" t="str">
        <f>IFERROR('PML mundo '!AW118*100000000/Indicadores!$Q145,"")</f>
        <v/>
      </c>
      <c r="AC117" s="124" t="str">
        <f>IFERROR('PML mundo '!AY118*100000000/Indicadores!$Q145,"")</f>
        <v/>
      </c>
      <c r="AD117" s="124" t="str">
        <f>IFERROR('PML mundo '!BA118*100000000/Indicadores!$Q145,"")</f>
        <v/>
      </c>
      <c r="AE117" s="124" t="str">
        <f>IFERROR('PML mundo '!BC118*100000000/Indicadores!$Q145,"")</f>
        <v/>
      </c>
      <c r="AF117" s="124" t="str">
        <f>IFERROR('PML mundo '!BE118*100000000/Indicadores!$Q145,"")</f>
        <v/>
      </c>
      <c r="AG117" s="124" t="str">
        <f>IFERROR('PML mundo '!BG118*100000000/Indicadores!$Q145,"")</f>
        <v/>
      </c>
      <c r="AH117" s="124" t="str">
        <f>IFERROR('PML mundo '!BI118*100000000/Indicadores!$Q145,"")</f>
        <v/>
      </c>
      <c r="AI117" s="124">
        <f>IFERROR('PML mundo '!BK118*100000000/Indicadores!$Q145,"")</f>
        <v>9477643.5721311234</v>
      </c>
      <c r="AJ117" s="124">
        <f>IFERROR('PML mundo '!BM118*100000000/Indicadores!$Q145,"")</f>
        <v>18511076.066257387</v>
      </c>
    </row>
    <row r="118" spans="1:36" s="119" customFormat="1" ht="14">
      <c r="A118" s="114" t="str">
        <f>'AAL mundo '!A146</f>
        <v>Europe and Central Asia</v>
      </c>
      <c r="B118" s="107" t="str">
        <f>'AAL mundo '!B146</f>
        <v>LUX</v>
      </c>
      <c r="C118" s="107" t="str">
        <f>'AAL mundo '!C146</f>
        <v>Luxembourg</v>
      </c>
      <c r="D118" s="108" t="str">
        <f>'AAL mundo '!D146</f>
        <v/>
      </c>
      <c r="E118" s="108" t="str">
        <f>'AAL mundo '!E146</f>
        <v>High income: OECD</v>
      </c>
      <c r="F118" s="109">
        <f>'AAL mundo '!F146</f>
        <v>201131</v>
      </c>
      <c r="G118" s="124">
        <f>IFERROR('PML mundo '!G119*100000000/Indicadores!$Q146,"")</f>
        <v>312427.67788312468</v>
      </c>
      <c r="H118" s="124">
        <f>IFERROR('PML mundo '!I119*100000000/Indicadores!$Q146,"")</f>
        <v>636874.99314832769</v>
      </c>
      <c r="I118" s="124">
        <f>IFERROR('PML mundo '!K119*100000000/Indicadores!$Q146,"")</f>
        <v>1045128.1938844352</v>
      </c>
      <c r="J118" s="124">
        <f>IFERROR('PML mundo '!M119*100000000/Indicadores!$Q146,"")</f>
        <v>2173564.9089343091</v>
      </c>
      <c r="K118" s="124">
        <f>IFERROR('PML mundo '!O119*100000000/Indicadores!$Q146,"")</f>
        <v>4343150.9034248972</v>
      </c>
      <c r="L118" s="124">
        <f>IFERROR('PML mundo '!Q119*100000000/Indicadores!$Q146,"")</f>
        <v>8897432.9545198157</v>
      </c>
      <c r="M118" s="124">
        <f>IFERROR('PML mundo '!S119*100000000/Indicadores!$Q146,"")</f>
        <v>13409936.403955651</v>
      </c>
      <c r="N118" s="124" t="str">
        <f>IFERROR('PML mundo '!U119*100000000/Indicadores!$Q146,"")</f>
        <v/>
      </c>
      <c r="O118" s="124" t="str">
        <f>IFERROR('PML mundo '!W119*100000000/Indicadores!$Q146,"")</f>
        <v/>
      </c>
      <c r="P118" s="124" t="str">
        <f>IFERROR('PML mundo '!Y119*100000000/Indicadores!$Q146,"")</f>
        <v/>
      </c>
      <c r="Q118" s="124" t="str">
        <f>IFERROR('PML mundo '!AA119*100000000/Indicadores!$Q146,"")</f>
        <v/>
      </c>
      <c r="R118" s="124" t="str">
        <f>IFERROR('PML mundo '!AC119*100000000/Indicadores!$Q146,"")</f>
        <v/>
      </c>
      <c r="S118" s="124" t="str">
        <f>IFERROR('PML mundo '!AE119*100000000/Indicadores!$Q146,"")</f>
        <v/>
      </c>
      <c r="T118" s="124" t="str">
        <f>IFERROR('PML mundo '!AG119*100000000/Indicadores!$Q146,"")</f>
        <v/>
      </c>
      <c r="U118" s="124" t="str">
        <f>IFERROR('PML mundo '!AI119*100000000/Indicadores!$Q146,"")</f>
        <v/>
      </c>
      <c r="V118" s="124" t="str">
        <f>IFERROR('PML mundo '!AK119*100000000/Indicadores!$Q146,"")</f>
        <v/>
      </c>
      <c r="W118" s="124" t="str">
        <f>IFERROR('PML mundo '!AM119*100000000/Indicadores!$Q146,"")</f>
        <v/>
      </c>
      <c r="X118" s="124" t="str">
        <f>IFERROR('PML mundo '!AO119*100000000/Indicadores!$Q146,"")</f>
        <v/>
      </c>
      <c r="Y118" s="124" t="str">
        <f>IFERROR('PML mundo '!AQ119*100000000/Indicadores!$Q146,"")</f>
        <v/>
      </c>
      <c r="Z118" s="124" t="str">
        <f>IFERROR('PML mundo '!AS119*100000000/Indicadores!$Q146,"")</f>
        <v/>
      </c>
      <c r="AA118" s="124" t="str">
        <f>IFERROR('PML mundo '!AU119*100000000/Indicadores!$Q146,"")</f>
        <v/>
      </c>
      <c r="AB118" s="124" t="str">
        <f>IFERROR('PML mundo '!AW119*100000000/Indicadores!$Q146,"")</f>
        <v/>
      </c>
      <c r="AC118" s="124" t="str">
        <f>IFERROR('PML mundo '!AY119*100000000/Indicadores!$Q146,"")</f>
        <v/>
      </c>
      <c r="AD118" s="124" t="str">
        <f>IFERROR('PML mundo '!BA119*100000000/Indicadores!$Q146,"")</f>
        <v/>
      </c>
      <c r="AE118" s="124" t="str">
        <f>IFERROR('PML mundo '!BC119*100000000/Indicadores!$Q146,"")</f>
        <v/>
      </c>
      <c r="AF118" s="124" t="str">
        <f>IFERROR('PML mundo '!BE119*100000000/Indicadores!$Q146,"")</f>
        <v/>
      </c>
      <c r="AG118" s="124" t="str">
        <f>IFERROR('PML mundo '!BG119*100000000/Indicadores!$Q146,"")</f>
        <v/>
      </c>
      <c r="AH118" s="124" t="str">
        <f>IFERROR('PML mundo '!BI119*100000000/Indicadores!$Q146,"")</f>
        <v/>
      </c>
      <c r="AI118" s="124">
        <f>IFERROR('PML mundo '!BK119*100000000/Indicadores!$Q146,"")</f>
        <v>11941.678593972847</v>
      </c>
      <c r="AJ118" s="124">
        <f>IFERROR('PML mundo '!BM119*100000000/Indicadores!$Q146,"")</f>
        <v>57818.049010404284</v>
      </c>
    </row>
    <row r="119" spans="1:36" s="119" customFormat="1" ht="14">
      <c r="A119" s="114" t="str">
        <f>'AAL mundo '!A147</f>
        <v>Sub-Saharan Africa</v>
      </c>
      <c r="B119" s="107" t="str">
        <f>'AAL mundo '!B147</f>
        <v>MDG</v>
      </c>
      <c r="C119" s="107" t="str">
        <f>'AAL mundo '!C147</f>
        <v>Madagascar</v>
      </c>
      <c r="D119" s="108" t="str">
        <f>'AAL mundo '!D147</f>
        <v/>
      </c>
      <c r="E119" s="108" t="str">
        <f>'AAL mundo '!E147</f>
        <v>Low income</v>
      </c>
      <c r="F119" s="109">
        <f>'AAL mundo '!F147</f>
        <v>23496.400000000001</v>
      </c>
      <c r="G119" s="124">
        <f>IFERROR('PML mundo '!G120*100000000/Indicadores!$Q147,"")</f>
        <v>67684.499008014376</v>
      </c>
      <c r="H119" s="124">
        <f>IFERROR('PML mundo '!I120*100000000/Indicadores!$Q147,"")</f>
        <v>187090.17178630386</v>
      </c>
      <c r="I119" s="124">
        <f>IFERROR('PML mundo '!K120*100000000/Indicadores!$Q147,"")</f>
        <v>392697.80084838526</v>
      </c>
      <c r="J119" s="124">
        <f>IFERROR('PML mundo '!M120*100000000/Indicadores!$Q147,"")</f>
        <v>1130841.9598414476</v>
      </c>
      <c r="K119" s="124">
        <f>IFERROR('PML mundo '!O120*100000000/Indicadores!$Q147,"")</f>
        <v>2586058.6885137567</v>
      </c>
      <c r="L119" s="124">
        <f>IFERROR('PML mundo '!Q120*100000000/Indicadores!$Q147,"")</f>
        <v>5530334.3953623818</v>
      </c>
      <c r="M119" s="124">
        <f>IFERROR('PML mundo '!S120*100000000/Indicadores!$Q147,"")</f>
        <v>8170029.8566749422</v>
      </c>
      <c r="N119" s="124">
        <f>IFERROR('PML mundo '!U120*100000000/Indicadores!$Q147,"")</f>
        <v>46414325.928241104</v>
      </c>
      <c r="O119" s="124">
        <f>IFERROR('PML mundo '!W120*100000000/Indicadores!$Q147,"")</f>
        <v>57163390.610325195</v>
      </c>
      <c r="P119" s="124">
        <f>IFERROR('PML mundo '!Y120*100000000/Indicadores!$Q147,"")</f>
        <v>67794965.21865952</v>
      </c>
      <c r="Q119" s="124">
        <f>IFERROR('PML mundo '!AA120*100000000/Indicadores!$Q147,"")</f>
        <v>75508443.97353512</v>
      </c>
      <c r="R119" s="124">
        <f>IFERROR('PML mundo '!AC120*100000000/Indicadores!$Q147,"")</f>
        <v>86834103.963206366</v>
      </c>
      <c r="S119" s="124">
        <f>IFERROR('PML mundo '!AE120*100000000/Indicadores!$Q147,"")</f>
        <v>93409716.895135909</v>
      </c>
      <c r="T119" s="124">
        <f>IFERROR('PML mundo '!AG120*100000000/Indicadores!$Q147,"")</f>
        <v>96026425.168106124</v>
      </c>
      <c r="U119" s="124">
        <f>IFERROR('PML mundo '!AI120*100000000/Indicadores!$Q147,"")</f>
        <v>3488305.8309507784</v>
      </c>
      <c r="V119" s="124">
        <f>IFERROR('PML mundo '!AK120*100000000/Indicadores!$Q147,"")</f>
        <v>4621063.3898207545</v>
      </c>
      <c r="W119" s="124">
        <f>IFERROR('PML mundo '!AM120*100000000/Indicadores!$Q147,"")</f>
        <v>5290245.9837867832</v>
      </c>
      <c r="X119" s="124">
        <f>IFERROR('PML mundo '!AO120*100000000/Indicadores!$Q147,"")</f>
        <v>5947296.4505721312</v>
      </c>
      <c r="Y119" s="124">
        <f>IFERROR('PML mundo '!AQ120*100000000/Indicadores!$Q147,"")</f>
        <v>6188023.3951572385</v>
      </c>
      <c r="Z119" s="124">
        <f>IFERROR('PML mundo '!AS120*100000000/Indicadores!$Q147,"")</f>
        <v>6670115.8173369635</v>
      </c>
      <c r="AA119" s="124">
        <f>IFERROR('PML mundo '!AU120*100000000/Indicadores!$Q147,"")</f>
        <v>7151569.706507179</v>
      </c>
      <c r="AB119" s="124" t="str">
        <f>IFERROR('PML mundo '!AW120*100000000/Indicadores!$Q147,"")</f>
        <v/>
      </c>
      <c r="AC119" s="124" t="str">
        <f>IFERROR('PML mundo '!AY120*100000000/Indicadores!$Q147,"")</f>
        <v/>
      </c>
      <c r="AD119" s="124" t="str">
        <f>IFERROR('PML mundo '!BA120*100000000/Indicadores!$Q147,"")</f>
        <v/>
      </c>
      <c r="AE119" s="124" t="str">
        <f>IFERROR('PML mundo '!BC120*100000000/Indicadores!$Q147,"")</f>
        <v/>
      </c>
      <c r="AF119" s="124" t="str">
        <f>IFERROR('PML mundo '!BE120*100000000/Indicadores!$Q147,"")</f>
        <v/>
      </c>
      <c r="AG119" s="124" t="str">
        <f>IFERROR('PML mundo '!BG120*100000000/Indicadores!$Q147,"")</f>
        <v/>
      </c>
      <c r="AH119" s="124" t="str">
        <f>IFERROR('PML mundo '!BI120*100000000/Indicadores!$Q147,"")</f>
        <v/>
      </c>
      <c r="AI119" s="124">
        <f>IFERROR('PML mundo '!BK120*100000000/Indicadores!$Q147,"")</f>
        <v>31305857.998330548</v>
      </c>
      <c r="AJ119" s="124">
        <f>IFERROR('PML mundo '!BM120*100000000/Indicadores!$Q147,"")</f>
        <v>65827850.015521042</v>
      </c>
    </row>
    <row r="120" spans="1:36" s="119" customFormat="1" ht="14">
      <c r="A120" s="114" t="str">
        <f>'AAL mundo '!A148</f>
        <v>Sub-Saharan Africa</v>
      </c>
      <c r="B120" s="107" t="str">
        <f>'AAL mundo '!B148</f>
        <v>MWI</v>
      </c>
      <c r="C120" s="107" t="str">
        <f>'AAL mundo '!C148</f>
        <v>Malawi</v>
      </c>
      <c r="D120" s="108" t="str">
        <f>'AAL mundo '!D148</f>
        <v/>
      </c>
      <c r="E120" s="108" t="str">
        <f>'AAL mundo '!E148</f>
        <v>Low income</v>
      </c>
      <c r="F120" s="109">
        <f>'AAL mundo '!F148</f>
        <v>18357</v>
      </c>
      <c r="G120" s="124">
        <f>IFERROR('PML mundo '!G121*100000000/Indicadores!$Q148,"")</f>
        <v>3339675.4024258903</v>
      </c>
      <c r="H120" s="124">
        <f>IFERROR('PML mundo '!I121*100000000/Indicadores!$Q148,"")</f>
        <v>10516866.01881942</v>
      </c>
      <c r="I120" s="124">
        <f>IFERROR('PML mundo '!K121*100000000/Indicadores!$Q148,"")</f>
        <v>24354549.871445723</v>
      </c>
      <c r="J120" s="124">
        <f>IFERROR('PML mundo '!M121*100000000/Indicadores!$Q148,"")</f>
        <v>61632191.517495982</v>
      </c>
      <c r="K120" s="124">
        <f>IFERROR('PML mundo '!O121*100000000/Indicadores!$Q148,"")</f>
        <v>111031478.27184303</v>
      </c>
      <c r="L120" s="124">
        <f>IFERROR('PML mundo '!Q121*100000000/Indicadores!$Q148,"")</f>
        <v>184553366.80362204</v>
      </c>
      <c r="M120" s="124">
        <f>IFERROR('PML mundo '!S121*100000000/Indicadores!$Q148,"")</f>
        <v>239202600.66150025</v>
      </c>
      <c r="N120" s="124" t="str">
        <f>IFERROR('PML mundo '!U121*100000000/Indicadores!$Q148,"")</f>
        <v/>
      </c>
      <c r="O120" s="124" t="str">
        <f>IFERROR('PML mundo '!W121*100000000/Indicadores!$Q148,"")</f>
        <v/>
      </c>
      <c r="P120" s="124" t="str">
        <f>IFERROR('PML mundo '!Y121*100000000/Indicadores!$Q148,"")</f>
        <v/>
      </c>
      <c r="Q120" s="124" t="str">
        <f>IFERROR('PML mundo '!AA121*100000000/Indicadores!$Q148,"")</f>
        <v/>
      </c>
      <c r="R120" s="124" t="str">
        <f>IFERROR('PML mundo '!AC121*100000000/Indicadores!$Q148,"")</f>
        <v/>
      </c>
      <c r="S120" s="124" t="str">
        <f>IFERROR('PML mundo '!AE121*100000000/Indicadores!$Q148,"")</f>
        <v/>
      </c>
      <c r="T120" s="124" t="str">
        <f>IFERROR('PML mundo '!AG121*100000000/Indicadores!$Q148,"")</f>
        <v/>
      </c>
      <c r="U120" s="124" t="str">
        <f>IFERROR('PML mundo '!AI121*100000000/Indicadores!$Q148,"")</f>
        <v/>
      </c>
      <c r="V120" s="124" t="str">
        <f>IFERROR('PML mundo '!AK121*100000000/Indicadores!$Q148,"")</f>
        <v/>
      </c>
      <c r="W120" s="124" t="str">
        <f>IFERROR('PML mundo '!AM121*100000000/Indicadores!$Q148,"")</f>
        <v/>
      </c>
      <c r="X120" s="124" t="str">
        <f>IFERROR('PML mundo '!AO121*100000000/Indicadores!$Q148,"")</f>
        <v/>
      </c>
      <c r="Y120" s="124" t="str">
        <f>IFERROR('PML mundo '!AQ121*100000000/Indicadores!$Q148,"")</f>
        <v/>
      </c>
      <c r="Z120" s="124" t="str">
        <f>IFERROR('PML mundo '!AS121*100000000/Indicadores!$Q148,"")</f>
        <v/>
      </c>
      <c r="AA120" s="124" t="str">
        <f>IFERROR('PML mundo '!AU121*100000000/Indicadores!$Q148,"")</f>
        <v/>
      </c>
      <c r="AB120" s="124" t="str">
        <f>IFERROR('PML mundo '!AW121*100000000/Indicadores!$Q148,"")</f>
        <v/>
      </c>
      <c r="AC120" s="124" t="str">
        <f>IFERROR('PML mundo '!AY121*100000000/Indicadores!$Q148,"")</f>
        <v/>
      </c>
      <c r="AD120" s="124" t="str">
        <f>IFERROR('PML mundo '!BA121*100000000/Indicadores!$Q148,"")</f>
        <v/>
      </c>
      <c r="AE120" s="124" t="str">
        <f>IFERROR('PML mundo '!BC121*100000000/Indicadores!$Q148,"")</f>
        <v/>
      </c>
      <c r="AF120" s="124" t="str">
        <f>IFERROR('PML mundo '!BE121*100000000/Indicadores!$Q148,"")</f>
        <v/>
      </c>
      <c r="AG120" s="124" t="str">
        <f>IFERROR('PML mundo '!BG121*100000000/Indicadores!$Q148,"")</f>
        <v/>
      </c>
      <c r="AH120" s="124" t="str">
        <f>IFERROR('PML mundo '!BI121*100000000/Indicadores!$Q148,"")</f>
        <v/>
      </c>
      <c r="AI120" s="124">
        <f>IFERROR('PML mundo '!BK121*100000000/Indicadores!$Q148,"")</f>
        <v>59667726.582114004</v>
      </c>
      <c r="AJ120" s="124">
        <f>IFERROR('PML mundo '!BM121*100000000/Indicadores!$Q148,"")</f>
        <v>123044610.11140925</v>
      </c>
    </row>
    <row r="121" spans="1:36" s="119" customFormat="1" ht="14">
      <c r="A121" s="114" t="str">
        <f>'AAL mundo '!A149</f>
        <v>East Asia and the Pacific</v>
      </c>
      <c r="B121" s="107" t="str">
        <f>'AAL mundo '!B149</f>
        <v>MYS</v>
      </c>
      <c r="C121" s="107" t="str">
        <f>'AAL mundo '!C149</f>
        <v>Malaysia</v>
      </c>
      <c r="D121" s="108" t="str">
        <f>'AAL mundo '!D149</f>
        <v/>
      </c>
      <c r="E121" s="108" t="str">
        <f>'AAL mundo '!E149</f>
        <v>Upper middle income</v>
      </c>
      <c r="F121" s="109">
        <f>'AAL mundo '!F149</f>
        <v>1170980</v>
      </c>
      <c r="G121" s="124" t="str">
        <f>IFERROR('PML mundo '!G122*100000000/Indicadores!$Q149,"")</f>
        <v/>
      </c>
      <c r="H121" s="124" t="str">
        <f>IFERROR('PML mundo '!I122*100000000/Indicadores!$Q149,"")</f>
        <v/>
      </c>
      <c r="I121" s="124" t="str">
        <f>IFERROR('PML mundo '!K122*100000000/Indicadores!$Q149,"")</f>
        <v/>
      </c>
      <c r="J121" s="124" t="str">
        <f>IFERROR('PML mundo '!M122*100000000/Indicadores!$Q149,"")</f>
        <v/>
      </c>
      <c r="K121" s="124" t="str">
        <f>IFERROR('PML mundo '!O122*100000000/Indicadores!$Q149,"")</f>
        <v/>
      </c>
      <c r="L121" s="124" t="str">
        <f>IFERROR('PML mundo '!Q122*100000000/Indicadores!$Q149,"")</f>
        <v/>
      </c>
      <c r="M121" s="124" t="str">
        <f>IFERROR('PML mundo '!S122*100000000/Indicadores!$Q149,"")</f>
        <v/>
      </c>
      <c r="N121" s="124" t="str">
        <f>IFERROR('PML mundo '!U122*100000000/Indicadores!$Q149,"")</f>
        <v/>
      </c>
      <c r="O121" s="124" t="str">
        <f>IFERROR('PML mundo '!W122*100000000/Indicadores!$Q149,"")</f>
        <v/>
      </c>
      <c r="P121" s="124" t="str">
        <f>IFERROR('PML mundo '!Y122*100000000/Indicadores!$Q149,"")</f>
        <v/>
      </c>
      <c r="Q121" s="124" t="str">
        <f>IFERROR('PML mundo '!AA122*100000000/Indicadores!$Q149,"")</f>
        <v/>
      </c>
      <c r="R121" s="124" t="str">
        <f>IFERROR('PML mundo '!AC122*100000000/Indicadores!$Q149,"")</f>
        <v/>
      </c>
      <c r="S121" s="124" t="str">
        <f>IFERROR('PML mundo '!AE122*100000000/Indicadores!$Q149,"")</f>
        <v/>
      </c>
      <c r="T121" s="124" t="str">
        <f>IFERROR('PML mundo '!AG122*100000000/Indicadores!$Q149,"")</f>
        <v/>
      </c>
      <c r="U121" s="124" t="str">
        <f>IFERROR('PML mundo '!AI122*100000000/Indicadores!$Q149,"")</f>
        <v/>
      </c>
      <c r="V121" s="124" t="str">
        <f>IFERROR('PML mundo '!AK122*100000000/Indicadores!$Q149,"")</f>
        <v/>
      </c>
      <c r="W121" s="124" t="str">
        <f>IFERROR('PML mundo '!AM122*100000000/Indicadores!$Q149,"")</f>
        <v/>
      </c>
      <c r="X121" s="124" t="str">
        <f>IFERROR('PML mundo '!AO122*100000000/Indicadores!$Q149,"")</f>
        <v/>
      </c>
      <c r="Y121" s="124" t="str">
        <f>IFERROR('PML mundo '!AQ122*100000000/Indicadores!$Q149,"")</f>
        <v/>
      </c>
      <c r="Z121" s="124" t="str">
        <f>IFERROR('PML mundo '!AS122*100000000/Indicadores!$Q149,"")</f>
        <v/>
      </c>
      <c r="AA121" s="124" t="str">
        <f>IFERROR('PML mundo '!AU122*100000000/Indicadores!$Q149,"")</f>
        <v/>
      </c>
      <c r="AB121" s="124" t="str">
        <f>IFERROR('PML mundo '!AW122*100000000/Indicadores!$Q149,"")</f>
        <v/>
      </c>
      <c r="AC121" s="124" t="str">
        <f>IFERROR('PML mundo '!AY122*100000000/Indicadores!$Q149,"")</f>
        <v/>
      </c>
      <c r="AD121" s="124" t="str">
        <f>IFERROR('PML mundo '!BA122*100000000/Indicadores!$Q149,"")</f>
        <v/>
      </c>
      <c r="AE121" s="124" t="str">
        <f>IFERROR('PML mundo '!BC122*100000000/Indicadores!$Q149,"")</f>
        <v/>
      </c>
      <c r="AF121" s="124" t="str">
        <f>IFERROR('PML mundo '!BE122*100000000/Indicadores!$Q149,"")</f>
        <v/>
      </c>
      <c r="AG121" s="124" t="str">
        <f>IFERROR('PML mundo '!BG122*100000000/Indicadores!$Q149,"")</f>
        <v/>
      </c>
      <c r="AH121" s="124" t="str">
        <f>IFERROR('PML mundo '!BI122*100000000/Indicadores!$Q149,"")</f>
        <v/>
      </c>
      <c r="AI121" s="124">
        <f>IFERROR('PML mundo '!BK122*100000000/Indicadores!$Q149,"")</f>
        <v>5489633.9108317737</v>
      </c>
      <c r="AJ121" s="124">
        <f>IFERROR('PML mundo '!BM122*100000000/Indicadores!$Q149,"")</f>
        <v>13672835.666489661</v>
      </c>
    </row>
    <row r="122" spans="1:36" s="119" customFormat="1" ht="14">
      <c r="A122" s="114" t="str">
        <f>'AAL mundo '!A150</f>
        <v>South Asia</v>
      </c>
      <c r="B122" s="107" t="str">
        <f>'AAL mundo '!B150</f>
        <v>MDV</v>
      </c>
      <c r="C122" s="107" t="str">
        <f>'AAL mundo '!C150</f>
        <v>Maldives</v>
      </c>
      <c r="D122" s="108" t="str">
        <f>'AAL mundo '!D150</f>
        <v>SIDS</v>
      </c>
      <c r="E122" s="108" t="str">
        <f>'AAL mundo '!E150</f>
        <v>Upper middle income</v>
      </c>
      <c r="F122" s="109">
        <f>'AAL mundo '!F150</f>
        <v>7443.12</v>
      </c>
      <c r="G122" s="124" t="str">
        <f>IFERROR('PML mundo '!G123*100000000/Indicadores!$Q150,"")</f>
        <v/>
      </c>
      <c r="H122" s="124" t="str">
        <f>IFERROR('PML mundo '!I123*100000000/Indicadores!$Q150,"")</f>
        <v/>
      </c>
      <c r="I122" s="124" t="str">
        <f>IFERROR('PML mundo '!K123*100000000/Indicadores!$Q150,"")</f>
        <v/>
      </c>
      <c r="J122" s="124" t="str">
        <f>IFERROR('PML mundo '!M123*100000000/Indicadores!$Q150,"")</f>
        <v/>
      </c>
      <c r="K122" s="124" t="str">
        <f>IFERROR('PML mundo '!O123*100000000/Indicadores!$Q150,"")</f>
        <v/>
      </c>
      <c r="L122" s="124" t="str">
        <f>IFERROR('PML mundo '!Q123*100000000/Indicadores!$Q150,"")</f>
        <v/>
      </c>
      <c r="M122" s="124" t="str">
        <f>IFERROR('PML mundo '!S123*100000000/Indicadores!$Q150,"")</f>
        <v/>
      </c>
      <c r="N122" s="124" t="str">
        <f>IFERROR('PML mundo '!U123*100000000/Indicadores!$Q150,"")</f>
        <v/>
      </c>
      <c r="O122" s="124" t="str">
        <f>IFERROR('PML mundo '!W123*100000000/Indicadores!$Q150,"")</f>
        <v/>
      </c>
      <c r="P122" s="124" t="str">
        <f>IFERROR('PML mundo '!Y123*100000000/Indicadores!$Q150,"")</f>
        <v/>
      </c>
      <c r="Q122" s="124" t="str">
        <f>IFERROR('PML mundo '!AA123*100000000/Indicadores!$Q150,"")</f>
        <v/>
      </c>
      <c r="R122" s="124" t="str">
        <f>IFERROR('PML mundo '!AC123*100000000/Indicadores!$Q150,"")</f>
        <v/>
      </c>
      <c r="S122" s="124" t="str">
        <f>IFERROR('PML mundo '!AE123*100000000/Indicadores!$Q150,"")</f>
        <v/>
      </c>
      <c r="T122" s="124" t="str">
        <f>IFERROR('PML mundo '!AG123*100000000/Indicadores!$Q150,"")</f>
        <v/>
      </c>
      <c r="U122" s="124" t="str">
        <f>IFERROR('PML mundo '!AI123*100000000/Indicadores!$Q150,"")</f>
        <v/>
      </c>
      <c r="V122" s="124" t="str">
        <f>IFERROR('PML mundo '!AK123*100000000/Indicadores!$Q150,"")</f>
        <v/>
      </c>
      <c r="W122" s="124" t="str">
        <f>IFERROR('PML mundo '!AM123*100000000/Indicadores!$Q150,"")</f>
        <v/>
      </c>
      <c r="X122" s="124" t="str">
        <f>IFERROR('PML mundo '!AO123*100000000/Indicadores!$Q150,"")</f>
        <v/>
      </c>
      <c r="Y122" s="124" t="str">
        <f>IFERROR('PML mundo '!AQ123*100000000/Indicadores!$Q150,"")</f>
        <v/>
      </c>
      <c r="Z122" s="124" t="str">
        <f>IFERROR('PML mundo '!AS123*100000000/Indicadores!$Q150,"")</f>
        <v/>
      </c>
      <c r="AA122" s="124" t="str">
        <f>IFERROR('PML mundo '!AU123*100000000/Indicadores!$Q150,"")</f>
        <v/>
      </c>
      <c r="AB122" s="124" t="str">
        <f>IFERROR('PML mundo '!AW123*100000000/Indicadores!$Q150,"")</f>
        <v/>
      </c>
      <c r="AC122" s="124" t="str">
        <f>IFERROR('PML mundo '!AY123*100000000/Indicadores!$Q150,"")</f>
        <v/>
      </c>
      <c r="AD122" s="124" t="str">
        <f>IFERROR('PML mundo '!BA123*100000000/Indicadores!$Q150,"")</f>
        <v/>
      </c>
      <c r="AE122" s="124" t="str">
        <f>IFERROR('PML mundo '!BC123*100000000/Indicadores!$Q150,"")</f>
        <v/>
      </c>
      <c r="AF122" s="124">
        <f>IFERROR('PML mundo '!BE123*100000000/Indicadores!$Q150,"")</f>
        <v>78384.51744334097</v>
      </c>
      <c r="AG122" s="124">
        <f>IFERROR('PML mundo '!BG123*100000000/Indicadores!$Q150,"")</f>
        <v>945513.24166030041</v>
      </c>
      <c r="AH122" s="124">
        <f>IFERROR('PML mundo '!BI123*100000000/Indicadores!$Q150,"")</f>
        <v>2315609.286138698</v>
      </c>
      <c r="AI122" s="124" t="str">
        <f>IFERROR('PML mundo '!BK123*100000000/Indicadores!$Q150,"")</f>
        <v/>
      </c>
      <c r="AJ122" s="124" t="str">
        <f>IFERROR('PML mundo '!BM123*100000000/Indicadores!$Q150,"")</f>
        <v/>
      </c>
    </row>
    <row r="123" spans="1:36" s="119" customFormat="1" ht="14">
      <c r="A123" s="114" t="str">
        <f>'AAL mundo '!A151</f>
        <v>Sub-Saharan Africa</v>
      </c>
      <c r="B123" s="107" t="str">
        <f>'AAL mundo '!B151</f>
        <v>MLI</v>
      </c>
      <c r="C123" s="107" t="str">
        <f>'AAL mundo '!C151</f>
        <v>Mali</v>
      </c>
      <c r="D123" s="108" t="str">
        <f>'AAL mundo '!D151</f>
        <v/>
      </c>
      <c r="E123" s="108" t="str">
        <f>'AAL mundo '!E151</f>
        <v>Low income</v>
      </c>
      <c r="F123" s="109">
        <f>'AAL mundo '!F151</f>
        <v>27719.200000000001</v>
      </c>
      <c r="G123" s="124" t="str">
        <f>IFERROR('PML mundo '!G124*100000000/Indicadores!$Q151,"")</f>
        <v/>
      </c>
      <c r="H123" s="124" t="str">
        <f>IFERROR('PML mundo '!I124*100000000/Indicadores!$Q151,"")</f>
        <v/>
      </c>
      <c r="I123" s="124" t="str">
        <f>IFERROR('PML mundo '!K124*100000000/Indicadores!$Q151,"")</f>
        <v/>
      </c>
      <c r="J123" s="124" t="str">
        <f>IFERROR('PML mundo '!M124*100000000/Indicadores!$Q151,"")</f>
        <v/>
      </c>
      <c r="K123" s="124" t="str">
        <f>IFERROR('PML mundo '!O124*100000000/Indicadores!$Q151,"")</f>
        <v/>
      </c>
      <c r="L123" s="124" t="str">
        <f>IFERROR('PML mundo '!Q124*100000000/Indicadores!$Q151,"")</f>
        <v/>
      </c>
      <c r="M123" s="124" t="str">
        <f>IFERROR('PML mundo '!S124*100000000/Indicadores!$Q151,"")</f>
        <v/>
      </c>
      <c r="N123" s="124" t="str">
        <f>IFERROR('PML mundo '!U124*100000000/Indicadores!$Q151,"")</f>
        <v/>
      </c>
      <c r="O123" s="124" t="str">
        <f>IFERROR('PML mundo '!W124*100000000/Indicadores!$Q151,"")</f>
        <v/>
      </c>
      <c r="P123" s="124" t="str">
        <f>IFERROR('PML mundo '!Y124*100000000/Indicadores!$Q151,"")</f>
        <v/>
      </c>
      <c r="Q123" s="124" t="str">
        <f>IFERROR('PML mundo '!AA124*100000000/Indicadores!$Q151,"")</f>
        <v/>
      </c>
      <c r="R123" s="124" t="str">
        <f>IFERROR('PML mundo '!AC124*100000000/Indicadores!$Q151,"")</f>
        <v/>
      </c>
      <c r="S123" s="124" t="str">
        <f>IFERROR('PML mundo '!AE124*100000000/Indicadores!$Q151,"")</f>
        <v/>
      </c>
      <c r="T123" s="124" t="str">
        <f>IFERROR('PML mundo '!AG124*100000000/Indicadores!$Q151,"")</f>
        <v/>
      </c>
      <c r="U123" s="124" t="str">
        <f>IFERROR('PML mundo '!AI124*100000000/Indicadores!$Q151,"")</f>
        <v/>
      </c>
      <c r="V123" s="124" t="str">
        <f>IFERROR('PML mundo '!AK124*100000000/Indicadores!$Q151,"")</f>
        <v/>
      </c>
      <c r="W123" s="124" t="str">
        <f>IFERROR('PML mundo '!AM124*100000000/Indicadores!$Q151,"")</f>
        <v/>
      </c>
      <c r="X123" s="124" t="str">
        <f>IFERROR('PML mundo '!AO124*100000000/Indicadores!$Q151,"")</f>
        <v/>
      </c>
      <c r="Y123" s="124" t="str">
        <f>IFERROR('PML mundo '!AQ124*100000000/Indicadores!$Q151,"")</f>
        <v/>
      </c>
      <c r="Z123" s="124" t="str">
        <f>IFERROR('PML mundo '!AS124*100000000/Indicadores!$Q151,"")</f>
        <v/>
      </c>
      <c r="AA123" s="124" t="str">
        <f>IFERROR('PML mundo '!AU124*100000000/Indicadores!$Q151,"")</f>
        <v/>
      </c>
      <c r="AB123" s="124" t="str">
        <f>IFERROR('PML mundo '!AW124*100000000/Indicadores!$Q151,"")</f>
        <v/>
      </c>
      <c r="AC123" s="124" t="str">
        <f>IFERROR('PML mundo '!AY124*100000000/Indicadores!$Q151,"")</f>
        <v/>
      </c>
      <c r="AD123" s="124" t="str">
        <f>IFERROR('PML mundo '!BA124*100000000/Indicadores!$Q151,"")</f>
        <v/>
      </c>
      <c r="AE123" s="124" t="str">
        <f>IFERROR('PML mundo '!BC124*100000000/Indicadores!$Q151,"")</f>
        <v/>
      </c>
      <c r="AF123" s="124" t="str">
        <f>IFERROR('PML mundo '!BE124*100000000/Indicadores!$Q151,"")</f>
        <v/>
      </c>
      <c r="AG123" s="124" t="str">
        <f>IFERROR('PML mundo '!BG124*100000000/Indicadores!$Q151,"")</f>
        <v/>
      </c>
      <c r="AH123" s="124" t="str">
        <f>IFERROR('PML mundo '!BI124*100000000/Indicadores!$Q151,"")</f>
        <v/>
      </c>
      <c r="AI123" s="124">
        <f>IFERROR('PML mundo '!BK124*100000000/Indicadores!$Q151,"")</f>
        <v>12129601.275077883</v>
      </c>
      <c r="AJ123" s="124">
        <f>IFERROR('PML mundo '!BM124*100000000/Indicadores!$Q151,"")</f>
        <v>21810828.423404023</v>
      </c>
    </row>
    <row r="124" spans="1:36" s="119" customFormat="1" ht="14">
      <c r="A124" s="114" t="str">
        <f>'AAL mundo '!A152</f>
        <v>Middle East and North Africa</v>
      </c>
      <c r="B124" s="107" t="str">
        <f>'AAL mundo '!B152</f>
        <v>MLT</v>
      </c>
      <c r="C124" s="107" t="str">
        <f>'AAL mundo '!C152</f>
        <v>Malta</v>
      </c>
      <c r="D124" s="108" t="str">
        <f>'AAL mundo '!D152</f>
        <v/>
      </c>
      <c r="E124" s="108" t="str">
        <f>'AAL mundo '!E152</f>
        <v>High income: nonOECD</v>
      </c>
      <c r="F124" s="109">
        <f>'AAL mundo '!F152</f>
        <v>36990.199999999997</v>
      </c>
      <c r="G124" s="124">
        <f>IFERROR('PML mundo '!G125*100000000/Indicadores!$Q152,"")</f>
        <v>1994460.0527416614</v>
      </c>
      <c r="H124" s="124">
        <f>IFERROR('PML mundo '!I125*100000000/Indicadores!$Q152,"")</f>
        <v>4459042.8322010003</v>
      </c>
      <c r="I124" s="124">
        <f>IFERROR('PML mundo '!K125*100000000/Indicadores!$Q152,"")</f>
        <v>9158770.5053531565</v>
      </c>
      <c r="J124" s="124">
        <f>IFERROR('PML mundo '!M125*100000000/Indicadores!$Q152,"")</f>
        <v>26140173.240125015</v>
      </c>
      <c r="K124" s="124">
        <f>IFERROR('PML mundo '!O125*100000000/Indicadores!$Q152,"")</f>
        <v>54100853.626136027</v>
      </c>
      <c r="L124" s="124">
        <f>IFERROR('PML mundo '!Q125*100000000/Indicadores!$Q152,"")</f>
        <v>107535137.70832945</v>
      </c>
      <c r="M124" s="124">
        <f>IFERROR('PML mundo '!S125*100000000/Indicadores!$Q152,"")</f>
        <v>156475138.49874336</v>
      </c>
      <c r="N124" s="124" t="str">
        <f>IFERROR('PML mundo '!U125*100000000/Indicadores!$Q152,"")</f>
        <v/>
      </c>
      <c r="O124" s="124" t="str">
        <f>IFERROR('PML mundo '!W125*100000000/Indicadores!$Q152,"")</f>
        <v/>
      </c>
      <c r="P124" s="124" t="str">
        <f>IFERROR('PML mundo '!Y125*100000000/Indicadores!$Q152,"")</f>
        <v/>
      </c>
      <c r="Q124" s="124" t="str">
        <f>IFERROR('PML mundo '!AA125*100000000/Indicadores!$Q152,"")</f>
        <v/>
      </c>
      <c r="R124" s="124" t="str">
        <f>IFERROR('PML mundo '!AC125*100000000/Indicadores!$Q152,"")</f>
        <v/>
      </c>
      <c r="S124" s="124" t="str">
        <f>IFERROR('PML mundo '!AE125*100000000/Indicadores!$Q152,"")</f>
        <v/>
      </c>
      <c r="T124" s="124" t="str">
        <f>IFERROR('PML mundo '!AG125*100000000/Indicadores!$Q152,"")</f>
        <v/>
      </c>
      <c r="U124" s="124" t="str">
        <f>IFERROR('PML mundo '!AI125*100000000/Indicadores!$Q152,"")</f>
        <v/>
      </c>
      <c r="V124" s="124" t="str">
        <f>IFERROR('PML mundo '!AK125*100000000/Indicadores!$Q152,"")</f>
        <v/>
      </c>
      <c r="W124" s="124" t="str">
        <f>IFERROR('PML mundo '!AM125*100000000/Indicadores!$Q152,"")</f>
        <v/>
      </c>
      <c r="X124" s="124" t="str">
        <f>IFERROR('PML mundo '!AO125*100000000/Indicadores!$Q152,"")</f>
        <v/>
      </c>
      <c r="Y124" s="124" t="str">
        <f>IFERROR('PML mundo '!AQ125*100000000/Indicadores!$Q152,"")</f>
        <v/>
      </c>
      <c r="Z124" s="124" t="str">
        <f>IFERROR('PML mundo '!AS125*100000000/Indicadores!$Q152,"")</f>
        <v/>
      </c>
      <c r="AA124" s="124" t="str">
        <f>IFERROR('PML mundo '!AU125*100000000/Indicadores!$Q152,"")</f>
        <v/>
      </c>
      <c r="AB124" s="124" t="str">
        <f>IFERROR('PML mundo '!AW125*100000000/Indicadores!$Q152,"")</f>
        <v/>
      </c>
      <c r="AC124" s="124" t="str">
        <f>IFERROR('PML mundo '!AY125*100000000/Indicadores!$Q152,"")</f>
        <v/>
      </c>
      <c r="AD124" s="124" t="str">
        <f>IFERROR('PML mundo '!BA125*100000000/Indicadores!$Q152,"")</f>
        <v/>
      </c>
      <c r="AE124" s="124" t="str">
        <f>IFERROR('PML mundo '!BC125*100000000/Indicadores!$Q152,"")</f>
        <v/>
      </c>
      <c r="AF124" s="124" t="str">
        <f>IFERROR('PML mundo '!BE125*100000000/Indicadores!$Q152,"")</f>
        <v/>
      </c>
      <c r="AG124" s="124" t="str">
        <f>IFERROR('PML mundo '!BG125*100000000/Indicadores!$Q152,"")</f>
        <v/>
      </c>
      <c r="AH124" s="124" t="str">
        <f>IFERROR('PML mundo '!BI125*100000000/Indicadores!$Q152,"")</f>
        <v/>
      </c>
      <c r="AI124" s="124" t="str">
        <f>IFERROR('PML mundo '!BK125*100000000/Indicadores!$Q152,"")</f>
        <v/>
      </c>
      <c r="AJ124" s="124" t="str">
        <f>IFERROR('PML mundo '!BM125*100000000/Indicadores!$Q152,"")</f>
        <v/>
      </c>
    </row>
    <row r="125" spans="1:36" s="119" customFormat="1" ht="14">
      <c r="A125" s="114" t="str">
        <f>'AAL mundo '!A153</f>
        <v>East Asia and the Pacific</v>
      </c>
      <c r="B125" s="107" t="str">
        <f>'AAL mundo '!B153</f>
        <v>MHL</v>
      </c>
      <c r="C125" s="107" t="str">
        <f>'AAL mundo '!C153</f>
        <v>Marshall Islands</v>
      </c>
      <c r="D125" s="108" t="str">
        <f>'AAL mundo '!D153</f>
        <v>SIDS</v>
      </c>
      <c r="E125" s="108" t="str">
        <f>'AAL mundo '!E153</f>
        <v>Upper middle income</v>
      </c>
      <c r="F125" s="109">
        <f>'AAL mundo '!F153</f>
        <v>766.31399999999996</v>
      </c>
      <c r="G125" s="124" t="str">
        <f>IFERROR('PML mundo '!G126*100000000/Indicadores!$Q153,"")</f>
        <v/>
      </c>
      <c r="H125" s="124" t="str">
        <f>IFERROR('PML mundo '!I126*100000000/Indicadores!$Q153,"")</f>
        <v/>
      </c>
      <c r="I125" s="124" t="str">
        <f>IFERROR('PML mundo '!K126*100000000/Indicadores!$Q153,"")</f>
        <v/>
      </c>
      <c r="J125" s="124" t="str">
        <f>IFERROR('PML mundo '!M126*100000000/Indicadores!$Q153,"")</f>
        <v/>
      </c>
      <c r="K125" s="124" t="str">
        <f>IFERROR('PML mundo '!O126*100000000/Indicadores!$Q153,"")</f>
        <v/>
      </c>
      <c r="L125" s="124" t="str">
        <f>IFERROR('PML mundo '!Q126*100000000/Indicadores!$Q153,"")</f>
        <v/>
      </c>
      <c r="M125" s="124" t="str">
        <f>IFERROR('PML mundo '!S126*100000000/Indicadores!$Q153,"")</f>
        <v/>
      </c>
      <c r="N125" s="124" t="str">
        <f>IFERROR('PML mundo '!U126*100000000/Indicadores!$Q153,"")</f>
        <v/>
      </c>
      <c r="O125" s="124" t="str">
        <f>IFERROR('PML mundo '!W126*100000000/Indicadores!$Q153,"")</f>
        <v/>
      </c>
      <c r="P125" s="124" t="str">
        <f>IFERROR('PML mundo '!Y126*100000000/Indicadores!$Q153,"")</f>
        <v/>
      </c>
      <c r="Q125" s="124" t="str">
        <f>IFERROR('PML mundo '!AA126*100000000/Indicadores!$Q153,"")</f>
        <v/>
      </c>
      <c r="R125" s="124" t="str">
        <f>IFERROR('PML mundo '!AC126*100000000/Indicadores!$Q153,"")</f>
        <v/>
      </c>
      <c r="S125" s="124" t="str">
        <f>IFERROR('PML mundo '!AE126*100000000/Indicadores!$Q153,"")</f>
        <v/>
      </c>
      <c r="T125" s="124" t="str">
        <f>IFERROR('PML mundo '!AG126*100000000/Indicadores!$Q153,"")</f>
        <v/>
      </c>
      <c r="U125" s="124" t="str">
        <f>IFERROR('PML mundo '!AI126*100000000/Indicadores!$Q153,"")</f>
        <v/>
      </c>
      <c r="V125" s="124" t="str">
        <f>IFERROR('PML mundo '!AK126*100000000/Indicadores!$Q153,"")</f>
        <v/>
      </c>
      <c r="W125" s="124" t="str">
        <f>IFERROR('PML mundo '!AM126*100000000/Indicadores!$Q153,"")</f>
        <v/>
      </c>
      <c r="X125" s="124" t="str">
        <f>IFERROR('PML mundo '!AO126*100000000/Indicadores!$Q153,"")</f>
        <v/>
      </c>
      <c r="Y125" s="124" t="str">
        <f>IFERROR('PML mundo '!AQ126*100000000/Indicadores!$Q153,"")</f>
        <v/>
      </c>
      <c r="Z125" s="124" t="str">
        <f>IFERROR('PML mundo '!AS126*100000000/Indicadores!$Q153,"")</f>
        <v/>
      </c>
      <c r="AA125" s="124" t="str">
        <f>IFERROR('PML mundo '!AU126*100000000/Indicadores!$Q153,"")</f>
        <v/>
      </c>
      <c r="AB125" s="124" t="str">
        <f>IFERROR('PML mundo '!AW126*100000000/Indicadores!$Q153,"")</f>
        <v/>
      </c>
      <c r="AC125" s="124" t="str">
        <f>IFERROR('PML mundo '!AY126*100000000/Indicadores!$Q153,"")</f>
        <v/>
      </c>
      <c r="AD125" s="124" t="str">
        <f>IFERROR('PML mundo '!BA126*100000000/Indicadores!$Q153,"")</f>
        <v/>
      </c>
      <c r="AE125" s="124" t="str">
        <f>IFERROR('PML mundo '!BC126*100000000/Indicadores!$Q153,"")</f>
        <v/>
      </c>
      <c r="AF125" s="124" t="str">
        <f>IFERROR('PML mundo '!BE126*100000000/Indicadores!$Q153,"")</f>
        <v/>
      </c>
      <c r="AG125" s="124" t="str">
        <f>IFERROR('PML mundo '!BG126*100000000/Indicadores!$Q153,"")</f>
        <v/>
      </c>
      <c r="AH125" s="124" t="str">
        <f>IFERROR('PML mundo '!BI126*100000000/Indicadores!$Q153,"")</f>
        <v/>
      </c>
      <c r="AI125" s="124" t="str">
        <f>IFERROR('PML mundo '!BK126*100000000/Indicadores!$Q153,"")</f>
        <v/>
      </c>
      <c r="AJ125" s="124" t="str">
        <f>IFERROR('PML mundo '!BM126*100000000/Indicadores!$Q153,"")</f>
        <v/>
      </c>
    </row>
    <row r="126" spans="1:36" s="119" customFormat="1" ht="14">
      <c r="A126" s="114" t="str">
        <f>'AAL mundo '!A154</f>
        <v>LAC</v>
      </c>
      <c r="B126" s="107" t="str">
        <f>'AAL mundo '!B154</f>
        <v>MTQ</v>
      </c>
      <c r="C126" s="107" t="str">
        <f>'AAL mundo '!C154</f>
        <v>Martinique</v>
      </c>
      <c r="D126" s="108" t="str">
        <f>'AAL mundo '!D154</f>
        <v>SIDS</v>
      </c>
      <c r="E126" s="108" t="str">
        <f>'AAL mundo '!E154</f>
        <v>N.D</v>
      </c>
      <c r="F126" s="109">
        <f>'AAL mundo '!F154</f>
        <v>39559.9</v>
      </c>
      <c r="G126" s="124" t="str">
        <f>IFERROR('PML mundo '!G127*100000000/Indicadores!$Q154,"")</f>
        <v/>
      </c>
      <c r="H126" s="124" t="str">
        <f>IFERROR('PML mundo '!I127*100000000/Indicadores!$Q154,"")</f>
        <v/>
      </c>
      <c r="I126" s="124" t="str">
        <f>IFERROR('PML mundo '!K127*100000000/Indicadores!$Q154,"")</f>
        <v/>
      </c>
      <c r="J126" s="124" t="str">
        <f>IFERROR('PML mundo '!M127*100000000/Indicadores!$Q154,"")</f>
        <v/>
      </c>
      <c r="K126" s="124" t="str">
        <f>IFERROR('PML mundo '!O127*100000000/Indicadores!$Q154,"")</f>
        <v/>
      </c>
      <c r="L126" s="124" t="str">
        <f>IFERROR('PML mundo '!Q127*100000000/Indicadores!$Q154,"")</f>
        <v/>
      </c>
      <c r="M126" s="124" t="str">
        <f>IFERROR('PML mundo '!S127*100000000/Indicadores!$Q154,"")</f>
        <v/>
      </c>
      <c r="N126" s="124" t="str">
        <f>IFERROR('PML mundo '!U127*100000000/Indicadores!$Q154,"")</f>
        <v/>
      </c>
      <c r="O126" s="124" t="str">
        <f>IFERROR('PML mundo '!W127*100000000/Indicadores!$Q154,"")</f>
        <v/>
      </c>
      <c r="P126" s="124" t="str">
        <f>IFERROR('PML mundo '!Y127*100000000/Indicadores!$Q154,"")</f>
        <v/>
      </c>
      <c r="Q126" s="124" t="str">
        <f>IFERROR('PML mundo '!AA127*100000000/Indicadores!$Q154,"")</f>
        <v/>
      </c>
      <c r="R126" s="124" t="str">
        <f>IFERROR('PML mundo '!AC127*100000000/Indicadores!$Q154,"")</f>
        <v/>
      </c>
      <c r="S126" s="124" t="str">
        <f>IFERROR('PML mundo '!AE127*100000000/Indicadores!$Q154,"")</f>
        <v/>
      </c>
      <c r="T126" s="124" t="str">
        <f>IFERROR('PML mundo '!AG127*100000000/Indicadores!$Q154,"")</f>
        <v/>
      </c>
      <c r="U126" s="124" t="str">
        <f>IFERROR('PML mundo '!AI127*100000000/Indicadores!$Q154,"")</f>
        <v/>
      </c>
      <c r="V126" s="124" t="str">
        <f>IFERROR('PML mundo '!AK127*100000000/Indicadores!$Q154,"")</f>
        <v/>
      </c>
      <c r="W126" s="124" t="str">
        <f>IFERROR('PML mundo '!AM127*100000000/Indicadores!$Q154,"")</f>
        <v/>
      </c>
      <c r="X126" s="124" t="str">
        <f>IFERROR('PML mundo '!AO127*100000000/Indicadores!$Q154,"")</f>
        <v/>
      </c>
      <c r="Y126" s="124" t="str">
        <f>IFERROR('PML mundo '!AQ127*100000000/Indicadores!$Q154,"")</f>
        <v/>
      </c>
      <c r="Z126" s="124" t="str">
        <f>IFERROR('PML mundo '!AS127*100000000/Indicadores!$Q154,"")</f>
        <v/>
      </c>
      <c r="AA126" s="124" t="str">
        <f>IFERROR('PML mundo '!AU127*100000000/Indicadores!$Q154,"")</f>
        <v/>
      </c>
      <c r="AB126" s="124" t="str">
        <f>IFERROR('PML mundo '!AW127*100000000/Indicadores!$Q154,"")</f>
        <v/>
      </c>
      <c r="AC126" s="124" t="str">
        <f>IFERROR('PML mundo '!AY127*100000000/Indicadores!$Q154,"")</f>
        <v/>
      </c>
      <c r="AD126" s="124" t="str">
        <f>IFERROR('PML mundo '!BA127*100000000/Indicadores!$Q154,"")</f>
        <v/>
      </c>
      <c r="AE126" s="124" t="str">
        <f>IFERROR('PML mundo '!BC127*100000000/Indicadores!$Q154,"")</f>
        <v/>
      </c>
      <c r="AF126" s="124" t="str">
        <f>IFERROR('PML mundo '!BE127*100000000/Indicadores!$Q154,"")</f>
        <v/>
      </c>
      <c r="AG126" s="124" t="str">
        <f>IFERROR('PML mundo '!BG127*100000000/Indicadores!$Q154,"")</f>
        <v/>
      </c>
      <c r="AH126" s="124" t="str">
        <f>IFERROR('PML mundo '!BI127*100000000/Indicadores!$Q154,"")</f>
        <v/>
      </c>
      <c r="AI126" s="124" t="str">
        <f>IFERROR('PML mundo '!BK127*100000000/Indicadores!$Q154,"")</f>
        <v/>
      </c>
      <c r="AJ126" s="124" t="str">
        <f>IFERROR('PML mundo '!BM127*100000000/Indicadores!$Q154,"")</f>
        <v/>
      </c>
    </row>
    <row r="127" spans="1:36" s="119" customFormat="1" ht="14">
      <c r="A127" s="114" t="str">
        <f>'AAL mundo '!A155</f>
        <v>Sub-Saharan Africa</v>
      </c>
      <c r="B127" s="107" t="str">
        <f>'AAL mundo '!B155</f>
        <v>MRT</v>
      </c>
      <c r="C127" s="107" t="str">
        <f>'AAL mundo '!C155</f>
        <v>Mauritania</v>
      </c>
      <c r="D127" s="108" t="str">
        <f>'AAL mundo '!D155</f>
        <v/>
      </c>
      <c r="E127" s="108" t="str">
        <f>'AAL mundo '!E155</f>
        <v>Lower middle income</v>
      </c>
      <c r="F127" s="109">
        <f>'AAL mundo '!F155</f>
        <v>11985.5</v>
      </c>
      <c r="G127" s="124">
        <f>IFERROR('PML mundo '!G128*100000000/Indicadores!$Q155,"")</f>
        <v>20530.534700510281</v>
      </c>
      <c r="H127" s="124">
        <f>IFERROR('PML mundo '!I128*100000000/Indicadores!$Q155,"")</f>
        <v>98546.566562449341</v>
      </c>
      <c r="I127" s="124">
        <f>IFERROR('PML mundo '!K128*100000000/Indicadores!$Q155,"")</f>
        <v>193899.49439370821</v>
      </c>
      <c r="J127" s="124">
        <f>IFERROR('PML mundo '!M128*100000000/Indicadores!$Q155,"")</f>
        <v>433422.39923299482</v>
      </c>
      <c r="K127" s="124">
        <f>IFERROR('PML mundo '!O128*100000000/Indicadores!$Q155,"")</f>
        <v>797953.44869316614</v>
      </c>
      <c r="L127" s="124">
        <f>IFERROR('PML mundo '!Q128*100000000/Indicadores!$Q155,"")</f>
        <v>1417975.5966485767</v>
      </c>
      <c r="M127" s="124">
        <f>IFERROR('PML mundo '!S128*100000000/Indicadores!$Q155,"")</f>
        <v>1920289.3456543952</v>
      </c>
      <c r="N127" s="124" t="str">
        <f>IFERROR('PML mundo '!U128*100000000/Indicadores!$Q155,"")</f>
        <v/>
      </c>
      <c r="O127" s="124" t="str">
        <f>IFERROR('PML mundo '!W128*100000000/Indicadores!$Q155,"")</f>
        <v/>
      </c>
      <c r="P127" s="124" t="str">
        <f>IFERROR('PML mundo '!Y128*100000000/Indicadores!$Q155,"")</f>
        <v/>
      </c>
      <c r="Q127" s="124" t="str">
        <f>IFERROR('PML mundo '!AA128*100000000/Indicadores!$Q155,"")</f>
        <v/>
      </c>
      <c r="R127" s="124" t="str">
        <f>IFERROR('PML mundo '!AC128*100000000/Indicadores!$Q155,"")</f>
        <v/>
      </c>
      <c r="S127" s="124" t="str">
        <f>IFERROR('PML mundo '!AE128*100000000/Indicadores!$Q155,"")</f>
        <v/>
      </c>
      <c r="T127" s="124" t="str">
        <f>IFERROR('PML mundo '!AG128*100000000/Indicadores!$Q155,"")</f>
        <v/>
      </c>
      <c r="U127" s="124" t="str">
        <f>IFERROR('PML mundo '!AI128*100000000/Indicadores!$Q155,"")</f>
        <v/>
      </c>
      <c r="V127" s="124" t="str">
        <f>IFERROR('PML mundo '!AK128*100000000/Indicadores!$Q155,"")</f>
        <v/>
      </c>
      <c r="W127" s="124" t="str">
        <f>IFERROR('PML mundo '!AM128*100000000/Indicadores!$Q155,"")</f>
        <v/>
      </c>
      <c r="X127" s="124" t="str">
        <f>IFERROR('PML mundo '!AO128*100000000/Indicadores!$Q155,"")</f>
        <v/>
      </c>
      <c r="Y127" s="124" t="str">
        <f>IFERROR('PML mundo '!AQ128*100000000/Indicadores!$Q155,"")</f>
        <v/>
      </c>
      <c r="Z127" s="124" t="str">
        <f>IFERROR('PML mundo '!AS128*100000000/Indicadores!$Q155,"")</f>
        <v/>
      </c>
      <c r="AA127" s="124" t="str">
        <f>IFERROR('PML mundo '!AU128*100000000/Indicadores!$Q155,"")</f>
        <v/>
      </c>
      <c r="AB127" s="124" t="str">
        <f>IFERROR('PML mundo '!AW128*100000000/Indicadores!$Q155,"")</f>
        <v/>
      </c>
      <c r="AC127" s="124" t="str">
        <f>IFERROR('PML mundo '!AY128*100000000/Indicadores!$Q155,"")</f>
        <v/>
      </c>
      <c r="AD127" s="124" t="str">
        <f>IFERROR('PML mundo '!BA128*100000000/Indicadores!$Q155,"")</f>
        <v/>
      </c>
      <c r="AE127" s="124" t="str">
        <f>IFERROR('PML mundo '!BC128*100000000/Indicadores!$Q155,"")</f>
        <v/>
      </c>
      <c r="AF127" s="124" t="str">
        <f>IFERROR('PML mundo '!BE128*100000000/Indicadores!$Q155,"")</f>
        <v/>
      </c>
      <c r="AG127" s="124" t="str">
        <f>IFERROR('PML mundo '!BG128*100000000/Indicadores!$Q155,"")</f>
        <v/>
      </c>
      <c r="AH127" s="124" t="str">
        <f>IFERROR('PML mundo '!BI128*100000000/Indicadores!$Q155,"")</f>
        <v/>
      </c>
      <c r="AI127" s="124">
        <f>IFERROR('PML mundo '!BK128*100000000/Indicadores!$Q155,"")</f>
        <v>5300945.9666151693</v>
      </c>
      <c r="AJ127" s="124">
        <f>IFERROR('PML mundo '!BM128*100000000/Indicadores!$Q155,"")</f>
        <v>13601575.889699969</v>
      </c>
    </row>
    <row r="128" spans="1:36" s="119" customFormat="1" ht="14">
      <c r="A128" s="114" t="str">
        <f>'AAL mundo '!A156</f>
        <v>Sub-Saharan Africa</v>
      </c>
      <c r="B128" s="107" t="str">
        <f>'AAL mundo '!B156</f>
        <v>MUS</v>
      </c>
      <c r="C128" s="107" t="str">
        <f>'AAL mundo '!C156</f>
        <v>Mauritius</v>
      </c>
      <c r="D128" s="108" t="str">
        <f>'AAL mundo '!D156</f>
        <v>SIDS</v>
      </c>
      <c r="E128" s="108" t="str">
        <f>'AAL mundo '!E156</f>
        <v>Upper middle income</v>
      </c>
      <c r="F128" s="109">
        <f>'AAL mundo '!F156</f>
        <v>44217.9</v>
      </c>
      <c r="G128" s="124" t="str">
        <f>IFERROR('PML mundo '!G129*100000000/Indicadores!$Q156,"")</f>
        <v/>
      </c>
      <c r="H128" s="124" t="str">
        <f>IFERROR('PML mundo '!I129*100000000/Indicadores!$Q156,"")</f>
        <v/>
      </c>
      <c r="I128" s="124" t="str">
        <f>IFERROR('PML mundo '!K129*100000000/Indicadores!$Q156,"")</f>
        <v/>
      </c>
      <c r="J128" s="124" t="str">
        <f>IFERROR('PML mundo '!M129*100000000/Indicadores!$Q156,"")</f>
        <v/>
      </c>
      <c r="K128" s="124" t="str">
        <f>IFERROR('PML mundo '!O129*100000000/Indicadores!$Q156,"")</f>
        <v/>
      </c>
      <c r="L128" s="124" t="str">
        <f>IFERROR('PML mundo '!Q129*100000000/Indicadores!$Q156,"")</f>
        <v/>
      </c>
      <c r="M128" s="124" t="str">
        <f>IFERROR('PML mundo '!S129*100000000/Indicadores!$Q156,"")</f>
        <v/>
      </c>
      <c r="N128" s="124">
        <f>IFERROR('PML mundo '!U129*100000000/Indicadores!$Q156,"")</f>
        <v>11172186.673874846</v>
      </c>
      <c r="O128" s="124">
        <f>IFERROR('PML mundo '!W129*100000000/Indicadores!$Q156,"")</f>
        <v>34394773.769428298</v>
      </c>
      <c r="P128" s="124">
        <f>IFERROR('PML mundo '!Y129*100000000/Indicadores!$Q156,"")</f>
        <v>52239646.709014721</v>
      </c>
      <c r="Q128" s="124">
        <f>IFERROR('PML mundo '!AA129*100000000/Indicadores!$Q156,"")</f>
        <v>68587583.208541691</v>
      </c>
      <c r="R128" s="124">
        <f>IFERROR('PML mundo '!AC129*100000000/Indicadores!$Q156,"")</f>
        <v>75946865.425057426</v>
      </c>
      <c r="S128" s="124">
        <f>IFERROR('PML mundo '!AE129*100000000/Indicadores!$Q156,"")</f>
        <v>89905166.590079725</v>
      </c>
      <c r="T128" s="124">
        <f>IFERROR('PML mundo '!AG129*100000000/Indicadores!$Q156,"")</f>
        <v>91574683.205838606</v>
      </c>
      <c r="U128" s="124">
        <f>IFERROR('PML mundo '!AI129*100000000/Indicadores!$Q156,"")</f>
        <v>8136099.9378294349</v>
      </c>
      <c r="V128" s="124">
        <f>IFERROR('PML mundo '!AK129*100000000/Indicadores!$Q156,"")</f>
        <v>12197735.056088658</v>
      </c>
      <c r="W128" s="124">
        <f>IFERROR('PML mundo '!AM129*100000000/Indicadores!$Q156,"")</f>
        <v>15843439.535072304</v>
      </c>
      <c r="X128" s="124">
        <f>IFERROR('PML mundo '!AO129*100000000/Indicadores!$Q156,"")</f>
        <v>20498965.665630486</v>
      </c>
      <c r="Y128" s="124">
        <f>IFERROR('PML mundo '!AQ129*100000000/Indicadores!$Q156,"")</f>
        <v>22000454.580348693</v>
      </c>
      <c r="Z128" s="124">
        <f>IFERROR('PML mundo '!AS129*100000000/Indicadores!$Q156,"")</f>
        <v>25003018.548452489</v>
      </c>
      <c r="AA128" s="124">
        <f>IFERROR('PML mundo '!AU129*100000000/Indicadores!$Q156,"")</f>
        <v>27052459.867549665</v>
      </c>
      <c r="AB128" s="124" t="str">
        <f>IFERROR('PML mundo '!AW129*100000000/Indicadores!$Q156,"")</f>
        <v/>
      </c>
      <c r="AC128" s="124" t="str">
        <f>IFERROR('PML mundo '!AY129*100000000/Indicadores!$Q156,"")</f>
        <v/>
      </c>
      <c r="AD128" s="124" t="str">
        <f>IFERROR('PML mundo '!BA129*100000000/Indicadores!$Q156,"")</f>
        <v/>
      </c>
      <c r="AE128" s="124" t="str">
        <f>IFERROR('PML mundo '!BC129*100000000/Indicadores!$Q156,"")</f>
        <v/>
      </c>
      <c r="AF128" s="124" t="str">
        <f>IFERROR('PML mundo '!BE129*100000000/Indicadores!$Q156,"")</f>
        <v/>
      </c>
      <c r="AG128" s="124" t="str">
        <f>IFERROR('PML mundo '!BG129*100000000/Indicadores!$Q156,"")</f>
        <v/>
      </c>
      <c r="AH128" s="124" t="str">
        <f>IFERROR('PML mundo '!BI129*100000000/Indicadores!$Q156,"")</f>
        <v/>
      </c>
      <c r="AI128" s="124" t="str">
        <f>IFERROR('PML mundo '!BK129*100000000/Indicadores!$Q156,"")</f>
        <v/>
      </c>
      <c r="AJ128" s="124" t="str">
        <f>IFERROR('PML mundo '!BM129*100000000/Indicadores!$Q156,"")</f>
        <v/>
      </c>
    </row>
    <row r="129" spans="1:36" s="119" customFormat="1" ht="14">
      <c r="A129" s="114" t="str">
        <f>'AAL mundo '!A157</f>
        <v>Sub-Saharan Africa</v>
      </c>
      <c r="B129" s="107" t="str">
        <f>'AAL mundo '!B157</f>
        <v>MYT</v>
      </c>
      <c r="C129" s="107" t="str">
        <f>'AAL mundo '!C157</f>
        <v>Mayotte</v>
      </c>
      <c r="D129" s="108" t="str">
        <f>'AAL mundo '!D157</f>
        <v/>
      </c>
      <c r="E129" s="108" t="str">
        <f>'AAL mundo '!E157</f>
        <v>N.D</v>
      </c>
      <c r="F129" s="109">
        <f>'AAL mundo '!F157</f>
        <v>6949.04</v>
      </c>
      <c r="G129" s="124" t="str">
        <f>IFERROR('PML mundo '!G130*100000000/Indicadores!$Q157,"")</f>
        <v/>
      </c>
      <c r="H129" s="124" t="str">
        <f>IFERROR('PML mundo '!I130*100000000/Indicadores!$Q157,"")</f>
        <v/>
      </c>
      <c r="I129" s="124" t="str">
        <f>IFERROR('PML mundo '!K130*100000000/Indicadores!$Q157,"")</f>
        <v/>
      </c>
      <c r="J129" s="124" t="str">
        <f>IFERROR('PML mundo '!M130*100000000/Indicadores!$Q157,"")</f>
        <v/>
      </c>
      <c r="K129" s="124" t="str">
        <f>IFERROR('PML mundo '!O130*100000000/Indicadores!$Q157,"")</f>
        <v/>
      </c>
      <c r="L129" s="124" t="str">
        <f>IFERROR('PML mundo '!Q130*100000000/Indicadores!$Q157,"")</f>
        <v/>
      </c>
      <c r="M129" s="124" t="str">
        <f>IFERROR('PML mundo '!S130*100000000/Indicadores!$Q157,"")</f>
        <v/>
      </c>
      <c r="N129" s="124" t="str">
        <f>IFERROR('PML mundo '!U130*100000000/Indicadores!$Q157,"")</f>
        <v/>
      </c>
      <c r="O129" s="124" t="str">
        <f>IFERROR('PML mundo '!W130*100000000/Indicadores!$Q157,"")</f>
        <v/>
      </c>
      <c r="P129" s="124" t="str">
        <f>IFERROR('PML mundo '!Y130*100000000/Indicadores!$Q157,"")</f>
        <v/>
      </c>
      <c r="Q129" s="124" t="str">
        <f>IFERROR('PML mundo '!AA130*100000000/Indicadores!$Q157,"")</f>
        <v/>
      </c>
      <c r="R129" s="124" t="str">
        <f>IFERROR('PML mundo '!AC130*100000000/Indicadores!$Q157,"")</f>
        <v/>
      </c>
      <c r="S129" s="124" t="str">
        <f>IFERROR('PML mundo '!AE130*100000000/Indicadores!$Q157,"")</f>
        <v/>
      </c>
      <c r="T129" s="124" t="str">
        <f>IFERROR('PML mundo '!AG130*100000000/Indicadores!$Q157,"")</f>
        <v/>
      </c>
      <c r="U129" s="124" t="str">
        <f>IFERROR('PML mundo '!AI130*100000000/Indicadores!$Q157,"")</f>
        <v/>
      </c>
      <c r="V129" s="124" t="str">
        <f>IFERROR('PML mundo '!AK130*100000000/Indicadores!$Q157,"")</f>
        <v/>
      </c>
      <c r="W129" s="124" t="str">
        <f>IFERROR('PML mundo '!AM130*100000000/Indicadores!$Q157,"")</f>
        <v/>
      </c>
      <c r="X129" s="124" t="str">
        <f>IFERROR('PML mundo '!AO130*100000000/Indicadores!$Q157,"")</f>
        <v/>
      </c>
      <c r="Y129" s="124" t="str">
        <f>IFERROR('PML mundo '!AQ130*100000000/Indicadores!$Q157,"")</f>
        <v/>
      </c>
      <c r="Z129" s="124" t="str">
        <f>IFERROR('PML mundo '!AS130*100000000/Indicadores!$Q157,"")</f>
        <v/>
      </c>
      <c r="AA129" s="124" t="str">
        <f>IFERROR('PML mundo '!AU130*100000000/Indicadores!$Q157,"")</f>
        <v/>
      </c>
      <c r="AB129" s="124" t="str">
        <f>IFERROR('PML mundo '!AW130*100000000/Indicadores!$Q157,"")</f>
        <v/>
      </c>
      <c r="AC129" s="124" t="str">
        <f>IFERROR('PML mundo '!AY130*100000000/Indicadores!$Q157,"")</f>
        <v/>
      </c>
      <c r="AD129" s="124" t="str">
        <f>IFERROR('PML mundo '!BA130*100000000/Indicadores!$Q157,"")</f>
        <v/>
      </c>
      <c r="AE129" s="124" t="str">
        <f>IFERROR('PML mundo '!BC130*100000000/Indicadores!$Q157,"")</f>
        <v/>
      </c>
      <c r="AF129" s="124" t="str">
        <f>IFERROR('PML mundo '!BE130*100000000/Indicadores!$Q157,"")</f>
        <v/>
      </c>
      <c r="AG129" s="124" t="str">
        <f>IFERROR('PML mundo '!BG130*100000000/Indicadores!$Q157,"")</f>
        <v/>
      </c>
      <c r="AH129" s="124" t="str">
        <f>IFERROR('PML mundo '!BI130*100000000/Indicadores!$Q157,"")</f>
        <v/>
      </c>
      <c r="AI129" s="124" t="str">
        <f>IFERROR('PML mundo '!BK130*100000000/Indicadores!$Q157,"")</f>
        <v/>
      </c>
      <c r="AJ129" s="124" t="str">
        <f>IFERROR('PML mundo '!BM130*100000000/Indicadores!$Q157,"")</f>
        <v/>
      </c>
    </row>
    <row r="130" spans="1:36" s="119" customFormat="1" ht="14">
      <c r="A130" s="114" t="str">
        <f>'AAL mundo '!A158</f>
        <v>LAC</v>
      </c>
      <c r="B130" s="107" t="str">
        <f>'AAL mundo '!B158</f>
        <v>MEX</v>
      </c>
      <c r="C130" s="107" t="str">
        <f>'AAL mundo '!C158</f>
        <v>Mexico</v>
      </c>
      <c r="D130" s="108" t="str">
        <f>'AAL mundo '!D158</f>
        <v/>
      </c>
      <c r="E130" s="108" t="str">
        <f>'AAL mundo '!E158</f>
        <v>Upper middle income</v>
      </c>
      <c r="F130" s="109">
        <f>'AAL mundo '!F158</f>
        <v>4513850</v>
      </c>
      <c r="G130" s="124">
        <f>IFERROR('PML mundo '!G131*100000000/Indicadores!$Q158,"")</f>
        <v>899267.51409055607</v>
      </c>
      <c r="H130" s="124">
        <f>IFERROR('PML mundo '!I131*100000000/Indicadores!$Q158,"")</f>
        <v>1848495.1501416715</v>
      </c>
      <c r="I130" s="124">
        <f>IFERROR('PML mundo '!K131*100000000/Indicadores!$Q158,"")</f>
        <v>3127356.0886758775</v>
      </c>
      <c r="J130" s="124">
        <f>IFERROR('PML mundo '!M131*100000000/Indicadores!$Q158,"")</f>
        <v>6176501.7572182296</v>
      </c>
      <c r="K130" s="124">
        <f>IFERROR('PML mundo '!O131*100000000/Indicadores!$Q158,"")</f>
        <v>10327104.419616293</v>
      </c>
      <c r="L130" s="124">
        <f>IFERROR('PML mundo '!Q131*100000000/Indicadores!$Q158,"")</f>
        <v>17278013.759322353</v>
      </c>
      <c r="M130" s="124">
        <f>IFERROR('PML mundo '!S131*100000000/Indicadores!$Q158,"")</f>
        <v>23087140.520395987</v>
      </c>
      <c r="N130" s="124">
        <f>IFERROR('PML mundo '!U131*100000000/Indicadores!$Q158,"")</f>
        <v>698597.53847553697</v>
      </c>
      <c r="O130" s="124">
        <f>IFERROR('PML mundo '!W131*100000000/Indicadores!$Q158,"")</f>
        <v>2324180.6957320608</v>
      </c>
      <c r="P130" s="124">
        <f>IFERROR('PML mundo '!Y131*100000000/Indicadores!$Q158,"")</f>
        <v>4909668.3913893383</v>
      </c>
      <c r="Q130" s="124">
        <f>IFERROR('PML mundo '!AA131*100000000/Indicadores!$Q158,"")</f>
        <v>6647926.084648449</v>
      </c>
      <c r="R130" s="124">
        <f>IFERROR('PML mundo '!AC131*100000000/Indicadores!$Q158,"")</f>
        <v>7906853.6245367704</v>
      </c>
      <c r="S130" s="124">
        <f>IFERROR('PML mundo '!AE131*100000000/Indicadores!$Q158,"")</f>
        <v>9255329.140886575</v>
      </c>
      <c r="T130" s="124">
        <f>IFERROR('PML mundo '!AG131*100000000/Indicadores!$Q158,"")</f>
        <v>10260415.070804702</v>
      </c>
      <c r="U130" s="124">
        <f>IFERROR('PML mundo '!AI131*100000000/Indicadores!$Q158,"")</f>
        <v>97325.341906271016</v>
      </c>
      <c r="V130" s="124">
        <f>IFERROR('PML mundo '!AK131*100000000/Indicadores!$Q158,"")</f>
        <v>210458.66539380347</v>
      </c>
      <c r="W130" s="124">
        <f>IFERROR('PML mundo '!AM131*100000000/Indicadores!$Q158,"")</f>
        <v>545410.23240237508</v>
      </c>
      <c r="X130" s="124">
        <f>IFERROR('PML mundo '!AO131*100000000/Indicadores!$Q158,"")</f>
        <v>1223795.4294411796</v>
      </c>
      <c r="Y130" s="124">
        <f>IFERROR('PML mundo '!AQ131*100000000/Indicadores!$Q158,"")</f>
        <v>1487715.6828806421</v>
      </c>
      <c r="Z130" s="124">
        <f>IFERROR('PML mundo '!AS131*100000000/Indicadores!$Q158,"")</f>
        <v>1572774.8825894266</v>
      </c>
      <c r="AA130" s="124">
        <f>IFERROR('PML mundo '!AU131*100000000/Indicadores!$Q158,"")</f>
        <v>1618760.0697804235</v>
      </c>
      <c r="AB130" s="124" t="str">
        <f>IFERROR('PML mundo '!AW131*100000000/Indicadores!$Q158,"")</f>
        <v/>
      </c>
      <c r="AC130" s="124" t="str">
        <f>IFERROR('PML mundo '!AY131*100000000/Indicadores!$Q158,"")</f>
        <v/>
      </c>
      <c r="AD130" s="124" t="str">
        <f>IFERROR('PML mundo '!BA131*100000000/Indicadores!$Q158,"")</f>
        <v/>
      </c>
      <c r="AE130" s="124" t="str">
        <f>IFERROR('PML mundo '!BC131*100000000/Indicadores!$Q158,"")</f>
        <v/>
      </c>
      <c r="AF130" s="124" t="str">
        <f>IFERROR('PML mundo '!BE131*100000000/Indicadores!$Q158,"")</f>
        <v/>
      </c>
      <c r="AG130" s="124" t="str">
        <f>IFERROR('PML mundo '!BG131*100000000/Indicadores!$Q158,"")</f>
        <v/>
      </c>
      <c r="AH130" s="124" t="str">
        <f>IFERROR('PML mundo '!BI131*100000000/Indicadores!$Q158,"")</f>
        <v/>
      </c>
      <c r="AI130" s="124">
        <f>IFERROR('PML mundo '!BK131*100000000/Indicadores!$Q158,"")</f>
        <v>1076599.946976641</v>
      </c>
      <c r="AJ130" s="124">
        <f>IFERROR('PML mundo '!BM131*100000000/Indicadores!$Q158,"")</f>
        <v>2071581.9070902504</v>
      </c>
    </row>
    <row r="131" spans="1:36" s="119" customFormat="1" ht="14">
      <c r="A131" s="114" t="str">
        <f>'AAL mundo '!A159</f>
        <v>East Asia and the Pacific</v>
      </c>
      <c r="B131" s="107" t="str">
        <f>'AAL mundo '!B159</f>
        <v>FSM</v>
      </c>
      <c r="C131" s="107" t="str">
        <f>'AAL mundo '!C159</f>
        <v>Micronesia (Federated States of)</v>
      </c>
      <c r="D131" s="108" t="str">
        <f>'AAL mundo '!D159</f>
        <v>SIDS</v>
      </c>
      <c r="E131" s="108" t="str">
        <f>'AAL mundo '!E159</f>
        <v>Lower middle income</v>
      </c>
      <c r="F131" s="109">
        <f>'AAL mundo '!F159</f>
        <v>1347.82</v>
      </c>
      <c r="G131" s="124" t="str">
        <f>IFERROR('PML mundo '!G132*100000000/Indicadores!$Q159,"")</f>
        <v/>
      </c>
      <c r="H131" s="124" t="str">
        <f>IFERROR('PML mundo '!I132*100000000/Indicadores!$Q159,"")</f>
        <v/>
      </c>
      <c r="I131" s="124" t="str">
        <f>IFERROR('PML mundo '!K132*100000000/Indicadores!$Q159,"")</f>
        <v/>
      </c>
      <c r="J131" s="124" t="str">
        <f>IFERROR('PML mundo '!M132*100000000/Indicadores!$Q159,"")</f>
        <v/>
      </c>
      <c r="K131" s="124" t="str">
        <f>IFERROR('PML mundo '!O132*100000000/Indicadores!$Q159,"")</f>
        <v/>
      </c>
      <c r="L131" s="124" t="str">
        <f>IFERROR('PML mundo '!Q132*100000000/Indicadores!$Q159,"")</f>
        <v/>
      </c>
      <c r="M131" s="124" t="str">
        <f>IFERROR('PML mundo '!S132*100000000/Indicadores!$Q159,"")</f>
        <v/>
      </c>
      <c r="N131" s="124" t="str">
        <f>IFERROR('PML mundo '!U132*100000000/Indicadores!$Q159,"")</f>
        <v/>
      </c>
      <c r="O131" s="124" t="str">
        <f>IFERROR('PML mundo '!W132*100000000/Indicadores!$Q159,"")</f>
        <v/>
      </c>
      <c r="P131" s="124" t="str">
        <f>IFERROR('PML mundo '!Y132*100000000/Indicadores!$Q159,"")</f>
        <v/>
      </c>
      <c r="Q131" s="124" t="str">
        <f>IFERROR('PML mundo '!AA132*100000000/Indicadores!$Q159,"")</f>
        <v/>
      </c>
      <c r="R131" s="124" t="str">
        <f>IFERROR('PML mundo '!AC132*100000000/Indicadores!$Q159,"")</f>
        <v/>
      </c>
      <c r="S131" s="124" t="str">
        <f>IFERROR('PML mundo '!AE132*100000000/Indicadores!$Q159,"")</f>
        <v/>
      </c>
      <c r="T131" s="124" t="str">
        <f>IFERROR('PML mundo '!AG132*100000000/Indicadores!$Q159,"")</f>
        <v/>
      </c>
      <c r="U131" s="124" t="str">
        <f>IFERROR('PML mundo '!AI132*100000000/Indicadores!$Q159,"")</f>
        <v/>
      </c>
      <c r="V131" s="124" t="str">
        <f>IFERROR('PML mundo '!AK132*100000000/Indicadores!$Q159,"")</f>
        <v/>
      </c>
      <c r="W131" s="124" t="str">
        <f>IFERROR('PML mundo '!AM132*100000000/Indicadores!$Q159,"")</f>
        <v/>
      </c>
      <c r="X131" s="124" t="str">
        <f>IFERROR('PML mundo '!AO132*100000000/Indicadores!$Q159,"")</f>
        <v/>
      </c>
      <c r="Y131" s="124" t="str">
        <f>IFERROR('PML mundo '!AQ132*100000000/Indicadores!$Q159,"")</f>
        <v/>
      </c>
      <c r="Z131" s="124" t="str">
        <f>IFERROR('PML mundo '!AS132*100000000/Indicadores!$Q159,"")</f>
        <v/>
      </c>
      <c r="AA131" s="124" t="str">
        <f>IFERROR('PML mundo '!AU132*100000000/Indicadores!$Q159,"")</f>
        <v/>
      </c>
      <c r="AB131" s="124" t="str">
        <f>IFERROR('PML mundo '!AW132*100000000/Indicadores!$Q159,"")</f>
        <v/>
      </c>
      <c r="AC131" s="124" t="str">
        <f>IFERROR('PML mundo '!AY132*100000000/Indicadores!$Q159,"")</f>
        <v/>
      </c>
      <c r="AD131" s="124" t="str">
        <f>IFERROR('PML mundo '!BA132*100000000/Indicadores!$Q159,"")</f>
        <v/>
      </c>
      <c r="AE131" s="124" t="str">
        <f>IFERROR('PML mundo '!BC132*100000000/Indicadores!$Q159,"")</f>
        <v/>
      </c>
      <c r="AF131" s="124" t="str">
        <f>IFERROR('PML mundo '!BE132*100000000/Indicadores!$Q159,"")</f>
        <v/>
      </c>
      <c r="AG131" s="124" t="str">
        <f>IFERROR('PML mundo '!BG132*100000000/Indicadores!$Q159,"")</f>
        <v/>
      </c>
      <c r="AH131" s="124" t="str">
        <f>IFERROR('PML mundo '!BI132*100000000/Indicadores!$Q159,"")</f>
        <v/>
      </c>
      <c r="AI131" s="124" t="str">
        <f>IFERROR('PML mundo '!BK132*100000000/Indicadores!$Q159,"")</f>
        <v/>
      </c>
      <c r="AJ131" s="124" t="str">
        <f>IFERROR('PML mundo '!BM132*100000000/Indicadores!$Q159,"")</f>
        <v/>
      </c>
    </row>
    <row r="132" spans="1:36" s="119" customFormat="1" ht="14">
      <c r="A132" s="114" t="str">
        <f>'AAL mundo '!A160</f>
        <v>Europe and Central Asia</v>
      </c>
      <c r="B132" s="107" t="str">
        <f>'AAL mundo '!B160</f>
        <v>MCO</v>
      </c>
      <c r="C132" s="107" t="str">
        <f>'AAL mundo '!C160</f>
        <v>Monaco</v>
      </c>
      <c r="D132" s="108" t="str">
        <f>'AAL mundo '!D160</f>
        <v/>
      </c>
      <c r="E132" s="108" t="str">
        <f>'AAL mundo '!E160</f>
        <v>High income: nonOECD</v>
      </c>
      <c r="F132" s="109">
        <f>'AAL mundo '!F160</f>
        <v>20716.400000000001</v>
      </c>
      <c r="G132" s="124" t="str">
        <f>IFERROR('PML mundo '!G133*100000000/Indicadores!$Q160,"")</f>
        <v/>
      </c>
      <c r="H132" s="124" t="str">
        <f>IFERROR('PML mundo '!I133*100000000/Indicadores!$Q160,"")</f>
        <v/>
      </c>
      <c r="I132" s="124" t="str">
        <f>IFERROR('PML mundo '!K133*100000000/Indicadores!$Q160,"")</f>
        <v/>
      </c>
      <c r="J132" s="124" t="str">
        <f>IFERROR('PML mundo '!M133*100000000/Indicadores!$Q160,"")</f>
        <v/>
      </c>
      <c r="K132" s="124" t="str">
        <f>IFERROR('PML mundo '!O133*100000000/Indicadores!$Q160,"")</f>
        <v/>
      </c>
      <c r="L132" s="124" t="str">
        <f>IFERROR('PML mundo '!Q133*100000000/Indicadores!$Q160,"")</f>
        <v/>
      </c>
      <c r="M132" s="124" t="str">
        <f>IFERROR('PML mundo '!S133*100000000/Indicadores!$Q160,"")</f>
        <v/>
      </c>
      <c r="N132" s="124" t="str">
        <f>IFERROR('PML mundo '!U133*100000000/Indicadores!$Q160,"")</f>
        <v/>
      </c>
      <c r="O132" s="124" t="str">
        <f>IFERROR('PML mundo '!W133*100000000/Indicadores!$Q160,"")</f>
        <v/>
      </c>
      <c r="P132" s="124" t="str">
        <f>IFERROR('PML mundo '!Y133*100000000/Indicadores!$Q160,"")</f>
        <v/>
      </c>
      <c r="Q132" s="124" t="str">
        <f>IFERROR('PML mundo '!AA133*100000000/Indicadores!$Q160,"")</f>
        <v/>
      </c>
      <c r="R132" s="124" t="str">
        <f>IFERROR('PML mundo '!AC133*100000000/Indicadores!$Q160,"")</f>
        <v/>
      </c>
      <c r="S132" s="124" t="str">
        <f>IFERROR('PML mundo '!AE133*100000000/Indicadores!$Q160,"")</f>
        <v/>
      </c>
      <c r="T132" s="124" t="str">
        <f>IFERROR('PML mundo '!AG133*100000000/Indicadores!$Q160,"")</f>
        <v/>
      </c>
      <c r="U132" s="124" t="str">
        <f>IFERROR('PML mundo '!AI133*100000000/Indicadores!$Q160,"")</f>
        <v/>
      </c>
      <c r="V132" s="124" t="str">
        <f>IFERROR('PML mundo '!AK133*100000000/Indicadores!$Q160,"")</f>
        <v/>
      </c>
      <c r="W132" s="124" t="str">
        <f>IFERROR('PML mundo '!AM133*100000000/Indicadores!$Q160,"")</f>
        <v/>
      </c>
      <c r="X132" s="124" t="str">
        <f>IFERROR('PML mundo '!AO133*100000000/Indicadores!$Q160,"")</f>
        <v/>
      </c>
      <c r="Y132" s="124" t="str">
        <f>IFERROR('PML mundo '!AQ133*100000000/Indicadores!$Q160,"")</f>
        <v/>
      </c>
      <c r="Z132" s="124" t="str">
        <f>IFERROR('PML mundo '!AS133*100000000/Indicadores!$Q160,"")</f>
        <v/>
      </c>
      <c r="AA132" s="124" t="str">
        <f>IFERROR('PML mundo '!AU133*100000000/Indicadores!$Q160,"")</f>
        <v/>
      </c>
      <c r="AB132" s="124" t="str">
        <f>IFERROR('PML mundo '!AW133*100000000/Indicadores!$Q160,"")</f>
        <v/>
      </c>
      <c r="AC132" s="124" t="str">
        <f>IFERROR('PML mundo '!AY133*100000000/Indicadores!$Q160,"")</f>
        <v/>
      </c>
      <c r="AD132" s="124" t="str">
        <f>IFERROR('PML mundo '!BA133*100000000/Indicadores!$Q160,"")</f>
        <v/>
      </c>
      <c r="AE132" s="124" t="str">
        <f>IFERROR('PML mundo '!BC133*100000000/Indicadores!$Q160,"")</f>
        <v/>
      </c>
      <c r="AF132" s="124" t="str">
        <f>IFERROR('PML mundo '!BE133*100000000/Indicadores!$Q160,"")</f>
        <v/>
      </c>
      <c r="AG132" s="124" t="str">
        <f>IFERROR('PML mundo '!BG133*100000000/Indicadores!$Q160,"")</f>
        <v/>
      </c>
      <c r="AH132" s="124" t="str">
        <f>IFERROR('PML mundo '!BI133*100000000/Indicadores!$Q160,"")</f>
        <v/>
      </c>
      <c r="AI132" s="124" t="str">
        <f>IFERROR('PML mundo '!BK133*100000000/Indicadores!$Q160,"")</f>
        <v/>
      </c>
      <c r="AJ132" s="124" t="str">
        <f>IFERROR('PML mundo '!BM133*100000000/Indicadores!$Q160,"")</f>
        <v/>
      </c>
    </row>
    <row r="133" spans="1:36" s="119" customFormat="1" ht="14">
      <c r="A133" s="114" t="str">
        <f>'AAL mundo '!A161</f>
        <v>East Asia and the Pacific</v>
      </c>
      <c r="B133" s="107" t="str">
        <f>'AAL mundo '!B161</f>
        <v>MNG</v>
      </c>
      <c r="C133" s="107" t="str">
        <f>'AAL mundo '!C161</f>
        <v>Mongolia</v>
      </c>
      <c r="D133" s="108" t="str">
        <f>'AAL mundo '!D161</f>
        <v/>
      </c>
      <c r="E133" s="108" t="str">
        <f>'AAL mundo '!E161</f>
        <v>Lower middle income</v>
      </c>
      <c r="F133" s="109">
        <f>'AAL mundo '!F161</f>
        <v>36587.599999999999</v>
      </c>
      <c r="G133" s="124">
        <f>IFERROR('PML mundo '!G134*100000000/Indicadores!$Q161,"")</f>
        <v>363507.2325665105</v>
      </c>
      <c r="H133" s="124">
        <f>IFERROR('PML mundo '!I134*100000000/Indicadores!$Q161,"")</f>
        <v>848642.95147991972</v>
      </c>
      <c r="I133" s="124">
        <f>IFERROR('PML mundo '!K134*100000000/Indicadores!$Q161,"")</f>
        <v>1538445.3018099235</v>
      </c>
      <c r="J133" s="124">
        <f>IFERROR('PML mundo '!M134*100000000/Indicadores!$Q161,"")</f>
        <v>3109623.4823817601</v>
      </c>
      <c r="K133" s="124">
        <f>IFERROR('PML mundo '!O134*100000000/Indicadores!$Q161,"")</f>
        <v>4906486.248101525</v>
      </c>
      <c r="L133" s="124">
        <f>IFERROR('PML mundo '!Q134*100000000/Indicadores!$Q161,"")</f>
        <v>7256017.8299698047</v>
      </c>
      <c r="M133" s="124">
        <f>IFERROR('PML mundo '!S134*100000000/Indicadores!$Q161,"")</f>
        <v>9022215.0566389374</v>
      </c>
      <c r="N133" s="124" t="str">
        <f>IFERROR('PML mundo '!U134*100000000/Indicadores!$Q161,"")</f>
        <v/>
      </c>
      <c r="O133" s="124" t="str">
        <f>IFERROR('PML mundo '!W134*100000000/Indicadores!$Q161,"")</f>
        <v/>
      </c>
      <c r="P133" s="124" t="str">
        <f>IFERROR('PML mundo '!Y134*100000000/Indicadores!$Q161,"")</f>
        <v/>
      </c>
      <c r="Q133" s="124" t="str">
        <f>IFERROR('PML mundo '!AA134*100000000/Indicadores!$Q161,"")</f>
        <v/>
      </c>
      <c r="R133" s="124" t="str">
        <f>IFERROR('PML mundo '!AC134*100000000/Indicadores!$Q161,"")</f>
        <v/>
      </c>
      <c r="S133" s="124" t="str">
        <f>IFERROR('PML mundo '!AE134*100000000/Indicadores!$Q161,"")</f>
        <v/>
      </c>
      <c r="T133" s="124" t="str">
        <f>IFERROR('PML mundo '!AG134*100000000/Indicadores!$Q161,"")</f>
        <v/>
      </c>
      <c r="U133" s="124" t="str">
        <f>IFERROR('PML mundo '!AI134*100000000/Indicadores!$Q161,"")</f>
        <v/>
      </c>
      <c r="V133" s="124" t="str">
        <f>IFERROR('PML mundo '!AK134*100000000/Indicadores!$Q161,"")</f>
        <v/>
      </c>
      <c r="W133" s="124" t="str">
        <f>IFERROR('PML mundo '!AM134*100000000/Indicadores!$Q161,"")</f>
        <v/>
      </c>
      <c r="X133" s="124" t="str">
        <f>IFERROR('PML mundo '!AO134*100000000/Indicadores!$Q161,"")</f>
        <v/>
      </c>
      <c r="Y133" s="124" t="str">
        <f>IFERROR('PML mundo '!AQ134*100000000/Indicadores!$Q161,"")</f>
        <v/>
      </c>
      <c r="Z133" s="124" t="str">
        <f>IFERROR('PML mundo '!AS134*100000000/Indicadores!$Q161,"")</f>
        <v/>
      </c>
      <c r="AA133" s="124" t="str">
        <f>IFERROR('PML mundo '!AU134*100000000/Indicadores!$Q161,"")</f>
        <v/>
      </c>
      <c r="AB133" s="124" t="str">
        <f>IFERROR('PML mundo '!AW134*100000000/Indicadores!$Q161,"")</f>
        <v/>
      </c>
      <c r="AC133" s="124" t="str">
        <f>IFERROR('PML mundo '!AY134*100000000/Indicadores!$Q161,"")</f>
        <v/>
      </c>
      <c r="AD133" s="124" t="str">
        <f>IFERROR('PML mundo '!BA134*100000000/Indicadores!$Q161,"")</f>
        <v/>
      </c>
      <c r="AE133" s="124" t="str">
        <f>IFERROR('PML mundo '!BC134*100000000/Indicadores!$Q161,"")</f>
        <v/>
      </c>
      <c r="AF133" s="124" t="str">
        <f>IFERROR('PML mundo '!BE134*100000000/Indicadores!$Q161,"")</f>
        <v/>
      </c>
      <c r="AG133" s="124" t="str">
        <f>IFERROR('PML mundo '!BG134*100000000/Indicadores!$Q161,"")</f>
        <v/>
      </c>
      <c r="AH133" s="124" t="str">
        <f>IFERROR('PML mundo '!BI134*100000000/Indicadores!$Q161,"")</f>
        <v/>
      </c>
      <c r="AI133" s="124">
        <f>IFERROR('PML mundo '!BK134*100000000/Indicadores!$Q161,"")</f>
        <v>5605197.0011361903</v>
      </c>
      <c r="AJ133" s="124">
        <f>IFERROR('PML mundo '!BM134*100000000/Indicadores!$Q161,"")</f>
        <v>18519636.356488433</v>
      </c>
    </row>
    <row r="134" spans="1:36" s="119" customFormat="1" ht="14">
      <c r="A134" s="114" t="str">
        <f>'AAL mundo '!A162</f>
        <v>Europe and Central Asia</v>
      </c>
      <c r="B134" s="107" t="str">
        <f>'AAL mundo '!B162</f>
        <v>MNE</v>
      </c>
      <c r="C134" s="107" t="str">
        <f>'AAL mundo '!C162</f>
        <v>Montenegro</v>
      </c>
      <c r="D134" s="108" t="str">
        <f>'AAL mundo '!D162</f>
        <v/>
      </c>
      <c r="E134" s="108" t="str">
        <f>'AAL mundo '!E162</f>
        <v>Upper middle income</v>
      </c>
      <c r="F134" s="109">
        <f>'AAL mundo '!F162</f>
        <v>8892.93</v>
      </c>
      <c r="G134" s="124">
        <f>IFERROR('PML mundo '!G135*100000000/Indicadores!$Q162,"")</f>
        <v>1322455.7655111749</v>
      </c>
      <c r="H134" s="124">
        <f>IFERROR('PML mundo '!I135*100000000/Indicadores!$Q162,"")</f>
        <v>2975238.7300398853</v>
      </c>
      <c r="I134" s="124">
        <f>IFERROR('PML mundo '!K135*100000000/Indicadores!$Q162,"")</f>
        <v>5457280.6004355336</v>
      </c>
      <c r="J134" s="124">
        <f>IFERROR('PML mundo '!M135*100000000/Indicadores!$Q162,"")</f>
        <v>11762171.617794534</v>
      </c>
      <c r="K134" s="124">
        <f>IFERROR('PML mundo '!O135*100000000/Indicadores!$Q162,"")</f>
        <v>19678554.699805055</v>
      </c>
      <c r="L134" s="124">
        <f>IFERROR('PML mundo '!Q135*100000000/Indicadores!$Q162,"")</f>
        <v>30930324.916339856</v>
      </c>
      <c r="M134" s="124">
        <f>IFERROR('PML mundo '!S135*100000000/Indicadores!$Q162,"")</f>
        <v>39241265.48606576</v>
      </c>
      <c r="N134" s="124" t="str">
        <f>IFERROR('PML mundo '!U135*100000000/Indicadores!$Q162,"")</f>
        <v/>
      </c>
      <c r="O134" s="124" t="str">
        <f>IFERROR('PML mundo '!W135*100000000/Indicadores!$Q162,"")</f>
        <v/>
      </c>
      <c r="P134" s="124" t="str">
        <f>IFERROR('PML mundo '!Y135*100000000/Indicadores!$Q162,"")</f>
        <v/>
      </c>
      <c r="Q134" s="124" t="str">
        <f>IFERROR('PML mundo '!AA135*100000000/Indicadores!$Q162,"")</f>
        <v/>
      </c>
      <c r="R134" s="124" t="str">
        <f>IFERROR('PML mundo '!AC135*100000000/Indicadores!$Q162,"")</f>
        <v/>
      </c>
      <c r="S134" s="124" t="str">
        <f>IFERROR('PML mundo '!AE135*100000000/Indicadores!$Q162,"")</f>
        <v/>
      </c>
      <c r="T134" s="124" t="str">
        <f>IFERROR('PML mundo '!AG135*100000000/Indicadores!$Q162,"")</f>
        <v/>
      </c>
      <c r="U134" s="124" t="str">
        <f>IFERROR('PML mundo '!AI135*100000000/Indicadores!$Q162,"")</f>
        <v/>
      </c>
      <c r="V134" s="124" t="str">
        <f>IFERROR('PML mundo '!AK135*100000000/Indicadores!$Q162,"")</f>
        <v/>
      </c>
      <c r="W134" s="124" t="str">
        <f>IFERROR('PML mundo '!AM135*100000000/Indicadores!$Q162,"")</f>
        <v/>
      </c>
      <c r="X134" s="124" t="str">
        <f>IFERROR('PML mundo '!AO135*100000000/Indicadores!$Q162,"")</f>
        <v/>
      </c>
      <c r="Y134" s="124" t="str">
        <f>IFERROR('PML mundo '!AQ135*100000000/Indicadores!$Q162,"")</f>
        <v/>
      </c>
      <c r="Z134" s="124" t="str">
        <f>IFERROR('PML mundo '!AS135*100000000/Indicadores!$Q162,"")</f>
        <v/>
      </c>
      <c r="AA134" s="124" t="str">
        <f>IFERROR('PML mundo '!AU135*100000000/Indicadores!$Q162,"")</f>
        <v/>
      </c>
      <c r="AB134" s="124" t="str">
        <f>IFERROR('PML mundo '!AW135*100000000/Indicadores!$Q162,"")</f>
        <v/>
      </c>
      <c r="AC134" s="124" t="str">
        <f>IFERROR('PML mundo '!AY135*100000000/Indicadores!$Q162,"")</f>
        <v/>
      </c>
      <c r="AD134" s="124" t="str">
        <f>IFERROR('PML mundo '!BA135*100000000/Indicadores!$Q162,"")</f>
        <v/>
      </c>
      <c r="AE134" s="124" t="str">
        <f>IFERROR('PML mundo '!BC135*100000000/Indicadores!$Q162,"")</f>
        <v/>
      </c>
      <c r="AF134" s="124" t="str">
        <f>IFERROR('PML mundo '!BE135*100000000/Indicadores!$Q162,"")</f>
        <v/>
      </c>
      <c r="AG134" s="124" t="str">
        <f>IFERROR('PML mundo '!BG135*100000000/Indicadores!$Q162,"")</f>
        <v/>
      </c>
      <c r="AH134" s="124" t="str">
        <f>IFERROR('PML mundo '!BI135*100000000/Indicadores!$Q162,"")</f>
        <v/>
      </c>
      <c r="AI134" s="124">
        <f>IFERROR('PML mundo '!BK135*100000000/Indicadores!$Q162,"")</f>
        <v>1831039.2763922689</v>
      </c>
      <c r="AJ134" s="124">
        <f>IFERROR('PML mundo '!BM135*100000000/Indicadores!$Q162,"")</f>
        <v>4661324.658192073</v>
      </c>
    </row>
    <row r="135" spans="1:36" s="119" customFormat="1" ht="14">
      <c r="A135" s="114" t="str">
        <f>'AAL mundo '!A163</f>
        <v>LAC</v>
      </c>
      <c r="B135" s="107" t="str">
        <f>'AAL mundo '!B163</f>
        <v>MSR</v>
      </c>
      <c r="C135" s="107" t="str">
        <f>'AAL mundo '!C163</f>
        <v>Montserrat</v>
      </c>
      <c r="D135" s="108" t="str">
        <f>'AAL mundo '!D163</f>
        <v>SIDS</v>
      </c>
      <c r="E135" s="108" t="str">
        <f>'AAL mundo '!E163</f>
        <v>N.D</v>
      </c>
      <c r="F135" s="109">
        <f>'AAL mundo '!F163</f>
        <v>158.42099999999999</v>
      </c>
      <c r="G135" s="124" t="str">
        <f>IFERROR('PML mundo '!G136*100000000/Indicadores!$Q163,"")</f>
        <v/>
      </c>
      <c r="H135" s="124" t="str">
        <f>IFERROR('PML mundo '!I136*100000000/Indicadores!$Q163,"")</f>
        <v/>
      </c>
      <c r="I135" s="124" t="str">
        <f>IFERROR('PML mundo '!K136*100000000/Indicadores!$Q163,"")</f>
        <v/>
      </c>
      <c r="J135" s="124" t="str">
        <f>IFERROR('PML mundo '!M136*100000000/Indicadores!$Q163,"")</f>
        <v/>
      </c>
      <c r="K135" s="124" t="str">
        <f>IFERROR('PML mundo '!O136*100000000/Indicadores!$Q163,"")</f>
        <v/>
      </c>
      <c r="L135" s="124" t="str">
        <f>IFERROR('PML mundo '!Q136*100000000/Indicadores!$Q163,"")</f>
        <v/>
      </c>
      <c r="M135" s="124" t="str">
        <f>IFERROR('PML mundo '!S136*100000000/Indicadores!$Q163,"")</f>
        <v/>
      </c>
      <c r="N135" s="124" t="str">
        <f>IFERROR('PML mundo '!U136*100000000/Indicadores!$Q163,"")</f>
        <v/>
      </c>
      <c r="O135" s="124" t="str">
        <f>IFERROR('PML mundo '!W136*100000000/Indicadores!$Q163,"")</f>
        <v/>
      </c>
      <c r="P135" s="124" t="str">
        <f>IFERROR('PML mundo '!Y136*100000000/Indicadores!$Q163,"")</f>
        <v/>
      </c>
      <c r="Q135" s="124" t="str">
        <f>IFERROR('PML mundo '!AA136*100000000/Indicadores!$Q163,"")</f>
        <v/>
      </c>
      <c r="R135" s="124" t="str">
        <f>IFERROR('PML mundo '!AC136*100000000/Indicadores!$Q163,"")</f>
        <v/>
      </c>
      <c r="S135" s="124" t="str">
        <f>IFERROR('PML mundo '!AE136*100000000/Indicadores!$Q163,"")</f>
        <v/>
      </c>
      <c r="T135" s="124" t="str">
        <f>IFERROR('PML mundo '!AG136*100000000/Indicadores!$Q163,"")</f>
        <v/>
      </c>
      <c r="U135" s="124" t="str">
        <f>IFERROR('PML mundo '!AI136*100000000/Indicadores!$Q163,"")</f>
        <v/>
      </c>
      <c r="V135" s="124" t="str">
        <f>IFERROR('PML mundo '!AK136*100000000/Indicadores!$Q163,"")</f>
        <v/>
      </c>
      <c r="W135" s="124" t="str">
        <f>IFERROR('PML mundo '!AM136*100000000/Indicadores!$Q163,"")</f>
        <v/>
      </c>
      <c r="X135" s="124" t="str">
        <f>IFERROR('PML mundo '!AO136*100000000/Indicadores!$Q163,"")</f>
        <v/>
      </c>
      <c r="Y135" s="124" t="str">
        <f>IFERROR('PML mundo '!AQ136*100000000/Indicadores!$Q163,"")</f>
        <v/>
      </c>
      <c r="Z135" s="124" t="str">
        <f>IFERROR('PML mundo '!AS136*100000000/Indicadores!$Q163,"")</f>
        <v/>
      </c>
      <c r="AA135" s="124" t="str">
        <f>IFERROR('PML mundo '!AU136*100000000/Indicadores!$Q163,"")</f>
        <v/>
      </c>
      <c r="AB135" s="124" t="str">
        <f>IFERROR('PML mundo '!AW136*100000000/Indicadores!$Q163,"")</f>
        <v/>
      </c>
      <c r="AC135" s="124" t="str">
        <f>IFERROR('PML mundo '!AY136*100000000/Indicadores!$Q163,"")</f>
        <v/>
      </c>
      <c r="AD135" s="124" t="str">
        <f>IFERROR('PML mundo '!BA136*100000000/Indicadores!$Q163,"")</f>
        <v/>
      </c>
      <c r="AE135" s="124" t="str">
        <f>IFERROR('PML mundo '!BC136*100000000/Indicadores!$Q163,"")</f>
        <v/>
      </c>
      <c r="AF135" s="124" t="str">
        <f>IFERROR('PML mundo '!BE136*100000000/Indicadores!$Q163,"")</f>
        <v/>
      </c>
      <c r="AG135" s="124" t="str">
        <f>IFERROR('PML mundo '!BG136*100000000/Indicadores!$Q163,"")</f>
        <v/>
      </c>
      <c r="AH135" s="124" t="str">
        <f>IFERROR('PML mundo '!BI136*100000000/Indicadores!$Q163,"")</f>
        <v/>
      </c>
      <c r="AI135" s="124" t="str">
        <f>IFERROR('PML mundo '!BK136*100000000/Indicadores!$Q163,"")</f>
        <v/>
      </c>
      <c r="AJ135" s="124" t="str">
        <f>IFERROR('PML mundo '!BM136*100000000/Indicadores!$Q163,"")</f>
        <v/>
      </c>
    </row>
    <row r="136" spans="1:36" s="119" customFormat="1" ht="14">
      <c r="A136" s="114" t="str">
        <f>'AAL mundo '!A164</f>
        <v>Middle East and North Africa</v>
      </c>
      <c r="B136" s="107" t="str">
        <f>'AAL mundo '!B164</f>
        <v>MAR</v>
      </c>
      <c r="C136" s="107" t="str">
        <f>'AAL mundo '!C164</f>
        <v>Morocco</v>
      </c>
      <c r="D136" s="108" t="str">
        <f>'AAL mundo '!D164</f>
        <v/>
      </c>
      <c r="E136" s="108" t="str">
        <f>'AAL mundo '!E164</f>
        <v>Lower middle income</v>
      </c>
      <c r="F136" s="109">
        <f>'AAL mundo '!F164</f>
        <v>374846</v>
      </c>
      <c r="G136" s="124">
        <f>IFERROR('PML mundo '!G137*100000000/Indicadores!$Q164,"")</f>
        <v>1890671.3896668067</v>
      </c>
      <c r="H136" s="124">
        <f>IFERROR('PML mundo '!I137*100000000/Indicadores!$Q164,"")</f>
        <v>4074843.7385609392</v>
      </c>
      <c r="I136" s="124">
        <f>IFERROR('PML mundo '!K137*100000000/Indicadores!$Q164,"")</f>
        <v>6672018.2793446397</v>
      </c>
      <c r="J136" s="124">
        <f>IFERROR('PML mundo '!M137*100000000/Indicadores!$Q164,"")</f>
        <v>11480089.203731066</v>
      </c>
      <c r="K136" s="124">
        <f>IFERROR('PML mundo '!O137*100000000/Indicadores!$Q164,"")</f>
        <v>16265637.791351521</v>
      </c>
      <c r="L136" s="124">
        <f>IFERROR('PML mundo '!Q137*100000000/Indicadores!$Q164,"")</f>
        <v>22191823.791042805</v>
      </c>
      <c r="M136" s="124">
        <f>IFERROR('PML mundo '!S137*100000000/Indicadores!$Q164,"")</f>
        <v>26050836.192639314</v>
      </c>
      <c r="N136" s="124" t="str">
        <f>IFERROR('PML mundo '!U137*100000000/Indicadores!$Q164,"")</f>
        <v/>
      </c>
      <c r="O136" s="124" t="str">
        <f>IFERROR('PML mundo '!W137*100000000/Indicadores!$Q164,"")</f>
        <v/>
      </c>
      <c r="P136" s="124" t="str">
        <f>IFERROR('PML mundo '!Y137*100000000/Indicadores!$Q164,"")</f>
        <v/>
      </c>
      <c r="Q136" s="124" t="str">
        <f>IFERROR('PML mundo '!AA137*100000000/Indicadores!$Q164,"")</f>
        <v/>
      </c>
      <c r="R136" s="124" t="str">
        <f>IFERROR('PML mundo '!AC137*100000000/Indicadores!$Q164,"")</f>
        <v/>
      </c>
      <c r="S136" s="124" t="str">
        <f>IFERROR('PML mundo '!AE137*100000000/Indicadores!$Q164,"")</f>
        <v/>
      </c>
      <c r="T136" s="124" t="str">
        <f>IFERROR('PML mundo '!AG137*100000000/Indicadores!$Q164,"")</f>
        <v/>
      </c>
      <c r="U136" s="124" t="str">
        <f>IFERROR('PML mundo '!AI137*100000000/Indicadores!$Q164,"")</f>
        <v/>
      </c>
      <c r="V136" s="124" t="str">
        <f>IFERROR('PML mundo '!AK137*100000000/Indicadores!$Q164,"")</f>
        <v/>
      </c>
      <c r="W136" s="124" t="str">
        <f>IFERROR('PML mundo '!AM137*100000000/Indicadores!$Q164,"")</f>
        <v/>
      </c>
      <c r="X136" s="124" t="str">
        <f>IFERROR('PML mundo '!AO137*100000000/Indicadores!$Q164,"")</f>
        <v/>
      </c>
      <c r="Y136" s="124" t="str">
        <f>IFERROR('PML mundo '!AQ137*100000000/Indicadores!$Q164,"")</f>
        <v/>
      </c>
      <c r="Z136" s="124" t="str">
        <f>IFERROR('PML mundo '!AS137*100000000/Indicadores!$Q164,"")</f>
        <v/>
      </c>
      <c r="AA136" s="124" t="str">
        <f>IFERROR('PML mundo '!AU137*100000000/Indicadores!$Q164,"")</f>
        <v/>
      </c>
      <c r="AB136" s="124" t="str">
        <f>IFERROR('PML mundo '!AW137*100000000/Indicadores!$Q164,"")</f>
        <v/>
      </c>
      <c r="AC136" s="124" t="str">
        <f>IFERROR('PML mundo '!AY137*100000000/Indicadores!$Q164,"")</f>
        <v/>
      </c>
      <c r="AD136" s="124" t="str">
        <f>IFERROR('PML mundo '!BA137*100000000/Indicadores!$Q164,"")</f>
        <v/>
      </c>
      <c r="AE136" s="124" t="str">
        <f>IFERROR('PML mundo '!BC137*100000000/Indicadores!$Q164,"")</f>
        <v/>
      </c>
      <c r="AF136" s="124" t="str">
        <f>IFERROR('PML mundo '!BE137*100000000/Indicadores!$Q164,"")</f>
        <v/>
      </c>
      <c r="AG136" s="124" t="str">
        <f>IFERROR('PML mundo '!BG137*100000000/Indicadores!$Q164,"")</f>
        <v/>
      </c>
      <c r="AH136" s="124" t="str">
        <f>IFERROR('PML mundo '!BI137*100000000/Indicadores!$Q164,"")</f>
        <v/>
      </c>
      <c r="AI136" s="124">
        <f>IFERROR('PML mundo '!BK137*100000000/Indicadores!$Q164,"")</f>
        <v>2721570.3673852929</v>
      </c>
      <c r="AJ136" s="124">
        <f>IFERROR('PML mundo '!BM137*100000000/Indicadores!$Q164,"")</f>
        <v>4527989.79999559</v>
      </c>
    </row>
    <row r="137" spans="1:36" s="119" customFormat="1" ht="14">
      <c r="A137" s="114" t="str">
        <f>'AAL mundo '!A165</f>
        <v>Sub-Saharan Africa</v>
      </c>
      <c r="B137" s="107" t="str">
        <f>'AAL mundo '!B165</f>
        <v>MOZ</v>
      </c>
      <c r="C137" s="107" t="str">
        <f>'AAL mundo '!C165</f>
        <v>Mozambique</v>
      </c>
      <c r="D137" s="108" t="str">
        <f>'AAL mundo '!D165</f>
        <v/>
      </c>
      <c r="E137" s="108" t="str">
        <f>'AAL mundo '!E165</f>
        <v>Low income</v>
      </c>
      <c r="F137" s="109">
        <f>'AAL mundo '!F165</f>
        <v>36409.4</v>
      </c>
      <c r="G137" s="124">
        <f>IFERROR('PML mundo '!G138*100000000/Indicadores!$Q165,"")</f>
        <v>535133.58022162307</v>
      </c>
      <c r="H137" s="124">
        <f>IFERROR('PML mundo '!I138*100000000/Indicadores!$Q165,"")</f>
        <v>1260460.0322506081</v>
      </c>
      <c r="I137" s="124">
        <f>IFERROR('PML mundo '!K138*100000000/Indicadores!$Q165,"")</f>
        <v>2411991.419738818</v>
      </c>
      <c r="J137" s="124">
        <f>IFERROR('PML mundo '!M138*100000000/Indicadores!$Q165,"")</f>
        <v>5134631.196762993</v>
      </c>
      <c r="K137" s="124">
        <f>IFERROR('PML mundo '!O138*100000000/Indicadores!$Q165,"")</f>
        <v>8335923.0345023638</v>
      </c>
      <c r="L137" s="124">
        <f>IFERROR('PML mundo '!Q138*100000000/Indicadores!$Q165,"")</f>
        <v>12682118.326318474</v>
      </c>
      <c r="M137" s="124">
        <f>IFERROR('PML mundo '!S138*100000000/Indicadores!$Q165,"")</f>
        <v>15553166.177555971</v>
      </c>
      <c r="N137" s="124">
        <f>IFERROR('PML mundo '!U138*100000000/Indicadores!$Q165,"")</f>
        <v>6405465.3856576392</v>
      </c>
      <c r="O137" s="124">
        <f>IFERROR('PML mundo '!W138*100000000/Indicadores!$Q165,"")</f>
        <v>10477610.039460415</v>
      </c>
      <c r="P137" s="124">
        <f>IFERROR('PML mundo '!Y138*100000000/Indicadores!$Q165,"")</f>
        <v>14061016.646921849</v>
      </c>
      <c r="Q137" s="124">
        <f>IFERROR('PML mundo '!AA138*100000000/Indicadores!$Q165,"")</f>
        <v>18423061.344721906</v>
      </c>
      <c r="R137" s="124">
        <f>IFERROR('PML mundo '!AC138*100000000/Indicadores!$Q165,"")</f>
        <v>22083121.442942064</v>
      </c>
      <c r="S137" s="124">
        <f>IFERROR('PML mundo '!AE138*100000000/Indicadores!$Q165,"")</f>
        <v>23976981.372514766</v>
      </c>
      <c r="T137" s="124">
        <f>IFERROR('PML mundo '!AG138*100000000/Indicadores!$Q165,"")</f>
        <v>25870841.302087467</v>
      </c>
      <c r="U137" s="124">
        <f>IFERROR('PML mundo '!AI138*100000000/Indicadores!$Q165,"")</f>
        <v>1134529.297432703</v>
      </c>
      <c r="V137" s="124">
        <f>IFERROR('PML mundo '!AK138*100000000/Indicadores!$Q165,"")</f>
        <v>2007975.6526571189</v>
      </c>
      <c r="W137" s="124">
        <f>IFERROR('PML mundo '!AM138*100000000/Indicadores!$Q165,"")</f>
        <v>2582876.8333475534</v>
      </c>
      <c r="X137" s="124">
        <f>IFERROR('PML mundo '!AO138*100000000/Indicadores!$Q165,"")</f>
        <v>3645075.2052898812</v>
      </c>
      <c r="Y137" s="124">
        <f>IFERROR('PML mundo '!AQ138*100000000/Indicadores!$Q165,"")</f>
        <v>4453106.7394532794</v>
      </c>
      <c r="Z137" s="124">
        <f>IFERROR('PML mundo '!AS138*100000000/Indicadores!$Q165,"")</f>
        <v>5127715.0923336344</v>
      </c>
      <c r="AA137" s="124">
        <f>IFERROR('PML mundo '!AU138*100000000/Indicadores!$Q165,"")</f>
        <v>5723652.7573300358</v>
      </c>
      <c r="AB137" s="124" t="str">
        <f>IFERROR('PML mundo '!AW138*100000000/Indicadores!$Q165,"")</f>
        <v/>
      </c>
      <c r="AC137" s="124" t="str">
        <f>IFERROR('PML mundo '!AY138*100000000/Indicadores!$Q165,"")</f>
        <v/>
      </c>
      <c r="AD137" s="124" t="str">
        <f>IFERROR('PML mundo '!BA138*100000000/Indicadores!$Q165,"")</f>
        <v/>
      </c>
      <c r="AE137" s="124" t="str">
        <f>IFERROR('PML mundo '!BC138*100000000/Indicadores!$Q165,"")</f>
        <v/>
      </c>
      <c r="AF137" s="124" t="str">
        <f>IFERROR('PML mundo '!BE138*100000000/Indicadores!$Q165,"")</f>
        <v/>
      </c>
      <c r="AG137" s="124" t="str">
        <f>IFERROR('PML mundo '!BG138*100000000/Indicadores!$Q165,"")</f>
        <v/>
      </c>
      <c r="AH137" s="124" t="str">
        <f>IFERROR('PML mundo '!BI138*100000000/Indicadores!$Q165,"")</f>
        <v/>
      </c>
      <c r="AI137" s="124">
        <f>IFERROR('PML mundo '!BK138*100000000/Indicadores!$Q165,"")</f>
        <v>10397883.258319484</v>
      </c>
      <c r="AJ137" s="124">
        <f>IFERROR('PML mundo '!BM138*100000000/Indicadores!$Q165,"")</f>
        <v>16423237.42548725</v>
      </c>
    </row>
    <row r="138" spans="1:36" s="119" customFormat="1" ht="14">
      <c r="A138" s="114" t="str">
        <f>'AAL mundo '!A166</f>
        <v>East Asia and the Pacific</v>
      </c>
      <c r="B138" s="107" t="str">
        <f>'AAL mundo '!B166</f>
        <v>MMR</v>
      </c>
      <c r="C138" s="107" t="str">
        <f>'AAL mundo '!C166</f>
        <v>Myanmar</v>
      </c>
      <c r="D138" s="108" t="str">
        <f>'AAL mundo '!D166</f>
        <v/>
      </c>
      <c r="E138" s="108" t="str">
        <f>'AAL mundo '!E166</f>
        <v>Low income</v>
      </c>
      <c r="F138" s="109">
        <f>'AAL mundo '!F166</f>
        <v>195390</v>
      </c>
      <c r="G138" s="124" t="str">
        <f>IFERROR('PML mundo '!G139*100000000/Indicadores!$Q166,"")</f>
        <v/>
      </c>
      <c r="H138" s="124" t="str">
        <f>IFERROR('PML mundo '!I139*100000000/Indicadores!$Q166,"")</f>
        <v/>
      </c>
      <c r="I138" s="124" t="str">
        <f>IFERROR('PML mundo '!K139*100000000/Indicadores!$Q166,"")</f>
        <v/>
      </c>
      <c r="J138" s="124" t="str">
        <f>IFERROR('PML mundo '!M139*100000000/Indicadores!$Q166,"")</f>
        <v/>
      </c>
      <c r="K138" s="124" t="str">
        <f>IFERROR('PML mundo '!O139*100000000/Indicadores!$Q166,"")</f>
        <v/>
      </c>
      <c r="L138" s="124" t="str">
        <f>IFERROR('PML mundo '!Q139*100000000/Indicadores!$Q166,"")</f>
        <v/>
      </c>
      <c r="M138" s="124" t="str">
        <f>IFERROR('PML mundo '!S139*100000000/Indicadores!$Q166,"")</f>
        <v/>
      </c>
      <c r="N138" s="124" t="str">
        <f>IFERROR('PML mundo '!U139*100000000/Indicadores!$Q166,"")</f>
        <v/>
      </c>
      <c r="O138" s="124" t="str">
        <f>IFERROR('PML mundo '!W139*100000000/Indicadores!$Q166,"")</f>
        <v/>
      </c>
      <c r="P138" s="124" t="str">
        <f>IFERROR('PML mundo '!Y139*100000000/Indicadores!$Q166,"")</f>
        <v/>
      </c>
      <c r="Q138" s="124" t="str">
        <f>IFERROR('PML mundo '!AA139*100000000/Indicadores!$Q166,"")</f>
        <v/>
      </c>
      <c r="R138" s="124" t="str">
        <f>IFERROR('PML mundo '!AC139*100000000/Indicadores!$Q166,"")</f>
        <v/>
      </c>
      <c r="S138" s="124" t="str">
        <f>IFERROR('PML mundo '!AE139*100000000/Indicadores!$Q166,"")</f>
        <v/>
      </c>
      <c r="T138" s="124" t="str">
        <f>IFERROR('PML mundo '!AG139*100000000/Indicadores!$Q166,"")</f>
        <v/>
      </c>
      <c r="U138" s="124" t="str">
        <f>IFERROR('PML mundo '!AI139*100000000/Indicadores!$Q166,"")</f>
        <v/>
      </c>
      <c r="V138" s="124" t="str">
        <f>IFERROR('PML mundo '!AK139*100000000/Indicadores!$Q166,"")</f>
        <v/>
      </c>
      <c r="W138" s="124" t="str">
        <f>IFERROR('PML mundo '!AM139*100000000/Indicadores!$Q166,"")</f>
        <v/>
      </c>
      <c r="X138" s="124" t="str">
        <f>IFERROR('PML mundo '!AO139*100000000/Indicadores!$Q166,"")</f>
        <v/>
      </c>
      <c r="Y138" s="124" t="str">
        <f>IFERROR('PML mundo '!AQ139*100000000/Indicadores!$Q166,"")</f>
        <v/>
      </c>
      <c r="Z138" s="124" t="str">
        <f>IFERROR('PML mundo '!AS139*100000000/Indicadores!$Q166,"")</f>
        <v/>
      </c>
      <c r="AA138" s="124" t="str">
        <f>IFERROR('PML mundo '!AU139*100000000/Indicadores!$Q166,"")</f>
        <v/>
      </c>
      <c r="AB138" s="124" t="str">
        <f>IFERROR('PML mundo '!AW139*100000000/Indicadores!$Q166,"")</f>
        <v/>
      </c>
      <c r="AC138" s="124" t="str">
        <f>IFERROR('PML mundo '!AY139*100000000/Indicadores!$Q166,"")</f>
        <v/>
      </c>
      <c r="AD138" s="124" t="str">
        <f>IFERROR('PML mundo '!BA139*100000000/Indicadores!$Q166,"")</f>
        <v/>
      </c>
      <c r="AE138" s="124" t="str">
        <f>IFERROR('PML mundo '!BC139*100000000/Indicadores!$Q166,"")</f>
        <v/>
      </c>
      <c r="AF138" s="124" t="str">
        <f>IFERROR('PML mundo '!BE139*100000000/Indicadores!$Q166,"")</f>
        <v/>
      </c>
      <c r="AG138" s="124" t="str">
        <f>IFERROR('PML mundo '!BG139*100000000/Indicadores!$Q166,"")</f>
        <v/>
      </c>
      <c r="AH138" s="124" t="str">
        <f>IFERROR('PML mundo '!BI139*100000000/Indicadores!$Q166,"")</f>
        <v/>
      </c>
      <c r="AI138" s="124" t="str">
        <f>IFERROR('PML mundo '!BK139*100000000/Indicadores!$Q166,"")</f>
        <v/>
      </c>
      <c r="AJ138" s="124" t="str">
        <f>IFERROR('PML mundo '!BM139*100000000/Indicadores!$Q166,"")</f>
        <v/>
      </c>
    </row>
    <row r="139" spans="1:36" s="119" customFormat="1" ht="14">
      <c r="A139" s="114" t="str">
        <f>'AAL mundo '!A167</f>
        <v>Sub-Saharan Africa</v>
      </c>
      <c r="B139" s="107" t="str">
        <f>'AAL mundo '!B167</f>
        <v>NAM</v>
      </c>
      <c r="C139" s="107" t="str">
        <f>'AAL mundo '!C167</f>
        <v>Namibia</v>
      </c>
      <c r="D139" s="108" t="str">
        <f>'AAL mundo '!D167</f>
        <v/>
      </c>
      <c r="E139" s="108" t="str">
        <f>'AAL mundo '!E167</f>
        <v>Upper middle income</v>
      </c>
      <c r="F139" s="109">
        <f>'AAL mundo '!F167</f>
        <v>42062.7</v>
      </c>
      <c r="G139" s="124">
        <f>IFERROR('PML mundo '!G140*100000000/Indicadores!$Q167,"")</f>
        <v>221214.37882251505</v>
      </c>
      <c r="H139" s="124">
        <f>IFERROR('PML mundo '!I140*100000000/Indicadores!$Q167,"")</f>
        <v>562083.5699120143</v>
      </c>
      <c r="I139" s="124">
        <f>IFERROR('PML mundo '!K140*100000000/Indicadores!$Q167,"")</f>
        <v>1098607.605256601</v>
      </c>
      <c r="J139" s="124">
        <f>IFERROR('PML mundo '!M140*100000000/Indicadores!$Q167,"")</f>
        <v>2726727.3381446004</v>
      </c>
      <c r="K139" s="124">
        <f>IFERROR('PML mundo '!O140*100000000/Indicadores!$Q167,"")</f>
        <v>5252371.2583206771</v>
      </c>
      <c r="L139" s="124">
        <f>IFERROR('PML mundo '!Q140*100000000/Indicadores!$Q167,"")</f>
        <v>9431694.4459521808</v>
      </c>
      <c r="M139" s="124">
        <f>IFERROR('PML mundo '!S140*100000000/Indicadores!$Q167,"")</f>
        <v>12721862.497437157</v>
      </c>
      <c r="N139" s="124" t="str">
        <f>IFERROR('PML mundo '!U140*100000000/Indicadores!$Q167,"")</f>
        <v/>
      </c>
      <c r="O139" s="124" t="str">
        <f>IFERROR('PML mundo '!W140*100000000/Indicadores!$Q167,"")</f>
        <v/>
      </c>
      <c r="P139" s="124" t="str">
        <f>IFERROR('PML mundo '!Y140*100000000/Indicadores!$Q167,"")</f>
        <v/>
      </c>
      <c r="Q139" s="124" t="str">
        <f>IFERROR('PML mundo '!AA140*100000000/Indicadores!$Q167,"")</f>
        <v/>
      </c>
      <c r="R139" s="124" t="str">
        <f>IFERROR('PML mundo '!AC140*100000000/Indicadores!$Q167,"")</f>
        <v/>
      </c>
      <c r="S139" s="124" t="str">
        <f>IFERROR('PML mundo '!AE140*100000000/Indicadores!$Q167,"")</f>
        <v/>
      </c>
      <c r="T139" s="124" t="str">
        <f>IFERROR('PML mundo '!AG140*100000000/Indicadores!$Q167,"")</f>
        <v/>
      </c>
      <c r="U139" s="124" t="str">
        <f>IFERROR('PML mundo '!AI140*100000000/Indicadores!$Q167,"")</f>
        <v/>
      </c>
      <c r="V139" s="124" t="str">
        <f>IFERROR('PML mundo '!AK140*100000000/Indicadores!$Q167,"")</f>
        <v/>
      </c>
      <c r="W139" s="124" t="str">
        <f>IFERROR('PML mundo '!AM140*100000000/Indicadores!$Q167,"")</f>
        <v/>
      </c>
      <c r="X139" s="124" t="str">
        <f>IFERROR('PML mundo '!AO140*100000000/Indicadores!$Q167,"")</f>
        <v/>
      </c>
      <c r="Y139" s="124" t="str">
        <f>IFERROR('PML mundo '!AQ140*100000000/Indicadores!$Q167,"")</f>
        <v/>
      </c>
      <c r="Z139" s="124" t="str">
        <f>IFERROR('PML mundo '!AS140*100000000/Indicadores!$Q167,"")</f>
        <v/>
      </c>
      <c r="AA139" s="124" t="str">
        <f>IFERROR('PML mundo '!AU140*100000000/Indicadores!$Q167,"")</f>
        <v/>
      </c>
      <c r="AB139" s="124" t="str">
        <f>IFERROR('PML mundo '!AW140*100000000/Indicadores!$Q167,"")</f>
        <v/>
      </c>
      <c r="AC139" s="124" t="str">
        <f>IFERROR('PML mundo '!AY140*100000000/Indicadores!$Q167,"")</f>
        <v/>
      </c>
      <c r="AD139" s="124" t="str">
        <f>IFERROR('PML mundo '!BA140*100000000/Indicadores!$Q167,"")</f>
        <v/>
      </c>
      <c r="AE139" s="124" t="str">
        <f>IFERROR('PML mundo '!BC140*100000000/Indicadores!$Q167,"")</f>
        <v/>
      </c>
      <c r="AF139" s="124" t="str">
        <f>IFERROR('PML mundo '!BE140*100000000/Indicadores!$Q167,"")</f>
        <v/>
      </c>
      <c r="AG139" s="124" t="str">
        <f>IFERROR('PML mundo '!BG140*100000000/Indicadores!$Q167,"")</f>
        <v/>
      </c>
      <c r="AH139" s="124" t="str">
        <f>IFERROR('PML mundo '!BI140*100000000/Indicadores!$Q167,"")</f>
        <v/>
      </c>
      <c r="AI139" s="124">
        <f>IFERROR('PML mundo '!BK140*100000000/Indicadores!$Q167,"")</f>
        <v>9579199.4641182069</v>
      </c>
      <c r="AJ139" s="124">
        <f>IFERROR('PML mundo '!BM140*100000000/Indicadores!$Q167,"")</f>
        <v>25375176.072134085</v>
      </c>
    </row>
    <row r="140" spans="1:36" s="119" customFormat="1" ht="14">
      <c r="A140" s="114" t="str">
        <f>'AAL mundo '!A168</f>
        <v>South Asia</v>
      </c>
      <c r="B140" s="107" t="str">
        <f>'AAL mundo '!B168</f>
        <v>NPL</v>
      </c>
      <c r="C140" s="107" t="str">
        <f>'AAL mundo '!C168</f>
        <v>Nepal</v>
      </c>
      <c r="D140" s="108" t="str">
        <f>'AAL mundo '!D168</f>
        <v/>
      </c>
      <c r="E140" s="108" t="str">
        <f>'AAL mundo '!E168</f>
        <v>Low income</v>
      </c>
      <c r="F140" s="109">
        <f>'AAL mundo '!F168</f>
        <v>53996.6</v>
      </c>
      <c r="G140" s="124">
        <f>IFERROR('PML mundo '!G141*100000000/Indicadores!$Q168,"")</f>
        <v>1500718.246964443</v>
      </c>
      <c r="H140" s="124">
        <f>IFERROR('PML mundo '!I141*100000000/Indicadores!$Q168,"")</f>
        <v>5786471.9262814131</v>
      </c>
      <c r="I140" s="124">
        <f>IFERROR('PML mundo '!K141*100000000/Indicadores!$Q168,"")</f>
        <v>12918681.074756406</v>
      </c>
      <c r="J140" s="124">
        <f>IFERROR('PML mundo '!M141*100000000/Indicadores!$Q168,"")</f>
        <v>30629005.594346032</v>
      </c>
      <c r="K140" s="124">
        <f>IFERROR('PML mundo '!O141*100000000/Indicadores!$Q168,"")</f>
        <v>52070762.457495481</v>
      </c>
      <c r="L140" s="124">
        <f>IFERROR('PML mundo '!Q141*100000000/Indicadores!$Q168,"")</f>
        <v>80490187.731351241</v>
      </c>
      <c r="M140" s="124">
        <f>IFERROR('PML mundo '!S141*100000000/Indicadores!$Q168,"")</f>
        <v>100867770.91020758</v>
      </c>
      <c r="N140" s="124" t="str">
        <f>IFERROR('PML mundo '!U141*100000000/Indicadores!$Q168,"")</f>
        <v/>
      </c>
      <c r="O140" s="124" t="str">
        <f>IFERROR('PML mundo '!W141*100000000/Indicadores!$Q168,"")</f>
        <v/>
      </c>
      <c r="P140" s="124" t="str">
        <f>IFERROR('PML mundo '!Y141*100000000/Indicadores!$Q168,"")</f>
        <v/>
      </c>
      <c r="Q140" s="124" t="str">
        <f>IFERROR('PML mundo '!AA141*100000000/Indicadores!$Q168,"")</f>
        <v/>
      </c>
      <c r="R140" s="124" t="str">
        <f>IFERROR('PML mundo '!AC141*100000000/Indicadores!$Q168,"")</f>
        <v/>
      </c>
      <c r="S140" s="124" t="str">
        <f>IFERROR('PML mundo '!AE141*100000000/Indicadores!$Q168,"")</f>
        <v/>
      </c>
      <c r="T140" s="124" t="str">
        <f>IFERROR('PML mundo '!AG141*100000000/Indicadores!$Q168,"")</f>
        <v/>
      </c>
      <c r="U140" s="124" t="str">
        <f>IFERROR('PML mundo '!AI141*100000000/Indicadores!$Q168,"")</f>
        <v/>
      </c>
      <c r="V140" s="124" t="str">
        <f>IFERROR('PML mundo '!AK141*100000000/Indicadores!$Q168,"")</f>
        <v/>
      </c>
      <c r="W140" s="124" t="str">
        <f>IFERROR('PML mundo '!AM141*100000000/Indicadores!$Q168,"")</f>
        <v/>
      </c>
      <c r="X140" s="124" t="str">
        <f>IFERROR('PML mundo '!AO141*100000000/Indicadores!$Q168,"")</f>
        <v/>
      </c>
      <c r="Y140" s="124" t="str">
        <f>IFERROR('PML mundo '!AQ141*100000000/Indicadores!$Q168,"")</f>
        <v/>
      </c>
      <c r="Z140" s="124" t="str">
        <f>IFERROR('PML mundo '!AS141*100000000/Indicadores!$Q168,"")</f>
        <v/>
      </c>
      <c r="AA140" s="124" t="str">
        <f>IFERROR('PML mundo '!AU141*100000000/Indicadores!$Q168,"")</f>
        <v/>
      </c>
      <c r="AB140" s="124" t="str">
        <f>IFERROR('PML mundo '!AW141*100000000/Indicadores!$Q168,"")</f>
        <v/>
      </c>
      <c r="AC140" s="124" t="str">
        <f>IFERROR('PML mundo '!AY141*100000000/Indicadores!$Q168,"")</f>
        <v/>
      </c>
      <c r="AD140" s="124" t="str">
        <f>IFERROR('PML mundo '!BA141*100000000/Indicadores!$Q168,"")</f>
        <v/>
      </c>
      <c r="AE140" s="124" t="str">
        <f>IFERROR('PML mundo '!BC141*100000000/Indicadores!$Q168,"")</f>
        <v/>
      </c>
      <c r="AF140" s="124" t="str">
        <f>IFERROR('PML mundo '!BE141*100000000/Indicadores!$Q168,"")</f>
        <v/>
      </c>
      <c r="AG140" s="124" t="str">
        <f>IFERROR('PML mundo '!BG141*100000000/Indicadores!$Q168,"")</f>
        <v/>
      </c>
      <c r="AH140" s="124" t="str">
        <f>IFERROR('PML mundo '!BI141*100000000/Indicadores!$Q168,"")</f>
        <v/>
      </c>
      <c r="AI140" s="124">
        <f>IFERROR('PML mundo '!BK141*100000000/Indicadores!$Q168,"")</f>
        <v>19704984.903978895</v>
      </c>
      <c r="AJ140" s="124">
        <f>IFERROR('PML mundo '!BM141*100000000/Indicadores!$Q168,"")</f>
        <v>30296626.115044914</v>
      </c>
    </row>
    <row r="141" spans="1:36" s="119" customFormat="1" ht="14">
      <c r="A141" s="114" t="str">
        <f>'AAL mundo '!A169</f>
        <v>Europe and Central Asia</v>
      </c>
      <c r="B141" s="107" t="str">
        <f>'AAL mundo '!B169</f>
        <v>NLD</v>
      </c>
      <c r="C141" s="107" t="str">
        <f>'AAL mundo '!C169</f>
        <v>Netherlands</v>
      </c>
      <c r="D141" s="108" t="str">
        <f>'AAL mundo '!D169</f>
        <v/>
      </c>
      <c r="E141" s="108" t="str">
        <f>'AAL mundo '!E169</f>
        <v>High income: OECD</v>
      </c>
      <c r="F141" s="109">
        <f>'AAL mundo '!F169</f>
        <v>3410960</v>
      </c>
      <c r="G141" s="124">
        <f>IFERROR('PML mundo '!G142*100000000/Indicadores!$Q169,"")</f>
        <v>339060.55458518484</v>
      </c>
      <c r="H141" s="124">
        <f>IFERROR('PML mundo '!I142*100000000/Indicadores!$Q169,"")</f>
        <v>1153669.4949756151</v>
      </c>
      <c r="I141" s="124">
        <f>IFERROR('PML mundo '!K142*100000000/Indicadores!$Q169,"")</f>
        <v>2673822.2715610052</v>
      </c>
      <c r="J141" s="124">
        <f>IFERROR('PML mundo '!M142*100000000/Indicadores!$Q169,"")</f>
        <v>6714225.0419384725</v>
      </c>
      <c r="K141" s="124">
        <f>IFERROR('PML mundo '!O142*100000000/Indicadores!$Q169,"")</f>
        <v>11998663.390868708</v>
      </c>
      <c r="L141" s="124">
        <f>IFERROR('PML mundo '!Q142*100000000/Indicadores!$Q169,"")</f>
        <v>19948319.207695227</v>
      </c>
      <c r="M141" s="124">
        <f>IFERROR('PML mundo '!S142*100000000/Indicadores!$Q169,"")</f>
        <v>25837653.351118807</v>
      </c>
      <c r="N141" s="124" t="str">
        <f>IFERROR('PML mundo '!U142*100000000/Indicadores!$Q169,"")</f>
        <v/>
      </c>
      <c r="O141" s="124" t="str">
        <f>IFERROR('PML mundo '!W142*100000000/Indicadores!$Q169,"")</f>
        <v/>
      </c>
      <c r="P141" s="124" t="str">
        <f>IFERROR('PML mundo '!Y142*100000000/Indicadores!$Q169,"")</f>
        <v/>
      </c>
      <c r="Q141" s="124" t="str">
        <f>IFERROR('PML mundo '!AA142*100000000/Indicadores!$Q169,"")</f>
        <v/>
      </c>
      <c r="R141" s="124" t="str">
        <f>IFERROR('PML mundo '!AC142*100000000/Indicadores!$Q169,"")</f>
        <v/>
      </c>
      <c r="S141" s="124" t="str">
        <f>IFERROR('PML mundo '!AE142*100000000/Indicadores!$Q169,"")</f>
        <v/>
      </c>
      <c r="T141" s="124" t="str">
        <f>IFERROR('PML mundo '!AG142*100000000/Indicadores!$Q169,"")</f>
        <v/>
      </c>
      <c r="U141" s="124" t="str">
        <f>IFERROR('PML mundo '!AI142*100000000/Indicadores!$Q169,"")</f>
        <v/>
      </c>
      <c r="V141" s="124" t="str">
        <f>IFERROR('PML mundo '!AK142*100000000/Indicadores!$Q169,"")</f>
        <v/>
      </c>
      <c r="W141" s="124" t="str">
        <f>IFERROR('PML mundo '!AM142*100000000/Indicadores!$Q169,"")</f>
        <v/>
      </c>
      <c r="X141" s="124" t="str">
        <f>IFERROR('PML mundo '!AO142*100000000/Indicadores!$Q169,"")</f>
        <v/>
      </c>
      <c r="Y141" s="124" t="str">
        <f>IFERROR('PML mundo '!AQ142*100000000/Indicadores!$Q169,"")</f>
        <v/>
      </c>
      <c r="Z141" s="124" t="str">
        <f>IFERROR('PML mundo '!AS142*100000000/Indicadores!$Q169,"")</f>
        <v/>
      </c>
      <c r="AA141" s="124" t="str">
        <f>IFERROR('PML mundo '!AU142*100000000/Indicadores!$Q169,"")</f>
        <v/>
      </c>
      <c r="AB141" s="124" t="str">
        <f>IFERROR('PML mundo '!AW142*100000000/Indicadores!$Q169,"")</f>
        <v/>
      </c>
      <c r="AC141" s="124" t="str">
        <f>IFERROR('PML mundo '!AY142*100000000/Indicadores!$Q169,"")</f>
        <v/>
      </c>
      <c r="AD141" s="124" t="str">
        <f>IFERROR('PML mundo '!BA142*100000000/Indicadores!$Q169,"")</f>
        <v/>
      </c>
      <c r="AE141" s="124" t="str">
        <f>IFERROR('PML mundo '!BC142*100000000/Indicadores!$Q169,"")</f>
        <v/>
      </c>
      <c r="AF141" s="124" t="str">
        <f>IFERROR('PML mundo '!BE142*100000000/Indicadores!$Q169,"")</f>
        <v/>
      </c>
      <c r="AG141" s="124" t="str">
        <f>IFERROR('PML mundo '!BG142*100000000/Indicadores!$Q169,"")</f>
        <v/>
      </c>
      <c r="AH141" s="124" t="str">
        <f>IFERROR('PML mundo '!BI142*100000000/Indicadores!$Q169,"")</f>
        <v/>
      </c>
      <c r="AI141" s="124">
        <f>IFERROR('PML mundo '!BK142*100000000/Indicadores!$Q169,"")</f>
        <v>45972.570139553456</v>
      </c>
      <c r="AJ141" s="124">
        <f>IFERROR('PML mundo '!BM142*100000000/Indicadores!$Q169,"")</f>
        <v>4224419.4720688872</v>
      </c>
    </row>
    <row r="142" spans="1:36" s="119" customFormat="1" ht="14">
      <c r="A142" s="114" t="str">
        <f>'AAL mundo '!A170</f>
        <v>East Asia and the Pacific</v>
      </c>
      <c r="B142" s="107" t="str">
        <f>'AAL mundo '!B170</f>
        <v>NCL</v>
      </c>
      <c r="C142" s="107" t="str">
        <f>'AAL mundo '!C170</f>
        <v>New Caledonia</v>
      </c>
      <c r="D142" s="108" t="str">
        <f>'AAL mundo '!D170</f>
        <v>SIDS</v>
      </c>
      <c r="E142" s="108" t="str">
        <f>'AAL mundo '!E170</f>
        <v>High income: nonOECD</v>
      </c>
      <c r="F142" s="109">
        <f>'AAL mundo '!F170</f>
        <v>17113.3</v>
      </c>
      <c r="G142" s="124" t="str">
        <f>IFERROR('PML mundo '!G143*100000000/Indicadores!$Q170,"")</f>
        <v/>
      </c>
      <c r="H142" s="124" t="str">
        <f>IFERROR('PML mundo '!I143*100000000/Indicadores!$Q170,"")</f>
        <v/>
      </c>
      <c r="I142" s="124" t="str">
        <f>IFERROR('PML mundo '!K143*100000000/Indicadores!$Q170,"")</f>
        <v/>
      </c>
      <c r="J142" s="124" t="str">
        <f>IFERROR('PML mundo '!M143*100000000/Indicadores!$Q170,"")</f>
        <v/>
      </c>
      <c r="K142" s="124" t="str">
        <f>IFERROR('PML mundo '!O143*100000000/Indicadores!$Q170,"")</f>
        <v/>
      </c>
      <c r="L142" s="124" t="str">
        <f>IFERROR('PML mundo '!Q143*100000000/Indicadores!$Q170,"")</f>
        <v/>
      </c>
      <c r="M142" s="124" t="str">
        <f>IFERROR('PML mundo '!S143*100000000/Indicadores!$Q170,"")</f>
        <v/>
      </c>
      <c r="N142" s="124" t="str">
        <f>IFERROR('PML mundo '!U143*100000000/Indicadores!$Q170,"")</f>
        <v/>
      </c>
      <c r="O142" s="124" t="str">
        <f>IFERROR('PML mundo '!W143*100000000/Indicadores!$Q170,"")</f>
        <v/>
      </c>
      <c r="P142" s="124" t="str">
        <f>IFERROR('PML mundo '!Y143*100000000/Indicadores!$Q170,"")</f>
        <v/>
      </c>
      <c r="Q142" s="124" t="str">
        <f>IFERROR('PML mundo '!AA143*100000000/Indicadores!$Q170,"")</f>
        <v/>
      </c>
      <c r="R142" s="124" t="str">
        <f>IFERROR('PML mundo '!AC143*100000000/Indicadores!$Q170,"")</f>
        <v/>
      </c>
      <c r="S142" s="124" t="str">
        <f>IFERROR('PML mundo '!AE143*100000000/Indicadores!$Q170,"")</f>
        <v/>
      </c>
      <c r="T142" s="124" t="str">
        <f>IFERROR('PML mundo '!AG143*100000000/Indicadores!$Q170,"")</f>
        <v/>
      </c>
      <c r="U142" s="124" t="str">
        <f>IFERROR('PML mundo '!AI143*100000000/Indicadores!$Q170,"")</f>
        <v/>
      </c>
      <c r="V142" s="124" t="str">
        <f>IFERROR('PML mundo '!AK143*100000000/Indicadores!$Q170,"")</f>
        <v/>
      </c>
      <c r="W142" s="124" t="str">
        <f>IFERROR('PML mundo '!AM143*100000000/Indicadores!$Q170,"")</f>
        <v/>
      </c>
      <c r="X142" s="124" t="str">
        <f>IFERROR('PML mundo '!AO143*100000000/Indicadores!$Q170,"")</f>
        <v/>
      </c>
      <c r="Y142" s="124" t="str">
        <f>IFERROR('PML mundo '!AQ143*100000000/Indicadores!$Q170,"")</f>
        <v/>
      </c>
      <c r="Z142" s="124" t="str">
        <f>IFERROR('PML mundo '!AS143*100000000/Indicadores!$Q170,"")</f>
        <v/>
      </c>
      <c r="AA142" s="124" t="str">
        <f>IFERROR('PML mundo '!AU143*100000000/Indicadores!$Q170,"")</f>
        <v/>
      </c>
      <c r="AB142" s="124" t="str">
        <f>IFERROR('PML mundo '!AW143*100000000/Indicadores!$Q170,"")</f>
        <v/>
      </c>
      <c r="AC142" s="124" t="str">
        <f>IFERROR('PML mundo '!AY143*100000000/Indicadores!$Q170,"")</f>
        <v/>
      </c>
      <c r="AD142" s="124" t="str">
        <f>IFERROR('PML mundo '!BA143*100000000/Indicadores!$Q170,"")</f>
        <v/>
      </c>
      <c r="AE142" s="124" t="str">
        <f>IFERROR('PML mundo '!BC143*100000000/Indicadores!$Q170,"")</f>
        <v/>
      </c>
      <c r="AF142" s="124" t="str">
        <f>IFERROR('PML mundo '!BE143*100000000/Indicadores!$Q170,"")</f>
        <v/>
      </c>
      <c r="AG142" s="124" t="str">
        <f>IFERROR('PML mundo '!BG143*100000000/Indicadores!$Q170,"")</f>
        <v/>
      </c>
      <c r="AH142" s="124" t="str">
        <f>IFERROR('PML mundo '!BI143*100000000/Indicadores!$Q170,"")</f>
        <v/>
      </c>
      <c r="AI142" s="124" t="str">
        <f>IFERROR('PML mundo '!BK143*100000000/Indicadores!$Q170,"")</f>
        <v/>
      </c>
      <c r="AJ142" s="124" t="str">
        <f>IFERROR('PML mundo '!BM143*100000000/Indicadores!$Q170,"")</f>
        <v/>
      </c>
    </row>
    <row r="143" spans="1:36" s="119" customFormat="1" ht="14">
      <c r="A143" s="114" t="str">
        <f>'AAL mundo '!A171</f>
        <v>East Asia and the Pacific</v>
      </c>
      <c r="B143" s="107" t="str">
        <f>'AAL mundo '!B171</f>
        <v>NZL</v>
      </c>
      <c r="C143" s="107" t="str">
        <f>'AAL mundo '!C171</f>
        <v>New Zealand</v>
      </c>
      <c r="D143" s="108" t="str">
        <f>'AAL mundo '!D171</f>
        <v/>
      </c>
      <c r="E143" s="108" t="str">
        <f>'AAL mundo '!E171</f>
        <v>High income: OECD</v>
      </c>
      <c r="F143" s="109">
        <f>'AAL mundo '!F171</f>
        <v>679705</v>
      </c>
      <c r="G143" s="124">
        <f>IFERROR('PML mundo '!G144*100000000/Indicadores!$Q171,"")</f>
        <v>119485.33613702377</v>
      </c>
      <c r="H143" s="124">
        <f>IFERROR('PML mundo '!I144*100000000/Indicadores!$Q171,"")</f>
        <v>455633.41729942616</v>
      </c>
      <c r="I143" s="124">
        <f>IFERROR('PML mundo '!K144*100000000/Indicadores!$Q171,"")</f>
        <v>1092428.7921747363</v>
      </c>
      <c r="J143" s="124">
        <f>IFERROR('PML mundo '!M144*100000000/Indicadores!$Q171,"")</f>
        <v>2855114.8500977862</v>
      </c>
      <c r="K143" s="124">
        <f>IFERROR('PML mundo '!O144*100000000/Indicadores!$Q171,"")</f>
        <v>5173819.9979392728</v>
      </c>
      <c r="L143" s="124">
        <f>IFERROR('PML mundo '!Q144*100000000/Indicadores!$Q171,"")</f>
        <v>8531342.9515030477</v>
      </c>
      <c r="M143" s="124">
        <f>IFERROR('PML mundo '!S144*100000000/Indicadores!$Q171,"")</f>
        <v>11135853.425331514</v>
      </c>
      <c r="N143" s="124" t="str">
        <f>IFERROR('PML mundo '!U144*100000000/Indicadores!$Q171,"")</f>
        <v/>
      </c>
      <c r="O143" s="124">
        <f>IFERROR('PML mundo '!W144*100000000/Indicadores!$Q171,"")</f>
        <v>81915.668337854193</v>
      </c>
      <c r="P143" s="124">
        <f>IFERROR('PML mundo '!Y144*100000000/Indicadores!$Q171,"")</f>
        <v>132408.34237919623</v>
      </c>
      <c r="Q143" s="124">
        <f>IFERROR('PML mundo '!AA144*100000000/Indicadores!$Q171,"")</f>
        <v>170907.50714706036</v>
      </c>
      <c r="R143" s="124">
        <f>IFERROR('PML mundo '!AC144*100000000/Indicadores!$Q171,"")</f>
        <v>193185.45062254561</v>
      </c>
      <c r="S143" s="124">
        <f>IFERROR('PML mundo '!AE144*100000000/Indicadores!$Q171,"")</f>
        <v>219781.05743648286</v>
      </c>
      <c r="T143" s="124">
        <f>IFERROR('PML mundo '!AG144*100000000/Indicadores!$Q171,"")</f>
        <v>224428.54227995555</v>
      </c>
      <c r="U143" s="124">
        <f>IFERROR('PML mundo '!AI144*100000000/Indicadores!$Q171,"")</f>
        <v>3869046.1240776097</v>
      </c>
      <c r="V143" s="124">
        <f>IFERROR('PML mundo '!AK144*100000000/Indicadores!$Q171,"")</f>
        <v>9426358.5810363386</v>
      </c>
      <c r="W143" s="124">
        <f>IFERROR('PML mundo '!AM144*100000000/Indicadores!$Q171,"")</f>
        <v>11483965.031994211</v>
      </c>
      <c r="X143" s="124">
        <f>IFERROR('PML mundo '!AO144*100000000/Indicadores!$Q171,"")</f>
        <v>11484804.577643353</v>
      </c>
      <c r="Y143" s="124">
        <f>IFERROR('PML mundo '!AQ144*100000000/Indicadores!$Q171,"")</f>
        <v>11486243.798756171</v>
      </c>
      <c r="Z143" s="124">
        <f>IFERROR('PML mundo '!AS144*100000000/Indicadores!$Q171,"")</f>
        <v>11489092.257208621</v>
      </c>
      <c r="AA143" s="124">
        <f>IFERROR('PML mundo '!AU144*100000000/Indicadores!$Q171,"")</f>
        <v>11491940.715661073</v>
      </c>
      <c r="AB143" s="124">
        <f>IFERROR('PML mundo '!AW144*100000000/Indicadores!$Q171,"")</f>
        <v>40867.882849376008</v>
      </c>
      <c r="AC143" s="124">
        <f>IFERROR('PML mundo '!AY144*100000000/Indicadores!$Q171,"")</f>
        <v>384991.64767864119</v>
      </c>
      <c r="AD143" s="124">
        <f>IFERROR('PML mundo '!BA144*100000000/Indicadores!$Q171,"")</f>
        <v>1060196.2360022643</v>
      </c>
      <c r="AE143" s="124">
        <f>IFERROR('PML mundo '!BC144*100000000/Indicadores!$Q171,"")</f>
        <v>2608048.559064141</v>
      </c>
      <c r="AF143" s="124">
        <f>IFERROR('PML mundo '!BE144*100000000/Indicadores!$Q171,"")</f>
        <v>4992358.2026315518</v>
      </c>
      <c r="AG143" s="124">
        <f>IFERROR('PML mundo '!BG144*100000000/Indicadores!$Q171,"")</f>
        <v>12485752.877834637</v>
      </c>
      <c r="AH143" s="124">
        <f>IFERROR('PML mundo '!BI144*100000000/Indicadores!$Q171,"")</f>
        <v>19119872.581139397</v>
      </c>
      <c r="AI143" s="124">
        <f>IFERROR('PML mundo '!BK144*100000000/Indicadores!$Q171,"")</f>
        <v>6641518.3321773382</v>
      </c>
      <c r="AJ143" s="124">
        <f>IFERROR('PML mundo '!BM144*100000000/Indicadores!$Q171,"")</f>
        <v>12553793.79839631</v>
      </c>
    </row>
    <row r="144" spans="1:36" s="119" customFormat="1" ht="14">
      <c r="A144" s="114" t="str">
        <f>'AAL mundo '!A172</f>
        <v>LAC</v>
      </c>
      <c r="B144" s="107" t="str">
        <f>'AAL mundo '!B172</f>
        <v>NIC</v>
      </c>
      <c r="C144" s="107" t="str">
        <f>'AAL mundo '!C172</f>
        <v>Nicaragua</v>
      </c>
      <c r="D144" s="108" t="str">
        <f>'AAL mundo '!D172</f>
        <v/>
      </c>
      <c r="E144" s="108" t="str">
        <f>'AAL mundo '!E172</f>
        <v>Lower middle income</v>
      </c>
      <c r="F144" s="109">
        <f>'AAL mundo '!F172</f>
        <v>35973.800000000003</v>
      </c>
      <c r="G144" s="124">
        <f>IFERROR('PML mundo '!G145*100000000/Indicadores!$Q172,"")</f>
        <v>6345166.1693709446</v>
      </c>
      <c r="H144" s="124">
        <f>IFERROR('PML mundo '!I145*100000000/Indicadores!$Q172,"")</f>
        <v>12281691.284620857</v>
      </c>
      <c r="I144" s="124">
        <f>IFERROR('PML mundo '!K145*100000000/Indicadores!$Q172,"")</f>
        <v>19019901.521314323</v>
      </c>
      <c r="J144" s="124">
        <f>IFERROR('PML mundo '!M145*100000000/Indicadores!$Q172,"")</f>
        <v>32304479.057079542</v>
      </c>
      <c r="K144" s="124">
        <f>IFERROR('PML mundo '!O145*100000000/Indicadores!$Q172,"")</f>
        <v>46304022.467688598</v>
      </c>
      <c r="L144" s="124">
        <f>IFERROR('PML mundo '!Q145*100000000/Indicadores!$Q172,"")</f>
        <v>64421482.332840972</v>
      </c>
      <c r="M144" s="124">
        <f>IFERROR('PML mundo '!S145*100000000/Indicadores!$Q172,"")</f>
        <v>75547124.955956072</v>
      </c>
      <c r="N144" s="124">
        <f>IFERROR('PML mundo '!U145*100000000/Indicadores!$Q172,"")</f>
        <v>139125.12224273346</v>
      </c>
      <c r="O144" s="124">
        <f>IFERROR('PML mundo '!W145*100000000/Indicadores!$Q172,"")</f>
        <v>656945.08395335567</v>
      </c>
      <c r="P144" s="124">
        <f>IFERROR('PML mundo '!Y145*100000000/Indicadores!$Q172,"")</f>
        <v>2570071.4846589263</v>
      </c>
      <c r="Q144" s="124">
        <f>IFERROR('PML mundo '!AA145*100000000/Indicadores!$Q172,"")</f>
        <v>5466119.993406768</v>
      </c>
      <c r="R144" s="124">
        <f>IFERROR('PML mundo '!AC145*100000000/Indicadores!$Q172,"")</f>
        <v>7236689.9347739322</v>
      </c>
      <c r="S144" s="124">
        <f>IFERROR('PML mundo '!AE145*100000000/Indicadores!$Q172,"")</f>
        <v>8226786.6567435199</v>
      </c>
      <c r="T144" s="124">
        <f>IFERROR('PML mundo '!AG145*100000000/Indicadores!$Q172,"")</f>
        <v>9124237.2771299407</v>
      </c>
      <c r="U144" s="124">
        <f>IFERROR('PML mundo '!AI145*100000000/Indicadores!$Q172,"")</f>
        <v>30882.033861055188</v>
      </c>
      <c r="V144" s="124">
        <f>IFERROR('PML mundo '!AK145*100000000/Indicadores!$Q172,"")</f>
        <v>330968.05986443994</v>
      </c>
      <c r="W144" s="124">
        <f>IFERROR('PML mundo '!AM145*100000000/Indicadores!$Q172,"")</f>
        <v>1675740.2616322066</v>
      </c>
      <c r="X144" s="124">
        <f>IFERROR('PML mundo '!AO145*100000000/Indicadores!$Q172,"")</f>
        <v>2840211.2960091666</v>
      </c>
      <c r="Y144" s="124">
        <f>IFERROR('PML mundo '!AQ145*100000000/Indicadores!$Q172,"")</f>
        <v>3163068.9227383798</v>
      </c>
      <c r="Z144" s="124">
        <f>IFERROR('PML mundo '!AS145*100000000/Indicadores!$Q172,"")</f>
        <v>3280046.323727225</v>
      </c>
      <c r="AA144" s="124">
        <f>IFERROR('PML mundo '!AU145*100000000/Indicadores!$Q172,"")</f>
        <v>3396711.7849801001</v>
      </c>
      <c r="AB144" s="124" t="str">
        <f>IFERROR('PML mundo '!AW145*100000000/Indicadores!$Q172,"")</f>
        <v/>
      </c>
      <c r="AC144" s="124" t="str">
        <f>IFERROR('PML mundo '!AY145*100000000/Indicadores!$Q172,"")</f>
        <v/>
      </c>
      <c r="AD144" s="124" t="str">
        <f>IFERROR('PML mundo '!BA145*100000000/Indicadores!$Q172,"")</f>
        <v/>
      </c>
      <c r="AE144" s="124" t="str">
        <f>IFERROR('PML mundo '!BC145*100000000/Indicadores!$Q172,"")</f>
        <v/>
      </c>
      <c r="AF144" s="124" t="str">
        <f>IFERROR('PML mundo '!BE145*100000000/Indicadores!$Q172,"")</f>
        <v/>
      </c>
      <c r="AG144" s="124" t="str">
        <f>IFERROR('PML mundo '!BG145*100000000/Indicadores!$Q172,"")</f>
        <v/>
      </c>
      <c r="AH144" s="124" t="str">
        <f>IFERROR('PML mundo '!BI145*100000000/Indicadores!$Q172,"")</f>
        <v/>
      </c>
      <c r="AI144" s="124">
        <f>IFERROR('PML mundo '!BK145*100000000/Indicadores!$Q172,"")</f>
        <v>7747688.1745555028</v>
      </c>
      <c r="AJ144" s="124">
        <f>IFERROR('PML mundo '!BM145*100000000/Indicadores!$Q172,"")</f>
        <v>12582527.366218809</v>
      </c>
    </row>
    <row r="145" spans="1:36" s="119" customFormat="1" ht="14">
      <c r="A145" s="114" t="str">
        <f>'AAL mundo '!A173</f>
        <v>Sub-Saharan Africa</v>
      </c>
      <c r="B145" s="107" t="str">
        <f>'AAL mundo '!B173</f>
        <v>NER</v>
      </c>
      <c r="C145" s="107" t="str">
        <f>'AAL mundo '!C173</f>
        <v>Niger</v>
      </c>
      <c r="D145" s="108" t="str">
        <f>'AAL mundo '!D173</f>
        <v/>
      </c>
      <c r="E145" s="108" t="str">
        <f>'AAL mundo '!E173</f>
        <v>Low income</v>
      </c>
      <c r="F145" s="109">
        <f>'AAL mundo '!F173</f>
        <v>12723.5</v>
      </c>
      <c r="G145" s="124" t="str">
        <f>IFERROR('PML mundo '!G146*100000000/Indicadores!$Q173,"")</f>
        <v/>
      </c>
      <c r="H145" s="124" t="str">
        <f>IFERROR('PML mundo '!I146*100000000/Indicadores!$Q173,"")</f>
        <v/>
      </c>
      <c r="I145" s="124" t="str">
        <f>IFERROR('PML mundo '!K146*100000000/Indicadores!$Q173,"")</f>
        <v/>
      </c>
      <c r="J145" s="124" t="str">
        <f>IFERROR('PML mundo '!M146*100000000/Indicadores!$Q173,"")</f>
        <v/>
      </c>
      <c r="K145" s="124" t="str">
        <f>IFERROR('PML mundo '!O146*100000000/Indicadores!$Q173,"")</f>
        <v/>
      </c>
      <c r="L145" s="124" t="str">
        <f>IFERROR('PML mundo '!Q146*100000000/Indicadores!$Q173,"")</f>
        <v/>
      </c>
      <c r="M145" s="124" t="str">
        <f>IFERROR('PML mundo '!S146*100000000/Indicadores!$Q173,"")</f>
        <v/>
      </c>
      <c r="N145" s="124" t="str">
        <f>IFERROR('PML mundo '!U146*100000000/Indicadores!$Q173,"")</f>
        <v/>
      </c>
      <c r="O145" s="124" t="str">
        <f>IFERROR('PML mundo '!W146*100000000/Indicadores!$Q173,"")</f>
        <v/>
      </c>
      <c r="P145" s="124" t="str">
        <f>IFERROR('PML mundo '!Y146*100000000/Indicadores!$Q173,"")</f>
        <v/>
      </c>
      <c r="Q145" s="124" t="str">
        <f>IFERROR('PML mundo '!AA146*100000000/Indicadores!$Q173,"")</f>
        <v/>
      </c>
      <c r="R145" s="124" t="str">
        <f>IFERROR('PML mundo '!AC146*100000000/Indicadores!$Q173,"")</f>
        <v/>
      </c>
      <c r="S145" s="124" t="str">
        <f>IFERROR('PML mundo '!AE146*100000000/Indicadores!$Q173,"")</f>
        <v/>
      </c>
      <c r="T145" s="124" t="str">
        <f>IFERROR('PML mundo '!AG146*100000000/Indicadores!$Q173,"")</f>
        <v/>
      </c>
      <c r="U145" s="124" t="str">
        <f>IFERROR('PML mundo '!AI146*100000000/Indicadores!$Q173,"")</f>
        <v/>
      </c>
      <c r="V145" s="124" t="str">
        <f>IFERROR('PML mundo '!AK146*100000000/Indicadores!$Q173,"")</f>
        <v/>
      </c>
      <c r="W145" s="124" t="str">
        <f>IFERROR('PML mundo '!AM146*100000000/Indicadores!$Q173,"")</f>
        <v/>
      </c>
      <c r="X145" s="124" t="str">
        <f>IFERROR('PML mundo '!AO146*100000000/Indicadores!$Q173,"")</f>
        <v/>
      </c>
      <c r="Y145" s="124" t="str">
        <f>IFERROR('PML mundo '!AQ146*100000000/Indicadores!$Q173,"")</f>
        <v/>
      </c>
      <c r="Z145" s="124" t="str">
        <f>IFERROR('PML mundo '!AS146*100000000/Indicadores!$Q173,"")</f>
        <v/>
      </c>
      <c r="AA145" s="124" t="str">
        <f>IFERROR('PML mundo '!AU146*100000000/Indicadores!$Q173,"")</f>
        <v/>
      </c>
      <c r="AB145" s="124" t="str">
        <f>IFERROR('PML mundo '!AW146*100000000/Indicadores!$Q173,"")</f>
        <v/>
      </c>
      <c r="AC145" s="124" t="str">
        <f>IFERROR('PML mundo '!AY146*100000000/Indicadores!$Q173,"")</f>
        <v/>
      </c>
      <c r="AD145" s="124" t="str">
        <f>IFERROR('PML mundo '!BA146*100000000/Indicadores!$Q173,"")</f>
        <v/>
      </c>
      <c r="AE145" s="124" t="str">
        <f>IFERROR('PML mundo '!BC146*100000000/Indicadores!$Q173,"")</f>
        <v/>
      </c>
      <c r="AF145" s="124" t="str">
        <f>IFERROR('PML mundo '!BE146*100000000/Indicadores!$Q173,"")</f>
        <v/>
      </c>
      <c r="AG145" s="124" t="str">
        <f>IFERROR('PML mundo '!BG146*100000000/Indicadores!$Q173,"")</f>
        <v/>
      </c>
      <c r="AH145" s="124" t="str">
        <f>IFERROR('PML mundo '!BI146*100000000/Indicadores!$Q173,"")</f>
        <v/>
      </c>
      <c r="AI145" s="124">
        <f>IFERROR('PML mundo '!BK146*100000000/Indicadores!$Q173,"")</f>
        <v>3123818.6370356465</v>
      </c>
      <c r="AJ145" s="124">
        <f>IFERROR('PML mundo '!BM146*100000000/Indicadores!$Q173,"")</f>
        <v>6421451.489793106</v>
      </c>
    </row>
    <row r="146" spans="1:36" s="119" customFormat="1" ht="14">
      <c r="A146" s="114" t="str">
        <f>'AAL mundo '!A174</f>
        <v>Sub-Saharan Africa</v>
      </c>
      <c r="B146" s="107" t="str">
        <f>'AAL mundo '!B174</f>
        <v>NGA</v>
      </c>
      <c r="C146" s="107" t="str">
        <f>'AAL mundo '!C174</f>
        <v>Nigeria</v>
      </c>
      <c r="D146" s="108" t="str">
        <f>'AAL mundo '!D174</f>
        <v/>
      </c>
      <c r="E146" s="108" t="str">
        <f>'AAL mundo '!E174</f>
        <v>Lower middle income</v>
      </c>
      <c r="F146" s="109">
        <f>'AAL mundo '!F174</f>
        <v>592030</v>
      </c>
      <c r="G146" s="124">
        <f>IFERROR('PML mundo '!G147*100000000/Indicadores!$Q174,"")</f>
        <v>70598.697752333319</v>
      </c>
      <c r="H146" s="124">
        <f>IFERROR('PML mundo '!I147*100000000/Indicadores!$Q174,"")</f>
        <v>206524.22618545618</v>
      </c>
      <c r="I146" s="124">
        <f>IFERROR('PML mundo '!K147*100000000/Indicadores!$Q174,"")</f>
        <v>388811.85994908039</v>
      </c>
      <c r="J146" s="124">
        <f>IFERROR('PML mundo '!M147*100000000/Indicadores!$Q174,"")</f>
        <v>934041.88205850148</v>
      </c>
      <c r="K146" s="124">
        <f>IFERROR('PML mundo '!O147*100000000/Indicadores!$Q174,"")</f>
        <v>1812845.7940930396</v>
      </c>
      <c r="L146" s="124">
        <f>IFERROR('PML mundo '!Q147*100000000/Indicadores!$Q174,"")</f>
        <v>3342410.377049672</v>
      </c>
      <c r="M146" s="124">
        <f>IFERROR('PML mundo '!S147*100000000/Indicadores!$Q174,"")</f>
        <v>4604789.2722299211</v>
      </c>
      <c r="N146" s="124" t="str">
        <f>IFERROR('PML mundo '!U147*100000000/Indicadores!$Q174,"")</f>
        <v/>
      </c>
      <c r="O146" s="124" t="str">
        <f>IFERROR('PML mundo '!W147*100000000/Indicadores!$Q174,"")</f>
        <v/>
      </c>
      <c r="P146" s="124" t="str">
        <f>IFERROR('PML mundo '!Y147*100000000/Indicadores!$Q174,"")</f>
        <v/>
      </c>
      <c r="Q146" s="124" t="str">
        <f>IFERROR('PML mundo '!AA147*100000000/Indicadores!$Q174,"")</f>
        <v/>
      </c>
      <c r="R146" s="124" t="str">
        <f>IFERROR('PML mundo '!AC147*100000000/Indicadores!$Q174,"")</f>
        <v/>
      </c>
      <c r="S146" s="124" t="str">
        <f>IFERROR('PML mundo '!AE147*100000000/Indicadores!$Q174,"")</f>
        <v/>
      </c>
      <c r="T146" s="124" t="str">
        <f>IFERROR('PML mundo '!AG147*100000000/Indicadores!$Q174,"")</f>
        <v/>
      </c>
      <c r="U146" s="124" t="str">
        <f>IFERROR('PML mundo '!AI147*100000000/Indicadores!$Q174,"")</f>
        <v/>
      </c>
      <c r="V146" s="124" t="str">
        <f>IFERROR('PML mundo '!AK147*100000000/Indicadores!$Q174,"")</f>
        <v/>
      </c>
      <c r="W146" s="124" t="str">
        <f>IFERROR('PML mundo '!AM147*100000000/Indicadores!$Q174,"")</f>
        <v/>
      </c>
      <c r="X146" s="124" t="str">
        <f>IFERROR('PML mundo '!AO147*100000000/Indicadores!$Q174,"")</f>
        <v/>
      </c>
      <c r="Y146" s="124" t="str">
        <f>IFERROR('PML mundo '!AQ147*100000000/Indicadores!$Q174,"")</f>
        <v/>
      </c>
      <c r="Z146" s="124" t="str">
        <f>IFERROR('PML mundo '!AS147*100000000/Indicadores!$Q174,"")</f>
        <v/>
      </c>
      <c r="AA146" s="124" t="str">
        <f>IFERROR('PML mundo '!AU147*100000000/Indicadores!$Q174,"")</f>
        <v/>
      </c>
      <c r="AB146" s="124" t="str">
        <f>IFERROR('PML mundo '!AW147*100000000/Indicadores!$Q174,"")</f>
        <v/>
      </c>
      <c r="AC146" s="124" t="str">
        <f>IFERROR('PML mundo '!AY147*100000000/Indicadores!$Q174,"")</f>
        <v/>
      </c>
      <c r="AD146" s="124" t="str">
        <f>IFERROR('PML mundo '!BA147*100000000/Indicadores!$Q174,"")</f>
        <v/>
      </c>
      <c r="AE146" s="124" t="str">
        <f>IFERROR('PML mundo '!BC147*100000000/Indicadores!$Q174,"")</f>
        <v/>
      </c>
      <c r="AF146" s="124" t="str">
        <f>IFERROR('PML mundo '!BE147*100000000/Indicadores!$Q174,"")</f>
        <v/>
      </c>
      <c r="AG146" s="124" t="str">
        <f>IFERROR('PML mundo '!BG147*100000000/Indicadores!$Q174,"")</f>
        <v/>
      </c>
      <c r="AH146" s="124" t="str">
        <f>IFERROR('PML mundo '!BI147*100000000/Indicadores!$Q174,"")</f>
        <v/>
      </c>
      <c r="AI146" s="124">
        <f>IFERROR('PML mundo '!BK147*100000000/Indicadores!$Q174,"")</f>
        <v>4874716.7603464276</v>
      </c>
      <c r="AJ146" s="124">
        <f>IFERROR('PML mundo '!BM147*100000000/Indicadores!$Q174,"")</f>
        <v>9004973.0975995883</v>
      </c>
    </row>
    <row r="147" spans="1:36" s="119" customFormat="1" ht="14">
      <c r="A147" s="114" t="str">
        <f>'AAL mundo '!A175</f>
        <v>Europe and Central Asia</v>
      </c>
      <c r="B147" s="107" t="str">
        <f>'AAL mundo '!B175</f>
        <v>NOR</v>
      </c>
      <c r="C147" s="107" t="str">
        <f>'AAL mundo '!C175</f>
        <v>Norway</v>
      </c>
      <c r="D147" s="108" t="str">
        <f>'AAL mundo '!D175</f>
        <v/>
      </c>
      <c r="E147" s="108" t="str">
        <f>'AAL mundo '!E175</f>
        <v>High income: OECD</v>
      </c>
      <c r="F147" s="109">
        <f>'AAL mundo '!F175</f>
        <v>1933680</v>
      </c>
      <c r="G147" s="124" t="str">
        <f>IFERROR('PML mundo '!G148*100000000/Indicadores!$Q175,"")</f>
        <v/>
      </c>
      <c r="H147" s="124" t="str">
        <f>IFERROR('PML mundo '!I148*100000000/Indicadores!$Q175,"")</f>
        <v/>
      </c>
      <c r="I147" s="124" t="str">
        <f>IFERROR('PML mundo '!K148*100000000/Indicadores!$Q175,"")</f>
        <v/>
      </c>
      <c r="J147" s="124" t="str">
        <f>IFERROR('PML mundo '!M148*100000000/Indicadores!$Q175,"")</f>
        <v/>
      </c>
      <c r="K147" s="124" t="str">
        <f>IFERROR('PML mundo '!O148*100000000/Indicadores!$Q175,"")</f>
        <v/>
      </c>
      <c r="L147" s="124" t="str">
        <f>IFERROR('PML mundo '!Q148*100000000/Indicadores!$Q175,"")</f>
        <v/>
      </c>
      <c r="M147" s="124" t="str">
        <f>IFERROR('PML mundo '!S148*100000000/Indicadores!$Q175,"")</f>
        <v/>
      </c>
      <c r="N147" s="124" t="str">
        <f>IFERROR('PML mundo '!U148*100000000/Indicadores!$Q175,"")</f>
        <v/>
      </c>
      <c r="O147" s="124" t="str">
        <f>IFERROR('PML mundo '!W148*100000000/Indicadores!$Q175,"")</f>
        <v/>
      </c>
      <c r="P147" s="124" t="str">
        <f>IFERROR('PML mundo '!Y148*100000000/Indicadores!$Q175,"")</f>
        <v/>
      </c>
      <c r="Q147" s="124" t="str">
        <f>IFERROR('PML mundo '!AA148*100000000/Indicadores!$Q175,"")</f>
        <v/>
      </c>
      <c r="R147" s="124" t="str">
        <f>IFERROR('PML mundo '!AC148*100000000/Indicadores!$Q175,"")</f>
        <v/>
      </c>
      <c r="S147" s="124" t="str">
        <f>IFERROR('PML mundo '!AE148*100000000/Indicadores!$Q175,"")</f>
        <v/>
      </c>
      <c r="T147" s="124" t="str">
        <f>IFERROR('PML mundo '!AG148*100000000/Indicadores!$Q175,"")</f>
        <v/>
      </c>
      <c r="U147" s="124" t="str">
        <f>IFERROR('PML mundo '!AI148*100000000/Indicadores!$Q175,"")</f>
        <v/>
      </c>
      <c r="V147" s="124" t="str">
        <f>IFERROR('PML mundo '!AK148*100000000/Indicadores!$Q175,"")</f>
        <v/>
      </c>
      <c r="W147" s="124" t="str">
        <f>IFERROR('PML mundo '!AM148*100000000/Indicadores!$Q175,"")</f>
        <v/>
      </c>
      <c r="X147" s="124" t="str">
        <f>IFERROR('PML mundo '!AO148*100000000/Indicadores!$Q175,"")</f>
        <v/>
      </c>
      <c r="Y147" s="124" t="str">
        <f>IFERROR('PML mundo '!AQ148*100000000/Indicadores!$Q175,"")</f>
        <v/>
      </c>
      <c r="Z147" s="124" t="str">
        <f>IFERROR('PML mundo '!AS148*100000000/Indicadores!$Q175,"")</f>
        <v/>
      </c>
      <c r="AA147" s="124" t="str">
        <f>IFERROR('PML mundo '!AU148*100000000/Indicadores!$Q175,"")</f>
        <v/>
      </c>
      <c r="AB147" s="124" t="str">
        <f>IFERROR('PML mundo '!AW148*100000000/Indicadores!$Q175,"")</f>
        <v/>
      </c>
      <c r="AC147" s="124" t="str">
        <f>IFERROR('PML mundo '!AY148*100000000/Indicadores!$Q175,"")</f>
        <v/>
      </c>
      <c r="AD147" s="124" t="str">
        <f>IFERROR('PML mundo '!BA148*100000000/Indicadores!$Q175,"")</f>
        <v/>
      </c>
      <c r="AE147" s="124" t="str">
        <f>IFERROR('PML mundo '!BC148*100000000/Indicadores!$Q175,"")</f>
        <v/>
      </c>
      <c r="AF147" s="124" t="str">
        <f>IFERROR('PML mundo '!BE148*100000000/Indicadores!$Q175,"")</f>
        <v/>
      </c>
      <c r="AG147" s="124" t="str">
        <f>IFERROR('PML mundo '!BG148*100000000/Indicadores!$Q175,"")</f>
        <v/>
      </c>
      <c r="AH147" s="124" t="str">
        <f>IFERROR('PML mundo '!BI148*100000000/Indicadores!$Q175,"")</f>
        <v/>
      </c>
      <c r="AI147" s="124" t="str">
        <f>IFERROR('PML mundo '!BK148*100000000/Indicadores!$Q175,"")</f>
        <v/>
      </c>
      <c r="AJ147" s="124" t="str">
        <f>IFERROR('PML mundo '!BM148*100000000/Indicadores!$Q175,"")</f>
        <v/>
      </c>
    </row>
    <row r="148" spans="1:36" s="119" customFormat="1" ht="14">
      <c r="A148" s="114" t="str">
        <f>'AAL mundo '!A176</f>
        <v>Middle East and North Africa</v>
      </c>
      <c r="B148" s="107" t="str">
        <f>'AAL mundo '!B176</f>
        <v>OMN</v>
      </c>
      <c r="C148" s="107" t="str">
        <f>'AAL mundo '!C176</f>
        <v>Oman</v>
      </c>
      <c r="D148" s="108" t="str">
        <f>'AAL mundo '!D176</f>
        <v/>
      </c>
      <c r="E148" s="108" t="str">
        <f>'AAL mundo '!E176</f>
        <v>High income: nonOECD</v>
      </c>
      <c r="F148" s="109">
        <f>'AAL mundo '!F176</f>
        <v>202534</v>
      </c>
      <c r="G148" s="124">
        <f>IFERROR('PML mundo '!G149*100000000/Indicadores!$Q176,"")</f>
        <v>359140.430608419</v>
      </c>
      <c r="H148" s="124">
        <f>IFERROR('PML mundo '!I149*100000000/Indicadores!$Q176,"")</f>
        <v>702073.45338862692</v>
      </c>
      <c r="I148" s="124">
        <f>IFERROR('PML mundo '!K149*100000000/Indicadores!$Q176,"")</f>
        <v>1196115.4348690563</v>
      </c>
      <c r="J148" s="124">
        <f>IFERROR('PML mundo '!M149*100000000/Indicadores!$Q176,"")</f>
        <v>2418398.6252343352</v>
      </c>
      <c r="K148" s="124">
        <f>IFERROR('PML mundo '!O149*100000000/Indicadores!$Q176,"")</f>
        <v>4004627.677100494</v>
      </c>
      <c r="L148" s="124">
        <f>IFERROR('PML mundo '!Q149*100000000/Indicadores!$Q176,"")</f>
        <v>6394805.3172754645</v>
      </c>
      <c r="M148" s="124">
        <f>IFERROR('PML mundo '!S149*100000000/Indicadores!$Q176,"")</f>
        <v>8242624.5526330741</v>
      </c>
      <c r="N148" s="124">
        <f>IFERROR('PML mundo '!U149*100000000/Indicadores!$Q176,"")</f>
        <v>21493.381809918763</v>
      </c>
      <c r="O148" s="124">
        <f>IFERROR('PML mundo '!W149*100000000/Indicadores!$Q176,"")</f>
        <v>871355.67800943018</v>
      </c>
      <c r="P148" s="124">
        <f>IFERROR('PML mundo '!Y149*100000000/Indicadores!$Q176,"")</f>
        <v>877296.93802192807</v>
      </c>
      <c r="Q148" s="124">
        <f>IFERROR('PML mundo '!AA149*100000000/Indicadores!$Q176,"")</f>
        <v>895120.71805942163</v>
      </c>
      <c r="R148" s="124">
        <f>IFERROR('PML mundo '!AC149*100000000/Indicadores!$Q176,"")</f>
        <v>924870.70385729708</v>
      </c>
      <c r="S148" s="124">
        <f>IFERROR('PML mundo '!AE149*100000000/Indicadores!$Q176,"")</f>
        <v>984326.98971766175</v>
      </c>
      <c r="T148" s="124">
        <f>IFERROR('PML mundo '!AG149*100000000/Indicadores!$Q176,"")</f>
        <v>1043783.2755780264</v>
      </c>
      <c r="U148" s="124">
        <f>IFERROR('PML mundo '!AI149*100000000/Indicadores!$Q176,"")</f>
        <v>68106.061466795436</v>
      </c>
      <c r="V148" s="124">
        <f>IFERROR('PML mundo '!AK149*100000000/Indicadores!$Q176,"")</f>
        <v>1582559.4500937341</v>
      </c>
      <c r="W148" s="124">
        <f>IFERROR('PML mundo '!AM149*100000000/Indicadores!$Q176,"")</f>
        <v>1772242.9131398057</v>
      </c>
      <c r="X148" s="124">
        <f>IFERROR('PML mundo '!AO149*100000000/Indicadores!$Q176,"")</f>
        <v>2103686.587513492</v>
      </c>
      <c r="Y148" s="124">
        <f>IFERROR('PML mundo '!AQ149*100000000/Indicadores!$Q176,"")</f>
        <v>2176816.5085496791</v>
      </c>
      <c r="Z148" s="124">
        <f>IFERROR('PML mundo '!AS149*100000000/Indicadores!$Q176,"")</f>
        <v>2323163.722092825</v>
      </c>
      <c r="AA148" s="124">
        <f>IFERROR('PML mundo '!AU149*100000000/Indicadores!$Q176,"")</f>
        <v>2469510.9356359709</v>
      </c>
      <c r="AB148" s="124" t="str">
        <f>IFERROR('PML mundo '!AW149*100000000/Indicadores!$Q176,"")</f>
        <v/>
      </c>
      <c r="AC148" s="124" t="str">
        <f>IFERROR('PML mundo '!AY149*100000000/Indicadores!$Q176,"")</f>
        <v/>
      </c>
      <c r="AD148" s="124" t="str">
        <f>IFERROR('PML mundo '!BA149*100000000/Indicadores!$Q176,"")</f>
        <v/>
      </c>
      <c r="AE148" s="124" t="str">
        <f>IFERROR('PML mundo '!BC149*100000000/Indicadores!$Q176,"")</f>
        <v/>
      </c>
      <c r="AF148" s="124" t="str">
        <f>IFERROR('PML mundo '!BE149*100000000/Indicadores!$Q176,"")</f>
        <v/>
      </c>
      <c r="AG148" s="124" t="str">
        <f>IFERROR('PML mundo '!BG149*100000000/Indicadores!$Q176,"")</f>
        <v/>
      </c>
      <c r="AH148" s="124" t="str">
        <f>IFERROR('PML mundo '!BI149*100000000/Indicadores!$Q176,"")</f>
        <v/>
      </c>
      <c r="AI148" s="124">
        <f>IFERROR('PML mundo '!BK149*100000000/Indicadores!$Q176,"")</f>
        <v>225472.51400878606</v>
      </c>
      <c r="AJ148" s="124">
        <f>IFERROR('PML mundo '!BM149*100000000/Indicadores!$Q176,"")</f>
        <v>608424.2485855571</v>
      </c>
    </row>
    <row r="149" spans="1:36" s="119" customFormat="1" ht="14">
      <c r="A149" s="114" t="str">
        <f>'AAL mundo '!A177</f>
        <v>South Asia</v>
      </c>
      <c r="B149" s="107" t="str">
        <f>'AAL mundo '!B177</f>
        <v>PAK</v>
      </c>
      <c r="C149" s="107" t="str">
        <f>'AAL mundo '!C177</f>
        <v>Pakistan</v>
      </c>
      <c r="D149" s="108" t="str">
        <f>'AAL mundo '!D177</f>
        <v/>
      </c>
      <c r="E149" s="108" t="str">
        <f>'AAL mundo '!E177</f>
        <v>Lower middle income</v>
      </c>
      <c r="F149" s="109">
        <f>'AAL mundo '!F177</f>
        <v>502344</v>
      </c>
      <c r="G149" s="124">
        <f>IFERROR('PML mundo '!G150*100000000/Indicadores!$Q177,"")</f>
        <v>2888553.943126638</v>
      </c>
      <c r="H149" s="124">
        <f>IFERROR('PML mundo '!I150*100000000/Indicadores!$Q177,"")</f>
        <v>6775892.5916851358</v>
      </c>
      <c r="I149" s="124">
        <f>IFERROR('PML mundo '!K150*100000000/Indicadores!$Q177,"")</f>
        <v>12108244.258508533</v>
      </c>
      <c r="J149" s="124">
        <f>IFERROR('PML mundo '!M150*100000000/Indicadores!$Q177,"")</f>
        <v>22993914.945692241</v>
      </c>
      <c r="K149" s="124">
        <f>IFERROR('PML mundo '!O150*100000000/Indicadores!$Q177,"")</f>
        <v>34279841.695472784</v>
      </c>
      <c r="L149" s="124">
        <f>IFERROR('PML mundo '!Q150*100000000/Indicadores!$Q177,"")</f>
        <v>48307389.065577</v>
      </c>
      <c r="M149" s="124">
        <f>IFERROR('PML mundo '!S150*100000000/Indicadores!$Q177,"")</f>
        <v>56268899.550445125</v>
      </c>
      <c r="N149" s="124" t="str">
        <f>IFERROR('PML mundo '!U150*100000000/Indicadores!$Q177,"")</f>
        <v/>
      </c>
      <c r="O149" s="124">
        <f>IFERROR('PML mundo '!W150*100000000/Indicadores!$Q177,"")</f>
        <v>531487.05576608668</v>
      </c>
      <c r="P149" s="124">
        <f>IFERROR('PML mundo '!Y150*100000000/Indicadores!$Q177,"")</f>
        <v>677132.29684128251</v>
      </c>
      <c r="Q149" s="124">
        <f>IFERROR('PML mundo '!AA150*100000000/Indicadores!$Q177,"")</f>
        <v>813270.26802106667</v>
      </c>
      <c r="R149" s="124">
        <f>IFERROR('PML mundo '!AC150*100000000/Indicadores!$Q177,"")</f>
        <v>948825.53556209966</v>
      </c>
      <c r="S149" s="124">
        <f>IFERROR('PML mundo '!AE150*100000000/Indicadores!$Q177,"")</f>
        <v>999091.39155751897</v>
      </c>
      <c r="T149" s="124">
        <f>IFERROR('PML mundo '!AG150*100000000/Indicadores!$Q177,"")</f>
        <v>1049326.5789403722</v>
      </c>
      <c r="U149" s="124">
        <f>IFERROR('PML mundo '!AI150*100000000/Indicadores!$Q177,"")</f>
        <v>418105.19511015929</v>
      </c>
      <c r="V149" s="124">
        <f>IFERROR('PML mundo '!AK150*100000000/Indicadores!$Q177,"")</f>
        <v>834738.29681715788</v>
      </c>
      <c r="W149" s="124">
        <f>IFERROR('PML mundo '!AM150*100000000/Indicadores!$Q177,"")</f>
        <v>902975.95977616205</v>
      </c>
      <c r="X149" s="124">
        <f>IFERROR('PML mundo '!AO150*100000000/Indicadores!$Q177,"")</f>
        <v>1055000.2722650536</v>
      </c>
      <c r="Y149" s="124">
        <f>IFERROR('PML mundo '!AQ150*100000000/Indicadores!$Q177,"")</f>
        <v>1055000.2722650536</v>
      </c>
      <c r="Z149" s="124">
        <f>IFERROR('PML mundo '!AS150*100000000/Indicadores!$Q177,"")</f>
        <v>1055030.9408776194</v>
      </c>
      <c r="AA149" s="124">
        <f>IFERROR('PML mundo '!AU150*100000000/Indicadores!$Q177,"")</f>
        <v>1055061.6094901853</v>
      </c>
      <c r="AB149" s="124" t="str">
        <f>IFERROR('PML mundo '!AW150*100000000/Indicadores!$Q177,"")</f>
        <v/>
      </c>
      <c r="AC149" s="124" t="str">
        <f>IFERROR('PML mundo '!AY150*100000000/Indicadores!$Q177,"")</f>
        <v/>
      </c>
      <c r="AD149" s="124" t="str">
        <f>IFERROR('PML mundo '!BA150*100000000/Indicadores!$Q177,"")</f>
        <v/>
      </c>
      <c r="AE149" s="124" t="str">
        <f>IFERROR('PML mundo '!BC150*100000000/Indicadores!$Q177,"")</f>
        <v/>
      </c>
      <c r="AF149" s="124" t="str">
        <f>IFERROR('PML mundo '!BE150*100000000/Indicadores!$Q177,"")</f>
        <v/>
      </c>
      <c r="AG149" s="124" t="str">
        <f>IFERROR('PML mundo '!BG150*100000000/Indicadores!$Q177,"")</f>
        <v/>
      </c>
      <c r="AH149" s="124" t="str">
        <f>IFERROR('PML mundo '!BI150*100000000/Indicadores!$Q177,"")</f>
        <v/>
      </c>
      <c r="AI149" s="124">
        <f>IFERROR('PML mundo '!BK150*100000000/Indicadores!$Q177,"")</f>
        <v>15985835.674131949</v>
      </c>
      <c r="AJ149" s="124">
        <f>IFERROR('PML mundo '!BM150*100000000/Indicadores!$Q177,"")</f>
        <v>26096255.735621959</v>
      </c>
    </row>
    <row r="150" spans="1:36" s="119" customFormat="1" ht="14">
      <c r="A150" s="114" t="str">
        <f>'AAL mundo '!A178</f>
        <v>East Asia and the Pacific</v>
      </c>
      <c r="B150" s="107" t="str">
        <f>'AAL mundo '!B178</f>
        <v>PLW</v>
      </c>
      <c r="C150" s="107" t="str">
        <f>'AAL mundo '!C178</f>
        <v>Palau</v>
      </c>
      <c r="D150" s="108" t="str">
        <f>'AAL mundo '!D178</f>
        <v>SIDS</v>
      </c>
      <c r="E150" s="108" t="str">
        <f>'AAL mundo '!E178</f>
        <v>Upper middle income</v>
      </c>
      <c r="F150" s="109">
        <f>'AAL mundo '!F178</f>
        <v>780.06700000000001</v>
      </c>
      <c r="G150" s="124">
        <f>IFERROR('PML mundo '!G151*100000000/Indicadores!$Q178,"")</f>
        <v>314787.6243768924</v>
      </c>
      <c r="H150" s="124">
        <f>IFERROR('PML mundo '!I151*100000000/Indicadores!$Q178,"")</f>
        <v>878091.79431448935</v>
      </c>
      <c r="I150" s="124">
        <f>IFERROR('PML mundo '!K151*100000000/Indicadores!$Q178,"")</f>
        <v>2236648.9100463409</v>
      </c>
      <c r="J150" s="124">
        <f>IFERROR('PML mundo '!M151*100000000/Indicadores!$Q178,"")</f>
        <v>7306386.4394847136</v>
      </c>
      <c r="K150" s="124">
        <f>IFERROR('PML mundo '!O151*100000000/Indicadores!$Q178,"")</f>
        <v>16650608.552567206</v>
      </c>
      <c r="L150" s="124">
        <f>IFERROR('PML mundo '!Q151*100000000/Indicadores!$Q178,"")</f>
        <v>33251513.796022266</v>
      </c>
      <c r="M150" s="124">
        <f>IFERROR('PML mundo '!S151*100000000/Indicadores!$Q178,"")</f>
        <v>46671407.256300315</v>
      </c>
      <c r="N150" s="124">
        <f>IFERROR('PML mundo '!U151*100000000/Indicadores!$Q178,"")</f>
        <v>59511428.77693671</v>
      </c>
      <c r="O150" s="124">
        <f>IFERROR('PML mundo '!W151*100000000/Indicadores!$Q178,"")</f>
        <v>386758015.97127247</v>
      </c>
      <c r="P150" s="124">
        <f>IFERROR('PML mundo '!Y151*100000000/Indicadores!$Q178,"")</f>
        <v>700203651.00213706</v>
      </c>
      <c r="Q150" s="124">
        <f>IFERROR('PML mundo '!AA151*100000000/Indicadores!$Q178,"")</f>
        <v>768711378.72837126</v>
      </c>
      <c r="R150" s="124">
        <f>IFERROR('PML mundo '!AC151*100000000/Indicadores!$Q178,"")</f>
        <v>827096199.16543281</v>
      </c>
      <c r="S150" s="124">
        <f>IFERROR('PML mundo '!AE151*100000000/Indicadores!$Q178,"")</f>
        <v>943849272.26985192</v>
      </c>
      <c r="T150" s="124" t="str">
        <f>IFERROR('PML mundo '!AG151*100000000/Indicadores!$Q178,"")</f>
        <v/>
      </c>
      <c r="U150" s="124">
        <f>IFERROR('PML mundo '!AI151*100000000/Indicadores!$Q178,"")</f>
        <v>5102873.068846467</v>
      </c>
      <c r="V150" s="124">
        <f>IFERROR('PML mundo '!AK151*100000000/Indicadores!$Q178,"")</f>
        <v>17015099.486056238</v>
      </c>
      <c r="W150" s="124">
        <f>IFERROR('PML mundo '!AM151*100000000/Indicadores!$Q178,"")</f>
        <v>55667706.205597818</v>
      </c>
      <c r="X150" s="124">
        <f>IFERROR('PML mundo '!AO151*100000000/Indicadores!$Q178,"")</f>
        <v>63123202.57241895</v>
      </c>
      <c r="Y150" s="124">
        <f>IFERROR('PML mundo '!AQ151*100000000/Indicadores!$Q178,"")</f>
        <v>70214208.005751058</v>
      </c>
      <c r="Z150" s="124">
        <f>IFERROR('PML mundo '!AS151*100000000/Indicadores!$Q178,"")</f>
        <v>78034195.306061223</v>
      </c>
      <c r="AA150" s="124">
        <f>IFERROR('PML mundo '!AU151*100000000/Indicadores!$Q178,"")</f>
        <v>78050763.075765267</v>
      </c>
      <c r="AB150" s="124" t="str">
        <f>IFERROR('PML mundo '!AW151*100000000/Indicadores!$Q178,"")</f>
        <v/>
      </c>
      <c r="AC150" s="124" t="str">
        <f>IFERROR('PML mundo '!AY151*100000000/Indicadores!$Q178,"")</f>
        <v/>
      </c>
      <c r="AD150" s="124">
        <f>IFERROR('PML mundo '!BA151*100000000/Indicadores!$Q178,"")</f>
        <v>66271.078816187874</v>
      </c>
      <c r="AE150" s="124">
        <f>IFERROR('PML mundo '!BC151*100000000/Indicadores!$Q178,"")</f>
        <v>1789319.1280370727</v>
      </c>
      <c r="AF150" s="124">
        <f>IFERROR('PML mundo '!BE151*100000000/Indicadores!$Q178,"")</f>
        <v>5898126.0146407215</v>
      </c>
      <c r="AG150" s="124">
        <f>IFERROR('PML mundo '!BG151*100000000/Indicadores!$Q178,"")</f>
        <v>17826920.201554541</v>
      </c>
      <c r="AH150" s="124">
        <f>IFERROR('PML mundo '!BI151*100000000/Indicadores!$Q178,"")</f>
        <v>29275249.067050997</v>
      </c>
      <c r="AI150" s="124" t="str">
        <f>IFERROR('PML mundo '!BK151*100000000/Indicadores!$Q178,"")</f>
        <v/>
      </c>
      <c r="AJ150" s="124" t="str">
        <f>IFERROR('PML mundo '!BM151*100000000/Indicadores!$Q178,"")</f>
        <v/>
      </c>
    </row>
    <row r="151" spans="1:36" s="119" customFormat="1" ht="14">
      <c r="A151" s="114" t="str">
        <f>'AAL mundo '!A179</f>
        <v>LAC</v>
      </c>
      <c r="B151" s="107" t="str">
        <f>'AAL mundo '!B179</f>
        <v>PAN</v>
      </c>
      <c r="C151" s="107" t="str">
        <f>'AAL mundo '!C179</f>
        <v>Panama</v>
      </c>
      <c r="D151" s="108" t="str">
        <f>'AAL mundo '!D179</f>
        <v/>
      </c>
      <c r="E151" s="108" t="str">
        <f>'AAL mundo '!E179</f>
        <v>Upper middle income</v>
      </c>
      <c r="F151" s="109">
        <f>'AAL mundo '!F179</f>
        <v>124687</v>
      </c>
      <c r="G151" s="124">
        <f>IFERROR('PML mundo '!G152*100000000/Indicadores!$Q179,"")</f>
        <v>3085440.050907149</v>
      </c>
      <c r="H151" s="124">
        <f>IFERROR('PML mundo '!I152*100000000/Indicadores!$Q179,"")</f>
        <v>6208785.8707589377</v>
      </c>
      <c r="I151" s="124">
        <f>IFERROR('PML mundo '!K152*100000000/Indicadores!$Q179,"")</f>
        <v>10179489.785365298</v>
      </c>
      <c r="J151" s="124">
        <f>IFERROR('PML mundo '!M152*100000000/Indicadores!$Q179,"")</f>
        <v>18351167.699151162</v>
      </c>
      <c r="K151" s="124">
        <f>IFERROR('PML mundo '!O152*100000000/Indicadores!$Q179,"")</f>
        <v>26812212.880589217</v>
      </c>
      <c r="L151" s="124">
        <f>IFERROR('PML mundo '!Q152*100000000/Indicadores!$Q179,"")</f>
        <v>38185958.240676858</v>
      </c>
      <c r="M151" s="124">
        <f>IFERROR('PML mundo '!S152*100000000/Indicadores!$Q179,"")</f>
        <v>46190194.135738768</v>
      </c>
      <c r="N151" s="124" t="str">
        <f>IFERROR('PML mundo '!U152*100000000/Indicadores!$Q179,"")</f>
        <v/>
      </c>
      <c r="O151" s="124" t="str">
        <f>IFERROR('PML mundo '!W152*100000000/Indicadores!$Q179,"")</f>
        <v/>
      </c>
      <c r="P151" s="124" t="str">
        <f>IFERROR('PML mundo '!Y152*100000000/Indicadores!$Q179,"")</f>
        <v/>
      </c>
      <c r="Q151" s="124" t="str">
        <f>IFERROR('PML mundo '!AA152*100000000/Indicadores!$Q179,"")</f>
        <v/>
      </c>
      <c r="R151" s="124" t="str">
        <f>IFERROR('PML mundo '!AC152*100000000/Indicadores!$Q179,"")</f>
        <v/>
      </c>
      <c r="S151" s="124" t="str">
        <f>IFERROR('PML mundo '!AE152*100000000/Indicadores!$Q179,"")</f>
        <v/>
      </c>
      <c r="T151" s="124" t="str">
        <f>IFERROR('PML mundo '!AG152*100000000/Indicadores!$Q179,"")</f>
        <v/>
      </c>
      <c r="U151" s="124" t="str">
        <f>IFERROR('PML mundo '!AI152*100000000/Indicadores!$Q179,"")</f>
        <v/>
      </c>
      <c r="V151" s="124" t="str">
        <f>IFERROR('PML mundo '!AK152*100000000/Indicadores!$Q179,"")</f>
        <v/>
      </c>
      <c r="W151" s="124" t="str">
        <f>IFERROR('PML mundo '!AM152*100000000/Indicadores!$Q179,"")</f>
        <v/>
      </c>
      <c r="X151" s="124" t="str">
        <f>IFERROR('PML mundo '!AO152*100000000/Indicadores!$Q179,"")</f>
        <v/>
      </c>
      <c r="Y151" s="124" t="str">
        <f>IFERROR('PML mundo '!AQ152*100000000/Indicadores!$Q179,"")</f>
        <v/>
      </c>
      <c r="Z151" s="124" t="str">
        <f>IFERROR('PML mundo '!AS152*100000000/Indicadores!$Q179,"")</f>
        <v/>
      </c>
      <c r="AA151" s="124" t="str">
        <f>IFERROR('PML mundo '!AU152*100000000/Indicadores!$Q179,"")</f>
        <v/>
      </c>
      <c r="AB151" s="124" t="str">
        <f>IFERROR('PML mundo '!AW152*100000000/Indicadores!$Q179,"")</f>
        <v/>
      </c>
      <c r="AC151" s="124" t="str">
        <f>IFERROR('PML mundo '!AY152*100000000/Indicadores!$Q179,"")</f>
        <v/>
      </c>
      <c r="AD151" s="124">
        <f>IFERROR('PML mundo '!BA152*100000000/Indicadores!$Q179,"")</f>
        <v>3805.5004255444887</v>
      </c>
      <c r="AE151" s="124">
        <f>IFERROR('PML mundo '!BC152*100000000/Indicadores!$Q179,"")</f>
        <v>72080.655119136791</v>
      </c>
      <c r="AF151" s="124">
        <f>IFERROR('PML mundo '!BE152*100000000/Indicadores!$Q179,"")</f>
        <v>359880.95200786408</v>
      </c>
      <c r="AG151" s="124">
        <f>IFERROR('PML mundo '!BG152*100000000/Indicadores!$Q179,"")</f>
        <v>1243652.4625990193</v>
      </c>
      <c r="AH151" s="124">
        <f>IFERROR('PML mundo '!BI152*100000000/Indicadores!$Q179,"")</f>
        <v>2025869.344186919</v>
      </c>
      <c r="AI151" s="124">
        <f>IFERROR('PML mundo '!BK152*100000000/Indicadores!$Q179,"")</f>
        <v>919747.42000915192</v>
      </c>
      <c r="AJ151" s="124">
        <f>IFERROR('PML mundo '!BM152*100000000/Indicadores!$Q179,"")</f>
        <v>1715955.5233547911</v>
      </c>
    </row>
    <row r="152" spans="1:36" s="119" customFormat="1" ht="14">
      <c r="A152" s="114" t="str">
        <f>'AAL mundo '!A180</f>
        <v>East Asia and the Pacific</v>
      </c>
      <c r="B152" s="107" t="str">
        <f>'AAL mundo '!B180</f>
        <v>PNG</v>
      </c>
      <c r="C152" s="107" t="str">
        <f>'AAL mundo '!C180</f>
        <v>Papua New Guinea</v>
      </c>
      <c r="D152" s="108" t="str">
        <f>'AAL mundo '!D180</f>
        <v>SIDS</v>
      </c>
      <c r="E152" s="108" t="str">
        <f>'AAL mundo '!E180</f>
        <v>Lower middle income</v>
      </c>
      <c r="F152" s="109">
        <f>'AAL mundo '!F180</f>
        <v>47017.9</v>
      </c>
      <c r="G152" s="124">
        <f>IFERROR('PML mundo '!G153*100000000/Indicadores!$Q180,"")</f>
        <v>6164282.6956863822</v>
      </c>
      <c r="H152" s="124">
        <f>IFERROR('PML mundo '!I153*100000000/Indicadores!$Q180,"")</f>
        <v>11061039.488390729</v>
      </c>
      <c r="I152" s="124">
        <f>IFERROR('PML mundo '!K153*100000000/Indicadores!$Q180,"")</f>
        <v>16193675.929401278</v>
      </c>
      <c r="J152" s="124">
        <f>IFERROR('PML mundo '!M153*100000000/Indicadores!$Q180,"")</f>
        <v>26006676.489454258</v>
      </c>
      <c r="K152" s="124">
        <f>IFERROR('PML mundo '!O153*100000000/Indicadores!$Q180,"")</f>
        <v>34929384.073594429</v>
      </c>
      <c r="L152" s="124">
        <f>IFERROR('PML mundo '!Q153*100000000/Indicadores!$Q180,"")</f>
        <v>45948250.258650512</v>
      </c>
      <c r="M152" s="124">
        <f>IFERROR('PML mundo '!S153*100000000/Indicadores!$Q180,"")</f>
        <v>52570913.134029344</v>
      </c>
      <c r="N152" s="124">
        <f>IFERROR('PML mundo '!U153*100000000/Indicadores!$Q180,"")</f>
        <v>173928.51995944403</v>
      </c>
      <c r="O152" s="124">
        <f>IFERROR('PML mundo '!W153*100000000/Indicadores!$Q180,"")</f>
        <v>436275.55173773586</v>
      </c>
      <c r="P152" s="124">
        <f>IFERROR('PML mundo '!Y153*100000000/Indicadores!$Q180,"")</f>
        <v>506661.34075142397</v>
      </c>
      <c r="Q152" s="124">
        <f>IFERROR('PML mundo '!AA153*100000000/Indicadores!$Q180,"")</f>
        <v>613985.12647890695</v>
      </c>
      <c r="R152" s="124">
        <f>IFERROR('PML mundo '!AC153*100000000/Indicadores!$Q180,"")</f>
        <v>632017.8492840667</v>
      </c>
      <c r="S152" s="124">
        <f>IFERROR('PML mundo '!AE153*100000000/Indicadores!$Q180,"")</f>
        <v>668083.2948943862</v>
      </c>
      <c r="T152" s="124">
        <f>IFERROR('PML mundo '!AG153*100000000/Indicadores!$Q180,"")</f>
        <v>703857.89013688045</v>
      </c>
      <c r="U152" s="124">
        <f>IFERROR('PML mundo '!AI153*100000000/Indicadores!$Q180,"")</f>
        <v>65441.332760660378</v>
      </c>
      <c r="V152" s="124">
        <f>IFERROR('PML mundo '!AK153*100000000/Indicadores!$Q180,"")</f>
        <v>371997.62044837611</v>
      </c>
      <c r="W152" s="124">
        <f>IFERROR('PML mundo '!AM153*100000000/Indicadores!$Q180,"")</f>
        <v>472922.69808370573</v>
      </c>
      <c r="X152" s="124">
        <f>IFERROR('PML mundo '!AO153*100000000/Indicadores!$Q180,"")</f>
        <v>577047.12976511195</v>
      </c>
      <c r="Y152" s="124">
        <f>IFERROR('PML mundo '!AQ153*100000000/Indicadores!$Q180,"")</f>
        <v>585481.79043204151</v>
      </c>
      <c r="Z152" s="124">
        <f>IFERROR('PML mundo '!AS153*100000000/Indicadores!$Q180,"")</f>
        <v>602060.2613980755</v>
      </c>
      <c r="AA152" s="124">
        <f>IFERROR('PML mundo '!AU153*100000000/Indicadores!$Q180,"")</f>
        <v>618638.73236410937</v>
      </c>
      <c r="AB152" s="124">
        <f>IFERROR('PML mundo '!AW153*100000000/Indicadores!$Q180,"")</f>
        <v>16578.470966033961</v>
      </c>
      <c r="AC152" s="124">
        <f>IFERROR('PML mundo '!AY153*100000000/Indicadores!$Q180,"")</f>
        <v>91036.165129274217</v>
      </c>
      <c r="AD152" s="124">
        <f>IFERROR('PML mundo '!BA153*100000000/Indicadores!$Q180,"")</f>
        <v>272526.79465217231</v>
      </c>
      <c r="AE152" s="124">
        <f>IFERROR('PML mundo '!BC153*100000000/Indicadores!$Q180,"")</f>
        <v>1006342.272675044</v>
      </c>
      <c r="AF152" s="124">
        <f>IFERROR('PML mundo '!BE153*100000000/Indicadores!$Q180,"")</f>
        <v>1691294.8889032893</v>
      </c>
      <c r="AG152" s="124">
        <f>IFERROR('PML mundo '!BG153*100000000/Indicadores!$Q180,"")</f>
        <v>2929444.9047349836</v>
      </c>
      <c r="AH152" s="124">
        <f>IFERROR('PML mundo '!BI153*100000000/Indicadores!$Q180,"")</f>
        <v>4124549.0661285548</v>
      </c>
      <c r="AI152" s="124">
        <f>IFERROR('PML mundo '!BK153*100000000/Indicadores!$Q180,"")</f>
        <v>19365026.330706604</v>
      </c>
      <c r="AJ152" s="124">
        <f>IFERROR('PML mundo '!BM153*100000000/Indicadores!$Q180,"")</f>
        <v>33995998.91046074</v>
      </c>
    </row>
    <row r="153" spans="1:36" s="119" customFormat="1" ht="14">
      <c r="A153" s="114" t="str">
        <f>'AAL mundo '!A181</f>
        <v>LAC</v>
      </c>
      <c r="B153" s="107" t="str">
        <f>'AAL mundo '!B181</f>
        <v>PRY</v>
      </c>
      <c r="C153" s="107" t="str">
        <f>'AAL mundo '!C181</f>
        <v>Paraguay</v>
      </c>
      <c r="D153" s="108" t="str">
        <f>'AAL mundo '!D181</f>
        <v/>
      </c>
      <c r="E153" s="108" t="str">
        <f>'AAL mundo '!E181</f>
        <v>Lower middle income</v>
      </c>
      <c r="F153" s="109">
        <f>'AAL mundo '!F181</f>
        <v>92568.6</v>
      </c>
      <c r="G153" s="124" t="str">
        <f>IFERROR('PML mundo '!G154*100000000/Indicadores!$Q181,"")</f>
        <v/>
      </c>
      <c r="H153" s="124" t="str">
        <f>IFERROR('PML mundo '!I154*100000000/Indicadores!$Q181,"")</f>
        <v/>
      </c>
      <c r="I153" s="124" t="str">
        <f>IFERROR('PML mundo '!K154*100000000/Indicadores!$Q181,"")</f>
        <v/>
      </c>
      <c r="J153" s="124" t="str">
        <f>IFERROR('PML mundo '!M154*100000000/Indicadores!$Q181,"")</f>
        <v/>
      </c>
      <c r="K153" s="124" t="str">
        <f>IFERROR('PML mundo '!O154*100000000/Indicadores!$Q181,"")</f>
        <v/>
      </c>
      <c r="L153" s="124" t="str">
        <f>IFERROR('PML mundo '!Q154*100000000/Indicadores!$Q181,"")</f>
        <v/>
      </c>
      <c r="M153" s="124" t="str">
        <f>IFERROR('PML mundo '!S154*100000000/Indicadores!$Q181,"")</f>
        <v/>
      </c>
      <c r="N153" s="124" t="str">
        <f>IFERROR('PML mundo '!U154*100000000/Indicadores!$Q181,"")</f>
        <v/>
      </c>
      <c r="O153" s="124" t="str">
        <f>IFERROR('PML mundo '!W154*100000000/Indicadores!$Q181,"")</f>
        <v/>
      </c>
      <c r="P153" s="124" t="str">
        <f>IFERROR('PML mundo '!Y154*100000000/Indicadores!$Q181,"")</f>
        <v/>
      </c>
      <c r="Q153" s="124" t="str">
        <f>IFERROR('PML mundo '!AA154*100000000/Indicadores!$Q181,"")</f>
        <v/>
      </c>
      <c r="R153" s="124" t="str">
        <f>IFERROR('PML mundo '!AC154*100000000/Indicadores!$Q181,"")</f>
        <v/>
      </c>
      <c r="S153" s="124" t="str">
        <f>IFERROR('PML mundo '!AE154*100000000/Indicadores!$Q181,"")</f>
        <v/>
      </c>
      <c r="T153" s="124" t="str">
        <f>IFERROR('PML mundo '!AG154*100000000/Indicadores!$Q181,"")</f>
        <v/>
      </c>
      <c r="U153" s="124" t="str">
        <f>IFERROR('PML mundo '!AI154*100000000/Indicadores!$Q181,"")</f>
        <v/>
      </c>
      <c r="V153" s="124" t="str">
        <f>IFERROR('PML mundo '!AK154*100000000/Indicadores!$Q181,"")</f>
        <v/>
      </c>
      <c r="W153" s="124" t="str">
        <f>IFERROR('PML mundo '!AM154*100000000/Indicadores!$Q181,"")</f>
        <v/>
      </c>
      <c r="X153" s="124" t="str">
        <f>IFERROR('PML mundo '!AO154*100000000/Indicadores!$Q181,"")</f>
        <v/>
      </c>
      <c r="Y153" s="124" t="str">
        <f>IFERROR('PML mundo '!AQ154*100000000/Indicadores!$Q181,"")</f>
        <v/>
      </c>
      <c r="Z153" s="124" t="str">
        <f>IFERROR('PML mundo '!AS154*100000000/Indicadores!$Q181,"")</f>
        <v/>
      </c>
      <c r="AA153" s="124" t="str">
        <f>IFERROR('PML mundo '!AU154*100000000/Indicadores!$Q181,"")</f>
        <v/>
      </c>
      <c r="AB153" s="124" t="str">
        <f>IFERROR('PML mundo '!AW154*100000000/Indicadores!$Q181,"")</f>
        <v/>
      </c>
      <c r="AC153" s="124" t="str">
        <f>IFERROR('PML mundo '!AY154*100000000/Indicadores!$Q181,"")</f>
        <v/>
      </c>
      <c r="AD153" s="124" t="str">
        <f>IFERROR('PML mundo '!BA154*100000000/Indicadores!$Q181,"")</f>
        <v/>
      </c>
      <c r="AE153" s="124" t="str">
        <f>IFERROR('PML mundo '!BC154*100000000/Indicadores!$Q181,"")</f>
        <v/>
      </c>
      <c r="AF153" s="124" t="str">
        <f>IFERROR('PML mundo '!BE154*100000000/Indicadores!$Q181,"")</f>
        <v/>
      </c>
      <c r="AG153" s="124" t="str">
        <f>IFERROR('PML mundo '!BG154*100000000/Indicadores!$Q181,"")</f>
        <v/>
      </c>
      <c r="AH153" s="124" t="str">
        <f>IFERROR('PML mundo '!BI154*100000000/Indicadores!$Q181,"")</f>
        <v/>
      </c>
      <c r="AI153" s="124">
        <f>IFERROR('PML mundo '!BK154*100000000/Indicadores!$Q181,"")</f>
        <v>7235057.6893783025</v>
      </c>
      <c r="AJ153" s="124">
        <f>IFERROR('PML mundo '!BM154*100000000/Indicadores!$Q181,"")</f>
        <v>21998895.424543448</v>
      </c>
    </row>
    <row r="154" spans="1:36" s="119" customFormat="1" ht="14">
      <c r="A154" s="114" t="str">
        <f>'AAL mundo '!A182</f>
        <v>LAC</v>
      </c>
      <c r="B154" s="107" t="str">
        <f>'AAL mundo '!B182</f>
        <v>PER</v>
      </c>
      <c r="C154" s="107" t="str">
        <f>'AAL mundo '!C182</f>
        <v>Peru</v>
      </c>
      <c r="D154" s="108" t="str">
        <f>'AAL mundo '!D182</f>
        <v/>
      </c>
      <c r="E154" s="108" t="str">
        <f>'AAL mundo '!E182</f>
        <v>Upper middle income</v>
      </c>
      <c r="F154" s="109">
        <f>'AAL mundo '!F182</f>
        <v>692345</v>
      </c>
      <c r="G154" s="124">
        <f>IFERROR('PML mundo '!G155*100000000/Indicadores!$Q182,"")</f>
        <v>15019365.564655654</v>
      </c>
      <c r="H154" s="124">
        <f>IFERROR('PML mundo '!I155*100000000/Indicadores!$Q182,"")</f>
        <v>27630728.135530643</v>
      </c>
      <c r="I154" s="124">
        <f>IFERROR('PML mundo '!K155*100000000/Indicadores!$Q182,"")</f>
        <v>42521061.906362124</v>
      </c>
      <c r="J154" s="124">
        <f>IFERROR('PML mundo '!M155*100000000/Indicadores!$Q182,"")</f>
        <v>71408088.082914233</v>
      </c>
      <c r="K154" s="124">
        <f>IFERROR('PML mundo '!O155*100000000/Indicadores!$Q182,"")</f>
        <v>99604849.401981786</v>
      </c>
      <c r="L154" s="124">
        <f>IFERROR('PML mundo '!Q155*100000000/Indicadores!$Q182,"")</f>
        <v>132081679.51477587</v>
      </c>
      <c r="M154" s="124">
        <f>IFERROR('PML mundo '!S155*100000000/Indicadores!$Q182,"")</f>
        <v>153769211.60792691</v>
      </c>
      <c r="N154" s="124" t="str">
        <f>IFERROR('PML mundo '!U155*100000000/Indicadores!$Q182,"")</f>
        <v/>
      </c>
      <c r="O154" s="124" t="str">
        <f>IFERROR('PML mundo '!W155*100000000/Indicadores!$Q182,"")</f>
        <v/>
      </c>
      <c r="P154" s="124" t="str">
        <f>IFERROR('PML mundo '!Y155*100000000/Indicadores!$Q182,"")</f>
        <v/>
      </c>
      <c r="Q154" s="124" t="str">
        <f>IFERROR('PML mundo '!AA155*100000000/Indicadores!$Q182,"")</f>
        <v/>
      </c>
      <c r="R154" s="124" t="str">
        <f>IFERROR('PML mundo '!AC155*100000000/Indicadores!$Q182,"")</f>
        <v/>
      </c>
      <c r="S154" s="124" t="str">
        <f>IFERROR('PML mundo '!AE155*100000000/Indicadores!$Q182,"")</f>
        <v/>
      </c>
      <c r="T154" s="124" t="str">
        <f>IFERROR('PML mundo '!AG155*100000000/Indicadores!$Q182,"")</f>
        <v/>
      </c>
      <c r="U154" s="124" t="str">
        <f>IFERROR('PML mundo '!AI155*100000000/Indicadores!$Q182,"")</f>
        <v/>
      </c>
      <c r="V154" s="124" t="str">
        <f>IFERROR('PML mundo '!AK155*100000000/Indicadores!$Q182,"")</f>
        <v/>
      </c>
      <c r="W154" s="124" t="str">
        <f>IFERROR('PML mundo '!AM155*100000000/Indicadores!$Q182,"")</f>
        <v/>
      </c>
      <c r="X154" s="124" t="str">
        <f>IFERROR('PML mundo '!AO155*100000000/Indicadores!$Q182,"")</f>
        <v/>
      </c>
      <c r="Y154" s="124" t="str">
        <f>IFERROR('PML mundo '!AQ155*100000000/Indicadores!$Q182,"")</f>
        <v/>
      </c>
      <c r="Z154" s="124" t="str">
        <f>IFERROR('PML mundo '!AS155*100000000/Indicadores!$Q182,"")</f>
        <v/>
      </c>
      <c r="AA154" s="124" t="str">
        <f>IFERROR('PML mundo '!AU155*100000000/Indicadores!$Q182,"")</f>
        <v/>
      </c>
      <c r="AB154" s="124" t="str">
        <f>IFERROR('PML mundo '!AW155*100000000/Indicadores!$Q182,"")</f>
        <v/>
      </c>
      <c r="AC154" s="124" t="str">
        <f>IFERROR('PML mundo '!AY155*100000000/Indicadores!$Q182,"")</f>
        <v/>
      </c>
      <c r="AD154" s="124">
        <f>IFERROR('PML mundo '!BA155*100000000/Indicadores!$Q182,"")</f>
        <v>20533.846138537996</v>
      </c>
      <c r="AE154" s="124">
        <f>IFERROR('PML mundo '!BC155*100000000/Indicadores!$Q182,"")</f>
        <v>216272.06777083527</v>
      </c>
      <c r="AF154" s="124">
        <f>IFERROR('PML mundo '!BE155*100000000/Indicadores!$Q182,"")</f>
        <v>640968.38827625569</v>
      </c>
      <c r="AG154" s="124">
        <f>IFERROR('PML mundo '!BG155*100000000/Indicadores!$Q182,"")</f>
        <v>1926657.6394941586</v>
      </c>
      <c r="AH154" s="124">
        <f>IFERROR('PML mundo '!BI155*100000000/Indicadores!$Q182,"")</f>
        <v>3723483.4651847226</v>
      </c>
      <c r="AI154" s="124">
        <f>IFERROR('PML mundo '!BK155*100000000/Indicadores!$Q182,"")</f>
        <v>3960272.0626443247</v>
      </c>
      <c r="AJ154" s="124">
        <f>IFERROR('PML mundo '!BM155*100000000/Indicadores!$Q182,"")</f>
        <v>7216298.1289351052</v>
      </c>
    </row>
    <row r="155" spans="1:36" s="119" customFormat="1" ht="14">
      <c r="A155" s="114" t="str">
        <f>'AAL mundo '!A183</f>
        <v>East Asia and the Pacific</v>
      </c>
      <c r="B155" s="107" t="str">
        <f>'AAL mundo '!B183</f>
        <v>PHL</v>
      </c>
      <c r="C155" s="107" t="str">
        <f>'AAL mundo '!C183</f>
        <v>Philippines</v>
      </c>
      <c r="D155" s="108" t="str">
        <f>'AAL mundo '!D183</f>
        <v/>
      </c>
      <c r="E155" s="108" t="str">
        <f>'AAL mundo '!E183</f>
        <v>Lower middle income</v>
      </c>
      <c r="F155" s="109">
        <f>'AAL mundo '!F183</f>
        <v>566949</v>
      </c>
      <c r="G155" s="124">
        <f>IFERROR('PML mundo '!G156*100000000/Indicadores!$Q183,"")</f>
        <v>4178621.066911493</v>
      </c>
      <c r="H155" s="124">
        <f>IFERROR('PML mundo '!I156*100000000/Indicadores!$Q183,"")</f>
        <v>8325439.2041328084</v>
      </c>
      <c r="I155" s="124">
        <f>IFERROR('PML mundo '!K156*100000000/Indicadores!$Q183,"")</f>
        <v>12962904.558970634</v>
      </c>
      <c r="J155" s="124">
        <f>IFERROR('PML mundo '!M156*100000000/Indicadores!$Q183,"")</f>
        <v>21842765.824848924</v>
      </c>
      <c r="K155" s="124">
        <f>IFERROR('PML mundo '!O156*100000000/Indicadores!$Q183,"")</f>
        <v>32211906.578785095</v>
      </c>
      <c r="L155" s="124">
        <f>IFERROR('PML mundo '!Q156*100000000/Indicadores!$Q183,"")</f>
        <v>46869255.009112455</v>
      </c>
      <c r="M155" s="124">
        <f>IFERROR('PML mundo '!S156*100000000/Indicadores!$Q183,"")</f>
        <v>56936453.814215437</v>
      </c>
      <c r="N155" s="124">
        <f>IFERROR('PML mundo '!U156*100000000/Indicadores!$Q183,"")</f>
        <v>22739111.626950957</v>
      </c>
      <c r="O155" s="124">
        <f>IFERROR('PML mundo '!W156*100000000/Indicadores!$Q183,"")</f>
        <v>31009411.107609242</v>
      </c>
      <c r="P155" s="124">
        <f>IFERROR('PML mundo '!Y156*100000000/Indicadores!$Q183,"")</f>
        <v>36990845.965167105</v>
      </c>
      <c r="Q155" s="124">
        <f>IFERROR('PML mundo '!AA156*100000000/Indicadores!$Q183,"")</f>
        <v>45344387.332995325</v>
      </c>
      <c r="R155" s="124">
        <f>IFERROR('PML mundo '!AC156*100000000/Indicadores!$Q183,"")</f>
        <v>49355612.107924409</v>
      </c>
      <c r="S155" s="124">
        <f>IFERROR('PML mundo '!AE156*100000000/Indicadores!$Q183,"")</f>
        <v>54743420.442057081</v>
      </c>
      <c r="T155" s="124">
        <f>IFERROR('PML mundo '!AG156*100000000/Indicadores!$Q183,"")</f>
        <v>60131228.776189752</v>
      </c>
      <c r="U155" s="124">
        <f>IFERROR('PML mundo '!AI156*100000000/Indicadores!$Q183,"")</f>
        <v>4200690.4750811895</v>
      </c>
      <c r="V155" s="124">
        <f>IFERROR('PML mundo '!AK156*100000000/Indicadores!$Q183,"")</f>
        <v>5269840.0811214494</v>
      </c>
      <c r="W155" s="124">
        <f>IFERROR('PML mundo '!AM156*100000000/Indicadores!$Q183,"")</f>
        <v>6468499.5985036381</v>
      </c>
      <c r="X155" s="124">
        <f>IFERROR('PML mundo '!AO156*100000000/Indicadores!$Q183,"")</f>
        <v>6773111.5063650189</v>
      </c>
      <c r="Y155" s="124">
        <f>IFERROR('PML mundo '!AQ156*100000000/Indicadores!$Q183,"")</f>
        <v>7280809.2851172294</v>
      </c>
      <c r="Z155" s="124">
        <f>IFERROR('PML mundo '!AS156*100000000/Indicadores!$Q183,"")</f>
        <v>8296187.9441467859</v>
      </c>
      <c r="AA155" s="124">
        <f>IFERROR('PML mundo '!AU156*100000000/Indicadores!$Q183,"")</f>
        <v>8517845.2389108911</v>
      </c>
      <c r="AB155" s="124">
        <f>IFERROR('PML mundo '!AW156*100000000/Indicadores!$Q183,"")</f>
        <v>79034.166929306492</v>
      </c>
      <c r="AC155" s="124">
        <f>IFERROR('PML mundo '!AY156*100000000/Indicadores!$Q183,"")</f>
        <v>189465.70015210271</v>
      </c>
      <c r="AD155" s="124">
        <f>IFERROR('PML mundo '!BA156*100000000/Indicadores!$Q183,"")</f>
        <v>513798.12817737093</v>
      </c>
      <c r="AE155" s="124">
        <f>IFERROR('PML mundo '!BC156*100000000/Indicadores!$Q183,"")</f>
        <v>2512059.6790769692</v>
      </c>
      <c r="AF155" s="124">
        <f>IFERROR('PML mundo '!BE156*100000000/Indicadores!$Q183,"")</f>
        <v>5168128.1609274149</v>
      </c>
      <c r="AG155" s="124">
        <f>IFERROR('PML mundo '!BG156*100000000/Indicadores!$Q183,"")</f>
        <v>9548280.4390424378</v>
      </c>
      <c r="AH155" s="124">
        <f>IFERROR('PML mundo '!BI156*100000000/Indicadores!$Q183,"")</f>
        <v>15068302.440494947</v>
      </c>
      <c r="AI155" s="124">
        <f>IFERROR('PML mundo '!BK156*100000000/Indicadores!$Q183,"")</f>
        <v>2869553.7248777617</v>
      </c>
      <c r="AJ155" s="124">
        <f>IFERROR('PML mundo '!BM156*100000000/Indicadores!$Q183,"")</f>
        <v>6255652.7619527048</v>
      </c>
    </row>
    <row r="156" spans="1:36" s="119" customFormat="1" ht="14">
      <c r="A156" s="114" t="str">
        <f>'AAL mundo '!A184</f>
        <v>Europe and Central Asia</v>
      </c>
      <c r="B156" s="107" t="str">
        <f>'AAL mundo '!B184</f>
        <v>POL</v>
      </c>
      <c r="C156" s="107" t="str">
        <f>'AAL mundo '!C184</f>
        <v>Poland</v>
      </c>
      <c r="D156" s="108" t="str">
        <f>'AAL mundo '!D184</f>
        <v/>
      </c>
      <c r="E156" s="108" t="str">
        <f>'AAL mundo '!E184</f>
        <v>High income: OECD</v>
      </c>
      <c r="F156" s="109">
        <f>'AAL mundo '!F184</f>
        <v>1614720</v>
      </c>
      <c r="G156" s="124">
        <f>IFERROR('PML mundo '!G157*100000000/Indicadores!$Q184,"")</f>
        <v>650449.85127071687</v>
      </c>
      <c r="H156" s="124">
        <f>IFERROR('PML mundo '!I157*100000000/Indicadores!$Q184,"")</f>
        <v>1331573.0995538121</v>
      </c>
      <c r="I156" s="124">
        <f>IFERROR('PML mundo '!K157*100000000/Indicadores!$Q184,"")</f>
        <v>2273205.2656684224</v>
      </c>
      <c r="J156" s="124">
        <f>IFERROR('PML mundo '!M157*100000000/Indicadores!$Q184,"")</f>
        <v>4461025.9624443743</v>
      </c>
      <c r="K156" s="124">
        <f>IFERROR('PML mundo '!O157*100000000/Indicadores!$Q184,"")</f>
        <v>7181593.6579700513</v>
      </c>
      <c r="L156" s="124">
        <f>IFERROR('PML mundo '!Q157*100000000/Indicadores!$Q184,"")</f>
        <v>11143256.343215039</v>
      </c>
      <c r="M156" s="124">
        <f>IFERROR('PML mundo '!S157*100000000/Indicadores!$Q184,"")</f>
        <v>14117127.231679928</v>
      </c>
      <c r="N156" s="124" t="str">
        <f>IFERROR('PML mundo '!U157*100000000/Indicadores!$Q184,"")</f>
        <v/>
      </c>
      <c r="O156" s="124" t="str">
        <f>IFERROR('PML mundo '!W157*100000000/Indicadores!$Q184,"")</f>
        <v/>
      </c>
      <c r="P156" s="124" t="str">
        <f>IFERROR('PML mundo '!Y157*100000000/Indicadores!$Q184,"")</f>
        <v/>
      </c>
      <c r="Q156" s="124" t="str">
        <f>IFERROR('PML mundo '!AA157*100000000/Indicadores!$Q184,"")</f>
        <v/>
      </c>
      <c r="R156" s="124" t="str">
        <f>IFERROR('PML mundo '!AC157*100000000/Indicadores!$Q184,"")</f>
        <v/>
      </c>
      <c r="S156" s="124" t="str">
        <f>IFERROR('PML mundo '!AE157*100000000/Indicadores!$Q184,"")</f>
        <v/>
      </c>
      <c r="T156" s="124" t="str">
        <f>IFERROR('PML mundo '!AG157*100000000/Indicadores!$Q184,"")</f>
        <v/>
      </c>
      <c r="U156" s="124" t="str">
        <f>IFERROR('PML mundo '!AI157*100000000/Indicadores!$Q184,"")</f>
        <v/>
      </c>
      <c r="V156" s="124" t="str">
        <f>IFERROR('PML mundo '!AK157*100000000/Indicadores!$Q184,"")</f>
        <v/>
      </c>
      <c r="W156" s="124" t="str">
        <f>IFERROR('PML mundo '!AM157*100000000/Indicadores!$Q184,"")</f>
        <v/>
      </c>
      <c r="X156" s="124" t="str">
        <f>IFERROR('PML mundo '!AO157*100000000/Indicadores!$Q184,"")</f>
        <v/>
      </c>
      <c r="Y156" s="124" t="str">
        <f>IFERROR('PML mundo '!AQ157*100000000/Indicadores!$Q184,"")</f>
        <v/>
      </c>
      <c r="Z156" s="124" t="str">
        <f>IFERROR('PML mundo '!AS157*100000000/Indicadores!$Q184,"")</f>
        <v/>
      </c>
      <c r="AA156" s="124" t="str">
        <f>IFERROR('PML mundo '!AU157*100000000/Indicadores!$Q184,"")</f>
        <v/>
      </c>
      <c r="AB156" s="124" t="str">
        <f>IFERROR('PML mundo '!AW157*100000000/Indicadores!$Q184,"")</f>
        <v/>
      </c>
      <c r="AC156" s="124" t="str">
        <f>IFERROR('PML mundo '!AY157*100000000/Indicadores!$Q184,"")</f>
        <v/>
      </c>
      <c r="AD156" s="124" t="str">
        <f>IFERROR('PML mundo '!BA157*100000000/Indicadores!$Q184,"")</f>
        <v/>
      </c>
      <c r="AE156" s="124" t="str">
        <f>IFERROR('PML mundo '!BC157*100000000/Indicadores!$Q184,"")</f>
        <v/>
      </c>
      <c r="AF156" s="124" t="str">
        <f>IFERROR('PML mundo '!BE157*100000000/Indicadores!$Q184,"")</f>
        <v/>
      </c>
      <c r="AG156" s="124" t="str">
        <f>IFERROR('PML mundo '!BG157*100000000/Indicadores!$Q184,"")</f>
        <v/>
      </c>
      <c r="AH156" s="124" t="str">
        <f>IFERROR('PML mundo '!BI157*100000000/Indicadores!$Q184,"")</f>
        <v/>
      </c>
      <c r="AI156" s="124">
        <f>IFERROR('PML mundo '!BK157*100000000/Indicadores!$Q184,"")</f>
        <v>1733020.131478444</v>
      </c>
      <c r="AJ156" s="124">
        <f>IFERROR('PML mundo '!BM157*100000000/Indicadores!$Q184,"")</f>
        <v>4228818.1341147907</v>
      </c>
    </row>
    <row r="157" spans="1:36" s="119" customFormat="1" ht="14">
      <c r="A157" s="114" t="str">
        <f>'AAL mundo '!A185</f>
        <v>Europe and Central Asia</v>
      </c>
      <c r="B157" s="107" t="str">
        <f>'AAL mundo '!B185</f>
        <v>PRT</v>
      </c>
      <c r="C157" s="107" t="str">
        <f>'AAL mundo '!C185</f>
        <v>Portugal</v>
      </c>
      <c r="D157" s="108" t="str">
        <f>'AAL mundo '!D185</f>
        <v/>
      </c>
      <c r="E157" s="108" t="str">
        <f>'AAL mundo '!E185</f>
        <v>High income: OECD</v>
      </c>
      <c r="F157" s="109">
        <f>'AAL mundo '!F185</f>
        <v>1054340</v>
      </c>
      <c r="G157" s="124" t="str">
        <f>IFERROR('PML mundo '!G158*100000000/Indicadores!$Q185,"")</f>
        <v/>
      </c>
      <c r="H157" s="124" t="str">
        <f>IFERROR('PML mundo '!I158*100000000/Indicadores!$Q185,"")</f>
        <v/>
      </c>
      <c r="I157" s="124" t="str">
        <f>IFERROR('PML mundo '!K158*100000000/Indicadores!$Q185,"")</f>
        <v/>
      </c>
      <c r="J157" s="124" t="str">
        <f>IFERROR('PML mundo '!M158*100000000/Indicadores!$Q185,"")</f>
        <v/>
      </c>
      <c r="K157" s="124" t="str">
        <f>IFERROR('PML mundo '!O158*100000000/Indicadores!$Q185,"")</f>
        <v/>
      </c>
      <c r="L157" s="124" t="str">
        <f>IFERROR('PML mundo '!Q158*100000000/Indicadores!$Q185,"")</f>
        <v/>
      </c>
      <c r="M157" s="124" t="str">
        <f>IFERROR('PML mundo '!S158*100000000/Indicadores!$Q185,"")</f>
        <v/>
      </c>
      <c r="N157" s="124" t="str">
        <f>IFERROR('PML mundo '!U158*100000000/Indicadores!$Q185,"")</f>
        <v/>
      </c>
      <c r="O157" s="124" t="str">
        <f>IFERROR('PML mundo '!W158*100000000/Indicadores!$Q185,"")</f>
        <v/>
      </c>
      <c r="P157" s="124" t="str">
        <f>IFERROR('PML mundo '!Y158*100000000/Indicadores!$Q185,"")</f>
        <v/>
      </c>
      <c r="Q157" s="124" t="str">
        <f>IFERROR('PML mundo '!AA158*100000000/Indicadores!$Q185,"")</f>
        <v/>
      </c>
      <c r="R157" s="124" t="str">
        <f>IFERROR('PML mundo '!AC158*100000000/Indicadores!$Q185,"")</f>
        <v/>
      </c>
      <c r="S157" s="124" t="str">
        <f>IFERROR('PML mundo '!AE158*100000000/Indicadores!$Q185,"")</f>
        <v/>
      </c>
      <c r="T157" s="124" t="str">
        <f>IFERROR('PML mundo '!AG158*100000000/Indicadores!$Q185,"")</f>
        <v/>
      </c>
      <c r="U157" s="124" t="str">
        <f>IFERROR('PML mundo '!AI158*100000000/Indicadores!$Q185,"")</f>
        <v/>
      </c>
      <c r="V157" s="124" t="str">
        <f>IFERROR('PML mundo '!AK158*100000000/Indicadores!$Q185,"")</f>
        <v/>
      </c>
      <c r="W157" s="124" t="str">
        <f>IFERROR('PML mundo '!AM158*100000000/Indicadores!$Q185,"")</f>
        <v/>
      </c>
      <c r="X157" s="124" t="str">
        <f>IFERROR('PML mundo '!AO158*100000000/Indicadores!$Q185,"")</f>
        <v/>
      </c>
      <c r="Y157" s="124" t="str">
        <f>IFERROR('PML mundo '!AQ158*100000000/Indicadores!$Q185,"")</f>
        <v/>
      </c>
      <c r="Z157" s="124" t="str">
        <f>IFERROR('PML mundo '!AS158*100000000/Indicadores!$Q185,"")</f>
        <v/>
      </c>
      <c r="AA157" s="124" t="str">
        <f>IFERROR('PML mundo '!AU158*100000000/Indicadores!$Q185,"")</f>
        <v/>
      </c>
      <c r="AB157" s="124" t="str">
        <f>IFERROR('PML mundo '!AW158*100000000/Indicadores!$Q185,"")</f>
        <v/>
      </c>
      <c r="AC157" s="124" t="str">
        <f>IFERROR('PML mundo '!AY158*100000000/Indicadores!$Q185,"")</f>
        <v/>
      </c>
      <c r="AD157" s="124" t="str">
        <f>IFERROR('PML mundo '!BA158*100000000/Indicadores!$Q185,"")</f>
        <v/>
      </c>
      <c r="AE157" s="124" t="str">
        <f>IFERROR('PML mundo '!BC158*100000000/Indicadores!$Q185,"")</f>
        <v/>
      </c>
      <c r="AF157" s="124" t="str">
        <f>IFERROR('PML mundo '!BE158*100000000/Indicadores!$Q185,"")</f>
        <v/>
      </c>
      <c r="AG157" s="124" t="str">
        <f>IFERROR('PML mundo '!BG158*100000000/Indicadores!$Q185,"")</f>
        <v/>
      </c>
      <c r="AH157" s="124" t="str">
        <f>IFERROR('PML mundo '!BI158*100000000/Indicadores!$Q185,"")</f>
        <v/>
      </c>
      <c r="AI157" s="124">
        <f>IFERROR('PML mundo '!BK158*100000000/Indicadores!$Q185,"")</f>
        <v>911055.79986693966</v>
      </c>
      <c r="AJ157" s="124">
        <f>IFERROR('PML mundo '!BM158*100000000/Indicadores!$Q185,"")</f>
        <v>3649097.6182081238</v>
      </c>
    </row>
    <row r="158" spans="1:36" s="119" customFormat="1" ht="14">
      <c r="A158" s="114" t="str">
        <f>'AAL mundo '!A186</f>
        <v>LAC</v>
      </c>
      <c r="B158" s="107" t="str">
        <f>'AAL mundo '!B186</f>
        <v>PRI</v>
      </c>
      <c r="C158" s="107" t="str">
        <f>'AAL mundo '!C186</f>
        <v>Puerto Rico</v>
      </c>
      <c r="D158" s="108" t="str">
        <f>'AAL mundo '!D186</f>
        <v>SIDS</v>
      </c>
      <c r="E158" s="108" t="str">
        <f>'AAL mundo '!E186</f>
        <v>High income: nonOECD</v>
      </c>
      <c r="F158" s="109">
        <f>'AAL mundo '!F186</f>
        <v>259030</v>
      </c>
      <c r="G158" s="124">
        <f>IFERROR('PML mundo '!G159*100000000/Indicadores!$Q186,"")</f>
        <v>13230999.092104182</v>
      </c>
      <c r="H158" s="124">
        <f>IFERROR('PML mundo '!I159*100000000/Indicadores!$Q186,"")</f>
        <v>35359519.915046968</v>
      </c>
      <c r="I158" s="124">
        <f>IFERROR('PML mundo '!K159*100000000/Indicadores!$Q186,"")</f>
        <v>63252521.737464093</v>
      </c>
      <c r="J158" s="124">
        <f>IFERROR('PML mundo '!M159*100000000/Indicadores!$Q186,"")</f>
        <v>116277021.67360458</v>
      </c>
      <c r="K158" s="124">
        <f>IFERROR('PML mundo '!O159*100000000/Indicadores!$Q186,"")</f>
        <v>169741555.99297372</v>
      </c>
      <c r="L158" s="124">
        <f>IFERROR('PML mundo '!Q159*100000000/Indicadores!$Q186,"")</f>
        <v>230607372.82348874</v>
      </c>
      <c r="M158" s="124">
        <f>IFERROR('PML mundo '!S159*100000000/Indicadores!$Q186,"")</f>
        <v>265280084.38222465</v>
      </c>
      <c r="N158" s="124">
        <f>IFERROR('PML mundo '!U159*100000000/Indicadores!$Q186,"")</f>
        <v>166413522.03132999</v>
      </c>
      <c r="O158" s="124">
        <f>IFERROR('PML mundo '!W159*100000000/Indicadores!$Q186,"")</f>
        <v>493741614.29727471</v>
      </c>
      <c r="P158" s="124">
        <f>IFERROR('PML mundo '!Y159*100000000/Indicadores!$Q186,"")</f>
        <v>1010711172.8266894</v>
      </c>
      <c r="Q158" s="124">
        <f>IFERROR('PML mundo '!AA159*100000000/Indicadores!$Q186,"")</f>
        <v>1583607501.1541092</v>
      </c>
      <c r="R158" s="124">
        <f>IFERROR('PML mundo '!AC159*100000000/Indicadores!$Q186,"")</f>
        <v>1609957375.682642</v>
      </c>
      <c r="S158" s="124">
        <f>IFERROR('PML mundo '!AE159*100000000/Indicadores!$Q186,"")</f>
        <v>1662657022.8091114</v>
      </c>
      <c r="T158" s="124">
        <f>IFERROR('PML mundo '!AG159*100000000/Indicadores!$Q186,"")</f>
        <v>1715356669.9355812</v>
      </c>
      <c r="U158" s="124">
        <f>IFERROR('PML mundo '!AI159*100000000/Indicadores!$Q186,"")</f>
        <v>17065730.046805512</v>
      </c>
      <c r="V158" s="124">
        <f>IFERROR('PML mundo '!AK159*100000000/Indicadores!$Q186,"")</f>
        <v>32238099.271634541</v>
      </c>
      <c r="W158" s="124">
        <f>IFERROR('PML mundo '!AM159*100000000/Indicadores!$Q186,"")</f>
        <v>55353715.986906812</v>
      </c>
      <c r="X158" s="124">
        <f>IFERROR('PML mundo '!AO159*100000000/Indicadores!$Q186,"")</f>
        <v>83281476.14258337</v>
      </c>
      <c r="Y158" s="124">
        <f>IFERROR('PML mundo '!AQ159*100000000/Indicadores!$Q186,"")</f>
        <v>93851882.816101819</v>
      </c>
      <c r="Z158" s="124">
        <f>IFERROR('PML mundo '!AS159*100000000/Indicadores!$Q186,"")</f>
        <v>107901894.24761817</v>
      </c>
      <c r="AA158" s="124">
        <f>IFERROR('PML mundo '!AU159*100000000/Indicadores!$Q186,"")</f>
        <v>116691267.61602786</v>
      </c>
      <c r="AB158" s="124" t="str">
        <f>IFERROR('PML mundo '!AW159*100000000/Indicadores!$Q186,"")</f>
        <v/>
      </c>
      <c r="AC158" s="124" t="str">
        <f>IFERROR('PML mundo '!AY159*100000000/Indicadores!$Q186,"")</f>
        <v/>
      </c>
      <c r="AD158" s="124" t="str">
        <f>IFERROR('PML mundo '!BA159*100000000/Indicadores!$Q186,"")</f>
        <v/>
      </c>
      <c r="AE158" s="124" t="str">
        <f>IFERROR('PML mundo '!BC159*100000000/Indicadores!$Q186,"")</f>
        <v/>
      </c>
      <c r="AF158" s="124">
        <f>IFERROR('PML mundo '!BE159*100000000/Indicadores!$Q186,"")</f>
        <v>149634.11502888153</v>
      </c>
      <c r="AG158" s="124">
        <f>IFERROR('PML mundo '!BG159*100000000/Indicadores!$Q186,"")</f>
        <v>3261779.0741990525</v>
      </c>
      <c r="AH158" s="124">
        <f>IFERROR('PML mundo '!BI159*100000000/Indicadores!$Q186,"")</f>
        <v>9886758.1656855345</v>
      </c>
      <c r="AI158" s="124" t="str">
        <f>IFERROR('PML mundo '!BK159*100000000/Indicadores!$Q186,"")</f>
        <v/>
      </c>
      <c r="AJ158" s="124" t="str">
        <f>IFERROR('PML mundo '!BM159*100000000/Indicadores!$Q186,"")</f>
        <v/>
      </c>
    </row>
    <row r="159" spans="1:36" s="119" customFormat="1" ht="14">
      <c r="A159" s="114" t="str">
        <f>'AAL mundo '!A187</f>
        <v>Middle East and North Africa</v>
      </c>
      <c r="B159" s="107" t="str">
        <f>'AAL mundo '!B187</f>
        <v>QAT</v>
      </c>
      <c r="C159" s="107" t="str">
        <f>'AAL mundo '!C187</f>
        <v>Qatar</v>
      </c>
      <c r="D159" s="108" t="str">
        <f>'AAL mundo '!D187</f>
        <v/>
      </c>
      <c r="E159" s="108" t="str">
        <f>'AAL mundo '!E187</f>
        <v>High income: nonOECD</v>
      </c>
      <c r="F159" s="109">
        <f>'AAL mundo '!F187</f>
        <v>624818</v>
      </c>
      <c r="G159" s="124">
        <f>IFERROR('PML mundo '!G160*100000000/Indicadores!$Q187,"")</f>
        <v>407067.73719326005</v>
      </c>
      <c r="H159" s="124">
        <f>IFERROR('PML mundo '!I160*100000000/Indicadores!$Q187,"")</f>
        <v>662334.04953070218</v>
      </c>
      <c r="I159" s="124">
        <f>IFERROR('PML mundo '!K160*100000000/Indicadores!$Q187,"")</f>
        <v>964378.60454596835</v>
      </c>
      <c r="J159" s="124">
        <f>IFERROR('PML mundo '!M160*100000000/Indicadores!$Q187,"")</f>
        <v>1669227.6376795203</v>
      </c>
      <c r="K159" s="124">
        <f>IFERROR('PML mundo '!O160*100000000/Indicadores!$Q187,"")</f>
        <v>2679796.4491688334</v>
      </c>
      <c r="L159" s="124">
        <f>IFERROR('PML mundo '!Q160*100000000/Indicadores!$Q187,"")</f>
        <v>4344863.7340269135</v>
      </c>
      <c r="M159" s="124">
        <f>IFERROR('PML mundo '!S160*100000000/Indicadores!$Q187,"")</f>
        <v>5685497.0032794289</v>
      </c>
      <c r="N159" s="124" t="str">
        <f>IFERROR('PML mundo '!U160*100000000/Indicadores!$Q187,"")</f>
        <v/>
      </c>
      <c r="O159" s="124" t="str">
        <f>IFERROR('PML mundo '!W160*100000000/Indicadores!$Q187,"")</f>
        <v/>
      </c>
      <c r="P159" s="124" t="str">
        <f>IFERROR('PML mundo '!Y160*100000000/Indicadores!$Q187,"")</f>
        <v/>
      </c>
      <c r="Q159" s="124" t="str">
        <f>IFERROR('PML mundo '!AA160*100000000/Indicadores!$Q187,"")</f>
        <v/>
      </c>
      <c r="R159" s="124" t="str">
        <f>IFERROR('PML mundo '!AC160*100000000/Indicadores!$Q187,"")</f>
        <v/>
      </c>
      <c r="S159" s="124" t="str">
        <f>IFERROR('PML mundo '!AE160*100000000/Indicadores!$Q187,"")</f>
        <v/>
      </c>
      <c r="T159" s="124" t="str">
        <f>IFERROR('PML mundo '!AG160*100000000/Indicadores!$Q187,"")</f>
        <v/>
      </c>
      <c r="U159" s="124" t="str">
        <f>IFERROR('PML mundo '!AI160*100000000/Indicadores!$Q187,"")</f>
        <v/>
      </c>
      <c r="V159" s="124" t="str">
        <f>IFERROR('PML mundo '!AK160*100000000/Indicadores!$Q187,"")</f>
        <v/>
      </c>
      <c r="W159" s="124" t="str">
        <f>IFERROR('PML mundo '!AM160*100000000/Indicadores!$Q187,"")</f>
        <v/>
      </c>
      <c r="X159" s="124" t="str">
        <f>IFERROR('PML mundo '!AO160*100000000/Indicadores!$Q187,"")</f>
        <v/>
      </c>
      <c r="Y159" s="124" t="str">
        <f>IFERROR('PML mundo '!AQ160*100000000/Indicadores!$Q187,"")</f>
        <v/>
      </c>
      <c r="Z159" s="124" t="str">
        <f>IFERROR('PML mundo '!AS160*100000000/Indicadores!$Q187,"")</f>
        <v/>
      </c>
      <c r="AA159" s="124" t="str">
        <f>IFERROR('PML mundo '!AU160*100000000/Indicadores!$Q187,"")</f>
        <v/>
      </c>
      <c r="AB159" s="124" t="str">
        <f>IFERROR('PML mundo '!AW160*100000000/Indicadores!$Q187,"")</f>
        <v/>
      </c>
      <c r="AC159" s="124" t="str">
        <f>IFERROR('PML mundo '!AY160*100000000/Indicadores!$Q187,"")</f>
        <v/>
      </c>
      <c r="AD159" s="124" t="str">
        <f>IFERROR('PML mundo '!BA160*100000000/Indicadores!$Q187,"")</f>
        <v/>
      </c>
      <c r="AE159" s="124" t="str">
        <f>IFERROR('PML mundo '!BC160*100000000/Indicadores!$Q187,"")</f>
        <v/>
      </c>
      <c r="AF159" s="124" t="str">
        <f>IFERROR('PML mundo '!BE160*100000000/Indicadores!$Q187,"")</f>
        <v/>
      </c>
      <c r="AG159" s="124" t="str">
        <f>IFERROR('PML mundo '!BG160*100000000/Indicadores!$Q187,"")</f>
        <v/>
      </c>
      <c r="AH159" s="124" t="str">
        <f>IFERROR('PML mundo '!BI160*100000000/Indicadores!$Q187,"")</f>
        <v/>
      </c>
      <c r="AI159" s="124" t="str">
        <f>IFERROR('PML mundo '!BK160*100000000/Indicadores!$Q187,"")</f>
        <v/>
      </c>
      <c r="AJ159" s="124" t="str">
        <f>IFERROR('PML mundo '!BM160*100000000/Indicadores!$Q187,"")</f>
        <v/>
      </c>
    </row>
    <row r="160" spans="1:36" s="119" customFormat="1" ht="14">
      <c r="A160" s="114" t="str">
        <f>'AAL mundo '!A188</f>
        <v>East Asia and the Pacific</v>
      </c>
      <c r="B160" s="107" t="str">
        <f>'AAL mundo '!B188</f>
        <v>KOR</v>
      </c>
      <c r="C160" s="107" t="str">
        <f>'AAL mundo '!C188</f>
        <v>Republic of Korea</v>
      </c>
      <c r="D160" s="108" t="str">
        <f>'AAL mundo '!D188</f>
        <v/>
      </c>
      <c r="E160" s="108" t="str">
        <f>'AAL mundo '!E188</f>
        <v>Low income</v>
      </c>
      <c r="F160" s="109">
        <f>'AAL mundo '!F188</f>
        <v>5538600</v>
      </c>
      <c r="G160" s="124" t="str">
        <f>IFERROR('PML mundo '!G161*100000000/Indicadores!$Q188,"")</f>
        <v/>
      </c>
      <c r="H160" s="124" t="str">
        <f>IFERROR('PML mundo '!I161*100000000/Indicadores!$Q188,"")</f>
        <v/>
      </c>
      <c r="I160" s="124" t="str">
        <f>IFERROR('PML mundo '!K161*100000000/Indicadores!$Q188,"")</f>
        <v/>
      </c>
      <c r="J160" s="124" t="str">
        <f>IFERROR('PML mundo '!M161*100000000/Indicadores!$Q188,"")</f>
        <v/>
      </c>
      <c r="K160" s="124" t="str">
        <f>IFERROR('PML mundo '!O161*100000000/Indicadores!$Q188,"")</f>
        <v/>
      </c>
      <c r="L160" s="124" t="str">
        <f>IFERROR('PML mundo '!Q161*100000000/Indicadores!$Q188,"")</f>
        <v/>
      </c>
      <c r="M160" s="124" t="str">
        <f>IFERROR('PML mundo '!S161*100000000/Indicadores!$Q188,"")</f>
        <v/>
      </c>
      <c r="N160" s="124">
        <f>IFERROR('PML mundo '!U161*100000000/Indicadores!$Q188,"")</f>
        <v>82792.871738410729</v>
      </c>
      <c r="O160" s="124">
        <f>IFERROR('PML mundo '!W161*100000000/Indicadores!$Q188,"")</f>
        <v>206944.4210998755</v>
      </c>
      <c r="P160" s="124">
        <f>IFERROR('PML mundo '!Y161*100000000/Indicadores!$Q188,"")</f>
        <v>269211.42302724533</v>
      </c>
      <c r="Q160" s="124">
        <f>IFERROR('PML mundo '!AA161*100000000/Indicadores!$Q188,"")</f>
        <v>343168.86516624398</v>
      </c>
      <c r="R160" s="124">
        <f>IFERROR('PML mundo '!AC161*100000000/Indicadores!$Q188,"")</f>
        <v>365375.58593498945</v>
      </c>
      <c r="S160" s="124">
        <f>IFERROR('PML mundo '!AE161*100000000/Indicadores!$Q188,"")</f>
        <v>409282.33616928832</v>
      </c>
      <c r="T160" s="124">
        <f>IFERROR('PML mundo '!AG161*100000000/Indicadores!$Q188,"")</f>
        <v>453189.08640358713</v>
      </c>
      <c r="U160" s="124">
        <f>IFERROR('PML mundo '!AI161*100000000/Indicadores!$Q188,"")</f>
        <v>7904579.2110670023</v>
      </c>
      <c r="V160" s="124">
        <f>IFERROR('PML mundo '!AK161*100000000/Indicadores!$Q188,"")</f>
        <v>10866577.204749782</v>
      </c>
      <c r="W160" s="124">
        <f>IFERROR('PML mundo '!AM161*100000000/Indicadores!$Q188,"")</f>
        <v>12208200.770983078</v>
      </c>
      <c r="X160" s="124">
        <f>IFERROR('PML mundo '!AO161*100000000/Indicadores!$Q188,"")</f>
        <v>14372479.080218697</v>
      </c>
      <c r="Y160" s="124">
        <f>IFERROR('PML mundo '!AQ161*100000000/Indicadores!$Q188,"")</f>
        <v>14625956.2766723</v>
      </c>
      <c r="Z160" s="124">
        <f>IFERROR('PML mundo '!AS161*100000000/Indicadores!$Q188,"")</f>
        <v>15132908.233563624</v>
      </c>
      <c r="AA160" s="124">
        <f>IFERROR('PML mundo '!AU161*100000000/Indicadores!$Q188,"")</f>
        <v>15639860.190454949</v>
      </c>
      <c r="AB160" s="124" t="str">
        <f>IFERROR('PML mundo '!AW161*100000000/Indicadores!$Q188,"")</f>
        <v/>
      </c>
      <c r="AC160" s="124" t="str">
        <f>IFERROR('PML mundo '!AY161*100000000/Indicadores!$Q188,"")</f>
        <v/>
      </c>
      <c r="AD160" s="124" t="str">
        <f>IFERROR('PML mundo '!BA161*100000000/Indicadores!$Q188,"")</f>
        <v/>
      </c>
      <c r="AE160" s="124" t="str">
        <f>IFERROR('PML mundo '!BC161*100000000/Indicadores!$Q188,"")</f>
        <v/>
      </c>
      <c r="AF160" s="124" t="str">
        <f>IFERROR('PML mundo '!BE161*100000000/Indicadores!$Q188,"")</f>
        <v/>
      </c>
      <c r="AG160" s="124" t="str">
        <f>IFERROR('PML mundo '!BG161*100000000/Indicadores!$Q188,"")</f>
        <v/>
      </c>
      <c r="AH160" s="124" t="str">
        <f>IFERROR('PML mundo '!BI161*100000000/Indicadores!$Q188,"")</f>
        <v/>
      </c>
      <c r="AI160" s="124">
        <f>IFERROR('PML mundo '!BK161*100000000/Indicadores!$Q188,"")</f>
        <v>220509.41315284651</v>
      </c>
      <c r="AJ160" s="124">
        <f>IFERROR('PML mundo '!BM161*100000000/Indicadores!$Q188,"")</f>
        <v>3431846.3532405188</v>
      </c>
    </row>
    <row r="161" spans="1:36" s="119" customFormat="1" ht="14">
      <c r="A161" s="114" t="str">
        <f>'AAL mundo '!A189</f>
        <v>Europe and Central Asia</v>
      </c>
      <c r="B161" s="107" t="str">
        <f>'AAL mundo '!B189</f>
        <v>MDA</v>
      </c>
      <c r="C161" s="107" t="str">
        <f>'AAL mundo '!C189</f>
        <v>Republic of Moldova</v>
      </c>
      <c r="D161" s="108" t="str">
        <f>'AAL mundo '!D189</f>
        <v/>
      </c>
      <c r="E161" s="108" t="str">
        <f>'AAL mundo '!E189</f>
        <v>Lower middle income</v>
      </c>
      <c r="F161" s="109">
        <f>'AAL mundo '!F189</f>
        <v>33762.699999999997</v>
      </c>
      <c r="G161" s="124">
        <f>IFERROR('PML mundo '!G162*100000000/Indicadores!$Q189,"")</f>
        <v>333500.61210061971</v>
      </c>
      <c r="H161" s="124">
        <f>IFERROR('PML mundo '!I162*100000000/Indicadores!$Q189,"")</f>
        <v>835785.07056923606</v>
      </c>
      <c r="I161" s="124">
        <f>IFERROR('PML mundo '!K162*100000000/Indicadores!$Q189,"")</f>
        <v>1820526.9694090229</v>
      </c>
      <c r="J161" s="124">
        <f>IFERROR('PML mundo '!M162*100000000/Indicadores!$Q189,"")</f>
        <v>5222639.9208988808</v>
      </c>
      <c r="K161" s="124">
        <f>IFERROR('PML mundo '!O162*100000000/Indicadores!$Q189,"")</f>
        <v>10763528.901515732</v>
      </c>
      <c r="L161" s="124">
        <f>IFERROR('PML mundo '!Q162*100000000/Indicadores!$Q189,"")</f>
        <v>20204748.211455684</v>
      </c>
      <c r="M161" s="124">
        <f>IFERROR('PML mundo '!S162*100000000/Indicadores!$Q189,"")</f>
        <v>27979481.231051378</v>
      </c>
      <c r="N161" s="124" t="str">
        <f>IFERROR('PML mundo '!U162*100000000/Indicadores!$Q189,"")</f>
        <v/>
      </c>
      <c r="O161" s="124" t="str">
        <f>IFERROR('PML mundo '!W162*100000000/Indicadores!$Q189,"")</f>
        <v/>
      </c>
      <c r="P161" s="124" t="str">
        <f>IFERROR('PML mundo '!Y162*100000000/Indicadores!$Q189,"")</f>
        <v/>
      </c>
      <c r="Q161" s="124" t="str">
        <f>IFERROR('PML mundo '!AA162*100000000/Indicadores!$Q189,"")</f>
        <v/>
      </c>
      <c r="R161" s="124" t="str">
        <f>IFERROR('PML mundo '!AC162*100000000/Indicadores!$Q189,"")</f>
        <v/>
      </c>
      <c r="S161" s="124" t="str">
        <f>IFERROR('PML mundo '!AE162*100000000/Indicadores!$Q189,"")</f>
        <v/>
      </c>
      <c r="T161" s="124" t="str">
        <f>IFERROR('PML mundo '!AG162*100000000/Indicadores!$Q189,"")</f>
        <v/>
      </c>
      <c r="U161" s="124" t="str">
        <f>IFERROR('PML mundo '!AI162*100000000/Indicadores!$Q189,"")</f>
        <v/>
      </c>
      <c r="V161" s="124" t="str">
        <f>IFERROR('PML mundo '!AK162*100000000/Indicadores!$Q189,"")</f>
        <v/>
      </c>
      <c r="W161" s="124" t="str">
        <f>IFERROR('PML mundo '!AM162*100000000/Indicadores!$Q189,"")</f>
        <v/>
      </c>
      <c r="X161" s="124" t="str">
        <f>IFERROR('PML mundo '!AO162*100000000/Indicadores!$Q189,"")</f>
        <v/>
      </c>
      <c r="Y161" s="124" t="str">
        <f>IFERROR('PML mundo '!AQ162*100000000/Indicadores!$Q189,"")</f>
        <v/>
      </c>
      <c r="Z161" s="124" t="str">
        <f>IFERROR('PML mundo '!AS162*100000000/Indicadores!$Q189,"")</f>
        <v/>
      </c>
      <c r="AA161" s="124" t="str">
        <f>IFERROR('PML mundo '!AU162*100000000/Indicadores!$Q189,"")</f>
        <v/>
      </c>
      <c r="AB161" s="124" t="str">
        <f>IFERROR('PML mundo '!AW162*100000000/Indicadores!$Q189,"")</f>
        <v/>
      </c>
      <c r="AC161" s="124" t="str">
        <f>IFERROR('PML mundo '!AY162*100000000/Indicadores!$Q189,"")</f>
        <v/>
      </c>
      <c r="AD161" s="124" t="str">
        <f>IFERROR('PML mundo '!BA162*100000000/Indicadores!$Q189,"")</f>
        <v/>
      </c>
      <c r="AE161" s="124" t="str">
        <f>IFERROR('PML mundo '!BC162*100000000/Indicadores!$Q189,"")</f>
        <v/>
      </c>
      <c r="AF161" s="124" t="str">
        <f>IFERROR('PML mundo '!BE162*100000000/Indicadores!$Q189,"")</f>
        <v/>
      </c>
      <c r="AG161" s="124" t="str">
        <f>IFERROR('PML mundo '!BG162*100000000/Indicadores!$Q189,"")</f>
        <v/>
      </c>
      <c r="AH161" s="124" t="str">
        <f>IFERROR('PML mundo '!BI162*100000000/Indicadores!$Q189,"")</f>
        <v/>
      </c>
      <c r="AI161" s="124">
        <f>IFERROR('PML mundo '!BK162*100000000/Indicadores!$Q189,"")</f>
        <v>28015674.957756948</v>
      </c>
      <c r="AJ161" s="124">
        <f>IFERROR('PML mundo '!BM162*100000000/Indicadores!$Q189,"")</f>
        <v>64989289.685101025</v>
      </c>
    </row>
    <row r="162" spans="1:36" s="119" customFormat="1" ht="14">
      <c r="A162" s="114" t="str">
        <f>'AAL mundo '!A190</f>
        <v>Sub-Saharan Africa</v>
      </c>
      <c r="B162" s="107" t="str">
        <f>'AAL mundo '!B190</f>
        <v>REU</v>
      </c>
      <c r="C162" s="107" t="str">
        <f>'AAL mundo '!C190</f>
        <v>Réunion</v>
      </c>
      <c r="D162" s="108" t="str">
        <f>'AAL mundo '!D190</f>
        <v/>
      </c>
      <c r="E162" s="108" t="str">
        <f>'AAL mundo '!E190</f>
        <v>N.D</v>
      </c>
      <c r="F162" s="109">
        <f>'AAL mundo '!F190</f>
        <v>67897.7</v>
      </c>
      <c r="G162" s="124" t="str">
        <f>IFERROR('PML mundo '!G163*100000000/Indicadores!$Q190,"")</f>
        <v/>
      </c>
      <c r="H162" s="124" t="str">
        <f>IFERROR('PML mundo '!I163*100000000/Indicadores!$Q190,"")</f>
        <v/>
      </c>
      <c r="I162" s="124" t="str">
        <f>IFERROR('PML mundo '!K163*100000000/Indicadores!$Q190,"")</f>
        <v/>
      </c>
      <c r="J162" s="124" t="str">
        <f>IFERROR('PML mundo '!M163*100000000/Indicadores!$Q190,"")</f>
        <v/>
      </c>
      <c r="K162" s="124" t="str">
        <f>IFERROR('PML mundo '!O163*100000000/Indicadores!$Q190,"")</f>
        <v/>
      </c>
      <c r="L162" s="124" t="str">
        <f>IFERROR('PML mundo '!Q163*100000000/Indicadores!$Q190,"")</f>
        <v/>
      </c>
      <c r="M162" s="124" t="str">
        <f>IFERROR('PML mundo '!S163*100000000/Indicadores!$Q190,"")</f>
        <v/>
      </c>
      <c r="N162" s="124" t="str">
        <f>IFERROR('PML mundo '!U163*100000000/Indicadores!$Q190,"")</f>
        <v/>
      </c>
      <c r="O162" s="124" t="str">
        <f>IFERROR('PML mundo '!W163*100000000/Indicadores!$Q190,"")</f>
        <v/>
      </c>
      <c r="P162" s="124" t="str">
        <f>IFERROR('PML mundo '!Y163*100000000/Indicadores!$Q190,"")</f>
        <v/>
      </c>
      <c r="Q162" s="124" t="str">
        <f>IFERROR('PML mundo '!AA163*100000000/Indicadores!$Q190,"")</f>
        <v/>
      </c>
      <c r="R162" s="124" t="str">
        <f>IFERROR('PML mundo '!AC163*100000000/Indicadores!$Q190,"")</f>
        <v/>
      </c>
      <c r="S162" s="124" t="str">
        <f>IFERROR('PML mundo '!AE163*100000000/Indicadores!$Q190,"")</f>
        <v/>
      </c>
      <c r="T162" s="124" t="str">
        <f>IFERROR('PML mundo '!AG163*100000000/Indicadores!$Q190,"")</f>
        <v/>
      </c>
      <c r="U162" s="124" t="str">
        <f>IFERROR('PML mundo '!AI163*100000000/Indicadores!$Q190,"")</f>
        <v/>
      </c>
      <c r="V162" s="124" t="str">
        <f>IFERROR('PML mundo '!AK163*100000000/Indicadores!$Q190,"")</f>
        <v/>
      </c>
      <c r="W162" s="124" t="str">
        <f>IFERROR('PML mundo '!AM163*100000000/Indicadores!$Q190,"")</f>
        <v/>
      </c>
      <c r="X162" s="124" t="str">
        <f>IFERROR('PML mundo '!AO163*100000000/Indicadores!$Q190,"")</f>
        <v/>
      </c>
      <c r="Y162" s="124" t="str">
        <f>IFERROR('PML mundo '!AQ163*100000000/Indicadores!$Q190,"")</f>
        <v/>
      </c>
      <c r="Z162" s="124" t="str">
        <f>IFERROR('PML mundo '!AS163*100000000/Indicadores!$Q190,"")</f>
        <v/>
      </c>
      <c r="AA162" s="124" t="str">
        <f>IFERROR('PML mundo '!AU163*100000000/Indicadores!$Q190,"")</f>
        <v/>
      </c>
      <c r="AB162" s="124" t="str">
        <f>IFERROR('PML mundo '!AW163*100000000/Indicadores!$Q190,"")</f>
        <v/>
      </c>
      <c r="AC162" s="124" t="str">
        <f>IFERROR('PML mundo '!AY163*100000000/Indicadores!$Q190,"")</f>
        <v/>
      </c>
      <c r="AD162" s="124" t="str">
        <f>IFERROR('PML mundo '!BA163*100000000/Indicadores!$Q190,"")</f>
        <v/>
      </c>
      <c r="AE162" s="124" t="str">
        <f>IFERROR('PML mundo '!BC163*100000000/Indicadores!$Q190,"")</f>
        <v/>
      </c>
      <c r="AF162" s="124" t="str">
        <f>IFERROR('PML mundo '!BE163*100000000/Indicadores!$Q190,"")</f>
        <v/>
      </c>
      <c r="AG162" s="124" t="str">
        <f>IFERROR('PML mundo '!BG163*100000000/Indicadores!$Q190,"")</f>
        <v/>
      </c>
      <c r="AH162" s="124" t="str">
        <f>IFERROR('PML mundo '!BI163*100000000/Indicadores!$Q190,"")</f>
        <v/>
      </c>
      <c r="AI162" s="124" t="str">
        <f>IFERROR('PML mundo '!BK163*100000000/Indicadores!$Q190,"")</f>
        <v/>
      </c>
      <c r="AJ162" s="124" t="str">
        <f>IFERROR('PML mundo '!BM163*100000000/Indicadores!$Q190,"")</f>
        <v/>
      </c>
    </row>
    <row r="163" spans="1:36" s="119" customFormat="1" ht="14">
      <c r="A163" s="114" t="str">
        <f>'AAL mundo '!A191</f>
        <v>Europe and Central Asia</v>
      </c>
      <c r="B163" s="107" t="str">
        <f>'AAL mundo '!B191</f>
        <v>ROU</v>
      </c>
      <c r="C163" s="107" t="str">
        <f>'AAL mundo '!C191</f>
        <v>Romania</v>
      </c>
      <c r="D163" s="108" t="str">
        <f>'AAL mundo '!D191</f>
        <v/>
      </c>
      <c r="E163" s="108" t="str">
        <f>'AAL mundo '!E191</f>
        <v>Upper middle income</v>
      </c>
      <c r="F163" s="109">
        <f>'AAL mundo '!F191</f>
        <v>555697</v>
      </c>
      <c r="G163" s="124">
        <f>IFERROR('PML mundo '!G164*100000000/Indicadores!$Q191,"")</f>
        <v>1905687.9763426981</v>
      </c>
      <c r="H163" s="124">
        <f>IFERROR('PML mundo '!I164*100000000/Indicadores!$Q191,"")</f>
        <v>4519450.3716581818</v>
      </c>
      <c r="I163" s="124">
        <f>IFERROR('PML mundo '!K164*100000000/Indicadores!$Q191,"")</f>
        <v>8145883.7304192036</v>
      </c>
      <c r="J163" s="124">
        <f>IFERROR('PML mundo '!M164*100000000/Indicadores!$Q191,"")</f>
        <v>16198027.868563876</v>
      </c>
      <c r="K163" s="124">
        <f>IFERROR('PML mundo '!O164*100000000/Indicadores!$Q191,"")</f>
        <v>25958508.662016906</v>
      </c>
      <c r="L163" s="124">
        <f>IFERROR('PML mundo '!Q164*100000000/Indicadores!$Q191,"")</f>
        <v>39077709.668571249</v>
      </c>
      <c r="M163" s="124">
        <f>IFERROR('PML mundo '!S164*100000000/Indicadores!$Q191,"")</f>
        <v>48594334.979537323</v>
      </c>
      <c r="N163" s="124" t="str">
        <f>IFERROR('PML mundo '!U164*100000000/Indicadores!$Q191,"")</f>
        <v/>
      </c>
      <c r="O163" s="124" t="str">
        <f>IFERROR('PML mundo '!W164*100000000/Indicadores!$Q191,"")</f>
        <v/>
      </c>
      <c r="P163" s="124" t="str">
        <f>IFERROR('PML mundo '!Y164*100000000/Indicadores!$Q191,"")</f>
        <v/>
      </c>
      <c r="Q163" s="124" t="str">
        <f>IFERROR('PML mundo '!AA164*100000000/Indicadores!$Q191,"")</f>
        <v/>
      </c>
      <c r="R163" s="124" t="str">
        <f>IFERROR('PML mundo '!AC164*100000000/Indicadores!$Q191,"")</f>
        <v/>
      </c>
      <c r="S163" s="124" t="str">
        <f>IFERROR('PML mundo '!AE164*100000000/Indicadores!$Q191,"")</f>
        <v/>
      </c>
      <c r="T163" s="124" t="str">
        <f>IFERROR('PML mundo '!AG164*100000000/Indicadores!$Q191,"")</f>
        <v/>
      </c>
      <c r="U163" s="124" t="str">
        <f>IFERROR('PML mundo '!AI164*100000000/Indicadores!$Q191,"")</f>
        <v/>
      </c>
      <c r="V163" s="124" t="str">
        <f>IFERROR('PML mundo '!AK164*100000000/Indicadores!$Q191,"")</f>
        <v/>
      </c>
      <c r="W163" s="124" t="str">
        <f>IFERROR('PML mundo '!AM164*100000000/Indicadores!$Q191,"")</f>
        <v/>
      </c>
      <c r="X163" s="124" t="str">
        <f>IFERROR('PML mundo '!AO164*100000000/Indicadores!$Q191,"")</f>
        <v/>
      </c>
      <c r="Y163" s="124" t="str">
        <f>IFERROR('PML mundo '!AQ164*100000000/Indicadores!$Q191,"")</f>
        <v/>
      </c>
      <c r="Z163" s="124" t="str">
        <f>IFERROR('PML mundo '!AS164*100000000/Indicadores!$Q191,"")</f>
        <v/>
      </c>
      <c r="AA163" s="124" t="str">
        <f>IFERROR('PML mundo '!AU164*100000000/Indicadores!$Q191,"")</f>
        <v/>
      </c>
      <c r="AB163" s="124" t="str">
        <f>IFERROR('PML mundo '!AW164*100000000/Indicadores!$Q191,"")</f>
        <v/>
      </c>
      <c r="AC163" s="124" t="str">
        <f>IFERROR('PML mundo '!AY164*100000000/Indicadores!$Q191,"")</f>
        <v/>
      </c>
      <c r="AD163" s="124" t="str">
        <f>IFERROR('PML mundo '!BA164*100000000/Indicadores!$Q191,"")</f>
        <v/>
      </c>
      <c r="AE163" s="124" t="str">
        <f>IFERROR('PML mundo '!BC164*100000000/Indicadores!$Q191,"")</f>
        <v/>
      </c>
      <c r="AF163" s="124" t="str">
        <f>IFERROR('PML mundo '!BE164*100000000/Indicadores!$Q191,"")</f>
        <v/>
      </c>
      <c r="AG163" s="124" t="str">
        <f>IFERROR('PML mundo '!BG164*100000000/Indicadores!$Q191,"")</f>
        <v/>
      </c>
      <c r="AH163" s="124" t="str">
        <f>IFERROR('PML mundo '!BI164*100000000/Indicadores!$Q191,"")</f>
        <v/>
      </c>
      <c r="AI163" s="124">
        <f>IFERROR('PML mundo '!BK164*100000000/Indicadores!$Q191,"")</f>
        <v>6442288.1381883388</v>
      </c>
      <c r="AJ163" s="124">
        <f>IFERROR('PML mundo '!BM164*100000000/Indicadores!$Q191,"")</f>
        <v>11947018.831079602</v>
      </c>
    </row>
    <row r="164" spans="1:36" s="119" customFormat="1" ht="14">
      <c r="A164" s="114" t="str">
        <f>'AAL mundo '!A192</f>
        <v>Europe and Central Asia</v>
      </c>
      <c r="B164" s="107" t="str">
        <f>'AAL mundo '!B192</f>
        <v>RUS</v>
      </c>
      <c r="C164" s="107" t="str">
        <f>'AAL mundo '!C192</f>
        <v>Russian Federation</v>
      </c>
      <c r="D164" s="108" t="str">
        <f>'AAL mundo '!D192</f>
        <v/>
      </c>
      <c r="E164" s="108" t="str">
        <f>'AAL mundo '!E192</f>
        <v>High income: nonOECD</v>
      </c>
      <c r="F164" s="109">
        <f>'AAL mundo '!F192</f>
        <v>6325790</v>
      </c>
      <c r="G164" s="124">
        <f>IFERROR('PML mundo '!G165*100000000/Indicadores!$Q192,"")</f>
        <v>201293.48154544958</v>
      </c>
      <c r="H164" s="124">
        <f>IFERROR('PML mundo '!I165*100000000/Indicadores!$Q192,"")</f>
        <v>431342.4291328945</v>
      </c>
      <c r="I164" s="124">
        <f>IFERROR('PML mundo '!K165*100000000/Indicadores!$Q192,"")</f>
        <v>684666.62870586955</v>
      </c>
      <c r="J164" s="124">
        <f>IFERROR('PML mundo '!M165*100000000/Indicadores!$Q192,"")</f>
        <v>1138078.6627318717</v>
      </c>
      <c r="K164" s="124">
        <f>IFERROR('PML mundo '!O165*100000000/Indicadores!$Q192,"")</f>
        <v>1563497.2414323015</v>
      </c>
      <c r="L164" s="124">
        <f>IFERROR('PML mundo '!Q165*100000000/Indicadores!$Q192,"")</f>
        <v>2061980.1216341185</v>
      </c>
      <c r="M164" s="124">
        <f>IFERROR('PML mundo '!S165*100000000/Indicadores!$Q192,"")</f>
        <v>2398175.5962438122</v>
      </c>
      <c r="N164" s="124" t="str">
        <f>IFERROR('PML mundo '!U165*100000000/Indicadores!$Q192,"")</f>
        <v/>
      </c>
      <c r="O164" s="124" t="str">
        <f>IFERROR('PML mundo '!W165*100000000/Indicadores!$Q192,"")</f>
        <v/>
      </c>
      <c r="P164" s="124" t="str">
        <f>IFERROR('PML mundo '!Y165*100000000/Indicadores!$Q192,"")</f>
        <v/>
      </c>
      <c r="Q164" s="124" t="str">
        <f>IFERROR('PML mundo '!AA165*100000000/Indicadores!$Q192,"")</f>
        <v/>
      </c>
      <c r="R164" s="124" t="str">
        <f>IFERROR('PML mundo '!AC165*100000000/Indicadores!$Q192,"")</f>
        <v/>
      </c>
      <c r="S164" s="124" t="str">
        <f>IFERROR('PML mundo '!AE165*100000000/Indicadores!$Q192,"")</f>
        <v/>
      </c>
      <c r="T164" s="124" t="str">
        <f>IFERROR('PML mundo '!AG165*100000000/Indicadores!$Q192,"")</f>
        <v/>
      </c>
      <c r="U164" s="124" t="str">
        <f>IFERROR('PML mundo '!AI165*100000000/Indicadores!$Q192,"")</f>
        <v/>
      </c>
      <c r="V164" s="124" t="str">
        <f>IFERROR('PML mundo '!AK165*100000000/Indicadores!$Q192,"")</f>
        <v/>
      </c>
      <c r="W164" s="124" t="str">
        <f>IFERROR('PML mundo '!AM165*100000000/Indicadores!$Q192,"")</f>
        <v/>
      </c>
      <c r="X164" s="124" t="str">
        <f>IFERROR('PML mundo '!AO165*100000000/Indicadores!$Q192,"")</f>
        <v/>
      </c>
      <c r="Y164" s="124" t="str">
        <f>IFERROR('PML mundo '!AQ165*100000000/Indicadores!$Q192,"")</f>
        <v/>
      </c>
      <c r="Z164" s="124" t="str">
        <f>IFERROR('PML mundo '!AS165*100000000/Indicadores!$Q192,"")</f>
        <v/>
      </c>
      <c r="AA164" s="124" t="str">
        <f>IFERROR('PML mundo '!AU165*100000000/Indicadores!$Q192,"")</f>
        <v/>
      </c>
      <c r="AB164" s="124" t="str">
        <f>IFERROR('PML mundo '!AW165*100000000/Indicadores!$Q192,"")</f>
        <v/>
      </c>
      <c r="AC164" s="124" t="str">
        <f>IFERROR('PML mundo '!AY165*100000000/Indicadores!$Q192,"")</f>
        <v/>
      </c>
      <c r="AD164" s="124" t="str">
        <f>IFERROR('PML mundo '!BA165*100000000/Indicadores!$Q192,"")</f>
        <v/>
      </c>
      <c r="AE164" s="124" t="str">
        <f>IFERROR('PML mundo '!BC165*100000000/Indicadores!$Q192,"")</f>
        <v/>
      </c>
      <c r="AF164" s="124" t="str">
        <f>IFERROR('PML mundo '!BE165*100000000/Indicadores!$Q192,"")</f>
        <v/>
      </c>
      <c r="AG164" s="124" t="str">
        <f>IFERROR('PML mundo '!BG165*100000000/Indicadores!$Q192,"")</f>
        <v/>
      </c>
      <c r="AH164" s="124" t="str">
        <f>IFERROR('PML mundo '!BI165*100000000/Indicadores!$Q192,"")</f>
        <v/>
      </c>
      <c r="AI164" s="124">
        <f>IFERROR('PML mundo '!BK165*100000000/Indicadores!$Q192,"")</f>
        <v>4851442.9335122555</v>
      </c>
      <c r="AJ164" s="124">
        <f>IFERROR('PML mundo '!BM165*100000000/Indicadores!$Q192,"")</f>
        <v>10916651.139693443</v>
      </c>
    </row>
    <row r="165" spans="1:36" s="119" customFormat="1" ht="14">
      <c r="A165" s="114" t="str">
        <f>'AAL mundo '!A193</f>
        <v>Sub-Saharan Africa</v>
      </c>
      <c r="B165" s="107" t="str">
        <f>'AAL mundo '!B193</f>
        <v>RWA</v>
      </c>
      <c r="C165" s="107" t="str">
        <f>'AAL mundo '!C193</f>
        <v>Rwanda</v>
      </c>
      <c r="D165" s="108" t="str">
        <f>'AAL mundo '!D193</f>
        <v/>
      </c>
      <c r="E165" s="108" t="str">
        <f>'AAL mundo '!E193</f>
        <v>Low income</v>
      </c>
      <c r="F165" s="109">
        <f>'AAL mundo '!F193</f>
        <v>13197.4</v>
      </c>
      <c r="G165" s="124">
        <f>IFERROR('PML mundo '!G166*100000000/Indicadores!$Q193,"")</f>
        <v>1323406.4563462951</v>
      </c>
      <c r="H165" s="124">
        <f>IFERROR('PML mundo '!I166*100000000/Indicadores!$Q193,"")</f>
        <v>3451580.3374908296</v>
      </c>
      <c r="I165" s="124">
        <f>IFERROR('PML mundo '!K166*100000000/Indicadores!$Q193,"")</f>
        <v>7698908.2905355832</v>
      </c>
      <c r="J165" s="124">
        <f>IFERROR('PML mundo '!M166*100000000/Indicadores!$Q193,"")</f>
        <v>20554641.966250919</v>
      </c>
      <c r="K165" s="124">
        <f>IFERROR('PML mundo '!O166*100000000/Indicadores!$Q193,"")</f>
        <v>39401533.382245049</v>
      </c>
      <c r="L165" s="124">
        <f>IFERROR('PML mundo '!Q166*100000000/Indicadores!$Q193,"")</f>
        <v>67196576.669112265</v>
      </c>
      <c r="M165" s="124">
        <f>IFERROR('PML mundo '!S166*100000000/Indicadores!$Q193,"")</f>
        <v>86790107.850330159</v>
      </c>
      <c r="N165" s="124" t="str">
        <f>IFERROR('PML mundo '!U166*100000000/Indicadores!$Q193,"")</f>
        <v/>
      </c>
      <c r="O165" s="124" t="str">
        <f>IFERROR('PML mundo '!W166*100000000/Indicadores!$Q193,"")</f>
        <v/>
      </c>
      <c r="P165" s="124" t="str">
        <f>IFERROR('PML mundo '!Y166*100000000/Indicadores!$Q193,"")</f>
        <v/>
      </c>
      <c r="Q165" s="124" t="str">
        <f>IFERROR('PML mundo '!AA166*100000000/Indicadores!$Q193,"")</f>
        <v/>
      </c>
      <c r="R165" s="124" t="str">
        <f>IFERROR('PML mundo '!AC166*100000000/Indicadores!$Q193,"")</f>
        <v/>
      </c>
      <c r="S165" s="124" t="str">
        <f>IFERROR('PML mundo '!AE166*100000000/Indicadores!$Q193,"")</f>
        <v/>
      </c>
      <c r="T165" s="124" t="str">
        <f>IFERROR('PML mundo '!AG166*100000000/Indicadores!$Q193,"")</f>
        <v/>
      </c>
      <c r="U165" s="124" t="str">
        <f>IFERROR('PML mundo '!AI166*100000000/Indicadores!$Q193,"")</f>
        <v/>
      </c>
      <c r="V165" s="124" t="str">
        <f>IFERROR('PML mundo '!AK166*100000000/Indicadores!$Q193,"")</f>
        <v/>
      </c>
      <c r="W165" s="124" t="str">
        <f>IFERROR('PML mundo '!AM166*100000000/Indicadores!$Q193,"")</f>
        <v/>
      </c>
      <c r="X165" s="124" t="str">
        <f>IFERROR('PML mundo '!AO166*100000000/Indicadores!$Q193,"")</f>
        <v/>
      </c>
      <c r="Y165" s="124" t="str">
        <f>IFERROR('PML mundo '!AQ166*100000000/Indicadores!$Q193,"")</f>
        <v/>
      </c>
      <c r="Z165" s="124" t="str">
        <f>IFERROR('PML mundo '!AS166*100000000/Indicadores!$Q193,"")</f>
        <v/>
      </c>
      <c r="AA165" s="124" t="str">
        <f>IFERROR('PML mundo '!AU166*100000000/Indicadores!$Q193,"")</f>
        <v/>
      </c>
      <c r="AB165" s="124" t="str">
        <f>IFERROR('PML mundo '!AW166*100000000/Indicadores!$Q193,"")</f>
        <v/>
      </c>
      <c r="AC165" s="124" t="str">
        <f>IFERROR('PML mundo '!AY166*100000000/Indicadores!$Q193,"")</f>
        <v/>
      </c>
      <c r="AD165" s="124" t="str">
        <f>IFERROR('PML mundo '!BA166*100000000/Indicadores!$Q193,"")</f>
        <v/>
      </c>
      <c r="AE165" s="124" t="str">
        <f>IFERROR('PML mundo '!BC166*100000000/Indicadores!$Q193,"")</f>
        <v/>
      </c>
      <c r="AF165" s="124" t="str">
        <f>IFERROR('PML mundo '!BE166*100000000/Indicadores!$Q193,"")</f>
        <v/>
      </c>
      <c r="AG165" s="124" t="str">
        <f>IFERROR('PML mundo '!BG166*100000000/Indicadores!$Q193,"")</f>
        <v/>
      </c>
      <c r="AH165" s="124" t="str">
        <f>IFERROR('PML mundo '!BI166*100000000/Indicadores!$Q193,"")</f>
        <v/>
      </c>
      <c r="AI165" s="124">
        <f>IFERROR('PML mundo '!BK166*100000000/Indicadores!$Q193,"")</f>
        <v>10703311.725728618</v>
      </c>
      <c r="AJ165" s="124">
        <f>IFERROR('PML mundo '!BM166*100000000/Indicadores!$Q193,"")</f>
        <v>17341178.919973973</v>
      </c>
    </row>
    <row r="166" spans="1:36" s="119" customFormat="1" ht="14">
      <c r="A166" s="114" t="str">
        <f>'AAL mundo '!A194</f>
        <v>LAC</v>
      </c>
      <c r="B166" s="107" t="str">
        <f>'AAL mundo '!B194</f>
        <v>KNA</v>
      </c>
      <c r="C166" s="107" t="str">
        <f>'AAL mundo '!C194</f>
        <v>Saint Kitts and Nevis</v>
      </c>
      <c r="D166" s="108" t="str">
        <f>'AAL mundo '!D194</f>
        <v>SIDS</v>
      </c>
      <c r="E166" s="108" t="str">
        <f>'AAL mundo '!E194</f>
        <v>High income: nonOECD</v>
      </c>
      <c r="F166" s="109">
        <f>'AAL mundo '!F194</f>
        <v>4112.0600000000004</v>
      </c>
      <c r="G166" s="124">
        <f>IFERROR('PML mundo '!G167*100000000/Indicadores!$Q194,"")</f>
        <v>42277219.140083231</v>
      </c>
      <c r="H166" s="124">
        <f>IFERROR('PML mundo '!I167*100000000/Indicadores!$Q194,"")</f>
        <v>121596740.63800281</v>
      </c>
      <c r="I166" s="124">
        <f>IFERROR('PML mundo '!K167*100000000/Indicadores!$Q194,"")</f>
        <v>210293862.69070739</v>
      </c>
      <c r="J166" s="124">
        <f>IFERROR('PML mundo '!M167*100000000/Indicadores!$Q194,"")</f>
        <v>339629854.36893213</v>
      </c>
      <c r="K166" s="124">
        <f>IFERROR('PML mundo '!O167*100000000/Indicadores!$Q194,"")</f>
        <v>440930565.18724</v>
      </c>
      <c r="L166" s="124">
        <f>IFERROR('PML mundo '!Q167*100000000/Indicadores!$Q194,"")</f>
        <v>552716712.89875185</v>
      </c>
      <c r="M166" s="124">
        <f>IFERROR('PML mundo '!S167*100000000/Indicadores!$Q194,"")</f>
        <v>612711511.78918183</v>
      </c>
      <c r="N166" s="124">
        <f>IFERROR('PML mundo '!U167*100000000/Indicadores!$Q194,"")</f>
        <v>66977288.488210827</v>
      </c>
      <c r="O166" s="124">
        <f>IFERROR('PML mundo '!W167*100000000/Indicadores!$Q194,"")</f>
        <v>244332524.27184471</v>
      </c>
      <c r="P166" s="124">
        <f>IFERROR('PML mundo '!Y167*100000000/Indicadores!$Q194,"")</f>
        <v>351640516.64355069</v>
      </c>
      <c r="Q166" s="124">
        <f>IFERROR('PML mundo '!AA167*100000000/Indicadores!$Q194,"")</f>
        <v>489191660.88765615</v>
      </c>
      <c r="R166" s="124">
        <f>IFERROR('PML mundo '!AC167*100000000/Indicadores!$Q194,"")</f>
        <v>564848300.97087395</v>
      </c>
      <c r="S166" s="124">
        <f>IFERROR('PML mundo '!AE167*100000000/Indicadores!$Q194,"")</f>
        <v>646012916.08876574</v>
      </c>
      <c r="T166" s="124">
        <f>IFERROR('PML mundo '!AG167*100000000/Indicadores!$Q194,"")</f>
        <v>707088245.49237192</v>
      </c>
      <c r="U166" s="124">
        <f>IFERROR('PML mundo '!AI167*100000000/Indicadores!$Q194,"")</f>
        <v>46950416.088765614</v>
      </c>
      <c r="V166" s="124">
        <f>IFERROR('PML mundo '!AK167*100000000/Indicadores!$Q194,"")</f>
        <v>78363817.614424422</v>
      </c>
      <c r="W166" s="124">
        <f>IFERROR('PML mundo '!AM167*100000000/Indicadores!$Q194,"")</f>
        <v>93058252.427184492</v>
      </c>
      <c r="X166" s="124">
        <f>IFERROR('PML mundo '!AO167*100000000/Indicadores!$Q194,"")</f>
        <v>113260662.27461863</v>
      </c>
      <c r="Y166" s="124">
        <f>IFERROR('PML mundo '!AQ167*100000000/Indicadores!$Q194,"")</f>
        <v>131996359.22330099</v>
      </c>
      <c r="Z166" s="124">
        <f>IFERROR('PML mundo '!AS167*100000000/Indicadores!$Q194,"")</f>
        <v>143105929.26490989</v>
      </c>
      <c r="AA166" s="124">
        <f>IFERROR('PML mundo '!AU167*100000000/Indicadores!$Q194,"")</f>
        <v>148294036.06102639</v>
      </c>
      <c r="AB166" s="124" t="str">
        <f>IFERROR('PML mundo '!AW167*100000000/Indicadores!$Q194,"")</f>
        <v/>
      </c>
      <c r="AC166" s="124" t="str">
        <f>IFERROR('PML mundo '!AY167*100000000/Indicadores!$Q194,"")</f>
        <v/>
      </c>
      <c r="AD166" s="124" t="str">
        <f>IFERROR('PML mundo '!BA167*100000000/Indicadores!$Q194,"")</f>
        <v/>
      </c>
      <c r="AE166" s="124" t="str">
        <f>IFERROR('PML mundo '!BC167*100000000/Indicadores!$Q194,"")</f>
        <v/>
      </c>
      <c r="AF166" s="124" t="str">
        <f>IFERROR('PML mundo '!BE167*100000000/Indicadores!$Q194,"")</f>
        <v/>
      </c>
      <c r="AG166" s="124" t="str">
        <f>IFERROR('PML mundo '!BG167*100000000/Indicadores!$Q194,"")</f>
        <v/>
      </c>
      <c r="AH166" s="124" t="str">
        <f>IFERROR('PML mundo '!BI167*100000000/Indicadores!$Q194,"")</f>
        <v/>
      </c>
      <c r="AI166" s="124" t="str">
        <f>IFERROR('PML mundo '!BK167*100000000/Indicadores!$Q194,"")</f>
        <v/>
      </c>
      <c r="AJ166" s="124" t="str">
        <f>IFERROR('PML mundo '!BM167*100000000/Indicadores!$Q194,"")</f>
        <v/>
      </c>
    </row>
    <row r="167" spans="1:36" s="119" customFormat="1" ht="14">
      <c r="A167" s="114" t="str">
        <f>'AAL mundo '!A195</f>
        <v>LAC</v>
      </c>
      <c r="B167" s="107" t="str">
        <f>'AAL mundo '!B195</f>
        <v>LCA</v>
      </c>
      <c r="C167" s="107" t="str">
        <f>'AAL mundo '!C195</f>
        <v>Saint Lucia</v>
      </c>
      <c r="D167" s="108" t="str">
        <f>'AAL mundo '!D195</f>
        <v>SIDS</v>
      </c>
      <c r="E167" s="108" t="str">
        <f>'AAL mundo '!E195</f>
        <v>Upper middle income</v>
      </c>
      <c r="F167" s="109">
        <f>'AAL mundo '!F195</f>
        <v>3361.85</v>
      </c>
      <c r="G167" s="124">
        <f>IFERROR('PML mundo '!G168*100000000/Indicadores!$Q195,"")</f>
        <v>3870231.9097706233</v>
      </c>
      <c r="H167" s="124">
        <f>IFERROR('PML mundo '!I168*100000000/Indicadores!$Q195,"")</f>
        <v>16503611.709542511</v>
      </c>
      <c r="I167" s="124">
        <f>IFERROR('PML mundo '!K168*100000000/Indicadores!$Q195,"")</f>
        <v>39797237.35901659</v>
      </c>
      <c r="J167" s="124">
        <f>IFERROR('PML mundo '!M168*100000000/Indicadores!$Q195,"")</f>
        <v>92866556.836902767</v>
      </c>
      <c r="K167" s="124">
        <f>IFERROR('PML mundo '!O168*100000000/Indicadores!$Q195,"")</f>
        <v>144403751.10885814</v>
      </c>
      <c r="L167" s="124">
        <f>IFERROR('PML mundo '!Q168*100000000/Indicadores!$Q195,"")</f>
        <v>198362691.674059</v>
      </c>
      <c r="M167" s="124">
        <f>IFERROR('PML mundo '!S168*100000000/Indicadores!$Q195,"")</f>
        <v>234719300.46888852</v>
      </c>
      <c r="N167" s="124">
        <f>IFERROR('PML mundo '!U168*100000000/Indicadores!$Q195,"")</f>
        <v>37557977.442656182</v>
      </c>
      <c r="O167" s="124">
        <f>IFERROR('PML mundo '!W168*100000000/Indicadores!$Q195,"")</f>
        <v>102006082.87922947</v>
      </c>
      <c r="P167" s="124">
        <f>IFERROR('PML mundo '!Y168*100000000/Indicadores!$Q195,"")</f>
        <v>196659485.48979846</v>
      </c>
      <c r="Q167" s="124">
        <f>IFERROR('PML mundo '!AA168*100000000/Indicadores!$Q195,"")</f>
        <v>344393612.97680891</v>
      </c>
      <c r="R167" s="124">
        <f>IFERROR('PML mundo '!AC168*100000000/Indicadores!$Q195,"")</f>
        <v>430561399.06222266</v>
      </c>
      <c r="S167" s="124">
        <f>IFERROR('PML mundo '!AE168*100000000/Indicadores!$Q195,"")</f>
        <v>467066278.03827131</v>
      </c>
      <c r="T167" s="124">
        <f>IFERROR('PML mundo '!AG168*100000000/Indicadores!$Q195,"")</f>
        <v>503571157.01431996</v>
      </c>
      <c r="U167" s="124">
        <f>IFERROR('PML mundo '!AI168*100000000/Indicadores!$Q195,"")</f>
        <v>48750475.224939778</v>
      </c>
      <c r="V167" s="124">
        <f>IFERROR('PML mundo '!AK168*100000000/Indicadores!$Q195,"")</f>
        <v>123824610.31554931</v>
      </c>
      <c r="W167" s="124">
        <f>IFERROR('PML mundo '!AM168*100000000/Indicadores!$Q195,"")</f>
        <v>180897224.68635148</v>
      </c>
      <c r="X167" s="124">
        <f>IFERROR('PML mundo '!AO168*100000000/Indicadores!$Q195,"")</f>
        <v>263555949.81624627</v>
      </c>
      <c r="Y167" s="124">
        <f>IFERROR('PML mundo '!AQ168*100000000/Indicadores!$Q195,"")</f>
        <v>313941198.83411473</v>
      </c>
      <c r="Z167" s="124">
        <f>IFERROR('PML mundo '!AS168*100000000/Indicadores!$Q195,"")</f>
        <v>373104802.94005817</v>
      </c>
      <c r="AA167" s="124">
        <f>IFERROR('PML mundo '!AU168*100000000/Indicadores!$Q195,"")</f>
        <v>380951717.14611572</v>
      </c>
      <c r="AB167" s="124" t="str">
        <f>IFERROR('PML mundo '!AW168*100000000/Indicadores!$Q195,"")</f>
        <v/>
      </c>
      <c r="AC167" s="124" t="str">
        <f>IFERROR('PML mundo '!AY168*100000000/Indicadores!$Q195,"")</f>
        <v/>
      </c>
      <c r="AD167" s="124" t="str">
        <f>IFERROR('PML mundo '!BA168*100000000/Indicadores!$Q195,"")</f>
        <v/>
      </c>
      <c r="AE167" s="124" t="str">
        <f>IFERROR('PML mundo '!BC168*100000000/Indicadores!$Q195,"")</f>
        <v/>
      </c>
      <c r="AF167" s="124" t="str">
        <f>IFERROR('PML mundo '!BE168*100000000/Indicadores!$Q195,"")</f>
        <v/>
      </c>
      <c r="AG167" s="124" t="str">
        <f>IFERROR('PML mundo '!BG168*100000000/Indicadores!$Q195,"")</f>
        <v/>
      </c>
      <c r="AH167" s="124" t="str">
        <f>IFERROR('PML mundo '!BI168*100000000/Indicadores!$Q195,"")</f>
        <v/>
      </c>
      <c r="AI167" s="124" t="str">
        <f>IFERROR('PML mundo '!BK168*100000000/Indicadores!$Q195,"")</f>
        <v/>
      </c>
      <c r="AJ167" s="124" t="str">
        <f>IFERROR('PML mundo '!BM168*100000000/Indicadores!$Q195,"")</f>
        <v/>
      </c>
    </row>
    <row r="168" spans="1:36" s="119" customFormat="1" ht="14">
      <c r="A168" s="114" t="str">
        <f>'AAL mundo '!A196</f>
        <v>LAC</v>
      </c>
      <c r="B168" s="107" t="str">
        <f>'AAL mundo '!B196</f>
        <v>VCT</v>
      </c>
      <c r="C168" s="107" t="str">
        <f>'AAL mundo '!C196</f>
        <v>Saint Vincent and the Grenadines</v>
      </c>
      <c r="D168" s="108" t="str">
        <f>'AAL mundo '!D196</f>
        <v>SIDS</v>
      </c>
      <c r="E168" s="108" t="str">
        <f>'AAL mundo '!E196</f>
        <v>Upper middle income</v>
      </c>
      <c r="F168" s="109">
        <f>'AAL mundo '!F196</f>
        <v>2645.41</v>
      </c>
      <c r="G168" s="124">
        <f>IFERROR('PML mundo '!G169*100000000/Indicadores!$Q196,"")</f>
        <v>2431046.2730795532</v>
      </c>
      <c r="H168" s="124">
        <f>IFERROR('PML mundo '!I169*100000000/Indicadores!$Q196,"")</f>
        <v>8868702.9860952813</v>
      </c>
      <c r="I168" s="124">
        <f>IFERROR('PML mundo '!K169*100000000/Indicadores!$Q196,"")</f>
        <v>23596535.217688628</v>
      </c>
      <c r="J168" s="124">
        <f>IFERROR('PML mundo '!M169*100000000/Indicadores!$Q196,"")</f>
        <v>73232961.021198988</v>
      </c>
      <c r="K168" s="124">
        <f>IFERROR('PML mundo '!O169*100000000/Indicadores!$Q196,"")</f>
        <v>142213129.70139045</v>
      </c>
      <c r="L168" s="124">
        <f>IFERROR('PML mundo '!Q169*100000000/Indicadores!$Q196,"")</f>
        <v>232728060.17779803</v>
      </c>
      <c r="M168" s="124">
        <f>IFERROR('PML mundo '!S169*100000000/Indicadores!$Q196,"")</f>
        <v>289854570.3214041</v>
      </c>
      <c r="N168" s="124">
        <f>IFERROR('PML mundo '!U169*100000000/Indicadores!$Q196,"")</f>
        <v>12789149.760656483</v>
      </c>
      <c r="O168" s="124">
        <f>IFERROR('PML mundo '!W169*100000000/Indicadores!$Q196,"")</f>
        <v>56634146.341463409</v>
      </c>
      <c r="P168" s="124">
        <f>IFERROR('PML mundo '!Y169*100000000/Indicadores!$Q196,"")</f>
        <v>73097560.97560975</v>
      </c>
      <c r="Q168" s="124">
        <f>IFERROR('PML mundo '!AA169*100000000/Indicadores!$Q196,"")</f>
        <v>243541600.18235695</v>
      </c>
      <c r="R168" s="124">
        <f>IFERROR('PML mundo '!AC169*100000000/Indicadores!$Q196,"")</f>
        <v>318430134.48826075</v>
      </c>
      <c r="S168" s="124">
        <f>IFERROR('PML mundo '!AE169*100000000/Indicadores!$Q196,"")</f>
        <v>382775928.88078415</v>
      </c>
      <c r="T168" s="124">
        <f>IFERROR('PML mundo '!AG169*100000000/Indicadores!$Q196,"")</f>
        <v>403836790.51743788</v>
      </c>
      <c r="U168" s="124">
        <f>IFERROR('PML mundo '!AI169*100000000/Indicadores!$Q196,"")</f>
        <v>35991793.936630949</v>
      </c>
      <c r="V168" s="124">
        <f>IFERROR('PML mundo '!AK169*100000000/Indicadores!$Q196,"")</f>
        <v>114529974.92591748</v>
      </c>
      <c r="W168" s="124">
        <f>IFERROR('PML mundo '!AM169*100000000/Indicadores!$Q196,"")</f>
        <v>284537041.25826305</v>
      </c>
      <c r="X168" s="124">
        <f>IFERROR('PML mundo '!AO169*100000000/Indicadores!$Q196,"")</f>
        <v>363764531.57054925</v>
      </c>
      <c r="Y168" s="124">
        <f>IFERROR('PML mundo '!AQ169*100000000/Indicadores!$Q196,"")</f>
        <v>379077045.81718707</v>
      </c>
      <c r="Z168" s="124">
        <f>IFERROR('PML mundo '!AS169*100000000/Indicadores!$Q196,"")</f>
        <v>409702074.31046277</v>
      </c>
      <c r="AA168" s="124">
        <f>IFERROR('PML mundo '!AU169*100000000/Indicadores!$Q196,"")</f>
        <v>440320948.25621152</v>
      </c>
      <c r="AB168" s="124" t="str">
        <f>IFERROR('PML mundo '!AW169*100000000/Indicadores!$Q196,"")</f>
        <v/>
      </c>
      <c r="AC168" s="124" t="str">
        <f>IFERROR('PML mundo '!AY169*100000000/Indicadores!$Q196,"")</f>
        <v/>
      </c>
      <c r="AD168" s="124" t="str">
        <f>IFERROR('PML mundo '!BA169*100000000/Indicadores!$Q196,"")</f>
        <v/>
      </c>
      <c r="AE168" s="124" t="str">
        <f>IFERROR('PML mundo '!BC169*100000000/Indicadores!$Q196,"")</f>
        <v/>
      </c>
      <c r="AF168" s="124" t="str">
        <f>IFERROR('PML mundo '!BE169*100000000/Indicadores!$Q196,"")</f>
        <v/>
      </c>
      <c r="AG168" s="124" t="str">
        <f>IFERROR('PML mundo '!BG169*100000000/Indicadores!$Q196,"")</f>
        <v/>
      </c>
      <c r="AH168" s="124" t="str">
        <f>IFERROR('PML mundo '!BI169*100000000/Indicadores!$Q196,"")</f>
        <v/>
      </c>
      <c r="AI168" s="124" t="str">
        <f>IFERROR('PML mundo '!BK169*100000000/Indicadores!$Q196,"")</f>
        <v/>
      </c>
      <c r="AJ168" s="124" t="str">
        <f>IFERROR('PML mundo '!BM169*100000000/Indicadores!$Q196,"")</f>
        <v/>
      </c>
    </row>
    <row r="169" spans="1:36" s="119" customFormat="1" ht="14">
      <c r="A169" s="114" t="str">
        <f>'AAL mundo '!A197</f>
        <v>Europe and Central Asia</v>
      </c>
      <c r="B169" s="107" t="str">
        <f>'AAL mundo '!B197</f>
        <v>SMR</v>
      </c>
      <c r="C169" s="107" t="str">
        <f>'AAL mundo '!C197</f>
        <v>San Marino</v>
      </c>
      <c r="D169" s="108" t="str">
        <f>'AAL mundo '!D197</f>
        <v/>
      </c>
      <c r="E169" s="108" t="str">
        <f>'AAL mundo '!E197</f>
        <v>High income: nonOECD</v>
      </c>
      <c r="F169" s="109">
        <f>'AAL mundo '!F197</f>
        <v>4049.35</v>
      </c>
      <c r="G169" s="124" t="str">
        <f>IFERROR('PML mundo '!G170*100000000/Indicadores!$Q197,"")</f>
        <v/>
      </c>
      <c r="H169" s="124" t="str">
        <f>IFERROR('PML mundo '!I170*100000000/Indicadores!$Q197,"")</f>
        <v/>
      </c>
      <c r="I169" s="124" t="str">
        <f>IFERROR('PML mundo '!K170*100000000/Indicadores!$Q197,"")</f>
        <v/>
      </c>
      <c r="J169" s="124" t="str">
        <f>IFERROR('PML mundo '!M170*100000000/Indicadores!$Q197,"")</f>
        <v/>
      </c>
      <c r="K169" s="124" t="str">
        <f>IFERROR('PML mundo '!O170*100000000/Indicadores!$Q197,"")</f>
        <v/>
      </c>
      <c r="L169" s="124" t="str">
        <f>IFERROR('PML mundo '!Q170*100000000/Indicadores!$Q197,"")</f>
        <v/>
      </c>
      <c r="M169" s="124" t="str">
        <f>IFERROR('PML mundo '!S170*100000000/Indicadores!$Q197,"")</f>
        <v/>
      </c>
      <c r="N169" s="124" t="str">
        <f>IFERROR('PML mundo '!U170*100000000/Indicadores!$Q197,"")</f>
        <v/>
      </c>
      <c r="O169" s="124" t="str">
        <f>IFERROR('PML mundo '!W170*100000000/Indicadores!$Q197,"")</f>
        <v/>
      </c>
      <c r="P169" s="124" t="str">
        <f>IFERROR('PML mundo '!Y170*100000000/Indicadores!$Q197,"")</f>
        <v/>
      </c>
      <c r="Q169" s="124" t="str">
        <f>IFERROR('PML mundo '!AA170*100000000/Indicadores!$Q197,"")</f>
        <v/>
      </c>
      <c r="R169" s="124" t="str">
        <f>IFERROR('PML mundo '!AC170*100000000/Indicadores!$Q197,"")</f>
        <v/>
      </c>
      <c r="S169" s="124" t="str">
        <f>IFERROR('PML mundo '!AE170*100000000/Indicadores!$Q197,"")</f>
        <v/>
      </c>
      <c r="T169" s="124" t="str">
        <f>IFERROR('PML mundo '!AG170*100000000/Indicadores!$Q197,"")</f>
        <v/>
      </c>
      <c r="U169" s="124" t="str">
        <f>IFERROR('PML mundo '!AI170*100000000/Indicadores!$Q197,"")</f>
        <v/>
      </c>
      <c r="V169" s="124" t="str">
        <f>IFERROR('PML mundo '!AK170*100000000/Indicadores!$Q197,"")</f>
        <v/>
      </c>
      <c r="W169" s="124" t="str">
        <f>IFERROR('PML mundo '!AM170*100000000/Indicadores!$Q197,"")</f>
        <v/>
      </c>
      <c r="X169" s="124" t="str">
        <f>IFERROR('PML mundo '!AO170*100000000/Indicadores!$Q197,"")</f>
        <v/>
      </c>
      <c r="Y169" s="124" t="str">
        <f>IFERROR('PML mundo '!AQ170*100000000/Indicadores!$Q197,"")</f>
        <v/>
      </c>
      <c r="Z169" s="124" t="str">
        <f>IFERROR('PML mundo '!AS170*100000000/Indicadores!$Q197,"")</f>
        <v/>
      </c>
      <c r="AA169" s="124" t="str">
        <f>IFERROR('PML mundo '!AU170*100000000/Indicadores!$Q197,"")</f>
        <v/>
      </c>
      <c r="AB169" s="124" t="str">
        <f>IFERROR('PML mundo '!AW170*100000000/Indicadores!$Q197,"")</f>
        <v/>
      </c>
      <c r="AC169" s="124" t="str">
        <f>IFERROR('PML mundo '!AY170*100000000/Indicadores!$Q197,"")</f>
        <v/>
      </c>
      <c r="AD169" s="124" t="str">
        <f>IFERROR('PML mundo '!BA170*100000000/Indicadores!$Q197,"")</f>
        <v/>
      </c>
      <c r="AE169" s="124" t="str">
        <f>IFERROR('PML mundo '!BC170*100000000/Indicadores!$Q197,"")</f>
        <v/>
      </c>
      <c r="AF169" s="124" t="str">
        <f>IFERROR('PML mundo '!BE170*100000000/Indicadores!$Q197,"")</f>
        <v/>
      </c>
      <c r="AG169" s="124" t="str">
        <f>IFERROR('PML mundo '!BG170*100000000/Indicadores!$Q197,"")</f>
        <v/>
      </c>
      <c r="AH169" s="124" t="str">
        <f>IFERROR('PML mundo '!BI170*100000000/Indicadores!$Q197,"")</f>
        <v/>
      </c>
      <c r="AI169" s="124" t="str">
        <f>IFERROR('PML mundo '!BK170*100000000/Indicadores!$Q197,"")</f>
        <v/>
      </c>
      <c r="AJ169" s="124" t="str">
        <f>IFERROR('PML mundo '!BM170*100000000/Indicadores!$Q197,"")</f>
        <v/>
      </c>
    </row>
    <row r="170" spans="1:36" ht="14">
      <c r="A170" s="114" t="str">
        <f>'AAL mundo '!A198</f>
        <v>Sub-Saharan Africa</v>
      </c>
      <c r="B170" s="107" t="str">
        <f>'AAL mundo '!B198</f>
        <v>STP</v>
      </c>
      <c r="C170" s="107" t="str">
        <f>'AAL mundo '!C198</f>
        <v>Sao Tome and Principe</v>
      </c>
      <c r="D170" s="108" t="str">
        <f>'AAL mundo '!D198</f>
        <v>SIDS</v>
      </c>
      <c r="E170" s="108" t="str">
        <f>'AAL mundo '!E198</f>
        <v>Lower middle income</v>
      </c>
      <c r="F170" s="109">
        <f>'AAL mundo '!F198</f>
        <v>2122.6999999999998</v>
      </c>
      <c r="G170" s="124">
        <f>IFERROR('PML mundo '!G171*100000000/Indicadores!$Q198,"")</f>
        <v>126792.74349065158</v>
      </c>
      <c r="H170" s="124">
        <f>IFERROR('PML mundo '!I171*100000000/Indicadores!$Q198,"")</f>
        <v>472591.1348287923</v>
      </c>
      <c r="I170" s="124">
        <f>IFERROR('PML mundo '!K171*100000000/Indicadores!$Q198,"")</f>
        <v>899075.81747916585</v>
      </c>
      <c r="J170" s="124">
        <f>IFERROR('PML mundo '!M171*100000000/Indicadores!$Q198,"")</f>
        <v>1867311.3132259597</v>
      </c>
      <c r="K170" s="124">
        <f>IFERROR('PML mundo '!O171*100000000/Indicadores!$Q198,"")</f>
        <v>3365771.0090245693</v>
      </c>
      <c r="L170" s="124">
        <f>IFERROR('PML mundo '!Q171*100000000/Indicadores!$Q198,"")</f>
        <v>6962074.2789412327</v>
      </c>
      <c r="M170" s="124">
        <f>IFERROR('PML mundo '!S171*100000000/Indicadores!$Q198,"")</f>
        <v>11077075.135865107</v>
      </c>
      <c r="N170" s="124" t="str">
        <f>IFERROR('PML mundo '!U171*100000000/Indicadores!$Q198,"")</f>
        <v/>
      </c>
      <c r="O170" s="124" t="str">
        <f>IFERROR('PML mundo '!W171*100000000/Indicadores!$Q198,"")</f>
        <v/>
      </c>
      <c r="P170" s="124" t="str">
        <f>IFERROR('PML mundo '!Y171*100000000/Indicadores!$Q198,"")</f>
        <v/>
      </c>
      <c r="Q170" s="124" t="str">
        <f>IFERROR('PML mundo '!AA171*100000000/Indicadores!$Q198,"")</f>
        <v/>
      </c>
      <c r="R170" s="124" t="str">
        <f>IFERROR('PML mundo '!AC171*100000000/Indicadores!$Q198,"")</f>
        <v/>
      </c>
      <c r="S170" s="124" t="str">
        <f>IFERROR('PML mundo '!AE171*100000000/Indicadores!$Q198,"")</f>
        <v/>
      </c>
      <c r="T170" s="124" t="str">
        <f>IFERROR('PML mundo '!AG171*100000000/Indicadores!$Q198,"")</f>
        <v/>
      </c>
      <c r="U170" s="124" t="str">
        <f>IFERROR('PML mundo '!AI171*100000000/Indicadores!$Q198,"")</f>
        <v/>
      </c>
      <c r="V170" s="124" t="str">
        <f>IFERROR('PML mundo '!AK171*100000000/Indicadores!$Q198,"")</f>
        <v/>
      </c>
      <c r="W170" s="124" t="str">
        <f>IFERROR('PML mundo '!AM171*100000000/Indicadores!$Q198,"")</f>
        <v/>
      </c>
      <c r="X170" s="124" t="str">
        <f>IFERROR('PML mundo '!AO171*100000000/Indicadores!$Q198,"")</f>
        <v/>
      </c>
      <c r="Y170" s="124" t="str">
        <f>IFERROR('PML mundo '!AQ171*100000000/Indicadores!$Q198,"")</f>
        <v/>
      </c>
      <c r="Z170" s="124" t="str">
        <f>IFERROR('PML mundo '!AS171*100000000/Indicadores!$Q198,"")</f>
        <v/>
      </c>
      <c r="AA170" s="124" t="str">
        <f>IFERROR('PML mundo '!AU171*100000000/Indicadores!$Q198,"")</f>
        <v/>
      </c>
      <c r="AB170" s="124" t="str">
        <f>IFERROR('PML mundo '!AW171*100000000/Indicadores!$Q198,"")</f>
        <v/>
      </c>
      <c r="AC170" s="124" t="str">
        <f>IFERROR('PML mundo '!AY171*100000000/Indicadores!$Q198,"")</f>
        <v/>
      </c>
      <c r="AD170" s="124" t="str">
        <f>IFERROR('PML mundo '!BA171*100000000/Indicadores!$Q198,"")</f>
        <v/>
      </c>
      <c r="AE170" s="124" t="str">
        <f>IFERROR('PML mundo '!BC171*100000000/Indicadores!$Q198,"")</f>
        <v/>
      </c>
      <c r="AF170" s="124" t="str">
        <f>IFERROR('PML mundo '!BE171*100000000/Indicadores!$Q198,"")</f>
        <v/>
      </c>
      <c r="AG170" s="124" t="str">
        <f>IFERROR('PML mundo '!BG171*100000000/Indicadores!$Q198,"")</f>
        <v/>
      </c>
      <c r="AH170" s="124" t="str">
        <f>IFERROR('PML mundo '!BI171*100000000/Indicadores!$Q198,"")</f>
        <v/>
      </c>
      <c r="AI170" s="124" t="str">
        <f>IFERROR('PML mundo '!BK171*100000000/Indicadores!$Q198,"")</f>
        <v/>
      </c>
      <c r="AJ170" s="124" t="str">
        <f>IFERROR('PML mundo '!BM171*100000000/Indicadores!$Q198,"")</f>
        <v/>
      </c>
    </row>
    <row r="171" spans="1:36" ht="14">
      <c r="A171" s="114" t="str">
        <f>'AAL mundo '!A199</f>
        <v>Middle East and North Africa</v>
      </c>
      <c r="B171" s="107" t="str">
        <f>'AAL mundo '!B199</f>
        <v>SAU</v>
      </c>
      <c r="C171" s="107" t="str">
        <f>'AAL mundo '!C199</f>
        <v>Saudi Arabia</v>
      </c>
      <c r="D171" s="108" t="str">
        <f>'AAL mundo '!D199</f>
        <v/>
      </c>
      <c r="E171" s="108" t="str">
        <f>'AAL mundo '!E199</f>
        <v>High income: nonOECD</v>
      </c>
      <c r="F171">
        <f>'AAL mundo '!F199</f>
        <v>2141420</v>
      </c>
      <c r="G171" s="124">
        <f>IFERROR('PML mundo '!G172*100000000/Indicadores!$Q199,"")</f>
        <v>139207.88730737558</v>
      </c>
      <c r="H171" s="124">
        <f>IFERROR('PML mundo '!I172*100000000/Indicadores!$Q199,"")</f>
        <v>295084.76943888952</v>
      </c>
      <c r="I171" s="124">
        <f>IFERROR('PML mundo '!K172*100000000/Indicadores!$Q199,"")</f>
        <v>561501.95565227617</v>
      </c>
      <c r="J171" s="124">
        <f>IFERROR('PML mundo '!M172*100000000/Indicadores!$Q199,"")</f>
        <v>1329808.6254558286</v>
      </c>
      <c r="K171" s="124">
        <f>IFERROR('PML mundo '!O172*100000000/Indicadores!$Q199,"")</f>
        <v>2449735.6928596632</v>
      </c>
      <c r="L171" s="124">
        <f>IFERROR('PML mundo '!Q172*100000000/Indicadores!$Q199,"")</f>
        <v>4285773.3648982467</v>
      </c>
      <c r="M171" s="124">
        <f>IFERROR('PML mundo '!S172*100000000/Indicadores!$Q199,"")</f>
        <v>5743215.8716621567</v>
      </c>
      <c r="N171" s="124" t="str">
        <f>IFERROR('PML mundo '!U172*100000000/Indicadores!$Q199,"")</f>
        <v/>
      </c>
      <c r="O171" s="124" t="str">
        <f>IFERROR('PML mundo '!W172*100000000/Indicadores!$Q199,"")</f>
        <v/>
      </c>
      <c r="P171" s="124" t="str">
        <f>IFERROR('PML mundo '!Y172*100000000/Indicadores!$Q199,"")</f>
        <v/>
      </c>
      <c r="Q171" s="124" t="str">
        <f>IFERROR('PML mundo '!AA172*100000000/Indicadores!$Q199,"")</f>
        <v/>
      </c>
      <c r="R171" s="124" t="str">
        <f>IFERROR('PML mundo '!AC172*100000000/Indicadores!$Q199,"")</f>
        <v/>
      </c>
      <c r="S171" s="124" t="str">
        <f>IFERROR('PML mundo '!AE172*100000000/Indicadores!$Q199,"")</f>
        <v/>
      </c>
      <c r="T171" s="124" t="str">
        <f>IFERROR('PML mundo '!AG172*100000000/Indicadores!$Q199,"")</f>
        <v/>
      </c>
      <c r="U171" s="124" t="str">
        <f>IFERROR('PML mundo '!AI172*100000000/Indicadores!$Q199,"")</f>
        <v/>
      </c>
      <c r="V171" s="124" t="str">
        <f>IFERROR('PML mundo '!AK172*100000000/Indicadores!$Q199,"")</f>
        <v/>
      </c>
      <c r="W171" s="124" t="str">
        <f>IFERROR('PML mundo '!AM172*100000000/Indicadores!$Q199,"")</f>
        <v/>
      </c>
      <c r="X171" s="124" t="str">
        <f>IFERROR('PML mundo '!AO172*100000000/Indicadores!$Q199,"")</f>
        <v/>
      </c>
      <c r="Y171" s="124" t="str">
        <f>IFERROR('PML mundo '!AQ172*100000000/Indicadores!$Q199,"")</f>
        <v/>
      </c>
      <c r="Z171" s="124" t="str">
        <f>IFERROR('PML mundo '!AS172*100000000/Indicadores!$Q199,"")</f>
        <v/>
      </c>
      <c r="AA171" s="124" t="str">
        <f>IFERROR('PML mundo '!AU172*100000000/Indicadores!$Q199,"")</f>
        <v/>
      </c>
      <c r="AB171" s="124" t="str">
        <f>IFERROR('PML mundo '!AW172*100000000/Indicadores!$Q199,"")</f>
        <v/>
      </c>
      <c r="AC171" s="124" t="str">
        <f>IFERROR('PML mundo '!AY172*100000000/Indicadores!$Q199,"")</f>
        <v/>
      </c>
      <c r="AD171" s="124" t="str">
        <f>IFERROR('PML mundo '!BA172*100000000/Indicadores!$Q199,"")</f>
        <v/>
      </c>
      <c r="AE171" s="124" t="str">
        <f>IFERROR('PML mundo '!BC172*100000000/Indicadores!$Q199,"")</f>
        <v/>
      </c>
      <c r="AF171" s="124" t="str">
        <f>IFERROR('PML mundo '!BE172*100000000/Indicadores!$Q199,"")</f>
        <v/>
      </c>
      <c r="AG171" s="124" t="str">
        <f>IFERROR('PML mundo '!BG172*100000000/Indicadores!$Q199,"")</f>
        <v/>
      </c>
      <c r="AH171" s="124" t="str">
        <f>IFERROR('PML mundo '!BI172*100000000/Indicadores!$Q199,"")</f>
        <v/>
      </c>
      <c r="AI171" s="124">
        <f>IFERROR('PML mundo '!BK172*100000000/Indicadores!$Q199,"")</f>
        <v>71186.647070578489</v>
      </c>
      <c r="AJ171" s="124">
        <f>IFERROR('PML mundo '!BM172*100000000/Indicadores!$Q199,"")</f>
        <v>191868.41529672977</v>
      </c>
    </row>
    <row r="172" spans="1:36" ht="14">
      <c r="A172" s="114" t="str">
        <f>'AAL mundo '!A200</f>
        <v>Sub-Saharan Africa</v>
      </c>
      <c r="B172" s="107" t="str">
        <f>'AAL mundo '!B200</f>
        <v>SEN</v>
      </c>
      <c r="C172" s="107" t="str">
        <f>'AAL mundo '!C200</f>
        <v>Senegal</v>
      </c>
      <c r="D172" s="108" t="str">
        <f>'AAL mundo '!D200</f>
        <v/>
      </c>
      <c r="E172" s="108" t="str">
        <f>'AAL mundo '!E200</f>
        <v>Lower middle income</v>
      </c>
      <c r="F172">
        <f>'AAL mundo '!F200</f>
        <v>35335.199999999997</v>
      </c>
      <c r="G172" s="124">
        <f>IFERROR('PML mundo '!G173*100000000/Indicadores!$Q200,"")</f>
        <v>1211.9610280498414</v>
      </c>
      <c r="H172" s="124">
        <f>IFERROR('PML mundo '!I173*100000000/Indicadores!$Q200,"")</f>
        <v>128952.65338450312</v>
      </c>
      <c r="I172" s="124">
        <f>IFERROR('PML mundo '!K173*100000000/Indicadores!$Q200,"")</f>
        <v>334016.45933053631</v>
      </c>
      <c r="J172" s="124">
        <f>IFERROR('PML mundo '!M173*100000000/Indicadores!$Q200,"")</f>
        <v>745356.03225065244</v>
      </c>
      <c r="K172" s="124">
        <f>IFERROR('PML mundo '!O173*100000000/Indicadores!$Q200,"")</f>
        <v>1364425.7253785115</v>
      </c>
      <c r="L172" s="124">
        <f>IFERROR('PML mundo '!Q173*100000000/Indicadores!$Q200,"")</f>
        <v>2666314.261709651</v>
      </c>
      <c r="M172" s="124">
        <f>IFERROR('PML mundo '!S173*100000000/Indicadores!$Q200,"")</f>
        <v>3975959.3486203095</v>
      </c>
      <c r="N172" s="124" t="str">
        <f>IFERROR('PML mundo '!U173*100000000/Indicadores!$Q200,"")</f>
        <v/>
      </c>
      <c r="O172" s="124" t="str">
        <f>IFERROR('PML mundo '!W173*100000000/Indicadores!$Q200,"")</f>
        <v/>
      </c>
      <c r="P172" s="124" t="str">
        <f>IFERROR('PML mundo '!Y173*100000000/Indicadores!$Q200,"")</f>
        <v/>
      </c>
      <c r="Q172" s="124" t="str">
        <f>IFERROR('PML mundo '!AA173*100000000/Indicadores!$Q200,"")</f>
        <v/>
      </c>
      <c r="R172" s="124" t="str">
        <f>IFERROR('PML mundo '!AC173*100000000/Indicadores!$Q200,"")</f>
        <v/>
      </c>
      <c r="S172" s="124" t="str">
        <f>IFERROR('PML mundo '!AE173*100000000/Indicadores!$Q200,"")</f>
        <v/>
      </c>
      <c r="T172" s="124" t="str">
        <f>IFERROR('PML mundo '!AG173*100000000/Indicadores!$Q200,"")</f>
        <v/>
      </c>
      <c r="U172" s="124" t="str">
        <f>IFERROR('PML mundo '!AI173*100000000/Indicadores!$Q200,"")</f>
        <v/>
      </c>
      <c r="V172" s="124" t="str">
        <f>IFERROR('PML mundo '!AK173*100000000/Indicadores!$Q200,"")</f>
        <v/>
      </c>
      <c r="W172" s="124" t="str">
        <f>IFERROR('PML mundo '!AM173*100000000/Indicadores!$Q200,"")</f>
        <v/>
      </c>
      <c r="X172" s="124" t="str">
        <f>IFERROR('PML mundo '!AO173*100000000/Indicadores!$Q200,"")</f>
        <v/>
      </c>
      <c r="Y172" s="124" t="str">
        <f>IFERROR('PML mundo '!AQ173*100000000/Indicadores!$Q200,"")</f>
        <v/>
      </c>
      <c r="Z172" s="124" t="str">
        <f>IFERROR('PML mundo '!AS173*100000000/Indicadores!$Q200,"")</f>
        <v/>
      </c>
      <c r="AA172" s="124" t="str">
        <f>IFERROR('PML mundo '!AU173*100000000/Indicadores!$Q200,"")</f>
        <v/>
      </c>
      <c r="AB172" s="124" t="str">
        <f>IFERROR('PML mundo '!AW173*100000000/Indicadores!$Q200,"")</f>
        <v/>
      </c>
      <c r="AC172" s="124" t="str">
        <f>IFERROR('PML mundo '!AY173*100000000/Indicadores!$Q200,"")</f>
        <v/>
      </c>
      <c r="AD172" s="124" t="str">
        <f>IFERROR('PML mundo '!BA173*100000000/Indicadores!$Q200,"")</f>
        <v/>
      </c>
      <c r="AE172" s="124" t="str">
        <f>IFERROR('PML mundo '!BC173*100000000/Indicadores!$Q200,"")</f>
        <v/>
      </c>
      <c r="AF172" s="124" t="str">
        <f>IFERROR('PML mundo '!BE173*100000000/Indicadores!$Q200,"")</f>
        <v/>
      </c>
      <c r="AG172" s="124" t="str">
        <f>IFERROR('PML mundo '!BG173*100000000/Indicadores!$Q200,"")</f>
        <v/>
      </c>
      <c r="AH172" s="124" t="str">
        <f>IFERROR('PML mundo '!BI173*100000000/Indicadores!$Q200,"")</f>
        <v/>
      </c>
      <c r="AI172" s="124">
        <f>IFERROR('PML mundo '!BK173*100000000/Indicadores!$Q200,"")</f>
        <v>2686541.7225405388</v>
      </c>
      <c r="AJ172" s="124">
        <f>IFERROR('PML mundo '!BM173*100000000/Indicadores!$Q200,"")</f>
        <v>5770328.2486995021</v>
      </c>
    </row>
    <row r="173" spans="1:36" ht="14">
      <c r="A173" s="114" t="str">
        <f>'AAL mundo '!A201</f>
        <v>Europe and Central Asia</v>
      </c>
      <c r="B173" s="107" t="str">
        <f>'AAL mundo '!B201</f>
        <v>SRB</v>
      </c>
      <c r="C173" s="107" t="str">
        <f>'AAL mundo '!C201</f>
        <v>Serbia</v>
      </c>
      <c r="D173" s="108" t="str">
        <f>'AAL mundo '!D201</f>
        <v/>
      </c>
      <c r="E173" s="108" t="str">
        <f>'AAL mundo '!E201</f>
        <v>Upper middle income</v>
      </c>
      <c r="F173">
        <f>'AAL mundo '!F201</f>
        <v>57317.2</v>
      </c>
      <c r="G173" s="124">
        <f>IFERROR('PML mundo '!G174*100000000/Indicadores!$Q201,"")</f>
        <v>1427639.1084494751</v>
      </c>
      <c r="H173" s="124">
        <f>IFERROR('PML mundo '!I174*100000000/Indicadores!$Q201,"")</f>
        <v>3196084.0548635381</v>
      </c>
      <c r="I173" s="124">
        <f>IFERROR('PML mundo '!K174*100000000/Indicadores!$Q201,"")</f>
        <v>5576677.9128827397</v>
      </c>
      <c r="J173" s="124">
        <f>IFERROR('PML mundo '!M174*100000000/Indicadores!$Q201,"")</f>
        <v>10799799.652475636</v>
      </c>
      <c r="K173" s="124">
        <f>IFERROR('PML mundo '!O174*100000000/Indicadores!$Q201,"")</f>
        <v>16933507.839880388</v>
      </c>
      <c r="L173" s="124">
        <f>IFERROR('PML mundo '!Q174*100000000/Indicadores!$Q201,"")</f>
        <v>24440002.13063743</v>
      </c>
      <c r="M173" s="124">
        <f>IFERROR('PML mundo '!S174*100000000/Indicadores!$Q201,"")</f>
        <v>29848667.81241136</v>
      </c>
      <c r="N173" s="124" t="str">
        <f>IFERROR('PML mundo '!U174*100000000/Indicadores!$Q201,"")</f>
        <v/>
      </c>
      <c r="O173" s="124" t="str">
        <f>IFERROR('PML mundo '!W174*100000000/Indicadores!$Q201,"")</f>
        <v/>
      </c>
      <c r="P173" s="124" t="str">
        <f>IFERROR('PML mundo '!Y174*100000000/Indicadores!$Q201,"")</f>
        <v/>
      </c>
      <c r="Q173" s="124" t="str">
        <f>IFERROR('PML mundo '!AA174*100000000/Indicadores!$Q201,"")</f>
        <v/>
      </c>
      <c r="R173" s="124" t="str">
        <f>IFERROR('PML mundo '!AC174*100000000/Indicadores!$Q201,"")</f>
        <v/>
      </c>
      <c r="S173" s="124" t="str">
        <f>IFERROR('PML mundo '!AE174*100000000/Indicadores!$Q201,"")</f>
        <v/>
      </c>
      <c r="T173" s="124" t="str">
        <f>IFERROR('PML mundo '!AG174*100000000/Indicadores!$Q201,"")</f>
        <v/>
      </c>
      <c r="U173" s="124" t="str">
        <f>IFERROR('PML mundo '!AI174*100000000/Indicadores!$Q201,"")</f>
        <v/>
      </c>
      <c r="V173" s="124" t="str">
        <f>IFERROR('PML mundo '!AK174*100000000/Indicadores!$Q201,"")</f>
        <v/>
      </c>
      <c r="W173" s="124" t="str">
        <f>IFERROR('PML mundo '!AM174*100000000/Indicadores!$Q201,"")</f>
        <v/>
      </c>
      <c r="X173" s="124" t="str">
        <f>IFERROR('PML mundo '!AO174*100000000/Indicadores!$Q201,"")</f>
        <v/>
      </c>
      <c r="Y173" s="124" t="str">
        <f>IFERROR('PML mundo '!AQ174*100000000/Indicadores!$Q201,"")</f>
        <v/>
      </c>
      <c r="Z173" s="124" t="str">
        <f>IFERROR('PML mundo '!AS174*100000000/Indicadores!$Q201,"")</f>
        <v/>
      </c>
      <c r="AA173" s="124" t="str">
        <f>IFERROR('PML mundo '!AU174*100000000/Indicadores!$Q201,"")</f>
        <v/>
      </c>
      <c r="AB173" s="124" t="str">
        <f>IFERROR('PML mundo '!AW174*100000000/Indicadores!$Q201,"")</f>
        <v/>
      </c>
      <c r="AC173" s="124" t="str">
        <f>IFERROR('PML mundo '!AY174*100000000/Indicadores!$Q201,"")</f>
        <v/>
      </c>
      <c r="AD173" s="124" t="str">
        <f>IFERROR('PML mundo '!BA174*100000000/Indicadores!$Q201,"")</f>
        <v/>
      </c>
      <c r="AE173" s="124" t="str">
        <f>IFERROR('PML mundo '!BC174*100000000/Indicadores!$Q201,"")</f>
        <v/>
      </c>
      <c r="AF173" s="124" t="str">
        <f>IFERROR('PML mundo '!BE174*100000000/Indicadores!$Q201,"")</f>
        <v/>
      </c>
      <c r="AG173" s="124" t="str">
        <f>IFERROR('PML mundo '!BG174*100000000/Indicadores!$Q201,"")</f>
        <v/>
      </c>
      <c r="AH173" s="124" t="str">
        <f>IFERROR('PML mundo '!BI174*100000000/Indicadores!$Q201,"")</f>
        <v/>
      </c>
      <c r="AI173" s="124">
        <f>IFERROR('PML mundo '!BK174*100000000/Indicadores!$Q201,"")</f>
        <v>9887070.928495774</v>
      </c>
      <c r="AJ173" s="124">
        <f>IFERROR('PML mundo '!BM174*100000000/Indicadores!$Q201,"")</f>
        <v>31069932.118342165</v>
      </c>
    </row>
    <row r="174" spans="1:36" ht="14">
      <c r="A174" s="114" t="str">
        <f>'AAL mundo '!A202</f>
        <v>Sub-Saharan Africa</v>
      </c>
      <c r="B174" s="107" t="str">
        <f>'AAL mundo '!B202</f>
        <v>SYC</v>
      </c>
      <c r="C174" s="107" t="str">
        <f>'AAL mundo '!C202</f>
        <v>Seychelles</v>
      </c>
      <c r="D174" s="108" t="str">
        <f>'AAL mundo '!D202</f>
        <v>SIDS</v>
      </c>
      <c r="E174" s="108" t="str">
        <f>'AAL mundo '!E202</f>
        <v>Upper middle income</v>
      </c>
      <c r="F174">
        <f>'AAL mundo '!F202</f>
        <v>6234.98</v>
      </c>
      <c r="G174" s="124" t="str">
        <f>IFERROR('PML mundo '!G175*100000000/Indicadores!$Q202,"")</f>
        <v/>
      </c>
      <c r="H174" s="124" t="str">
        <f>IFERROR('PML mundo '!I175*100000000/Indicadores!$Q202,"")</f>
        <v/>
      </c>
      <c r="I174" s="124" t="str">
        <f>IFERROR('PML mundo '!K175*100000000/Indicadores!$Q202,"")</f>
        <v/>
      </c>
      <c r="J174" s="124" t="str">
        <f>IFERROR('PML mundo '!M175*100000000/Indicadores!$Q202,"")</f>
        <v/>
      </c>
      <c r="K174" s="124" t="str">
        <f>IFERROR('PML mundo '!O175*100000000/Indicadores!$Q202,"")</f>
        <v/>
      </c>
      <c r="L174" s="124" t="str">
        <f>IFERROR('PML mundo '!Q175*100000000/Indicadores!$Q202,"")</f>
        <v/>
      </c>
      <c r="M174" s="124" t="str">
        <f>IFERROR('PML mundo '!S175*100000000/Indicadores!$Q202,"")</f>
        <v/>
      </c>
      <c r="N174" s="124" t="str">
        <f>IFERROR('PML mundo '!U175*100000000/Indicadores!$Q202,"")</f>
        <v/>
      </c>
      <c r="O174" s="124" t="str">
        <f>IFERROR('PML mundo '!W175*100000000/Indicadores!$Q202,"")</f>
        <v/>
      </c>
      <c r="P174" s="124" t="str">
        <f>IFERROR('PML mundo '!Y175*100000000/Indicadores!$Q202,"")</f>
        <v/>
      </c>
      <c r="Q174" s="124" t="str">
        <f>IFERROR('PML mundo '!AA175*100000000/Indicadores!$Q202,"")</f>
        <v/>
      </c>
      <c r="R174" s="124" t="str">
        <f>IFERROR('PML mundo '!AC175*100000000/Indicadores!$Q202,"")</f>
        <v/>
      </c>
      <c r="S174" s="124" t="str">
        <f>IFERROR('PML mundo '!AE175*100000000/Indicadores!$Q202,"")</f>
        <v/>
      </c>
      <c r="T174" s="124" t="str">
        <f>IFERROR('PML mundo '!AG175*100000000/Indicadores!$Q202,"")</f>
        <v/>
      </c>
      <c r="U174" s="124" t="str">
        <f>IFERROR('PML mundo '!AI175*100000000/Indicadores!$Q202,"")</f>
        <v/>
      </c>
      <c r="V174" s="124" t="str">
        <f>IFERROR('PML mundo '!AK175*100000000/Indicadores!$Q202,"")</f>
        <v/>
      </c>
      <c r="W174" s="124" t="str">
        <f>IFERROR('PML mundo '!AM175*100000000/Indicadores!$Q202,"")</f>
        <v/>
      </c>
      <c r="X174" s="124" t="str">
        <f>IFERROR('PML mundo '!AO175*100000000/Indicadores!$Q202,"")</f>
        <v/>
      </c>
      <c r="Y174" s="124" t="str">
        <f>IFERROR('PML mundo '!AQ175*100000000/Indicadores!$Q202,"")</f>
        <v/>
      </c>
      <c r="Z174" s="124" t="str">
        <f>IFERROR('PML mundo '!AS175*100000000/Indicadores!$Q202,"")</f>
        <v/>
      </c>
      <c r="AA174" s="124" t="str">
        <f>IFERROR('PML mundo '!AU175*100000000/Indicadores!$Q202,"")</f>
        <v/>
      </c>
      <c r="AB174" s="124" t="str">
        <f>IFERROR('PML mundo '!AW175*100000000/Indicadores!$Q202,"")</f>
        <v/>
      </c>
      <c r="AC174" s="124" t="str">
        <f>IFERROR('PML mundo '!AY175*100000000/Indicadores!$Q202,"")</f>
        <v/>
      </c>
      <c r="AD174" s="124" t="str">
        <f>IFERROR('PML mundo '!BA175*100000000/Indicadores!$Q202,"")</f>
        <v/>
      </c>
      <c r="AE174" s="124" t="str">
        <f>IFERROR('PML mundo '!BC175*100000000/Indicadores!$Q202,"")</f>
        <v/>
      </c>
      <c r="AF174" s="124" t="str">
        <f>IFERROR('PML mundo '!BE175*100000000/Indicadores!$Q202,"")</f>
        <v/>
      </c>
      <c r="AG174" s="124" t="str">
        <f>IFERROR('PML mundo '!BG175*100000000/Indicadores!$Q202,"")</f>
        <v/>
      </c>
      <c r="AH174" s="124" t="str">
        <f>IFERROR('PML mundo '!BI175*100000000/Indicadores!$Q202,"")</f>
        <v/>
      </c>
      <c r="AI174" s="124" t="str">
        <f>IFERROR('PML mundo '!BK175*100000000/Indicadores!$Q202,"")</f>
        <v/>
      </c>
      <c r="AJ174" s="124" t="str">
        <f>IFERROR('PML mundo '!BM175*100000000/Indicadores!$Q202,"")</f>
        <v/>
      </c>
    </row>
    <row r="175" spans="1:36" ht="14">
      <c r="A175" s="114" t="str">
        <f>'AAL mundo '!A203</f>
        <v>Sub-Saharan Africa</v>
      </c>
      <c r="B175" s="107" t="str">
        <f>'AAL mundo '!B203</f>
        <v>SLE</v>
      </c>
      <c r="C175" s="107" t="str">
        <f>'AAL mundo '!C203</f>
        <v>Sierra Leone</v>
      </c>
      <c r="D175" s="108" t="str">
        <f>'AAL mundo '!D203</f>
        <v/>
      </c>
      <c r="E175" s="108" t="str">
        <f>'AAL mundo '!E203</f>
        <v>Low income</v>
      </c>
      <c r="F175">
        <f>'AAL mundo '!F203</f>
        <v>3031.82</v>
      </c>
      <c r="G175" s="124" t="str">
        <f>IFERROR('PML mundo '!G176*100000000/Indicadores!$Q203,"")</f>
        <v/>
      </c>
      <c r="H175" s="124">
        <f>IFERROR('PML mundo '!I176*100000000/Indicadores!$Q203,"")</f>
        <v>92187.672613567818</v>
      </c>
      <c r="I175" s="124">
        <f>IFERROR('PML mundo '!K176*100000000/Indicadores!$Q203,"")</f>
        <v>217209.31081552964</v>
      </c>
      <c r="J175" s="124">
        <f>IFERROR('PML mundo '!M176*100000000/Indicadores!$Q203,"")</f>
        <v>492509.48382591025</v>
      </c>
      <c r="K175" s="124">
        <f>IFERROR('PML mundo '!O176*100000000/Indicadores!$Q203,"")</f>
        <v>904196.8985111583</v>
      </c>
      <c r="L175" s="124">
        <f>IFERROR('PML mundo '!Q176*100000000/Indicadores!$Q203,"")</f>
        <v>1776822.6762642453</v>
      </c>
      <c r="M175" s="124">
        <f>IFERROR('PML mundo '!S176*100000000/Indicadores!$Q203,"")</f>
        <v>2610300.2642773245</v>
      </c>
      <c r="N175" s="124" t="str">
        <f>IFERROR('PML mundo '!U176*100000000/Indicadores!$Q203,"")</f>
        <v/>
      </c>
      <c r="O175" s="124" t="str">
        <f>IFERROR('PML mundo '!W176*100000000/Indicadores!$Q203,"")</f>
        <v/>
      </c>
      <c r="P175" s="124" t="str">
        <f>IFERROR('PML mundo '!Y176*100000000/Indicadores!$Q203,"")</f>
        <v/>
      </c>
      <c r="Q175" s="124" t="str">
        <f>IFERROR('PML mundo '!AA176*100000000/Indicadores!$Q203,"")</f>
        <v/>
      </c>
      <c r="R175" s="124" t="str">
        <f>IFERROR('PML mundo '!AC176*100000000/Indicadores!$Q203,"")</f>
        <v/>
      </c>
      <c r="S175" s="124" t="str">
        <f>IFERROR('PML mundo '!AE176*100000000/Indicadores!$Q203,"")</f>
        <v/>
      </c>
      <c r="T175" s="124" t="str">
        <f>IFERROR('PML mundo '!AG176*100000000/Indicadores!$Q203,"")</f>
        <v/>
      </c>
      <c r="U175" s="124" t="str">
        <f>IFERROR('PML mundo '!AI176*100000000/Indicadores!$Q203,"")</f>
        <v/>
      </c>
      <c r="V175" s="124" t="str">
        <f>IFERROR('PML mundo '!AK176*100000000/Indicadores!$Q203,"")</f>
        <v/>
      </c>
      <c r="W175" s="124" t="str">
        <f>IFERROR('PML mundo '!AM176*100000000/Indicadores!$Q203,"")</f>
        <v/>
      </c>
      <c r="X175" s="124" t="str">
        <f>IFERROR('PML mundo '!AO176*100000000/Indicadores!$Q203,"")</f>
        <v/>
      </c>
      <c r="Y175" s="124" t="str">
        <f>IFERROR('PML mundo '!AQ176*100000000/Indicadores!$Q203,"")</f>
        <v/>
      </c>
      <c r="Z175" s="124" t="str">
        <f>IFERROR('PML mundo '!AS176*100000000/Indicadores!$Q203,"")</f>
        <v/>
      </c>
      <c r="AA175" s="124" t="str">
        <f>IFERROR('PML mundo '!AU176*100000000/Indicadores!$Q203,"")</f>
        <v/>
      </c>
      <c r="AB175" s="124" t="str">
        <f>IFERROR('PML mundo '!AW176*100000000/Indicadores!$Q203,"")</f>
        <v/>
      </c>
      <c r="AC175" s="124" t="str">
        <f>IFERROR('PML mundo '!AY176*100000000/Indicadores!$Q203,"")</f>
        <v/>
      </c>
      <c r="AD175" s="124" t="str">
        <f>IFERROR('PML mundo '!BA176*100000000/Indicadores!$Q203,"")</f>
        <v/>
      </c>
      <c r="AE175" s="124" t="str">
        <f>IFERROR('PML mundo '!BC176*100000000/Indicadores!$Q203,"")</f>
        <v/>
      </c>
      <c r="AF175" s="124" t="str">
        <f>IFERROR('PML mundo '!BE176*100000000/Indicadores!$Q203,"")</f>
        <v/>
      </c>
      <c r="AG175" s="124" t="str">
        <f>IFERROR('PML mundo '!BG176*100000000/Indicadores!$Q203,"")</f>
        <v/>
      </c>
      <c r="AH175" s="124" t="str">
        <f>IFERROR('PML mundo '!BI176*100000000/Indicadores!$Q203,"")</f>
        <v/>
      </c>
      <c r="AI175" s="124">
        <f>IFERROR('PML mundo '!BK176*100000000/Indicadores!$Q203,"")</f>
        <v>9549752.9051229358</v>
      </c>
      <c r="AJ175" s="124">
        <f>IFERROR('PML mundo '!BM176*100000000/Indicadores!$Q203,"")</f>
        <v>15612210.727862826</v>
      </c>
    </row>
    <row r="176" spans="1:36" ht="14">
      <c r="A176" s="114" t="str">
        <f>'AAL mundo '!A204</f>
        <v>East Asia and the Pacific</v>
      </c>
      <c r="B176" s="107" t="str">
        <f>'AAL mundo '!B204</f>
        <v>SGP</v>
      </c>
      <c r="C176" s="107" t="str">
        <f>'AAL mundo '!C204</f>
        <v>Singapore</v>
      </c>
      <c r="D176" s="108" t="str">
        <f>'AAL mundo '!D204</f>
        <v>SIDS</v>
      </c>
      <c r="E176" s="108" t="str">
        <f>'AAL mundo '!E204</f>
        <v>High income: nonOECD</v>
      </c>
      <c r="F176">
        <f>'AAL mundo '!F204</f>
        <v>1126580</v>
      </c>
      <c r="G176" s="124" t="str">
        <f>IFERROR('PML mundo '!G177*100000000/Indicadores!$Q204,"")</f>
        <v/>
      </c>
      <c r="H176" s="124" t="str">
        <f>IFERROR('PML mundo '!I177*100000000/Indicadores!$Q204,"")</f>
        <v/>
      </c>
      <c r="I176" s="124" t="str">
        <f>IFERROR('PML mundo '!K177*100000000/Indicadores!$Q204,"")</f>
        <v/>
      </c>
      <c r="J176" s="124" t="str">
        <f>IFERROR('PML mundo '!M177*100000000/Indicadores!$Q204,"")</f>
        <v/>
      </c>
      <c r="K176" s="124" t="str">
        <f>IFERROR('PML mundo '!O177*100000000/Indicadores!$Q204,"")</f>
        <v/>
      </c>
      <c r="L176" s="124" t="str">
        <f>IFERROR('PML mundo '!Q177*100000000/Indicadores!$Q204,"")</f>
        <v/>
      </c>
      <c r="M176" s="124" t="str">
        <f>IFERROR('PML mundo '!S177*100000000/Indicadores!$Q204,"")</f>
        <v/>
      </c>
      <c r="N176" s="124" t="str">
        <f>IFERROR('PML mundo '!U177*100000000/Indicadores!$Q204,"")</f>
        <v/>
      </c>
      <c r="O176" s="124" t="str">
        <f>IFERROR('PML mundo '!W177*100000000/Indicadores!$Q204,"")</f>
        <v/>
      </c>
      <c r="P176" s="124" t="str">
        <f>IFERROR('PML mundo '!Y177*100000000/Indicadores!$Q204,"")</f>
        <v/>
      </c>
      <c r="Q176" s="124" t="str">
        <f>IFERROR('PML mundo '!AA177*100000000/Indicadores!$Q204,"")</f>
        <v/>
      </c>
      <c r="R176" s="124" t="str">
        <f>IFERROR('PML mundo '!AC177*100000000/Indicadores!$Q204,"")</f>
        <v/>
      </c>
      <c r="S176" s="124" t="str">
        <f>IFERROR('PML mundo '!AE177*100000000/Indicadores!$Q204,"")</f>
        <v/>
      </c>
      <c r="T176" s="124" t="str">
        <f>IFERROR('PML mundo '!AG177*100000000/Indicadores!$Q204,"")</f>
        <v/>
      </c>
      <c r="U176" s="124" t="str">
        <f>IFERROR('PML mundo '!AI177*100000000/Indicadores!$Q204,"")</f>
        <v/>
      </c>
      <c r="V176" s="124" t="str">
        <f>IFERROR('PML mundo '!AK177*100000000/Indicadores!$Q204,"")</f>
        <v/>
      </c>
      <c r="W176" s="124" t="str">
        <f>IFERROR('PML mundo '!AM177*100000000/Indicadores!$Q204,"")</f>
        <v/>
      </c>
      <c r="X176" s="124" t="str">
        <f>IFERROR('PML mundo '!AO177*100000000/Indicadores!$Q204,"")</f>
        <v/>
      </c>
      <c r="Y176" s="124" t="str">
        <f>IFERROR('PML mundo '!AQ177*100000000/Indicadores!$Q204,"")</f>
        <v/>
      </c>
      <c r="Z176" s="124" t="str">
        <f>IFERROR('PML mundo '!AS177*100000000/Indicadores!$Q204,"")</f>
        <v/>
      </c>
      <c r="AA176" s="124" t="str">
        <f>IFERROR('PML mundo '!AU177*100000000/Indicadores!$Q204,"")</f>
        <v/>
      </c>
      <c r="AB176" s="124" t="str">
        <f>IFERROR('PML mundo '!AW177*100000000/Indicadores!$Q204,"")</f>
        <v/>
      </c>
      <c r="AC176" s="124" t="str">
        <f>IFERROR('PML mundo '!AY177*100000000/Indicadores!$Q204,"")</f>
        <v/>
      </c>
      <c r="AD176" s="124" t="str">
        <f>IFERROR('PML mundo '!BA177*100000000/Indicadores!$Q204,"")</f>
        <v/>
      </c>
      <c r="AE176" s="124" t="str">
        <f>IFERROR('PML mundo '!BC177*100000000/Indicadores!$Q204,"")</f>
        <v/>
      </c>
      <c r="AF176" s="124" t="str">
        <f>IFERROR('PML mundo '!BE177*100000000/Indicadores!$Q204,"")</f>
        <v/>
      </c>
      <c r="AG176" s="124" t="str">
        <f>IFERROR('PML mundo '!BG177*100000000/Indicadores!$Q204,"")</f>
        <v/>
      </c>
      <c r="AH176" s="124" t="str">
        <f>IFERROR('PML mundo '!BI177*100000000/Indicadores!$Q204,"")</f>
        <v/>
      </c>
      <c r="AI176" s="124" t="str">
        <f>IFERROR('PML mundo '!BK177*100000000/Indicadores!$Q204,"")</f>
        <v/>
      </c>
      <c r="AJ176" s="124" t="str">
        <f>IFERROR('PML mundo '!BM177*100000000/Indicadores!$Q204,"")</f>
        <v/>
      </c>
    </row>
    <row r="177" spans="1:36" ht="14">
      <c r="A177" s="114" t="str">
        <f>'AAL mundo '!A205</f>
        <v>Europe and Central Asia</v>
      </c>
      <c r="B177" s="107" t="str">
        <f>'AAL mundo '!B205</f>
        <v>SVK</v>
      </c>
      <c r="C177" s="107" t="str">
        <f>'AAL mundo '!C205</f>
        <v>Slovakia</v>
      </c>
      <c r="D177" s="108" t="str">
        <f>'AAL mundo '!D205</f>
        <v/>
      </c>
      <c r="E177" s="108" t="str">
        <f>'AAL mundo '!E205</f>
        <v>High income: OECD</v>
      </c>
      <c r="F177">
        <f>'AAL mundo '!F205</f>
        <v>414783</v>
      </c>
      <c r="G177" s="124">
        <f>IFERROR('PML mundo '!G178*100000000/Indicadores!$Q205,"")</f>
        <v>702336.85156061267</v>
      </c>
      <c r="H177" s="124">
        <f>IFERROR('PML mundo '!I178*100000000/Indicadores!$Q205,"")</f>
        <v>1407303.1038996498</v>
      </c>
      <c r="I177" s="124">
        <f>IFERROR('PML mundo '!K178*100000000/Indicadores!$Q205,"")</f>
        <v>2497022.4010525052</v>
      </c>
      <c r="J177" s="124">
        <f>IFERROR('PML mundo '!M178*100000000/Indicadores!$Q205,"")</f>
        <v>5894495.0504981866</v>
      </c>
      <c r="K177" s="124">
        <f>IFERROR('PML mundo '!O178*100000000/Indicadores!$Q205,"")</f>
        <v>11317753.674215831</v>
      </c>
      <c r="L177" s="124">
        <f>IFERROR('PML mundo '!Q178*100000000/Indicadores!$Q205,"")</f>
        <v>20288743.250044391</v>
      </c>
      <c r="M177" s="124">
        <f>IFERROR('PML mundo '!S178*100000000/Indicadores!$Q205,"")</f>
        <v>27452521.767218385</v>
      </c>
      <c r="N177" s="124" t="str">
        <f>IFERROR('PML mundo '!U178*100000000/Indicadores!$Q205,"")</f>
        <v/>
      </c>
      <c r="O177" s="124" t="str">
        <f>IFERROR('PML mundo '!W178*100000000/Indicadores!$Q205,"")</f>
        <v/>
      </c>
      <c r="P177" s="124" t="str">
        <f>IFERROR('PML mundo '!Y178*100000000/Indicadores!$Q205,"")</f>
        <v/>
      </c>
      <c r="Q177" s="124" t="str">
        <f>IFERROR('PML mundo '!AA178*100000000/Indicadores!$Q205,"")</f>
        <v/>
      </c>
      <c r="R177" s="124" t="str">
        <f>IFERROR('PML mundo '!AC178*100000000/Indicadores!$Q205,"")</f>
        <v/>
      </c>
      <c r="S177" s="124" t="str">
        <f>IFERROR('PML mundo '!AE178*100000000/Indicadores!$Q205,"")</f>
        <v/>
      </c>
      <c r="T177" s="124" t="str">
        <f>IFERROR('PML mundo '!AG178*100000000/Indicadores!$Q205,"")</f>
        <v/>
      </c>
      <c r="U177" s="124" t="str">
        <f>IFERROR('PML mundo '!AI178*100000000/Indicadores!$Q205,"")</f>
        <v/>
      </c>
      <c r="V177" s="124" t="str">
        <f>IFERROR('PML mundo '!AK178*100000000/Indicadores!$Q205,"")</f>
        <v/>
      </c>
      <c r="W177" s="124" t="str">
        <f>IFERROR('PML mundo '!AM178*100000000/Indicadores!$Q205,"")</f>
        <v/>
      </c>
      <c r="X177" s="124" t="str">
        <f>IFERROR('PML mundo '!AO178*100000000/Indicadores!$Q205,"")</f>
        <v/>
      </c>
      <c r="Y177" s="124" t="str">
        <f>IFERROR('PML mundo '!AQ178*100000000/Indicadores!$Q205,"")</f>
        <v/>
      </c>
      <c r="Z177" s="124" t="str">
        <f>IFERROR('PML mundo '!AS178*100000000/Indicadores!$Q205,"")</f>
        <v/>
      </c>
      <c r="AA177" s="124" t="str">
        <f>IFERROR('PML mundo '!AU178*100000000/Indicadores!$Q205,"")</f>
        <v/>
      </c>
      <c r="AB177" s="124" t="str">
        <f>IFERROR('PML mundo '!AW178*100000000/Indicadores!$Q205,"")</f>
        <v/>
      </c>
      <c r="AC177" s="124" t="str">
        <f>IFERROR('PML mundo '!AY178*100000000/Indicadores!$Q205,"")</f>
        <v/>
      </c>
      <c r="AD177" s="124" t="str">
        <f>IFERROR('PML mundo '!BA178*100000000/Indicadores!$Q205,"")</f>
        <v/>
      </c>
      <c r="AE177" s="124" t="str">
        <f>IFERROR('PML mundo '!BC178*100000000/Indicadores!$Q205,"")</f>
        <v/>
      </c>
      <c r="AF177" s="124" t="str">
        <f>IFERROR('PML mundo '!BE178*100000000/Indicadores!$Q205,"")</f>
        <v/>
      </c>
      <c r="AG177" s="124" t="str">
        <f>IFERROR('PML mundo '!BG178*100000000/Indicadores!$Q205,"")</f>
        <v/>
      </c>
      <c r="AH177" s="124" t="str">
        <f>IFERROR('PML mundo '!BI178*100000000/Indicadores!$Q205,"")</f>
        <v/>
      </c>
      <c r="AI177" s="124">
        <f>IFERROR('PML mundo '!BK178*100000000/Indicadores!$Q205,"")</f>
        <v>9214321.3993424196</v>
      </c>
      <c r="AJ177" s="124">
        <f>IFERROR('PML mundo '!BM178*100000000/Indicadores!$Q205,"")</f>
        <v>23836268.30486295</v>
      </c>
    </row>
    <row r="178" spans="1:36" ht="14">
      <c r="A178" s="114" t="str">
        <f>'AAL mundo '!A206</f>
        <v>Europe and Central Asia</v>
      </c>
      <c r="B178" s="107" t="str">
        <f>'AAL mundo '!B206</f>
        <v>SVN</v>
      </c>
      <c r="C178" s="107" t="str">
        <f>'AAL mundo '!C206</f>
        <v>Slovenia</v>
      </c>
      <c r="D178" s="108" t="str">
        <f>'AAL mundo '!D206</f>
        <v/>
      </c>
      <c r="E178" s="108" t="str">
        <f>'AAL mundo '!E206</f>
        <v>High income: OECD</v>
      </c>
      <c r="F178">
        <f>'AAL mundo '!F206</f>
        <v>139900</v>
      </c>
      <c r="G178" s="124">
        <f>IFERROR('PML mundo '!G179*100000000/Indicadores!$Q206,"")</f>
        <v>3694705.0385506446</v>
      </c>
      <c r="H178" s="124">
        <f>IFERROR('PML mundo '!I179*100000000/Indicadores!$Q206,"")</f>
        <v>10893724.755458103</v>
      </c>
      <c r="I178" s="124">
        <f>IFERROR('PML mundo '!K179*100000000/Indicadores!$Q206,"")</f>
        <v>23366763.277151082</v>
      </c>
      <c r="J178" s="124">
        <f>IFERROR('PML mundo '!M179*100000000/Indicadores!$Q206,"")</f>
        <v>55792917.374573871</v>
      </c>
      <c r="K178" s="124">
        <f>IFERROR('PML mundo '!O179*100000000/Indicadores!$Q206,"")</f>
        <v>93586433.01013127</v>
      </c>
      <c r="L178" s="124">
        <f>IFERROR('PML mundo '!Q179*100000000/Indicadores!$Q206,"")</f>
        <v>138308922.79224551</v>
      </c>
      <c r="M178" s="124">
        <f>IFERROR('PML mundo '!S179*100000000/Indicadores!$Q206,"")</f>
        <v>166660517.35410392</v>
      </c>
      <c r="N178" s="124" t="str">
        <f>IFERROR('PML mundo '!U179*100000000/Indicadores!$Q206,"")</f>
        <v/>
      </c>
      <c r="O178" s="124" t="str">
        <f>IFERROR('PML mundo '!W179*100000000/Indicadores!$Q206,"")</f>
        <v/>
      </c>
      <c r="P178" s="124" t="str">
        <f>IFERROR('PML mundo '!Y179*100000000/Indicadores!$Q206,"")</f>
        <v/>
      </c>
      <c r="Q178" s="124" t="str">
        <f>IFERROR('PML mundo '!AA179*100000000/Indicadores!$Q206,"")</f>
        <v/>
      </c>
      <c r="R178" s="124" t="str">
        <f>IFERROR('PML mundo '!AC179*100000000/Indicadores!$Q206,"")</f>
        <v/>
      </c>
      <c r="S178" s="124" t="str">
        <f>IFERROR('PML mundo '!AE179*100000000/Indicadores!$Q206,"")</f>
        <v/>
      </c>
      <c r="T178" s="124" t="str">
        <f>IFERROR('PML mundo '!AG179*100000000/Indicadores!$Q206,"")</f>
        <v/>
      </c>
      <c r="U178" s="124" t="str">
        <f>IFERROR('PML mundo '!AI179*100000000/Indicadores!$Q206,"")</f>
        <v/>
      </c>
      <c r="V178" s="124" t="str">
        <f>IFERROR('PML mundo '!AK179*100000000/Indicadores!$Q206,"")</f>
        <v/>
      </c>
      <c r="W178" s="124" t="str">
        <f>IFERROR('PML mundo '!AM179*100000000/Indicadores!$Q206,"")</f>
        <v/>
      </c>
      <c r="X178" s="124" t="str">
        <f>IFERROR('PML mundo '!AO179*100000000/Indicadores!$Q206,"")</f>
        <v/>
      </c>
      <c r="Y178" s="124" t="str">
        <f>IFERROR('PML mundo '!AQ179*100000000/Indicadores!$Q206,"")</f>
        <v/>
      </c>
      <c r="Z178" s="124" t="str">
        <f>IFERROR('PML mundo '!AS179*100000000/Indicadores!$Q206,"")</f>
        <v/>
      </c>
      <c r="AA178" s="124" t="str">
        <f>IFERROR('PML mundo '!AU179*100000000/Indicadores!$Q206,"")</f>
        <v/>
      </c>
      <c r="AB178" s="124" t="str">
        <f>IFERROR('PML mundo '!AW179*100000000/Indicadores!$Q206,"")</f>
        <v/>
      </c>
      <c r="AC178" s="124" t="str">
        <f>IFERROR('PML mundo '!AY179*100000000/Indicadores!$Q206,"")</f>
        <v/>
      </c>
      <c r="AD178" s="124" t="str">
        <f>IFERROR('PML mundo '!BA179*100000000/Indicadores!$Q206,"")</f>
        <v/>
      </c>
      <c r="AE178" s="124" t="str">
        <f>IFERROR('PML mundo '!BC179*100000000/Indicadores!$Q206,"")</f>
        <v/>
      </c>
      <c r="AF178" s="124" t="str">
        <f>IFERROR('PML mundo '!BE179*100000000/Indicadores!$Q206,"")</f>
        <v/>
      </c>
      <c r="AG178" s="124" t="str">
        <f>IFERROR('PML mundo '!BG179*100000000/Indicadores!$Q206,"")</f>
        <v/>
      </c>
      <c r="AH178" s="124" t="str">
        <f>IFERROR('PML mundo '!BI179*100000000/Indicadores!$Q206,"")</f>
        <v/>
      </c>
      <c r="AI178" s="124">
        <f>IFERROR('PML mundo '!BK179*100000000/Indicadores!$Q206,"")</f>
        <v>302929.01203663473</v>
      </c>
      <c r="AJ178" s="124">
        <f>IFERROR('PML mundo '!BM179*100000000/Indicadores!$Q206,"")</f>
        <v>1988076.6498469769</v>
      </c>
    </row>
    <row r="179" spans="1:36" ht="14">
      <c r="A179" s="114" t="str">
        <f>'AAL mundo '!A207</f>
        <v>East Asia and the Pacific</v>
      </c>
      <c r="B179" s="107" t="str">
        <f>'AAL mundo '!B207</f>
        <v>SLB</v>
      </c>
      <c r="C179" s="107" t="str">
        <f>'AAL mundo '!C207</f>
        <v>Solomon Islands</v>
      </c>
      <c r="D179" s="108" t="str">
        <f>'AAL mundo '!D207</f>
        <v>SIDS</v>
      </c>
      <c r="E179" s="108" t="str">
        <f>'AAL mundo '!E207</f>
        <v>Lower middle income</v>
      </c>
      <c r="F179">
        <f>'AAL mundo '!F207</f>
        <v>3693.47</v>
      </c>
      <c r="G179" s="124">
        <f>IFERROR('PML mundo '!G180*100000000/Indicadores!$Q207,"")</f>
        <v>9866172.2514636032</v>
      </c>
      <c r="H179" s="124">
        <f>IFERROR('PML mundo '!I180*100000000/Indicadores!$Q207,"")</f>
        <v>21878143.182713207</v>
      </c>
      <c r="I179" s="124">
        <f>IFERROR('PML mundo '!K180*100000000/Indicadores!$Q207,"")</f>
        <v>36628633.408095293</v>
      </c>
      <c r="J179" s="124">
        <f>IFERROR('PML mundo '!M180*100000000/Indicadores!$Q207,"")</f>
        <v>66864887.532352567</v>
      </c>
      <c r="K179" s="124">
        <f>IFERROR('PML mundo '!O180*100000000/Indicadores!$Q207,"")</f>
        <v>99306962.67708917</v>
      </c>
      <c r="L179" s="124">
        <f>IFERROR('PML mundo '!Q180*100000000/Indicadores!$Q207,"")</f>
        <v>135372886.64118463</v>
      </c>
      <c r="M179" s="124">
        <f>IFERROR('PML mundo '!S180*100000000/Indicadores!$Q207,"")</f>
        <v>157791230.89013767</v>
      </c>
      <c r="N179" s="124">
        <f>IFERROR('PML mundo '!U180*100000000/Indicadores!$Q207,"")</f>
        <v>39682269.990867674</v>
      </c>
      <c r="O179" s="124">
        <f>IFERROR('PML mundo '!W180*100000000/Indicadores!$Q207,"")</f>
        <v>361296977.0108211</v>
      </c>
      <c r="P179" s="124">
        <f>IFERROR('PML mundo '!Y180*100000000/Indicadores!$Q207,"")</f>
        <v>556459617.77513385</v>
      </c>
      <c r="Q179" s="124">
        <f>IFERROR('PML mundo '!AA180*100000000/Indicadores!$Q207,"")</f>
        <v>663772060.14219391</v>
      </c>
      <c r="R179" s="124">
        <f>IFERROR('PML mundo '!AC180*100000000/Indicadores!$Q207,"")</f>
        <v>739505248.51198363</v>
      </c>
      <c r="S179" s="124">
        <f>IFERROR('PML mundo '!AE180*100000000/Indicadores!$Q207,"")</f>
        <v>767445648.10472167</v>
      </c>
      <c r="T179" s="124">
        <f>IFERROR('PML mundo '!AG180*100000000/Indicadores!$Q207,"")</f>
        <v>795378544.90487289</v>
      </c>
      <c r="U179" s="124">
        <f>IFERROR('PML mundo '!AI180*100000000/Indicadores!$Q207,"")</f>
        <v>95630594.309623629</v>
      </c>
      <c r="V179" s="124">
        <f>IFERROR('PML mundo '!AK180*100000000/Indicadores!$Q207,"")</f>
        <v>172489201.56741309</v>
      </c>
      <c r="W179" s="124">
        <f>IFERROR('PML mundo '!AM180*100000000/Indicadores!$Q207,"")</f>
        <v>192093998.59636697</v>
      </c>
      <c r="X179" s="124">
        <f>IFERROR('PML mundo '!AO180*100000000/Indicadores!$Q207,"")</f>
        <v>225091280.39251676</v>
      </c>
      <c r="Y179" s="124">
        <f>IFERROR('PML mundo '!AQ180*100000000/Indicadores!$Q207,"")</f>
        <v>225121291.56286341</v>
      </c>
      <c r="Z179" s="124">
        <f>IFERROR('PML mundo '!AS180*100000000/Indicadores!$Q207,"")</f>
        <v>225188816.69614339</v>
      </c>
      <c r="AA179" s="124">
        <f>IFERROR('PML mundo '!AU180*100000000/Indicadores!$Q207,"")</f>
        <v>225256341.82942337</v>
      </c>
      <c r="AB179" s="124">
        <f>IFERROR('PML mundo '!AW180*100000000/Indicadores!$Q207,"")</f>
        <v>37513.96293332168</v>
      </c>
      <c r="AC179" s="124">
        <f>IFERROR('PML mundo '!AY180*100000000/Indicadores!$Q207,"")</f>
        <v>712765.29573311203</v>
      </c>
      <c r="AD179" s="124">
        <f>IFERROR('PML mundo '!BA180*100000000/Indicadores!$Q207,"")</f>
        <v>1905709.3170127415</v>
      </c>
      <c r="AE179" s="124">
        <f>IFERROR('PML mundo '!BC180*100000000/Indicadores!$Q207,"")</f>
        <v>5499546.9660249585</v>
      </c>
      <c r="AF179" s="124">
        <f>IFERROR('PML mundo '!BE180*100000000/Indicadores!$Q207,"")</f>
        <v>10308837.014076799</v>
      </c>
      <c r="AG179" s="124">
        <f>IFERROR('PML mundo '!BG180*100000000/Indicadores!$Q207,"")</f>
        <v>16656199.542394828</v>
      </c>
      <c r="AH179" s="124">
        <f>IFERROR('PML mundo '!BI180*100000000/Indicadores!$Q207,"")</f>
        <v>20527640.517113626</v>
      </c>
      <c r="AI179" s="124" t="str">
        <f>IFERROR('PML mundo '!BK180*100000000/Indicadores!$Q207,"")</f>
        <v/>
      </c>
      <c r="AJ179" s="124" t="str">
        <f>IFERROR('PML mundo '!BM180*100000000/Indicadores!$Q207,"")</f>
        <v/>
      </c>
    </row>
    <row r="180" spans="1:36" ht="14">
      <c r="A180" s="114" t="str">
        <f>'AAL mundo '!A208</f>
        <v>Sub-Saharan Africa</v>
      </c>
      <c r="B180" s="107" t="str">
        <f>'AAL mundo '!B208</f>
        <v>SOM</v>
      </c>
      <c r="C180" s="107" t="str">
        <f>'AAL mundo '!C208</f>
        <v>Somalia</v>
      </c>
      <c r="D180" s="108" t="str">
        <f>'AAL mundo '!D208</f>
        <v/>
      </c>
      <c r="E180" s="108" t="str">
        <f>'AAL mundo '!E208</f>
        <v>Low income</v>
      </c>
      <c r="F180">
        <f>'AAL mundo '!F208</f>
        <v>6408.32</v>
      </c>
      <c r="G180" s="124">
        <f>IFERROR('PML mundo '!G181*100000000/Indicadores!$Q208,"")</f>
        <v>55803.571428571428</v>
      </c>
      <c r="H180" s="124">
        <f>IFERROR('PML mundo '!I181*100000000/Indicadores!$Q208,"")</f>
        <v>167410.71428571429</v>
      </c>
      <c r="I180" s="124">
        <f>IFERROR('PML mundo '!K181*100000000/Indicadores!$Q208,"")</f>
        <v>399553.57142857142</v>
      </c>
      <c r="J180" s="124">
        <f>IFERROR('PML mundo '!M181*100000000/Indicadores!$Q208,"")</f>
        <v>1140625.0000000002</v>
      </c>
      <c r="K180" s="124">
        <f>IFERROR('PML mundo '!O181*100000000/Indicadores!$Q208,"")</f>
        <v>2276785.7142857141</v>
      </c>
      <c r="L180" s="124">
        <f>IFERROR('PML mundo '!Q181*100000000/Indicadores!$Q208,"")</f>
        <v>4165178.5714285714</v>
      </c>
      <c r="M180" s="124">
        <f>IFERROR('PML mundo '!S181*100000000/Indicadores!$Q208,"")</f>
        <v>5629464.2857142854</v>
      </c>
      <c r="N180" s="124" t="str">
        <f>IFERROR('PML mundo '!U181*100000000/Indicadores!$Q208,"")</f>
        <v/>
      </c>
      <c r="O180" s="124" t="str">
        <f>IFERROR('PML mundo '!W181*100000000/Indicadores!$Q208,"")</f>
        <v/>
      </c>
      <c r="P180" s="124" t="str">
        <f>IFERROR('PML mundo '!Y181*100000000/Indicadores!$Q208,"")</f>
        <v/>
      </c>
      <c r="Q180" s="124" t="str">
        <f>IFERROR('PML mundo '!AA181*100000000/Indicadores!$Q208,"")</f>
        <v/>
      </c>
      <c r="R180" s="124" t="str">
        <f>IFERROR('PML mundo '!AC181*100000000/Indicadores!$Q208,"")</f>
        <v/>
      </c>
      <c r="S180" s="124" t="str">
        <f>IFERROR('PML mundo '!AE181*100000000/Indicadores!$Q208,"")</f>
        <v/>
      </c>
      <c r="T180" s="124" t="str">
        <f>IFERROR('PML mundo '!AG181*100000000/Indicadores!$Q208,"")</f>
        <v/>
      </c>
      <c r="U180" s="124" t="str">
        <f>IFERROR('PML mundo '!AI181*100000000/Indicadores!$Q208,"")</f>
        <v/>
      </c>
      <c r="V180" s="124" t="str">
        <f>IFERROR('PML mundo '!AK181*100000000/Indicadores!$Q208,"")</f>
        <v/>
      </c>
      <c r="W180" s="124" t="str">
        <f>IFERROR('PML mundo '!AM181*100000000/Indicadores!$Q208,"")</f>
        <v/>
      </c>
      <c r="X180" s="124" t="str">
        <f>IFERROR('PML mundo '!AO181*100000000/Indicadores!$Q208,"")</f>
        <v/>
      </c>
      <c r="Y180" s="124" t="str">
        <f>IFERROR('PML mundo '!AQ181*100000000/Indicadores!$Q208,"")</f>
        <v/>
      </c>
      <c r="Z180" s="124" t="str">
        <f>IFERROR('PML mundo '!AS181*100000000/Indicadores!$Q208,"")</f>
        <v/>
      </c>
      <c r="AA180" s="124" t="str">
        <f>IFERROR('PML mundo '!AU181*100000000/Indicadores!$Q208,"")</f>
        <v/>
      </c>
      <c r="AB180" s="124" t="str">
        <f>IFERROR('PML mundo '!AW181*100000000/Indicadores!$Q208,"")</f>
        <v/>
      </c>
      <c r="AC180" s="124" t="str">
        <f>IFERROR('PML mundo '!AY181*100000000/Indicadores!$Q208,"")</f>
        <v/>
      </c>
      <c r="AD180" s="124" t="str">
        <f>IFERROR('PML mundo '!BA181*100000000/Indicadores!$Q208,"")</f>
        <v/>
      </c>
      <c r="AE180" s="124" t="str">
        <f>IFERROR('PML mundo '!BC181*100000000/Indicadores!$Q208,"")</f>
        <v/>
      </c>
      <c r="AF180" s="124" t="str">
        <f>IFERROR('PML mundo '!BE181*100000000/Indicadores!$Q208,"")</f>
        <v/>
      </c>
      <c r="AG180" s="124" t="str">
        <f>IFERROR('PML mundo '!BG181*100000000/Indicadores!$Q208,"")</f>
        <v/>
      </c>
      <c r="AH180" s="124" t="str">
        <f>IFERROR('PML mundo '!BI181*100000000/Indicadores!$Q208,"")</f>
        <v/>
      </c>
      <c r="AI180" s="124">
        <f>IFERROR('PML mundo '!BK181*100000000/Indicadores!$Q208,"")</f>
        <v>21694622.66071428</v>
      </c>
      <c r="AJ180" s="124">
        <f>IFERROR('PML mundo '!BM181*100000000/Indicadores!$Q208,"")</f>
        <v>70534980.354583412</v>
      </c>
    </row>
    <row r="181" spans="1:36" ht="14">
      <c r="A181" s="114" t="str">
        <f>'AAL mundo '!A209</f>
        <v>Sub-Saharan Africa</v>
      </c>
      <c r="B181" s="107" t="str">
        <f>'AAL mundo '!B209</f>
        <v>ZAF</v>
      </c>
      <c r="C181" s="107" t="str">
        <f>'AAL mundo '!C209</f>
        <v>South Africa</v>
      </c>
      <c r="D181" s="108" t="str">
        <f>'AAL mundo '!D209</f>
        <v/>
      </c>
      <c r="E181" s="108" t="str">
        <f>'AAL mundo '!E209</f>
        <v>Upper middle income</v>
      </c>
      <c r="F181">
        <f>'AAL mundo '!F209</f>
        <v>1282850</v>
      </c>
      <c r="G181" s="124">
        <f>IFERROR('PML mundo '!G182*100000000/Indicadores!$Q209,"")</f>
        <v>2563503.7728637727</v>
      </c>
      <c r="H181" s="124">
        <f>IFERROR('PML mundo '!I182*100000000/Indicadores!$Q209,"")</f>
        <v>6209050.9309309302</v>
      </c>
      <c r="I181" s="124">
        <f>IFERROR('PML mundo '!K182*100000000/Indicadores!$Q209,"")</f>
        <v>11074742.877422877</v>
      </c>
      <c r="J181" s="124">
        <f>IFERROR('PML mundo '!M182*100000000/Indicadores!$Q209,"")</f>
        <v>21005623.805623803</v>
      </c>
      <c r="K181" s="124">
        <f>IFERROR('PML mundo '!O182*100000000/Indicadores!$Q209,"")</f>
        <v>30548859.339339338</v>
      </c>
      <c r="L181" s="124">
        <f>IFERROR('PML mundo '!Q182*100000000/Indicadores!$Q209,"")</f>
        <v>41731717.739557736</v>
      </c>
      <c r="M181" s="124">
        <f>IFERROR('PML mundo '!S182*100000000/Indicadores!$Q209,"")</f>
        <v>49470076.767676771</v>
      </c>
      <c r="N181" s="124" t="str">
        <f>IFERROR('PML mundo '!U182*100000000/Indicadores!$Q209,"")</f>
        <v/>
      </c>
      <c r="O181" s="124" t="str">
        <f>IFERROR('PML mundo '!W182*100000000/Indicadores!$Q209,"")</f>
        <v/>
      </c>
      <c r="P181" s="124" t="str">
        <f>IFERROR('PML mundo '!Y182*100000000/Indicadores!$Q209,"")</f>
        <v/>
      </c>
      <c r="Q181" s="124" t="str">
        <f>IFERROR('PML mundo '!AA182*100000000/Indicadores!$Q209,"")</f>
        <v/>
      </c>
      <c r="R181" s="124" t="str">
        <f>IFERROR('PML mundo '!AC182*100000000/Indicadores!$Q209,"")</f>
        <v/>
      </c>
      <c r="S181" s="124" t="str">
        <f>IFERROR('PML mundo '!AE182*100000000/Indicadores!$Q209,"")</f>
        <v/>
      </c>
      <c r="T181" s="124" t="str">
        <f>IFERROR('PML mundo '!AG182*100000000/Indicadores!$Q209,"")</f>
        <v/>
      </c>
      <c r="U181" s="124" t="str">
        <f>IFERROR('PML mundo '!AI182*100000000/Indicadores!$Q209,"")</f>
        <v/>
      </c>
      <c r="V181" s="124" t="str">
        <f>IFERROR('PML mundo '!AK182*100000000/Indicadores!$Q209,"")</f>
        <v/>
      </c>
      <c r="W181" s="124" t="str">
        <f>IFERROR('PML mundo '!AM182*100000000/Indicadores!$Q209,"")</f>
        <v/>
      </c>
      <c r="X181" s="124" t="str">
        <f>IFERROR('PML mundo '!AO182*100000000/Indicadores!$Q209,"")</f>
        <v/>
      </c>
      <c r="Y181" s="124" t="str">
        <f>IFERROR('PML mundo '!AQ182*100000000/Indicadores!$Q209,"")</f>
        <v/>
      </c>
      <c r="Z181" s="124" t="str">
        <f>IFERROR('PML mundo '!AS182*100000000/Indicadores!$Q209,"")</f>
        <v/>
      </c>
      <c r="AA181" s="124" t="str">
        <f>IFERROR('PML mundo '!AU182*100000000/Indicadores!$Q209,"")</f>
        <v/>
      </c>
      <c r="AB181" s="124" t="str">
        <f>IFERROR('PML mundo '!AW182*100000000/Indicadores!$Q209,"")</f>
        <v/>
      </c>
      <c r="AC181" s="124" t="str">
        <f>IFERROR('PML mundo '!AY182*100000000/Indicadores!$Q209,"")</f>
        <v/>
      </c>
      <c r="AD181" s="124" t="str">
        <f>IFERROR('PML mundo '!BA182*100000000/Indicadores!$Q209,"")</f>
        <v/>
      </c>
      <c r="AE181" s="124" t="str">
        <f>IFERROR('PML mundo '!BC182*100000000/Indicadores!$Q209,"")</f>
        <v/>
      </c>
      <c r="AF181" s="124" t="str">
        <f>IFERROR('PML mundo '!BE182*100000000/Indicadores!$Q209,"")</f>
        <v/>
      </c>
      <c r="AG181" s="124" t="str">
        <f>IFERROR('PML mundo '!BG182*100000000/Indicadores!$Q209,"")</f>
        <v/>
      </c>
      <c r="AH181" s="124" t="str">
        <f>IFERROR('PML mundo '!BI182*100000000/Indicadores!$Q209,"")</f>
        <v/>
      </c>
      <c r="AI181" s="124">
        <f>IFERROR('PML mundo '!BK182*100000000/Indicadores!$Q209,"")</f>
        <v>4894133.7820133734</v>
      </c>
      <c r="AJ181" s="124">
        <f>IFERROR('PML mundo '!BM182*100000000/Indicadores!$Q209,"")</f>
        <v>7108609.3481573975</v>
      </c>
    </row>
    <row r="182" spans="1:36" ht="14">
      <c r="A182" s="114" t="str">
        <f>'AAL mundo '!A210</f>
        <v>Sub-Saharan Africa</v>
      </c>
      <c r="B182" s="107" t="str">
        <f>'AAL mundo '!B210</f>
        <v>SSD</v>
      </c>
      <c r="C182" s="107" t="str">
        <f>'AAL mundo '!C210</f>
        <v>South Sudan</v>
      </c>
      <c r="D182" s="108" t="str">
        <f>'AAL mundo '!D210</f>
        <v/>
      </c>
      <c r="E182" s="108" t="str">
        <f>'AAL mundo '!E210</f>
        <v>Lower middle income</v>
      </c>
      <c r="F182">
        <f>'AAL mundo '!F210</f>
        <v>19958.3</v>
      </c>
      <c r="G182" s="124">
        <f>IFERROR('PML mundo '!G183*100000000/Indicadores!$Q210,"")</f>
        <v>654694.00302070065</v>
      </c>
      <c r="H182" s="124">
        <f>IFERROR('PML mundo '!I183*100000000/Indicadores!$Q210,"")</f>
        <v>2116674.396003664</v>
      </c>
      <c r="I182" s="124">
        <f>IFERROR('PML mundo '!K183*100000000/Indicadores!$Q210,"")</f>
        <v>4922194.4244863773</v>
      </c>
      <c r="J182" s="124">
        <f>IFERROR('PML mundo '!M183*100000000/Indicadores!$Q210,"")</f>
        <v>12284413.779209729</v>
      </c>
      <c r="K182" s="124">
        <f>IFERROR('PML mundo '!O183*100000000/Indicadores!$Q210,"")</f>
        <v>20848479.838701382</v>
      </c>
      <c r="L182" s="124">
        <f>IFERROR('PML mundo '!Q183*100000000/Indicadores!$Q210,"")</f>
        <v>30764805.098660875</v>
      </c>
      <c r="M182" s="124">
        <f>IFERROR('PML mundo '!S183*100000000/Indicadores!$Q210,"")</f>
        <v>37202750.566766761</v>
      </c>
      <c r="N182" s="124" t="str">
        <f>IFERROR('PML mundo '!U183*100000000/Indicadores!$Q210,"")</f>
        <v/>
      </c>
      <c r="O182" s="124" t="str">
        <f>IFERROR('PML mundo '!W183*100000000/Indicadores!$Q210,"")</f>
        <v/>
      </c>
      <c r="P182" s="124" t="str">
        <f>IFERROR('PML mundo '!Y183*100000000/Indicadores!$Q210,"")</f>
        <v/>
      </c>
      <c r="Q182" s="124" t="str">
        <f>IFERROR('PML mundo '!AA183*100000000/Indicadores!$Q210,"")</f>
        <v/>
      </c>
      <c r="R182" s="124" t="str">
        <f>IFERROR('PML mundo '!AC183*100000000/Indicadores!$Q210,"")</f>
        <v/>
      </c>
      <c r="S182" s="124" t="str">
        <f>IFERROR('PML mundo '!AE183*100000000/Indicadores!$Q210,"")</f>
        <v/>
      </c>
      <c r="T182" s="124" t="str">
        <f>IFERROR('PML mundo '!AG183*100000000/Indicadores!$Q210,"")</f>
        <v/>
      </c>
      <c r="U182" s="124" t="str">
        <f>IFERROR('PML mundo '!AI183*100000000/Indicadores!$Q210,"")</f>
        <v/>
      </c>
      <c r="V182" s="124" t="str">
        <f>IFERROR('PML mundo '!AK183*100000000/Indicadores!$Q210,"")</f>
        <v/>
      </c>
      <c r="W182" s="124" t="str">
        <f>IFERROR('PML mundo '!AM183*100000000/Indicadores!$Q210,"")</f>
        <v/>
      </c>
      <c r="X182" s="124" t="str">
        <f>IFERROR('PML mundo '!AO183*100000000/Indicadores!$Q210,"")</f>
        <v/>
      </c>
      <c r="Y182" s="124" t="str">
        <f>IFERROR('PML mundo '!AQ183*100000000/Indicadores!$Q210,"")</f>
        <v/>
      </c>
      <c r="Z182" s="124" t="str">
        <f>IFERROR('PML mundo '!AS183*100000000/Indicadores!$Q210,"")</f>
        <v/>
      </c>
      <c r="AA182" s="124" t="str">
        <f>IFERROR('PML mundo '!AU183*100000000/Indicadores!$Q210,"")</f>
        <v/>
      </c>
      <c r="AB182" s="124" t="str">
        <f>IFERROR('PML mundo '!AW183*100000000/Indicadores!$Q210,"")</f>
        <v/>
      </c>
      <c r="AC182" s="124" t="str">
        <f>IFERROR('PML mundo '!AY183*100000000/Indicadores!$Q210,"")</f>
        <v/>
      </c>
      <c r="AD182" s="124" t="str">
        <f>IFERROR('PML mundo '!BA183*100000000/Indicadores!$Q210,"")</f>
        <v/>
      </c>
      <c r="AE182" s="124" t="str">
        <f>IFERROR('PML mundo '!BC183*100000000/Indicadores!$Q210,"")</f>
        <v/>
      </c>
      <c r="AF182" s="124" t="str">
        <f>IFERROR('PML mundo '!BE183*100000000/Indicadores!$Q210,"")</f>
        <v/>
      </c>
      <c r="AG182" s="124" t="str">
        <f>IFERROR('PML mundo '!BG183*100000000/Indicadores!$Q210,"")</f>
        <v/>
      </c>
      <c r="AH182" s="124" t="str">
        <f>IFERROR('PML mundo '!BI183*100000000/Indicadores!$Q210,"")</f>
        <v/>
      </c>
      <c r="AI182" s="124">
        <f>IFERROR('PML mundo '!BK183*100000000/Indicadores!$Q210,"")</f>
        <v>15035504.872228786</v>
      </c>
      <c r="AJ182" s="124">
        <f>IFERROR('PML mundo '!BM183*100000000/Indicadores!$Q210,"")</f>
        <v>33904695.613120563</v>
      </c>
    </row>
    <row r="183" spans="1:36" ht="14">
      <c r="A183" s="114" t="str">
        <f>'AAL mundo '!A211</f>
        <v>Europe and Central Asia</v>
      </c>
      <c r="B183" s="107" t="str">
        <f>'AAL mundo '!B211</f>
        <v>ESP</v>
      </c>
      <c r="C183" s="107" t="str">
        <f>'AAL mundo '!C211</f>
        <v>Spain</v>
      </c>
      <c r="D183" s="108" t="str">
        <f>'AAL mundo '!D211</f>
        <v/>
      </c>
      <c r="E183" s="108" t="str">
        <f>'AAL mundo '!E211</f>
        <v>High income: OECD</v>
      </c>
      <c r="F183">
        <f>'AAL mundo '!F211</f>
        <v>6233960</v>
      </c>
      <c r="G183" s="124">
        <f>IFERROR('PML mundo '!G184*100000000/Indicadores!$Q211,"")</f>
        <v>52914.440594509993</v>
      </c>
      <c r="H183" s="124">
        <f>IFERROR('PML mundo '!I184*100000000/Indicadores!$Q211,"")</f>
        <v>126516.06774847601</v>
      </c>
      <c r="I183" s="124">
        <f>IFERROR('PML mundo '!K184*100000000/Indicadores!$Q211,"")</f>
        <v>251532.84993052229</v>
      </c>
      <c r="J183" s="124">
        <f>IFERROR('PML mundo '!M184*100000000/Indicadores!$Q211,"")</f>
        <v>616926.46801308077</v>
      </c>
      <c r="K183" s="124">
        <f>IFERROR('PML mundo '!O184*100000000/Indicadores!$Q211,"")</f>
        <v>1138408.2691543836</v>
      </c>
      <c r="L183" s="124">
        <f>IFERROR('PML mundo '!Q184*100000000/Indicadores!$Q211,"")</f>
        <v>1956704.2985896594</v>
      </c>
      <c r="M183" s="124">
        <f>IFERROR('PML mundo '!S184*100000000/Indicadores!$Q211,"")</f>
        <v>2601921.4728205181</v>
      </c>
      <c r="N183" s="124" t="str">
        <f>IFERROR('PML mundo '!U184*100000000/Indicadores!$Q211,"")</f>
        <v/>
      </c>
      <c r="O183" s="124" t="str">
        <f>IFERROR('PML mundo '!W184*100000000/Indicadores!$Q211,"")</f>
        <v/>
      </c>
      <c r="P183" s="124" t="str">
        <f>IFERROR('PML mundo '!Y184*100000000/Indicadores!$Q211,"")</f>
        <v/>
      </c>
      <c r="Q183" s="124" t="str">
        <f>IFERROR('PML mundo '!AA184*100000000/Indicadores!$Q211,"")</f>
        <v/>
      </c>
      <c r="R183" s="124" t="str">
        <f>IFERROR('PML mundo '!AC184*100000000/Indicadores!$Q211,"")</f>
        <v/>
      </c>
      <c r="S183" s="124" t="str">
        <f>IFERROR('PML mundo '!AE184*100000000/Indicadores!$Q211,"")</f>
        <v/>
      </c>
      <c r="T183" s="124" t="str">
        <f>IFERROR('PML mundo '!AG184*100000000/Indicadores!$Q211,"")</f>
        <v/>
      </c>
      <c r="U183" s="124" t="str">
        <f>IFERROR('PML mundo '!AI184*100000000/Indicadores!$Q211,"")</f>
        <v/>
      </c>
      <c r="V183" s="124" t="str">
        <f>IFERROR('PML mundo '!AK184*100000000/Indicadores!$Q211,"")</f>
        <v/>
      </c>
      <c r="W183" s="124" t="str">
        <f>IFERROR('PML mundo '!AM184*100000000/Indicadores!$Q211,"")</f>
        <v/>
      </c>
      <c r="X183" s="124" t="str">
        <f>IFERROR('PML mundo '!AO184*100000000/Indicadores!$Q211,"")</f>
        <v/>
      </c>
      <c r="Y183" s="124" t="str">
        <f>IFERROR('PML mundo '!AQ184*100000000/Indicadores!$Q211,"")</f>
        <v/>
      </c>
      <c r="Z183" s="124" t="str">
        <f>IFERROR('PML mundo '!AS184*100000000/Indicadores!$Q211,"")</f>
        <v/>
      </c>
      <c r="AA183" s="124" t="str">
        <f>IFERROR('PML mundo '!AU184*100000000/Indicadores!$Q211,"")</f>
        <v/>
      </c>
      <c r="AB183" s="124" t="str">
        <f>IFERROR('PML mundo '!AW184*100000000/Indicadores!$Q211,"")</f>
        <v/>
      </c>
      <c r="AC183" s="124" t="str">
        <f>IFERROR('PML mundo '!AY184*100000000/Indicadores!$Q211,"")</f>
        <v/>
      </c>
      <c r="AD183" s="124" t="str">
        <f>IFERROR('PML mundo '!BA184*100000000/Indicadores!$Q211,"")</f>
        <v/>
      </c>
      <c r="AE183" s="124" t="str">
        <f>IFERROR('PML mundo '!BC184*100000000/Indicadores!$Q211,"")</f>
        <v/>
      </c>
      <c r="AF183" s="124" t="str">
        <f>IFERROR('PML mundo '!BE184*100000000/Indicadores!$Q211,"")</f>
        <v/>
      </c>
      <c r="AG183" s="124" t="str">
        <f>IFERROR('PML mundo '!BG184*100000000/Indicadores!$Q211,"")</f>
        <v/>
      </c>
      <c r="AH183" s="124" t="str">
        <f>IFERROR('PML mundo '!BI184*100000000/Indicadores!$Q211,"")</f>
        <v/>
      </c>
      <c r="AI183" s="124">
        <f>IFERROR('PML mundo '!BK184*100000000/Indicadores!$Q211,"")</f>
        <v>1004224.8332551098</v>
      </c>
      <c r="AJ183" s="124">
        <f>IFERROR('PML mundo '!BM184*100000000/Indicadores!$Q211,"")</f>
        <v>3623835.7074030442</v>
      </c>
    </row>
    <row r="184" spans="1:36" ht="14">
      <c r="A184" s="114" t="str">
        <f>'AAL mundo '!A212</f>
        <v>South Asia</v>
      </c>
      <c r="B184" s="107" t="str">
        <f>'AAL mundo '!B212</f>
        <v>LKA</v>
      </c>
      <c r="C184" s="107" t="str">
        <f>'AAL mundo '!C212</f>
        <v>Sri Lanka</v>
      </c>
      <c r="D184" s="108" t="str">
        <f>'AAL mundo '!D212</f>
        <v/>
      </c>
      <c r="E184" s="108" t="str">
        <f>'AAL mundo '!E212</f>
        <v>Lower middle income</v>
      </c>
      <c r="F184">
        <f>'AAL mundo '!F212</f>
        <v>208274</v>
      </c>
      <c r="G184" s="124" t="str">
        <f>IFERROR('PML mundo '!G185*100000000/Indicadores!$Q212,"")</f>
        <v/>
      </c>
      <c r="H184" s="124" t="str">
        <f>IFERROR('PML mundo '!I185*100000000/Indicadores!$Q212,"")</f>
        <v/>
      </c>
      <c r="I184" s="124" t="str">
        <f>IFERROR('PML mundo '!K185*100000000/Indicadores!$Q212,"")</f>
        <v/>
      </c>
      <c r="J184" s="124" t="str">
        <f>IFERROR('PML mundo '!M185*100000000/Indicadores!$Q212,"")</f>
        <v/>
      </c>
      <c r="K184" s="124" t="str">
        <f>IFERROR('PML mundo '!O185*100000000/Indicadores!$Q212,"")</f>
        <v/>
      </c>
      <c r="L184" s="124" t="str">
        <f>IFERROR('PML mundo '!Q185*100000000/Indicadores!$Q212,"")</f>
        <v/>
      </c>
      <c r="M184" s="124" t="str">
        <f>IFERROR('PML mundo '!S185*100000000/Indicadores!$Q212,"")</f>
        <v/>
      </c>
      <c r="N184" s="124">
        <f>IFERROR('PML mundo '!U185*100000000/Indicadores!$Q212,"")</f>
        <v>7676.3451949221999</v>
      </c>
      <c r="O184" s="124">
        <f>IFERROR('PML mundo '!W185*100000000/Indicadores!$Q212,"")</f>
        <v>159101.90320201879</v>
      </c>
      <c r="P184" s="124">
        <f>IFERROR('PML mundo '!Y185*100000000/Indicadores!$Q212,"")</f>
        <v>194481.7064747049</v>
      </c>
      <c r="Q184" s="124">
        <f>IFERROR('PML mundo '!AA185*100000000/Indicadores!$Q212,"")</f>
        <v>224200.74122376123</v>
      </c>
      <c r="R184" s="124">
        <f>IFERROR('PML mundo '!AC185*100000000/Indicadores!$Q212,"")</f>
        <v>256492.85257446746</v>
      </c>
      <c r="S184" s="124">
        <f>IFERROR('PML mundo '!AE185*100000000/Indicadores!$Q212,"")</f>
        <v>276691.5038974192</v>
      </c>
      <c r="T184" s="124">
        <f>IFERROR('PML mundo '!AG185*100000000/Indicadores!$Q212,"")</f>
        <v>281408.81100044399</v>
      </c>
      <c r="U184" s="124">
        <f>IFERROR('PML mundo '!AI185*100000000/Indicadores!$Q212,"")</f>
        <v>97133.641712283701</v>
      </c>
      <c r="V184" s="124">
        <f>IFERROR('PML mundo '!AK185*100000000/Indicadores!$Q212,"")</f>
        <v>1651057.4860586855</v>
      </c>
      <c r="W184" s="124">
        <f>IFERROR('PML mundo '!AM185*100000000/Indicadores!$Q212,"")</f>
        <v>1651057.4860586855</v>
      </c>
      <c r="X184" s="124">
        <f>IFERROR('PML mundo '!AO185*100000000/Indicadores!$Q212,"")</f>
        <v>1651100.370668713</v>
      </c>
      <c r="Y184" s="124">
        <f>IFERROR('PML mundo '!AQ185*100000000/Indicadores!$Q212,"")</f>
        <v>1651100.370668713</v>
      </c>
      <c r="Z184" s="124">
        <f>IFERROR('PML mundo '!AS185*100000000/Indicadores!$Q212,"")</f>
        <v>1651143.2552787403</v>
      </c>
      <c r="AA184" s="124">
        <f>IFERROR('PML mundo '!AU185*100000000/Indicadores!$Q212,"")</f>
        <v>1651229.0244987954</v>
      </c>
      <c r="AB184" s="124" t="str">
        <f>IFERROR('PML mundo '!AW185*100000000/Indicadores!$Q212,"")</f>
        <v/>
      </c>
      <c r="AC184" s="124" t="str">
        <f>IFERROR('PML mundo '!AY185*100000000/Indicadores!$Q212,"")</f>
        <v/>
      </c>
      <c r="AD184" s="124" t="str">
        <f>IFERROR('PML mundo '!BA185*100000000/Indicadores!$Q212,"")</f>
        <v/>
      </c>
      <c r="AE184" s="124" t="str">
        <f>IFERROR('PML mundo '!BC185*100000000/Indicadores!$Q212,"")</f>
        <v/>
      </c>
      <c r="AF184" s="124" t="str">
        <f>IFERROR('PML mundo '!BE185*100000000/Indicadores!$Q212,"")</f>
        <v/>
      </c>
      <c r="AG184" s="124" t="str">
        <f>IFERROR('PML mundo '!BG185*100000000/Indicadores!$Q212,"")</f>
        <v/>
      </c>
      <c r="AH184" s="124" t="str">
        <f>IFERROR('PML mundo '!BI185*100000000/Indicadores!$Q212,"")</f>
        <v/>
      </c>
      <c r="AI184" s="124">
        <f>IFERROR('PML mundo '!BK185*100000000/Indicadores!$Q212,"")</f>
        <v>2723237.467762026</v>
      </c>
      <c r="AJ184" s="124">
        <f>IFERROR('PML mundo '!BM185*100000000/Indicadores!$Q212,"")</f>
        <v>5126230.7809344279</v>
      </c>
    </row>
    <row r="185" spans="1:36" ht="14">
      <c r="A185" s="114" t="str">
        <f>'AAL mundo '!A213</f>
        <v>Middle East and North Africa</v>
      </c>
      <c r="B185" s="107" t="str">
        <f>'AAL mundo '!B213</f>
        <v>PSE</v>
      </c>
      <c r="C185" s="107" t="str">
        <f>'AAL mundo '!C213</f>
        <v>State of Palestine</v>
      </c>
      <c r="D185" s="108" t="str">
        <f>'AAL mundo '!D213</f>
        <v/>
      </c>
      <c r="E185" s="108" t="str">
        <f>'AAL mundo '!E213</f>
        <v>N.D</v>
      </c>
      <c r="F185">
        <f>'AAL mundo '!F213</f>
        <v>69454.3</v>
      </c>
      <c r="G185" s="124">
        <f>IFERROR('PML mundo '!G186*100000000/Indicadores!$Q213,"")</f>
        <v>1792201.9764255055</v>
      </c>
      <c r="H185" s="124">
        <f>IFERROR('PML mundo '!I186*100000000/Indicadores!$Q213,"")</f>
        <v>4223135.7596821906</v>
      </c>
      <c r="I185" s="124">
        <f>IFERROR('PML mundo '!K186*100000000/Indicadores!$Q213,"")</f>
        <v>9746546.9832707103</v>
      </c>
      <c r="J185" s="124">
        <f>IFERROR('PML mundo '!M186*100000000/Indicadores!$Q213,"")</f>
        <v>30089934.271002721</v>
      </c>
      <c r="K185" s="124">
        <f>IFERROR('PML mundo '!O186*100000000/Indicadores!$Q213,"")</f>
        <v>61586108.729625702</v>
      </c>
      <c r="L185" s="124">
        <f>IFERROR('PML mundo '!Q186*100000000/Indicadores!$Q213,"")</f>
        <v>112517979.59611173</v>
      </c>
      <c r="M185" s="124">
        <f>IFERROR('PML mundo '!S186*100000000/Indicadores!$Q213,"")</f>
        <v>153766955.9001691</v>
      </c>
      <c r="N185" s="124" t="str">
        <f>IFERROR('PML mundo '!U186*100000000/Indicadores!$Q213,"")</f>
        <v/>
      </c>
      <c r="O185" s="124" t="str">
        <f>IFERROR('PML mundo '!W186*100000000/Indicadores!$Q213,"")</f>
        <v/>
      </c>
      <c r="P185" s="124" t="str">
        <f>IFERROR('PML mundo '!Y186*100000000/Indicadores!$Q213,"")</f>
        <v/>
      </c>
      <c r="Q185" s="124" t="str">
        <f>IFERROR('PML mundo '!AA186*100000000/Indicadores!$Q213,"")</f>
        <v/>
      </c>
      <c r="R185" s="124" t="str">
        <f>IFERROR('PML mundo '!AC186*100000000/Indicadores!$Q213,"")</f>
        <v/>
      </c>
      <c r="S185" s="124" t="str">
        <f>IFERROR('PML mundo '!AE186*100000000/Indicadores!$Q213,"")</f>
        <v/>
      </c>
      <c r="T185" s="124" t="str">
        <f>IFERROR('PML mundo '!AG186*100000000/Indicadores!$Q213,"")</f>
        <v/>
      </c>
      <c r="U185" s="124" t="str">
        <f>IFERROR('PML mundo '!AI186*100000000/Indicadores!$Q213,"")</f>
        <v/>
      </c>
      <c r="V185" s="124" t="str">
        <f>IFERROR('PML mundo '!AK186*100000000/Indicadores!$Q213,"")</f>
        <v/>
      </c>
      <c r="W185" s="124" t="str">
        <f>IFERROR('PML mundo '!AM186*100000000/Indicadores!$Q213,"")</f>
        <v/>
      </c>
      <c r="X185" s="124" t="str">
        <f>IFERROR('PML mundo '!AO186*100000000/Indicadores!$Q213,"")</f>
        <v/>
      </c>
      <c r="Y185" s="124" t="str">
        <f>IFERROR('PML mundo '!AQ186*100000000/Indicadores!$Q213,"")</f>
        <v/>
      </c>
      <c r="Z185" s="124" t="str">
        <f>IFERROR('PML mundo '!AS186*100000000/Indicadores!$Q213,"")</f>
        <v/>
      </c>
      <c r="AA185" s="124" t="str">
        <f>IFERROR('PML mundo '!AU186*100000000/Indicadores!$Q213,"")</f>
        <v/>
      </c>
      <c r="AB185" s="124" t="str">
        <f>IFERROR('PML mundo '!AW186*100000000/Indicadores!$Q213,"")</f>
        <v/>
      </c>
      <c r="AC185" s="124" t="str">
        <f>IFERROR('PML mundo '!AY186*100000000/Indicadores!$Q213,"")</f>
        <v/>
      </c>
      <c r="AD185" s="124" t="str">
        <f>IFERROR('PML mundo '!BA186*100000000/Indicadores!$Q213,"")</f>
        <v/>
      </c>
      <c r="AE185" s="124" t="str">
        <f>IFERROR('PML mundo '!BC186*100000000/Indicadores!$Q213,"")</f>
        <v/>
      </c>
      <c r="AF185" s="124" t="str">
        <f>IFERROR('PML mundo '!BE186*100000000/Indicadores!$Q213,"")</f>
        <v/>
      </c>
      <c r="AG185" s="124" t="str">
        <f>IFERROR('PML mundo '!BG186*100000000/Indicadores!$Q213,"")</f>
        <v/>
      </c>
      <c r="AH185" s="124" t="str">
        <f>IFERROR('PML mundo '!BI186*100000000/Indicadores!$Q213,"")</f>
        <v/>
      </c>
      <c r="AI185" s="124">
        <f>IFERROR('PML mundo '!BK186*100000000/Indicadores!$Q213,"")</f>
        <v>16589.733206323064</v>
      </c>
      <c r="AJ185" s="124">
        <f>IFERROR('PML mundo '!BM186*100000000/Indicadores!$Q213,"")</f>
        <v>44350.632099008762</v>
      </c>
    </row>
    <row r="186" spans="1:36" ht="14">
      <c r="A186" s="114" t="str">
        <f>'AAL mundo '!A214</f>
        <v>Sub-Saharan Africa</v>
      </c>
      <c r="B186" s="107" t="str">
        <f>'AAL mundo '!B214</f>
        <v>SDN</v>
      </c>
      <c r="C186" s="107" t="str">
        <f>'AAL mundo '!C214</f>
        <v>Sudan</v>
      </c>
      <c r="D186" s="108" t="str">
        <f>'AAL mundo '!D214</f>
        <v/>
      </c>
      <c r="E186" s="108" t="str">
        <f>'AAL mundo '!E214</f>
        <v>Lower middle income</v>
      </c>
      <c r="F186">
        <f>'AAL mundo '!F214</f>
        <v>70368.800000000003</v>
      </c>
      <c r="G186" s="124">
        <f>IFERROR('PML mundo '!G187*100000000/Indicadores!$Q214,"")</f>
        <v>17629.866675798268</v>
      </c>
      <c r="H186" s="124">
        <f>IFERROR('PML mundo '!I187*100000000/Indicadores!$Q214,"")</f>
        <v>47404.752617146456</v>
      </c>
      <c r="I186" s="124">
        <f>IFERROR('PML mundo '!K187*100000000/Indicadores!$Q214,"")</f>
        <v>125524.65073168368</v>
      </c>
      <c r="J186" s="124">
        <f>IFERROR('PML mundo '!M187*100000000/Indicadores!$Q214,"")</f>
        <v>357690.40611119597</v>
      </c>
      <c r="K186" s="124">
        <f>IFERROR('PML mundo '!O187*100000000/Indicadores!$Q214,"")</f>
        <v>806742.69908452884</v>
      </c>
      <c r="L186" s="124">
        <f>IFERROR('PML mundo '!Q187*100000000/Indicadores!$Q214,"")</f>
        <v>1797541.2062643915</v>
      </c>
      <c r="M186" s="124">
        <f>IFERROR('PML mundo '!S187*100000000/Indicadores!$Q214,"")</f>
        <v>2728319.8117835368</v>
      </c>
      <c r="N186" s="124" t="str">
        <f>IFERROR('PML mundo '!U187*100000000/Indicadores!$Q214,"")</f>
        <v/>
      </c>
      <c r="O186" s="124" t="str">
        <f>IFERROR('PML mundo '!W187*100000000/Indicadores!$Q214,"")</f>
        <v/>
      </c>
      <c r="P186" s="124" t="str">
        <f>IFERROR('PML mundo '!Y187*100000000/Indicadores!$Q214,"")</f>
        <v/>
      </c>
      <c r="Q186" s="124" t="str">
        <f>IFERROR('PML mundo '!AA187*100000000/Indicadores!$Q214,"")</f>
        <v/>
      </c>
      <c r="R186" s="124" t="str">
        <f>IFERROR('PML mundo '!AC187*100000000/Indicadores!$Q214,"")</f>
        <v/>
      </c>
      <c r="S186" s="124" t="str">
        <f>IFERROR('PML mundo '!AE187*100000000/Indicadores!$Q214,"")</f>
        <v/>
      </c>
      <c r="T186" s="124" t="str">
        <f>IFERROR('PML mundo '!AG187*100000000/Indicadores!$Q214,"")</f>
        <v/>
      </c>
      <c r="U186" s="124" t="str">
        <f>IFERROR('PML mundo '!AI187*100000000/Indicadores!$Q214,"")</f>
        <v/>
      </c>
      <c r="V186" s="124" t="str">
        <f>IFERROR('PML mundo '!AK187*100000000/Indicadores!$Q214,"")</f>
        <v/>
      </c>
      <c r="W186" s="124" t="str">
        <f>IFERROR('PML mundo '!AM187*100000000/Indicadores!$Q214,"")</f>
        <v/>
      </c>
      <c r="X186" s="124" t="str">
        <f>IFERROR('PML mundo '!AO187*100000000/Indicadores!$Q214,"")</f>
        <v/>
      </c>
      <c r="Y186" s="124" t="str">
        <f>IFERROR('PML mundo '!AQ187*100000000/Indicadores!$Q214,"")</f>
        <v/>
      </c>
      <c r="Z186" s="124" t="str">
        <f>IFERROR('PML mundo '!AS187*100000000/Indicadores!$Q214,"")</f>
        <v/>
      </c>
      <c r="AA186" s="124" t="str">
        <f>IFERROR('PML mundo '!AU187*100000000/Indicadores!$Q214,"")</f>
        <v/>
      </c>
      <c r="AB186" s="124" t="str">
        <f>IFERROR('PML mundo '!AW187*100000000/Indicadores!$Q214,"")</f>
        <v/>
      </c>
      <c r="AC186" s="124" t="str">
        <f>IFERROR('PML mundo '!AY187*100000000/Indicadores!$Q214,"")</f>
        <v/>
      </c>
      <c r="AD186" s="124" t="str">
        <f>IFERROR('PML mundo '!BA187*100000000/Indicadores!$Q214,"")</f>
        <v/>
      </c>
      <c r="AE186" s="124" t="str">
        <f>IFERROR('PML mundo '!BC187*100000000/Indicadores!$Q214,"")</f>
        <v/>
      </c>
      <c r="AF186" s="124" t="str">
        <f>IFERROR('PML mundo '!BE187*100000000/Indicadores!$Q214,"")</f>
        <v/>
      </c>
      <c r="AG186" s="124" t="str">
        <f>IFERROR('PML mundo '!BG187*100000000/Indicadores!$Q214,"")</f>
        <v/>
      </c>
      <c r="AH186" s="124" t="str">
        <f>IFERROR('PML mundo '!BI187*100000000/Indicadores!$Q214,"")</f>
        <v/>
      </c>
      <c r="AI186" s="124">
        <f>IFERROR('PML mundo '!BK187*100000000/Indicadores!$Q214,"")</f>
        <v>6335891.5247600144</v>
      </c>
      <c r="AJ186" s="124">
        <f>IFERROR('PML mundo '!BM187*100000000/Indicadores!$Q214,"")</f>
        <v>11887624.640428944</v>
      </c>
    </row>
    <row r="187" spans="1:36" ht="14">
      <c r="A187" s="114" t="str">
        <f>'AAL mundo '!A215</f>
        <v>LAC</v>
      </c>
      <c r="B187" s="107" t="str">
        <f>'AAL mundo '!B215</f>
        <v>SUR</v>
      </c>
      <c r="C187" s="107" t="str">
        <f>'AAL mundo '!C215</f>
        <v>Suriname</v>
      </c>
      <c r="D187" s="108" t="str">
        <f>'AAL mundo '!D215</f>
        <v>SIDS</v>
      </c>
      <c r="E187" s="108" t="str">
        <f>'AAL mundo '!E215</f>
        <v>Upper middle income</v>
      </c>
      <c r="F187">
        <f>'AAL mundo '!F215</f>
        <v>9620.16</v>
      </c>
      <c r="G187" s="124" t="str">
        <f>IFERROR('PML mundo '!G188*100000000/Indicadores!$Q215,"")</f>
        <v/>
      </c>
      <c r="H187" s="124" t="str">
        <f>IFERROR('PML mundo '!I188*100000000/Indicadores!$Q215,"")</f>
        <v/>
      </c>
      <c r="I187" s="124" t="str">
        <f>IFERROR('PML mundo '!K188*100000000/Indicadores!$Q215,"")</f>
        <v/>
      </c>
      <c r="J187" s="124" t="str">
        <f>IFERROR('PML mundo '!M188*100000000/Indicadores!$Q215,"")</f>
        <v/>
      </c>
      <c r="K187" s="124" t="str">
        <f>IFERROR('PML mundo '!O188*100000000/Indicadores!$Q215,"")</f>
        <v/>
      </c>
      <c r="L187" s="124" t="str">
        <f>IFERROR('PML mundo '!Q188*100000000/Indicadores!$Q215,"")</f>
        <v/>
      </c>
      <c r="M187" s="124" t="str">
        <f>IFERROR('PML mundo '!S188*100000000/Indicadores!$Q215,"")</f>
        <v/>
      </c>
      <c r="N187" s="124" t="str">
        <f>IFERROR('PML mundo '!U188*100000000/Indicadores!$Q215,"")</f>
        <v/>
      </c>
      <c r="O187" s="124" t="str">
        <f>IFERROR('PML mundo '!W188*100000000/Indicadores!$Q215,"")</f>
        <v/>
      </c>
      <c r="P187" s="124" t="str">
        <f>IFERROR('PML mundo '!Y188*100000000/Indicadores!$Q215,"")</f>
        <v/>
      </c>
      <c r="Q187" s="124" t="str">
        <f>IFERROR('PML mundo '!AA188*100000000/Indicadores!$Q215,"")</f>
        <v/>
      </c>
      <c r="R187" s="124" t="str">
        <f>IFERROR('PML mundo '!AC188*100000000/Indicadores!$Q215,"")</f>
        <v/>
      </c>
      <c r="S187" s="124" t="str">
        <f>IFERROR('PML mundo '!AE188*100000000/Indicadores!$Q215,"")</f>
        <v/>
      </c>
      <c r="T187" s="124" t="str">
        <f>IFERROR('PML mundo '!AG188*100000000/Indicadores!$Q215,"")</f>
        <v/>
      </c>
      <c r="U187" s="124" t="str">
        <f>IFERROR('PML mundo '!AI188*100000000/Indicadores!$Q215,"")</f>
        <v/>
      </c>
      <c r="V187" s="124" t="str">
        <f>IFERROR('PML mundo '!AK188*100000000/Indicadores!$Q215,"")</f>
        <v/>
      </c>
      <c r="W187" s="124" t="str">
        <f>IFERROR('PML mundo '!AM188*100000000/Indicadores!$Q215,"")</f>
        <v/>
      </c>
      <c r="X187" s="124" t="str">
        <f>IFERROR('PML mundo '!AO188*100000000/Indicadores!$Q215,"")</f>
        <v/>
      </c>
      <c r="Y187" s="124" t="str">
        <f>IFERROR('PML mundo '!AQ188*100000000/Indicadores!$Q215,"")</f>
        <v/>
      </c>
      <c r="Z187" s="124" t="str">
        <f>IFERROR('PML mundo '!AS188*100000000/Indicadores!$Q215,"")</f>
        <v/>
      </c>
      <c r="AA187" s="124" t="str">
        <f>IFERROR('PML mundo '!AU188*100000000/Indicadores!$Q215,"")</f>
        <v/>
      </c>
      <c r="AB187" s="124" t="str">
        <f>IFERROR('PML mundo '!AW188*100000000/Indicadores!$Q215,"")</f>
        <v/>
      </c>
      <c r="AC187" s="124" t="str">
        <f>IFERROR('PML mundo '!AY188*100000000/Indicadores!$Q215,"")</f>
        <v/>
      </c>
      <c r="AD187" s="124" t="str">
        <f>IFERROR('PML mundo '!BA188*100000000/Indicadores!$Q215,"")</f>
        <v/>
      </c>
      <c r="AE187" s="124" t="str">
        <f>IFERROR('PML mundo '!BC188*100000000/Indicadores!$Q215,"")</f>
        <v/>
      </c>
      <c r="AF187" s="124" t="str">
        <f>IFERROR('PML mundo '!BE188*100000000/Indicadores!$Q215,"")</f>
        <v/>
      </c>
      <c r="AG187" s="124" t="str">
        <f>IFERROR('PML mundo '!BG188*100000000/Indicadores!$Q215,"")</f>
        <v/>
      </c>
      <c r="AH187" s="124" t="str">
        <f>IFERROR('PML mundo '!BI188*100000000/Indicadores!$Q215,"")</f>
        <v/>
      </c>
      <c r="AI187" s="124">
        <f>IFERROR('PML mundo '!BK188*100000000/Indicadores!$Q215,"")</f>
        <v>9854399.0797803942</v>
      </c>
      <c r="AJ187" s="124">
        <f>IFERROR('PML mundo '!BM188*100000000/Indicadores!$Q215,"")</f>
        <v>21443146.949788071</v>
      </c>
    </row>
    <row r="188" spans="1:36" ht="14">
      <c r="A188" s="114" t="str">
        <f>'AAL mundo '!A216</f>
        <v>Sub-Saharan Africa</v>
      </c>
      <c r="B188" s="107" t="str">
        <f>'AAL mundo '!B216</f>
        <v>SWZ</v>
      </c>
      <c r="C188" s="107" t="str">
        <f>'AAL mundo '!C216</f>
        <v>Swaziland</v>
      </c>
      <c r="D188" s="108" t="str">
        <f>'AAL mundo '!D216</f>
        <v/>
      </c>
      <c r="E188" s="108" t="str">
        <f>'AAL mundo '!E216</f>
        <v>Lower middle income</v>
      </c>
      <c r="F188">
        <f>'AAL mundo '!F216</f>
        <v>13701.2</v>
      </c>
      <c r="G188" s="124">
        <f>IFERROR('PML mundo '!G189*100000000/Indicadores!$Q216,"")</f>
        <v>3604861.0802240418</v>
      </c>
      <c r="H188" s="124">
        <f>IFERROR('PML mundo '!I189*100000000/Indicadores!$Q216,"")</f>
        <v>7601821.2582290806</v>
      </c>
      <c r="I188" s="124">
        <f>IFERROR('PML mundo '!K189*100000000/Indicadores!$Q216,"")</f>
        <v>15230599.329430604</v>
      </c>
      <c r="J188" s="124">
        <f>IFERROR('PML mundo '!M189*100000000/Indicadores!$Q216,"")</f>
        <v>37379297.115334675</v>
      </c>
      <c r="K188" s="124">
        <f>IFERROR('PML mundo '!O189*100000000/Indicadores!$Q216,"")</f>
        <v>71234603.589362636</v>
      </c>
      <c r="L188" s="124">
        <f>IFERROR('PML mundo '!Q189*100000000/Indicadores!$Q216,"")</f>
        <v>129843616.23017718</v>
      </c>
      <c r="M188" s="124">
        <f>IFERROR('PML mundo '!S189*100000000/Indicadores!$Q216,"")</f>
        <v>177574329.52693018</v>
      </c>
      <c r="N188" s="124" t="str">
        <f>IFERROR('PML mundo '!U189*100000000/Indicadores!$Q216,"")</f>
        <v/>
      </c>
      <c r="O188" s="124" t="str">
        <f>IFERROR('PML mundo '!W189*100000000/Indicadores!$Q216,"")</f>
        <v/>
      </c>
      <c r="P188" s="124" t="str">
        <f>IFERROR('PML mundo '!Y189*100000000/Indicadores!$Q216,"")</f>
        <v/>
      </c>
      <c r="Q188" s="124" t="str">
        <f>IFERROR('PML mundo '!AA189*100000000/Indicadores!$Q216,"")</f>
        <v/>
      </c>
      <c r="R188" s="124" t="str">
        <f>IFERROR('PML mundo '!AC189*100000000/Indicadores!$Q216,"")</f>
        <v/>
      </c>
      <c r="S188" s="124" t="str">
        <f>IFERROR('PML mundo '!AE189*100000000/Indicadores!$Q216,"")</f>
        <v/>
      </c>
      <c r="T188" s="124" t="str">
        <f>IFERROR('PML mundo '!AG189*100000000/Indicadores!$Q216,"")</f>
        <v/>
      </c>
      <c r="U188" s="124" t="str">
        <f>IFERROR('PML mundo '!AI189*100000000/Indicadores!$Q216,"")</f>
        <v/>
      </c>
      <c r="V188" s="124" t="str">
        <f>IFERROR('PML mundo '!AK189*100000000/Indicadores!$Q216,"")</f>
        <v/>
      </c>
      <c r="W188" s="124" t="str">
        <f>IFERROR('PML mundo '!AM189*100000000/Indicadores!$Q216,"")</f>
        <v/>
      </c>
      <c r="X188" s="124" t="str">
        <f>IFERROR('PML mundo '!AO189*100000000/Indicadores!$Q216,"")</f>
        <v/>
      </c>
      <c r="Y188" s="124" t="str">
        <f>IFERROR('PML mundo '!AQ189*100000000/Indicadores!$Q216,"")</f>
        <v/>
      </c>
      <c r="Z188" s="124" t="str">
        <f>IFERROR('PML mundo '!AS189*100000000/Indicadores!$Q216,"")</f>
        <v/>
      </c>
      <c r="AA188" s="124" t="str">
        <f>IFERROR('PML mundo '!AU189*100000000/Indicadores!$Q216,"")</f>
        <v/>
      </c>
      <c r="AB188" s="124" t="str">
        <f>IFERROR('PML mundo '!AW189*100000000/Indicadores!$Q216,"")</f>
        <v/>
      </c>
      <c r="AC188" s="124" t="str">
        <f>IFERROR('PML mundo '!AY189*100000000/Indicadores!$Q216,"")</f>
        <v/>
      </c>
      <c r="AD188" s="124" t="str">
        <f>IFERROR('PML mundo '!BA189*100000000/Indicadores!$Q216,"")</f>
        <v/>
      </c>
      <c r="AE188" s="124" t="str">
        <f>IFERROR('PML mundo '!BC189*100000000/Indicadores!$Q216,"")</f>
        <v/>
      </c>
      <c r="AF188" s="124" t="str">
        <f>IFERROR('PML mundo '!BE189*100000000/Indicadores!$Q216,"")</f>
        <v/>
      </c>
      <c r="AG188" s="124" t="str">
        <f>IFERROR('PML mundo '!BG189*100000000/Indicadores!$Q216,"")</f>
        <v/>
      </c>
      <c r="AH188" s="124" t="str">
        <f>IFERROR('PML mundo '!BI189*100000000/Indicadores!$Q216,"")</f>
        <v/>
      </c>
      <c r="AI188" s="124">
        <f>IFERROR('PML mundo '!BK189*100000000/Indicadores!$Q216,"")</f>
        <v>12866997.045288539</v>
      </c>
      <c r="AJ188" s="124">
        <f>IFERROR('PML mundo '!BM189*100000000/Indicadores!$Q216,"")</f>
        <v>36979133.509508327</v>
      </c>
    </row>
    <row r="189" spans="1:36" ht="14">
      <c r="A189" s="114" t="str">
        <f>'AAL mundo '!A217</f>
        <v>Europe and Central Asia</v>
      </c>
      <c r="B189" s="107" t="str">
        <f>'AAL mundo '!B217</f>
        <v>SWE</v>
      </c>
      <c r="C189" s="107" t="str">
        <f>'AAL mundo '!C217</f>
        <v>Sweden</v>
      </c>
      <c r="D189" s="108" t="str">
        <f>'AAL mundo '!D217</f>
        <v/>
      </c>
      <c r="E189" s="108" t="str">
        <f>'AAL mundo '!E217</f>
        <v>High income: OECD</v>
      </c>
      <c r="F189">
        <f>'AAL mundo '!F217</f>
        <v>1747500</v>
      </c>
      <c r="G189" s="124" t="str">
        <f>IFERROR('PML mundo '!G190*100000000/Indicadores!$Q217,"")</f>
        <v/>
      </c>
      <c r="H189" s="124" t="str">
        <f>IFERROR('PML mundo '!I190*100000000/Indicadores!$Q217,"")</f>
        <v/>
      </c>
      <c r="I189" s="124" t="str">
        <f>IFERROR('PML mundo '!K190*100000000/Indicadores!$Q217,"")</f>
        <v/>
      </c>
      <c r="J189" s="124" t="str">
        <f>IFERROR('PML mundo '!M190*100000000/Indicadores!$Q217,"")</f>
        <v/>
      </c>
      <c r="K189" s="124" t="str">
        <f>IFERROR('PML mundo '!O190*100000000/Indicadores!$Q217,"")</f>
        <v/>
      </c>
      <c r="L189" s="124" t="str">
        <f>IFERROR('PML mundo '!Q190*100000000/Indicadores!$Q217,"")</f>
        <v/>
      </c>
      <c r="M189" s="124" t="str">
        <f>IFERROR('PML mundo '!S190*100000000/Indicadores!$Q217,"")</f>
        <v/>
      </c>
      <c r="N189" s="124" t="str">
        <f>IFERROR('PML mundo '!U190*100000000/Indicadores!$Q217,"")</f>
        <v/>
      </c>
      <c r="O189" s="124" t="str">
        <f>IFERROR('PML mundo '!W190*100000000/Indicadores!$Q217,"")</f>
        <v/>
      </c>
      <c r="P189" s="124" t="str">
        <f>IFERROR('PML mundo '!Y190*100000000/Indicadores!$Q217,"")</f>
        <v/>
      </c>
      <c r="Q189" s="124" t="str">
        <f>IFERROR('PML mundo '!AA190*100000000/Indicadores!$Q217,"")</f>
        <v/>
      </c>
      <c r="R189" s="124" t="str">
        <f>IFERROR('PML mundo '!AC190*100000000/Indicadores!$Q217,"")</f>
        <v/>
      </c>
      <c r="S189" s="124" t="str">
        <f>IFERROR('PML mundo '!AE190*100000000/Indicadores!$Q217,"")</f>
        <v/>
      </c>
      <c r="T189" s="124" t="str">
        <f>IFERROR('PML mundo '!AG190*100000000/Indicadores!$Q217,"")</f>
        <v/>
      </c>
      <c r="U189" s="124" t="str">
        <f>IFERROR('PML mundo '!AI190*100000000/Indicadores!$Q217,"")</f>
        <v/>
      </c>
      <c r="V189" s="124" t="str">
        <f>IFERROR('PML mundo '!AK190*100000000/Indicadores!$Q217,"")</f>
        <v/>
      </c>
      <c r="W189" s="124" t="str">
        <f>IFERROR('PML mundo '!AM190*100000000/Indicadores!$Q217,"")</f>
        <v/>
      </c>
      <c r="X189" s="124" t="str">
        <f>IFERROR('PML mundo '!AO190*100000000/Indicadores!$Q217,"")</f>
        <v/>
      </c>
      <c r="Y189" s="124" t="str">
        <f>IFERROR('PML mundo '!AQ190*100000000/Indicadores!$Q217,"")</f>
        <v/>
      </c>
      <c r="Z189" s="124" t="str">
        <f>IFERROR('PML mundo '!AS190*100000000/Indicadores!$Q217,"")</f>
        <v/>
      </c>
      <c r="AA189" s="124" t="str">
        <f>IFERROR('PML mundo '!AU190*100000000/Indicadores!$Q217,"")</f>
        <v/>
      </c>
      <c r="AB189" s="124" t="str">
        <f>IFERROR('PML mundo '!AW190*100000000/Indicadores!$Q217,"")</f>
        <v/>
      </c>
      <c r="AC189" s="124" t="str">
        <f>IFERROR('PML mundo '!AY190*100000000/Indicadores!$Q217,"")</f>
        <v/>
      </c>
      <c r="AD189" s="124" t="str">
        <f>IFERROR('PML mundo '!BA190*100000000/Indicadores!$Q217,"")</f>
        <v/>
      </c>
      <c r="AE189" s="124" t="str">
        <f>IFERROR('PML mundo '!BC190*100000000/Indicadores!$Q217,"")</f>
        <v/>
      </c>
      <c r="AF189" s="124" t="str">
        <f>IFERROR('PML mundo '!BE190*100000000/Indicadores!$Q217,"")</f>
        <v/>
      </c>
      <c r="AG189" s="124" t="str">
        <f>IFERROR('PML mundo '!BG190*100000000/Indicadores!$Q217,"")</f>
        <v/>
      </c>
      <c r="AH189" s="124" t="str">
        <f>IFERROR('PML mundo '!BI190*100000000/Indicadores!$Q217,"")</f>
        <v/>
      </c>
      <c r="AI189" s="124">
        <f>IFERROR('PML mundo '!BK190*100000000/Indicadores!$Q217,"")</f>
        <v>123706.58463736491</v>
      </c>
      <c r="AJ189" s="124">
        <f>IFERROR('PML mundo '!BM190*100000000/Indicadores!$Q217,"")</f>
        <v>345087.03318154113</v>
      </c>
    </row>
    <row r="190" spans="1:36" ht="14">
      <c r="A190" s="114" t="str">
        <f>'AAL mundo '!A218</f>
        <v>Europe and Central Asia</v>
      </c>
      <c r="B190" s="107" t="str">
        <f>'AAL mundo '!B218</f>
        <v>CHE</v>
      </c>
      <c r="C190" s="107" t="str">
        <f>'AAL mundo '!C218</f>
        <v>Switzerland</v>
      </c>
      <c r="D190" s="108" t="str">
        <f>'AAL mundo '!D218</f>
        <v/>
      </c>
      <c r="E190" s="108" t="str">
        <f>'AAL mundo '!E218</f>
        <v>High income: OECD</v>
      </c>
      <c r="F190">
        <f>'AAL mundo '!F218</f>
        <v>3421610</v>
      </c>
      <c r="G190" s="124">
        <f>IFERROR('PML mundo '!G191*100000000/Indicadores!$Q218,"")</f>
        <v>885351.00012482121</v>
      </c>
      <c r="H190" s="124">
        <f>IFERROR('PML mundo '!I191*100000000/Indicadores!$Q218,"")</f>
        <v>2387155.743857475</v>
      </c>
      <c r="I190" s="124">
        <f>IFERROR('PML mundo '!K191*100000000/Indicadores!$Q218,"")</f>
        <v>5463992.0117851133</v>
      </c>
      <c r="J190" s="124">
        <f>IFERROR('PML mundo '!M191*100000000/Indicadores!$Q218,"")</f>
        <v>15180563.724494578</v>
      </c>
      <c r="K190" s="124">
        <f>IFERROR('PML mundo '!O191*100000000/Indicadores!$Q218,"")</f>
        <v>29305331.070614357</v>
      </c>
      <c r="L190" s="124">
        <f>IFERROR('PML mundo '!Q191*100000000/Indicadores!$Q218,"")</f>
        <v>50055960.96012374</v>
      </c>
      <c r="M190" s="124">
        <f>IFERROR('PML mundo '!S191*100000000/Indicadores!$Q218,"")</f>
        <v>64772287.832175285</v>
      </c>
      <c r="N190" s="124" t="str">
        <f>IFERROR('PML mundo '!U191*100000000/Indicadores!$Q218,"")</f>
        <v/>
      </c>
      <c r="O190" s="124" t="str">
        <f>IFERROR('PML mundo '!W191*100000000/Indicadores!$Q218,"")</f>
        <v/>
      </c>
      <c r="P190" s="124" t="str">
        <f>IFERROR('PML mundo '!Y191*100000000/Indicadores!$Q218,"")</f>
        <v/>
      </c>
      <c r="Q190" s="124" t="str">
        <f>IFERROR('PML mundo '!AA191*100000000/Indicadores!$Q218,"")</f>
        <v/>
      </c>
      <c r="R190" s="124" t="str">
        <f>IFERROR('PML mundo '!AC191*100000000/Indicadores!$Q218,"")</f>
        <v/>
      </c>
      <c r="S190" s="124" t="str">
        <f>IFERROR('PML mundo '!AE191*100000000/Indicadores!$Q218,"")</f>
        <v/>
      </c>
      <c r="T190" s="124" t="str">
        <f>IFERROR('PML mundo '!AG191*100000000/Indicadores!$Q218,"")</f>
        <v/>
      </c>
      <c r="U190" s="124" t="str">
        <f>IFERROR('PML mundo '!AI191*100000000/Indicadores!$Q218,"")</f>
        <v/>
      </c>
      <c r="V190" s="124" t="str">
        <f>IFERROR('PML mundo '!AK191*100000000/Indicadores!$Q218,"")</f>
        <v/>
      </c>
      <c r="W190" s="124" t="str">
        <f>IFERROR('PML mundo '!AM191*100000000/Indicadores!$Q218,"")</f>
        <v/>
      </c>
      <c r="X190" s="124" t="str">
        <f>IFERROR('PML mundo '!AO191*100000000/Indicadores!$Q218,"")</f>
        <v/>
      </c>
      <c r="Y190" s="124" t="str">
        <f>IFERROR('PML mundo '!AQ191*100000000/Indicadores!$Q218,"")</f>
        <v/>
      </c>
      <c r="Z190" s="124" t="str">
        <f>IFERROR('PML mundo '!AS191*100000000/Indicadores!$Q218,"")</f>
        <v/>
      </c>
      <c r="AA190" s="124" t="str">
        <f>IFERROR('PML mundo '!AU191*100000000/Indicadores!$Q218,"")</f>
        <v/>
      </c>
      <c r="AB190" s="124" t="str">
        <f>IFERROR('PML mundo '!AW191*100000000/Indicadores!$Q218,"")</f>
        <v/>
      </c>
      <c r="AC190" s="124" t="str">
        <f>IFERROR('PML mundo '!AY191*100000000/Indicadores!$Q218,"")</f>
        <v/>
      </c>
      <c r="AD190" s="124" t="str">
        <f>IFERROR('PML mundo '!BA191*100000000/Indicadores!$Q218,"")</f>
        <v/>
      </c>
      <c r="AE190" s="124" t="str">
        <f>IFERROR('PML mundo '!BC191*100000000/Indicadores!$Q218,"")</f>
        <v/>
      </c>
      <c r="AF190" s="124" t="str">
        <f>IFERROR('PML mundo '!BE191*100000000/Indicadores!$Q218,"")</f>
        <v/>
      </c>
      <c r="AG190" s="124" t="str">
        <f>IFERROR('PML mundo '!BG191*100000000/Indicadores!$Q218,"")</f>
        <v/>
      </c>
      <c r="AH190" s="124" t="str">
        <f>IFERROR('PML mundo '!BI191*100000000/Indicadores!$Q218,"")</f>
        <v/>
      </c>
      <c r="AI190" s="124">
        <f>IFERROR('PML mundo '!BK191*100000000/Indicadores!$Q218,"")</f>
        <v>198445.26841763497</v>
      </c>
      <c r="AJ190" s="124">
        <f>IFERROR('PML mundo '!BM191*100000000/Indicadores!$Q218,"")</f>
        <v>2244849.8794415235</v>
      </c>
    </row>
    <row r="191" spans="1:36" ht="14">
      <c r="A191" s="114" t="str">
        <f>'AAL mundo '!A219</f>
        <v>Middle East and North Africa</v>
      </c>
      <c r="B191" s="107" t="str">
        <f>'AAL mundo '!B219</f>
        <v>SYR</v>
      </c>
      <c r="C191" s="107" t="str">
        <f>'AAL mundo '!C219</f>
        <v>Syrian Arab Republic</v>
      </c>
      <c r="D191" s="108" t="str">
        <f>'AAL mundo '!D219</f>
        <v/>
      </c>
      <c r="E191" s="108" t="str">
        <f>'AAL mundo '!E219</f>
        <v>Lower middle income</v>
      </c>
      <c r="F191">
        <f>'AAL mundo '!F219</f>
        <v>204643</v>
      </c>
      <c r="G191" s="124">
        <f>IFERROR('PML mundo '!G192*100000000/Indicadores!$Q219,"")</f>
        <v>4975751.2568666656</v>
      </c>
      <c r="H191" s="124">
        <f>IFERROR('PML mundo '!I192*100000000/Indicadores!$Q219,"")</f>
        <v>13362660.335423259</v>
      </c>
      <c r="I191" s="124">
        <f>IFERROR('PML mundo '!K192*100000000/Indicadores!$Q219,"")</f>
        <v>25730970.16518819</v>
      </c>
      <c r="J191" s="124">
        <f>IFERROR('PML mundo '!M192*100000000/Indicadores!$Q219,"")</f>
        <v>53400475.474115334</v>
      </c>
      <c r="K191" s="124">
        <f>IFERROR('PML mundo '!O192*100000000/Indicadores!$Q219,"")</f>
        <v>83702113.574159995</v>
      </c>
      <c r="L191" s="124">
        <f>IFERROR('PML mundo '!Q192*100000000/Indicadores!$Q219,"")</f>
        <v>120711073.57765397</v>
      </c>
      <c r="M191" s="124">
        <f>IFERROR('PML mundo '!S192*100000000/Indicadores!$Q219,"")</f>
        <v>145492163.94588193</v>
      </c>
      <c r="N191" s="124" t="str">
        <f>IFERROR('PML mundo '!U192*100000000/Indicadores!$Q219,"")</f>
        <v/>
      </c>
      <c r="O191" s="124" t="str">
        <f>IFERROR('PML mundo '!W192*100000000/Indicadores!$Q219,"")</f>
        <v/>
      </c>
      <c r="P191" s="124" t="str">
        <f>IFERROR('PML mundo '!Y192*100000000/Indicadores!$Q219,"")</f>
        <v/>
      </c>
      <c r="Q191" s="124" t="str">
        <f>IFERROR('PML mundo '!AA192*100000000/Indicadores!$Q219,"")</f>
        <v/>
      </c>
      <c r="R191" s="124" t="str">
        <f>IFERROR('PML mundo '!AC192*100000000/Indicadores!$Q219,"")</f>
        <v/>
      </c>
      <c r="S191" s="124" t="str">
        <f>IFERROR('PML mundo '!AE192*100000000/Indicadores!$Q219,"")</f>
        <v/>
      </c>
      <c r="T191" s="124" t="str">
        <f>IFERROR('PML mundo '!AG192*100000000/Indicadores!$Q219,"")</f>
        <v/>
      </c>
      <c r="U191" s="124" t="str">
        <f>IFERROR('PML mundo '!AI192*100000000/Indicadores!$Q219,"")</f>
        <v/>
      </c>
      <c r="V191" s="124" t="str">
        <f>IFERROR('PML mundo '!AK192*100000000/Indicadores!$Q219,"")</f>
        <v/>
      </c>
      <c r="W191" s="124" t="str">
        <f>IFERROR('PML mundo '!AM192*100000000/Indicadores!$Q219,"")</f>
        <v/>
      </c>
      <c r="X191" s="124" t="str">
        <f>IFERROR('PML mundo '!AO192*100000000/Indicadores!$Q219,"")</f>
        <v/>
      </c>
      <c r="Y191" s="124" t="str">
        <f>IFERROR('PML mundo '!AQ192*100000000/Indicadores!$Q219,"")</f>
        <v/>
      </c>
      <c r="Z191" s="124" t="str">
        <f>IFERROR('PML mundo '!AS192*100000000/Indicadores!$Q219,"")</f>
        <v/>
      </c>
      <c r="AA191" s="124" t="str">
        <f>IFERROR('PML mundo '!AU192*100000000/Indicadores!$Q219,"")</f>
        <v/>
      </c>
      <c r="AB191" s="124" t="str">
        <f>IFERROR('PML mundo '!AW192*100000000/Indicadores!$Q219,"")</f>
        <v/>
      </c>
      <c r="AC191" s="124" t="str">
        <f>IFERROR('PML mundo '!AY192*100000000/Indicadores!$Q219,"")</f>
        <v/>
      </c>
      <c r="AD191" s="124" t="str">
        <f>IFERROR('PML mundo '!BA192*100000000/Indicadores!$Q219,"")</f>
        <v/>
      </c>
      <c r="AE191" s="124" t="str">
        <f>IFERROR('PML mundo '!BC192*100000000/Indicadores!$Q219,"")</f>
        <v/>
      </c>
      <c r="AF191" s="124" t="str">
        <f>IFERROR('PML mundo '!BE192*100000000/Indicadores!$Q219,"")</f>
        <v/>
      </c>
      <c r="AG191" s="124" t="str">
        <f>IFERROR('PML mundo '!BG192*100000000/Indicadores!$Q219,"")</f>
        <v/>
      </c>
      <c r="AH191" s="124" t="str">
        <f>IFERROR('PML mundo '!BI192*100000000/Indicadores!$Q219,"")</f>
        <v/>
      </c>
      <c r="AI191" s="124">
        <f>IFERROR('PML mundo '!BK192*100000000/Indicadores!$Q219,"")</f>
        <v>8139176.3351168782</v>
      </c>
      <c r="AJ191" s="124">
        <f>IFERROR('PML mundo '!BM192*100000000/Indicadores!$Q219,"")</f>
        <v>14797701.327062288</v>
      </c>
    </row>
    <row r="192" spans="1:36" ht="14">
      <c r="A192" s="114" t="str">
        <f>'AAL mundo '!A220</f>
        <v>East Asia and the Pacific</v>
      </c>
      <c r="B192" s="107" t="str">
        <f>'AAL mundo '!B220</f>
        <v>TWN</v>
      </c>
      <c r="C192" s="107" t="str">
        <f>'AAL mundo '!C220</f>
        <v>Taiwan</v>
      </c>
      <c r="D192" s="108" t="str">
        <f>'AAL mundo '!D220</f>
        <v/>
      </c>
      <c r="E192" s="108" t="str">
        <f>'AAL mundo '!E220</f>
        <v>N.D</v>
      </c>
      <c r="F192">
        <f>'AAL mundo '!F220</f>
        <v>1680400</v>
      </c>
      <c r="G192" s="124">
        <f>IFERROR('PML mundo '!G193*100000000/Indicadores!$Q220,"")</f>
        <v>5705352.199425458</v>
      </c>
      <c r="H192" s="124">
        <f>IFERROR('PML mundo '!I193*100000000/Indicadores!$Q220,"")</f>
        <v>12780987.827006154</v>
      </c>
      <c r="I192" s="124">
        <f>IFERROR('PML mundo '!K193*100000000/Indicadores!$Q220,"")</f>
        <v>21294252.540655863</v>
      </c>
      <c r="J192" s="124">
        <f>IFERROR('PML mundo '!M193*100000000/Indicadores!$Q220,"")</f>
        <v>37085870.375834189</v>
      </c>
      <c r="K192" s="124">
        <f>IFERROR('PML mundo '!O193*100000000/Indicadores!$Q220,"")</f>
        <v>52326800.922817104</v>
      </c>
      <c r="L192" s="124">
        <f>IFERROR('PML mundo '!Q193*100000000/Indicadores!$Q220,"")</f>
        <v>69258005.836113721</v>
      </c>
      <c r="M192" s="124">
        <f>IFERROR('PML mundo '!S193*100000000/Indicadores!$Q220,"")</f>
        <v>78330279.135674968</v>
      </c>
      <c r="N192" s="124">
        <f>IFERROR('PML mundo '!U193*100000000/Indicadores!$Q220,"")</f>
        <v>9126120.5376808401</v>
      </c>
      <c r="O192" s="124">
        <f>IFERROR('PML mundo '!W193*100000000/Indicadores!$Q220,"")</f>
        <v>12330095.812145494</v>
      </c>
      <c r="P192" s="124">
        <f>IFERROR('PML mundo '!Y193*100000000/Indicadores!$Q220,"")</f>
        <v>14392743.944166111</v>
      </c>
      <c r="Q192" s="124">
        <f>IFERROR('PML mundo '!AA193*100000000/Indicadores!$Q220,"")</f>
        <v>17862880.147029299</v>
      </c>
      <c r="R192" s="124">
        <f>IFERROR('PML mundo '!AC193*100000000/Indicadores!$Q220,"")</f>
        <v>18864528.363524012</v>
      </c>
      <c r="S192" s="124">
        <f>IFERROR('PML mundo '!AE193*100000000/Indicadores!$Q220,"")</f>
        <v>20867833.410693262</v>
      </c>
      <c r="T192" s="124">
        <f>IFERROR('PML mundo '!AG193*100000000/Indicadores!$Q220,"")</f>
        <v>22871129.84368268</v>
      </c>
      <c r="U192" s="124">
        <f>IFERROR('PML mundo '!AI193*100000000/Indicadores!$Q220,"")</f>
        <v>2367314.4442608743</v>
      </c>
      <c r="V192" s="124">
        <f>IFERROR('PML mundo '!AK193*100000000/Indicadores!$Q220,"")</f>
        <v>2659903.6763789635</v>
      </c>
      <c r="W192" s="124">
        <f>IFERROR('PML mundo '!AM193*100000000/Indicadores!$Q220,"")</f>
        <v>3103723.4495988954</v>
      </c>
      <c r="X192" s="124">
        <f>IFERROR('PML mundo '!AO193*100000000/Indicadores!$Q220,"")</f>
        <v>3186169.7647552942</v>
      </c>
      <c r="Y192" s="124">
        <f>IFERROR('PML mundo '!AQ193*100000000/Indicadores!$Q220,"")</f>
        <v>3323583.1614092351</v>
      </c>
      <c r="Z192" s="124">
        <f>IFERROR('PML mundo '!AS193*100000000/Indicadores!$Q220,"")</f>
        <v>3598409.9547171178</v>
      </c>
      <c r="AA192" s="124">
        <f>IFERROR('PML mundo '!AU193*100000000/Indicadores!$Q220,"")</f>
        <v>3873228.1338451691</v>
      </c>
      <c r="AB192" s="124" t="str">
        <f>IFERROR('PML mundo '!AW193*100000000/Indicadores!$Q220,"")</f>
        <v/>
      </c>
      <c r="AC192" s="124" t="str">
        <f>IFERROR('PML mundo '!AY193*100000000/Indicadores!$Q220,"")</f>
        <v/>
      </c>
      <c r="AD192" s="124">
        <f>IFERROR('PML mundo '!BA193*100000000/Indicadores!$Q220,"")</f>
        <v>3902.2234631541687</v>
      </c>
      <c r="AE192" s="124">
        <f>IFERROR('PML mundo '!BC193*100000000/Indicadores!$Q220,"")</f>
        <v>110304.5727277906</v>
      </c>
      <c r="AF192" s="124">
        <f>IFERROR('PML mundo '!BE193*100000000/Indicadores!$Q220,"")</f>
        <v>834627.8837638133</v>
      </c>
      <c r="AG192" s="124">
        <f>IFERROR('PML mundo '!BG193*100000000/Indicadores!$Q220,"")</f>
        <v>3117790.4052618775</v>
      </c>
      <c r="AH192" s="124">
        <f>IFERROR('PML mundo '!BI193*100000000/Indicadores!$Q220,"")</f>
        <v>5016441.7816720549</v>
      </c>
      <c r="AI192" s="124" t="str">
        <f>IFERROR('PML mundo '!BK193*100000000/Indicadores!$Q220,"")</f>
        <v/>
      </c>
      <c r="AJ192" s="124" t="str">
        <f>IFERROR('PML mundo '!BM193*100000000/Indicadores!$Q220,"")</f>
        <v/>
      </c>
    </row>
    <row r="193" spans="1:36" ht="14">
      <c r="A193" s="114" t="str">
        <f>'AAL mundo '!A221</f>
        <v>Europe and Central Asia</v>
      </c>
      <c r="B193" s="107" t="str">
        <f>'AAL mundo '!B221</f>
        <v>TJK</v>
      </c>
      <c r="C193" s="107" t="str">
        <f>'AAL mundo '!C221</f>
        <v>Tajikistan</v>
      </c>
      <c r="D193" s="108" t="str">
        <f>'AAL mundo '!D221</f>
        <v/>
      </c>
      <c r="E193" s="108" t="str">
        <f>'AAL mundo '!E221</f>
        <v>Low income</v>
      </c>
      <c r="F193">
        <f>'AAL mundo '!F221</f>
        <v>20536.900000000001</v>
      </c>
      <c r="G193" s="124">
        <f>IFERROR('PML mundo '!G194*100000000/Indicadores!$Q221,"")</f>
        <v>13198836.830572125</v>
      </c>
      <c r="H193" s="124">
        <f>IFERROR('PML mundo '!I194*100000000/Indicadores!$Q221,"")</f>
        <v>27840032.811980568</v>
      </c>
      <c r="I193" s="124">
        <f>IFERROR('PML mundo '!K194*100000000/Indicadores!$Q221,"")</f>
        <v>45229214.782496817</v>
      </c>
      <c r="J193" s="124">
        <f>IFERROR('PML mundo '!M194*100000000/Indicadores!$Q221,"")</f>
        <v>78295923.615629345</v>
      </c>
      <c r="K193" s="124">
        <f>IFERROR('PML mundo '!O194*100000000/Indicadores!$Q221,"")</f>
        <v>110711486.49685255</v>
      </c>
      <c r="L193" s="124">
        <f>IFERROR('PML mundo '!Q194*100000000/Indicadores!$Q221,"")</f>
        <v>149238316.76283306</v>
      </c>
      <c r="M193" s="124">
        <f>IFERROR('PML mundo '!S194*100000000/Indicadores!$Q221,"")</f>
        <v>169156212.78218547</v>
      </c>
      <c r="N193" s="124" t="str">
        <f>IFERROR('PML mundo '!U194*100000000/Indicadores!$Q221,"")</f>
        <v/>
      </c>
      <c r="O193" s="124" t="str">
        <f>IFERROR('PML mundo '!W194*100000000/Indicadores!$Q221,"")</f>
        <v/>
      </c>
      <c r="P193" s="124" t="str">
        <f>IFERROR('PML mundo '!Y194*100000000/Indicadores!$Q221,"")</f>
        <v/>
      </c>
      <c r="Q193" s="124" t="str">
        <f>IFERROR('PML mundo '!AA194*100000000/Indicadores!$Q221,"")</f>
        <v/>
      </c>
      <c r="R193" s="124" t="str">
        <f>IFERROR('PML mundo '!AC194*100000000/Indicadores!$Q221,"")</f>
        <v/>
      </c>
      <c r="S193" s="124" t="str">
        <f>IFERROR('PML mundo '!AE194*100000000/Indicadores!$Q221,"")</f>
        <v/>
      </c>
      <c r="T193" s="124" t="str">
        <f>IFERROR('PML mundo '!AG194*100000000/Indicadores!$Q221,"")</f>
        <v/>
      </c>
      <c r="U193" s="124" t="str">
        <f>IFERROR('PML mundo '!AI194*100000000/Indicadores!$Q221,"")</f>
        <v/>
      </c>
      <c r="V193" s="124" t="str">
        <f>IFERROR('PML mundo '!AK194*100000000/Indicadores!$Q221,"")</f>
        <v/>
      </c>
      <c r="W193" s="124" t="str">
        <f>IFERROR('PML mundo '!AM194*100000000/Indicadores!$Q221,"")</f>
        <v/>
      </c>
      <c r="X193" s="124" t="str">
        <f>IFERROR('PML mundo '!AO194*100000000/Indicadores!$Q221,"")</f>
        <v/>
      </c>
      <c r="Y193" s="124" t="str">
        <f>IFERROR('PML mundo '!AQ194*100000000/Indicadores!$Q221,"")</f>
        <v/>
      </c>
      <c r="Z193" s="124" t="str">
        <f>IFERROR('PML mundo '!AS194*100000000/Indicadores!$Q221,"")</f>
        <v/>
      </c>
      <c r="AA193" s="124" t="str">
        <f>IFERROR('PML mundo '!AU194*100000000/Indicadores!$Q221,"")</f>
        <v/>
      </c>
      <c r="AB193" s="124" t="str">
        <f>IFERROR('PML mundo '!AW194*100000000/Indicadores!$Q221,"")</f>
        <v/>
      </c>
      <c r="AC193" s="124" t="str">
        <f>IFERROR('PML mundo '!AY194*100000000/Indicadores!$Q221,"")</f>
        <v/>
      </c>
      <c r="AD193" s="124" t="str">
        <f>IFERROR('PML mundo '!BA194*100000000/Indicadores!$Q221,"")</f>
        <v/>
      </c>
      <c r="AE193" s="124" t="str">
        <f>IFERROR('PML mundo '!BC194*100000000/Indicadores!$Q221,"")</f>
        <v/>
      </c>
      <c r="AF193" s="124" t="str">
        <f>IFERROR('PML mundo '!BE194*100000000/Indicadores!$Q221,"")</f>
        <v/>
      </c>
      <c r="AG193" s="124" t="str">
        <f>IFERROR('PML mundo '!BG194*100000000/Indicadores!$Q221,"")</f>
        <v/>
      </c>
      <c r="AH193" s="124" t="str">
        <f>IFERROR('PML mundo '!BI194*100000000/Indicadores!$Q221,"")</f>
        <v/>
      </c>
      <c r="AI193" s="124">
        <f>IFERROR('PML mundo '!BK194*100000000/Indicadores!$Q221,"")</f>
        <v>29424532.031955399</v>
      </c>
      <c r="AJ193" s="124">
        <f>IFERROR('PML mundo '!BM194*100000000/Indicadores!$Q221,"")</f>
        <v>53158636.247675598</v>
      </c>
    </row>
    <row r="194" spans="1:36" ht="14">
      <c r="A194" s="114" t="str">
        <f>'AAL mundo '!A222</f>
        <v>East Asia and the Pacific</v>
      </c>
      <c r="B194" s="107" t="str">
        <f>'AAL mundo '!B222</f>
        <v>THA</v>
      </c>
      <c r="C194" s="107" t="str">
        <f>'AAL mundo '!C222</f>
        <v>Thailand</v>
      </c>
      <c r="D194" s="108" t="str">
        <f>'AAL mundo '!D222</f>
        <v/>
      </c>
      <c r="E194" s="108" t="str">
        <f>'AAL mundo '!E222</f>
        <v>Upper middle income</v>
      </c>
      <c r="F194">
        <f>'AAL mundo '!F222</f>
        <v>1379000</v>
      </c>
      <c r="G194" s="124">
        <f>IFERROR('PML mundo '!G195*100000000/Indicadores!$Q222,"")</f>
        <v>46967.730454962366</v>
      </c>
      <c r="H194" s="124">
        <f>IFERROR('PML mundo '!I195*100000000/Indicadores!$Q222,"")</f>
        <v>224139.55569166818</v>
      </c>
      <c r="I194" s="124">
        <f>IFERROR('PML mundo '!K195*100000000/Indicadores!$Q222,"")</f>
        <v>546546.35272804834</v>
      </c>
      <c r="J194" s="124">
        <f>IFERROR('PML mundo '!M195*100000000/Indicadores!$Q222,"")</f>
        <v>1426308.8990403954</v>
      </c>
      <c r="K194" s="124">
        <f>IFERROR('PML mundo '!O195*100000000/Indicadores!$Q222,"")</f>
        <v>2637472.7031530216</v>
      </c>
      <c r="L194" s="124">
        <f>IFERROR('PML mundo '!Q195*100000000/Indicadores!$Q222,"")</f>
        <v>4539154.3958332241</v>
      </c>
      <c r="M194" s="124">
        <f>IFERROR('PML mundo '!S195*100000000/Indicadores!$Q222,"")</f>
        <v>6033548.4549481692</v>
      </c>
      <c r="N194" s="124" t="str">
        <f>IFERROR('PML mundo '!U195*100000000/Indicadores!$Q222,"")</f>
        <v/>
      </c>
      <c r="O194" s="124" t="str">
        <f>IFERROR('PML mundo '!W195*100000000/Indicadores!$Q222,"")</f>
        <v/>
      </c>
      <c r="P194" s="124" t="str">
        <f>IFERROR('PML mundo '!Y195*100000000/Indicadores!$Q222,"")</f>
        <v/>
      </c>
      <c r="Q194" s="124" t="str">
        <f>IFERROR('PML mundo '!AA195*100000000/Indicadores!$Q222,"")</f>
        <v/>
      </c>
      <c r="R194" s="124" t="str">
        <f>IFERROR('PML mundo '!AC195*100000000/Indicadores!$Q222,"")</f>
        <v/>
      </c>
      <c r="S194" s="124" t="str">
        <f>IFERROR('PML mundo '!AE195*100000000/Indicadores!$Q222,"")</f>
        <v/>
      </c>
      <c r="T194" s="124" t="str">
        <f>IFERROR('PML mundo '!AG195*100000000/Indicadores!$Q222,"")</f>
        <v/>
      </c>
      <c r="U194" s="124" t="str">
        <f>IFERROR('PML mundo '!AI195*100000000/Indicadores!$Q222,"")</f>
        <v/>
      </c>
      <c r="V194" s="124" t="str">
        <f>IFERROR('PML mundo '!AK195*100000000/Indicadores!$Q222,"")</f>
        <v/>
      </c>
      <c r="W194" s="124" t="str">
        <f>IFERROR('PML mundo '!AM195*100000000/Indicadores!$Q222,"")</f>
        <v/>
      </c>
      <c r="X194" s="124" t="str">
        <f>IFERROR('PML mundo '!AO195*100000000/Indicadores!$Q222,"")</f>
        <v/>
      </c>
      <c r="Y194" s="124" t="str">
        <f>IFERROR('PML mundo '!AQ195*100000000/Indicadores!$Q222,"")</f>
        <v/>
      </c>
      <c r="Z194" s="124" t="str">
        <f>IFERROR('PML mundo '!AS195*100000000/Indicadores!$Q222,"")</f>
        <v/>
      </c>
      <c r="AA194" s="124" t="str">
        <f>IFERROR('PML mundo '!AU195*100000000/Indicadores!$Q222,"")</f>
        <v/>
      </c>
      <c r="AB194" s="124" t="str">
        <f>IFERROR('PML mundo '!AW195*100000000/Indicadores!$Q222,"")</f>
        <v/>
      </c>
      <c r="AC194" s="124" t="str">
        <f>IFERROR('PML mundo '!AY195*100000000/Indicadores!$Q222,"")</f>
        <v/>
      </c>
      <c r="AD194" s="124" t="str">
        <f>IFERROR('PML mundo '!BA195*100000000/Indicadores!$Q222,"")</f>
        <v/>
      </c>
      <c r="AE194" s="124" t="str">
        <f>IFERROR('PML mundo '!BC195*100000000/Indicadores!$Q222,"")</f>
        <v/>
      </c>
      <c r="AF194" s="124" t="str">
        <f>IFERROR('PML mundo '!BE195*100000000/Indicadores!$Q222,"")</f>
        <v/>
      </c>
      <c r="AG194" s="124" t="str">
        <f>IFERROR('PML mundo '!BG195*100000000/Indicadores!$Q222,"")</f>
        <v/>
      </c>
      <c r="AH194" s="124" t="str">
        <f>IFERROR('PML mundo '!BI195*100000000/Indicadores!$Q222,"")</f>
        <v/>
      </c>
      <c r="AI194" s="124">
        <f>IFERROR('PML mundo '!BK195*100000000/Indicadores!$Q222,"")</f>
        <v>10889487.940582406</v>
      </c>
      <c r="AJ194" s="124">
        <f>IFERROR('PML mundo '!BM195*100000000/Indicadores!$Q222,"")</f>
        <v>19455761.254309993</v>
      </c>
    </row>
    <row r="195" spans="1:36" ht="14">
      <c r="A195" s="114" t="str">
        <f>'AAL mundo '!A223</f>
        <v>Europe and Central Asia</v>
      </c>
      <c r="B195" s="107" t="str">
        <f>'AAL mundo '!B223</f>
        <v>MKD</v>
      </c>
      <c r="C195" s="107" t="str">
        <f>'AAL mundo '!C223</f>
        <v>The former Yugoslav Republic of Macedonia</v>
      </c>
      <c r="D195" s="108" t="str">
        <f>'AAL mundo '!D223</f>
        <v/>
      </c>
      <c r="E195" s="108" t="str">
        <f>'AAL mundo '!E223</f>
        <v>Upper middle income</v>
      </c>
      <c r="F195">
        <f>'AAL mundo '!F223</f>
        <v>32996.400000000001</v>
      </c>
      <c r="G195" s="124">
        <f>IFERROR('PML mundo '!G196*100000000/Indicadores!$Q223,"")</f>
        <v>2332876.8916609469</v>
      </c>
      <c r="H195" s="124">
        <f>IFERROR('PML mundo '!I196*100000000/Indicadores!$Q223,"")</f>
        <v>5329606.4752211589</v>
      </c>
      <c r="I195" s="124">
        <f>IFERROR('PML mundo '!K196*100000000/Indicadores!$Q223,"")</f>
        <v>9368723.0138671864</v>
      </c>
      <c r="J195" s="124">
        <f>IFERROR('PML mundo '!M196*100000000/Indicadores!$Q223,"")</f>
        <v>18432633.793333214</v>
      </c>
      <c r="K195" s="124">
        <f>IFERROR('PML mundo '!O196*100000000/Indicadores!$Q223,"")</f>
        <v>28669717.242412999</v>
      </c>
      <c r="L195" s="124">
        <f>IFERROR('PML mundo '!Q196*100000000/Indicadores!$Q223,"")</f>
        <v>42897005.499502346</v>
      </c>
      <c r="M195" s="124">
        <f>IFERROR('PML mundo '!S196*100000000/Indicadores!$Q223,"")</f>
        <v>52209019.260457695</v>
      </c>
      <c r="N195" s="124" t="str">
        <f>IFERROR('PML mundo '!U196*100000000/Indicadores!$Q223,"")</f>
        <v/>
      </c>
      <c r="O195" s="124" t="str">
        <f>IFERROR('PML mundo '!W196*100000000/Indicadores!$Q223,"")</f>
        <v/>
      </c>
      <c r="P195" s="124" t="str">
        <f>IFERROR('PML mundo '!Y196*100000000/Indicadores!$Q223,"")</f>
        <v/>
      </c>
      <c r="Q195" s="124" t="str">
        <f>IFERROR('PML mundo '!AA196*100000000/Indicadores!$Q223,"")</f>
        <v/>
      </c>
      <c r="R195" s="124" t="str">
        <f>IFERROR('PML mundo '!AC196*100000000/Indicadores!$Q223,"")</f>
        <v/>
      </c>
      <c r="S195" s="124" t="str">
        <f>IFERROR('PML mundo '!AE196*100000000/Indicadores!$Q223,"")</f>
        <v/>
      </c>
      <c r="T195" s="124" t="str">
        <f>IFERROR('PML mundo '!AG196*100000000/Indicadores!$Q223,"")</f>
        <v/>
      </c>
      <c r="U195" s="124" t="str">
        <f>IFERROR('PML mundo '!AI196*100000000/Indicadores!$Q223,"")</f>
        <v/>
      </c>
      <c r="V195" s="124" t="str">
        <f>IFERROR('PML mundo '!AK196*100000000/Indicadores!$Q223,"")</f>
        <v/>
      </c>
      <c r="W195" s="124" t="str">
        <f>IFERROR('PML mundo '!AM196*100000000/Indicadores!$Q223,"")</f>
        <v/>
      </c>
      <c r="X195" s="124" t="str">
        <f>IFERROR('PML mundo '!AO196*100000000/Indicadores!$Q223,"")</f>
        <v/>
      </c>
      <c r="Y195" s="124" t="str">
        <f>IFERROR('PML mundo '!AQ196*100000000/Indicadores!$Q223,"")</f>
        <v/>
      </c>
      <c r="Z195" s="124" t="str">
        <f>IFERROR('PML mundo '!AS196*100000000/Indicadores!$Q223,"")</f>
        <v/>
      </c>
      <c r="AA195" s="124" t="str">
        <f>IFERROR('PML mundo '!AU196*100000000/Indicadores!$Q223,"")</f>
        <v/>
      </c>
      <c r="AB195" s="124" t="str">
        <f>IFERROR('PML mundo '!AW196*100000000/Indicadores!$Q223,"")</f>
        <v/>
      </c>
      <c r="AC195" s="124" t="str">
        <f>IFERROR('PML mundo '!AY196*100000000/Indicadores!$Q223,"")</f>
        <v/>
      </c>
      <c r="AD195" s="124" t="str">
        <f>IFERROR('PML mundo '!BA196*100000000/Indicadores!$Q223,"")</f>
        <v/>
      </c>
      <c r="AE195" s="124" t="str">
        <f>IFERROR('PML mundo '!BC196*100000000/Indicadores!$Q223,"")</f>
        <v/>
      </c>
      <c r="AF195" s="124" t="str">
        <f>IFERROR('PML mundo '!BE196*100000000/Indicadores!$Q223,"")</f>
        <v/>
      </c>
      <c r="AG195" s="124" t="str">
        <f>IFERROR('PML mundo '!BG196*100000000/Indicadores!$Q223,"")</f>
        <v/>
      </c>
      <c r="AH195" s="124" t="str">
        <f>IFERROR('PML mundo '!BI196*100000000/Indicadores!$Q223,"")</f>
        <v/>
      </c>
      <c r="AI195" s="124">
        <f>IFERROR('PML mundo '!BK196*100000000/Indicadores!$Q223,"")</f>
        <v>977188.83249613468</v>
      </c>
      <c r="AJ195" s="124">
        <f>IFERROR('PML mundo '!BM196*100000000/Indicadores!$Q223,"")</f>
        <v>2036146.5160891479</v>
      </c>
    </row>
    <row r="196" spans="1:36" ht="14">
      <c r="A196" s="114" t="str">
        <f>'AAL mundo '!A224</f>
        <v>East Asia and the Pacific</v>
      </c>
      <c r="B196" s="107" t="str">
        <f>'AAL mundo '!B224</f>
        <v>TLS</v>
      </c>
      <c r="C196" s="107" t="str">
        <f>'AAL mundo '!C224</f>
        <v>Timor-Leste</v>
      </c>
      <c r="D196" s="108" t="str">
        <f>'AAL mundo '!D224</f>
        <v>SIDS</v>
      </c>
      <c r="E196" s="108" t="str">
        <f>'AAL mundo '!E224</f>
        <v>N.D</v>
      </c>
      <c r="F196">
        <f>'AAL mundo '!F224</f>
        <v>12524.2</v>
      </c>
      <c r="G196" s="124">
        <f>IFERROR('PML mundo '!G197*100000000/Indicadores!$Q224,"")</f>
        <v>7405088.0626223106</v>
      </c>
      <c r="H196" s="124">
        <f>IFERROR('PML mundo '!I197*100000000/Indicadores!$Q224,"")</f>
        <v>19911937.377690803</v>
      </c>
      <c r="I196" s="124">
        <f>IFERROR('PML mundo '!K197*100000000/Indicadores!$Q224,"")</f>
        <v>39088062.6223092</v>
      </c>
      <c r="J196" s="124">
        <f>IFERROR('PML mundo '!M197*100000000/Indicadores!$Q224,"")</f>
        <v>84031311.154598832</v>
      </c>
      <c r="K196" s="124">
        <f>IFERROR('PML mundo '!O197*100000000/Indicadores!$Q224,"")</f>
        <v>135052837.57338551</v>
      </c>
      <c r="L196" s="124">
        <f>IFERROR('PML mundo '!Q197*100000000/Indicadores!$Q224,"")</f>
        <v>203681017.61252445</v>
      </c>
      <c r="M196" s="124">
        <f>IFERROR('PML mundo '!S197*100000000/Indicadores!$Q224,"")</f>
        <v>244823874.75538161</v>
      </c>
      <c r="N196" s="124" t="str">
        <f>IFERROR('PML mundo '!U197*100000000/Indicadores!$Q224,"")</f>
        <v/>
      </c>
      <c r="O196" s="124" t="str">
        <f>IFERROR('PML mundo '!W197*100000000/Indicadores!$Q224,"")</f>
        <v/>
      </c>
      <c r="P196" s="124" t="str">
        <f>IFERROR('PML mundo '!Y197*100000000/Indicadores!$Q224,"")</f>
        <v/>
      </c>
      <c r="Q196" s="124" t="str">
        <f>IFERROR('PML mundo '!AA197*100000000/Indicadores!$Q224,"")</f>
        <v/>
      </c>
      <c r="R196" s="124" t="str">
        <f>IFERROR('PML mundo '!AC197*100000000/Indicadores!$Q224,"")</f>
        <v/>
      </c>
      <c r="S196" s="124" t="str">
        <f>IFERROR('PML mundo '!AE197*100000000/Indicadores!$Q224,"")</f>
        <v/>
      </c>
      <c r="T196" s="124" t="str">
        <f>IFERROR('PML mundo '!AG197*100000000/Indicadores!$Q224,"")</f>
        <v/>
      </c>
      <c r="U196" s="124" t="str">
        <f>IFERROR('PML mundo '!AI197*100000000/Indicadores!$Q224,"")</f>
        <v/>
      </c>
      <c r="V196" s="124" t="str">
        <f>IFERROR('PML mundo '!AK197*100000000/Indicadores!$Q224,"")</f>
        <v/>
      </c>
      <c r="W196" s="124" t="str">
        <f>IFERROR('PML mundo '!AM197*100000000/Indicadores!$Q224,"")</f>
        <v/>
      </c>
      <c r="X196" s="124" t="str">
        <f>IFERROR('PML mundo '!AO197*100000000/Indicadores!$Q224,"")</f>
        <v/>
      </c>
      <c r="Y196" s="124" t="str">
        <f>IFERROR('PML mundo '!AQ197*100000000/Indicadores!$Q224,"")</f>
        <v/>
      </c>
      <c r="Z196" s="124" t="str">
        <f>IFERROR('PML mundo '!AS197*100000000/Indicadores!$Q224,"")</f>
        <v/>
      </c>
      <c r="AA196" s="124" t="str">
        <f>IFERROR('PML mundo '!AU197*100000000/Indicadores!$Q224,"")</f>
        <v/>
      </c>
      <c r="AB196" s="124" t="str">
        <f>IFERROR('PML mundo '!AW197*100000000/Indicadores!$Q224,"")</f>
        <v/>
      </c>
      <c r="AC196" s="124" t="str">
        <f>IFERROR('PML mundo '!AY197*100000000/Indicadores!$Q224,"")</f>
        <v/>
      </c>
      <c r="AD196" s="124">
        <f>IFERROR('PML mundo '!BA197*100000000/Indicadores!$Q224,"")</f>
        <v>1956.9471624266146</v>
      </c>
      <c r="AE196" s="124">
        <f>IFERROR('PML mundo '!BC197*100000000/Indicadores!$Q224,"")</f>
        <v>7827.7886497064583</v>
      </c>
      <c r="AF196" s="124">
        <f>IFERROR('PML mundo '!BE197*100000000/Indicadores!$Q224,"")</f>
        <v>74363.99217221135</v>
      </c>
      <c r="AG196" s="124">
        <f>IFERROR('PML mundo '!BG197*100000000/Indicadores!$Q224,"")</f>
        <v>1367906.0665362035</v>
      </c>
      <c r="AH196" s="124">
        <f>IFERROR('PML mundo '!BI197*100000000/Indicadores!$Q224,"")</f>
        <v>4273972.6027397262</v>
      </c>
      <c r="AI196" s="124">
        <f>IFERROR('PML mundo '!BK197*100000000/Indicadores!$Q224,"")</f>
        <v>609038.0135600362</v>
      </c>
      <c r="AJ196" s="124">
        <f>IFERROR('PML mundo '!BM197*100000000/Indicadores!$Q224,"")</f>
        <v>2598413.3449145537</v>
      </c>
    </row>
    <row r="197" spans="1:36" ht="14">
      <c r="A197" s="114" t="str">
        <f>'AAL mundo '!A225</f>
        <v>Sub-Saharan Africa</v>
      </c>
      <c r="B197" s="107" t="str">
        <f>'AAL mundo '!B225</f>
        <v>TGO</v>
      </c>
      <c r="C197" s="107" t="str">
        <f>'AAL mundo '!C225</f>
        <v>Togo</v>
      </c>
      <c r="D197" s="108" t="str">
        <f>'AAL mundo '!D225</f>
        <v/>
      </c>
      <c r="E197" s="108" t="str">
        <f>'AAL mundo '!E225</f>
        <v>Low income</v>
      </c>
      <c r="F197">
        <f>'AAL mundo '!F225</f>
        <v>12513.7</v>
      </c>
      <c r="G197" s="124" t="str">
        <f>IFERROR('PML mundo '!G198*100000000/Indicadores!$Q225,"")</f>
        <v/>
      </c>
      <c r="H197" s="124" t="str">
        <f>IFERROR('PML mundo '!I198*100000000/Indicadores!$Q225,"")</f>
        <v/>
      </c>
      <c r="I197" s="124" t="str">
        <f>IFERROR('PML mundo '!K198*100000000/Indicadores!$Q225,"")</f>
        <v/>
      </c>
      <c r="J197" s="124" t="str">
        <f>IFERROR('PML mundo '!M198*100000000/Indicadores!$Q225,"")</f>
        <v/>
      </c>
      <c r="K197" s="124" t="str">
        <f>IFERROR('PML mundo '!O198*100000000/Indicadores!$Q225,"")</f>
        <v/>
      </c>
      <c r="L197" s="124" t="str">
        <f>IFERROR('PML mundo '!Q198*100000000/Indicadores!$Q225,"")</f>
        <v/>
      </c>
      <c r="M197" s="124" t="str">
        <f>IFERROR('PML mundo '!S198*100000000/Indicadores!$Q225,"")</f>
        <v/>
      </c>
      <c r="N197" s="124" t="str">
        <f>IFERROR('PML mundo '!U198*100000000/Indicadores!$Q225,"")</f>
        <v/>
      </c>
      <c r="O197" s="124" t="str">
        <f>IFERROR('PML mundo '!W198*100000000/Indicadores!$Q225,"")</f>
        <v/>
      </c>
      <c r="P197" s="124" t="str">
        <f>IFERROR('PML mundo '!Y198*100000000/Indicadores!$Q225,"")</f>
        <v/>
      </c>
      <c r="Q197" s="124" t="str">
        <f>IFERROR('PML mundo '!AA198*100000000/Indicadores!$Q225,"")</f>
        <v/>
      </c>
      <c r="R197" s="124" t="str">
        <f>IFERROR('PML mundo '!AC198*100000000/Indicadores!$Q225,"")</f>
        <v/>
      </c>
      <c r="S197" s="124" t="str">
        <f>IFERROR('PML mundo '!AE198*100000000/Indicadores!$Q225,"")</f>
        <v/>
      </c>
      <c r="T197" s="124" t="str">
        <f>IFERROR('PML mundo '!AG198*100000000/Indicadores!$Q225,"")</f>
        <v/>
      </c>
      <c r="U197" s="124" t="str">
        <f>IFERROR('PML mundo '!AI198*100000000/Indicadores!$Q225,"")</f>
        <v/>
      </c>
      <c r="V197" s="124" t="str">
        <f>IFERROR('PML mundo '!AK198*100000000/Indicadores!$Q225,"")</f>
        <v/>
      </c>
      <c r="W197" s="124" t="str">
        <f>IFERROR('PML mundo '!AM198*100000000/Indicadores!$Q225,"")</f>
        <v/>
      </c>
      <c r="X197" s="124" t="str">
        <f>IFERROR('PML mundo '!AO198*100000000/Indicadores!$Q225,"")</f>
        <v/>
      </c>
      <c r="Y197" s="124" t="str">
        <f>IFERROR('PML mundo '!AQ198*100000000/Indicadores!$Q225,"")</f>
        <v/>
      </c>
      <c r="Z197" s="124" t="str">
        <f>IFERROR('PML mundo '!AS198*100000000/Indicadores!$Q225,"")</f>
        <v/>
      </c>
      <c r="AA197" s="124" t="str">
        <f>IFERROR('PML mundo '!AU198*100000000/Indicadores!$Q225,"")</f>
        <v/>
      </c>
      <c r="AB197" s="124" t="str">
        <f>IFERROR('PML mundo '!AW198*100000000/Indicadores!$Q225,"")</f>
        <v/>
      </c>
      <c r="AC197" s="124" t="str">
        <f>IFERROR('PML mundo '!AY198*100000000/Indicadores!$Q225,"")</f>
        <v/>
      </c>
      <c r="AD197" s="124" t="str">
        <f>IFERROR('PML mundo '!BA198*100000000/Indicadores!$Q225,"")</f>
        <v/>
      </c>
      <c r="AE197" s="124" t="str">
        <f>IFERROR('PML mundo '!BC198*100000000/Indicadores!$Q225,"")</f>
        <v/>
      </c>
      <c r="AF197" s="124" t="str">
        <f>IFERROR('PML mundo '!BE198*100000000/Indicadores!$Q225,"")</f>
        <v/>
      </c>
      <c r="AG197" s="124" t="str">
        <f>IFERROR('PML mundo '!BG198*100000000/Indicadores!$Q225,"")</f>
        <v/>
      </c>
      <c r="AH197" s="124" t="str">
        <f>IFERROR('PML mundo '!BI198*100000000/Indicadores!$Q225,"")</f>
        <v/>
      </c>
      <c r="AI197" s="124">
        <f>IFERROR('PML mundo '!BK198*100000000/Indicadores!$Q225,"")</f>
        <v>13226084.531176146</v>
      </c>
      <c r="AJ197" s="124">
        <f>IFERROR('PML mundo '!BM198*100000000/Indicadores!$Q225,"")</f>
        <v>28530464.628309827</v>
      </c>
    </row>
    <row r="198" spans="1:36" ht="14">
      <c r="A198" s="114" t="str">
        <f>'AAL mundo '!A226</f>
        <v>East Asia and the Pacific</v>
      </c>
      <c r="B198" s="107" t="str">
        <f>'AAL mundo '!B226</f>
        <v>TON</v>
      </c>
      <c r="C198" s="107" t="str">
        <f>'AAL mundo '!C226</f>
        <v>Tonga</v>
      </c>
      <c r="D198" s="108" t="str">
        <f>'AAL mundo '!D226</f>
        <v>SIDS</v>
      </c>
      <c r="E198" s="108" t="str">
        <f>'AAL mundo '!E226</f>
        <v>Upper middle income</v>
      </c>
      <c r="F198">
        <f>'AAL mundo '!F226</f>
        <v>1303.32</v>
      </c>
      <c r="G198" s="124">
        <f>IFERROR('PML mundo '!G199*100000000/Indicadores!$Q226,"")</f>
        <v>8235947.7487682328</v>
      </c>
      <c r="H198" s="124">
        <f>IFERROR('PML mundo '!I199*100000000/Indicadores!$Q226,"")</f>
        <v>19243233.365605399</v>
      </c>
      <c r="I198" s="124">
        <f>IFERROR('PML mundo '!K199*100000000/Indicadores!$Q226,"")</f>
        <v>33145461.121622548</v>
      </c>
      <c r="J198" s="124">
        <f>IFERROR('PML mundo '!M199*100000000/Indicadores!$Q226,"")</f>
        <v>60631147.723949395</v>
      </c>
      <c r="K198" s="124">
        <f>IFERROR('PML mundo '!O199*100000000/Indicadores!$Q226,"")</f>
        <v>90992260.001596585</v>
      </c>
      <c r="L198" s="124">
        <f>IFERROR('PML mundo '!Q199*100000000/Indicadores!$Q226,"")</f>
        <v>124560577.84017801</v>
      </c>
      <c r="M198" s="124">
        <f>IFERROR('PML mundo '!S199*100000000/Indicadores!$Q226,"")</f>
        <v>144480381.95291761</v>
      </c>
      <c r="N198" s="124">
        <f>IFERROR('PML mundo '!U199*100000000/Indicadores!$Q226,"")</f>
        <v>46410151.058224782</v>
      </c>
      <c r="O198" s="124">
        <f>IFERROR('PML mundo '!W199*100000000/Indicadores!$Q226,"")</f>
        <v>167086952.59033433</v>
      </c>
      <c r="P198" s="124">
        <f>IFERROR('PML mundo '!Y199*100000000/Indicadores!$Q226,"")</f>
        <v>265274282.26818502</v>
      </c>
      <c r="Q198" s="124">
        <f>IFERROR('PML mundo '!AA199*100000000/Indicadores!$Q226,"")</f>
        <v>320505874.99096721</v>
      </c>
      <c r="R198" s="124">
        <f>IFERROR('PML mundo '!AC199*100000000/Indicadores!$Q226,"")</f>
        <v>372465207.27328312</v>
      </c>
      <c r="S198" s="124">
        <f>IFERROR('PML mundo '!AE199*100000000/Indicadores!$Q226,"")</f>
        <v>379731837.3170225</v>
      </c>
      <c r="T198" s="124">
        <f>IFERROR('PML mundo '!AG199*100000000/Indicadores!$Q226,"")</f>
        <v>387004972.84871519</v>
      </c>
      <c r="U198" s="124" t="str">
        <f>IFERROR('PML mundo '!AI199*100000000/Indicadores!$Q226,"")</f>
        <v/>
      </c>
      <c r="V198" s="124" t="str">
        <f>IFERROR('PML mundo '!AK199*100000000/Indicadores!$Q226,"")</f>
        <v/>
      </c>
      <c r="W198" s="124" t="str">
        <f>IFERROR('PML mundo '!AM199*100000000/Indicadores!$Q226,"")</f>
        <v/>
      </c>
      <c r="X198" s="124" t="str">
        <f>IFERROR('PML mundo '!AO199*100000000/Indicadores!$Q226,"")</f>
        <v/>
      </c>
      <c r="Y198" s="124" t="str">
        <f>IFERROR('PML mundo '!AQ199*100000000/Indicadores!$Q226,"")</f>
        <v/>
      </c>
      <c r="Z198" s="124" t="str">
        <f>IFERROR('PML mundo '!AS199*100000000/Indicadores!$Q226,"")</f>
        <v/>
      </c>
      <c r="AA198" s="124" t="str">
        <f>IFERROR('PML mundo '!AU199*100000000/Indicadores!$Q226,"")</f>
        <v/>
      </c>
      <c r="AB198" s="124">
        <f>IFERROR('PML mundo '!AW199*100000000/Indicadores!$Q226,"")</f>
        <v>39032.927719280728</v>
      </c>
      <c r="AC198" s="124">
        <f>IFERROR('PML mundo '!AY199*100000000/Indicadores!$Q226,"")</f>
        <v>344790.86152031308</v>
      </c>
      <c r="AD198" s="124">
        <f>IFERROR('PML mundo '!BA199*100000000/Indicadores!$Q226,"")</f>
        <v>591999.40374242433</v>
      </c>
      <c r="AE198" s="124">
        <f>IFERROR('PML mundo '!BC199*100000000/Indicadores!$Q226,"")</f>
        <v>1749976.2594144191</v>
      </c>
      <c r="AF198" s="124">
        <f>IFERROR('PML mundo '!BE199*100000000/Indicadores!$Q226,"")</f>
        <v>5100302.5553193484</v>
      </c>
      <c r="AG198" s="124">
        <f>IFERROR('PML mundo '!BG199*100000000/Indicadores!$Q226,"")</f>
        <v>28591619.55437313</v>
      </c>
      <c r="AH198" s="124">
        <f>IFERROR('PML mundo '!BI199*100000000/Indicadores!$Q226,"")</f>
        <v>56422097.018220291</v>
      </c>
      <c r="AI198" s="124" t="str">
        <f>IFERROR('PML mundo '!BK199*100000000/Indicadores!$Q226,"")</f>
        <v/>
      </c>
      <c r="AJ198" s="124" t="str">
        <f>IFERROR('PML mundo '!BM199*100000000/Indicadores!$Q226,"")</f>
        <v/>
      </c>
    </row>
    <row r="199" spans="1:36" ht="14">
      <c r="A199" s="114" t="str">
        <f>'AAL mundo '!A227</f>
        <v>LAC</v>
      </c>
      <c r="B199" s="107" t="str">
        <f>'AAL mundo '!B227</f>
        <v>TTO</v>
      </c>
      <c r="C199" s="107" t="str">
        <f>'AAL mundo '!C227</f>
        <v>Trinidad and Tobago</v>
      </c>
      <c r="D199" s="108" t="str">
        <f>'AAL mundo '!D227</f>
        <v>SIDS</v>
      </c>
      <c r="E199" s="108" t="str">
        <f>'AAL mundo '!E227</f>
        <v>High income: nonOECD</v>
      </c>
      <c r="F199">
        <f>'AAL mundo '!F227</f>
        <v>68647.899999999994</v>
      </c>
      <c r="G199" s="124">
        <f>IFERROR('PML mundo '!G200*100000000/Indicadores!$Q227,"")</f>
        <v>69106443.366708383</v>
      </c>
      <c r="H199" s="124">
        <f>IFERROR('PML mundo '!I200*100000000/Indicadores!$Q227,"")</f>
        <v>158966370.86983731</v>
      </c>
      <c r="I199" s="124">
        <f>IFERROR('PML mundo '!K200*100000000/Indicadores!$Q227,"")</f>
        <v>250533097.46558195</v>
      </c>
      <c r="J199" s="124">
        <f>IFERROR('PML mundo '!M200*100000000/Indicadores!$Q227,"")</f>
        <v>374944993.67959952</v>
      </c>
      <c r="K199" s="124">
        <f>IFERROR('PML mundo '!O200*100000000/Indicadores!$Q227,"")</f>
        <v>472868550.78222781</v>
      </c>
      <c r="L199" s="124">
        <f>IFERROR('PML mundo '!Q200*100000000/Indicadores!$Q227,"")</f>
        <v>586164325.87609518</v>
      </c>
      <c r="M199" s="124">
        <f>IFERROR('PML mundo '!S200*100000000/Indicadores!$Q227,"")</f>
        <v>624527335.63829792</v>
      </c>
      <c r="N199" s="124">
        <f>IFERROR('PML mundo '!U200*100000000/Indicadores!$Q227,"")</f>
        <v>301715.7697121402</v>
      </c>
      <c r="O199" s="124">
        <f>IFERROR('PML mundo '!W200*100000000/Indicadores!$Q227,"")</f>
        <v>3073792.0525657074</v>
      </c>
      <c r="P199" s="124">
        <f>IFERROR('PML mundo '!Y200*100000000/Indicadores!$Q227,"")</f>
        <v>5845116.5519399252</v>
      </c>
      <c r="Q199" s="124">
        <f>IFERROR('PML mundo '!AA200*100000000/Indicadores!$Q227,"")</f>
        <v>27845558.886107635</v>
      </c>
      <c r="R199" s="124">
        <f>IFERROR('PML mundo '!AC200*100000000/Indicadores!$Q227,"")</f>
        <v>33795423.936170213</v>
      </c>
      <c r="S199" s="124">
        <f>IFERROR('PML mundo '!AE200*100000000/Indicadores!$Q227,"")</f>
        <v>37881617.740926161</v>
      </c>
      <c r="T199" s="124">
        <f>IFERROR('PML mundo '!AG200*100000000/Indicadores!$Q227,"")</f>
        <v>39573381.163954943</v>
      </c>
      <c r="U199" s="124">
        <f>IFERROR('PML mundo '!AI200*100000000/Indicadores!$Q227,"")</f>
        <v>726724.030037547</v>
      </c>
      <c r="V199" s="124">
        <f>IFERROR('PML mundo '!AK200*100000000/Indicadores!$Q227,"")</f>
        <v>5489021.777221527</v>
      </c>
      <c r="W199" s="124">
        <f>IFERROR('PML mundo '!AM200*100000000/Indicadores!$Q227,"")</f>
        <v>7659170.0876095118</v>
      </c>
      <c r="X199" s="124">
        <f>IFERROR('PML mundo '!AO200*100000000/Indicadores!$Q227,"")</f>
        <v>11195559.574468086</v>
      </c>
      <c r="Y199" s="124">
        <f>IFERROR('PML mundo '!AQ200*100000000/Indicadores!$Q227,"")</f>
        <v>14116488.986232793</v>
      </c>
      <c r="Z199" s="124">
        <f>IFERROR('PML mundo '!AS200*100000000/Indicadores!$Q227,"")</f>
        <v>14926660.982478099</v>
      </c>
      <c r="AA199" s="124">
        <f>IFERROR('PML mundo '!AU200*100000000/Indicadores!$Q227,"")</f>
        <v>15736832.978723405</v>
      </c>
      <c r="AB199" s="124" t="str">
        <f>IFERROR('PML mundo '!AW200*100000000/Indicadores!$Q227,"")</f>
        <v/>
      </c>
      <c r="AC199" s="124" t="str">
        <f>IFERROR('PML mundo '!AY200*100000000/Indicadores!$Q227,"")</f>
        <v/>
      </c>
      <c r="AD199" s="124" t="str">
        <f>IFERROR('PML mundo '!BA200*100000000/Indicadores!$Q227,"")</f>
        <v/>
      </c>
      <c r="AE199" s="124" t="str">
        <f>IFERROR('PML mundo '!BC200*100000000/Indicadores!$Q227,"")</f>
        <v/>
      </c>
      <c r="AF199" s="124" t="str">
        <f>IFERROR('PML mundo '!BE200*100000000/Indicadores!$Q227,"")</f>
        <v/>
      </c>
      <c r="AG199" s="124" t="str">
        <f>IFERROR('PML mundo '!BG200*100000000/Indicadores!$Q227,"")</f>
        <v/>
      </c>
      <c r="AH199" s="124" t="str">
        <f>IFERROR('PML mundo '!BI200*100000000/Indicadores!$Q227,"")</f>
        <v/>
      </c>
      <c r="AI199" s="124" t="str">
        <f>IFERROR('PML mundo '!BK200*100000000/Indicadores!$Q227,"")</f>
        <v/>
      </c>
      <c r="AJ199" s="124" t="str">
        <f>IFERROR('PML mundo '!BM200*100000000/Indicadores!$Q227,"")</f>
        <v/>
      </c>
    </row>
    <row r="200" spans="1:36" ht="14">
      <c r="A200" s="114" t="str">
        <f>'AAL mundo '!A228</f>
        <v>Middle East and North Africa</v>
      </c>
      <c r="B200" s="107" t="str">
        <f>'AAL mundo '!B228</f>
        <v>TUN</v>
      </c>
      <c r="C200" s="107" t="str">
        <f>'AAL mundo '!C228</f>
        <v>Tunisia</v>
      </c>
      <c r="D200" s="108" t="str">
        <f>'AAL mundo '!D228</f>
        <v/>
      </c>
      <c r="E200" s="108" t="str">
        <f>'AAL mundo '!E228</f>
        <v>Upper middle income</v>
      </c>
      <c r="F200">
        <f>'AAL mundo '!F228</f>
        <v>178846</v>
      </c>
      <c r="G200" s="124">
        <f>IFERROR('PML mundo '!G201*100000000/Indicadores!$Q228,"")</f>
        <v>3565317.1097322623</v>
      </c>
      <c r="H200" s="124">
        <f>IFERROR('PML mundo '!I201*100000000/Indicadores!$Q228,"")</f>
        <v>8880810.5159294885</v>
      </c>
      <c r="I200" s="124">
        <f>IFERROR('PML mundo '!K201*100000000/Indicadores!$Q228,"")</f>
        <v>16163708.677254699</v>
      </c>
      <c r="J200" s="124">
        <f>IFERROR('PML mundo '!M201*100000000/Indicadores!$Q228,"")</f>
        <v>32061223.904669739</v>
      </c>
      <c r="K200" s="124">
        <f>IFERROR('PML mundo '!O201*100000000/Indicadores!$Q228,"")</f>
        <v>50319796.645224944</v>
      </c>
      <c r="L200" s="124">
        <f>IFERROR('PML mundo '!Q201*100000000/Indicadores!$Q228,"")</f>
        <v>73381985.351321593</v>
      </c>
      <c r="M200" s="124">
        <f>IFERROR('PML mundo '!S201*100000000/Indicadores!$Q228,"")</f>
        <v>90627541.147226796</v>
      </c>
      <c r="N200" s="124" t="str">
        <f>IFERROR('PML mundo '!U201*100000000/Indicadores!$Q228,"")</f>
        <v/>
      </c>
      <c r="O200" s="124" t="str">
        <f>IFERROR('PML mundo '!W201*100000000/Indicadores!$Q228,"")</f>
        <v/>
      </c>
      <c r="P200" s="124" t="str">
        <f>IFERROR('PML mundo '!Y201*100000000/Indicadores!$Q228,"")</f>
        <v/>
      </c>
      <c r="Q200" s="124" t="str">
        <f>IFERROR('PML mundo '!AA201*100000000/Indicadores!$Q228,"")</f>
        <v/>
      </c>
      <c r="R200" s="124" t="str">
        <f>IFERROR('PML mundo '!AC201*100000000/Indicadores!$Q228,"")</f>
        <v/>
      </c>
      <c r="S200" s="124" t="str">
        <f>IFERROR('PML mundo '!AE201*100000000/Indicadores!$Q228,"")</f>
        <v/>
      </c>
      <c r="T200" s="124" t="str">
        <f>IFERROR('PML mundo '!AG201*100000000/Indicadores!$Q228,"")</f>
        <v/>
      </c>
      <c r="U200" s="124" t="str">
        <f>IFERROR('PML mundo '!AI201*100000000/Indicadores!$Q228,"")</f>
        <v/>
      </c>
      <c r="V200" s="124" t="str">
        <f>IFERROR('PML mundo '!AK201*100000000/Indicadores!$Q228,"")</f>
        <v/>
      </c>
      <c r="W200" s="124" t="str">
        <f>IFERROR('PML mundo '!AM201*100000000/Indicadores!$Q228,"")</f>
        <v/>
      </c>
      <c r="X200" s="124" t="str">
        <f>IFERROR('PML mundo '!AO201*100000000/Indicadores!$Q228,"")</f>
        <v/>
      </c>
      <c r="Y200" s="124" t="str">
        <f>IFERROR('PML mundo '!AQ201*100000000/Indicadores!$Q228,"")</f>
        <v/>
      </c>
      <c r="Z200" s="124" t="str">
        <f>IFERROR('PML mundo '!AS201*100000000/Indicadores!$Q228,"")</f>
        <v/>
      </c>
      <c r="AA200" s="124" t="str">
        <f>IFERROR('PML mundo '!AU201*100000000/Indicadores!$Q228,"")</f>
        <v/>
      </c>
      <c r="AB200" s="124" t="str">
        <f>IFERROR('PML mundo '!AW201*100000000/Indicadores!$Q228,"")</f>
        <v/>
      </c>
      <c r="AC200" s="124" t="str">
        <f>IFERROR('PML mundo '!AY201*100000000/Indicadores!$Q228,"")</f>
        <v/>
      </c>
      <c r="AD200" s="124" t="str">
        <f>IFERROR('PML mundo '!BA201*100000000/Indicadores!$Q228,"")</f>
        <v/>
      </c>
      <c r="AE200" s="124" t="str">
        <f>IFERROR('PML mundo '!BC201*100000000/Indicadores!$Q228,"")</f>
        <v/>
      </c>
      <c r="AF200" s="124" t="str">
        <f>IFERROR('PML mundo '!BE201*100000000/Indicadores!$Q228,"")</f>
        <v/>
      </c>
      <c r="AG200" s="124" t="str">
        <f>IFERROR('PML mundo '!BG201*100000000/Indicadores!$Q228,"")</f>
        <v/>
      </c>
      <c r="AH200" s="124" t="str">
        <f>IFERROR('PML mundo '!BI201*100000000/Indicadores!$Q228,"")</f>
        <v/>
      </c>
      <c r="AI200" s="124">
        <f>IFERROR('PML mundo '!BK201*100000000/Indicadores!$Q228,"")</f>
        <v>590676.22477437137</v>
      </c>
      <c r="AJ200" s="124">
        <f>IFERROR('PML mundo '!BM201*100000000/Indicadores!$Q228,"")</f>
        <v>3166497.5968436748</v>
      </c>
    </row>
    <row r="201" spans="1:36" ht="14">
      <c r="A201" s="114" t="str">
        <f>'AAL mundo '!A229</f>
        <v>Europe and Central Asia</v>
      </c>
      <c r="B201" s="107" t="str">
        <f>'AAL mundo '!B229</f>
        <v>TUR</v>
      </c>
      <c r="C201" s="107" t="str">
        <f>'AAL mundo '!C229</f>
        <v>Turkey</v>
      </c>
      <c r="D201" s="108" t="str">
        <f>'AAL mundo '!D229</f>
        <v/>
      </c>
      <c r="E201" s="108" t="str">
        <f>'AAL mundo '!E229</f>
        <v>Upper middle income</v>
      </c>
      <c r="F201">
        <f>'AAL mundo '!F229</f>
        <v>1947250</v>
      </c>
      <c r="G201" s="124">
        <f>IFERROR('PML mundo '!G202*100000000/Indicadores!$Q229,"")</f>
        <v>3289773.2962329048</v>
      </c>
      <c r="H201" s="124">
        <f>IFERROR('PML mundo '!I202*100000000/Indicadores!$Q229,"")</f>
        <v>6394112.4289290607</v>
      </c>
      <c r="I201" s="124">
        <f>IFERROR('PML mundo '!K202*100000000/Indicadores!$Q229,"")</f>
        <v>9854971.4831851348</v>
      </c>
      <c r="J201" s="124">
        <f>IFERROR('PML mundo '!M202*100000000/Indicadores!$Q229,"")</f>
        <v>16169284.128631245</v>
      </c>
      <c r="K201" s="124">
        <f>IFERROR('PML mundo '!O202*100000000/Indicadores!$Q229,"")</f>
        <v>22139135.486465972</v>
      </c>
      <c r="L201" s="124">
        <f>IFERROR('PML mundo '!Q202*100000000/Indicadores!$Q229,"")</f>
        <v>29373631.412999239</v>
      </c>
      <c r="M201" s="124">
        <f>IFERROR('PML mundo '!S202*100000000/Indicadores!$Q229,"")</f>
        <v>34511461.917206451</v>
      </c>
      <c r="N201" s="124" t="str">
        <f>IFERROR('PML mundo '!U202*100000000/Indicadores!$Q229,"")</f>
        <v/>
      </c>
      <c r="O201" s="124" t="str">
        <f>IFERROR('PML mundo '!W202*100000000/Indicadores!$Q229,"")</f>
        <v/>
      </c>
      <c r="P201" s="124" t="str">
        <f>IFERROR('PML mundo '!Y202*100000000/Indicadores!$Q229,"")</f>
        <v/>
      </c>
      <c r="Q201" s="124" t="str">
        <f>IFERROR('PML mundo '!AA202*100000000/Indicadores!$Q229,"")</f>
        <v/>
      </c>
      <c r="R201" s="124" t="str">
        <f>IFERROR('PML mundo '!AC202*100000000/Indicadores!$Q229,"")</f>
        <v/>
      </c>
      <c r="S201" s="124" t="str">
        <f>IFERROR('PML mundo '!AE202*100000000/Indicadores!$Q229,"")</f>
        <v/>
      </c>
      <c r="T201" s="124" t="str">
        <f>IFERROR('PML mundo '!AG202*100000000/Indicadores!$Q229,"")</f>
        <v/>
      </c>
      <c r="U201" s="124" t="str">
        <f>IFERROR('PML mundo '!AI202*100000000/Indicadores!$Q229,"")</f>
        <v/>
      </c>
      <c r="V201" s="124" t="str">
        <f>IFERROR('PML mundo '!AK202*100000000/Indicadores!$Q229,"")</f>
        <v/>
      </c>
      <c r="W201" s="124" t="str">
        <f>IFERROR('PML mundo '!AM202*100000000/Indicadores!$Q229,"")</f>
        <v/>
      </c>
      <c r="X201" s="124" t="str">
        <f>IFERROR('PML mundo '!AO202*100000000/Indicadores!$Q229,"")</f>
        <v/>
      </c>
      <c r="Y201" s="124" t="str">
        <f>IFERROR('PML mundo '!AQ202*100000000/Indicadores!$Q229,"")</f>
        <v/>
      </c>
      <c r="Z201" s="124" t="str">
        <f>IFERROR('PML mundo '!AS202*100000000/Indicadores!$Q229,"")</f>
        <v/>
      </c>
      <c r="AA201" s="124" t="str">
        <f>IFERROR('PML mundo '!AU202*100000000/Indicadores!$Q229,"")</f>
        <v/>
      </c>
      <c r="AB201" s="124" t="str">
        <f>IFERROR('PML mundo '!AW202*100000000/Indicadores!$Q229,"")</f>
        <v/>
      </c>
      <c r="AC201" s="124" t="str">
        <f>IFERROR('PML mundo '!AY202*100000000/Indicadores!$Q229,"")</f>
        <v/>
      </c>
      <c r="AD201" s="124" t="str">
        <f>IFERROR('PML mundo '!BA202*100000000/Indicadores!$Q229,"")</f>
        <v/>
      </c>
      <c r="AE201" s="124" t="str">
        <f>IFERROR('PML mundo '!BC202*100000000/Indicadores!$Q229,"")</f>
        <v/>
      </c>
      <c r="AF201" s="124" t="str">
        <f>IFERROR('PML mundo '!BE202*100000000/Indicadores!$Q229,"")</f>
        <v/>
      </c>
      <c r="AG201" s="124" t="str">
        <f>IFERROR('PML mundo '!BG202*100000000/Indicadores!$Q229,"")</f>
        <v/>
      </c>
      <c r="AH201" s="124" t="str">
        <f>IFERROR('PML mundo '!BI202*100000000/Indicadores!$Q229,"")</f>
        <v/>
      </c>
      <c r="AI201" s="124">
        <f>IFERROR('PML mundo '!BK202*100000000/Indicadores!$Q229,"")</f>
        <v>934261.07537798479</v>
      </c>
      <c r="AJ201" s="124">
        <f>IFERROR('PML mundo '!BM202*100000000/Indicadores!$Q229,"")</f>
        <v>1660811.4169974045</v>
      </c>
    </row>
    <row r="202" spans="1:36" ht="14">
      <c r="A202" s="114" t="str">
        <f>'AAL mundo '!A230</f>
        <v>Europe and Central Asia</v>
      </c>
      <c r="B202" s="107" t="str">
        <f>'AAL mundo '!B230</f>
        <v>TKM</v>
      </c>
      <c r="C202" s="107" t="str">
        <f>'AAL mundo '!C230</f>
        <v>Turkmenistan</v>
      </c>
      <c r="D202" s="108" t="str">
        <f>'AAL mundo '!D230</f>
        <v/>
      </c>
      <c r="E202" s="108" t="str">
        <f>'AAL mundo '!E230</f>
        <v>Upper middle income</v>
      </c>
      <c r="F202">
        <f>'AAL mundo '!F230</f>
        <v>36127</v>
      </c>
      <c r="G202" s="124">
        <f>IFERROR('PML mundo '!G203*100000000/Indicadores!$Q230,"")</f>
        <v>328663.80950544775</v>
      </c>
      <c r="H202" s="124">
        <f>IFERROR('PML mundo '!I203*100000000/Indicadores!$Q230,"")</f>
        <v>799457.39474386536</v>
      </c>
      <c r="I202" s="124">
        <f>IFERROR('PML mundo '!K203*100000000/Indicadores!$Q230,"")</f>
        <v>1423045.007646044</v>
      </c>
      <c r="J202" s="124">
        <f>IFERROR('PML mundo '!M203*100000000/Indicadores!$Q230,"")</f>
        <v>2707876.4902681652</v>
      </c>
      <c r="K202" s="124">
        <f>IFERROR('PML mundo '!O203*100000000/Indicadores!$Q230,"")</f>
        <v>4090071.9905182985</v>
      </c>
      <c r="L202" s="124">
        <f>IFERROR('PML mundo '!Q203*100000000/Indicadores!$Q230,"")</f>
        <v>5703748.032678593</v>
      </c>
      <c r="M202" s="124">
        <f>IFERROR('PML mundo '!S203*100000000/Indicadores!$Q230,"")</f>
        <v>6861210.9922403079</v>
      </c>
      <c r="N202" s="124" t="str">
        <f>IFERROR('PML mundo '!U203*100000000/Indicadores!$Q230,"")</f>
        <v/>
      </c>
      <c r="O202" s="124" t="str">
        <f>IFERROR('PML mundo '!W203*100000000/Indicadores!$Q230,"")</f>
        <v/>
      </c>
      <c r="P202" s="124" t="str">
        <f>IFERROR('PML mundo '!Y203*100000000/Indicadores!$Q230,"")</f>
        <v/>
      </c>
      <c r="Q202" s="124" t="str">
        <f>IFERROR('PML mundo '!AA203*100000000/Indicadores!$Q230,"")</f>
        <v/>
      </c>
      <c r="R202" s="124" t="str">
        <f>IFERROR('PML mundo '!AC203*100000000/Indicadores!$Q230,"")</f>
        <v/>
      </c>
      <c r="S202" s="124" t="str">
        <f>IFERROR('PML mundo '!AE203*100000000/Indicadores!$Q230,"")</f>
        <v/>
      </c>
      <c r="T202" s="124" t="str">
        <f>IFERROR('PML mundo '!AG203*100000000/Indicadores!$Q230,"")</f>
        <v/>
      </c>
      <c r="U202" s="124" t="str">
        <f>IFERROR('PML mundo '!AI203*100000000/Indicadores!$Q230,"")</f>
        <v/>
      </c>
      <c r="V202" s="124" t="str">
        <f>IFERROR('PML mundo '!AK203*100000000/Indicadores!$Q230,"")</f>
        <v/>
      </c>
      <c r="W202" s="124" t="str">
        <f>IFERROR('PML mundo '!AM203*100000000/Indicadores!$Q230,"")</f>
        <v/>
      </c>
      <c r="X202" s="124" t="str">
        <f>IFERROR('PML mundo '!AO203*100000000/Indicadores!$Q230,"")</f>
        <v/>
      </c>
      <c r="Y202" s="124" t="str">
        <f>IFERROR('PML mundo '!AQ203*100000000/Indicadores!$Q230,"")</f>
        <v/>
      </c>
      <c r="Z202" s="124" t="str">
        <f>IFERROR('PML mundo '!AS203*100000000/Indicadores!$Q230,"")</f>
        <v/>
      </c>
      <c r="AA202" s="124" t="str">
        <f>IFERROR('PML mundo '!AU203*100000000/Indicadores!$Q230,"")</f>
        <v/>
      </c>
      <c r="AB202" s="124" t="str">
        <f>IFERROR('PML mundo '!AW203*100000000/Indicadores!$Q230,"")</f>
        <v/>
      </c>
      <c r="AC202" s="124" t="str">
        <f>IFERROR('PML mundo '!AY203*100000000/Indicadores!$Q230,"")</f>
        <v/>
      </c>
      <c r="AD202" s="124" t="str">
        <f>IFERROR('PML mundo '!BA203*100000000/Indicadores!$Q230,"")</f>
        <v/>
      </c>
      <c r="AE202" s="124" t="str">
        <f>IFERROR('PML mundo '!BC203*100000000/Indicadores!$Q230,"")</f>
        <v/>
      </c>
      <c r="AF202" s="124" t="str">
        <f>IFERROR('PML mundo '!BE203*100000000/Indicadores!$Q230,"")</f>
        <v/>
      </c>
      <c r="AG202" s="124" t="str">
        <f>IFERROR('PML mundo '!BG203*100000000/Indicadores!$Q230,"")</f>
        <v/>
      </c>
      <c r="AH202" s="124" t="str">
        <f>IFERROR('PML mundo '!BI203*100000000/Indicadores!$Q230,"")</f>
        <v/>
      </c>
      <c r="AI202" s="124">
        <f>IFERROR('PML mundo '!BK203*100000000/Indicadores!$Q230,"")</f>
        <v>3000239.8125340319</v>
      </c>
      <c r="AJ202" s="124">
        <f>IFERROR('PML mundo '!BM203*100000000/Indicadores!$Q230,"")</f>
        <v>4590448.9716210458</v>
      </c>
    </row>
    <row r="203" spans="1:36" ht="14">
      <c r="A203" s="114" t="str">
        <f>'AAL mundo '!A231</f>
        <v>LAC</v>
      </c>
      <c r="B203" s="107" t="str">
        <f>'AAL mundo '!B231</f>
        <v>TCA</v>
      </c>
      <c r="C203" s="107" t="str">
        <f>'AAL mundo '!C231</f>
        <v>Turks and Caicos Islands</v>
      </c>
      <c r="D203" s="108" t="str">
        <f>'AAL mundo '!D231</f>
        <v>SIDS</v>
      </c>
      <c r="E203" s="108" t="str">
        <f>'AAL mundo '!E231</f>
        <v>High income: nonOECD</v>
      </c>
      <c r="F203">
        <f>'AAL mundo '!F231</f>
        <v>1049.28</v>
      </c>
      <c r="G203" s="124" t="str">
        <f>IFERROR('PML mundo '!G204*100000000/Indicadores!$Q231,"")</f>
        <v/>
      </c>
      <c r="H203" s="124" t="str">
        <f>IFERROR('PML mundo '!I204*100000000/Indicadores!$Q231,"")</f>
        <v/>
      </c>
      <c r="I203" s="124" t="str">
        <f>IFERROR('PML mundo '!K204*100000000/Indicadores!$Q231,"")</f>
        <v/>
      </c>
      <c r="J203" s="124" t="str">
        <f>IFERROR('PML mundo '!M204*100000000/Indicadores!$Q231,"")</f>
        <v/>
      </c>
      <c r="K203" s="124" t="str">
        <f>IFERROR('PML mundo '!O204*100000000/Indicadores!$Q231,"")</f>
        <v/>
      </c>
      <c r="L203" s="124" t="str">
        <f>IFERROR('PML mundo '!Q204*100000000/Indicadores!$Q231,"")</f>
        <v/>
      </c>
      <c r="M203" s="124" t="str">
        <f>IFERROR('PML mundo '!S204*100000000/Indicadores!$Q231,"")</f>
        <v/>
      </c>
      <c r="N203" s="124" t="str">
        <f>IFERROR('PML mundo '!U204*100000000/Indicadores!$Q231,"")</f>
        <v/>
      </c>
      <c r="O203" s="124" t="str">
        <f>IFERROR('PML mundo '!W204*100000000/Indicadores!$Q231,"")</f>
        <v/>
      </c>
      <c r="P203" s="124" t="str">
        <f>IFERROR('PML mundo '!Y204*100000000/Indicadores!$Q231,"")</f>
        <v/>
      </c>
      <c r="Q203" s="124" t="str">
        <f>IFERROR('PML mundo '!AA204*100000000/Indicadores!$Q231,"")</f>
        <v/>
      </c>
      <c r="R203" s="124" t="str">
        <f>IFERROR('PML mundo '!AC204*100000000/Indicadores!$Q231,"")</f>
        <v/>
      </c>
      <c r="S203" s="124" t="str">
        <f>IFERROR('PML mundo '!AE204*100000000/Indicadores!$Q231,"")</f>
        <v/>
      </c>
      <c r="T203" s="124" t="str">
        <f>IFERROR('PML mundo '!AG204*100000000/Indicadores!$Q231,"")</f>
        <v/>
      </c>
      <c r="U203" s="124" t="str">
        <f>IFERROR('PML mundo '!AI204*100000000/Indicadores!$Q231,"")</f>
        <v/>
      </c>
      <c r="V203" s="124" t="str">
        <f>IFERROR('PML mundo '!AK204*100000000/Indicadores!$Q231,"")</f>
        <v/>
      </c>
      <c r="W203" s="124" t="str">
        <f>IFERROR('PML mundo '!AM204*100000000/Indicadores!$Q231,"")</f>
        <v/>
      </c>
      <c r="X203" s="124" t="str">
        <f>IFERROR('PML mundo '!AO204*100000000/Indicadores!$Q231,"")</f>
        <v/>
      </c>
      <c r="Y203" s="124" t="str">
        <f>IFERROR('PML mundo '!AQ204*100000000/Indicadores!$Q231,"")</f>
        <v/>
      </c>
      <c r="Z203" s="124" t="str">
        <f>IFERROR('PML mundo '!AS204*100000000/Indicadores!$Q231,"")</f>
        <v/>
      </c>
      <c r="AA203" s="124" t="str">
        <f>IFERROR('PML mundo '!AU204*100000000/Indicadores!$Q231,"")</f>
        <v/>
      </c>
      <c r="AB203" s="124" t="str">
        <f>IFERROR('PML mundo '!AW204*100000000/Indicadores!$Q231,"")</f>
        <v/>
      </c>
      <c r="AC203" s="124" t="str">
        <f>IFERROR('PML mundo '!AY204*100000000/Indicadores!$Q231,"")</f>
        <v/>
      </c>
      <c r="AD203" s="124" t="str">
        <f>IFERROR('PML mundo '!BA204*100000000/Indicadores!$Q231,"")</f>
        <v/>
      </c>
      <c r="AE203" s="124" t="str">
        <f>IFERROR('PML mundo '!BC204*100000000/Indicadores!$Q231,"")</f>
        <v/>
      </c>
      <c r="AF203" s="124" t="str">
        <f>IFERROR('PML mundo '!BE204*100000000/Indicadores!$Q231,"")</f>
        <v/>
      </c>
      <c r="AG203" s="124" t="str">
        <f>IFERROR('PML mundo '!BG204*100000000/Indicadores!$Q231,"")</f>
        <v/>
      </c>
      <c r="AH203" s="124" t="str">
        <f>IFERROR('PML mundo '!BI204*100000000/Indicadores!$Q231,"")</f>
        <v/>
      </c>
      <c r="AI203" s="124" t="str">
        <f>IFERROR('PML mundo '!BK204*100000000/Indicadores!$Q231,"")</f>
        <v/>
      </c>
      <c r="AJ203" s="124" t="str">
        <f>IFERROR('PML mundo '!BM204*100000000/Indicadores!$Q231,"")</f>
        <v/>
      </c>
    </row>
    <row r="204" spans="1:36" ht="14">
      <c r="A204" s="114" t="str">
        <f>'AAL mundo '!A232</f>
        <v>East Asia and the Pacific</v>
      </c>
      <c r="B204" s="107" t="str">
        <f>'AAL mundo '!B232</f>
        <v>TUV</v>
      </c>
      <c r="C204" s="107" t="str">
        <f>'AAL mundo '!C232</f>
        <v>Tuvalu</v>
      </c>
      <c r="D204" s="108" t="str">
        <f>'AAL mundo '!D232</f>
        <v>SIDS</v>
      </c>
      <c r="E204" s="108" t="str">
        <f>'AAL mundo '!E232</f>
        <v>Upper middle income</v>
      </c>
      <c r="F204">
        <f>'AAL mundo '!F232</f>
        <v>123.265</v>
      </c>
      <c r="G204" s="124" t="str">
        <f>IFERROR('PML mundo '!G205*100000000/Indicadores!$Q232,"")</f>
        <v/>
      </c>
      <c r="H204" s="124" t="str">
        <f>IFERROR('PML mundo '!I205*100000000/Indicadores!$Q232,"")</f>
        <v/>
      </c>
      <c r="I204" s="124" t="str">
        <f>IFERROR('PML mundo '!K205*100000000/Indicadores!$Q232,"")</f>
        <v/>
      </c>
      <c r="J204" s="124" t="str">
        <f>IFERROR('PML mundo '!M205*100000000/Indicadores!$Q232,"")</f>
        <v/>
      </c>
      <c r="K204" s="124" t="str">
        <f>IFERROR('PML mundo '!O205*100000000/Indicadores!$Q232,"")</f>
        <v/>
      </c>
      <c r="L204" s="124" t="str">
        <f>IFERROR('PML mundo '!Q205*100000000/Indicadores!$Q232,"")</f>
        <v/>
      </c>
      <c r="M204" s="124" t="str">
        <f>IFERROR('PML mundo '!S205*100000000/Indicadores!$Q232,"")</f>
        <v/>
      </c>
      <c r="N204" s="124" t="str">
        <f>IFERROR('PML mundo '!U205*100000000/Indicadores!$Q232,"")</f>
        <v/>
      </c>
      <c r="O204" s="124" t="str">
        <f>IFERROR('PML mundo '!W205*100000000/Indicadores!$Q232,"")</f>
        <v/>
      </c>
      <c r="P204" s="124" t="str">
        <f>IFERROR('PML mundo '!Y205*100000000/Indicadores!$Q232,"")</f>
        <v/>
      </c>
      <c r="Q204" s="124" t="str">
        <f>IFERROR('PML mundo '!AA205*100000000/Indicadores!$Q232,"")</f>
        <v/>
      </c>
      <c r="R204" s="124" t="str">
        <f>IFERROR('PML mundo '!AC205*100000000/Indicadores!$Q232,"")</f>
        <v/>
      </c>
      <c r="S204" s="124" t="str">
        <f>IFERROR('PML mundo '!AE205*100000000/Indicadores!$Q232,"")</f>
        <v/>
      </c>
      <c r="T204" s="124" t="str">
        <f>IFERROR('PML mundo '!AG205*100000000/Indicadores!$Q232,"")</f>
        <v/>
      </c>
      <c r="U204" s="124" t="str">
        <f>IFERROR('PML mundo '!AI205*100000000/Indicadores!$Q232,"")</f>
        <v/>
      </c>
      <c r="V204" s="124" t="str">
        <f>IFERROR('PML mundo '!AK205*100000000/Indicadores!$Q232,"")</f>
        <v/>
      </c>
      <c r="W204" s="124" t="str">
        <f>IFERROR('PML mundo '!AM205*100000000/Indicadores!$Q232,"")</f>
        <v/>
      </c>
      <c r="X204" s="124" t="str">
        <f>IFERROR('PML mundo '!AO205*100000000/Indicadores!$Q232,"")</f>
        <v/>
      </c>
      <c r="Y204" s="124" t="str">
        <f>IFERROR('PML mundo '!AQ205*100000000/Indicadores!$Q232,"")</f>
        <v/>
      </c>
      <c r="Z204" s="124" t="str">
        <f>IFERROR('PML mundo '!AS205*100000000/Indicadores!$Q232,"")</f>
        <v/>
      </c>
      <c r="AA204" s="124" t="str">
        <f>IFERROR('PML mundo '!AU205*100000000/Indicadores!$Q232,"")</f>
        <v/>
      </c>
      <c r="AB204" s="124" t="str">
        <f>IFERROR('PML mundo '!AW205*100000000/Indicadores!$Q232,"")</f>
        <v/>
      </c>
      <c r="AC204" s="124" t="str">
        <f>IFERROR('PML mundo '!AY205*100000000/Indicadores!$Q232,"")</f>
        <v/>
      </c>
      <c r="AD204" s="124" t="str">
        <f>IFERROR('PML mundo '!BA205*100000000/Indicadores!$Q232,"")</f>
        <v/>
      </c>
      <c r="AE204" s="124" t="str">
        <f>IFERROR('PML mundo '!BC205*100000000/Indicadores!$Q232,"")</f>
        <v/>
      </c>
      <c r="AF204" s="124" t="str">
        <f>IFERROR('PML mundo '!BE205*100000000/Indicadores!$Q232,"")</f>
        <v/>
      </c>
      <c r="AG204" s="124" t="str">
        <f>IFERROR('PML mundo '!BG205*100000000/Indicadores!$Q232,"")</f>
        <v/>
      </c>
      <c r="AH204" s="124" t="str">
        <f>IFERROR('PML mundo '!BI205*100000000/Indicadores!$Q232,"")</f>
        <v/>
      </c>
      <c r="AI204" s="124" t="str">
        <f>IFERROR('PML mundo '!BK205*100000000/Indicadores!$Q232,"")</f>
        <v/>
      </c>
      <c r="AJ204" s="124" t="str">
        <f>IFERROR('PML mundo '!BM205*100000000/Indicadores!$Q232,"")</f>
        <v/>
      </c>
    </row>
    <row r="205" spans="1:36" ht="14">
      <c r="A205" s="114" t="str">
        <f>'AAL mundo '!A233</f>
        <v>Sub-Saharan Africa</v>
      </c>
      <c r="B205" s="107" t="str">
        <f>'AAL mundo '!B233</f>
        <v>UGA</v>
      </c>
      <c r="C205" s="107" t="str">
        <f>'AAL mundo '!C233</f>
        <v>Uganda</v>
      </c>
      <c r="D205" s="108" t="str">
        <f>'AAL mundo '!D233</f>
        <v/>
      </c>
      <c r="E205" s="108" t="str">
        <f>'AAL mundo '!E233</f>
        <v>Low income</v>
      </c>
      <c r="F205">
        <f>'AAL mundo '!F233</f>
        <v>43697.1</v>
      </c>
      <c r="G205" s="124">
        <f>IFERROR('PML mundo '!G206*100000000/Indicadores!$Q233,"")</f>
        <v>714213.58665294992</v>
      </c>
      <c r="H205" s="124">
        <f>IFERROR('PML mundo '!I206*100000000/Indicadores!$Q233,"")</f>
        <v>1956884.8636222966</v>
      </c>
      <c r="I205" s="124">
        <f>IFERROR('PML mundo '!K206*100000000/Indicadores!$Q233,"")</f>
        <v>4049451.102042859</v>
      </c>
      <c r="J205" s="124">
        <f>IFERROR('PML mundo '!M206*100000000/Indicadores!$Q233,"")</f>
        <v>9447758.9048102275</v>
      </c>
      <c r="K205" s="124">
        <f>IFERROR('PML mundo '!O206*100000000/Indicadores!$Q233,"")</f>
        <v>15827527.329728041</v>
      </c>
      <c r="L205" s="124">
        <f>IFERROR('PML mundo '!Q206*100000000/Indicadores!$Q233,"")</f>
        <v>24208767.52100772</v>
      </c>
      <c r="M205" s="124">
        <f>IFERROR('PML mundo '!S206*100000000/Indicadores!$Q233,"")</f>
        <v>30107957.729627937</v>
      </c>
      <c r="N205" s="124" t="str">
        <f>IFERROR('PML mundo '!U206*100000000/Indicadores!$Q233,"")</f>
        <v/>
      </c>
      <c r="O205" s="124" t="str">
        <f>IFERROR('PML mundo '!W206*100000000/Indicadores!$Q233,"")</f>
        <v/>
      </c>
      <c r="P205" s="124" t="str">
        <f>IFERROR('PML mundo '!Y206*100000000/Indicadores!$Q233,"")</f>
        <v/>
      </c>
      <c r="Q205" s="124" t="str">
        <f>IFERROR('PML mundo '!AA206*100000000/Indicadores!$Q233,"")</f>
        <v/>
      </c>
      <c r="R205" s="124" t="str">
        <f>IFERROR('PML mundo '!AC206*100000000/Indicadores!$Q233,"")</f>
        <v/>
      </c>
      <c r="S205" s="124" t="str">
        <f>IFERROR('PML mundo '!AE206*100000000/Indicadores!$Q233,"")</f>
        <v/>
      </c>
      <c r="T205" s="124" t="str">
        <f>IFERROR('PML mundo '!AG206*100000000/Indicadores!$Q233,"")</f>
        <v/>
      </c>
      <c r="U205" s="124" t="str">
        <f>IFERROR('PML mundo '!AI206*100000000/Indicadores!$Q233,"")</f>
        <v/>
      </c>
      <c r="V205" s="124" t="str">
        <f>IFERROR('PML mundo '!AK206*100000000/Indicadores!$Q233,"")</f>
        <v/>
      </c>
      <c r="W205" s="124" t="str">
        <f>IFERROR('PML mundo '!AM206*100000000/Indicadores!$Q233,"")</f>
        <v/>
      </c>
      <c r="X205" s="124" t="str">
        <f>IFERROR('PML mundo '!AO206*100000000/Indicadores!$Q233,"")</f>
        <v/>
      </c>
      <c r="Y205" s="124" t="str">
        <f>IFERROR('PML mundo '!AQ206*100000000/Indicadores!$Q233,"")</f>
        <v/>
      </c>
      <c r="Z205" s="124" t="str">
        <f>IFERROR('PML mundo '!AS206*100000000/Indicadores!$Q233,"")</f>
        <v/>
      </c>
      <c r="AA205" s="124" t="str">
        <f>IFERROR('PML mundo '!AU206*100000000/Indicadores!$Q233,"")</f>
        <v/>
      </c>
      <c r="AB205" s="124" t="str">
        <f>IFERROR('PML mundo '!AW206*100000000/Indicadores!$Q233,"")</f>
        <v/>
      </c>
      <c r="AC205" s="124" t="str">
        <f>IFERROR('PML mundo '!AY206*100000000/Indicadores!$Q233,"")</f>
        <v/>
      </c>
      <c r="AD205" s="124" t="str">
        <f>IFERROR('PML mundo '!BA206*100000000/Indicadores!$Q233,"")</f>
        <v/>
      </c>
      <c r="AE205" s="124" t="str">
        <f>IFERROR('PML mundo '!BC206*100000000/Indicadores!$Q233,"")</f>
        <v/>
      </c>
      <c r="AF205" s="124" t="str">
        <f>IFERROR('PML mundo '!BE206*100000000/Indicadores!$Q233,"")</f>
        <v/>
      </c>
      <c r="AG205" s="124" t="str">
        <f>IFERROR('PML mundo '!BG206*100000000/Indicadores!$Q233,"")</f>
        <v/>
      </c>
      <c r="AH205" s="124" t="str">
        <f>IFERROR('PML mundo '!BI206*100000000/Indicadores!$Q233,"")</f>
        <v/>
      </c>
      <c r="AI205" s="124">
        <f>IFERROR('PML mundo '!BK206*100000000/Indicadores!$Q233,"")</f>
        <v>2545252.9906224743</v>
      </c>
      <c r="AJ205" s="124">
        <f>IFERROR('PML mundo '!BM206*100000000/Indicadores!$Q233,"")</f>
        <v>3840138.4888911727</v>
      </c>
    </row>
    <row r="206" spans="1:36" ht="14">
      <c r="A206" s="114" t="str">
        <f>'AAL mundo '!A234</f>
        <v>Europe and Central Asia</v>
      </c>
      <c r="B206" s="107" t="str">
        <f>'AAL mundo '!B234</f>
        <v>UKR</v>
      </c>
      <c r="C206" s="107" t="str">
        <f>'AAL mundo '!C234</f>
        <v>Ukraine</v>
      </c>
      <c r="D206" s="108" t="str">
        <f>'AAL mundo '!D234</f>
        <v/>
      </c>
      <c r="E206" s="108" t="str">
        <f>'AAL mundo '!E234</f>
        <v>Lower middle income</v>
      </c>
      <c r="F206">
        <f>'AAL mundo '!F234</f>
        <v>676834</v>
      </c>
      <c r="G206" s="124">
        <f>IFERROR('PML mundo '!G207*100000000/Indicadores!$Q234,"")</f>
        <v>150821.27548019713</v>
      </c>
      <c r="H206" s="124">
        <f>IFERROR('PML mundo '!I207*100000000/Indicadores!$Q234,"")</f>
        <v>360117.63405171031</v>
      </c>
      <c r="I206" s="124">
        <f>IFERROR('PML mundo '!K207*100000000/Indicadores!$Q234,"")</f>
        <v>668751.18197112193</v>
      </c>
      <c r="J206" s="124">
        <f>IFERROR('PML mundo '!M207*100000000/Indicadores!$Q234,"")</f>
        <v>1429631.7812316206</v>
      </c>
      <c r="K206" s="124">
        <f>IFERROR('PML mundo '!O207*100000000/Indicadores!$Q234,"")</f>
        <v>2373199.5955994655</v>
      </c>
      <c r="L206" s="124">
        <f>IFERROR('PML mundo '!Q207*100000000/Indicadores!$Q234,"")</f>
        <v>3708100.6583476565</v>
      </c>
      <c r="M206" s="124">
        <f>IFERROR('PML mundo '!S207*100000000/Indicadores!$Q234,"")</f>
        <v>4697082.8560616765</v>
      </c>
      <c r="N206" s="124" t="str">
        <f>IFERROR('PML mundo '!U207*100000000/Indicadores!$Q234,"")</f>
        <v/>
      </c>
      <c r="O206" s="124" t="str">
        <f>IFERROR('PML mundo '!W207*100000000/Indicadores!$Q234,"")</f>
        <v/>
      </c>
      <c r="P206" s="124" t="str">
        <f>IFERROR('PML mundo '!Y207*100000000/Indicadores!$Q234,"")</f>
        <v/>
      </c>
      <c r="Q206" s="124" t="str">
        <f>IFERROR('PML mundo '!AA207*100000000/Indicadores!$Q234,"")</f>
        <v/>
      </c>
      <c r="R206" s="124" t="str">
        <f>IFERROR('PML mundo '!AC207*100000000/Indicadores!$Q234,"")</f>
        <v/>
      </c>
      <c r="S206" s="124" t="str">
        <f>IFERROR('PML mundo '!AE207*100000000/Indicadores!$Q234,"")</f>
        <v/>
      </c>
      <c r="T206" s="124" t="str">
        <f>IFERROR('PML mundo '!AG207*100000000/Indicadores!$Q234,"")</f>
        <v/>
      </c>
      <c r="U206" s="124" t="str">
        <f>IFERROR('PML mundo '!AI207*100000000/Indicadores!$Q234,"")</f>
        <v/>
      </c>
      <c r="V206" s="124" t="str">
        <f>IFERROR('PML mundo '!AK207*100000000/Indicadores!$Q234,"")</f>
        <v/>
      </c>
      <c r="W206" s="124" t="str">
        <f>IFERROR('PML mundo '!AM207*100000000/Indicadores!$Q234,"")</f>
        <v/>
      </c>
      <c r="X206" s="124" t="str">
        <f>IFERROR('PML mundo '!AO207*100000000/Indicadores!$Q234,"")</f>
        <v/>
      </c>
      <c r="Y206" s="124" t="str">
        <f>IFERROR('PML mundo '!AQ207*100000000/Indicadores!$Q234,"")</f>
        <v/>
      </c>
      <c r="Z206" s="124" t="str">
        <f>IFERROR('PML mundo '!AS207*100000000/Indicadores!$Q234,"")</f>
        <v/>
      </c>
      <c r="AA206" s="124" t="str">
        <f>IFERROR('PML mundo '!AU207*100000000/Indicadores!$Q234,"")</f>
        <v/>
      </c>
      <c r="AB206" s="124" t="str">
        <f>IFERROR('PML mundo '!AW207*100000000/Indicadores!$Q234,"")</f>
        <v/>
      </c>
      <c r="AC206" s="124" t="str">
        <f>IFERROR('PML mundo '!AY207*100000000/Indicadores!$Q234,"")</f>
        <v/>
      </c>
      <c r="AD206" s="124" t="str">
        <f>IFERROR('PML mundo '!BA207*100000000/Indicadores!$Q234,"")</f>
        <v/>
      </c>
      <c r="AE206" s="124" t="str">
        <f>IFERROR('PML mundo '!BC207*100000000/Indicadores!$Q234,"")</f>
        <v/>
      </c>
      <c r="AF206" s="124" t="str">
        <f>IFERROR('PML mundo '!BE207*100000000/Indicadores!$Q234,"")</f>
        <v/>
      </c>
      <c r="AG206" s="124" t="str">
        <f>IFERROR('PML mundo '!BG207*100000000/Indicadores!$Q234,"")</f>
        <v/>
      </c>
      <c r="AH206" s="124" t="str">
        <f>IFERROR('PML mundo '!BI207*100000000/Indicadores!$Q234,"")</f>
        <v/>
      </c>
      <c r="AI206" s="124">
        <f>IFERROR('PML mundo '!BK207*100000000/Indicadores!$Q234,"")</f>
        <v>28473735.435535997</v>
      </c>
      <c r="AJ206" s="124">
        <f>IFERROR('PML mundo '!BM207*100000000/Indicadores!$Q234,"")</f>
        <v>43475707.006676853</v>
      </c>
    </row>
    <row r="207" spans="1:36" ht="14">
      <c r="A207" s="114" t="str">
        <f>'AAL mundo '!A235</f>
        <v>Middle East and North Africa</v>
      </c>
      <c r="B207" s="107" t="str">
        <f>'AAL mundo '!B235</f>
        <v>ARE</v>
      </c>
      <c r="C207" s="107" t="str">
        <f>'AAL mundo '!C235</f>
        <v>United Arab Emirates</v>
      </c>
      <c r="D207" s="108" t="str">
        <f>'AAL mundo '!D235</f>
        <v/>
      </c>
      <c r="E207" s="108" t="str">
        <f>'AAL mundo '!E235</f>
        <v>High income: nonOECD</v>
      </c>
      <c r="F207">
        <f>'AAL mundo '!F235</f>
        <v>1282120</v>
      </c>
      <c r="G207" s="124">
        <f>IFERROR('PML mundo '!G208*100000000/Indicadores!$Q235,"")</f>
        <v>1345804.7566769074</v>
      </c>
      <c r="H207" s="124">
        <f>IFERROR('PML mundo '!I208*100000000/Indicadores!$Q235,"")</f>
        <v>3561191.3318752819</v>
      </c>
      <c r="I207" s="124">
        <f>IFERROR('PML mundo '!K208*100000000/Indicadores!$Q235,"")</f>
        <v>7299435.8505315371</v>
      </c>
      <c r="J207" s="124">
        <f>IFERROR('PML mundo '!M208*100000000/Indicadores!$Q235,"")</f>
        <v>16949430.864225917</v>
      </c>
      <c r="K207" s="124">
        <f>IFERROR('PML mundo '!O208*100000000/Indicadores!$Q235,"")</f>
        <v>29236204.314950582</v>
      </c>
      <c r="L207" s="124">
        <f>IFERROR('PML mundo '!Q208*100000000/Indicadores!$Q235,"")</f>
        <v>45548412.580147311</v>
      </c>
      <c r="M207" s="124">
        <f>IFERROR('PML mundo '!S208*100000000/Indicadores!$Q235,"")</f>
        <v>56881072.529910646</v>
      </c>
      <c r="N207" s="124" t="str">
        <f>IFERROR('PML mundo '!U208*100000000/Indicadores!$Q235,"")</f>
        <v/>
      </c>
      <c r="O207" s="124" t="str">
        <f>IFERROR('PML mundo '!W208*100000000/Indicadores!$Q235,"")</f>
        <v/>
      </c>
      <c r="P207" s="124" t="str">
        <f>IFERROR('PML mundo '!Y208*100000000/Indicadores!$Q235,"")</f>
        <v/>
      </c>
      <c r="Q207" s="124" t="str">
        <f>IFERROR('PML mundo '!AA208*100000000/Indicadores!$Q235,"")</f>
        <v/>
      </c>
      <c r="R207" s="124" t="str">
        <f>IFERROR('PML mundo '!AC208*100000000/Indicadores!$Q235,"")</f>
        <v/>
      </c>
      <c r="S207" s="124" t="str">
        <f>IFERROR('PML mundo '!AE208*100000000/Indicadores!$Q235,"")</f>
        <v/>
      </c>
      <c r="T207" s="124" t="str">
        <f>IFERROR('PML mundo '!AG208*100000000/Indicadores!$Q235,"")</f>
        <v/>
      </c>
      <c r="U207" s="124" t="str">
        <f>IFERROR('PML mundo '!AI208*100000000/Indicadores!$Q235,"")</f>
        <v/>
      </c>
      <c r="V207" s="124" t="str">
        <f>IFERROR('PML mundo '!AK208*100000000/Indicadores!$Q235,"")</f>
        <v/>
      </c>
      <c r="W207" s="124" t="str">
        <f>IFERROR('PML mundo '!AM208*100000000/Indicadores!$Q235,"")</f>
        <v/>
      </c>
      <c r="X207" s="124" t="str">
        <f>IFERROR('PML mundo '!AO208*100000000/Indicadores!$Q235,"")</f>
        <v/>
      </c>
      <c r="Y207" s="124" t="str">
        <f>IFERROR('PML mundo '!AQ208*100000000/Indicadores!$Q235,"")</f>
        <v/>
      </c>
      <c r="Z207" s="124" t="str">
        <f>IFERROR('PML mundo '!AS208*100000000/Indicadores!$Q235,"")</f>
        <v/>
      </c>
      <c r="AA207" s="124" t="str">
        <f>IFERROR('PML mundo '!AU208*100000000/Indicadores!$Q235,"")</f>
        <v/>
      </c>
      <c r="AB207" s="124" t="str">
        <f>IFERROR('PML mundo '!AW208*100000000/Indicadores!$Q235,"")</f>
        <v/>
      </c>
      <c r="AC207" s="124" t="str">
        <f>IFERROR('PML mundo '!AY208*100000000/Indicadores!$Q235,"")</f>
        <v/>
      </c>
      <c r="AD207" s="124" t="str">
        <f>IFERROR('PML mundo '!BA208*100000000/Indicadores!$Q235,"")</f>
        <v/>
      </c>
      <c r="AE207" s="124" t="str">
        <f>IFERROR('PML mundo '!BC208*100000000/Indicadores!$Q235,"")</f>
        <v/>
      </c>
      <c r="AF207" s="124" t="str">
        <f>IFERROR('PML mundo '!BE208*100000000/Indicadores!$Q235,"")</f>
        <v/>
      </c>
      <c r="AG207" s="124" t="str">
        <f>IFERROR('PML mundo '!BG208*100000000/Indicadores!$Q235,"")</f>
        <v/>
      </c>
      <c r="AH207" s="124" t="str">
        <f>IFERROR('PML mundo '!BI208*100000000/Indicadores!$Q235,"")</f>
        <v/>
      </c>
      <c r="AI207" s="124">
        <f>IFERROR('PML mundo '!BK208*100000000/Indicadores!$Q235,"")</f>
        <v>229585.98685982864</v>
      </c>
      <c r="AJ207" s="124">
        <f>IFERROR('PML mundo '!BM208*100000000/Indicadores!$Q235,"")</f>
        <v>385928.49861293385</v>
      </c>
    </row>
    <row r="208" spans="1:36" ht="14">
      <c r="A208" s="114" t="str">
        <f>'AAL mundo '!A236</f>
        <v>Europe and Central Asia</v>
      </c>
      <c r="B208" s="107" t="str">
        <f>'AAL mundo '!B236</f>
        <v>GBR</v>
      </c>
      <c r="C208" s="107" t="str">
        <f>'AAL mundo '!C236</f>
        <v>United Kingdom of Great Britain and Northern Ireland</v>
      </c>
      <c r="D208" s="108" t="str">
        <f>'AAL mundo '!D236</f>
        <v/>
      </c>
      <c r="E208" s="108" t="str">
        <f>'AAL mundo '!E236</f>
        <v>High income: OECD</v>
      </c>
      <c r="F208">
        <f>'AAL mundo '!F236</f>
        <v>7806800</v>
      </c>
      <c r="G208" s="124">
        <f>IFERROR('PML mundo '!G209*100000000/Indicadores!$Q236,"")</f>
        <v>527126.65302056342</v>
      </c>
      <c r="H208" s="124">
        <f>IFERROR('PML mundo '!I209*100000000/Indicadores!$Q236,"")</f>
        <v>1731442.1719002733</v>
      </c>
      <c r="I208" s="124">
        <f>IFERROR('PML mundo '!K209*100000000/Indicadores!$Q236,"")</f>
        <v>3462769.1938588298</v>
      </c>
      <c r="J208" s="124">
        <f>IFERROR('PML mundo '!M209*100000000/Indicadores!$Q236,"")</f>
        <v>7688567.5644387715</v>
      </c>
      <c r="K208" s="124">
        <f>IFERROR('PML mundo '!O209*100000000/Indicadores!$Q236,"")</f>
        <v>13036694.695396313</v>
      </c>
      <c r="L208" s="124">
        <f>IFERROR('PML mundo '!Q209*100000000/Indicadores!$Q236,"")</f>
        <v>20671461.42758381</v>
      </c>
      <c r="M208" s="124">
        <f>IFERROR('PML mundo '!S209*100000000/Indicadores!$Q236,"")</f>
        <v>26398253.185844425</v>
      </c>
      <c r="N208" s="124" t="str">
        <f>IFERROR('PML mundo '!U209*100000000/Indicadores!$Q236,"")</f>
        <v/>
      </c>
      <c r="O208" s="124" t="str">
        <f>IFERROR('PML mundo '!W209*100000000/Indicadores!$Q236,"")</f>
        <v/>
      </c>
      <c r="P208" s="124" t="str">
        <f>IFERROR('PML mundo '!Y209*100000000/Indicadores!$Q236,"")</f>
        <v/>
      </c>
      <c r="Q208" s="124" t="str">
        <f>IFERROR('PML mundo '!AA209*100000000/Indicadores!$Q236,"")</f>
        <v/>
      </c>
      <c r="R208" s="124" t="str">
        <f>IFERROR('PML mundo '!AC209*100000000/Indicadores!$Q236,"")</f>
        <v/>
      </c>
      <c r="S208" s="124" t="str">
        <f>IFERROR('PML mundo '!AE209*100000000/Indicadores!$Q236,"")</f>
        <v/>
      </c>
      <c r="T208" s="124" t="str">
        <f>IFERROR('PML mundo '!AG209*100000000/Indicadores!$Q236,"")</f>
        <v/>
      </c>
      <c r="U208" s="124" t="str">
        <f>IFERROR('PML mundo '!AI209*100000000/Indicadores!$Q236,"")</f>
        <v/>
      </c>
      <c r="V208" s="124" t="str">
        <f>IFERROR('PML mundo '!AK209*100000000/Indicadores!$Q236,"")</f>
        <v/>
      </c>
      <c r="W208" s="124" t="str">
        <f>IFERROR('PML mundo '!AM209*100000000/Indicadores!$Q236,"")</f>
        <v/>
      </c>
      <c r="X208" s="124" t="str">
        <f>IFERROR('PML mundo '!AO209*100000000/Indicadores!$Q236,"")</f>
        <v/>
      </c>
      <c r="Y208" s="124" t="str">
        <f>IFERROR('PML mundo '!AQ209*100000000/Indicadores!$Q236,"")</f>
        <v/>
      </c>
      <c r="Z208" s="124" t="str">
        <f>IFERROR('PML mundo '!AS209*100000000/Indicadores!$Q236,"")</f>
        <v/>
      </c>
      <c r="AA208" s="124" t="str">
        <f>IFERROR('PML mundo '!AU209*100000000/Indicadores!$Q236,"")</f>
        <v/>
      </c>
      <c r="AB208" s="124" t="str">
        <f>IFERROR('PML mundo '!AW209*100000000/Indicadores!$Q236,"")</f>
        <v/>
      </c>
      <c r="AC208" s="124" t="str">
        <f>IFERROR('PML mundo '!AY209*100000000/Indicadores!$Q236,"")</f>
        <v/>
      </c>
      <c r="AD208" s="124" t="str">
        <f>IFERROR('PML mundo '!BA209*100000000/Indicadores!$Q236,"")</f>
        <v/>
      </c>
      <c r="AE208" s="124" t="str">
        <f>IFERROR('PML mundo '!BC209*100000000/Indicadores!$Q236,"")</f>
        <v/>
      </c>
      <c r="AF208" s="124" t="str">
        <f>IFERROR('PML mundo '!BE209*100000000/Indicadores!$Q236,"")</f>
        <v/>
      </c>
      <c r="AG208" s="124" t="str">
        <f>IFERROR('PML mundo '!BG209*100000000/Indicadores!$Q236,"")</f>
        <v/>
      </c>
      <c r="AH208" s="124" t="str">
        <f>IFERROR('PML mundo '!BI209*100000000/Indicadores!$Q236,"")</f>
        <v/>
      </c>
      <c r="AI208" s="124">
        <f>IFERROR('PML mundo '!BK209*100000000/Indicadores!$Q236,"")</f>
        <v>409503.82596300193</v>
      </c>
      <c r="AJ208" s="124">
        <f>IFERROR('PML mundo '!BM209*100000000/Indicadores!$Q236,"")</f>
        <v>1017349.9127008539</v>
      </c>
    </row>
    <row r="209" spans="1:36" ht="14">
      <c r="A209" s="114" t="str">
        <f>'AAL mundo '!A237</f>
        <v>Sub-Saharan Africa</v>
      </c>
      <c r="B209" s="107" t="str">
        <f>'AAL mundo '!B237</f>
        <v>TZA</v>
      </c>
      <c r="C209" s="107" t="str">
        <f>'AAL mundo '!C237</f>
        <v>United Republic of Tanzania</v>
      </c>
      <c r="D209" s="108" t="str">
        <f>'AAL mundo '!D237</f>
        <v/>
      </c>
      <c r="E209" s="108" t="str">
        <f>'AAL mundo '!E237</f>
        <v>Low income</v>
      </c>
      <c r="F209">
        <f>'AAL mundo '!F237</f>
        <v>50142.8</v>
      </c>
      <c r="G209" s="124">
        <f>IFERROR('PML mundo '!G210*100000000/Indicadores!$Q237,"")</f>
        <v>462785.73420903954</v>
      </c>
      <c r="H209" s="124">
        <f>IFERROR('PML mundo '!I210*100000000/Indicadores!$Q237,"")</f>
        <v>1243780.4669916634</v>
      </c>
      <c r="I209" s="124">
        <f>IFERROR('PML mundo '!K210*100000000/Indicadores!$Q237,"")</f>
        <v>2299974.3717485187</v>
      </c>
      <c r="J209" s="124">
        <f>IFERROR('PML mundo '!M210*100000000/Indicadores!$Q237,"")</f>
        <v>4436893.7119892677</v>
      </c>
      <c r="K209" s="124">
        <f>IFERROR('PML mundo '!O210*100000000/Indicadores!$Q237,"")</f>
        <v>6690035.1614407133</v>
      </c>
      <c r="L209" s="124">
        <f>IFERROR('PML mundo '!Q210*100000000/Indicadores!$Q237,"")</f>
        <v>9667143.4995171223</v>
      </c>
      <c r="M209" s="124">
        <f>IFERROR('PML mundo '!S210*100000000/Indicadores!$Q237,"")</f>
        <v>11844460.217630448</v>
      </c>
      <c r="N209" s="124" t="str">
        <f>IFERROR('PML mundo '!U210*100000000/Indicadores!$Q237,"")</f>
        <v/>
      </c>
      <c r="O209" s="124" t="str">
        <f>IFERROR('PML mundo '!W210*100000000/Indicadores!$Q237,"")</f>
        <v/>
      </c>
      <c r="P209" s="124" t="str">
        <f>IFERROR('PML mundo '!Y210*100000000/Indicadores!$Q237,"")</f>
        <v/>
      </c>
      <c r="Q209" s="124" t="str">
        <f>IFERROR('PML mundo '!AA210*100000000/Indicadores!$Q237,"")</f>
        <v/>
      </c>
      <c r="R209" s="124" t="str">
        <f>IFERROR('PML mundo '!AC210*100000000/Indicadores!$Q237,"")</f>
        <v/>
      </c>
      <c r="S209" s="124" t="str">
        <f>IFERROR('PML mundo '!AE210*100000000/Indicadores!$Q237,"")</f>
        <v/>
      </c>
      <c r="T209" s="124" t="str">
        <f>IFERROR('PML mundo '!AG210*100000000/Indicadores!$Q237,"")</f>
        <v/>
      </c>
      <c r="U209" s="124" t="str">
        <f>IFERROR('PML mundo '!AI210*100000000/Indicadores!$Q237,"")</f>
        <v/>
      </c>
      <c r="V209" s="124" t="str">
        <f>IFERROR('PML mundo '!AK210*100000000/Indicadores!$Q237,"")</f>
        <v/>
      </c>
      <c r="W209" s="124" t="str">
        <f>IFERROR('PML mundo '!AM210*100000000/Indicadores!$Q237,"")</f>
        <v/>
      </c>
      <c r="X209" s="124" t="str">
        <f>IFERROR('PML mundo '!AO210*100000000/Indicadores!$Q237,"")</f>
        <v/>
      </c>
      <c r="Y209" s="124" t="str">
        <f>IFERROR('PML mundo '!AQ210*100000000/Indicadores!$Q237,"")</f>
        <v/>
      </c>
      <c r="Z209" s="124" t="str">
        <f>IFERROR('PML mundo '!AS210*100000000/Indicadores!$Q237,"")</f>
        <v/>
      </c>
      <c r="AA209" s="124" t="str">
        <f>IFERROR('PML mundo '!AU210*100000000/Indicadores!$Q237,"")</f>
        <v/>
      </c>
      <c r="AB209" s="124" t="str">
        <f>IFERROR('PML mundo '!AW210*100000000/Indicadores!$Q237,"")</f>
        <v/>
      </c>
      <c r="AC209" s="124" t="str">
        <f>IFERROR('PML mundo '!AY210*100000000/Indicadores!$Q237,"")</f>
        <v/>
      </c>
      <c r="AD209" s="124" t="str">
        <f>IFERROR('PML mundo '!BA210*100000000/Indicadores!$Q237,"")</f>
        <v/>
      </c>
      <c r="AE209" s="124" t="str">
        <f>IFERROR('PML mundo '!BC210*100000000/Indicadores!$Q237,"")</f>
        <v/>
      </c>
      <c r="AF209" s="124" t="str">
        <f>IFERROR('PML mundo '!BE210*100000000/Indicadores!$Q237,"")</f>
        <v/>
      </c>
      <c r="AG209" s="124" t="str">
        <f>IFERROR('PML mundo '!BG210*100000000/Indicadores!$Q237,"")</f>
        <v/>
      </c>
      <c r="AH209" s="124" t="str">
        <f>IFERROR('PML mundo '!BI210*100000000/Indicadores!$Q237,"")</f>
        <v/>
      </c>
      <c r="AI209" s="124">
        <f>IFERROR('PML mundo '!BK210*100000000/Indicadores!$Q237,"")</f>
        <v>1337954.3381248233</v>
      </c>
      <c r="AJ209" s="124">
        <f>IFERROR('PML mundo '!BM210*100000000/Indicadores!$Q237,"")</f>
        <v>1730995.3779335525</v>
      </c>
    </row>
    <row r="210" spans="1:36" ht="14">
      <c r="A210" s="114" t="str">
        <f>'AAL mundo '!A238</f>
        <v>North America</v>
      </c>
      <c r="B210" s="107" t="str">
        <f>'AAL mundo '!B238</f>
        <v>USA</v>
      </c>
      <c r="C210" s="107" t="str">
        <f>'AAL mundo '!C238</f>
        <v>United States of America</v>
      </c>
      <c r="D210" s="108" t="str">
        <f>'AAL mundo '!D238</f>
        <v/>
      </c>
      <c r="E210" s="108" t="str">
        <f>'AAL mundo '!E238</f>
        <v>High income: OECD</v>
      </c>
      <c r="F210">
        <f>'AAL mundo '!F238</f>
        <v>54922500</v>
      </c>
      <c r="G210" s="124">
        <f>IFERROR('PML mundo '!G211*100000000/Indicadores!$Q238,"")</f>
        <v>10845.991411042136</v>
      </c>
      <c r="H210" s="124">
        <f>IFERROR('PML mundo '!I211*100000000/Indicadores!$Q238,"")</f>
        <v>21596.864576135045</v>
      </c>
      <c r="I210" s="124">
        <f>IFERROR('PML mundo '!K211*100000000/Indicadores!$Q238,"")</f>
        <v>33170.840186372749</v>
      </c>
      <c r="J210" s="124">
        <f>IFERROR('PML mundo '!M211*100000000/Indicadores!$Q238,"")</f>
        <v>53198.724586751247</v>
      </c>
      <c r="K210" s="124">
        <f>IFERROR('PML mundo '!O211*100000000/Indicadores!$Q238,"")</f>
        <v>71997.605908280821</v>
      </c>
      <c r="L210" s="124">
        <f>IFERROR('PML mundo '!Q211*100000000/Indicadores!$Q238,"")</f>
        <v>93790.0436435788</v>
      </c>
      <c r="M210" s="124">
        <f>IFERROR('PML mundo '!S211*100000000/Indicadores!$Q238,"")</f>
        <v>110109.57213835265</v>
      </c>
      <c r="N210" s="124">
        <f>IFERROR('PML mundo '!U211*100000000/Indicadores!$Q238,"")</f>
        <v>2576823.6012037885</v>
      </c>
      <c r="O210" s="124">
        <f>IFERROR('PML mundo '!W211*100000000/Indicadores!$Q238,"")</f>
        <v>5205986.7235647477</v>
      </c>
      <c r="P210" s="124">
        <f>IFERROR('PML mundo '!Y211*100000000/Indicadores!$Q238,"")</f>
        <v>6839436.0373274125</v>
      </c>
      <c r="Q210" s="124">
        <f>IFERROR('PML mundo '!AA211*100000000/Indicadores!$Q238,"")</f>
        <v>8247299.7169965347</v>
      </c>
      <c r="R210" s="124">
        <f>IFERROR('PML mundo '!AC211*100000000/Indicadores!$Q238,"")</f>
        <v>9227006.6630174313</v>
      </c>
      <c r="S210" s="124">
        <f>IFERROR('PML mundo '!AE211*100000000/Indicadores!$Q238,"")</f>
        <v>9949853.2212453224</v>
      </c>
      <c r="T210" s="124">
        <f>IFERROR('PML mundo '!AG211*100000000/Indicadores!$Q238,"")</f>
        <v>10672699.465551607</v>
      </c>
      <c r="U210" s="124">
        <f>IFERROR('PML mundo '!AI211*100000000/Indicadores!$Q238,"")</f>
        <v>861419.7161037419</v>
      </c>
      <c r="V210" s="124">
        <f>IFERROR('PML mundo '!AK211*100000000/Indicadores!$Q238,"")</f>
        <v>1525346.9563589639</v>
      </c>
      <c r="W210" s="124">
        <f>IFERROR('PML mundo '!AM211*100000000/Indicadores!$Q238,"")</f>
        <v>2739087.7946746778</v>
      </c>
      <c r="X210" s="124">
        <f>IFERROR('PML mundo '!AO211*100000000/Indicadores!$Q238,"")</f>
        <v>4022883.0641711946</v>
      </c>
      <c r="Y210" s="124">
        <f>IFERROR('PML mundo '!AQ211*100000000/Indicadores!$Q238,"")</f>
        <v>4303563.5093383994</v>
      </c>
      <c r="Z210" s="124">
        <f>IFERROR('PML mundo '!AS211*100000000/Indicadores!$Q238,"")</f>
        <v>4864924.3996728053</v>
      </c>
      <c r="AA210" s="124">
        <f>IFERROR('PML mundo '!AU211*100000000/Indicadores!$Q238,"")</f>
        <v>5276195.9180962211</v>
      </c>
      <c r="AB210" s="124" t="str">
        <f>IFERROR('PML mundo '!AW211*100000000/Indicadores!$Q238,"")</f>
        <v/>
      </c>
      <c r="AC210" s="124" t="str">
        <f>IFERROR('PML mundo '!AY211*100000000/Indicadores!$Q238,"")</f>
        <v/>
      </c>
      <c r="AD210" s="124" t="str">
        <f>IFERROR('PML mundo '!BA211*100000000/Indicadores!$Q238,"")</f>
        <v/>
      </c>
      <c r="AE210" s="124" t="str">
        <f>IFERROR('PML mundo '!BC211*100000000/Indicadores!$Q238,"")</f>
        <v/>
      </c>
      <c r="AF210" s="124" t="str">
        <f>IFERROR('PML mundo '!BE211*100000000/Indicadores!$Q238,"")</f>
        <v/>
      </c>
      <c r="AG210" s="124" t="str">
        <f>IFERROR('PML mundo '!BG211*100000000/Indicadores!$Q238,"")</f>
        <v/>
      </c>
      <c r="AH210" s="124" t="str">
        <f>IFERROR('PML mundo '!BI211*100000000/Indicadores!$Q238,"")</f>
        <v/>
      </c>
      <c r="AI210" s="124">
        <f>IFERROR('PML mundo '!BK211*100000000/Indicadores!$Q238,"")</f>
        <v>604535.28381969291</v>
      </c>
      <c r="AJ210" s="124">
        <f>IFERROR('PML mundo '!BM211*100000000/Indicadores!$Q238,"")</f>
        <v>1552207.8687747028</v>
      </c>
    </row>
    <row r="211" spans="1:36" ht="14">
      <c r="A211" s="114" t="str">
        <f>'AAL mundo '!A239</f>
        <v>LAC</v>
      </c>
      <c r="B211" s="107" t="str">
        <f>'AAL mundo '!B239</f>
        <v>VIR</v>
      </c>
      <c r="C211" s="107" t="str">
        <f>'AAL mundo '!C239</f>
        <v>United States Virgin Islands</v>
      </c>
      <c r="D211" s="108" t="str">
        <f>'AAL mundo '!D239</f>
        <v>SIDS</v>
      </c>
      <c r="E211" s="108" t="str">
        <f>'AAL mundo '!E239</f>
        <v>High income: nonOECD</v>
      </c>
      <c r="F211">
        <f>'AAL mundo '!F239</f>
        <v>5344.44</v>
      </c>
      <c r="G211" s="124" t="str">
        <f>IFERROR('PML mundo '!G212*100000000/Indicadores!$Q239,"")</f>
        <v/>
      </c>
      <c r="H211" s="124" t="str">
        <f>IFERROR('PML mundo '!I212*100000000/Indicadores!$Q239,"")</f>
        <v/>
      </c>
      <c r="I211" s="124" t="str">
        <f>IFERROR('PML mundo '!K212*100000000/Indicadores!$Q239,"")</f>
        <v/>
      </c>
      <c r="J211" s="124" t="str">
        <f>IFERROR('PML mundo '!M212*100000000/Indicadores!$Q239,"")</f>
        <v/>
      </c>
      <c r="K211" s="124" t="str">
        <f>IFERROR('PML mundo '!O212*100000000/Indicadores!$Q239,"")</f>
        <v/>
      </c>
      <c r="L211" s="124" t="str">
        <f>IFERROR('PML mundo '!Q212*100000000/Indicadores!$Q239,"")</f>
        <v/>
      </c>
      <c r="M211" s="124" t="str">
        <f>IFERROR('PML mundo '!S212*100000000/Indicadores!$Q239,"")</f>
        <v/>
      </c>
      <c r="N211" s="124" t="str">
        <f>IFERROR('PML mundo '!U212*100000000/Indicadores!$Q239,"")</f>
        <v/>
      </c>
      <c r="O211" s="124" t="str">
        <f>IFERROR('PML mundo '!W212*100000000/Indicadores!$Q239,"")</f>
        <v/>
      </c>
      <c r="P211" s="124" t="str">
        <f>IFERROR('PML mundo '!Y212*100000000/Indicadores!$Q239,"")</f>
        <v/>
      </c>
      <c r="Q211" s="124" t="str">
        <f>IFERROR('PML mundo '!AA212*100000000/Indicadores!$Q239,"")</f>
        <v/>
      </c>
      <c r="R211" s="124" t="str">
        <f>IFERROR('PML mundo '!AC212*100000000/Indicadores!$Q239,"")</f>
        <v/>
      </c>
      <c r="S211" s="124" t="str">
        <f>IFERROR('PML mundo '!AE212*100000000/Indicadores!$Q239,"")</f>
        <v/>
      </c>
      <c r="T211" s="124" t="str">
        <f>IFERROR('PML mundo '!AG212*100000000/Indicadores!$Q239,"")</f>
        <v/>
      </c>
      <c r="U211" s="124" t="str">
        <f>IFERROR('PML mundo '!AI212*100000000/Indicadores!$Q239,"")</f>
        <v/>
      </c>
      <c r="V211" s="124" t="str">
        <f>IFERROR('PML mundo '!AK212*100000000/Indicadores!$Q239,"")</f>
        <v/>
      </c>
      <c r="W211" s="124" t="str">
        <f>IFERROR('PML mundo '!AM212*100000000/Indicadores!$Q239,"")</f>
        <v/>
      </c>
      <c r="X211" s="124" t="str">
        <f>IFERROR('PML mundo '!AO212*100000000/Indicadores!$Q239,"")</f>
        <v/>
      </c>
      <c r="Y211" s="124" t="str">
        <f>IFERROR('PML mundo '!AQ212*100000000/Indicadores!$Q239,"")</f>
        <v/>
      </c>
      <c r="Z211" s="124" t="str">
        <f>IFERROR('PML mundo '!AS212*100000000/Indicadores!$Q239,"")</f>
        <v/>
      </c>
      <c r="AA211" s="124" t="str">
        <f>IFERROR('PML mundo '!AU212*100000000/Indicadores!$Q239,"")</f>
        <v/>
      </c>
      <c r="AB211" s="124" t="str">
        <f>IFERROR('PML mundo '!AW212*100000000/Indicadores!$Q239,"")</f>
        <v/>
      </c>
      <c r="AC211" s="124" t="str">
        <f>IFERROR('PML mundo '!AY212*100000000/Indicadores!$Q239,"")</f>
        <v/>
      </c>
      <c r="AD211" s="124" t="str">
        <f>IFERROR('PML mundo '!BA212*100000000/Indicadores!$Q239,"")</f>
        <v/>
      </c>
      <c r="AE211" s="124" t="str">
        <f>IFERROR('PML mundo '!BC212*100000000/Indicadores!$Q239,"")</f>
        <v/>
      </c>
      <c r="AF211" s="124" t="str">
        <f>IFERROR('PML mundo '!BE212*100000000/Indicadores!$Q239,"")</f>
        <v/>
      </c>
      <c r="AG211" s="124" t="str">
        <f>IFERROR('PML mundo '!BG212*100000000/Indicadores!$Q239,"")</f>
        <v/>
      </c>
      <c r="AH211" s="124" t="str">
        <f>IFERROR('PML mundo '!BI212*100000000/Indicadores!$Q239,"")</f>
        <v/>
      </c>
      <c r="AI211" s="124" t="str">
        <f>IFERROR('PML mundo '!BK212*100000000/Indicadores!$Q239,"")</f>
        <v/>
      </c>
      <c r="AJ211" s="124" t="str">
        <f>IFERROR('PML mundo '!BM212*100000000/Indicadores!$Q239,"")</f>
        <v/>
      </c>
    </row>
    <row r="212" spans="1:36" ht="14">
      <c r="A212" s="114" t="str">
        <f>'AAL mundo '!A240</f>
        <v>LAC</v>
      </c>
      <c r="B212" s="107" t="str">
        <f>'AAL mundo '!B240</f>
        <v>URY</v>
      </c>
      <c r="C212" s="107" t="str">
        <f>'AAL mundo '!C240</f>
        <v>Uruguay</v>
      </c>
      <c r="D212" s="108" t="str">
        <f>'AAL mundo '!D240</f>
        <v/>
      </c>
      <c r="E212" s="108" t="str">
        <f>'AAL mundo '!E240</f>
        <v>High income: nonOECD</v>
      </c>
      <c r="F212">
        <f>'AAL mundo '!F240</f>
        <v>116460</v>
      </c>
      <c r="G212" s="124" t="str">
        <f>IFERROR('PML mundo '!G213*100000000/Indicadores!$Q240,"")</f>
        <v/>
      </c>
      <c r="H212" s="124" t="str">
        <f>IFERROR('PML mundo '!I213*100000000/Indicadores!$Q240,"")</f>
        <v/>
      </c>
      <c r="I212" s="124" t="str">
        <f>IFERROR('PML mundo '!K213*100000000/Indicadores!$Q240,"")</f>
        <v/>
      </c>
      <c r="J212" s="124" t="str">
        <f>IFERROR('PML mundo '!M213*100000000/Indicadores!$Q240,"")</f>
        <v/>
      </c>
      <c r="K212" s="124" t="str">
        <f>IFERROR('PML mundo '!O213*100000000/Indicadores!$Q240,"")</f>
        <v/>
      </c>
      <c r="L212" s="124" t="str">
        <f>IFERROR('PML mundo '!Q213*100000000/Indicadores!$Q240,"")</f>
        <v/>
      </c>
      <c r="M212" s="124" t="str">
        <f>IFERROR('PML mundo '!S213*100000000/Indicadores!$Q240,"")</f>
        <v/>
      </c>
      <c r="N212" s="124" t="str">
        <f>IFERROR('PML mundo '!U213*100000000/Indicadores!$Q240,"")</f>
        <v/>
      </c>
      <c r="O212" s="124" t="str">
        <f>IFERROR('PML mundo '!W213*100000000/Indicadores!$Q240,"")</f>
        <v/>
      </c>
      <c r="P212" s="124" t="str">
        <f>IFERROR('PML mundo '!Y213*100000000/Indicadores!$Q240,"")</f>
        <v/>
      </c>
      <c r="Q212" s="124" t="str">
        <f>IFERROR('PML mundo '!AA213*100000000/Indicadores!$Q240,"")</f>
        <v/>
      </c>
      <c r="R212" s="124" t="str">
        <f>IFERROR('PML mundo '!AC213*100000000/Indicadores!$Q240,"")</f>
        <v/>
      </c>
      <c r="S212" s="124" t="str">
        <f>IFERROR('PML mundo '!AE213*100000000/Indicadores!$Q240,"")</f>
        <v/>
      </c>
      <c r="T212" s="124" t="str">
        <f>IFERROR('PML mundo '!AG213*100000000/Indicadores!$Q240,"")</f>
        <v/>
      </c>
      <c r="U212" s="124" t="str">
        <f>IFERROR('PML mundo '!AI213*100000000/Indicadores!$Q240,"")</f>
        <v/>
      </c>
      <c r="V212" s="124" t="str">
        <f>IFERROR('PML mundo '!AK213*100000000/Indicadores!$Q240,"")</f>
        <v/>
      </c>
      <c r="W212" s="124" t="str">
        <f>IFERROR('PML mundo '!AM213*100000000/Indicadores!$Q240,"")</f>
        <v/>
      </c>
      <c r="X212" s="124" t="str">
        <f>IFERROR('PML mundo '!AO213*100000000/Indicadores!$Q240,"")</f>
        <v/>
      </c>
      <c r="Y212" s="124" t="str">
        <f>IFERROR('PML mundo '!AQ213*100000000/Indicadores!$Q240,"")</f>
        <v/>
      </c>
      <c r="Z212" s="124" t="str">
        <f>IFERROR('PML mundo '!AS213*100000000/Indicadores!$Q240,"")</f>
        <v/>
      </c>
      <c r="AA212" s="124" t="str">
        <f>IFERROR('PML mundo '!AU213*100000000/Indicadores!$Q240,"")</f>
        <v/>
      </c>
      <c r="AB212" s="124" t="str">
        <f>IFERROR('PML mundo '!AW213*100000000/Indicadores!$Q240,"")</f>
        <v/>
      </c>
      <c r="AC212" s="124" t="str">
        <f>IFERROR('PML mundo '!AY213*100000000/Indicadores!$Q240,"")</f>
        <v/>
      </c>
      <c r="AD212" s="124" t="str">
        <f>IFERROR('PML mundo '!BA213*100000000/Indicadores!$Q240,"")</f>
        <v/>
      </c>
      <c r="AE212" s="124" t="str">
        <f>IFERROR('PML mundo '!BC213*100000000/Indicadores!$Q240,"")</f>
        <v/>
      </c>
      <c r="AF212" s="124" t="str">
        <f>IFERROR('PML mundo '!BE213*100000000/Indicadores!$Q240,"")</f>
        <v/>
      </c>
      <c r="AG212" s="124" t="str">
        <f>IFERROR('PML mundo '!BG213*100000000/Indicadores!$Q240,"")</f>
        <v/>
      </c>
      <c r="AH212" s="124" t="str">
        <f>IFERROR('PML mundo '!BI213*100000000/Indicadores!$Q240,"")</f>
        <v/>
      </c>
      <c r="AI212" s="124">
        <f>IFERROR('PML mundo '!BK213*100000000/Indicadores!$Q240,"")</f>
        <v>394040.60335666809</v>
      </c>
      <c r="AJ212" s="124">
        <f>IFERROR('PML mundo '!BM213*100000000/Indicadores!$Q240,"")</f>
        <v>3202865.7721912488</v>
      </c>
    </row>
    <row r="213" spans="1:36" ht="14">
      <c r="A213" s="114" t="str">
        <f>'AAL mundo '!A241</f>
        <v>Europe and Central Asia</v>
      </c>
      <c r="B213" s="107" t="str">
        <f>'AAL mundo '!B241</f>
        <v>UZB</v>
      </c>
      <c r="C213" s="107" t="str">
        <f>'AAL mundo '!C241</f>
        <v>Uzbekistan</v>
      </c>
      <c r="D213" s="108" t="str">
        <f>'AAL mundo '!D241</f>
        <v/>
      </c>
      <c r="E213" s="108" t="str">
        <f>'AAL mundo '!E241</f>
        <v>Lower middle income</v>
      </c>
      <c r="F213">
        <f>'AAL mundo '!F241</f>
        <v>151891</v>
      </c>
      <c r="G213" s="124">
        <f>IFERROR('PML mundo '!G214*100000000/Indicadores!$Q241,"")</f>
        <v>3137978.7163439374</v>
      </c>
      <c r="H213" s="124">
        <f>IFERROR('PML mundo '!I214*100000000/Indicadores!$Q241,"")</f>
        <v>7233434.6375557249</v>
      </c>
      <c r="I213" s="124">
        <f>IFERROR('PML mundo '!K214*100000000/Indicadores!$Q241,"")</f>
        <v>13333733.169211607</v>
      </c>
      <c r="J213" s="124">
        <f>IFERROR('PML mundo '!M214*100000000/Indicadores!$Q241,"")</f>
        <v>28735971.839432459</v>
      </c>
      <c r="K213" s="124">
        <f>IFERROR('PML mundo '!O214*100000000/Indicadores!$Q241,"")</f>
        <v>47566504.676206268</v>
      </c>
      <c r="L213" s="124">
        <f>IFERROR('PML mundo '!Q214*100000000/Indicadores!$Q241,"")</f>
        <v>72431202.653839931</v>
      </c>
      <c r="M213" s="124">
        <f>IFERROR('PML mundo '!S214*100000000/Indicadores!$Q241,"")</f>
        <v>87261298.809051424</v>
      </c>
      <c r="N213" s="124" t="str">
        <f>IFERROR('PML mundo '!U214*100000000/Indicadores!$Q241,"")</f>
        <v/>
      </c>
      <c r="O213" s="124" t="str">
        <f>IFERROR('PML mundo '!W214*100000000/Indicadores!$Q241,"")</f>
        <v/>
      </c>
      <c r="P213" s="124" t="str">
        <f>IFERROR('PML mundo '!Y214*100000000/Indicadores!$Q241,"")</f>
        <v/>
      </c>
      <c r="Q213" s="124" t="str">
        <f>IFERROR('PML mundo '!AA214*100000000/Indicadores!$Q241,"")</f>
        <v/>
      </c>
      <c r="R213" s="124" t="str">
        <f>IFERROR('PML mundo '!AC214*100000000/Indicadores!$Q241,"")</f>
        <v/>
      </c>
      <c r="S213" s="124" t="str">
        <f>IFERROR('PML mundo '!AE214*100000000/Indicadores!$Q241,"")</f>
        <v/>
      </c>
      <c r="T213" s="124" t="str">
        <f>IFERROR('PML mundo '!AG214*100000000/Indicadores!$Q241,"")</f>
        <v/>
      </c>
      <c r="U213" s="124" t="str">
        <f>IFERROR('PML mundo '!AI214*100000000/Indicadores!$Q241,"")</f>
        <v/>
      </c>
      <c r="V213" s="124" t="str">
        <f>IFERROR('PML mundo '!AK214*100000000/Indicadores!$Q241,"")</f>
        <v/>
      </c>
      <c r="W213" s="124" t="str">
        <f>IFERROR('PML mundo '!AM214*100000000/Indicadores!$Q241,"")</f>
        <v/>
      </c>
      <c r="X213" s="124" t="str">
        <f>IFERROR('PML mundo '!AO214*100000000/Indicadores!$Q241,"")</f>
        <v/>
      </c>
      <c r="Y213" s="124" t="str">
        <f>IFERROR('PML mundo '!AQ214*100000000/Indicadores!$Q241,"")</f>
        <v/>
      </c>
      <c r="Z213" s="124" t="str">
        <f>IFERROR('PML mundo '!AS214*100000000/Indicadores!$Q241,"")</f>
        <v/>
      </c>
      <c r="AA213" s="124" t="str">
        <f>IFERROR('PML mundo '!AU214*100000000/Indicadores!$Q241,"")</f>
        <v/>
      </c>
      <c r="AB213" s="124" t="str">
        <f>IFERROR('PML mundo '!AW214*100000000/Indicadores!$Q241,"")</f>
        <v/>
      </c>
      <c r="AC213" s="124" t="str">
        <f>IFERROR('PML mundo '!AY214*100000000/Indicadores!$Q241,"")</f>
        <v/>
      </c>
      <c r="AD213" s="124" t="str">
        <f>IFERROR('PML mundo '!BA214*100000000/Indicadores!$Q241,"")</f>
        <v/>
      </c>
      <c r="AE213" s="124" t="str">
        <f>IFERROR('PML mundo '!BC214*100000000/Indicadores!$Q241,"")</f>
        <v/>
      </c>
      <c r="AF213" s="124" t="str">
        <f>IFERROR('PML mundo '!BE214*100000000/Indicadores!$Q241,"")</f>
        <v/>
      </c>
      <c r="AG213" s="124" t="str">
        <f>IFERROR('PML mundo '!BG214*100000000/Indicadores!$Q241,"")</f>
        <v/>
      </c>
      <c r="AH213" s="124" t="str">
        <f>IFERROR('PML mundo '!BI214*100000000/Indicadores!$Q241,"")</f>
        <v/>
      </c>
      <c r="AI213" s="124">
        <f>IFERROR('PML mundo '!BK214*100000000/Indicadores!$Q241,"")</f>
        <v>2351061.71852487</v>
      </c>
      <c r="AJ213" s="124">
        <f>IFERROR('PML mundo '!BM214*100000000/Indicadores!$Q241,"")</f>
        <v>4081303.594929331</v>
      </c>
    </row>
    <row r="214" spans="1:36" ht="14">
      <c r="A214" s="114" t="str">
        <f>'AAL mundo '!A242</f>
        <v>East Asia and the Pacific</v>
      </c>
      <c r="B214" s="107" t="str">
        <f>'AAL mundo '!B242</f>
        <v>VUT</v>
      </c>
      <c r="C214" s="107" t="str">
        <f>'AAL mundo '!C242</f>
        <v>Vanuatu</v>
      </c>
      <c r="D214" s="108" t="str">
        <f>'AAL mundo '!D242</f>
        <v>SIDS</v>
      </c>
      <c r="E214" s="108" t="str">
        <f>'AAL mundo '!E242</f>
        <v>Lower middle income</v>
      </c>
      <c r="F214">
        <f>'AAL mundo '!F242</f>
        <v>2809.61</v>
      </c>
      <c r="G214" s="124">
        <f>IFERROR('PML mundo '!G215*100000000/Indicadores!$Q242,"")</f>
        <v>14831056.086023606</v>
      </c>
      <c r="H214" s="124">
        <f>IFERROR('PML mundo '!I215*100000000/Indicadores!$Q242,"")</f>
        <v>30055019.179752275</v>
      </c>
      <c r="I214" s="124">
        <f>IFERROR('PML mundo '!K215*100000000/Indicadores!$Q242,"")</f>
        <v>44867139.988296121</v>
      </c>
      <c r="J214" s="124">
        <f>IFERROR('PML mundo '!M215*100000000/Indicadores!$Q242,"")</f>
        <v>69137431.897981107</v>
      </c>
      <c r="K214" s="124">
        <f>IFERROR('PML mundo '!O215*100000000/Indicadores!$Q242,"")</f>
        <v>89459718.453135684</v>
      </c>
      <c r="L214" s="124">
        <f>IFERROR('PML mundo '!Q215*100000000/Indicadores!$Q242,"")</f>
        <v>106392590.33941288</v>
      </c>
      <c r="M214" s="124">
        <f>IFERROR('PML mundo '!S215*100000000/Indicadores!$Q242,"")</f>
        <v>116844863.50824152</v>
      </c>
      <c r="N214" s="124">
        <f>IFERROR('PML mundo '!U215*100000000/Indicadores!$Q242,"")</f>
        <v>119808234.43382427</v>
      </c>
      <c r="O214" s="124">
        <f>IFERROR('PML mundo '!W215*100000000/Indicadores!$Q242,"")</f>
        <v>210654961.96235251</v>
      </c>
      <c r="P214" s="124">
        <f>IFERROR('PML mundo '!Y215*100000000/Indicadores!$Q242,"")</f>
        <v>257931616.00994837</v>
      </c>
      <c r="Q214" s="124">
        <f>IFERROR('PML mundo '!AA215*100000000/Indicadores!$Q242,"")</f>
        <v>275939064.89320207</v>
      </c>
      <c r="R214" s="124">
        <f>IFERROR('PML mundo '!AC215*100000000/Indicadores!$Q242,"")</f>
        <v>293435261.28450215</v>
      </c>
      <c r="S214" s="124">
        <f>IFERROR('PML mundo '!AE215*100000000/Indicadores!$Q242,"")</f>
        <v>328432387.88647234</v>
      </c>
      <c r="T214" s="124">
        <f>IFERROR('PML mundo '!AG215*100000000/Indicadores!$Q242,"")</f>
        <v>350847022.60314059</v>
      </c>
      <c r="U214" s="124">
        <f>IFERROR('PML mundo '!AI215*100000000/Indicadores!$Q242,"")</f>
        <v>29401752.106700484</v>
      </c>
      <c r="V214" s="124">
        <f>IFERROR('PML mundo '!AK215*100000000/Indicadores!$Q242,"")</f>
        <v>37875288.778893992</v>
      </c>
      <c r="W214" s="124">
        <f>IFERROR('PML mundo '!AM215*100000000/Indicadores!$Q242,"")</f>
        <v>44777197.420267247</v>
      </c>
      <c r="X214" s="124">
        <f>IFERROR('PML mundo '!AO215*100000000/Indicadores!$Q242,"")</f>
        <v>48767807.149127096</v>
      </c>
      <c r="Y214" s="124">
        <f>IFERROR('PML mundo '!AQ215*100000000/Indicadores!$Q242,"")</f>
        <v>48782008.607236914</v>
      </c>
      <c r="Z214" s="124">
        <f>IFERROR('PML mundo '!AS215*100000000/Indicadores!$Q242,"")</f>
        <v>48819879.162196442</v>
      </c>
      <c r="AA214" s="124">
        <f>IFERROR('PML mundo '!AU215*100000000/Indicadores!$Q242,"")</f>
        <v>48853015.897786021</v>
      </c>
      <c r="AB214" s="124">
        <f>IFERROR('PML mundo '!AW215*100000000/Indicadores!$Q242,"")</f>
        <v>0</v>
      </c>
      <c r="AC214" s="124">
        <f>IFERROR('PML mundo '!AY215*100000000/Indicadores!$Q242,"")</f>
        <v>549123.04691309866</v>
      </c>
      <c r="AD214" s="124">
        <f>IFERROR('PML mundo '!BA215*100000000/Indicadores!$Q242,"")</f>
        <v>927828.59650833928</v>
      </c>
      <c r="AE214" s="124">
        <f>IFERROR('PML mundo '!BC215*100000000/Indicadores!$Q242,"")</f>
        <v>1410678.1722422708</v>
      </c>
      <c r="AF214" s="124">
        <f>IFERROR('PML mundo '!BE215*100000000/Indicadores!$Q242,"")</f>
        <v>2021340.8709645958</v>
      </c>
      <c r="AG214" s="124">
        <f>IFERROR('PML mundo '!BG215*100000000/Indicadores!$Q242,"")</f>
        <v>2892363.6350336494</v>
      </c>
      <c r="AH214" s="124">
        <f>IFERROR('PML mundo '!BI215*100000000/Indicadores!$Q242,"")</f>
        <v>3706580.5666634166</v>
      </c>
      <c r="AI214" s="124" t="str">
        <f>IFERROR('PML mundo '!BK215*100000000/Indicadores!$Q242,"")</f>
        <v/>
      </c>
      <c r="AJ214" s="124" t="str">
        <f>IFERROR('PML mundo '!BM215*100000000/Indicadores!$Q242,"")</f>
        <v/>
      </c>
    </row>
    <row r="215" spans="1:36" ht="14">
      <c r="A215" s="114" t="str">
        <f>'AAL mundo '!A243</f>
        <v>LAC</v>
      </c>
      <c r="B215" s="107" t="str">
        <f>'AAL mundo '!B243</f>
        <v>VEN</v>
      </c>
      <c r="C215" s="107" t="str">
        <f>'AAL mundo '!C243</f>
        <v>Venezuela (Bolivarian Republic of)</v>
      </c>
      <c r="D215" s="108" t="str">
        <f>'AAL mundo '!D243</f>
        <v/>
      </c>
      <c r="E215" s="108" t="str">
        <f>'AAL mundo '!E243</f>
        <v>Upper middle income</v>
      </c>
      <c r="F215">
        <f>'AAL mundo '!F243</f>
        <v>1154530</v>
      </c>
      <c r="G215" s="124" t="str">
        <f>IFERROR('PML mundo '!G216*100000000/Indicadores!$Q243,"")</f>
        <v/>
      </c>
      <c r="H215" s="124" t="str">
        <f>IFERROR('PML mundo '!I216*100000000/Indicadores!$Q243,"")</f>
        <v/>
      </c>
      <c r="I215" s="124" t="str">
        <f>IFERROR('PML mundo '!K216*100000000/Indicadores!$Q243,"")</f>
        <v/>
      </c>
      <c r="J215" s="124" t="str">
        <f>IFERROR('PML mundo '!M216*100000000/Indicadores!$Q243,"")</f>
        <v/>
      </c>
      <c r="K215" s="124" t="str">
        <f>IFERROR('PML mundo '!O216*100000000/Indicadores!$Q243,"")</f>
        <v/>
      </c>
      <c r="L215" s="124" t="str">
        <f>IFERROR('PML mundo '!Q216*100000000/Indicadores!$Q243,"")</f>
        <v/>
      </c>
      <c r="M215" s="124" t="str">
        <f>IFERROR('PML mundo '!S216*100000000/Indicadores!$Q243,"")</f>
        <v/>
      </c>
      <c r="N215" s="124" t="str">
        <f>IFERROR('PML mundo '!U216*100000000/Indicadores!$Q243,"")</f>
        <v/>
      </c>
      <c r="O215" s="124" t="str">
        <f>IFERROR('PML mundo '!W216*100000000/Indicadores!$Q243,"")</f>
        <v/>
      </c>
      <c r="P215" s="124" t="str">
        <f>IFERROR('PML mundo '!Y216*100000000/Indicadores!$Q243,"")</f>
        <v/>
      </c>
      <c r="Q215" s="124" t="str">
        <f>IFERROR('PML mundo '!AA216*100000000/Indicadores!$Q243,"")</f>
        <v/>
      </c>
      <c r="R215" s="124" t="str">
        <f>IFERROR('PML mundo '!AC216*100000000/Indicadores!$Q243,"")</f>
        <v/>
      </c>
      <c r="S215" s="124" t="str">
        <f>IFERROR('PML mundo '!AE216*100000000/Indicadores!$Q243,"")</f>
        <v/>
      </c>
      <c r="T215" s="124" t="str">
        <f>IFERROR('PML mundo '!AG216*100000000/Indicadores!$Q243,"")</f>
        <v/>
      </c>
      <c r="U215" s="124" t="str">
        <f>IFERROR('PML mundo '!AI216*100000000/Indicadores!$Q243,"")</f>
        <v/>
      </c>
      <c r="V215" s="124" t="str">
        <f>IFERROR('PML mundo '!AK216*100000000/Indicadores!$Q243,"")</f>
        <v/>
      </c>
      <c r="W215" s="124" t="str">
        <f>IFERROR('PML mundo '!AM216*100000000/Indicadores!$Q243,"")</f>
        <v/>
      </c>
      <c r="X215" s="124" t="str">
        <f>IFERROR('PML mundo '!AO216*100000000/Indicadores!$Q243,"")</f>
        <v/>
      </c>
      <c r="Y215" s="124" t="str">
        <f>IFERROR('PML mundo '!AQ216*100000000/Indicadores!$Q243,"")</f>
        <v/>
      </c>
      <c r="Z215" s="124" t="str">
        <f>IFERROR('PML mundo '!AS216*100000000/Indicadores!$Q243,"")</f>
        <v/>
      </c>
      <c r="AA215" s="124" t="str">
        <f>IFERROR('PML mundo '!AU216*100000000/Indicadores!$Q243,"")</f>
        <v/>
      </c>
      <c r="AB215" s="124" t="str">
        <f>IFERROR('PML mundo '!AW216*100000000/Indicadores!$Q243,"")</f>
        <v/>
      </c>
      <c r="AC215" s="124" t="str">
        <f>IFERROR('PML mundo '!AY216*100000000/Indicadores!$Q243,"")</f>
        <v/>
      </c>
      <c r="AD215" s="124" t="str">
        <f>IFERROR('PML mundo '!BA216*100000000/Indicadores!$Q243,"")</f>
        <v/>
      </c>
      <c r="AE215" s="124" t="str">
        <f>IFERROR('PML mundo '!BC216*100000000/Indicadores!$Q243,"")</f>
        <v/>
      </c>
      <c r="AF215" s="124" t="str">
        <f>IFERROR('PML mundo '!BE216*100000000/Indicadores!$Q243,"")</f>
        <v/>
      </c>
      <c r="AG215" s="124" t="str">
        <f>IFERROR('PML mundo '!BG216*100000000/Indicadores!$Q243,"")</f>
        <v/>
      </c>
      <c r="AH215" s="124" t="str">
        <f>IFERROR('PML mundo '!BI216*100000000/Indicadores!$Q243,"")</f>
        <v/>
      </c>
      <c r="AI215" s="124" t="str">
        <f>IFERROR('PML mundo '!BK216*100000000/Indicadores!$Q243,"")</f>
        <v/>
      </c>
      <c r="AJ215" s="124" t="str">
        <f>IFERROR('PML mundo '!BM216*100000000/Indicadores!$Q243,"")</f>
        <v/>
      </c>
    </row>
    <row r="216" spans="1:36" ht="14">
      <c r="A216" s="114" t="str">
        <f>'AAL mundo '!A244</f>
        <v>East Asia and the Pacific</v>
      </c>
      <c r="B216" s="107" t="str">
        <f>'AAL mundo '!B244</f>
        <v>VNM</v>
      </c>
      <c r="C216" s="107" t="str">
        <f>'AAL mundo '!C244</f>
        <v>Viet Nam</v>
      </c>
      <c r="D216" s="108" t="str">
        <f>'AAL mundo '!D244</f>
        <v/>
      </c>
      <c r="E216" s="108" t="str">
        <f>'AAL mundo '!E244</f>
        <v>Lower middle income</v>
      </c>
      <c r="F216">
        <f>'AAL mundo '!F244</f>
        <v>487574</v>
      </c>
      <c r="G216" s="124" t="str">
        <f>IFERROR('PML mundo '!G217*100000000/Indicadores!$Q244,"")</f>
        <v/>
      </c>
      <c r="H216" s="124" t="str">
        <f>IFERROR('PML mundo '!I217*100000000/Indicadores!$Q244,"")</f>
        <v/>
      </c>
      <c r="I216" s="124" t="str">
        <f>IFERROR('PML mundo '!K217*100000000/Indicadores!$Q244,"")</f>
        <v/>
      </c>
      <c r="J216" s="124" t="str">
        <f>IFERROR('PML mundo '!M217*100000000/Indicadores!$Q244,"")</f>
        <v/>
      </c>
      <c r="K216" s="124" t="str">
        <f>IFERROR('PML mundo '!O217*100000000/Indicadores!$Q244,"")</f>
        <v/>
      </c>
      <c r="L216" s="124" t="str">
        <f>IFERROR('PML mundo '!Q217*100000000/Indicadores!$Q244,"")</f>
        <v/>
      </c>
      <c r="M216" s="124" t="str">
        <f>IFERROR('PML mundo '!S217*100000000/Indicadores!$Q244,"")</f>
        <v/>
      </c>
      <c r="N216" s="124">
        <f>IFERROR('PML mundo '!U217*100000000/Indicadores!$Q244,"")</f>
        <v>316837.13260320021</v>
      </c>
      <c r="O216" s="124">
        <f>IFERROR('PML mundo '!W217*100000000/Indicadores!$Q244,"")</f>
        <v>651291.34695381974</v>
      </c>
      <c r="P216" s="124">
        <f>IFERROR('PML mundo '!Y217*100000000/Indicadores!$Q244,"")</f>
        <v>1399431.5870433873</v>
      </c>
      <c r="Q216" s="124">
        <f>IFERROR('PML mundo '!AA217*100000000/Indicadores!$Q244,"")</f>
        <v>1973766.4745992734</v>
      </c>
      <c r="R216" s="124">
        <f>IFERROR('PML mundo '!AC217*100000000/Indicadores!$Q244,"")</f>
        <v>2415477.627823886</v>
      </c>
      <c r="S216" s="124">
        <f>IFERROR('PML mundo '!AE217*100000000/Indicadores!$Q244,"")</f>
        <v>2585948.8012033235</v>
      </c>
      <c r="T216" s="124">
        <f>IFERROR('PML mundo '!AG217*100000000/Indicadores!$Q244,"")</f>
        <v>2756397.4463452334</v>
      </c>
      <c r="U216" s="124">
        <f>IFERROR('PML mundo '!AI217*100000000/Indicadores!$Q244,"")</f>
        <v>249072.194116964</v>
      </c>
      <c r="V216" s="124">
        <f>IFERROR('PML mundo '!AK217*100000000/Indicadores!$Q244,"")</f>
        <v>394829.89092745219</v>
      </c>
      <c r="W216" s="124">
        <f>IFERROR('PML mundo '!AM217*100000000/Indicadores!$Q244,"")</f>
        <v>478972.85809703072</v>
      </c>
      <c r="X216" s="124">
        <f>IFERROR('PML mundo '!AO217*100000000/Indicadores!$Q244,"")</f>
        <v>543876.71041712596</v>
      </c>
      <c r="Y216" s="124">
        <f>IFERROR('PML mundo '!AQ217*100000000/Indicadores!$Q244,"")</f>
        <v>598507.68642414827</v>
      </c>
      <c r="Z216" s="124">
        <f>IFERROR('PML mundo '!AS217*100000000/Indicadores!$Q244,"")</f>
        <v>683394.08543217299</v>
      </c>
      <c r="AA216" s="124">
        <f>IFERROR('PML mundo '!AU217*100000000/Indicadores!$Q244,"")</f>
        <v>686773.32106147334</v>
      </c>
      <c r="AB216" s="124" t="str">
        <f>IFERROR('PML mundo '!AW217*100000000/Indicadores!$Q244,"")</f>
        <v/>
      </c>
      <c r="AC216" s="124" t="str">
        <f>IFERROR('PML mundo '!AY217*100000000/Indicadores!$Q244,"")</f>
        <v/>
      </c>
      <c r="AD216" s="124" t="str">
        <f>IFERROR('PML mundo '!BA217*100000000/Indicadores!$Q244,"")</f>
        <v/>
      </c>
      <c r="AE216" s="124" t="str">
        <f>IFERROR('PML mundo '!BC217*100000000/Indicadores!$Q244,"")</f>
        <v/>
      </c>
      <c r="AF216" s="124" t="str">
        <f>IFERROR('PML mundo '!BE217*100000000/Indicadores!$Q244,"")</f>
        <v/>
      </c>
      <c r="AG216" s="124" t="str">
        <f>IFERROR('PML mundo '!BG217*100000000/Indicadores!$Q244,"")</f>
        <v/>
      </c>
      <c r="AH216" s="124" t="str">
        <f>IFERROR('PML mundo '!BI217*100000000/Indicadores!$Q244,"")</f>
        <v/>
      </c>
      <c r="AI216" s="124">
        <f>IFERROR('PML mundo '!BK217*100000000/Indicadores!$Q244,"")</f>
        <v>31413685.504456054</v>
      </c>
      <c r="AJ216" s="124">
        <f>IFERROR('PML mundo '!BM217*100000000/Indicadores!$Q244,"")</f>
        <v>45336193.969637342</v>
      </c>
    </row>
    <row r="217" spans="1:36" ht="14">
      <c r="A217" s="114" t="str">
        <f>'AAL mundo '!A245</f>
        <v>Middle East and North Africa</v>
      </c>
      <c r="B217" s="107" t="str">
        <f>'AAL mundo '!B245</f>
        <v>ESH</v>
      </c>
      <c r="C217" s="107" t="str">
        <f>'AAL mundo '!C245</f>
        <v>Western Sahara</v>
      </c>
      <c r="D217" s="108" t="str">
        <f>'AAL mundo '!D245</f>
        <v/>
      </c>
      <c r="E217" s="108" t="str">
        <f>'AAL mundo '!E245</f>
        <v>N.D</v>
      </c>
      <c r="F217">
        <f>'AAL mundo '!F245</f>
        <v>3690.88</v>
      </c>
      <c r="G217" s="124" t="str">
        <f>IFERROR('PML mundo '!G218*100000000/Indicadores!$Q245,"")</f>
        <v/>
      </c>
      <c r="H217" s="124" t="str">
        <f>IFERROR('PML mundo '!I218*100000000/Indicadores!$Q245,"")</f>
        <v/>
      </c>
      <c r="I217" s="124" t="str">
        <f>IFERROR('PML mundo '!K218*100000000/Indicadores!$Q245,"")</f>
        <v/>
      </c>
      <c r="J217" s="124" t="str">
        <f>IFERROR('PML mundo '!M218*100000000/Indicadores!$Q245,"")</f>
        <v/>
      </c>
      <c r="K217" s="124" t="str">
        <f>IFERROR('PML mundo '!O218*100000000/Indicadores!$Q245,"")</f>
        <v/>
      </c>
      <c r="L217" s="124" t="str">
        <f>IFERROR('PML mundo '!Q218*100000000/Indicadores!$Q245,"")</f>
        <v/>
      </c>
      <c r="M217" s="124" t="str">
        <f>IFERROR('PML mundo '!S218*100000000/Indicadores!$Q245,"")</f>
        <v/>
      </c>
      <c r="N217" s="124" t="str">
        <f>IFERROR('PML mundo '!U218*100000000/Indicadores!$Q245,"")</f>
        <v/>
      </c>
      <c r="O217" s="124" t="str">
        <f>IFERROR('PML mundo '!W218*100000000/Indicadores!$Q245,"")</f>
        <v/>
      </c>
      <c r="P217" s="124" t="str">
        <f>IFERROR('PML mundo '!Y218*100000000/Indicadores!$Q245,"")</f>
        <v/>
      </c>
      <c r="Q217" s="124" t="str">
        <f>IFERROR('PML mundo '!AA218*100000000/Indicadores!$Q245,"")</f>
        <v/>
      </c>
      <c r="R217" s="124" t="str">
        <f>IFERROR('PML mundo '!AC218*100000000/Indicadores!$Q245,"")</f>
        <v/>
      </c>
      <c r="S217" s="124" t="str">
        <f>IFERROR('PML mundo '!AE218*100000000/Indicadores!$Q245,"")</f>
        <v/>
      </c>
      <c r="T217" s="124" t="str">
        <f>IFERROR('PML mundo '!AG218*100000000/Indicadores!$Q245,"")</f>
        <v/>
      </c>
      <c r="U217" s="124" t="str">
        <f>IFERROR('PML mundo '!AI218*100000000/Indicadores!$Q245,"")</f>
        <v/>
      </c>
      <c r="V217" s="124" t="str">
        <f>IFERROR('PML mundo '!AK218*100000000/Indicadores!$Q245,"")</f>
        <v/>
      </c>
      <c r="W217" s="124" t="str">
        <f>IFERROR('PML mundo '!AM218*100000000/Indicadores!$Q245,"")</f>
        <v/>
      </c>
      <c r="X217" s="124" t="str">
        <f>IFERROR('PML mundo '!AO218*100000000/Indicadores!$Q245,"")</f>
        <v/>
      </c>
      <c r="Y217" s="124" t="str">
        <f>IFERROR('PML mundo '!AQ218*100000000/Indicadores!$Q245,"")</f>
        <v/>
      </c>
      <c r="Z217" s="124" t="str">
        <f>IFERROR('PML mundo '!AS218*100000000/Indicadores!$Q245,"")</f>
        <v/>
      </c>
      <c r="AA217" s="124" t="str">
        <f>IFERROR('PML mundo '!AU218*100000000/Indicadores!$Q245,"")</f>
        <v/>
      </c>
      <c r="AB217" s="124" t="str">
        <f>IFERROR('PML mundo '!AW218*100000000/Indicadores!$Q245,"")</f>
        <v/>
      </c>
      <c r="AC217" s="124" t="str">
        <f>IFERROR('PML mundo '!AY218*100000000/Indicadores!$Q245,"")</f>
        <v/>
      </c>
      <c r="AD217" s="124" t="str">
        <f>IFERROR('PML mundo '!BA218*100000000/Indicadores!$Q245,"")</f>
        <v/>
      </c>
      <c r="AE217" s="124" t="str">
        <f>IFERROR('PML mundo '!BC218*100000000/Indicadores!$Q245,"")</f>
        <v/>
      </c>
      <c r="AF217" s="124" t="str">
        <f>IFERROR('PML mundo '!BE218*100000000/Indicadores!$Q245,"")</f>
        <v/>
      </c>
      <c r="AG217" s="124" t="str">
        <f>IFERROR('PML mundo '!BG218*100000000/Indicadores!$Q245,"")</f>
        <v/>
      </c>
      <c r="AH217" s="124" t="str">
        <f>IFERROR('PML mundo '!BI218*100000000/Indicadores!$Q245,"")</f>
        <v/>
      </c>
      <c r="AI217" s="124" t="str">
        <f>IFERROR('PML mundo '!BK218*100000000/Indicadores!$Q245,"")</f>
        <v/>
      </c>
      <c r="AJ217" s="124" t="str">
        <f>IFERROR('PML mundo '!BM218*100000000/Indicadores!$Q245,"")</f>
        <v/>
      </c>
    </row>
    <row r="218" spans="1:36" ht="14">
      <c r="A218" s="114" t="str">
        <f>'AAL mundo '!A246</f>
        <v>Middle East and North Africa</v>
      </c>
      <c r="B218" s="107" t="str">
        <f>'AAL mundo '!B246</f>
        <v>YEM</v>
      </c>
      <c r="C218" s="107" t="str">
        <f>'AAL mundo '!C246</f>
        <v>Yemen</v>
      </c>
      <c r="D218" s="108" t="str">
        <f>'AAL mundo '!D246</f>
        <v/>
      </c>
      <c r="E218" s="108" t="str">
        <f>'AAL mundo '!E246</f>
        <v>Lower middle income</v>
      </c>
      <c r="F218">
        <f>'AAL mundo '!F246</f>
        <v>79113.600000000006</v>
      </c>
      <c r="G218" s="124">
        <f>IFERROR('PML mundo '!G219*100000000/Indicadores!$Q246,"")</f>
        <v>2705429.3120315522</v>
      </c>
      <c r="H218" s="124">
        <f>IFERROR('PML mundo '!I219*100000000/Indicadores!$Q246,"")</f>
        <v>7026503.3929294292</v>
      </c>
      <c r="I218" s="124">
        <f>IFERROR('PML mundo '!K219*100000000/Indicadores!$Q246,"")</f>
        <v>14951831.137574235</v>
      </c>
      <c r="J218" s="124">
        <f>IFERROR('PML mundo '!M219*100000000/Indicadores!$Q246,"")</f>
        <v>38119108.769617423</v>
      </c>
      <c r="K218" s="124">
        <f>IFERROR('PML mundo '!O219*100000000/Indicadores!$Q246,"")</f>
        <v>70939951.858874172</v>
      </c>
      <c r="L218" s="124">
        <f>IFERROR('PML mundo '!Q219*100000000/Indicadores!$Q246,"")</f>
        <v>119812646.35102513</v>
      </c>
      <c r="M218" s="124">
        <f>IFERROR('PML mundo '!S219*100000000/Indicadores!$Q246,"")</f>
        <v>154634253.25522128</v>
      </c>
      <c r="N218" s="124" t="str">
        <f>IFERROR('PML mundo '!U219*100000000/Indicadores!$Q246,"")</f>
        <v/>
      </c>
      <c r="O218" s="124" t="str">
        <f>IFERROR('PML mundo '!W219*100000000/Indicadores!$Q246,"")</f>
        <v/>
      </c>
      <c r="P218" s="124" t="str">
        <f>IFERROR('PML mundo '!Y219*100000000/Indicadores!$Q246,"")</f>
        <v/>
      </c>
      <c r="Q218" s="124" t="str">
        <f>IFERROR('PML mundo '!AA219*100000000/Indicadores!$Q246,"")</f>
        <v/>
      </c>
      <c r="R218" s="124" t="str">
        <f>IFERROR('PML mundo '!AC219*100000000/Indicadores!$Q246,"")</f>
        <v/>
      </c>
      <c r="S218" s="124" t="str">
        <f>IFERROR('PML mundo '!AE219*100000000/Indicadores!$Q246,"")</f>
        <v/>
      </c>
      <c r="T218" s="124" t="str">
        <f>IFERROR('PML mundo '!AG219*100000000/Indicadores!$Q246,"")</f>
        <v/>
      </c>
      <c r="U218" s="124" t="str">
        <f>IFERROR('PML mundo '!AI219*100000000/Indicadores!$Q246,"")</f>
        <v/>
      </c>
      <c r="V218" s="124" t="str">
        <f>IFERROR('PML mundo '!AK219*100000000/Indicadores!$Q246,"")</f>
        <v/>
      </c>
      <c r="W218" s="124" t="str">
        <f>IFERROR('PML mundo '!AM219*100000000/Indicadores!$Q246,"")</f>
        <v/>
      </c>
      <c r="X218" s="124" t="str">
        <f>IFERROR('PML mundo '!AO219*100000000/Indicadores!$Q246,"")</f>
        <v/>
      </c>
      <c r="Y218" s="124" t="str">
        <f>IFERROR('PML mundo '!AQ219*100000000/Indicadores!$Q246,"")</f>
        <v/>
      </c>
      <c r="Z218" s="124" t="str">
        <f>IFERROR('PML mundo '!AS219*100000000/Indicadores!$Q246,"")</f>
        <v/>
      </c>
      <c r="AA218" s="124" t="str">
        <f>IFERROR('PML mundo '!AU219*100000000/Indicadores!$Q246,"")</f>
        <v/>
      </c>
      <c r="AB218" s="124" t="str">
        <f>IFERROR('PML mundo '!AW219*100000000/Indicadores!$Q246,"")</f>
        <v/>
      </c>
      <c r="AC218" s="124" t="str">
        <f>IFERROR('PML mundo '!AY219*100000000/Indicadores!$Q246,"")</f>
        <v/>
      </c>
      <c r="AD218" s="124" t="str">
        <f>IFERROR('PML mundo '!BA219*100000000/Indicadores!$Q246,"")</f>
        <v/>
      </c>
      <c r="AE218" s="124" t="str">
        <f>IFERROR('PML mundo '!BC219*100000000/Indicadores!$Q246,"")</f>
        <v/>
      </c>
      <c r="AF218" s="124" t="str">
        <f>IFERROR('PML mundo '!BE219*100000000/Indicadores!$Q246,"")</f>
        <v/>
      </c>
      <c r="AG218" s="124" t="str">
        <f>IFERROR('PML mundo '!BG219*100000000/Indicadores!$Q246,"")</f>
        <v/>
      </c>
      <c r="AH218" s="124" t="str">
        <f>IFERROR('PML mundo '!BI219*100000000/Indicadores!$Q246,"")</f>
        <v/>
      </c>
      <c r="AI218" s="124">
        <f>IFERROR('PML mundo '!BK219*100000000/Indicadores!$Q246,"")</f>
        <v>13596038.521357073</v>
      </c>
      <c r="AJ218" s="124">
        <f>IFERROR('PML mundo '!BM219*100000000/Indicadores!$Q246,"")</f>
        <v>25016427.4824178</v>
      </c>
    </row>
    <row r="219" spans="1:36" ht="14">
      <c r="A219" s="114" t="str">
        <f>'AAL mundo '!A247</f>
        <v>Sub-Saharan Africa</v>
      </c>
      <c r="B219" s="107" t="str">
        <f>'AAL mundo '!B247</f>
        <v>ZMB</v>
      </c>
      <c r="C219" s="107" t="str">
        <f>'AAL mundo '!C247</f>
        <v>Zambia</v>
      </c>
      <c r="D219" s="108" t="str">
        <f>'AAL mundo '!D247</f>
        <v/>
      </c>
      <c r="E219" s="108" t="str">
        <f>'AAL mundo '!E247</f>
        <v>Lower middle income</v>
      </c>
      <c r="F219">
        <f>'AAL mundo '!F247</f>
        <v>48954.5</v>
      </c>
      <c r="G219" s="124">
        <f>IFERROR('PML mundo '!G220*100000000/Indicadores!$Q247,"")</f>
        <v>966501.06855431374</v>
      </c>
      <c r="H219" s="124">
        <f>IFERROR('PML mundo '!I220*100000000/Indicadores!$Q247,"")</f>
        <v>2473228.9764918056</v>
      </c>
      <c r="I219" s="124">
        <f>IFERROR('PML mundo '!K220*100000000/Indicadores!$Q247,"")</f>
        <v>4725412.7559167733</v>
      </c>
      <c r="J219" s="124">
        <f>IFERROR('PML mundo '!M220*100000000/Indicadores!$Q247,"")</f>
        <v>9725988.6709408853</v>
      </c>
      <c r="K219" s="124">
        <f>IFERROR('PML mundo '!O220*100000000/Indicadores!$Q247,"")</f>
        <v>15367786.213663198</v>
      </c>
      <c r="L219" s="124">
        <f>IFERROR('PML mundo '!Q220*100000000/Indicadores!$Q247,"")</f>
        <v>22988128.826338079</v>
      </c>
      <c r="M219" s="124">
        <f>IFERROR('PML mundo '!S220*100000000/Indicadores!$Q247,"")</f>
        <v>28050254.395373046</v>
      </c>
      <c r="N219" s="124" t="str">
        <f>IFERROR('PML mundo '!U220*100000000/Indicadores!$Q247,"")</f>
        <v/>
      </c>
      <c r="O219" s="124" t="str">
        <f>IFERROR('PML mundo '!W220*100000000/Indicadores!$Q247,"")</f>
        <v/>
      </c>
      <c r="P219" s="124" t="str">
        <f>IFERROR('PML mundo '!Y220*100000000/Indicadores!$Q247,"")</f>
        <v/>
      </c>
      <c r="Q219" s="124" t="str">
        <f>IFERROR('PML mundo '!AA220*100000000/Indicadores!$Q247,"")</f>
        <v/>
      </c>
      <c r="R219" s="124" t="str">
        <f>IFERROR('PML mundo '!AC220*100000000/Indicadores!$Q247,"")</f>
        <v/>
      </c>
      <c r="S219" s="124" t="str">
        <f>IFERROR('PML mundo '!AE220*100000000/Indicadores!$Q247,"")</f>
        <v/>
      </c>
      <c r="T219" s="124" t="str">
        <f>IFERROR('PML mundo '!AG220*100000000/Indicadores!$Q247,"")</f>
        <v/>
      </c>
      <c r="U219" s="124" t="str">
        <f>IFERROR('PML mundo '!AI220*100000000/Indicadores!$Q247,"")</f>
        <v/>
      </c>
      <c r="V219" s="124" t="str">
        <f>IFERROR('PML mundo '!AK220*100000000/Indicadores!$Q247,"")</f>
        <v/>
      </c>
      <c r="W219" s="124" t="str">
        <f>IFERROR('PML mundo '!AM220*100000000/Indicadores!$Q247,"")</f>
        <v/>
      </c>
      <c r="X219" s="124" t="str">
        <f>IFERROR('PML mundo '!AO220*100000000/Indicadores!$Q247,"")</f>
        <v/>
      </c>
      <c r="Y219" s="124" t="str">
        <f>IFERROR('PML mundo '!AQ220*100000000/Indicadores!$Q247,"")</f>
        <v/>
      </c>
      <c r="Z219" s="124" t="str">
        <f>IFERROR('PML mundo '!AS220*100000000/Indicadores!$Q247,"")</f>
        <v/>
      </c>
      <c r="AA219" s="124" t="str">
        <f>IFERROR('PML mundo '!AU220*100000000/Indicadores!$Q247,"")</f>
        <v/>
      </c>
      <c r="AB219" s="124" t="str">
        <f>IFERROR('PML mundo '!AW220*100000000/Indicadores!$Q247,"")</f>
        <v/>
      </c>
      <c r="AC219" s="124" t="str">
        <f>IFERROR('PML mundo '!AY220*100000000/Indicadores!$Q247,"")</f>
        <v/>
      </c>
      <c r="AD219" s="124" t="str">
        <f>IFERROR('PML mundo '!BA220*100000000/Indicadores!$Q247,"")</f>
        <v/>
      </c>
      <c r="AE219" s="124" t="str">
        <f>IFERROR('PML mundo '!BC220*100000000/Indicadores!$Q247,"")</f>
        <v/>
      </c>
      <c r="AF219" s="124" t="str">
        <f>IFERROR('PML mundo '!BE220*100000000/Indicadores!$Q247,"")</f>
        <v/>
      </c>
      <c r="AG219" s="124" t="str">
        <f>IFERROR('PML mundo '!BG220*100000000/Indicadores!$Q247,"")</f>
        <v/>
      </c>
      <c r="AH219" s="124" t="str">
        <f>IFERROR('PML mundo '!BI220*100000000/Indicadores!$Q247,"")</f>
        <v/>
      </c>
      <c r="AI219" s="124">
        <f>IFERROR('PML mundo '!BK220*100000000/Indicadores!$Q247,"")</f>
        <v>4520430.2433652841</v>
      </c>
      <c r="AJ219" s="124">
        <f>IFERROR('PML mundo '!BM220*100000000/Indicadores!$Q247,"")</f>
        <v>8612849.0533215087</v>
      </c>
    </row>
    <row r="220" spans="1:36" ht="14">
      <c r="A220" s="114" t="str">
        <f>'AAL mundo '!A248</f>
        <v>Sub-Saharan Africa</v>
      </c>
      <c r="B220" s="107" t="str">
        <f>'AAL mundo '!B248</f>
        <v>ZWE</v>
      </c>
      <c r="C220" s="107" t="str">
        <f>'AAL mundo '!C248</f>
        <v>Zimbabwe</v>
      </c>
      <c r="D220" s="108" t="str">
        <f>'AAL mundo '!D248</f>
        <v/>
      </c>
      <c r="E220" s="108" t="str">
        <f>'AAL mundo '!E248</f>
        <v>Low income</v>
      </c>
      <c r="F220">
        <f>'AAL mundo '!F248</f>
        <v>22038.1</v>
      </c>
      <c r="G220" s="124">
        <f>IFERROR('PML mundo '!G221*100000000/Indicadores!$Q248,"")</f>
        <v>621336.32625287212</v>
      </c>
      <c r="H220" s="124">
        <f>IFERROR('PML mundo '!I221*100000000/Indicadores!$Q248,"")</f>
        <v>1458325.466772205</v>
      </c>
      <c r="I220" s="124">
        <f>IFERROR('PML mundo '!K221*100000000/Indicadores!$Q248,"")</f>
        <v>2886758.4642401482</v>
      </c>
      <c r="J220" s="124">
        <f>IFERROR('PML mundo '!M221*100000000/Indicadores!$Q248,"")</f>
        <v>6778651.2088361019</v>
      </c>
      <c r="K220" s="124">
        <f>IFERROR('PML mundo '!O221*100000000/Indicadores!$Q248,"")</f>
        <v>11927095.252400493</v>
      </c>
      <c r="L220" s="124">
        <f>IFERROR('PML mundo '!Q221*100000000/Indicadores!$Q248,"")</f>
        <v>19348968.345372945</v>
      </c>
      <c r="M220" s="124">
        <f>IFERROR('PML mundo '!S221*100000000/Indicadores!$Q248,"")</f>
        <v>24667692.705152687</v>
      </c>
      <c r="N220" s="124" t="str">
        <f>IFERROR('PML mundo '!U221*100000000/Indicadores!$Q248,"")</f>
        <v/>
      </c>
      <c r="O220" s="124" t="str">
        <f>IFERROR('PML mundo '!W221*100000000/Indicadores!$Q248,"")</f>
        <v/>
      </c>
      <c r="P220" s="124" t="str">
        <f>IFERROR('PML mundo '!Y221*100000000/Indicadores!$Q248,"")</f>
        <v/>
      </c>
      <c r="Q220" s="124" t="str">
        <f>IFERROR('PML mundo '!AA221*100000000/Indicadores!$Q248,"")</f>
        <v/>
      </c>
      <c r="R220" s="124" t="str">
        <f>IFERROR('PML mundo '!AC221*100000000/Indicadores!$Q248,"")</f>
        <v/>
      </c>
      <c r="S220" s="124" t="str">
        <f>IFERROR('PML mundo '!AE221*100000000/Indicadores!$Q248,"")</f>
        <v/>
      </c>
      <c r="T220" s="124" t="str">
        <f>IFERROR('PML mundo '!AG221*100000000/Indicadores!$Q248,"")</f>
        <v/>
      </c>
      <c r="U220" s="124" t="str">
        <f>IFERROR('PML mundo '!AI221*100000000/Indicadores!$Q248,"")</f>
        <v/>
      </c>
      <c r="V220" s="124" t="str">
        <f>IFERROR('PML mundo '!AK221*100000000/Indicadores!$Q248,"")</f>
        <v/>
      </c>
      <c r="W220" s="124" t="str">
        <f>IFERROR('PML mundo '!AM221*100000000/Indicadores!$Q248,"")</f>
        <v/>
      </c>
      <c r="X220" s="124" t="str">
        <f>IFERROR('PML mundo '!AO221*100000000/Indicadores!$Q248,"")</f>
        <v/>
      </c>
      <c r="Y220" s="124" t="str">
        <f>IFERROR('PML mundo '!AQ221*100000000/Indicadores!$Q248,"")</f>
        <v/>
      </c>
      <c r="Z220" s="124" t="str">
        <f>IFERROR('PML mundo '!AS221*100000000/Indicadores!$Q248,"")</f>
        <v/>
      </c>
      <c r="AA220" s="124" t="str">
        <f>IFERROR('PML mundo '!AU221*100000000/Indicadores!$Q248,"")</f>
        <v/>
      </c>
      <c r="AB220" s="124" t="str">
        <f>IFERROR('PML mundo '!AW221*100000000/Indicadores!$Q248,"")</f>
        <v/>
      </c>
      <c r="AC220" s="124" t="str">
        <f>IFERROR('PML mundo '!AY221*100000000/Indicadores!$Q248,"")</f>
        <v/>
      </c>
      <c r="AD220" s="124" t="str">
        <f>IFERROR('PML mundo '!BA221*100000000/Indicadores!$Q248,"")</f>
        <v/>
      </c>
      <c r="AE220" s="124" t="str">
        <f>IFERROR('PML mundo '!BC221*100000000/Indicadores!$Q248,"")</f>
        <v/>
      </c>
      <c r="AF220" s="124" t="str">
        <f>IFERROR('PML mundo '!BE221*100000000/Indicadores!$Q248,"")</f>
        <v/>
      </c>
      <c r="AG220" s="124" t="str">
        <f>IFERROR('PML mundo '!BG221*100000000/Indicadores!$Q248,"")</f>
        <v/>
      </c>
      <c r="AH220" s="124" t="str">
        <f>IFERROR('PML mundo '!BI221*100000000/Indicadores!$Q248,"")</f>
        <v/>
      </c>
      <c r="AI220" s="124">
        <f>IFERROR('PML mundo '!BK221*100000000/Indicadores!$Q248,"")</f>
        <v>3095651.748926993</v>
      </c>
      <c r="AJ220" s="124">
        <f>IFERROR('PML mundo '!BM221*100000000/Indicadores!$Q248,"")</f>
        <v>5334097.9913100982</v>
      </c>
    </row>
  </sheetData>
  <mergeCells count="15">
    <mergeCell ref="N1:T1"/>
    <mergeCell ref="U1:AA1"/>
    <mergeCell ref="AB1:AH1"/>
    <mergeCell ref="AI1:AJ1"/>
    <mergeCell ref="N2:T2"/>
    <mergeCell ref="U2:AA2"/>
    <mergeCell ref="AB2:AH2"/>
    <mergeCell ref="AI2:AJ2"/>
    <mergeCell ref="G1:M1"/>
    <mergeCell ref="G2:M2"/>
    <mergeCell ref="A1:A4"/>
    <mergeCell ref="B1:B4"/>
    <mergeCell ref="C1:C4"/>
    <mergeCell ref="E1:E4"/>
    <mergeCell ref="F1:F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GAR13 eq</vt:lpstr>
      <vt:lpstr>GAR13 wd</vt:lpstr>
      <vt:lpstr>Hoja3</vt:lpstr>
      <vt:lpstr>Hoja1</vt:lpstr>
      <vt:lpstr>AAL mundo </vt:lpstr>
      <vt:lpstr>AAL ind econ</vt:lpstr>
      <vt:lpstr>AAL ind social</vt:lpstr>
      <vt:lpstr>PML mundo </vt:lpstr>
      <vt:lpstr>PML GFCF</vt:lpstr>
      <vt:lpstr>PML GDP</vt:lpstr>
      <vt:lpstr>PML SOCIAL PROTEC</vt:lpstr>
      <vt:lpstr>Indicadores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MCMF</dc:creator>
  <cp:lastModifiedBy>Brian Walsh</cp:lastModifiedBy>
  <dcterms:created xsi:type="dcterms:W3CDTF">2014-09-07T16:57:24Z</dcterms:created>
  <dcterms:modified xsi:type="dcterms:W3CDTF">2018-03-01T15:29:51Z</dcterms:modified>
</cp:coreProperties>
</file>